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87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P_Pagamento" sheetId="1" r:id="rId4"/>
    <sheet state="visible" name="Condomínio Papem" sheetId="2" r:id="rId5"/>
    <sheet state="visible" name="Taxa_de_Condomínio" sheetId="3" r:id="rId6"/>
    <sheet state="visible" name="Despesas" sheetId="4" r:id="rId7"/>
    <sheet state="visible" name="ReceitasxDespesas" sheetId="5" r:id="rId8"/>
    <sheet state="visible" name="Previsão orçamentária" sheetId="6" r:id="rId9"/>
    <sheet state="visible" name="Taxa Complementar" sheetId="7" r:id="rId10"/>
    <sheet state="visible" name="Empréstimo" sheetId="8" r:id="rId11"/>
    <sheet state="visible" name="TLP_2023" sheetId="9" r:id="rId12"/>
    <sheet state="visible" name="TLP_2024" sheetId="10" r:id="rId13"/>
    <sheet state="visible" name="TLP_2017" sheetId="11" r:id="rId14"/>
    <sheet state="visible" name="TLP_2019" sheetId="12" r:id="rId15"/>
    <sheet state="visible" name="TLP_2020" sheetId="13" r:id="rId16"/>
    <sheet state="visible" name="TLP_2021" sheetId="14" r:id="rId17"/>
    <sheet state="visible" name="TLP_2022" sheetId="15" r:id="rId18"/>
    <sheet state="visible" name="TLP_2023 (1)" sheetId="16" r:id="rId19"/>
    <sheet state="visible" name="TLP_2024 (1)" sheetId="17" r:id="rId20"/>
    <sheet state="visible" name="Planilha_JUN_para_SGM" sheetId="18" r:id="rId21"/>
    <sheet state="visible" name="Desocupados Junho 2024" sheetId="19" r:id="rId22"/>
    <sheet state="visible" name="Taxa Extra" sheetId="20" r:id="rId23"/>
    <sheet state="visible" name="JAN_24" sheetId="21" r:id="rId24"/>
    <sheet state="visible" name="FEV_24" sheetId="22" r:id="rId25"/>
    <sheet state="visible" name="MAR_24" sheetId="23" r:id="rId26"/>
    <sheet state="visible" name="ABR_24" sheetId="24" r:id="rId27"/>
    <sheet state="visible" name="MAI_24" sheetId="25" r:id="rId28"/>
    <sheet state="visible" name="JUN_24" sheetId="26" r:id="rId29"/>
    <sheet state="visible" name="JUL_24" sheetId="27" r:id="rId30"/>
    <sheet state="visible" name="AGO_24" sheetId="28" r:id="rId31"/>
    <sheet state="visible" name="SET_24" sheetId="29" r:id="rId32"/>
    <sheet state="visible" name="OUT_24" sheetId="30" r:id="rId33"/>
    <sheet state="visible" name="NOV_24" sheetId="31" r:id="rId34"/>
    <sheet state="visible" name="DEZ_24" sheetId="32" r:id="rId35"/>
    <sheet state="visible" name="Restituições" sheetId="33" r:id="rId36"/>
    <sheet state="visible" name="Diversos" sheetId="34" r:id="rId37"/>
    <sheet state="visible" name="Desconto VNAVI" sheetId="35" r:id="rId38"/>
    <sheet state="visible" name="GERAL" sheetId="36" r:id="rId39"/>
    <sheet state="visible" name="BB" sheetId="37" r:id="rId40"/>
    <sheet state="visible" name="CE" sheetId="38" r:id="rId41"/>
    <sheet state="visible" name="COND. SQS 202 BL G_x0009_" sheetId="39" r:id="rId42"/>
    <sheet state="visible" name="COND. SQS 202 BL C_x0009_" sheetId="40" r:id="rId43"/>
    <sheet state="visible" name="COND. SQS 202 BL A_x0009_" sheetId="41" r:id="rId44"/>
    <sheet state="visible" name="COND. SQS 202 BL E_x0009_" sheetId="42" r:id="rId45"/>
    <sheet state="visible" name="COND. SQS 414 BL Q_x0009_" sheetId="43" r:id="rId46"/>
    <sheet state="visible" name="COND. SQS 414 BL R_x0009_" sheetId="44" r:id="rId47"/>
    <sheet state="visible" name="COND. SQS 414 BL S_x0009_" sheetId="45" r:id="rId48"/>
    <sheet state="visible" name="COND. SQS 414 BL T_x0009_" sheetId="46" r:id="rId49"/>
    <sheet state="visible" name="COND. SHCGN 708 BL K_x0009_" sheetId="47" r:id="rId50"/>
    <sheet state="visible" name="COND. SHCGN 708 BL A_x0009_" sheetId="48" r:id="rId51"/>
    <sheet state="visible" name="COND. SHCGN 710 BL D_x0009_" sheetId="49" r:id="rId52"/>
    <sheet state="visible" name="COND. SHCGN 710 BL G_x0009_" sheetId="50" r:id="rId53"/>
    <sheet state="visible" name="COND. SHCGN 710 BL K_x0009_" sheetId="51" r:id="rId54"/>
    <sheet state="visible" name="COND. SHCGN 711 BL H_x0009_" sheetId="52" r:id="rId55"/>
    <sheet state="visible" name="COND. SHCGN 711 BL G_x0009_" sheetId="53" r:id="rId56"/>
    <sheet state="visible" name="COND. SHCGN 712 BL D_x0009_" sheetId="54" r:id="rId57"/>
    <sheet state="visible" name="COND. SHCGN 712 BL F_x0009_" sheetId="55" r:id="rId58"/>
    <sheet state="visible" name="COND. SHCGN 712 BL I_x0009_" sheetId="56" r:id="rId59"/>
    <sheet state="visible" name="COND. SHCGN 714 BL G_x0009_" sheetId="57" r:id="rId60"/>
    <sheet state="visible" name="COND. SHCGN 714 BL K_x0009_" sheetId="58" r:id="rId61"/>
    <sheet state="visible" name="COND. SHCGN 714 BL D_x0009_" sheetId="59" r:id="rId62"/>
    <sheet state="visible" name="COND. SHCGN 715 BL F_x0009_" sheetId="60" r:id="rId63"/>
    <sheet state="visible" name="COND. SHCGN 715 BL H" sheetId="61" r:id="rId64"/>
    <sheet state="visible" name="COND. SHCGN 715 BL I_x0009_" sheetId="62" r:id="rId65"/>
    <sheet state="visible" name="COND. SQN 407 BL D_x0009_" sheetId="63" r:id="rId66"/>
    <sheet state="visible" name="COND. SQSW 504 BL E_x0009_" sheetId="64" r:id="rId67"/>
    <sheet state="visible" name="COND. SQS 111 BL J_x0009_" sheetId="65" r:id="rId68"/>
    <sheet state="visible" name="COND. SQS 111 BL K_x0009_" sheetId="66" r:id="rId69"/>
    <sheet state="visible" name="COND. SQS 113 BL I_x0009_" sheetId="67" r:id="rId70"/>
    <sheet state="visible" name="COND. SQS 113 BL G_x0009_" sheetId="68" r:id="rId71"/>
    <sheet state="visible" name="COND. SHCES 1601 BL B_x0009_" sheetId="69" r:id="rId72"/>
    <sheet state="visible" name="COND. SHCES 1601 BL A_x0009_" sheetId="70" r:id="rId73"/>
    <sheet state="visible" name="COND. SHCES 1505 BL E_x0009_" sheetId="71" r:id="rId74"/>
    <sheet state="visible" name="COND. SHCES 1501 BL D_x0009_" sheetId="72" r:id="rId75"/>
    <sheet state="visible" name="A.CLARAS BL A_x0009_" sheetId="73" r:id="rId76"/>
    <sheet state="visible" name="A. CLARAS BL D_x0009_" sheetId="74" r:id="rId77"/>
    <sheet state="visible" name="A. CLARAS BL J_x0009_" sheetId="75" r:id="rId78"/>
    <sheet state="visible" name="A. CLARAS BL B_x0009_" sheetId="76" r:id="rId79"/>
    <sheet state="visible" name="A. CLARAS BL E_x0009_" sheetId="77" r:id="rId80"/>
    <sheet state="visible" name="A. CLARAS BL F-G" sheetId="78" r:id="rId81"/>
    <sheet state="visible" name="A. CLARAS BL I_x0009_" sheetId="79" r:id="rId82"/>
    <sheet state="visible" name="A. CLARAS BL C" sheetId="80" r:id="rId83"/>
    <sheet state="visible" name="A. CLARAS BL H_x0009_" sheetId="81" r:id="rId84"/>
    <sheet state="visible" name="Demonstrativo Janeiro" sheetId="82" r:id="rId85"/>
    <sheet state="visible" name="Demonstrativo Fevereiro" sheetId="83" r:id="rId86"/>
    <sheet state="visible" name="Demonstrativo Março" sheetId="84" r:id="rId87"/>
    <sheet state="visible" name="Demonstrativo Abril" sheetId="85" r:id="rId88"/>
    <sheet state="visible" name="Demonstrativo Maio" sheetId="86" r:id="rId89"/>
    <sheet state="visible" name="Demonstrativo Junho" sheetId="87" r:id="rId90"/>
  </sheets>
  <definedNames>
    <definedName localSheetId="20" name="Print_Area">JAN_24!$A$1:$D$85</definedName>
    <definedName localSheetId="29" name="Print_Area">OUT_24!$A:$E</definedName>
    <definedName localSheetId="28" name="Print_Area">SET_24!$A:$E</definedName>
    <definedName localSheetId="25" name="Print_Area">JUN_24!$A$1:$E$83</definedName>
    <definedName localSheetId="22" name="Print_Area">MAR_24!$A:$E</definedName>
    <definedName localSheetId="26" name="Print_Area">JUL_24!$A:$E</definedName>
    <definedName localSheetId="24" name="Print_Area">MAI_24!$A:$E</definedName>
    <definedName localSheetId="15" name="Print_Area">'TLP_2023 (1)'!$A$1:$K$38</definedName>
    <definedName localSheetId="23" name="Print_Area">ABR_24!$A:$E</definedName>
    <definedName localSheetId="36" name="Excel_BuiltIn_Print_Area">BB!$A$5:$F$43</definedName>
    <definedName localSheetId="5" name="Excel_BuiltIn_Print_Area">'Previsão orçamentária'!$A$4:$O$53</definedName>
    <definedName localSheetId="27" name="Print_Area">AGO_24!$B:$F</definedName>
    <definedName name="Print_Area">Planilha_JUN_para_SGM!$B$7</definedName>
    <definedName localSheetId="35" name="Excel_BuiltIn_Print_Area">GERAL!$A$4:$T$53</definedName>
    <definedName localSheetId="21" name="Print_Area">FEV_24!$A:$D</definedName>
    <definedName hidden="1" localSheetId="33" name="_xlnm._FilterDatabase">Diversos!$A$11:$E$11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3">
      <text>
        <t xml:space="preserve">92: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9">
      <text>
        <t xml:space="preserve">Na solitição de recurso planilha de julho- pediu o valor de 2 parcelas, porem não somou no valor final …. vai pedir a segunda parcela na planilha de agosto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51">
      <text>
        <t xml:space="preserve">253,15 – fundo reserva</t>
      </text>
    </comment>
    <comment authorId="0" ref="C52">
      <text>
        <t xml:space="preserve">13º salario func.
PARC 1/1 que não foi cobrado em novembro 2023.</t>
      </text>
    </comment>
    <comment authorId="0" ref="C59">
      <text>
        <t xml:space="preserve">Cota Complementar – R$ 100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51">
      <text>
        <t xml:space="preserve">253,15 – fundo reserva</t>
      </text>
    </comment>
    <comment authorId="0" ref="C58">
      <text>
        <t xml:space="preserve">Cota Complementar – R$ 100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36">
      <text>
        <t xml:space="preserve">100 FUNDO RESERVA</t>
      </text>
    </comment>
    <comment authorId="0" ref="D37">
      <text>
        <t xml:space="preserve">100 FUNDO RESERVA
</t>
      </text>
    </comment>
    <comment authorId="0" ref="C51">
      <text>
        <t xml:space="preserve">253,15 – fundo reserva</t>
      </text>
    </comment>
    <comment authorId="0" ref="C58">
      <text>
        <t xml:space="preserve">Sem taxa de cond. por motivo de pagamento em duplicidade no mês anterior.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34">
      <text>
        <t xml:space="preserve">R$ 180- SALAO DE FESTAS</t>
      </text>
    </comment>
    <comment authorId="0" ref="H34">
      <text>
        <t xml:space="preserve">R$ 180- SALAO DE FESTAS</t>
      </text>
    </comment>
    <comment authorId="0" ref="D36">
      <text>
        <t xml:space="preserve">COTA COND 2190,48 + 109,52 FUNDO RESERVA</t>
      </text>
    </comment>
    <comment authorId="0" ref="I36">
      <text>
        <t xml:space="preserve">COTA COND 2190,48 + 109,52 FUNDO RESERVA</t>
      </text>
    </comment>
    <comment authorId="0" ref="D37">
      <text>
        <t xml:space="preserve">COTA COND 2190,48 + 109,52 FUNDO RESERVA</t>
      </text>
    </comment>
    <comment authorId="0" ref="I37">
      <text>
        <t xml:space="preserve">COTA COND 2190,48 + 109,52 FUNDO RESERVA</t>
      </text>
    </comment>
    <comment authorId="0" ref="D41">
      <text>
        <t xml:space="preserve">REAJUSTE TXA COND</t>
      </text>
    </comment>
    <comment authorId="0" ref="I41">
      <text>
        <t xml:space="preserve">REAJUSTE TXA COND</t>
      </text>
    </comment>
    <comment authorId="0" ref="D47">
      <text>
        <t xml:space="preserve">REAJUSTE TAXA COND</t>
      </text>
    </comment>
    <comment authorId="0" ref="I47">
      <text>
        <t xml:space="preserve">REAJUSTE TAXA COND</t>
      </text>
    </comment>
    <comment authorId="0" ref="C51">
      <text>
        <t xml:space="preserve">253,15 – fundo reserva</t>
      </text>
    </comment>
    <comment authorId="0" ref="H51">
      <text>
        <t xml:space="preserve">253,15 – fundo reserva</t>
      </text>
    </comment>
    <comment authorId="0" ref="C53">
      <text>
        <t xml:space="preserve">REAJUSTE TX. COND</t>
      </text>
    </comment>
    <comment authorId="0" ref="H53">
      <text>
        <t xml:space="preserve">REAJUSTE TX. COND</t>
      </text>
    </comment>
    <comment authorId="0" ref="C58">
      <text>
        <t xml:space="preserve">DESCONTO 78,87 pagamento duplicado</t>
      </text>
    </comment>
    <comment authorId="0" ref="H58">
      <text>
        <t xml:space="preserve">DESCONTO 78,87 pagamento duplicado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34">
      <text>
        <t xml:space="preserve">R$ 180- SALAO DE FESTAS</t>
      </text>
    </comment>
    <comment authorId="0" ref="D36">
      <text>
        <t xml:space="preserve">COTA COND 2190,48 + 109,52 FUNDO RESERVA</t>
      </text>
    </comment>
    <comment authorId="0" ref="D37">
      <text>
        <t xml:space="preserve">COTA COND 2190,48 + 109,52 FUNDO RESERVA</t>
      </text>
    </comment>
    <comment authorId="0" ref="D38">
      <text>
        <t xml:space="preserve">COTA COND 2190,48 + 109,52 FUNDO RESERVA</t>
      </text>
    </comment>
    <comment authorId="0" ref="C51">
      <text>
        <t xml:space="preserve">253,15 – fundo reserva</t>
      </text>
    </comment>
    <comment authorId="0" ref="C53">
      <text>
        <t xml:space="preserve">REAJUSTE TX. COND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36">
      <text>
        <t xml:space="preserve">COTA COND 2190,48 + 109,52 FUNDO RESERVA</t>
      </text>
    </comment>
    <comment authorId="0" ref="J36">
      <text>
        <t xml:space="preserve">COTA COND 2190,48 + 109,52 FUNDO RESERVA</t>
      </text>
    </comment>
    <comment authorId="0" ref="D37">
      <text>
        <t xml:space="preserve">COTA COND 2190,48 + 109,52 FUNDO RESERVA</t>
      </text>
    </comment>
    <comment authorId="0" ref="J37">
      <text>
        <t xml:space="preserve">COTA COND 2190,48 + 109,52 FUNDO RESERVA</t>
      </text>
    </comment>
    <comment authorId="0" ref="D38">
      <text>
        <t xml:space="preserve">COTA COND 2190,48 + 109,52 FUNDO RESERVA</t>
      </text>
    </comment>
    <comment authorId="0" ref="J38">
      <text>
        <t xml:space="preserve">COTA COND 2190,48 + 109,52 FUNDO RESERVA</t>
      </text>
    </comment>
    <comment authorId="0" ref="C51">
      <text>
        <t xml:space="preserve">253,15 – fundo reserva</t>
      </text>
    </comment>
    <comment authorId="0" ref="I51">
      <text>
        <t xml:space="preserve">253,15 – fundo reserva</t>
      </text>
    </comment>
    <comment authorId="0" ref="C53">
      <text>
        <t xml:space="preserve">REAJUSTE TX. COND</t>
      </text>
    </comment>
    <comment authorId="0" ref="I53">
      <text>
        <t xml:space="preserve">REAJUSTE TX. COND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36">
      <text>
        <t xml:space="preserve">COTA COND 2190,48 + 109,52 FUNDO RESERVA</t>
      </text>
    </comment>
    <comment authorId="0" ref="D37">
      <text>
        <t xml:space="preserve">COTA COND 2190,48 + 109,52 FUNDO RESERVA</t>
      </text>
    </comment>
    <comment authorId="0" ref="D38">
      <text>
        <t xml:space="preserve">COTA COND 2190,48 + 109,52 FUNDO RESERVA</t>
      </text>
    </comment>
    <comment authorId="0" ref="C50">
      <text>
        <t xml:space="preserve">Cond – 1540
Fnd Reserva -  154
 </t>
      </text>
    </comment>
    <comment authorId="0" ref="C51">
      <text>
        <t xml:space="preserve">253,15 – fundo reserva</t>
      </text>
    </comment>
    <comment authorId="0" ref="C53">
      <text>
        <t xml:space="preserve">REAJUSTE TX. COND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3">
      <text>
        <t xml:space="preserve">92:
</t>
      </text>
    </comment>
  </commentList>
</comments>
</file>

<file path=xl/sharedStrings.xml><?xml version="1.0" encoding="utf-8"?>
<sst xmlns="http://schemas.openxmlformats.org/spreadsheetml/2006/main" count="7042" uniqueCount="1807">
  <si>
    <r>
      <rPr>
        <rFont val="Times New Roman"/>
        <b/>
        <color theme="1"/>
        <sz val="24.0"/>
      </rPr>
      <t xml:space="preserve">DESPESAS CONDOMINIAIS REF. BP        ABRIL 2024                        </t>
    </r>
    <r>
      <rPr>
        <rFont val="Times New Roman"/>
        <b/>
        <color rgb="FFFF0000"/>
        <sz val="24.0"/>
      </rPr>
      <t xml:space="preserve">     </t>
    </r>
  </si>
  <si>
    <t>CONDOMÍNIO 202 BLOCO G</t>
  </si>
  <si>
    <t>CONDOMÍNIO 202 BLOCO C</t>
  </si>
  <si>
    <t>CONDOMÍNIO 202 BLOCO A</t>
  </si>
  <si>
    <t>CONDOMÍNIO 202 BLOCO E</t>
  </si>
  <si>
    <t>CONDOMÍNIO SQSW 504 BLOCO E</t>
  </si>
  <si>
    <t>CONDOMÍNIO SQS 111 BLOCO J</t>
  </si>
  <si>
    <t>CONDOMÍNIO SQS 111 BLOCO K</t>
  </si>
  <si>
    <t>CONDOMÍNIO SQS 113 BLOCO I</t>
  </si>
  <si>
    <t>CONDOMÍNIO SQS 113 BLOCO G</t>
  </si>
  <si>
    <t>CONDOMÍNIO A.CLARAS BLOCO A</t>
  </si>
  <si>
    <t>CONDOMÍNIO SQS 414 BLOCO Q</t>
  </si>
  <si>
    <t>CONDOMÍNIO SQS 414 BLOCO R</t>
  </si>
  <si>
    <t>CONDOMÍNIO SQS 414 BLOCO S</t>
  </si>
  <si>
    <t>CONDOMÍNIO SQS 414 BLOCO T</t>
  </si>
  <si>
    <t>CONDOMÍNIO SHCGN 708 BLOCO K</t>
  </si>
  <si>
    <t>CONDOMÍNIO SHCGN 708 BLOCO A</t>
  </si>
  <si>
    <t>CONDOMÍNIO SHCGN 710 BLOCO D</t>
  </si>
  <si>
    <t>CONDOMÍNIO SHCGN 710 BLOCO G</t>
  </si>
  <si>
    <t>CONDOMÍNIO SHCGN 710 BLOCO K</t>
  </si>
  <si>
    <t>CONDOMÍNIO SHCGN 711 BLOCO H</t>
  </si>
  <si>
    <t>CONDOMÍNIO SHCGN 711 BLOCO G</t>
  </si>
  <si>
    <t>CONDOMÍNIO SHCGN 712 BLOCO D</t>
  </si>
  <si>
    <t>CONDOMÍNIO SHCGN 712 BLOCO F</t>
  </si>
  <si>
    <t>CONDOMÍNIO SHCGN 712 BLOCO I</t>
  </si>
  <si>
    <t>CONDOMÍNIO SHCGN 714 BLOCO G</t>
  </si>
  <si>
    <t>CONDOMÍNIO SHCGN 714 BLOCO K</t>
  </si>
  <si>
    <t>CONDOMÍNIO SHCGN 714 BLOCO D</t>
  </si>
  <si>
    <t>CONDOMÍNIO SHCGN 715 BLOCO F</t>
  </si>
  <si>
    <t>CONDOMÍNIO SHCGN 715 BLOCO H</t>
  </si>
  <si>
    <t>CONDOMÍNIO SHCGN 715 BLOCO I</t>
  </si>
  <si>
    <t>CONDOMÍNIO SQN 407 BLOCO D</t>
  </si>
  <si>
    <t>CONDOMÍNIO SHCES 1601 BLOCO B</t>
  </si>
  <si>
    <t>CONDOMÍNIO SHCES 1601 BLOCO A</t>
  </si>
  <si>
    <t>CONDOMÍNIO SHCES 1505 BLOCO E</t>
  </si>
  <si>
    <t>CONDOMÍNIO SHCES 1501 BLOCO D</t>
  </si>
  <si>
    <t>CONDOMÍNIO A.CLARAS BLOCO J</t>
  </si>
  <si>
    <t>CONDOMÍNIO A.CLARAS BLOCO D</t>
  </si>
  <si>
    <t>CONDOMÍNIO A.CLARAS BLOCO B</t>
  </si>
  <si>
    <t>CONDOMÍNIO A.CLARAS BLOCO E</t>
  </si>
  <si>
    <t>CONDOMÍNIO A.CLARAS BLOCOS F e G</t>
  </si>
  <si>
    <t>CONDOMÍNIO A.CLARAS BLOCO  I</t>
  </si>
  <si>
    <t>CONDOMÍNIO A.CLARAS BLOCO C</t>
  </si>
  <si>
    <t>CONDOMÍNIO A.CLARAS BLOCO H</t>
  </si>
  <si>
    <t>CONDOMÍNIO VILA NAVAL VISCONDE DE INHAÚMA (VNAVI)</t>
  </si>
  <si>
    <t>TOTAL DE UNIDADES</t>
  </si>
  <si>
    <t>UNIDADES MB</t>
  </si>
  <si>
    <t>UNIDADES PARTICULARES</t>
  </si>
  <si>
    <t>UNIDADES PARTICULRES</t>
  </si>
  <si>
    <t>Alterada em 22/11/2023</t>
  </si>
  <si>
    <t>Alterada em 19/11/2023</t>
  </si>
  <si>
    <t>Não Enviou</t>
  </si>
  <si>
    <t>Alterada em 21/11/23</t>
  </si>
  <si>
    <t>Alterada em 19/11/23</t>
  </si>
  <si>
    <t>Alterada em 12/12/2023</t>
  </si>
  <si>
    <t>Alterada em  16/11/23</t>
  </si>
  <si>
    <t>Alterada em  19/11/23</t>
  </si>
  <si>
    <t>Valor Variável</t>
  </si>
  <si>
    <t>GASTOS COMUNS A TODOS OS BLOCOS (DIVISÃO POR MORADOR)</t>
  </si>
  <si>
    <t>DESPESA COM PESSOAL</t>
  </si>
  <si>
    <t>ENCARGOS SOCIAIS/IMPOSTOS E TAXAS</t>
  </si>
  <si>
    <t>DESPESAS ADMINISTRATIVAS</t>
  </si>
  <si>
    <t>DESPESAS COM MANUTENÇÃO GERAL</t>
  </si>
  <si>
    <t>TOTAL DAS DESPESAS FIXAS</t>
  </si>
  <si>
    <t>Despesas que não insidiam Taxa da APD</t>
  </si>
  <si>
    <t>CAESB (ÁGUA)</t>
  </si>
  <si>
    <t>NEO ENERGIA (LUZ)</t>
  </si>
  <si>
    <t>GÁS</t>
  </si>
  <si>
    <t xml:space="preserve">TELEFONE </t>
  </si>
  <si>
    <t>PREFEITURA</t>
  </si>
  <si>
    <t>INTERNET</t>
  </si>
  <si>
    <t xml:space="preserve">FUNDO RESERVA </t>
  </si>
  <si>
    <t>TOTAL DAS DESPESAS VARIÁVEIS</t>
  </si>
  <si>
    <t>AP Brasília ATUAL 4,5%</t>
  </si>
  <si>
    <t>SUBTOTAL (TAXA FIXA + AP + VARIÁVEIS)</t>
  </si>
  <si>
    <t>ABATIMENTO PROPRIETÁRIO</t>
  </si>
  <si>
    <t>TOTAL ABATIDO (ARRECADAÇÃO)</t>
  </si>
  <si>
    <t>TAXA CONDOMÍNIO  POR MORADOR/PROPRIETÁRIO</t>
  </si>
  <si>
    <t>REPASSE</t>
  </si>
  <si>
    <t>CONDOMÍNIO A.CLARAS BLOCO F e G</t>
  </si>
  <si>
    <t>CONDOMÍNIO A.CLARAS BLOCO I</t>
  </si>
  <si>
    <t>CONDOMÍNIO</t>
  </si>
  <si>
    <t>Total de unidades</t>
  </si>
  <si>
    <t>Unidades MB</t>
  </si>
  <si>
    <t>Unidades particulares</t>
  </si>
  <si>
    <t>Desocupados</t>
  </si>
  <si>
    <t>Taxa por condomínio</t>
  </si>
  <si>
    <t>Receita Papem</t>
  </si>
  <si>
    <t>Receita Condomínio</t>
  </si>
  <si>
    <t>Taxa AP Brasília</t>
  </si>
  <si>
    <t>Permissionário</t>
  </si>
  <si>
    <t>Proprietário</t>
  </si>
  <si>
    <t>COND. SQS 202 BL G</t>
  </si>
  <si>
    <t>COND. SQS 202 BL C</t>
  </si>
  <si>
    <t>COND. SQS 202 BL A</t>
  </si>
  <si>
    <t>COND. SQS 202 BL E</t>
  </si>
  <si>
    <t>COND. SQS 414 BL Q</t>
  </si>
  <si>
    <t>COND. SQS 414 BL R</t>
  </si>
  <si>
    <t>COND. SQS 414 BL S</t>
  </si>
  <si>
    <t>COND. SQS 414 BL T</t>
  </si>
  <si>
    <t>COND. SHCGN 708 BL K</t>
  </si>
  <si>
    <t>COND. SHCGN 708 BL A</t>
  </si>
  <si>
    <t>COND. SHCGN 710 BL D</t>
  </si>
  <si>
    <t>COND. SHCGN 710 BL G</t>
  </si>
  <si>
    <t>COND. SHCGN 710 BL K</t>
  </si>
  <si>
    <t>COND. SHCGN 711 BL H</t>
  </si>
  <si>
    <t>COND. SHCGN 711 BL G</t>
  </si>
  <si>
    <t>COND. SHCGN 712 BL D</t>
  </si>
  <si>
    <t>COND. SHCGN 712 BL F</t>
  </si>
  <si>
    <t>COND. SHCGN 712 BL I</t>
  </si>
  <si>
    <t>COND. SHCGN 714 BL G</t>
  </si>
  <si>
    <t>COND. SHCGN 714 BL K</t>
  </si>
  <si>
    <t>COND. SHCGN 714 BL D</t>
  </si>
  <si>
    <t>COND. SHCGN 715 BL F</t>
  </si>
  <si>
    <t>COND. SHCGN 715 BL H</t>
  </si>
  <si>
    <t>COND. SHCGN 715 BL I</t>
  </si>
  <si>
    <t>COND. SQN 407 BL D</t>
  </si>
  <si>
    <t>COND. SQSW 504 BL E</t>
  </si>
  <si>
    <t>COND. SQS 111 BL J</t>
  </si>
  <si>
    <t>COND. SQS 111 BL K</t>
  </si>
  <si>
    <t>COND. SQS 113 BL I</t>
  </si>
  <si>
    <t>COND. SQS 113 BL G</t>
  </si>
  <si>
    <t>COND. SHCES 1601 BL B</t>
  </si>
  <si>
    <t>COND. SHCES 1601 BL A</t>
  </si>
  <si>
    <t>COND. SHCES 1505 BL E</t>
  </si>
  <si>
    <t>COND. SHCES 1501 BL D</t>
  </si>
  <si>
    <t>A.CLARAS BL A</t>
  </si>
  <si>
    <t>A. CLARAS BL D</t>
  </si>
  <si>
    <t>A. CLARAS BL J</t>
  </si>
  <si>
    <t>A. CLARAS BL B</t>
  </si>
  <si>
    <t>A. CLARAS BL E</t>
  </si>
  <si>
    <t>A. CLARAS BL F/G</t>
  </si>
  <si>
    <t>A. CLARAS BL I</t>
  </si>
  <si>
    <t>A. CLARAS BL C</t>
  </si>
  <si>
    <t>A. CLARAS BL H</t>
  </si>
  <si>
    <t>TOTAL</t>
  </si>
  <si>
    <t>TAXA DE COND. BP JULHO PAGAMENTO EM AGOSTO DE 2024</t>
  </si>
  <si>
    <t>ORD</t>
  </si>
  <si>
    <t>ENDEREÇO</t>
  </si>
  <si>
    <t>TX. DE COND</t>
  </si>
  <si>
    <t>TX. PROPRIETÁRIO</t>
  </si>
  <si>
    <t>VILA NAVAL (VNAVI)</t>
  </si>
  <si>
    <t>Brasília-DF, 9 de julho de 2024.</t>
  </si>
  <si>
    <r>
      <rPr>
        <rFont val="Calibri"/>
        <b/>
        <color theme="1"/>
        <sz val="12.0"/>
      </rPr>
      <t>Vanderlúcia Neres Amaro</t>
    </r>
    <r>
      <rPr>
        <rFont val="Calibri"/>
        <color theme="1"/>
        <sz val="12.0"/>
      </rPr>
      <t xml:space="preserve">
Gerente Administrativa
AP Brasília</t>
    </r>
  </si>
  <si>
    <t>Despesa de Pessoal</t>
  </si>
  <si>
    <t>Encargos sociais/ Impostos e Taxas</t>
  </si>
  <si>
    <t>Despesas Administrativas</t>
  </si>
  <si>
    <t>Despesa com manutenção Geral</t>
  </si>
  <si>
    <t>Água</t>
  </si>
  <si>
    <t>Luz</t>
  </si>
  <si>
    <t>Gás</t>
  </si>
  <si>
    <t>Telefone</t>
  </si>
  <si>
    <t>Prefeitura</t>
  </si>
  <si>
    <t>Internet</t>
  </si>
  <si>
    <t>Fundo de reserva</t>
  </si>
  <si>
    <t>Total</t>
  </si>
  <si>
    <t>Receitas condomínio</t>
  </si>
  <si>
    <t>Despesas</t>
  </si>
  <si>
    <t>Saldo</t>
  </si>
  <si>
    <t>COMANDO DO 7º DISTRITO NAVAL</t>
  </si>
  <si>
    <t>ASSOCIAÇÃO DE PERMISSIONÁRIOS DE BRASÍLIA</t>
  </si>
  <si>
    <t xml:space="preserve"> COMPETÊNCIA: 06/2024 </t>
  </si>
  <si>
    <t>PAGAMENTO MÊS (BP ) / JUNHO 2024 COM  REPASSE EM  JULHO/2024</t>
  </si>
  <si>
    <t>CNPJ</t>
  </si>
  <si>
    <t>BB</t>
  </si>
  <si>
    <t>AGENCIA</t>
  </si>
  <si>
    <t>CONTA</t>
  </si>
  <si>
    <t>TOTAL TAXA ORDINÁRIA</t>
  </si>
  <si>
    <t>TAXA DA AP BRASÍLIA 4,5%</t>
  </si>
  <si>
    <t>DESCONTO CONTABILIDADE</t>
  </si>
  <si>
    <t>DESCONTO TERCEIRIZADA</t>
  </si>
  <si>
    <t xml:space="preserve">EMPRÉSTIMO </t>
  </si>
  <si>
    <t>SINDICO PROFISSIONAL</t>
  </si>
  <si>
    <t>DESPESA CARTÓRIAIS</t>
  </si>
  <si>
    <t>CRÉDITO</t>
  </si>
  <si>
    <t xml:space="preserve">VALOR PAGO </t>
  </si>
  <si>
    <t>FUNDO DE RESERVA</t>
  </si>
  <si>
    <t>RECURSO DISPONÍVEL</t>
  </si>
  <si>
    <t>73.841.686/0001-17</t>
  </si>
  <si>
    <t>CE</t>
  </si>
  <si>
    <t>217-1</t>
  </si>
  <si>
    <t>04.709.954/0001-29</t>
  </si>
  <si>
    <t>3600-5</t>
  </si>
  <si>
    <t>9.158-8</t>
  </si>
  <si>
    <t>73.884.835/0001-25</t>
  </si>
  <si>
    <t>800.059-X</t>
  </si>
  <si>
    <t>04.710.031/0001-97</t>
  </si>
  <si>
    <t>9.085-9</t>
  </si>
  <si>
    <t>73.841.678/0001-70</t>
  </si>
  <si>
    <t>216-3</t>
  </si>
  <si>
    <t>73.884.843/0001-71</t>
  </si>
  <si>
    <t>4594-2</t>
  </si>
  <si>
    <t>200.535-2</t>
  </si>
  <si>
    <t>73.850.653/0001-33</t>
  </si>
  <si>
    <t>20170-7</t>
  </si>
  <si>
    <t>73.850.646/0001-31</t>
  </si>
  <si>
    <t>23810-4</t>
  </si>
  <si>
    <t>01.031.700/0001-06</t>
  </si>
  <si>
    <t>800.134-0</t>
  </si>
  <si>
    <t>73.969.826/0001-37</t>
  </si>
  <si>
    <t>0007</t>
  </si>
  <si>
    <t>5957-1</t>
  </si>
  <si>
    <t>04.694.191/0001-90</t>
  </si>
  <si>
    <t>800.513-3</t>
  </si>
  <si>
    <t>74.009.390/0001-05</t>
  </si>
  <si>
    <t>2727-8</t>
  </si>
  <si>
    <t>115458-3</t>
  </si>
  <si>
    <t>04.694.194/0001-23</t>
  </si>
  <si>
    <t>53962-7</t>
  </si>
  <si>
    <t>04.709.216/0001-81</t>
  </si>
  <si>
    <t>9.088-3</t>
  </si>
  <si>
    <t>04.692.186/0001-48</t>
  </si>
  <si>
    <t>215-5</t>
  </si>
  <si>
    <t>04.709.645/0001-59</t>
  </si>
  <si>
    <t>8985-0</t>
  </si>
  <si>
    <t>04.710.002/0001-25</t>
  </si>
  <si>
    <t>53463-3</t>
  </si>
  <si>
    <t>04.710.062.0001-48</t>
  </si>
  <si>
    <t>9.127-8</t>
  </si>
  <si>
    <t>04.709.660/0001-05</t>
  </si>
  <si>
    <t>3206-0</t>
  </si>
  <si>
    <t>04.715.063/0001-85</t>
  </si>
  <si>
    <t>9.115-4</t>
  </si>
  <si>
    <t>01.150.760/0001-48</t>
  </si>
  <si>
    <t>800.147-2</t>
  </si>
  <si>
    <t>04.709.996/0001-60</t>
  </si>
  <si>
    <t>2863-0</t>
  </si>
  <si>
    <t>325029-6</t>
  </si>
  <si>
    <t>04.710.052/0001-02</t>
  </si>
  <si>
    <t>213-9</t>
  </si>
  <si>
    <t>04.709.654/0001-40</t>
  </si>
  <si>
    <t>218-0</t>
  </si>
  <si>
    <t>04.710.048/0001-44</t>
  </si>
  <si>
    <t>01303-0</t>
  </si>
  <si>
    <t>04.753.384/0001-74</t>
  </si>
  <si>
    <t>9.154-5</t>
  </si>
  <si>
    <t>73.867.202/0001-01</t>
  </si>
  <si>
    <t>800069-7</t>
  </si>
  <si>
    <t>73.841.212/0001-86</t>
  </si>
  <si>
    <t>800.072-7</t>
  </si>
  <si>
    <t>04.710.466/0001-31</t>
  </si>
  <si>
    <t>1533-4</t>
  </si>
  <si>
    <t>04.694.793/0001-47</t>
  </si>
  <si>
    <t>221-0</t>
  </si>
  <si>
    <t>04.709.731/0001-61</t>
  </si>
  <si>
    <t>800.870-1</t>
  </si>
  <si>
    <t>01.310.081/0001-99</t>
  </si>
  <si>
    <t>800.149-9</t>
  </si>
  <si>
    <t>73.841.520/0001-09</t>
  </si>
  <si>
    <t>3147-6</t>
  </si>
  <si>
    <t>73.841.694/0001-63</t>
  </si>
  <si>
    <t>800.129-4</t>
  </si>
  <si>
    <t>21.893.104/0001-42</t>
  </si>
  <si>
    <t>222-8</t>
  </si>
  <si>
    <t>20.438.104/0001-90</t>
  </si>
  <si>
    <t>191-4</t>
  </si>
  <si>
    <t>20.438.072/0001-22</t>
  </si>
  <si>
    <t>189-2</t>
  </si>
  <si>
    <t>20.472.592/0001-51</t>
  </si>
  <si>
    <t>190-6</t>
  </si>
  <si>
    <t>20.311.633/0001-28</t>
  </si>
  <si>
    <t>1887-2</t>
  </si>
  <si>
    <t>44678-5</t>
  </si>
  <si>
    <t>23.156.731/0001-26</t>
  </si>
  <si>
    <t>24079-6</t>
  </si>
  <si>
    <t>25.263.320/0001-65</t>
  </si>
  <si>
    <t>212-0</t>
  </si>
  <si>
    <t>36.629.365/0001-27</t>
  </si>
  <si>
    <t>1004-9</t>
  </si>
  <si>
    <t>59967-0</t>
  </si>
  <si>
    <t>36.629.359/0001-70</t>
  </si>
  <si>
    <t>59970-0</t>
  </si>
  <si>
    <t>VNAVI</t>
  </si>
  <si>
    <t>07.708.593/0001-94</t>
  </si>
  <si>
    <t>3478-9</t>
  </si>
  <si>
    <t>54153-2</t>
  </si>
  <si>
    <t xml:space="preserve">  TOTAL DE REPASSE  PARA OS  CONDOMÍNIOS</t>
  </si>
  <si>
    <t>SHCGN 714 Bloco "D" Aut. Portaria (Parcela 04/04 R$ 1071,00)</t>
  </si>
  <si>
    <t>SHCGN 711 Bloco "G" Aut. Portaria (Parcela 04/08 R$ 912,50)</t>
  </si>
  <si>
    <t>SHCGN 712 Bloco "D" Aut. Portaria (Parcela 06/07 R$ 1485,71)</t>
  </si>
  <si>
    <t>Empréstimo  para SQN 113  Bloco  G  (Empréstimo  parcela 08/24  de R$ 500,00)</t>
  </si>
  <si>
    <t>Empréstimo  para SQN 113  Bloco  I  Empréstimo (Restituição  parcela 06/10  de R$ 1273,97)</t>
  </si>
  <si>
    <t>SHCGN 710 Bloco "D" Aut. Portaria (Parcela 04/10 R$ 760,80)</t>
  </si>
  <si>
    <t>Controle Pagamento Taxa Complementar</t>
  </si>
  <si>
    <t>Condomínio Bloco "C" A. Claras</t>
  </si>
  <si>
    <t>Mês (BP)</t>
  </si>
  <si>
    <t>Valor</t>
  </si>
  <si>
    <t>Situação</t>
  </si>
  <si>
    <t>Janeiro</t>
  </si>
  <si>
    <t>Fevereiro</t>
  </si>
  <si>
    <t>Março</t>
  </si>
  <si>
    <t>Abril</t>
  </si>
  <si>
    <t>Maio</t>
  </si>
  <si>
    <t>Junho</t>
  </si>
  <si>
    <t>Julho</t>
  </si>
  <si>
    <t>Pago</t>
  </si>
  <si>
    <t>Agosto</t>
  </si>
  <si>
    <t>Setembro</t>
  </si>
  <si>
    <t>Outubro</t>
  </si>
  <si>
    <t>Novembro</t>
  </si>
  <si>
    <t>Dezembro</t>
  </si>
  <si>
    <t>Controle Pagamento Empréstimo</t>
  </si>
  <si>
    <t>Condomínio SHCES 1601 Bloco "B"</t>
  </si>
  <si>
    <t xml:space="preserve">Mês </t>
  </si>
  <si>
    <t>Controle Pagamento Diferença Taxa Condomínio (jun/jul)</t>
  </si>
  <si>
    <t>Condomínio SQS  202 Bloco "E"         (R$ 89,52 x 36) em 5 parcelas</t>
  </si>
  <si>
    <t>pago</t>
  </si>
  <si>
    <t xml:space="preserve">Janeiro </t>
  </si>
  <si>
    <t>Condomínio SQS 113 Bloco "G"          (R$ 12.000,00)      Pagamento será efetuado em 24 parcelas de R$ 500,00.</t>
  </si>
  <si>
    <t>Condomínio SQN 711 Bloco "H"          (R$ 813,45)      Pagamento será efetuado em 02 parcela de R$ 407,73.</t>
  </si>
  <si>
    <t>Controle Pagamento Empréstimo (Despesas Ordinárias)</t>
  </si>
  <si>
    <t>Controle Pagamento Empréstimo (Automação Portaria)</t>
  </si>
  <si>
    <t>Condomínio SHCGN   Bloco 711  "G"         (R$ 8.300,00) em 5 parcelas mais R$ 2320,00 (em novembro) em 8 parcelas a partir de 01/2024)</t>
  </si>
  <si>
    <t>Referência</t>
  </si>
  <si>
    <t>Condomínio SHCGN   Bloco 712  "D"         (R$ 10.400,00) em 7 parcelas</t>
  </si>
  <si>
    <t>Condomínio SHCGN   Bloco 714  "D"         (R$ 4.284,00) em 4 parcelas</t>
  </si>
  <si>
    <t>Controle Pagamento Empréstimo (Conta CAESB)</t>
  </si>
  <si>
    <t>Condomínio SQS 113 Bloco "I"          (R$ 12.739,78,)      Pagamento será efetuado em  parcelas de R$ 1273,97.</t>
  </si>
  <si>
    <t>Controle Pagamento Empréstimo (Conta CAESB- Cano Vivo)</t>
  </si>
  <si>
    <t xml:space="preserve">Condomínio SQS 113 Bloco "I"          (R$ 6.000,00), realizado em 28 de maio). Pagamento será efetuado em  parcelas de R$ 1000,00 </t>
  </si>
  <si>
    <t>Controle Pagamento Empréstimo(Despesas Ordinárias)</t>
  </si>
  <si>
    <t>Condomínio SHCGN 715 Bloco "F"          (R$ 2.000,00,)      Pagamento será efetuado em 4 parcelas de R$ 500,00.</t>
  </si>
  <si>
    <t>Condomínio SHCGN 710 Bloco "D"          (R$ 7.608,00)      Pagamento será efetuado em 10 parcelas de R$ 706,80.</t>
  </si>
  <si>
    <t>TLP 2023</t>
  </si>
  <si>
    <t>ASA NORTE</t>
  </si>
  <si>
    <t>ASA SUL</t>
  </si>
  <si>
    <t>SUDOESTE</t>
  </si>
  <si>
    <t>LAGO SUL</t>
  </si>
  <si>
    <t>CRUZEIRO</t>
  </si>
  <si>
    <t>GUARÁ</t>
  </si>
  <si>
    <t>A. CLARAS</t>
  </si>
  <si>
    <t>QS 07 RUA 800 LOTE 40 E 42 TAGUATINGA</t>
  </si>
  <si>
    <t>Este valor será descontado  em 06 Parcelas (Bps DE Março, Abril, Maio, Junho, Julho e Agosto/2023)</t>
  </si>
  <si>
    <t>OBS: A TLP da VNAVI será descontada em 04 Parcela ( Março, Abril, Maio e Junho).</t>
  </si>
  <si>
    <t>TLP 2024</t>
  </si>
  <si>
    <t>Este valor será descontado  em 06 Parcelas (Bps de Março, Abril, Maio, Junho, Julho e Agosto/2024)</t>
  </si>
  <si>
    <t>TLP 2017</t>
  </si>
  <si>
    <t>LOCALIZAÇÃO</t>
  </si>
  <si>
    <t>QUANTIDADE</t>
  </si>
  <si>
    <t>VALOR COTA</t>
  </si>
  <si>
    <t>1ª PARCELA</t>
  </si>
  <si>
    <t>2ª PARCELA</t>
  </si>
  <si>
    <t>3ª PARCELA</t>
  </si>
  <si>
    <t>4ª PARCELA</t>
  </si>
  <si>
    <t>5ª PARCELA</t>
  </si>
  <si>
    <t>6ª PARCELA</t>
  </si>
  <si>
    <t>PARCELA ÚNICA</t>
  </si>
  <si>
    <t>CASAS DO LAGO</t>
  </si>
  <si>
    <t>AGUAS CLARAS</t>
  </si>
  <si>
    <t>Bloco  A</t>
  </si>
  <si>
    <t>Bloco B</t>
  </si>
  <si>
    <t>Bloco D</t>
  </si>
  <si>
    <t>Bloco E</t>
  </si>
  <si>
    <t>Bloco J</t>
  </si>
  <si>
    <t>Bloco F/G</t>
  </si>
  <si>
    <t>Bloco I</t>
  </si>
  <si>
    <t>CASAS ASA  SUL</t>
  </si>
  <si>
    <t>ISOLADOS</t>
  </si>
  <si>
    <t>TOTAL PAGO JUNHO/2017</t>
  </si>
  <si>
    <t>TLP 2019</t>
  </si>
  <si>
    <t>SQN 407</t>
  </si>
  <si>
    <t>Bloco C</t>
  </si>
  <si>
    <t>Bloco H</t>
  </si>
  <si>
    <t>ACORDO</t>
  </si>
  <si>
    <t>TOTAL PAGO 2019</t>
  </si>
  <si>
    <t>VALOR DESCONTADO DOS PERMISSIONÁRIOS</t>
  </si>
  <si>
    <t>ABRIL</t>
  </si>
  <si>
    <t>MAIO</t>
  </si>
  <si>
    <t>JUNHO</t>
  </si>
  <si>
    <t>JULHO</t>
  </si>
  <si>
    <t>AGOSTO</t>
  </si>
  <si>
    <t>SETEMBRO</t>
  </si>
  <si>
    <t>VALOR PAGO</t>
  </si>
  <si>
    <t>SALDO</t>
  </si>
  <si>
    <t>TLP 2020</t>
  </si>
  <si>
    <t>ÁGUAS CLARAS</t>
  </si>
  <si>
    <t>TOTAL PAGO 2020</t>
  </si>
  <si>
    <t>OBS: O valor dos Blocos C E H :</t>
  </si>
  <si>
    <t>Não está sendo pagos pois não foi gerado boleto pela Secretaria de Fazendo do DF</t>
  </si>
  <si>
    <t>Aguardando posicionamento do GDF</t>
  </si>
  <si>
    <t>C</t>
  </si>
  <si>
    <t>H</t>
  </si>
  <si>
    <t>TLP 2021</t>
  </si>
  <si>
    <t>TOTAL PAGO</t>
  </si>
  <si>
    <t>DESOCUPADOS</t>
  </si>
  <si>
    <t>SQN 407 D</t>
  </si>
  <si>
    <t>TLP 2022</t>
  </si>
  <si>
    <t>VNAVI (4 Cotas)</t>
  </si>
  <si>
    <t>SQN 407 (30)</t>
  </si>
  <si>
    <t>TAGUATINGA AREAL (Isolados)</t>
  </si>
  <si>
    <t>ISOLADOS ASA NORTE/SUL</t>
  </si>
  <si>
    <t>ISOLADOS CRUZEIRO</t>
  </si>
  <si>
    <t>ISOLADOS GUARÁ</t>
  </si>
  <si>
    <t>Aguardando posicionamento do GDF dos exercícios anteriores.</t>
  </si>
  <si>
    <t>Blocos C/H</t>
  </si>
  <si>
    <t>SUPERINTENDÊNCIA DO PATRIMÔNIO IMOBILIÁRIO</t>
  </si>
  <si>
    <t>DESOCUPADOS JUNHO/2024</t>
  </si>
  <si>
    <t>IMÓVEL</t>
  </si>
  <si>
    <t>COND</t>
  </si>
  <si>
    <t>TLP</t>
  </si>
  <si>
    <t>Período</t>
  </si>
  <si>
    <t>Motivo do PNR estar Desocupado e ações adotadas para agilizar a sua  ocupação</t>
  </si>
  <si>
    <t>Custos para recuperação do imóvel</t>
  </si>
  <si>
    <t>PNR</t>
  </si>
  <si>
    <t>Águas Claras Quadra 208 Bloco "A" Apartamento 101</t>
  </si>
  <si>
    <t>DESOCUPADO</t>
  </si>
  <si>
    <t>Águas Claras Quadra 208 Bloco "A" Apartamento 104 (Subprefeitura)</t>
  </si>
  <si>
    <t>Sub Prefeituta A. Claras</t>
  </si>
  <si>
    <t>-</t>
  </si>
  <si>
    <t>Águas Claras Quadra 208 Bloco "A" Apartamento 702</t>
  </si>
  <si>
    <t>Águas Claras Quadra 208 Bloco "A" Apartamento 801</t>
  </si>
  <si>
    <t>Águas Claras Quadra 208 Bloco "A" Apartamento 1201</t>
  </si>
  <si>
    <t>Águas Claras Quadra 208 Bloco "A" Apartamento 1302</t>
  </si>
  <si>
    <t>Águas Claras QS 07  Bloco "B" Apartamento 306</t>
  </si>
  <si>
    <t>Águas Claras QS 07  Bloco "B" Apartamento 309</t>
  </si>
  <si>
    <t>Águas Claras Rua 16 Norte Bloco "E" Apartamento 706</t>
  </si>
  <si>
    <t>Águas Claras Rua 16 Norte Bloco "E" Apartamento 904</t>
  </si>
  <si>
    <t>DESIGNADO</t>
  </si>
  <si>
    <t xml:space="preserve">Águas Claras Rua 21 Norte Bloco "D" Apartamento 1101
</t>
  </si>
  <si>
    <t xml:space="preserve">Águas Claras Rua 25 Norte Bloco "C" Apartamento 101 - HT
</t>
  </si>
  <si>
    <t>Aptº Transito</t>
  </si>
  <si>
    <t xml:space="preserve">Águas Claras Rua 25 Norte Bloco "C" Apartamento 102 - HT
</t>
  </si>
  <si>
    <t xml:space="preserve">Águas Claras Rua 25 Norte Bloco "C" Apartamento 103 - HT
</t>
  </si>
  <si>
    <t xml:space="preserve">Águas Claras Rua 25 Norte Bloco "C" Apartamento 104 - HT
</t>
  </si>
  <si>
    <t xml:space="preserve">Águas Claras Rua 25 Norte Bloco "C" Apartamento 105 - HT
</t>
  </si>
  <si>
    <t xml:space="preserve">Águas Claras Rua 25 Norte Bloco "C" Apartamento 106 - HT
</t>
  </si>
  <si>
    <t xml:space="preserve">Águas Claras Rua 25 Norte Bloco "C" Apartamento 201 - HT
</t>
  </si>
  <si>
    <t xml:space="preserve">Águas Claras Rua 25 Norte Bloco "C" Apartamento 202 - HT
</t>
  </si>
  <si>
    <t xml:space="preserve">Águas Claras Rua 25 Norte Bloco "C" Apartamento 203 - HT
</t>
  </si>
  <si>
    <t xml:space="preserve">Águas Claras Rua 25 Norte Bloco "C" Apartamento 204 - HT  </t>
  </si>
  <si>
    <t xml:space="preserve">Águas Claras Rua 25 Norte Bloco "C" Apartamento 205 - HT
</t>
  </si>
  <si>
    <t xml:space="preserve">Águas Claras Rua 25 Norte Bloco "C" Apartamento 206 - HT
</t>
  </si>
  <si>
    <t>SHCES Quadra 1501 Bloco “D” Apartamento 107</t>
  </si>
  <si>
    <t>SHCES Quadra 1501 Bloco “D” Apartamento 204</t>
  </si>
  <si>
    <t>SHCES Quadra 1501 Bloco “D” Apartamento 406</t>
  </si>
  <si>
    <t>SHCES Quadra 1601 Bloco “A” Apartamento 106</t>
  </si>
  <si>
    <t>SHCES Quadra 1601 Bloco “A” Apartamento 203</t>
  </si>
  <si>
    <t>SHCGN Quadra 710 Bloco "D" Apartamento 202</t>
  </si>
  <si>
    <t>GRANDE REPARO</t>
  </si>
  <si>
    <t>SHCGN Quadra 710 Bloco "K" Apartamento 205</t>
  </si>
  <si>
    <t>SHCGN Quadra 710 Bloco "K" Apartamento 207</t>
  </si>
  <si>
    <t xml:space="preserve">SHCGN Quadra 711 Bloco "G" Apartamento 105 (Subprefeitura)
</t>
  </si>
  <si>
    <t>Sub Prefeituta A. Norte</t>
  </si>
  <si>
    <t xml:space="preserve">SHCGN Quadra 711 Bloco "G" Apartamento 206
</t>
  </si>
  <si>
    <t xml:space="preserve">SHCGN Quadra 711 Bloco "H" Apartamento 201
</t>
  </si>
  <si>
    <t xml:space="preserve">SHCGN Quadra 711 Bloco "H" Apartamento 207
</t>
  </si>
  <si>
    <t>SHCGN Quadra 714 Bloco "D" Apartamento 203</t>
  </si>
  <si>
    <t>SHCGN Quadra 714 Bloco "G" Apartamento 106</t>
  </si>
  <si>
    <t xml:space="preserve">SHCGN Quadra 714 Bloco "G" Apartamento 209
</t>
  </si>
  <si>
    <t xml:space="preserve">SHCGN Quadra 714 Bloco "G" Apartamento 210
</t>
  </si>
  <si>
    <t xml:space="preserve">SHCGN Quadra 714 Bloco "K" Apartamento 103
</t>
  </si>
  <si>
    <t>Reparo permissionário</t>
  </si>
  <si>
    <t xml:space="preserve">SHCGN Quadra 714 Bloco "K" Apartamento 104
</t>
  </si>
  <si>
    <t xml:space="preserve">SHCGN Quadra 715 Bloco "F" Apartamento 107
</t>
  </si>
  <si>
    <t xml:space="preserve">SHCGN Quadra 716 Bloco "A" Apartamento 509 (Aptº Transito) </t>
  </si>
  <si>
    <t>SQS Quadra 104 BLOCO J Apartamento 502</t>
  </si>
  <si>
    <t>SQS Quadra 113 Bloco "G" Apartamento 103</t>
  </si>
  <si>
    <t>SQS Quadra 113 Bloco "G" Apartamento 501 (APTOG)</t>
  </si>
  <si>
    <t>SQS Quadra 113 Bloco "G" Apartamento 503</t>
  </si>
  <si>
    <t>SQS Quadra 113 Bloco "G" Apartamento 601 (APTOG)</t>
  </si>
  <si>
    <t>SQS Quadra 113 Bloco "I" Apartamento 302</t>
  </si>
  <si>
    <t>SQS Quadra 113 Bloco "I" Apartamento 402</t>
  </si>
  <si>
    <t>SQS Quadra 114 Bloco "B" Apartamento 204 (Aptº Transito)</t>
  </si>
  <si>
    <t>SQS Quadra 202 Bloco "E" Apartamento 204</t>
  </si>
  <si>
    <t>SQS Quadra 202 Bloco "G" Apartamento 501</t>
  </si>
  <si>
    <t>SQSW Quadra 504 Bloco E apartamento 105</t>
  </si>
  <si>
    <t>Guara  QI 31 Bloco 09 Apartamento 401</t>
  </si>
  <si>
    <t>SHIGS Quadra 710 Bloco “O” Casa 49</t>
  </si>
  <si>
    <t>Guara QI 16 Conjunto “D” casa 115 (CISBRAN)</t>
  </si>
  <si>
    <t>CISBRAN</t>
  </si>
  <si>
    <t>Guara QI 16 Conjunto “V” casa 26</t>
  </si>
  <si>
    <t>Guara QI 16 Conjunto “W” casa 15</t>
  </si>
  <si>
    <t xml:space="preserve"> QI 20 Conjunto “F” casa 5 (Subprefeitura)</t>
  </si>
  <si>
    <t>SUB Prefeituta Guará</t>
  </si>
  <si>
    <t>Guara QI 20 Conjunto “L” casa 26</t>
  </si>
  <si>
    <t>VNAVI-Área Alfa Conjunto “N” Quadra “09” Casa 15</t>
  </si>
  <si>
    <t>VNAVI-Área Alfa Conjunto “P” Quadra “03” Casa 2</t>
  </si>
  <si>
    <t>VNAVI-Área Alfa Conjunto “P” Quadra “03” Casa 4</t>
  </si>
  <si>
    <t>VNAVI-Área Alfa Conjunto “P” Quadra “03” Casa 8</t>
  </si>
  <si>
    <t>VNAVI-Área Alfa Conjunto “P” Quadra “03” Casa 10</t>
  </si>
  <si>
    <t>VNAVI-Área Alfa Conjunto “P” Quadra “04” Casa 1</t>
  </si>
  <si>
    <t>VNAVI-Área Alfa Conjunto “P” Quadra “04” Casa 4</t>
  </si>
  <si>
    <t>VNAVI-Área Alfa Conjunto “P” Quadra “04” Casa 6</t>
  </si>
  <si>
    <t>VNAVI-Área Alfa Conjunto “P” Quadra “04” Casa 7</t>
  </si>
  <si>
    <t>VNAVI-Área Alfa Conjunto “P” Quadra “04” Casa 8</t>
  </si>
  <si>
    <t>VNAVI-Área Alfa Conjunto “P” Quadra “04” Casa 9</t>
  </si>
  <si>
    <t>VNAVI-Área Alfa Conjunto “P” Quadra “05” Casa 2</t>
  </si>
  <si>
    <t>VNAVI-Área Alfa Conjunto “P” Quadra “05” Casa 4</t>
  </si>
  <si>
    <t>VNAVI-Área Alfa Conjunto “P” Quadra “05” Casa 6</t>
  </si>
  <si>
    <t>VNAVI-Área Alfa Conjunto “P” Quadra “05” Casa 8</t>
  </si>
  <si>
    <t>VNAVI-Área Alfa Conjunto “P” Quadra “05” Casa 9</t>
  </si>
  <si>
    <t>VNAVI-Área Alfa Conjunto “P” Quadra “05” Casa 15</t>
  </si>
  <si>
    <t>VNAVI-Área Alfa Conjunto “P” Quadra “05” Casa 11</t>
  </si>
  <si>
    <t>VNAVI-Área Alfa Conjunto “P” Quadra “06” Casa 4</t>
  </si>
  <si>
    <t>VNAVI-Área Alfa Conjunto “P” Quadra “06” Casa 7</t>
  </si>
  <si>
    <t>VNAVI-Área Alfa Conjunto “P” Quadra “06” Casa 10</t>
  </si>
  <si>
    <t>VNAVI-Área Alfa Conjunto “P” Quadra “10” Casa 2</t>
  </si>
  <si>
    <t>VNAVI-Área Alfa Conjunto “P” Quadra “10” Casa 3</t>
  </si>
  <si>
    <t>VNAVI-Área Alfa Conjunto “P” Quadra “10” Casa 4</t>
  </si>
  <si>
    <t>VNAVI-Área Alfa Conjunto “P” Quadra “10” Casa 6</t>
  </si>
  <si>
    <t>VNAVI-Área Alfa Conjunto “P” Quadra “10” Casa 7</t>
  </si>
  <si>
    <t>VNAVI-Área Alfa Conjunto “P” Quadra “10” Casa 8</t>
  </si>
  <si>
    <t>VNAVI-Área Alfa Conjunto “P” Quadra “11” Casa 2</t>
  </si>
  <si>
    <t>VNAVI-Área Alfa Conjunto “P” Quadra “12” Casa 6</t>
  </si>
  <si>
    <t>VNAVI-Área Alfa Conjunto “P” Quadra “12” Casa 09</t>
  </si>
  <si>
    <t>VNAVI-Área Alfa Conjunto “P” Quadra “12” Casa 10</t>
  </si>
  <si>
    <t>VNAVI-Área Alfa Conjunto “P” Quadra “12” Casa 13</t>
  </si>
  <si>
    <t>VNAVI-Área Alfa Conjunto “P” Quadra “12” Casa 14</t>
  </si>
  <si>
    <t>VNAVI-Área Alfa Conjunto “P” Quadra “12” Casa 15</t>
  </si>
  <si>
    <t>VNAVI-Área Alfa Conjunto “P” Quadra “12” Casa 16</t>
  </si>
  <si>
    <t>VNAVI-Área Alfa Conjunto “P” Quadra “13” Casa 3</t>
  </si>
  <si>
    <t>VNAVI-Área Alfa Conjunto “P” Quadra “13” Casa 4</t>
  </si>
  <si>
    <t>VNAVI-Área Alfa Conjunto “P” Quadra “13” Casa 5</t>
  </si>
  <si>
    <t>VNAVI-Área Alfa Conjunto “P” Quadra “13” Casa 6</t>
  </si>
  <si>
    <t>VNAVI-Área Alfa Conjunto “P” Quadra “13” Casa 7</t>
  </si>
  <si>
    <t>VNAVI-Área Alfa Conjunto “P” Quadra “13” Casa 8</t>
  </si>
  <si>
    <t>VNAVI-Área Alfa Conjunto “P” Quadra “13” Casa 10</t>
  </si>
  <si>
    <t>VNAVI-Área Alfa Conjunto “P” Quadra “13” Casa 12</t>
  </si>
  <si>
    <t>VNAVI-Área Alfa Conjunto “P” Quadra “14” Casa 1</t>
  </si>
  <si>
    <t>VNAVI-Área Alfa Conjunto “P” Quadra “14” Casa 2</t>
  </si>
  <si>
    <t>VNAVI-Área Alfa Conjunto “P” Quadra “14” Casa 3</t>
  </si>
  <si>
    <t>VNAVI-Área Alfa Conjunto “P” Quadra “14” Casa 4</t>
  </si>
  <si>
    <t>VNAVI-Área Alfa Conjunto “P” Quadra “14” Casa 6</t>
  </si>
  <si>
    <t>VNAVI-Área Alfa Conjunto “P” Quadra “15” Casa 5</t>
  </si>
  <si>
    <t>VNAVI-Área Alfa Conjunto “P” Quadra “15” Casa 7</t>
  </si>
  <si>
    <t>VNAVI-Área Alfa Conjunto “P” Quadra “15” Casa 9</t>
  </si>
  <si>
    <t>VNAVI-Área Alfa Conjunto “P” Quadra “15” Casa 11</t>
  </si>
  <si>
    <t>VNAVI-Área Alfa Conjunto “P” Quadra “15” Casa 13</t>
  </si>
  <si>
    <t>VNAVI-Área Alfa Conjunto “P” Quadra “15” Casa 14</t>
  </si>
  <si>
    <t>VNAVI-Área Alfa Conjunto “P” Quadra “15” Casa 16</t>
  </si>
  <si>
    <t>VNAVI-Área Alfa Conjunto “S” Quadra “06” Casa 2</t>
  </si>
  <si>
    <t>VALOR TOTAL DE DESOCUPADOS JUNHO/2024</t>
  </si>
  <si>
    <r>
      <rPr>
        <rFont val="Calibri"/>
        <b/>
        <color rgb="FFC9211E"/>
        <sz val="18.0"/>
      </rPr>
      <t>Obs</t>
    </r>
    <r>
      <rPr>
        <rFont val="Calibri"/>
        <b/>
        <color rgb="FF000000"/>
        <sz val="18.0"/>
      </rPr>
      <t>.: Houve um acréscimo de  R$ 4.528,08 no valor dos PNR desocupados referente a quarta parcela da TLP e R$ 2.312,66 referente a  inclusão da taxa de condomínio nos PNR da VINAV.</t>
    </r>
  </si>
  <si>
    <t>ROGERIO DOS SANTOS LIMA</t>
  </si>
  <si>
    <t>JOSÉ PAULO BRANDÃO FRANCA</t>
  </si>
  <si>
    <t>Capitão de Fragata</t>
  </si>
  <si>
    <t>Capitão de Mar e Guerra (RM1 – IM)</t>
  </si>
  <si>
    <t>Chefe do Departamento de Administração  PNR</t>
  </si>
  <si>
    <t>Superintendente do Patrimônio Imobiliário</t>
  </si>
  <si>
    <t>ASSINADO DIGITALMENTE</t>
  </si>
  <si>
    <t xml:space="preserve">           Na qualidade de   Presidente da  Associação  dos  Permissionários  Distrital do  Comando  do 7°Distrito Naval, solicito o pagamento da Taxa Ordinária de Condomínio, referente aos     apartamentos e casas  desocupadas , conforme  informações  abaixo  discriminadas, de propriedade  da  União   e administrado pela Marinha do Brasil.</t>
  </si>
  <si>
    <t>DESOCUPADOS JUNHO / 2024</t>
  </si>
  <si>
    <t>Previsão de Ocupação/Justificativa</t>
  </si>
  <si>
    <t>Custos do Reparo</t>
  </si>
  <si>
    <t>Grande Reparo</t>
  </si>
  <si>
    <r>
      <rPr>
        <rFont val="Arial"/>
        <b/>
        <color rgb="FFC9211E"/>
        <sz val="20.0"/>
      </rPr>
      <t>Obs</t>
    </r>
    <r>
      <rPr>
        <rFont val="Arial"/>
        <b/>
        <color rgb="FF000000"/>
        <sz val="18.0"/>
      </rPr>
      <t xml:space="preserve">.: Houve um acréscimo de  R$ </t>
    </r>
    <r>
      <rPr>
        <rFont val="Arial"/>
        <b/>
        <color rgb="FF000000"/>
        <sz val="20.0"/>
      </rPr>
      <t>4.597,86</t>
    </r>
    <r>
      <rPr>
        <rFont val="Arial"/>
        <b/>
        <color rgb="FF000000"/>
        <sz val="18.0"/>
      </rPr>
      <t xml:space="preserve"> no valor dos PNR desocupados referente a quarta parcela da TLP e R$ 2.312,66 referente a  inclusão da taxa de condomínio nos PNR da VINAV.</t>
    </r>
  </si>
  <si>
    <t>RAZÃO SOCIAL</t>
  </si>
  <si>
    <t>ASSOCIAÇÃO DE PERMISSIONÁRIOS DO 7º DISTRITO NAVAL</t>
  </si>
  <si>
    <t>07.296.468/0001-14</t>
  </si>
  <si>
    <t>BANCO</t>
  </si>
  <si>
    <t>001 – BANCO DO BRASIL</t>
  </si>
  <si>
    <t>CONTA-CORRENTE</t>
  </si>
  <si>
    <t>800.708 - X</t>
  </si>
  <si>
    <t>AGÊNCIA</t>
  </si>
  <si>
    <t>3600 - 5</t>
  </si>
  <si>
    <t>EDUARDO MIRANDA FREIRE DE MELO</t>
  </si>
  <si>
    <t>Capitão de Corveta (Rnr)</t>
  </si>
  <si>
    <t>PRESIDENTE DA ASSOCIAÇÃO DE PERMISSIONÁRIOS</t>
  </si>
  <si>
    <t>PLANILHA DE TAXA EXTRA</t>
  </si>
  <si>
    <t>RECURSO REF. JUNHO/2024</t>
  </si>
  <si>
    <t>UNIDADE</t>
  </si>
  <si>
    <t>VALOR</t>
  </si>
  <si>
    <t>VENCIMENTO</t>
  </si>
  <si>
    <t>PARCELA</t>
  </si>
  <si>
    <t>AGE/AGO</t>
  </si>
  <si>
    <t>SQS 205 K – 202</t>
  </si>
  <si>
    <t>JUL2024</t>
  </si>
  <si>
    <t>26/36</t>
  </si>
  <si>
    <t>03MAI2022</t>
  </si>
  <si>
    <t>SQS 206 BLOCO C - 205</t>
  </si>
  <si>
    <r>
      <rPr>
        <rFont val="Arial"/>
        <color rgb="FF101010"/>
        <sz val="15.0"/>
      </rPr>
      <t>4/12</t>
    </r>
    <r>
      <rPr>
        <rFont val="Arial"/>
        <color rgb="FFFFFFFF"/>
        <sz val="15.0"/>
      </rPr>
      <t>.</t>
    </r>
  </si>
  <si>
    <t>18MAR2024</t>
  </si>
  <si>
    <t>SQS 216 H – 102</t>
  </si>
  <si>
    <t>20/37</t>
  </si>
  <si>
    <t>05OUT2022</t>
  </si>
  <si>
    <r>
      <rPr>
        <rFont val="Arial"/>
        <color rgb="FF101010"/>
        <sz val="15.0"/>
      </rPr>
      <t>4/10</t>
    </r>
    <r>
      <rPr>
        <rFont val="Arial"/>
        <color rgb="FFFFFFFF"/>
        <sz val="15.0"/>
      </rPr>
      <t>.</t>
    </r>
  </si>
  <si>
    <t>09FEV2024</t>
  </si>
  <si>
    <t>SQS 307 B – 506</t>
  </si>
  <si>
    <r>
      <rPr>
        <rFont val="Arial"/>
        <color rgb="FF101010"/>
        <sz val="15.0"/>
      </rPr>
      <t>7/12</t>
    </r>
    <r>
      <rPr>
        <rFont val="Arial"/>
        <color rgb="FFFFFFFF"/>
        <sz val="15.0"/>
      </rPr>
      <t>.</t>
    </r>
  </si>
  <si>
    <t>16NOV2023</t>
  </si>
  <si>
    <t>SQS 308 C – 403</t>
  </si>
  <si>
    <t>JUN2024</t>
  </si>
  <si>
    <r>
      <rPr>
        <rFont val="Arial"/>
        <color rgb="FF101010"/>
        <sz val="15.0"/>
      </rPr>
      <t>1/12</t>
    </r>
    <r>
      <rPr>
        <rFont val="Arial"/>
        <color rgb="FFFFFFFF"/>
        <sz val="15.0"/>
      </rPr>
      <t>.</t>
    </r>
  </si>
  <si>
    <t>11ABR2024</t>
  </si>
  <si>
    <t>SQS 308 D – 402</t>
  </si>
  <si>
    <t>16/24</t>
  </si>
  <si>
    <t>16MAR2023</t>
  </si>
  <si>
    <t>SQS 308 I -103</t>
  </si>
  <si>
    <t>04NOV2020</t>
  </si>
  <si>
    <t>SQS 316 G – 405</t>
  </si>
  <si>
    <r>
      <rPr>
        <rFont val="Arial"/>
        <color rgb="FF101010"/>
        <sz val="15.0"/>
      </rPr>
      <t>7/12</t>
    </r>
    <r>
      <rPr>
        <rFont val="Arial"/>
        <color rgb="FFFFFFFF"/>
        <sz val="15.0"/>
      </rPr>
      <t>.</t>
    </r>
  </si>
  <si>
    <t>13DEZ2023</t>
  </si>
  <si>
    <t>SQS 316 H – 305</t>
  </si>
  <si>
    <t>4/24</t>
  </si>
  <si>
    <t>06MAR2024</t>
  </si>
  <si>
    <t>SQS 413 D - 210</t>
  </si>
  <si>
    <r>
      <rPr>
        <rFont val="Arial"/>
        <color rgb="FF101010"/>
        <sz val="15.0"/>
      </rPr>
      <t>6/12</t>
    </r>
    <r>
      <rPr>
        <rFont val="Arial"/>
        <color rgb="FFFFFFFF"/>
        <sz val="15.0"/>
      </rPr>
      <t>.</t>
    </r>
  </si>
  <si>
    <t>30JAN2024</t>
  </si>
  <si>
    <t>SQN 105  G - 503</t>
  </si>
  <si>
    <r>
      <rPr>
        <rFont val="Arial"/>
        <color rgb="FF101010"/>
        <sz val="15.0"/>
      </rPr>
      <t>5/5</t>
    </r>
    <r>
      <rPr>
        <rFont val="Arial"/>
        <color rgb="FFFFFFFF"/>
        <sz val="15.0"/>
      </rPr>
      <t>.</t>
    </r>
  </si>
  <si>
    <t>06FEV2024</t>
  </si>
  <si>
    <t>SQN 307 F – 103</t>
  </si>
  <si>
    <t>5/24</t>
  </si>
  <si>
    <t>23FEV2024</t>
  </si>
  <si>
    <t>SQN 409 G – 208</t>
  </si>
  <si>
    <r>
      <rPr>
        <rFont val="Arial"/>
        <color rgb="FF101010"/>
        <sz val="15.0"/>
      </rPr>
      <t>11/12</t>
    </r>
    <r>
      <rPr>
        <rFont val="Arial"/>
        <color rgb="FFFFFFFF"/>
        <sz val="15.0"/>
      </rPr>
      <t>.</t>
    </r>
  </si>
  <si>
    <t>14AGO2023</t>
  </si>
  <si>
    <t>SQN 409 G – 306</t>
  </si>
  <si>
    <r>
      <rPr>
        <rFont val="Arial"/>
        <color rgb="FF101010"/>
        <sz val="15.0"/>
      </rPr>
      <t>11/12</t>
    </r>
    <r>
      <rPr>
        <rFont val="Arial"/>
        <color rgb="FFFFFFFF"/>
        <sz val="15.0"/>
      </rPr>
      <t>.</t>
    </r>
  </si>
  <si>
    <t>SQN 412 F – 301</t>
  </si>
  <si>
    <t>MAI-JUN-JUL2024</t>
  </si>
  <si>
    <t>1-2-3/12</t>
  </si>
  <si>
    <t>12MAR2024</t>
  </si>
  <si>
    <t>SHCES 913 E – 303</t>
  </si>
  <si>
    <t>19/24</t>
  </si>
  <si>
    <t>16NOV2022</t>
  </si>
  <si>
    <t>SHCES 1109 BLOCO G – 304</t>
  </si>
  <si>
    <t>21MAR2024</t>
  </si>
  <si>
    <t>SHCES 1209 BLOCO G – 304</t>
  </si>
  <si>
    <r>
      <rPr>
        <rFont val="Arial"/>
        <color rgb="FF101010"/>
        <sz val="15.0"/>
      </rPr>
      <t>3/11</t>
    </r>
    <r>
      <rPr>
        <rFont val="Arial"/>
        <color rgb="FFFFFFFF"/>
        <sz val="15.0"/>
      </rPr>
      <t>.</t>
    </r>
  </si>
  <si>
    <t>27MAR2024</t>
  </si>
  <si>
    <t>SQS 414 Bl S – 17  MB</t>
  </si>
  <si>
    <r>
      <rPr>
        <rFont val="Arial"/>
        <color rgb="FF101010"/>
        <sz val="15.0"/>
      </rPr>
      <t>6/12</t>
    </r>
    <r>
      <rPr>
        <rFont val="Arial"/>
        <color rgb="FFFFFFFF"/>
        <sz val="15.0"/>
      </rPr>
      <t>.</t>
    </r>
  </si>
  <si>
    <t>01ABR2021</t>
  </si>
  <si>
    <t>TOTAL JULHO 2024</t>
  </si>
  <si>
    <t xml:space="preserve">AGÊNCIA </t>
  </si>
  <si>
    <t>3600 – 5</t>
  </si>
  <si>
    <t>GABRIELA CAROLINE PINHEIRO BRAGA
Primeiro-Tenente (RM2-T)
Encarregada da Divisão de Administração de Condomínios</t>
  </si>
  <si>
    <t xml:space="preserve">ROGERIO DOS SANTOS LIMA
Capitão de Fragata
Chefe do Departamento de Administração de PNR
</t>
  </si>
  <si>
    <t>PAGAMENTO TAXA CONDOMÍNIOS ISOLADOS PARA O BP DE FEVEREIRO 2024</t>
  </si>
  <si>
    <t>QI 31 BLOCO 9 Aptº 401</t>
  </si>
  <si>
    <t>SHCES 1109 BLOCO A Aptº 204</t>
  </si>
  <si>
    <t>SHCES 1209 BLOCO G Aptº 304</t>
  </si>
  <si>
    <t>SHCES 1303 BLOCO B Aptº 403</t>
  </si>
  <si>
    <t>SHCES 913 BLOCO E Aptº 303</t>
  </si>
  <si>
    <t>SHCGN 715 BLOCO P Aptº 204</t>
  </si>
  <si>
    <t>SHCGN 716 BLOCO A Aptº 111</t>
  </si>
  <si>
    <t>SHCGN 716 BLOCO A Aptº 509</t>
  </si>
  <si>
    <t>SQN 105 BLOCO E Aptº 302</t>
  </si>
  <si>
    <t>SQN 105 BLOCO G Aptº 503</t>
  </si>
  <si>
    <t>SQN 105 BLOCO I Apt 101</t>
  </si>
  <si>
    <t>SQN 105 BLOCO I Apt 102</t>
  </si>
  <si>
    <t>SQN 105 BLOCO I Apt 105</t>
  </si>
  <si>
    <t>SQN 105 BLOCO I Aptº 503</t>
  </si>
  <si>
    <t>SQN 105 BLOCO J Apt 107</t>
  </si>
  <si>
    <t>SQN 112 BLOCO E Aptº 303</t>
  </si>
  <si>
    <t>SQN 307 BLOCO B Apt 306</t>
  </si>
  <si>
    <t>SQN 307 BLOCO E Aptº 601</t>
  </si>
  <si>
    <t>SQN 307 BLOCO F Apt 103</t>
  </si>
  <si>
    <t>SQN 313 BLOCO E Aptº 507</t>
  </si>
  <si>
    <t>SQN 409 BLOCO G Apt 208</t>
  </si>
  <si>
    <t>SQN 409 BLOCO G Aptº 306</t>
  </si>
  <si>
    <t>SQN 411 BLOCO O Apt 205</t>
  </si>
  <si>
    <t>SQN 412 BLOCO F Apt 301</t>
  </si>
  <si>
    <t>SQN 412 BLOCO L Aptº 307</t>
  </si>
  <si>
    <t>SQS 104 BLOCO B Aptº 101</t>
  </si>
  <si>
    <t>SQS 104 BLOCO B Aptº 203</t>
  </si>
  <si>
    <t>SQS 104 BLOCO B Aptº 302</t>
  </si>
  <si>
    <t>SQS 104 BLOCO B Aptº 503</t>
  </si>
  <si>
    <t>SQS 104 BLOCO H Aptº 301</t>
  </si>
  <si>
    <t>SQS 104 BLOCO H Aptº 505</t>
  </si>
  <si>
    <t>SQS 104 BLOCO H Aptº 605</t>
  </si>
  <si>
    <t>SQS 104 BLOCO J Aptº 104</t>
  </si>
  <si>
    <t>SQS 104 BLOCO J Aptº 204</t>
  </si>
  <si>
    <t>SQS 104 BLOCO J Aptº 502</t>
  </si>
  <si>
    <t>Pagamento no condominio</t>
  </si>
  <si>
    <t>SQS 104 BLOCO K Aptº 503</t>
  </si>
  <si>
    <t>SQS 104 BLOCO K Aptº 601</t>
  </si>
  <si>
    <t>SQS 105 BLOCO  C Apt 102</t>
  </si>
  <si>
    <t>SQS 114 BLOCO  B Apt 204</t>
  </si>
  <si>
    <t>SQS 116 BLOCO C Apt 106</t>
  </si>
  <si>
    <t>SQS 116 BLOCO C Apt 603</t>
  </si>
  <si>
    <t>SQS 205 BLOCO G Apt 406</t>
  </si>
  <si>
    <t>SQS 205 BLOCO K Apt 202</t>
  </si>
  <si>
    <t>SQS 206 BLOCO C Apt 205</t>
  </si>
  <si>
    <t>SQS 207 BLOCO E Aptº 206</t>
  </si>
  <si>
    <t>SQS 216 BLOCO H Aptº 102</t>
  </si>
  <si>
    <t>SQS 216 BLOCO K Apt 205</t>
  </si>
  <si>
    <t>SQS 307 BLOCO B Apt 506</t>
  </si>
  <si>
    <t>SQS 308 BLOCO C Aptº 403</t>
  </si>
  <si>
    <t>SQS 308 BLOCO D Aptº 402</t>
  </si>
  <si>
    <t>SQS 308 BLOCO I Aptº 103</t>
  </si>
  <si>
    <t>SQS 310 BLOCO J Aptº 406</t>
  </si>
  <si>
    <t>SQS 312 BLOCO B Apt 201</t>
  </si>
  <si>
    <t>SQS 316 BLOCO G Apt 405</t>
  </si>
  <si>
    <t>SQS 316 BLOCO H Apt 305</t>
  </si>
  <si>
    <t>SQS 403 BLOCO N Apt 101</t>
  </si>
  <si>
    <t>SQS 411 BLOCO I Apt 101</t>
  </si>
  <si>
    <t>SQS 411 BLOCO T Apt 305</t>
  </si>
  <si>
    <t>SQS 413 BLOCO D Apt 210</t>
  </si>
  <si>
    <t>A. CLARAS QS 07 A 302</t>
  </si>
  <si>
    <t>A. CLARAS QS 07 B 105</t>
  </si>
  <si>
    <t>A. CLARAS QS 07 B 106</t>
  </si>
  <si>
    <t>A. CLARAS QS 07 B 107</t>
  </si>
  <si>
    <t>A. CLARAS QS 07 B 109</t>
  </si>
  <si>
    <t>A. CLARAS QS 07 B 110</t>
  </si>
  <si>
    <t>A. CLARAS QS 07 B 205</t>
  </si>
  <si>
    <t>A. CLARAS QS 07 B 208</t>
  </si>
  <si>
    <t>A. CLARAS QS 07 B 210</t>
  </si>
  <si>
    <t>A. CLARAS QS 07 B 306</t>
  </si>
  <si>
    <t>A. CLARAS QS 07 B 308</t>
  </si>
  <si>
    <t>A. CLARAS QS 07 B 309</t>
  </si>
  <si>
    <t>Brasília DF, em_____de ____de________</t>
  </si>
  <si>
    <t>PAGAMENTO TAXA CONDOMÍNIOS ISOLADOS PARA O BP DE MARÇO 2024</t>
  </si>
  <si>
    <t>FERNANDA AUXILIADORA DA SILVA
Terceiro-Sargento
Auxiliar da Divisão de Administração de Condomínios</t>
  </si>
  <si>
    <t xml:space="preserve"> PAGAMENTO TAXA CONDOMÍNIOS ISOLADOSPARA O BP DE ABRIL 2024</t>
  </si>
  <si>
    <r>
      <rPr>
        <rFont val=""/>
        <b/>
        <color rgb="FFFF0000"/>
        <sz val="12.0"/>
      </rPr>
      <t>OBS</t>
    </r>
    <r>
      <rPr>
        <rFont val=""/>
        <b val="0"/>
        <color rgb="FFFF0000"/>
        <sz val="12.0"/>
      </rPr>
      <t xml:space="preserve">: </t>
    </r>
    <r>
      <rPr>
        <rFont val="Times New Roman"/>
        <b val="0"/>
        <color rgb="FF000000"/>
        <sz val="12.0"/>
      </rPr>
      <t xml:space="preserve">A unidade </t>
    </r>
    <r>
      <rPr>
        <rFont val=""/>
        <b val="0"/>
        <color rgb="FF000000"/>
        <sz val="12.0"/>
      </rPr>
      <t>SQS 316 BLOCO H Apt 305, está com o valor R$ 0,00 devido o pagamento em duplicidade do boleto Nº 2960853 no mês anterior.</t>
    </r>
  </si>
  <si>
    <r>
      <rPr>
        <rFont val=""/>
        <b/>
        <color rgb="FFFF0000"/>
        <sz val="12.0"/>
      </rPr>
      <t xml:space="preserve">OBS: </t>
    </r>
    <r>
      <rPr>
        <rFont val=""/>
        <b val="0"/>
        <color rgb="FF000000"/>
        <sz val="12.0"/>
      </rPr>
      <t>A unidade</t>
    </r>
    <r>
      <rPr>
        <rFont val=""/>
        <b val="0"/>
        <color rgb="FFFF0000"/>
        <sz val="12.0"/>
      </rPr>
      <t xml:space="preserve"> </t>
    </r>
    <r>
      <rPr>
        <rFont val=""/>
        <b val="0"/>
        <color rgb="FF000000"/>
        <sz val="12.0"/>
      </rPr>
      <t>SQS 316 BLOCO H Apt 305, está com o valor R$ 0,00 devido o pagamento em duplicidade do boleto Nº 2960853 no mês anterior.</t>
    </r>
  </si>
  <si>
    <t>PAGAMENTO TAXA CONDOMÍNIOS ISOLADOS PARA O BP DE MAIO 2024</t>
  </si>
  <si>
    <t>PAGAMENTO TAXA CONDOMÍNIOS ISOLADOS MAIO PARA O BP DE JUNHO 2024</t>
  </si>
  <si>
    <t>PAGAMENTO TAXA CONDOMÍNIOS ISOLADOS JUNHO PARA O BP DE JULHO 2024</t>
  </si>
  <si>
    <t>PAGAMENTO TAXA CONDOMÍNIOS ISOLADOS JULHO PARA O BP DE AGOSTO 2024</t>
  </si>
  <si>
    <t>PAGAMENTO TAXA CONDOMÍNIOS ISOLADOS PARA O BP  SETEMBRO 202</t>
  </si>
  <si>
    <t>*</t>
  </si>
  <si>
    <t>3ºSG-ML FERNANDA</t>
  </si>
  <si>
    <t>PAGAMENTO TAXA CONDOMÍNIOS ISOLADOS PARA O BP OUTUBRO 2024</t>
  </si>
  <si>
    <t>Brasília DF, em__________de __________de________</t>
  </si>
  <si>
    <t>Brasília DF, em_            ____de            ____de________</t>
  </si>
  <si>
    <t xml:space="preserve">  </t>
  </si>
  <si>
    <t>PAGAMENTO TAXA CONDOMÍNIOS ISOLADOS PARA O BP NOVEMBRO 2024</t>
  </si>
  <si>
    <t>PAGAMENTO TAXA CONDOMÍNIOS ISOLADOS PARA O BP DE DEZEMBRO 2024</t>
  </si>
  <si>
    <t>**</t>
  </si>
  <si>
    <t>OBS: Até a presente data o boleto do imóvel  QI 31 BLOCO 9 Aptº 401, não foi  disponibilizado devido problemas entre síndicos.</t>
  </si>
  <si>
    <t>PAGAMENTO TAXA CONDOMÍNIOS ISOLADOS PARA O BP JANEIRO 2024</t>
  </si>
  <si>
    <t>Brasília DF, em________de____de________</t>
  </si>
  <si>
    <t>POSTO/GRAD</t>
  </si>
  <si>
    <t>NIP</t>
  </si>
  <si>
    <t>PERMISSIONÁRIO</t>
  </si>
  <si>
    <t>VALOR (R$)</t>
  </si>
  <si>
    <t>DADOS BANCÁRIOS</t>
  </si>
  <si>
    <t>CPF</t>
  </si>
  <si>
    <t>C Alte</t>
  </si>
  <si>
    <t>85.7470.68</t>
  </si>
  <si>
    <t>CARLOS HENRIQUE DE LIMA ZAMPIERI</t>
  </si>
  <si>
    <t>341 3820                     09852-7</t>
  </si>
  <si>
    <t>889.623.777-72</t>
  </si>
  <si>
    <t>85.7461.93</t>
  </si>
  <si>
    <t>JORGE JOSÉ DE MORAES RULFF</t>
  </si>
  <si>
    <t>001 1250                     84040-8</t>
  </si>
  <si>
    <t>889.620.677-49</t>
  </si>
  <si>
    <t>03.8813.26</t>
  </si>
  <si>
    <t>FERNANDO DE LUCA MARQUES DE OLIVEIRA</t>
  </si>
  <si>
    <t>237 7090                 0001698-5</t>
  </si>
  <si>
    <t>010.887.617-98</t>
  </si>
  <si>
    <t>85.9980.61</t>
  </si>
  <si>
    <t>HELIO MOREIRA BRANCO JUNIOR</t>
  </si>
  <si>
    <t>341 7025           0000001708-3</t>
  </si>
  <si>
    <t>988.316.077-15</t>
  </si>
  <si>
    <t>CMG</t>
  </si>
  <si>
    <t>86.6334.22</t>
  </si>
  <si>
    <t>ERNESTO SERRANO RODRIGUEZ FILHO</t>
  </si>
  <si>
    <t>033 3838               01002633-7</t>
  </si>
  <si>
    <t>023.438.227-94</t>
  </si>
  <si>
    <t>86.8399.85</t>
  </si>
  <si>
    <t>PAULO RAFAEL RIBEIRO GONZALEZ</t>
  </si>
  <si>
    <t>033 3838               01001744-9</t>
  </si>
  <si>
    <t>028.142.247-86</t>
  </si>
  <si>
    <t>87.3031.83</t>
  </si>
  <si>
    <t>TÁCITO AUGUSTO DA GAMA LEITE</t>
  </si>
  <si>
    <t>001 4458                 1108905-9</t>
  </si>
  <si>
    <t>051.836.967-64</t>
  </si>
  <si>
    <t>CMG (IM)</t>
  </si>
  <si>
    <t>86.9745.56</t>
  </si>
  <si>
    <t>MARCELO DE PAULA MOURA</t>
  </si>
  <si>
    <t>001 7404                 1108653-X</t>
  </si>
  <si>
    <t>035.520.857-18</t>
  </si>
  <si>
    <t>86.8399.26</t>
  </si>
  <si>
    <t>ARILSON FERREIRA GOMES</t>
  </si>
  <si>
    <t>341 0919                      35016-5</t>
  </si>
  <si>
    <t>578.449.171-72</t>
  </si>
  <si>
    <t>96.0468.64</t>
  </si>
  <si>
    <t>JOSÉ AUGUSTO CORREIA NETO</t>
  </si>
  <si>
    <t>001 4460                    112937-6</t>
  </si>
  <si>
    <t>018.563.507-54</t>
  </si>
  <si>
    <t>97.0041.46</t>
  </si>
  <si>
    <t>ANDRÉ LYSÂNEAS TEIXEIRA CARVALHAES</t>
  </si>
  <si>
    <t>237 0768                           487-1</t>
  </si>
  <si>
    <t>078.654.317-59</t>
  </si>
  <si>
    <t>CF</t>
  </si>
  <si>
    <t>98.0442.73</t>
  </si>
  <si>
    <t>HUDSON RICARDO PINHEIRO DOS SANTOS</t>
  </si>
  <si>
    <t>001 2448                         5332-5</t>
  </si>
  <si>
    <t>080.504.257-11</t>
  </si>
  <si>
    <t>96.0302.08</t>
  </si>
  <si>
    <t>FELIPE PORTO DA SILVA</t>
  </si>
  <si>
    <t>033 3823                01082170-7</t>
  </si>
  <si>
    <t>052.168.657-13</t>
  </si>
  <si>
    <t>97.0332.86</t>
  </si>
  <si>
    <t>ANTONIO DE BARCELLOS NETO</t>
  </si>
  <si>
    <t>341 8350                       09606-4</t>
  </si>
  <si>
    <t>053.627.937-30</t>
  </si>
  <si>
    <t>97.0335.61</t>
  </si>
  <si>
    <t>DOUGLAS DA SILVA KOMATSU</t>
  </si>
  <si>
    <t>341 7038                       02603-0</t>
  </si>
  <si>
    <t>078.664.867-86</t>
  </si>
  <si>
    <t>CF (IM)</t>
  </si>
  <si>
    <t>02.1158.32</t>
  </si>
  <si>
    <t>MARCELO VIEIRA GARCIA</t>
  </si>
  <si>
    <t>001 7404                         7303-2</t>
  </si>
  <si>
    <t>088.127.037-71</t>
  </si>
  <si>
    <t>CC (IM)</t>
  </si>
  <si>
    <t>01.0516.01</t>
  </si>
  <si>
    <t>LEANDRO FIORANI</t>
  </si>
  <si>
    <t>001 2448                         9571-0</t>
  </si>
  <si>
    <t>057.260.737-70</t>
  </si>
  <si>
    <t>CC</t>
  </si>
  <si>
    <t>04.0399.39</t>
  </si>
  <si>
    <t>FELIPE DA COSTA FONSECA</t>
  </si>
  <si>
    <t>033 3838                01078826-0</t>
  </si>
  <si>
    <t>058.335.147-62</t>
  </si>
  <si>
    <t>CT (FN)</t>
  </si>
  <si>
    <t>86.0018.17</t>
  </si>
  <si>
    <t>ALEX THIAGO ARAÚJO DE SOUZA</t>
  </si>
  <si>
    <t>341 7816                       01770-6</t>
  </si>
  <si>
    <t>109.729.187-10</t>
  </si>
  <si>
    <t>CT (AA)</t>
  </si>
  <si>
    <t>86.9914.85</t>
  </si>
  <si>
    <t>MARCIO GUILHERME REGENOLD</t>
  </si>
  <si>
    <t>341 8350                       14870-9</t>
  </si>
  <si>
    <t>506.534.311-04</t>
  </si>
  <si>
    <t>86.9198.06</t>
  </si>
  <si>
    <t>CRISTIANO CARVALHO DE QUEIROZ</t>
  </si>
  <si>
    <t>341 7121            0000011460-2</t>
  </si>
  <si>
    <t>033.837.597-09</t>
  </si>
  <si>
    <t>1ºTen (FN)</t>
  </si>
  <si>
    <t>12.0479.11</t>
  </si>
  <si>
    <t>PAULO M. DE MENEZES ALVES</t>
  </si>
  <si>
    <t>001 2448                       17951-5</t>
  </si>
  <si>
    <t>158.937.527-08</t>
  </si>
  <si>
    <t>1ºTen (QC-FN)</t>
  </si>
  <si>
    <t>19.0292.09</t>
  </si>
  <si>
    <t>CAIO CÉZAR R. BRANDÃO</t>
  </si>
  <si>
    <t>033 4065                01043657-9</t>
  </si>
  <si>
    <t>084.395.464-75</t>
  </si>
  <si>
    <t>SO-AR</t>
  </si>
  <si>
    <t>86.8987.44</t>
  </si>
  <si>
    <t>OSVALDO PEREIRA SANTOS</t>
  </si>
  <si>
    <t>104 0009                          2643-0</t>
  </si>
  <si>
    <t>636.481.645-20</t>
  </si>
  <si>
    <t>SO-FN-IF</t>
  </si>
  <si>
    <t>87.2413.74</t>
  </si>
  <si>
    <t>ORLANDO LEMOS DO ROSÁRIO NOVAES</t>
  </si>
  <si>
    <t>033 3880                 01001140-8</t>
  </si>
  <si>
    <t>506.899.401-49</t>
  </si>
  <si>
    <t>87.0479.18</t>
  </si>
  <si>
    <t>ALEXANDER VIEIRA</t>
  </si>
  <si>
    <t>033 0793                 01016391-2</t>
  </si>
  <si>
    <t>005.846.947-84</t>
  </si>
  <si>
    <t>SO-GR</t>
  </si>
  <si>
    <t>96.0941.68</t>
  </si>
  <si>
    <t>GLEIBY DA SILVA VIDAL</t>
  </si>
  <si>
    <t>237 0606                        25708-7</t>
  </si>
  <si>
    <t>832.763.274-49</t>
  </si>
  <si>
    <t>SO-MO</t>
  </si>
  <si>
    <t>96.1160.81</t>
  </si>
  <si>
    <t>JOSÉ ILDO DA SILVA</t>
  </si>
  <si>
    <t>237 1110                           4755-4</t>
  </si>
  <si>
    <t>007.751.834-90</t>
  </si>
  <si>
    <t>SO-ES</t>
  </si>
  <si>
    <t>86.2286.50</t>
  </si>
  <si>
    <t>ROBSON FERREIRA DOS ANJOS</t>
  </si>
  <si>
    <t>104 2286                583609755-7</t>
  </si>
  <si>
    <t>011.418.767-36</t>
  </si>
  <si>
    <t>86.9682.89</t>
  </si>
  <si>
    <t>MARCELO ALVES D' OLIVEIRA</t>
  </si>
  <si>
    <t>001 0091                           5814-9</t>
  </si>
  <si>
    <t>016.572.557-51</t>
  </si>
  <si>
    <t>SO-ET</t>
  </si>
  <si>
    <t>96.0194.33</t>
  </si>
  <si>
    <t>ALBERTO LOURENÇO DA SILVA</t>
  </si>
  <si>
    <t>341 7121                         02154-2</t>
  </si>
  <si>
    <t>076.424.177-05</t>
  </si>
  <si>
    <t>96.0913.71</t>
  </si>
  <si>
    <t>TONY ELVIS ACCÁCIO</t>
  </si>
  <si>
    <t>001 0466                       633083-5</t>
  </si>
  <si>
    <t>989.111.399-04</t>
  </si>
  <si>
    <t>SO-CN</t>
  </si>
  <si>
    <t>96.1136.51</t>
  </si>
  <si>
    <t>ADIEL ODAIR GUIMARÃES DE FARIAS</t>
  </si>
  <si>
    <t>001 3600                         18003-3</t>
  </si>
  <si>
    <t>614.640.822-00</t>
  </si>
  <si>
    <t>1ºSG-FN-MO</t>
  </si>
  <si>
    <t>00.1438.04</t>
  </si>
  <si>
    <t>ALAN ALVES RODRIGUES</t>
  </si>
  <si>
    <t>341 1584                         43087-8</t>
  </si>
  <si>
    <t>698.575.551-87</t>
  </si>
  <si>
    <t>1ºSG-MR</t>
  </si>
  <si>
    <t>00.0345.50</t>
  </si>
  <si>
    <t>JOÃO HENRIQUE CARNEIRO</t>
  </si>
  <si>
    <t>033 3386                  01004403-6</t>
  </si>
  <si>
    <t>933.225.851-15</t>
  </si>
  <si>
    <t>1ºSG-EF</t>
  </si>
  <si>
    <t>87.1084.45</t>
  </si>
  <si>
    <t>ANDRÉ LOURENÇO DA SILVA</t>
  </si>
  <si>
    <t>033 3795                  01006139-2</t>
  </si>
  <si>
    <t>093.509.287-01</t>
  </si>
  <si>
    <t>1ºSG-ES</t>
  </si>
  <si>
    <t>00.0292.71</t>
  </si>
  <si>
    <t>FÁBIO SALVIANO DE LIMA</t>
  </si>
  <si>
    <t>341 7121                         00048-8</t>
  </si>
  <si>
    <t>054.255.977-38</t>
  </si>
  <si>
    <t>00.0102.27</t>
  </si>
  <si>
    <t>ELIO FREIRE FERNANDES</t>
  </si>
  <si>
    <t>237 0445                             145-7</t>
  </si>
  <si>
    <t>093.437.047-80</t>
  </si>
  <si>
    <t>1ºSG-CI</t>
  </si>
  <si>
    <t>00.0564.72</t>
  </si>
  <si>
    <t>HUDSON RESENDE MACHARET</t>
  </si>
  <si>
    <t>033 3067                001088319-8</t>
  </si>
  <si>
    <t>055.330.377-56</t>
  </si>
  <si>
    <t>2ºSG-MO</t>
  </si>
  <si>
    <t>05.0299.02</t>
  </si>
  <si>
    <t>ALAN DAVIS DE ARAÚJO HIGINO</t>
  </si>
  <si>
    <t>001 2727                       108123-3</t>
  </si>
  <si>
    <t>050.113.164-75</t>
  </si>
  <si>
    <t>2ºSG-ES</t>
  </si>
  <si>
    <t>04.0089.79</t>
  </si>
  <si>
    <t>VICTOR BRUNO RODRIGUES L. DE SANTANA</t>
  </si>
  <si>
    <t>237 3469                     0247191-4</t>
  </si>
  <si>
    <t>105.703.297-28</t>
  </si>
  <si>
    <t>2ºSG-FN-CN</t>
  </si>
  <si>
    <t>04.1262.38</t>
  </si>
  <si>
    <t>LUIZ CARLOS DA SILVA NASCIMENTO</t>
  </si>
  <si>
    <t>033 4391                   01033430-9</t>
  </si>
  <si>
    <t>099.765.557-76</t>
  </si>
  <si>
    <t>2ºSG FN-CN</t>
  </si>
  <si>
    <t>04.0515.81</t>
  </si>
  <si>
    <t>WANDERLEY DE CARVALHO XAVIER</t>
  </si>
  <si>
    <t>033 4290                   01068796-6</t>
  </si>
  <si>
    <t>978.694.061-04</t>
  </si>
  <si>
    <t>2ºSG-FN-MO</t>
  </si>
  <si>
    <t>05.0220.53</t>
  </si>
  <si>
    <t>FABIO SILVEIRA MARTINS FILHO</t>
  </si>
  <si>
    <t>341 5646                          24986-1</t>
  </si>
  <si>
    <t>057.588.607-27</t>
  </si>
  <si>
    <t>2ºSG-FN-IF</t>
  </si>
  <si>
    <t>04.1278.38</t>
  </si>
  <si>
    <t>PHILLIP DE CASTRO CARVALHO ZANITH</t>
  </si>
  <si>
    <t>104 2056                 599439617-2</t>
  </si>
  <si>
    <t>103.783.807-61</t>
  </si>
  <si>
    <t>2ºSG-FN-EG</t>
  </si>
  <si>
    <t>02.2317.78</t>
  </si>
  <si>
    <t>NEYLON PORTO RAMOS</t>
  </si>
  <si>
    <t>001 0803                          35221-7</t>
  </si>
  <si>
    <t>088.482.267-28</t>
  </si>
  <si>
    <t>99.1983.63</t>
  </si>
  <si>
    <t>LUIS HENRIQUE M. DO NASCIMENTO</t>
  </si>
  <si>
    <t>033 4047                   01084096-9</t>
  </si>
  <si>
    <t>025.401.884-00</t>
  </si>
  <si>
    <t>2ºSG-AR</t>
  </si>
  <si>
    <t>06.0397.91</t>
  </si>
  <si>
    <t>VITOR DE SÁ MONTEIRO</t>
  </si>
  <si>
    <t>033 3346                   01011017-5</t>
  </si>
  <si>
    <t>113.068.467-90</t>
  </si>
  <si>
    <t>3ºSG-MR</t>
  </si>
  <si>
    <t>11.0362.81</t>
  </si>
  <si>
    <t>RAFAEL SANTOS VIEIRA</t>
  </si>
  <si>
    <t>001 4458                          27780-0</t>
  </si>
  <si>
    <t>120.031.897-85</t>
  </si>
  <si>
    <t>SD-FN</t>
  </si>
  <si>
    <t>20.1129.47</t>
  </si>
  <si>
    <t>LUIS GUSTAVO BISPO JESUS</t>
  </si>
  <si>
    <t>001 1566                          67604-7</t>
  </si>
  <si>
    <t>700.057.556-54</t>
  </si>
  <si>
    <t>18.0306.53</t>
  </si>
  <si>
    <t>RAFAEL DOS SANTOS FERREIRA</t>
  </si>
  <si>
    <t>001 4418                          25826-1</t>
  </si>
  <si>
    <t>146.049.647-77</t>
  </si>
  <si>
    <t>CMG (MD)</t>
  </si>
  <si>
    <t>95.0322.23</t>
  </si>
  <si>
    <t>GISELE MENDES DE SOUZA E MELLO</t>
  </si>
  <si>
    <t>033      3795                01000032-8</t>
  </si>
  <si>
    <t>016.659.087-85</t>
  </si>
  <si>
    <t xml:space="preserve">RELAÇÃO DE CONDOMÍNIOS PARA RESSARCIMENTO AO 7º COMANDO DISTRITO NAVAL </t>
  </si>
  <si>
    <t>COBRADO NA MENSALIDADE REFERENTE 05/2024</t>
  </si>
  <si>
    <t xml:space="preserve">CONDOMÍNIO </t>
  </si>
  <si>
    <t>TIPO DE SERVIÇO</t>
  </si>
  <si>
    <t xml:space="preserve">VALOR </t>
  </si>
  <si>
    <t>ALMIRANTE ARY PARREIRAS</t>
  </si>
  <si>
    <t>REGISTRO DE ATA</t>
  </si>
  <si>
    <t>SERVIÇO EM CARTÓRIO</t>
  </si>
  <si>
    <t>SHCES 1501 BLOCO D - PROTOCOLO 01035587</t>
  </si>
  <si>
    <t>SHCES 1601 BLOCO A - PROTOCOLO 01035223</t>
  </si>
  <si>
    <t>SHCES 1601 BLOCO A - PROTOCOLO 01035227</t>
  </si>
  <si>
    <t>SHCGN 708 BLOCO  A - PROTOCOLO 01036768</t>
  </si>
  <si>
    <t>SHCGN 710 BLOCO  G - PROTOCOLO 01035218</t>
  </si>
  <si>
    <t>SHCGN 710 BLOCO  K - PTOCOLO 01035210</t>
  </si>
  <si>
    <t>SHCGN 710 BLOCO D - PROTOCOLO 01035211</t>
  </si>
  <si>
    <t>SHCGN 711 BLOCO  G - PROTOCOLO 01035220</t>
  </si>
  <si>
    <t>SHCGN 711 BLOCO H - PROTOCOLO 01035222</t>
  </si>
  <si>
    <t>SHCGN 712 BLOCO D - PROTOCOLO 01035215</t>
  </si>
  <si>
    <t>SHCGN 712 BLOCO F - PROTOCOLO 01035213</t>
  </si>
  <si>
    <t>SHCGN 712 BLOCO I - PROTOCOLO 01035237</t>
  </si>
  <si>
    <t>SHCGN 714 BLOCO  G - PROTOCOLO 01035207</t>
  </si>
  <si>
    <t>SHCGN 714 BLOCO D - PROTOCOLO 01035734</t>
  </si>
  <si>
    <t>SHCGN 714 BLOCO K - PROTOCOLO 01035232</t>
  </si>
  <si>
    <t>SHCGN 715 BLOCO F - PROTOCOLO 01035228</t>
  </si>
  <si>
    <t>SHCGN 715 BLOCO F - PROTOCOLO 01035234</t>
  </si>
  <si>
    <t>SHCGN 715 BLOCO H - PROTOCOLO 01035229</t>
  </si>
  <si>
    <t>SQN 407 BLOCO D - PROTOCOLO 01035212</t>
  </si>
  <si>
    <t>SQS 111 BLOCO J - PROTOCOLO 01035835</t>
  </si>
  <si>
    <t>SQS 111 BLOCO K - PROTOCOLO 010366661</t>
  </si>
  <si>
    <t>SQS 113 BLOCO I - PROTOCOLO 01036665</t>
  </si>
  <si>
    <t>SQS 202 BLOCO E - PROTOCOLO 01036666</t>
  </si>
  <si>
    <t>SQS 202 BLOCO G - PROTOCOLO 01035735</t>
  </si>
  <si>
    <t>SQS 414 BLOCO R - PROTOCOLO 01037004</t>
  </si>
  <si>
    <t>SQS 414 BLOCO S - PROTOCOLO 01036663</t>
  </si>
  <si>
    <t>SQS 414 BLOCO S - PROTOCOLO 01037006</t>
  </si>
  <si>
    <t>SQS 414 BLOCO T - PROTOCOLO 01036664</t>
  </si>
  <si>
    <t>SQS 414 BLOCO T - PROTOCOLO 01037007</t>
  </si>
  <si>
    <t>SQSW 504 BLOCO E - PROTOCOLO 01036662</t>
  </si>
  <si>
    <t>VALOR TOTAL</t>
  </si>
  <si>
    <t>MÊS/ANO</t>
  </si>
  <si>
    <t>OC</t>
  </si>
  <si>
    <t>OM</t>
  </si>
  <si>
    <t>MATRÍCULA</t>
  </si>
  <si>
    <t>NOME</t>
  </si>
  <si>
    <t>SITUAÇÃO</t>
  </si>
  <si>
    <t>POSTO</t>
  </si>
  <si>
    <t>RUBRICA</t>
  </si>
  <si>
    <t>DISCRIMINAÇÃO</t>
  </si>
  <si>
    <t>NATUREZA</t>
  </si>
  <si>
    <t>TIPO RUBRICA</t>
  </si>
  <si>
    <t>FORMA DE PAGAMENTO</t>
  </si>
  <si>
    <t>PARM1</t>
  </si>
  <si>
    <t>PARM2</t>
  </si>
  <si>
    <t>PARM3</t>
  </si>
  <si>
    <t>PARM4</t>
  </si>
  <si>
    <t>TÉRMINO</t>
  </si>
  <si>
    <t>IQ</t>
  </si>
  <si>
    <t>06/2024</t>
  </si>
  <si>
    <t>319</t>
  </si>
  <si>
    <t>590</t>
  </si>
  <si>
    <t>07.4668.11</t>
  </si>
  <si>
    <t>MAXWELL ARMANDO DE QUEIROZ</t>
  </si>
  <si>
    <t>074.148.194-42</t>
  </si>
  <si>
    <t>A</t>
  </si>
  <si>
    <t>3S</t>
  </si>
  <si>
    <t>4591001</t>
  </si>
  <si>
    <t>COND VNAVI</t>
  </si>
  <si>
    <t>D</t>
  </si>
  <si>
    <t>NO</t>
  </si>
  <si>
    <t>VT</t>
  </si>
  <si>
    <t>DBJ</t>
  </si>
  <si>
    <t>854</t>
  </si>
  <si>
    <t>070</t>
  </si>
  <si>
    <t>00.1334.77</t>
  </si>
  <si>
    <t>THALES PEREIRA DE SÁ</t>
  </si>
  <si>
    <t>038.036.224-41</t>
  </si>
  <si>
    <t>1S</t>
  </si>
  <si>
    <t>213</t>
  </si>
  <si>
    <t>05.1190.90</t>
  </si>
  <si>
    <t>PATRICK DA SILVA NUNES</t>
  </si>
  <si>
    <t>012.279.490-73</t>
  </si>
  <si>
    <t>2S</t>
  </si>
  <si>
    <t>06.1170.82</t>
  </si>
  <si>
    <t>ANGELO DE OLIVEIRA BASSO</t>
  </si>
  <si>
    <t>123.093.607-67</t>
  </si>
  <si>
    <t>830</t>
  </si>
  <si>
    <t>04.0088.98</t>
  </si>
  <si>
    <t>LUIZ CARLOS MOREIRA</t>
  </si>
  <si>
    <t>998.999.651-20</t>
  </si>
  <si>
    <t>094</t>
  </si>
  <si>
    <t>08.1108.24</t>
  </si>
  <si>
    <t>DIMISON DOS SANTOS NUNES</t>
  </si>
  <si>
    <t>008.758.872-28</t>
  </si>
  <si>
    <t>18.1308.28</t>
  </si>
  <si>
    <t>VINICIUS SILVA MORAIS</t>
  </si>
  <si>
    <t>705.259.061-18</t>
  </si>
  <si>
    <t>MN</t>
  </si>
  <si>
    <t>20.1440.24</t>
  </si>
  <si>
    <t>NATAN YAGO REIS QUERMES</t>
  </si>
  <si>
    <t>151.505.806-94</t>
  </si>
  <si>
    <t>22.0538.24</t>
  </si>
  <si>
    <t>MARCOS PAULO CARVALHO SOUSA</t>
  </si>
  <si>
    <t>063.561.281-00</t>
  </si>
  <si>
    <t>87.2439.71</t>
  </si>
  <si>
    <t>JORGE EDUARDO AMERICANO DO BRASIL BENTO</t>
  </si>
  <si>
    <t>139.785.017-59</t>
  </si>
  <si>
    <t>832</t>
  </si>
  <si>
    <t>00.1443.55</t>
  </si>
  <si>
    <t>GLAUCIMAR DO NASCIMENTO SILVA</t>
  </si>
  <si>
    <t>890.446.733-00</t>
  </si>
  <si>
    <t>01.0748.90</t>
  </si>
  <si>
    <t>EDUARDO REZENDE SUMARINGO</t>
  </si>
  <si>
    <t>185.801.697-55</t>
  </si>
  <si>
    <t>SD</t>
  </si>
  <si>
    <t>01.0916.97</t>
  </si>
  <si>
    <t>ANDRÉ FELIPE BEZERRA DA FONSECA</t>
  </si>
  <si>
    <t>106.395.334-00</t>
  </si>
  <si>
    <t>02.1576.67</t>
  </si>
  <si>
    <t>ÁRISTON BARREIRA DAMIANI</t>
  </si>
  <si>
    <t>101.952.747-17</t>
  </si>
  <si>
    <t>02.1640.43</t>
  </si>
  <si>
    <t>ÉRICK BERTOLDO DOS SANTOS</t>
  </si>
  <si>
    <t>930.617.811-53</t>
  </si>
  <si>
    <t>02.1686.00</t>
  </si>
  <si>
    <t>CLAUDIOVAN LEONCIO SANDOVAL</t>
  </si>
  <si>
    <t>000.867.941-08</t>
  </si>
  <si>
    <t>03.0223.15</t>
  </si>
  <si>
    <t>LEONARDO VERLI MARINHO</t>
  </si>
  <si>
    <t>056.957.417-00</t>
  </si>
  <si>
    <t>04.0371.20</t>
  </si>
  <si>
    <t>MARCO AURELIO MORENO MUNIZ</t>
  </si>
  <si>
    <t>106.323.317-80</t>
  </si>
  <si>
    <t>04.1137.64</t>
  </si>
  <si>
    <t>ALEX BORGONHA FURTADO</t>
  </si>
  <si>
    <t>796.852.002-97</t>
  </si>
  <si>
    <t>05.0976.81</t>
  </si>
  <si>
    <t>ÉLITON DIEGO DE LIMA E SILVA</t>
  </si>
  <si>
    <t>068.118.124-94</t>
  </si>
  <si>
    <t>05.0978.43</t>
  </si>
  <si>
    <t>FRANCISCO JAIRO FIDELIS DE BRITO</t>
  </si>
  <si>
    <t>002.066.413-38</t>
  </si>
  <si>
    <t>05.0982.97</t>
  </si>
  <si>
    <t>PAULO ROBERTO DOS SANTOS BRAGA</t>
  </si>
  <si>
    <t>007.114.083-27</t>
  </si>
  <si>
    <t>05.1154.93</t>
  </si>
  <si>
    <t>THIAGO FELIPE DE ALCANTARA DA SILVA</t>
  </si>
  <si>
    <t>009.959.505-20</t>
  </si>
  <si>
    <t>05.1166.35</t>
  </si>
  <si>
    <t>WILLIAN JACINTHO PENHA</t>
  </si>
  <si>
    <t>015.717.870-62</t>
  </si>
  <si>
    <t>05.1203.49</t>
  </si>
  <si>
    <t>CLAUDIO MATIAS DOS SANTOS</t>
  </si>
  <si>
    <t>840.102.072-72</t>
  </si>
  <si>
    <t>07.4538.41</t>
  </si>
  <si>
    <t>JOÃO BATISTA MAIA</t>
  </si>
  <si>
    <t>014.330.734-71</t>
  </si>
  <si>
    <t>08.0501.71</t>
  </si>
  <si>
    <t>LEANDRO MEDEIROS DA SILVA</t>
  </si>
  <si>
    <t>229.685.758-21</t>
  </si>
  <si>
    <t>08.0598.53</t>
  </si>
  <si>
    <t>ADRIANO SILVA DOS SANTOS</t>
  </si>
  <si>
    <t>126.402.997-78</t>
  </si>
  <si>
    <t>AT</t>
  </si>
  <si>
    <t>AV</t>
  </si>
  <si>
    <t>08.0608.43</t>
  </si>
  <si>
    <t>JONATHAN RODRIGUES REIS SANTOS</t>
  </si>
  <si>
    <t>028.646.275-31</t>
  </si>
  <si>
    <t>08.1105.81</t>
  </si>
  <si>
    <t>RÔVIS DE ARAÚJO SILVA FILHO</t>
  </si>
  <si>
    <t>005.256.062-70</t>
  </si>
  <si>
    <t>09.0952.68</t>
  </si>
  <si>
    <t>OTACILIO FRANCELINO DIAS JUNIOR</t>
  </si>
  <si>
    <t>015.809.151-59</t>
  </si>
  <si>
    <t>10.0476.38</t>
  </si>
  <si>
    <t>LUAN KAMARGO FERREIRA DE LIMA</t>
  </si>
  <si>
    <t>095.819.294-44</t>
  </si>
  <si>
    <t>10.1064.99</t>
  </si>
  <si>
    <t>LAILSON DE ALMADA SÁ</t>
  </si>
  <si>
    <t>038.418.673-40</t>
  </si>
  <si>
    <t>10.1332.41</t>
  </si>
  <si>
    <t>LEONARDO CESAR LIMA DA SILVA</t>
  </si>
  <si>
    <t>124.737.867-55</t>
  </si>
  <si>
    <t>10.1348.08</t>
  </si>
  <si>
    <t>LUCAS FERREIRA SANTIAGO</t>
  </si>
  <si>
    <t>051.842.943-17</t>
  </si>
  <si>
    <t>10.1358.80</t>
  </si>
  <si>
    <t>RODRIGO DA SILVA FERREIRA</t>
  </si>
  <si>
    <t>038.603.173-85</t>
  </si>
  <si>
    <t>10.1371.49</t>
  </si>
  <si>
    <t>JÉFFERSON THIAGO NUNES RAMOS</t>
  </si>
  <si>
    <t>087.641.894-90</t>
  </si>
  <si>
    <t>13.0271.58</t>
  </si>
  <si>
    <t>ADALBERTO RIBEIRO DA SILVA</t>
  </si>
  <si>
    <t>097.022.954-24</t>
  </si>
  <si>
    <t>13.1580.07</t>
  </si>
  <si>
    <t>MICHAEL RODRIGO ANDRADE CORREA</t>
  </si>
  <si>
    <t>115.274.197-70</t>
  </si>
  <si>
    <t>15.1717.61</t>
  </si>
  <si>
    <t>AUTIERES MARTINS FRANCO</t>
  </si>
  <si>
    <t>097.610.856-94</t>
  </si>
  <si>
    <t>16.1275.87</t>
  </si>
  <si>
    <t>LEANDERSON SILVA DA CONCEIÇÃO</t>
  </si>
  <si>
    <t>044.642.581-82</t>
  </si>
  <si>
    <t>16.1496.29</t>
  </si>
  <si>
    <t>UESLEI HENRIQUE DOS SANTOS</t>
  </si>
  <si>
    <t>059.914.705-96</t>
  </si>
  <si>
    <t>17.0258.93</t>
  </si>
  <si>
    <t>TALHESMAX MATOS ALVES</t>
  </si>
  <si>
    <t>068.416.575-94</t>
  </si>
  <si>
    <t>19.1087.96</t>
  </si>
  <si>
    <t>LORRAN SOUZA DA CRUZ</t>
  </si>
  <si>
    <t>181.262.467-07</t>
  </si>
  <si>
    <t>21.0240.49</t>
  </si>
  <si>
    <t>JOSÉ PIO PESSOA FILHO</t>
  </si>
  <si>
    <t>131.226.804-24</t>
  </si>
  <si>
    <t>21.1260.46</t>
  </si>
  <si>
    <t>ÉDRIC SOBRINHO DOS SANTOS</t>
  </si>
  <si>
    <t>113.510.877-38</t>
  </si>
  <si>
    <t>22.0327.46</t>
  </si>
  <si>
    <t>ABRAAO DUARTE DA COSTA</t>
  </si>
  <si>
    <t>057.994.392-52</t>
  </si>
  <si>
    <t>86.6305.21</t>
  </si>
  <si>
    <t>LUIZ ADRIANO DA SILVA SOARES</t>
  </si>
  <si>
    <t>949.083.382-72</t>
  </si>
  <si>
    <t>95.0429.11</t>
  </si>
  <si>
    <t>ANTONIO LUCIANO MENDES DA SILVA</t>
  </si>
  <si>
    <t>071.197.627-96</t>
  </si>
  <si>
    <t>SO</t>
  </si>
  <si>
    <t>95.1304.38</t>
  </si>
  <si>
    <t>JAILSON FIGUEIREDO PAZ</t>
  </si>
  <si>
    <t>074.236.827-05</t>
  </si>
  <si>
    <t>96.0541.07</t>
  </si>
  <si>
    <t>SIDICLEY ELVANES DE ASSUNÇÃO</t>
  </si>
  <si>
    <t>008.656.206-10</t>
  </si>
  <si>
    <t>833</t>
  </si>
  <si>
    <t>00.0165.27</t>
  </si>
  <si>
    <t>EMANUEL NOGUEIRA FERREIRA</t>
  </si>
  <si>
    <t>009.008.984-70</t>
  </si>
  <si>
    <t>01.0106.03</t>
  </si>
  <si>
    <t>JOÃO CARLOS DE LIMA</t>
  </si>
  <si>
    <t>097.529.157-28</t>
  </si>
  <si>
    <t>01.0270.85</t>
  </si>
  <si>
    <t>CLAYDSON DARLAN GOMES DE OLIVEIRA</t>
  </si>
  <si>
    <t>983.835.311-68</t>
  </si>
  <si>
    <t>04.0229.04</t>
  </si>
  <si>
    <t>WILAME FEITOSA SILVA</t>
  </si>
  <si>
    <t>007.886.213-27</t>
  </si>
  <si>
    <t>07.3535.02</t>
  </si>
  <si>
    <t>LEANDRO PITTER BISPO</t>
  </si>
  <si>
    <t>069.938.366-88</t>
  </si>
  <si>
    <t>11.0216.91</t>
  </si>
  <si>
    <t>AMAELDO DE CARVALHO RODRIGUES</t>
  </si>
  <si>
    <t>041.991.103-05</t>
  </si>
  <si>
    <t>11.0239.53</t>
  </si>
  <si>
    <t>PATRICK DOS SANTOS SILVA</t>
  </si>
  <si>
    <t>893.566.402-20</t>
  </si>
  <si>
    <t>12.0194.53</t>
  </si>
  <si>
    <t>CLEILDO MIRANDA AMANCIO</t>
  </si>
  <si>
    <t>042.570.785-70</t>
  </si>
  <si>
    <t>12.0285.76</t>
  </si>
  <si>
    <t>CARLOS ALBERTO FREITAS JUNIOR</t>
  </si>
  <si>
    <t>037.319.345-90</t>
  </si>
  <si>
    <t>12.1368.16</t>
  </si>
  <si>
    <t>NATALIA BIAS DE MOURA</t>
  </si>
  <si>
    <t>148.582.287-46</t>
  </si>
  <si>
    <t>15.0066.62</t>
  </si>
  <si>
    <t>LUCAS GABRIEL ALMEIDA FERNANDES</t>
  </si>
  <si>
    <t>095.590.154-51</t>
  </si>
  <si>
    <t>15.0476.61</t>
  </si>
  <si>
    <t>THALES AMORIM MATOS</t>
  </si>
  <si>
    <t>146.982.327-67</t>
  </si>
  <si>
    <t>17.0077.12</t>
  </si>
  <si>
    <t>ANDRÉ NUNES DA SILVA GOMES</t>
  </si>
  <si>
    <t>053.902.425-21</t>
  </si>
  <si>
    <t>87.2961.36</t>
  </si>
  <si>
    <t>MARCOS ROGERIO MENDES SOARES</t>
  </si>
  <si>
    <t>614.629.693-72</t>
  </si>
  <si>
    <t>99.1999.12</t>
  </si>
  <si>
    <t>ADOLFO MOISÉS VIEIRA DA ROCHA</t>
  </si>
  <si>
    <t>835.861.211-72</t>
  </si>
  <si>
    <t>834</t>
  </si>
  <si>
    <t>01.0622.12</t>
  </si>
  <si>
    <t>RAFAEL EWEN ARAUJO FILHO</t>
  </si>
  <si>
    <t>097.988.367-90</t>
  </si>
  <si>
    <t>04.0100.43</t>
  </si>
  <si>
    <t>MATEUS BOREL MONTEIRO</t>
  </si>
  <si>
    <t>107.787.227-59</t>
  </si>
  <si>
    <t>07.4471.83</t>
  </si>
  <si>
    <t>GILBERTO ADOLFO LEONARDO</t>
  </si>
  <si>
    <t>096.827.007-79</t>
  </si>
  <si>
    <t>08.0527.43</t>
  </si>
  <si>
    <t>WENDELL JOSÉ MAIO LEITE</t>
  </si>
  <si>
    <t>029.051.943-83</t>
  </si>
  <si>
    <t>14.0991.79</t>
  </si>
  <si>
    <t>LORRAN RODRIGUES PRALON</t>
  </si>
  <si>
    <t>133.758.077-59</t>
  </si>
  <si>
    <t>835</t>
  </si>
  <si>
    <t>12.0331.89</t>
  </si>
  <si>
    <t>MAYKON DA SILVA CARIÚS</t>
  </si>
  <si>
    <t>126.452.967-85</t>
  </si>
  <si>
    <t>95.1414.30</t>
  </si>
  <si>
    <t>GENES RODRIGUES DE CARVALHO</t>
  </si>
  <si>
    <t>782.196.471-91</t>
  </si>
  <si>
    <t>836</t>
  </si>
  <si>
    <t>04.0256.79</t>
  </si>
  <si>
    <t>JOÃO RAIMUNDO SILVA DE SOUZA</t>
  </si>
  <si>
    <t>939.702.503-15</t>
  </si>
  <si>
    <t>09.0593.69</t>
  </si>
  <si>
    <t>RAONY BARBOSA DA SILVA</t>
  </si>
  <si>
    <t>071.351.054-43</t>
  </si>
  <si>
    <t>86.0527.48</t>
  </si>
  <si>
    <t>VICTOR HUGO NUNES LOUREIRO</t>
  </si>
  <si>
    <t>116.593.577-56</t>
  </si>
  <si>
    <t>96.0205.80</t>
  </si>
  <si>
    <t>VITOR PIMENTEL DA SILVA</t>
  </si>
  <si>
    <t>077.174.847-73</t>
  </si>
  <si>
    <t>837</t>
  </si>
  <si>
    <t>07.3604.28</t>
  </si>
  <si>
    <t>AURELIANO VAGNER LEITÃO FREITAS</t>
  </si>
  <si>
    <t>672.753.463-20</t>
  </si>
  <si>
    <t>96.0899.20</t>
  </si>
  <si>
    <t>RODRIGO TEIXEIRA DA SILVA</t>
  </si>
  <si>
    <t>031.610.156-73</t>
  </si>
  <si>
    <t>839</t>
  </si>
  <si>
    <t>04.1142.72</t>
  </si>
  <si>
    <t>PIERRE DOMINGUINI NUNES DA SILVA</t>
  </si>
  <si>
    <t>771.970.892-04</t>
  </si>
  <si>
    <t>05.0213.08</t>
  </si>
  <si>
    <t>THIAGO GOMES DE ANDRADE</t>
  </si>
  <si>
    <t>057.759.467-23</t>
  </si>
  <si>
    <t>05.0974.52</t>
  </si>
  <si>
    <t>CLAUDIO DE ARRUDA E SILVA JUNIOR</t>
  </si>
  <si>
    <t>022.037.891-66</t>
  </si>
  <si>
    <t>05.0979.16</t>
  </si>
  <si>
    <t>HENRIQUE OLIVEIRA DOS SANTOS</t>
  </si>
  <si>
    <t>012.058.843-94</t>
  </si>
  <si>
    <t>06.2840.43</t>
  </si>
  <si>
    <t>JORGE ARTUR DA SILVA DIAS</t>
  </si>
  <si>
    <t>106.006.847-84</t>
  </si>
  <si>
    <t>06.2972.26</t>
  </si>
  <si>
    <t>MÁRCIO ALBERTO BRITO DE LIMA</t>
  </si>
  <si>
    <t>841.799.962-00</t>
  </si>
  <si>
    <t>06.3659.90</t>
  </si>
  <si>
    <t>JOÃO ANTONIO RIBEIRO MONTEIRO</t>
  </si>
  <si>
    <t>023.498.713-80</t>
  </si>
  <si>
    <t>06.3697.40</t>
  </si>
  <si>
    <t>LEANDRO CARNEIRO ALMEIDA</t>
  </si>
  <si>
    <t>004.590.413-80</t>
  </si>
  <si>
    <t>06.5875.85</t>
  </si>
  <si>
    <t>HERO FERREIRA AMARAL</t>
  </si>
  <si>
    <t>602.948.922-49</t>
  </si>
  <si>
    <t>06.8340.86</t>
  </si>
  <si>
    <t>GÊNESIS GOULART COSTA</t>
  </si>
  <si>
    <t>093.981.507-94</t>
  </si>
  <si>
    <t>06.8938.64</t>
  </si>
  <si>
    <t>EDNELSON CORREIA FERREIRA</t>
  </si>
  <si>
    <t>070.860.207-02</t>
  </si>
  <si>
    <t>07.3658.88</t>
  </si>
  <si>
    <t>ALEXANDRE DE SOUZA PINTO</t>
  </si>
  <si>
    <t>929.085.432-49</t>
  </si>
  <si>
    <t>07.4533.70</t>
  </si>
  <si>
    <t>DANIEL SALES NASCIMENTO</t>
  </si>
  <si>
    <t>014.580.121-74</t>
  </si>
  <si>
    <t>07.4542.01</t>
  </si>
  <si>
    <t>PAULO RAPHAEL COSTA MAIA</t>
  </si>
  <si>
    <t>012.490.273-14</t>
  </si>
  <si>
    <t>07.4642.91</t>
  </si>
  <si>
    <t>ANDERSON LEONARDO ARAÚJO DA SILVA</t>
  </si>
  <si>
    <t>122.470.607-22</t>
  </si>
  <si>
    <t>07.4652.89</t>
  </si>
  <si>
    <t>JOÃO PAULO OLIVEIRA SANTOS</t>
  </si>
  <si>
    <t>342.779.768-67</t>
  </si>
  <si>
    <t>08.1108.59</t>
  </si>
  <si>
    <t>CLAYTON MÉLO FERREIRA</t>
  </si>
  <si>
    <t>899.334.272-53</t>
  </si>
  <si>
    <t>08.1319.37</t>
  </si>
  <si>
    <t>TIAGO RAMOS DA SILVA</t>
  </si>
  <si>
    <t>120.541.397-93</t>
  </si>
  <si>
    <t>09.0435.86</t>
  </si>
  <si>
    <t>JULIO CESAR DA CONCEIÇÃO DOS SANTOS</t>
  </si>
  <si>
    <t>134.709.017-75</t>
  </si>
  <si>
    <t>10.0105.21</t>
  </si>
  <si>
    <t>ROMARIO DA SILVA FAUSTINO</t>
  </si>
  <si>
    <t>029.441.803-20</t>
  </si>
  <si>
    <t>10.0648.18</t>
  </si>
  <si>
    <t>FERNANDO CESAR DANTAS MACEDO</t>
  </si>
  <si>
    <t>120.084.057-70</t>
  </si>
  <si>
    <t>10.1064.72</t>
  </si>
  <si>
    <t>MOISÉS QUEIROZ BRITO</t>
  </si>
  <si>
    <t>009.282.822-10</t>
  </si>
  <si>
    <t>10.1346.38</t>
  </si>
  <si>
    <t>ANDRÉ PINTO TEIXEIRA NETO</t>
  </si>
  <si>
    <t>043.125.953-48</t>
  </si>
  <si>
    <t>10.1375.05</t>
  </si>
  <si>
    <t>LUIS CARLOS CARVALHO DA ROCHA</t>
  </si>
  <si>
    <t>038.679.423-58</t>
  </si>
  <si>
    <t>11.0369.40</t>
  </si>
  <si>
    <t>ALDO FELIPE ALVES DE OLIVEIRA</t>
  </si>
  <si>
    <t>091.626.474-23</t>
  </si>
  <si>
    <t>11.0468.99</t>
  </si>
  <si>
    <t>MATHEUS APARICIO PEREIRA DA SILVA</t>
  </si>
  <si>
    <t>147.985.797-18</t>
  </si>
  <si>
    <t>12.0393.65</t>
  </si>
  <si>
    <t>FELIPE DE CASTRO SANTANA</t>
  </si>
  <si>
    <t>139.091.237-08</t>
  </si>
  <si>
    <t>12.0618.75</t>
  </si>
  <si>
    <t>WELSON FERREIRA DA SILVA JÚNIOR</t>
  </si>
  <si>
    <t>605.870.523-17</t>
  </si>
  <si>
    <t>13.1334.71</t>
  </si>
  <si>
    <t>RADAMES LINHAR GONÇALVES</t>
  </si>
  <si>
    <t>032.688.640-07</t>
  </si>
  <si>
    <t>13.1535.52</t>
  </si>
  <si>
    <t>HUGO SANTOS DA SILVA TAVARES</t>
  </si>
  <si>
    <t>145.618.777-54</t>
  </si>
  <si>
    <t>15.1715.40</t>
  </si>
  <si>
    <t>JESSÉ AMOM SILVA FONSECA</t>
  </si>
  <si>
    <t>062.826.085-70</t>
  </si>
  <si>
    <t>16.1531.89</t>
  </si>
  <si>
    <t>APOLO ROCHA DA SILVA</t>
  </si>
  <si>
    <t>055.437.715-25</t>
  </si>
  <si>
    <t>17.0193.97</t>
  </si>
  <si>
    <t>JONATHAN CARRIERI SILVA BARROS</t>
  </si>
  <si>
    <t>170.071.237-32</t>
  </si>
  <si>
    <t>17.0254.35</t>
  </si>
  <si>
    <t>KLEILIALERSSON DOS SANTOS BEZERRA</t>
  </si>
  <si>
    <t>701.798.314-96</t>
  </si>
  <si>
    <t>17.0260.16</t>
  </si>
  <si>
    <t>MARCUS VICTOR MORAIS PEREIRA</t>
  </si>
  <si>
    <t>080.537.013-70</t>
  </si>
  <si>
    <t>17.1302.39</t>
  </si>
  <si>
    <t>RAFAEL CARDOSO DA SILVA</t>
  </si>
  <si>
    <t>064.631.511-06</t>
  </si>
  <si>
    <t>18.0307.51</t>
  </si>
  <si>
    <t>ANTONIO LUCAS ARAUJO RODRIGUES</t>
  </si>
  <si>
    <t>060.928.253-09</t>
  </si>
  <si>
    <t>18.1399.49</t>
  </si>
  <si>
    <t>ANDRÉ LUIZ RIBEIRO DOS SANTOS</t>
  </si>
  <si>
    <t>135.346.697-38</t>
  </si>
  <si>
    <t>19.1255.18</t>
  </si>
  <si>
    <t>WESLEY DA SILVA</t>
  </si>
  <si>
    <t>122.177.474-36</t>
  </si>
  <si>
    <t>19.1258.44</t>
  </si>
  <si>
    <t>TAYRON SOARES RODRIGUES</t>
  </si>
  <si>
    <t>035.394.922-16</t>
  </si>
  <si>
    <t>19.1262.39</t>
  </si>
  <si>
    <t>WELLINGTON MARQUES DA SILVA MIRANDA</t>
  </si>
  <si>
    <t>171.222.697-52</t>
  </si>
  <si>
    <t>20.0945.40</t>
  </si>
  <si>
    <t>EDUARDO PEREIRA DE FREITAS</t>
  </si>
  <si>
    <t>032.361.091-90</t>
  </si>
  <si>
    <t>20.0982.43</t>
  </si>
  <si>
    <t>WILLOR DE SOUZA NUNES</t>
  </si>
  <si>
    <t>030.027.880-23</t>
  </si>
  <si>
    <t>87.0899.39</t>
  </si>
  <si>
    <t>CARLOS LEONARDO PATRICIO DO CARMO</t>
  </si>
  <si>
    <t>101.077.947-80</t>
  </si>
  <si>
    <t>87.3347.80</t>
  </si>
  <si>
    <t>ADRIANO DE SOUZA GOMES</t>
  </si>
  <si>
    <t>045.230.777-54</t>
  </si>
  <si>
    <t>87.3368.04</t>
  </si>
  <si>
    <t>FLAVIANO DOS SANTOS</t>
  </si>
  <si>
    <t>021.870.957-97</t>
  </si>
  <si>
    <t>95.0408.54</t>
  </si>
  <si>
    <t>ANDRÉ SANTANA DA CRUZ</t>
  </si>
  <si>
    <t>051.714.537-56</t>
  </si>
  <si>
    <t>95.0830.81</t>
  </si>
  <si>
    <t>EDIVALDO MENACHO DA SILVA</t>
  </si>
  <si>
    <t>769.569.701-04</t>
  </si>
  <si>
    <t>96.1143.80</t>
  </si>
  <si>
    <t>DANIEL LEANDRO DA SILVA</t>
  </si>
  <si>
    <t>753.397.493-04</t>
  </si>
  <si>
    <t>96.1330.74</t>
  </si>
  <si>
    <t>JOSÉ ROBERTO SARAIVA</t>
  </si>
  <si>
    <t>075.776.577-78</t>
  </si>
  <si>
    <t>840</t>
  </si>
  <si>
    <t>05.0284.00</t>
  </si>
  <si>
    <t>DANIEL DE OLIVEIRA BRAGA</t>
  </si>
  <si>
    <t>002.066.883-00</t>
  </si>
  <si>
    <t>841</t>
  </si>
  <si>
    <t>96.0536.66</t>
  </si>
  <si>
    <t>AILTON CARDOSO DE AGUIAR</t>
  </si>
  <si>
    <t>663.596.431-20</t>
  </si>
  <si>
    <t>12.0385.12</t>
  </si>
  <si>
    <t>RODRIGO HENRIQUES</t>
  </si>
  <si>
    <t>146.993.617-81</t>
  </si>
  <si>
    <t>21.4498.21</t>
  </si>
  <si>
    <t>ANDRÉ PEREIRA DOS SANTOS</t>
  </si>
  <si>
    <t>039.271.281-47</t>
  </si>
  <si>
    <t>22.3727.25</t>
  </si>
  <si>
    <t>SINARA SANTANA PEREIRA</t>
  </si>
  <si>
    <t>042.202.741-38</t>
  </si>
  <si>
    <t>ME</t>
  </si>
  <si>
    <t>861</t>
  </si>
  <si>
    <t>10.0104.41</t>
  </si>
  <si>
    <t>ULISSES RODEGHERI CRUZ SANTOS</t>
  </si>
  <si>
    <t>119.451.197-05</t>
  </si>
  <si>
    <t>13.1321.21</t>
  </si>
  <si>
    <t>ARIANE APARECIDA BAZILIO DA SILVA</t>
  </si>
  <si>
    <t>381.389.538-61</t>
  </si>
  <si>
    <t>863</t>
  </si>
  <si>
    <t>18.1433.34</t>
  </si>
  <si>
    <t>ALIANDRIA DE OLIVEIRA REIS</t>
  </si>
  <si>
    <t>149.129.737-93</t>
  </si>
  <si>
    <t>866</t>
  </si>
  <si>
    <t>06.1224.18</t>
  </si>
  <si>
    <t>MÁRIO FERNANDES ANDRADE DE MACÊDO</t>
  </si>
  <si>
    <t>063.875.834-38</t>
  </si>
  <si>
    <t>95.0486.93</t>
  </si>
  <si>
    <t>SILOMAR PEREIRA DA SILVA</t>
  </si>
  <si>
    <t>690.385.111-91</t>
  </si>
  <si>
    <t>867</t>
  </si>
  <si>
    <t>02.1296.80</t>
  </si>
  <si>
    <t>RAFAEL BERNARDO DA SILVA</t>
  </si>
  <si>
    <t>101.118.107-01</t>
  </si>
  <si>
    <t>10.0256.18</t>
  </si>
  <si>
    <t>MARCOS PAULO DA COSTA SILVA</t>
  </si>
  <si>
    <t>091.630.686-05</t>
  </si>
  <si>
    <t>87.3880.14</t>
  </si>
  <si>
    <t>ANTONIO CARLOS CELESTINO DOS SANTOS</t>
  </si>
  <si>
    <t>007.394.174-36</t>
  </si>
  <si>
    <t>97.1132.21</t>
  </si>
  <si>
    <t>UBIRAILSON DA SILVA</t>
  </si>
  <si>
    <t>025.281.074-04</t>
  </si>
  <si>
    <t>930</t>
  </si>
  <si>
    <t>848</t>
  </si>
  <si>
    <t>87.2207.84</t>
  </si>
  <si>
    <t>CARLOS MAGNO ARAÚJO DE LIMA</t>
  </si>
  <si>
    <t>969.257.794-53</t>
  </si>
  <si>
    <t>I</t>
  </si>
  <si>
    <t>853</t>
  </si>
  <si>
    <t>85.9317.72</t>
  </si>
  <si>
    <t>MARCOS VINICIUS GOMES DA COSTA</t>
  </si>
  <si>
    <t>428.534.271-53</t>
  </si>
  <si>
    <t>85.3770.82</t>
  </si>
  <si>
    <t>RODOLFO AZEVEDO ALVES</t>
  </si>
  <si>
    <t>065.501.248-67</t>
  </si>
  <si>
    <t xml:space="preserve"> COMPETÊNCIA:  </t>
  </si>
  <si>
    <t>PAGAMENTO MÊS (BP ) JULHO COM  REPASSE EM AGOSTO/2024</t>
  </si>
  <si>
    <t>QNT</t>
  </si>
  <si>
    <t xml:space="preserve">TAXA DA AP BRASÍLIA </t>
  </si>
  <si>
    <t>EMPRÉSTIMOS</t>
  </si>
  <si>
    <t>SÍNDICO PROFISSIONAL</t>
  </si>
  <si>
    <t>APTº</t>
  </si>
  <si>
    <t>APTO</t>
  </si>
  <si>
    <t>PROPRIETÁRIOS</t>
  </si>
  <si>
    <t>DESCRIÇÃO</t>
  </si>
  <si>
    <t>Taxa de Boleto</t>
  </si>
  <si>
    <t>Rescisão funcionários  (Parcela 02/12 R$ 3.414,85)</t>
  </si>
  <si>
    <t>Aut. Portaria (Parcela 07/10 R$ 760,80)</t>
  </si>
  <si>
    <t>Aut. Portaria (Parcela 03/04 R$ 497,50)</t>
  </si>
  <si>
    <t>,</t>
  </si>
  <si>
    <t>Empréstimo (Restituição parcela 09/10 de R$1.273,97 e parcela 02/06 de R$1.000,00)</t>
  </si>
  <si>
    <t>Empréstimo  parcela 11/24  de R$ 500,00</t>
  </si>
  <si>
    <t>Empréstimo  parcela 1/3  de R$ 382,00</t>
  </si>
  <si>
    <t xml:space="preserve"> </t>
  </si>
  <si>
    <t>Empréstimo  parcela 1/6  de R$ 3.860,27</t>
  </si>
  <si>
    <t>CONDOMÍNIOS ISOLADOS</t>
  </si>
  <si>
    <t>Repasse da Taxa Condominial REF ao BP JANEIRO/2024</t>
  </si>
  <si>
    <t>Brasília-DF,     de            de 2024</t>
  </si>
  <si>
    <t>EDUARDO MIRANDA FREIRE DE  MELO</t>
  </si>
  <si>
    <t>Capitão de Mar e Guerra (RM1-IM)</t>
  </si>
  <si>
    <t>Presidente da Associação de Permissionários de Brasília</t>
  </si>
  <si>
    <t>Repasse da Taxa Condominial REF ao BP JANEIRO /2024</t>
  </si>
  <si>
    <t>CEF</t>
  </si>
  <si>
    <t>0009</t>
  </si>
  <si>
    <t>A. CLARAS BL A</t>
  </si>
  <si>
    <t>1502</t>
  </si>
  <si>
    <t>Brasília-DF,     de            de 2024.</t>
  </si>
  <si>
    <t>unidade</t>
  </si>
  <si>
    <t>bloco</t>
  </si>
  <si>
    <t>data_de_referencia</t>
  </si>
  <si>
    <t>valor</t>
  </si>
  <si>
    <t>conta_categoria</t>
  </si>
  <si>
    <t>complemento_da_conta</t>
  </si>
  <si>
    <t>tipo_da_cobranca</t>
  </si>
  <si>
    <t>Valor da composição</t>
  </si>
  <si>
    <t>Valor do repasse</t>
  </si>
  <si>
    <t>DEMONSTRATIVO CONTA CORRENTE DA AP BRASÍLIA</t>
  </si>
  <si>
    <t>JANEIRO / 2024</t>
  </si>
  <si>
    <t>RECEITA</t>
  </si>
  <si>
    <t>DESPESAS</t>
  </si>
  <si>
    <t>SALDO ANTERIOR</t>
  </si>
  <si>
    <t>Repasse para os  43 Condomínios</t>
  </si>
  <si>
    <t xml:space="preserve">Condomínio da Vila Naval Visconde de Inhaúma                                                      </t>
  </si>
  <si>
    <t>Pagamento de Taxa Ordinária PNRs Isolados (70)</t>
  </si>
  <si>
    <t xml:space="preserve">Taxa Condomínio Repasse Papem (R$ 1.206.783,46)                                           </t>
  </si>
  <si>
    <t>Taxa AP Brasília (R$ 50.250,73)</t>
  </si>
  <si>
    <t>Pagamento Contabilidade  (43 Condomínios) ASCON</t>
  </si>
  <si>
    <t>Taxa de Limpeza Pública (TLP)</t>
  </si>
  <si>
    <t>Fatura da Caesb dos PNRs de Representação</t>
  </si>
  <si>
    <t xml:space="preserve">Taxa Complementar </t>
  </si>
  <si>
    <t>Despesas Fixas AP BRASÍLIA (Pessoal, Advogado e Contabilidade)</t>
  </si>
  <si>
    <t>Taxa Extra (Div. Condomínio)</t>
  </si>
  <si>
    <t xml:space="preserve">TaxaCondomínio (Permissionário Civil)                                        </t>
  </si>
  <si>
    <t>Pagamento GRU SQS 111 Bloco K (Parcelas  20/30 T. Elevador)</t>
  </si>
  <si>
    <t xml:space="preserve">PIX Rejeitado  (Restituição permissionário)                                                                     </t>
  </si>
  <si>
    <t>Pagamento GRU SQS 111 Bloco J  (Parcela 16/30) T. Elevador)</t>
  </si>
  <si>
    <t>Despesas Variáveis da AP BRASÍLIA</t>
  </si>
  <si>
    <t>Restituição Permissionários  (BP Novembro)</t>
  </si>
  <si>
    <t xml:space="preserve">SHCGN 710 D (Empréstimo ) Automatização de portaria 3/3 </t>
  </si>
  <si>
    <t>SHCGN 712 D (Empréstimo) Automatização de portaria 3/3</t>
  </si>
  <si>
    <t xml:space="preserve">Taxa Extra Ref. Modernização  Elevador SQS 111 Bloco K (Parcela  20/30)       </t>
  </si>
  <si>
    <t xml:space="preserve">Taxa Extra ef. Modernização Elevador SQS 111 J (Parcela 16/30)                     </t>
  </si>
  <si>
    <t>Rendimentos Conta Corrente (BB Rende Fácil)</t>
  </si>
  <si>
    <t>RECEITA TOTAL</t>
  </si>
  <si>
    <t>TOTAL DAS DESPESAS</t>
  </si>
  <si>
    <t xml:space="preserve">SALDO </t>
  </si>
  <si>
    <t>Eduardo Miranda Freire de Melo</t>
  </si>
  <si>
    <t>PRESIDENTE DA AP BRASÍLIA</t>
  </si>
  <si>
    <t>PLANILHA DE PRESTAÇÃO DE CONTAS DA AP BRASÍLIA (6%)</t>
  </si>
  <si>
    <t>JANEIRO/2024</t>
  </si>
  <si>
    <t>RECEITA 6%</t>
  </si>
  <si>
    <t>DESPESAS FIXAS DA AP BRASÍLIA</t>
  </si>
  <si>
    <t>PESSOAL/CONTABILIDADE</t>
  </si>
  <si>
    <t>TAXA DA AP BRASÍLIA (6%)</t>
  </si>
  <si>
    <t>ADVOGADO AP BRASÍLIA</t>
  </si>
  <si>
    <t>PRÓ-LABORE PRESIDENTE DA AP BRASILIA - DEZEMBRO/2023</t>
  </si>
  <si>
    <t>DARF DO PRÓ-LABORE - DEZEMBRO/2023</t>
  </si>
  <si>
    <t>PRÓ-LABORE PRESIDENTE DA AP BRASÍLIA - JANEIRO/2024</t>
  </si>
  <si>
    <t>SUBTOTAL 01</t>
  </si>
  <si>
    <t>DESPESAS VARIÁVEIS DA AP BRASÍLIA</t>
  </si>
  <si>
    <t>ENCADERNAÇÃO (BALANCETES AP BRASÍLIA)</t>
  </si>
  <si>
    <t>Multas (Águas ClaraS Bloco "B")</t>
  </si>
  <si>
    <t>Fatura Vivo (Janeiro)</t>
  </si>
  <si>
    <t xml:space="preserve">Tarifas Bancárias </t>
  </si>
  <si>
    <t>IOF</t>
  </si>
  <si>
    <t>IR</t>
  </si>
  <si>
    <t>SUBTOTAL 02</t>
  </si>
  <si>
    <t>TOTAL DAS DESPESAS DA AP BRASÍLIA</t>
  </si>
  <si>
    <t>CONTA POUPANÇA DA AP BRASÍLIA</t>
  </si>
  <si>
    <t>SALDO POUPANÇA</t>
  </si>
  <si>
    <t>TLP 2020/2021/2022 BLOCO C / H e SQN 407</t>
  </si>
  <si>
    <t>ACORDO JUDICIAL (Empresa Rio Jordão)</t>
  </si>
  <si>
    <t>JUROS CREDITADOS</t>
  </si>
  <si>
    <t>SALDO REAL DA POUPANÇA EM JANEIRO /2024</t>
  </si>
  <si>
    <t>SITUAÇÃO DOS CRÉDITOS DISPONIBILIZADOS PARA PAGAMENTO DE PNRs DESOCUPADOS 2023</t>
  </si>
  <si>
    <t xml:space="preserve"> TAXA PNR DESOCUPADOS  / 2024</t>
  </si>
  <si>
    <t>CRÉDITO RECEBIDO (SGM)</t>
  </si>
  <si>
    <t>DATA  DO CRÉDITO</t>
  </si>
  <si>
    <t>SOMA</t>
  </si>
  <si>
    <t>Obs: Desocupado referente aos mes de Janeiro/2024 (R$ 84.978,06 ) aguardando repasse da SGM.</t>
  </si>
  <si>
    <t xml:space="preserve">DEMOSTRATIVO DE PROVISÃO DE RECEITAS E DESPESAS(FEVEREIRO / 2024) </t>
  </si>
  <si>
    <t>RECEITAS</t>
  </si>
  <si>
    <t>SALDO EM CONTA CORRENTE</t>
  </si>
  <si>
    <t>RESTITUIÇÃO PERMISSIONÁRIOS BP Dezembro /2023</t>
  </si>
  <si>
    <t>DESPESAS DE TAXA EXTRA</t>
  </si>
  <si>
    <t>RECEITA PREVISTA (Desocupados a receber)</t>
  </si>
  <si>
    <t>DESPESAS PREVISTAS DA AP BRASÍLIA</t>
  </si>
  <si>
    <t>SALDO REMANESCENTE</t>
  </si>
  <si>
    <t>SALDO PREVISTO</t>
  </si>
  <si>
    <t>SALDO EM CC</t>
  </si>
  <si>
    <t>Saldo Remanescente da AP BRASÍLIA (6%)</t>
  </si>
  <si>
    <t>Saldo Taxa Extra</t>
  </si>
  <si>
    <t xml:space="preserve">DEMONSTRATIVO CONTA CORRENTE DA AP BRASÍLIA </t>
  </si>
  <si>
    <t>FEVEREIRO / 2024</t>
  </si>
  <si>
    <t xml:space="preserve">Repasse para os  43 Condomínios    </t>
  </si>
  <si>
    <t xml:space="preserve">Pagamento de Taxa Ordinária PNRs Isolados (70) </t>
  </si>
  <si>
    <t xml:space="preserve">Taxa Condomínio Repasse Papem (R$ 1.265.187,34)                                           </t>
  </si>
  <si>
    <t xml:space="preserve">Condomínio da Vila Naval Visconde de Inhaúma </t>
  </si>
  <si>
    <t>Taxa AP Brasília (R$ 53.778,75)</t>
  </si>
  <si>
    <t xml:space="preserve">Empresa terceirizada de condomínios - Bela Vista </t>
  </si>
  <si>
    <t>Taxa PNR Desocupados  Janeiro 2024</t>
  </si>
  <si>
    <t xml:space="preserve">Empresa terceirizada de condomínios - Ecopredial </t>
  </si>
  <si>
    <t xml:space="preserve">Taxa Condomínio (Permissionário Civil)                                        </t>
  </si>
  <si>
    <t xml:space="preserve">Empresa terceirizada de condomínios - Essa </t>
  </si>
  <si>
    <t>Fatura da Caesb dos PNRs de Representação (GRU)</t>
  </si>
  <si>
    <t>Taxa Extra (Div. Condomínio/SPI)</t>
  </si>
  <si>
    <t xml:space="preserve">Taxa Extra Ref. Modernização  Elevador SQS 111 Bloco K (Parcela  21/30)       </t>
  </si>
  <si>
    <t>Pagamento GRU SQS 111 Bloco K (Parcelas  21/30 T. Elevador)</t>
  </si>
  <si>
    <t xml:space="preserve">Taxa Extra ef. Modernização Elevador SQS 111 J (Parcela 17/30)                     </t>
  </si>
  <si>
    <t>Pagamento GRU SQS 111 Bloco J  (Parcela 17/30) T. Elevador)</t>
  </si>
  <si>
    <t>Restituição Permissionários  (BP Dezembro)</t>
  </si>
  <si>
    <t>PRÓ-LABORE PRESIDENTE DA AP BRASILIA</t>
  </si>
  <si>
    <t>DARF DO PRÓ-LABORE</t>
  </si>
  <si>
    <t>Automação de portaria (SHCGN 711 Bloco G) 1/3</t>
  </si>
  <si>
    <t>Automação de portaria (SHCGN 711 Bloco G) 2/3</t>
  </si>
  <si>
    <t>Fatura Vivo (Fevereiro)</t>
  </si>
  <si>
    <t>Material de escritório (mouse/ licença antivírus)</t>
  </si>
  <si>
    <t>DATA  CRÉDITO</t>
  </si>
  <si>
    <t>VALOR A RECEBER</t>
  </si>
  <si>
    <t>01/02/2024</t>
  </si>
  <si>
    <t>TOTAL:</t>
  </si>
  <si>
    <t>Obs: Desocupado referente aos meses de Janeiro e Fevereiro/2024 aguardando repasse da SGM.</t>
  </si>
  <si>
    <t xml:space="preserve">DEMOSTRATIVO DE PROVISÃO DE RECEITAS E DESPESAS(MARÇO/ 2024) </t>
  </si>
  <si>
    <t>RESTITUIÇÃO PERMISSIONÁRIOS BP FEVEREIRO /2024</t>
  </si>
  <si>
    <t>Março / 2024</t>
  </si>
  <si>
    <t xml:space="preserve">Condomínio da Vila Naval Visconde de Inhaúma (R$ 8.345,00)                                 </t>
  </si>
  <si>
    <t xml:space="preserve">Pagamento de Taxa Ordinária PNRs Isolados (71) </t>
  </si>
  <si>
    <t xml:space="preserve">Taxa AP Brasília - VNAVI (R$ 531,97) </t>
  </si>
  <si>
    <t xml:space="preserve">Condomínios MB Brasília (R$ 1.305.021,50)                                  </t>
  </si>
  <si>
    <t xml:space="preserve">Taxa AP Brasília - Condomínios MB Brasília (R$ 53.294,07) </t>
  </si>
  <si>
    <t>Taxa PNR Desocupados  Fevereiro 2024</t>
  </si>
  <si>
    <t xml:space="preserve">Taxa Extra Ref. Modernização  Elevador SQS 111 Bloco K (Parcela  22/30)       </t>
  </si>
  <si>
    <t>Pagamento GRU SQS 111 Bloco K (Parcelas  22/30 T. Elevador)</t>
  </si>
  <si>
    <t xml:space="preserve">Taxa Extra ef. Modernização Elevador SQS 111 J (Parcela 18/30)                     </t>
  </si>
  <si>
    <t>Pagamento GRU SQS 111 Bloco J  (Parcela 18/30) T. Elevador)</t>
  </si>
  <si>
    <t>Devolução de pagamento de pix de permissionário</t>
  </si>
  <si>
    <t>Restituição Permissionários  (BP Janeiro)</t>
  </si>
  <si>
    <t xml:space="preserve">Pix rejeitado </t>
  </si>
  <si>
    <t>TLP - Unidade SHCGN 712 F, Apto. 209 - 1/6 (teste)</t>
  </si>
  <si>
    <t>Condomínio atrasado - Águas Claras Bloco A, apto. 602</t>
  </si>
  <si>
    <t xml:space="preserve">Taxa AP Brasília - VNAVI </t>
  </si>
  <si>
    <t>Taxa AP Brasília - Condomínios MB Brasília</t>
  </si>
  <si>
    <t>Total da Taxa AP Brasília (VNAVI + Condomínios MB Brasília)</t>
  </si>
  <si>
    <t>Cartão pré-pago</t>
  </si>
  <si>
    <t>Automação de portaria (SHCGN 711 Bloco G) 3/3</t>
  </si>
  <si>
    <t>Cartão pré-pago*</t>
  </si>
  <si>
    <t>Fatura Vivo (Março)</t>
  </si>
  <si>
    <t>Material de escritório (manutenção da impressora/toner)</t>
  </si>
  <si>
    <t>Obs:  Saldo de R$337,48 no cartão pré-pago da AP Brasília.*</t>
  </si>
  <si>
    <t xml:space="preserve">DEMOSTRATIVO DE PROVISÃO DE RECEITAS E DESPESAS (ABRIL/ 2024) </t>
  </si>
  <si>
    <t>RESTITUIÇÃO PERMISSIONÁRIOS BP MARÇO /2024</t>
  </si>
  <si>
    <t>ABRIL / 2024</t>
  </si>
  <si>
    <t>Taxa AP Brasília - VNAVI</t>
  </si>
  <si>
    <t xml:space="preserve">Taxa Condomínio Repasse Papem                                         </t>
  </si>
  <si>
    <t xml:space="preserve">
Taxa PNR Desocupados  Março 2024
           Fevereiro</t>
  </si>
  <si>
    <t>Empresa terceirizada de condomínios - Essa (acordo, reajuste de planilha) 1/2</t>
  </si>
  <si>
    <t>Pagamento Contabilidade  (Cartório) ASCON</t>
  </si>
  <si>
    <t xml:space="preserve">Taxa de Limpeza Pública (TLP) 1/6 </t>
  </si>
  <si>
    <t>Acordo Permissionário  - Águas Claras Bloco A, apto. 602 (abril a junho)</t>
  </si>
  <si>
    <t>Pagamento GRU SQS 111 Bloco K (Parcelas  23/30 T. Elevador)</t>
  </si>
  <si>
    <t>Taxa Extra Ref. Modernização  Elevador SQS 111 Bloco K (Parcela  23/30)</t>
  </si>
  <si>
    <t>Pagamento GRU SQS 111 Bloco J  (Parcela 19/30) T. Elevador)</t>
  </si>
  <si>
    <t xml:space="preserve">Taxa Extra ef. Modernização Elevador SQS 111 J (Parcela 19/30)                     </t>
  </si>
  <si>
    <t>Restituição Permissionários  (BP  fevereiro)</t>
  </si>
  <si>
    <t>Pix rejeitado</t>
  </si>
  <si>
    <t xml:space="preserve">IR </t>
  </si>
  <si>
    <t>Pix recebido - VNAVI+TLP (Conj. P, Qd 6, casa 8)</t>
  </si>
  <si>
    <t>em conta corrente</t>
  </si>
  <si>
    <t>em cartão pré-pago</t>
  </si>
  <si>
    <t>CONTABILIDADE - Honorários</t>
  </si>
  <si>
    <t>CONTABILIDADE - Pessoal</t>
  </si>
  <si>
    <t>Fatura Vivo (abril)</t>
  </si>
  <si>
    <t>Encadernação</t>
  </si>
  <si>
    <t>TOTAL DOS RENDIMENTOS</t>
  </si>
  <si>
    <t>SALDO REAL DA POUPANÇA EM ABRIL /2024</t>
  </si>
  <si>
    <t>SITUAÇÃO DOS CRÉDITOS DISPONIBILIZADOS PARA PAGAMENTO DE PNRs DESOCUPADOS 2024</t>
  </si>
  <si>
    <t>02/04/2024</t>
  </si>
  <si>
    <t>25/04/2025</t>
  </si>
  <si>
    <t>Obs: Desocupado referente ao mês de abril/2024 aguardando repasse da SGM.</t>
  </si>
  <si>
    <t>DEMOSTRATIVO DE PROVISÃO DE RECEITAS E DESPESAS(MAIO/ 2024) - AP Brasília</t>
  </si>
  <si>
    <t>DEMOSTRATIVO DE PROVISÃO DE RECEITAS CONTA CORRENTE</t>
  </si>
  <si>
    <t>AP BRASÍLIA</t>
  </si>
  <si>
    <t>REPASSE PREVISTO PAPEM</t>
  </si>
  <si>
    <t>TLP  2/6 + CONTA CAESB</t>
  </si>
  <si>
    <t>EMPRESAS TERCEIRIZADAS</t>
  </si>
  <si>
    <t>CONTABILIDADE CONDOMINIOS  ASCON</t>
  </si>
  <si>
    <t>TAXA EXTRA</t>
  </si>
  <si>
    <t>TLP  - 1/6 MAIO/2024</t>
  </si>
  <si>
    <t>Pagamento GRU SQS 111 Bloco K (Parcelas  24/30 T. Elevador)</t>
  </si>
  <si>
    <t>Pagamento GRU SQS 111 Bloco J  (Parcela 20/30) T. Elevador)</t>
  </si>
  <si>
    <t>Restituição de permissionários março/2024</t>
  </si>
  <si>
    <t>Taxa de condomínios PNR isolados</t>
  </si>
  <si>
    <t>DATA</t>
  </si>
  <si>
    <t>TARIFA BANCÁRIA</t>
  </si>
  <si>
    <t>MAIO/ 2024</t>
  </si>
  <si>
    <t>SALDO ANTERIOR EM CONTA CORRENTE</t>
  </si>
  <si>
    <t>Taxa AP Brasília - VNAVI 6%</t>
  </si>
  <si>
    <t>CARTÃO PRÉ-PAGO</t>
  </si>
  <si>
    <t>MÊS</t>
  </si>
  <si>
    <t>DÉBITO</t>
  </si>
  <si>
    <t>Taxa AP Brasília - Condomínios MB Brasília 6%</t>
  </si>
  <si>
    <t>Taxa PNR Desocupados  Abril 2024</t>
  </si>
  <si>
    <t>Empresa terceirizada de condomínios - Essa (acordo, reajuste de planilha) 2/2</t>
  </si>
  <si>
    <t xml:space="preserve">Taxa de Limpeza Pública (TLP) 2/6 </t>
  </si>
  <si>
    <t>Taxa Extra Ref. Modernização  Elevador SQS 111 Bloco K (Parcela  24/30)</t>
  </si>
  <si>
    <t xml:space="preserve">Taxa Extra ef. Modernização Elevador SQS 111 J (Parcela 20/30)                     </t>
  </si>
  <si>
    <t>Restituição Permissionários  (BP  março)</t>
  </si>
  <si>
    <t>TLP 1/6</t>
  </si>
  <si>
    <t>MAIO / 2024</t>
  </si>
  <si>
    <t>Pagamento de funcionário - contratação direta</t>
  </si>
  <si>
    <t>Carregador de pilhas e pilhas recarregáveis - SPI</t>
  </si>
  <si>
    <t>Serviços de chaveiro e troca de segredo para a porta - SPI</t>
  </si>
  <si>
    <t>Câmera, fonte de alimentação 12 volts, caixa de cabo lan cat - SPI</t>
  </si>
  <si>
    <t>5 Fechaduras wifi, 1 câmara wifi - SPI e 1 notebook 1/6 - AP</t>
  </si>
  <si>
    <t>10 unidades de malote - SPI</t>
  </si>
  <si>
    <t xml:space="preserve">900 Lacres - SPI </t>
  </si>
  <si>
    <t>Empréstimo SQS 113, Bloco I (pagamento conta de água)</t>
  </si>
  <si>
    <t>25/04/2024</t>
  </si>
  <si>
    <t>14/05/2024</t>
  </si>
  <si>
    <t>25/06/2024</t>
  </si>
  <si>
    <t>Obs: Desocupado referente ao mês de maio/2024 aguardando repasse da SGM.</t>
  </si>
  <si>
    <t>DEMOSTRATIVO DE PROVISÃO DE RECEITAS E DESPESAS(JUNHO/ 2024) - AP Brasília</t>
  </si>
  <si>
    <t>TLP  3/6 + CONTA CAESB</t>
  </si>
  <si>
    <t>TLP  - 2/6 MAIO/2024</t>
  </si>
  <si>
    <t>Pagamento GRU SQS 111 Bloco K (Parcelas  25/30 T. Elevador)</t>
  </si>
  <si>
    <t>Pagamento GRU SQS 111 Bloco J  (Parcela 21/30) T. Elevador)</t>
  </si>
  <si>
    <t>Restituição de permissionários abril/2024</t>
  </si>
  <si>
    <t>JUNHO/ 2024</t>
  </si>
  <si>
    <t>SALDO ANTERIOR NA AP-BRASÍLIA</t>
  </si>
  <si>
    <t>Taxa AP Brasília - VNAVI 4,5%</t>
  </si>
  <si>
    <t>Taxa AP Brasília - Condomínios MB Brasília 4,5%</t>
  </si>
  <si>
    <t xml:space="preserve">Taxa PNR Desocupados  Maio 2024 </t>
  </si>
  <si>
    <t>Taxa PNR Desocupados  Maio 2024 - VNAVI</t>
  </si>
  <si>
    <t>Taxa Extra</t>
  </si>
  <si>
    <t xml:space="preserve">Taxa de Limpeza Pública (TLP) 3/6 </t>
  </si>
  <si>
    <t>Taxa Extra Ref. Modernização  Elevador SQS 111 Bloco K (Parcela  25/30)</t>
  </si>
  <si>
    <t xml:space="preserve">Taxa Extra ef. Modernização Elevador SQS 111 J (Parcela 21/30)                     </t>
  </si>
  <si>
    <t>Restituição Permissionários  (BP abril)</t>
  </si>
  <si>
    <t>Restituição Desocupados Permissionários  - VNAVI</t>
  </si>
  <si>
    <t>TLP 2/6</t>
  </si>
  <si>
    <t>Pagamento Paciolli - Acordo extrajudicial</t>
  </si>
  <si>
    <t>TLP Teste (SHCGN 712, Bloco F, Apto. 209) - 2/6 (1ª pg em março)</t>
  </si>
  <si>
    <t>Crédito de estorno Mercado Pago - Lacres SPI</t>
  </si>
  <si>
    <t>JUNHO / 2024</t>
  </si>
  <si>
    <t>RECEITA 4,5%</t>
  </si>
  <si>
    <t>SALDO ANTERIOR DA AP-BRASÍLIA</t>
  </si>
  <si>
    <t>PRÓ-LABORE Presidente da AP Brasília</t>
  </si>
  <si>
    <t>DARF do pró-labore e salário contratação direta</t>
  </si>
  <si>
    <t>Pagamento de alimentação - contratação direta</t>
  </si>
  <si>
    <t>Chip Vivo (cartão pré-pago)</t>
  </si>
  <si>
    <t>Certificado Digital Serpro - Presidente AP Brasília</t>
  </si>
  <si>
    <t>Certificado Digital AP Brasília</t>
  </si>
  <si>
    <t>Placa de captura HDMI - Telemática (Seminário de Gestão Condominial)</t>
  </si>
  <si>
    <t>5 Fechaduras wifi, 1 câmara wifi - SPI e 1 notebook 2/6 - AP</t>
  </si>
  <si>
    <t>Multas Edificio Ary Parreiras, Bloco E, Águas Claras (Paciolli)</t>
  </si>
  <si>
    <t>Diárias Presidente AP Brasília (2,5 diárias)</t>
  </si>
  <si>
    <t>Brindes Seminário de Gestão Condominial 1/2</t>
  </si>
  <si>
    <t>Banners Seminário de Gestão Condominial - Entrada</t>
  </si>
  <si>
    <t>Banners Seminário de Gestão Condominial - Pagamento restante</t>
  </si>
  <si>
    <t>Empréstimo Vnavi</t>
  </si>
  <si>
    <t>Empréstimo SQSW 504, Bloco E</t>
  </si>
  <si>
    <t>RECEITA CONTA CORRENTE</t>
  </si>
  <si>
    <t xml:space="preserve">Saldo </t>
  </si>
  <si>
    <t>A receber</t>
  </si>
  <si>
    <t>DEMOSTRATIVO DE PROVISÃO DE RECEITAS E DESPESAS (JULHO/ 2024) - AP Brasília</t>
  </si>
  <si>
    <t>TLP  4/6 + CONTA CAESB</t>
  </si>
  <si>
    <t>Empresas Terceirizadas</t>
  </si>
  <si>
    <t>Síndico Profissional</t>
  </si>
  <si>
    <t>Contabilidade Condomínios  ASCON</t>
  </si>
  <si>
    <t>TLP  - 3/6 JUNHO/2024</t>
  </si>
  <si>
    <t>Pagamento GRU SQS 111 Bloco K (Parcelas  26/30 T. Elevador)</t>
  </si>
  <si>
    <t>Pagamento GRU SQS 111 Bloco J  (Parcela 22/30) T. Elevador)</t>
  </si>
  <si>
    <t>Restituição de permissionários maio/2024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</si>
</sst>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2">
    <numFmt numFmtId="164" formatCode="dd/mm/yy"/>
    <numFmt numFmtId="165" formatCode="&quot;R$ &quot;#,##0.00"/>
    <numFmt numFmtId="166" formatCode="&quot;R$&quot;\ #,##0.00"/>
    <numFmt numFmtId="167" formatCode="_(&quot;R$&quot;* #,##0.00_);_(&quot;R$&quot;* \(#,##0.00\);_(&quot;R$&quot;* \-??_);_(@_)"/>
    <numFmt numFmtId="168" formatCode="_-[$R$-416]\ * #,##0.00_-;\-[$R$-416]\ * #,##0.00_-;_-[$R$-416]\ * &quot;-&quot;??_-;_-@"/>
    <numFmt numFmtId="169" formatCode="[$R$-416]\ #,##0.00;[Red]\-[$R$-416]\ #,##0.00"/>
    <numFmt numFmtId="170" formatCode="&quot;R$ &quot;#,##0.00_);&quot;(R$ &quot;#,##0.00\)"/>
    <numFmt numFmtId="171" formatCode="[$R$-416]\ #,##0.00;\-[$R$-416]\ #,##0.00"/>
    <numFmt numFmtId="172" formatCode="&quot;R$&quot;\ #,##0.0"/>
    <numFmt numFmtId="173" formatCode="[$R$-416]\ #,##0.00;[RED]\-[$R$-416]\ #,##0.00"/>
    <numFmt numFmtId="174" formatCode="[$R$-416]\ #,##0.00;[RED][$R$-416]\ #,##0.00"/>
    <numFmt numFmtId="175" formatCode="DD/MM/YYYY"/>
    <numFmt numFmtId="176" formatCode="MM/DD/YYYY"/>
    <numFmt numFmtId="177" formatCode="[$R$]\ #,##0.00"/>
    <numFmt numFmtId="178" formatCode="MM/DD/YY"/>
    <numFmt numFmtId="179" formatCode="DD/MM/YY"/>
    <numFmt numFmtId="180" formatCode="&quot;R$&quot;\ #,##0.00;[Red]\-&quot;R$&quot;\ #,##0.00"/>
    <numFmt numFmtId="181" formatCode="#,##0.00;\-#,##0.00"/>
    <numFmt numFmtId="182" formatCode="[$R$-416]&quot; &quot;#,##0.00;[Red]&quot;-&quot;[$R$-416]&quot; &quot;#,##0.00"/>
    <numFmt numFmtId="183" formatCode="[$R$-416]\ #,##0.00;[Red][$R$-416]\ #,##0.00"/>
    <numFmt numFmtId="184" formatCode="[$R$-416]&quot; &quot;#,##0.00;[Red][$R$-416]&quot; &quot;#,##0.00"/>
    <numFmt numFmtId="185" formatCode="_-&quot;R$&quot;\ * #,##0.00_-;\-&quot;R$&quot;\ * #,##0.00_-;_-&quot;R$&quot;\ * &quot;-&quot;??_-;_-@"/>
  </numFmts>
  <fonts count="151">
    <font>
      <sz val="10.0"/>
      <color rgb="FF000000"/>
      <name val="Calibri"/>
      <scheme val="minor"/>
    </font>
    <font>
      <b/>
      <sz val="24.0"/>
      <color theme="1"/>
      <name val="Times New Roman"/>
    </font>
    <font/>
    <font>
      <b/>
      <sz val="16.0"/>
      <color rgb="FF0000FF"/>
      <name val="Times New Roman"/>
    </font>
    <font>
      <b/>
      <sz val="12.0"/>
      <color theme="1"/>
      <name val="Times New Roman"/>
    </font>
    <font>
      <sz val="12.0"/>
      <color theme="1"/>
      <name val="Times New Roman"/>
    </font>
    <font>
      <b/>
      <sz val="16.0"/>
      <color theme="1"/>
      <name val="Times New Roman"/>
    </font>
    <font>
      <sz val="16.0"/>
      <color theme="1"/>
      <name val="Arial"/>
    </font>
    <font>
      <b/>
      <sz val="18.0"/>
      <color theme="1"/>
      <name val="Times New Roman"/>
    </font>
    <font>
      <b/>
      <sz val="14.0"/>
      <color theme="1"/>
      <name val="Times New Roman"/>
    </font>
    <font>
      <b/>
      <sz val="20.0"/>
      <color theme="1"/>
      <name val="Times New Roman"/>
    </font>
    <font>
      <sz val="10.0"/>
      <color theme="1"/>
      <name val="Arial"/>
    </font>
    <font>
      <color theme="1"/>
      <name val="Calibri"/>
      <scheme val="minor"/>
    </font>
    <font>
      <b/>
      <sz val="10.0"/>
      <color theme="1"/>
      <name val="Calibri"/>
    </font>
    <font>
      <sz val="10.0"/>
      <color theme="1"/>
      <name val="Calibri"/>
    </font>
    <font>
      <b/>
      <sz val="12.0"/>
      <color theme="1"/>
      <name val="Calibri"/>
    </font>
    <font>
      <sz val="12.0"/>
      <color theme="1"/>
      <name val="Calibri"/>
    </font>
    <font>
      <b/>
      <sz val="10.0"/>
      <color theme="1"/>
      <name val="Arial"/>
    </font>
    <font>
      <b/>
      <sz val="18.0"/>
      <color theme="1"/>
      <name val="Calibri"/>
    </font>
    <font>
      <b/>
      <sz val="14.0"/>
      <color theme="1"/>
      <name val="Calibri"/>
    </font>
    <font>
      <b/>
      <sz val="14.0"/>
      <color rgb="FF000000"/>
      <name val="Calibri"/>
    </font>
    <font>
      <b/>
      <sz val="20.0"/>
      <color theme="1"/>
      <name val="Calibri"/>
    </font>
    <font>
      <b/>
      <sz val="16.0"/>
      <color theme="1"/>
      <name val="Calibri"/>
    </font>
    <font>
      <b/>
      <sz val="16.0"/>
      <color rgb="FF000000"/>
      <name val="Calibri"/>
    </font>
    <font>
      <b/>
      <sz val="15.0"/>
      <color theme="1"/>
      <name val="Calibri"/>
    </font>
    <font>
      <b/>
      <sz val="13.0"/>
      <color theme="1"/>
      <name val="Calibri"/>
    </font>
    <font>
      <b/>
      <sz val="10.0"/>
      <color rgb="FF000000"/>
      <name val="Calibri"/>
    </font>
    <font>
      <b/>
      <sz val="12.0"/>
      <color rgb="FFFF0000"/>
      <name val="Calibri"/>
    </font>
    <font>
      <sz val="11.0"/>
      <color theme="1"/>
      <name val="Calibri"/>
    </font>
    <font>
      <sz val="40.0"/>
      <color rgb="FF000000"/>
      <name val="Arial"/>
    </font>
    <font>
      <sz val="11.0"/>
      <color rgb="FF000000"/>
      <name val="Arial"/>
    </font>
    <font>
      <b/>
      <sz val="20.0"/>
      <color rgb="FF000000"/>
      <name val="Arial"/>
    </font>
    <font>
      <b/>
      <sz val="11.0"/>
      <color rgb="FF000000"/>
      <name val="Arial"/>
    </font>
    <font>
      <b/>
      <sz val="11.0"/>
      <color rgb="FFC9211E"/>
      <name val="Arial"/>
    </font>
    <font>
      <b/>
      <u/>
      <sz val="20.0"/>
      <color rgb="FF000000"/>
      <name val="Liberation Sans1"/>
    </font>
    <font>
      <sz val="11.0"/>
      <color rgb="FF000000"/>
      <name val="Liberation Sans1"/>
    </font>
    <font>
      <b/>
      <sz val="13.0"/>
      <color rgb="FF000000"/>
      <name val="Liberation Sans1"/>
    </font>
    <font>
      <sz val="13.0"/>
      <color rgb="FF000000"/>
      <name val="Liberation Sans1"/>
    </font>
    <font>
      <b/>
      <sz val="14.0"/>
      <color rgb="FF000000"/>
      <name val="Liberation Sans1"/>
    </font>
    <font>
      <b/>
      <sz val="11.0"/>
      <color rgb="FF000000"/>
      <name val="Liberation Sans1"/>
    </font>
    <font>
      <b/>
      <sz val="13.0"/>
      <color rgb="FFCC0000"/>
      <name val="Liberation Sans1"/>
    </font>
    <font>
      <b/>
      <sz val="13.0"/>
      <color rgb="FF0000CC"/>
      <name val="Liberation Sans1"/>
    </font>
    <font>
      <b/>
      <sz val="15.0"/>
      <color rgb="FF000000"/>
      <name val="Liberation Sans1"/>
    </font>
    <font>
      <b/>
      <sz val="16.0"/>
      <color rgb="FF0000CC"/>
      <name val="Liberation Sans1"/>
    </font>
    <font>
      <b/>
      <sz val="12.0"/>
      <color rgb="FF000000"/>
      <name val="Liberation Sans1"/>
    </font>
    <font>
      <b/>
      <sz val="12.0"/>
      <color rgb="FF0000FF"/>
      <name val="Liberation Sans1"/>
    </font>
    <font>
      <b/>
      <sz val="14.0"/>
      <color rgb="FFFF0000"/>
      <name val="Liberation Sans1"/>
    </font>
    <font>
      <b/>
      <sz val="13.0"/>
      <color rgb="FFFF0000"/>
      <name val="Liberation Sans1"/>
    </font>
    <font>
      <b/>
      <sz val="16.0"/>
      <color rgb="FF0000FF"/>
      <name val="Liberation Sans1"/>
    </font>
    <font>
      <b/>
      <sz val="16.0"/>
      <color rgb="FF000000"/>
      <name val="Liberation Sans1"/>
    </font>
    <font>
      <b/>
      <sz val="16.0"/>
      <color rgb="FFC9211E"/>
      <name val="Liberation Sans1"/>
    </font>
    <font>
      <b/>
      <sz val="14.0"/>
      <color rgb="FF0000FF"/>
      <name val="Liberation Sans1"/>
    </font>
    <font>
      <b/>
      <sz val="20.0"/>
      <color rgb="FF000000"/>
      <name val="Liberation Sans1"/>
    </font>
    <font>
      <b/>
      <sz val="13.0"/>
      <color rgb="FF0000FF"/>
      <name val="Liberation Sans1"/>
    </font>
    <font>
      <b/>
      <sz val="16.0"/>
      <color rgb="FFFF0000"/>
      <name val="Liberation Sans1"/>
    </font>
    <font>
      <b/>
      <sz val="18.0"/>
      <color rgb="FF000000"/>
      <name val="Calibri"/>
    </font>
    <font>
      <b/>
      <sz val="20.0"/>
      <color rgb="FF000000"/>
      <name val="Calibri"/>
    </font>
    <font>
      <b/>
      <sz val="14.0"/>
      <color rgb="FF000000"/>
      <name val="Arial"/>
    </font>
    <font>
      <b/>
      <sz val="22.0"/>
      <color rgb="FF000000"/>
      <name val="Arial"/>
    </font>
    <font>
      <b/>
      <sz val="18.0"/>
      <color rgb="FF000000"/>
      <name val="Arial Black"/>
    </font>
    <font>
      <sz val="18.0"/>
      <color rgb="FF000000"/>
      <name val="Arial Black"/>
    </font>
    <font>
      <b/>
      <sz val="12.0"/>
      <color rgb="FF000000"/>
      <name val="Courier New"/>
    </font>
    <font>
      <b/>
      <sz val="12.0"/>
      <color rgb="FF000000"/>
      <name val="Arial"/>
    </font>
    <font>
      <b/>
      <sz val="18.0"/>
      <color rgb="FFC9211E"/>
      <name val="Calibri"/>
    </font>
    <font>
      <b/>
      <sz val="24.0"/>
      <color rgb="FF000000"/>
      <name val="Arial"/>
    </font>
    <font>
      <sz val="24.0"/>
      <color rgb="FF000000"/>
      <name val="Arial"/>
    </font>
    <font>
      <sz val="14.0"/>
      <color rgb="FF000000"/>
      <name val="Calibri"/>
    </font>
    <font>
      <b/>
      <sz val="14.0"/>
      <color rgb="FFC9211E"/>
      <name val="Arial"/>
    </font>
    <font>
      <b/>
      <sz val="15.0"/>
      <color rgb="FF000000"/>
      <name val="Arial"/>
    </font>
    <font>
      <b/>
      <sz val="12.0"/>
      <color rgb="FF000000"/>
      <name val="Calibri"/>
    </font>
    <font>
      <b/>
      <sz val="18.0"/>
      <color rgb="FF000000"/>
      <name val="Arial"/>
    </font>
    <font>
      <sz val="16.0"/>
      <color rgb="FF000000"/>
      <name val="Arial"/>
    </font>
    <font>
      <b/>
      <sz val="16.0"/>
      <color rgb="FF000000"/>
      <name val="Arial"/>
    </font>
    <font>
      <sz val="18.0"/>
      <color rgb="FF000000"/>
      <name val="Arial"/>
    </font>
    <font>
      <b/>
      <sz val="20.0"/>
      <color rgb="FFC9211E"/>
      <name val="Arial"/>
    </font>
    <font>
      <b/>
      <sz val="18.0"/>
      <color theme="1"/>
      <name val="Arial"/>
    </font>
    <font>
      <sz val="18.0"/>
      <color theme="1"/>
      <name val="Arial"/>
    </font>
    <font>
      <sz val="15.0"/>
      <color theme="1"/>
      <name val="Arial"/>
    </font>
    <font>
      <sz val="15.0"/>
      <color rgb="FF101010"/>
      <name val="Arial"/>
    </font>
    <font>
      <sz val="15.0"/>
      <color rgb="FF000000"/>
      <name val="Arial"/>
    </font>
    <font>
      <b/>
      <sz val="20.0"/>
      <color theme="1"/>
      <name val="Arial"/>
    </font>
    <font>
      <sz val="22.0"/>
      <color theme="1"/>
      <name val="Arial"/>
    </font>
    <font>
      <sz val="11.0"/>
      <color rgb="FF000000"/>
      <name val="Times New Roman"/>
    </font>
    <font>
      <b/>
      <sz val="11.0"/>
      <color rgb="FFFFFFFF"/>
      <name val="Times New Roman"/>
    </font>
    <font>
      <sz val="14.0"/>
      <color rgb="FF000000"/>
      <name val="Times New Roman"/>
    </font>
    <font>
      <b/>
      <sz val="11.0"/>
      <color rgb="FF000000"/>
      <name val="Times New Roman"/>
    </font>
    <font>
      <sz val="11.0"/>
      <color rgb="FFFFFFFF"/>
      <name val="Times New Roman"/>
    </font>
    <font>
      <b/>
      <sz val="10.0"/>
      <color rgb="FF000000"/>
      <name val="Arial"/>
    </font>
    <font>
      <b/>
      <sz val="8.0"/>
      <color rgb="FF000000"/>
      <name val="Arial"/>
    </font>
    <font>
      <b/>
      <sz val="12.0"/>
      <color rgb="FFFF0000"/>
      <name val="Calibri"/>
      <scheme val="minor"/>
    </font>
    <font>
      <sz val="12.0"/>
      <color rgb="FF000000"/>
      <name val="Times New Roman"/>
    </font>
    <font>
      <sz val="10.0"/>
      <color rgb="FF000000"/>
      <name val="Times New Roman"/>
    </font>
    <font>
      <sz val="13.0"/>
      <color rgb="FF000000"/>
      <name val="Times New Roman"/>
    </font>
    <font>
      <b/>
      <sz val="13.0"/>
      <color rgb="FFFFFFFF"/>
      <name val="Times New Roman"/>
    </font>
    <font>
      <b/>
      <sz val="12.0"/>
      <color rgb="FF000000"/>
      <name val="Times New Roman"/>
    </font>
    <font>
      <b/>
      <sz val="12.0"/>
      <color rgb="FFFFFFFF"/>
      <name val="Times New Roman"/>
    </font>
    <font>
      <sz val="14.0"/>
      <color rgb="FFFFFFFF"/>
      <name val="Times New Roman"/>
    </font>
    <font>
      <b/>
      <sz val="8.0"/>
      <color rgb="FF000000"/>
      <name val="Calibri"/>
      <scheme val="minor"/>
    </font>
    <font>
      <b/>
      <sz val="14.0"/>
      <color rgb="FFFFFFFF"/>
      <name val="Times New Roman"/>
    </font>
    <font>
      <b/>
      <sz val="12.0"/>
      <color rgb="FFFFFFFF"/>
      <name val="Calibri"/>
    </font>
    <font>
      <b/>
      <sz val="14.0"/>
      <color rgb="FFFFFFFF"/>
      <name val="Calibri"/>
    </font>
    <font>
      <sz val="12.0"/>
      <color rgb="FF000000"/>
      <name val="Calibri"/>
    </font>
    <font>
      <sz val="12.0"/>
      <color rgb="FFC9211E"/>
      <name val="Calibri"/>
    </font>
    <font>
      <b/>
      <sz val="13.0"/>
      <color rgb="FFFFFFFF"/>
      <name val="Calibri"/>
    </font>
    <font>
      <sz val="12.0"/>
      <color rgb="FFFFFFFF"/>
      <name val="Calibri"/>
    </font>
    <font>
      <b/>
      <sz val="10.0"/>
      <color rgb="FF000000"/>
      <name val="Times New Roman"/>
    </font>
    <font>
      <b/>
      <sz val="10.0"/>
      <color rgb="FFFFFFFF"/>
      <name val="Times New Roman"/>
    </font>
    <font>
      <sz val="10.0"/>
      <color rgb="FF000000"/>
      <name val="Calibri"/>
    </font>
    <font>
      <sz val="10.0"/>
      <color rgb="FFC9211E"/>
      <name val="Calibri"/>
    </font>
    <font>
      <b/>
      <sz val="10.0"/>
      <color rgb="FFFFFFFF"/>
      <name val="Calibri"/>
    </font>
    <font>
      <sz val="10.0"/>
      <color rgb="FFFFFFFF"/>
      <name val="Times New Roman"/>
    </font>
    <font>
      <b/>
      <sz val="10.0"/>
      <color rgb="FF000000"/>
      <name val="Calibri"/>
      <scheme val="minor"/>
    </font>
    <font>
      <i/>
      <sz val="11.0"/>
      <color rgb="FF000000"/>
      <name val="Times New Roman"/>
    </font>
    <font>
      <sz val="11.0"/>
      <color rgb="FF000000"/>
      <name val="Source Serif Pro"/>
    </font>
    <font>
      <sz val="11.0"/>
      <color rgb="FF000000"/>
      <name val="Trebuchet MS"/>
    </font>
    <font>
      <sz val="11.0"/>
      <color theme="1"/>
      <name val="Aptos Narrow"/>
    </font>
    <font>
      <b/>
      <sz val="12.0"/>
      <color theme="1"/>
      <name val="Aptos Narrow"/>
    </font>
    <font>
      <b/>
      <sz val="11.0"/>
      <color theme="1"/>
      <name val="Aptos Narrow"/>
    </font>
    <font>
      <b/>
      <u/>
      <sz val="16.0"/>
      <color theme="1"/>
      <name val="Calibri"/>
    </font>
    <font>
      <u/>
      <sz val="16.0"/>
      <color theme="1"/>
      <name val="Calibri"/>
    </font>
    <font>
      <sz val="14.0"/>
      <color theme="1"/>
      <name val="Calibri"/>
    </font>
    <font>
      <b/>
      <sz val="14.0"/>
      <color rgb="FFFF0000"/>
      <name val="Calibri"/>
    </font>
    <font>
      <b/>
      <sz val="14.0"/>
      <color rgb="FF0000FF"/>
      <name val="Calibri"/>
    </font>
    <font>
      <b/>
      <sz val="14.0"/>
      <color rgb="FFCC0000"/>
      <name val="Calibri"/>
    </font>
    <font>
      <b/>
      <sz val="14.0"/>
      <color rgb="FF006600"/>
      <name val="Calibri"/>
    </font>
    <font>
      <b/>
      <sz val="14.0"/>
      <color rgb="FF2F5496"/>
      <name val="Calibri"/>
    </font>
    <font>
      <b/>
      <sz val="12.0"/>
      <color rgb="FFC00000"/>
      <name val="Calibri"/>
    </font>
    <font>
      <b/>
      <sz val="16.0"/>
      <color rgb="FFFF0000"/>
      <name val="Calibri"/>
    </font>
    <font>
      <b/>
      <sz val="12.0"/>
      <color rgb="FF0000FF"/>
      <name val="Calibri"/>
    </font>
    <font>
      <b/>
      <sz val="18.0"/>
      <color rgb="FF0000FF"/>
      <name val="Calibri"/>
    </font>
    <font>
      <b/>
      <sz val="18.0"/>
      <color rgb="FFFF0000"/>
      <name val="Calibri"/>
    </font>
    <font>
      <b/>
      <sz val="16.0"/>
      <color rgb="FF006600"/>
      <name val="Calibri"/>
    </font>
    <font>
      <b/>
      <sz val="16.0"/>
      <color rgb="FF0000FF"/>
      <name val="Calibri"/>
    </font>
    <font>
      <sz val="16.0"/>
      <color theme="1"/>
      <name val="Calibri"/>
    </font>
    <font>
      <sz val="18.0"/>
      <color theme="1"/>
      <name val="Calibri"/>
    </font>
    <font>
      <b/>
      <sz val="12.0"/>
      <color theme="1"/>
      <name val="Arial"/>
    </font>
    <font>
      <b/>
      <sz val="11.0"/>
      <color theme="1"/>
      <name val="Calibri"/>
    </font>
    <font>
      <b/>
      <sz val="8.0"/>
      <color theme="1"/>
      <name val="Calibri"/>
    </font>
    <font>
      <b/>
      <sz val="6.0"/>
      <color theme="1"/>
      <name val="Calibri"/>
    </font>
    <font>
      <b/>
      <sz val="7.0"/>
      <color theme="1"/>
      <name val="Calibri"/>
    </font>
    <font>
      <sz val="10.0"/>
      <color rgb="FF002060"/>
      <name val="Arial"/>
    </font>
    <font>
      <sz val="10.0"/>
      <color rgb="FFFF0000"/>
      <name val="Arial"/>
    </font>
    <font>
      <b/>
      <sz val="22.0"/>
      <color theme="1"/>
      <name val="Calibri"/>
    </font>
    <font>
      <b/>
      <sz val="20.0"/>
      <color rgb="FF00B050"/>
      <name val="Calibri"/>
    </font>
    <font>
      <b/>
      <sz val="20.0"/>
      <color rgb="FF0D0AFF"/>
      <name val="Calibri"/>
    </font>
    <font>
      <b/>
      <sz val="11.0"/>
      <color rgb="FF000000"/>
      <name val="Calibri"/>
    </font>
    <font>
      <b/>
      <sz val="15.0"/>
      <color rgb="FF000000"/>
      <name val="Calibri"/>
    </font>
    <font>
      <b/>
      <sz val="18.0"/>
      <color rgb="FF0D0AFF"/>
      <name val="Calibri"/>
    </font>
    <font>
      <b/>
      <sz val="18.0"/>
      <color rgb="FF002060"/>
      <name val="Calibri"/>
    </font>
    <font>
      <b/>
      <sz val="22.0"/>
      <color rgb="FF0D0AFF"/>
      <name val="Calibri"/>
    </font>
    <font>
      <b/>
      <sz val="22.0"/>
      <color rgb="FF000000"/>
      <name val="Calibri"/>
    </font>
  </fonts>
  <fills count="3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CCFFFF"/>
        <bgColor rgb="FFCCFFFF"/>
      </patternFill>
    </fill>
    <fill>
      <patternFill patternType="solid">
        <fgColor theme="0"/>
        <bgColor theme="0"/>
      </patternFill>
    </fill>
    <fill>
      <patternFill patternType="solid">
        <fgColor rgb="FF008000"/>
        <bgColor rgb="FF008000"/>
      </patternFill>
    </fill>
    <fill>
      <patternFill patternType="solid">
        <fgColor rgb="FFFF0000"/>
        <bgColor rgb="FFFF0000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rgb="FF99CC00"/>
        <bgColor rgb="FF99CC00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0C0C0"/>
        <bgColor rgb="FFC0C0C0"/>
      </patternFill>
    </fill>
    <fill>
      <patternFill patternType="solid">
        <fgColor rgb="FF00FF00"/>
        <bgColor rgb="FF00FF00"/>
      </patternFill>
    </fill>
    <fill>
      <patternFill patternType="solid">
        <fgColor rgb="FFFFCC99"/>
        <bgColor rgb="FFFFCC99"/>
      </patternFill>
    </fill>
    <fill>
      <patternFill patternType="solid">
        <fgColor rgb="FFFFCC00"/>
        <bgColor rgb="FFFFCC00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  <fill>
      <patternFill patternType="solid">
        <fgColor rgb="FFFFFFFF"/>
        <bgColor rgb="FFFFFFFF"/>
      </patternFill>
    </fill>
    <fill>
      <patternFill patternType="solid">
        <fgColor rgb="FFFF3333"/>
        <bgColor rgb="FFFF3333"/>
      </patternFill>
    </fill>
    <fill>
      <patternFill patternType="solid">
        <fgColor rgb="FFFF8000"/>
        <bgColor rgb="FFFF8000"/>
      </patternFill>
    </fill>
    <fill>
      <patternFill patternType="solid">
        <fgColor rgb="FFCCCCCC"/>
        <bgColor rgb="FFCCCCCC"/>
      </patternFill>
    </fill>
    <fill>
      <patternFill patternType="solid">
        <fgColor rgb="FFEA7500"/>
        <bgColor rgb="FFEA7500"/>
      </patternFill>
    </fill>
    <fill>
      <patternFill patternType="solid">
        <fgColor rgb="FFFFBF00"/>
        <bgColor rgb="FFFFBF00"/>
      </patternFill>
    </fill>
    <fill>
      <patternFill patternType="solid">
        <fgColor rgb="FFFFD428"/>
        <bgColor rgb="FFFFD428"/>
      </patternFill>
    </fill>
    <fill>
      <patternFill patternType="solid">
        <fgColor rgb="FFDDDDDD"/>
        <bgColor rgb="FFDDDDDD"/>
      </patternFill>
    </fill>
    <fill>
      <patternFill patternType="solid">
        <fgColor rgb="FF666666"/>
        <bgColor rgb="FF666666"/>
      </patternFill>
    </fill>
    <fill>
      <patternFill patternType="solid">
        <fgColor rgb="FFB2B2B2"/>
        <bgColor rgb="FFB2B2B2"/>
      </patternFill>
    </fill>
    <fill>
      <patternFill patternType="solid">
        <fgColor rgb="FF808080"/>
        <bgColor rgb="FF808080"/>
      </patternFill>
    </fill>
    <fill>
      <patternFill patternType="solid">
        <fgColor theme="7"/>
        <bgColor theme="7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FFD85D"/>
        <bgColor rgb="FFFFD85D"/>
      </patternFill>
    </fill>
    <fill>
      <patternFill patternType="solid">
        <fgColor rgb="FFFFD965"/>
        <bgColor rgb="FFFFD965"/>
      </patternFill>
    </fill>
    <fill>
      <patternFill patternType="solid">
        <fgColor rgb="FFF2F2F2"/>
        <bgColor rgb="FFF2F2F2"/>
      </patternFill>
    </fill>
  </fills>
  <borders count="165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/>
    </border>
    <border>
      <right style="thin">
        <color rgb="FF000000"/>
      </right>
      <top/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/>
      <top/>
      <bottom/>
    </border>
    <border>
      <top/>
      <bottom/>
    </border>
    <border>
      <right/>
      <top/>
      <bottom/>
    </border>
    <border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/>
      <top/>
    </border>
    <border>
      <left style="thin">
        <color rgb="FF000000"/>
      </left>
      <right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 style="hair">
        <color rgb="FF000000"/>
      </right>
      <top/>
      <bottom style="hair">
        <color rgb="FF000000"/>
      </bottom>
    </border>
    <border>
      <top style="thin">
        <color rgb="FF000000"/>
      </top>
      <bottom/>
    </border>
    <border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/>
      <bottom/>
    </border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  <border>
      <left/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medium">
        <color rgb="FF000000"/>
      </bottom>
    </border>
    <border>
      <left/>
      <bottom style="medium">
        <color rgb="FF000000"/>
      </bottom>
    </border>
    <border>
      <bottom style="medium">
        <color rgb="FF000000"/>
      </bottom>
    </border>
    <border>
      <right/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left style="medium">
        <color rgb="FF000000"/>
      </left>
    </border>
    <border>
      <left style="medium">
        <color rgb="FF000000"/>
      </left>
      <bottom style="medium">
        <color rgb="FF000000"/>
      </bottom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right style="medium">
        <color rgb="FF000000"/>
      </right>
    </border>
    <border>
      <right style="medium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hair">
        <color rgb="FF000000"/>
      </left>
      <top style="hair">
        <color rgb="FF000000"/>
      </top>
    </border>
    <border>
      <top style="hair">
        <color rgb="FF000000"/>
      </top>
    </border>
    <border>
      <right style="hair">
        <color rgb="FF000000"/>
      </right>
      <top style="hair">
        <color rgb="FF000000"/>
      </top>
    </border>
    <border>
      <left style="hair">
        <color rgb="FF000000"/>
      </left>
      <bottom style="hair">
        <color rgb="FF000000"/>
      </bottom>
    </border>
    <border>
      <bottom style="hair">
        <color rgb="FF000000"/>
      </bottom>
    </border>
    <border>
      <right style="hair">
        <color rgb="FF000000"/>
      </right>
      <bottom style="hair">
        <color rgb="FF000000"/>
      </bottom>
    </border>
    <border>
      <left style="hair">
        <color rgb="FF000000"/>
      </left>
    </border>
    <border>
      <right style="hair">
        <color rgb="FF000000"/>
      </right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/>
    </border>
    <border>
      <left style="thin">
        <color rgb="FF000000"/>
      </left>
      <right/>
      <top style="thin">
        <color rgb="FF000000"/>
      </top>
    </border>
    <border>
      <left/>
      <right style="thin">
        <color rgb="FF000000"/>
      </right>
      <bottom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/>
      <bottom/>
    </border>
    <border>
      <left/>
      <right style="thin">
        <color rgb="FF000000"/>
      </right>
      <bottom style="thin">
        <color rgb="FF000000"/>
      </bottom>
    </border>
    <border>
      <left/>
      <right style="hair">
        <color rgb="FF000000"/>
      </right>
      <top/>
      <bottom/>
    </border>
    <border>
      <left/>
      <right style="thin">
        <color rgb="FF000000"/>
      </right>
      <top/>
      <bottom/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/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/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/>
    </border>
    <border>
      <right style="thin">
        <color rgb="FF000000"/>
      </right>
      <bottom style="medium">
        <color rgb="FF000000"/>
      </bottom>
    </border>
    <border>
      <top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/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/>
      <bottom/>
    </border>
    <border>
      <left/>
      <right style="medium">
        <color rgb="FF000000"/>
      </right>
      <top style="thin">
        <color rgb="FF000000"/>
      </top>
    </border>
    <border>
      <left/>
      <right style="medium">
        <color rgb="FF000000"/>
      </right>
      <bottom style="thin">
        <color rgb="FF000000"/>
      </bottom>
    </border>
    <border>
      <left/>
      <top style="thin">
        <color rgb="FF000000"/>
      </top>
      <bottom/>
    </border>
    <border>
      <left style="medium">
        <color rgb="FF000000"/>
      </left>
      <right/>
      <top/>
      <bottom/>
    </border>
    <border>
      <left style="medium">
        <color rgb="FF000000"/>
      </left>
      <right/>
      <top style="thin">
        <color rgb="FF000000"/>
      </top>
    </border>
    <border>
      <left style="medium">
        <color rgb="FF000000"/>
      </left>
      <right/>
      <bottom/>
    </border>
    <border>
      <left style="medium">
        <color rgb="FF000000"/>
      </left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bottom/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left style="medium">
        <color rgb="FF000000"/>
      </left>
      <top style="thin">
        <color rgb="FF000000"/>
      </top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bottom/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05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shrinkToFit="0" vertical="center" wrapText="1"/>
    </xf>
    <xf borderId="2" fillId="0" fontId="2" numFmtId="0" xfId="0" applyBorder="1" applyFont="1"/>
    <xf borderId="3" fillId="0" fontId="3" numFmtId="0" xfId="0" applyAlignment="1" applyBorder="1" applyFont="1">
      <alignment horizontal="center" shrinkToFit="0" vertical="center" wrapText="1"/>
    </xf>
    <xf borderId="4" fillId="0" fontId="2" numFmtId="0" xfId="0" applyBorder="1" applyFont="1"/>
    <xf borderId="3" fillId="2" fontId="3" numFmtId="0" xfId="0" applyAlignment="1" applyBorder="1" applyFill="1" applyFont="1">
      <alignment horizontal="center" shrinkToFit="0" vertical="center" wrapText="1"/>
    </xf>
    <xf borderId="5" fillId="0" fontId="2" numFmtId="0" xfId="0" applyBorder="1" applyFont="1"/>
    <xf borderId="6" fillId="0" fontId="2" numFmtId="0" xfId="0" applyBorder="1" applyFont="1"/>
    <xf borderId="3" fillId="3" fontId="4" numFmtId="0" xfId="0" applyAlignment="1" applyBorder="1" applyFill="1" applyFont="1">
      <alignment horizontal="center" shrinkToFit="0" vertical="center" wrapText="1"/>
    </xf>
    <xf borderId="3" fillId="0" fontId="4" numFmtId="0" xfId="0" applyAlignment="1" applyBorder="1" applyFont="1">
      <alignment horizontal="center" shrinkToFit="0" vertical="center" wrapText="1"/>
    </xf>
    <xf borderId="7" fillId="3" fontId="5" numFmtId="0" xfId="0" applyAlignment="1" applyBorder="1" applyFont="1">
      <alignment horizontal="center" shrinkToFit="0" vertical="center" wrapText="1"/>
    </xf>
    <xf borderId="8" fillId="0" fontId="2" numFmtId="0" xfId="0" applyBorder="1" applyFont="1"/>
    <xf borderId="9" fillId="0" fontId="2" numFmtId="0" xfId="0" applyBorder="1" applyFont="1"/>
    <xf borderId="7" fillId="0" fontId="4" numFmtId="0" xfId="0" applyAlignment="1" applyBorder="1" applyFont="1">
      <alignment horizontal="center" shrinkToFit="0" vertical="center" wrapText="1"/>
    </xf>
    <xf borderId="10" fillId="4" fontId="6" numFmtId="0" xfId="0" applyAlignment="1" applyBorder="1" applyFill="1" applyFont="1">
      <alignment horizontal="center" shrinkToFit="0" vertical="center" wrapText="1"/>
    </xf>
    <xf borderId="11" fillId="0" fontId="2" numFmtId="0" xfId="0" applyBorder="1" applyFont="1"/>
    <xf borderId="3" fillId="5" fontId="6" numFmtId="14" xfId="0" applyAlignment="1" applyBorder="1" applyFill="1" applyFont="1" applyNumberFormat="1">
      <alignment horizontal="center" shrinkToFit="0" vertical="center" wrapText="1"/>
    </xf>
    <xf borderId="3" fillId="6" fontId="6" numFmtId="14" xfId="0" applyAlignment="1" applyBorder="1" applyFill="1" applyFont="1" applyNumberFormat="1">
      <alignment horizontal="center" shrinkToFit="0" vertical="center" wrapText="1"/>
    </xf>
    <xf borderId="3" fillId="5" fontId="6" numFmtId="164" xfId="0" applyAlignment="1" applyBorder="1" applyFont="1" applyNumberFormat="1">
      <alignment horizontal="center" shrinkToFit="0" vertical="center" wrapText="1"/>
    </xf>
    <xf borderId="3" fillId="4" fontId="6" numFmtId="0" xfId="0" applyAlignment="1" applyBorder="1" applyFont="1">
      <alignment horizontal="center" shrinkToFit="0" vertical="center" wrapText="1"/>
    </xf>
    <xf borderId="12" fillId="4" fontId="7" numFmtId="0" xfId="0" applyAlignment="1" applyBorder="1" applyFont="1">
      <alignment shrinkToFit="0" vertical="bottom" wrapText="0"/>
    </xf>
    <xf borderId="13" fillId="3" fontId="4" numFmtId="0" xfId="0" applyAlignment="1" applyBorder="1" applyFont="1">
      <alignment horizontal="center" shrinkToFit="0" vertical="center" wrapText="1"/>
    </xf>
    <xf borderId="13" fillId="7" fontId="4" numFmtId="0" xfId="0" applyAlignment="1" applyBorder="1" applyFill="1" applyFont="1">
      <alignment horizontal="center" shrinkToFit="0" vertical="center" wrapText="1"/>
    </xf>
    <xf borderId="1" fillId="7" fontId="8" numFmtId="165" xfId="0" applyAlignment="1" applyBorder="1" applyFont="1" applyNumberFormat="1">
      <alignment horizontal="center" shrinkToFit="0" vertical="center" wrapText="1"/>
    </xf>
    <xf borderId="14" fillId="7" fontId="8" numFmtId="165" xfId="0" applyAlignment="1" applyBorder="1" applyFont="1" applyNumberFormat="1">
      <alignment horizontal="center" shrinkToFit="0" vertical="center" wrapText="1"/>
    </xf>
    <xf borderId="15" fillId="0" fontId="2" numFmtId="0" xfId="0" applyBorder="1" applyFont="1"/>
    <xf borderId="14" fillId="8" fontId="8" numFmtId="165" xfId="0" applyAlignment="1" applyBorder="1" applyFill="1" applyFont="1" applyNumberFormat="1">
      <alignment horizontal="center" shrinkToFit="0" vertical="center" wrapText="1"/>
    </xf>
    <xf borderId="16" fillId="0" fontId="2" numFmtId="0" xfId="0" applyBorder="1" applyFont="1"/>
    <xf borderId="17" fillId="0" fontId="2" numFmtId="0" xfId="0" applyBorder="1" applyFont="1"/>
    <xf borderId="18" fillId="0" fontId="2" numFmtId="0" xfId="0" applyBorder="1" applyFont="1"/>
    <xf borderId="19" fillId="0" fontId="2" numFmtId="0" xfId="0" applyBorder="1" applyFont="1"/>
    <xf borderId="7" fillId="9" fontId="4" numFmtId="0" xfId="0" applyAlignment="1" applyBorder="1" applyFill="1" applyFont="1">
      <alignment horizontal="center" shrinkToFit="0" vertical="center" wrapText="1"/>
    </xf>
    <xf borderId="3" fillId="9" fontId="8" numFmtId="165" xfId="0" applyAlignment="1" applyBorder="1" applyFont="1" applyNumberFormat="1">
      <alignment horizontal="center" shrinkToFit="0" vertical="center" wrapText="1"/>
    </xf>
    <xf borderId="3" fillId="10" fontId="9" numFmtId="0" xfId="0" applyAlignment="1" applyBorder="1" applyFill="1" applyFont="1">
      <alignment horizontal="center" shrinkToFit="0" vertical="center" wrapText="1"/>
    </xf>
    <xf borderId="3" fillId="10" fontId="8" numFmtId="165" xfId="0" applyAlignment="1" applyBorder="1" applyFont="1" applyNumberFormat="1">
      <alignment horizontal="center" shrinkToFit="0" vertical="center" wrapText="1"/>
    </xf>
    <xf borderId="13" fillId="11" fontId="10" numFmtId="0" xfId="0" applyAlignment="1" applyBorder="1" applyFill="1" applyFont="1">
      <alignment horizontal="center" shrinkToFit="0" vertical="center" wrapText="1"/>
    </xf>
    <xf borderId="20" fillId="11" fontId="8" numFmtId="0" xfId="0" applyAlignment="1" applyBorder="1" applyFont="1">
      <alignment horizontal="center" shrinkToFit="0" vertical="center" wrapText="1"/>
    </xf>
    <xf borderId="3" fillId="11" fontId="8" numFmtId="165" xfId="0" applyAlignment="1" applyBorder="1" applyFont="1" applyNumberFormat="1">
      <alignment horizontal="center" shrinkToFit="0" vertical="center" wrapText="1"/>
    </xf>
    <xf borderId="0" fillId="0" fontId="11" numFmtId="0" xfId="0" applyAlignment="1" applyFont="1">
      <alignment shrinkToFit="0" vertical="bottom" wrapText="0"/>
    </xf>
    <xf borderId="7" fillId="11" fontId="8" numFmtId="166" xfId="0" applyAlignment="1" applyBorder="1" applyFont="1" applyNumberFormat="1">
      <alignment shrinkToFit="0" vertical="center" wrapText="1"/>
    </xf>
    <xf borderId="3" fillId="11" fontId="8" numFmtId="166" xfId="0" applyAlignment="1" applyBorder="1" applyFont="1" applyNumberFormat="1">
      <alignment horizontal="center" shrinkToFit="0" vertical="center" wrapText="1"/>
    </xf>
    <xf borderId="21" fillId="7" fontId="10" numFmtId="0" xfId="0" applyAlignment="1" applyBorder="1" applyFont="1">
      <alignment horizontal="center" shrinkToFit="0" vertical="center" wrapText="1"/>
    </xf>
    <xf borderId="22" fillId="0" fontId="2" numFmtId="0" xfId="0" applyBorder="1" applyFont="1"/>
    <xf borderId="23" fillId="7" fontId="8" numFmtId="165" xfId="0" applyAlignment="1" applyBorder="1" applyFont="1" applyNumberFormat="1">
      <alignment shrinkToFit="0" vertical="center" wrapText="1"/>
    </xf>
    <xf borderId="3" fillId="12" fontId="6" numFmtId="0" xfId="0" applyAlignment="1" applyBorder="1" applyFill="1" applyFont="1">
      <alignment horizontal="center" shrinkToFit="0" vertical="center" wrapText="1"/>
    </xf>
    <xf borderId="23" fillId="13" fontId="8" numFmtId="165" xfId="0" applyAlignment="1" applyBorder="1" applyFill="1" applyFont="1" applyNumberFormat="1">
      <alignment shrinkToFit="0" vertical="center" wrapText="1"/>
    </xf>
    <xf borderId="3" fillId="3" fontId="6" numFmtId="0" xfId="0" applyAlignment="1" applyBorder="1" applyFont="1">
      <alignment horizontal="center" shrinkToFit="0" vertical="center" wrapText="1"/>
    </xf>
    <xf borderId="3" fillId="3" fontId="8" numFmtId="165" xfId="0" applyAlignment="1" applyBorder="1" applyFont="1" applyNumberFormat="1">
      <alignment horizontal="center" shrinkToFit="0" vertical="center" wrapText="1"/>
    </xf>
    <xf borderId="3" fillId="14" fontId="6" numFmtId="0" xfId="0" applyAlignment="1" applyBorder="1" applyFill="1" applyFont="1">
      <alignment horizontal="center" shrinkToFit="0" vertical="center" wrapText="1"/>
    </xf>
    <xf borderId="7" fillId="14" fontId="8" numFmtId="165" xfId="0" applyAlignment="1" applyBorder="1" applyFont="1" applyNumberFormat="1">
      <alignment shrinkToFit="0" vertical="center" wrapText="1"/>
    </xf>
    <xf borderId="3" fillId="12" fontId="8" numFmtId="0" xfId="0" applyAlignment="1" applyBorder="1" applyFont="1">
      <alignment horizontal="center" shrinkToFit="0" vertical="center" wrapText="1"/>
    </xf>
    <xf borderId="20" fillId="13" fontId="8" numFmtId="165" xfId="0" applyAlignment="1" applyBorder="1" applyFont="1" applyNumberFormat="1">
      <alignment horizontal="center" shrinkToFit="0" vertical="center" wrapText="1"/>
    </xf>
    <xf borderId="3" fillId="15" fontId="10" numFmtId="165" xfId="0" applyAlignment="1" applyBorder="1" applyFill="1" applyFont="1" applyNumberFormat="1">
      <alignment horizontal="center" shrinkToFit="0" vertical="center" wrapText="1"/>
    </xf>
    <xf borderId="20" fillId="15" fontId="10" numFmtId="165" xfId="0" applyAlignment="1" applyBorder="1" applyFont="1" applyNumberFormat="1">
      <alignment horizontal="center" shrinkToFit="0" vertical="center" wrapText="1"/>
    </xf>
    <xf borderId="24" fillId="15" fontId="10" numFmtId="165" xfId="0" applyAlignment="1" applyBorder="1" applyFont="1" applyNumberFormat="1">
      <alignment horizontal="center" shrinkToFit="0" vertical="center" wrapText="1"/>
    </xf>
    <xf borderId="0" fillId="0" fontId="11" numFmtId="0" xfId="0" applyAlignment="1" applyFont="1">
      <alignment horizontal="center" shrinkToFit="0" vertical="bottom" wrapText="0"/>
    </xf>
    <xf borderId="0" fillId="0" fontId="5" numFmtId="0" xfId="0" applyAlignment="1" applyFont="1">
      <alignment horizontal="center" shrinkToFit="0" vertical="center" wrapText="1"/>
    </xf>
    <xf borderId="25" fillId="0" fontId="3" numFmtId="0" xfId="0" applyAlignment="1" applyBorder="1" applyFont="1">
      <alignment horizontal="center" shrinkToFit="0" vertical="center" wrapText="1"/>
    </xf>
    <xf borderId="26" fillId="0" fontId="2" numFmtId="0" xfId="0" applyBorder="1" applyFont="1"/>
    <xf borderId="27" fillId="0" fontId="3" numFmtId="0" xfId="0" applyAlignment="1" applyBorder="1" applyFont="1">
      <alignment horizontal="center" shrinkToFit="0" vertical="center" wrapText="1"/>
    </xf>
    <xf borderId="28" fillId="0" fontId="2" numFmtId="0" xfId="0" applyBorder="1" applyFont="1"/>
    <xf borderId="0" fillId="0" fontId="12" numFmtId="0" xfId="0" applyFont="1"/>
    <xf borderId="13" fillId="16" fontId="13" numFmtId="0" xfId="0" applyAlignment="1" applyBorder="1" applyFill="1" applyFont="1">
      <alignment horizontal="center" shrinkToFit="0" vertical="center" wrapText="0"/>
    </xf>
    <xf borderId="13" fillId="16" fontId="13" numFmtId="0" xfId="0" applyAlignment="1" applyBorder="1" applyFont="1">
      <alignment horizontal="center" shrinkToFit="0" vertical="bottom" wrapText="1"/>
    </xf>
    <xf borderId="3" fillId="16" fontId="13" numFmtId="0" xfId="0" applyAlignment="1" applyBorder="1" applyFont="1">
      <alignment horizontal="center" shrinkToFit="0" vertical="center" wrapText="0"/>
    </xf>
    <xf borderId="13" fillId="16" fontId="13" numFmtId="0" xfId="0" applyAlignment="1" applyBorder="1" applyFont="1">
      <alignment horizontal="center" shrinkToFit="0" vertical="center" wrapText="1"/>
    </xf>
    <xf borderId="13" fillId="16" fontId="13" numFmtId="167" xfId="0" applyAlignment="1" applyBorder="1" applyFont="1" applyNumberFormat="1">
      <alignment horizontal="center" shrinkToFit="0" vertical="center" wrapText="1"/>
    </xf>
    <xf borderId="7" fillId="16" fontId="13" numFmtId="0" xfId="0" applyAlignment="1" applyBorder="1" applyFont="1">
      <alignment horizontal="center" shrinkToFit="0" vertical="bottom" wrapText="0"/>
    </xf>
    <xf borderId="23" fillId="4" fontId="13" numFmtId="0" xfId="0" applyAlignment="1" applyBorder="1" applyFont="1">
      <alignment horizontal="center" shrinkToFit="0" vertical="center" wrapText="0"/>
    </xf>
    <xf borderId="29" fillId="4" fontId="14" numFmtId="0" xfId="0" applyAlignment="1" applyBorder="1" applyFont="1">
      <alignment horizontal="center" shrinkToFit="0" vertical="center" wrapText="0"/>
    </xf>
    <xf borderId="7" fillId="0" fontId="14" numFmtId="0" xfId="0" applyAlignment="1" applyBorder="1" applyFont="1">
      <alignment horizontal="center" shrinkToFit="0" vertical="center" wrapText="0"/>
    </xf>
    <xf borderId="20" fillId="4" fontId="14" numFmtId="0" xfId="0" applyAlignment="1" applyBorder="1" applyFont="1">
      <alignment horizontal="center" shrinkToFit="0" vertical="center" wrapText="0"/>
    </xf>
    <xf borderId="7" fillId="4" fontId="14" numFmtId="167" xfId="0" applyAlignment="1" applyBorder="1" applyFont="1" applyNumberFormat="1">
      <alignment horizontal="center" shrinkToFit="0" vertical="center" wrapText="1"/>
    </xf>
    <xf borderId="7" fillId="4" fontId="13" numFmtId="0" xfId="0" applyAlignment="1" applyBorder="1" applyFont="1">
      <alignment horizontal="center" shrinkToFit="0" vertical="center" wrapText="0"/>
    </xf>
    <xf borderId="7" fillId="4" fontId="14" numFmtId="167" xfId="0" applyAlignment="1" applyBorder="1" applyFont="1" applyNumberFormat="1">
      <alignment horizontal="center" shrinkToFit="0" vertical="center" wrapText="0"/>
    </xf>
    <xf borderId="30" fillId="4" fontId="13" numFmtId="0" xfId="0" applyAlignment="1" applyBorder="1" applyFont="1">
      <alignment horizontal="center" shrinkToFit="0" vertical="center" wrapText="0"/>
    </xf>
    <xf borderId="7" fillId="0" fontId="14" numFmtId="167" xfId="0" applyAlignment="1" applyBorder="1" applyFont="1" applyNumberFormat="1">
      <alignment horizontal="center" shrinkToFit="0" vertical="center" wrapText="0"/>
    </xf>
    <xf borderId="31" fillId="4" fontId="14" numFmtId="0" xfId="0" applyAlignment="1" applyBorder="1" applyFont="1">
      <alignment horizontal="center" shrinkToFit="0" vertical="center" wrapText="0"/>
    </xf>
    <xf borderId="13" fillId="0" fontId="14" numFmtId="0" xfId="0" applyAlignment="1" applyBorder="1" applyFont="1">
      <alignment horizontal="center" shrinkToFit="0" vertical="center" wrapText="0"/>
    </xf>
    <xf borderId="13" fillId="0" fontId="14" numFmtId="167" xfId="0" applyAlignment="1" applyBorder="1" applyFont="1" applyNumberFormat="1">
      <alignment horizontal="center" shrinkToFit="0" vertical="center" wrapText="0"/>
    </xf>
    <xf borderId="30" fillId="4" fontId="14" numFmtId="167" xfId="0" applyAlignment="1" applyBorder="1" applyFont="1" applyNumberFormat="1">
      <alignment horizontal="center" shrinkToFit="0" vertical="center" wrapText="1"/>
    </xf>
    <xf borderId="32" fillId="0" fontId="2" numFmtId="0" xfId="0" applyBorder="1" applyFont="1"/>
    <xf borderId="7" fillId="16" fontId="14" numFmtId="167" xfId="0" applyAlignment="1" applyBorder="1" applyFont="1" applyNumberFormat="1">
      <alignment horizontal="center" shrinkToFit="0" vertical="center" wrapText="0"/>
    </xf>
    <xf borderId="33" fillId="17" fontId="15" numFmtId="0" xfId="0" applyAlignment="1" applyBorder="1" applyFill="1" applyFont="1">
      <alignment horizontal="center" shrinkToFit="0" vertical="center" wrapText="0"/>
    </xf>
    <xf borderId="34" fillId="0" fontId="2" numFmtId="0" xfId="0" applyBorder="1" applyFont="1"/>
    <xf borderId="35" fillId="0" fontId="2" numFmtId="0" xfId="0" applyBorder="1" applyFont="1"/>
    <xf borderId="7" fillId="17" fontId="15" numFmtId="0" xfId="0" applyAlignment="1" applyBorder="1" applyFont="1">
      <alignment horizontal="center" shrinkToFit="0" vertical="bottom" wrapText="0"/>
    </xf>
    <xf borderId="30" fillId="17" fontId="15" numFmtId="0" xfId="0" applyAlignment="1" applyBorder="1" applyFont="1">
      <alignment horizontal="center" shrinkToFit="0" vertical="bottom" wrapText="0"/>
    </xf>
    <xf borderId="7" fillId="4" fontId="16" numFmtId="0" xfId="0" applyAlignment="1" applyBorder="1" applyFont="1">
      <alignment horizontal="center" shrinkToFit="0" vertical="bottom" wrapText="0"/>
    </xf>
    <xf borderId="23" fillId="4" fontId="16" numFmtId="0" xfId="0" applyAlignment="1" applyBorder="1" applyFont="1">
      <alignment horizontal="center" shrinkToFit="0" vertical="center" wrapText="0"/>
    </xf>
    <xf borderId="20" fillId="4" fontId="16" numFmtId="165" xfId="0" applyAlignment="1" applyBorder="1" applyFont="1" applyNumberFormat="1">
      <alignment horizontal="center" shrinkToFit="0" vertical="bottom" wrapText="0"/>
    </xf>
    <xf borderId="7" fillId="4" fontId="16" numFmtId="166" xfId="0" applyAlignment="1" applyBorder="1" applyFont="1" applyNumberFormat="1">
      <alignment horizontal="center" shrinkToFit="0" vertical="center" wrapText="0"/>
    </xf>
    <xf borderId="7" fillId="4" fontId="16" numFmtId="0" xfId="0" applyAlignment="1" applyBorder="1" applyFont="1">
      <alignment horizontal="center" shrinkToFit="0" vertical="center" wrapText="0"/>
    </xf>
    <xf borderId="30" fillId="4" fontId="16" numFmtId="0" xfId="0" applyAlignment="1" applyBorder="1" applyFont="1">
      <alignment horizontal="center" shrinkToFit="0" vertical="center" wrapText="0"/>
    </xf>
    <xf borderId="30" fillId="4" fontId="16" numFmtId="0" xfId="0" applyAlignment="1" applyBorder="1" applyFont="1">
      <alignment horizontal="center" shrinkToFit="0" vertical="bottom" wrapText="0"/>
    </xf>
    <xf borderId="24" fillId="4" fontId="16" numFmtId="0" xfId="0" applyAlignment="1" applyBorder="1" applyFont="1">
      <alignment horizontal="center" shrinkToFit="0" vertical="center" wrapText="0"/>
    </xf>
    <xf borderId="23" fillId="4" fontId="16" numFmtId="0" xfId="0" applyAlignment="1" applyBorder="1" applyFont="1">
      <alignment horizontal="center" shrinkToFit="0" vertical="bottom" wrapText="0"/>
    </xf>
    <xf borderId="36" fillId="4" fontId="15" numFmtId="0" xfId="0" applyAlignment="1" applyBorder="1" applyFont="1">
      <alignment horizontal="center" shrinkToFit="0" vertical="bottom" wrapText="0"/>
    </xf>
    <xf borderId="30" fillId="4" fontId="15" numFmtId="0" xfId="0" applyAlignment="1" applyBorder="1" applyFont="1">
      <alignment horizontal="center" shrinkToFit="0" vertical="bottom" wrapText="0"/>
    </xf>
    <xf borderId="30" fillId="4" fontId="15" numFmtId="165" xfId="0" applyAlignment="1" applyBorder="1" applyFont="1" applyNumberFormat="1">
      <alignment horizontal="center" shrinkToFit="0" vertical="bottom" wrapText="0"/>
    </xf>
    <xf borderId="0" fillId="0" fontId="16" numFmtId="0" xfId="0" applyAlignment="1" applyFont="1">
      <alignment shrinkToFit="0" vertical="bottom" wrapText="0"/>
    </xf>
    <xf borderId="12" fillId="4" fontId="15" numFmtId="0" xfId="0" applyAlignment="1" applyBorder="1" applyFont="1">
      <alignment horizontal="center" shrinkToFit="0" vertical="bottom" wrapText="0"/>
    </xf>
    <xf borderId="0" fillId="0" fontId="16" numFmtId="0" xfId="0" applyAlignment="1" applyFont="1">
      <alignment horizontal="right" shrinkToFit="0" vertical="bottom" wrapText="0"/>
    </xf>
    <xf borderId="0" fillId="0" fontId="16" numFmtId="0" xfId="0" applyAlignment="1" applyFont="1">
      <alignment horizontal="center" shrinkToFit="0" vertical="center" wrapText="1"/>
    </xf>
    <xf borderId="13" fillId="16" fontId="17" numFmtId="0" xfId="0" applyAlignment="1" applyBorder="1" applyFont="1">
      <alignment horizontal="center" shrinkToFit="0" vertical="center" wrapText="1"/>
    </xf>
    <xf borderId="29" fillId="4" fontId="11" numFmtId="167" xfId="0" applyAlignment="1" applyBorder="1" applyFont="1" applyNumberFormat="1">
      <alignment horizontal="center" shrinkToFit="0" vertical="center" wrapText="0"/>
    </xf>
    <xf borderId="7" fillId="4" fontId="11" numFmtId="167" xfId="0" applyAlignment="1" applyBorder="1" applyFont="1" applyNumberFormat="1">
      <alignment horizontal="center" shrinkToFit="0" vertical="center" wrapText="0"/>
    </xf>
    <xf borderId="7" fillId="4" fontId="11" numFmtId="167" xfId="0" applyAlignment="1" applyBorder="1" applyFont="1" applyNumberFormat="1">
      <alignment horizontal="center" shrinkToFit="0" vertical="center" wrapText="1"/>
    </xf>
    <xf borderId="7" fillId="0" fontId="11" numFmtId="167" xfId="0" applyAlignment="1" applyBorder="1" applyFont="1" applyNumberFormat="1">
      <alignment horizontal="center" shrinkToFit="0" vertical="center" wrapText="0"/>
    </xf>
    <xf borderId="20" fillId="4" fontId="11" numFmtId="167" xfId="0" applyAlignment="1" applyBorder="1" applyFont="1" applyNumberFormat="1">
      <alignment horizontal="center" shrinkToFit="0" vertical="center" wrapText="0"/>
    </xf>
    <xf borderId="20" fillId="4" fontId="11" numFmtId="167" xfId="0" applyAlignment="1" applyBorder="1" applyFont="1" applyNumberFormat="1">
      <alignment horizontal="center" shrinkToFit="0" vertical="center" wrapText="1"/>
    </xf>
    <xf borderId="31" fillId="4" fontId="11" numFmtId="167" xfId="0" applyAlignment="1" applyBorder="1" applyFont="1" applyNumberFormat="1">
      <alignment horizontal="center" shrinkToFit="0" vertical="center" wrapText="0"/>
    </xf>
    <xf borderId="30" fillId="4" fontId="11" numFmtId="167" xfId="0" applyAlignment="1" applyBorder="1" applyFont="1" applyNumberFormat="1">
      <alignment horizontal="center" shrinkToFit="0" vertical="center" wrapText="0"/>
    </xf>
    <xf borderId="7" fillId="4" fontId="11" numFmtId="168" xfId="0" applyAlignment="1" applyBorder="1" applyFont="1" applyNumberFormat="1">
      <alignment horizontal="center" shrinkToFit="0" vertical="center" wrapText="0"/>
    </xf>
    <xf borderId="37" fillId="4" fontId="18" numFmtId="0" xfId="0" applyAlignment="1" applyBorder="1" applyFont="1">
      <alignment horizontal="center" shrinkToFit="0" vertical="center" wrapText="0"/>
    </xf>
    <xf borderId="38" fillId="0" fontId="2" numFmtId="0" xfId="0" applyBorder="1" applyFont="1"/>
    <xf borderId="39" fillId="0" fontId="2" numFmtId="0" xfId="0" applyBorder="1" applyFont="1"/>
    <xf borderId="12" fillId="4" fontId="19" numFmtId="0" xfId="0" applyAlignment="1" applyBorder="1" applyFont="1">
      <alignment horizontal="center" shrinkToFit="1" vertical="center" wrapText="0"/>
    </xf>
    <xf borderId="12" fillId="4" fontId="20" numFmtId="0" xfId="0" applyAlignment="1" applyBorder="1" applyFont="1">
      <alignment horizontal="center" shrinkToFit="1" vertical="center" wrapText="0"/>
    </xf>
    <xf borderId="37" fillId="4" fontId="19" numFmtId="0" xfId="0" applyAlignment="1" applyBorder="1" applyFont="1">
      <alignment horizontal="center" shrinkToFit="1" vertical="center" wrapText="0"/>
    </xf>
    <xf borderId="3" fillId="4" fontId="21" numFmtId="0" xfId="0" applyAlignment="1" applyBorder="1" applyFont="1">
      <alignment horizontal="center" shrinkToFit="1" vertical="center" wrapText="0"/>
    </xf>
    <xf borderId="40" fillId="0" fontId="2" numFmtId="0" xfId="0" applyBorder="1" applyFont="1"/>
    <xf borderId="41" fillId="4" fontId="21" numFmtId="0" xfId="0" applyAlignment="1" applyBorder="1" applyFont="1">
      <alignment shrinkToFit="1" vertical="center" wrapText="0"/>
    </xf>
    <xf borderId="24" fillId="4" fontId="21" numFmtId="0" xfId="0" applyAlignment="1" applyBorder="1" applyFont="1">
      <alignment shrinkToFit="1" vertical="center" wrapText="0"/>
    </xf>
    <xf borderId="42" fillId="4" fontId="22" numFmtId="0" xfId="0" applyAlignment="1" applyBorder="1" applyFont="1">
      <alignment horizontal="center" shrinkToFit="0" vertical="center" wrapText="0"/>
    </xf>
    <xf borderId="42" fillId="4" fontId="23" numFmtId="0" xfId="0" applyAlignment="1" applyBorder="1" applyFont="1">
      <alignment horizontal="center" shrinkToFit="0" vertical="center" wrapText="0"/>
    </xf>
    <xf borderId="42" fillId="4" fontId="22" numFmtId="0" xfId="0" applyAlignment="1" applyBorder="1" applyFont="1">
      <alignment horizontal="center" shrinkToFit="0" vertical="center" wrapText="1"/>
    </xf>
    <xf borderId="13" fillId="4" fontId="22" numFmtId="0" xfId="0" applyAlignment="1" applyBorder="1" applyFont="1">
      <alignment horizontal="center" shrinkToFit="0" vertical="center" wrapText="1"/>
    </xf>
    <xf borderId="13" fillId="4" fontId="22" numFmtId="0" xfId="0" applyAlignment="1" applyBorder="1" applyFont="1">
      <alignment horizontal="center" shrinkToFit="0" vertical="center" wrapText="0"/>
    </xf>
    <xf borderId="43" fillId="4" fontId="22" numFmtId="0" xfId="0" applyAlignment="1" applyBorder="1" applyFont="1">
      <alignment horizontal="center" shrinkToFit="0" vertical="center" wrapText="1"/>
    </xf>
    <xf borderId="44" fillId="0" fontId="2" numFmtId="0" xfId="0" applyBorder="1" applyFont="1"/>
    <xf borderId="23" fillId="4" fontId="19" numFmtId="0" xfId="0" applyAlignment="1" applyBorder="1" applyFont="1">
      <alignment horizontal="center" shrinkToFit="0" vertical="center" wrapText="0"/>
    </xf>
    <xf borderId="23" fillId="4" fontId="20" numFmtId="0" xfId="0" applyAlignment="1" applyBorder="1" applyFont="1">
      <alignment horizontal="center" shrinkToFit="0" vertical="center" wrapText="0"/>
    </xf>
    <xf borderId="29" fillId="4" fontId="19" numFmtId="165" xfId="0" applyAlignment="1" applyBorder="1" applyFont="1" applyNumberFormat="1">
      <alignment horizontal="center" shrinkToFit="0" vertical="center" wrapText="0"/>
    </xf>
    <xf borderId="7" fillId="4" fontId="19" numFmtId="165" xfId="0" applyAlignment="1" applyBorder="1" applyFont="1" applyNumberFormat="1">
      <alignment horizontal="center" shrinkToFit="0" vertical="center" wrapText="0"/>
    </xf>
    <xf borderId="7" fillId="4" fontId="19" numFmtId="169" xfId="0" applyAlignment="1" applyBorder="1" applyFont="1" applyNumberFormat="1">
      <alignment horizontal="center" shrinkToFit="0" vertical="center" wrapText="0"/>
    </xf>
    <xf borderId="7" fillId="4" fontId="15" numFmtId="165" xfId="0" applyAlignment="1" applyBorder="1" applyFont="1" applyNumberFormat="1">
      <alignment horizontal="center" shrinkToFit="0" vertical="center" wrapText="0"/>
    </xf>
    <xf borderId="45" fillId="4" fontId="19" numFmtId="165" xfId="0" applyAlignment="1" applyBorder="1" applyFont="1" applyNumberFormat="1">
      <alignment horizontal="center" shrinkToFit="0" vertical="center" wrapText="0"/>
    </xf>
    <xf borderId="20" fillId="4" fontId="19" numFmtId="165" xfId="0" applyAlignment="1" applyBorder="1" applyFont="1" applyNumberFormat="1">
      <alignment horizontal="center" shrinkToFit="0" vertical="center" wrapText="0"/>
    </xf>
    <xf borderId="7" fillId="4" fontId="19" numFmtId="166" xfId="0" applyAlignment="1" applyBorder="1" applyFont="1" applyNumberFormat="1">
      <alignment horizontal="center" shrinkToFit="0" vertical="center" wrapText="0"/>
    </xf>
    <xf borderId="7" fillId="4" fontId="19" numFmtId="0" xfId="0" applyAlignment="1" applyBorder="1" applyFont="1">
      <alignment horizontal="center" shrinkToFit="0" vertical="center" wrapText="0"/>
    </xf>
    <xf borderId="7" fillId="4" fontId="20" numFmtId="0" xfId="0" applyAlignment="1" applyBorder="1" applyFont="1">
      <alignment horizontal="center" shrinkToFit="0" vertical="center" wrapText="0"/>
    </xf>
    <xf borderId="46" fillId="4" fontId="19" numFmtId="169" xfId="0" applyAlignment="1" applyBorder="1" applyFont="1" applyNumberFormat="1">
      <alignment horizontal="center" shrinkToFit="0" vertical="center" wrapText="0"/>
    </xf>
    <xf borderId="24" fillId="4" fontId="19" numFmtId="165" xfId="0" applyAlignment="1" applyBorder="1" applyFont="1" applyNumberFormat="1">
      <alignment horizontal="center" shrinkToFit="0" vertical="center" wrapText="0"/>
    </xf>
    <xf borderId="23" fillId="4" fontId="19" numFmtId="165" xfId="0" applyAlignment="1" applyBorder="1" applyFont="1" applyNumberFormat="1">
      <alignment horizontal="center" shrinkToFit="0" vertical="center" wrapText="0"/>
    </xf>
    <xf borderId="23" fillId="4" fontId="15" numFmtId="165" xfId="0" applyAlignment="1" applyBorder="1" applyFont="1" applyNumberFormat="1">
      <alignment horizontal="center" shrinkToFit="0" vertical="center" wrapText="0"/>
    </xf>
    <xf borderId="0" fillId="0" fontId="17" numFmtId="165" xfId="0" applyAlignment="1" applyFont="1" applyNumberFormat="1">
      <alignment shrinkToFit="0" vertical="bottom" wrapText="0"/>
    </xf>
    <xf borderId="0" fillId="0" fontId="17" numFmtId="0" xfId="0" applyAlignment="1" applyFont="1">
      <alignment horizontal="center" shrinkToFit="0" vertical="bottom" wrapText="0"/>
    </xf>
    <xf borderId="0" fillId="0" fontId="11" numFmtId="165" xfId="0" applyAlignment="1" applyFont="1" applyNumberFormat="1">
      <alignment shrinkToFit="0" vertical="bottom" wrapText="0"/>
    </xf>
    <xf borderId="7" fillId="4" fontId="20" numFmtId="49" xfId="0" applyAlignment="1" applyBorder="1" applyFont="1" applyNumberFormat="1">
      <alignment horizontal="center" shrinkToFit="0" vertical="center" wrapText="0"/>
    </xf>
    <xf borderId="7" fillId="4" fontId="22" numFmtId="165" xfId="0" applyAlignment="1" applyBorder="1" applyFont="1" applyNumberFormat="1">
      <alignment horizontal="center" shrinkToFit="0" vertical="center" wrapText="0"/>
    </xf>
    <xf borderId="24" fillId="4" fontId="19" numFmtId="170" xfId="0" applyAlignment="1" applyBorder="1" applyFont="1" applyNumberFormat="1">
      <alignment horizontal="center" shrinkToFit="0" vertical="center" wrapText="0"/>
    </xf>
    <xf borderId="41" fillId="4" fontId="19" numFmtId="165" xfId="0" applyAlignment="1" applyBorder="1" applyFont="1" applyNumberFormat="1">
      <alignment horizontal="center" shrinkToFit="0" vertical="center" wrapText="0"/>
    </xf>
    <xf borderId="0" fillId="0" fontId="17" numFmtId="0" xfId="0" applyAlignment="1" applyFont="1">
      <alignment horizontal="center" shrinkToFit="0" vertical="bottom" wrapText="1"/>
    </xf>
    <xf borderId="13" fillId="4" fontId="19" numFmtId="0" xfId="0" applyAlignment="1" applyBorder="1" applyFont="1">
      <alignment horizontal="center" shrinkToFit="0" vertical="center" wrapText="0"/>
    </xf>
    <xf borderId="13" fillId="4" fontId="20" numFmtId="0" xfId="0" applyAlignment="1" applyBorder="1" applyFont="1">
      <alignment horizontal="center" shrinkToFit="0" vertical="center" wrapText="0"/>
    </xf>
    <xf borderId="13" fillId="4" fontId="19" numFmtId="165" xfId="0" applyAlignment="1" applyBorder="1" applyFont="1" applyNumberFormat="1">
      <alignment horizontal="center" shrinkToFit="0" vertical="center" wrapText="0"/>
    </xf>
    <xf borderId="13" fillId="4" fontId="22" numFmtId="165" xfId="0" applyAlignment="1" applyBorder="1" applyFont="1" applyNumberFormat="1">
      <alignment horizontal="center" shrinkToFit="0" vertical="center" wrapText="0"/>
    </xf>
    <xf borderId="13" fillId="4" fontId="19" numFmtId="166" xfId="0" applyAlignment="1" applyBorder="1" applyFont="1" applyNumberFormat="1">
      <alignment horizontal="center" shrinkToFit="0" vertical="center" wrapText="0"/>
    </xf>
    <xf borderId="7" fillId="4" fontId="19" numFmtId="171" xfId="0" applyAlignment="1" applyBorder="1" applyFont="1" applyNumberFormat="1">
      <alignment horizontal="center" shrinkToFit="0" vertical="center" wrapText="0"/>
    </xf>
    <xf borderId="7" fillId="4" fontId="24" numFmtId="171" xfId="0" applyAlignment="1" applyBorder="1" applyFont="1" applyNumberFormat="1">
      <alignment horizontal="center" shrinkToFit="0" vertical="center" wrapText="0"/>
    </xf>
    <xf borderId="20" fillId="4" fontId="19" numFmtId="171" xfId="0" applyAlignment="1" applyBorder="1" applyFont="1" applyNumberFormat="1">
      <alignment horizontal="center" shrinkToFit="0" vertical="center" wrapText="0"/>
    </xf>
    <xf borderId="10" fillId="4" fontId="22" numFmtId="0" xfId="0" applyAlignment="1" applyBorder="1" applyFont="1">
      <alignment horizontal="center" shrinkToFit="0" vertical="center" wrapText="0"/>
    </xf>
    <xf borderId="47" fillId="0" fontId="2" numFmtId="0" xfId="0" applyBorder="1" applyFont="1"/>
    <xf borderId="48" fillId="0" fontId="2" numFmtId="0" xfId="0" applyBorder="1" applyFont="1"/>
    <xf borderId="30" fillId="4" fontId="22" numFmtId="165" xfId="0" applyAlignment="1" applyBorder="1" applyFont="1" applyNumberFormat="1">
      <alignment horizontal="center" shrinkToFit="0" vertical="center" wrapText="0"/>
    </xf>
    <xf borderId="30" fillId="4" fontId="22" numFmtId="169" xfId="0" applyAlignment="1" applyBorder="1" applyFont="1" applyNumberFormat="1">
      <alignment horizontal="center" shrinkToFit="0" vertical="center" wrapText="0"/>
    </xf>
    <xf borderId="49" fillId="4" fontId="22" numFmtId="169" xfId="0" applyAlignment="1" applyBorder="1" applyFont="1" applyNumberFormat="1">
      <alignment horizontal="center" shrinkToFit="0" vertical="center" wrapText="0"/>
    </xf>
    <xf borderId="31" fillId="4" fontId="22" numFmtId="165" xfId="0" applyAlignment="1" applyBorder="1" applyFont="1" applyNumberFormat="1">
      <alignment horizontal="center" shrinkToFit="0" vertical="center" wrapText="0"/>
    </xf>
    <xf borderId="0" fillId="0" fontId="11" numFmtId="0" xfId="0" applyAlignment="1" applyFont="1">
      <alignment horizontal="center" shrinkToFit="0" vertical="center" wrapText="0"/>
    </xf>
    <xf borderId="50" fillId="4" fontId="21" numFmtId="0" xfId="0" applyAlignment="1" applyBorder="1" applyFont="1">
      <alignment horizontal="center" shrinkToFit="0" vertical="center" wrapText="0"/>
    </xf>
    <xf borderId="51" fillId="0" fontId="2" numFmtId="0" xfId="0" applyBorder="1" applyFont="1"/>
    <xf borderId="52" fillId="0" fontId="2" numFmtId="0" xfId="0" applyBorder="1" applyFont="1"/>
    <xf borderId="53" fillId="4" fontId="21" numFmtId="165" xfId="0" applyAlignment="1" applyBorder="1" applyFont="1" applyNumberFormat="1">
      <alignment horizontal="center" shrinkToFit="0" vertical="center" wrapText="0"/>
    </xf>
    <xf borderId="12" fillId="4" fontId="25" numFmtId="0" xfId="0" applyAlignment="1" applyBorder="1" applyFont="1">
      <alignment horizontal="center" shrinkToFit="0" vertical="center" wrapText="0"/>
    </xf>
    <xf borderId="12" fillId="4" fontId="24" numFmtId="165" xfId="0" applyAlignment="1" applyBorder="1" applyFont="1" applyNumberFormat="1">
      <alignment horizontal="center" shrinkToFit="0" vertical="center" wrapText="0"/>
    </xf>
    <xf borderId="12" fillId="4" fontId="16" numFmtId="0" xfId="0" applyAlignment="1" applyBorder="1" applyFont="1">
      <alignment shrinkToFit="0" vertical="bottom" wrapText="0"/>
    </xf>
    <xf borderId="12" fillId="4" fontId="11" numFmtId="0" xfId="0" applyAlignment="1" applyBorder="1" applyFont="1">
      <alignment shrinkToFit="0" vertical="bottom" wrapText="0"/>
    </xf>
    <xf borderId="12" fillId="4" fontId="13" numFmtId="0" xfId="0" applyAlignment="1" applyBorder="1" applyFont="1">
      <alignment shrinkToFit="0" vertical="bottom" wrapText="0"/>
    </xf>
    <xf borderId="3" fillId="4" fontId="22" numFmtId="0" xfId="0" applyAlignment="1" applyBorder="1" applyFont="1">
      <alignment horizontal="center" shrinkToFit="0" vertical="center" wrapText="0"/>
    </xf>
    <xf borderId="12" fillId="4" fontId="22" numFmtId="0" xfId="0" applyAlignment="1" applyBorder="1" applyFont="1">
      <alignment horizontal="center" shrinkToFit="0" vertical="center" wrapText="0"/>
    </xf>
    <xf borderId="54" fillId="4" fontId="21" numFmtId="0" xfId="0" applyAlignment="1" applyBorder="1" applyFont="1">
      <alignment horizontal="left" shrinkToFit="0" vertical="center" wrapText="1"/>
    </xf>
    <xf borderId="55" fillId="0" fontId="2" numFmtId="0" xfId="0" applyBorder="1" applyFont="1"/>
    <xf borderId="56" fillId="0" fontId="2" numFmtId="0" xfId="0" applyBorder="1" applyFont="1"/>
    <xf borderId="57" fillId="0" fontId="2" numFmtId="0" xfId="0" applyBorder="1" applyFont="1"/>
    <xf borderId="58" fillId="0" fontId="2" numFmtId="0" xfId="0" applyBorder="1" applyFont="1"/>
    <xf borderId="59" fillId="0" fontId="2" numFmtId="0" xfId="0" applyBorder="1" applyFont="1"/>
    <xf borderId="12" fillId="4" fontId="15" numFmtId="0" xfId="0" applyAlignment="1" applyBorder="1" applyFont="1">
      <alignment shrinkToFit="0" vertical="bottom" wrapText="0"/>
    </xf>
    <xf borderId="37" fillId="4" fontId="21" numFmtId="0" xfId="0" applyAlignment="1" applyBorder="1" applyFont="1">
      <alignment horizontal="left" shrinkToFit="0" vertical="top" wrapText="0"/>
    </xf>
    <xf borderId="54" fillId="4" fontId="18" numFmtId="0" xfId="0" applyAlignment="1" applyBorder="1" applyFont="1">
      <alignment horizontal="center" shrinkToFit="0" vertical="center" wrapText="1"/>
    </xf>
    <xf borderId="60" fillId="4" fontId="22" numFmtId="0" xfId="0" applyAlignment="1" applyBorder="1" applyFont="1">
      <alignment horizontal="center" shrinkToFit="0" vertical="center" wrapText="0"/>
    </xf>
    <xf borderId="61" fillId="0" fontId="2" numFmtId="0" xfId="0" applyBorder="1" applyFont="1"/>
    <xf borderId="62" fillId="0" fontId="2" numFmtId="0" xfId="0" applyBorder="1" applyFont="1"/>
    <xf borderId="63" fillId="0" fontId="2" numFmtId="0" xfId="0" applyBorder="1" applyFont="1"/>
    <xf borderId="64" fillId="0" fontId="2" numFmtId="0" xfId="0" applyBorder="1" applyFont="1"/>
    <xf borderId="65" fillId="0" fontId="2" numFmtId="0" xfId="0" applyBorder="1" applyFont="1"/>
    <xf borderId="12" fillId="4" fontId="26" numFmtId="0" xfId="0" applyAlignment="1" applyBorder="1" applyFont="1">
      <alignment shrinkToFit="0" vertical="bottom" wrapText="0"/>
    </xf>
    <xf borderId="3" fillId="0" fontId="22" numFmtId="0" xfId="0" applyAlignment="1" applyBorder="1" applyFont="1">
      <alignment horizontal="center" shrinkToFit="0" vertical="center" wrapText="1"/>
    </xf>
    <xf borderId="1" fillId="0" fontId="15" numFmtId="0" xfId="0" applyAlignment="1" applyBorder="1" applyFont="1">
      <alignment horizontal="center" shrinkToFit="0" vertical="center" wrapText="1"/>
    </xf>
    <xf borderId="13" fillId="0" fontId="15" numFmtId="0" xfId="0" applyAlignment="1" applyBorder="1" applyFont="1">
      <alignment horizontal="center" vertical="center"/>
    </xf>
    <xf borderId="7" fillId="0" fontId="15" numFmtId="0" xfId="0" applyAlignment="1" applyBorder="1" applyFont="1">
      <alignment horizontal="center"/>
    </xf>
    <xf borderId="7" fillId="0" fontId="15" numFmtId="172" xfId="0" applyAlignment="1" applyBorder="1" applyFont="1" applyNumberFormat="1">
      <alignment horizontal="center"/>
    </xf>
    <xf borderId="7" fillId="0" fontId="27" numFmtId="166" xfId="0" applyAlignment="1" applyBorder="1" applyFont="1" applyNumberFormat="1">
      <alignment horizontal="center"/>
    </xf>
    <xf borderId="0" fillId="0" fontId="28" numFmtId="0" xfId="0" applyAlignment="1" applyFont="1">
      <alignment horizontal="center"/>
    </xf>
    <xf borderId="7" fillId="0" fontId="15" numFmtId="166" xfId="0" applyAlignment="1" applyBorder="1" applyFont="1" applyNumberFormat="1">
      <alignment horizontal="center"/>
    </xf>
    <xf borderId="7" fillId="4" fontId="27" numFmtId="166" xfId="0" applyAlignment="1" applyBorder="1" applyFont="1" applyNumberFormat="1">
      <alignment horizontal="center"/>
    </xf>
    <xf borderId="66" fillId="0" fontId="15" numFmtId="0" xfId="0" applyAlignment="1" applyBorder="1" applyFont="1">
      <alignment horizontal="center" shrinkToFit="0" vertical="center" wrapText="1"/>
    </xf>
    <xf borderId="67" fillId="0" fontId="2" numFmtId="0" xfId="0" applyBorder="1" applyFont="1"/>
    <xf borderId="2" fillId="0" fontId="15" numFmtId="0" xfId="0" applyAlignment="1" applyBorder="1" applyFont="1">
      <alignment horizontal="center" vertical="center"/>
    </xf>
    <xf borderId="68" fillId="0" fontId="2" numFmtId="0" xfId="0" applyBorder="1" applyFont="1"/>
    <xf borderId="4" fillId="0" fontId="15" numFmtId="17" xfId="0" applyAlignment="1" applyBorder="1" applyFont="1" applyNumberFormat="1">
      <alignment horizontal="center"/>
    </xf>
    <xf borderId="7" fillId="0" fontId="15" numFmtId="17" xfId="0" applyAlignment="1" applyBorder="1" applyFont="1" applyNumberFormat="1">
      <alignment horizontal="center"/>
    </xf>
    <xf borderId="7" fillId="0" fontId="28" numFmtId="0" xfId="0" applyAlignment="1" applyBorder="1" applyFont="1">
      <alignment horizontal="center"/>
    </xf>
    <xf borderId="69" fillId="0" fontId="2" numFmtId="0" xfId="0" applyBorder="1" applyFont="1"/>
    <xf borderId="0" fillId="0" fontId="15" numFmtId="0" xfId="0" applyAlignment="1" applyFont="1">
      <alignment shrinkToFit="0" vertical="center" wrapText="1"/>
    </xf>
    <xf borderId="1" fillId="0" fontId="22" numFmtId="0" xfId="0" applyAlignment="1" applyBorder="1" applyFont="1">
      <alignment horizontal="center" shrinkToFit="0" vertical="center" wrapText="1"/>
    </xf>
    <xf borderId="70" fillId="0" fontId="2" numFmtId="0" xfId="0" applyBorder="1" applyFont="1"/>
    <xf borderId="13" fillId="18" fontId="15" numFmtId="0" xfId="0" applyAlignment="1" applyBorder="1" applyFill="1" applyFont="1">
      <alignment horizontal="center" vertical="center"/>
    </xf>
    <xf borderId="71" fillId="0" fontId="2" numFmtId="0" xfId="0" applyBorder="1" applyFont="1"/>
    <xf borderId="72" fillId="0" fontId="2" numFmtId="0" xfId="0" applyBorder="1" applyFont="1"/>
    <xf borderId="7" fillId="0" fontId="27" numFmtId="0" xfId="0" applyAlignment="1" applyBorder="1" applyFont="1">
      <alignment horizontal="center"/>
    </xf>
    <xf borderId="73" fillId="0" fontId="2" numFmtId="0" xfId="0" applyBorder="1" applyFont="1"/>
    <xf borderId="37" fillId="2" fontId="29" numFmtId="0" xfId="0" applyAlignment="1" applyBorder="1" applyFont="1">
      <alignment horizontal="center" shrinkToFit="0" vertical="center" wrapText="0"/>
    </xf>
    <xf borderId="0" fillId="0" fontId="30" numFmtId="0" xfId="0" applyAlignment="1" applyFont="1">
      <alignment shrinkToFit="0" vertical="bottom" wrapText="0"/>
    </xf>
    <xf borderId="74" fillId="2" fontId="29" numFmtId="0" xfId="0" applyAlignment="1" applyBorder="1" applyFont="1">
      <alignment horizontal="center" shrinkToFit="0" textRotation="180" vertical="center" wrapText="0"/>
    </xf>
    <xf borderId="75" fillId="0" fontId="29" numFmtId="0" xfId="0" applyAlignment="1" applyBorder="1" applyFont="1">
      <alignment shrinkToFit="0" vertical="bottom" wrapText="0"/>
    </xf>
    <xf borderId="75" fillId="19" fontId="29" numFmtId="173" xfId="0" applyAlignment="1" applyBorder="1" applyFill="1" applyFont="1" applyNumberFormat="1">
      <alignment horizontal="center" shrinkToFit="0" vertical="bottom" wrapText="0"/>
    </xf>
    <xf borderId="76" fillId="0" fontId="2" numFmtId="0" xfId="0" applyBorder="1" applyFont="1"/>
    <xf borderId="77" fillId="0" fontId="2" numFmtId="0" xfId="0" applyBorder="1" applyFont="1"/>
    <xf borderId="75" fillId="0" fontId="31" numFmtId="0" xfId="0" applyAlignment="1" applyBorder="1" applyFont="1">
      <alignment horizontal="center" shrinkToFit="0" vertical="center" wrapText="1"/>
    </xf>
    <xf borderId="78" fillId="0" fontId="32" numFmtId="0" xfId="0" applyAlignment="1" applyBorder="1" applyFont="1">
      <alignment horizontal="center" shrinkToFit="0" vertical="center" wrapText="0"/>
    </xf>
    <xf borderId="79" fillId="0" fontId="2" numFmtId="0" xfId="0" applyBorder="1" applyFont="1"/>
    <xf borderId="78" fillId="0" fontId="33" numFmtId="0" xfId="0" applyAlignment="1" applyBorder="1" applyFont="1">
      <alignment horizontal="center" shrinkToFit="0" vertical="center" wrapText="0"/>
    </xf>
    <xf borderId="0" fillId="0" fontId="34" numFmtId="0" xfId="0" applyAlignment="1" applyFont="1">
      <alignment horizontal="center" shrinkToFit="0" vertical="center" wrapText="0"/>
    </xf>
    <xf borderId="0" fillId="0" fontId="35" numFmtId="0" xfId="0" applyAlignment="1" applyFont="1">
      <alignment shrinkToFit="0" vertical="bottom" wrapText="0"/>
    </xf>
    <xf borderId="78" fillId="0" fontId="36" numFmtId="0" xfId="0" applyAlignment="1" applyBorder="1" applyFont="1">
      <alignment horizontal="center" shrinkToFit="0" vertical="center" wrapText="0"/>
    </xf>
    <xf borderId="75" fillId="0" fontId="36" numFmtId="0" xfId="0" applyAlignment="1" applyBorder="1" applyFont="1">
      <alignment horizontal="center" shrinkToFit="0" vertical="bottom" wrapText="0"/>
    </xf>
    <xf borderId="75" fillId="0" fontId="36" numFmtId="0" xfId="0" applyAlignment="1" applyBorder="1" applyFont="1">
      <alignment shrinkToFit="0" vertical="bottom" wrapText="0"/>
    </xf>
    <xf borderId="0" fillId="0" fontId="37" numFmtId="0" xfId="0" applyAlignment="1" applyFont="1">
      <alignment shrinkToFit="0" vertical="bottom" wrapText="0"/>
    </xf>
    <xf borderId="75" fillId="0" fontId="38" numFmtId="0" xfId="0" applyAlignment="1" applyBorder="1" applyFont="1">
      <alignment horizontal="center" shrinkToFit="0" vertical="bottom" wrapText="0"/>
    </xf>
    <xf borderId="75" fillId="0" fontId="36" numFmtId="173" xfId="0" applyAlignment="1" applyBorder="1" applyFont="1" applyNumberFormat="1">
      <alignment horizontal="center" shrinkToFit="0" vertical="bottom" wrapText="0"/>
    </xf>
    <xf borderId="75" fillId="0" fontId="36" numFmtId="173" xfId="0" applyAlignment="1" applyBorder="1" applyFont="1" applyNumberFormat="1">
      <alignment shrinkToFit="0" vertical="bottom" wrapText="0"/>
    </xf>
    <xf borderId="75" fillId="0" fontId="39" numFmtId="0" xfId="0" applyAlignment="1" applyBorder="1" applyFont="1">
      <alignment shrinkToFit="0" vertical="bottom" wrapText="0"/>
    </xf>
    <xf borderId="75" fillId="0" fontId="40" numFmtId="173" xfId="0" applyAlignment="1" applyBorder="1" applyFont="1" applyNumberFormat="1">
      <alignment shrinkToFit="0" vertical="bottom" wrapText="0"/>
    </xf>
    <xf borderId="74" fillId="0" fontId="38" numFmtId="0" xfId="0" applyAlignment="1" applyBorder="1" applyFont="1">
      <alignment horizontal="center" shrinkToFit="0" vertical="center" wrapText="0"/>
    </xf>
    <xf borderId="75" fillId="20" fontId="36" numFmtId="173" xfId="0" applyAlignment="1" applyBorder="1" applyFill="1" applyFont="1" applyNumberFormat="1">
      <alignment horizontal="center" shrinkToFit="0" vertical="bottom" wrapText="0"/>
    </xf>
    <xf borderId="0" fillId="0" fontId="38" numFmtId="0" xfId="0" applyAlignment="1" applyFont="1">
      <alignment horizontal="center" shrinkToFit="0" vertical="center" wrapText="0"/>
    </xf>
    <xf borderId="75" fillId="0" fontId="41" numFmtId="173" xfId="0" applyAlignment="1" applyBorder="1" applyFont="1" applyNumberFormat="1">
      <alignment shrinkToFit="0" vertical="bottom" wrapText="0"/>
    </xf>
    <xf borderId="78" fillId="0" fontId="42" numFmtId="0" xfId="0" applyAlignment="1" applyBorder="1" applyFont="1">
      <alignment horizontal="center" shrinkToFit="0" vertical="center" wrapText="0"/>
    </xf>
    <xf borderId="80" fillId="0" fontId="2" numFmtId="0" xfId="0" applyBorder="1" applyFont="1"/>
    <xf borderId="78" fillId="0" fontId="43" numFmtId="173" xfId="0" applyAlignment="1" applyBorder="1" applyFont="1" applyNumberFormat="1">
      <alignment horizontal="center" shrinkToFit="0" vertical="center" wrapText="0"/>
    </xf>
    <xf borderId="78" fillId="0" fontId="44" numFmtId="0" xfId="0" applyAlignment="1" applyBorder="1" applyFont="1">
      <alignment horizontal="center" shrinkToFit="0" vertical="center" wrapText="0"/>
    </xf>
    <xf borderId="75" fillId="0" fontId="44" numFmtId="0" xfId="0" applyAlignment="1" applyBorder="1" applyFont="1">
      <alignment horizontal="center" shrinkToFit="0" vertical="bottom" wrapText="0"/>
    </xf>
    <xf borderId="78" fillId="0" fontId="44" numFmtId="173" xfId="0" applyAlignment="1" applyBorder="1" applyFont="1" applyNumberFormat="1">
      <alignment horizontal="center" shrinkToFit="0" vertical="center" wrapText="0"/>
    </xf>
    <xf borderId="78" fillId="0" fontId="45" numFmtId="173" xfId="0" applyAlignment="1" applyBorder="1" applyFont="1" applyNumberFormat="1">
      <alignment horizontal="center" shrinkToFit="0" vertical="center" wrapText="0"/>
    </xf>
    <xf borderId="78" fillId="0" fontId="46" numFmtId="173" xfId="0" applyAlignment="1" applyBorder="1" applyFont="1" applyNumberFormat="1">
      <alignment horizontal="center" shrinkToFit="0" vertical="center" wrapText="0"/>
    </xf>
    <xf borderId="78" fillId="0" fontId="38" numFmtId="173" xfId="0" applyAlignment="1" applyBorder="1" applyFont="1" applyNumberFormat="1">
      <alignment horizontal="center" shrinkToFit="0" vertical="center" wrapText="0"/>
    </xf>
    <xf borderId="75" fillId="0" fontId="47" numFmtId="173" xfId="0" applyAlignment="1" applyBorder="1" applyFont="1" applyNumberFormat="1">
      <alignment horizontal="center" shrinkToFit="0" vertical="bottom" wrapText="0"/>
    </xf>
    <xf borderId="75" fillId="21" fontId="36" numFmtId="173" xfId="0" applyAlignment="1" applyBorder="1" applyFill="1" applyFont="1" applyNumberFormat="1">
      <alignment horizontal="center" shrinkToFit="0" vertical="bottom" wrapText="0"/>
    </xf>
    <xf borderId="0" fillId="0" fontId="35" numFmtId="173" xfId="0" applyAlignment="1" applyFont="1" applyNumberFormat="1">
      <alignment shrinkToFit="0" vertical="bottom" wrapText="0"/>
    </xf>
    <xf borderId="75" fillId="6" fontId="36" numFmtId="173" xfId="0" applyAlignment="1" applyBorder="1" applyFont="1" applyNumberFormat="1">
      <alignment horizontal="center" shrinkToFit="0" vertical="bottom" wrapText="0"/>
    </xf>
    <xf borderId="75" fillId="0" fontId="41" numFmtId="173" xfId="0" applyAlignment="1" applyBorder="1" applyFont="1" applyNumberFormat="1">
      <alignment horizontal="center" shrinkToFit="0" vertical="bottom" wrapText="0"/>
    </xf>
    <xf borderId="0" fillId="0" fontId="39" numFmtId="0" xfId="0" applyAlignment="1" applyFont="1">
      <alignment shrinkToFit="0" vertical="bottom" wrapText="0"/>
    </xf>
    <xf borderId="78" fillId="0" fontId="47" numFmtId="0" xfId="0" applyAlignment="1" applyBorder="1" applyFont="1">
      <alignment horizontal="center" shrinkToFit="0" vertical="center" wrapText="0"/>
    </xf>
    <xf borderId="81" fillId="0" fontId="47" numFmtId="0" xfId="0" applyAlignment="1" applyBorder="1" applyFont="1">
      <alignment horizontal="center" shrinkToFit="1" vertical="center" wrapText="0"/>
    </xf>
    <xf borderId="82" fillId="0" fontId="2" numFmtId="0" xfId="0" applyBorder="1" applyFont="1"/>
    <xf borderId="83" fillId="0" fontId="2" numFmtId="0" xfId="0" applyBorder="1" applyFont="1"/>
    <xf borderId="84" fillId="0" fontId="2" numFmtId="0" xfId="0" applyBorder="1" applyFont="1"/>
    <xf borderId="85" fillId="0" fontId="2" numFmtId="0" xfId="0" applyBorder="1" applyFont="1"/>
    <xf borderId="86" fillId="0" fontId="2" numFmtId="0" xfId="0" applyBorder="1" applyFont="1"/>
    <xf borderId="78" fillId="0" fontId="48" numFmtId="0" xfId="0" applyAlignment="1" applyBorder="1" applyFont="1">
      <alignment horizontal="center" shrinkToFit="0" vertical="center" wrapText="0"/>
    </xf>
    <xf borderId="75" fillId="0" fontId="49" numFmtId="0" xfId="0" applyAlignment="1" applyBorder="1" applyFont="1">
      <alignment horizontal="center" shrinkToFit="0" vertical="bottom" wrapText="0"/>
    </xf>
    <xf borderId="78" fillId="0" fontId="42" numFmtId="173" xfId="0" applyAlignment="1" applyBorder="1" applyFont="1" applyNumberFormat="1">
      <alignment horizontal="center" shrinkToFit="0" vertical="center" wrapText="0"/>
    </xf>
    <xf borderId="78" fillId="2" fontId="50" numFmtId="173" xfId="0" applyAlignment="1" applyBorder="1" applyFont="1" applyNumberFormat="1">
      <alignment horizontal="center" shrinkToFit="0" vertical="center" wrapText="0"/>
    </xf>
    <xf borderId="78" fillId="0" fontId="51" numFmtId="173" xfId="0" applyAlignment="1" applyBorder="1" applyFont="1" applyNumberFormat="1">
      <alignment horizontal="center" shrinkToFit="0" vertical="center" wrapText="0"/>
    </xf>
    <xf borderId="75" fillId="0" fontId="39" numFmtId="173" xfId="0" applyAlignment="1" applyBorder="1" applyFont="1" applyNumberFormat="1">
      <alignment horizontal="center" shrinkToFit="0" vertical="bottom" wrapText="0"/>
    </xf>
    <xf borderId="78" fillId="0" fontId="35" numFmtId="0" xfId="0" applyAlignment="1" applyBorder="1" applyFont="1">
      <alignment shrinkToFit="0" vertical="bottom" wrapText="0"/>
    </xf>
    <xf borderId="0" fillId="0" fontId="52" numFmtId="0" xfId="0" applyAlignment="1" applyFont="1">
      <alignment horizontal="center" shrinkToFit="0" vertical="center" wrapText="0"/>
    </xf>
    <xf borderId="78" fillId="0" fontId="38" numFmtId="0" xfId="0" applyAlignment="1" applyBorder="1" applyFont="1">
      <alignment horizontal="center" shrinkToFit="0" vertical="center" wrapText="0"/>
    </xf>
    <xf borderId="75" fillId="0" fontId="53" numFmtId="173" xfId="0" applyAlignment="1" applyBorder="1" applyFont="1" applyNumberFormat="1">
      <alignment horizontal="center" shrinkToFit="0" vertical="bottom" wrapText="0"/>
    </xf>
    <xf borderId="81" fillId="0" fontId="54" numFmtId="0" xfId="0" applyAlignment="1" applyBorder="1" applyFont="1">
      <alignment horizontal="center" shrinkToFit="0" vertical="center" wrapText="1"/>
    </xf>
    <xf borderId="87" fillId="0" fontId="2" numFmtId="0" xfId="0" applyBorder="1" applyFont="1"/>
    <xf borderId="88" fillId="0" fontId="2" numFmtId="0" xfId="0" applyBorder="1" applyFont="1"/>
    <xf borderId="0" fillId="0" fontId="35" numFmtId="174" xfId="0" applyAlignment="1" applyFont="1" applyNumberFormat="1">
      <alignment shrinkToFit="0" vertical="bottom" wrapText="0"/>
    </xf>
    <xf borderId="0" fillId="0" fontId="35" numFmtId="175" xfId="0" applyAlignment="1" applyFont="1" applyNumberFormat="1">
      <alignment shrinkToFit="0" vertical="bottom" wrapText="0"/>
    </xf>
    <xf borderId="75" fillId="0" fontId="46" numFmtId="173" xfId="0" applyAlignment="1" applyBorder="1" applyFont="1" applyNumberFormat="1">
      <alignment horizontal="center" shrinkToFit="0" vertical="bottom" wrapText="0"/>
    </xf>
    <xf borderId="81" fillId="0" fontId="42" numFmtId="173" xfId="0" applyAlignment="1" applyBorder="1" applyFont="1" applyNumberFormat="1">
      <alignment horizontal="center" shrinkToFit="0" vertical="center" wrapText="0"/>
    </xf>
    <xf borderId="85" fillId="0" fontId="35" numFmtId="0" xfId="0" applyAlignment="1" applyBorder="1" applyFont="1">
      <alignment shrinkToFit="0" vertical="bottom" wrapText="0"/>
    </xf>
    <xf borderId="74" fillId="0" fontId="44" numFmtId="0" xfId="0" applyAlignment="1" applyBorder="1" applyFont="1">
      <alignment horizontal="center" shrinkToFit="0" vertical="center" wrapText="1"/>
    </xf>
    <xf borderId="75" fillId="0" fontId="20" numFmtId="0" xfId="0" applyAlignment="1" applyBorder="1" applyFont="1">
      <alignment horizontal="center" shrinkToFit="0" vertical="center" wrapText="1"/>
    </xf>
    <xf borderId="74" fillId="0" fontId="44" numFmtId="173" xfId="0" applyAlignment="1" applyBorder="1" applyFont="1" applyNumberFormat="1">
      <alignment horizontal="center" shrinkToFit="0" vertical="center" wrapText="1"/>
    </xf>
    <xf borderId="81" fillId="0" fontId="20" numFmtId="0" xfId="0" applyAlignment="1" applyBorder="1" applyFont="1">
      <alignment horizontal="center" shrinkToFit="0" vertical="center" wrapText="1"/>
    </xf>
    <xf borderId="75" fillId="0" fontId="44" numFmtId="0" xfId="0" applyAlignment="1" applyBorder="1" applyFont="1">
      <alignment horizontal="center" shrinkToFit="0" vertical="center" wrapText="0"/>
    </xf>
    <xf borderId="75" fillId="0" fontId="55" numFmtId="0" xfId="0" applyAlignment="1" applyBorder="1" applyFont="1">
      <alignment horizontal="center" shrinkToFit="0" vertical="center" wrapText="1"/>
    </xf>
    <xf borderId="75" fillId="0" fontId="44" numFmtId="173" xfId="0" applyAlignment="1" applyBorder="1" applyFont="1" applyNumberFormat="1">
      <alignment horizontal="center" shrinkToFit="0" vertical="center" wrapText="0"/>
    </xf>
    <xf borderId="75" fillId="0" fontId="44" numFmtId="176" xfId="0" applyAlignment="1" applyBorder="1" applyFont="1" applyNumberFormat="1">
      <alignment horizontal="center" shrinkToFit="0" vertical="center" wrapText="1"/>
    </xf>
    <xf borderId="75" fillId="0" fontId="39" numFmtId="173" xfId="0" applyAlignment="1" applyBorder="1" applyFont="1" applyNumberFormat="1">
      <alignment shrinkToFit="0" vertical="center" wrapText="0"/>
    </xf>
    <xf borderId="0" fillId="0" fontId="35" numFmtId="0" xfId="0" applyAlignment="1" applyFont="1">
      <alignment shrinkToFit="0" vertical="center" wrapText="0"/>
    </xf>
    <xf borderId="75" fillId="0" fontId="55" numFmtId="0" xfId="0" applyAlignment="1" applyBorder="1" applyFont="1">
      <alignment horizontal="center" shrinkToFit="0" vertical="bottom" wrapText="1"/>
    </xf>
    <xf borderId="75" fillId="0" fontId="44" numFmtId="173" xfId="0" applyAlignment="1" applyBorder="1" applyFont="1" applyNumberFormat="1">
      <alignment horizontal="center" shrinkToFit="0" vertical="bottom" wrapText="0"/>
    </xf>
    <xf borderId="75" fillId="0" fontId="44" numFmtId="173" xfId="0" applyAlignment="1" applyBorder="1" applyFont="1" applyNumberFormat="1">
      <alignment horizontal="center" shrinkToFit="0" vertical="bottom" wrapText="1"/>
    </xf>
    <xf borderId="75" fillId="0" fontId="44" numFmtId="173" xfId="0" applyAlignment="1" applyBorder="1" applyFont="1" applyNumberFormat="1">
      <alignment horizontal="center" shrinkToFit="0" vertical="center" wrapText="1"/>
    </xf>
    <xf borderId="78" fillId="0" fontId="56" numFmtId="0" xfId="0" applyAlignment="1" applyBorder="1" applyFont="1">
      <alignment horizontal="center" shrinkToFit="0" vertical="center" wrapText="1"/>
    </xf>
    <xf borderId="75" fillId="0" fontId="31" numFmtId="173" xfId="0" applyAlignment="1" applyBorder="1" applyFont="1" applyNumberFormat="1">
      <alignment horizontal="center" shrinkToFit="0" vertical="center" wrapText="0"/>
    </xf>
    <xf borderId="0" fillId="0" fontId="20" numFmtId="0" xfId="0" applyAlignment="1" applyFont="1">
      <alignment horizontal="center" shrinkToFit="0" vertical="bottom" wrapText="0"/>
    </xf>
    <xf borderId="0" fillId="0" fontId="35" numFmtId="0" xfId="0" applyAlignment="1" applyFont="1">
      <alignment horizontal="center" shrinkToFit="0" vertical="bottom" wrapText="0"/>
    </xf>
    <xf borderId="0" fillId="0" fontId="44" numFmtId="0" xfId="0" applyAlignment="1" applyFont="1">
      <alignment horizontal="center" shrinkToFit="0" vertical="bottom" wrapText="0"/>
    </xf>
    <xf borderId="0" fillId="0" fontId="44" numFmtId="173" xfId="0" applyAlignment="1" applyFont="1" applyNumberFormat="1">
      <alignment horizontal="center" shrinkToFit="0" vertical="bottom" wrapText="0"/>
    </xf>
    <xf borderId="0" fillId="0" fontId="57" numFmtId="0" xfId="0" applyAlignment="1" applyFont="1">
      <alignment shrinkToFit="0" vertical="bottom" wrapText="0"/>
    </xf>
    <xf borderId="78" fillId="0" fontId="31" numFmtId="0" xfId="0" applyAlignment="1" applyBorder="1" applyFont="1">
      <alignment horizontal="center" shrinkToFit="0" vertical="center" wrapText="1"/>
    </xf>
    <xf borderId="78" fillId="0" fontId="58" numFmtId="173" xfId="0" applyAlignment="1" applyBorder="1" applyFont="1" applyNumberFormat="1">
      <alignment horizontal="center" shrinkToFit="0" vertical="center" wrapText="0"/>
    </xf>
    <xf borderId="0" fillId="0" fontId="59" numFmtId="0" xfId="0" applyAlignment="1" applyFont="1">
      <alignment horizontal="center" shrinkToFit="0" vertical="bottom" wrapText="0"/>
    </xf>
    <xf borderId="0" fillId="0" fontId="60" numFmtId="0" xfId="0" applyAlignment="1" applyFont="1">
      <alignment horizontal="center" shrinkToFit="0" vertical="bottom" wrapText="0"/>
    </xf>
    <xf borderId="0" fillId="0" fontId="59" numFmtId="173" xfId="0" applyAlignment="1" applyFont="1" applyNumberFormat="1">
      <alignment horizontal="center" shrinkToFit="0" vertical="bottom" wrapText="0"/>
    </xf>
    <xf borderId="0" fillId="0" fontId="59" numFmtId="173" xfId="0" applyAlignment="1" applyFont="1" applyNumberFormat="1">
      <alignment horizontal="center" shrinkToFit="0" vertical="center" wrapText="0"/>
    </xf>
    <xf borderId="0" fillId="0" fontId="60" numFmtId="0" xfId="0" applyAlignment="1" applyFont="1">
      <alignment shrinkToFit="0" vertical="bottom" wrapText="0"/>
    </xf>
    <xf borderId="0" fillId="0" fontId="61" numFmtId="0" xfId="0" applyAlignment="1" applyFont="1">
      <alignment horizontal="center" shrinkToFit="0" vertical="center" wrapText="1"/>
    </xf>
    <xf borderId="0" fillId="0" fontId="20" numFmtId="0" xfId="0" applyAlignment="1" applyFont="1">
      <alignment horizontal="center" shrinkToFit="0" vertical="center" wrapText="0"/>
    </xf>
    <xf borderId="0" fillId="0" fontId="20" numFmtId="173" xfId="0" applyAlignment="1" applyFont="1" applyNumberFormat="1">
      <alignment horizontal="center" shrinkToFit="0" vertical="center" wrapText="0"/>
    </xf>
    <xf borderId="0" fillId="0" fontId="62" numFmtId="173" xfId="0" applyAlignment="1" applyFont="1" applyNumberFormat="1">
      <alignment horizontal="center" shrinkToFit="0" vertical="center" wrapText="0"/>
    </xf>
    <xf borderId="0" fillId="0" fontId="63" numFmtId="0" xfId="0" applyAlignment="1" applyFont="1">
      <alignment horizontal="center" shrinkToFit="0" vertical="center" wrapText="1"/>
    </xf>
    <xf borderId="0" fillId="0" fontId="64" numFmtId="173" xfId="0" applyAlignment="1" applyFont="1" applyNumberFormat="1">
      <alignment horizontal="center" shrinkToFit="0" vertical="bottom" wrapText="0"/>
    </xf>
    <xf borderId="0" fillId="0" fontId="64" numFmtId="173" xfId="0" applyAlignment="1" applyFont="1" applyNumberFormat="1">
      <alignment horizontal="center" shrinkToFit="0" vertical="center" wrapText="0"/>
    </xf>
    <xf borderId="0" fillId="0" fontId="65" numFmtId="0" xfId="0" applyAlignment="1" applyFont="1">
      <alignment shrinkToFit="0" vertical="bottom" wrapText="0"/>
    </xf>
    <xf borderId="0" fillId="0" fontId="66" numFmtId="0" xfId="0" applyAlignment="1" applyFont="1">
      <alignment horizontal="center" shrinkToFit="0" vertical="center" wrapText="0"/>
    </xf>
    <xf borderId="0" fillId="0" fontId="57" numFmtId="0" xfId="0" applyAlignment="1" applyFont="1">
      <alignment horizontal="left" shrinkToFit="0" vertical="center" wrapText="1"/>
    </xf>
    <xf borderId="0" fillId="0" fontId="67" numFmtId="0" xfId="0" applyAlignment="1" applyFont="1">
      <alignment horizontal="center" shrinkToFit="0" vertical="center" wrapText="0"/>
    </xf>
    <xf borderId="0" fillId="0" fontId="67" numFmtId="173" xfId="0" applyAlignment="1" applyFont="1" applyNumberFormat="1">
      <alignment horizontal="center" shrinkToFit="0" vertical="center" wrapText="0"/>
    </xf>
    <xf borderId="0" fillId="0" fontId="20" numFmtId="0" xfId="0" applyAlignment="1" applyFont="1">
      <alignment shrinkToFit="0" vertical="center" wrapText="0"/>
    </xf>
    <xf borderId="0" fillId="0" fontId="39" numFmtId="0" xfId="0" applyAlignment="1" applyFont="1">
      <alignment horizontal="center" shrinkToFit="0" vertical="center" wrapText="0"/>
    </xf>
    <xf borderId="0" fillId="0" fontId="49" numFmtId="0" xfId="0" applyAlignment="1" applyFont="1">
      <alignment horizontal="center" shrinkToFit="0" vertical="bottom" wrapText="0"/>
    </xf>
    <xf borderId="0" fillId="0" fontId="57" numFmtId="0" xfId="0" applyAlignment="1" applyFont="1">
      <alignment horizontal="center" shrinkToFit="0" vertical="center" wrapText="1"/>
    </xf>
    <xf borderId="0" fillId="0" fontId="57" numFmtId="0" xfId="0" applyAlignment="1" applyFont="1">
      <alignment horizontal="center" shrinkToFit="0" vertical="center" wrapText="0"/>
    </xf>
    <xf borderId="0" fillId="0" fontId="57" numFmtId="173" xfId="0" applyAlignment="1" applyFont="1" applyNumberFormat="1">
      <alignment horizontal="center" shrinkToFit="0" vertical="center" wrapText="1"/>
    </xf>
    <xf borderId="0" fillId="0" fontId="23" numFmtId="177" xfId="0" applyAlignment="1" applyFont="1" applyNumberFormat="1">
      <alignment horizontal="center" shrinkToFit="0" vertical="bottom" wrapText="0"/>
    </xf>
    <xf borderId="0" fillId="0" fontId="68" numFmtId="0" xfId="0" applyAlignment="1" applyFont="1">
      <alignment horizontal="center" shrinkToFit="0" vertical="center" wrapText="1"/>
    </xf>
    <xf borderId="0" fillId="0" fontId="68" numFmtId="0" xfId="0" applyAlignment="1" applyFont="1">
      <alignment horizontal="center" shrinkToFit="0" vertical="center" wrapText="0"/>
    </xf>
    <xf borderId="0" fillId="0" fontId="69" numFmtId="173" xfId="0" applyAlignment="1" applyFont="1" applyNumberFormat="1">
      <alignment horizontal="center" shrinkToFit="0" vertical="center" wrapText="1"/>
    </xf>
    <xf borderId="0" fillId="0" fontId="35" numFmtId="0" xfId="0" applyAlignment="1" applyFont="1">
      <alignment horizontal="center" shrinkToFit="0" vertical="center" wrapText="0"/>
    </xf>
    <xf borderId="0" fillId="0" fontId="57" numFmtId="173" xfId="0" applyAlignment="1" applyFont="1" applyNumberFormat="1">
      <alignment horizontal="center" shrinkToFit="0" vertical="bottom" wrapText="0"/>
    </xf>
    <xf borderId="0" fillId="0" fontId="68" numFmtId="173" xfId="0" applyAlignment="1" applyFont="1" applyNumberFormat="1">
      <alignment horizontal="center" shrinkToFit="0" vertical="bottom" wrapText="0"/>
    </xf>
    <xf borderId="0" fillId="0" fontId="68" numFmtId="0" xfId="0" applyAlignment="1" applyFont="1">
      <alignment shrinkToFit="0" vertical="center" wrapText="0"/>
    </xf>
    <xf borderId="0" fillId="0" fontId="68" numFmtId="0" xfId="0" applyAlignment="1" applyFont="1">
      <alignment horizontal="center" shrinkToFit="0" vertical="bottom" wrapText="0"/>
    </xf>
    <xf borderId="0" fillId="0" fontId="68" numFmtId="173" xfId="0" applyAlignment="1" applyFont="1" applyNumberFormat="1">
      <alignment horizontal="center" shrinkToFit="0" vertical="center" wrapText="0"/>
    </xf>
    <xf borderId="78" fillId="0" fontId="57" numFmtId="0" xfId="0" applyAlignment="1" applyBorder="1" applyFont="1">
      <alignment horizontal="center" shrinkToFit="0" vertical="center" wrapText="0"/>
    </xf>
    <xf borderId="0" fillId="0" fontId="57" numFmtId="173" xfId="0" applyAlignment="1" applyFont="1" applyNumberFormat="1">
      <alignment horizontal="center" shrinkToFit="0" vertical="center" wrapText="0"/>
    </xf>
    <xf borderId="0" fillId="0" fontId="44" numFmtId="0" xfId="0" applyAlignment="1" applyFont="1">
      <alignment horizontal="center" shrinkToFit="0" vertical="center" wrapText="0"/>
    </xf>
    <xf borderId="0" fillId="0" fontId="39" numFmtId="0" xfId="0" applyAlignment="1" applyFont="1">
      <alignment shrinkToFit="0" vertical="center" wrapText="0"/>
    </xf>
    <xf borderId="0" fillId="0" fontId="70" numFmtId="0" xfId="0" applyAlignment="1" applyFont="1">
      <alignment horizontal="center" shrinkToFit="0" vertical="center" wrapText="0"/>
    </xf>
    <xf borderId="0" fillId="0" fontId="71" numFmtId="0" xfId="0" applyAlignment="1" applyFont="1">
      <alignment shrinkToFit="0" vertical="bottom" wrapText="0"/>
    </xf>
    <xf borderId="85" fillId="0" fontId="72" numFmtId="0" xfId="0" applyAlignment="1" applyBorder="1" applyFont="1">
      <alignment horizontal="center" shrinkToFit="0" vertical="center" wrapText="1"/>
    </xf>
    <xf borderId="85" fillId="0" fontId="72" numFmtId="0" xfId="0" applyAlignment="1" applyBorder="1" applyFont="1">
      <alignment shrinkToFit="0" vertical="bottom" wrapText="1"/>
    </xf>
    <xf borderId="12" fillId="19" fontId="72" numFmtId="0" xfId="0" applyAlignment="1" applyBorder="1" applyFont="1">
      <alignment horizontal="center" shrinkToFit="0" vertical="center" wrapText="0"/>
    </xf>
    <xf borderId="0" fillId="0" fontId="72" numFmtId="0" xfId="0" applyAlignment="1" applyFont="1">
      <alignment shrinkToFit="0" vertical="center" wrapText="0"/>
    </xf>
    <xf borderId="0" fillId="0" fontId="72" numFmtId="0" xfId="0" applyAlignment="1" applyFont="1">
      <alignment horizontal="center" shrinkToFit="0" vertical="center" wrapText="0"/>
    </xf>
    <xf borderId="0" fillId="0" fontId="72" numFmtId="173" xfId="0" applyAlignment="1" applyFont="1" applyNumberFormat="1">
      <alignment horizontal="center" shrinkToFit="0" vertical="center" wrapText="0"/>
    </xf>
    <xf borderId="78" fillId="0" fontId="31" numFmtId="0" xfId="0" applyAlignment="1" applyBorder="1" applyFont="1">
      <alignment horizontal="center" shrinkToFit="0" vertical="center" wrapText="0"/>
    </xf>
    <xf borderId="74" fillId="0" fontId="70" numFmtId="0" xfId="0" applyAlignment="1" applyBorder="1" applyFont="1">
      <alignment horizontal="center" shrinkToFit="0" vertical="center" wrapText="1"/>
    </xf>
    <xf borderId="75" fillId="19" fontId="70" numFmtId="0" xfId="0" applyAlignment="1" applyBorder="1" applyFont="1">
      <alignment horizontal="center" shrinkToFit="0" vertical="center" wrapText="1"/>
    </xf>
    <xf borderId="81" fillId="0" fontId="70" numFmtId="0" xfId="0" applyAlignment="1" applyBorder="1" applyFont="1">
      <alignment horizontal="center" shrinkToFit="0" vertical="center" wrapText="1"/>
    </xf>
    <xf borderId="74" fillId="0" fontId="70" numFmtId="173" xfId="0" applyAlignment="1" applyBorder="1" applyFont="1" applyNumberFormat="1">
      <alignment horizontal="center" shrinkToFit="0" vertical="center" wrapText="1"/>
    </xf>
    <xf borderId="74" fillId="0" fontId="70" numFmtId="0" xfId="0" applyAlignment="1" applyBorder="1" applyFont="1">
      <alignment horizontal="center" shrinkToFit="0" vertical="center" wrapText="0"/>
    </xf>
    <xf borderId="0" fillId="0" fontId="73" numFmtId="0" xfId="0" applyAlignment="1" applyFont="1">
      <alignment shrinkToFit="0" vertical="bottom" wrapText="0"/>
    </xf>
    <xf borderId="75" fillId="0" fontId="72" numFmtId="0" xfId="0" applyAlignment="1" applyBorder="1" applyFont="1">
      <alignment horizontal="center" shrinkToFit="0" vertical="center" wrapText="0"/>
    </xf>
    <xf borderId="75" fillId="0" fontId="38" numFmtId="176" xfId="0" applyAlignment="1" applyBorder="1" applyFont="1" applyNumberFormat="1">
      <alignment horizontal="center" shrinkToFit="0" vertical="center" wrapText="1"/>
    </xf>
    <xf borderId="75" fillId="0" fontId="72" numFmtId="173" xfId="0" applyAlignment="1" applyBorder="1" applyFont="1" applyNumberFormat="1">
      <alignment horizontal="center" shrinkToFit="0" vertical="center" wrapText="0"/>
    </xf>
    <xf borderId="75" fillId="0" fontId="72" numFmtId="0" xfId="0" applyAlignment="1" applyBorder="1" applyFont="1">
      <alignment shrinkToFit="0" vertical="center" wrapText="0"/>
    </xf>
    <xf borderId="0" fillId="0" fontId="71" numFmtId="173" xfId="0" applyAlignment="1" applyFont="1" applyNumberFormat="1">
      <alignment shrinkToFit="0" vertical="bottom" wrapText="0"/>
    </xf>
    <xf borderId="75" fillId="22" fontId="70" numFmtId="0" xfId="0" applyAlignment="1" applyBorder="1" applyFill="1" applyFont="1">
      <alignment horizontal="center" shrinkToFit="0" vertical="center" wrapText="0"/>
    </xf>
    <xf borderId="78" fillId="22" fontId="72" numFmtId="0" xfId="0" applyAlignment="1" applyBorder="1" applyFont="1">
      <alignment horizontal="center" shrinkToFit="0" vertical="bottom" wrapText="0"/>
    </xf>
    <xf borderId="78" fillId="22" fontId="31" numFmtId="173" xfId="0" applyAlignment="1" applyBorder="1" applyFont="1" applyNumberFormat="1">
      <alignment horizontal="center" shrinkToFit="0" vertical="center" wrapText="0"/>
    </xf>
    <xf borderId="75" fillId="0" fontId="72" numFmtId="0" xfId="0" applyAlignment="1" applyBorder="1" applyFont="1">
      <alignment shrinkToFit="0" vertical="bottom" wrapText="0"/>
    </xf>
    <xf borderId="0" fillId="0" fontId="72" numFmtId="173" xfId="0" applyAlignment="1" applyFont="1" applyNumberFormat="1">
      <alignment shrinkToFit="0" vertical="bottom" wrapText="0"/>
    </xf>
    <xf borderId="0" fillId="0" fontId="72" numFmtId="0" xfId="0" applyAlignment="1" applyFont="1">
      <alignment shrinkToFit="0" vertical="bottom" wrapText="0"/>
    </xf>
    <xf borderId="0" fillId="0" fontId="74" numFmtId="0" xfId="0" applyAlignment="1" applyFont="1">
      <alignment horizontal="center" shrinkToFit="0" vertical="center" wrapText="1"/>
    </xf>
    <xf borderId="0" fillId="0" fontId="70" numFmtId="173" xfId="0" applyAlignment="1" applyFont="1" applyNumberFormat="1">
      <alignment shrinkToFit="0" vertical="bottom" wrapText="0"/>
    </xf>
    <xf borderId="0" fillId="0" fontId="70" numFmtId="0" xfId="0" applyAlignment="1" applyFont="1">
      <alignment shrinkToFit="0" vertical="bottom" wrapText="0"/>
    </xf>
    <xf borderId="0" fillId="0" fontId="70" numFmtId="0" xfId="0" applyAlignment="1" applyFont="1">
      <alignment shrinkToFit="0" vertical="center" wrapText="0"/>
    </xf>
    <xf borderId="78" fillId="0" fontId="72" numFmtId="0" xfId="0" applyAlignment="1" applyBorder="1" applyFont="1">
      <alignment horizontal="center" shrinkToFit="0" vertical="center" wrapText="0"/>
    </xf>
    <xf borderId="78" fillId="0" fontId="72" numFmtId="0" xfId="0" applyAlignment="1" applyBorder="1" applyFont="1">
      <alignment horizontal="center" shrinkToFit="0" vertical="center" wrapText="1"/>
    </xf>
    <xf borderId="0" fillId="0" fontId="72" numFmtId="0" xfId="0" applyAlignment="1" applyFont="1">
      <alignment horizontal="right" shrinkToFit="0" vertical="center" wrapText="0"/>
    </xf>
    <xf borderId="0" fillId="0" fontId="72" numFmtId="0" xfId="0" applyAlignment="1" applyFont="1">
      <alignment horizontal="center" shrinkToFit="0" vertical="bottom" wrapText="0"/>
    </xf>
    <xf borderId="78" fillId="23" fontId="75" numFmtId="0" xfId="0" applyAlignment="1" applyBorder="1" applyFill="1" applyFont="1">
      <alignment horizontal="center" shrinkToFit="0" vertical="center" wrapText="0"/>
    </xf>
    <xf borderId="0" fillId="0" fontId="76" numFmtId="0" xfId="0" applyAlignment="1" applyFont="1">
      <alignment shrinkToFit="0" vertical="bottom" wrapText="0"/>
    </xf>
    <xf borderId="78" fillId="24" fontId="70" numFmtId="0" xfId="0" applyAlignment="1" applyBorder="1" applyFill="1" applyFont="1">
      <alignment horizontal="center" shrinkToFit="0" vertical="center" wrapText="0"/>
    </xf>
    <xf borderId="75" fillId="25" fontId="75" numFmtId="0" xfId="0" applyAlignment="1" applyBorder="1" applyFill="1" applyFont="1">
      <alignment horizontal="center" shrinkToFit="0" vertical="center" wrapText="0"/>
    </xf>
    <xf borderId="75" fillId="25" fontId="75" numFmtId="173" xfId="0" applyAlignment="1" applyBorder="1" applyFont="1" applyNumberFormat="1">
      <alignment horizontal="center" shrinkToFit="0" vertical="center" wrapText="0"/>
    </xf>
    <xf borderId="0" fillId="0" fontId="76" numFmtId="0" xfId="0" applyAlignment="1" applyFont="1">
      <alignment shrinkToFit="0" vertical="center" wrapText="0"/>
    </xf>
    <xf borderId="75" fillId="0" fontId="77" numFmtId="0" xfId="0" applyAlignment="1" applyBorder="1" applyFont="1">
      <alignment horizontal="center" shrinkToFit="0" vertical="bottom" wrapText="0"/>
    </xf>
    <xf borderId="75" fillId="22" fontId="78" numFmtId="0" xfId="0" applyAlignment="1" applyBorder="1" applyFont="1">
      <alignment horizontal="center" shrinkToFit="0" vertical="center" wrapText="1"/>
    </xf>
    <xf borderId="75" fillId="0" fontId="78" numFmtId="173" xfId="0" applyAlignment="1" applyBorder="1" applyFont="1" applyNumberFormat="1">
      <alignment horizontal="center" shrinkToFit="0" vertical="center" wrapText="1"/>
    </xf>
    <xf borderId="75" fillId="0" fontId="79" numFmtId="178" xfId="0" applyAlignment="1" applyBorder="1" applyFont="1" applyNumberFormat="1">
      <alignment horizontal="center" shrinkToFit="0" vertical="center" wrapText="0"/>
    </xf>
    <xf borderId="75" fillId="0" fontId="78" numFmtId="1" xfId="0" applyAlignment="1" applyBorder="1" applyFont="1" applyNumberFormat="1">
      <alignment horizontal="center" shrinkToFit="1" vertical="center" wrapText="0"/>
    </xf>
    <xf borderId="75" fillId="0" fontId="78" numFmtId="0" xfId="0" applyAlignment="1" applyBorder="1" applyFont="1">
      <alignment horizontal="center" shrinkToFit="0" vertical="center" wrapText="1"/>
    </xf>
    <xf borderId="75" fillId="19" fontId="78" numFmtId="1" xfId="0" applyAlignment="1" applyBorder="1" applyFont="1" applyNumberFormat="1">
      <alignment horizontal="center" shrinkToFit="1" vertical="center" wrapText="0"/>
    </xf>
    <xf borderId="74" fillId="22" fontId="78" numFmtId="0" xfId="0" applyAlignment="1" applyBorder="1" applyFont="1">
      <alignment horizontal="center" shrinkToFit="0" vertical="center" wrapText="1"/>
    </xf>
    <xf borderId="75" fillId="0" fontId="79" numFmtId="0" xfId="0" applyAlignment="1" applyBorder="1" applyFont="1">
      <alignment horizontal="center" shrinkToFit="0" vertical="center" wrapText="0"/>
    </xf>
    <xf borderId="75" fillId="0" fontId="77" numFmtId="0" xfId="0" applyAlignment="1" applyBorder="1" applyFont="1">
      <alignment horizontal="center" shrinkToFit="0" vertical="center" wrapText="1"/>
    </xf>
    <xf borderId="75" fillId="22" fontId="77" numFmtId="0" xfId="0" applyAlignment="1" applyBorder="1" applyFont="1">
      <alignment horizontal="center" shrinkToFit="0" vertical="center" wrapText="1"/>
    </xf>
    <xf borderId="78" fillId="26" fontId="80" numFmtId="0" xfId="0" applyAlignment="1" applyBorder="1" applyFill="1" applyFont="1">
      <alignment horizontal="center" shrinkToFit="0" vertical="center" wrapText="0"/>
    </xf>
    <xf borderId="78" fillId="26" fontId="80" numFmtId="173" xfId="0" applyAlignment="1" applyBorder="1" applyFont="1" applyNumberFormat="1">
      <alignment horizontal="center" shrinkToFit="0" vertical="center" wrapText="1"/>
    </xf>
    <xf borderId="0" fillId="0" fontId="81" numFmtId="0" xfId="0" applyAlignment="1" applyFont="1">
      <alignment shrinkToFit="0" vertical="bottom" wrapText="0"/>
    </xf>
    <xf borderId="0" fillId="0" fontId="76" numFmtId="0" xfId="0" applyAlignment="1" applyFont="1">
      <alignment horizontal="center" shrinkToFit="0" vertical="bottom" wrapText="0"/>
    </xf>
    <xf borderId="0" fillId="0" fontId="76" numFmtId="173" xfId="0" applyAlignment="1" applyFont="1" applyNumberFormat="1">
      <alignment horizontal="center" shrinkToFit="0" vertical="bottom" wrapText="0"/>
    </xf>
    <xf borderId="78" fillId="0" fontId="76" numFmtId="0" xfId="0" applyAlignment="1" applyBorder="1" applyFont="1">
      <alignment horizontal="center" shrinkToFit="0" vertical="center" wrapText="0"/>
    </xf>
    <xf borderId="78" fillId="0" fontId="76" numFmtId="0" xfId="0" applyAlignment="1" applyBorder="1" applyFont="1">
      <alignment horizontal="center" shrinkToFit="0" vertical="center" wrapText="1"/>
    </xf>
    <xf borderId="0" fillId="0" fontId="7" numFmtId="0" xfId="0" applyAlignment="1" applyFont="1">
      <alignment horizontal="center" shrinkToFit="0" vertical="top" wrapText="1"/>
    </xf>
    <xf borderId="0" fillId="0" fontId="76" numFmtId="173" xfId="0" applyAlignment="1" applyFont="1" applyNumberFormat="1">
      <alignment shrinkToFit="0" vertical="bottom" wrapText="0"/>
    </xf>
    <xf borderId="81" fillId="2" fontId="82" numFmtId="0" xfId="0" applyAlignment="1" applyBorder="1" applyFont="1">
      <alignment horizontal="center" shrinkToFit="0" vertical="center" wrapText="0"/>
    </xf>
    <xf borderId="0" fillId="0" fontId="82" numFmtId="0" xfId="0" applyAlignment="1" applyFont="1">
      <alignment shrinkToFit="0" vertical="bottom" wrapText="0"/>
    </xf>
    <xf borderId="75" fillId="27" fontId="82" numFmtId="0" xfId="0" applyAlignment="1" applyBorder="1" applyFill="1" applyFont="1">
      <alignment horizontal="center" shrinkToFit="0" vertical="bottom" wrapText="0"/>
    </xf>
    <xf borderId="75" fillId="27" fontId="83" numFmtId="0" xfId="0" applyAlignment="1" applyBorder="1" applyFont="1">
      <alignment horizontal="center" shrinkToFit="0" vertical="bottom" wrapText="0"/>
    </xf>
    <xf borderId="75" fillId="27" fontId="83" numFmtId="0" xfId="0" applyAlignment="1" applyBorder="1" applyFont="1">
      <alignment shrinkToFit="0" vertical="bottom" wrapText="0"/>
    </xf>
    <xf borderId="0" fillId="0" fontId="84" numFmtId="0" xfId="0" applyAlignment="1" applyFont="1">
      <alignment shrinkToFit="0" vertical="bottom" wrapText="0"/>
    </xf>
    <xf borderId="75" fillId="0" fontId="82" numFmtId="0" xfId="0" applyAlignment="1" applyBorder="1" applyFont="1">
      <alignment horizontal="center" shrinkToFit="0" vertical="bottom" wrapText="0"/>
    </xf>
    <xf borderId="75" fillId="0" fontId="82" numFmtId="173" xfId="0" applyAlignment="1" applyBorder="1" applyFont="1" applyNumberFormat="1">
      <alignment horizontal="center" shrinkToFit="0" vertical="bottom" wrapText="0"/>
    </xf>
    <xf borderId="75" fillId="0" fontId="82" numFmtId="179" xfId="0" applyAlignment="1" applyBorder="1" applyFont="1" applyNumberFormat="1">
      <alignment horizontal="center" shrinkToFit="0" vertical="bottom" wrapText="0"/>
    </xf>
    <xf borderId="75" fillId="0" fontId="82" numFmtId="0" xfId="0" applyAlignment="1" applyBorder="1" applyFont="1">
      <alignment shrinkToFit="0" vertical="bottom" wrapText="0"/>
    </xf>
    <xf borderId="75" fillId="0" fontId="82" numFmtId="179" xfId="0" applyAlignment="1" applyBorder="1" applyFont="1" applyNumberFormat="1">
      <alignment shrinkToFit="0" vertical="bottom" wrapText="0"/>
    </xf>
    <xf borderId="75" fillId="2" fontId="82" numFmtId="0" xfId="0" applyAlignment="1" applyBorder="1" applyFont="1">
      <alignment horizontal="center" shrinkToFit="0" vertical="bottom" wrapText="0"/>
    </xf>
    <xf borderId="75" fillId="2" fontId="82" numFmtId="173" xfId="0" applyAlignment="1" applyBorder="1" applyFont="1" applyNumberFormat="1">
      <alignment horizontal="center" shrinkToFit="0" vertical="bottom" wrapText="0"/>
    </xf>
    <xf borderId="75" fillId="2" fontId="82" numFmtId="179" xfId="0" applyAlignment="1" applyBorder="1" applyFont="1" applyNumberFormat="1">
      <alignment horizontal="center" shrinkToFit="0" vertical="bottom" wrapText="0"/>
    </xf>
    <xf borderId="75" fillId="28" fontId="82" numFmtId="0" xfId="0" applyAlignment="1" applyBorder="1" applyFill="1" applyFont="1">
      <alignment horizontal="center" shrinkToFit="0" vertical="bottom" wrapText="0"/>
    </xf>
    <xf borderId="75" fillId="28" fontId="85" numFmtId="173" xfId="0" applyAlignment="1" applyBorder="1" applyFont="1" applyNumberFormat="1">
      <alignment horizontal="center" shrinkToFit="0" vertical="bottom" wrapText="0"/>
    </xf>
    <xf borderId="75" fillId="28" fontId="82" numFmtId="179" xfId="0" applyAlignment="1" applyBorder="1" applyFont="1" applyNumberFormat="1">
      <alignment horizontal="center" shrinkToFit="0" vertical="bottom" wrapText="0"/>
    </xf>
    <xf borderId="75" fillId="29" fontId="82" numFmtId="0" xfId="0" applyAlignment="1" applyBorder="1" applyFill="1" applyFont="1">
      <alignment shrinkToFit="0" vertical="bottom" wrapText="0"/>
    </xf>
    <xf borderId="75" fillId="29" fontId="82" numFmtId="173" xfId="0" applyAlignment="1" applyBorder="1" applyFont="1" applyNumberFormat="1">
      <alignment horizontal="center" shrinkToFit="0" vertical="bottom" wrapText="0"/>
    </xf>
    <xf borderId="75" fillId="29" fontId="82" numFmtId="179" xfId="0" applyAlignment="1" applyBorder="1" applyFont="1" applyNumberFormat="1">
      <alignment horizontal="center" shrinkToFit="0" vertical="bottom" wrapText="0"/>
    </xf>
    <xf borderId="75" fillId="0" fontId="82" numFmtId="0" xfId="0" applyAlignment="1" applyBorder="1" applyFont="1">
      <alignment horizontal="center" shrinkToFit="0" vertical="center" wrapText="0"/>
    </xf>
    <xf borderId="75" fillId="0" fontId="82" numFmtId="0" xfId="0" applyAlignment="1" applyBorder="1" applyFont="1">
      <alignment horizontal="left" shrinkToFit="0" vertical="bottom" wrapText="0"/>
    </xf>
    <xf borderId="75" fillId="27" fontId="83" numFmtId="173" xfId="0" applyAlignment="1" applyBorder="1" applyFont="1" applyNumberFormat="1">
      <alignment horizontal="center" shrinkToFit="0" vertical="bottom" wrapText="0"/>
    </xf>
    <xf borderId="75" fillId="27" fontId="86" numFmtId="0" xfId="0" applyAlignment="1" applyBorder="1" applyFont="1">
      <alignment horizontal="center" shrinkToFit="0" vertical="bottom" wrapText="0"/>
    </xf>
    <xf borderId="75" fillId="27" fontId="86" numFmtId="0" xfId="0" applyAlignment="1" applyBorder="1" applyFont="1">
      <alignment shrinkToFit="0" vertical="bottom" wrapText="0"/>
    </xf>
    <xf borderId="75" fillId="27" fontId="82" numFmtId="0" xfId="0" applyAlignment="1" applyBorder="1" applyFont="1">
      <alignment shrinkToFit="0" vertical="bottom" wrapText="0"/>
    </xf>
    <xf borderId="0" fillId="0" fontId="82" numFmtId="0" xfId="0" applyAlignment="1" applyFont="1">
      <alignment horizontal="center" shrinkToFit="0" vertical="bottom" wrapText="0"/>
    </xf>
    <xf borderId="0" fillId="0" fontId="85" numFmtId="0" xfId="0" applyAlignment="1" applyFont="1">
      <alignment horizontal="center" shrinkToFit="0" vertical="center" wrapText="0"/>
    </xf>
    <xf borderId="0" fillId="0" fontId="85" numFmtId="0" xfId="0" applyAlignment="1" applyFont="1">
      <alignment horizontal="left" shrinkToFit="0" vertical="center" wrapText="0"/>
    </xf>
    <xf borderId="0" fillId="0" fontId="87" numFmtId="0" xfId="0" applyAlignment="1" applyFont="1">
      <alignment horizontal="center" shrinkToFit="0" vertical="center" wrapText="1"/>
    </xf>
    <xf borderId="0" fillId="0" fontId="82" numFmtId="0" xfId="0" applyAlignment="1" applyFont="1">
      <alignment shrinkToFit="0" vertical="center" wrapText="0"/>
    </xf>
    <xf borderId="0" fillId="0" fontId="85" numFmtId="0" xfId="0" applyAlignment="1" applyFont="1">
      <alignment horizontal="center" shrinkToFit="0" vertical="bottom" wrapText="0"/>
    </xf>
    <xf borderId="0" fillId="0" fontId="88" numFmtId="0" xfId="0" applyAlignment="1" applyFont="1">
      <alignment horizontal="center" shrinkToFit="0" vertical="center" wrapText="1"/>
    </xf>
    <xf borderId="78" fillId="0" fontId="82" numFmtId="173" xfId="0" applyAlignment="1" applyBorder="1" applyFont="1" applyNumberFormat="1">
      <alignment horizontal="center" shrinkToFit="0" vertical="center" wrapText="0"/>
    </xf>
    <xf borderId="75" fillId="27" fontId="86" numFmtId="173" xfId="0" applyAlignment="1" applyBorder="1" applyFont="1" applyNumberFormat="1">
      <alignment horizontal="center" shrinkToFit="0" vertical="bottom" wrapText="0"/>
    </xf>
    <xf borderId="0" fillId="0" fontId="84" numFmtId="0" xfId="0" applyAlignment="1" applyFont="1">
      <alignment horizontal="center" shrinkToFit="0" vertical="bottom" wrapText="0"/>
    </xf>
    <xf borderId="0" fillId="0" fontId="30" numFmtId="0" xfId="0" applyAlignment="1" applyFont="1">
      <alignment horizontal="center" shrinkToFit="0" vertical="bottom" wrapText="0"/>
    </xf>
    <xf borderId="0" fillId="0" fontId="89" numFmtId="0" xfId="0" applyAlignment="1" applyFont="1">
      <alignment horizontal="left" shrinkToFit="0" vertical="center" wrapText="1"/>
    </xf>
    <xf borderId="0" fillId="0" fontId="84" numFmtId="0" xfId="0" applyAlignment="1" applyFont="1">
      <alignment horizontal="center" shrinkToFit="0" vertical="center" wrapText="0"/>
    </xf>
    <xf borderId="81" fillId="2" fontId="90" numFmtId="0" xfId="0" applyAlignment="1" applyBorder="1" applyFont="1">
      <alignment horizontal="center" shrinkToFit="0" vertical="center" wrapText="0"/>
    </xf>
    <xf borderId="0" fillId="0" fontId="91" numFmtId="0" xfId="0" applyAlignment="1" applyFont="1">
      <alignment shrinkToFit="0" vertical="bottom" wrapText="0"/>
    </xf>
    <xf borderId="75" fillId="27" fontId="92" numFmtId="0" xfId="0" applyAlignment="1" applyBorder="1" applyFont="1">
      <alignment horizontal="center" shrinkToFit="0" vertical="bottom" wrapText="0"/>
    </xf>
    <xf borderId="75" fillId="27" fontId="93" numFmtId="0" xfId="0" applyAlignment="1" applyBorder="1" applyFont="1">
      <alignment horizontal="center" shrinkToFit="0" vertical="bottom" wrapText="0"/>
    </xf>
    <xf borderId="0" fillId="0" fontId="92" numFmtId="0" xfId="0" applyAlignment="1" applyFont="1">
      <alignment shrinkToFit="0" vertical="bottom" wrapText="0"/>
    </xf>
    <xf borderId="75" fillId="27" fontId="93" numFmtId="0" xfId="0" applyAlignment="1" applyBorder="1" applyFont="1">
      <alignment shrinkToFit="0" vertical="bottom" wrapText="0"/>
    </xf>
    <xf borderId="75" fillId="0" fontId="90" numFmtId="0" xfId="0" applyAlignment="1" applyBorder="1" applyFont="1">
      <alignment horizontal="center" shrinkToFit="0" vertical="bottom" wrapText="0"/>
    </xf>
    <xf borderId="75" fillId="0" fontId="90" numFmtId="173" xfId="0" applyAlignment="1" applyBorder="1" applyFont="1" applyNumberFormat="1">
      <alignment horizontal="center" shrinkToFit="0" vertical="bottom" wrapText="0"/>
    </xf>
    <xf borderId="75" fillId="0" fontId="90" numFmtId="179" xfId="0" applyAlignment="1" applyBorder="1" applyFont="1" applyNumberFormat="1">
      <alignment horizontal="center" shrinkToFit="0" vertical="bottom" wrapText="0"/>
    </xf>
    <xf borderId="75" fillId="2" fontId="90" numFmtId="0" xfId="0" applyAlignment="1" applyBorder="1" applyFont="1">
      <alignment horizontal="center" shrinkToFit="0" vertical="bottom" wrapText="0"/>
    </xf>
    <xf borderId="75" fillId="2" fontId="90" numFmtId="173" xfId="0" applyAlignment="1" applyBorder="1" applyFont="1" applyNumberFormat="1">
      <alignment horizontal="center" shrinkToFit="0" vertical="bottom" wrapText="0"/>
    </xf>
    <xf borderId="75" fillId="2" fontId="90" numFmtId="179" xfId="0" applyAlignment="1" applyBorder="1" applyFont="1" applyNumberFormat="1">
      <alignment horizontal="center" shrinkToFit="0" vertical="bottom" wrapText="0"/>
    </xf>
    <xf borderId="75" fillId="28" fontId="90" numFmtId="0" xfId="0" applyAlignment="1" applyBorder="1" applyFont="1">
      <alignment horizontal="center" shrinkToFit="0" vertical="bottom" wrapText="0"/>
    </xf>
    <xf borderId="75" fillId="28" fontId="94" numFmtId="173" xfId="0" applyAlignment="1" applyBorder="1" applyFont="1" applyNumberFormat="1">
      <alignment horizontal="center" shrinkToFit="0" vertical="bottom" wrapText="0"/>
    </xf>
    <xf borderId="75" fillId="28" fontId="90" numFmtId="179" xfId="0" applyAlignment="1" applyBorder="1" applyFont="1" applyNumberFormat="1">
      <alignment horizontal="center" shrinkToFit="0" vertical="bottom" wrapText="0"/>
    </xf>
    <xf borderId="75" fillId="0" fontId="90" numFmtId="0" xfId="0" applyAlignment="1" applyBorder="1" applyFont="1">
      <alignment horizontal="center" shrinkToFit="0" vertical="center" wrapText="0"/>
    </xf>
    <xf borderId="75" fillId="27" fontId="95" numFmtId="0" xfId="0" applyAlignment="1" applyBorder="1" applyFont="1">
      <alignment shrinkToFit="0" vertical="bottom" wrapText="0"/>
    </xf>
    <xf borderId="75" fillId="27" fontId="95" numFmtId="0" xfId="0" applyAlignment="1" applyBorder="1" applyFont="1">
      <alignment horizontal="center" shrinkToFit="0" vertical="bottom" wrapText="0"/>
    </xf>
    <xf borderId="75" fillId="27" fontId="95" numFmtId="173" xfId="0" applyAlignment="1" applyBorder="1" applyFont="1" applyNumberFormat="1">
      <alignment horizontal="center" shrinkToFit="0" vertical="bottom" wrapText="0"/>
    </xf>
    <xf borderId="75" fillId="0" fontId="84" numFmtId="0" xfId="0" applyAlignment="1" applyBorder="1" applyFont="1">
      <alignment shrinkToFit="0" vertical="bottom" wrapText="0"/>
    </xf>
    <xf borderId="75" fillId="27" fontId="96" numFmtId="0" xfId="0" applyAlignment="1" applyBorder="1" applyFont="1">
      <alignment horizontal="center" shrinkToFit="0" vertical="bottom" wrapText="0"/>
    </xf>
    <xf borderId="75" fillId="27" fontId="96" numFmtId="173" xfId="0" applyAlignment="1" applyBorder="1" applyFont="1" applyNumberFormat="1">
      <alignment horizontal="center" shrinkToFit="0" vertical="bottom" wrapText="0"/>
    </xf>
    <xf borderId="75" fillId="27" fontId="96" numFmtId="0" xfId="0" applyAlignment="1" applyBorder="1" applyFont="1">
      <alignment shrinkToFit="0" vertical="bottom" wrapText="0"/>
    </xf>
    <xf borderId="75" fillId="27" fontId="84" numFmtId="0" xfId="0" applyAlignment="1" applyBorder="1" applyFont="1">
      <alignment shrinkToFit="0" vertical="bottom" wrapText="0"/>
    </xf>
    <xf borderId="0" fillId="0" fontId="32" numFmtId="0" xfId="0" applyAlignment="1" applyFont="1">
      <alignment shrinkToFit="0" vertical="bottom" wrapText="0"/>
    </xf>
    <xf borderId="0" fillId="0" fontId="82" numFmtId="173" xfId="0" applyAlignment="1" applyFont="1" applyNumberFormat="1">
      <alignment shrinkToFit="0" vertical="bottom" wrapText="0"/>
    </xf>
    <xf borderId="0" fillId="0" fontId="94" numFmtId="0" xfId="0" applyAlignment="1" applyFont="1">
      <alignment horizontal="left" shrinkToFit="0" vertical="center" wrapText="0"/>
    </xf>
    <xf borderId="0" fillId="0" fontId="84" numFmtId="0" xfId="0" applyAlignment="1" applyFont="1">
      <alignment horizontal="left" shrinkToFit="0" vertical="center" wrapText="0"/>
    </xf>
    <xf borderId="0" fillId="0" fontId="90" numFmtId="0" xfId="0" applyAlignment="1" applyFont="1">
      <alignment horizontal="center" shrinkToFit="0" vertical="bottom" wrapText="0"/>
    </xf>
    <xf borderId="0" fillId="0" fontId="97" numFmtId="0" xfId="0" applyAlignment="1" applyFont="1">
      <alignment horizontal="center" shrinkToFit="0" vertical="center" wrapText="1"/>
    </xf>
    <xf borderId="81" fillId="27" fontId="98" numFmtId="0" xfId="0" applyAlignment="1" applyBorder="1" applyFont="1">
      <alignment horizontal="center" shrinkToFit="0" vertical="center" wrapText="0"/>
    </xf>
    <xf borderId="81" fillId="2" fontId="84" numFmtId="0" xfId="0" applyAlignment="1" applyBorder="1" applyFont="1">
      <alignment horizontal="center" shrinkToFit="0" vertical="center" wrapText="0"/>
    </xf>
    <xf borderId="75" fillId="27" fontId="90" numFmtId="0" xfId="0" applyAlignment="1" applyBorder="1" applyFont="1">
      <alignment horizontal="center" shrinkToFit="0" vertical="bottom" wrapText="0"/>
    </xf>
    <xf borderId="0" fillId="0" fontId="90" numFmtId="0" xfId="0" applyAlignment="1" applyFont="1">
      <alignment shrinkToFit="0" vertical="bottom" wrapText="0"/>
    </xf>
    <xf borderId="75" fillId="27" fontId="95" numFmtId="0" xfId="0" applyAlignment="1" applyBorder="1" applyFont="1">
      <alignment horizontal="center" shrinkToFit="0" vertical="center" wrapText="0"/>
    </xf>
    <xf borderId="75" fillId="0" fontId="90" numFmtId="173" xfId="0" applyAlignment="1" applyBorder="1" applyFont="1" applyNumberFormat="1">
      <alignment horizontal="center" shrinkToFit="0" vertical="center" wrapText="0"/>
    </xf>
    <xf borderId="75" fillId="0" fontId="90" numFmtId="179" xfId="0" applyAlignment="1" applyBorder="1" applyFont="1" applyNumberFormat="1">
      <alignment horizontal="center" shrinkToFit="0" vertical="center" wrapText="0"/>
    </xf>
    <xf borderId="75" fillId="2" fontId="90" numFmtId="0" xfId="0" applyAlignment="1" applyBorder="1" applyFont="1">
      <alignment horizontal="center" shrinkToFit="0" vertical="center" wrapText="0"/>
    </xf>
    <xf borderId="75" fillId="2" fontId="90" numFmtId="173" xfId="0" applyAlignment="1" applyBorder="1" applyFont="1" applyNumberFormat="1">
      <alignment horizontal="center" shrinkToFit="0" vertical="center" wrapText="0"/>
    </xf>
    <xf borderId="75" fillId="2" fontId="90" numFmtId="179" xfId="0" applyAlignment="1" applyBorder="1" applyFont="1" applyNumberFormat="1">
      <alignment horizontal="center" shrinkToFit="0" vertical="center" wrapText="0"/>
    </xf>
    <xf borderId="75" fillId="0" fontId="98" numFmtId="0" xfId="0" applyAlignment="1" applyBorder="1" applyFont="1">
      <alignment shrinkToFit="0" vertical="bottom" wrapText="0"/>
    </xf>
    <xf borderId="75" fillId="27" fontId="98" numFmtId="0" xfId="0" applyAlignment="1" applyBorder="1" applyFont="1">
      <alignment horizontal="center" shrinkToFit="0" vertical="bottom" wrapText="0"/>
    </xf>
    <xf borderId="75" fillId="27" fontId="98" numFmtId="173" xfId="0" applyAlignment="1" applyBorder="1" applyFont="1" applyNumberFormat="1">
      <alignment horizontal="center" shrinkToFit="0" vertical="bottom" wrapText="0"/>
    </xf>
    <xf borderId="75" fillId="27" fontId="98" numFmtId="0" xfId="0" applyAlignment="1" applyBorder="1" applyFont="1">
      <alignment shrinkToFit="0" vertical="bottom" wrapText="0"/>
    </xf>
    <xf borderId="75" fillId="28" fontId="84" numFmtId="0" xfId="0" applyAlignment="1" applyBorder="1" applyFont="1">
      <alignment shrinkToFit="0" vertical="bottom" wrapText="0"/>
    </xf>
    <xf borderId="75" fillId="28" fontId="96" numFmtId="0" xfId="0" applyAlignment="1" applyBorder="1" applyFont="1">
      <alignment horizontal="center" shrinkToFit="0" vertical="bottom" wrapText="0"/>
    </xf>
    <xf borderId="75" fillId="28" fontId="96" numFmtId="173" xfId="0" applyAlignment="1" applyBorder="1" applyFont="1" applyNumberFormat="1">
      <alignment horizontal="center" shrinkToFit="0" vertical="bottom" wrapText="0"/>
    </xf>
    <xf borderId="75" fillId="28" fontId="96" numFmtId="0" xfId="0" applyAlignment="1" applyBorder="1" applyFont="1">
      <alignment shrinkToFit="0" vertical="bottom" wrapText="0"/>
    </xf>
    <xf borderId="12" fillId="28" fontId="84" numFmtId="0" xfId="0" applyAlignment="1" applyBorder="1" applyFont="1">
      <alignment shrinkToFit="0" vertical="bottom" wrapText="0"/>
    </xf>
    <xf borderId="81" fillId="2" fontId="20" numFmtId="0" xfId="0" applyAlignment="1" applyBorder="1" applyFont="1">
      <alignment horizontal="center" shrinkToFit="0" vertical="center" wrapText="0"/>
    </xf>
    <xf borderId="0" fillId="0" fontId="20" numFmtId="0" xfId="0" applyAlignment="1" applyFont="1">
      <alignment shrinkToFit="0" vertical="bottom" wrapText="0"/>
    </xf>
    <xf borderId="75" fillId="27" fontId="20" numFmtId="0" xfId="0" applyAlignment="1" applyBorder="1" applyFont="1">
      <alignment horizontal="center" shrinkToFit="0" vertical="bottom" wrapText="0"/>
    </xf>
    <xf borderId="75" fillId="27" fontId="99" numFmtId="0" xfId="0" applyAlignment="1" applyBorder="1" applyFont="1">
      <alignment horizontal="center" shrinkToFit="0" vertical="bottom" wrapText="0"/>
    </xf>
    <xf borderId="75" fillId="27" fontId="100" numFmtId="0" xfId="0" applyAlignment="1" applyBorder="1" applyFont="1">
      <alignment horizontal="center" shrinkToFit="0" vertical="bottom" wrapText="0"/>
    </xf>
    <xf borderId="75" fillId="27" fontId="100" numFmtId="0" xfId="0" applyAlignment="1" applyBorder="1" applyFont="1">
      <alignment shrinkToFit="0" vertical="bottom" wrapText="0"/>
    </xf>
    <xf borderId="75" fillId="0" fontId="101" numFmtId="0" xfId="0" applyAlignment="1" applyBorder="1" applyFont="1">
      <alignment horizontal="center" shrinkToFit="0" vertical="bottom" wrapText="0"/>
    </xf>
    <xf borderId="75" fillId="0" fontId="101" numFmtId="0" xfId="0" applyAlignment="1" applyBorder="1" applyFont="1">
      <alignment horizontal="center" shrinkToFit="0" vertical="center" wrapText="0"/>
    </xf>
    <xf borderId="75" fillId="0" fontId="101" numFmtId="173" xfId="0" applyAlignment="1" applyBorder="1" applyFont="1" applyNumberFormat="1">
      <alignment horizontal="center" shrinkToFit="0" vertical="center" wrapText="0"/>
    </xf>
    <xf borderId="75" fillId="0" fontId="101" numFmtId="179" xfId="0" applyAlignment="1" applyBorder="1" applyFont="1" applyNumberFormat="1">
      <alignment horizontal="center" shrinkToFit="0" vertical="center" wrapText="0"/>
    </xf>
    <xf borderId="0" fillId="0" fontId="101" numFmtId="0" xfId="0" applyAlignment="1" applyFont="1">
      <alignment shrinkToFit="0" vertical="bottom" wrapText="0"/>
    </xf>
    <xf borderId="75" fillId="0" fontId="101" numFmtId="0" xfId="0" applyAlignment="1" applyBorder="1" applyFont="1">
      <alignment shrinkToFit="0" vertical="bottom" wrapText="0"/>
    </xf>
    <xf borderId="0" fillId="0" fontId="102" numFmtId="0" xfId="0" applyAlignment="1" applyFont="1">
      <alignment shrinkToFit="0" vertical="bottom" wrapText="0"/>
    </xf>
    <xf borderId="75" fillId="0" fontId="102" numFmtId="0" xfId="0" applyAlignment="1" applyBorder="1" applyFont="1">
      <alignment shrinkToFit="0" vertical="bottom" wrapText="0"/>
    </xf>
    <xf borderId="75" fillId="2" fontId="101" numFmtId="0" xfId="0" applyAlignment="1" applyBorder="1" applyFont="1">
      <alignment horizontal="center" shrinkToFit="0" vertical="center" wrapText="0"/>
    </xf>
    <xf borderId="75" fillId="2" fontId="101" numFmtId="173" xfId="0" applyAlignment="1" applyBorder="1" applyFont="1" applyNumberFormat="1">
      <alignment horizontal="center" shrinkToFit="0" vertical="center" wrapText="0"/>
    </xf>
    <xf borderId="75" fillId="2" fontId="101" numFmtId="179" xfId="0" applyAlignment="1" applyBorder="1" applyFont="1" applyNumberFormat="1">
      <alignment horizontal="center" shrinkToFit="0" vertical="center" wrapText="0"/>
    </xf>
    <xf borderId="75" fillId="2" fontId="102" numFmtId="0" xfId="0" applyAlignment="1" applyBorder="1" applyFont="1">
      <alignment horizontal="center" shrinkToFit="0" vertical="center" wrapText="0"/>
    </xf>
    <xf borderId="75" fillId="2" fontId="102" numFmtId="173" xfId="0" applyAlignment="1" applyBorder="1" applyFont="1" applyNumberFormat="1">
      <alignment horizontal="center" shrinkToFit="0" vertical="center" wrapText="0"/>
    </xf>
    <xf borderId="75" fillId="2" fontId="102" numFmtId="179" xfId="0" applyAlignment="1" applyBorder="1" applyFont="1" applyNumberFormat="1">
      <alignment horizontal="center" shrinkToFit="0" vertical="center" wrapText="0"/>
    </xf>
    <xf borderId="75" fillId="27" fontId="99" numFmtId="0" xfId="0" applyAlignment="1" applyBorder="1" applyFont="1">
      <alignment shrinkToFit="0" vertical="bottom" wrapText="0"/>
    </xf>
    <xf borderId="75" fillId="27" fontId="100" numFmtId="173" xfId="0" applyAlignment="1" applyBorder="1" applyFont="1" applyNumberFormat="1">
      <alignment horizontal="center" shrinkToFit="0" vertical="bottom" wrapText="0"/>
    </xf>
    <xf borderId="75" fillId="27" fontId="103" numFmtId="0" xfId="0" applyAlignment="1" applyBorder="1" applyFont="1">
      <alignment horizontal="center" shrinkToFit="0" vertical="bottom" wrapText="0"/>
    </xf>
    <xf borderId="75" fillId="27" fontId="103" numFmtId="173" xfId="0" applyAlignment="1" applyBorder="1" applyFont="1" applyNumberFormat="1">
      <alignment horizontal="center" shrinkToFit="0" vertical="bottom" wrapText="0"/>
    </xf>
    <xf borderId="75" fillId="27" fontId="104" numFmtId="0" xfId="0" applyAlignment="1" applyBorder="1" applyFont="1">
      <alignment shrinkToFit="0" vertical="bottom" wrapText="0"/>
    </xf>
    <xf borderId="75" fillId="27" fontId="101" numFmtId="0" xfId="0" applyAlignment="1" applyBorder="1" applyFont="1">
      <alignment shrinkToFit="0" vertical="bottom" wrapText="0"/>
    </xf>
    <xf borderId="0" fillId="0" fontId="101" numFmtId="173" xfId="0" applyAlignment="1" applyFont="1" applyNumberFormat="1">
      <alignment shrinkToFit="0" vertical="bottom" wrapText="0"/>
    </xf>
    <xf borderId="0" fillId="0" fontId="69" numFmtId="0" xfId="0" applyAlignment="1" applyFont="1">
      <alignment horizontal="left" shrinkToFit="0" vertical="center" wrapText="0"/>
    </xf>
    <xf borderId="81" fillId="2" fontId="69" numFmtId="0" xfId="0" applyAlignment="1" applyBorder="1" applyFont="1">
      <alignment horizontal="center" shrinkToFit="0" vertical="center" wrapText="0"/>
    </xf>
    <xf borderId="81" fillId="2" fontId="105" numFmtId="0" xfId="0" applyAlignment="1" applyBorder="1" applyFont="1">
      <alignment horizontal="center" shrinkToFit="0" vertical="center" wrapText="0"/>
    </xf>
    <xf borderId="75" fillId="27" fontId="91" numFmtId="0" xfId="0" applyAlignment="1" applyBorder="1" applyFont="1">
      <alignment horizontal="center" shrinkToFit="0" vertical="bottom" wrapText="0"/>
    </xf>
    <xf borderId="75" fillId="27" fontId="106" numFmtId="0" xfId="0" applyAlignment="1" applyBorder="1" applyFont="1">
      <alignment horizontal="center" shrinkToFit="0" vertical="bottom" wrapText="0"/>
    </xf>
    <xf borderId="75" fillId="0" fontId="91" numFmtId="0" xfId="0" applyAlignment="1" applyBorder="1" applyFont="1">
      <alignment horizontal="center" shrinkToFit="0" vertical="bottom" wrapText="0"/>
    </xf>
    <xf borderId="75" fillId="0" fontId="107" numFmtId="0" xfId="0" applyAlignment="1" applyBorder="1" applyFont="1">
      <alignment horizontal="center" shrinkToFit="0" vertical="center" wrapText="0"/>
    </xf>
    <xf borderId="75" fillId="0" fontId="107" numFmtId="173" xfId="0" applyAlignment="1" applyBorder="1" applyFont="1" applyNumberFormat="1">
      <alignment horizontal="center" shrinkToFit="0" vertical="center" wrapText="0"/>
    </xf>
    <xf borderId="75" fillId="0" fontId="107" numFmtId="179" xfId="0" applyAlignment="1" applyBorder="1" applyFont="1" applyNumberFormat="1">
      <alignment horizontal="center" shrinkToFit="0" vertical="center" wrapText="0"/>
    </xf>
    <xf borderId="0" fillId="0" fontId="107" numFmtId="179" xfId="0" applyAlignment="1" applyFont="1" applyNumberFormat="1">
      <alignment horizontal="center" shrinkToFit="0" vertical="center" wrapText="0"/>
    </xf>
    <xf borderId="75" fillId="0" fontId="91" numFmtId="173" xfId="0" applyAlignment="1" applyBorder="1" applyFont="1" applyNumberFormat="1">
      <alignment horizontal="center" shrinkToFit="0" vertical="bottom" wrapText="0"/>
    </xf>
    <xf borderId="75" fillId="0" fontId="91" numFmtId="179" xfId="0" applyAlignment="1" applyBorder="1" applyFont="1" applyNumberFormat="1">
      <alignment horizontal="center" shrinkToFit="0" vertical="bottom" wrapText="0"/>
    </xf>
    <xf borderId="75" fillId="0" fontId="91" numFmtId="0" xfId="0" applyAlignment="1" applyBorder="1" applyFont="1">
      <alignment shrinkToFit="0" vertical="bottom" wrapText="0"/>
    </xf>
    <xf borderId="75" fillId="2" fontId="107" numFmtId="0" xfId="0" applyAlignment="1" applyBorder="1" applyFont="1">
      <alignment horizontal="center" shrinkToFit="0" vertical="center" wrapText="0"/>
    </xf>
    <xf borderId="75" fillId="2" fontId="107" numFmtId="173" xfId="0" applyAlignment="1" applyBorder="1" applyFont="1" applyNumberFormat="1">
      <alignment horizontal="center" shrinkToFit="0" vertical="center" wrapText="0"/>
    </xf>
    <xf borderId="75" fillId="2" fontId="107" numFmtId="179" xfId="0" applyAlignment="1" applyBorder="1" applyFont="1" applyNumberFormat="1">
      <alignment horizontal="center" shrinkToFit="0" vertical="center" wrapText="0"/>
    </xf>
    <xf borderId="0" fillId="0" fontId="108" numFmtId="179" xfId="0" applyAlignment="1" applyFont="1" applyNumberFormat="1">
      <alignment horizontal="center" shrinkToFit="0" vertical="center" wrapText="0"/>
    </xf>
    <xf borderId="75" fillId="27" fontId="106" numFmtId="0" xfId="0" applyAlignment="1" applyBorder="1" applyFont="1">
      <alignment shrinkToFit="0" vertical="bottom" wrapText="0"/>
    </xf>
    <xf borderId="75" fillId="27" fontId="109" numFmtId="0" xfId="0" applyAlignment="1" applyBorder="1" applyFont="1">
      <alignment horizontal="center" shrinkToFit="0" vertical="bottom" wrapText="0"/>
    </xf>
    <xf borderId="75" fillId="27" fontId="109" numFmtId="173" xfId="0" applyAlignment="1" applyBorder="1" applyFont="1" applyNumberFormat="1">
      <alignment horizontal="center" shrinkToFit="0" vertical="bottom" wrapText="0"/>
    </xf>
    <xf borderId="0" fillId="0" fontId="109" numFmtId="0" xfId="0" applyAlignment="1" applyFont="1">
      <alignment horizontal="center" shrinkToFit="0" vertical="bottom" wrapText="0"/>
    </xf>
    <xf borderId="75" fillId="27" fontId="106" numFmtId="173" xfId="0" applyAlignment="1" applyBorder="1" applyFont="1" applyNumberFormat="1">
      <alignment horizontal="center" shrinkToFit="0" vertical="bottom" wrapText="0"/>
    </xf>
    <xf borderId="75" fillId="27" fontId="110" numFmtId="0" xfId="0" applyAlignment="1" applyBorder="1" applyFont="1">
      <alignment shrinkToFit="0" vertical="bottom" wrapText="0"/>
    </xf>
    <xf borderId="75" fillId="27" fontId="91" numFmtId="0" xfId="0" applyAlignment="1" applyBorder="1" applyFont="1">
      <alignment shrinkToFit="0" vertical="bottom" wrapText="0"/>
    </xf>
    <xf borderId="0" fillId="0" fontId="107" numFmtId="0" xfId="0" applyAlignment="1" applyFont="1">
      <alignment shrinkToFit="0" vertical="bottom" wrapText="0"/>
    </xf>
    <xf borderId="0" fillId="0" fontId="107" numFmtId="173" xfId="0" applyAlignment="1" applyFont="1" applyNumberFormat="1">
      <alignment shrinkToFit="0" vertical="bottom" wrapText="0"/>
    </xf>
    <xf borderId="0" fillId="0" fontId="91" numFmtId="173" xfId="0" applyAlignment="1" applyFont="1" applyNumberFormat="1">
      <alignment shrinkToFit="0" vertical="bottom" wrapText="0"/>
    </xf>
    <xf borderId="0" fillId="0" fontId="26" numFmtId="0" xfId="0" applyAlignment="1" applyFont="1">
      <alignment horizontal="left" shrinkToFit="0" vertical="center" wrapText="0"/>
    </xf>
    <xf borderId="0" fillId="0" fontId="105" numFmtId="0" xfId="0" applyAlignment="1" applyFont="1">
      <alignment horizontal="left" shrinkToFit="0" vertical="center" wrapText="0"/>
    </xf>
    <xf borderId="0" fillId="0" fontId="88" numFmtId="0" xfId="0" applyAlignment="1" applyFont="1">
      <alignment horizontal="left" shrinkToFit="0" vertical="center" wrapText="0"/>
    </xf>
    <xf borderId="0" fillId="0" fontId="111" numFmtId="0" xfId="0" applyAlignment="1" applyFont="1">
      <alignment horizontal="center" shrinkToFit="0" vertical="center" wrapText="1"/>
    </xf>
    <xf borderId="0" fillId="0" fontId="82" numFmtId="0" xfId="0" applyAlignment="1" applyFont="1">
      <alignment horizontal="center" shrinkToFit="0" vertical="center" wrapText="0"/>
    </xf>
    <xf borderId="0" fillId="0" fontId="82" numFmtId="0" xfId="0" applyAlignment="1" applyFont="1">
      <alignment horizontal="center" shrinkToFit="1" vertical="center" wrapText="0"/>
    </xf>
    <xf borderId="75" fillId="0" fontId="112" numFmtId="179" xfId="0" applyAlignment="1" applyBorder="1" applyFont="1" applyNumberFormat="1">
      <alignment horizontal="center" shrinkToFit="0" vertical="bottom" wrapText="0"/>
    </xf>
    <xf borderId="75" fillId="0" fontId="82" numFmtId="0" xfId="0" applyAlignment="1" applyBorder="1" applyFont="1">
      <alignment horizontal="left" shrinkToFit="0" vertical="center" wrapText="0"/>
    </xf>
    <xf borderId="75" fillId="0" fontId="113" numFmtId="179" xfId="0" applyAlignment="1" applyBorder="1" applyFont="1" applyNumberFormat="1">
      <alignment horizontal="center" shrinkToFit="0" vertical="bottom" wrapText="0"/>
    </xf>
    <xf borderId="75" fillId="2" fontId="82" numFmtId="0" xfId="0" applyAlignment="1" applyBorder="1" applyFont="1">
      <alignment horizontal="left" shrinkToFit="0" vertical="bottom" wrapText="0"/>
    </xf>
    <xf borderId="0" fillId="0" fontId="94" numFmtId="0" xfId="0" applyAlignment="1" applyFont="1">
      <alignment horizontal="center" shrinkToFit="0" vertical="center" wrapText="0"/>
    </xf>
    <xf borderId="75" fillId="0" fontId="85" numFmtId="173" xfId="0" applyAlignment="1" applyBorder="1" applyFont="1" applyNumberFormat="1">
      <alignment horizontal="center" shrinkToFit="0" vertical="bottom" wrapText="0"/>
    </xf>
    <xf borderId="75" fillId="0" fontId="114" numFmtId="173" xfId="0" applyAlignment="1" applyBorder="1" applyFont="1" applyNumberFormat="1">
      <alignment horizontal="center" shrinkToFit="0" vertical="bottom" wrapText="0"/>
    </xf>
    <xf borderId="75" fillId="0" fontId="83" numFmtId="0" xfId="0" applyAlignment="1" applyBorder="1" applyFont="1">
      <alignment horizontal="center" shrinkToFit="0" vertical="bottom" wrapText="0"/>
    </xf>
    <xf borderId="75" fillId="27" fontId="83" numFmtId="0" xfId="0" applyAlignment="1" applyBorder="1" applyFont="1">
      <alignment horizontal="center" shrinkToFit="0" vertical="center" wrapText="0"/>
    </xf>
    <xf borderId="75" fillId="0" fontId="82" numFmtId="173" xfId="0" applyAlignment="1" applyBorder="1" applyFont="1" applyNumberFormat="1">
      <alignment horizontal="center" shrinkToFit="0" vertical="center" wrapText="0"/>
    </xf>
    <xf borderId="75" fillId="0" fontId="82" numFmtId="179" xfId="0" applyAlignment="1" applyBorder="1" applyFont="1" applyNumberFormat="1">
      <alignment horizontal="center" shrinkToFit="0" vertical="center" wrapText="0"/>
    </xf>
    <xf borderId="75" fillId="0" fontId="85" numFmtId="173" xfId="0" applyAlignment="1" applyBorder="1" applyFont="1" applyNumberFormat="1">
      <alignment horizontal="center" shrinkToFit="0" vertical="center" wrapText="0"/>
    </xf>
    <xf borderId="0" fillId="0" fontId="115" numFmtId="0" xfId="0" applyAlignment="1" applyFont="1">
      <alignment horizontal="center"/>
    </xf>
    <xf borderId="12" fillId="17" fontId="116" numFmtId="0" xfId="0" applyAlignment="1" applyBorder="1" applyFont="1">
      <alignment horizontal="center" vertical="center"/>
    </xf>
    <xf borderId="7" fillId="0" fontId="115" numFmtId="0" xfId="0" applyBorder="1" applyFont="1"/>
    <xf borderId="7" fillId="4" fontId="115" numFmtId="180" xfId="0" applyBorder="1" applyFont="1" applyNumberFormat="1"/>
    <xf borderId="7" fillId="0" fontId="115" numFmtId="0" xfId="0" applyAlignment="1" applyBorder="1" applyFont="1">
      <alignment horizontal="center"/>
    </xf>
    <xf borderId="12" fillId="2" fontId="115" numFmtId="0" xfId="0" applyBorder="1" applyFont="1"/>
    <xf borderId="37" fillId="17" fontId="117" numFmtId="0" xfId="0" applyAlignment="1" applyBorder="1" applyFont="1">
      <alignment horizontal="center"/>
    </xf>
    <xf borderId="37" fillId="17" fontId="117" numFmtId="180" xfId="0" applyAlignment="1" applyBorder="1" applyFont="1" applyNumberFormat="1">
      <alignment horizontal="center"/>
    </xf>
    <xf borderId="0" fillId="0" fontId="28" numFmtId="0" xfId="0" applyAlignment="1" applyFont="1">
      <alignment horizontal="right"/>
    </xf>
    <xf borderId="89" fillId="16" fontId="118" numFmtId="0" xfId="0" applyBorder="1" applyFont="1"/>
    <xf borderId="90" fillId="16" fontId="28" numFmtId="0" xfId="0" applyBorder="1" applyFont="1"/>
    <xf borderId="91" fillId="16" fontId="28" numFmtId="0" xfId="0" applyAlignment="1" applyBorder="1" applyFont="1">
      <alignment horizontal="right"/>
    </xf>
    <xf borderId="0" fillId="0" fontId="119" numFmtId="0" xfId="0" applyFont="1"/>
    <xf borderId="7" fillId="16" fontId="25" numFmtId="0" xfId="0" applyAlignment="1" applyBorder="1" applyFont="1">
      <alignment horizontal="left"/>
    </xf>
    <xf borderId="7" fillId="0" fontId="24" numFmtId="0" xfId="0" applyAlignment="1" applyBorder="1" applyFont="1">
      <alignment horizontal="center"/>
    </xf>
    <xf borderId="7" fillId="0" fontId="25" numFmtId="0" xfId="0" applyAlignment="1" applyBorder="1" applyFont="1">
      <alignment horizontal="center"/>
    </xf>
    <xf borderId="7" fillId="0" fontId="25" numFmtId="0" xfId="0" applyAlignment="1" applyBorder="1" applyFont="1">
      <alignment horizontal="right"/>
    </xf>
    <xf borderId="7" fillId="0" fontId="120" numFmtId="0" xfId="0" applyAlignment="1" applyBorder="1" applyFont="1">
      <alignment horizontal="center" shrinkToFit="1" vertical="center" wrapText="0"/>
    </xf>
    <xf borderId="7" fillId="0" fontId="120" numFmtId="166" xfId="0" applyAlignment="1" applyBorder="1" applyFont="1" applyNumberFormat="1">
      <alignment horizontal="right"/>
    </xf>
    <xf borderId="7" fillId="0" fontId="120" numFmtId="166" xfId="0" applyAlignment="1" applyBorder="1" applyFont="1" applyNumberFormat="1">
      <alignment horizontal="right" shrinkToFit="1" vertical="center" wrapText="0"/>
    </xf>
    <xf borderId="7" fillId="16" fontId="120" numFmtId="166" xfId="0" applyAlignment="1" applyBorder="1" applyFont="1" applyNumberFormat="1">
      <alignment horizontal="right"/>
    </xf>
    <xf borderId="0" fillId="0" fontId="120" numFmtId="0" xfId="0" applyAlignment="1" applyFont="1">
      <alignment horizontal="center" shrinkToFit="1" vertical="center" wrapText="0"/>
    </xf>
    <xf borderId="0" fillId="0" fontId="120" numFmtId="166" xfId="0" applyAlignment="1" applyFont="1" applyNumberFormat="1">
      <alignment horizontal="right"/>
    </xf>
    <xf borderId="92" fillId="16" fontId="19" numFmtId="0" xfId="0" applyAlignment="1" applyBorder="1" applyFont="1">
      <alignment horizontal="center" shrinkToFit="1" vertical="center" wrapText="0"/>
    </xf>
    <xf borderId="93" fillId="16" fontId="19" numFmtId="166" xfId="0" applyAlignment="1" applyBorder="1" applyFont="1" applyNumberFormat="1">
      <alignment horizontal="right"/>
    </xf>
    <xf borderId="94" fillId="19" fontId="17" numFmtId="0" xfId="0" applyAlignment="1" applyBorder="1" applyFont="1">
      <alignment horizontal="center" shrinkToFit="0" vertical="center" wrapText="0"/>
    </xf>
    <xf borderId="0" fillId="0" fontId="11" numFmtId="181" xfId="0" applyAlignment="1" applyFont="1" applyNumberFormat="1">
      <alignment horizontal="right" shrinkToFit="0" vertical="bottom" wrapText="0"/>
    </xf>
    <xf borderId="37" fillId="4" fontId="18" numFmtId="0" xfId="0" applyAlignment="1" applyBorder="1" applyFont="1">
      <alignment horizontal="center" vertical="center"/>
    </xf>
    <xf borderId="12" fillId="4" fontId="13" numFmtId="0" xfId="0" applyBorder="1" applyFont="1"/>
    <xf borderId="12" fillId="4" fontId="121" numFmtId="14" xfId="0" applyAlignment="1" applyBorder="1" applyFont="1" applyNumberFormat="1">
      <alignment shrinkToFit="1" vertical="center" wrapText="0"/>
    </xf>
    <xf borderId="12" fillId="4" fontId="19" numFmtId="0" xfId="0" applyAlignment="1" applyBorder="1" applyFont="1">
      <alignment shrinkToFit="1" vertical="center" wrapText="0"/>
    </xf>
    <xf borderId="7" fillId="2" fontId="19" numFmtId="0" xfId="0" applyAlignment="1" applyBorder="1" applyFont="1">
      <alignment horizontal="center" shrinkToFit="1" vertical="center" wrapText="0"/>
    </xf>
    <xf borderId="7" fillId="2" fontId="121" numFmtId="14" xfId="0" applyAlignment="1" applyBorder="1" applyFont="1" applyNumberFormat="1">
      <alignment horizontal="center" shrinkToFit="1" vertical="center" wrapText="0"/>
    </xf>
    <xf borderId="3" fillId="0" fontId="21" numFmtId="0" xfId="0" applyAlignment="1" applyBorder="1" applyFont="1">
      <alignment horizontal="center" shrinkToFit="1" vertical="center" wrapText="0"/>
    </xf>
    <xf borderId="42" fillId="26" fontId="22" numFmtId="0" xfId="0" applyAlignment="1" applyBorder="1" applyFont="1">
      <alignment horizontal="center" vertical="center"/>
    </xf>
    <xf borderId="23" fillId="26" fontId="22" numFmtId="0" xfId="0" applyAlignment="1" applyBorder="1" applyFont="1">
      <alignment horizontal="center" vertical="center"/>
    </xf>
    <xf borderId="17" fillId="0" fontId="22" numFmtId="0" xfId="0" applyAlignment="1" applyBorder="1" applyFont="1">
      <alignment horizontal="center" shrinkToFit="1" vertical="center" wrapText="0"/>
    </xf>
    <xf borderId="42" fillId="26" fontId="23" numFmtId="0" xfId="0" applyAlignment="1" applyBorder="1" applyFont="1">
      <alignment horizontal="center" vertical="center"/>
    </xf>
    <xf borderId="43" fillId="26" fontId="23" numFmtId="0" xfId="0" applyAlignment="1" applyBorder="1" applyFont="1">
      <alignment horizontal="center" vertical="center"/>
    </xf>
    <xf borderId="13" fillId="26" fontId="22" numFmtId="0" xfId="0" applyAlignment="1" applyBorder="1" applyFont="1">
      <alignment horizontal="center" shrinkToFit="0" vertical="center" wrapText="1"/>
    </xf>
    <xf borderId="95" fillId="26" fontId="22" numFmtId="0" xfId="0" applyAlignment="1" applyBorder="1" applyFont="1">
      <alignment horizontal="center" shrinkToFit="0" vertical="center" wrapText="1"/>
    </xf>
    <xf borderId="43" fillId="26" fontId="22" numFmtId="0" xfId="0" applyAlignment="1" applyBorder="1" applyFont="1">
      <alignment horizontal="center" shrinkToFit="0" vertical="center" wrapText="1"/>
    </xf>
    <xf borderId="3" fillId="26" fontId="22" numFmtId="0" xfId="0" applyAlignment="1" applyBorder="1" applyFont="1">
      <alignment horizontal="center" vertical="center"/>
    </xf>
    <xf borderId="96" fillId="26" fontId="22" numFmtId="0" xfId="0" applyAlignment="1" applyBorder="1" applyFont="1">
      <alignment horizontal="center" vertical="center"/>
    </xf>
    <xf borderId="3" fillId="16" fontId="22" numFmtId="0" xfId="0" applyAlignment="1" applyBorder="1" applyFont="1">
      <alignment horizontal="center" vertical="center"/>
    </xf>
    <xf borderId="95" fillId="26" fontId="22" numFmtId="0" xfId="0" applyAlignment="1" applyBorder="1" applyFont="1">
      <alignment horizontal="center" vertical="center"/>
    </xf>
    <xf borderId="7" fillId="26" fontId="22" numFmtId="0" xfId="0" applyAlignment="1" applyBorder="1" applyFont="1">
      <alignment horizontal="center" vertical="center"/>
    </xf>
    <xf borderId="97" fillId="0" fontId="2" numFmtId="0" xfId="0" applyBorder="1" applyFont="1"/>
    <xf borderId="98" fillId="0" fontId="2" numFmtId="0" xfId="0" applyBorder="1" applyFont="1"/>
    <xf borderId="99" fillId="0" fontId="2" numFmtId="0" xfId="0" applyBorder="1" applyFont="1"/>
    <xf borderId="7" fillId="16" fontId="22" numFmtId="0" xfId="0" applyAlignment="1" applyBorder="1" applyFont="1">
      <alignment horizontal="center"/>
    </xf>
    <xf borderId="7" fillId="16" fontId="22" numFmtId="0" xfId="0" applyAlignment="1" applyBorder="1" applyFont="1">
      <alignment horizontal="center" vertical="center"/>
    </xf>
    <xf borderId="100" fillId="0" fontId="2" numFmtId="0" xfId="0" applyBorder="1" applyFont="1"/>
    <xf borderId="17" fillId="0" fontId="19" numFmtId="0" xfId="0" applyAlignment="1" applyBorder="1" applyFont="1">
      <alignment horizontal="center" vertical="center"/>
    </xf>
    <xf borderId="17" fillId="0" fontId="13" numFmtId="0" xfId="0" applyAlignment="1" applyBorder="1" applyFont="1">
      <alignment horizontal="center" vertical="center"/>
    </xf>
    <xf borderId="17" fillId="0" fontId="20" numFmtId="0" xfId="0" applyAlignment="1" applyBorder="1" applyFont="1">
      <alignment horizontal="center" vertical="center"/>
    </xf>
    <xf borderId="8" fillId="0" fontId="20" numFmtId="0" xfId="0" applyAlignment="1" applyBorder="1" applyFont="1">
      <alignment horizontal="center" vertical="center"/>
    </xf>
    <xf borderId="8" fillId="0" fontId="122" numFmtId="165" xfId="0" applyAlignment="1" applyBorder="1" applyFont="1" applyNumberFormat="1">
      <alignment horizontal="center" vertical="center"/>
    </xf>
    <xf borderId="7" fillId="4" fontId="123" numFmtId="169" xfId="0" applyAlignment="1" applyBorder="1" applyFont="1" applyNumberFormat="1">
      <alignment horizontal="center" vertical="center"/>
    </xf>
    <xf borderId="24" fillId="4" fontId="15" numFmtId="165" xfId="0" applyAlignment="1" applyBorder="1" applyFont="1" applyNumberFormat="1">
      <alignment horizontal="center" vertical="center"/>
    </xf>
    <xf borderId="7" fillId="0" fontId="123" numFmtId="169" xfId="0" applyAlignment="1" applyBorder="1" applyFont="1" applyNumberFormat="1">
      <alignment horizontal="center" vertical="center"/>
    </xf>
    <xf borderId="17" fillId="0" fontId="123" numFmtId="169" xfId="0" applyAlignment="1" applyBorder="1" applyFont="1" applyNumberFormat="1">
      <alignment horizontal="center" vertical="center"/>
    </xf>
    <xf borderId="45" fillId="4" fontId="122" numFmtId="165" xfId="0" applyAlignment="1" applyBorder="1" applyFont="1" applyNumberFormat="1">
      <alignment horizontal="center" vertical="center"/>
    </xf>
    <xf borderId="3" fillId="0" fontId="124" numFmtId="165" xfId="0" applyAlignment="1" applyBorder="1" applyFont="1" applyNumberFormat="1">
      <alignment horizontal="center" vertical="center"/>
    </xf>
    <xf borderId="7" fillId="0" fontId="125" numFmtId="166" xfId="0" applyAlignment="1" applyBorder="1" applyFont="1" applyNumberFormat="1">
      <alignment horizontal="center" vertical="center"/>
    </xf>
    <xf borderId="7" fillId="16" fontId="19" numFmtId="0" xfId="0" applyAlignment="1" applyBorder="1" applyFont="1">
      <alignment horizontal="center" vertical="center"/>
    </xf>
    <xf borderId="7" fillId="16" fontId="13" numFmtId="0" xfId="0" applyAlignment="1" applyBorder="1" applyFont="1">
      <alignment horizontal="center" vertical="center"/>
    </xf>
    <xf borderId="7" fillId="16" fontId="20" numFmtId="0" xfId="0" applyAlignment="1" applyBorder="1" applyFont="1">
      <alignment horizontal="center" vertical="center"/>
    </xf>
    <xf borderId="20" fillId="16" fontId="20" numFmtId="0" xfId="0" applyAlignment="1" applyBorder="1" applyFont="1">
      <alignment horizontal="center" vertical="center"/>
    </xf>
    <xf borderId="29" fillId="16" fontId="122" numFmtId="165" xfId="0" applyAlignment="1" applyBorder="1" applyFont="1" applyNumberFormat="1">
      <alignment horizontal="center" vertical="center"/>
    </xf>
    <xf borderId="7" fillId="16" fontId="123" numFmtId="169" xfId="0" applyAlignment="1" applyBorder="1" applyFont="1" applyNumberFormat="1">
      <alignment horizontal="center" vertical="center"/>
    </xf>
    <xf borderId="24" fillId="16" fontId="15" numFmtId="165" xfId="0" applyAlignment="1" applyBorder="1" applyFont="1" applyNumberFormat="1">
      <alignment horizontal="center" vertical="center"/>
    </xf>
    <xf borderId="45" fillId="16" fontId="122" numFmtId="165" xfId="0" applyAlignment="1" applyBorder="1" applyFont="1" applyNumberFormat="1">
      <alignment horizontal="center" vertical="center"/>
    </xf>
    <xf borderId="20" fillId="16" fontId="124" numFmtId="165" xfId="0" applyAlignment="1" applyBorder="1" applyFont="1" applyNumberFormat="1">
      <alignment horizontal="center" vertical="center"/>
    </xf>
    <xf borderId="7" fillId="16" fontId="125" numFmtId="166" xfId="0" applyAlignment="1" applyBorder="1" applyFont="1" applyNumberFormat="1">
      <alignment horizontal="center" vertical="center"/>
    </xf>
    <xf borderId="23" fillId="4" fontId="123" numFmtId="165" xfId="0" applyAlignment="1" applyBorder="1" applyFont="1" applyNumberFormat="1">
      <alignment horizontal="center" vertical="center"/>
    </xf>
    <xf borderId="24" fillId="4" fontId="126" numFmtId="165" xfId="0" applyAlignment="1" applyBorder="1" applyFont="1" applyNumberFormat="1">
      <alignment horizontal="center" vertical="center"/>
    </xf>
    <xf borderId="0" fillId="0" fontId="17" numFmtId="165" xfId="0" applyFont="1" applyNumberFormat="1"/>
    <xf borderId="0" fillId="0" fontId="17" numFmtId="0" xfId="0" applyAlignment="1" applyFont="1">
      <alignment horizontal="center"/>
    </xf>
    <xf borderId="24" fillId="16" fontId="126" numFmtId="165" xfId="0" applyAlignment="1" applyBorder="1" applyFont="1" applyNumberFormat="1">
      <alignment horizontal="center" vertical="center"/>
    </xf>
    <xf borderId="0" fillId="0" fontId="11" numFmtId="165" xfId="0" applyFont="1" applyNumberFormat="1"/>
    <xf borderId="5" fillId="0" fontId="20" numFmtId="0" xfId="0" applyAlignment="1" applyBorder="1" applyFont="1">
      <alignment horizontal="center" vertical="center"/>
    </xf>
    <xf borderId="3" fillId="0" fontId="20" numFmtId="0" xfId="0" applyAlignment="1" applyBorder="1" applyFont="1">
      <alignment horizontal="center" vertical="center"/>
    </xf>
    <xf borderId="7" fillId="0" fontId="20" numFmtId="0" xfId="0" applyAlignment="1" applyBorder="1" applyFont="1">
      <alignment horizontal="center" vertical="center"/>
    </xf>
    <xf borderId="7" fillId="16" fontId="123" numFmtId="169" xfId="0" applyAlignment="1" applyBorder="1" applyFont="1" applyNumberFormat="1">
      <alignment horizontal="center" shrinkToFit="0" vertical="center" wrapText="1"/>
    </xf>
    <xf borderId="36" fillId="4" fontId="123" numFmtId="169" xfId="0" applyAlignment="1" applyBorder="1" applyFont="1" applyNumberFormat="1">
      <alignment horizontal="center" vertical="center"/>
    </xf>
    <xf borderId="23" fillId="4" fontId="123" numFmtId="169" xfId="0" applyAlignment="1" applyBorder="1" applyFont="1" applyNumberFormat="1">
      <alignment horizontal="center" vertical="center"/>
    </xf>
    <xf borderId="0" fillId="0" fontId="17" numFmtId="0" xfId="0" applyAlignment="1" applyFont="1">
      <alignment horizontal="center" shrinkToFit="0" wrapText="1"/>
    </xf>
    <xf borderId="101" fillId="16" fontId="123" numFmtId="169" xfId="0" applyAlignment="1" applyBorder="1" applyFont="1" applyNumberFormat="1">
      <alignment horizontal="center" vertical="center"/>
    </xf>
    <xf borderId="13" fillId="0" fontId="19" numFmtId="0" xfId="0" applyAlignment="1" applyBorder="1" applyFont="1">
      <alignment vertical="center"/>
    </xf>
    <xf borderId="13" fillId="0" fontId="19" numFmtId="0" xfId="0" applyAlignment="1" applyBorder="1" applyFont="1">
      <alignment horizontal="center" vertical="center"/>
    </xf>
    <xf borderId="13" fillId="0" fontId="20" numFmtId="0" xfId="0" applyAlignment="1" applyBorder="1" applyFont="1">
      <alignment horizontal="center" vertical="center"/>
    </xf>
    <xf borderId="1" fillId="0" fontId="20" numFmtId="0" xfId="0" applyAlignment="1" applyBorder="1" applyFont="1">
      <alignment horizontal="center" vertical="center"/>
    </xf>
    <xf borderId="30" fillId="4" fontId="123" numFmtId="169" xfId="0" applyAlignment="1" applyBorder="1" applyFont="1" applyNumberFormat="1">
      <alignment horizontal="center" vertical="center"/>
    </xf>
    <xf borderId="7" fillId="4" fontId="123" numFmtId="169" xfId="0" applyAlignment="1" applyBorder="1" applyFont="1" applyNumberFormat="1">
      <alignment horizontal="center" shrinkToFit="0" vertical="center" wrapText="1"/>
    </xf>
    <xf borderId="30" fillId="4" fontId="123" numFmtId="169" xfId="0" applyAlignment="1" applyBorder="1" applyFont="1" applyNumberFormat="1">
      <alignment shrinkToFit="0" vertical="center" wrapText="1"/>
    </xf>
    <xf borderId="30" fillId="4" fontId="124" numFmtId="165" xfId="0" applyAlignment="1" applyBorder="1" applyFont="1" applyNumberFormat="1">
      <alignment vertical="center"/>
    </xf>
    <xf borderId="13" fillId="0" fontId="125" numFmtId="166" xfId="0" applyAlignment="1" applyBorder="1" applyFont="1" applyNumberFormat="1">
      <alignment vertical="center"/>
    </xf>
    <xf borderId="24" fillId="16" fontId="127" numFmtId="165" xfId="0" applyAlignment="1" applyBorder="1" applyFont="1" applyNumberFormat="1">
      <alignment horizontal="center" vertical="center"/>
    </xf>
    <xf borderId="24" fillId="4" fontId="123" numFmtId="169" xfId="0" applyAlignment="1" applyBorder="1" applyFont="1" applyNumberFormat="1">
      <alignment horizontal="center" vertical="center"/>
    </xf>
    <xf borderId="24" fillId="16" fontId="27" numFmtId="165" xfId="0" applyAlignment="1" applyBorder="1" applyFont="1" applyNumberFormat="1">
      <alignment horizontal="center" vertical="center"/>
    </xf>
    <xf borderId="24" fillId="4" fontId="127" numFmtId="165" xfId="0" applyAlignment="1" applyBorder="1" applyFont="1" applyNumberFormat="1">
      <alignment horizontal="center" vertical="center"/>
    </xf>
    <xf borderId="7" fillId="4" fontId="121" numFmtId="171" xfId="0" applyAlignment="1" applyBorder="1" applyFont="1" applyNumberFormat="1">
      <alignment horizontal="center" vertical="center"/>
    </xf>
    <xf borderId="24" fillId="4" fontId="128" numFmtId="165" xfId="0" applyAlignment="1" applyBorder="1" applyFont="1" applyNumberFormat="1">
      <alignment horizontal="center" vertical="center"/>
    </xf>
    <xf borderId="24" fillId="4" fontId="22" numFmtId="0" xfId="0" applyAlignment="1" applyBorder="1" applyFont="1">
      <alignment vertical="center"/>
    </xf>
    <xf borderId="10" fillId="26" fontId="21" numFmtId="0" xfId="0" applyAlignment="1" applyBorder="1" applyFont="1">
      <alignment horizontal="center" vertical="center"/>
    </xf>
    <xf borderId="36" fillId="26" fontId="129" numFmtId="165" xfId="0" applyAlignment="1" applyBorder="1" applyFont="1" applyNumberFormat="1">
      <alignment horizontal="center" vertical="center"/>
    </xf>
    <xf borderId="36" fillId="26" fontId="18" numFmtId="165" xfId="0" applyAlignment="1" applyBorder="1" applyFont="1" applyNumberFormat="1">
      <alignment horizontal="center" vertical="center"/>
    </xf>
    <xf borderId="36" fillId="26" fontId="130" numFmtId="169" xfId="0" applyAlignment="1" applyBorder="1" applyFont="1" applyNumberFormat="1">
      <alignment horizontal="center" vertical="center"/>
    </xf>
    <xf borderId="102" fillId="26" fontId="130" numFmtId="169" xfId="0" applyAlignment="1" applyBorder="1" applyFont="1" applyNumberFormat="1">
      <alignment horizontal="center" vertical="center"/>
    </xf>
    <xf borderId="30" fillId="26" fontId="130" numFmtId="165" xfId="0" applyAlignment="1" applyBorder="1" applyFont="1" applyNumberFormat="1">
      <alignment horizontal="center" vertical="center"/>
    </xf>
    <xf borderId="31" fillId="26" fontId="130" numFmtId="165" xfId="0" applyAlignment="1" applyBorder="1" applyFont="1" applyNumberFormat="1">
      <alignment horizontal="center" vertical="center"/>
    </xf>
    <xf borderId="7" fillId="26" fontId="131" numFmtId="165" xfId="0" applyAlignment="1" applyBorder="1" applyFont="1" applyNumberFormat="1">
      <alignment horizontal="center" vertical="center"/>
    </xf>
    <xf borderId="0" fillId="0" fontId="11" numFmtId="0" xfId="0" applyAlignment="1" applyFont="1">
      <alignment horizontal="center" vertical="center"/>
    </xf>
    <xf borderId="50" fillId="0" fontId="21" numFmtId="0" xfId="0" applyAlignment="1" applyBorder="1" applyFont="1">
      <alignment horizontal="center" vertical="center"/>
    </xf>
    <xf borderId="45" fillId="4" fontId="132" numFmtId="165" xfId="0" applyAlignment="1" applyBorder="1" applyFont="1" applyNumberFormat="1">
      <alignment horizontal="center" vertical="center"/>
    </xf>
    <xf borderId="68" fillId="0" fontId="21" numFmtId="165" xfId="0" applyAlignment="1" applyBorder="1" applyFont="1" applyNumberFormat="1">
      <alignment horizontal="center" vertical="center"/>
    </xf>
    <xf borderId="0" fillId="0" fontId="25" numFmtId="0" xfId="0" applyAlignment="1" applyFont="1">
      <alignment horizontal="center" vertical="center"/>
    </xf>
    <xf borderId="102" fillId="16" fontId="132" numFmtId="165" xfId="0" applyAlignment="1" applyBorder="1" applyFont="1" applyNumberFormat="1">
      <alignment horizontal="center" vertical="center"/>
    </xf>
    <xf borderId="0" fillId="0" fontId="24" numFmtId="165" xfId="0" applyAlignment="1" applyFont="1" applyNumberFormat="1">
      <alignment horizontal="center" vertical="center"/>
    </xf>
    <xf borderId="0" fillId="0" fontId="16" numFmtId="0" xfId="0" applyFont="1"/>
    <xf borderId="0" fillId="0" fontId="13" numFmtId="0" xfId="0" applyFont="1"/>
    <xf borderId="0" fillId="0" fontId="26" numFmtId="0" xfId="0" applyFont="1"/>
    <xf borderId="0" fillId="0" fontId="13" numFmtId="0" xfId="0" applyAlignment="1" applyFont="1">
      <alignment horizontal="center" vertical="center"/>
    </xf>
    <xf borderId="0" fillId="0" fontId="15" numFmtId="0" xfId="0" applyFont="1"/>
    <xf borderId="0" fillId="0" fontId="133" numFmtId="0" xfId="0" applyAlignment="1" applyFont="1">
      <alignment horizontal="center" vertical="center"/>
    </xf>
    <xf borderId="0" fillId="0" fontId="134" numFmtId="0" xfId="0" applyAlignment="1" applyFont="1">
      <alignment horizontal="center"/>
    </xf>
    <xf borderId="0" fillId="0" fontId="14" numFmtId="0" xfId="0" applyFont="1"/>
    <xf borderId="7" fillId="26" fontId="15" numFmtId="0" xfId="0" applyAlignment="1" applyBorder="1" applyFont="1">
      <alignment horizontal="center"/>
    </xf>
    <xf borderId="7" fillId="0" fontId="13" numFmtId="0" xfId="0" applyAlignment="1" applyBorder="1" applyFont="1">
      <alignment horizontal="center"/>
    </xf>
    <xf borderId="7" fillId="0" fontId="14" numFmtId="0" xfId="0" applyAlignment="1" applyBorder="1" applyFont="1">
      <alignment horizontal="center"/>
    </xf>
    <xf borderId="7" fillId="0" fontId="15" numFmtId="165" xfId="0" applyAlignment="1" applyBorder="1" applyFont="1" applyNumberFormat="1">
      <alignment horizontal="center"/>
    </xf>
    <xf borderId="7" fillId="26" fontId="13" numFmtId="0" xfId="0" applyAlignment="1" applyBorder="1" applyFont="1">
      <alignment horizontal="center"/>
    </xf>
    <xf borderId="7" fillId="26" fontId="14" numFmtId="0" xfId="0" applyAlignment="1" applyBorder="1" applyFont="1">
      <alignment horizontal="center"/>
    </xf>
    <xf borderId="7" fillId="26" fontId="15" numFmtId="165" xfId="0" applyAlignment="1" applyBorder="1" applyFont="1" applyNumberFormat="1">
      <alignment horizontal="center"/>
    </xf>
    <xf borderId="7" fillId="0" fontId="13" numFmtId="49" xfId="0" applyAlignment="1" applyBorder="1" applyFont="1" applyNumberFormat="1">
      <alignment horizontal="center"/>
    </xf>
    <xf borderId="0" fillId="0" fontId="15" numFmtId="165" xfId="0" applyAlignment="1" applyFont="1" applyNumberFormat="1">
      <alignment horizontal="center" shrinkToFit="0" vertical="center" wrapText="1"/>
    </xf>
    <xf borderId="17" fillId="0" fontId="14" numFmtId="0" xfId="0" applyAlignment="1" applyBorder="1" applyFont="1">
      <alignment horizontal="center"/>
    </xf>
    <xf borderId="7" fillId="0" fontId="14" numFmtId="49" xfId="0" applyAlignment="1" applyBorder="1" applyFont="1" applyNumberFormat="1">
      <alignment horizontal="center"/>
    </xf>
    <xf borderId="7" fillId="26" fontId="14" numFmtId="49" xfId="0" applyAlignment="1" applyBorder="1" applyFont="1" applyNumberFormat="1">
      <alignment horizontal="center"/>
    </xf>
    <xf borderId="0" fillId="0" fontId="135" numFmtId="165" xfId="0" applyAlignment="1" applyFont="1" applyNumberFormat="1">
      <alignment horizontal="center"/>
    </xf>
    <xf borderId="7" fillId="0" fontId="26" numFmtId="0" xfId="0" applyAlignment="1" applyBorder="1" applyFont="1">
      <alignment horizontal="center"/>
    </xf>
    <xf borderId="7" fillId="26" fontId="26" numFmtId="0" xfId="0" applyAlignment="1" applyBorder="1" applyFont="1">
      <alignment horizontal="center"/>
    </xf>
    <xf borderId="7" fillId="26" fontId="69" numFmtId="165" xfId="0" applyAlignment="1" applyBorder="1" applyFont="1" applyNumberFormat="1">
      <alignment horizontal="center"/>
    </xf>
    <xf borderId="3" fillId="0" fontId="13" numFmtId="0" xfId="0" applyAlignment="1" applyBorder="1" applyFont="1">
      <alignment horizontal="center"/>
    </xf>
    <xf borderId="7" fillId="0" fontId="19" numFmtId="165" xfId="0" applyAlignment="1" applyBorder="1" applyFont="1" applyNumberFormat="1">
      <alignment horizontal="center"/>
    </xf>
    <xf borderId="0" fillId="0" fontId="13" numFmtId="0" xfId="0" applyAlignment="1" applyFont="1">
      <alignment horizontal="center"/>
    </xf>
    <xf borderId="0" fillId="0" fontId="17" numFmtId="0" xfId="0" applyFont="1"/>
    <xf borderId="0" fillId="0" fontId="136" numFmtId="0" xfId="0" applyAlignment="1" applyFont="1">
      <alignment horizontal="center" vertical="center"/>
    </xf>
    <xf borderId="7" fillId="26" fontId="13" numFmtId="49" xfId="0" applyAlignment="1" applyBorder="1" applyFont="1" applyNumberFormat="1">
      <alignment horizontal="center"/>
    </xf>
    <xf borderId="0" fillId="0" fontId="11" numFmtId="0" xfId="0" applyAlignment="1" applyFont="1">
      <alignment horizontal="center"/>
    </xf>
    <xf borderId="7" fillId="26" fontId="15" numFmtId="165" xfId="0" applyAlignment="1" applyBorder="1" applyFont="1" applyNumberFormat="1">
      <alignment horizontal="center" shrinkToFit="0" vertical="center" wrapText="1"/>
    </xf>
    <xf borderId="7" fillId="0" fontId="15" numFmtId="165" xfId="0" applyAlignment="1" applyBorder="1" applyFont="1" applyNumberFormat="1">
      <alignment horizontal="center" shrinkToFit="0" vertical="center" wrapText="1"/>
    </xf>
    <xf borderId="3" fillId="26" fontId="19" numFmtId="0" xfId="0" applyAlignment="1" applyBorder="1" applyFont="1">
      <alignment horizontal="center"/>
    </xf>
    <xf borderId="7" fillId="26" fontId="19" numFmtId="165" xfId="0" applyAlignment="1" applyBorder="1" applyFont="1" applyNumberFormat="1">
      <alignment horizontal="center"/>
    </xf>
    <xf borderId="0" fillId="0" fontId="137" numFmtId="0" xfId="0" applyAlignment="1" applyFont="1">
      <alignment horizontal="center" vertical="center"/>
    </xf>
    <xf borderId="0" fillId="0" fontId="138" numFmtId="0" xfId="0" applyAlignment="1" applyFont="1">
      <alignment horizontal="center" vertical="center"/>
    </xf>
    <xf borderId="0" fillId="0" fontId="139" numFmtId="0" xfId="0" applyAlignment="1" applyFont="1">
      <alignment horizontal="center" vertical="center"/>
    </xf>
    <xf borderId="0" fillId="0" fontId="11" numFmtId="0" xfId="0" applyFont="1"/>
    <xf borderId="0" fillId="0" fontId="11" numFmtId="14" xfId="0" applyFont="1" applyNumberFormat="1"/>
    <xf borderId="0" fillId="0" fontId="140" numFmtId="165" xfId="0" applyFont="1" applyNumberFormat="1"/>
    <xf borderId="0" fillId="0" fontId="140" numFmtId="0" xfId="0" applyFont="1"/>
    <xf borderId="0" fillId="0" fontId="141" numFmtId="0" xfId="0" applyFont="1"/>
    <xf borderId="0" fillId="0" fontId="12" numFmtId="165" xfId="0" applyFont="1" applyNumberFormat="1"/>
    <xf borderId="3" fillId="30" fontId="17" numFmtId="0" xfId="0" applyAlignment="1" applyBorder="1" applyFill="1" applyFont="1">
      <alignment horizontal="center"/>
    </xf>
    <xf borderId="7" fillId="31" fontId="11" numFmtId="0" xfId="0" applyBorder="1" applyFill="1" applyFont="1"/>
    <xf borderId="7" fillId="31" fontId="11" numFmtId="166" xfId="0" applyBorder="1" applyFont="1" applyNumberFormat="1"/>
    <xf borderId="7" fillId="32" fontId="11" numFmtId="0" xfId="0" applyBorder="1" applyFill="1" applyFont="1"/>
    <xf borderId="7" fillId="32" fontId="11" numFmtId="166" xfId="0" applyBorder="1" applyFont="1" applyNumberFormat="1"/>
    <xf borderId="0" fillId="0" fontId="12" numFmtId="169" xfId="0" applyFont="1" applyNumberFormat="1"/>
    <xf borderId="0" fillId="0" fontId="140" numFmtId="2" xfId="0" applyFont="1" applyNumberFormat="1"/>
    <xf borderId="0" fillId="0" fontId="141" numFmtId="2" xfId="0" applyFont="1" applyNumberFormat="1"/>
    <xf borderId="66" fillId="0" fontId="56" numFmtId="0" xfId="0" applyAlignment="1" applyBorder="1" applyFont="1">
      <alignment horizontal="center" vertical="center"/>
    </xf>
    <xf borderId="103" fillId="0" fontId="2" numFmtId="0" xfId="0" applyBorder="1" applyFont="1"/>
    <xf borderId="68" fillId="0" fontId="56" numFmtId="0" xfId="0" applyAlignment="1" applyBorder="1" applyFont="1">
      <alignment horizontal="center" vertical="center"/>
    </xf>
    <xf borderId="104" fillId="0" fontId="56" numFmtId="49" xfId="0" applyAlignment="1" applyBorder="1" applyFont="1" applyNumberFormat="1">
      <alignment horizontal="center" vertical="center"/>
    </xf>
    <xf borderId="105" fillId="0" fontId="2" numFmtId="0" xfId="0" applyBorder="1" applyFont="1"/>
    <xf borderId="106" fillId="0" fontId="55" numFmtId="0" xfId="0" applyAlignment="1" applyBorder="1" applyFont="1">
      <alignment horizontal="center" vertical="center"/>
    </xf>
    <xf borderId="3" fillId="4" fontId="55" numFmtId="0" xfId="0" applyAlignment="1" applyBorder="1" applyFont="1">
      <alignment horizontal="center" vertical="center"/>
    </xf>
    <xf borderId="107" fillId="0" fontId="2" numFmtId="0" xfId="0" applyBorder="1" applyFont="1"/>
    <xf borderId="108" fillId="4" fontId="55" numFmtId="0" xfId="0" applyBorder="1" applyFont="1"/>
    <xf borderId="31" fillId="4" fontId="55" numFmtId="182" xfId="0" applyAlignment="1" applyBorder="1" applyFont="1" applyNumberFormat="1">
      <alignment horizontal="center"/>
    </xf>
    <xf borderId="7" fillId="4" fontId="55" numFmtId="0" xfId="0" applyBorder="1" applyFont="1"/>
    <xf borderId="109" fillId="4" fontId="55" numFmtId="182" xfId="0" applyAlignment="1" applyBorder="1" applyFont="1" applyNumberFormat="1">
      <alignment horizontal="center"/>
    </xf>
    <xf borderId="110" fillId="4" fontId="55" numFmtId="0" xfId="0" applyBorder="1" applyFont="1"/>
    <xf borderId="7" fillId="4" fontId="55" numFmtId="182" xfId="0" applyAlignment="1" applyBorder="1" applyFont="1" applyNumberFormat="1">
      <alignment horizontal="center"/>
    </xf>
    <xf borderId="13" fillId="4" fontId="55" numFmtId="182" xfId="0" applyAlignment="1" applyBorder="1" applyFont="1" applyNumberFormat="1">
      <alignment horizontal="center" vertical="center"/>
    </xf>
    <xf borderId="111" fillId="4" fontId="55" numFmtId="182" xfId="0" applyAlignment="1" applyBorder="1" applyFont="1" applyNumberFormat="1">
      <alignment horizontal="center" vertical="center"/>
    </xf>
    <xf borderId="109" fillId="4" fontId="55" numFmtId="182" xfId="0" applyAlignment="1" applyBorder="1" applyFont="1" applyNumberFormat="1">
      <alignment horizontal="center" vertical="center"/>
    </xf>
    <xf borderId="7" fillId="4" fontId="55" numFmtId="182" xfId="0" applyAlignment="1" applyBorder="1" applyFont="1" applyNumberFormat="1">
      <alignment horizontal="center" vertical="center"/>
    </xf>
    <xf borderId="112" fillId="4" fontId="55" numFmtId="182" xfId="0" applyAlignment="1" applyBorder="1" applyFont="1" applyNumberFormat="1">
      <alignment horizontal="center"/>
    </xf>
    <xf borderId="7" fillId="4" fontId="55" numFmtId="183" xfId="0" applyBorder="1" applyFont="1" applyNumberFormat="1"/>
    <xf borderId="113" fillId="4" fontId="55" numFmtId="0" xfId="0" applyBorder="1" applyFont="1"/>
    <xf borderId="29" fillId="4" fontId="55" numFmtId="182" xfId="0" applyAlignment="1" applyBorder="1" applyFont="1" applyNumberFormat="1">
      <alignment horizontal="center"/>
    </xf>
    <xf borderId="114" fillId="4" fontId="55" numFmtId="182" xfId="0" applyAlignment="1" applyBorder="1" applyFont="1" applyNumberFormat="1">
      <alignment horizontal="center" vertical="center"/>
    </xf>
    <xf borderId="20" fillId="4" fontId="18" numFmtId="182" xfId="0" applyAlignment="1" applyBorder="1" applyFont="1" applyNumberFormat="1">
      <alignment horizontal="center"/>
    </xf>
    <xf borderId="109" fillId="4" fontId="21" numFmtId="182" xfId="0" applyAlignment="1" applyBorder="1" applyFont="1" applyNumberFormat="1">
      <alignment horizontal="center"/>
    </xf>
    <xf borderId="115" fillId="0" fontId="55" numFmtId="0" xfId="0" applyAlignment="1" applyBorder="1" applyFont="1">
      <alignment horizontal="center" vertical="center"/>
    </xf>
    <xf borderId="116" fillId="4" fontId="142" numFmtId="182" xfId="0" applyAlignment="1" applyBorder="1" applyFont="1" applyNumberFormat="1">
      <alignment horizontal="center" vertical="center"/>
    </xf>
    <xf borderId="117" fillId="0" fontId="2" numFmtId="0" xfId="0" applyBorder="1" applyFont="1"/>
    <xf borderId="0" fillId="0" fontId="55" numFmtId="182" xfId="0" applyAlignment="1" applyFont="1" applyNumberFormat="1">
      <alignment horizontal="center" vertical="center"/>
    </xf>
    <xf borderId="12" fillId="4" fontId="143" numFmtId="182" xfId="0" applyAlignment="1" applyBorder="1" applyFont="1" applyNumberFormat="1">
      <alignment horizontal="center" vertical="center"/>
    </xf>
    <xf borderId="12" fillId="4" fontId="136" numFmtId="0" xfId="0" applyAlignment="1" applyBorder="1" applyFont="1">
      <alignment horizontal="center" vertical="center"/>
    </xf>
    <xf borderId="12" fillId="4" fontId="18" numFmtId="0" xfId="0" applyAlignment="1" applyBorder="1" applyFont="1">
      <alignment horizontal="center" vertical="center"/>
    </xf>
    <xf borderId="0" fillId="0" fontId="55" numFmtId="0" xfId="0" applyAlignment="1" applyFont="1">
      <alignment horizontal="center" vertical="center"/>
    </xf>
    <xf borderId="37" fillId="4" fontId="144" numFmtId="182" xfId="0" applyAlignment="1" applyBorder="1" applyFont="1" applyNumberFormat="1">
      <alignment horizontal="center" vertical="center"/>
    </xf>
    <xf borderId="118" fillId="0" fontId="56" numFmtId="0" xfId="0" applyAlignment="1" applyBorder="1" applyFont="1">
      <alignment horizontal="center" vertical="center"/>
    </xf>
    <xf borderId="119" fillId="0" fontId="2" numFmtId="0" xfId="0" applyBorder="1" applyFont="1"/>
    <xf borderId="120" fillId="0" fontId="2" numFmtId="0" xfId="0" applyBorder="1" applyFont="1"/>
    <xf borderId="106" fillId="0" fontId="56" numFmtId="0" xfId="0" applyAlignment="1" applyBorder="1" applyFont="1">
      <alignment horizontal="center" vertical="center"/>
    </xf>
    <xf borderId="106" fillId="0" fontId="56" numFmtId="49" xfId="0" applyAlignment="1" applyBorder="1" applyFont="1" applyNumberFormat="1">
      <alignment horizontal="center" vertical="center"/>
    </xf>
    <xf borderId="7" fillId="4" fontId="55" numFmtId="0" xfId="0" applyAlignment="1" applyBorder="1" applyFont="1">
      <alignment horizontal="center"/>
    </xf>
    <xf borderId="112" fillId="4" fontId="20" numFmtId="0" xfId="0" applyBorder="1" applyFont="1"/>
    <xf borderId="108" fillId="0" fontId="23" numFmtId="0" xfId="0" applyAlignment="1" applyBorder="1" applyFont="1">
      <alignment horizontal="center"/>
    </xf>
    <xf borderId="7" fillId="4" fontId="56" numFmtId="182" xfId="0" applyAlignment="1" applyBorder="1" applyFont="1" applyNumberFormat="1">
      <alignment horizontal="center"/>
    </xf>
    <xf borderId="112" fillId="4" fontId="56" numFmtId="182" xfId="0" applyAlignment="1" applyBorder="1" applyFont="1" applyNumberFormat="1">
      <alignment horizontal="center"/>
    </xf>
    <xf borderId="108" fillId="4" fontId="145" numFmtId="0" xfId="0" applyBorder="1" applyFont="1"/>
    <xf borderId="24" fillId="4" fontId="145" numFmtId="0" xfId="0" applyBorder="1" applyFont="1"/>
    <xf borderId="108" fillId="0" fontId="146" numFmtId="0" xfId="0" applyAlignment="1" applyBorder="1" applyFont="1">
      <alignment horizontal="center"/>
    </xf>
    <xf borderId="7" fillId="4" fontId="55" numFmtId="0" xfId="0" applyAlignment="1" applyBorder="1" applyFont="1">
      <alignment horizontal="right"/>
    </xf>
    <xf borderId="108" fillId="0" fontId="145" numFmtId="0" xfId="0" applyBorder="1" applyFont="1"/>
    <xf borderId="7" fillId="4" fontId="56" numFmtId="0" xfId="0" applyBorder="1" applyFont="1"/>
    <xf borderId="121" fillId="0" fontId="55" numFmtId="0" xfId="0" applyAlignment="1" applyBorder="1" applyFont="1">
      <alignment horizontal="center"/>
    </xf>
    <xf borderId="30" fillId="4" fontId="56" numFmtId="182" xfId="0" applyAlignment="1" applyBorder="1" applyFont="1" applyNumberFormat="1">
      <alignment horizontal="center"/>
    </xf>
    <xf borderId="30" fillId="4" fontId="55" numFmtId="0" xfId="0" applyAlignment="1" applyBorder="1" applyFont="1">
      <alignment horizontal="center"/>
    </xf>
    <xf borderId="122" fillId="4" fontId="56" numFmtId="182" xfId="0" applyAlignment="1" applyBorder="1" applyFont="1" applyNumberFormat="1">
      <alignment horizontal="center"/>
    </xf>
    <xf borderId="115" fillId="0" fontId="55" numFmtId="182" xfId="0" applyAlignment="1" applyBorder="1" applyFont="1" applyNumberFormat="1">
      <alignment horizontal="center" vertical="center"/>
    </xf>
    <xf borderId="27" fillId="4" fontId="21" numFmtId="182" xfId="0" applyAlignment="1" applyBorder="1" applyFont="1" applyNumberFormat="1">
      <alignment horizontal="center" vertical="center"/>
    </xf>
    <xf borderId="123" fillId="0" fontId="2" numFmtId="0" xfId="0" applyBorder="1" applyFont="1"/>
    <xf borderId="68" fillId="0" fontId="56" numFmtId="49" xfId="0" applyAlignment="1" applyBorder="1" applyFont="1" applyNumberFormat="1">
      <alignment horizontal="center" vertical="center"/>
    </xf>
    <xf borderId="121" fillId="0" fontId="55" numFmtId="0" xfId="0" applyAlignment="1" applyBorder="1" applyFont="1">
      <alignment horizontal="center" vertical="center"/>
    </xf>
    <xf borderId="112" fillId="4" fontId="146" numFmtId="182" xfId="0" applyAlignment="1" applyBorder="1" applyFont="1" applyNumberFormat="1">
      <alignment horizontal="center"/>
    </xf>
    <xf borderId="124" fillId="0" fontId="2" numFmtId="0" xfId="0" applyBorder="1" applyFont="1"/>
    <xf borderId="125" fillId="0" fontId="2" numFmtId="0" xfId="0" applyBorder="1" applyFont="1"/>
    <xf borderId="27" fillId="4" fontId="18" numFmtId="182" xfId="0" applyAlignment="1" applyBorder="1" applyFont="1" applyNumberFormat="1">
      <alignment horizontal="center" vertical="center"/>
    </xf>
    <xf borderId="12" fillId="4" fontId="147" numFmtId="182" xfId="0" applyAlignment="1" applyBorder="1" applyFont="1" applyNumberFormat="1">
      <alignment horizontal="center" vertical="center"/>
    </xf>
    <xf borderId="126" fillId="4" fontId="55" numFmtId="0" xfId="0" applyAlignment="1" applyBorder="1" applyFont="1">
      <alignment horizontal="center"/>
    </xf>
    <xf borderId="108" fillId="0" fontId="55" numFmtId="0" xfId="0" applyAlignment="1" applyBorder="1" applyFont="1">
      <alignment horizontal="center"/>
    </xf>
    <xf borderId="7" fillId="4" fontId="18" numFmtId="165" xfId="0" applyAlignment="1" applyBorder="1" applyFont="1" applyNumberFormat="1">
      <alignment horizontal="center"/>
    </xf>
    <xf borderId="7" fillId="4" fontId="148" numFmtId="182" xfId="0" applyAlignment="1" applyBorder="1" applyFont="1" applyNumberFormat="1">
      <alignment horizontal="center"/>
    </xf>
    <xf borderId="112" fillId="4" fontId="55" numFmtId="49" xfId="0" applyAlignment="1" applyBorder="1" applyFont="1" applyNumberFormat="1">
      <alignment horizontal="center" vertical="center"/>
    </xf>
    <xf borderId="112" fillId="4" fontId="55" numFmtId="49" xfId="0" applyAlignment="1" applyBorder="1" applyFont="1" applyNumberFormat="1">
      <alignment horizontal="center"/>
    </xf>
    <xf borderId="7" fillId="4" fontId="18" numFmtId="165" xfId="0" applyAlignment="1" applyBorder="1" applyFont="1" applyNumberFormat="1">
      <alignment horizontal="center" vertical="center"/>
    </xf>
    <xf borderId="20" fillId="4" fontId="18" numFmtId="165" xfId="0" applyAlignment="1" applyBorder="1" applyFont="1" applyNumberFormat="1">
      <alignment horizontal="center"/>
    </xf>
    <xf borderId="31" fillId="4" fontId="18" numFmtId="165" xfId="0" applyAlignment="1" applyBorder="1" applyFont="1" applyNumberFormat="1">
      <alignment horizontal="center"/>
    </xf>
    <xf borderId="7" fillId="4" fontId="148" numFmtId="165" xfId="0" applyAlignment="1" applyBorder="1" applyFont="1" applyNumberFormat="1">
      <alignment horizontal="center"/>
    </xf>
    <xf borderId="31" fillId="4" fontId="55" numFmtId="165" xfId="0" applyAlignment="1" applyBorder="1" applyFont="1" applyNumberFormat="1">
      <alignment horizontal="center"/>
    </xf>
    <xf borderId="122" fillId="4" fontId="55" numFmtId="49" xfId="0" applyAlignment="1" applyBorder="1" applyFont="1" applyNumberFormat="1">
      <alignment horizontal="center"/>
    </xf>
    <xf borderId="7" fillId="4" fontId="147" numFmtId="165" xfId="0" applyAlignment="1" applyBorder="1" applyFont="1" applyNumberFormat="1">
      <alignment horizontal="center"/>
    </xf>
    <xf borderId="20" fillId="4" fontId="55" numFmtId="182" xfId="0" applyAlignment="1" applyBorder="1" applyFont="1" applyNumberFormat="1">
      <alignment horizontal="center"/>
    </xf>
    <xf borderId="112" fillId="4" fontId="55" numFmtId="184" xfId="0" applyAlignment="1" applyBorder="1" applyFont="1" applyNumberFormat="1">
      <alignment horizontal="center"/>
    </xf>
    <xf borderId="3" fillId="0" fontId="56" numFmtId="0" xfId="0" applyAlignment="1" applyBorder="1" applyFont="1">
      <alignment horizontal="center" vertical="center"/>
    </xf>
    <xf borderId="125" fillId="0" fontId="55" numFmtId="0" xfId="0" applyAlignment="1" applyBorder="1" applyFont="1">
      <alignment vertical="center"/>
    </xf>
    <xf borderId="23" fillId="4" fontId="55" numFmtId="166" xfId="0" applyAlignment="1" applyBorder="1" applyFont="1" applyNumberFormat="1">
      <alignment horizontal="center" vertical="center"/>
    </xf>
    <xf borderId="7" fillId="4" fontId="55" numFmtId="182" xfId="0" applyAlignment="1" applyBorder="1" applyFont="1" applyNumberFormat="1">
      <alignment horizontal="left"/>
    </xf>
    <xf borderId="108" fillId="0" fontId="55" numFmtId="0" xfId="0" applyAlignment="1" applyBorder="1" applyFont="1">
      <alignment vertical="center"/>
    </xf>
    <xf borderId="12" fillId="4" fontId="136" numFmtId="0" xfId="0" applyBorder="1" applyFont="1"/>
    <xf borderId="7" fillId="4" fontId="55" numFmtId="0" xfId="0" applyAlignment="1" applyBorder="1" applyFont="1">
      <alignment horizontal="center" vertical="center"/>
    </xf>
    <xf borderId="127" fillId="0" fontId="55" numFmtId="0" xfId="0" applyAlignment="1" applyBorder="1" applyFont="1">
      <alignment horizontal="center"/>
    </xf>
    <xf borderId="128" fillId="4" fontId="56" numFmtId="182" xfId="0" applyAlignment="1" applyBorder="1" applyFont="1" applyNumberFormat="1">
      <alignment horizontal="center"/>
    </xf>
    <xf borderId="128" fillId="4" fontId="21" numFmtId="182" xfId="0" applyAlignment="1" applyBorder="1" applyFont="1" applyNumberFormat="1">
      <alignment horizontal="center" vertical="center"/>
    </xf>
    <xf borderId="129" fillId="4" fontId="142" numFmtId="183" xfId="0" applyAlignment="1" applyBorder="1" applyFont="1" applyNumberFormat="1">
      <alignment horizontal="center" vertical="center"/>
    </xf>
    <xf borderId="12" fillId="4" fontId="55" numFmtId="0" xfId="0" applyAlignment="1" applyBorder="1" applyFont="1">
      <alignment horizontal="center" vertical="center"/>
    </xf>
    <xf borderId="108" fillId="0" fontId="55" numFmtId="0" xfId="0" applyAlignment="1" applyBorder="1" applyFont="1">
      <alignment horizontal="center" vertical="center"/>
    </xf>
    <xf borderId="7" fillId="4" fontId="55" numFmtId="166" xfId="0" applyAlignment="1" applyBorder="1" applyFont="1" applyNumberFormat="1">
      <alignment horizontal="center" vertical="center"/>
    </xf>
    <xf borderId="7" fillId="4" fontId="55" numFmtId="166" xfId="0" applyAlignment="1" applyBorder="1" applyFont="1" applyNumberFormat="1">
      <alignment horizontal="center"/>
    </xf>
    <xf borderId="128" fillId="4" fontId="144" numFmtId="182" xfId="0" applyAlignment="1" applyBorder="1" applyFont="1" applyNumberFormat="1">
      <alignment horizontal="center" vertical="center"/>
    </xf>
    <xf borderId="129" fillId="4" fontId="149" numFmtId="182" xfId="0" applyAlignment="1" applyBorder="1" applyFont="1" applyNumberFormat="1">
      <alignment horizontal="center" vertical="center"/>
    </xf>
    <xf borderId="12" fillId="4" fontId="145" numFmtId="0" xfId="0" applyBorder="1" applyFont="1"/>
    <xf borderId="12" fillId="4" fontId="55" numFmtId="0" xfId="0" applyBorder="1" applyFont="1"/>
    <xf borderId="0" fillId="0" fontId="136" numFmtId="0" xfId="0" applyFont="1"/>
    <xf borderId="10" fillId="4" fontId="55" numFmtId="0" xfId="0" applyAlignment="1" applyBorder="1" applyFont="1">
      <alignment horizontal="center" vertical="center"/>
    </xf>
    <xf borderId="130" fillId="0" fontId="2" numFmtId="0" xfId="0" applyBorder="1" applyFont="1"/>
    <xf borderId="30" fillId="33" fontId="55" numFmtId="182" xfId="0" applyAlignment="1" applyBorder="1" applyFill="1" applyFont="1" applyNumberFormat="1">
      <alignment horizontal="center" vertical="center"/>
    </xf>
    <xf borderId="20" fillId="4" fontId="55" numFmtId="0" xfId="0" applyBorder="1" applyFont="1"/>
    <xf borderId="24" fillId="4" fontId="55" numFmtId="180" xfId="0" applyAlignment="1" applyBorder="1" applyFont="1" applyNumberFormat="1">
      <alignment horizontal="center" vertical="center"/>
    </xf>
    <xf borderId="7" fillId="4" fontId="55" numFmtId="0" xfId="0" applyAlignment="1" applyBorder="1" applyFont="1">
      <alignment horizontal="left" vertical="top"/>
    </xf>
    <xf borderId="3" fillId="4" fontId="55" numFmtId="0" xfId="0" applyAlignment="1" applyBorder="1" applyFont="1">
      <alignment horizontal="left"/>
    </xf>
    <xf borderId="126" fillId="4" fontId="55" numFmtId="182" xfId="0" applyAlignment="1" applyBorder="1" applyFont="1" applyNumberFormat="1">
      <alignment horizontal="center" vertical="center"/>
    </xf>
    <xf borderId="7" fillId="34" fontId="55" numFmtId="182" xfId="0" applyAlignment="1" applyBorder="1" applyFill="1" applyFont="1" applyNumberFormat="1">
      <alignment horizontal="center" vertical="center"/>
    </xf>
    <xf borderId="114" fillId="34" fontId="55" numFmtId="182" xfId="0" applyAlignment="1" applyBorder="1" applyFont="1" applyNumberFormat="1">
      <alignment horizontal="center"/>
    </xf>
    <xf borderId="10" fillId="4" fontId="55" numFmtId="0" xfId="0" applyAlignment="1" applyBorder="1" applyFont="1">
      <alignment horizontal="left"/>
    </xf>
    <xf borderId="7" fillId="4" fontId="18" numFmtId="182" xfId="0" applyAlignment="1" applyBorder="1" applyFont="1" applyNumberFormat="1">
      <alignment horizontal="center" vertical="center"/>
    </xf>
    <xf borderId="3" fillId="4" fontId="18" numFmtId="182" xfId="0" applyAlignment="1" applyBorder="1" applyFont="1" applyNumberFormat="1">
      <alignment horizontal="center" vertical="center"/>
    </xf>
    <xf borderId="69" fillId="0" fontId="55" numFmtId="0" xfId="0" applyAlignment="1" applyBorder="1" applyFont="1">
      <alignment horizontal="center" vertical="center"/>
    </xf>
    <xf borderId="131" fillId="0" fontId="2" numFmtId="0" xfId="0" applyBorder="1" applyFont="1"/>
    <xf borderId="132" fillId="0" fontId="2" numFmtId="0" xfId="0" applyBorder="1" applyFont="1"/>
    <xf borderId="0" fillId="0" fontId="56" numFmtId="0" xfId="0" applyAlignment="1" applyFont="1">
      <alignment horizontal="center" vertical="center"/>
    </xf>
    <xf borderId="3" fillId="4" fontId="55" numFmtId="0" xfId="0" applyAlignment="1" applyBorder="1" applyFont="1">
      <alignment horizontal="center"/>
    </xf>
    <xf borderId="7" fillId="33" fontId="56" numFmtId="182" xfId="0" applyAlignment="1" applyBorder="1" applyFont="1" applyNumberFormat="1">
      <alignment horizontal="center"/>
    </xf>
    <xf borderId="3" fillId="4" fontId="55" numFmtId="0" xfId="0" applyAlignment="1" applyBorder="1" applyFont="1">
      <alignment horizontal="right" vertical="center"/>
    </xf>
    <xf borderId="3" fillId="4" fontId="55" numFmtId="0" xfId="0" applyAlignment="1" applyBorder="1" applyFont="1">
      <alignment horizontal="right"/>
    </xf>
    <xf borderId="115" fillId="0" fontId="150" numFmtId="182" xfId="0" applyAlignment="1" applyBorder="1" applyFont="1" applyNumberFormat="1">
      <alignment horizontal="center" vertical="center"/>
    </xf>
    <xf borderId="27" fillId="4" fontId="142" numFmtId="182" xfId="0" applyAlignment="1" applyBorder="1" applyFont="1" applyNumberFormat="1">
      <alignment horizontal="center" vertical="center"/>
    </xf>
    <xf borderId="112" fillId="30" fontId="146" numFmtId="182" xfId="0" applyAlignment="1" applyBorder="1" applyFont="1" applyNumberFormat="1">
      <alignment horizontal="center"/>
    </xf>
    <xf borderId="3" fillId="4" fontId="55" numFmtId="0" xfId="0" applyAlignment="1" applyBorder="1" applyFont="1">
      <alignment horizontal="left" vertical="center"/>
    </xf>
    <xf borderId="49" fillId="4" fontId="55" numFmtId="0" xfId="0" applyAlignment="1" applyBorder="1" applyFont="1">
      <alignment horizontal="center"/>
    </xf>
    <xf borderId="20" fillId="4" fontId="55" numFmtId="49" xfId="0" applyAlignment="1" applyBorder="1" applyFont="1" applyNumberFormat="1">
      <alignment horizontal="center"/>
    </xf>
    <xf borderId="7" fillId="4" fontId="148" numFmtId="182" xfId="0" applyBorder="1" applyFont="1" applyNumberFormat="1"/>
    <xf borderId="41" fillId="4" fontId="148" numFmtId="182" xfId="0" applyBorder="1" applyFont="1" applyNumberFormat="1"/>
    <xf borderId="20" fillId="4" fontId="18" numFmtId="165" xfId="0" applyAlignment="1" applyBorder="1" applyFont="1" applyNumberFormat="1">
      <alignment horizontal="center" vertical="center"/>
    </xf>
    <xf borderId="7" fillId="4" fontId="55" numFmtId="49" xfId="0" applyAlignment="1" applyBorder="1" applyFont="1" applyNumberFormat="1">
      <alignment horizontal="center"/>
    </xf>
    <xf borderId="24" fillId="4" fontId="148" numFmtId="182" xfId="0" applyBorder="1" applyFont="1" applyNumberFormat="1"/>
    <xf borderId="133" fillId="4" fontId="55" numFmtId="49" xfId="0" applyAlignment="1" applyBorder="1" applyFont="1" applyNumberFormat="1">
      <alignment horizontal="center"/>
    </xf>
    <xf borderId="41" fillId="4" fontId="148" numFmtId="182" xfId="0" applyAlignment="1" applyBorder="1" applyFont="1" applyNumberFormat="1">
      <alignment horizontal="center"/>
    </xf>
    <xf borderId="7" fillId="4" fontId="148" numFmtId="165" xfId="0" applyBorder="1" applyFont="1" applyNumberFormat="1"/>
    <xf borderId="24" fillId="4" fontId="148" numFmtId="165" xfId="0" applyBorder="1" applyFont="1" applyNumberFormat="1"/>
    <xf borderId="41" fillId="4" fontId="148" numFmtId="165" xfId="0" applyAlignment="1" applyBorder="1" applyFont="1" applyNumberFormat="1">
      <alignment horizontal="center"/>
    </xf>
    <xf borderId="134" fillId="4" fontId="148" numFmtId="182" xfId="0" applyAlignment="1" applyBorder="1" applyFont="1" applyNumberFormat="1">
      <alignment horizontal="center"/>
    </xf>
    <xf borderId="127" fillId="0" fontId="150" numFmtId="0" xfId="0" applyAlignment="1" applyBorder="1" applyFont="1">
      <alignment horizontal="center" vertical="center"/>
    </xf>
    <xf borderId="135" fillId="4" fontId="149" numFmtId="165" xfId="0" applyAlignment="1" applyBorder="1" applyFont="1" applyNumberFormat="1">
      <alignment horizontal="center"/>
    </xf>
    <xf borderId="128" fillId="4" fontId="150" numFmtId="182" xfId="0" applyAlignment="1" applyBorder="1" applyFont="1" applyNumberFormat="1">
      <alignment horizontal="center"/>
    </xf>
    <xf borderId="136" fillId="4" fontId="150" numFmtId="182" xfId="0" applyBorder="1" applyFont="1" applyNumberFormat="1"/>
    <xf borderId="0" fillId="0" fontId="55" numFmtId="0" xfId="0" applyAlignment="1" applyFont="1">
      <alignment horizontal="center" shrinkToFit="0" vertical="center" wrapText="1"/>
    </xf>
    <xf borderId="23" fillId="33" fontId="55" numFmtId="166" xfId="0" applyAlignment="1" applyBorder="1" applyFont="1" applyNumberFormat="1">
      <alignment horizontal="center" vertical="center"/>
    </xf>
    <xf borderId="3" fillId="4" fontId="55" numFmtId="182" xfId="0" applyAlignment="1" applyBorder="1" applyFont="1" applyNumberFormat="1">
      <alignment horizontal="left"/>
    </xf>
    <xf borderId="7" fillId="33" fontId="55" numFmtId="182" xfId="0" applyAlignment="1" applyBorder="1" applyFont="1" applyNumberFormat="1">
      <alignment horizontal="center"/>
    </xf>
    <xf borderId="3" fillId="4" fontId="55" numFmtId="182" xfId="0" applyAlignment="1" applyBorder="1" applyFont="1" applyNumberFormat="1">
      <alignment horizontal="center"/>
    </xf>
    <xf borderId="27" fillId="4" fontId="144" numFmtId="182" xfId="0" applyAlignment="1" applyBorder="1" applyFont="1" applyNumberFormat="1">
      <alignment horizontal="center" vertical="center"/>
    </xf>
    <xf borderId="137" fillId="4" fontId="55" numFmtId="182" xfId="0" applyAlignment="1" applyBorder="1" applyFont="1" applyNumberFormat="1">
      <alignment horizontal="center" vertical="center"/>
    </xf>
    <xf borderId="138" fillId="0" fontId="2" numFmtId="0" xfId="0" applyBorder="1" applyFont="1"/>
    <xf borderId="96" fillId="4" fontId="55" numFmtId="0" xfId="0" applyAlignment="1" applyBorder="1" applyFont="1">
      <alignment horizontal="left" shrinkToFit="0" vertical="center" wrapText="1"/>
    </xf>
    <xf borderId="139" fillId="4" fontId="55" numFmtId="180" xfId="0" applyAlignment="1" applyBorder="1" applyFont="1" applyNumberFormat="1">
      <alignment horizontal="center" vertical="center"/>
    </xf>
    <xf borderId="140" fillId="0" fontId="2" numFmtId="0" xfId="0" applyBorder="1" applyFont="1"/>
    <xf borderId="112" fillId="4" fontId="55" numFmtId="182" xfId="0" applyAlignment="1" applyBorder="1" applyFont="1" applyNumberFormat="1">
      <alignment horizontal="center" vertical="center"/>
    </xf>
    <xf borderId="112" fillId="34" fontId="55" numFmtId="182" xfId="0" applyAlignment="1" applyBorder="1" applyFont="1" applyNumberFormat="1">
      <alignment horizontal="center" vertical="center"/>
    </xf>
    <xf borderId="141" fillId="34" fontId="55" numFmtId="182" xfId="0" applyAlignment="1" applyBorder="1" applyFont="1" applyNumberFormat="1">
      <alignment horizontal="center"/>
    </xf>
    <xf borderId="24" fillId="4" fontId="55" numFmtId="182" xfId="0" applyAlignment="1" applyBorder="1" applyFont="1" applyNumberFormat="1">
      <alignment horizontal="center" vertical="center"/>
    </xf>
    <xf borderId="142" fillId="4" fontId="55" numFmtId="182" xfId="0" applyAlignment="1" applyBorder="1" applyFont="1" applyNumberFormat="1">
      <alignment horizontal="center" vertical="center"/>
    </xf>
    <xf borderId="20" fillId="4" fontId="55" numFmtId="0" xfId="0" applyAlignment="1" applyBorder="1" applyFont="1">
      <alignment horizontal="left"/>
    </xf>
    <xf borderId="143" fillId="0" fontId="2" numFmtId="0" xfId="0" applyBorder="1" applyFont="1"/>
    <xf borderId="21" fillId="4" fontId="55" numFmtId="0" xfId="0" applyAlignment="1" applyBorder="1" applyFont="1">
      <alignment horizontal="left"/>
    </xf>
    <xf borderId="31" fillId="4" fontId="55" numFmtId="0" xfId="0" applyAlignment="1" applyBorder="1" applyFont="1">
      <alignment horizontal="left"/>
    </xf>
    <xf borderId="134" fillId="4" fontId="55" numFmtId="0" xfId="0" applyAlignment="1" applyBorder="1" applyFont="1">
      <alignment horizontal="left"/>
    </xf>
    <xf borderId="134" fillId="4" fontId="55" numFmtId="4" xfId="0" applyAlignment="1" applyBorder="1" applyFont="1" applyNumberFormat="1">
      <alignment horizontal="left"/>
    </xf>
    <xf borderId="114" fillId="4" fontId="21" numFmtId="182" xfId="0" applyAlignment="1" applyBorder="1" applyFont="1" applyNumberFormat="1">
      <alignment horizontal="center"/>
    </xf>
    <xf borderId="108" fillId="16" fontId="23" numFmtId="0" xfId="0" applyAlignment="1" applyBorder="1" applyFont="1">
      <alignment horizontal="center"/>
    </xf>
    <xf borderId="7" fillId="16" fontId="56" numFmtId="182" xfId="0" applyAlignment="1" applyBorder="1" applyFont="1" applyNumberFormat="1">
      <alignment horizontal="center"/>
    </xf>
    <xf borderId="0" fillId="0" fontId="55" numFmtId="0" xfId="0" applyAlignment="1" applyFont="1">
      <alignment horizontal="left" shrinkToFit="0" vertical="center" wrapText="1"/>
    </xf>
    <xf borderId="111" fillId="4" fontId="55" numFmtId="0" xfId="0" applyAlignment="1" applyBorder="1" applyFont="1">
      <alignment horizontal="center"/>
    </xf>
    <xf borderId="112" fillId="4" fontId="18" numFmtId="165" xfId="0" applyAlignment="1" applyBorder="1" applyFont="1" applyNumberFormat="1">
      <alignment horizontal="center"/>
    </xf>
    <xf borderId="129" fillId="4" fontId="150" numFmtId="182" xfId="0" applyAlignment="1" applyBorder="1" applyFont="1" applyNumberFormat="1">
      <alignment horizontal="center"/>
    </xf>
    <xf borderId="144" fillId="4" fontId="55" numFmtId="0" xfId="0" applyAlignment="1" applyBorder="1" applyFont="1">
      <alignment horizontal="center" vertical="center"/>
    </xf>
    <xf borderId="145" fillId="4" fontId="55" numFmtId="0" xfId="0" applyBorder="1" applyFont="1"/>
    <xf borderId="102" fillId="4" fontId="55" numFmtId="0" xfId="0" applyBorder="1" applyFont="1"/>
    <xf borderId="102" fillId="33" fontId="55" numFmtId="182" xfId="0" applyAlignment="1" applyBorder="1" applyFont="1" applyNumberFormat="1">
      <alignment horizontal="center" vertical="center"/>
    </xf>
    <xf borderId="24" fillId="4" fontId="55" numFmtId="180" xfId="0" applyAlignment="1" applyBorder="1" applyFont="1" applyNumberFormat="1">
      <alignment horizontal="left" vertical="top"/>
    </xf>
    <xf borderId="110" fillId="4" fontId="55" numFmtId="0" xfId="0" applyAlignment="1" applyBorder="1" applyFont="1">
      <alignment horizontal="left" vertical="top"/>
    </xf>
    <xf borderId="139" fillId="4" fontId="55" numFmtId="182" xfId="0" applyAlignment="1" applyBorder="1" applyFont="1" applyNumberFormat="1">
      <alignment horizontal="center" vertical="center"/>
    </xf>
    <xf borderId="113" fillId="4" fontId="55" numFmtId="0" xfId="0" applyAlignment="1" applyBorder="1" applyFont="1">
      <alignment horizontal="left" vertical="top"/>
    </xf>
    <xf borderId="49" fillId="4" fontId="55" numFmtId="180" xfId="0" applyAlignment="1" applyBorder="1" applyFont="1" applyNumberFormat="1">
      <alignment horizontal="left" vertical="top"/>
    </xf>
    <xf borderId="146" fillId="4" fontId="55" numFmtId="0" xfId="0" applyAlignment="1" applyBorder="1" applyFont="1">
      <alignment horizontal="left" shrinkToFit="0" vertical="center" wrapText="1"/>
    </xf>
    <xf borderId="49" fillId="4" fontId="55" numFmtId="17" xfId="0" applyAlignment="1" applyBorder="1" applyFont="1" applyNumberFormat="1">
      <alignment horizontal="right" vertical="top"/>
    </xf>
    <xf borderId="147" fillId="0" fontId="2" numFmtId="0" xfId="0" applyBorder="1" applyFont="1"/>
    <xf borderId="102" fillId="4" fontId="55" numFmtId="17" xfId="0" applyAlignment="1" applyBorder="1" applyFont="1" applyNumberFormat="1">
      <alignment horizontal="right" vertical="top"/>
    </xf>
    <xf borderId="148" fillId="4" fontId="55" numFmtId="17" xfId="0" applyAlignment="1" applyBorder="1" applyFont="1" applyNumberFormat="1">
      <alignment horizontal="right" vertical="center"/>
    </xf>
    <xf borderId="45" fillId="4" fontId="55" numFmtId="182" xfId="0" applyAlignment="1" applyBorder="1" applyFont="1" applyNumberFormat="1">
      <alignment horizontal="center" vertical="center"/>
    </xf>
    <xf borderId="137" fillId="4" fontId="55" numFmtId="180" xfId="0" applyAlignment="1" applyBorder="1" applyFont="1" applyNumberFormat="1">
      <alignment horizontal="center" vertical="center"/>
    </xf>
    <xf borderId="148" fillId="4" fontId="55" numFmtId="0" xfId="0" applyAlignment="1" applyBorder="1" applyFont="1">
      <alignment vertical="center"/>
    </xf>
    <xf borderId="149" fillId="0" fontId="2" numFmtId="0" xfId="0" applyBorder="1" applyFont="1"/>
    <xf borderId="45" fillId="4" fontId="55" numFmtId="0" xfId="0" applyAlignment="1" applyBorder="1" applyFont="1">
      <alignment horizontal="left" vertical="top"/>
    </xf>
    <xf borderId="24" fillId="4" fontId="55" numFmtId="0" xfId="0" applyAlignment="1" applyBorder="1" applyFont="1">
      <alignment horizontal="left"/>
    </xf>
    <xf borderId="109" fillId="4" fontId="55" numFmtId="183" xfId="0" applyAlignment="1" applyBorder="1" applyFont="1" applyNumberFormat="1">
      <alignment horizontal="center" vertical="center"/>
    </xf>
    <xf borderId="24" fillId="4" fontId="55" numFmtId="183" xfId="0" applyAlignment="1" applyBorder="1" applyFont="1" applyNumberFormat="1">
      <alignment horizontal="left" vertical="top"/>
    </xf>
    <xf borderId="24" fillId="4" fontId="55" numFmtId="0" xfId="0" applyAlignment="1" applyBorder="1" applyFont="1">
      <alignment horizontal="left" vertical="top"/>
    </xf>
    <xf borderId="5" fillId="0" fontId="28" numFmtId="0" xfId="0" applyBorder="1" applyFont="1"/>
    <xf borderId="150" fillId="4" fontId="55" numFmtId="0" xfId="0" applyAlignment="1" applyBorder="1" applyFont="1">
      <alignment horizontal="center" vertical="center"/>
    </xf>
    <xf borderId="136" fillId="4" fontId="55" numFmtId="0" xfId="0" applyAlignment="1" applyBorder="1" applyFont="1">
      <alignment horizontal="center" vertical="center"/>
    </xf>
    <xf borderId="136" fillId="4" fontId="18" numFmtId="182" xfId="0" applyAlignment="1" applyBorder="1" applyFont="1" applyNumberFormat="1">
      <alignment horizontal="center" vertical="center"/>
    </xf>
    <xf borderId="10" fillId="4" fontId="18" numFmtId="182" xfId="0" applyAlignment="1" applyBorder="1" applyFont="1" applyNumberFormat="1">
      <alignment horizontal="center" vertical="center"/>
    </xf>
    <xf borderId="111" fillId="4" fontId="21" numFmtId="182" xfId="0" applyAlignment="1" applyBorder="1" applyFont="1" applyNumberFormat="1">
      <alignment horizontal="center"/>
    </xf>
    <xf borderId="151" fillId="4" fontId="21" numFmtId="182" xfId="0" applyAlignment="1" applyBorder="1" applyFont="1" applyNumberFormat="1">
      <alignment horizontal="center" vertical="center"/>
    </xf>
    <xf borderId="152" fillId="4" fontId="21" numFmtId="182" xfId="0" applyAlignment="1" applyBorder="1" applyFont="1" applyNumberFormat="1">
      <alignment horizontal="center" vertical="center"/>
    </xf>
    <xf borderId="153" fillId="4" fontId="142" numFmtId="182" xfId="0" applyAlignment="1" applyBorder="1" applyFont="1" applyNumberFormat="1">
      <alignment horizontal="center" vertical="center"/>
    </xf>
    <xf borderId="154" fillId="4" fontId="21" numFmtId="182" xfId="0" applyAlignment="1" applyBorder="1" applyFont="1" applyNumberFormat="1">
      <alignment horizontal="center" vertical="center"/>
    </xf>
    <xf borderId="155" fillId="4" fontId="21" numFmtId="182" xfId="0" applyAlignment="1" applyBorder="1" applyFont="1" applyNumberFormat="1">
      <alignment horizontal="center" vertical="center"/>
    </xf>
    <xf borderId="156" fillId="0" fontId="2" numFmtId="0" xfId="0" applyBorder="1" applyFont="1"/>
    <xf borderId="106" fillId="0" fontId="55" numFmtId="0" xfId="0" applyAlignment="1" applyBorder="1" applyFont="1">
      <alignment horizontal="left"/>
    </xf>
    <xf borderId="4" fillId="0" fontId="23" numFmtId="0" xfId="0" applyAlignment="1" applyBorder="1" applyFont="1">
      <alignment horizontal="center"/>
    </xf>
    <xf borderId="20" fillId="33" fontId="56" numFmtId="182" xfId="0" applyAlignment="1" applyBorder="1" applyFont="1" applyNumberFormat="1">
      <alignment horizontal="center"/>
    </xf>
    <xf borderId="20" fillId="4" fontId="55" numFmtId="0" xfId="0" applyAlignment="1" applyBorder="1" applyFont="1">
      <alignment vertical="center"/>
    </xf>
    <xf borderId="24" fillId="4" fontId="55" numFmtId="185" xfId="0" applyBorder="1" applyFont="1" applyNumberFormat="1"/>
    <xf borderId="142" fillId="4" fontId="56" numFmtId="182" xfId="0" applyAlignment="1" applyBorder="1" applyFont="1" applyNumberFormat="1">
      <alignment horizontal="center" vertical="center"/>
    </xf>
    <xf borderId="24" fillId="4" fontId="55" numFmtId="182" xfId="0" applyAlignment="1" applyBorder="1" applyFont="1" applyNumberFormat="1">
      <alignment horizontal="center"/>
    </xf>
    <xf borderId="13" fillId="4" fontId="56" numFmtId="182" xfId="0" applyAlignment="1" applyBorder="1" applyFont="1" applyNumberFormat="1">
      <alignment horizontal="center" vertical="center"/>
    </xf>
    <xf borderId="106" fillId="0" fontId="23" numFmtId="0" xfId="0" applyAlignment="1" applyBorder="1" applyFont="1">
      <alignment horizontal="left"/>
    </xf>
    <xf borderId="30" fillId="4" fontId="56" numFmtId="182" xfId="0" applyAlignment="1" applyBorder="1" applyFont="1" applyNumberFormat="1">
      <alignment horizontal="center" vertical="center"/>
    </xf>
    <xf borderId="106" fillId="0" fontId="146" numFmtId="0" xfId="0" applyAlignment="1" applyBorder="1" applyFont="1">
      <alignment horizontal="center"/>
    </xf>
    <xf borderId="4" fillId="0" fontId="146" numFmtId="0" xfId="0" applyAlignment="1" applyBorder="1" applyFont="1">
      <alignment horizontal="center"/>
    </xf>
    <xf borderId="106" fillId="0" fontId="145" numFmtId="0" xfId="0" applyBorder="1" applyFont="1"/>
    <xf borderId="4" fillId="0" fontId="145" numFmtId="0" xfId="0" applyBorder="1" applyFont="1"/>
    <xf borderId="106" fillId="0" fontId="55" numFmtId="0" xfId="0" applyAlignment="1" applyBorder="1" applyFont="1">
      <alignment horizontal="center"/>
    </xf>
    <xf borderId="2" fillId="0" fontId="55" numFmtId="0" xfId="0" applyAlignment="1" applyBorder="1" applyFont="1">
      <alignment horizontal="center"/>
    </xf>
    <xf borderId="157" fillId="0" fontId="55" numFmtId="0" xfId="0" applyAlignment="1" applyBorder="1" applyFont="1">
      <alignment horizontal="center" vertical="center"/>
    </xf>
    <xf borderId="104" fillId="0" fontId="2" numFmtId="0" xfId="0" applyBorder="1" applyFont="1"/>
    <xf borderId="9" fillId="0" fontId="55" numFmtId="0" xfId="0" applyAlignment="1" applyBorder="1" applyFont="1">
      <alignment horizontal="center" vertical="center"/>
    </xf>
    <xf borderId="68" fillId="0" fontId="55" numFmtId="0" xfId="0" applyAlignment="1" applyBorder="1" applyFont="1">
      <alignment horizontal="center" vertical="center"/>
    </xf>
    <xf borderId="126" fillId="4" fontId="147" numFmtId="182" xfId="0" applyAlignment="1" applyBorder="1" applyFont="1" applyNumberFormat="1">
      <alignment horizontal="center" vertical="center"/>
    </xf>
    <xf borderId="32" fillId="0" fontId="55" numFmtId="0" xfId="0" applyAlignment="1" applyBorder="1" applyFont="1">
      <alignment horizontal="center"/>
    </xf>
    <xf borderId="157" fillId="0" fontId="55" numFmtId="0" xfId="0" applyAlignment="1" applyBorder="1" applyFont="1">
      <alignment horizontal="center"/>
    </xf>
    <xf borderId="13" fillId="4" fontId="18" numFmtId="165" xfId="0" applyAlignment="1" applyBorder="1" applyFont="1" applyNumberFormat="1">
      <alignment horizontal="center" vertical="center"/>
    </xf>
    <xf borderId="41" fillId="4" fontId="55" numFmtId="49" xfId="0" applyAlignment="1" applyBorder="1" applyFont="1" applyNumberFormat="1">
      <alignment horizontal="center"/>
    </xf>
    <xf borderId="70" fillId="0" fontId="55" numFmtId="0" xfId="0" applyAlignment="1" applyBorder="1" applyFont="1">
      <alignment horizontal="center"/>
    </xf>
    <xf borderId="115" fillId="0" fontId="150" numFmtId="0" xfId="0" applyAlignment="1" applyBorder="1" applyFont="1">
      <alignment horizontal="center" vertical="center"/>
    </xf>
    <xf borderId="61" fillId="0" fontId="150" numFmtId="0" xfId="0" applyAlignment="1" applyBorder="1" applyFont="1">
      <alignment horizontal="center" vertical="center"/>
    </xf>
    <xf borderId="106" fillId="0" fontId="55" numFmtId="0" xfId="0" applyAlignment="1" applyBorder="1" applyFont="1">
      <alignment vertical="center"/>
    </xf>
    <xf borderId="4" fillId="0" fontId="55" numFmtId="0" xfId="0" applyAlignment="1" applyBorder="1" applyFont="1">
      <alignment vertical="center"/>
    </xf>
    <xf borderId="157" fillId="0" fontId="55" numFmtId="0" xfId="0" applyAlignment="1" applyBorder="1" applyFont="1">
      <alignment vertical="center"/>
    </xf>
    <xf borderId="2" fillId="0" fontId="55" numFmtId="0" xfId="0" applyAlignment="1" applyBorder="1" applyFont="1">
      <alignment vertical="center"/>
    </xf>
    <xf borderId="30" fillId="33" fontId="55" numFmtId="182" xfId="0" applyAlignment="1" applyBorder="1" applyFont="1" applyNumberFormat="1">
      <alignment horizontal="center"/>
    </xf>
    <xf borderId="115" fillId="0" fontId="55" numFmtId="0" xfId="0" applyAlignment="1" applyBorder="1" applyFont="1">
      <alignment horizontal="center"/>
    </xf>
    <xf borderId="28" fillId="0" fontId="55" numFmtId="0" xfId="0" applyAlignment="1" applyBorder="1" applyFont="1">
      <alignment horizontal="center"/>
    </xf>
    <xf borderId="0" fillId="0" fontId="55" numFmtId="0" xfId="0" applyAlignment="1" applyFont="1">
      <alignment horizontal="center"/>
    </xf>
    <xf borderId="12" fillId="4" fontId="56" numFmtId="182" xfId="0" applyAlignment="1" applyBorder="1" applyFont="1" applyNumberFormat="1">
      <alignment horizontal="center"/>
    </xf>
    <xf borderId="12" fillId="4" fontId="21" numFmtId="182" xfId="0" applyAlignment="1" applyBorder="1" applyFont="1" applyNumberFormat="1">
      <alignment horizontal="center" vertical="center"/>
    </xf>
    <xf borderId="12" fillId="4" fontId="142" numFmtId="183" xfId="0" applyAlignment="1" applyBorder="1" applyFont="1" applyNumberFormat="1">
      <alignment horizontal="center" vertical="center"/>
    </xf>
    <xf borderId="9" fillId="0" fontId="55" numFmtId="0" xfId="0" applyAlignment="1" applyBorder="1" applyFont="1">
      <alignment vertical="center"/>
    </xf>
    <xf borderId="23" fillId="4" fontId="55" numFmtId="182" xfId="0" applyAlignment="1" applyBorder="1" applyFont="1" applyNumberFormat="1">
      <alignment horizontal="center" vertical="center"/>
    </xf>
    <xf borderId="104" fillId="0" fontId="55" numFmtId="0" xfId="0" applyAlignment="1" applyBorder="1" applyFont="1">
      <alignment vertical="center"/>
    </xf>
    <xf borderId="1" fillId="0" fontId="55" numFmtId="0" xfId="0" applyAlignment="1" applyBorder="1" applyFont="1">
      <alignment vertical="center"/>
    </xf>
    <xf borderId="158" fillId="4" fontId="55" numFmtId="182" xfId="0" applyAlignment="1" applyBorder="1" applyFont="1" applyNumberFormat="1">
      <alignment horizontal="left"/>
    </xf>
    <xf borderId="36" fillId="4" fontId="55" numFmtId="182" xfId="0" applyAlignment="1" applyBorder="1" applyFont="1" applyNumberFormat="1">
      <alignment horizontal="center" vertical="center"/>
    </xf>
    <xf borderId="41" fillId="4" fontId="55" numFmtId="182" xfId="0" applyAlignment="1" applyBorder="1" applyFont="1" applyNumberFormat="1">
      <alignment horizontal="left"/>
    </xf>
    <xf borderId="24" fillId="4" fontId="55" numFmtId="182" xfId="0" applyAlignment="1" applyBorder="1" applyFont="1" applyNumberFormat="1">
      <alignment horizontal="left"/>
    </xf>
    <xf borderId="32" fillId="0" fontId="55" numFmtId="0" xfId="0" applyAlignment="1" applyBorder="1" applyFont="1">
      <alignment vertical="center"/>
    </xf>
    <xf borderId="12" fillId="4" fontId="55" numFmtId="182" xfId="0" applyAlignment="1" applyBorder="1" applyFont="1" applyNumberFormat="1">
      <alignment horizontal="center" vertical="center"/>
    </xf>
    <xf borderId="126" fillId="4" fontId="55" numFmtId="180" xfId="0" applyAlignment="1" applyBorder="1" applyFont="1" applyNumberFormat="1">
      <alignment horizontal="center" vertical="center"/>
    </xf>
    <xf borderId="159" fillId="4" fontId="56" numFmtId="182" xfId="0" applyAlignment="1" applyBorder="1" applyFont="1" applyNumberFormat="1">
      <alignment horizontal="center"/>
    </xf>
    <xf borderId="4" fillId="0" fontId="55" numFmtId="0" xfId="0" applyAlignment="1" applyBorder="1" applyFont="1">
      <alignment horizontal="center" vertical="center"/>
    </xf>
    <xf borderId="115" fillId="0" fontId="55" numFmtId="0" xfId="0" applyAlignment="1" applyBorder="1" applyFont="1">
      <alignment horizontal="right"/>
    </xf>
    <xf borderId="28" fillId="0" fontId="55" numFmtId="0" xfId="0" applyAlignment="1" applyBorder="1" applyFont="1">
      <alignment horizontal="right"/>
    </xf>
    <xf borderId="0" fillId="0" fontId="28" numFmtId="183" xfId="0" applyFont="1" applyNumberFormat="1"/>
    <xf borderId="12" fillId="35" fontId="136" numFmtId="0" xfId="0" applyAlignment="1" applyBorder="1" applyFill="1" applyFont="1">
      <alignment horizontal="center" vertical="center"/>
    </xf>
    <xf borderId="0" fillId="0" fontId="28" numFmtId="16" xfId="0" applyAlignment="1" applyFont="1" applyNumberFormat="1">
      <alignment horizontal="center" vertical="center"/>
    </xf>
    <xf borderId="0" fillId="0" fontId="28" numFmtId="185" xfId="0" applyAlignment="1" applyFont="1" applyNumberFormat="1">
      <alignment horizontal="center" vertical="center"/>
    </xf>
    <xf borderId="12" fillId="16" fontId="136" numFmtId="0" xfId="0" applyAlignment="1" applyBorder="1" applyFont="1">
      <alignment horizontal="center" vertical="center"/>
    </xf>
    <xf borderId="12" fillId="16" fontId="136" numFmtId="185" xfId="0" applyAlignment="1" applyBorder="1" applyFont="1" applyNumberFormat="1">
      <alignment horizontal="center" vertical="center"/>
    </xf>
    <xf borderId="37" fillId="16" fontId="136" numFmtId="0" xfId="0" applyAlignment="1" applyBorder="1" applyFont="1">
      <alignment horizontal="center" shrinkToFit="0" vertical="center" wrapText="1"/>
    </xf>
    <xf borderId="0" fillId="0" fontId="28" numFmtId="17" xfId="0" applyAlignment="1" applyFont="1" applyNumberFormat="1">
      <alignment horizontal="center"/>
    </xf>
    <xf borderId="0" fillId="0" fontId="28" numFmtId="185" xfId="0" applyAlignment="1" applyFont="1" applyNumberFormat="1">
      <alignment horizontal="center"/>
    </xf>
    <xf borderId="157" fillId="4" fontId="55" numFmtId="0" xfId="0" applyAlignment="1" applyBorder="1" applyFont="1">
      <alignment horizontal="left" vertical="center"/>
    </xf>
    <xf borderId="0" fillId="0" fontId="136" numFmtId="185" xfId="0" applyFont="1" applyNumberFormat="1"/>
    <xf borderId="160" fillId="0" fontId="2" numFmtId="0" xfId="0" applyBorder="1" applyFont="1"/>
    <xf borderId="0" fillId="0" fontId="28" numFmtId="185" xfId="0" applyFont="1" applyNumberFormat="1"/>
    <xf borderId="94" fillId="0" fontId="136" numFmtId="185" xfId="0" applyBorder="1" applyFont="1" applyNumberFormat="1"/>
    <xf borderId="24" fillId="4" fontId="18" numFmtId="180" xfId="0" applyAlignment="1" applyBorder="1" applyFont="1" applyNumberFormat="1">
      <alignment horizontal="center" vertical="center"/>
    </xf>
    <xf borderId="20" fillId="4" fontId="55" numFmtId="0" xfId="0" applyAlignment="1" applyBorder="1" applyFont="1">
      <alignment horizontal="left" vertical="center"/>
    </xf>
    <xf borderId="24" fillId="4" fontId="55" numFmtId="0" xfId="0" applyAlignment="1" applyBorder="1" applyFont="1">
      <alignment horizontal="left" vertical="center"/>
    </xf>
    <xf borderId="148" fillId="4" fontId="55" numFmtId="0" xfId="0" applyAlignment="1" applyBorder="1" applyFont="1">
      <alignment horizontal="left" vertical="top"/>
    </xf>
    <xf borderId="10" fillId="4" fontId="55" numFmtId="0" xfId="0" applyAlignment="1" applyBorder="1" applyFont="1">
      <alignment horizontal="left" vertical="center"/>
    </xf>
    <xf borderId="161" fillId="4" fontId="18" numFmtId="182" xfId="0" applyAlignment="1" applyBorder="1" applyFont="1" applyNumberFormat="1">
      <alignment horizontal="center" vertical="center"/>
    </xf>
    <xf borderId="12" fillId="4" fontId="136" numFmtId="183" xfId="0" applyAlignment="1" applyBorder="1" applyFont="1" applyNumberFormat="1">
      <alignment horizontal="center" vertical="center"/>
    </xf>
    <xf borderId="7" fillId="4" fontId="148" numFmtId="182" xfId="0" applyAlignment="1" applyBorder="1" applyFont="1" applyNumberFormat="1">
      <alignment horizontal="center" vertical="center"/>
    </xf>
    <xf borderId="109" fillId="4" fontId="55" numFmtId="180" xfId="0" applyAlignment="1" applyBorder="1" applyFont="1" applyNumberFormat="1">
      <alignment horizontal="center" vertical="center"/>
    </xf>
    <xf borderId="112" fillId="4" fontId="18" numFmtId="182" xfId="0" applyAlignment="1" applyBorder="1" applyFont="1" applyNumberFormat="1">
      <alignment horizontal="center"/>
    </xf>
    <xf borderId="4" fillId="0" fontId="55" numFmtId="0" xfId="0" applyAlignment="1" applyBorder="1" applyFont="1">
      <alignment horizontal="center"/>
    </xf>
    <xf borderId="23" fillId="4" fontId="56" numFmtId="182" xfId="0" applyAlignment="1" applyBorder="1" applyFont="1" applyNumberFormat="1">
      <alignment horizontal="center"/>
    </xf>
    <xf borderId="3" fillId="4" fontId="21" numFmtId="182" xfId="0" applyAlignment="1" applyBorder="1" applyFont="1" applyNumberFormat="1">
      <alignment horizontal="center" vertical="center"/>
    </xf>
    <xf borderId="133" fillId="4" fontId="56" numFmtId="182" xfId="0" applyAlignment="1" applyBorder="1" applyFont="1" applyNumberFormat="1">
      <alignment horizontal="center"/>
    </xf>
    <xf borderId="69" fillId="0" fontId="56" numFmtId="0" xfId="0" applyAlignment="1" applyBorder="1" applyFont="1">
      <alignment horizontal="center" vertical="center"/>
    </xf>
    <xf borderId="64" fillId="0" fontId="56" numFmtId="0" xfId="0" applyAlignment="1" applyBorder="1" applyFont="1">
      <alignment horizontal="center" vertical="center"/>
    </xf>
    <xf borderId="155" fillId="4" fontId="56" numFmtId="0" xfId="0" applyAlignment="1" applyBorder="1" applyFont="1">
      <alignment horizontal="center" vertical="center"/>
    </xf>
    <xf borderId="155" fillId="4" fontId="150" numFmtId="0" xfId="0" applyAlignment="1" applyBorder="1" applyFont="1">
      <alignment horizontal="center" vertical="center"/>
    </xf>
    <xf borderId="161" fillId="4" fontId="150" numFmtId="183" xfId="0" applyAlignment="1" applyBorder="1" applyFont="1" applyNumberFormat="1">
      <alignment horizontal="center" vertical="center"/>
    </xf>
    <xf borderId="37" fillId="4" fontId="136" numFmtId="0" xfId="0" applyAlignment="1" applyBorder="1" applyFont="1">
      <alignment horizontal="center" shrinkToFit="0" vertical="center" wrapText="1"/>
    </xf>
    <xf borderId="12" fillId="4" fontId="28" numFmtId="0" xfId="0" applyBorder="1" applyFont="1"/>
    <xf borderId="12" fillId="4" fontId="28" numFmtId="17" xfId="0" applyAlignment="1" applyBorder="1" applyFont="1" applyNumberFormat="1">
      <alignment horizontal="center"/>
    </xf>
    <xf borderId="12" fillId="4" fontId="28" numFmtId="185" xfId="0" applyAlignment="1" applyBorder="1" applyFont="1" applyNumberFormat="1">
      <alignment horizontal="center"/>
    </xf>
    <xf borderId="113" fillId="4" fontId="55" numFmtId="0" xfId="0" applyAlignment="1" applyBorder="1" applyFont="1">
      <alignment vertical="center"/>
    </xf>
    <xf borderId="49" fillId="4" fontId="55" numFmtId="0" xfId="0" applyAlignment="1" applyBorder="1" applyFont="1">
      <alignment vertical="center"/>
    </xf>
    <xf borderId="12" fillId="4" fontId="136" numFmtId="185" xfId="0" applyBorder="1" applyFont="1" applyNumberFormat="1"/>
    <xf borderId="12" fillId="4" fontId="28" numFmtId="185" xfId="0" applyBorder="1" applyFont="1" applyNumberFormat="1"/>
    <xf borderId="94" fillId="4" fontId="136" numFmtId="185" xfId="0" applyBorder="1" applyFont="1" applyNumberFormat="1"/>
    <xf borderId="115" fillId="4" fontId="55" numFmtId="0" xfId="0" applyAlignment="1" applyBorder="1" applyFont="1">
      <alignment horizontal="center" vertical="center"/>
    </xf>
    <xf borderId="111" fillId="4" fontId="18" numFmtId="182" xfId="0" applyAlignment="1" applyBorder="1" applyFont="1" applyNumberFormat="1">
      <alignment horizontal="center" vertical="center"/>
    </xf>
    <xf borderId="162" fillId="4" fontId="142" numFmtId="182" xfId="0" applyAlignment="1" applyBorder="1" applyFont="1" applyNumberFormat="1">
      <alignment horizontal="center" vertical="center"/>
    </xf>
    <xf borderId="163" fillId="0" fontId="2" numFmtId="0" xfId="0" applyBorder="1" applyFont="1"/>
    <xf borderId="164" fillId="0" fontId="2" numFmtId="0" xfId="0" applyBorder="1" applyFont="1"/>
    <xf borderId="24" fillId="4" fontId="55" numFmtId="185" xfId="0" applyAlignment="1" applyBorder="1" applyFont="1" applyNumberFormat="1">
      <alignment horizontal="left"/>
    </xf>
    <xf borderId="137" fillId="4" fontId="56" numFmtId="182" xfId="0" applyAlignment="1" applyBorder="1" applyFont="1" applyNumberFormat="1">
      <alignment horizontal="center" vertical="center"/>
    </xf>
    <xf borderId="133" fillId="4" fontId="56" numFmtId="182" xfId="0" applyAlignment="1" applyBorder="1" applyFont="1" applyNumberFormat="1">
      <alignment horizontal="center" vertical="center"/>
    </xf>
    <xf borderId="144" fillId="4" fontId="55" numFmtId="0" xfId="0" applyAlignment="1" applyBorder="1" applyFont="1">
      <alignment horizontal="right"/>
    </xf>
    <xf borderId="0" fillId="0" fontId="28" numFmtId="4" xfId="0" applyFont="1" applyNumberFormat="1"/>
    <xf borderId="12" fillId="4" fontId="55" numFmtId="182" xfId="0" applyAlignment="1" applyBorder="1" applyFont="1" applyNumberFormat="1">
      <alignment horizontal="left"/>
    </xf>
  </cellXfs>
  <cellStyles count="1">
    <cellStyle xfId="0" name="Normal" builtinId="0"/>
  </cellStyles>
  <dxfs count="5"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2E75B5"/>
          <bgColor rgb="FF2E75B5"/>
        </patternFill>
      </fill>
      <border/>
    </dxf>
    <dxf>
      <font/>
      <fill>
        <patternFill patternType="solid">
          <fgColor rgb="FF0066CC"/>
          <bgColor rgb="FF0066CC"/>
        </patternFill>
      </fill>
      <border/>
    </dxf>
    <dxf>
      <font>
        <color rgb="FFFF00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42" Type="http://schemas.openxmlformats.org/officeDocument/2006/relationships/worksheet" Target="worksheets/sheet39.xml"/><Relationship Id="rId86" Type="http://schemas.openxmlformats.org/officeDocument/2006/relationships/worksheet" Target="worksheets/sheet83.xml"/><Relationship Id="rId41" Type="http://schemas.openxmlformats.org/officeDocument/2006/relationships/worksheet" Target="worksheets/sheet38.xml"/><Relationship Id="rId85" Type="http://schemas.openxmlformats.org/officeDocument/2006/relationships/worksheet" Target="worksheets/sheet82.xml"/><Relationship Id="rId44" Type="http://schemas.openxmlformats.org/officeDocument/2006/relationships/worksheet" Target="worksheets/sheet41.xml"/><Relationship Id="rId88" Type="http://schemas.openxmlformats.org/officeDocument/2006/relationships/worksheet" Target="worksheets/sheet85.xml"/><Relationship Id="rId43" Type="http://schemas.openxmlformats.org/officeDocument/2006/relationships/worksheet" Target="worksheets/sheet40.xml"/><Relationship Id="rId87" Type="http://schemas.openxmlformats.org/officeDocument/2006/relationships/worksheet" Target="worksheets/sheet84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90" Type="http://schemas.openxmlformats.org/officeDocument/2006/relationships/worksheet" Target="worksheets/sheet87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0</xdr:row>
      <xdr:rowOff>123825</xdr:rowOff>
    </xdr:from>
    <xdr:ext cx="1171575" cy="1019175"/>
    <xdr:pic>
      <xdr:nvPicPr>
        <xdr:cNvPr descr="logo ascon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1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2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3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4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5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6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7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8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9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10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62.14"/>
    <col customWidth="1" min="3" max="3" width="28.14"/>
    <col customWidth="1" min="4" max="4" width="25.57"/>
    <col customWidth="1" min="5" max="5" width="31.29"/>
    <col customWidth="1" min="6" max="6" width="18.71"/>
    <col customWidth="1" min="7" max="7" width="28.43"/>
    <col customWidth="1" min="8" max="8" width="24.71"/>
    <col customWidth="1" min="9" max="9" width="28.14"/>
    <col customWidth="1" min="10" max="10" width="23.14"/>
    <col customWidth="1" min="11" max="11" width="32.71"/>
    <col customWidth="1" min="12" max="12" width="35.29"/>
    <col customWidth="1" min="13" max="13" width="28.14"/>
    <col customWidth="1" min="14" max="14" width="34.14"/>
    <col customWidth="1" min="15" max="15" width="29.29"/>
    <col customWidth="1" min="16" max="16" width="36.29"/>
    <col customWidth="1" min="17" max="17" width="28.14"/>
    <col customWidth="1" min="18" max="18" width="32.29"/>
    <col customWidth="1" min="19" max="19" width="30.43"/>
    <col customWidth="1" min="20" max="20" width="34.0"/>
    <col customWidth="1" min="21" max="21" width="29.29"/>
    <col customWidth="1" min="22" max="22" width="34.57"/>
    <col customWidth="1" min="23" max="23" width="29.0"/>
    <col customWidth="1" min="24" max="24" width="34.71"/>
    <col customWidth="1" min="25" max="25" width="28.71"/>
    <col customWidth="1" min="26" max="26" width="34.14"/>
    <col customWidth="1" min="27" max="27" width="29.0"/>
    <col customWidth="1" min="28" max="28" width="29.86"/>
    <col customWidth="1" min="29" max="29" width="27.43"/>
    <col customWidth="1" min="30" max="30" width="31.57"/>
    <col customWidth="1" min="31" max="31" width="27.43"/>
    <col customWidth="1" min="32" max="32" width="40.71"/>
    <col customWidth="1" min="33" max="33" width="28.14"/>
    <col customWidth="1" min="34" max="34" width="37.57"/>
    <col customWidth="1" min="35" max="35" width="28.14"/>
    <col customWidth="1" min="36" max="36" width="38.71"/>
    <col customWidth="1" min="37" max="37" width="28.14"/>
    <col customWidth="1" min="38" max="38" width="38.57"/>
    <col customWidth="1" min="39" max="39" width="28.14"/>
    <col customWidth="1" min="40" max="40" width="38.43"/>
    <col customWidth="1" min="41" max="41" width="28.14"/>
    <col customWidth="1" min="42" max="42" width="40.71"/>
    <col customWidth="1" min="43" max="43" width="28.14"/>
    <col customWidth="1" min="44" max="44" width="38.14"/>
    <col customWidth="1" min="45" max="45" width="28.14"/>
    <col customWidth="1" min="46" max="46" width="37.0"/>
    <col customWidth="1" min="47" max="47" width="28.14"/>
    <col customWidth="1" min="48" max="48" width="38.71"/>
    <col customWidth="1" min="49" max="49" width="28.14"/>
    <col customWidth="1" min="50" max="50" width="36.43"/>
    <col customWidth="1" min="51" max="51" width="30.14"/>
    <col customWidth="1" min="52" max="52" width="36.29"/>
    <col customWidth="1" min="53" max="53" width="28.14"/>
    <col customWidth="1" min="54" max="54" width="36.43"/>
    <col customWidth="1" min="55" max="55" width="28.14"/>
    <col customWidth="1" min="56" max="56" width="39.71"/>
    <col customWidth="1" min="57" max="57" width="30.14"/>
    <col customWidth="1" min="58" max="58" width="40.0"/>
    <col customWidth="1" min="59" max="59" width="28.14"/>
    <col customWidth="1" min="60" max="60" width="45.0"/>
    <col customWidth="1" min="61" max="61" width="28.14"/>
    <col customWidth="1" min="62" max="62" width="37.29"/>
    <col customWidth="1" min="63" max="63" width="28.14"/>
    <col customWidth="1" min="64" max="64" width="37.86"/>
    <col customWidth="1" min="65" max="65" width="28.14"/>
    <col customWidth="1" min="66" max="66" width="38.14"/>
    <col customWidth="1" min="67" max="67" width="29.0"/>
    <col customWidth="1" min="68" max="68" width="41.86"/>
    <col customWidth="1" min="69" max="69" width="28.14"/>
    <col customWidth="1" min="70" max="70" width="39.71"/>
    <col customWidth="1" min="71" max="71" width="28.14"/>
    <col customWidth="1" min="72" max="72" width="41.86"/>
    <col customWidth="1" min="73" max="73" width="28.14"/>
    <col customWidth="1" min="74" max="74" width="44.86"/>
    <col customWidth="1" min="75" max="75" width="28.14"/>
    <col customWidth="1" min="76" max="76" width="35.43"/>
    <col customWidth="1" min="77" max="77" width="27.86"/>
    <col customWidth="1" min="78" max="78" width="39.29"/>
    <col customWidth="1" min="79" max="79" width="29.0"/>
    <col customWidth="1" min="80" max="80" width="34.57"/>
    <col customWidth="1" min="81" max="81" width="30.14"/>
    <col customWidth="1" min="82" max="82" width="41.57"/>
    <col customWidth="1" min="83" max="83" width="27.86"/>
    <col customWidth="1" min="84" max="84" width="35.57"/>
    <col customWidth="1" min="85" max="85" width="27.86"/>
    <col customWidth="1" min="86" max="86" width="41.0"/>
    <col customWidth="1" min="87" max="87" width="27.86"/>
    <col customWidth="1" min="88" max="88" width="34.71"/>
    <col customWidth="1" min="89" max="89" width="27.86"/>
    <col customWidth="1" min="90" max="90" width="26.71"/>
    <col customWidth="1" min="91" max="91" width="24.43"/>
  </cols>
  <sheetData>
    <row r="1" ht="20.25" customHeight="1">
      <c r="A1" s="1" t="s">
        <v>0</v>
      </c>
      <c r="B1" s="2"/>
      <c r="C1" s="3" t="s">
        <v>1</v>
      </c>
      <c r="D1" s="4"/>
      <c r="E1" s="3" t="s">
        <v>2</v>
      </c>
      <c r="F1" s="4"/>
      <c r="G1" s="5" t="s">
        <v>3</v>
      </c>
      <c r="H1" s="4"/>
      <c r="I1" s="3" t="s">
        <v>4</v>
      </c>
      <c r="J1" s="4"/>
      <c r="K1" s="3" t="s">
        <v>5</v>
      </c>
      <c r="L1" s="4"/>
      <c r="M1" s="3" t="s">
        <v>6</v>
      </c>
      <c r="N1" s="4"/>
      <c r="O1" s="3" t="s">
        <v>7</v>
      </c>
      <c r="P1" s="4"/>
      <c r="Q1" s="3" t="s">
        <v>8</v>
      </c>
      <c r="R1" s="4"/>
      <c r="S1" s="3" t="s">
        <v>9</v>
      </c>
      <c r="T1" s="4"/>
      <c r="U1" s="3" t="s">
        <v>10</v>
      </c>
      <c r="V1" s="4"/>
      <c r="W1" s="3" t="s">
        <v>11</v>
      </c>
      <c r="X1" s="4"/>
      <c r="Y1" s="3" t="s">
        <v>12</v>
      </c>
      <c r="Z1" s="4"/>
      <c r="AA1" s="3" t="s">
        <v>13</v>
      </c>
      <c r="AB1" s="4"/>
      <c r="AC1" s="3" t="s">
        <v>14</v>
      </c>
      <c r="AD1" s="4"/>
      <c r="AE1" s="3" t="s">
        <v>15</v>
      </c>
      <c r="AF1" s="4"/>
      <c r="AG1" s="3" t="s">
        <v>16</v>
      </c>
      <c r="AH1" s="4"/>
      <c r="AI1" s="3" t="s">
        <v>17</v>
      </c>
      <c r="AJ1" s="4"/>
      <c r="AK1" s="3" t="s">
        <v>18</v>
      </c>
      <c r="AL1" s="4"/>
      <c r="AM1" s="3" t="s">
        <v>19</v>
      </c>
      <c r="AN1" s="4"/>
      <c r="AO1" s="3" t="s">
        <v>20</v>
      </c>
      <c r="AP1" s="4"/>
      <c r="AQ1" s="3" t="s">
        <v>21</v>
      </c>
      <c r="AR1" s="4"/>
      <c r="AS1" s="3" t="s">
        <v>22</v>
      </c>
      <c r="AT1" s="4"/>
      <c r="AU1" s="3" t="s">
        <v>23</v>
      </c>
      <c r="AV1" s="4"/>
      <c r="AW1" s="3" t="s">
        <v>24</v>
      </c>
      <c r="AX1" s="4"/>
      <c r="AY1" s="3" t="s">
        <v>25</v>
      </c>
      <c r="AZ1" s="4"/>
      <c r="BA1" s="3" t="s">
        <v>26</v>
      </c>
      <c r="BB1" s="4"/>
      <c r="BC1" s="3" t="s">
        <v>27</v>
      </c>
      <c r="BD1" s="4"/>
      <c r="BE1" s="3" t="s">
        <v>28</v>
      </c>
      <c r="BF1" s="4"/>
      <c r="BG1" s="3" t="s">
        <v>29</v>
      </c>
      <c r="BH1" s="4"/>
      <c r="BI1" s="3" t="s">
        <v>30</v>
      </c>
      <c r="BJ1" s="4"/>
      <c r="BK1" s="3" t="s">
        <v>31</v>
      </c>
      <c r="BL1" s="4"/>
      <c r="BM1" s="3" t="s">
        <v>32</v>
      </c>
      <c r="BN1" s="4"/>
      <c r="BO1" s="3" t="s">
        <v>33</v>
      </c>
      <c r="BP1" s="4"/>
      <c r="BQ1" s="3" t="s">
        <v>34</v>
      </c>
      <c r="BR1" s="4"/>
      <c r="BS1" s="3" t="s">
        <v>35</v>
      </c>
      <c r="BT1" s="4"/>
      <c r="BU1" s="3" t="s">
        <v>36</v>
      </c>
      <c r="BV1" s="4"/>
      <c r="BW1" s="3" t="s">
        <v>37</v>
      </c>
      <c r="BX1" s="4"/>
      <c r="BY1" s="3" t="s">
        <v>38</v>
      </c>
      <c r="BZ1" s="4"/>
      <c r="CA1" s="3" t="s">
        <v>39</v>
      </c>
      <c r="CB1" s="4"/>
      <c r="CC1" s="3" t="s">
        <v>40</v>
      </c>
      <c r="CD1" s="4"/>
      <c r="CE1" s="3" t="s">
        <v>41</v>
      </c>
      <c r="CF1" s="4"/>
      <c r="CG1" s="3" t="s">
        <v>42</v>
      </c>
      <c r="CH1" s="4"/>
      <c r="CI1" s="3" t="s">
        <v>43</v>
      </c>
      <c r="CJ1" s="4"/>
      <c r="CK1" s="3" t="s">
        <v>44</v>
      </c>
      <c r="CL1" s="4"/>
    </row>
    <row r="2" ht="15.75" customHeight="1">
      <c r="A2" s="6"/>
      <c r="B2" s="7"/>
      <c r="C2" s="8" t="s">
        <v>45</v>
      </c>
      <c r="D2" s="4"/>
      <c r="E2" s="8" t="s">
        <v>45</v>
      </c>
      <c r="F2" s="4"/>
      <c r="G2" s="8" t="s">
        <v>45</v>
      </c>
      <c r="H2" s="4"/>
      <c r="I2" s="8" t="s">
        <v>45</v>
      </c>
      <c r="J2" s="4"/>
      <c r="K2" s="8" t="s">
        <v>45</v>
      </c>
      <c r="L2" s="4"/>
      <c r="M2" s="8" t="s">
        <v>45</v>
      </c>
      <c r="N2" s="4"/>
      <c r="O2" s="8" t="s">
        <v>45</v>
      </c>
      <c r="P2" s="4"/>
      <c r="Q2" s="8" t="s">
        <v>45</v>
      </c>
      <c r="R2" s="4"/>
      <c r="S2" s="8" t="s">
        <v>45</v>
      </c>
      <c r="T2" s="4"/>
      <c r="U2" s="8" t="s">
        <v>45</v>
      </c>
      <c r="V2" s="4"/>
      <c r="W2" s="8" t="s">
        <v>45</v>
      </c>
      <c r="X2" s="4"/>
      <c r="Y2" s="8" t="s">
        <v>45</v>
      </c>
      <c r="Z2" s="4"/>
      <c r="AA2" s="8" t="s">
        <v>45</v>
      </c>
      <c r="AB2" s="4"/>
      <c r="AC2" s="8" t="s">
        <v>45</v>
      </c>
      <c r="AD2" s="4"/>
      <c r="AE2" s="8" t="s">
        <v>45</v>
      </c>
      <c r="AF2" s="4"/>
      <c r="AG2" s="8" t="s">
        <v>45</v>
      </c>
      <c r="AH2" s="4"/>
      <c r="AI2" s="8" t="s">
        <v>45</v>
      </c>
      <c r="AJ2" s="4"/>
      <c r="AK2" s="8" t="s">
        <v>45</v>
      </c>
      <c r="AL2" s="4"/>
      <c r="AM2" s="8" t="s">
        <v>45</v>
      </c>
      <c r="AN2" s="4"/>
      <c r="AO2" s="8" t="s">
        <v>45</v>
      </c>
      <c r="AP2" s="4"/>
      <c r="AQ2" s="8" t="s">
        <v>45</v>
      </c>
      <c r="AR2" s="4"/>
      <c r="AS2" s="8" t="s">
        <v>45</v>
      </c>
      <c r="AT2" s="4"/>
      <c r="AU2" s="8" t="s">
        <v>45</v>
      </c>
      <c r="AV2" s="4"/>
      <c r="AW2" s="8" t="s">
        <v>45</v>
      </c>
      <c r="AX2" s="4"/>
      <c r="AY2" s="8" t="s">
        <v>45</v>
      </c>
      <c r="AZ2" s="4"/>
      <c r="BA2" s="8" t="s">
        <v>45</v>
      </c>
      <c r="BB2" s="4"/>
      <c r="BC2" s="8" t="s">
        <v>45</v>
      </c>
      <c r="BD2" s="4"/>
      <c r="BE2" s="8" t="s">
        <v>45</v>
      </c>
      <c r="BF2" s="4"/>
      <c r="BG2" s="8" t="s">
        <v>45</v>
      </c>
      <c r="BH2" s="4"/>
      <c r="BI2" s="8" t="s">
        <v>45</v>
      </c>
      <c r="BJ2" s="4"/>
      <c r="BK2" s="8" t="s">
        <v>45</v>
      </c>
      <c r="BL2" s="4"/>
      <c r="BM2" s="8" t="s">
        <v>45</v>
      </c>
      <c r="BN2" s="4"/>
      <c r="BO2" s="8" t="s">
        <v>45</v>
      </c>
      <c r="BP2" s="4"/>
      <c r="BQ2" s="8" t="s">
        <v>45</v>
      </c>
      <c r="BR2" s="4"/>
      <c r="BS2" s="8" t="s">
        <v>45</v>
      </c>
      <c r="BT2" s="4"/>
      <c r="BU2" s="8" t="s">
        <v>45</v>
      </c>
      <c r="BV2" s="4"/>
      <c r="BW2" s="8" t="s">
        <v>45</v>
      </c>
      <c r="BX2" s="4"/>
      <c r="BY2" s="8" t="s">
        <v>45</v>
      </c>
      <c r="BZ2" s="4"/>
      <c r="CA2" s="8" t="s">
        <v>45</v>
      </c>
      <c r="CB2" s="4"/>
      <c r="CC2" s="8" t="s">
        <v>45</v>
      </c>
      <c r="CD2" s="4"/>
      <c r="CE2" s="8" t="s">
        <v>45</v>
      </c>
      <c r="CF2" s="4"/>
      <c r="CG2" s="8" t="s">
        <v>45</v>
      </c>
      <c r="CH2" s="4"/>
      <c r="CI2" s="8" t="s">
        <v>45</v>
      </c>
      <c r="CJ2" s="4"/>
      <c r="CK2" s="8" t="s">
        <v>45</v>
      </c>
      <c r="CL2" s="4"/>
    </row>
    <row r="3" ht="15.75" customHeight="1">
      <c r="A3" s="6"/>
      <c r="B3" s="7"/>
      <c r="C3" s="9">
        <v>36.0</v>
      </c>
      <c r="D3" s="4"/>
      <c r="E3" s="9">
        <v>36.0</v>
      </c>
      <c r="F3" s="4"/>
      <c r="G3" s="9">
        <v>36.0</v>
      </c>
      <c r="H3" s="4"/>
      <c r="I3" s="9">
        <v>36.0</v>
      </c>
      <c r="J3" s="4"/>
      <c r="K3" s="9">
        <v>36.0</v>
      </c>
      <c r="L3" s="4"/>
      <c r="M3" s="9">
        <v>36.0</v>
      </c>
      <c r="N3" s="4"/>
      <c r="O3" s="9">
        <v>36.0</v>
      </c>
      <c r="P3" s="4"/>
      <c r="Q3" s="9">
        <v>24.0</v>
      </c>
      <c r="R3" s="4"/>
      <c r="S3" s="9">
        <v>24.0</v>
      </c>
      <c r="T3" s="4"/>
      <c r="U3" s="9">
        <v>56.0</v>
      </c>
      <c r="V3" s="4"/>
      <c r="W3" s="9">
        <v>24.0</v>
      </c>
      <c r="X3" s="4"/>
      <c r="Y3" s="9">
        <v>24.0</v>
      </c>
      <c r="Z3" s="4"/>
      <c r="AA3" s="9">
        <v>24.0</v>
      </c>
      <c r="AB3" s="4"/>
      <c r="AC3" s="9">
        <v>24.0</v>
      </c>
      <c r="AD3" s="4"/>
      <c r="AE3" s="9">
        <v>18.0</v>
      </c>
      <c r="AF3" s="4"/>
      <c r="AG3" s="9">
        <v>20.0</v>
      </c>
      <c r="AH3" s="4"/>
      <c r="AI3" s="9">
        <v>16.0</v>
      </c>
      <c r="AJ3" s="4"/>
      <c r="AK3" s="9">
        <v>20.0</v>
      </c>
      <c r="AL3" s="4"/>
      <c r="AM3" s="9">
        <v>16.0</v>
      </c>
      <c r="AN3" s="4"/>
      <c r="AO3" s="9">
        <v>16.0</v>
      </c>
      <c r="AP3" s="4"/>
      <c r="AQ3" s="9">
        <v>20.0</v>
      </c>
      <c r="AR3" s="4"/>
      <c r="AS3" s="9">
        <v>16.0</v>
      </c>
      <c r="AT3" s="4"/>
      <c r="AU3" s="9">
        <v>20.0</v>
      </c>
      <c r="AV3" s="4"/>
      <c r="AW3" s="9">
        <v>16.0</v>
      </c>
      <c r="AX3" s="4"/>
      <c r="AY3" s="9">
        <v>20.0</v>
      </c>
      <c r="AZ3" s="4"/>
      <c r="BA3" s="9">
        <v>16.0</v>
      </c>
      <c r="BB3" s="4"/>
      <c r="BC3" s="9">
        <v>16.0</v>
      </c>
      <c r="BD3" s="4"/>
      <c r="BE3" s="9">
        <v>40.0</v>
      </c>
      <c r="BF3" s="4"/>
      <c r="BG3" s="9">
        <v>20.0</v>
      </c>
      <c r="BH3" s="4"/>
      <c r="BI3" s="9">
        <v>16.0</v>
      </c>
      <c r="BJ3" s="4"/>
      <c r="BK3" s="9">
        <v>30.0</v>
      </c>
      <c r="BL3" s="4"/>
      <c r="BM3" s="9">
        <v>24.0</v>
      </c>
      <c r="BN3" s="4"/>
      <c r="BO3" s="9">
        <v>24.0</v>
      </c>
      <c r="BP3" s="4"/>
      <c r="BQ3" s="9">
        <v>32.0</v>
      </c>
      <c r="BR3" s="4"/>
      <c r="BS3" s="9">
        <v>40.0</v>
      </c>
      <c r="BT3" s="4"/>
      <c r="BU3" s="9">
        <v>60.0</v>
      </c>
      <c r="BV3" s="4"/>
      <c r="BW3" s="9">
        <v>102.0</v>
      </c>
      <c r="BX3" s="4"/>
      <c r="BY3" s="9">
        <v>80.0</v>
      </c>
      <c r="BZ3" s="4"/>
      <c r="CA3" s="9">
        <v>72.0</v>
      </c>
      <c r="CB3" s="4"/>
      <c r="CC3" s="9">
        <v>192.0</v>
      </c>
      <c r="CD3" s="4"/>
      <c r="CE3" s="9">
        <v>28.0</v>
      </c>
      <c r="CF3" s="4"/>
      <c r="CG3" s="9">
        <v>90.0</v>
      </c>
      <c r="CH3" s="4"/>
      <c r="CI3" s="9">
        <v>104.0</v>
      </c>
      <c r="CJ3" s="4"/>
      <c r="CK3" s="9">
        <v>0.0</v>
      </c>
      <c r="CL3" s="4"/>
    </row>
    <row r="4" ht="31.5" customHeight="1">
      <c r="A4" s="6"/>
      <c r="B4" s="7"/>
      <c r="C4" s="10" t="s">
        <v>46</v>
      </c>
      <c r="D4" s="10" t="s">
        <v>47</v>
      </c>
      <c r="E4" s="10" t="s">
        <v>46</v>
      </c>
      <c r="F4" s="10" t="s">
        <v>48</v>
      </c>
      <c r="G4" s="10" t="s">
        <v>46</v>
      </c>
      <c r="H4" s="10" t="s">
        <v>48</v>
      </c>
      <c r="I4" s="10" t="s">
        <v>46</v>
      </c>
      <c r="J4" s="10" t="s">
        <v>48</v>
      </c>
      <c r="K4" s="10" t="s">
        <v>46</v>
      </c>
      <c r="L4" s="10" t="s">
        <v>48</v>
      </c>
      <c r="M4" s="10" t="s">
        <v>46</v>
      </c>
      <c r="N4" s="10" t="s">
        <v>48</v>
      </c>
      <c r="O4" s="10" t="s">
        <v>46</v>
      </c>
      <c r="P4" s="10" t="s">
        <v>48</v>
      </c>
      <c r="Q4" s="10" t="s">
        <v>46</v>
      </c>
      <c r="R4" s="10" t="s">
        <v>48</v>
      </c>
      <c r="S4" s="10" t="s">
        <v>46</v>
      </c>
      <c r="T4" s="10" t="s">
        <v>48</v>
      </c>
      <c r="U4" s="10" t="s">
        <v>46</v>
      </c>
      <c r="V4" s="10" t="s">
        <v>48</v>
      </c>
      <c r="W4" s="10" t="s">
        <v>46</v>
      </c>
      <c r="X4" s="10" t="s">
        <v>48</v>
      </c>
      <c r="Y4" s="10" t="s">
        <v>46</v>
      </c>
      <c r="Z4" s="10" t="s">
        <v>48</v>
      </c>
      <c r="AA4" s="10" t="s">
        <v>12</v>
      </c>
      <c r="AB4" s="10" t="s">
        <v>48</v>
      </c>
      <c r="AC4" s="10" t="s">
        <v>12</v>
      </c>
      <c r="AD4" s="10" t="s">
        <v>48</v>
      </c>
      <c r="AE4" s="10" t="s">
        <v>46</v>
      </c>
      <c r="AF4" s="10" t="s">
        <v>48</v>
      </c>
      <c r="AG4" s="10" t="s">
        <v>46</v>
      </c>
      <c r="AH4" s="10" t="s">
        <v>48</v>
      </c>
      <c r="AI4" s="10" t="s">
        <v>46</v>
      </c>
      <c r="AJ4" s="10" t="s">
        <v>48</v>
      </c>
      <c r="AK4" s="10" t="s">
        <v>46</v>
      </c>
      <c r="AL4" s="10" t="s">
        <v>48</v>
      </c>
      <c r="AM4" s="10" t="s">
        <v>46</v>
      </c>
      <c r="AN4" s="10" t="s">
        <v>48</v>
      </c>
      <c r="AO4" s="10" t="s">
        <v>46</v>
      </c>
      <c r="AP4" s="10" t="s">
        <v>48</v>
      </c>
      <c r="AQ4" s="10" t="s">
        <v>46</v>
      </c>
      <c r="AR4" s="10" t="s">
        <v>48</v>
      </c>
      <c r="AS4" s="10" t="s">
        <v>46</v>
      </c>
      <c r="AT4" s="10" t="s">
        <v>48</v>
      </c>
      <c r="AU4" s="10" t="s">
        <v>46</v>
      </c>
      <c r="AV4" s="10" t="s">
        <v>48</v>
      </c>
      <c r="AW4" s="10" t="s">
        <v>46</v>
      </c>
      <c r="AX4" s="10" t="s">
        <v>48</v>
      </c>
      <c r="AY4" s="10" t="s">
        <v>46</v>
      </c>
      <c r="AZ4" s="10" t="s">
        <v>48</v>
      </c>
      <c r="BA4" s="10" t="s">
        <v>46</v>
      </c>
      <c r="BB4" s="10" t="s">
        <v>48</v>
      </c>
      <c r="BC4" s="10" t="s">
        <v>46</v>
      </c>
      <c r="BD4" s="10" t="s">
        <v>48</v>
      </c>
      <c r="BE4" s="10" t="s">
        <v>46</v>
      </c>
      <c r="BF4" s="10" t="s">
        <v>48</v>
      </c>
      <c r="BG4" s="10" t="s">
        <v>46</v>
      </c>
      <c r="BH4" s="10" t="s">
        <v>48</v>
      </c>
      <c r="BI4" s="10" t="s">
        <v>46</v>
      </c>
      <c r="BJ4" s="10" t="s">
        <v>48</v>
      </c>
      <c r="BK4" s="10" t="s">
        <v>46</v>
      </c>
      <c r="BL4" s="10" t="s">
        <v>48</v>
      </c>
      <c r="BM4" s="10" t="s">
        <v>46</v>
      </c>
      <c r="BN4" s="10" t="s">
        <v>48</v>
      </c>
      <c r="BO4" s="10" t="s">
        <v>46</v>
      </c>
      <c r="BP4" s="10" t="s">
        <v>48</v>
      </c>
      <c r="BQ4" s="10" t="s">
        <v>46</v>
      </c>
      <c r="BR4" s="10" t="s">
        <v>48</v>
      </c>
      <c r="BS4" s="10" t="s">
        <v>46</v>
      </c>
      <c r="BT4" s="10" t="s">
        <v>48</v>
      </c>
      <c r="BU4" s="10" t="s">
        <v>46</v>
      </c>
      <c r="BV4" s="10" t="s">
        <v>48</v>
      </c>
      <c r="BW4" s="10" t="s">
        <v>46</v>
      </c>
      <c r="BX4" s="10" t="s">
        <v>48</v>
      </c>
      <c r="BY4" s="10" t="s">
        <v>46</v>
      </c>
      <c r="BZ4" s="10" t="s">
        <v>48</v>
      </c>
      <c r="CA4" s="10" t="s">
        <v>46</v>
      </c>
      <c r="CB4" s="10" t="s">
        <v>48</v>
      </c>
      <c r="CC4" s="10" t="s">
        <v>46</v>
      </c>
      <c r="CD4" s="10" t="s">
        <v>48</v>
      </c>
      <c r="CE4" s="10" t="s">
        <v>46</v>
      </c>
      <c r="CF4" s="10" t="s">
        <v>48</v>
      </c>
      <c r="CG4" s="10" t="s">
        <v>46</v>
      </c>
      <c r="CH4" s="10" t="s">
        <v>48</v>
      </c>
      <c r="CI4" s="10" t="s">
        <v>46</v>
      </c>
      <c r="CJ4" s="10" t="s">
        <v>48</v>
      </c>
      <c r="CK4" s="10" t="s">
        <v>46</v>
      </c>
      <c r="CL4" s="10" t="s">
        <v>48</v>
      </c>
    </row>
    <row r="5" ht="15.75" customHeight="1">
      <c r="A5" s="11"/>
      <c r="B5" s="12"/>
      <c r="C5" s="13">
        <v>34.0</v>
      </c>
      <c r="D5" s="13">
        <v>2.0</v>
      </c>
      <c r="E5" s="13">
        <v>36.0</v>
      </c>
      <c r="F5" s="13">
        <v>0.0</v>
      </c>
      <c r="G5" s="13">
        <v>34.0</v>
      </c>
      <c r="H5" s="13">
        <v>2.0</v>
      </c>
      <c r="I5" s="13">
        <v>36.0</v>
      </c>
      <c r="J5" s="13">
        <v>0.0</v>
      </c>
      <c r="K5" s="13">
        <v>36.0</v>
      </c>
      <c r="L5" s="13">
        <v>0.0</v>
      </c>
      <c r="M5" s="13">
        <v>31.0</v>
      </c>
      <c r="N5" s="13">
        <v>5.0</v>
      </c>
      <c r="O5" s="13">
        <v>25.0</v>
      </c>
      <c r="P5" s="13">
        <v>11.0</v>
      </c>
      <c r="Q5" s="13">
        <v>24.0</v>
      </c>
      <c r="R5" s="13">
        <v>0.0</v>
      </c>
      <c r="S5" s="13">
        <v>24.0</v>
      </c>
      <c r="T5" s="13">
        <v>0.0</v>
      </c>
      <c r="U5" s="13">
        <v>56.0</v>
      </c>
      <c r="V5" s="13">
        <v>0.0</v>
      </c>
      <c r="W5" s="13">
        <v>16.0</v>
      </c>
      <c r="X5" s="13">
        <v>8.0</v>
      </c>
      <c r="Y5" s="13">
        <v>13.0</v>
      </c>
      <c r="Z5" s="13">
        <v>11.0</v>
      </c>
      <c r="AA5" s="13">
        <v>17.0</v>
      </c>
      <c r="AB5" s="13">
        <v>7.0</v>
      </c>
      <c r="AC5" s="13">
        <v>19.0</v>
      </c>
      <c r="AD5" s="13">
        <v>5.0</v>
      </c>
      <c r="AE5" s="13">
        <v>17.0</v>
      </c>
      <c r="AF5" s="13">
        <v>1.0</v>
      </c>
      <c r="AG5" s="13">
        <v>19.0</v>
      </c>
      <c r="AH5" s="13">
        <v>1.0</v>
      </c>
      <c r="AI5" s="13">
        <v>16.0</v>
      </c>
      <c r="AJ5" s="13">
        <v>0.0</v>
      </c>
      <c r="AK5" s="13">
        <v>20.0</v>
      </c>
      <c r="AL5" s="13">
        <v>0.0</v>
      </c>
      <c r="AM5" s="13">
        <v>16.0</v>
      </c>
      <c r="AN5" s="13">
        <v>0.0</v>
      </c>
      <c r="AO5" s="13">
        <v>16.0</v>
      </c>
      <c r="AP5" s="13">
        <v>0.0</v>
      </c>
      <c r="AQ5" s="13">
        <v>20.0</v>
      </c>
      <c r="AR5" s="13">
        <v>0.0</v>
      </c>
      <c r="AS5" s="13">
        <v>16.0</v>
      </c>
      <c r="AT5" s="13">
        <v>0.0</v>
      </c>
      <c r="AU5" s="13">
        <v>20.0</v>
      </c>
      <c r="AV5" s="13">
        <v>0.0</v>
      </c>
      <c r="AW5" s="13">
        <v>16.0</v>
      </c>
      <c r="AX5" s="13">
        <v>0.0</v>
      </c>
      <c r="AY5" s="13">
        <v>20.0</v>
      </c>
      <c r="AZ5" s="13">
        <v>0.0</v>
      </c>
      <c r="BA5" s="13">
        <v>16.0</v>
      </c>
      <c r="BB5" s="13">
        <v>0.0</v>
      </c>
      <c r="BC5" s="13">
        <v>15.0</v>
      </c>
      <c r="BD5" s="13">
        <v>1.0</v>
      </c>
      <c r="BE5" s="13">
        <v>40.0</v>
      </c>
      <c r="BF5" s="13">
        <v>0.0</v>
      </c>
      <c r="BG5" s="13">
        <v>20.0</v>
      </c>
      <c r="BH5" s="13">
        <v>0.0</v>
      </c>
      <c r="BI5" s="13">
        <v>16.0</v>
      </c>
      <c r="BJ5" s="13">
        <v>0.0</v>
      </c>
      <c r="BK5" s="13">
        <v>30.0</v>
      </c>
      <c r="BL5" s="13">
        <v>0.0</v>
      </c>
      <c r="BM5" s="13">
        <v>24.0</v>
      </c>
      <c r="BN5" s="13">
        <v>0.0</v>
      </c>
      <c r="BO5" s="13">
        <v>24.0</v>
      </c>
      <c r="BP5" s="13">
        <v>0.0</v>
      </c>
      <c r="BQ5" s="13">
        <v>31.0</v>
      </c>
      <c r="BR5" s="13">
        <v>1.0</v>
      </c>
      <c r="BS5" s="13">
        <v>37.0</v>
      </c>
      <c r="BT5" s="13">
        <v>3.0</v>
      </c>
      <c r="BU5" s="13">
        <v>60.0</v>
      </c>
      <c r="BV5" s="13">
        <v>0.0</v>
      </c>
      <c r="BW5" s="13">
        <v>102.0</v>
      </c>
      <c r="BX5" s="13">
        <v>0.0</v>
      </c>
      <c r="BY5" s="13">
        <v>80.0</v>
      </c>
      <c r="BZ5" s="13">
        <f>BY3-BY5</f>
        <v>0</v>
      </c>
      <c r="CA5" s="13">
        <v>72.0</v>
      </c>
      <c r="CB5" s="13">
        <v>0.0</v>
      </c>
      <c r="CC5" s="13">
        <v>192.0</v>
      </c>
      <c r="CD5" s="13">
        <v>0.0</v>
      </c>
      <c r="CE5" s="13">
        <v>28.0</v>
      </c>
      <c r="CF5" s="13">
        <v>0.0</v>
      </c>
      <c r="CG5" s="13">
        <v>90.0</v>
      </c>
      <c r="CH5" s="13">
        <v>0.0</v>
      </c>
      <c r="CI5" s="13">
        <v>104.0</v>
      </c>
      <c r="CJ5" s="13">
        <v>0.0</v>
      </c>
      <c r="CK5" s="13">
        <v>0.0</v>
      </c>
      <c r="CL5" s="13">
        <v>0.0</v>
      </c>
    </row>
    <row r="6" ht="20.25" customHeight="1">
      <c r="A6" s="14"/>
      <c r="B6" s="15"/>
      <c r="C6" s="16" t="s">
        <v>49</v>
      </c>
      <c r="D6" s="4"/>
      <c r="E6" s="16" t="s">
        <v>50</v>
      </c>
      <c r="F6" s="4"/>
      <c r="G6" s="17" t="s">
        <v>51</v>
      </c>
      <c r="H6" s="4"/>
      <c r="I6" s="16" t="s">
        <v>50</v>
      </c>
      <c r="J6" s="4"/>
      <c r="K6" s="16" t="s">
        <v>52</v>
      </c>
      <c r="L6" s="4"/>
      <c r="M6" s="16" t="s">
        <v>52</v>
      </c>
      <c r="N6" s="4"/>
      <c r="O6" s="16" t="s">
        <v>52</v>
      </c>
      <c r="P6" s="4"/>
      <c r="Q6" s="16" t="s">
        <v>49</v>
      </c>
      <c r="R6" s="4"/>
      <c r="S6" s="16" t="s">
        <v>53</v>
      </c>
      <c r="T6" s="4"/>
      <c r="U6" s="16" t="s">
        <v>52</v>
      </c>
      <c r="V6" s="4"/>
      <c r="W6" s="16" t="s">
        <v>54</v>
      </c>
      <c r="X6" s="4"/>
      <c r="Y6" s="16" t="s">
        <v>49</v>
      </c>
      <c r="Z6" s="4"/>
      <c r="AA6" s="16" t="s">
        <v>49</v>
      </c>
      <c r="AB6" s="4"/>
      <c r="AC6" s="16" t="s">
        <v>52</v>
      </c>
      <c r="AD6" s="4"/>
      <c r="AE6" s="16" t="s">
        <v>52</v>
      </c>
      <c r="AF6" s="4"/>
      <c r="AG6" s="16" t="s">
        <v>52</v>
      </c>
      <c r="AH6" s="4"/>
      <c r="AI6" s="18" t="s">
        <v>55</v>
      </c>
      <c r="AJ6" s="4"/>
      <c r="AK6" s="18" t="s">
        <v>55</v>
      </c>
      <c r="AL6" s="4"/>
      <c r="AM6" s="18" t="s">
        <v>55</v>
      </c>
      <c r="AN6" s="4"/>
      <c r="AO6" s="18" t="s">
        <v>55</v>
      </c>
      <c r="AP6" s="4"/>
      <c r="AQ6" s="18" t="s">
        <v>55</v>
      </c>
      <c r="AR6" s="4"/>
      <c r="AS6" s="18" t="s">
        <v>55</v>
      </c>
      <c r="AT6" s="4"/>
      <c r="AU6" s="18" t="s">
        <v>55</v>
      </c>
      <c r="AV6" s="4"/>
      <c r="AW6" s="18" t="s">
        <v>56</v>
      </c>
      <c r="AX6" s="4"/>
      <c r="AY6" s="18" t="s">
        <v>56</v>
      </c>
      <c r="AZ6" s="4"/>
      <c r="BA6" s="18" t="s">
        <v>56</v>
      </c>
      <c r="BB6" s="4"/>
      <c r="BC6" s="16" t="s">
        <v>52</v>
      </c>
      <c r="BD6" s="4"/>
      <c r="BE6" s="18" t="s">
        <v>56</v>
      </c>
      <c r="BF6" s="4"/>
      <c r="BG6" s="18" t="s">
        <v>56</v>
      </c>
      <c r="BH6" s="4"/>
      <c r="BI6" s="18" t="s">
        <v>56</v>
      </c>
      <c r="BJ6" s="4"/>
      <c r="BK6" s="18" t="s">
        <v>56</v>
      </c>
      <c r="BL6" s="4"/>
      <c r="BM6" s="18" t="s">
        <v>55</v>
      </c>
      <c r="BN6" s="4"/>
      <c r="BO6" s="18" t="s">
        <v>55</v>
      </c>
      <c r="BP6" s="4"/>
      <c r="BQ6" s="16" t="s">
        <v>52</v>
      </c>
      <c r="BR6" s="4"/>
      <c r="BS6" s="16" t="s">
        <v>52</v>
      </c>
      <c r="BT6" s="4"/>
      <c r="BU6" s="16" t="s">
        <v>52</v>
      </c>
      <c r="BV6" s="4"/>
      <c r="BW6" s="16" t="s">
        <v>52</v>
      </c>
      <c r="BX6" s="4"/>
      <c r="BY6" s="16" t="s">
        <v>52</v>
      </c>
      <c r="BZ6" s="4"/>
      <c r="CA6" s="16" t="s">
        <v>49</v>
      </c>
      <c r="CB6" s="4"/>
      <c r="CC6" s="16" t="s">
        <v>49</v>
      </c>
      <c r="CD6" s="4"/>
      <c r="CE6" s="16" t="s">
        <v>49</v>
      </c>
      <c r="CF6" s="4"/>
      <c r="CG6" s="16" t="s">
        <v>49</v>
      </c>
      <c r="CH6" s="4"/>
      <c r="CI6" s="16" t="s">
        <v>49</v>
      </c>
      <c r="CJ6" s="4"/>
      <c r="CK6" s="19" t="s">
        <v>57</v>
      </c>
      <c r="CL6" s="4"/>
      <c r="CM6" s="20"/>
    </row>
    <row r="7" ht="12.75" customHeight="1">
      <c r="A7" s="21" t="s">
        <v>58</v>
      </c>
      <c r="B7" s="22" t="s">
        <v>59</v>
      </c>
      <c r="C7" s="23">
        <v>24758.59</v>
      </c>
      <c r="D7" s="2"/>
      <c r="E7" s="24">
        <v>24758.59</v>
      </c>
      <c r="F7" s="25"/>
      <c r="G7" s="24">
        <v>27382.0</v>
      </c>
      <c r="H7" s="25"/>
      <c r="I7" s="24">
        <v>26656.3</v>
      </c>
      <c r="J7" s="25"/>
      <c r="K7" s="24">
        <v>26131.0</v>
      </c>
      <c r="L7" s="25"/>
      <c r="M7" s="24">
        <v>22971.33</v>
      </c>
      <c r="N7" s="25"/>
      <c r="O7" s="24">
        <v>24000.0</v>
      </c>
      <c r="P7" s="25"/>
      <c r="Q7" s="24">
        <v>24758.59</v>
      </c>
      <c r="R7" s="25"/>
      <c r="S7" s="24">
        <v>24758.59</v>
      </c>
      <c r="T7" s="25"/>
      <c r="U7" s="24">
        <v>30627.27</v>
      </c>
      <c r="V7" s="25"/>
      <c r="W7" s="24">
        <v>14782.13</v>
      </c>
      <c r="X7" s="25"/>
      <c r="Y7" s="24">
        <v>14782.13</v>
      </c>
      <c r="Z7" s="25"/>
      <c r="AA7" s="24">
        <v>5218.41</v>
      </c>
      <c r="AB7" s="25"/>
      <c r="AC7" s="24">
        <v>14782.13</v>
      </c>
      <c r="AD7" s="25"/>
      <c r="AE7" s="24">
        <v>14519.92</v>
      </c>
      <c r="AF7" s="25"/>
      <c r="AG7" s="24">
        <v>14519.52</v>
      </c>
      <c r="AH7" s="25"/>
      <c r="AI7" s="24">
        <v>5582.19</v>
      </c>
      <c r="AJ7" s="25"/>
      <c r="AK7" s="24">
        <v>5582.19</v>
      </c>
      <c r="AL7" s="25"/>
      <c r="AM7" s="24">
        <v>5582.19</v>
      </c>
      <c r="AN7" s="25"/>
      <c r="AO7" s="24">
        <v>5582.19</v>
      </c>
      <c r="AP7" s="25"/>
      <c r="AQ7" s="24">
        <v>5582.19</v>
      </c>
      <c r="AR7" s="25"/>
      <c r="AS7" s="24">
        <v>5582.19</v>
      </c>
      <c r="AT7" s="25"/>
      <c r="AU7" s="24">
        <v>5582.19</v>
      </c>
      <c r="AV7" s="25"/>
      <c r="AW7" s="24">
        <v>5582.19</v>
      </c>
      <c r="AX7" s="25"/>
      <c r="AY7" s="24">
        <v>14519.52</v>
      </c>
      <c r="AZ7" s="25"/>
      <c r="BA7" s="24">
        <v>5582.19</v>
      </c>
      <c r="BB7" s="25"/>
      <c r="BC7" s="24">
        <v>5582.19</v>
      </c>
      <c r="BD7" s="25"/>
      <c r="BE7" s="24">
        <v>19359.36</v>
      </c>
      <c r="BF7" s="25"/>
      <c r="BG7" s="24">
        <v>5582.19</v>
      </c>
      <c r="BH7" s="25"/>
      <c r="BI7" s="24">
        <v>5582.19</v>
      </c>
      <c r="BJ7" s="25"/>
      <c r="BK7" s="24">
        <v>14519.52</v>
      </c>
      <c r="BL7" s="25"/>
      <c r="BM7" s="24">
        <v>5582.19</v>
      </c>
      <c r="BN7" s="25"/>
      <c r="BO7" s="26">
        <v>5582.19</v>
      </c>
      <c r="BP7" s="25"/>
      <c r="BQ7" s="24">
        <v>5582.19</v>
      </c>
      <c r="BR7" s="25"/>
      <c r="BS7" s="24">
        <v>5582.19</v>
      </c>
      <c r="BT7" s="25"/>
      <c r="BU7" s="24">
        <v>21000.0</v>
      </c>
      <c r="BV7" s="25"/>
      <c r="BW7" s="24">
        <v>30811.0</v>
      </c>
      <c r="BX7" s="25"/>
      <c r="BY7" s="24">
        <v>10249.05</v>
      </c>
      <c r="BZ7" s="25"/>
      <c r="CA7" s="24">
        <v>25567.34</v>
      </c>
      <c r="CB7" s="25"/>
      <c r="CC7" s="24">
        <v>34285.9</v>
      </c>
      <c r="CD7" s="25"/>
      <c r="CE7" s="24">
        <v>20700.0</v>
      </c>
      <c r="CF7" s="25"/>
      <c r="CG7" s="24">
        <v>15914.06</v>
      </c>
      <c r="CH7" s="25"/>
      <c r="CI7" s="24">
        <v>23500.0</v>
      </c>
      <c r="CJ7" s="25"/>
      <c r="CK7" s="24">
        <v>9952.24</v>
      </c>
      <c r="CL7" s="25"/>
    </row>
    <row r="8" ht="12.75" customHeight="1">
      <c r="A8" s="27"/>
      <c r="B8" s="27"/>
      <c r="C8" s="6"/>
      <c r="D8" s="7"/>
      <c r="E8" s="6"/>
      <c r="F8" s="7"/>
      <c r="G8" s="6"/>
      <c r="H8" s="7"/>
      <c r="I8" s="6"/>
      <c r="J8" s="7"/>
      <c r="K8" s="6"/>
      <c r="L8" s="7"/>
      <c r="M8" s="6"/>
      <c r="N8" s="7"/>
      <c r="O8" s="6"/>
      <c r="P8" s="7"/>
      <c r="Q8" s="6"/>
      <c r="R8" s="7"/>
      <c r="S8" s="6"/>
      <c r="T8" s="7"/>
      <c r="U8" s="6"/>
      <c r="V8" s="7"/>
      <c r="W8" s="6"/>
      <c r="X8" s="7"/>
      <c r="Y8" s="6"/>
      <c r="Z8" s="7"/>
      <c r="AA8" s="6"/>
      <c r="AB8" s="7"/>
      <c r="AC8" s="6"/>
      <c r="AD8" s="7"/>
      <c r="AE8" s="6"/>
      <c r="AF8" s="7"/>
      <c r="AG8" s="6"/>
      <c r="AH8" s="7"/>
      <c r="AI8" s="6"/>
      <c r="AJ8" s="7"/>
      <c r="AK8" s="6"/>
      <c r="AL8" s="7"/>
      <c r="AM8" s="6"/>
      <c r="AN8" s="7"/>
      <c r="AO8" s="6"/>
      <c r="AP8" s="7"/>
      <c r="AQ8" s="6"/>
      <c r="AR8" s="7"/>
      <c r="AS8" s="6"/>
      <c r="AT8" s="7"/>
      <c r="AU8" s="6"/>
      <c r="AV8" s="7"/>
      <c r="AW8" s="6"/>
      <c r="AX8" s="7"/>
      <c r="AY8" s="6"/>
      <c r="AZ8" s="7"/>
      <c r="BA8" s="6"/>
      <c r="BB8" s="7"/>
      <c r="BC8" s="6"/>
      <c r="BD8" s="7"/>
      <c r="BE8" s="6"/>
      <c r="BF8" s="7"/>
      <c r="BG8" s="6"/>
      <c r="BH8" s="7"/>
      <c r="BI8" s="6"/>
      <c r="BJ8" s="7"/>
      <c r="BK8" s="6"/>
      <c r="BL8" s="7"/>
      <c r="BM8" s="6"/>
      <c r="BN8" s="7"/>
      <c r="BO8" s="6"/>
      <c r="BP8" s="7"/>
      <c r="BQ8" s="6"/>
      <c r="BR8" s="7"/>
      <c r="BS8" s="6"/>
      <c r="BT8" s="7"/>
      <c r="BU8" s="6"/>
      <c r="BV8" s="7"/>
      <c r="BW8" s="6"/>
      <c r="BX8" s="7"/>
      <c r="BY8" s="6"/>
      <c r="BZ8" s="7"/>
      <c r="CA8" s="6"/>
      <c r="CB8" s="7"/>
      <c r="CC8" s="6"/>
      <c r="CD8" s="7"/>
      <c r="CE8" s="6"/>
      <c r="CF8" s="7"/>
      <c r="CG8" s="6"/>
      <c r="CH8" s="7"/>
      <c r="CI8" s="6"/>
      <c r="CJ8" s="7"/>
      <c r="CK8" s="6"/>
      <c r="CL8" s="7"/>
    </row>
    <row r="9" ht="12.75" customHeight="1">
      <c r="A9" s="27"/>
      <c r="B9" s="27"/>
      <c r="C9" s="6"/>
      <c r="D9" s="7"/>
      <c r="E9" s="6"/>
      <c r="F9" s="7"/>
      <c r="G9" s="6"/>
      <c r="H9" s="7"/>
      <c r="I9" s="6"/>
      <c r="J9" s="7"/>
      <c r="K9" s="6"/>
      <c r="L9" s="7"/>
      <c r="M9" s="6"/>
      <c r="N9" s="7"/>
      <c r="O9" s="6"/>
      <c r="P9" s="7"/>
      <c r="Q9" s="6"/>
      <c r="R9" s="7"/>
      <c r="S9" s="6"/>
      <c r="T9" s="7"/>
      <c r="U9" s="6"/>
      <c r="V9" s="7"/>
      <c r="W9" s="6"/>
      <c r="X9" s="7"/>
      <c r="Y9" s="6"/>
      <c r="Z9" s="7"/>
      <c r="AA9" s="6"/>
      <c r="AB9" s="7"/>
      <c r="AC9" s="6"/>
      <c r="AD9" s="7"/>
      <c r="AE9" s="6"/>
      <c r="AF9" s="7"/>
      <c r="AG9" s="6"/>
      <c r="AH9" s="7"/>
      <c r="AI9" s="6"/>
      <c r="AJ9" s="7"/>
      <c r="AK9" s="6"/>
      <c r="AL9" s="7"/>
      <c r="AM9" s="6"/>
      <c r="AN9" s="7"/>
      <c r="AO9" s="6"/>
      <c r="AP9" s="7"/>
      <c r="AQ9" s="6"/>
      <c r="AR9" s="7"/>
      <c r="AS9" s="6"/>
      <c r="AT9" s="7"/>
      <c r="AU9" s="6"/>
      <c r="AV9" s="7"/>
      <c r="AW9" s="6"/>
      <c r="AX9" s="7"/>
      <c r="AY9" s="6"/>
      <c r="AZ9" s="7"/>
      <c r="BA9" s="6"/>
      <c r="BB9" s="7"/>
      <c r="BC9" s="6"/>
      <c r="BD9" s="7"/>
      <c r="BE9" s="6"/>
      <c r="BF9" s="7"/>
      <c r="BG9" s="6"/>
      <c r="BH9" s="7"/>
      <c r="BI9" s="6"/>
      <c r="BJ9" s="7"/>
      <c r="BK9" s="6"/>
      <c r="BL9" s="7"/>
      <c r="BM9" s="6"/>
      <c r="BN9" s="7"/>
      <c r="BO9" s="6"/>
      <c r="BP9" s="7"/>
      <c r="BQ9" s="6"/>
      <c r="BR9" s="7"/>
      <c r="BS9" s="6"/>
      <c r="BT9" s="7"/>
      <c r="BU9" s="6"/>
      <c r="BV9" s="7"/>
      <c r="BW9" s="6"/>
      <c r="BX9" s="7"/>
      <c r="BY9" s="6"/>
      <c r="BZ9" s="7"/>
      <c r="CA9" s="6"/>
      <c r="CB9" s="7"/>
      <c r="CC9" s="6"/>
      <c r="CD9" s="7"/>
      <c r="CE9" s="6"/>
      <c r="CF9" s="7"/>
      <c r="CG9" s="6"/>
      <c r="CH9" s="7"/>
      <c r="CI9" s="6"/>
      <c r="CJ9" s="7"/>
      <c r="CK9" s="6"/>
      <c r="CL9" s="7"/>
    </row>
    <row r="10" ht="12.75" customHeight="1">
      <c r="A10" s="27"/>
      <c r="B10" s="27"/>
      <c r="C10" s="6"/>
      <c r="D10" s="7"/>
      <c r="E10" s="6"/>
      <c r="F10" s="7"/>
      <c r="G10" s="6"/>
      <c r="H10" s="7"/>
      <c r="I10" s="6"/>
      <c r="J10" s="7"/>
      <c r="K10" s="6"/>
      <c r="L10" s="7"/>
      <c r="M10" s="6"/>
      <c r="N10" s="7"/>
      <c r="O10" s="6"/>
      <c r="P10" s="7"/>
      <c r="Q10" s="6"/>
      <c r="R10" s="7"/>
      <c r="S10" s="6"/>
      <c r="T10" s="7"/>
      <c r="U10" s="6"/>
      <c r="V10" s="7"/>
      <c r="W10" s="6"/>
      <c r="X10" s="7"/>
      <c r="Y10" s="6"/>
      <c r="Z10" s="7"/>
      <c r="AA10" s="6"/>
      <c r="AB10" s="7"/>
      <c r="AC10" s="6"/>
      <c r="AD10" s="7"/>
      <c r="AE10" s="6"/>
      <c r="AF10" s="7"/>
      <c r="AG10" s="6"/>
      <c r="AH10" s="7"/>
      <c r="AI10" s="6"/>
      <c r="AJ10" s="7"/>
      <c r="AK10" s="6"/>
      <c r="AL10" s="7"/>
      <c r="AM10" s="6"/>
      <c r="AN10" s="7"/>
      <c r="AO10" s="6"/>
      <c r="AP10" s="7"/>
      <c r="AQ10" s="6"/>
      <c r="AR10" s="7"/>
      <c r="AS10" s="6"/>
      <c r="AT10" s="7"/>
      <c r="AU10" s="6"/>
      <c r="AV10" s="7"/>
      <c r="AW10" s="6"/>
      <c r="AX10" s="7"/>
      <c r="AY10" s="6"/>
      <c r="AZ10" s="7"/>
      <c r="BA10" s="6"/>
      <c r="BB10" s="7"/>
      <c r="BC10" s="6"/>
      <c r="BD10" s="7"/>
      <c r="BE10" s="6"/>
      <c r="BF10" s="7"/>
      <c r="BG10" s="6"/>
      <c r="BH10" s="7"/>
      <c r="BI10" s="6"/>
      <c r="BJ10" s="7"/>
      <c r="BK10" s="6"/>
      <c r="BL10" s="7"/>
      <c r="BM10" s="6"/>
      <c r="BN10" s="7"/>
      <c r="BO10" s="6"/>
      <c r="BP10" s="7"/>
      <c r="BQ10" s="6"/>
      <c r="BR10" s="7"/>
      <c r="BS10" s="6"/>
      <c r="BT10" s="7"/>
      <c r="BU10" s="6"/>
      <c r="BV10" s="7"/>
      <c r="BW10" s="6"/>
      <c r="BX10" s="7"/>
      <c r="BY10" s="6"/>
      <c r="BZ10" s="7"/>
      <c r="CA10" s="6"/>
      <c r="CB10" s="7"/>
      <c r="CC10" s="6"/>
      <c r="CD10" s="7"/>
      <c r="CE10" s="6"/>
      <c r="CF10" s="7"/>
      <c r="CG10" s="6"/>
      <c r="CH10" s="7"/>
      <c r="CI10" s="6"/>
      <c r="CJ10" s="7"/>
      <c r="CK10" s="6"/>
      <c r="CL10" s="7"/>
    </row>
    <row r="11" ht="12.75" customHeight="1">
      <c r="A11" s="27"/>
      <c r="B11" s="27"/>
      <c r="C11" s="6"/>
      <c r="D11" s="7"/>
      <c r="E11" s="6"/>
      <c r="F11" s="7"/>
      <c r="G11" s="6"/>
      <c r="H11" s="7"/>
      <c r="I11" s="6"/>
      <c r="J11" s="7"/>
      <c r="K11" s="6"/>
      <c r="L11" s="7"/>
      <c r="M11" s="6"/>
      <c r="N11" s="7"/>
      <c r="O11" s="6"/>
      <c r="P11" s="7"/>
      <c r="Q11" s="6"/>
      <c r="R11" s="7"/>
      <c r="S11" s="6"/>
      <c r="T11" s="7"/>
      <c r="U11" s="6"/>
      <c r="V11" s="7"/>
      <c r="W11" s="6"/>
      <c r="X11" s="7"/>
      <c r="Y11" s="6"/>
      <c r="Z11" s="7"/>
      <c r="AA11" s="6"/>
      <c r="AB11" s="7"/>
      <c r="AC11" s="6"/>
      <c r="AD11" s="7"/>
      <c r="AE11" s="6"/>
      <c r="AF11" s="7"/>
      <c r="AG11" s="6"/>
      <c r="AH11" s="7"/>
      <c r="AI11" s="6"/>
      <c r="AJ11" s="7"/>
      <c r="AK11" s="6"/>
      <c r="AL11" s="7"/>
      <c r="AM11" s="6"/>
      <c r="AN11" s="7"/>
      <c r="AO11" s="6"/>
      <c r="AP11" s="7"/>
      <c r="AQ11" s="6"/>
      <c r="AR11" s="7"/>
      <c r="AS11" s="6"/>
      <c r="AT11" s="7"/>
      <c r="AU11" s="6"/>
      <c r="AV11" s="7"/>
      <c r="AW11" s="6"/>
      <c r="AX11" s="7"/>
      <c r="AY11" s="6"/>
      <c r="AZ11" s="7"/>
      <c r="BA11" s="6"/>
      <c r="BB11" s="7"/>
      <c r="BC11" s="6"/>
      <c r="BD11" s="7"/>
      <c r="BE11" s="6"/>
      <c r="BF11" s="7"/>
      <c r="BG11" s="6"/>
      <c r="BH11" s="7"/>
      <c r="BI11" s="6"/>
      <c r="BJ11" s="7"/>
      <c r="BK11" s="6"/>
      <c r="BL11" s="7"/>
      <c r="BM11" s="6"/>
      <c r="BN11" s="7"/>
      <c r="BO11" s="6"/>
      <c r="BP11" s="7"/>
      <c r="BQ11" s="6"/>
      <c r="BR11" s="7"/>
      <c r="BS11" s="6"/>
      <c r="BT11" s="7"/>
      <c r="BU11" s="6"/>
      <c r="BV11" s="7"/>
      <c r="BW11" s="6"/>
      <c r="BX11" s="7"/>
      <c r="BY11" s="6"/>
      <c r="BZ11" s="7"/>
      <c r="CA11" s="6"/>
      <c r="CB11" s="7"/>
      <c r="CC11" s="6"/>
      <c r="CD11" s="7"/>
      <c r="CE11" s="6"/>
      <c r="CF11" s="7"/>
      <c r="CG11" s="6"/>
      <c r="CH11" s="7"/>
      <c r="CI11" s="6"/>
      <c r="CJ11" s="7"/>
      <c r="CK11" s="6"/>
      <c r="CL11" s="7"/>
    </row>
    <row r="12" ht="12.75" customHeight="1">
      <c r="A12" s="27"/>
      <c r="B12" s="28"/>
      <c r="C12" s="11"/>
      <c r="D12" s="12"/>
      <c r="E12" s="29"/>
      <c r="F12" s="30"/>
      <c r="G12" s="29"/>
      <c r="H12" s="30"/>
      <c r="I12" s="29"/>
      <c r="J12" s="30"/>
      <c r="K12" s="29"/>
      <c r="L12" s="30"/>
      <c r="M12" s="29"/>
      <c r="N12" s="30"/>
      <c r="O12" s="29"/>
      <c r="P12" s="30"/>
      <c r="Q12" s="29"/>
      <c r="R12" s="30"/>
      <c r="S12" s="29"/>
      <c r="T12" s="30"/>
      <c r="U12" s="29"/>
      <c r="V12" s="30"/>
      <c r="W12" s="29"/>
      <c r="X12" s="30"/>
      <c r="Y12" s="29"/>
      <c r="Z12" s="30"/>
      <c r="AA12" s="29"/>
      <c r="AB12" s="30"/>
      <c r="AC12" s="29"/>
      <c r="AD12" s="30"/>
      <c r="AE12" s="29"/>
      <c r="AF12" s="30"/>
      <c r="AG12" s="29"/>
      <c r="AH12" s="30"/>
      <c r="AI12" s="29"/>
      <c r="AJ12" s="30"/>
      <c r="AK12" s="29"/>
      <c r="AL12" s="30"/>
      <c r="AM12" s="29"/>
      <c r="AN12" s="30"/>
      <c r="AO12" s="29"/>
      <c r="AP12" s="30"/>
      <c r="AQ12" s="29"/>
      <c r="AR12" s="30"/>
      <c r="AS12" s="29"/>
      <c r="AT12" s="30"/>
      <c r="AU12" s="29"/>
      <c r="AV12" s="30"/>
      <c r="AW12" s="29"/>
      <c r="AX12" s="30"/>
      <c r="AY12" s="29"/>
      <c r="AZ12" s="30"/>
      <c r="BA12" s="29"/>
      <c r="BB12" s="30"/>
      <c r="BC12" s="29"/>
      <c r="BD12" s="30"/>
      <c r="BE12" s="29"/>
      <c r="BF12" s="30"/>
      <c r="BG12" s="29"/>
      <c r="BH12" s="30"/>
      <c r="BI12" s="29"/>
      <c r="BJ12" s="30"/>
      <c r="BK12" s="29"/>
      <c r="BL12" s="30"/>
      <c r="BM12" s="29"/>
      <c r="BN12" s="30"/>
      <c r="BO12" s="29"/>
      <c r="BP12" s="30"/>
      <c r="BQ12" s="29"/>
      <c r="BR12" s="30"/>
      <c r="BS12" s="29"/>
      <c r="BT12" s="30"/>
      <c r="BU12" s="11"/>
      <c r="BV12" s="12"/>
      <c r="BW12" s="11"/>
      <c r="BX12" s="12"/>
      <c r="BY12" s="11"/>
      <c r="BZ12" s="12"/>
      <c r="CA12" s="11"/>
      <c r="CB12" s="12"/>
      <c r="CC12" s="11"/>
      <c r="CD12" s="12"/>
      <c r="CE12" s="11"/>
      <c r="CF12" s="12"/>
      <c r="CG12" s="11"/>
      <c r="CH12" s="12"/>
      <c r="CI12" s="11"/>
      <c r="CJ12" s="12"/>
      <c r="CK12" s="11"/>
      <c r="CL12" s="12"/>
    </row>
    <row r="13" ht="22.5" customHeight="1">
      <c r="A13" s="27"/>
      <c r="B13" s="31" t="s">
        <v>60</v>
      </c>
      <c r="C13" s="32">
        <v>440.51</v>
      </c>
      <c r="D13" s="4"/>
      <c r="E13" s="32">
        <v>440.51</v>
      </c>
      <c r="F13" s="4"/>
      <c r="G13" s="32"/>
      <c r="H13" s="4"/>
      <c r="I13" s="32">
        <v>990.51</v>
      </c>
      <c r="J13" s="4"/>
      <c r="K13" s="32">
        <v>440.51</v>
      </c>
      <c r="L13" s="4"/>
      <c r="M13" s="32">
        <v>464.19</v>
      </c>
      <c r="N13" s="4"/>
      <c r="O13" s="32">
        <v>60.0</v>
      </c>
      <c r="P13" s="4"/>
      <c r="Q13" s="32">
        <v>440.51</v>
      </c>
      <c r="R13" s="4"/>
      <c r="S13" s="32">
        <v>440.51</v>
      </c>
      <c r="T13" s="4"/>
      <c r="U13" s="32">
        <v>0.0</v>
      </c>
      <c r="V13" s="4"/>
      <c r="W13" s="32">
        <v>546.39</v>
      </c>
      <c r="X13" s="4"/>
      <c r="Y13" s="32">
        <v>440.51</v>
      </c>
      <c r="Z13" s="4"/>
      <c r="AA13" s="32">
        <v>1742.79</v>
      </c>
      <c r="AB13" s="4"/>
      <c r="AC13" s="32">
        <v>0.0</v>
      </c>
      <c r="AD13" s="4"/>
      <c r="AE13" s="32">
        <v>440.51</v>
      </c>
      <c r="AF13" s="4"/>
      <c r="AG13" s="32">
        <v>40.0</v>
      </c>
      <c r="AH13" s="4"/>
      <c r="AI13" s="32">
        <v>440.51</v>
      </c>
      <c r="AJ13" s="4"/>
      <c r="AK13" s="32">
        <v>440.51</v>
      </c>
      <c r="AL13" s="4"/>
      <c r="AM13" s="32">
        <v>440.51</v>
      </c>
      <c r="AN13" s="4"/>
      <c r="AO13" s="32">
        <v>264.0</v>
      </c>
      <c r="AP13" s="4"/>
      <c r="AQ13" s="32">
        <v>440.51</v>
      </c>
      <c r="AR13" s="4"/>
      <c r="AS13" s="32">
        <v>440.51</v>
      </c>
      <c r="AT13" s="4"/>
      <c r="AU13" s="32">
        <v>440.51</v>
      </c>
      <c r="AV13" s="4"/>
      <c r="AW13" s="32">
        <v>440.51</v>
      </c>
      <c r="AX13" s="4"/>
      <c r="AY13" s="32">
        <v>440.51</v>
      </c>
      <c r="AZ13" s="4"/>
      <c r="BA13" s="32">
        <v>440.51</v>
      </c>
      <c r="BB13" s="4"/>
      <c r="BC13" s="32">
        <v>440.51</v>
      </c>
      <c r="BD13" s="4"/>
      <c r="BE13" s="32">
        <v>0.0</v>
      </c>
      <c r="BF13" s="4"/>
      <c r="BG13" s="32">
        <v>440.51</v>
      </c>
      <c r="BH13" s="4"/>
      <c r="BI13" s="32">
        <v>440.51</v>
      </c>
      <c r="BJ13" s="4"/>
      <c r="BK13" s="32">
        <v>440.51</v>
      </c>
      <c r="BL13" s="4"/>
      <c r="BM13" s="32">
        <v>440.51</v>
      </c>
      <c r="BN13" s="4"/>
      <c r="BO13" s="32">
        <v>496.0</v>
      </c>
      <c r="BP13" s="4"/>
      <c r="BQ13" s="32">
        <v>440.51</v>
      </c>
      <c r="BR13" s="4"/>
      <c r="BS13" s="32">
        <v>440.51</v>
      </c>
      <c r="BT13" s="4"/>
      <c r="BU13" s="32">
        <v>959.38</v>
      </c>
      <c r="BV13" s="4"/>
      <c r="BW13" s="32">
        <v>504.48</v>
      </c>
      <c r="BX13" s="4"/>
      <c r="BY13" s="32">
        <v>1274.87</v>
      </c>
      <c r="BZ13" s="4"/>
      <c r="CA13" s="32">
        <v>452.51</v>
      </c>
      <c r="CB13" s="4"/>
      <c r="CC13" s="32">
        <v>613.8</v>
      </c>
      <c r="CD13" s="4"/>
      <c r="CE13" s="32">
        <v>577.51</v>
      </c>
      <c r="CF13" s="4"/>
      <c r="CG13" s="32">
        <v>440.51</v>
      </c>
      <c r="CH13" s="4"/>
      <c r="CI13" s="32">
        <v>2840.79</v>
      </c>
      <c r="CJ13" s="4"/>
      <c r="CK13" s="32"/>
      <c r="CL13" s="4"/>
    </row>
    <row r="14" ht="22.5" customHeight="1">
      <c r="A14" s="27"/>
      <c r="B14" s="31" t="s">
        <v>61</v>
      </c>
      <c r="C14" s="32">
        <v>1832.82</v>
      </c>
      <c r="D14" s="4"/>
      <c r="E14" s="32">
        <v>1889.69</v>
      </c>
      <c r="F14" s="4"/>
      <c r="G14" s="32"/>
      <c r="H14" s="4"/>
      <c r="I14" s="32">
        <v>1837.52</v>
      </c>
      <c r="J14" s="4"/>
      <c r="K14" s="32">
        <v>2220.57</v>
      </c>
      <c r="L14" s="4"/>
      <c r="M14" s="32">
        <v>1782.82</v>
      </c>
      <c r="N14" s="4"/>
      <c r="O14" s="32">
        <v>2011.0</v>
      </c>
      <c r="P14" s="4"/>
      <c r="Q14" s="32">
        <v>1852.18</v>
      </c>
      <c r="R14" s="4"/>
      <c r="S14" s="32">
        <v>2135.78</v>
      </c>
      <c r="T14" s="4"/>
      <c r="U14" s="32">
        <v>2548.32</v>
      </c>
      <c r="V14" s="4"/>
      <c r="W14" s="32">
        <v>1782.82</v>
      </c>
      <c r="X14" s="4"/>
      <c r="Y14" s="32">
        <v>1844.92</v>
      </c>
      <c r="Z14" s="4"/>
      <c r="AA14" s="32">
        <v>0.0</v>
      </c>
      <c r="AB14" s="4"/>
      <c r="AC14" s="32">
        <v>1846.79</v>
      </c>
      <c r="AD14" s="4"/>
      <c r="AE14" s="32">
        <v>1662.07</v>
      </c>
      <c r="AF14" s="4"/>
      <c r="AG14" s="32">
        <v>1802.72</v>
      </c>
      <c r="AH14" s="4"/>
      <c r="AI14" s="32">
        <v>1787.82</v>
      </c>
      <c r="AJ14" s="4"/>
      <c r="AK14" s="32">
        <v>1758.62</v>
      </c>
      <c r="AL14" s="4"/>
      <c r="AM14" s="32">
        <v>1787.82</v>
      </c>
      <c r="AN14" s="4"/>
      <c r="AO14" s="32">
        <v>1808.62</v>
      </c>
      <c r="AP14" s="4"/>
      <c r="AQ14" s="32">
        <v>1710.2</v>
      </c>
      <c r="AR14" s="4"/>
      <c r="AS14" s="32">
        <v>1843.32</v>
      </c>
      <c r="AT14" s="4"/>
      <c r="AU14" s="32">
        <v>1746.52</v>
      </c>
      <c r="AV14" s="4"/>
      <c r="AW14" s="32">
        <v>1808.62</v>
      </c>
      <c r="AX14" s="4"/>
      <c r="AY14" s="32">
        <v>1716.52</v>
      </c>
      <c r="AZ14" s="4"/>
      <c r="BA14" s="32">
        <v>1758.62</v>
      </c>
      <c r="BB14" s="4"/>
      <c r="BC14" s="32">
        <v>1732.82</v>
      </c>
      <c r="BD14" s="4"/>
      <c r="BE14" s="32">
        <v>1808.68</v>
      </c>
      <c r="BF14" s="4"/>
      <c r="BG14" s="32">
        <v>1746.52</v>
      </c>
      <c r="BH14" s="4"/>
      <c r="BI14" s="32">
        <v>1848.52</v>
      </c>
      <c r="BJ14" s="4"/>
      <c r="BK14" s="32">
        <v>1843.32</v>
      </c>
      <c r="BL14" s="4"/>
      <c r="BM14" s="32">
        <v>1953.82</v>
      </c>
      <c r="BN14" s="4"/>
      <c r="BO14" s="32">
        <v>1963.42</v>
      </c>
      <c r="BP14" s="4"/>
      <c r="BQ14" s="32">
        <v>1832.82</v>
      </c>
      <c r="BR14" s="4"/>
      <c r="BS14" s="32">
        <v>2349.02</v>
      </c>
      <c r="BT14" s="4"/>
      <c r="BU14" s="32">
        <v>3933.55</v>
      </c>
      <c r="BV14" s="4"/>
      <c r="BW14" s="32">
        <v>2220.41</v>
      </c>
      <c r="BX14" s="4"/>
      <c r="BY14" s="32">
        <v>2867.31</v>
      </c>
      <c r="BZ14" s="4"/>
      <c r="CA14" s="32">
        <v>2833.99</v>
      </c>
      <c r="CB14" s="4"/>
      <c r="CC14" s="32">
        <v>2944.32</v>
      </c>
      <c r="CD14" s="4"/>
      <c r="CE14" s="32">
        <v>1882.49</v>
      </c>
      <c r="CF14" s="4"/>
      <c r="CG14" s="32">
        <v>2413.32</v>
      </c>
      <c r="CH14" s="4"/>
      <c r="CI14" s="32">
        <v>2763.32</v>
      </c>
      <c r="CJ14" s="4"/>
      <c r="CK14" s="32"/>
      <c r="CL14" s="4"/>
    </row>
    <row r="15" ht="22.5" customHeight="1">
      <c r="A15" s="28"/>
      <c r="B15" s="31" t="s">
        <v>62</v>
      </c>
      <c r="C15" s="32">
        <v>3930.0</v>
      </c>
      <c r="D15" s="4"/>
      <c r="E15" s="32">
        <v>3240.0</v>
      </c>
      <c r="F15" s="4"/>
      <c r="G15" s="32"/>
      <c r="H15" s="4"/>
      <c r="I15" s="32">
        <v>2640.0</v>
      </c>
      <c r="J15" s="4"/>
      <c r="K15" s="32">
        <v>9690.0</v>
      </c>
      <c r="L15" s="4"/>
      <c r="M15" s="32">
        <v>1858.4</v>
      </c>
      <c r="N15" s="4"/>
      <c r="O15" s="32">
        <v>2920.18</v>
      </c>
      <c r="P15" s="4"/>
      <c r="Q15" s="32">
        <v>2214.0</v>
      </c>
      <c r="R15" s="4"/>
      <c r="S15" s="32">
        <v>2205.0</v>
      </c>
      <c r="T15" s="4"/>
      <c r="U15" s="32">
        <v>5440.0</v>
      </c>
      <c r="V15" s="4"/>
      <c r="W15" s="32">
        <v>2445.67</v>
      </c>
      <c r="X15" s="4"/>
      <c r="Y15" s="32">
        <v>2829.05</v>
      </c>
      <c r="Z15" s="4"/>
      <c r="AA15" s="32">
        <v>4650.0</v>
      </c>
      <c r="AB15" s="4"/>
      <c r="AC15" s="32">
        <v>2690.0</v>
      </c>
      <c r="AD15" s="4"/>
      <c r="AE15" s="32">
        <v>910.0</v>
      </c>
      <c r="AF15" s="4"/>
      <c r="AG15" s="32">
        <v>1010.0</v>
      </c>
      <c r="AH15" s="4"/>
      <c r="AI15" s="32">
        <v>1015.0</v>
      </c>
      <c r="AJ15" s="4"/>
      <c r="AK15" s="32">
        <v>750.0</v>
      </c>
      <c r="AL15" s="4"/>
      <c r="AM15" s="32">
        <v>961.0</v>
      </c>
      <c r="AN15" s="4"/>
      <c r="AO15" s="32">
        <v>940.0</v>
      </c>
      <c r="AP15" s="4"/>
      <c r="AQ15" s="32">
        <v>1855.0</v>
      </c>
      <c r="AR15" s="4"/>
      <c r="AS15" s="32">
        <v>4019.5</v>
      </c>
      <c r="AT15" s="4"/>
      <c r="AU15" s="32">
        <v>1420.0</v>
      </c>
      <c r="AV15" s="4"/>
      <c r="AW15" s="32">
        <v>900.0</v>
      </c>
      <c r="AX15" s="4"/>
      <c r="AY15" s="32">
        <v>990.0</v>
      </c>
      <c r="AZ15" s="4"/>
      <c r="BA15" s="32">
        <v>1035.0</v>
      </c>
      <c r="BB15" s="4"/>
      <c r="BC15" s="32">
        <v>1420.0</v>
      </c>
      <c r="BD15" s="4"/>
      <c r="BE15" s="32">
        <v>2890.0</v>
      </c>
      <c r="BF15" s="4"/>
      <c r="BG15" s="32">
        <v>1250.0</v>
      </c>
      <c r="BH15" s="4"/>
      <c r="BI15" s="32">
        <v>675.0</v>
      </c>
      <c r="BJ15" s="4"/>
      <c r="BK15" s="32">
        <v>920.0</v>
      </c>
      <c r="BL15" s="4"/>
      <c r="BM15" s="32">
        <v>890.0</v>
      </c>
      <c r="BN15" s="4"/>
      <c r="BO15" s="32">
        <v>850.0</v>
      </c>
      <c r="BP15" s="4"/>
      <c r="BQ15" s="32">
        <v>896.0</v>
      </c>
      <c r="BR15" s="4"/>
      <c r="BS15" s="32">
        <v>1690.0</v>
      </c>
      <c r="BT15" s="4"/>
      <c r="BU15" s="32">
        <v>4619.1</v>
      </c>
      <c r="BV15" s="4"/>
      <c r="BW15" s="32">
        <v>7030.0</v>
      </c>
      <c r="BX15" s="4"/>
      <c r="BY15" s="32">
        <v>10631.18</v>
      </c>
      <c r="BZ15" s="4"/>
      <c r="CA15" s="32">
        <v>5567.58</v>
      </c>
      <c r="CB15" s="4"/>
      <c r="CC15" s="32">
        <v>9641.0</v>
      </c>
      <c r="CD15" s="4"/>
      <c r="CE15" s="32">
        <v>2781.0</v>
      </c>
      <c r="CF15" s="4"/>
      <c r="CG15" s="32">
        <v>6559.05</v>
      </c>
      <c r="CH15" s="4"/>
      <c r="CI15" s="32">
        <v>6105.69</v>
      </c>
      <c r="CJ15" s="4"/>
      <c r="CK15" s="32"/>
      <c r="CL15" s="4"/>
    </row>
    <row r="16" ht="22.5" customHeight="1">
      <c r="A16" s="33" t="s">
        <v>63</v>
      </c>
      <c r="B16" s="4"/>
      <c r="C16" s="34">
        <f>SUM(C7:D15)</f>
        <v>30961.92</v>
      </c>
      <c r="D16" s="4"/>
      <c r="E16" s="34">
        <f>SUM(E7:F15)</f>
        <v>30328.79</v>
      </c>
      <c r="F16" s="4"/>
      <c r="G16" s="34">
        <f>SUM(G7:H15)</f>
        <v>27382</v>
      </c>
      <c r="H16" s="4"/>
      <c r="I16" s="34">
        <f>SUM(I7:J15)</f>
        <v>32124.33</v>
      </c>
      <c r="J16" s="4"/>
      <c r="K16" s="34">
        <f>SUM(K7:L15)</f>
        <v>38482.08</v>
      </c>
      <c r="L16" s="4"/>
      <c r="M16" s="34">
        <f>SUM(M7:N15)</f>
        <v>27076.74</v>
      </c>
      <c r="N16" s="4"/>
      <c r="O16" s="34">
        <f>SUM(O7:P15)</f>
        <v>28991.18</v>
      </c>
      <c r="P16" s="4"/>
      <c r="Q16" s="34">
        <f>SUM(Q7:R15)</f>
        <v>29265.28</v>
      </c>
      <c r="R16" s="4"/>
      <c r="S16" s="34">
        <f>SUM(S7:T15)</f>
        <v>29539.88</v>
      </c>
      <c r="T16" s="4"/>
      <c r="U16" s="34">
        <f>SUM(U7:V15)</f>
        <v>38615.59</v>
      </c>
      <c r="V16" s="4"/>
      <c r="W16" s="34">
        <f>SUM(W7:X15)</f>
        <v>19557.01</v>
      </c>
      <c r="X16" s="4"/>
      <c r="Y16" s="34">
        <f>SUM(Y7:Z15)</f>
        <v>19896.61</v>
      </c>
      <c r="Z16" s="4"/>
      <c r="AA16" s="34">
        <f>SUM(AA7:AB15)</f>
        <v>11611.2</v>
      </c>
      <c r="AB16" s="4"/>
      <c r="AC16" s="34">
        <f>SUM(AC7:AD15)</f>
        <v>19318.92</v>
      </c>
      <c r="AD16" s="4"/>
      <c r="AE16" s="34">
        <f>SUM(AE7:AF15)</f>
        <v>17532.5</v>
      </c>
      <c r="AF16" s="4"/>
      <c r="AG16" s="34">
        <f>SUM(AG7:AH15)</f>
        <v>17372.24</v>
      </c>
      <c r="AH16" s="4"/>
      <c r="AI16" s="34">
        <f>SUM(AI7:AJ15)</f>
        <v>8825.52</v>
      </c>
      <c r="AJ16" s="4"/>
      <c r="AK16" s="34">
        <f>SUM(AK7:AL15)</f>
        <v>8531.32</v>
      </c>
      <c r="AL16" s="4"/>
      <c r="AM16" s="34">
        <f>SUM(AM7:AN15)</f>
        <v>8771.52</v>
      </c>
      <c r="AN16" s="4"/>
      <c r="AO16" s="34">
        <f>SUM(AO7:AP15)</f>
        <v>8594.81</v>
      </c>
      <c r="AP16" s="4"/>
      <c r="AQ16" s="34">
        <f>SUM(AQ7:AR15)</f>
        <v>9587.9</v>
      </c>
      <c r="AR16" s="4"/>
      <c r="AS16" s="34">
        <f>SUM(AS7:AT15)</f>
        <v>11885.52</v>
      </c>
      <c r="AT16" s="4"/>
      <c r="AU16" s="34">
        <f>SUM(AU7:AV15)</f>
        <v>9189.22</v>
      </c>
      <c r="AV16" s="4"/>
      <c r="AW16" s="34">
        <f>SUM(AW7:AX15)</f>
        <v>8731.32</v>
      </c>
      <c r="AX16" s="4"/>
      <c r="AY16" s="34">
        <f>SUM(AY7:AZ15)</f>
        <v>17666.55</v>
      </c>
      <c r="AZ16" s="4"/>
      <c r="BA16" s="34">
        <f>SUM(BA7:BB15)</f>
        <v>8816.32</v>
      </c>
      <c r="BB16" s="4"/>
      <c r="BC16" s="34">
        <f>SUM(BC7:BD15)</f>
        <v>9175.52</v>
      </c>
      <c r="BD16" s="4"/>
      <c r="BE16" s="34">
        <f>SUM(BE7:BF15)</f>
        <v>24058.04</v>
      </c>
      <c r="BF16" s="4"/>
      <c r="BG16" s="34">
        <f>SUM(BG7:BH15)</f>
        <v>9019.22</v>
      </c>
      <c r="BH16" s="4"/>
      <c r="BI16" s="34">
        <f>SUM(BI7:BJ15)</f>
        <v>8546.22</v>
      </c>
      <c r="BJ16" s="4"/>
      <c r="BK16" s="34">
        <f>SUM(BK7:BL15)</f>
        <v>17723.35</v>
      </c>
      <c r="BL16" s="4"/>
      <c r="BM16" s="34">
        <f>SUM(BM7:BN15)</f>
        <v>8866.52</v>
      </c>
      <c r="BN16" s="4"/>
      <c r="BO16" s="34">
        <f>SUM(BO7:BP15)</f>
        <v>8891.61</v>
      </c>
      <c r="BP16" s="4"/>
      <c r="BQ16" s="34">
        <f>SUM(BQ7:BR15)</f>
        <v>8751.52</v>
      </c>
      <c r="BR16" s="4"/>
      <c r="BS16" s="34">
        <f>SUM(BS7:BT15)</f>
        <v>10061.72</v>
      </c>
      <c r="BT16" s="4"/>
      <c r="BU16" s="34">
        <f>SUM(BU7:BV15)</f>
        <v>30512.03</v>
      </c>
      <c r="BV16" s="4"/>
      <c r="BW16" s="34">
        <f>SUM(BW7:BX15)</f>
        <v>40565.89</v>
      </c>
      <c r="BX16" s="4"/>
      <c r="BY16" s="34">
        <f>SUM(BY7:BZ15)</f>
        <v>25022.41</v>
      </c>
      <c r="BZ16" s="4"/>
      <c r="CA16" s="34">
        <f>SUM(CA7:CB15)</f>
        <v>34421.42</v>
      </c>
      <c r="CB16" s="4"/>
      <c r="CC16" s="34">
        <f>SUM(CC7:CD15)</f>
        <v>47485.02</v>
      </c>
      <c r="CD16" s="4"/>
      <c r="CE16" s="34">
        <f>SUM(CE7:CF15)</f>
        <v>25941</v>
      </c>
      <c r="CF16" s="4"/>
      <c r="CG16" s="34">
        <f>SUM(CG7:CH15)</f>
        <v>25326.94</v>
      </c>
      <c r="CH16" s="4"/>
      <c r="CI16" s="34">
        <f>SUM(CI7:CJ15)</f>
        <v>35209.8</v>
      </c>
      <c r="CJ16" s="4"/>
      <c r="CK16" s="34">
        <f>SUM(CK7:CL15)</f>
        <v>9952.24</v>
      </c>
      <c r="CL16" s="4"/>
    </row>
    <row r="17" ht="22.5" customHeight="1">
      <c r="A17" s="35" t="s">
        <v>64</v>
      </c>
      <c r="B17" s="36" t="s">
        <v>65</v>
      </c>
      <c r="C17" s="37">
        <v>6200.0</v>
      </c>
      <c r="D17" s="4"/>
      <c r="E17" s="37">
        <v>7000.0</v>
      </c>
      <c r="F17" s="4"/>
      <c r="G17" s="37">
        <v>6300.0</v>
      </c>
      <c r="H17" s="4"/>
      <c r="I17" s="37">
        <v>6500.0</v>
      </c>
      <c r="J17" s="4"/>
      <c r="K17" s="37">
        <v>5000.0</v>
      </c>
      <c r="L17" s="4"/>
      <c r="M17" s="37">
        <v>4650.89</v>
      </c>
      <c r="N17" s="4"/>
      <c r="O17" s="37">
        <v>9200.0</v>
      </c>
      <c r="P17" s="4"/>
      <c r="Q17" s="37">
        <v>8000.0</v>
      </c>
      <c r="R17" s="4"/>
      <c r="S17" s="37">
        <v>5000.0</v>
      </c>
      <c r="T17" s="4"/>
      <c r="U17" s="37">
        <v>12088.19</v>
      </c>
      <c r="V17" s="4"/>
      <c r="W17" s="37">
        <v>3120.0</v>
      </c>
      <c r="X17" s="4"/>
      <c r="Y17" s="37">
        <v>3000.0</v>
      </c>
      <c r="Z17" s="4"/>
      <c r="AA17" s="37">
        <v>4000.0</v>
      </c>
      <c r="AB17" s="4"/>
      <c r="AC17" s="37">
        <v>3000.0</v>
      </c>
      <c r="AD17" s="4"/>
      <c r="AE17" s="37">
        <v>4300.0</v>
      </c>
      <c r="AF17" s="4"/>
      <c r="AG17" s="37">
        <v>2400.0</v>
      </c>
      <c r="AH17" s="4"/>
      <c r="AI17" s="37">
        <v>3000.0</v>
      </c>
      <c r="AJ17" s="4"/>
      <c r="AK17" s="37">
        <v>1430.54</v>
      </c>
      <c r="AL17" s="4"/>
      <c r="AM17" s="37">
        <v>1700.0</v>
      </c>
      <c r="AN17" s="4"/>
      <c r="AO17" s="37">
        <v>1200.0</v>
      </c>
      <c r="AP17" s="4"/>
      <c r="AQ17" s="37">
        <v>1200.0</v>
      </c>
      <c r="AR17" s="4"/>
      <c r="AS17" s="37">
        <v>2589.15</v>
      </c>
      <c r="AT17" s="4"/>
      <c r="AU17" s="37">
        <v>1103.42</v>
      </c>
      <c r="AV17" s="4"/>
      <c r="AW17" s="37">
        <v>1500.0</v>
      </c>
      <c r="AX17" s="4"/>
      <c r="AY17" s="37">
        <v>1500.0</v>
      </c>
      <c r="AZ17" s="4"/>
      <c r="BA17" s="37">
        <v>2300.0</v>
      </c>
      <c r="BB17" s="4"/>
      <c r="BC17" s="37">
        <v>1763.92</v>
      </c>
      <c r="BD17" s="4"/>
      <c r="BE17" s="37">
        <v>6000.0</v>
      </c>
      <c r="BF17" s="4"/>
      <c r="BG17" s="37">
        <v>3000.0</v>
      </c>
      <c r="BH17" s="4"/>
      <c r="BI17" s="37">
        <v>2900.0</v>
      </c>
      <c r="BJ17" s="4"/>
      <c r="BK17" s="37">
        <v>6700.0</v>
      </c>
      <c r="BL17" s="4"/>
      <c r="BM17" s="37">
        <v>3100.0</v>
      </c>
      <c r="BN17" s="4"/>
      <c r="BO17" s="37">
        <v>1800.0</v>
      </c>
      <c r="BP17" s="4"/>
      <c r="BQ17" s="37">
        <v>4000.0</v>
      </c>
      <c r="BR17" s="4"/>
      <c r="BS17" s="37">
        <v>3764.23</v>
      </c>
      <c r="BT17" s="4"/>
      <c r="BU17" s="37">
        <v>600.0</v>
      </c>
      <c r="BV17" s="4"/>
      <c r="BW17" s="37">
        <v>600.0</v>
      </c>
      <c r="BX17" s="4"/>
      <c r="BY17" s="37">
        <v>8159.32</v>
      </c>
      <c r="BZ17" s="4"/>
      <c r="CA17" s="37">
        <v>2000.0</v>
      </c>
      <c r="CB17" s="4"/>
      <c r="CC17" s="37">
        <v>4385.0</v>
      </c>
      <c r="CD17" s="4"/>
      <c r="CE17" s="37">
        <v>577.0</v>
      </c>
      <c r="CF17" s="4"/>
      <c r="CG17" s="37">
        <v>9000.0</v>
      </c>
      <c r="CH17" s="4"/>
      <c r="CI17" s="37">
        <v>4820.0</v>
      </c>
      <c r="CJ17" s="4"/>
      <c r="CK17" s="37"/>
      <c r="CL17" s="4"/>
      <c r="CM17" s="38"/>
    </row>
    <row r="18" ht="22.5" customHeight="1">
      <c r="A18" s="27"/>
      <c r="B18" s="36" t="s">
        <v>66</v>
      </c>
      <c r="C18" s="37">
        <v>2400.0</v>
      </c>
      <c r="D18" s="4"/>
      <c r="E18" s="37">
        <v>2315.38</v>
      </c>
      <c r="F18" s="4"/>
      <c r="G18" s="37">
        <v>1800.0</v>
      </c>
      <c r="H18" s="4"/>
      <c r="I18" s="37">
        <v>0.0</v>
      </c>
      <c r="J18" s="4"/>
      <c r="K18" s="37">
        <v>2000.0</v>
      </c>
      <c r="L18" s="4"/>
      <c r="M18" s="37">
        <v>400.0</v>
      </c>
      <c r="N18" s="4"/>
      <c r="O18" s="37">
        <v>5080.0</v>
      </c>
      <c r="P18" s="4"/>
      <c r="Q18" s="37">
        <v>1300.0</v>
      </c>
      <c r="R18" s="4"/>
      <c r="S18" s="37">
        <v>1500.0</v>
      </c>
      <c r="T18" s="4"/>
      <c r="U18" s="37">
        <v>2160.0</v>
      </c>
      <c r="V18" s="4"/>
      <c r="W18" s="37">
        <v>580.0</v>
      </c>
      <c r="X18" s="4"/>
      <c r="Y18" s="37">
        <v>800.0</v>
      </c>
      <c r="Z18" s="4"/>
      <c r="AA18" s="37">
        <v>1200.0</v>
      </c>
      <c r="AB18" s="4"/>
      <c r="AC18" s="37">
        <v>1800.0</v>
      </c>
      <c r="AD18" s="4"/>
      <c r="AE18" s="37">
        <v>600.0</v>
      </c>
      <c r="AF18" s="4"/>
      <c r="AG18" s="37">
        <v>450.0</v>
      </c>
      <c r="AH18" s="4"/>
      <c r="AI18" s="37">
        <v>451.0</v>
      </c>
      <c r="AJ18" s="4"/>
      <c r="AK18" s="37">
        <v>432.57</v>
      </c>
      <c r="AL18" s="4"/>
      <c r="AM18" s="37">
        <v>500.0</v>
      </c>
      <c r="AN18" s="4"/>
      <c r="AO18" s="37">
        <v>350.0</v>
      </c>
      <c r="AP18" s="4"/>
      <c r="AQ18" s="37">
        <v>600.0</v>
      </c>
      <c r="AR18" s="4"/>
      <c r="AS18" s="37">
        <v>534.04</v>
      </c>
      <c r="AT18" s="4"/>
      <c r="AU18" s="37">
        <v>626.58</v>
      </c>
      <c r="AV18" s="4"/>
      <c r="AW18" s="37">
        <v>700.0</v>
      </c>
      <c r="AX18" s="4"/>
      <c r="AY18" s="37">
        <v>500.0</v>
      </c>
      <c r="AZ18" s="4"/>
      <c r="BA18" s="37">
        <v>500.0</v>
      </c>
      <c r="BB18" s="4"/>
      <c r="BC18" s="37">
        <v>433.57</v>
      </c>
      <c r="BD18" s="4"/>
      <c r="BE18" s="37">
        <v>1200.0</v>
      </c>
      <c r="BF18" s="4"/>
      <c r="BG18" s="37">
        <v>650.0</v>
      </c>
      <c r="BH18" s="4"/>
      <c r="BI18" s="37">
        <v>500.0</v>
      </c>
      <c r="BJ18" s="4"/>
      <c r="BK18" s="37">
        <v>400.0</v>
      </c>
      <c r="BL18" s="4"/>
      <c r="BM18" s="37">
        <v>400.0</v>
      </c>
      <c r="BN18" s="4"/>
      <c r="BO18" s="37">
        <v>600.0</v>
      </c>
      <c r="BP18" s="4"/>
      <c r="BQ18" s="37">
        <v>600.0</v>
      </c>
      <c r="BR18" s="4"/>
      <c r="BS18" s="37">
        <v>300.0</v>
      </c>
      <c r="BT18" s="4"/>
      <c r="BU18" s="37">
        <v>2700.0</v>
      </c>
      <c r="BV18" s="4"/>
      <c r="BW18" s="37">
        <v>3800.0</v>
      </c>
      <c r="BX18" s="4"/>
      <c r="BY18" s="37">
        <v>2500.0</v>
      </c>
      <c r="BZ18" s="4"/>
      <c r="CA18" s="37">
        <v>3500.0</v>
      </c>
      <c r="CB18" s="4"/>
      <c r="CC18" s="37">
        <v>5000.0</v>
      </c>
      <c r="CD18" s="4"/>
      <c r="CE18" s="37">
        <v>1500.0</v>
      </c>
      <c r="CF18" s="4"/>
      <c r="CG18" s="37">
        <v>6000.0</v>
      </c>
      <c r="CH18" s="4"/>
      <c r="CI18" s="37">
        <v>5500.0</v>
      </c>
      <c r="CJ18" s="4"/>
      <c r="CK18" s="37"/>
      <c r="CL18" s="4"/>
      <c r="CM18" s="38"/>
    </row>
    <row r="19" ht="22.5" customHeight="1">
      <c r="A19" s="27"/>
      <c r="B19" s="36" t="s">
        <v>67</v>
      </c>
      <c r="C19" s="37">
        <v>0.0</v>
      </c>
      <c r="D19" s="4"/>
      <c r="E19" s="37">
        <v>0.0</v>
      </c>
      <c r="F19" s="4"/>
      <c r="G19" s="37">
        <v>468.23</v>
      </c>
      <c r="H19" s="4"/>
      <c r="I19" s="37">
        <v>0.0</v>
      </c>
      <c r="J19" s="4"/>
      <c r="K19" s="37">
        <v>50.0</v>
      </c>
      <c r="L19" s="4"/>
      <c r="M19" s="37">
        <v>0.0</v>
      </c>
      <c r="N19" s="4"/>
      <c r="O19" s="37">
        <v>100.0</v>
      </c>
      <c r="P19" s="4"/>
      <c r="Q19" s="37">
        <v>0.0</v>
      </c>
      <c r="R19" s="4"/>
      <c r="S19" s="37">
        <v>0.0</v>
      </c>
      <c r="T19" s="4"/>
      <c r="U19" s="37">
        <v>12973.95</v>
      </c>
      <c r="V19" s="4"/>
      <c r="W19" s="37">
        <v>0.0</v>
      </c>
      <c r="X19" s="4"/>
      <c r="Y19" s="37">
        <v>0.0</v>
      </c>
      <c r="Z19" s="4"/>
      <c r="AA19" s="37">
        <v>0.0</v>
      </c>
      <c r="AB19" s="4"/>
      <c r="AC19" s="37">
        <v>0.0</v>
      </c>
      <c r="AD19" s="4"/>
      <c r="AE19" s="37">
        <v>0.0</v>
      </c>
      <c r="AF19" s="4"/>
      <c r="AG19" s="37">
        <v>90.0</v>
      </c>
      <c r="AH19" s="4"/>
      <c r="AI19" s="37">
        <v>0.0</v>
      </c>
      <c r="AJ19" s="4"/>
      <c r="AK19" s="37">
        <v>20.0</v>
      </c>
      <c r="AL19" s="4"/>
      <c r="AM19" s="37">
        <v>20.0</v>
      </c>
      <c r="AN19" s="4"/>
      <c r="AO19" s="37">
        <v>0.0</v>
      </c>
      <c r="AP19" s="4"/>
      <c r="AQ19" s="37">
        <v>0.0</v>
      </c>
      <c r="AR19" s="4"/>
      <c r="AS19" s="37">
        <v>15.0</v>
      </c>
      <c r="AT19" s="4"/>
      <c r="AU19" s="37">
        <v>0.0</v>
      </c>
      <c r="AV19" s="4"/>
      <c r="AW19" s="37">
        <v>0.0</v>
      </c>
      <c r="AX19" s="4"/>
      <c r="AY19" s="37">
        <v>0.0</v>
      </c>
      <c r="AZ19" s="4"/>
      <c r="BA19" s="37">
        <v>0.0</v>
      </c>
      <c r="BB19" s="4"/>
      <c r="BC19" s="37">
        <v>0.0</v>
      </c>
      <c r="BD19" s="4"/>
      <c r="BE19" s="37">
        <v>25.0</v>
      </c>
      <c r="BF19" s="4"/>
      <c r="BG19" s="37">
        <v>0.0</v>
      </c>
      <c r="BH19" s="4"/>
      <c r="BI19" s="37">
        <v>0.0</v>
      </c>
      <c r="BJ19" s="4"/>
      <c r="BK19" s="37">
        <v>0.0</v>
      </c>
      <c r="BL19" s="4"/>
      <c r="BM19" s="37">
        <v>0.0</v>
      </c>
      <c r="BN19" s="4"/>
      <c r="BO19" s="37">
        <v>0.0</v>
      </c>
      <c r="BP19" s="4"/>
      <c r="BQ19" s="37">
        <v>0.0</v>
      </c>
      <c r="BR19" s="4"/>
      <c r="BS19" s="37">
        <v>0.0</v>
      </c>
      <c r="BT19" s="4"/>
      <c r="BU19" s="37">
        <v>5793.0</v>
      </c>
      <c r="BV19" s="4"/>
      <c r="BW19" s="37">
        <v>18000.0</v>
      </c>
      <c r="BX19" s="4"/>
      <c r="BY19" s="37">
        <v>12000.0</v>
      </c>
      <c r="BZ19" s="4"/>
      <c r="CA19" s="37">
        <v>17000.0</v>
      </c>
      <c r="CB19" s="4"/>
      <c r="CC19" s="37">
        <v>26000.0</v>
      </c>
      <c r="CD19" s="4"/>
      <c r="CE19" s="37">
        <v>2500.0</v>
      </c>
      <c r="CF19" s="4"/>
      <c r="CG19" s="37">
        <v>25000.0</v>
      </c>
      <c r="CH19" s="4"/>
      <c r="CI19" s="37">
        <v>13700.0</v>
      </c>
      <c r="CJ19" s="4"/>
      <c r="CK19" s="37"/>
      <c r="CL19" s="4"/>
      <c r="CM19" s="38"/>
    </row>
    <row r="20" ht="22.5" customHeight="1">
      <c r="A20" s="27"/>
      <c r="B20" s="36" t="s">
        <v>68</v>
      </c>
      <c r="C20" s="37">
        <v>90.0</v>
      </c>
      <c r="D20" s="4"/>
      <c r="E20" s="37">
        <v>68.13</v>
      </c>
      <c r="F20" s="4"/>
      <c r="G20" s="37">
        <v>0.0</v>
      </c>
      <c r="H20" s="4"/>
      <c r="I20" s="37">
        <v>990.0</v>
      </c>
      <c r="J20" s="4"/>
      <c r="K20" s="37">
        <v>0.0</v>
      </c>
      <c r="L20" s="4"/>
      <c r="M20" s="37">
        <v>27.46</v>
      </c>
      <c r="N20" s="4"/>
      <c r="O20" s="37">
        <v>100.0</v>
      </c>
      <c r="P20" s="4"/>
      <c r="Q20" s="37">
        <v>0.0</v>
      </c>
      <c r="R20" s="4"/>
      <c r="S20" s="37">
        <v>0.0</v>
      </c>
      <c r="T20" s="4"/>
      <c r="U20" s="37">
        <v>138.77</v>
      </c>
      <c r="V20" s="4"/>
      <c r="W20" s="37">
        <v>0.0</v>
      </c>
      <c r="X20" s="4"/>
      <c r="Y20" s="37">
        <v>0.0</v>
      </c>
      <c r="Z20" s="4"/>
      <c r="AA20" s="37">
        <v>0.0</v>
      </c>
      <c r="AB20" s="4"/>
      <c r="AC20" s="37">
        <v>0.0</v>
      </c>
      <c r="AD20" s="4"/>
      <c r="AE20" s="37">
        <v>0.0</v>
      </c>
      <c r="AF20" s="4"/>
      <c r="AG20" s="37">
        <v>0.0</v>
      </c>
      <c r="AH20" s="4"/>
      <c r="AI20" s="37">
        <v>0.0</v>
      </c>
      <c r="AJ20" s="4"/>
      <c r="AK20" s="37">
        <v>0.0</v>
      </c>
      <c r="AL20" s="4"/>
      <c r="AM20" s="37">
        <v>0.0</v>
      </c>
      <c r="AN20" s="4"/>
      <c r="AO20" s="37">
        <v>0.0</v>
      </c>
      <c r="AP20" s="4"/>
      <c r="AQ20" s="37">
        <v>0.0</v>
      </c>
      <c r="AR20" s="4"/>
      <c r="AS20" s="37">
        <v>0.0</v>
      </c>
      <c r="AT20" s="4"/>
      <c r="AU20" s="37">
        <v>35.64</v>
      </c>
      <c r="AV20" s="4"/>
      <c r="AW20" s="37">
        <v>0.0</v>
      </c>
      <c r="AX20" s="4"/>
      <c r="AY20" s="37">
        <v>0.0</v>
      </c>
      <c r="AZ20" s="4"/>
      <c r="BA20" s="37">
        <v>0.0</v>
      </c>
      <c r="BB20" s="4"/>
      <c r="BC20" s="37">
        <v>0.0</v>
      </c>
      <c r="BD20" s="4"/>
      <c r="BE20" s="37">
        <v>64.68</v>
      </c>
      <c r="BF20" s="4"/>
      <c r="BG20" s="37">
        <v>0.0</v>
      </c>
      <c r="BH20" s="4"/>
      <c r="BI20" s="37">
        <v>0.0</v>
      </c>
      <c r="BJ20" s="4"/>
      <c r="BK20" s="37">
        <v>0.0</v>
      </c>
      <c r="BL20" s="4"/>
      <c r="BM20" s="37">
        <v>0.0</v>
      </c>
      <c r="BN20" s="4"/>
      <c r="BO20" s="37">
        <v>40.0</v>
      </c>
      <c r="BP20" s="4"/>
      <c r="BQ20" s="37">
        <v>0.0</v>
      </c>
      <c r="BR20" s="4"/>
      <c r="BS20" s="37">
        <v>0.0</v>
      </c>
      <c r="BT20" s="4"/>
      <c r="BU20" s="37">
        <v>80.0</v>
      </c>
      <c r="BV20" s="4"/>
      <c r="BW20" s="37">
        <v>0.0</v>
      </c>
      <c r="BX20" s="4"/>
      <c r="BY20" s="37">
        <v>0.0</v>
      </c>
      <c r="BZ20" s="4"/>
      <c r="CA20" s="37">
        <v>250.0</v>
      </c>
      <c r="CB20" s="4"/>
      <c r="CC20" s="37">
        <v>69.0</v>
      </c>
      <c r="CD20" s="4"/>
      <c r="CE20" s="37">
        <v>0.0</v>
      </c>
      <c r="CF20" s="4"/>
      <c r="CG20" s="37">
        <v>0.0</v>
      </c>
      <c r="CH20" s="4"/>
      <c r="CI20" s="37">
        <v>70.0</v>
      </c>
      <c r="CJ20" s="4"/>
      <c r="CK20" s="37"/>
      <c r="CL20" s="4"/>
      <c r="CM20" s="38"/>
    </row>
    <row r="21" ht="22.5" customHeight="1">
      <c r="A21" s="27"/>
      <c r="B21" s="36" t="s">
        <v>69</v>
      </c>
      <c r="C21" s="37">
        <v>950.0</v>
      </c>
      <c r="D21" s="4"/>
      <c r="E21" s="37">
        <v>909.0</v>
      </c>
      <c r="F21" s="4"/>
      <c r="G21" s="37">
        <v>0.0</v>
      </c>
      <c r="H21" s="4"/>
      <c r="I21" s="37">
        <v>60.0</v>
      </c>
      <c r="J21" s="4"/>
      <c r="K21" s="37">
        <v>0.0</v>
      </c>
      <c r="L21" s="4"/>
      <c r="M21" s="37">
        <v>0.0</v>
      </c>
      <c r="N21" s="4"/>
      <c r="O21" s="37">
        <v>0.0</v>
      </c>
      <c r="P21" s="4"/>
      <c r="Q21" s="37">
        <v>0.0</v>
      </c>
      <c r="R21" s="4"/>
      <c r="S21" s="37">
        <v>0.0</v>
      </c>
      <c r="T21" s="4"/>
      <c r="U21" s="37">
        <v>0.0</v>
      </c>
      <c r="V21" s="4"/>
      <c r="W21" s="37">
        <v>0.0</v>
      </c>
      <c r="X21" s="4"/>
      <c r="Y21" s="37">
        <v>0.0</v>
      </c>
      <c r="Z21" s="4"/>
      <c r="AA21" s="37">
        <v>480.0</v>
      </c>
      <c r="AB21" s="4"/>
      <c r="AC21" s="37">
        <v>0.0</v>
      </c>
      <c r="AD21" s="4"/>
      <c r="AE21" s="37">
        <v>0.0</v>
      </c>
      <c r="AF21" s="4"/>
      <c r="AG21" s="37">
        <v>0.0</v>
      </c>
      <c r="AH21" s="4"/>
      <c r="AI21" s="37"/>
      <c r="AJ21" s="4"/>
      <c r="AK21" s="37"/>
      <c r="AL21" s="4"/>
      <c r="AM21" s="37"/>
      <c r="AN21" s="4"/>
      <c r="AO21" s="37"/>
      <c r="AP21" s="4"/>
      <c r="AQ21" s="37"/>
      <c r="AR21" s="4"/>
      <c r="AS21" s="37"/>
      <c r="AT21" s="4"/>
      <c r="AU21" s="37">
        <v>0.0</v>
      </c>
      <c r="AV21" s="4"/>
      <c r="AW21" s="37">
        <v>0.0</v>
      </c>
      <c r="AX21" s="4"/>
      <c r="AY21" s="37">
        <v>0.0</v>
      </c>
      <c r="AZ21" s="4"/>
      <c r="BA21" s="37">
        <v>0.0</v>
      </c>
      <c r="BB21" s="4"/>
      <c r="BC21" s="37">
        <v>0.0</v>
      </c>
      <c r="BD21" s="4"/>
      <c r="BE21" s="37">
        <v>0.0</v>
      </c>
      <c r="BF21" s="4"/>
      <c r="BG21" s="37">
        <v>0.0</v>
      </c>
      <c r="BH21" s="4"/>
      <c r="BI21" s="37">
        <v>0.0</v>
      </c>
      <c r="BJ21" s="4"/>
      <c r="BK21" s="37">
        <v>0.0</v>
      </c>
      <c r="BL21" s="4"/>
      <c r="BM21" s="37"/>
      <c r="BN21" s="4"/>
      <c r="BO21" s="37"/>
      <c r="BP21" s="4"/>
      <c r="BQ21" s="37">
        <v>0.0</v>
      </c>
      <c r="BR21" s="4"/>
      <c r="BS21" s="37">
        <v>0.0</v>
      </c>
      <c r="BT21" s="4"/>
      <c r="BU21" s="37">
        <v>0.0</v>
      </c>
      <c r="BV21" s="4"/>
      <c r="BW21" s="37">
        <v>0.0</v>
      </c>
      <c r="BX21" s="4"/>
      <c r="BY21" s="37">
        <v>0.0</v>
      </c>
      <c r="BZ21" s="4"/>
      <c r="CA21" s="37">
        <v>0.0</v>
      </c>
      <c r="CB21" s="4"/>
      <c r="CC21" s="37">
        <v>0.0</v>
      </c>
      <c r="CD21" s="4"/>
      <c r="CE21" s="37">
        <v>0.0</v>
      </c>
      <c r="CF21" s="4"/>
      <c r="CG21" s="37">
        <v>0.0</v>
      </c>
      <c r="CH21" s="4"/>
      <c r="CI21" s="37">
        <v>0.0</v>
      </c>
      <c r="CJ21" s="4"/>
      <c r="CK21" s="37"/>
      <c r="CL21" s="4"/>
      <c r="CM21" s="38"/>
    </row>
    <row r="22" ht="22.5" customHeight="1">
      <c r="A22" s="27"/>
      <c r="B22" s="36" t="s">
        <v>70</v>
      </c>
      <c r="C22" s="37">
        <v>0.0</v>
      </c>
      <c r="D22" s="4"/>
      <c r="E22" s="37">
        <v>0.0</v>
      </c>
      <c r="F22" s="4"/>
      <c r="G22" s="37">
        <v>0.0</v>
      </c>
      <c r="H22" s="4"/>
      <c r="I22" s="37">
        <v>0.0</v>
      </c>
      <c r="J22" s="4"/>
      <c r="K22" s="37">
        <v>150.0</v>
      </c>
      <c r="L22" s="4"/>
      <c r="M22" s="37">
        <v>0.0</v>
      </c>
      <c r="N22" s="4"/>
      <c r="O22" s="37">
        <v>100.0</v>
      </c>
      <c r="P22" s="4"/>
      <c r="Q22" s="37">
        <v>0.0</v>
      </c>
      <c r="R22" s="4"/>
      <c r="S22" s="37">
        <v>0.0</v>
      </c>
      <c r="T22" s="4"/>
      <c r="U22" s="37">
        <v>0.0</v>
      </c>
      <c r="V22" s="4"/>
      <c r="W22" s="37">
        <v>80.0</v>
      </c>
      <c r="X22" s="4"/>
      <c r="Y22" s="37">
        <v>0.0</v>
      </c>
      <c r="Z22" s="4"/>
      <c r="AA22" s="37">
        <v>0.0</v>
      </c>
      <c r="AB22" s="4"/>
      <c r="AC22" s="37">
        <v>0.0</v>
      </c>
      <c r="AD22" s="4"/>
      <c r="AE22" s="37">
        <v>120.0</v>
      </c>
      <c r="AF22" s="4"/>
      <c r="AG22" s="37">
        <v>0.0</v>
      </c>
      <c r="AH22" s="4"/>
      <c r="AI22" s="37">
        <v>0.0</v>
      </c>
      <c r="AJ22" s="4"/>
      <c r="AK22" s="37">
        <v>0.0</v>
      </c>
      <c r="AL22" s="4"/>
      <c r="AM22" s="37">
        <v>0.0</v>
      </c>
      <c r="AN22" s="4"/>
      <c r="AO22" s="37">
        <v>0.0</v>
      </c>
      <c r="AP22" s="4"/>
      <c r="AQ22" s="37">
        <v>141.0</v>
      </c>
      <c r="AR22" s="4"/>
      <c r="AS22" s="37">
        <v>0.0</v>
      </c>
      <c r="AT22" s="4"/>
      <c r="AU22" s="37">
        <v>143.49</v>
      </c>
      <c r="AV22" s="4"/>
      <c r="AW22" s="37">
        <v>0.0</v>
      </c>
      <c r="AX22" s="4"/>
      <c r="AY22" s="37">
        <v>150.0</v>
      </c>
      <c r="AZ22" s="4"/>
      <c r="BA22" s="37">
        <v>120.0</v>
      </c>
      <c r="BB22" s="4"/>
      <c r="BC22" s="37">
        <v>0.0</v>
      </c>
      <c r="BD22" s="4"/>
      <c r="BE22" s="37">
        <v>303.89</v>
      </c>
      <c r="BF22" s="4"/>
      <c r="BG22" s="37">
        <v>0.0</v>
      </c>
      <c r="BH22" s="4"/>
      <c r="BI22" s="37">
        <v>120.0</v>
      </c>
      <c r="BJ22" s="4"/>
      <c r="BK22" s="37">
        <v>0.0</v>
      </c>
      <c r="BL22" s="4"/>
      <c r="BM22" s="37">
        <v>0.0</v>
      </c>
      <c r="BN22" s="4"/>
      <c r="BO22" s="37">
        <v>320.0</v>
      </c>
      <c r="BP22" s="4"/>
      <c r="BQ22" s="37">
        <v>0.0</v>
      </c>
      <c r="BR22" s="4"/>
      <c r="BS22" s="37">
        <v>0.0</v>
      </c>
      <c r="BT22" s="4"/>
      <c r="BU22" s="37">
        <v>0.0</v>
      </c>
      <c r="BV22" s="4"/>
      <c r="BW22" s="37">
        <v>0.0</v>
      </c>
      <c r="BX22" s="4"/>
      <c r="BY22" s="37">
        <v>137.0</v>
      </c>
      <c r="BZ22" s="4"/>
      <c r="CA22" s="37">
        <v>0.0</v>
      </c>
      <c r="CB22" s="4"/>
      <c r="CC22" s="37">
        <v>77.0</v>
      </c>
      <c r="CD22" s="4"/>
      <c r="CE22" s="37">
        <v>0.0</v>
      </c>
      <c r="CF22" s="4"/>
      <c r="CG22" s="37">
        <v>0.0</v>
      </c>
      <c r="CH22" s="4"/>
      <c r="CI22" s="37">
        <v>130.0</v>
      </c>
      <c r="CJ22" s="4"/>
      <c r="CK22" s="37"/>
      <c r="CL22" s="4"/>
      <c r="CM22" s="38"/>
    </row>
    <row r="23" ht="22.5" customHeight="1">
      <c r="A23" s="28"/>
      <c r="B23" s="36" t="s">
        <v>71</v>
      </c>
      <c r="C23" s="39">
        <f>(C16+C17+C18+C19+C20+C21+C22)*0.05</f>
        <v>2030.096</v>
      </c>
      <c r="D23" s="39"/>
      <c r="E23" s="39">
        <f>(E16+E17+E18+E19+E20+E21+E22)*0.05</f>
        <v>2031.065</v>
      </c>
      <c r="F23" s="39"/>
      <c r="G23" s="39">
        <v>0.0</v>
      </c>
      <c r="H23" s="39"/>
      <c r="I23" s="39">
        <f>(I16+I17+I18+I19+I20+I21+I22)*0.05</f>
        <v>1983.7165</v>
      </c>
      <c r="J23" s="39"/>
      <c r="K23" s="39">
        <f>(K16+K17+K18+K19+K20+K21+K22)*0.05</f>
        <v>2284.104</v>
      </c>
      <c r="L23" s="39"/>
      <c r="M23" s="39">
        <f>(M16+M17+M18+M19+M20+M21+M22)*0.05</f>
        <v>1607.7545</v>
      </c>
      <c r="N23" s="39"/>
      <c r="O23" s="39">
        <f>(O16+O17+O18+O19+O20+O21+O22)*0.05</f>
        <v>2178.559</v>
      </c>
      <c r="P23" s="39"/>
      <c r="Q23" s="39">
        <f>(Q16+Q17+Q18+Q19+Q20+Q21+Q22)*0.05</f>
        <v>1928.264</v>
      </c>
      <c r="R23" s="39"/>
      <c r="S23" s="39">
        <f>(S16+S17+S18+S19+S20+S21+S22)*0.05</f>
        <v>1801.994</v>
      </c>
      <c r="T23" s="39"/>
      <c r="U23" s="39">
        <f>(U16+U17+U18+U19+U20+U21+U22)*0.05</f>
        <v>3298.825</v>
      </c>
      <c r="V23" s="39"/>
      <c r="W23" s="39">
        <f>(W16+W17+W18+W19+W20+W21+W22)*0.05</f>
        <v>1166.8505</v>
      </c>
      <c r="X23" s="39"/>
      <c r="Y23" s="39">
        <f>(Y16+Y17+Y18+Y19+Y20+Y21+Y22)*0.05</f>
        <v>1184.8305</v>
      </c>
      <c r="Z23" s="39"/>
      <c r="AA23" s="39">
        <f>(AA16+AA17+AA18+AA19+AA20+AA21+AA22)*0.05</f>
        <v>864.56</v>
      </c>
      <c r="AB23" s="39"/>
      <c r="AC23" s="39">
        <f>(AC16+AC17+AC18+AC19+AC20+AC21+AC22)*0.05</f>
        <v>1205.946</v>
      </c>
      <c r="AD23" s="39"/>
      <c r="AE23" s="39">
        <f>(AE16+AE17+AE18+AE19+AE20+AE21+AE22)*0.05</f>
        <v>1127.625</v>
      </c>
      <c r="AF23" s="39"/>
      <c r="AG23" s="39">
        <f>(AG16+AG17+AG18+AG19+AG20+AG21+AG22)*0.05</f>
        <v>1015.612</v>
      </c>
      <c r="AH23" s="39"/>
      <c r="AI23" s="39">
        <f>(AI16+AI17+AI18+AI19+AI20+AI21+AI22)*0.05</f>
        <v>613.826</v>
      </c>
      <c r="AJ23" s="39"/>
      <c r="AK23" s="39">
        <f>(AK16+AK17+AK18+AK19+AK20+AK21+AK22)*0.05</f>
        <v>520.7215</v>
      </c>
      <c r="AL23" s="39"/>
      <c r="AM23" s="39">
        <f>(AM16+AM17+AM18+AM19+AM20+AM21+AM22)*0.05</f>
        <v>549.576</v>
      </c>
      <c r="AN23" s="39"/>
      <c r="AO23" s="39">
        <f>(AO16+AO17+AO18+AO19+AO20+AO21+AO22)*0.05</f>
        <v>507.2405</v>
      </c>
      <c r="AP23" s="39"/>
      <c r="AQ23" s="39">
        <f>(AQ16+AQ17+AQ18+AQ19+AQ20+AQ21+AQ22)*0.05</f>
        <v>576.445</v>
      </c>
      <c r="AR23" s="39"/>
      <c r="AS23" s="39">
        <f>(AS16+AS17+AS18+AS19+AS20+AS21+AS22)*0.05</f>
        <v>751.1855</v>
      </c>
      <c r="AT23" s="39"/>
      <c r="AU23" s="39">
        <f>(AU16+AU17+AU18+AU19+AU20+AU21+AU22)*0.05</f>
        <v>554.9175</v>
      </c>
      <c r="AV23" s="39"/>
      <c r="AW23" s="39">
        <f>(AW16+AW17+AW18+AW19+AW20+AW21+AW22)*0.05</f>
        <v>546.566</v>
      </c>
      <c r="AX23" s="39"/>
      <c r="AY23" s="39">
        <f>(AY16+AY17+AY18+AY19+AY20+AY21+AY22)*0.05</f>
        <v>990.8275</v>
      </c>
      <c r="AZ23" s="39"/>
      <c r="BA23" s="39">
        <f>(BA16+BA17+BA18+BA19+BA20+BA21+BA22)*0.05</f>
        <v>586.816</v>
      </c>
      <c r="BB23" s="39"/>
      <c r="BC23" s="39">
        <f>(BC16+BC17+BC18+BC19+BC20+BC21+BC22)*0.05</f>
        <v>568.6505</v>
      </c>
      <c r="BD23" s="39"/>
      <c r="BE23" s="39">
        <f>(BE16+BE17+BE18+BE19+BE20+BE21+BE22)*0.05</f>
        <v>1582.5805</v>
      </c>
      <c r="BF23" s="39"/>
      <c r="BG23" s="39">
        <f>(BG16+BG17+BG18+BG19+BG20+BG21+BG22)*0.05</f>
        <v>633.461</v>
      </c>
      <c r="BH23" s="39"/>
      <c r="BI23" s="39">
        <f>(BI16+BI17+BI18+BI19+BI20+BI21+BI22)*0.05</f>
        <v>603.311</v>
      </c>
      <c r="BJ23" s="39"/>
      <c r="BK23" s="39">
        <f>(BK16+BK17+BK18+BK19+BK20+BK21+BK22)*0.05</f>
        <v>1241.1675</v>
      </c>
      <c r="BL23" s="39"/>
      <c r="BM23" s="39">
        <f>(BM16+BM17+BM18+BM19+BM20+BM21+BM22)*0.05</f>
        <v>618.326</v>
      </c>
      <c r="BN23" s="39"/>
      <c r="BO23" s="39">
        <f>(BO16+BO17+BO18+BO19+BO20+BO21+BO22)*0.05</f>
        <v>582.5805</v>
      </c>
      <c r="BP23" s="39"/>
      <c r="BQ23" s="39">
        <f>(BQ16+BQ17+BQ18+BQ19+BQ20+BQ21+BQ22)*0.05</f>
        <v>667.576</v>
      </c>
      <c r="BR23" s="39"/>
      <c r="BS23" s="39">
        <f>(BS16+BS17+BS18+BS19+BS20+BS21+BS22)*0.05</f>
        <v>706.2975</v>
      </c>
      <c r="BT23" s="39"/>
      <c r="BU23" s="39">
        <f>(BU16+BU17+BU18+BU19+BU20+BU21+BU22)*0.05</f>
        <v>1984.2515</v>
      </c>
      <c r="BV23" s="39"/>
      <c r="BW23" s="39">
        <f>(BW16+BW17+BW18+BW19+BW20+BW21+BW22)*0.05</f>
        <v>3148.2945</v>
      </c>
      <c r="BX23" s="39"/>
      <c r="BY23" s="39">
        <f>(BY16+BY17+BY18+BY19+BY20+BY21+BY22)*0.05</f>
        <v>2390.9365</v>
      </c>
      <c r="BZ23" s="39"/>
      <c r="CA23" s="39">
        <f>(CA16+CA17+CA18+CA19+CA20+CA21+CA22)*0.05</f>
        <v>2858.571</v>
      </c>
      <c r="CB23" s="39"/>
      <c r="CC23" s="39">
        <f>(CC16+CC17+CC18+CC19+CC20+CC21+CC22)*0.05</f>
        <v>4150.801</v>
      </c>
      <c r="CD23" s="39"/>
      <c r="CE23" s="39">
        <f>(CE16+CE17+CE18+CE19+CE20+CE21+CE22)*0.05</f>
        <v>1525.9</v>
      </c>
      <c r="CF23" s="39"/>
      <c r="CG23" s="39">
        <f>(CG16+CG17+CG18+CG19+CG20+CG21+CG22)*0.05</f>
        <v>3266.347</v>
      </c>
      <c r="CH23" s="39"/>
      <c r="CI23" s="39">
        <f>(CI16+CI17+CI18+CI19+CI20+CI21+CI22)*0.05</f>
        <v>2971.49</v>
      </c>
      <c r="CJ23" s="39"/>
      <c r="CK23" s="40">
        <v>0.0</v>
      </c>
      <c r="CL23" s="4"/>
      <c r="CM23" s="38"/>
    </row>
    <row r="24" ht="22.5" customHeight="1">
      <c r="A24" s="33" t="s">
        <v>72</v>
      </c>
      <c r="B24" s="4"/>
      <c r="C24" s="34">
        <f>SUM(C17:D23)</f>
        <v>11670.096</v>
      </c>
      <c r="D24" s="4"/>
      <c r="E24" s="34">
        <f>SUM(E17:F23)</f>
        <v>12323.575</v>
      </c>
      <c r="F24" s="4"/>
      <c r="G24" s="34">
        <f>SUM(G17:H23)</f>
        <v>8568.23</v>
      </c>
      <c r="H24" s="4"/>
      <c r="I24" s="34">
        <f>SUM(I17:J23)</f>
        <v>9533.7165</v>
      </c>
      <c r="J24" s="4"/>
      <c r="K24" s="34">
        <f>SUM(K17:L23)</f>
        <v>9484.104</v>
      </c>
      <c r="L24" s="4"/>
      <c r="M24" s="34">
        <f>SUM(M17:N23)</f>
        <v>6686.1045</v>
      </c>
      <c r="N24" s="4"/>
      <c r="O24" s="34">
        <f>SUM(O17:P23)</f>
        <v>16758.559</v>
      </c>
      <c r="P24" s="4"/>
      <c r="Q24" s="34">
        <f>SUM(Q17:R23)</f>
        <v>11228.264</v>
      </c>
      <c r="R24" s="4"/>
      <c r="S24" s="34">
        <f>SUM(S17:T23)</f>
        <v>8301.994</v>
      </c>
      <c r="T24" s="4"/>
      <c r="U24" s="34">
        <f>SUM(U17:V23)</f>
        <v>30659.735</v>
      </c>
      <c r="V24" s="4"/>
      <c r="W24" s="34">
        <f>SUM(W17:X23)</f>
        <v>4946.8505</v>
      </c>
      <c r="X24" s="4"/>
      <c r="Y24" s="34">
        <f>SUM(Y17:Z23)</f>
        <v>4984.8305</v>
      </c>
      <c r="Z24" s="4"/>
      <c r="AA24" s="34">
        <f>SUM(AA17:AB23)</f>
        <v>6544.56</v>
      </c>
      <c r="AB24" s="4"/>
      <c r="AC24" s="34">
        <f>SUM(AC17:AD23)</f>
        <v>6005.946</v>
      </c>
      <c r="AD24" s="4"/>
      <c r="AE24" s="34">
        <f>SUM(AE17:AF23)</f>
        <v>6147.625</v>
      </c>
      <c r="AF24" s="4"/>
      <c r="AG24" s="34">
        <f>SUM(AG17:AH23)</f>
        <v>3955.612</v>
      </c>
      <c r="AH24" s="4"/>
      <c r="AI24" s="34">
        <f>SUM(AI17:AJ23)</f>
        <v>4064.826</v>
      </c>
      <c r="AJ24" s="4"/>
      <c r="AK24" s="34">
        <f>SUM(AK17:AL23)</f>
        <v>2403.8315</v>
      </c>
      <c r="AL24" s="4"/>
      <c r="AM24" s="34">
        <f>SUM(AM17:AN23)</f>
        <v>2769.576</v>
      </c>
      <c r="AN24" s="4"/>
      <c r="AO24" s="34">
        <f>SUM(AO17:AP23)</f>
        <v>2057.2405</v>
      </c>
      <c r="AP24" s="4"/>
      <c r="AQ24" s="34">
        <f>SUM(AQ17:AR23)</f>
        <v>2517.445</v>
      </c>
      <c r="AR24" s="4"/>
      <c r="AS24" s="34">
        <f>SUM(AS17:AT23)</f>
        <v>3889.3755</v>
      </c>
      <c r="AT24" s="4"/>
      <c r="AU24" s="34">
        <f>SUM(AU17:AV23)</f>
        <v>2464.0475</v>
      </c>
      <c r="AV24" s="4"/>
      <c r="AW24" s="34">
        <f>SUM(AW17:AX23)</f>
        <v>2746.566</v>
      </c>
      <c r="AX24" s="4"/>
      <c r="AY24" s="34">
        <f>SUM(AY17:AZ23)</f>
        <v>3140.8275</v>
      </c>
      <c r="AZ24" s="4"/>
      <c r="BA24" s="34">
        <f>SUM(BA17:BB23)</f>
        <v>3506.816</v>
      </c>
      <c r="BB24" s="4"/>
      <c r="BC24" s="34">
        <f>SUM(BC17:BD23)</f>
        <v>2766.1405</v>
      </c>
      <c r="BD24" s="4"/>
      <c r="BE24" s="34">
        <f>SUM(BE17:BF23)</f>
        <v>9176.1505</v>
      </c>
      <c r="BF24" s="4"/>
      <c r="BG24" s="34">
        <f>SUM(BG17:BH23)</f>
        <v>4283.461</v>
      </c>
      <c r="BH24" s="4"/>
      <c r="BI24" s="34">
        <f>SUM(BI17:BJ23)</f>
        <v>4123.311</v>
      </c>
      <c r="BJ24" s="4"/>
      <c r="BK24" s="34">
        <f>SUM(BK17:BL23)</f>
        <v>8341.1675</v>
      </c>
      <c r="BL24" s="4"/>
      <c r="BM24" s="34">
        <f>SUM(BM17:BN23)</f>
        <v>4118.326</v>
      </c>
      <c r="BN24" s="4"/>
      <c r="BO24" s="34">
        <f>SUM(BO17:BP23)</f>
        <v>3342.5805</v>
      </c>
      <c r="BP24" s="4"/>
      <c r="BQ24" s="34">
        <f>SUM(BQ17:BR23)</f>
        <v>5267.576</v>
      </c>
      <c r="BR24" s="4"/>
      <c r="BS24" s="34">
        <f>SUM(BS17:BT23)</f>
        <v>4770.5275</v>
      </c>
      <c r="BT24" s="4"/>
      <c r="BU24" s="34">
        <f>SUM(BU17:BV23)</f>
        <v>11157.2515</v>
      </c>
      <c r="BV24" s="4"/>
      <c r="BW24" s="34">
        <f>SUM(BW17:BX23)</f>
        <v>25548.2945</v>
      </c>
      <c r="BX24" s="4"/>
      <c r="BY24" s="34">
        <f>SUM(BY17:BZ23)</f>
        <v>25187.2565</v>
      </c>
      <c r="BZ24" s="4"/>
      <c r="CA24" s="34">
        <f>SUM(CA17:CB23)</f>
        <v>25608.571</v>
      </c>
      <c r="CB24" s="4"/>
      <c r="CC24" s="34">
        <f>SUM(CC17:CD23)</f>
        <v>39681.801</v>
      </c>
      <c r="CD24" s="4"/>
      <c r="CE24" s="34">
        <f>SUM(CE17:CF23)</f>
        <v>6102.9</v>
      </c>
      <c r="CF24" s="4"/>
      <c r="CG24" s="34">
        <f>SUM(CG17:CH23)</f>
        <v>43266.347</v>
      </c>
      <c r="CH24" s="4"/>
      <c r="CI24" s="34">
        <f>SUM(CI17:CJ23)</f>
        <v>27191.49</v>
      </c>
      <c r="CJ24" s="4"/>
      <c r="CK24" s="34">
        <f>SUM(CK17:CL23)</f>
        <v>0</v>
      </c>
      <c r="CL24" s="4"/>
    </row>
    <row r="25" ht="25.5" customHeight="1">
      <c r="A25" s="41" t="s">
        <v>73</v>
      </c>
      <c r="B25" s="42"/>
      <c r="C25" s="43">
        <f>(C16+C24)*4.5%</f>
        <v>1918.44072</v>
      </c>
      <c r="D25" s="43"/>
      <c r="E25" s="43">
        <f>(E16+E24)*4.5%</f>
        <v>1919.356425</v>
      </c>
      <c r="F25" s="43"/>
      <c r="G25" s="43">
        <f>(G16+G24)*4.5%</f>
        <v>1617.76035</v>
      </c>
      <c r="H25" s="43"/>
      <c r="I25" s="43">
        <f>(I16+I24)*4.5%</f>
        <v>1874.612093</v>
      </c>
      <c r="J25" s="43"/>
      <c r="K25" s="43">
        <f>(K16+K24)*4.5%</f>
        <v>2158.47828</v>
      </c>
      <c r="L25" s="43"/>
      <c r="M25" s="43">
        <f>(M16+M24)*4.5%</f>
        <v>1519.328003</v>
      </c>
      <c r="N25" s="43"/>
      <c r="O25" s="43">
        <f>(O16+O24)*4.5%</f>
        <v>2058.738255</v>
      </c>
      <c r="P25" s="43"/>
      <c r="Q25" s="43">
        <f>(Q16+Q24)*4.5%</f>
        <v>1822.20948</v>
      </c>
      <c r="R25" s="43"/>
      <c r="S25" s="43">
        <f>(S16+S24)*4.5%</f>
        <v>1702.88433</v>
      </c>
      <c r="T25" s="43"/>
      <c r="U25" s="43">
        <f>(U16+U24)*4.5%</f>
        <v>3117.389625</v>
      </c>
      <c r="V25" s="43"/>
      <c r="W25" s="43">
        <f>(W16+W24)*4.5%</f>
        <v>1102.673723</v>
      </c>
      <c r="X25" s="43"/>
      <c r="Y25" s="43">
        <f>(Y16+Y24)*4.5%</f>
        <v>1119.664823</v>
      </c>
      <c r="Z25" s="43"/>
      <c r="AA25" s="43">
        <f>(AA16+AA24)*4.5%</f>
        <v>817.0092</v>
      </c>
      <c r="AB25" s="43"/>
      <c r="AC25" s="43">
        <f>(AC16+AC24)*4.5%</f>
        <v>1139.61897</v>
      </c>
      <c r="AD25" s="43"/>
      <c r="AE25" s="43">
        <f>(AE16+AE24)*4.5%</f>
        <v>1065.605625</v>
      </c>
      <c r="AF25" s="43"/>
      <c r="AG25" s="43">
        <f>(AG16+AG24)*4.5%</f>
        <v>959.75334</v>
      </c>
      <c r="AH25" s="43"/>
      <c r="AI25" s="43">
        <f>(AI16+AI24)*4.5%</f>
        <v>580.06557</v>
      </c>
      <c r="AJ25" s="43"/>
      <c r="AK25" s="43">
        <f>(AK16+AK24)*4.5%</f>
        <v>492.0818175</v>
      </c>
      <c r="AL25" s="43"/>
      <c r="AM25" s="43">
        <f>(AM16+AM24)*4.5%</f>
        <v>519.34932</v>
      </c>
      <c r="AN25" s="43"/>
      <c r="AO25" s="43">
        <f>(AO16+AO24)*4.5%</f>
        <v>479.3422725</v>
      </c>
      <c r="AP25" s="43"/>
      <c r="AQ25" s="43">
        <f>(AQ16+AQ24)*4.5%</f>
        <v>544.740525</v>
      </c>
      <c r="AR25" s="43"/>
      <c r="AS25" s="43">
        <f>(AS16+AS24)*4.5%</f>
        <v>709.8702975</v>
      </c>
      <c r="AT25" s="43"/>
      <c r="AU25" s="43">
        <f>(AU16+AU24)*4.5%</f>
        <v>524.3970375</v>
      </c>
      <c r="AV25" s="43"/>
      <c r="AW25" s="43">
        <f>(AW16+AW24)*4.5%</f>
        <v>516.50487</v>
      </c>
      <c r="AX25" s="43"/>
      <c r="AY25" s="43">
        <f>(AY16+AY24)*4.5%</f>
        <v>936.3319875</v>
      </c>
      <c r="AZ25" s="43"/>
      <c r="BA25" s="43">
        <f>(BA16+BA24)*4.5%</f>
        <v>554.54112</v>
      </c>
      <c r="BB25" s="43"/>
      <c r="BC25" s="43">
        <f>(BC16+BC24)*4.5%</f>
        <v>537.3747225</v>
      </c>
      <c r="BD25" s="43"/>
      <c r="BE25" s="43">
        <f>(BE16+BE24)*4.5%</f>
        <v>1495.538573</v>
      </c>
      <c r="BF25" s="43"/>
      <c r="BG25" s="43">
        <f>(BG16+BG24)*4.5%</f>
        <v>598.620645</v>
      </c>
      <c r="BH25" s="43"/>
      <c r="BI25" s="43">
        <f>(BI16+BI24)*4.5%</f>
        <v>570.128895</v>
      </c>
      <c r="BJ25" s="43"/>
      <c r="BK25" s="43">
        <f>(BK16+BK24)*4.5%</f>
        <v>1172.903288</v>
      </c>
      <c r="BL25" s="43"/>
      <c r="BM25" s="43">
        <f>(BM16+BM24)*4.5%</f>
        <v>584.31807</v>
      </c>
      <c r="BN25" s="43"/>
      <c r="BO25" s="43">
        <f>(BO16+BO24)*4.5%</f>
        <v>550.5385725</v>
      </c>
      <c r="BP25" s="43"/>
      <c r="BQ25" s="43">
        <f>(BQ16+BQ24)*4.5%</f>
        <v>630.85932</v>
      </c>
      <c r="BR25" s="43"/>
      <c r="BS25" s="43">
        <f>(BS16+BS24)*4.5%</f>
        <v>667.4511375</v>
      </c>
      <c r="BT25" s="43"/>
      <c r="BU25" s="43">
        <f>(BU16+BU24)*4.5%</f>
        <v>1875.117668</v>
      </c>
      <c r="BV25" s="43"/>
      <c r="BW25" s="43">
        <f>(BW16+BW24)*4.5%</f>
        <v>2975.138303</v>
      </c>
      <c r="BX25" s="43"/>
      <c r="BY25" s="43">
        <f>(BY16+BY24)*4.5%</f>
        <v>2259.434993</v>
      </c>
      <c r="BZ25" s="43"/>
      <c r="CA25" s="43">
        <f>(CA16+CA24)*4.5%</f>
        <v>2701.349595</v>
      </c>
      <c r="CB25" s="43"/>
      <c r="CC25" s="43">
        <f>(CC16+CC24)*4.5%</f>
        <v>3922.506945</v>
      </c>
      <c r="CD25" s="43"/>
      <c r="CE25" s="43">
        <f>(CE16+CE24)*4.5%</f>
        <v>1441.9755</v>
      </c>
      <c r="CF25" s="43"/>
      <c r="CG25" s="43">
        <f>(CG16+CG24)*4.5%</f>
        <v>3086.697915</v>
      </c>
      <c r="CH25" s="43"/>
      <c r="CI25" s="43">
        <f>(CI16+CI24)*4.5%</f>
        <v>2808.05805</v>
      </c>
      <c r="CJ25" s="43"/>
      <c r="CK25" s="43">
        <f>(CK16+CK24)*4.5%</f>
        <v>447.8508</v>
      </c>
      <c r="CL25" s="43"/>
      <c r="CM25" s="43">
        <f>SUM(C25:CL25)</f>
        <v>60096.61105</v>
      </c>
    </row>
    <row r="26" ht="22.5" customHeight="1">
      <c r="A26" s="44" t="s">
        <v>74</v>
      </c>
      <c r="B26" s="4"/>
      <c r="C26" s="45">
        <f>SUM(C16,C24,C25)</f>
        <v>44550.45672</v>
      </c>
      <c r="D26" s="45"/>
      <c r="E26" s="45">
        <f>SUM(E17:F23)+E16+E25</f>
        <v>44571.72143</v>
      </c>
      <c r="F26" s="45"/>
      <c r="G26" s="45">
        <f>SUM(G17:H23)+G16+G25</f>
        <v>37567.99035</v>
      </c>
      <c r="H26" s="45"/>
      <c r="I26" s="45">
        <f>SUM(I17:J23)+I16+I25</f>
        <v>43532.65859</v>
      </c>
      <c r="J26" s="45"/>
      <c r="K26" s="45">
        <f>SUM(K17:L23)+K16+K25</f>
        <v>50124.66228</v>
      </c>
      <c r="L26" s="45"/>
      <c r="M26" s="45">
        <f>SUM(M17:N23)+M16+M25</f>
        <v>35282.1725</v>
      </c>
      <c r="N26" s="45"/>
      <c r="O26" s="45">
        <f>SUM(O17:P23)+O16+O25</f>
        <v>47808.47726</v>
      </c>
      <c r="P26" s="45"/>
      <c r="Q26" s="45">
        <f>SUM(Q17:R23)+Q16+Q25</f>
        <v>42315.75348</v>
      </c>
      <c r="R26" s="45"/>
      <c r="S26" s="45">
        <f>SUM(S17:T23)+S16+S25</f>
        <v>39544.75833</v>
      </c>
      <c r="T26" s="45"/>
      <c r="U26" s="45">
        <f>SUM(U17:V23)+U16+U25</f>
        <v>72392.71463</v>
      </c>
      <c r="V26" s="45"/>
      <c r="W26" s="45">
        <f>SUM(W17:X23)+W16+W25</f>
        <v>25606.53422</v>
      </c>
      <c r="X26" s="45"/>
      <c r="Y26" s="45">
        <f>SUM(Y17:Z23)+Y16+Y25</f>
        <v>26001.10532</v>
      </c>
      <c r="Z26" s="45"/>
      <c r="AA26" s="45">
        <f>SUM(AA17:AB23)+AA16+AA25</f>
        <v>18972.7692</v>
      </c>
      <c r="AB26" s="45"/>
      <c r="AC26" s="45">
        <f>SUM(AC17:AD23)+AC16+AC25</f>
        <v>26464.48497</v>
      </c>
      <c r="AD26" s="45"/>
      <c r="AE26" s="45">
        <f>SUM(AE17:AF23)+AE16+AE25</f>
        <v>24745.73063</v>
      </c>
      <c r="AF26" s="45"/>
      <c r="AG26" s="45">
        <f>SUM(AG17:AH23)+AG16+AG25</f>
        <v>22287.60534</v>
      </c>
      <c r="AH26" s="45"/>
      <c r="AI26" s="45">
        <f>SUM(AI17:AJ23)+AI16+AI25</f>
        <v>13470.41157</v>
      </c>
      <c r="AJ26" s="45"/>
      <c r="AK26" s="45">
        <f>SUM(AK17:AL23)+AK16+AK25</f>
        <v>11427.23332</v>
      </c>
      <c r="AL26" s="45"/>
      <c r="AM26" s="45">
        <f>SUM(AM17:AN23)+AM16+AM25</f>
        <v>12060.44532</v>
      </c>
      <c r="AN26" s="45"/>
      <c r="AO26" s="45">
        <f>SUM(AO17:AP23)+AO16+AO25</f>
        <v>11131.39277</v>
      </c>
      <c r="AP26" s="45"/>
      <c r="AQ26" s="45">
        <f>SUM(AQ17:AR23)+AQ16+AQ25</f>
        <v>12650.08553</v>
      </c>
      <c r="AR26" s="45"/>
      <c r="AS26" s="45">
        <f>SUM(AS17:AT23)+AS16+AS25</f>
        <v>16484.7658</v>
      </c>
      <c r="AT26" s="45"/>
      <c r="AU26" s="45">
        <f>SUM(AU17:AV23)+AU16+AU25</f>
        <v>12177.66454</v>
      </c>
      <c r="AV26" s="45"/>
      <c r="AW26" s="45">
        <f>SUM(AW17:AX23)+AW16+AW25</f>
        <v>11994.39087</v>
      </c>
      <c r="AX26" s="45"/>
      <c r="AY26" s="45">
        <f>SUM(AY17:AZ23)+AY16+AY25</f>
        <v>21743.70949</v>
      </c>
      <c r="AZ26" s="45"/>
      <c r="BA26" s="45">
        <f>SUM(BA17:BB23)+BA16+BA25</f>
        <v>12877.67712</v>
      </c>
      <c r="BB26" s="45"/>
      <c r="BC26" s="45">
        <f>SUM(BC17:BD23)+BC16+BC25</f>
        <v>12479.03522</v>
      </c>
      <c r="BD26" s="45"/>
      <c r="BE26" s="45">
        <f>SUM(BE17:BF23)+BE16+BE25</f>
        <v>34729.72907</v>
      </c>
      <c r="BF26" s="45"/>
      <c r="BG26" s="45">
        <f>SUM(BG17:BH23)+BG16+BG25</f>
        <v>13901.30165</v>
      </c>
      <c r="BH26" s="45"/>
      <c r="BI26" s="45">
        <f>SUM(BI17:BJ23)+BI16+BI25</f>
        <v>13239.6599</v>
      </c>
      <c r="BJ26" s="45"/>
      <c r="BK26" s="45">
        <f>SUM(BK17:BL23)+BK16+BK25</f>
        <v>27237.42079</v>
      </c>
      <c r="BL26" s="45"/>
      <c r="BM26" s="45">
        <f>SUM(BM17:BN23)+BM16+BM25</f>
        <v>13569.16407</v>
      </c>
      <c r="BN26" s="45"/>
      <c r="BO26" s="45">
        <f>SUM(BO17:BP23)+BO16+BO25</f>
        <v>12784.72907</v>
      </c>
      <c r="BP26" s="45"/>
      <c r="BQ26" s="45">
        <f>SUM(BQ17:BR23)+BQ16+BQ25</f>
        <v>14649.95532</v>
      </c>
      <c r="BR26" s="45"/>
      <c r="BS26" s="45">
        <f>SUM(BS17:BT23)+BS16+BS25</f>
        <v>15499.69864</v>
      </c>
      <c r="BT26" s="45"/>
      <c r="BU26" s="45">
        <f>SUM(BU17:BV23)+BU16+BU25</f>
        <v>43544.39917</v>
      </c>
      <c r="BV26" s="45"/>
      <c r="BW26" s="45">
        <f>SUM(BW17:BX23)+BW16+BW25</f>
        <v>69089.3228</v>
      </c>
      <c r="BX26" s="45"/>
      <c r="BY26" s="45">
        <f>SUM(BY17:BZ23)+BY16+BY25</f>
        <v>52469.10149</v>
      </c>
      <c r="BZ26" s="45"/>
      <c r="CA26" s="45">
        <f>SUM(CA17:CB23)+CA16+CA25</f>
        <v>62731.3406</v>
      </c>
      <c r="CB26" s="45"/>
      <c r="CC26" s="45">
        <f>SUM(CC17:CD23)+CC16+CC25</f>
        <v>91089.32795</v>
      </c>
      <c r="CD26" s="45"/>
      <c r="CE26" s="45">
        <f>SUM(CE17:CF23)+CE16+CE25</f>
        <v>33485.8755</v>
      </c>
      <c r="CF26" s="45"/>
      <c r="CG26" s="45">
        <f>SUM(CG17:CH23)+CG16+CG25</f>
        <v>71679.98492</v>
      </c>
      <c r="CH26" s="45"/>
      <c r="CI26" s="45">
        <f>SUM(CI17:CJ23)+CI16+CI25</f>
        <v>65209.34805</v>
      </c>
      <c r="CJ26" s="45"/>
      <c r="CK26" s="45">
        <f>SUM(CK17:CL23)+CK16+CK25</f>
        <v>10400.0908</v>
      </c>
      <c r="CL26" s="45"/>
      <c r="CM26" s="38"/>
    </row>
    <row r="27" ht="22.5" customHeight="1">
      <c r="A27" s="46" t="s">
        <v>75</v>
      </c>
      <c r="B27" s="4"/>
      <c r="C27" s="47">
        <f>(C26-C25)/C3*D5</f>
        <v>2368.445333</v>
      </c>
      <c r="D27" s="4"/>
      <c r="E27" s="47">
        <f>(E26-E25)/E3*F5</f>
        <v>0</v>
      </c>
      <c r="F27" s="4"/>
      <c r="G27" s="47">
        <f>H29*H5</f>
        <v>2047.58</v>
      </c>
      <c r="H27" s="4"/>
      <c r="I27" s="47">
        <f>(I26-I25)/I3*J5</f>
        <v>0</v>
      </c>
      <c r="J27" s="4"/>
      <c r="K27" s="47">
        <f>(K26-K25)/K3*L5</f>
        <v>0</v>
      </c>
      <c r="L27" s="4"/>
      <c r="M27" s="47">
        <f>(M26-M25)/M3*N5</f>
        <v>4689.283958</v>
      </c>
      <c r="N27" s="4"/>
      <c r="O27" s="47">
        <f>(O26-O25)/O3*P5</f>
        <v>13979.08692</v>
      </c>
      <c r="P27" s="4"/>
      <c r="Q27" s="47">
        <v>0.0</v>
      </c>
      <c r="R27" s="4"/>
      <c r="S27" s="47">
        <f>(S26-S25)/S3*T5</f>
        <v>0</v>
      </c>
      <c r="T27" s="4"/>
      <c r="U27" s="47">
        <f>(U26-U25)/U3*V5</f>
        <v>0</v>
      </c>
      <c r="V27" s="4"/>
      <c r="W27" s="47">
        <f>(W26-W25)/W3*X5</f>
        <v>8167.9535</v>
      </c>
      <c r="X27" s="4"/>
      <c r="Y27" s="47">
        <f>(Y26-Y25)/Y3*Z5</f>
        <v>11403.99356</v>
      </c>
      <c r="Z27" s="4"/>
      <c r="AA27" s="47">
        <f>(AA26-AA25)/AA3*AB5</f>
        <v>5295.43</v>
      </c>
      <c r="AB27" s="4"/>
      <c r="AC27" s="47">
        <f>(AC26-AC25)/AC3*AD5</f>
        <v>5276.01375</v>
      </c>
      <c r="AD27" s="4"/>
      <c r="AE27" s="47">
        <f>(AE26-AE25)/AE3*AF5</f>
        <v>1315.5625</v>
      </c>
      <c r="AF27" s="4"/>
      <c r="AG27" s="47">
        <f>(AG26-AG25)/AG3*AH5</f>
        <v>1066.3926</v>
      </c>
      <c r="AH27" s="4"/>
      <c r="AI27" s="47">
        <f>(AI26-AI25)/AI3*AJ5</f>
        <v>0</v>
      </c>
      <c r="AJ27" s="4"/>
      <c r="AK27" s="47">
        <v>0.0</v>
      </c>
      <c r="AL27" s="4"/>
      <c r="AM27" s="47">
        <f>(AM26-AM25)/AM3*AN5</f>
        <v>0</v>
      </c>
      <c r="AN27" s="4"/>
      <c r="AO27" s="47">
        <f>(AO26-AO25)/AO3*AP5</f>
        <v>0</v>
      </c>
      <c r="AP27" s="4"/>
      <c r="AQ27" s="47">
        <f>(AQ26-AQ25)/AQ3*AR5</f>
        <v>0</v>
      </c>
      <c r="AR27" s="4"/>
      <c r="AS27" s="47">
        <f>(AS26-AS25)/AS3*AT5</f>
        <v>0</v>
      </c>
      <c r="AT27" s="4"/>
      <c r="AU27" s="47">
        <f>(AU26-AU25)/AU3*AV5</f>
        <v>0</v>
      </c>
      <c r="AV27" s="4"/>
      <c r="AW27" s="47">
        <f>(AW26-AW25)/AW3*AX5</f>
        <v>0</v>
      </c>
      <c r="AX27" s="4"/>
      <c r="AY27" s="47">
        <f>(AY26-AY25)/AY3*AZ5</f>
        <v>0</v>
      </c>
      <c r="AZ27" s="4"/>
      <c r="BA27" s="47">
        <f>(BA26-BA25)/BA3*BB5</f>
        <v>0</v>
      </c>
      <c r="BB27" s="4"/>
      <c r="BC27" s="47">
        <f>(BC26-BC25)/BC3*BD5</f>
        <v>746.3537813</v>
      </c>
      <c r="BD27" s="4"/>
      <c r="BE27" s="47">
        <f>(BE26-BE25)/BE3*BF5</f>
        <v>0</v>
      </c>
      <c r="BF27" s="4"/>
      <c r="BG27" s="47">
        <f>(BG26-BG25)/BG3*BH5</f>
        <v>0</v>
      </c>
      <c r="BH27" s="4"/>
      <c r="BI27" s="47">
        <f>(BI26-BI25)/BI3*BJ5</f>
        <v>0</v>
      </c>
      <c r="BJ27" s="4"/>
      <c r="BK27" s="47">
        <f>(BK26-BK25)/BK3*BL5</f>
        <v>0</v>
      </c>
      <c r="BL27" s="4"/>
      <c r="BM27" s="47">
        <f>(BM26-BM25)/BM3*BN5</f>
        <v>0</v>
      </c>
      <c r="BN27" s="4"/>
      <c r="BO27" s="47">
        <f>(BO26-BO25)/BO3*BP5</f>
        <v>0</v>
      </c>
      <c r="BP27" s="4"/>
      <c r="BQ27" s="47">
        <f>(BQ26-BQ25)/BQ3*BR5</f>
        <v>438.09675</v>
      </c>
      <c r="BR27" s="4"/>
      <c r="BS27" s="47">
        <f>(BS26-BS25)/BS3*BT5</f>
        <v>1112.418563</v>
      </c>
      <c r="BT27" s="4"/>
      <c r="BU27" s="47">
        <f>(BU26-BU25)/BU3*BV5</f>
        <v>0</v>
      </c>
      <c r="BV27" s="4"/>
      <c r="BW27" s="47">
        <f>(BW26-BW25)/BW3*BX5</f>
        <v>0</v>
      </c>
      <c r="BX27" s="4"/>
      <c r="BY27" s="47">
        <f>(BY26-BY25)/BY3*BZ5</f>
        <v>0</v>
      </c>
      <c r="BZ27" s="4"/>
      <c r="CA27" s="47">
        <f>(CA26-CA25)/CA3*CB5</f>
        <v>0</v>
      </c>
      <c r="CB27" s="4"/>
      <c r="CC27" s="47">
        <f>(CC26-CC25)/CC3*CD5</f>
        <v>0</v>
      </c>
      <c r="CD27" s="4"/>
      <c r="CE27" s="47">
        <f>(CE26-CE25)/CE3*CF5</f>
        <v>0</v>
      </c>
      <c r="CF27" s="4"/>
      <c r="CG27" s="47">
        <f>(CG26-CG25)/CG3*CH5</f>
        <v>0</v>
      </c>
      <c r="CH27" s="4"/>
      <c r="CI27" s="47">
        <f>(CI26-CI25)/CI3*CJ5</f>
        <v>0</v>
      </c>
      <c r="CJ27" s="4"/>
      <c r="CK27" s="47">
        <v>0.0</v>
      </c>
      <c r="CL27" s="4"/>
      <c r="CM27" s="38"/>
    </row>
    <row r="28" ht="22.5" customHeight="1">
      <c r="A28" s="48" t="s">
        <v>76</v>
      </c>
      <c r="B28" s="4"/>
      <c r="C28" s="49">
        <f>C26-C27</f>
        <v>42182.01139</v>
      </c>
      <c r="D28" s="49"/>
      <c r="E28" s="49">
        <f>E26-E27</f>
        <v>44571.72143</v>
      </c>
      <c r="F28" s="49"/>
      <c r="G28" s="49">
        <f>G26-G27</f>
        <v>35520.41035</v>
      </c>
      <c r="H28" s="49"/>
      <c r="I28" s="49">
        <f>I26-I27</f>
        <v>43532.65859</v>
      </c>
      <c r="J28" s="49"/>
      <c r="K28" s="49">
        <f>K26-K27</f>
        <v>50124.66228</v>
      </c>
      <c r="L28" s="49"/>
      <c r="M28" s="49">
        <f>M26-M27</f>
        <v>30592.88854</v>
      </c>
      <c r="N28" s="49"/>
      <c r="O28" s="49">
        <f>O26-O27</f>
        <v>33829.39034</v>
      </c>
      <c r="P28" s="49"/>
      <c r="Q28" s="49">
        <f>Q26-Q27</f>
        <v>42315.75348</v>
      </c>
      <c r="R28" s="49"/>
      <c r="S28" s="49">
        <f>S26-S27</f>
        <v>39544.75833</v>
      </c>
      <c r="T28" s="49"/>
      <c r="U28" s="49">
        <f>U26-U27</f>
        <v>72392.71463</v>
      </c>
      <c r="V28" s="49"/>
      <c r="W28" s="49">
        <f>W26-W27</f>
        <v>17438.58072</v>
      </c>
      <c r="X28" s="49"/>
      <c r="Y28" s="49">
        <f>Y26-Y27</f>
        <v>14597.11176</v>
      </c>
      <c r="Z28" s="49"/>
      <c r="AA28" s="49">
        <f>AA26-AA27</f>
        <v>13677.3392</v>
      </c>
      <c r="AB28" s="49"/>
      <c r="AC28" s="49">
        <f>AC26-AC27</f>
        <v>21188.47122</v>
      </c>
      <c r="AD28" s="49"/>
      <c r="AE28" s="49">
        <f>AE26-AE27</f>
        <v>23430.16813</v>
      </c>
      <c r="AF28" s="49"/>
      <c r="AG28" s="49">
        <f>AG26-AG27</f>
        <v>21221.21274</v>
      </c>
      <c r="AH28" s="49"/>
      <c r="AI28" s="49">
        <f>AI26-AI27</f>
        <v>13470.41157</v>
      </c>
      <c r="AJ28" s="49"/>
      <c r="AK28" s="49">
        <f>AK26-AK27</f>
        <v>11427.23332</v>
      </c>
      <c r="AL28" s="49"/>
      <c r="AM28" s="49">
        <f>AM26-AM27</f>
        <v>12060.44532</v>
      </c>
      <c r="AN28" s="49"/>
      <c r="AO28" s="49">
        <f>AO26-AO27</f>
        <v>11131.39277</v>
      </c>
      <c r="AP28" s="49"/>
      <c r="AQ28" s="49">
        <f>AQ26-AQ27</f>
        <v>12650.08553</v>
      </c>
      <c r="AR28" s="49"/>
      <c r="AS28" s="49">
        <f>AS26-AS27</f>
        <v>16484.7658</v>
      </c>
      <c r="AT28" s="49"/>
      <c r="AU28" s="49">
        <f>AU26-AU27</f>
        <v>12177.66454</v>
      </c>
      <c r="AV28" s="49"/>
      <c r="AW28" s="49">
        <f>AW26-AW27</f>
        <v>11994.39087</v>
      </c>
      <c r="AX28" s="49"/>
      <c r="AY28" s="49">
        <f>AY26-AY27</f>
        <v>21743.70949</v>
      </c>
      <c r="AZ28" s="49"/>
      <c r="BA28" s="49">
        <f>BA26-BA27</f>
        <v>12877.67712</v>
      </c>
      <c r="BB28" s="49"/>
      <c r="BC28" s="49">
        <f>BC26-BC27</f>
        <v>11732.68144</v>
      </c>
      <c r="BD28" s="49"/>
      <c r="BE28" s="49">
        <f>BE26-BE27</f>
        <v>34729.72907</v>
      </c>
      <c r="BF28" s="49"/>
      <c r="BG28" s="49">
        <f>BG26-BG27</f>
        <v>13901.30165</v>
      </c>
      <c r="BH28" s="49"/>
      <c r="BI28" s="49">
        <f>BI26-BI27</f>
        <v>13239.6599</v>
      </c>
      <c r="BJ28" s="49"/>
      <c r="BK28" s="49">
        <f>BK26-BK27</f>
        <v>27237.42079</v>
      </c>
      <c r="BL28" s="49"/>
      <c r="BM28" s="49">
        <f>BM26-BM27</f>
        <v>13569.16407</v>
      </c>
      <c r="BN28" s="49"/>
      <c r="BO28" s="49">
        <f>BO26-BO27</f>
        <v>12784.72907</v>
      </c>
      <c r="BP28" s="49"/>
      <c r="BQ28" s="49">
        <f>BQ26-BQ27</f>
        <v>14211.85857</v>
      </c>
      <c r="BR28" s="49"/>
      <c r="BS28" s="49">
        <f>BS26-BS27</f>
        <v>14387.28008</v>
      </c>
      <c r="BT28" s="49"/>
      <c r="BU28" s="49">
        <f>BU26-BU27</f>
        <v>43544.39917</v>
      </c>
      <c r="BV28" s="49"/>
      <c r="BW28" s="49">
        <f>BW26-BW27</f>
        <v>69089.3228</v>
      </c>
      <c r="BX28" s="49"/>
      <c r="BY28" s="49">
        <f>BY26-BY27</f>
        <v>52469.10149</v>
      </c>
      <c r="BZ28" s="49"/>
      <c r="CA28" s="49">
        <f>CA26-CA27</f>
        <v>62731.3406</v>
      </c>
      <c r="CB28" s="49"/>
      <c r="CC28" s="49">
        <f>CC26-CC27</f>
        <v>91089.32795</v>
      </c>
      <c r="CD28" s="49"/>
      <c r="CE28" s="49">
        <f>CE26-CE27</f>
        <v>33485.8755</v>
      </c>
      <c r="CF28" s="49"/>
      <c r="CG28" s="49">
        <f>CG26-CG27</f>
        <v>71679.98492</v>
      </c>
      <c r="CH28" s="49"/>
      <c r="CI28" s="49">
        <f>CI26-CI27</f>
        <v>65209.34805</v>
      </c>
      <c r="CJ28" s="49"/>
      <c r="CK28" s="49">
        <f>CK26-CK27</f>
        <v>10400.0908</v>
      </c>
      <c r="CL28" s="49"/>
      <c r="CM28" s="38"/>
    </row>
    <row r="29" ht="22.5" customHeight="1">
      <c r="A29" s="50" t="s">
        <v>77</v>
      </c>
      <c r="B29" s="4"/>
      <c r="C29" s="51">
        <v>1238.86</v>
      </c>
      <c r="D29" s="51">
        <v>1184.22</v>
      </c>
      <c r="E29" s="51">
        <v>1235.34</v>
      </c>
      <c r="F29" s="51"/>
      <c r="G29" s="51">
        <v>1044.25</v>
      </c>
      <c r="H29" s="51">
        <v>1023.79</v>
      </c>
      <c r="I29" s="51">
        <v>1210.71</v>
      </c>
      <c r="J29" s="51">
        <f>IF(J5&gt;0,I27/J5,0)</f>
        <v>0</v>
      </c>
      <c r="K29" s="51">
        <v>1396.53</v>
      </c>
      <c r="L29" s="51">
        <f>IF(L5&gt;0,K27/L5,0)</f>
        <v>0</v>
      </c>
      <c r="M29" s="51">
        <v>990.26</v>
      </c>
      <c r="N29" s="51">
        <v>937.86</v>
      </c>
      <c r="O29" s="51">
        <v>1340.4</v>
      </c>
      <c r="P29" s="51">
        <v>1270.83</v>
      </c>
      <c r="Q29" s="51">
        <v>1760.39</v>
      </c>
      <c r="R29" s="51">
        <f>IF(R5&gt;0,Q27/R5,0)</f>
        <v>0</v>
      </c>
      <c r="S29" s="51">
        <v>1650.59</v>
      </c>
      <c r="T29" s="51">
        <f>IF(T5&gt;0,S27/T5,0)</f>
        <v>0</v>
      </c>
      <c r="U29" s="51">
        <v>1278.43</v>
      </c>
      <c r="V29" s="51">
        <f>IF(V5&gt;0,U27/V5,0)</f>
        <v>0</v>
      </c>
      <c r="W29" s="51">
        <v>1094.33</v>
      </c>
      <c r="X29" s="51">
        <v>1020.99</v>
      </c>
      <c r="Y29" s="51">
        <v>1128.56</v>
      </c>
      <c r="Z29" s="51">
        <v>1036.73</v>
      </c>
      <c r="AA29" s="51">
        <v>797.47</v>
      </c>
      <c r="AB29" s="51">
        <v>756.49</v>
      </c>
      <c r="AC29" s="51">
        <v>1116.21</v>
      </c>
      <c r="AD29" s="51">
        <v>1055.2</v>
      </c>
      <c r="AE29" s="51">
        <v>1377.44</v>
      </c>
      <c r="AF29" s="51">
        <v>1315.56</v>
      </c>
      <c r="AG29" s="51">
        <v>1121.25</v>
      </c>
      <c r="AH29" s="51">
        <v>1066.39</v>
      </c>
      <c r="AI29" s="51">
        <v>838.74</v>
      </c>
      <c r="AJ29" s="51">
        <f>IF(AJ5&gt;0,AI27/AJ5,0)</f>
        <v>0</v>
      </c>
      <c r="AK29" s="51">
        <v>572.35</v>
      </c>
      <c r="AL29" s="51">
        <f>AK27/11</f>
        <v>0</v>
      </c>
      <c r="AM29" s="51">
        <v>754.21</v>
      </c>
      <c r="AN29" s="51">
        <f>IF(AN5&gt;0,AM27/AN5,0)</f>
        <v>0</v>
      </c>
      <c r="AO29" s="51">
        <v>697.98</v>
      </c>
      <c r="AP29" s="51">
        <f>IF(AP5&gt;0,AO27/AP5,0)</f>
        <v>0</v>
      </c>
      <c r="AQ29" s="51">
        <v>634.03</v>
      </c>
      <c r="AR29" s="51">
        <f>IF(AR5&gt;0,AQ27/AR5,0)</f>
        <v>0</v>
      </c>
      <c r="AS29" s="51">
        <v>1030.5</v>
      </c>
      <c r="AT29" s="51">
        <f>IF(AT5&gt;0,AS27/AT5,0)</f>
        <v>0</v>
      </c>
      <c r="AU29" s="51">
        <v>610.23</v>
      </c>
      <c r="AV29" s="51">
        <f>IF(AV5&gt;0,AU27/AV5,0)</f>
        <v>0</v>
      </c>
      <c r="AW29" s="51">
        <v>750.11</v>
      </c>
      <c r="AX29" s="51">
        <f>IF(AX5&gt;0,AW27/AX5,0)</f>
        <v>0</v>
      </c>
      <c r="AY29" s="51">
        <v>1093.37</v>
      </c>
      <c r="AZ29" s="51">
        <f>IF(AZ5&gt;0,AY27/AZ5,0)</f>
        <v>0</v>
      </c>
      <c r="BA29" s="51">
        <v>803.26</v>
      </c>
      <c r="BB29" s="51">
        <f>IF(BB5&gt;0,BA27/BB5,0)</f>
        <v>0</v>
      </c>
      <c r="BC29" s="51">
        <v>783.06</v>
      </c>
      <c r="BD29" s="51">
        <v>746.35</v>
      </c>
      <c r="BE29" s="51">
        <v>866.94</v>
      </c>
      <c r="BF29" s="51">
        <f>IF(BF5&gt;0,BE27/BF5,0)</f>
        <v>0</v>
      </c>
      <c r="BG29" s="51">
        <v>692.19</v>
      </c>
      <c r="BH29" s="51">
        <f>IF(BH5&gt;0,BG27/BH5,0)</f>
        <v>0</v>
      </c>
      <c r="BI29" s="51">
        <v>823.89</v>
      </c>
      <c r="BJ29" s="51">
        <f>IF(BJ5&gt;0,BI27/BJ5,0)</f>
        <v>0</v>
      </c>
      <c r="BK29" s="51">
        <v>904.26</v>
      </c>
      <c r="BL29" s="51">
        <f>IF(BL5&gt;0,BK27/BL5,0)</f>
        <v>0</v>
      </c>
      <c r="BM29" s="51">
        <v>563.2</v>
      </c>
      <c r="BN29" s="51">
        <f>IF(BN5&gt;0,BM27/BN5,0)</f>
        <v>0</v>
      </c>
      <c r="BO29" s="51">
        <v>531.99</v>
      </c>
      <c r="BP29" s="51">
        <f>IF(BP5&gt;0,BO27/BP5,0)</f>
        <v>0</v>
      </c>
      <c r="BQ29" s="51">
        <v>455.04</v>
      </c>
      <c r="BR29" s="51">
        <v>438.1</v>
      </c>
      <c r="BS29" s="51">
        <v>387.12</v>
      </c>
      <c r="BT29" s="51">
        <v>370.81</v>
      </c>
      <c r="BU29" s="51">
        <v>725.0</v>
      </c>
      <c r="BV29" s="51">
        <f>IF(BV5&gt;0,BU27/BV5,0)</f>
        <v>0</v>
      </c>
      <c r="BW29" s="51">
        <v>672.04</v>
      </c>
      <c r="BX29" s="51">
        <f>IF(BX5&gt;0,BW27/BX5,0)</f>
        <v>0</v>
      </c>
      <c r="BY29" s="51">
        <v>646.39</v>
      </c>
      <c r="BZ29" s="51">
        <f>IF(BZ5&gt;0,BY27/BZ5,0)</f>
        <v>0</v>
      </c>
      <c r="CA29" s="51">
        <v>862.43</v>
      </c>
      <c r="CB29" s="51">
        <f>IF(CB5&gt;0,CA27/CB5,0)</f>
        <v>0</v>
      </c>
      <c r="CC29" s="51">
        <v>468.83</v>
      </c>
      <c r="CD29" s="51">
        <f>IF(CD5&gt;0,CC27/CD5,0)</f>
        <v>0</v>
      </c>
      <c r="CE29" s="51">
        <v>1200.01</v>
      </c>
      <c r="CF29" s="51">
        <f>IF(CF5&gt;0,CE27/CF5,0)</f>
        <v>0</v>
      </c>
      <c r="CG29" s="51">
        <v>779.03</v>
      </c>
      <c r="CH29" s="51">
        <f>IF(CH5&gt;0,CG27/CH5,0)</f>
        <v>0</v>
      </c>
      <c r="CI29" s="51">
        <v>620.33</v>
      </c>
      <c r="CJ29" s="51">
        <f>IF(CJ5&gt;0,CI27/CJ5,0)</f>
        <v>0</v>
      </c>
      <c r="CK29" s="51">
        <v>0.0</v>
      </c>
      <c r="CL29" s="51">
        <f>IF(CL5&gt;0,CK27/CL5,0)</f>
        <v>0</v>
      </c>
    </row>
    <row r="30" ht="25.5" customHeight="1">
      <c r="A30" s="52" t="s">
        <v>78</v>
      </c>
      <c r="B30" s="4"/>
      <c r="C30" s="53">
        <f>C28-C25</f>
        <v>40263.57067</v>
      </c>
      <c r="D30" s="54"/>
      <c r="E30" s="53">
        <f>E28-E25</f>
        <v>42652.365</v>
      </c>
      <c r="F30" s="54"/>
      <c r="G30" s="53">
        <f>G28-G25</f>
        <v>33902.65</v>
      </c>
      <c r="H30" s="54"/>
      <c r="I30" s="53">
        <f>I28-I25</f>
        <v>41658.0465</v>
      </c>
      <c r="J30" s="54"/>
      <c r="K30" s="53">
        <f>K28-K25</f>
        <v>47966.184</v>
      </c>
      <c r="L30" s="54"/>
      <c r="M30" s="53">
        <f>M28-M25</f>
        <v>29073.56054</v>
      </c>
      <c r="N30" s="54"/>
      <c r="O30" s="53">
        <f>O28-O25</f>
        <v>31770.65208</v>
      </c>
      <c r="P30" s="54"/>
      <c r="Q30" s="53">
        <f>Q28-Q25</f>
        <v>40493.544</v>
      </c>
      <c r="R30" s="54"/>
      <c r="S30" s="53">
        <f>S28-S25</f>
        <v>37841.874</v>
      </c>
      <c r="T30" s="54"/>
      <c r="U30" s="53">
        <f>U28-U25</f>
        <v>69275.325</v>
      </c>
      <c r="V30" s="54"/>
      <c r="W30" s="53">
        <f>W28-W25</f>
        <v>16335.907</v>
      </c>
      <c r="X30" s="54"/>
      <c r="Y30" s="53">
        <f>Y28-Y25</f>
        <v>13477.44694</v>
      </c>
      <c r="Z30" s="54"/>
      <c r="AA30" s="53">
        <f>AA28-AA25</f>
        <v>12860.33</v>
      </c>
      <c r="AB30" s="54"/>
      <c r="AC30" s="53">
        <f>AC28-AC25</f>
        <v>20048.85225</v>
      </c>
      <c r="AD30" s="54"/>
      <c r="AE30" s="53">
        <f>AE28-AE25</f>
        <v>22364.5625</v>
      </c>
      <c r="AF30" s="54"/>
      <c r="AG30" s="53">
        <f>AG28-AG25</f>
        <v>20261.4594</v>
      </c>
      <c r="AH30" s="54"/>
      <c r="AI30" s="53">
        <f>AI28-AI25</f>
        <v>12890.346</v>
      </c>
      <c r="AJ30" s="54"/>
      <c r="AK30" s="53">
        <f>AK28-AK25</f>
        <v>10935.1515</v>
      </c>
      <c r="AL30" s="54"/>
      <c r="AM30" s="53">
        <f>AM28-AM25</f>
        <v>11541.096</v>
      </c>
      <c r="AN30" s="54"/>
      <c r="AO30" s="53">
        <f>AO28-AO25</f>
        <v>10652.0505</v>
      </c>
      <c r="AP30" s="54"/>
      <c r="AQ30" s="53">
        <f>AQ28-AQ25</f>
        <v>12105.345</v>
      </c>
      <c r="AR30" s="54"/>
      <c r="AS30" s="53">
        <f>AS28-AS25</f>
        <v>15774.8955</v>
      </c>
      <c r="AT30" s="54"/>
      <c r="AU30" s="53">
        <f>AU28-AU25</f>
        <v>11653.2675</v>
      </c>
      <c r="AV30" s="54"/>
      <c r="AW30" s="53">
        <f>AW28-AW25</f>
        <v>11477.886</v>
      </c>
      <c r="AX30" s="54"/>
      <c r="AY30" s="53">
        <f>AY28-AY25</f>
        <v>20807.3775</v>
      </c>
      <c r="AZ30" s="54"/>
      <c r="BA30" s="53">
        <f>BA28-BA25</f>
        <v>12323.136</v>
      </c>
      <c r="BB30" s="54"/>
      <c r="BC30" s="53">
        <f>BC28-BC25</f>
        <v>11195.30672</v>
      </c>
      <c r="BD30" s="54"/>
      <c r="BE30" s="53">
        <f>BE28-BE25</f>
        <v>33234.1905</v>
      </c>
      <c r="BF30" s="54"/>
      <c r="BG30" s="53">
        <f>BG28-BG25</f>
        <v>13302.681</v>
      </c>
      <c r="BH30" s="54"/>
      <c r="BI30" s="53">
        <f>BI28-BI25</f>
        <v>12669.531</v>
      </c>
      <c r="BJ30" s="54"/>
      <c r="BK30" s="53">
        <f>BK28-BK25</f>
        <v>26064.5175</v>
      </c>
      <c r="BL30" s="54"/>
      <c r="BM30" s="53">
        <f>BM28-BM25</f>
        <v>12984.846</v>
      </c>
      <c r="BN30" s="54"/>
      <c r="BO30" s="53">
        <f>BO28-BO25</f>
        <v>12234.1905</v>
      </c>
      <c r="BP30" s="54"/>
      <c r="BQ30" s="53">
        <f>BQ28-BQ25</f>
        <v>13580.99925</v>
      </c>
      <c r="BR30" s="54"/>
      <c r="BS30" s="53">
        <f>BS28-BS25</f>
        <v>13719.82894</v>
      </c>
      <c r="BT30" s="54"/>
      <c r="BU30" s="53">
        <f>BU28-BU25</f>
        <v>41669.2815</v>
      </c>
      <c r="BV30" s="54"/>
      <c r="BW30" s="53">
        <f>BW28-BW25</f>
        <v>66114.1845</v>
      </c>
      <c r="BX30" s="54"/>
      <c r="BY30" s="53">
        <f>BY28-BY25</f>
        <v>50209.6665</v>
      </c>
      <c r="BZ30" s="54"/>
      <c r="CA30" s="53">
        <f>CA28-CA25</f>
        <v>60029.991</v>
      </c>
      <c r="CB30" s="54"/>
      <c r="CC30" s="53">
        <f>CC28-CC25</f>
        <v>87166.821</v>
      </c>
      <c r="CD30" s="54"/>
      <c r="CE30" s="53">
        <f>CE28-CE25</f>
        <v>32043.9</v>
      </c>
      <c r="CF30" s="54"/>
      <c r="CG30" s="53">
        <f>CG28-CG25</f>
        <v>68593.287</v>
      </c>
      <c r="CH30" s="54"/>
      <c r="CI30" s="53">
        <f>CI28-CI25</f>
        <v>62401.29</v>
      </c>
      <c r="CJ30" s="54"/>
      <c r="CK30" s="53">
        <f>CK28-CK25</f>
        <v>9952.24</v>
      </c>
      <c r="CL30" s="54"/>
      <c r="CM30" s="55"/>
    </row>
    <row r="31" ht="21.0" customHeight="1">
      <c r="A31" s="56"/>
      <c r="B31" s="56"/>
      <c r="C31" s="3" t="s">
        <v>1</v>
      </c>
      <c r="D31" s="4"/>
      <c r="E31" s="3" t="s">
        <v>2</v>
      </c>
      <c r="F31" s="4"/>
      <c r="G31" s="3" t="s">
        <v>3</v>
      </c>
      <c r="H31" s="4"/>
      <c r="I31" s="3" t="s">
        <v>4</v>
      </c>
      <c r="J31" s="4"/>
      <c r="K31" s="3" t="s">
        <v>5</v>
      </c>
      <c r="L31" s="4"/>
      <c r="M31" s="3" t="s">
        <v>6</v>
      </c>
      <c r="N31" s="4"/>
      <c r="O31" s="3" t="s">
        <v>7</v>
      </c>
      <c r="P31" s="4"/>
      <c r="Q31" s="57" t="s">
        <v>8</v>
      </c>
      <c r="R31" s="58"/>
      <c r="S31" s="3" t="s">
        <v>9</v>
      </c>
      <c r="T31" s="4"/>
      <c r="U31" s="3" t="s">
        <v>10</v>
      </c>
      <c r="V31" s="4"/>
      <c r="W31" s="3" t="s">
        <v>11</v>
      </c>
      <c r="X31" s="4"/>
      <c r="Y31" s="3" t="s">
        <v>12</v>
      </c>
      <c r="Z31" s="4"/>
      <c r="AA31" s="3" t="s">
        <v>13</v>
      </c>
      <c r="AB31" s="4"/>
      <c r="AC31" s="3" t="s">
        <v>14</v>
      </c>
      <c r="AD31" s="4"/>
      <c r="AE31" s="3" t="s">
        <v>15</v>
      </c>
      <c r="AF31" s="4"/>
      <c r="AG31" s="3" t="s">
        <v>16</v>
      </c>
      <c r="AH31" s="4"/>
      <c r="AI31" s="59" t="s">
        <v>17</v>
      </c>
      <c r="AJ31" s="60"/>
      <c r="AK31" s="3" t="s">
        <v>18</v>
      </c>
      <c r="AL31" s="4"/>
      <c r="AM31" s="3" t="s">
        <v>19</v>
      </c>
      <c r="AN31" s="4"/>
      <c r="AO31" s="3" t="s">
        <v>20</v>
      </c>
      <c r="AP31" s="4"/>
      <c r="AQ31" s="3" t="s">
        <v>21</v>
      </c>
      <c r="AR31" s="4"/>
      <c r="AS31" s="3" t="s">
        <v>22</v>
      </c>
      <c r="AT31" s="4"/>
      <c r="AU31" s="3" t="s">
        <v>23</v>
      </c>
      <c r="AV31" s="4"/>
      <c r="AW31" s="3" t="s">
        <v>24</v>
      </c>
      <c r="AX31" s="4"/>
      <c r="AY31" s="3" t="s">
        <v>25</v>
      </c>
      <c r="AZ31" s="4"/>
      <c r="BA31" s="3" t="s">
        <v>26</v>
      </c>
      <c r="BB31" s="4"/>
      <c r="BC31" s="3" t="s">
        <v>27</v>
      </c>
      <c r="BD31" s="4"/>
      <c r="BE31" s="3" t="s">
        <v>28</v>
      </c>
      <c r="BF31" s="4"/>
      <c r="BG31" s="3" t="s">
        <v>29</v>
      </c>
      <c r="BH31" s="4"/>
      <c r="BI31" s="3" t="s">
        <v>30</v>
      </c>
      <c r="BJ31" s="4"/>
      <c r="BK31" s="3" t="s">
        <v>31</v>
      </c>
      <c r="BL31" s="4"/>
      <c r="BM31" s="3" t="s">
        <v>32</v>
      </c>
      <c r="BN31" s="4"/>
      <c r="BO31" s="3" t="s">
        <v>33</v>
      </c>
      <c r="BP31" s="4"/>
      <c r="BQ31" s="3" t="s">
        <v>34</v>
      </c>
      <c r="BR31" s="4"/>
      <c r="BS31" s="3" t="s">
        <v>35</v>
      </c>
      <c r="BT31" s="4"/>
      <c r="BU31" s="3" t="s">
        <v>36</v>
      </c>
      <c r="BV31" s="4"/>
      <c r="BW31" s="3" t="s">
        <v>37</v>
      </c>
      <c r="BX31" s="4"/>
      <c r="BY31" s="3" t="s">
        <v>38</v>
      </c>
      <c r="BZ31" s="4"/>
      <c r="CA31" s="3" t="s">
        <v>39</v>
      </c>
      <c r="CB31" s="4"/>
      <c r="CC31" s="3" t="s">
        <v>79</v>
      </c>
      <c r="CD31" s="4"/>
      <c r="CE31" s="3" t="s">
        <v>80</v>
      </c>
      <c r="CF31" s="4"/>
      <c r="CG31" s="3" t="s">
        <v>42</v>
      </c>
      <c r="CH31" s="4"/>
      <c r="CI31" s="3" t="s">
        <v>43</v>
      </c>
      <c r="CJ31" s="4"/>
      <c r="CK31" s="3" t="s">
        <v>44</v>
      </c>
      <c r="CL31" s="4"/>
    </row>
    <row r="32" ht="12.75" customHeight="1"/>
    <row r="33" ht="12.75" customHeight="1"/>
    <row r="34" ht="12.75" customHeight="1">
      <c r="C34" s="61">
        <f t="shared" ref="C34:E34" si="1">C5*C29</f>
        <v>42121.24</v>
      </c>
      <c r="D34" s="61">
        <f t="shared" si="1"/>
        <v>2368.44</v>
      </c>
      <c r="E34" s="61">
        <f t="shared" si="1"/>
        <v>44472.24</v>
      </c>
    </row>
    <row r="35" ht="12.75" customHeight="1">
      <c r="C35" s="61">
        <f>C34*0.045</f>
        <v>1895.4558</v>
      </c>
      <c r="E35" s="61">
        <f>E34*0.045</f>
        <v>2001.2508</v>
      </c>
    </row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06">
    <mergeCell ref="AM2:AN2"/>
    <mergeCell ref="AO2:AP2"/>
    <mergeCell ref="Y2:Z2"/>
    <mergeCell ref="AA2:AB2"/>
    <mergeCell ref="AC2:AD2"/>
    <mergeCell ref="AE2:AF2"/>
    <mergeCell ref="AG2:AH2"/>
    <mergeCell ref="AI2:AJ2"/>
    <mergeCell ref="AK2:AL2"/>
    <mergeCell ref="BE2:BF2"/>
    <mergeCell ref="BG2:BH2"/>
    <mergeCell ref="AQ2:AR2"/>
    <mergeCell ref="AS2:AT2"/>
    <mergeCell ref="AU2:AV2"/>
    <mergeCell ref="AW2:AX2"/>
    <mergeCell ref="AY2:AZ2"/>
    <mergeCell ref="BA2:BB2"/>
    <mergeCell ref="BC2:BD2"/>
    <mergeCell ref="BW2:BX2"/>
    <mergeCell ref="BY2:BZ2"/>
    <mergeCell ref="BI2:BJ2"/>
    <mergeCell ref="BK2:BL2"/>
    <mergeCell ref="BM2:BN2"/>
    <mergeCell ref="BO2:BP2"/>
    <mergeCell ref="BQ2:BR2"/>
    <mergeCell ref="BS2:BT2"/>
    <mergeCell ref="BU2:BV2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CG1:CH1"/>
    <mergeCell ref="CI1:CJ1"/>
    <mergeCell ref="CK1:CL1"/>
    <mergeCell ref="C2:D2"/>
    <mergeCell ref="E2:F2"/>
    <mergeCell ref="O2:P2"/>
    <mergeCell ref="Q2:R2"/>
    <mergeCell ref="S2:T2"/>
    <mergeCell ref="U2:V2"/>
    <mergeCell ref="W2:X2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CA2:CB2"/>
    <mergeCell ref="CC2:CD2"/>
    <mergeCell ref="CE2:CF2"/>
    <mergeCell ref="CG2:CH2"/>
    <mergeCell ref="CI2:CJ2"/>
    <mergeCell ref="CK2:CL2"/>
    <mergeCell ref="BS1:BT1"/>
    <mergeCell ref="BU1:BV1"/>
    <mergeCell ref="BW1:BX1"/>
    <mergeCell ref="BY1:BZ1"/>
    <mergeCell ref="CA1:CB1"/>
    <mergeCell ref="CC1:CD1"/>
    <mergeCell ref="CE1:CF1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CC3:CD3"/>
    <mergeCell ref="CE3:CF3"/>
    <mergeCell ref="CG3:CH3"/>
    <mergeCell ref="CI3:CJ3"/>
    <mergeCell ref="CK3:CL3"/>
    <mergeCell ref="BO3:BP3"/>
    <mergeCell ref="BQ3:BR3"/>
    <mergeCell ref="BS3:BT3"/>
    <mergeCell ref="BU3:BV3"/>
    <mergeCell ref="BW3:BX3"/>
    <mergeCell ref="BY3:BZ3"/>
    <mergeCell ref="CA3:CB3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CG6:CH6"/>
    <mergeCell ref="CI6:CJ6"/>
    <mergeCell ref="CK6:CL6"/>
    <mergeCell ref="BS6:BT6"/>
    <mergeCell ref="BU6:BV6"/>
    <mergeCell ref="BW6:BX6"/>
    <mergeCell ref="BY6:BZ6"/>
    <mergeCell ref="CA6:CB6"/>
    <mergeCell ref="CC6:CD6"/>
    <mergeCell ref="CE6:CF6"/>
    <mergeCell ref="AA7:AB12"/>
    <mergeCell ref="AC7:AD12"/>
    <mergeCell ref="AE7:AF12"/>
    <mergeCell ref="AG7:AH12"/>
    <mergeCell ref="AI7:AJ12"/>
    <mergeCell ref="AK7:AL12"/>
    <mergeCell ref="AM7:AN12"/>
    <mergeCell ref="AO7:AP12"/>
    <mergeCell ref="AQ7:AR12"/>
    <mergeCell ref="AS7:AT12"/>
    <mergeCell ref="AU7:AV12"/>
    <mergeCell ref="AW7:AX12"/>
    <mergeCell ref="AY7:AZ12"/>
    <mergeCell ref="BA7:BB12"/>
    <mergeCell ref="BC7:BD12"/>
    <mergeCell ref="BE7:BF12"/>
    <mergeCell ref="BG7:BH12"/>
    <mergeCell ref="BI7:BJ12"/>
    <mergeCell ref="BK7:BL12"/>
    <mergeCell ref="BM7:BN12"/>
    <mergeCell ref="BO7:BP12"/>
    <mergeCell ref="CE7:CF12"/>
    <mergeCell ref="CG7:CH12"/>
    <mergeCell ref="CI7:CJ12"/>
    <mergeCell ref="CK7:CL12"/>
    <mergeCell ref="BQ7:BR12"/>
    <mergeCell ref="BS7:BT12"/>
    <mergeCell ref="BU7:BV12"/>
    <mergeCell ref="BW7:BX12"/>
    <mergeCell ref="BY7:BZ12"/>
    <mergeCell ref="CA7:CB12"/>
    <mergeCell ref="CC7:CD12"/>
    <mergeCell ref="CI15:CJ15"/>
    <mergeCell ref="CK15:CL15"/>
    <mergeCell ref="BU15:BV15"/>
    <mergeCell ref="BW15:BX15"/>
    <mergeCell ref="BY15:BZ15"/>
    <mergeCell ref="CA15:CB15"/>
    <mergeCell ref="CC15:CD15"/>
    <mergeCell ref="CE15:CF15"/>
    <mergeCell ref="CG15:CH15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B14"/>
    <mergeCell ref="AC14:AD14"/>
    <mergeCell ref="AE14:AF14"/>
    <mergeCell ref="BW14:BX14"/>
    <mergeCell ref="BY14:BZ14"/>
    <mergeCell ref="CA14:CB14"/>
    <mergeCell ref="CC14:CD14"/>
    <mergeCell ref="CE14:CF14"/>
    <mergeCell ref="CG14:CH14"/>
    <mergeCell ref="CI14:CJ14"/>
    <mergeCell ref="CK14:CL14"/>
    <mergeCell ref="C15:D15"/>
    <mergeCell ref="E15:F15"/>
    <mergeCell ref="I15:J15"/>
    <mergeCell ref="K15:L15"/>
    <mergeCell ref="M15:N15"/>
    <mergeCell ref="O15:P15"/>
    <mergeCell ref="Q15:R15"/>
    <mergeCell ref="AG14:AH14"/>
    <mergeCell ref="AI14:AJ14"/>
    <mergeCell ref="AK14:AL14"/>
    <mergeCell ref="AM14:AN14"/>
    <mergeCell ref="AO14:AP14"/>
    <mergeCell ref="AQ14:AR14"/>
    <mergeCell ref="AS14:AT14"/>
    <mergeCell ref="AU14:AV14"/>
    <mergeCell ref="AW14:AX14"/>
    <mergeCell ref="AY14:AZ14"/>
    <mergeCell ref="BA14:BB14"/>
    <mergeCell ref="BC14:BD14"/>
    <mergeCell ref="BE14:BF14"/>
    <mergeCell ref="BG14:BH14"/>
    <mergeCell ref="BI14:BJ14"/>
    <mergeCell ref="BK14:BL14"/>
    <mergeCell ref="BM14:BN14"/>
    <mergeCell ref="BO14:BP14"/>
    <mergeCell ref="BQ14:BR14"/>
    <mergeCell ref="BS14:BT14"/>
    <mergeCell ref="BU14:BV14"/>
    <mergeCell ref="W7:X12"/>
    <mergeCell ref="Y7:Z12"/>
    <mergeCell ref="I7:J12"/>
    <mergeCell ref="K7:L12"/>
    <mergeCell ref="M7:N12"/>
    <mergeCell ref="O7:P12"/>
    <mergeCell ref="Q7:R12"/>
    <mergeCell ref="S7:T12"/>
    <mergeCell ref="U7:V12"/>
    <mergeCell ref="C13:D13"/>
    <mergeCell ref="E13:F13"/>
    <mergeCell ref="I13:J13"/>
    <mergeCell ref="K13:L13"/>
    <mergeCell ref="M13:N13"/>
    <mergeCell ref="O13:P13"/>
    <mergeCell ref="Q13:R13"/>
    <mergeCell ref="S13:T13"/>
    <mergeCell ref="U13:V13"/>
    <mergeCell ref="AM13:AN13"/>
    <mergeCell ref="AO13:AP13"/>
    <mergeCell ref="AQ13:AR13"/>
    <mergeCell ref="AS13:AT13"/>
    <mergeCell ref="AU13:AV13"/>
    <mergeCell ref="AW13:AX13"/>
    <mergeCell ref="AY13:AZ13"/>
    <mergeCell ref="BA13:BB13"/>
    <mergeCell ref="BC13:BD13"/>
    <mergeCell ref="BE13:BF13"/>
    <mergeCell ref="BG13:BH13"/>
    <mergeCell ref="BI13:BJ13"/>
    <mergeCell ref="BY13:BZ13"/>
    <mergeCell ref="CA13:CB13"/>
    <mergeCell ref="CC13:CD13"/>
    <mergeCell ref="CE13:CF13"/>
    <mergeCell ref="CG13:CH13"/>
    <mergeCell ref="CI13:CJ13"/>
    <mergeCell ref="CK13:CL13"/>
    <mergeCell ref="BK13:BL13"/>
    <mergeCell ref="BM13:BN13"/>
    <mergeCell ref="BO13:BP13"/>
    <mergeCell ref="BQ13:BR13"/>
    <mergeCell ref="BS13:BT13"/>
    <mergeCell ref="BU13:BV13"/>
    <mergeCell ref="BW13:BX13"/>
    <mergeCell ref="AG15:AH15"/>
    <mergeCell ref="AI15:AJ15"/>
    <mergeCell ref="S15:T15"/>
    <mergeCell ref="U15:V15"/>
    <mergeCell ref="W15:X15"/>
    <mergeCell ref="Y15:Z15"/>
    <mergeCell ref="AA15:AB15"/>
    <mergeCell ref="AC15:AD15"/>
    <mergeCell ref="AE15:AF15"/>
    <mergeCell ref="O16:P16"/>
    <mergeCell ref="Q16:R16"/>
    <mergeCell ref="S16:T16"/>
    <mergeCell ref="U16:V16"/>
    <mergeCell ref="W16:X16"/>
    <mergeCell ref="Y16:Z16"/>
    <mergeCell ref="AA16:AB16"/>
    <mergeCell ref="AC16:AD16"/>
    <mergeCell ref="AE16:AF16"/>
    <mergeCell ref="AG16:AH16"/>
    <mergeCell ref="AI16:AJ16"/>
    <mergeCell ref="AK16:AL16"/>
    <mergeCell ref="AM16:AN16"/>
    <mergeCell ref="AO16:AP16"/>
    <mergeCell ref="AQ16:AR16"/>
    <mergeCell ref="AS16:AT16"/>
    <mergeCell ref="AU16:AV16"/>
    <mergeCell ref="AW16:AX16"/>
    <mergeCell ref="AY16:AZ16"/>
    <mergeCell ref="BA16:BB16"/>
    <mergeCell ref="BC16:BD16"/>
    <mergeCell ref="BE16:BF16"/>
    <mergeCell ref="BG16:BH16"/>
    <mergeCell ref="BI16:BJ16"/>
    <mergeCell ref="BK16:BL16"/>
    <mergeCell ref="BM16:BN16"/>
    <mergeCell ref="BO16:BP16"/>
    <mergeCell ref="BQ16:BR16"/>
    <mergeCell ref="CG16:CH16"/>
    <mergeCell ref="CI16:CJ16"/>
    <mergeCell ref="CK16:CL16"/>
    <mergeCell ref="BS16:BT16"/>
    <mergeCell ref="BU16:BV16"/>
    <mergeCell ref="BW16:BX16"/>
    <mergeCell ref="BY16:BZ16"/>
    <mergeCell ref="CA16:CB16"/>
    <mergeCell ref="CC16:CD16"/>
    <mergeCell ref="CE16:CF16"/>
    <mergeCell ref="AY15:AZ15"/>
    <mergeCell ref="BA15:BB15"/>
    <mergeCell ref="AK15:AL15"/>
    <mergeCell ref="AM15:AN15"/>
    <mergeCell ref="AO15:AP15"/>
    <mergeCell ref="AQ15:AR15"/>
    <mergeCell ref="AS15:AT15"/>
    <mergeCell ref="AU15:AV15"/>
    <mergeCell ref="AW15:AX15"/>
    <mergeCell ref="AI17:AJ17"/>
    <mergeCell ref="AK17:AL17"/>
    <mergeCell ref="AM17:AN17"/>
    <mergeCell ref="AO17:AP17"/>
    <mergeCell ref="AQ17:AR17"/>
    <mergeCell ref="AS17:AT17"/>
    <mergeCell ref="AU17:AV17"/>
    <mergeCell ref="AW17:AX17"/>
    <mergeCell ref="AY17:AZ17"/>
    <mergeCell ref="BA17:BB17"/>
    <mergeCell ref="BC17:BD17"/>
    <mergeCell ref="BE17:BF17"/>
    <mergeCell ref="BG17:BH17"/>
    <mergeCell ref="BI17:BJ17"/>
    <mergeCell ref="BY17:BZ17"/>
    <mergeCell ref="CA17:CB17"/>
    <mergeCell ref="CC17:CD17"/>
    <mergeCell ref="CE17:CF17"/>
    <mergeCell ref="CG17:CH17"/>
    <mergeCell ref="CI17:CJ17"/>
    <mergeCell ref="CK17:CL17"/>
    <mergeCell ref="BK17:BL17"/>
    <mergeCell ref="BM17:BN17"/>
    <mergeCell ref="BO17:BP17"/>
    <mergeCell ref="BQ17:BR17"/>
    <mergeCell ref="BS17:BT17"/>
    <mergeCell ref="BU17:BV17"/>
    <mergeCell ref="BW17:BX17"/>
    <mergeCell ref="BQ15:BR15"/>
    <mergeCell ref="BS15:BT15"/>
    <mergeCell ref="BC15:BD15"/>
    <mergeCell ref="BE15:BF15"/>
    <mergeCell ref="BG15:BH15"/>
    <mergeCell ref="BI15:BJ15"/>
    <mergeCell ref="BK15:BL15"/>
    <mergeCell ref="BM15:BN15"/>
    <mergeCell ref="BO15:BP15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AI18:AJ18"/>
    <mergeCell ref="AK18:AL18"/>
    <mergeCell ref="AM18:AN18"/>
    <mergeCell ref="AO18:AP18"/>
    <mergeCell ref="AQ18:AR18"/>
    <mergeCell ref="AS18:AT18"/>
    <mergeCell ref="AU18:AV18"/>
    <mergeCell ref="AW18:AX18"/>
    <mergeCell ref="AY18:AZ18"/>
    <mergeCell ref="BA18:BB18"/>
    <mergeCell ref="BC18:BD18"/>
    <mergeCell ref="BE18:BF18"/>
    <mergeCell ref="BG18:BH18"/>
    <mergeCell ref="BI18:BJ18"/>
    <mergeCell ref="BK18:BL18"/>
    <mergeCell ref="BM18:BN18"/>
    <mergeCell ref="BO18:BP18"/>
    <mergeCell ref="BQ18:BR18"/>
    <mergeCell ref="BS18:BT18"/>
    <mergeCell ref="CI18:CJ18"/>
    <mergeCell ref="CK18:CL18"/>
    <mergeCell ref="BU18:BV18"/>
    <mergeCell ref="BW18:BX18"/>
    <mergeCell ref="BY18:BZ18"/>
    <mergeCell ref="CA18:CB18"/>
    <mergeCell ref="CC18:CD18"/>
    <mergeCell ref="CE18:CF18"/>
    <mergeCell ref="CG18:CH18"/>
    <mergeCell ref="I17:J17"/>
    <mergeCell ref="K17:L17"/>
    <mergeCell ref="E16:F16"/>
    <mergeCell ref="G16:H16"/>
    <mergeCell ref="I16:J16"/>
    <mergeCell ref="K16:L16"/>
    <mergeCell ref="M16:N16"/>
    <mergeCell ref="E17:F17"/>
    <mergeCell ref="G17:H17"/>
    <mergeCell ref="G2:H2"/>
    <mergeCell ref="I2:J2"/>
    <mergeCell ref="K2:L2"/>
    <mergeCell ref="M2:N2"/>
    <mergeCell ref="G3:H3"/>
    <mergeCell ref="I3:J3"/>
    <mergeCell ref="A1:B5"/>
    <mergeCell ref="C1:D1"/>
    <mergeCell ref="E1:F1"/>
    <mergeCell ref="G1:H1"/>
    <mergeCell ref="I1:J1"/>
    <mergeCell ref="K1:L1"/>
    <mergeCell ref="M1:N1"/>
    <mergeCell ref="Y3:Z3"/>
    <mergeCell ref="AA3:AB3"/>
    <mergeCell ref="AC3:AD3"/>
    <mergeCell ref="AE3:AF3"/>
    <mergeCell ref="AG3:AH3"/>
    <mergeCell ref="AI3:AJ3"/>
    <mergeCell ref="AK3:AL3"/>
    <mergeCell ref="W13:X13"/>
    <mergeCell ref="Y13:Z13"/>
    <mergeCell ref="AA13:AB13"/>
    <mergeCell ref="AC13:AD13"/>
    <mergeCell ref="AE13:AF13"/>
    <mergeCell ref="AG13:AH13"/>
    <mergeCell ref="AI13:AJ13"/>
    <mergeCell ref="AK13:AL13"/>
    <mergeCell ref="K3:L3"/>
    <mergeCell ref="M3:N3"/>
    <mergeCell ref="O3:P3"/>
    <mergeCell ref="Q3:R3"/>
    <mergeCell ref="S3:T3"/>
    <mergeCell ref="U3:V3"/>
    <mergeCell ref="W3:X3"/>
    <mergeCell ref="AI24:AJ24"/>
    <mergeCell ref="AK24:AL24"/>
    <mergeCell ref="U24:V24"/>
    <mergeCell ref="W24:X24"/>
    <mergeCell ref="Y24:Z24"/>
    <mergeCell ref="AA24:AB24"/>
    <mergeCell ref="AC24:AD24"/>
    <mergeCell ref="AE24:AF24"/>
    <mergeCell ref="AG24:AH24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I27:AJ27"/>
    <mergeCell ref="AK27:AL27"/>
    <mergeCell ref="AM27:AN27"/>
    <mergeCell ref="AO27:AP27"/>
    <mergeCell ref="AQ27:AR27"/>
    <mergeCell ref="AS27:AT27"/>
    <mergeCell ref="AU27:AV27"/>
    <mergeCell ref="AW27:AX27"/>
    <mergeCell ref="AY27:AZ27"/>
    <mergeCell ref="BA27:BB27"/>
    <mergeCell ref="BC27:BD27"/>
    <mergeCell ref="BE27:BF27"/>
    <mergeCell ref="BG27:BH27"/>
    <mergeCell ref="BI27:BJ27"/>
    <mergeCell ref="BK27:BL27"/>
    <mergeCell ref="BM27:BN27"/>
    <mergeCell ref="BO27:BP27"/>
    <mergeCell ref="BQ27:BR27"/>
    <mergeCell ref="BS27:BT27"/>
    <mergeCell ref="CI27:CJ27"/>
    <mergeCell ref="CK27:CL27"/>
    <mergeCell ref="BU27:BV27"/>
    <mergeCell ref="BW27:BX27"/>
    <mergeCell ref="BY27:BZ27"/>
    <mergeCell ref="CA27:CB27"/>
    <mergeCell ref="CC27:CD27"/>
    <mergeCell ref="CE27:CF27"/>
    <mergeCell ref="CG27:CH27"/>
    <mergeCell ref="A7:A15"/>
    <mergeCell ref="A16:B16"/>
    <mergeCell ref="A17:A23"/>
    <mergeCell ref="A24:B24"/>
    <mergeCell ref="A25:B25"/>
    <mergeCell ref="A26:B26"/>
    <mergeCell ref="A27:B27"/>
    <mergeCell ref="A28:B28"/>
    <mergeCell ref="A29:B29"/>
    <mergeCell ref="A30:B30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AA31:AB31"/>
    <mergeCell ref="AC31:AD31"/>
    <mergeCell ref="AE31:AF31"/>
    <mergeCell ref="AG31:AH31"/>
    <mergeCell ref="AI31:AJ31"/>
    <mergeCell ref="AK31:AL31"/>
    <mergeCell ref="AM31:AN31"/>
    <mergeCell ref="AO31:AP31"/>
    <mergeCell ref="AQ31:AR31"/>
    <mergeCell ref="AS31:AT31"/>
    <mergeCell ref="AU31:AV31"/>
    <mergeCell ref="AW31:AX31"/>
    <mergeCell ref="AY31:AZ31"/>
    <mergeCell ref="BA31:BB31"/>
    <mergeCell ref="BC31:BD31"/>
    <mergeCell ref="BE31:BF31"/>
    <mergeCell ref="BG31:BH31"/>
    <mergeCell ref="BI31:BJ31"/>
    <mergeCell ref="BK31:BL31"/>
    <mergeCell ref="BM31:BN31"/>
    <mergeCell ref="CC31:CD31"/>
    <mergeCell ref="CE31:CF31"/>
    <mergeCell ref="CG31:CH31"/>
    <mergeCell ref="CI31:CJ31"/>
    <mergeCell ref="CK31:CL31"/>
    <mergeCell ref="BO31:BP31"/>
    <mergeCell ref="BQ31:BR31"/>
    <mergeCell ref="BS31:BT31"/>
    <mergeCell ref="BU31:BV31"/>
    <mergeCell ref="BW31:BX31"/>
    <mergeCell ref="BY31:BZ31"/>
    <mergeCell ref="CA31:CB31"/>
    <mergeCell ref="C3:D3"/>
    <mergeCell ref="E3:F3"/>
    <mergeCell ref="B7:B12"/>
    <mergeCell ref="E7:F12"/>
    <mergeCell ref="G7:H12"/>
    <mergeCell ref="G13:H13"/>
    <mergeCell ref="G15:H15"/>
    <mergeCell ref="AA17:AB17"/>
    <mergeCell ref="AC17:AD17"/>
    <mergeCell ref="AE17:AF17"/>
    <mergeCell ref="AG17:AH17"/>
    <mergeCell ref="M17:N17"/>
    <mergeCell ref="O17:P17"/>
    <mergeCell ref="Q17:R17"/>
    <mergeCell ref="S17:T17"/>
    <mergeCell ref="U17:V17"/>
    <mergeCell ref="W17:X17"/>
    <mergeCell ref="Y17:Z17"/>
    <mergeCell ref="E19:F19"/>
    <mergeCell ref="G19:H19"/>
    <mergeCell ref="I19:J19"/>
    <mergeCell ref="K19:L19"/>
    <mergeCell ref="M19:N19"/>
    <mergeCell ref="O19:P19"/>
    <mergeCell ref="Q19:R19"/>
    <mergeCell ref="C7:D12"/>
    <mergeCell ref="C14:D14"/>
    <mergeCell ref="C16:D16"/>
    <mergeCell ref="C17:D17"/>
    <mergeCell ref="C18:D18"/>
    <mergeCell ref="C19:D19"/>
    <mergeCell ref="C20:D20"/>
    <mergeCell ref="U27:V27"/>
    <mergeCell ref="W27:X27"/>
    <mergeCell ref="Y27:Z27"/>
    <mergeCell ref="AA27:AB27"/>
    <mergeCell ref="AC27:AD27"/>
    <mergeCell ref="AE27:AF27"/>
    <mergeCell ref="AG27:AH27"/>
    <mergeCell ref="Y20:Z20"/>
    <mergeCell ref="AA20:AB20"/>
    <mergeCell ref="Y21:Z21"/>
    <mergeCell ref="AA21:AB21"/>
    <mergeCell ref="AC21:AD21"/>
    <mergeCell ref="AE21:AF21"/>
    <mergeCell ref="AG21:AH21"/>
    <mergeCell ref="S19:T19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AK19:AL19"/>
    <mergeCell ref="AM19:AN19"/>
    <mergeCell ref="AO19:AP19"/>
    <mergeCell ref="AQ19:AR19"/>
    <mergeCell ref="AS19:AT19"/>
    <mergeCell ref="AU19:AV19"/>
    <mergeCell ref="AW19:AX19"/>
    <mergeCell ref="AY19:AZ19"/>
    <mergeCell ref="BA19:BB19"/>
    <mergeCell ref="BC19:BD19"/>
    <mergeCell ref="BE19:BF19"/>
    <mergeCell ref="BG19:BH19"/>
    <mergeCell ref="BW19:BX19"/>
    <mergeCell ref="BY19:BZ19"/>
    <mergeCell ref="CA19:CB19"/>
    <mergeCell ref="CC19:CD19"/>
    <mergeCell ref="CE19:CF19"/>
    <mergeCell ref="CG19:CH19"/>
    <mergeCell ref="CI19:CJ19"/>
    <mergeCell ref="CK19:CL19"/>
    <mergeCell ref="BI19:BJ19"/>
    <mergeCell ref="BK19:BL19"/>
    <mergeCell ref="BM19:BN19"/>
    <mergeCell ref="BO19:BP19"/>
    <mergeCell ref="BQ19:BR19"/>
    <mergeCell ref="BS19:BT19"/>
    <mergeCell ref="BU19:BV19"/>
    <mergeCell ref="S20:T20"/>
    <mergeCell ref="U20:V20"/>
    <mergeCell ref="E20:F20"/>
    <mergeCell ref="G20:H20"/>
    <mergeCell ref="I20:J20"/>
    <mergeCell ref="K20:L20"/>
    <mergeCell ref="M20:N20"/>
    <mergeCell ref="O20:P20"/>
    <mergeCell ref="Q20:R20"/>
    <mergeCell ref="W18:X18"/>
    <mergeCell ref="Y18:Z18"/>
    <mergeCell ref="AA18:AB18"/>
    <mergeCell ref="AC18:AD18"/>
    <mergeCell ref="AE18:AF18"/>
    <mergeCell ref="AG18:AH18"/>
    <mergeCell ref="W20:X20"/>
    <mergeCell ref="AG20:AH20"/>
    <mergeCell ref="AC20:AD20"/>
    <mergeCell ref="AE20:AF20"/>
    <mergeCell ref="AI20:AJ20"/>
    <mergeCell ref="AK20:AL20"/>
    <mergeCell ref="AM20:AN20"/>
    <mergeCell ref="AO20:AP20"/>
    <mergeCell ref="AQ20:AR20"/>
    <mergeCell ref="AS20:AT20"/>
    <mergeCell ref="AU20:AV20"/>
    <mergeCell ref="AW20:AX20"/>
    <mergeCell ref="AY20:AZ20"/>
    <mergeCell ref="BA20:BB20"/>
    <mergeCell ref="BC20:BD20"/>
    <mergeCell ref="BE20:BF20"/>
    <mergeCell ref="BG20:BH20"/>
    <mergeCell ref="BI20:BJ20"/>
    <mergeCell ref="BK20:BL20"/>
    <mergeCell ref="BM20:BN20"/>
    <mergeCell ref="BO20:BP20"/>
    <mergeCell ref="BQ20:BR20"/>
    <mergeCell ref="BS20:BT20"/>
    <mergeCell ref="CI20:CJ20"/>
    <mergeCell ref="CK20:CL20"/>
    <mergeCell ref="BU20:BV20"/>
    <mergeCell ref="BW20:BX20"/>
    <mergeCell ref="BY20:BZ20"/>
    <mergeCell ref="CA20:CB20"/>
    <mergeCell ref="CC20:CD20"/>
    <mergeCell ref="CE20:CF20"/>
    <mergeCell ref="CG20:CH20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AI21:AJ21"/>
    <mergeCell ref="AK21:AL21"/>
    <mergeCell ref="AM21:AN21"/>
    <mergeCell ref="AO21:AP21"/>
    <mergeCell ref="AQ21:AR21"/>
    <mergeCell ref="AS21:AT21"/>
    <mergeCell ref="AU21:AV21"/>
    <mergeCell ref="AW21:AX21"/>
    <mergeCell ref="AY21:AZ21"/>
    <mergeCell ref="BA21:BB21"/>
    <mergeCell ref="BC21:BD21"/>
    <mergeCell ref="BE21:BF21"/>
    <mergeCell ref="BG21:BH21"/>
    <mergeCell ref="BI21:BJ21"/>
    <mergeCell ref="BK21:BL21"/>
    <mergeCell ref="BM21:BN21"/>
    <mergeCell ref="BO21:BP21"/>
    <mergeCell ref="BQ21:BR21"/>
    <mergeCell ref="BS21:BT21"/>
    <mergeCell ref="CI21:CJ21"/>
    <mergeCell ref="CK21:CL21"/>
    <mergeCell ref="BU21:BV21"/>
    <mergeCell ref="BW21:BX21"/>
    <mergeCell ref="BY21:BZ21"/>
    <mergeCell ref="CA21:CB21"/>
    <mergeCell ref="CC21:CD21"/>
    <mergeCell ref="CE21:CF21"/>
    <mergeCell ref="CG21:CH21"/>
    <mergeCell ref="O22:P22"/>
    <mergeCell ref="Q22:R22"/>
    <mergeCell ref="C21:D21"/>
    <mergeCell ref="C22:D22"/>
    <mergeCell ref="E22:F22"/>
    <mergeCell ref="G22:H22"/>
    <mergeCell ref="I22:J22"/>
    <mergeCell ref="K22:L22"/>
    <mergeCell ref="M22:N22"/>
    <mergeCell ref="W21:X21"/>
    <mergeCell ref="S22:T22"/>
    <mergeCell ref="U22:V22"/>
    <mergeCell ref="W22:X22"/>
    <mergeCell ref="Y22:Z22"/>
    <mergeCell ref="AA22:AB22"/>
    <mergeCell ref="AC22:AD22"/>
    <mergeCell ref="AE22:AF22"/>
    <mergeCell ref="AG22:AH22"/>
    <mergeCell ref="AI22:AJ22"/>
    <mergeCell ref="AK22:AL22"/>
    <mergeCell ref="AM22:AN22"/>
    <mergeCell ref="AO22:AP22"/>
    <mergeCell ref="AQ22:AR22"/>
    <mergeCell ref="AS22:AT22"/>
    <mergeCell ref="AU22:AV22"/>
    <mergeCell ref="AW22:AX22"/>
    <mergeCell ref="AY22:AZ22"/>
    <mergeCell ref="BA22:BB22"/>
    <mergeCell ref="BC22:BD22"/>
    <mergeCell ref="BE22:BF22"/>
    <mergeCell ref="BG22:BH22"/>
    <mergeCell ref="BI22:BJ22"/>
    <mergeCell ref="BK22:BL22"/>
    <mergeCell ref="BM22:BN22"/>
    <mergeCell ref="BO22:BP22"/>
    <mergeCell ref="BQ22:BR22"/>
    <mergeCell ref="BS22:BT22"/>
    <mergeCell ref="CI22:CJ22"/>
    <mergeCell ref="CK22:CL22"/>
    <mergeCell ref="CK23:CL23"/>
    <mergeCell ref="BU22:BV22"/>
    <mergeCell ref="BW22:BX22"/>
    <mergeCell ref="BY22:BZ22"/>
    <mergeCell ref="CA22:CB22"/>
    <mergeCell ref="CC22:CD22"/>
    <mergeCell ref="CE22:CF22"/>
    <mergeCell ref="CG22:CH22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AM24:AN24"/>
    <mergeCell ref="AO24:AP24"/>
    <mergeCell ref="AQ24:AR24"/>
    <mergeCell ref="AS24:AT24"/>
    <mergeCell ref="AU24:AV24"/>
    <mergeCell ref="AW24:AX24"/>
    <mergeCell ref="AY24:AZ24"/>
    <mergeCell ref="BA24:BB24"/>
    <mergeCell ref="BC24:BD24"/>
    <mergeCell ref="BE24:BF24"/>
    <mergeCell ref="BG24:BH24"/>
    <mergeCell ref="BI24:BJ24"/>
    <mergeCell ref="BY24:BZ24"/>
    <mergeCell ref="CA24:CB24"/>
    <mergeCell ref="CC24:CD24"/>
    <mergeCell ref="CE24:CF24"/>
    <mergeCell ref="CG24:CH24"/>
    <mergeCell ref="CI24:CJ24"/>
    <mergeCell ref="CK24:CL24"/>
    <mergeCell ref="BK24:BL24"/>
    <mergeCell ref="BM24:BN24"/>
    <mergeCell ref="BO24:BP24"/>
    <mergeCell ref="BQ24:BR24"/>
    <mergeCell ref="BS24:BT24"/>
    <mergeCell ref="BU24:BV24"/>
    <mergeCell ref="BW24:BX24"/>
  </mergeCells>
  <conditionalFormatting sqref="BE6:BP6">
    <cfRule type="cellIs" dxfId="0" priority="1" operator="equal">
      <formula>"OK"</formula>
    </cfRule>
  </conditionalFormatting>
  <conditionalFormatting sqref="A6:B6 CM6">
    <cfRule type="cellIs" dxfId="0" priority="2" operator="equal">
      <formula>"OK"</formula>
    </cfRule>
  </conditionalFormatting>
  <conditionalFormatting sqref="F6 H6 CK6:CL6">
    <cfRule type="cellIs" dxfId="0" priority="3" operator="equal">
      <formula>"OK"</formula>
    </cfRule>
  </conditionalFormatting>
  <conditionalFormatting sqref="S6">
    <cfRule type="cellIs" dxfId="0" priority="4" operator="equal">
      <formula>"OK"</formula>
    </cfRule>
  </conditionalFormatting>
  <conditionalFormatting sqref="G6">
    <cfRule type="cellIs" dxfId="0" priority="5" operator="equal">
      <formula>"OK"</formula>
    </cfRule>
  </conditionalFormatting>
  <conditionalFormatting sqref="E6">
    <cfRule type="cellIs" dxfId="0" priority="6" operator="equal">
      <formula>"OK"</formula>
    </cfRule>
  </conditionalFormatting>
  <conditionalFormatting sqref="J6">
    <cfRule type="cellIs" dxfId="0" priority="7" operator="equal">
      <formula>"OK"</formula>
    </cfRule>
  </conditionalFormatting>
  <conditionalFormatting sqref="I6">
    <cfRule type="cellIs" dxfId="0" priority="8" operator="equal">
      <formula>"OK"</formula>
    </cfRule>
  </conditionalFormatting>
  <conditionalFormatting sqref="BA6:BB6">
    <cfRule type="cellIs" dxfId="0" priority="9" operator="equal">
      <formula>"OK"</formula>
    </cfRule>
  </conditionalFormatting>
  <conditionalFormatting sqref="O6">
    <cfRule type="cellIs" dxfId="0" priority="10" operator="equal">
      <formula>"OK"</formula>
    </cfRule>
  </conditionalFormatting>
  <conditionalFormatting sqref="BU6">
    <cfRule type="cellIs" dxfId="0" priority="11" operator="equal">
      <formula>"OK"</formula>
    </cfRule>
  </conditionalFormatting>
  <conditionalFormatting sqref="BW6">
    <cfRule type="cellIs" dxfId="0" priority="12" operator="equal">
      <formula>"OK"</formula>
    </cfRule>
  </conditionalFormatting>
  <conditionalFormatting sqref="U6">
    <cfRule type="cellIs" dxfId="0" priority="13" operator="equal">
      <formula>"OK"</formula>
    </cfRule>
  </conditionalFormatting>
  <conditionalFormatting sqref="AE6">
    <cfRule type="cellIs" dxfId="0" priority="14" operator="equal">
      <formula>"OK"</formula>
    </cfRule>
  </conditionalFormatting>
  <conditionalFormatting sqref="AG6">
    <cfRule type="cellIs" dxfId="0" priority="15" operator="equal">
      <formula>"OK"</formula>
    </cfRule>
  </conditionalFormatting>
  <conditionalFormatting sqref="BS6">
    <cfRule type="cellIs" dxfId="0" priority="16" operator="equal">
      <formula>"OK"</formula>
    </cfRule>
  </conditionalFormatting>
  <conditionalFormatting sqref="M6">
    <cfRule type="cellIs" dxfId="0" priority="17" operator="equal">
      <formula>"OK"</formula>
    </cfRule>
  </conditionalFormatting>
  <conditionalFormatting sqref="BC6">
    <cfRule type="cellIs" dxfId="0" priority="18" operator="equal">
      <formula>"OK"</formula>
    </cfRule>
  </conditionalFormatting>
  <conditionalFormatting sqref="BY6">
    <cfRule type="cellIs" dxfId="0" priority="19" operator="equal">
      <formula>"OK"</formula>
    </cfRule>
  </conditionalFormatting>
  <conditionalFormatting sqref="D6">
    <cfRule type="cellIs" dxfId="0" priority="20" operator="equal">
      <formula>"OK"</formula>
    </cfRule>
  </conditionalFormatting>
  <conditionalFormatting sqref="C6">
    <cfRule type="cellIs" dxfId="0" priority="21" operator="equal">
      <formula>"OK"</formula>
    </cfRule>
  </conditionalFormatting>
  <conditionalFormatting sqref="X6">
    <cfRule type="cellIs" dxfId="0" priority="22" operator="equal">
      <formula>"OK"</formula>
    </cfRule>
  </conditionalFormatting>
  <conditionalFormatting sqref="W6">
    <cfRule type="cellIs" dxfId="0" priority="23" operator="equal">
      <formula>"OK"</formula>
    </cfRule>
  </conditionalFormatting>
  <conditionalFormatting sqref="Z6">
    <cfRule type="cellIs" dxfId="0" priority="24" operator="equal">
      <formula>"OK"</formula>
    </cfRule>
  </conditionalFormatting>
  <conditionalFormatting sqref="Y6">
    <cfRule type="cellIs" dxfId="0" priority="25" operator="equal">
      <formula>"OK"</formula>
    </cfRule>
  </conditionalFormatting>
  <conditionalFormatting sqref="CF6">
    <cfRule type="cellIs" dxfId="0" priority="26" operator="equal">
      <formula>"OK"</formula>
    </cfRule>
  </conditionalFormatting>
  <conditionalFormatting sqref="CE6">
    <cfRule type="cellIs" dxfId="0" priority="27" operator="equal">
      <formula>"OK"</formula>
    </cfRule>
  </conditionalFormatting>
  <conditionalFormatting sqref="CD6">
    <cfRule type="cellIs" dxfId="0" priority="28" operator="equal">
      <formula>"OK"</formula>
    </cfRule>
  </conditionalFormatting>
  <conditionalFormatting sqref="CC6">
    <cfRule type="cellIs" dxfId="0" priority="29" operator="equal">
      <formula>"OK"</formula>
    </cfRule>
  </conditionalFormatting>
  <conditionalFormatting sqref="CB6">
    <cfRule type="cellIs" dxfId="0" priority="30" operator="equal">
      <formula>"OK"</formula>
    </cfRule>
  </conditionalFormatting>
  <conditionalFormatting sqref="CA6">
    <cfRule type="cellIs" dxfId="0" priority="31" operator="equal">
      <formula>"OK"</formula>
    </cfRule>
  </conditionalFormatting>
  <conditionalFormatting sqref="R6">
    <cfRule type="cellIs" dxfId="0" priority="32" operator="equal">
      <formula>"OK"</formula>
    </cfRule>
  </conditionalFormatting>
  <conditionalFormatting sqref="Q6">
    <cfRule type="cellIs" dxfId="0" priority="33" operator="equal">
      <formula>"OK"</formula>
    </cfRule>
  </conditionalFormatting>
  <conditionalFormatting sqref="CJ6">
    <cfRule type="cellIs" dxfId="0" priority="34" operator="equal">
      <formula>"OK"</formula>
    </cfRule>
  </conditionalFormatting>
  <conditionalFormatting sqref="CI6">
    <cfRule type="cellIs" dxfId="0" priority="35" operator="equal">
      <formula>"OK"</formula>
    </cfRule>
  </conditionalFormatting>
  <conditionalFormatting sqref="CH6">
    <cfRule type="cellIs" dxfId="0" priority="36" operator="equal">
      <formula>"OK"</formula>
    </cfRule>
  </conditionalFormatting>
  <conditionalFormatting sqref="CG6">
    <cfRule type="cellIs" dxfId="0" priority="37" operator="equal">
      <formula>"OK"</formula>
    </cfRule>
  </conditionalFormatting>
  <conditionalFormatting sqref="AC6">
    <cfRule type="cellIs" dxfId="0" priority="38" operator="equal">
      <formula>"OK"</formula>
    </cfRule>
  </conditionalFormatting>
  <conditionalFormatting sqref="BQ6">
    <cfRule type="cellIs" dxfId="0" priority="39" operator="equal">
      <formula>"OK"</formula>
    </cfRule>
  </conditionalFormatting>
  <conditionalFormatting sqref="K6">
    <cfRule type="cellIs" dxfId="0" priority="40" operator="equal">
      <formula>"OK"</formula>
    </cfRule>
  </conditionalFormatting>
  <conditionalFormatting sqref="AB6">
    <cfRule type="cellIs" dxfId="0" priority="41" operator="equal">
      <formula>"OK"</formula>
    </cfRule>
  </conditionalFormatting>
  <conditionalFormatting sqref="AA6">
    <cfRule type="cellIs" dxfId="0" priority="42" operator="equal">
      <formula>"OK"</formula>
    </cfRule>
  </conditionalFormatting>
  <conditionalFormatting sqref="AI6:AZ6">
    <cfRule type="cellIs" dxfId="0" priority="43" operator="equal">
      <formula>"OK"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33.0"/>
    <col customWidth="1" min="2" max="2" width="10.71"/>
    <col customWidth="1" min="3" max="3" width="11.29"/>
    <col customWidth="1" min="4" max="4" width="11.86"/>
    <col customWidth="1" min="5" max="5" width="14.0"/>
    <col customWidth="1" min="6" max="6" width="16.29"/>
    <col customWidth="1" min="7" max="7" width="18.43"/>
    <col customWidth="1" min="8" max="8" width="17.86"/>
    <col customWidth="1" min="9" max="9" width="20.86"/>
    <col customWidth="1" min="10" max="10" width="19.29"/>
    <col customWidth="1" min="11" max="26" width="9.14"/>
  </cols>
  <sheetData>
    <row r="1" ht="12.75" customHeight="1">
      <c r="A1" s="62" t="s">
        <v>81</v>
      </c>
      <c r="B1" s="63" t="s">
        <v>82</v>
      </c>
      <c r="C1" s="63" t="s">
        <v>83</v>
      </c>
      <c r="D1" s="63" t="s">
        <v>84</v>
      </c>
      <c r="E1" s="62" t="s">
        <v>85</v>
      </c>
      <c r="F1" s="64" t="s">
        <v>86</v>
      </c>
      <c r="G1" s="4"/>
      <c r="H1" s="62" t="s">
        <v>87</v>
      </c>
      <c r="I1" s="65" t="s">
        <v>88</v>
      </c>
      <c r="J1" s="66" t="s">
        <v>89</v>
      </c>
    </row>
    <row r="2" ht="12.75" customHeight="1">
      <c r="A2" s="28"/>
      <c r="B2" s="28"/>
      <c r="C2" s="28"/>
      <c r="D2" s="28"/>
      <c r="E2" s="28"/>
      <c r="F2" s="67" t="s">
        <v>90</v>
      </c>
      <c r="G2" s="67" t="s">
        <v>91</v>
      </c>
      <c r="H2" s="28"/>
      <c r="I2" s="28"/>
      <c r="J2" s="28"/>
    </row>
    <row r="3" ht="12.75" customHeight="1">
      <c r="A3" s="68" t="s">
        <v>92</v>
      </c>
      <c r="B3" s="69">
        <v>36.0</v>
      </c>
      <c r="C3" s="70">
        <v>34.0</v>
      </c>
      <c r="D3" s="71">
        <v>2.0</v>
      </c>
      <c r="E3" s="70"/>
      <c r="F3" s="72">
        <v>1238.86</v>
      </c>
      <c r="G3" s="72">
        <v>1184.22</v>
      </c>
      <c r="H3" s="72">
        <f t="shared" ref="H3:H45" si="1">(C3+E3)*F3</f>
        <v>42121.24</v>
      </c>
      <c r="I3" s="72">
        <f t="shared" ref="I3:I35" si="2">C3*F3+D3*G3</f>
        <v>44489.68</v>
      </c>
      <c r="J3" s="72">
        <f t="shared" ref="J3:J45" si="3">H3*0.045</f>
        <v>1895.4558</v>
      </c>
    </row>
    <row r="4" ht="12.75" customHeight="1">
      <c r="A4" s="73" t="s">
        <v>93</v>
      </c>
      <c r="B4" s="71">
        <v>36.0</v>
      </c>
      <c r="C4" s="70">
        <v>36.0</v>
      </c>
      <c r="D4" s="71">
        <v>0.0</v>
      </c>
      <c r="E4" s="70"/>
      <c r="F4" s="74">
        <v>1235.34</v>
      </c>
      <c r="G4" s="74"/>
      <c r="H4" s="72">
        <f t="shared" si="1"/>
        <v>44472.24</v>
      </c>
      <c r="I4" s="72">
        <f t="shared" si="2"/>
        <v>44472.24</v>
      </c>
      <c r="J4" s="72">
        <f t="shared" si="3"/>
        <v>2001.2508</v>
      </c>
    </row>
    <row r="5" ht="12.75" customHeight="1">
      <c r="A5" s="73" t="s">
        <v>94</v>
      </c>
      <c r="B5" s="71">
        <v>36.0</v>
      </c>
      <c r="C5" s="70">
        <v>34.0</v>
      </c>
      <c r="D5" s="71">
        <v>2.0</v>
      </c>
      <c r="E5" s="70"/>
      <c r="F5" s="74">
        <v>1044.25</v>
      </c>
      <c r="G5" s="74">
        <v>1023.79</v>
      </c>
      <c r="H5" s="72">
        <f t="shared" si="1"/>
        <v>35504.5</v>
      </c>
      <c r="I5" s="72">
        <f t="shared" si="2"/>
        <v>37552.08</v>
      </c>
      <c r="J5" s="72">
        <f t="shared" si="3"/>
        <v>1597.7025</v>
      </c>
    </row>
    <row r="6" ht="12.75" customHeight="1">
      <c r="A6" s="73" t="s">
        <v>95</v>
      </c>
      <c r="B6" s="71">
        <v>36.0</v>
      </c>
      <c r="C6" s="70">
        <v>36.0</v>
      </c>
      <c r="D6" s="71">
        <v>0.0</v>
      </c>
      <c r="E6" s="70"/>
      <c r="F6" s="74">
        <v>1210.71</v>
      </c>
      <c r="G6" s="74"/>
      <c r="H6" s="72">
        <f t="shared" si="1"/>
        <v>43585.56</v>
      </c>
      <c r="I6" s="72">
        <f t="shared" si="2"/>
        <v>43585.56</v>
      </c>
      <c r="J6" s="72">
        <f t="shared" si="3"/>
        <v>1961.3502</v>
      </c>
    </row>
    <row r="7" ht="12.75" customHeight="1">
      <c r="A7" s="73" t="s">
        <v>96</v>
      </c>
      <c r="B7" s="71">
        <v>24.0</v>
      </c>
      <c r="C7" s="71">
        <v>16.0</v>
      </c>
      <c r="D7" s="71">
        <v>8.0</v>
      </c>
      <c r="E7" s="70"/>
      <c r="F7" s="74">
        <v>1094.33</v>
      </c>
      <c r="G7" s="74">
        <v>1020.9</v>
      </c>
      <c r="H7" s="72">
        <f t="shared" si="1"/>
        <v>17509.28</v>
      </c>
      <c r="I7" s="72">
        <f t="shared" si="2"/>
        <v>25676.48</v>
      </c>
      <c r="J7" s="72">
        <f t="shared" si="3"/>
        <v>787.9176</v>
      </c>
    </row>
    <row r="8" ht="12.75" customHeight="1">
      <c r="A8" s="73" t="s">
        <v>97</v>
      </c>
      <c r="B8" s="71">
        <v>24.0</v>
      </c>
      <c r="C8" s="71">
        <v>13.0</v>
      </c>
      <c r="D8" s="71">
        <v>11.0</v>
      </c>
      <c r="E8" s="70"/>
      <c r="F8" s="74">
        <v>1128.56</v>
      </c>
      <c r="G8" s="74">
        <v>1036.73</v>
      </c>
      <c r="H8" s="72">
        <f t="shared" si="1"/>
        <v>14671.28</v>
      </c>
      <c r="I8" s="72">
        <f t="shared" si="2"/>
        <v>26075.31</v>
      </c>
      <c r="J8" s="72">
        <f t="shared" si="3"/>
        <v>660.2076</v>
      </c>
    </row>
    <row r="9" ht="12.75" customHeight="1">
      <c r="A9" s="73" t="s">
        <v>98</v>
      </c>
      <c r="B9" s="71">
        <v>24.0</v>
      </c>
      <c r="C9" s="71">
        <v>17.0</v>
      </c>
      <c r="D9" s="71">
        <v>7.0</v>
      </c>
      <c r="E9" s="70"/>
      <c r="F9" s="74">
        <v>797.47</v>
      </c>
      <c r="G9" s="74">
        <v>756.49</v>
      </c>
      <c r="H9" s="72">
        <f t="shared" si="1"/>
        <v>13556.99</v>
      </c>
      <c r="I9" s="72">
        <f t="shared" si="2"/>
        <v>18852.42</v>
      </c>
      <c r="J9" s="72">
        <f t="shared" si="3"/>
        <v>610.06455</v>
      </c>
    </row>
    <row r="10" ht="12.75" customHeight="1">
      <c r="A10" s="73" t="s">
        <v>99</v>
      </c>
      <c r="B10" s="71">
        <v>24.0</v>
      </c>
      <c r="C10" s="71">
        <v>19.0</v>
      </c>
      <c r="D10" s="71">
        <v>5.0</v>
      </c>
      <c r="E10" s="70"/>
      <c r="F10" s="74">
        <v>1116.21</v>
      </c>
      <c r="G10" s="74">
        <v>1055.2</v>
      </c>
      <c r="H10" s="72">
        <f t="shared" si="1"/>
        <v>21207.99</v>
      </c>
      <c r="I10" s="72">
        <f t="shared" si="2"/>
        <v>26483.99</v>
      </c>
      <c r="J10" s="72">
        <f t="shared" si="3"/>
        <v>954.35955</v>
      </c>
    </row>
    <row r="11" ht="12.75" customHeight="1">
      <c r="A11" s="73" t="s">
        <v>100</v>
      </c>
      <c r="B11" s="71">
        <v>18.0</v>
      </c>
      <c r="C11" s="71">
        <v>17.0</v>
      </c>
      <c r="D11" s="71">
        <v>1.0</v>
      </c>
      <c r="E11" s="70"/>
      <c r="F11" s="74">
        <v>1377.44</v>
      </c>
      <c r="G11" s="74">
        <v>1315.56</v>
      </c>
      <c r="H11" s="72">
        <f t="shared" si="1"/>
        <v>23416.48</v>
      </c>
      <c r="I11" s="72">
        <f t="shared" si="2"/>
        <v>24732.04</v>
      </c>
      <c r="J11" s="72">
        <f t="shared" si="3"/>
        <v>1053.7416</v>
      </c>
    </row>
    <row r="12" ht="12.75" customHeight="1">
      <c r="A12" s="73" t="s">
        <v>101</v>
      </c>
      <c r="B12" s="71">
        <v>20.0</v>
      </c>
      <c r="C12" s="71">
        <v>19.0</v>
      </c>
      <c r="D12" s="71">
        <v>1.0</v>
      </c>
      <c r="E12" s="70"/>
      <c r="F12" s="74">
        <v>1121.25</v>
      </c>
      <c r="G12" s="74">
        <v>1066.39</v>
      </c>
      <c r="H12" s="72">
        <f t="shared" si="1"/>
        <v>21303.75</v>
      </c>
      <c r="I12" s="72">
        <f t="shared" si="2"/>
        <v>22370.14</v>
      </c>
      <c r="J12" s="72">
        <f t="shared" si="3"/>
        <v>958.66875</v>
      </c>
    </row>
    <row r="13" ht="12.75" customHeight="1">
      <c r="A13" s="73" t="s">
        <v>102</v>
      </c>
      <c r="B13" s="71">
        <v>16.0</v>
      </c>
      <c r="C13" s="71">
        <v>16.0</v>
      </c>
      <c r="D13" s="71">
        <v>0.0</v>
      </c>
      <c r="E13" s="70"/>
      <c r="F13" s="74">
        <v>838.74</v>
      </c>
      <c r="G13" s="74"/>
      <c r="H13" s="72">
        <f t="shared" si="1"/>
        <v>13419.84</v>
      </c>
      <c r="I13" s="72">
        <f t="shared" si="2"/>
        <v>13419.84</v>
      </c>
      <c r="J13" s="72">
        <f t="shared" si="3"/>
        <v>603.8928</v>
      </c>
    </row>
    <row r="14" ht="12.75" customHeight="1">
      <c r="A14" s="73" t="s">
        <v>103</v>
      </c>
      <c r="B14" s="71">
        <v>20.0</v>
      </c>
      <c r="C14" s="71">
        <v>20.0</v>
      </c>
      <c r="D14" s="71">
        <v>0.0</v>
      </c>
      <c r="E14" s="70"/>
      <c r="F14" s="74">
        <v>572.35</v>
      </c>
      <c r="G14" s="74"/>
      <c r="H14" s="72">
        <f t="shared" si="1"/>
        <v>11447</v>
      </c>
      <c r="I14" s="72">
        <f t="shared" si="2"/>
        <v>11447</v>
      </c>
      <c r="J14" s="72">
        <f t="shared" si="3"/>
        <v>515.115</v>
      </c>
    </row>
    <row r="15" ht="12.75" customHeight="1">
      <c r="A15" s="73" t="s">
        <v>104</v>
      </c>
      <c r="B15" s="71">
        <v>16.0</v>
      </c>
      <c r="C15" s="71">
        <v>16.0</v>
      </c>
      <c r="D15" s="71">
        <v>0.0</v>
      </c>
      <c r="E15" s="70"/>
      <c r="F15" s="74">
        <v>754.21</v>
      </c>
      <c r="G15" s="74"/>
      <c r="H15" s="72">
        <f t="shared" si="1"/>
        <v>12067.36</v>
      </c>
      <c r="I15" s="72">
        <f t="shared" si="2"/>
        <v>12067.36</v>
      </c>
      <c r="J15" s="72">
        <f t="shared" si="3"/>
        <v>543.0312</v>
      </c>
    </row>
    <row r="16" ht="12.75" customHeight="1">
      <c r="A16" s="73" t="s">
        <v>105</v>
      </c>
      <c r="B16" s="71">
        <v>16.0</v>
      </c>
      <c r="C16" s="71">
        <v>16.0</v>
      </c>
      <c r="D16" s="71">
        <v>0.0</v>
      </c>
      <c r="E16" s="70"/>
      <c r="F16" s="74">
        <v>697.98</v>
      </c>
      <c r="G16" s="74"/>
      <c r="H16" s="72">
        <f t="shared" si="1"/>
        <v>11167.68</v>
      </c>
      <c r="I16" s="72">
        <f t="shared" si="2"/>
        <v>11167.68</v>
      </c>
      <c r="J16" s="72">
        <f t="shared" si="3"/>
        <v>502.5456</v>
      </c>
    </row>
    <row r="17" ht="12.75" customHeight="1">
      <c r="A17" s="73" t="s">
        <v>106</v>
      </c>
      <c r="B17" s="71">
        <v>20.0</v>
      </c>
      <c r="C17" s="71">
        <v>20.0</v>
      </c>
      <c r="D17" s="71">
        <v>0.0</v>
      </c>
      <c r="E17" s="70"/>
      <c r="F17" s="74">
        <v>634.03</v>
      </c>
      <c r="G17" s="74"/>
      <c r="H17" s="72">
        <f t="shared" si="1"/>
        <v>12680.6</v>
      </c>
      <c r="I17" s="72">
        <f t="shared" si="2"/>
        <v>12680.6</v>
      </c>
      <c r="J17" s="72">
        <f t="shared" si="3"/>
        <v>570.627</v>
      </c>
    </row>
    <row r="18" ht="12.75" customHeight="1">
      <c r="A18" s="73" t="s">
        <v>107</v>
      </c>
      <c r="B18" s="71">
        <v>16.0</v>
      </c>
      <c r="C18" s="71">
        <v>16.0</v>
      </c>
      <c r="D18" s="71">
        <v>0.0</v>
      </c>
      <c r="E18" s="70"/>
      <c r="F18" s="74">
        <v>1030.5</v>
      </c>
      <c r="G18" s="74"/>
      <c r="H18" s="72">
        <f t="shared" si="1"/>
        <v>16488</v>
      </c>
      <c r="I18" s="72">
        <f t="shared" si="2"/>
        <v>16488</v>
      </c>
      <c r="J18" s="72">
        <f t="shared" si="3"/>
        <v>741.96</v>
      </c>
    </row>
    <row r="19" ht="12.75" customHeight="1">
      <c r="A19" s="73" t="s">
        <v>108</v>
      </c>
      <c r="B19" s="71">
        <v>20.0</v>
      </c>
      <c r="C19" s="71">
        <v>20.0</v>
      </c>
      <c r="D19" s="71">
        <v>0.0</v>
      </c>
      <c r="E19" s="70"/>
      <c r="F19" s="74">
        <v>610.23</v>
      </c>
      <c r="G19" s="74"/>
      <c r="H19" s="72">
        <f t="shared" si="1"/>
        <v>12204.6</v>
      </c>
      <c r="I19" s="72">
        <f t="shared" si="2"/>
        <v>12204.6</v>
      </c>
      <c r="J19" s="72">
        <f t="shared" si="3"/>
        <v>549.207</v>
      </c>
    </row>
    <row r="20" ht="12.75" customHeight="1">
      <c r="A20" s="73" t="s">
        <v>109</v>
      </c>
      <c r="B20" s="71">
        <v>16.0</v>
      </c>
      <c r="C20" s="71">
        <v>16.0</v>
      </c>
      <c r="D20" s="71">
        <v>0.0</v>
      </c>
      <c r="E20" s="70"/>
      <c r="F20" s="74">
        <v>750.11</v>
      </c>
      <c r="G20" s="74"/>
      <c r="H20" s="72">
        <f t="shared" si="1"/>
        <v>12001.76</v>
      </c>
      <c r="I20" s="72">
        <f t="shared" si="2"/>
        <v>12001.76</v>
      </c>
      <c r="J20" s="72">
        <f t="shared" si="3"/>
        <v>540.0792</v>
      </c>
    </row>
    <row r="21" ht="12.75" customHeight="1">
      <c r="A21" s="73" t="s">
        <v>110</v>
      </c>
      <c r="B21" s="71">
        <v>20.0</v>
      </c>
      <c r="C21" s="71">
        <v>20.0</v>
      </c>
      <c r="D21" s="71">
        <v>0.0</v>
      </c>
      <c r="E21" s="70"/>
      <c r="F21" s="74">
        <v>1093.37</v>
      </c>
      <c r="G21" s="74"/>
      <c r="H21" s="72">
        <f t="shared" si="1"/>
        <v>21867.4</v>
      </c>
      <c r="I21" s="72">
        <f t="shared" si="2"/>
        <v>21867.4</v>
      </c>
      <c r="J21" s="72">
        <f t="shared" si="3"/>
        <v>984.033</v>
      </c>
    </row>
    <row r="22" ht="12.75" customHeight="1">
      <c r="A22" s="73" t="s">
        <v>111</v>
      </c>
      <c r="B22" s="71">
        <v>16.0</v>
      </c>
      <c r="C22" s="71">
        <v>16.0</v>
      </c>
      <c r="D22" s="71">
        <v>0.0</v>
      </c>
      <c r="E22" s="70"/>
      <c r="F22" s="74">
        <v>803.26</v>
      </c>
      <c r="G22" s="74"/>
      <c r="H22" s="72">
        <f t="shared" si="1"/>
        <v>12852.16</v>
      </c>
      <c r="I22" s="72">
        <f t="shared" si="2"/>
        <v>12852.16</v>
      </c>
      <c r="J22" s="72">
        <f t="shared" si="3"/>
        <v>578.3472</v>
      </c>
    </row>
    <row r="23" ht="12.75" customHeight="1">
      <c r="A23" s="73" t="s">
        <v>112</v>
      </c>
      <c r="B23" s="71">
        <v>16.0</v>
      </c>
      <c r="C23" s="71">
        <v>15.0</v>
      </c>
      <c r="D23" s="71">
        <v>1.0</v>
      </c>
      <c r="E23" s="70"/>
      <c r="F23" s="74">
        <v>783.06</v>
      </c>
      <c r="G23" s="74">
        <v>746.35</v>
      </c>
      <c r="H23" s="72">
        <f t="shared" si="1"/>
        <v>11745.9</v>
      </c>
      <c r="I23" s="72">
        <f t="shared" si="2"/>
        <v>12492.25</v>
      </c>
      <c r="J23" s="72">
        <f t="shared" si="3"/>
        <v>528.5655</v>
      </c>
    </row>
    <row r="24" ht="12.75" customHeight="1">
      <c r="A24" s="73" t="s">
        <v>113</v>
      </c>
      <c r="B24" s="71">
        <v>40.0</v>
      </c>
      <c r="C24" s="71">
        <v>40.0</v>
      </c>
      <c r="D24" s="71">
        <v>0.0</v>
      </c>
      <c r="E24" s="70"/>
      <c r="F24" s="74">
        <v>866.94</v>
      </c>
      <c r="G24" s="74"/>
      <c r="H24" s="72">
        <f t="shared" si="1"/>
        <v>34677.6</v>
      </c>
      <c r="I24" s="72">
        <f t="shared" si="2"/>
        <v>34677.6</v>
      </c>
      <c r="J24" s="72">
        <f t="shared" si="3"/>
        <v>1560.492</v>
      </c>
    </row>
    <row r="25" ht="12.75" customHeight="1">
      <c r="A25" s="73" t="s">
        <v>114</v>
      </c>
      <c r="B25" s="71">
        <v>20.0</v>
      </c>
      <c r="C25" s="71">
        <v>20.0</v>
      </c>
      <c r="D25" s="71">
        <v>0.0</v>
      </c>
      <c r="E25" s="70"/>
      <c r="F25" s="74">
        <v>692.19</v>
      </c>
      <c r="G25" s="74"/>
      <c r="H25" s="72">
        <f t="shared" si="1"/>
        <v>13843.8</v>
      </c>
      <c r="I25" s="72">
        <f t="shared" si="2"/>
        <v>13843.8</v>
      </c>
      <c r="J25" s="72">
        <f t="shared" si="3"/>
        <v>622.971</v>
      </c>
    </row>
    <row r="26" ht="12.75" customHeight="1">
      <c r="A26" s="73" t="s">
        <v>115</v>
      </c>
      <c r="B26" s="71">
        <v>16.0</v>
      </c>
      <c r="C26" s="71">
        <v>16.0</v>
      </c>
      <c r="D26" s="71">
        <v>0.0</v>
      </c>
      <c r="E26" s="70"/>
      <c r="F26" s="74">
        <v>823.89</v>
      </c>
      <c r="G26" s="74"/>
      <c r="H26" s="72">
        <f t="shared" si="1"/>
        <v>13182.24</v>
      </c>
      <c r="I26" s="72">
        <f t="shared" si="2"/>
        <v>13182.24</v>
      </c>
      <c r="J26" s="72">
        <f t="shared" si="3"/>
        <v>593.2008</v>
      </c>
    </row>
    <row r="27" ht="12.75" customHeight="1">
      <c r="A27" s="73" t="s">
        <v>116</v>
      </c>
      <c r="B27" s="71">
        <v>30.0</v>
      </c>
      <c r="C27" s="71">
        <v>30.0</v>
      </c>
      <c r="D27" s="71">
        <v>0.0</v>
      </c>
      <c r="E27" s="70"/>
      <c r="F27" s="74">
        <v>904.26</v>
      </c>
      <c r="G27" s="74"/>
      <c r="H27" s="72">
        <f t="shared" si="1"/>
        <v>27127.8</v>
      </c>
      <c r="I27" s="72">
        <f t="shared" si="2"/>
        <v>27127.8</v>
      </c>
      <c r="J27" s="72">
        <f t="shared" si="3"/>
        <v>1220.751</v>
      </c>
    </row>
    <row r="28" ht="12.75" customHeight="1">
      <c r="A28" s="73" t="s">
        <v>117</v>
      </c>
      <c r="B28" s="71">
        <v>36.0</v>
      </c>
      <c r="C28" s="71">
        <v>36.0</v>
      </c>
      <c r="D28" s="71">
        <v>0.0</v>
      </c>
      <c r="E28" s="70"/>
      <c r="F28" s="74">
        <v>1396.53</v>
      </c>
      <c r="G28" s="74"/>
      <c r="H28" s="72">
        <f t="shared" si="1"/>
        <v>50275.08</v>
      </c>
      <c r="I28" s="72">
        <f t="shared" si="2"/>
        <v>50275.08</v>
      </c>
      <c r="J28" s="72">
        <f t="shared" si="3"/>
        <v>2262.3786</v>
      </c>
    </row>
    <row r="29" ht="12.75" customHeight="1">
      <c r="A29" s="73" t="s">
        <v>118</v>
      </c>
      <c r="B29" s="71">
        <v>36.0</v>
      </c>
      <c r="C29" s="71">
        <v>31.0</v>
      </c>
      <c r="D29" s="71">
        <v>5.0</v>
      </c>
      <c r="E29" s="70"/>
      <c r="F29" s="74">
        <v>990.26</v>
      </c>
      <c r="G29" s="74">
        <v>937.86</v>
      </c>
      <c r="H29" s="72">
        <f t="shared" si="1"/>
        <v>30698.06</v>
      </c>
      <c r="I29" s="72">
        <f t="shared" si="2"/>
        <v>35387.36</v>
      </c>
      <c r="J29" s="72">
        <f t="shared" si="3"/>
        <v>1381.4127</v>
      </c>
    </row>
    <row r="30" ht="12.75" customHeight="1">
      <c r="A30" s="73" t="s">
        <v>119</v>
      </c>
      <c r="B30" s="71">
        <v>36.0</v>
      </c>
      <c r="C30" s="71">
        <v>25.0</v>
      </c>
      <c r="D30" s="71">
        <v>11.0</v>
      </c>
      <c r="E30" s="70"/>
      <c r="F30" s="74">
        <v>1340.4</v>
      </c>
      <c r="G30" s="74">
        <v>1270.83</v>
      </c>
      <c r="H30" s="72">
        <f t="shared" si="1"/>
        <v>33510</v>
      </c>
      <c r="I30" s="72">
        <f t="shared" si="2"/>
        <v>47489.13</v>
      </c>
      <c r="J30" s="72">
        <f t="shared" si="3"/>
        <v>1507.95</v>
      </c>
    </row>
    <row r="31" ht="12.75" customHeight="1">
      <c r="A31" s="75" t="s">
        <v>120</v>
      </c>
      <c r="B31" s="71">
        <v>24.0</v>
      </c>
      <c r="C31" s="71">
        <v>24.0</v>
      </c>
      <c r="D31" s="71">
        <v>0.0</v>
      </c>
      <c r="E31" s="70"/>
      <c r="F31" s="74">
        <v>1760.39</v>
      </c>
      <c r="G31" s="74"/>
      <c r="H31" s="72">
        <f t="shared" si="1"/>
        <v>42249.36</v>
      </c>
      <c r="I31" s="72">
        <f t="shared" si="2"/>
        <v>42249.36</v>
      </c>
      <c r="J31" s="72">
        <f t="shared" si="3"/>
        <v>1901.2212</v>
      </c>
    </row>
    <row r="32" ht="15.75" customHeight="1">
      <c r="A32" s="73" t="s">
        <v>121</v>
      </c>
      <c r="B32" s="71">
        <v>24.0</v>
      </c>
      <c r="C32" s="71">
        <v>24.0</v>
      </c>
      <c r="D32" s="71">
        <v>0.0</v>
      </c>
      <c r="E32" s="70"/>
      <c r="F32" s="74">
        <v>1650.59</v>
      </c>
      <c r="G32" s="74"/>
      <c r="H32" s="72">
        <f t="shared" si="1"/>
        <v>39614.16</v>
      </c>
      <c r="I32" s="72">
        <f t="shared" si="2"/>
        <v>39614.16</v>
      </c>
      <c r="J32" s="72">
        <f t="shared" si="3"/>
        <v>1782.6372</v>
      </c>
    </row>
    <row r="33" ht="12.75" customHeight="1">
      <c r="A33" s="73" t="s">
        <v>122</v>
      </c>
      <c r="B33" s="71">
        <v>24.0</v>
      </c>
      <c r="C33" s="71">
        <v>24.0</v>
      </c>
      <c r="D33" s="71">
        <v>0.0</v>
      </c>
      <c r="E33" s="70"/>
      <c r="F33" s="74">
        <v>563.2</v>
      </c>
      <c r="G33" s="74"/>
      <c r="H33" s="72">
        <f t="shared" si="1"/>
        <v>13516.8</v>
      </c>
      <c r="I33" s="72">
        <f t="shared" si="2"/>
        <v>13516.8</v>
      </c>
      <c r="J33" s="72">
        <f t="shared" si="3"/>
        <v>608.256</v>
      </c>
    </row>
    <row r="34" ht="12.75" customHeight="1">
      <c r="A34" s="73" t="s">
        <v>123</v>
      </c>
      <c r="B34" s="71">
        <v>24.0</v>
      </c>
      <c r="C34" s="71">
        <v>24.0</v>
      </c>
      <c r="D34" s="71">
        <v>0.0</v>
      </c>
      <c r="E34" s="70"/>
      <c r="F34" s="74">
        <v>531.99</v>
      </c>
      <c r="G34" s="74"/>
      <c r="H34" s="72">
        <f t="shared" si="1"/>
        <v>12767.76</v>
      </c>
      <c r="I34" s="72">
        <f t="shared" si="2"/>
        <v>12767.76</v>
      </c>
      <c r="J34" s="72">
        <f t="shared" si="3"/>
        <v>574.5492</v>
      </c>
    </row>
    <row r="35" ht="12.75" customHeight="1">
      <c r="A35" s="73" t="s">
        <v>124</v>
      </c>
      <c r="B35" s="71">
        <v>32.0</v>
      </c>
      <c r="C35" s="71">
        <v>31.0</v>
      </c>
      <c r="D35" s="71">
        <v>1.0</v>
      </c>
      <c r="E35" s="70"/>
      <c r="F35" s="74">
        <v>455.04</v>
      </c>
      <c r="G35" s="74">
        <v>438.1</v>
      </c>
      <c r="H35" s="72">
        <f t="shared" si="1"/>
        <v>14106.24</v>
      </c>
      <c r="I35" s="72">
        <f t="shared" si="2"/>
        <v>14544.34</v>
      </c>
      <c r="J35" s="72">
        <f t="shared" si="3"/>
        <v>634.7808</v>
      </c>
    </row>
    <row r="36" ht="12.75" customHeight="1">
      <c r="A36" s="73" t="s">
        <v>125</v>
      </c>
      <c r="B36" s="71">
        <v>40.0</v>
      </c>
      <c r="C36" s="71">
        <v>37.0</v>
      </c>
      <c r="D36" s="71">
        <v>3.0</v>
      </c>
      <c r="E36" s="70"/>
      <c r="F36" s="74">
        <v>387.12</v>
      </c>
      <c r="G36" s="74">
        <v>370.81</v>
      </c>
      <c r="H36" s="72">
        <f t="shared" si="1"/>
        <v>14323.44</v>
      </c>
      <c r="I36" s="72">
        <f>(C36*F36)+(D36*G36)</f>
        <v>15435.87</v>
      </c>
      <c r="J36" s="72">
        <f t="shared" si="3"/>
        <v>644.5548</v>
      </c>
    </row>
    <row r="37" ht="12.75" customHeight="1">
      <c r="A37" s="73" t="s">
        <v>126</v>
      </c>
      <c r="B37" s="71">
        <v>56.0</v>
      </c>
      <c r="C37" s="71">
        <v>56.0</v>
      </c>
      <c r="D37" s="71">
        <v>0.0</v>
      </c>
      <c r="E37" s="70"/>
      <c r="F37" s="74">
        <v>1278.43</v>
      </c>
      <c r="G37" s="74"/>
      <c r="H37" s="72">
        <f t="shared" si="1"/>
        <v>71592.08</v>
      </c>
      <c r="I37" s="72">
        <f t="shared" ref="I37:I45" si="4">C37*F37+D37*G37</f>
        <v>71592.08</v>
      </c>
      <c r="J37" s="72">
        <f t="shared" si="3"/>
        <v>3221.6436</v>
      </c>
    </row>
    <row r="38" ht="12.75" customHeight="1">
      <c r="A38" s="73" t="s">
        <v>127</v>
      </c>
      <c r="B38" s="71">
        <v>102.0</v>
      </c>
      <c r="C38" s="71">
        <v>102.0</v>
      </c>
      <c r="D38" s="71">
        <v>0.0</v>
      </c>
      <c r="E38" s="70"/>
      <c r="F38" s="74">
        <v>672.04</v>
      </c>
      <c r="G38" s="74"/>
      <c r="H38" s="72">
        <f t="shared" si="1"/>
        <v>68548.08</v>
      </c>
      <c r="I38" s="72">
        <f t="shared" si="4"/>
        <v>68548.08</v>
      </c>
      <c r="J38" s="72">
        <f t="shared" si="3"/>
        <v>3084.6636</v>
      </c>
    </row>
    <row r="39" ht="12.75" customHeight="1">
      <c r="A39" s="73" t="s">
        <v>128</v>
      </c>
      <c r="B39" s="71">
        <v>60.0</v>
      </c>
      <c r="C39" s="71">
        <v>60.0</v>
      </c>
      <c r="D39" s="71">
        <v>0.0</v>
      </c>
      <c r="E39" s="70"/>
      <c r="F39" s="74">
        <v>725.0</v>
      </c>
      <c r="G39" s="74"/>
      <c r="H39" s="72">
        <f t="shared" si="1"/>
        <v>43500</v>
      </c>
      <c r="I39" s="72">
        <f t="shared" si="4"/>
        <v>43500</v>
      </c>
      <c r="J39" s="72">
        <f t="shared" si="3"/>
        <v>1957.5</v>
      </c>
    </row>
    <row r="40" ht="12.75" customHeight="1">
      <c r="A40" s="73" t="s">
        <v>129</v>
      </c>
      <c r="B40" s="71">
        <v>80.0</v>
      </c>
      <c r="C40" s="71">
        <v>80.0</v>
      </c>
      <c r="D40" s="71">
        <v>0.0</v>
      </c>
      <c r="E40" s="70"/>
      <c r="F40" s="74">
        <v>646.39</v>
      </c>
      <c r="G40" s="74"/>
      <c r="H40" s="72">
        <f t="shared" si="1"/>
        <v>51711.2</v>
      </c>
      <c r="I40" s="72">
        <f t="shared" si="4"/>
        <v>51711.2</v>
      </c>
      <c r="J40" s="72">
        <f t="shared" si="3"/>
        <v>2327.004</v>
      </c>
    </row>
    <row r="41" ht="12.75" customHeight="1">
      <c r="A41" s="73" t="s">
        <v>130</v>
      </c>
      <c r="B41" s="71">
        <v>72.0</v>
      </c>
      <c r="C41" s="71">
        <v>72.0</v>
      </c>
      <c r="D41" s="71">
        <v>0.0</v>
      </c>
      <c r="E41" s="70"/>
      <c r="F41" s="74">
        <v>862.43</v>
      </c>
      <c r="G41" s="74"/>
      <c r="H41" s="72">
        <f t="shared" si="1"/>
        <v>62094.96</v>
      </c>
      <c r="I41" s="72">
        <f t="shared" si="4"/>
        <v>62094.96</v>
      </c>
      <c r="J41" s="72">
        <f t="shared" si="3"/>
        <v>2794.2732</v>
      </c>
    </row>
    <row r="42" ht="12.75" customHeight="1">
      <c r="A42" s="73" t="s">
        <v>131</v>
      </c>
      <c r="B42" s="71">
        <v>192.0</v>
      </c>
      <c r="C42" s="71">
        <v>192.0</v>
      </c>
      <c r="D42" s="71">
        <v>0.0</v>
      </c>
      <c r="E42" s="70"/>
      <c r="F42" s="74">
        <v>468.83</v>
      </c>
      <c r="G42" s="74"/>
      <c r="H42" s="72">
        <f t="shared" si="1"/>
        <v>90015.36</v>
      </c>
      <c r="I42" s="72">
        <f t="shared" si="4"/>
        <v>90015.36</v>
      </c>
      <c r="J42" s="72">
        <f t="shared" si="3"/>
        <v>4050.6912</v>
      </c>
    </row>
    <row r="43" ht="12.75" customHeight="1">
      <c r="A43" s="73" t="s">
        <v>132</v>
      </c>
      <c r="B43" s="71">
        <v>28.0</v>
      </c>
      <c r="C43" s="71">
        <v>28.0</v>
      </c>
      <c r="D43" s="71">
        <v>0.0</v>
      </c>
      <c r="E43" s="70"/>
      <c r="F43" s="74">
        <v>1200.01</v>
      </c>
      <c r="G43" s="74"/>
      <c r="H43" s="72">
        <f t="shared" si="1"/>
        <v>33600.28</v>
      </c>
      <c r="I43" s="72">
        <f t="shared" si="4"/>
        <v>33600.28</v>
      </c>
      <c r="J43" s="72">
        <f t="shared" si="3"/>
        <v>1512.0126</v>
      </c>
    </row>
    <row r="44" ht="12.75" customHeight="1">
      <c r="A44" s="73" t="s">
        <v>133</v>
      </c>
      <c r="B44" s="71">
        <v>90.0</v>
      </c>
      <c r="C44" s="71">
        <v>90.0</v>
      </c>
      <c r="D44" s="71">
        <v>0.0</v>
      </c>
      <c r="E44" s="70"/>
      <c r="F44" s="76">
        <v>779.03</v>
      </c>
      <c r="G44" s="76"/>
      <c r="H44" s="72">
        <f t="shared" si="1"/>
        <v>70112.7</v>
      </c>
      <c r="I44" s="72">
        <f t="shared" si="4"/>
        <v>70112.7</v>
      </c>
      <c r="J44" s="72">
        <f t="shared" si="3"/>
        <v>3155.0715</v>
      </c>
    </row>
    <row r="45" ht="12.75" customHeight="1">
      <c r="A45" s="75" t="s">
        <v>134</v>
      </c>
      <c r="B45" s="77">
        <v>104.0</v>
      </c>
      <c r="C45" s="77">
        <v>104.0</v>
      </c>
      <c r="D45" s="77">
        <v>0.0</v>
      </c>
      <c r="E45" s="78"/>
      <c r="F45" s="79">
        <v>620.33</v>
      </c>
      <c r="G45" s="79"/>
      <c r="H45" s="80">
        <f t="shared" si="1"/>
        <v>64514.32</v>
      </c>
      <c r="I45" s="80">
        <f t="shared" si="4"/>
        <v>64514.32</v>
      </c>
      <c r="J45" s="80">
        <f t="shared" si="3"/>
        <v>2903.1444</v>
      </c>
    </row>
    <row r="46" ht="12.75" customHeight="1">
      <c r="A46" s="64" t="s">
        <v>135</v>
      </c>
      <c r="B46" s="81"/>
      <c r="C46" s="81"/>
      <c r="D46" s="81"/>
      <c r="E46" s="81"/>
      <c r="F46" s="81"/>
      <c r="G46" s="4"/>
      <c r="H46" s="82">
        <f t="shared" ref="H46:J46" si="5">SUM(H3:H45)</f>
        <v>1320872.93</v>
      </c>
      <c r="I46" s="82">
        <f t="shared" si="5"/>
        <v>1378778.87</v>
      </c>
      <c r="J46" s="82">
        <f t="shared" si="5"/>
        <v>59439.28185</v>
      </c>
    </row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0">
    <mergeCell ref="I1:I2"/>
    <mergeCell ref="J1:J2"/>
    <mergeCell ref="A1:A2"/>
    <mergeCell ref="B1:B2"/>
    <mergeCell ref="C1:C2"/>
    <mergeCell ref="D1:D2"/>
    <mergeCell ref="E1:E2"/>
    <mergeCell ref="F1:G1"/>
    <mergeCell ref="H1:H2"/>
    <mergeCell ref="A46:G46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7.29"/>
    <col customWidth="1" min="2" max="2" width="30.43"/>
    <col customWidth="1" min="3" max="3" width="23.57"/>
    <col customWidth="1" min="4" max="4" width="35.43"/>
    <col customWidth="1" min="5" max="26" width="9.14"/>
  </cols>
  <sheetData>
    <row r="1" ht="15.75" customHeight="1">
      <c r="A1" s="83" t="s">
        <v>136</v>
      </c>
      <c r="B1" s="84"/>
      <c r="C1" s="84"/>
      <c r="D1" s="85"/>
    </row>
    <row r="2" ht="15.75" customHeight="1">
      <c r="A2" s="86" t="s">
        <v>137</v>
      </c>
      <c r="B2" s="86" t="s">
        <v>138</v>
      </c>
      <c r="C2" s="86" t="s">
        <v>139</v>
      </c>
      <c r="D2" s="87" t="s">
        <v>140</v>
      </c>
    </row>
    <row r="3" ht="15.75" customHeight="1">
      <c r="A3" s="88">
        <v>1.0</v>
      </c>
      <c r="B3" s="89" t="s">
        <v>92</v>
      </c>
      <c r="C3" s="90">
        <f>'Condomínio Papem'!F3</f>
        <v>1238.86</v>
      </c>
      <c r="D3" s="91">
        <f>'Condomínio Papem'!G3</f>
        <v>1184.22</v>
      </c>
    </row>
    <row r="4" ht="15.75" customHeight="1">
      <c r="A4" s="88">
        <v>2.0</v>
      </c>
      <c r="B4" s="92" t="s">
        <v>93</v>
      </c>
      <c r="C4" s="90">
        <f>'Condomínio Papem'!F4</f>
        <v>1235.34</v>
      </c>
      <c r="D4" s="91"/>
    </row>
    <row r="5" ht="15.75" customHeight="1">
      <c r="A5" s="88">
        <v>3.0</v>
      </c>
      <c r="B5" s="92" t="s">
        <v>94</v>
      </c>
      <c r="C5" s="90">
        <f>'Condomínio Papem'!F5</f>
        <v>1044.25</v>
      </c>
      <c r="D5" s="91">
        <f>'Condomínio Papem'!G5</f>
        <v>1023.79</v>
      </c>
    </row>
    <row r="6" ht="15.75" customHeight="1">
      <c r="A6" s="88">
        <v>4.0</v>
      </c>
      <c r="B6" s="92" t="s">
        <v>95</v>
      </c>
      <c r="C6" s="90">
        <f>'Condomínio Papem'!F6</f>
        <v>1210.71</v>
      </c>
      <c r="D6" s="91"/>
    </row>
    <row r="7" ht="15.75" customHeight="1">
      <c r="A7" s="88">
        <v>5.0</v>
      </c>
      <c r="B7" s="92" t="s">
        <v>96</v>
      </c>
      <c r="C7" s="90">
        <f>'Condomínio Papem'!F7</f>
        <v>1094.33</v>
      </c>
      <c r="D7" s="91">
        <f>'Condomínio Papem'!G7</f>
        <v>1020.9</v>
      </c>
    </row>
    <row r="8" ht="15.75" customHeight="1">
      <c r="A8" s="88">
        <v>6.0</v>
      </c>
      <c r="B8" s="92" t="s">
        <v>97</v>
      </c>
      <c r="C8" s="90">
        <f>'Condomínio Papem'!F8</f>
        <v>1128.56</v>
      </c>
      <c r="D8" s="91">
        <f>'Condomínio Papem'!G8</f>
        <v>1036.73</v>
      </c>
    </row>
    <row r="9" ht="15.75" customHeight="1">
      <c r="A9" s="88">
        <v>7.0</v>
      </c>
      <c r="B9" s="92" t="s">
        <v>98</v>
      </c>
      <c r="C9" s="90">
        <f>'Condomínio Papem'!F9</f>
        <v>797.47</v>
      </c>
      <c r="D9" s="91">
        <f>'Condomínio Papem'!G9</f>
        <v>756.49</v>
      </c>
    </row>
    <row r="10" ht="15.75" customHeight="1">
      <c r="A10" s="88">
        <v>8.0</v>
      </c>
      <c r="B10" s="92" t="s">
        <v>99</v>
      </c>
      <c r="C10" s="90">
        <f>'Condomínio Papem'!F10</f>
        <v>1116.21</v>
      </c>
      <c r="D10" s="91">
        <f>'Condomínio Papem'!G10</f>
        <v>1055.2</v>
      </c>
    </row>
    <row r="11" ht="15.75" customHeight="1">
      <c r="A11" s="88">
        <v>9.0</v>
      </c>
      <c r="B11" s="92" t="s">
        <v>100</v>
      </c>
      <c r="C11" s="90">
        <f>'Condomínio Papem'!F11</f>
        <v>1377.44</v>
      </c>
      <c r="D11" s="91">
        <f>'Condomínio Papem'!G11</f>
        <v>1315.56</v>
      </c>
    </row>
    <row r="12" ht="15.75" customHeight="1">
      <c r="A12" s="88">
        <v>10.0</v>
      </c>
      <c r="B12" s="92" t="s">
        <v>101</v>
      </c>
      <c r="C12" s="90">
        <f>'Condomínio Papem'!F12</f>
        <v>1121.25</v>
      </c>
      <c r="D12" s="91">
        <f>'Condomínio Papem'!G12</f>
        <v>1066.39</v>
      </c>
    </row>
    <row r="13" ht="15.75" customHeight="1">
      <c r="A13" s="88">
        <v>11.0</v>
      </c>
      <c r="B13" s="92" t="s">
        <v>102</v>
      </c>
      <c r="C13" s="90">
        <f>'Condomínio Papem'!F13</f>
        <v>838.74</v>
      </c>
      <c r="D13" s="91"/>
    </row>
    <row r="14" ht="15.75" customHeight="1">
      <c r="A14" s="88">
        <v>12.0</v>
      </c>
      <c r="B14" s="92" t="s">
        <v>103</v>
      </c>
      <c r="C14" s="90">
        <f>'Condomínio Papem'!F14</f>
        <v>572.35</v>
      </c>
      <c r="D14" s="91"/>
    </row>
    <row r="15" ht="15.75" customHeight="1">
      <c r="A15" s="88">
        <v>13.0</v>
      </c>
      <c r="B15" s="92" t="s">
        <v>104</v>
      </c>
      <c r="C15" s="90">
        <f>'Condomínio Papem'!F15</f>
        <v>754.21</v>
      </c>
      <c r="D15" s="91"/>
    </row>
    <row r="16" ht="15.75" customHeight="1">
      <c r="A16" s="88">
        <v>14.0</v>
      </c>
      <c r="B16" s="92" t="s">
        <v>105</v>
      </c>
      <c r="C16" s="90">
        <f>'Condomínio Papem'!F16</f>
        <v>697.98</v>
      </c>
      <c r="D16" s="91"/>
    </row>
    <row r="17" ht="15.75" customHeight="1">
      <c r="A17" s="88">
        <v>15.0</v>
      </c>
      <c r="B17" s="92" t="s">
        <v>106</v>
      </c>
      <c r="C17" s="90">
        <f>'Condomínio Papem'!F17</f>
        <v>634.03</v>
      </c>
      <c r="D17" s="91"/>
    </row>
    <row r="18" ht="15.75" customHeight="1">
      <c r="A18" s="88">
        <v>16.0</v>
      </c>
      <c r="B18" s="92" t="s">
        <v>107</v>
      </c>
      <c r="C18" s="90">
        <f>'Condomínio Papem'!F18</f>
        <v>1030.5</v>
      </c>
      <c r="D18" s="91"/>
    </row>
    <row r="19" ht="15.75" customHeight="1">
      <c r="A19" s="88">
        <v>17.0</v>
      </c>
      <c r="B19" s="92" t="s">
        <v>108</v>
      </c>
      <c r="C19" s="90">
        <f>'Condomínio Papem'!F19</f>
        <v>610.23</v>
      </c>
      <c r="D19" s="91"/>
    </row>
    <row r="20" ht="15.75" customHeight="1">
      <c r="A20" s="88">
        <v>18.0</v>
      </c>
      <c r="B20" s="92" t="s">
        <v>109</v>
      </c>
      <c r="C20" s="90">
        <f>'Condomínio Papem'!F20</f>
        <v>750.11</v>
      </c>
      <c r="D20" s="91"/>
    </row>
    <row r="21" ht="15.75" customHeight="1">
      <c r="A21" s="88">
        <v>19.0</v>
      </c>
      <c r="B21" s="92" t="s">
        <v>110</v>
      </c>
      <c r="C21" s="90">
        <f>'Condomínio Papem'!F21</f>
        <v>1093.37</v>
      </c>
      <c r="D21" s="91"/>
    </row>
    <row r="22" ht="15.75" customHeight="1">
      <c r="A22" s="88">
        <v>20.0</v>
      </c>
      <c r="B22" s="92" t="s">
        <v>111</v>
      </c>
      <c r="C22" s="90">
        <f>'Condomínio Papem'!F22</f>
        <v>803.26</v>
      </c>
      <c r="D22" s="91"/>
    </row>
    <row r="23" ht="15.75" customHeight="1">
      <c r="A23" s="88">
        <v>21.0</v>
      </c>
      <c r="B23" s="92" t="s">
        <v>112</v>
      </c>
      <c r="C23" s="90">
        <f>'Condomínio Papem'!F23</f>
        <v>783.06</v>
      </c>
      <c r="D23" s="91">
        <f>'Condomínio Papem'!G23</f>
        <v>746.35</v>
      </c>
    </row>
    <row r="24" ht="15.75" customHeight="1">
      <c r="A24" s="88">
        <v>22.0</v>
      </c>
      <c r="B24" s="92" t="s">
        <v>113</v>
      </c>
      <c r="C24" s="90">
        <f>'Condomínio Papem'!F24</f>
        <v>866.94</v>
      </c>
      <c r="D24" s="91"/>
    </row>
    <row r="25" ht="15.75" customHeight="1">
      <c r="A25" s="88">
        <v>23.0</v>
      </c>
      <c r="B25" s="92" t="s">
        <v>114</v>
      </c>
      <c r="C25" s="90">
        <f>'Condomínio Papem'!F25</f>
        <v>692.19</v>
      </c>
      <c r="D25" s="91"/>
    </row>
    <row r="26" ht="15.75" customHeight="1">
      <c r="A26" s="88">
        <v>24.0</v>
      </c>
      <c r="B26" s="92" t="s">
        <v>115</v>
      </c>
      <c r="C26" s="90">
        <f>'Condomínio Papem'!F26</f>
        <v>823.89</v>
      </c>
      <c r="D26" s="91"/>
    </row>
    <row r="27" ht="15.75" customHeight="1">
      <c r="A27" s="88">
        <v>25.0</v>
      </c>
      <c r="B27" s="92" t="s">
        <v>116</v>
      </c>
      <c r="C27" s="90">
        <f>'Condomínio Papem'!F27</f>
        <v>904.26</v>
      </c>
      <c r="D27" s="91"/>
    </row>
    <row r="28" ht="15.75" customHeight="1">
      <c r="A28" s="88">
        <v>26.0</v>
      </c>
      <c r="B28" s="92" t="s">
        <v>117</v>
      </c>
      <c r="C28" s="90">
        <f>'Condomínio Papem'!F28</f>
        <v>1396.53</v>
      </c>
      <c r="D28" s="91"/>
    </row>
    <row r="29" ht="15.75" customHeight="1">
      <c r="A29" s="88">
        <v>27.0</v>
      </c>
      <c r="B29" s="92" t="s">
        <v>118</v>
      </c>
      <c r="C29" s="90">
        <f>'Condomínio Papem'!F29</f>
        <v>990.26</v>
      </c>
      <c r="D29" s="91">
        <f>'Condomínio Papem'!G29</f>
        <v>937.86</v>
      </c>
    </row>
    <row r="30" ht="15.75" customHeight="1">
      <c r="A30" s="88">
        <v>28.0</v>
      </c>
      <c r="B30" s="92" t="s">
        <v>119</v>
      </c>
      <c r="C30" s="90">
        <f>'Condomínio Papem'!F30</f>
        <v>1340.4</v>
      </c>
      <c r="D30" s="91">
        <f>'Condomínio Papem'!G30</f>
        <v>1270.83</v>
      </c>
    </row>
    <row r="31" ht="15.75" customHeight="1">
      <c r="A31" s="88">
        <v>29.0</v>
      </c>
      <c r="B31" s="93" t="s">
        <v>120</v>
      </c>
      <c r="C31" s="90">
        <f>'Condomínio Papem'!F31</f>
        <v>1760.39</v>
      </c>
      <c r="D31" s="91"/>
    </row>
    <row r="32" ht="15.75" customHeight="1">
      <c r="A32" s="88">
        <v>30.0</v>
      </c>
      <c r="B32" s="92" t="s">
        <v>121</v>
      </c>
      <c r="C32" s="90">
        <f>'Condomínio Papem'!F32</f>
        <v>1650.59</v>
      </c>
      <c r="D32" s="91"/>
    </row>
    <row r="33" ht="15.75" customHeight="1">
      <c r="A33" s="88">
        <v>31.0</v>
      </c>
      <c r="B33" s="92" t="s">
        <v>122</v>
      </c>
      <c r="C33" s="90">
        <f>'Condomínio Papem'!F33</f>
        <v>563.2</v>
      </c>
      <c r="D33" s="91"/>
    </row>
    <row r="34" ht="15.75" customHeight="1">
      <c r="A34" s="88">
        <v>32.0</v>
      </c>
      <c r="B34" s="92" t="s">
        <v>123</v>
      </c>
      <c r="C34" s="90">
        <f>'Condomínio Papem'!F34</f>
        <v>531.99</v>
      </c>
      <c r="D34" s="91"/>
    </row>
    <row r="35" ht="15.75" customHeight="1">
      <c r="A35" s="88">
        <v>33.0</v>
      </c>
      <c r="B35" s="92" t="s">
        <v>124</v>
      </c>
      <c r="C35" s="90">
        <f>'Condomínio Papem'!F35</f>
        <v>455.04</v>
      </c>
      <c r="D35" s="91">
        <f>'Condomínio Papem'!G35</f>
        <v>438.1</v>
      </c>
    </row>
    <row r="36" ht="15.75" customHeight="1">
      <c r="A36" s="88">
        <v>34.0</v>
      </c>
      <c r="B36" s="92" t="s">
        <v>125</v>
      </c>
      <c r="C36" s="90">
        <f>'Condomínio Papem'!F36</f>
        <v>387.12</v>
      </c>
      <c r="D36" s="91">
        <f>'Condomínio Papem'!G36</f>
        <v>370.81</v>
      </c>
    </row>
    <row r="37" ht="15.75" customHeight="1">
      <c r="A37" s="88">
        <v>35.0</v>
      </c>
      <c r="B37" s="92" t="s">
        <v>126</v>
      </c>
      <c r="C37" s="90">
        <f>'Condomínio Papem'!F37</f>
        <v>1278.43</v>
      </c>
      <c r="D37" s="91"/>
    </row>
    <row r="38" ht="15.75" customHeight="1">
      <c r="A38" s="88">
        <v>36.0</v>
      </c>
      <c r="B38" s="92" t="s">
        <v>127</v>
      </c>
      <c r="C38" s="90">
        <f>'Condomínio Papem'!F38</f>
        <v>672.04</v>
      </c>
      <c r="D38" s="91"/>
    </row>
    <row r="39" ht="15.75" customHeight="1">
      <c r="A39" s="94">
        <v>37.0</v>
      </c>
      <c r="B39" s="92" t="s">
        <v>128</v>
      </c>
      <c r="C39" s="90">
        <f>'Condomínio Papem'!F39</f>
        <v>725</v>
      </c>
      <c r="D39" s="91"/>
    </row>
    <row r="40" ht="15.75" customHeight="1">
      <c r="A40" s="88">
        <v>38.0</v>
      </c>
      <c r="B40" s="95" t="s">
        <v>129</v>
      </c>
      <c r="C40" s="90">
        <f>'Condomínio Papem'!F40</f>
        <v>646.39</v>
      </c>
      <c r="D40" s="91"/>
    </row>
    <row r="41" ht="15.75" customHeight="1">
      <c r="A41" s="88">
        <v>39.0</v>
      </c>
      <c r="B41" s="95" t="s">
        <v>130</v>
      </c>
      <c r="C41" s="90">
        <f>'Condomínio Papem'!F41</f>
        <v>862.43</v>
      </c>
      <c r="D41" s="91"/>
    </row>
    <row r="42" ht="15.75" customHeight="1">
      <c r="A42" s="88">
        <v>40.0</v>
      </c>
      <c r="B42" s="95" t="s">
        <v>131</v>
      </c>
      <c r="C42" s="90">
        <f>'Condomínio Papem'!F42</f>
        <v>468.83</v>
      </c>
      <c r="D42" s="91"/>
    </row>
    <row r="43" ht="15.75" customHeight="1">
      <c r="A43" s="96">
        <v>41.0</v>
      </c>
      <c r="B43" s="92" t="s">
        <v>132</v>
      </c>
      <c r="C43" s="90">
        <f>'Condomínio Papem'!F43</f>
        <v>1200.01</v>
      </c>
      <c r="D43" s="91"/>
    </row>
    <row r="44" ht="15.75" customHeight="1">
      <c r="A44" s="96">
        <v>42.0</v>
      </c>
      <c r="B44" s="92" t="s">
        <v>133</v>
      </c>
      <c r="C44" s="90">
        <f>'Condomínio Papem'!F44</f>
        <v>779.03</v>
      </c>
      <c r="D44" s="91"/>
    </row>
    <row r="45" ht="15.75" customHeight="1">
      <c r="A45" s="96">
        <v>43.0</v>
      </c>
      <c r="B45" s="92" t="s">
        <v>134</v>
      </c>
      <c r="C45" s="90">
        <f>'Condomínio Papem'!F45</f>
        <v>620.33</v>
      </c>
      <c r="D45" s="91"/>
    </row>
    <row r="46" ht="15.75" hidden="1" customHeight="1">
      <c r="A46" s="97">
        <v>44.0</v>
      </c>
      <c r="B46" s="98" t="s">
        <v>141</v>
      </c>
      <c r="C46" s="99" t="str">
        <f>'[2]ABRIL 2024'!CK29</f>
        <v>#REF!</v>
      </c>
      <c r="D46" s="100"/>
    </row>
    <row r="47" ht="15.75" customHeight="1">
      <c r="A47" s="101"/>
      <c r="B47" s="101"/>
      <c r="C47" s="101"/>
      <c r="D47" s="100"/>
    </row>
    <row r="48" ht="15.75" customHeight="1">
      <c r="A48" s="100"/>
      <c r="B48" s="102" t="s">
        <v>142</v>
      </c>
    </row>
    <row r="49" ht="15.75" customHeight="1">
      <c r="A49" s="100"/>
      <c r="B49" s="102"/>
      <c r="C49" s="102"/>
      <c r="D49" s="100"/>
    </row>
    <row r="50" ht="15.75" customHeight="1">
      <c r="A50" s="100"/>
      <c r="B50" s="102"/>
      <c r="C50" s="102"/>
      <c r="D50" s="100"/>
    </row>
    <row r="51" ht="61.5" customHeight="1">
      <c r="A51" s="100"/>
      <c r="B51" s="103" t="s">
        <v>143</v>
      </c>
    </row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A1:D1"/>
    <mergeCell ref="B48:D48"/>
    <mergeCell ref="B51:D51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33.0"/>
    <col customWidth="1" min="2" max="2" width="22.0"/>
    <col customWidth="1" min="3" max="3" width="23.86"/>
    <col customWidth="1" min="4" max="4" width="19.57"/>
    <col customWidth="1" min="5" max="5" width="21.29"/>
    <col customWidth="1" min="6" max="6" width="14.43"/>
    <col customWidth="1" min="7" max="7" width="13.29"/>
    <col customWidth="1" min="8" max="8" width="14.43"/>
    <col customWidth="1" min="9" max="11" width="11.43"/>
    <col customWidth="1" min="12" max="12" width="19.43"/>
    <col customWidth="1" min="13" max="13" width="19.29"/>
    <col customWidth="1" min="14" max="14" width="14.43"/>
    <col customWidth="1" min="15" max="26" width="9.14"/>
  </cols>
  <sheetData>
    <row r="1" ht="12.75" customHeight="1">
      <c r="A1" s="62" t="s">
        <v>81</v>
      </c>
      <c r="B1" s="62" t="s">
        <v>144</v>
      </c>
      <c r="C1" s="65" t="s">
        <v>145</v>
      </c>
      <c r="D1" s="104" t="s">
        <v>146</v>
      </c>
      <c r="E1" s="104" t="s">
        <v>147</v>
      </c>
      <c r="F1" s="65" t="s">
        <v>148</v>
      </c>
      <c r="G1" s="65" t="s">
        <v>149</v>
      </c>
      <c r="H1" s="65" t="s">
        <v>150</v>
      </c>
      <c r="I1" s="65" t="s">
        <v>151</v>
      </c>
      <c r="J1" s="65" t="s">
        <v>152</v>
      </c>
      <c r="K1" s="65" t="s">
        <v>153</v>
      </c>
      <c r="L1" s="65" t="s">
        <v>154</v>
      </c>
      <c r="M1" s="66" t="s">
        <v>89</v>
      </c>
      <c r="N1" s="66" t="s">
        <v>155</v>
      </c>
    </row>
    <row r="2" ht="12.75" customHeight="1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</row>
    <row r="3" ht="12.75" customHeight="1">
      <c r="A3" s="68" t="s">
        <v>92</v>
      </c>
      <c r="B3" s="105">
        <v>24758.59</v>
      </c>
      <c r="C3" s="105">
        <v>440.51</v>
      </c>
      <c r="D3" s="105">
        <v>1832.82</v>
      </c>
      <c r="E3" s="105">
        <v>3930.0</v>
      </c>
      <c r="F3" s="105">
        <v>6200.0</v>
      </c>
      <c r="G3" s="105">
        <v>2400.0</v>
      </c>
      <c r="H3" s="106">
        <v>0.0</v>
      </c>
      <c r="I3" s="106">
        <v>90.0</v>
      </c>
      <c r="J3" s="106">
        <v>950.0</v>
      </c>
      <c r="K3" s="106">
        <v>0.0</v>
      </c>
      <c r="L3" s="106">
        <f t="shared" ref="L3:L45" si="1">SUM(B3:K3)*0.05</f>
        <v>2030.096</v>
      </c>
      <c r="M3" s="107">
        <f>'Condomínio Papem'!J3</f>
        <v>1895.4558</v>
      </c>
      <c r="N3" s="108">
        <f t="shared" ref="N3:N45" si="2">SUM(B3:M3)</f>
        <v>44527.4718</v>
      </c>
    </row>
    <row r="4" ht="12.75" customHeight="1">
      <c r="A4" s="73" t="s">
        <v>93</v>
      </c>
      <c r="B4" s="109">
        <v>24758.59</v>
      </c>
      <c r="C4" s="109">
        <v>440.51</v>
      </c>
      <c r="D4" s="109">
        <v>1889.69</v>
      </c>
      <c r="E4" s="109">
        <v>3240.0</v>
      </c>
      <c r="F4" s="109">
        <v>7000.0</v>
      </c>
      <c r="G4" s="109">
        <v>2315.38</v>
      </c>
      <c r="H4" s="106">
        <v>0.0</v>
      </c>
      <c r="I4" s="106">
        <v>68.13</v>
      </c>
      <c r="J4" s="106">
        <v>909.0</v>
      </c>
      <c r="K4" s="106">
        <v>0.0</v>
      </c>
      <c r="L4" s="106">
        <f t="shared" si="1"/>
        <v>2031.065</v>
      </c>
      <c r="M4" s="107">
        <f>'Condomínio Papem'!J4</f>
        <v>2001.2508</v>
      </c>
      <c r="N4" s="108">
        <f t="shared" si="2"/>
        <v>44653.6158</v>
      </c>
    </row>
    <row r="5" ht="12.75" customHeight="1">
      <c r="A5" s="73" t="s">
        <v>94</v>
      </c>
      <c r="B5" s="109">
        <v>27382.0</v>
      </c>
      <c r="C5" s="109">
        <v>0.0</v>
      </c>
      <c r="D5" s="109">
        <v>0.0</v>
      </c>
      <c r="E5" s="109">
        <v>0.0</v>
      </c>
      <c r="F5" s="109">
        <v>6300.0</v>
      </c>
      <c r="G5" s="109">
        <v>1800.0</v>
      </c>
      <c r="H5" s="106">
        <v>468.23</v>
      </c>
      <c r="I5" s="106">
        <v>0.0</v>
      </c>
      <c r="J5" s="106">
        <v>0.0</v>
      </c>
      <c r="K5" s="106">
        <v>0.0</v>
      </c>
      <c r="L5" s="106">
        <f t="shared" si="1"/>
        <v>1797.5115</v>
      </c>
      <c r="M5" s="107">
        <f>'Condomínio Papem'!J5</f>
        <v>1597.7025</v>
      </c>
      <c r="N5" s="108">
        <f t="shared" si="2"/>
        <v>39345.444</v>
      </c>
    </row>
    <row r="6" ht="12.75" customHeight="1">
      <c r="A6" s="73" t="s">
        <v>95</v>
      </c>
      <c r="B6" s="109">
        <v>26656.3</v>
      </c>
      <c r="C6" s="109">
        <v>990.51</v>
      </c>
      <c r="D6" s="109">
        <v>1837.52</v>
      </c>
      <c r="E6" s="109">
        <v>2640.0</v>
      </c>
      <c r="F6" s="109">
        <v>6500.0</v>
      </c>
      <c r="G6" s="109">
        <v>0.0</v>
      </c>
      <c r="H6" s="106">
        <v>0.0</v>
      </c>
      <c r="I6" s="106">
        <v>990.0</v>
      </c>
      <c r="J6" s="106">
        <v>60.0</v>
      </c>
      <c r="K6" s="106">
        <v>0.0</v>
      </c>
      <c r="L6" s="106">
        <f t="shared" si="1"/>
        <v>1983.7165</v>
      </c>
      <c r="M6" s="107">
        <f>'Condomínio Papem'!J6</f>
        <v>1961.3502</v>
      </c>
      <c r="N6" s="108">
        <f t="shared" si="2"/>
        <v>43619.3967</v>
      </c>
    </row>
    <row r="7" ht="12.75" customHeight="1">
      <c r="A7" s="73" t="s">
        <v>96</v>
      </c>
      <c r="B7" s="109">
        <v>14782.13</v>
      </c>
      <c r="C7" s="109">
        <v>546.39</v>
      </c>
      <c r="D7" s="109">
        <v>1782.82</v>
      </c>
      <c r="E7" s="109">
        <v>2445.67</v>
      </c>
      <c r="F7" s="109">
        <v>3120.0</v>
      </c>
      <c r="G7" s="109">
        <v>580.0</v>
      </c>
      <c r="H7" s="106">
        <v>0.0</v>
      </c>
      <c r="I7" s="106">
        <v>0.0</v>
      </c>
      <c r="J7" s="106">
        <v>0.0</v>
      </c>
      <c r="K7" s="106">
        <v>80.0</v>
      </c>
      <c r="L7" s="106">
        <f t="shared" si="1"/>
        <v>1166.8505</v>
      </c>
      <c r="M7" s="107">
        <f>'Condomínio Papem'!J7</f>
        <v>787.9176</v>
      </c>
      <c r="N7" s="108">
        <f t="shared" si="2"/>
        <v>25291.7781</v>
      </c>
    </row>
    <row r="8" ht="12.75" customHeight="1">
      <c r="A8" s="73" t="s">
        <v>97</v>
      </c>
      <c r="B8" s="109">
        <v>14782.13</v>
      </c>
      <c r="C8" s="110">
        <v>440.51</v>
      </c>
      <c r="D8" s="110">
        <v>1844.92</v>
      </c>
      <c r="E8" s="110">
        <v>2829.05</v>
      </c>
      <c r="F8" s="109">
        <v>3000.0</v>
      </c>
      <c r="G8" s="109">
        <v>800.0</v>
      </c>
      <c r="H8" s="106">
        <v>0.0</v>
      </c>
      <c r="I8" s="106">
        <v>0.0</v>
      </c>
      <c r="J8" s="106">
        <v>0.0</v>
      </c>
      <c r="K8" s="106">
        <v>0.0</v>
      </c>
      <c r="L8" s="106">
        <f t="shared" si="1"/>
        <v>1184.8305</v>
      </c>
      <c r="M8" s="107">
        <f>'Condomínio Papem'!J8</f>
        <v>660.2076</v>
      </c>
      <c r="N8" s="108">
        <f t="shared" si="2"/>
        <v>25541.6481</v>
      </c>
    </row>
    <row r="9" ht="12.75" customHeight="1">
      <c r="A9" s="73" t="s">
        <v>98</v>
      </c>
      <c r="B9" s="109">
        <v>5218.41</v>
      </c>
      <c r="C9" s="109">
        <v>1742.79</v>
      </c>
      <c r="D9" s="109">
        <v>0.0</v>
      </c>
      <c r="E9" s="109">
        <v>4650.0</v>
      </c>
      <c r="F9" s="109">
        <v>4000.0</v>
      </c>
      <c r="G9" s="109">
        <v>1200.0</v>
      </c>
      <c r="H9" s="106">
        <v>0.0</v>
      </c>
      <c r="I9" s="106">
        <v>0.0</v>
      </c>
      <c r="J9" s="106">
        <v>480.0</v>
      </c>
      <c r="K9" s="106">
        <v>0.0</v>
      </c>
      <c r="L9" s="106">
        <f t="shared" si="1"/>
        <v>864.56</v>
      </c>
      <c r="M9" s="107">
        <f>'Condomínio Papem'!J9</f>
        <v>610.06455</v>
      </c>
      <c r="N9" s="108">
        <f t="shared" si="2"/>
        <v>18765.82455</v>
      </c>
    </row>
    <row r="10" ht="12.75" customHeight="1">
      <c r="A10" s="73" t="s">
        <v>99</v>
      </c>
      <c r="B10" s="109">
        <v>14782.13</v>
      </c>
      <c r="C10" s="109">
        <v>0.0</v>
      </c>
      <c r="D10" s="109">
        <v>1846.79</v>
      </c>
      <c r="E10" s="109">
        <v>2690.0</v>
      </c>
      <c r="F10" s="109">
        <v>3000.0</v>
      </c>
      <c r="G10" s="109">
        <v>1800.0</v>
      </c>
      <c r="H10" s="106">
        <v>0.0</v>
      </c>
      <c r="I10" s="106">
        <v>0.0</v>
      </c>
      <c r="J10" s="106">
        <v>0.0</v>
      </c>
      <c r="K10" s="106">
        <v>0.0</v>
      </c>
      <c r="L10" s="106">
        <f t="shared" si="1"/>
        <v>1205.946</v>
      </c>
      <c r="M10" s="107">
        <f>'Condomínio Papem'!J10</f>
        <v>954.35955</v>
      </c>
      <c r="N10" s="108">
        <f t="shared" si="2"/>
        <v>26279.22555</v>
      </c>
    </row>
    <row r="11" ht="12.75" customHeight="1">
      <c r="A11" s="73" t="s">
        <v>100</v>
      </c>
      <c r="B11" s="109">
        <v>14519.92</v>
      </c>
      <c r="C11" s="109">
        <v>440.51</v>
      </c>
      <c r="D11" s="109">
        <v>1662.07</v>
      </c>
      <c r="E11" s="109">
        <v>910.0</v>
      </c>
      <c r="F11" s="109">
        <v>4300.0</v>
      </c>
      <c r="G11" s="109">
        <v>600.0</v>
      </c>
      <c r="H11" s="106">
        <v>0.0</v>
      </c>
      <c r="I11" s="106">
        <v>0.0</v>
      </c>
      <c r="J11" s="106">
        <v>0.0</v>
      </c>
      <c r="K11" s="106">
        <v>120.0</v>
      </c>
      <c r="L11" s="106">
        <f t="shared" si="1"/>
        <v>1127.625</v>
      </c>
      <c r="M11" s="107">
        <f>'Condomínio Papem'!J11</f>
        <v>1053.7416</v>
      </c>
      <c r="N11" s="108">
        <f t="shared" si="2"/>
        <v>24733.8666</v>
      </c>
    </row>
    <row r="12" ht="12.75" customHeight="1">
      <c r="A12" s="73" t="s">
        <v>101</v>
      </c>
      <c r="B12" s="109">
        <v>14519.52</v>
      </c>
      <c r="C12" s="109">
        <v>40.0</v>
      </c>
      <c r="D12" s="109">
        <v>1802.72</v>
      </c>
      <c r="E12" s="109">
        <v>1010.0</v>
      </c>
      <c r="F12" s="109">
        <v>2400.0</v>
      </c>
      <c r="G12" s="109">
        <v>450.0</v>
      </c>
      <c r="H12" s="106">
        <v>90.0</v>
      </c>
      <c r="I12" s="106">
        <v>0.0</v>
      </c>
      <c r="J12" s="106">
        <v>0.0</v>
      </c>
      <c r="K12" s="106">
        <v>0.0</v>
      </c>
      <c r="L12" s="106">
        <f t="shared" si="1"/>
        <v>1015.612</v>
      </c>
      <c r="M12" s="107">
        <f>'Condomínio Papem'!J12</f>
        <v>958.66875</v>
      </c>
      <c r="N12" s="108">
        <f t="shared" si="2"/>
        <v>22286.52075</v>
      </c>
    </row>
    <row r="13" ht="12.75" customHeight="1">
      <c r="A13" s="73" t="s">
        <v>102</v>
      </c>
      <c r="B13" s="109">
        <v>5582.19</v>
      </c>
      <c r="C13" s="109">
        <v>440.51</v>
      </c>
      <c r="D13" s="109">
        <v>1787.52</v>
      </c>
      <c r="E13" s="109">
        <v>1015.0</v>
      </c>
      <c r="F13" s="109">
        <v>3000.0</v>
      </c>
      <c r="G13" s="109">
        <v>451.0</v>
      </c>
      <c r="H13" s="106">
        <v>0.0</v>
      </c>
      <c r="I13" s="106">
        <v>0.0</v>
      </c>
      <c r="J13" s="106">
        <v>0.0</v>
      </c>
      <c r="K13" s="106">
        <v>0.0</v>
      </c>
      <c r="L13" s="106">
        <f t="shared" si="1"/>
        <v>613.811</v>
      </c>
      <c r="M13" s="107">
        <f>'Condomínio Papem'!J13</f>
        <v>603.8928</v>
      </c>
      <c r="N13" s="108">
        <f t="shared" si="2"/>
        <v>13493.9238</v>
      </c>
    </row>
    <row r="14" ht="12.75" customHeight="1">
      <c r="A14" s="73" t="s">
        <v>103</v>
      </c>
      <c r="B14" s="109">
        <v>5582.19</v>
      </c>
      <c r="C14" s="109">
        <v>440.51</v>
      </c>
      <c r="D14" s="109">
        <v>1758.62</v>
      </c>
      <c r="E14" s="109">
        <v>750.0</v>
      </c>
      <c r="F14" s="109">
        <v>1430.54</v>
      </c>
      <c r="G14" s="109">
        <v>432.57</v>
      </c>
      <c r="H14" s="106">
        <v>20.0</v>
      </c>
      <c r="I14" s="106">
        <v>0.0</v>
      </c>
      <c r="J14" s="106"/>
      <c r="K14" s="106"/>
      <c r="L14" s="106">
        <f t="shared" si="1"/>
        <v>520.7215</v>
      </c>
      <c r="M14" s="107">
        <f>'Condomínio Papem'!J14</f>
        <v>515.115</v>
      </c>
      <c r="N14" s="108">
        <f t="shared" si="2"/>
        <v>11450.2665</v>
      </c>
    </row>
    <row r="15" ht="12.75" customHeight="1">
      <c r="A15" s="73" t="s">
        <v>104</v>
      </c>
      <c r="B15" s="109">
        <v>5582.19</v>
      </c>
      <c r="C15" s="109">
        <v>440.51</v>
      </c>
      <c r="D15" s="109">
        <v>1787.82</v>
      </c>
      <c r="E15" s="109">
        <v>961.0</v>
      </c>
      <c r="F15" s="109">
        <v>1700.0</v>
      </c>
      <c r="G15" s="109">
        <v>500.0</v>
      </c>
      <c r="H15" s="106">
        <v>20.0</v>
      </c>
      <c r="I15" s="106">
        <v>0.0</v>
      </c>
      <c r="J15" s="106">
        <v>0.0</v>
      </c>
      <c r="K15" s="106">
        <v>0.0</v>
      </c>
      <c r="L15" s="106">
        <f t="shared" si="1"/>
        <v>549.576</v>
      </c>
      <c r="M15" s="107">
        <f>'Condomínio Papem'!J15</f>
        <v>543.0312</v>
      </c>
      <c r="N15" s="108">
        <f t="shared" si="2"/>
        <v>12084.1272</v>
      </c>
    </row>
    <row r="16" ht="12.75" customHeight="1">
      <c r="A16" s="73" t="s">
        <v>105</v>
      </c>
      <c r="B16" s="109">
        <v>5582.19</v>
      </c>
      <c r="C16" s="109">
        <v>264.0</v>
      </c>
      <c r="D16" s="109">
        <v>1808.62</v>
      </c>
      <c r="E16" s="109">
        <v>940.0</v>
      </c>
      <c r="F16" s="109">
        <v>1200.0</v>
      </c>
      <c r="G16" s="109">
        <v>350.0</v>
      </c>
      <c r="H16" s="106">
        <v>0.0</v>
      </c>
      <c r="I16" s="106">
        <v>0.0</v>
      </c>
      <c r="J16" s="106">
        <v>0.0</v>
      </c>
      <c r="K16" s="106"/>
      <c r="L16" s="106">
        <f t="shared" si="1"/>
        <v>507.2405</v>
      </c>
      <c r="M16" s="107">
        <f>'Condomínio Papem'!J16</f>
        <v>502.5456</v>
      </c>
      <c r="N16" s="108">
        <f t="shared" si="2"/>
        <v>11154.5961</v>
      </c>
    </row>
    <row r="17" ht="12.75" customHeight="1">
      <c r="A17" s="73" t="s">
        <v>106</v>
      </c>
      <c r="B17" s="109">
        <v>5582.19</v>
      </c>
      <c r="C17" s="109">
        <v>440.51</v>
      </c>
      <c r="D17" s="109">
        <v>1710.2</v>
      </c>
      <c r="E17" s="109">
        <v>1855.0</v>
      </c>
      <c r="F17" s="109">
        <v>1200.0</v>
      </c>
      <c r="G17" s="109">
        <v>600.0</v>
      </c>
      <c r="H17" s="106">
        <v>0.0</v>
      </c>
      <c r="I17" s="106">
        <v>0.0</v>
      </c>
      <c r="J17" s="106">
        <v>0.0</v>
      </c>
      <c r="K17" s="106">
        <v>0.0</v>
      </c>
      <c r="L17" s="106">
        <f t="shared" si="1"/>
        <v>569.395</v>
      </c>
      <c r="M17" s="107">
        <f>'Condomínio Papem'!J17</f>
        <v>570.627</v>
      </c>
      <c r="N17" s="108">
        <f t="shared" si="2"/>
        <v>12527.922</v>
      </c>
    </row>
    <row r="18" ht="12.75" customHeight="1">
      <c r="A18" s="73" t="s">
        <v>107</v>
      </c>
      <c r="B18" s="109">
        <v>5582.19</v>
      </c>
      <c r="C18" s="109">
        <v>440.51</v>
      </c>
      <c r="D18" s="109">
        <v>1843.32</v>
      </c>
      <c r="E18" s="109">
        <v>4019.5</v>
      </c>
      <c r="F18" s="109">
        <v>2589.15</v>
      </c>
      <c r="G18" s="109">
        <v>534.04</v>
      </c>
      <c r="H18" s="106">
        <v>15.0</v>
      </c>
      <c r="I18" s="106">
        <v>0.0</v>
      </c>
      <c r="J18" s="106">
        <v>0.0</v>
      </c>
      <c r="K18" s="106">
        <v>0.0</v>
      </c>
      <c r="L18" s="106">
        <f t="shared" si="1"/>
        <v>751.1855</v>
      </c>
      <c r="M18" s="107">
        <f>'Condomínio Papem'!J18</f>
        <v>741.96</v>
      </c>
      <c r="N18" s="108">
        <f t="shared" si="2"/>
        <v>16516.8555</v>
      </c>
    </row>
    <row r="19" ht="12.75" customHeight="1">
      <c r="A19" s="73" t="s">
        <v>108</v>
      </c>
      <c r="B19" s="109">
        <v>5582.19</v>
      </c>
      <c r="C19" s="109">
        <v>440.51</v>
      </c>
      <c r="D19" s="109">
        <v>1746.52</v>
      </c>
      <c r="E19" s="109">
        <v>1420.0</v>
      </c>
      <c r="F19" s="109">
        <v>1103.42</v>
      </c>
      <c r="G19" s="109">
        <v>626.58</v>
      </c>
      <c r="H19" s="106">
        <v>0.0</v>
      </c>
      <c r="I19" s="106">
        <v>35.64</v>
      </c>
      <c r="J19" s="106">
        <v>0.0</v>
      </c>
      <c r="K19" s="106">
        <v>143.49</v>
      </c>
      <c r="L19" s="106">
        <f t="shared" si="1"/>
        <v>554.9175</v>
      </c>
      <c r="M19" s="107">
        <f>'Condomínio Papem'!J19</f>
        <v>549.207</v>
      </c>
      <c r="N19" s="108">
        <f t="shared" si="2"/>
        <v>12202.4745</v>
      </c>
    </row>
    <row r="20" ht="12.75" customHeight="1">
      <c r="A20" s="73" t="s">
        <v>109</v>
      </c>
      <c r="B20" s="109">
        <v>5582.19</v>
      </c>
      <c r="C20" s="109">
        <v>440.51</v>
      </c>
      <c r="D20" s="109">
        <v>1808.62</v>
      </c>
      <c r="E20" s="109">
        <v>900.0</v>
      </c>
      <c r="F20" s="109">
        <v>1500.0</v>
      </c>
      <c r="G20" s="109">
        <v>700.0</v>
      </c>
      <c r="H20" s="106">
        <v>0.0</v>
      </c>
      <c r="I20" s="106">
        <v>0.0</v>
      </c>
      <c r="J20" s="106">
        <v>0.0</v>
      </c>
      <c r="K20" s="106">
        <v>0.0</v>
      </c>
      <c r="L20" s="106">
        <f t="shared" si="1"/>
        <v>546.566</v>
      </c>
      <c r="M20" s="107">
        <f>'Condomínio Papem'!J20</f>
        <v>540.0792</v>
      </c>
      <c r="N20" s="108">
        <f t="shared" si="2"/>
        <v>12017.9652</v>
      </c>
    </row>
    <row r="21" ht="12.75" customHeight="1">
      <c r="A21" s="73" t="s">
        <v>110</v>
      </c>
      <c r="B21" s="109">
        <v>14519.52</v>
      </c>
      <c r="C21" s="109">
        <v>440.51</v>
      </c>
      <c r="D21" s="109">
        <v>1716.52</v>
      </c>
      <c r="E21" s="109">
        <v>990.0</v>
      </c>
      <c r="F21" s="109">
        <v>1500.0</v>
      </c>
      <c r="G21" s="109">
        <v>500.0</v>
      </c>
      <c r="H21" s="106">
        <v>0.0</v>
      </c>
      <c r="I21" s="106">
        <v>0.0</v>
      </c>
      <c r="J21" s="106">
        <v>0.0</v>
      </c>
      <c r="K21" s="106">
        <v>150.0</v>
      </c>
      <c r="L21" s="106">
        <f t="shared" si="1"/>
        <v>990.8275</v>
      </c>
      <c r="M21" s="107">
        <f>'Condomínio Papem'!J21</f>
        <v>984.033</v>
      </c>
      <c r="N21" s="108">
        <f t="shared" si="2"/>
        <v>21791.4105</v>
      </c>
    </row>
    <row r="22" ht="12.75" customHeight="1">
      <c r="A22" s="73" t="s">
        <v>111</v>
      </c>
      <c r="B22" s="109">
        <v>5582.19</v>
      </c>
      <c r="C22" s="109">
        <v>440.51</v>
      </c>
      <c r="D22" s="109">
        <v>1758.62</v>
      </c>
      <c r="E22" s="109">
        <v>1035.0</v>
      </c>
      <c r="F22" s="109">
        <v>2300.0</v>
      </c>
      <c r="G22" s="109">
        <v>500.0</v>
      </c>
      <c r="H22" s="106">
        <v>0.0</v>
      </c>
      <c r="I22" s="106">
        <v>0.0</v>
      </c>
      <c r="J22" s="106">
        <v>0.0</v>
      </c>
      <c r="K22" s="106">
        <v>120.0</v>
      </c>
      <c r="L22" s="106">
        <f t="shared" si="1"/>
        <v>586.816</v>
      </c>
      <c r="M22" s="107">
        <f>'Condomínio Papem'!J22</f>
        <v>578.3472</v>
      </c>
      <c r="N22" s="108">
        <f t="shared" si="2"/>
        <v>12901.4832</v>
      </c>
    </row>
    <row r="23" ht="12.75" customHeight="1">
      <c r="A23" s="73" t="s">
        <v>112</v>
      </c>
      <c r="B23" s="109">
        <v>5582.19</v>
      </c>
      <c r="C23" s="109">
        <v>440.51</v>
      </c>
      <c r="D23" s="109">
        <v>1732.82</v>
      </c>
      <c r="E23" s="109">
        <v>1420.0</v>
      </c>
      <c r="F23" s="109">
        <v>1763.92</v>
      </c>
      <c r="G23" s="109">
        <v>433.57</v>
      </c>
      <c r="H23" s="106">
        <v>0.0</v>
      </c>
      <c r="I23" s="106">
        <v>0.0</v>
      </c>
      <c r="J23" s="106">
        <v>0.0</v>
      </c>
      <c r="K23" s="106">
        <v>0.0</v>
      </c>
      <c r="L23" s="106">
        <f t="shared" si="1"/>
        <v>568.6505</v>
      </c>
      <c r="M23" s="107">
        <f>'Condomínio Papem'!J23</f>
        <v>528.5655</v>
      </c>
      <c r="N23" s="108">
        <f t="shared" si="2"/>
        <v>12470.226</v>
      </c>
    </row>
    <row r="24" ht="12.75" customHeight="1">
      <c r="A24" s="73" t="s">
        <v>113</v>
      </c>
      <c r="B24" s="109">
        <v>19359.36</v>
      </c>
      <c r="C24" s="109">
        <v>0.0</v>
      </c>
      <c r="D24" s="109">
        <v>1808.68</v>
      </c>
      <c r="E24" s="109">
        <v>2890.0</v>
      </c>
      <c r="F24" s="109">
        <v>6000.0</v>
      </c>
      <c r="G24" s="109">
        <v>1200.0</v>
      </c>
      <c r="H24" s="106">
        <v>25.0</v>
      </c>
      <c r="I24" s="106">
        <v>64.68</v>
      </c>
      <c r="J24" s="106">
        <v>0.0</v>
      </c>
      <c r="K24" s="106">
        <v>303.89</v>
      </c>
      <c r="L24" s="106">
        <f t="shared" si="1"/>
        <v>1582.5805</v>
      </c>
      <c r="M24" s="107">
        <f>'Condomínio Papem'!J24</f>
        <v>1560.492</v>
      </c>
      <c r="N24" s="108">
        <f t="shared" si="2"/>
        <v>34794.6825</v>
      </c>
    </row>
    <row r="25" ht="12.75" customHeight="1">
      <c r="A25" s="73" t="s">
        <v>114</v>
      </c>
      <c r="B25" s="109">
        <v>5582.19</v>
      </c>
      <c r="C25" s="109">
        <v>440.51</v>
      </c>
      <c r="D25" s="109">
        <v>1746.52</v>
      </c>
      <c r="E25" s="109">
        <v>1250.0</v>
      </c>
      <c r="F25" s="109">
        <v>3000.0</v>
      </c>
      <c r="G25" s="109">
        <v>650.0</v>
      </c>
      <c r="H25" s="106">
        <v>0.0</v>
      </c>
      <c r="I25" s="106">
        <v>0.0</v>
      </c>
      <c r="J25" s="106">
        <v>0.0</v>
      </c>
      <c r="K25" s="106">
        <v>0.0</v>
      </c>
      <c r="L25" s="106">
        <f t="shared" si="1"/>
        <v>633.461</v>
      </c>
      <c r="M25" s="107">
        <f>'Condomínio Papem'!J25</f>
        <v>622.971</v>
      </c>
      <c r="N25" s="108">
        <f t="shared" si="2"/>
        <v>13925.652</v>
      </c>
    </row>
    <row r="26" ht="12.75" customHeight="1">
      <c r="A26" s="73" t="s">
        <v>115</v>
      </c>
      <c r="B26" s="109">
        <v>5582.19</v>
      </c>
      <c r="C26" s="109">
        <v>440.51</v>
      </c>
      <c r="D26" s="109">
        <v>1848.52</v>
      </c>
      <c r="E26" s="109">
        <v>675.0</v>
      </c>
      <c r="F26" s="109">
        <v>2900.0</v>
      </c>
      <c r="G26" s="109">
        <v>500.0</v>
      </c>
      <c r="H26" s="106">
        <v>0.0</v>
      </c>
      <c r="I26" s="106">
        <v>0.0</v>
      </c>
      <c r="J26" s="106">
        <v>0.0</v>
      </c>
      <c r="K26" s="106">
        <v>120.0</v>
      </c>
      <c r="L26" s="106">
        <f t="shared" si="1"/>
        <v>603.311</v>
      </c>
      <c r="M26" s="107">
        <f>'Condomínio Papem'!J26</f>
        <v>593.2008</v>
      </c>
      <c r="N26" s="108">
        <f t="shared" si="2"/>
        <v>13262.7318</v>
      </c>
    </row>
    <row r="27" ht="12.75" customHeight="1">
      <c r="A27" s="73" t="s">
        <v>116</v>
      </c>
      <c r="B27" s="109">
        <v>14519.52</v>
      </c>
      <c r="C27" s="109">
        <v>440.51</v>
      </c>
      <c r="D27" s="109">
        <v>1843.32</v>
      </c>
      <c r="E27" s="109">
        <v>920.0</v>
      </c>
      <c r="F27" s="109">
        <v>6700.0</v>
      </c>
      <c r="G27" s="109">
        <v>400.0</v>
      </c>
      <c r="H27" s="106">
        <v>0.0</v>
      </c>
      <c r="I27" s="106">
        <v>0.0</v>
      </c>
      <c r="J27" s="106">
        <v>0.0</v>
      </c>
      <c r="K27" s="106">
        <v>0.0</v>
      </c>
      <c r="L27" s="106">
        <f t="shared" si="1"/>
        <v>1241.1675</v>
      </c>
      <c r="M27" s="107">
        <f>'Condomínio Papem'!J27</f>
        <v>1220.751</v>
      </c>
      <c r="N27" s="108">
        <f t="shared" si="2"/>
        <v>27285.2685</v>
      </c>
    </row>
    <row r="28" ht="12.75" customHeight="1">
      <c r="A28" s="73" t="s">
        <v>117</v>
      </c>
      <c r="B28" s="109">
        <v>26131.0</v>
      </c>
      <c r="C28" s="109">
        <v>440.51</v>
      </c>
      <c r="D28" s="109">
        <v>2200.57</v>
      </c>
      <c r="E28" s="109">
        <v>9690.0</v>
      </c>
      <c r="F28" s="109">
        <v>5000.0</v>
      </c>
      <c r="G28" s="109">
        <v>2000.0</v>
      </c>
      <c r="H28" s="106">
        <v>50.0</v>
      </c>
      <c r="I28" s="106">
        <v>0.0</v>
      </c>
      <c r="J28" s="106">
        <v>0.0</v>
      </c>
      <c r="K28" s="106">
        <v>150.0</v>
      </c>
      <c r="L28" s="106">
        <f t="shared" si="1"/>
        <v>2283.104</v>
      </c>
      <c r="M28" s="107">
        <f>'Condomínio Papem'!J28</f>
        <v>2262.3786</v>
      </c>
      <c r="N28" s="108">
        <f t="shared" si="2"/>
        <v>50207.5626</v>
      </c>
    </row>
    <row r="29" ht="12.75" customHeight="1">
      <c r="A29" s="73" t="s">
        <v>118</v>
      </c>
      <c r="B29" s="109">
        <v>22971.33</v>
      </c>
      <c r="C29" s="109">
        <v>464.19</v>
      </c>
      <c r="D29" s="109">
        <v>1782.82</v>
      </c>
      <c r="E29" s="109">
        <v>1858.4</v>
      </c>
      <c r="F29" s="109">
        <v>4650.89</v>
      </c>
      <c r="G29" s="109">
        <v>400.0</v>
      </c>
      <c r="H29" s="106">
        <v>0.0</v>
      </c>
      <c r="I29" s="106">
        <v>27.46</v>
      </c>
      <c r="J29" s="106">
        <v>0.0</v>
      </c>
      <c r="K29" s="106">
        <v>0.0</v>
      </c>
      <c r="L29" s="106">
        <f t="shared" si="1"/>
        <v>1607.7545</v>
      </c>
      <c r="M29" s="107">
        <f>'Condomínio Papem'!J29</f>
        <v>1381.4127</v>
      </c>
      <c r="N29" s="108">
        <f t="shared" si="2"/>
        <v>35144.2572</v>
      </c>
    </row>
    <row r="30" ht="12.75" customHeight="1">
      <c r="A30" s="73" t="s">
        <v>119</v>
      </c>
      <c r="B30" s="109">
        <v>24000.0</v>
      </c>
      <c r="C30" s="109">
        <v>60.0</v>
      </c>
      <c r="D30" s="109">
        <v>2011.0</v>
      </c>
      <c r="E30" s="109">
        <v>2920.18</v>
      </c>
      <c r="F30" s="109">
        <v>9200.0</v>
      </c>
      <c r="G30" s="109">
        <v>5080.0</v>
      </c>
      <c r="H30" s="106">
        <v>100.0</v>
      </c>
      <c r="I30" s="106">
        <v>100.0</v>
      </c>
      <c r="J30" s="106">
        <v>0.0</v>
      </c>
      <c r="K30" s="106">
        <v>100.0</v>
      </c>
      <c r="L30" s="106">
        <f t="shared" si="1"/>
        <v>2178.559</v>
      </c>
      <c r="M30" s="107">
        <f>'Condomínio Papem'!J30</f>
        <v>1507.95</v>
      </c>
      <c r="N30" s="108">
        <f t="shared" si="2"/>
        <v>47257.689</v>
      </c>
    </row>
    <row r="31" ht="12.75" customHeight="1">
      <c r="A31" s="75" t="s">
        <v>120</v>
      </c>
      <c r="B31" s="111">
        <v>24758.59</v>
      </c>
      <c r="C31" s="111">
        <v>440.51</v>
      </c>
      <c r="D31" s="111">
        <v>1582.18</v>
      </c>
      <c r="E31" s="111">
        <v>2214.0</v>
      </c>
      <c r="F31" s="109">
        <v>8000.0</v>
      </c>
      <c r="G31" s="109">
        <v>1300.0</v>
      </c>
      <c r="H31" s="106">
        <v>0.0</v>
      </c>
      <c r="I31" s="106">
        <v>0.0</v>
      </c>
      <c r="J31" s="106">
        <v>0.0</v>
      </c>
      <c r="K31" s="106">
        <v>0.0</v>
      </c>
      <c r="L31" s="106">
        <f t="shared" si="1"/>
        <v>1914.764</v>
      </c>
      <c r="M31" s="107">
        <f>'Condomínio Papem'!J31</f>
        <v>1901.2212</v>
      </c>
      <c r="N31" s="108">
        <f t="shared" si="2"/>
        <v>42111.2652</v>
      </c>
    </row>
    <row r="32" ht="12.75" customHeight="1">
      <c r="A32" s="73" t="s">
        <v>121</v>
      </c>
      <c r="B32" s="111">
        <v>24758.59</v>
      </c>
      <c r="C32" s="111">
        <v>440.51</v>
      </c>
      <c r="D32" s="109">
        <v>2135.78</v>
      </c>
      <c r="E32" s="109">
        <v>2205.0</v>
      </c>
      <c r="F32" s="109">
        <v>5000.0</v>
      </c>
      <c r="G32" s="109">
        <v>1500.0</v>
      </c>
      <c r="H32" s="106">
        <v>0.0</v>
      </c>
      <c r="I32" s="106">
        <v>0.0</v>
      </c>
      <c r="J32" s="106">
        <v>0.0</v>
      </c>
      <c r="K32" s="106">
        <v>0.0</v>
      </c>
      <c r="L32" s="106">
        <f t="shared" si="1"/>
        <v>1801.994</v>
      </c>
      <c r="M32" s="107">
        <f>'Condomínio Papem'!J32</f>
        <v>1782.6372</v>
      </c>
      <c r="N32" s="108">
        <f t="shared" si="2"/>
        <v>39624.5112</v>
      </c>
    </row>
    <row r="33" ht="12.75" customHeight="1">
      <c r="A33" s="73" t="s">
        <v>122</v>
      </c>
      <c r="B33" s="109">
        <v>5582.19</v>
      </c>
      <c r="C33" s="109">
        <v>440.51</v>
      </c>
      <c r="D33" s="109">
        <v>1953.82</v>
      </c>
      <c r="E33" s="109">
        <v>890.0</v>
      </c>
      <c r="F33" s="109">
        <v>3100.0</v>
      </c>
      <c r="G33" s="109">
        <v>400.0</v>
      </c>
      <c r="H33" s="106">
        <v>0.0</v>
      </c>
      <c r="I33" s="106">
        <v>0.0</v>
      </c>
      <c r="J33" s="106">
        <v>0.0</v>
      </c>
      <c r="K33" s="106">
        <v>0.0</v>
      </c>
      <c r="L33" s="106">
        <f t="shared" si="1"/>
        <v>618.326</v>
      </c>
      <c r="M33" s="107">
        <f>'Condomínio Papem'!J33</f>
        <v>608.256</v>
      </c>
      <c r="N33" s="108">
        <f t="shared" si="2"/>
        <v>13593.102</v>
      </c>
    </row>
    <row r="34" ht="12.75" customHeight="1">
      <c r="A34" s="73" t="s">
        <v>123</v>
      </c>
      <c r="B34" s="109">
        <v>5582.19</v>
      </c>
      <c r="C34" s="109">
        <v>496.0</v>
      </c>
      <c r="D34" s="109">
        <v>1963.42</v>
      </c>
      <c r="E34" s="109">
        <v>850.0</v>
      </c>
      <c r="F34" s="109">
        <v>1800.0</v>
      </c>
      <c r="G34" s="109">
        <v>600.0</v>
      </c>
      <c r="H34" s="106">
        <v>0.0</v>
      </c>
      <c r="I34" s="106">
        <v>40.0</v>
      </c>
      <c r="J34" s="106">
        <v>0.0</v>
      </c>
      <c r="K34" s="106">
        <v>320.0</v>
      </c>
      <c r="L34" s="106">
        <f t="shared" si="1"/>
        <v>582.5805</v>
      </c>
      <c r="M34" s="107">
        <f>'Condomínio Papem'!J34</f>
        <v>574.5492</v>
      </c>
      <c r="N34" s="108">
        <f t="shared" si="2"/>
        <v>12808.7397</v>
      </c>
    </row>
    <row r="35" ht="12.75" customHeight="1">
      <c r="A35" s="73" t="s">
        <v>124</v>
      </c>
      <c r="B35" s="109">
        <v>5582.19</v>
      </c>
      <c r="C35" s="109">
        <v>440.51</v>
      </c>
      <c r="D35" s="109">
        <v>1892.82</v>
      </c>
      <c r="E35" s="109">
        <v>896.0</v>
      </c>
      <c r="F35" s="109">
        <v>4000.0</v>
      </c>
      <c r="G35" s="109">
        <v>600.0</v>
      </c>
      <c r="H35" s="106">
        <v>0.0</v>
      </c>
      <c r="I35" s="106">
        <v>0.0</v>
      </c>
      <c r="J35" s="106">
        <v>0.0</v>
      </c>
      <c r="K35" s="106">
        <v>0.0</v>
      </c>
      <c r="L35" s="106">
        <f t="shared" si="1"/>
        <v>670.576</v>
      </c>
      <c r="M35" s="107">
        <f>'Condomínio Papem'!J35</f>
        <v>634.7808</v>
      </c>
      <c r="N35" s="108">
        <f t="shared" si="2"/>
        <v>14716.8768</v>
      </c>
    </row>
    <row r="36" ht="12.75" customHeight="1">
      <c r="A36" s="73" t="s">
        <v>125</v>
      </c>
      <c r="B36" s="109">
        <v>5582.19</v>
      </c>
      <c r="C36" s="109">
        <v>440.51</v>
      </c>
      <c r="D36" s="109">
        <v>2349.02</v>
      </c>
      <c r="E36" s="109">
        <v>1690.0</v>
      </c>
      <c r="F36" s="109">
        <v>3764.23</v>
      </c>
      <c r="G36" s="109">
        <v>300.0</v>
      </c>
      <c r="H36" s="106">
        <v>0.0</v>
      </c>
      <c r="I36" s="106">
        <v>0.0</v>
      </c>
      <c r="J36" s="106">
        <v>0.0</v>
      </c>
      <c r="K36" s="106">
        <v>0.0</v>
      </c>
      <c r="L36" s="106">
        <f t="shared" si="1"/>
        <v>706.2975</v>
      </c>
      <c r="M36" s="107">
        <f>'Condomínio Papem'!J36</f>
        <v>644.5548</v>
      </c>
      <c r="N36" s="108">
        <f t="shared" si="2"/>
        <v>15476.8023</v>
      </c>
    </row>
    <row r="37" ht="12.75" customHeight="1">
      <c r="A37" s="73" t="s">
        <v>126</v>
      </c>
      <c r="B37" s="109">
        <v>30627.27</v>
      </c>
      <c r="C37" s="109">
        <v>0.0</v>
      </c>
      <c r="D37" s="109">
        <v>2548.32</v>
      </c>
      <c r="E37" s="109">
        <v>5440.0</v>
      </c>
      <c r="F37" s="109">
        <v>12088.19</v>
      </c>
      <c r="G37" s="109">
        <v>2160.0</v>
      </c>
      <c r="H37" s="106">
        <v>12973.95</v>
      </c>
      <c r="I37" s="106">
        <v>138.77</v>
      </c>
      <c r="J37" s="106">
        <v>0.0</v>
      </c>
      <c r="K37" s="106">
        <v>0.0</v>
      </c>
      <c r="L37" s="106">
        <f t="shared" si="1"/>
        <v>3298.825</v>
      </c>
      <c r="M37" s="107">
        <f>'Condomínio Papem'!J37</f>
        <v>3221.6436</v>
      </c>
      <c r="N37" s="108">
        <f t="shared" si="2"/>
        <v>72496.9686</v>
      </c>
    </row>
    <row r="38" ht="12.75" customHeight="1">
      <c r="A38" s="73" t="s">
        <v>127</v>
      </c>
      <c r="B38" s="109">
        <v>30811.0</v>
      </c>
      <c r="C38" s="109">
        <v>504.48</v>
      </c>
      <c r="D38" s="109">
        <v>2220.41</v>
      </c>
      <c r="E38" s="109">
        <v>7030.0</v>
      </c>
      <c r="F38" s="109">
        <v>600.0</v>
      </c>
      <c r="G38" s="109">
        <v>3800.0</v>
      </c>
      <c r="H38" s="106">
        <v>18000.0</v>
      </c>
      <c r="I38" s="106">
        <v>0.0</v>
      </c>
      <c r="J38" s="106">
        <v>0.0</v>
      </c>
      <c r="K38" s="106">
        <v>0.0</v>
      </c>
      <c r="L38" s="106">
        <f t="shared" si="1"/>
        <v>3148.2945</v>
      </c>
      <c r="M38" s="107">
        <f>'Condomínio Papem'!J38</f>
        <v>3084.6636</v>
      </c>
      <c r="N38" s="108">
        <f t="shared" si="2"/>
        <v>69198.8481</v>
      </c>
    </row>
    <row r="39" ht="12.75" customHeight="1">
      <c r="A39" s="75" t="s">
        <v>128</v>
      </c>
      <c r="B39" s="111">
        <v>21000.0</v>
      </c>
      <c r="C39" s="111">
        <v>959.38</v>
      </c>
      <c r="D39" s="111">
        <v>3933.55</v>
      </c>
      <c r="E39" s="111">
        <v>4619.1</v>
      </c>
      <c r="F39" s="111">
        <v>600.0</v>
      </c>
      <c r="G39" s="111">
        <v>2700.0</v>
      </c>
      <c r="H39" s="112">
        <v>5793.0</v>
      </c>
      <c r="I39" s="112">
        <v>80.0</v>
      </c>
      <c r="J39" s="106">
        <v>0.0</v>
      </c>
      <c r="K39" s="106">
        <v>0.0</v>
      </c>
      <c r="L39" s="106">
        <f t="shared" si="1"/>
        <v>1984.2515</v>
      </c>
      <c r="M39" s="107">
        <f>'Condomínio Papem'!J39</f>
        <v>1957.5</v>
      </c>
      <c r="N39" s="108">
        <f t="shared" si="2"/>
        <v>43626.7815</v>
      </c>
    </row>
    <row r="40" ht="12.75" customHeight="1">
      <c r="A40" s="73" t="s">
        <v>129</v>
      </c>
      <c r="B40" s="106">
        <v>10249.05</v>
      </c>
      <c r="C40" s="106">
        <v>1274.87</v>
      </c>
      <c r="D40" s="106">
        <v>2867.31</v>
      </c>
      <c r="E40" s="106">
        <v>10631.18</v>
      </c>
      <c r="F40" s="106">
        <v>8159.32</v>
      </c>
      <c r="G40" s="106">
        <v>2500.0</v>
      </c>
      <c r="H40" s="106">
        <v>12000.0</v>
      </c>
      <c r="I40" s="106">
        <v>0.0</v>
      </c>
      <c r="J40" s="106">
        <v>0.0</v>
      </c>
      <c r="K40" s="106">
        <v>137.0</v>
      </c>
      <c r="L40" s="106">
        <f t="shared" si="1"/>
        <v>2390.9365</v>
      </c>
      <c r="M40" s="107">
        <f>'Condomínio Papem'!J40</f>
        <v>2327.004</v>
      </c>
      <c r="N40" s="108">
        <f t="shared" si="2"/>
        <v>52536.6705</v>
      </c>
    </row>
    <row r="41" ht="12.75" customHeight="1">
      <c r="A41" s="73" t="s">
        <v>130</v>
      </c>
      <c r="B41" s="106">
        <v>25567.34</v>
      </c>
      <c r="C41" s="106">
        <v>452.51</v>
      </c>
      <c r="D41" s="106">
        <v>2833.99</v>
      </c>
      <c r="E41" s="106">
        <v>5567.58</v>
      </c>
      <c r="F41" s="106">
        <v>2000.0</v>
      </c>
      <c r="G41" s="106">
        <v>3500.0</v>
      </c>
      <c r="H41" s="106">
        <v>17000.0</v>
      </c>
      <c r="I41" s="106">
        <v>250.0</v>
      </c>
      <c r="J41" s="106">
        <v>0.0</v>
      </c>
      <c r="K41" s="106">
        <v>0.0</v>
      </c>
      <c r="L41" s="106">
        <f t="shared" si="1"/>
        <v>2858.571</v>
      </c>
      <c r="M41" s="107">
        <f>'Condomínio Papem'!J41</f>
        <v>2794.2732</v>
      </c>
      <c r="N41" s="108">
        <f t="shared" si="2"/>
        <v>62824.2642</v>
      </c>
    </row>
    <row r="42" ht="12.75" customHeight="1">
      <c r="A42" s="73" t="s">
        <v>131</v>
      </c>
      <c r="B42" s="106">
        <v>34285.9</v>
      </c>
      <c r="C42" s="106">
        <v>613.8</v>
      </c>
      <c r="D42" s="106">
        <v>2944.32</v>
      </c>
      <c r="E42" s="106">
        <v>9641.0</v>
      </c>
      <c r="F42" s="106">
        <v>4385.0</v>
      </c>
      <c r="G42" s="106">
        <v>5000.0</v>
      </c>
      <c r="H42" s="106">
        <v>26000.0</v>
      </c>
      <c r="I42" s="106">
        <v>69.0</v>
      </c>
      <c r="J42" s="106">
        <v>0.0</v>
      </c>
      <c r="K42" s="106">
        <v>77.0</v>
      </c>
      <c r="L42" s="106">
        <f t="shared" si="1"/>
        <v>4150.801</v>
      </c>
      <c r="M42" s="107">
        <f>'Condomínio Papem'!J42</f>
        <v>4050.6912</v>
      </c>
      <c r="N42" s="108">
        <f t="shared" si="2"/>
        <v>91217.5122</v>
      </c>
    </row>
    <row r="43" ht="12.75" customHeight="1">
      <c r="A43" s="73" t="s">
        <v>132</v>
      </c>
      <c r="B43" s="106">
        <v>20700.0</v>
      </c>
      <c r="C43" s="106">
        <v>577.51</v>
      </c>
      <c r="D43" s="106">
        <v>1882.49</v>
      </c>
      <c r="E43" s="106">
        <v>2781.0</v>
      </c>
      <c r="F43" s="106">
        <v>577.0</v>
      </c>
      <c r="G43" s="106">
        <v>1500.0</v>
      </c>
      <c r="H43" s="106">
        <v>2500.0</v>
      </c>
      <c r="I43" s="106">
        <v>0.0</v>
      </c>
      <c r="J43" s="106">
        <v>0.0</v>
      </c>
      <c r="K43" s="106">
        <v>0.0</v>
      </c>
      <c r="L43" s="106">
        <f t="shared" si="1"/>
        <v>1525.9</v>
      </c>
      <c r="M43" s="107">
        <f>'Condomínio Papem'!J43</f>
        <v>1512.0126</v>
      </c>
      <c r="N43" s="108">
        <f t="shared" si="2"/>
        <v>33555.9126</v>
      </c>
    </row>
    <row r="44" ht="12.75" customHeight="1">
      <c r="A44" s="73" t="s">
        <v>133</v>
      </c>
      <c r="B44" s="106">
        <v>15914.06</v>
      </c>
      <c r="C44" s="106">
        <v>440.51</v>
      </c>
      <c r="D44" s="106">
        <v>2413.32</v>
      </c>
      <c r="E44" s="106">
        <v>6559.05</v>
      </c>
      <c r="F44" s="106">
        <v>9000.0</v>
      </c>
      <c r="G44" s="106">
        <v>6000.0</v>
      </c>
      <c r="H44" s="106">
        <v>25000.0</v>
      </c>
      <c r="I44" s="106">
        <v>0.0</v>
      </c>
      <c r="J44" s="106">
        <v>0.0</v>
      </c>
      <c r="K44" s="106">
        <v>0.0</v>
      </c>
      <c r="L44" s="106">
        <f t="shared" si="1"/>
        <v>3266.347</v>
      </c>
      <c r="M44" s="107">
        <f>'Condomínio Papem'!J44</f>
        <v>3155.0715</v>
      </c>
      <c r="N44" s="108">
        <f t="shared" si="2"/>
        <v>71748.3585</v>
      </c>
    </row>
    <row r="45" ht="12.75" customHeight="1">
      <c r="A45" s="73" t="s">
        <v>134</v>
      </c>
      <c r="B45" s="106">
        <v>23500.0</v>
      </c>
      <c r="C45" s="113">
        <v>2840.79</v>
      </c>
      <c r="D45" s="106">
        <v>2763.32</v>
      </c>
      <c r="E45" s="106">
        <v>6105.69</v>
      </c>
      <c r="F45" s="106">
        <v>4820.0</v>
      </c>
      <c r="G45" s="106">
        <v>5500.0</v>
      </c>
      <c r="H45" s="106">
        <v>13700.0</v>
      </c>
      <c r="I45" s="106">
        <v>70.0</v>
      </c>
      <c r="J45" s="106">
        <v>0.0</v>
      </c>
      <c r="K45" s="106">
        <v>130.0</v>
      </c>
      <c r="L45" s="106">
        <f t="shared" si="1"/>
        <v>2971.49</v>
      </c>
      <c r="M45" s="107">
        <f>'Condomínio Papem'!J45</f>
        <v>2903.1444</v>
      </c>
      <c r="N45" s="108">
        <f t="shared" si="2"/>
        <v>65304.4344</v>
      </c>
    </row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4">
    <mergeCell ref="H1:H2"/>
    <mergeCell ref="I1:I2"/>
    <mergeCell ref="J1:J2"/>
    <mergeCell ref="K1:K2"/>
    <mergeCell ref="L1:L2"/>
    <mergeCell ref="M1:M2"/>
    <mergeCell ref="N1:N2"/>
    <mergeCell ref="A1:A2"/>
    <mergeCell ref="B1:B2"/>
    <mergeCell ref="C1:C2"/>
    <mergeCell ref="D1:D2"/>
    <mergeCell ref="E1:E2"/>
    <mergeCell ref="F1:F2"/>
    <mergeCell ref="G1:G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33.0"/>
    <col customWidth="1" min="2" max="4" width="23.86"/>
    <col customWidth="1" min="5" max="26" width="9.14"/>
  </cols>
  <sheetData>
    <row r="1" ht="12.75" customHeight="1">
      <c r="A1" s="62" t="s">
        <v>81</v>
      </c>
      <c r="B1" s="62" t="s">
        <v>156</v>
      </c>
      <c r="C1" s="65" t="s">
        <v>157</v>
      </c>
      <c r="D1" s="65" t="s">
        <v>158</v>
      </c>
    </row>
    <row r="2" ht="12.75" customHeight="1">
      <c r="A2" s="28"/>
      <c r="B2" s="28"/>
      <c r="C2" s="28"/>
      <c r="D2" s="28"/>
    </row>
    <row r="3" ht="12.75" customHeight="1">
      <c r="A3" s="68" t="s">
        <v>92</v>
      </c>
      <c r="B3" s="105">
        <f>'Condomínio Papem'!I3</f>
        <v>44489.68</v>
      </c>
      <c r="C3" s="105">
        <f>Despesas!N3</f>
        <v>44527.4718</v>
      </c>
      <c r="D3" s="105">
        <f t="shared" ref="D3:D45" si="1">B3-C3</f>
        <v>-37.7918</v>
      </c>
    </row>
    <row r="4" ht="12.75" customHeight="1">
      <c r="A4" s="73" t="s">
        <v>93</v>
      </c>
      <c r="B4" s="105">
        <f>'Condomínio Papem'!I4</f>
        <v>44472.24</v>
      </c>
      <c r="C4" s="105">
        <f>Despesas!N4</f>
        <v>44653.6158</v>
      </c>
      <c r="D4" s="105">
        <f t="shared" si="1"/>
        <v>-181.3758</v>
      </c>
    </row>
    <row r="5" ht="12.75" customHeight="1">
      <c r="A5" s="73" t="s">
        <v>94</v>
      </c>
      <c r="B5" s="105">
        <f>'Condomínio Papem'!I5</f>
        <v>37552.08</v>
      </c>
      <c r="C5" s="105">
        <f>Despesas!N5</f>
        <v>39345.444</v>
      </c>
      <c r="D5" s="105">
        <f t="shared" si="1"/>
        <v>-1793.364</v>
      </c>
    </row>
    <row r="6" ht="12.75" customHeight="1">
      <c r="A6" s="73" t="s">
        <v>95</v>
      </c>
      <c r="B6" s="105">
        <f>'Condomínio Papem'!I6</f>
        <v>43585.56</v>
      </c>
      <c r="C6" s="105">
        <f>Despesas!N6</f>
        <v>43619.3967</v>
      </c>
      <c r="D6" s="105">
        <f t="shared" si="1"/>
        <v>-33.8367</v>
      </c>
    </row>
    <row r="7" ht="12.75" customHeight="1">
      <c r="A7" s="73" t="s">
        <v>96</v>
      </c>
      <c r="B7" s="105">
        <f>'Condomínio Papem'!I7</f>
        <v>25676.48</v>
      </c>
      <c r="C7" s="105">
        <f>Despesas!N7</f>
        <v>25291.7781</v>
      </c>
      <c r="D7" s="105">
        <f t="shared" si="1"/>
        <v>384.7019</v>
      </c>
    </row>
    <row r="8" ht="12.75" customHeight="1">
      <c r="A8" s="73" t="s">
        <v>97</v>
      </c>
      <c r="B8" s="105">
        <f>'Condomínio Papem'!I8</f>
        <v>26075.31</v>
      </c>
      <c r="C8" s="105">
        <f>Despesas!N8</f>
        <v>25541.6481</v>
      </c>
      <c r="D8" s="105">
        <f t="shared" si="1"/>
        <v>533.6619</v>
      </c>
    </row>
    <row r="9" ht="12.75" customHeight="1">
      <c r="A9" s="73" t="s">
        <v>98</v>
      </c>
      <c r="B9" s="105">
        <f>'Condomínio Papem'!I9</f>
        <v>18852.42</v>
      </c>
      <c r="C9" s="105">
        <f>Despesas!N9</f>
        <v>18765.82455</v>
      </c>
      <c r="D9" s="105">
        <f t="shared" si="1"/>
        <v>86.59545</v>
      </c>
    </row>
    <row r="10" ht="12.75" customHeight="1">
      <c r="A10" s="73" t="s">
        <v>99</v>
      </c>
      <c r="B10" s="105">
        <f>'Condomínio Papem'!I10</f>
        <v>26483.99</v>
      </c>
      <c r="C10" s="105">
        <f>Despesas!N10</f>
        <v>26279.22555</v>
      </c>
      <c r="D10" s="105">
        <f t="shared" si="1"/>
        <v>204.76445</v>
      </c>
    </row>
    <row r="11" ht="12.75" customHeight="1">
      <c r="A11" s="73" t="s">
        <v>100</v>
      </c>
      <c r="B11" s="105">
        <f>'Condomínio Papem'!I11</f>
        <v>24732.04</v>
      </c>
      <c r="C11" s="105">
        <f>Despesas!N11</f>
        <v>24733.8666</v>
      </c>
      <c r="D11" s="105">
        <f t="shared" si="1"/>
        <v>-1.8266</v>
      </c>
    </row>
    <row r="12" ht="12.75" customHeight="1">
      <c r="A12" s="73" t="s">
        <v>101</v>
      </c>
      <c r="B12" s="105">
        <f>'Condomínio Papem'!I12</f>
        <v>22370.14</v>
      </c>
      <c r="C12" s="105">
        <f>Despesas!N12</f>
        <v>22286.52075</v>
      </c>
      <c r="D12" s="105">
        <f t="shared" si="1"/>
        <v>83.61925</v>
      </c>
    </row>
    <row r="13" ht="12.75" customHeight="1">
      <c r="A13" s="73" t="s">
        <v>102</v>
      </c>
      <c r="B13" s="105">
        <f>'Condomínio Papem'!I13</f>
        <v>13419.84</v>
      </c>
      <c r="C13" s="105">
        <f>Despesas!N13</f>
        <v>13493.9238</v>
      </c>
      <c r="D13" s="105">
        <f t="shared" si="1"/>
        <v>-74.0838</v>
      </c>
    </row>
    <row r="14" ht="12.75" customHeight="1">
      <c r="A14" s="73" t="s">
        <v>103</v>
      </c>
      <c r="B14" s="105">
        <f>'Condomínio Papem'!I14</f>
        <v>11447</v>
      </c>
      <c r="C14" s="105">
        <f>Despesas!N14</f>
        <v>11450.2665</v>
      </c>
      <c r="D14" s="105">
        <f t="shared" si="1"/>
        <v>-3.2665</v>
      </c>
    </row>
    <row r="15" ht="12.75" customHeight="1">
      <c r="A15" s="73" t="s">
        <v>104</v>
      </c>
      <c r="B15" s="105">
        <f>'Condomínio Papem'!I15</f>
        <v>12067.36</v>
      </c>
      <c r="C15" s="105">
        <f>Despesas!N15</f>
        <v>12084.1272</v>
      </c>
      <c r="D15" s="105">
        <f t="shared" si="1"/>
        <v>-16.7672</v>
      </c>
    </row>
    <row r="16" ht="12.75" customHeight="1">
      <c r="A16" s="73" t="s">
        <v>105</v>
      </c>
      <c r="B16" s="105">
        <f>'Condomínio Papem'!I16</f>
        <v>11167.68</v>
      </c>
      <c r="C16" s="105">
        <f>Despesas!N16</f>
        <v>11154.5961</v>
      </c>
      <c r="D16" s="105">
        <f t="shared" si="1"/>
        <v>13.0839</v>
      </c>
    </row>
    <row r="17" ht="12.75" customHeight="1">
      <c r="A17" s="73" t="s">
        <v>106</v>
      </c>
      <c r="B17" s="105">
        <f>'Condomínio Papem'!I17</f>
        <v>12680.6</v>
      </c>
      <c r="C17" s="105">
        <f>Despesas!N17</f>
        <v>12527.922</v>
      </c>
      <c r="D17" s="105">
        <f t="shared" si="1"/>
        <v>152.678</v>
      </c>
    </row>
    <row r="18" ht="12.75" customHeight="1">
      <c r="A18" s="73" t="s">
        <v>107</v>
      </c>
      <c r="B18" s="105">
        <f>'Condomínio Papem'!I18</f>
        <v>16488</v>
      </c>
      <c r="C18" s="105">
        <f>Despesas!N18</f>
        <v>16516.8555</v>
      </c>
      <c r="D18" s="105">
        <f t="shared" si="1"/>
        <v>-28.8555</v>
      </c>
    </row>
    <row r="19" ht="12.75" customHeight="1">
      <c r="A19" s="73" t="s">
        <v>108</v>
      </c>
      <c r="B19" s="105">
        <f>'Condomínio Papem'!I19</f>
        <v>12204.6</v>
      </c>
      <c r="C19" s="105">
        <f>Despesas!N19</f>
        <v>12202.4745</v>
      </c>
      <c r="D19" s="105">
        <f t="shared" si="1"/>
        <v>2.1255</v>
      </c>
    </row>
    <row r="20" ht="12.75" customHeight="1">
      <c r="A20" s="73" t="s">
        <v>109</v>
      </c>
      <c r="B20" s="105">
        <f>'Condomínio Papem'!I20</f>
        <v>12001.76</v>
      </c>
      <c r="C20" s="105">
        <f>Despesas!N20</f>
        <v>12017.9652</v>
      </c>
      <c r="D20" s="105">
        <f t="shared" si="1"/>
        <v>-16.2052</v>
      </c>
    </row>
    <row r="21" ht="12.75" customHeight="1">
      <c r="A21" s="73" t="s">
        <v>110</v>
      </c>
      <c r="B21" s="105">
        <f>'Condomínio Papem'!I21</f>
        <v>21867.4</v>
      </c>
      <c r="C21" s="105">
        <f>Despesas!N21</f>
        <v>21791.4105</v>
      </c>
      <c r="D21" s="105">
        <f t="shared" si="1"/>
        <v>75.9895</v>
      </c>
    </row>
    <row r="22" ht="12.75" customHeight="1">
      <c r="A22" s="73" t="s">
        <v>111</v>
      </c>
      <c r="B22" s="105">
        <f>'Condomínio Papem'!I22</f>
        <v>12852.16</v>
      </c>
      <c r="C22" s="105">
        <f>Despesas!N22</f>
        <v>12901.4832</v>
      </c>
      <c r="D22" s="105">
        <f t="shared" si="1"/>
        <v>-49.3232</v>
      </c>
    </row>
    <row r="23" ht="12.75" customHeight="1">
      <c r="A23" s="73" t="s">
        <v>112</v>
      </c>
      <c r="B23" s="105">
        <f>'Condomínio Papem'!I23</f>
        <v>12492.25</v>
      </c>
      <c r="C23" s="105">
        <f>Despesas!N23</f>
        <v>12470.226</v>
      </c>
      <c r="D23" s="105">
        <f t="shared" si="1"/>
        <v>22.024</v>
      </c>
    </row>
    <row r="24" ht="12.75" customHeight="1">
      <c r="A24" s="73" t="s">
        <v>113</v>
      </c>
      <c r="B24" s="105">
        <f>'Condomínio Papem'!I24</f>
        <v>34677.6</v>
      </c>
      <c r="C24" s="105">
        <f>Despesas!N24</f>
        <v>34794.6825</v>
      </c>
      <c r="D24" s="105">
        <f t="shared" si="1"/>
        <v>-117.0825</v>
      </c>
    </row>
    <row r="25" ht="12.75" customHeight="1">
      <c r="A25" s="73" t="s">
        <v>114</v>
      </c>
      <c r="B25" s="105">
        <f>'Condomínio Papem'!I25</f>
        <v>13843.8</v>
      </c>
      <c r="C25" s="105">
        <f>Despesas!N25</f>
        <v>13925.652</v>
      </c>
      <c r="D25" s="105">
        <f t="shared" si="1"/>
        <v>-81.852</v>
      </c>
    </row>
    <row r="26" ht="12.75" customHeight="1">
      <c r="A26" s="73" t="s">
        <v>115</v>
      </c>
      <c r="B26" s="105">
        <f>'Condomínio Papem'!I26</f>
        <v>13182.24</v>
      </c>
      <c r="C26" s="105">
        <f>Despesas!N26</f>
        <v>13262.7318</v>
      </c>
      <c r="D26" s="105">
        <f t="shared" si="1"/>
        <v>-80.4918</v>
      </c>
    </row>
    <row r="27" ht="12.75" customHeight="1">
      <c r="A27" s="73" t="s">
        <v>116</v>
      </c>
      <c r="B27" s="105">
        <f>'Condomínio Papem'!I27</f>
        <v>27127.8</v>
      </c>
      <c r="C27" s="105">
        <f>Despesas!N27</f>
        <v>27285.2685</v>
      </c>
      <c r="D27" s="105">
        <f t="shared" si="1"/>
        <v>-157.4685</v>
      </c>
    </row>
    <row r="28" ht="12.75" customHeight="1">
      <c r="A28" s="73" t="s">
        <v>117</v>
      </c>
      <c r="B28" s="105">
        <f>'Condomínio Papem'!I28</f>
        <v>50275.08</v>
      </c>
      <c r="C28" s="105">
        <f>Despesas!N28</f>
        <v>50207.5626</v>
      </c>
      <c r="D28" s="105">
        <f t="shared" si="1"/>
        <v>67.5174</v>
      </c>
    </row>
    <row r="29" ht="12.75" customHeight="1">
      <c r="A29" s="73" t="s">
        <v>118</v>
      </c>
      <c r="B29" s="105">
        <f>'Condomínio Papem'!I29</f>
        <v>35387.36</v>
      </c>
      <c r="C29" s="105">
        <f>Despesas!N29</f>
        <v>35144.2572</v>
      </c>
      <c r="D29" s="105">
        <f t="shared" si="1"/>
        <v>243.1028</v>
      </c>
    </row>
    <row r="30" ht="12.75" customHeight="1">
      <c r="A30" s="73" t="s">
        <v>119</v>
      </c>
      <c r="B30" s="105">
        <f>'Condomínio Papem'!I30</f>
        <v>47489.13</v>
      </c>
      <c r="C30" s="105">
        <f>Despesas!N30</f>
        <v>47257.689</v>
      </c>
      <c r="D30" s="105">
        <f t="shared" si="1"/>
        <v>231.441</v>
      </c>
    </row>
    <row r="31" ht="12.75" customHeight="1">
      <c r="A31" s="75" t="s">
        <v>120</v>
      </c>
      <c r="B31" s="105">
        <f>'Condomínio Papem'!I31</f>
        <v>42249.36</v>
      </c>
      <c r="C31" s="105">
        <f>Despesas!N31</f>
        <v>42111.2652</v>
      </c>
      <c r="D31" s="105">
        <f t="shared" si="1"/>
        <v>138.0948</v>
      </c>
    </row>
    <row r="32" ht="12.75" customHeight="1">
      <c r="A32" s="73" t="s">
        <v>121</v>
      </c>
      <c r="B32" s="105">
        <f>'Condomínio Papem'!I32</f>
        <v>39614.16</v>
      </c>
      <c r="C32" s="105">
        <f>Despesas!N32</f>
        <v>39624.5112</v>
      </c>
      <c r="D32" s="105">
        <f t="shared" si="1"/>
        <v>-10.3512</v>
      </c>
    </row>
    <row r="33" ht="12.75" customHeight="1">
      <c r="A33" s="73" t="s">
        <v>122</v>
      </c>
      <c r="B33" s="105">
        <f>'Condomínio Papem'!I33</f>
        <v>13516.8</v>
      </c>
      <c r="C33" s="105">
        <f>Despesas!N33</f>
        <v>13593.102</v>
      </c>
      <c r="D33" s="105">
        <f t="shared" si="1"/>
        <v>-76.302</v>
      </c>
    </row>
    <row r="34" ht="12.75" customHeight="1">
      <c r="A34" s="73" t="s">
        <v>123</v>
      </c>
      <c r="B34" s="105">
        <f>'Condomínio Papem'!I34</f>
        <v>12767.76</v>
      </c>
      <c r="C34" s="105">
        <f>Despesas!N34</f>
        <v>12808.7397</v>
      </c>
      <c r="D34" s="105">
        <f t="shared" si="1"/>
        <v>-40.9797</v>
      </c>
    </row>
    <row r="35" ht="12.75" customHeight="1">
      <c r="A35" s="73" t="s">
        <v>124</v>
      </c>
      <c r="B35" s="105">
        <f>'Condomínio Papem'!I35</f>
        <v>14544.34</v>
      </c>
      <c r="C35" s="105">
        <f>Despesas!N35</f>
        <v>14716.8768</v>
      </c>
      <c r="D35" s="105">
        <f t="shared" si="1"/>
        <v>-172.5368</v>
      </c>
    </row>
    <row r="36" ht="12.75" customHeight="1">
      <c r="A36" s="73" t="s">
        <v>125</v>
      </c>
      <c r="B36" s="105">
        <f>'Condomínio Papem'!I36</f>
        <v>15435.87</v>
      </c>
      <c r="C36" s="105">
        <f>Despesas!N36</f>
        <v>15476.8023</v>
      </c>
      <c r="D36" s="105">
        <f t="shared" si="1"/>
        <v>-40.9323</v>
      </c>
    </row>
    <row r="37" ht="12.75" customHeight="1">
      <c r="A37" s="73" t="s">
        <v>126</v>
      </c>
      <c r="B37" s="105">
        <f>'Condomínio Papem'!I37</f>
        <v>71592.08</v>
      </c>
      <c r="C37" s="105">
        <f>Despesas!N37</f>
        <v>72496.9686</v>
      </c>
      <c r="D37" s="105">
        <f t="shared" si="1"/>
        <v>-904.8886</v>
      </c>
    </row>
    <row r="38" ht="12.75" customHeight="1">
      <c r="A38" s="73" t="s">
        <v>127</v>
      </c>
      <c r="B38" s="105">
        <f>'Condomínio Papem'!I38</f>
        <v>68548.08</v>
      </c>
      <c r="C38" s="105">
        <f>Despesas!N38</f>
        <v>69198.8481</v>
      </c>
      <c r="D38" s="105">
        <f t="shared" si="1"/>
        <v>-650.7681</v>
      </c>
    </row>
    <row r="39" ht="12.75" customHeight="1">
      <c r="A39" s="75" t="s">
        <v>128</v>
      </c>
      <c r="B39" s="105">
        <f>'Condomínio Papem'!I39</f>
        <v>43500</v>
      </c>
      <c r="C39" s="105">
        <f>Despesas!N39</f>
        <v>43626.7815</v>
      </c>
      <c r="D39" s="105">
        <f t="shared" si="1"/>
        <v>-126.7815</v>
      </c>
    </row>
    <row r="40" ht="12.75" customHeight="1">
      <c r="A40" s="73" t="s">
        <v>129</v>
      </c>
      <c r="B40" s="105">
        <f>'Condomínio Papem'!I40</f>
        <v>51711.2</v>
      </c>
      <c r="C40" s="105">
        <f>Despesas!N40</f>
        <v>52536.6705</v>
      </c>
      <c r="D40" s="105">
        <f t="shared" si="1"/>
        <v>-825.4705</v>
      </c>
    </row>
    <row r="41" ht="12.75" customHeight="1">
      <c r="A41" s="73" t="s">
        <v>130</v>
      </c>
      <c r="B41" s="105">
        <f>'Condomínio Papem'!I41</f>
        <v>62094.96</v>
      </c>
      <c r="C41" s="105">
        <f>Despesas!N41</f>
        <v>62824.2642</v>
      </c>
      <c r="D41" s="105">
        <f t="shared" si="1"/>
        <v>-729.3042</v>
      </c>
    </row>
    <row r="42" ht="12.75" customHeight="1">
      <c r="A42" s="73" t="s">
        <v>131</v>
      </c>
      <c r="B42" s="105">
        <f>'Condomínio Papem'!I42</f>
        <v>90015.36</v>
      </c>
      <c r="C42" s="105">
        <f>Despesas!N42</f>
        <v>91217.5122</v>
      </c>
      <c r="D42" s="105">
        <f t="shared" si="1"/>
        <v>-1202.1522</v>
      </c>
    </row>
    <row r="43" ht="12.75" customHeight="1">
      <c r="A43" s="73" t="s">
        <v>132</v>
      </c>
      <c r="B43" s="105">
        <f>'Condomínio Papem'!I43</f>
        <v>33600.28</v>
      </c>
      <c r="C43" s="105">
        <f>Despesas!N43</f>
        <v>33555.9126</v>
      </c>
      <c r="D43" s="105">
        <f t="shared" si="1"/>
        <v>44.3674</v>
      </c>
    </row>
    <row r="44" ht="12.75" customHeight="1">
      <c r="A44" s="73" t="s">
        <v>133</v>
      </c>
      <c r="B44" s="105">
        <f>'Condomínio Papem'!I44</f>
        <v>70112.7</v>
      </c>
      <c r="C44" s="105">
        <f>Despesas!N44</f>
        <v>71748.3585</v>
      </c>
      <c r="D44" s="105">
        <f t="shared" si="1"/>
        <v>-1635.6585</v>
      </c>
    </row>
    <row r="45" ht="12.75" customHeight="1">
      <c r="A45" s="73" t="s">
        <v>134</v>
      </c>
      <c r="B45" s="105">
        <f>'Condomínio Papem'!I45</f>
        <v>64514.32</v>
      </c>
      <c r="C45" s="105">
        <f>Despesas!N45</f>
        <v>65304.4344</v>
      </c>
      <c r="D45" s="105">
        <f t="shared" si="1"/>
        <v>-790.1144</v>
      </c>
    </row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">
    <mergeCell ref="A1:A2"/>
    <mergeCell ref="B1:B2"/>
    <mergeCell ref="C1:C2"/>
    <mergeCell ref="D1:D2"/>
  </mergeCells>
  <conditionalFormatting sqref="D3:D45">
    <cfRule type="cellIs" dxfId="1" priority="1" operator="lessThan">
      <formula>0</formula>
    </cfRule>
  </conditionalFormatting>
  <conditionalFormatting sqref="D3:D45">
    <cfRule type="cellIs" dxfId="2" priority="2" operator="greaterThan">
      <formula>0</formula>
    </cfRule>
  </conditionalFormatting>
  <conditionalFormatting sqref="D3:D45">
    <cfRule type="cellIs" dxfId="3" priority="3" operator="greaterThan">
      <formula>0</formula>
    </cfRule>
  </conditionalFormatting>
  <conditionalFormatting sqref="D3:D4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hidden="1" min="1" max="1" width="10.29"/>
    <col customWidth="1" min="2" max="2" width="33.0"/>
    <col customWidth="1" min="3" max="3" width="28.86"/>
    <col customWidth="1" min="4" max="4" width="5.43"/>
    <col customWidth="1" min="5" max="5" width="14.86"/>
    <col customWidth="1" min="6" max="6" width="14.71"/>
    <col customWidth="1" min="7" max="7" width="25.43"/>
    <col customWidth="1" min="8" max="8" width="22.43"/>
    <col customWidth="1" min="9" max="9" width="20.71"/>
    <col customWidth="1" min="10" max="10" width="22.57"/>
    <col customWidth="1" min="11" max="11" width="21.29"/>
    <col customWidth="1" min="12" max="12" width="22.86"/>
    <col customWidth="1" min="13" max="13" width="17.0"/>
    <col customWidth="1" min="14" max="14" width="16.14"/>
    <col customWidth="1" min="15" max="15" width="22.57"/>
    <col customWidth="1" min="16" max="16" width="21.29"/>
    <col customWidth="1" min="17" max="17" width="20.57"/>
    <col customWidth="1" min="18" max="20" width="13.0"/>
    <col customWidth="1" min="21" max="21" width="29.29"/>
    <col customWidth="1" min="22" max="25" width="9.57"/>
    <col customWidth="1" min="26" max="26" width="9.14"/>
  </cols>
  <sheetData>
    <row r="1" ht="21.0" customHeight="1">
      <c r="A1" s="114" t="s">
        <v>159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6"/>
    </row>
    <row r="2" ht="17.25" customHeight="1">
      <c r="A2" s="114" t="s">
        <v>160</v>
      </c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6"/>
    </row>
    <row r="3" ht="12.75" customHeight="1">
      <c r="A3" s="117"/>
      <c r="B3" s="117"/>
      <c r="C3" s="117"/>
      <c r="D3" s="118"/>
      <c r="E3" s="118"/>
      <c r="F3" s="118"/>
      <c r="G3" s="117"/>
      <c r="H3" s="117"/>
      <c r="I3" s="117"/>
      <c r="J3" s="117"/>
      <c r="K3" s="119" t="s">
        <v>161</v>
      </c>
      <c r="L3" s="115"/>
      <c r="M3" s="115"/>
      <c r="N3" s="115"/>
      <c r="O3" s="115"/>
      <c r="P3" s="115"/>
      <c r="Q3" s="116"/>
    </row>
    <row r="4" ht="31.5" customHeight="1">
      <c r="A4" s="120" t="s">
        <v>162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121"/>
      <c r="P4" s="122"/>
      <c r="Q4" s="123"/>
    </row>
    <row r="5" ht="16.5" customHeight="1">
      <c r="A5" s="124" t="s">
        <v>137</v>
      </c>
      <c r="B5" s="124" t="s">
        <v>81</v>
      </c>
      <c r="C5" s="124" t="s">
        <v>163</v>
      </c>
      <c r="D5" s="125" t="s">
        <v>164</v>
      </c>
      <c r="E5" s="125" t="s">
        <v>165</v>
      </c>
      <c r="F5" s="125" t="s">
        <v>166</v>
      </c>
      <c r="G5" s="126" t="s">
        <v>167</v>
      </c>
      <c r="H5" s="127" t="s">
        <v>168</v>
      </c>
      <c r="I5" s="126" t="s">
        <v>169</v>
      </c>
      <c r="J5" s="126" t="s">
        <v>170</v>
      </c>
      <c r="K5" s="128" t="s">
        <v>171</v>
      </c>
      <c r="L5" s="127" t="s">
        <v>172</v>
      </c>
      <c r="M5" s="126" t="s">
        <v>173</v>
      </c>
      <c r="N5" s="124" t="s">
        <v>174</v>
      </c>
      <c r="O5" s="128" t="s">
        <v>175</v>
      </c>
      <c r="P5" s="129" t="s">
        <v>176</v>
      </c>
      <c r="Q5" s="129" t="s">
        <v>177</v>
      </c>
    </row>
    <row r="6" ht="22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130"/>
      <c r="Q6" s="130"/>
    </row>
    <row r="7" ht="18.0" customHeight="1">
      <c r="A7" s="131">
        <v>1.0</v>
      </c>
      <c r="B7" s="131" t="s">
        <v>92</v>
      </c>
      <c r="C7" s="131" t="s">
        <v>178</v>
      </c>
      <c r="D7" s="132" t="s">
        <v>179</v>
      </c>
      <c r="E7" s="132">
        <v>9.0</v>
      </c>
      <c r="F7" s="132" t="s">
        <v>180</v>
      </c>
      <c r="G7" s="133">
        <v>42121.28586666666</v>
      </c>
      <c r="H7" s="134">
        <f>BP_Pagamento!C25</f>
        <v>1918.44072</v>
      </c>
      <c r="I7" s="135">
        <f>224.39+R7</f>
        <v>394.15</v>
      </c>
      <c r="J7" s="135">
        <v>20190.62</v>
      </c>
      <c r="K7" s="134"/>
      <c r="L7" s="136"/>
      <c r="M7" s="134"/>
      <c r="N7" s="134">
        <v>3.0</v>
      </c>
      <c r="O7" s="137">
        <v>19621.08</v>
      </c>
      <c r="P7" s="138" t="str">
        <f>'[1]JANEIRO 2024'!$C$24</f>
        <v>#REF!</v>
      </c>
      <c r="Q7" s="139" t="str">
        <f t="shared" ref="Q7:Q35" si="1">O7-P7</f>
        <v>#REF!</v>
      </c>
      <c r="R7" s="61">
        <v>169.76</v>
      </c>
      <c r="S7" s="38"/>
      <c r="T7" s="38"/>
      <c r="U7" s="38"/>
      <c r="V7" s="38"/>
      <c r="W7" s="38"/>
      <c r="X7" s="38"/>
      <c r="Y7" s="38"/>
    </row>
    <row r="8" ht="17.25" customHeight="1">
      <c r="A8" s="140">
        <v>2.0</v>
      </c>
      <c r="B8" s="140" t="s">
        <v>93</v>
      </c>
      <c r="C8" s="140" t="s">
        <v>181</v>
      </c>
      <c r="D8" s="141" t="s">
        <v>164</v>
      </c>
      <c r="E8" s="141" t="s">
        <v>182</v>
      </c>
      <c r="F8" s="141" t="s">
        <v>183</v>
      </c>
      <c r="G8" s="133">
        <v>44472.092399999994</v>
      </c>
      <c r="H8" s="134">
        <f>BP_Pagamento!E25</f>
        <v>1919.356425</v>
      </c>
      <c r="I8" s="142">
        <f>276.09+R8</f>
        <v>445.85</v>
      </c>
      <c r="J8" s="135">
        <v>20190.62</v>
      </c>
      <c r="K8" s="134"/>
      <c r="L8" s="136"/>
      <c r="M8" s="134"/>
      <c r="N8" s="134">
        <v>3.0</v>
      </c>
      <c r="O8" s="137">
        <v>21919.27</v>
      </c>
      <c r="P8" s="138" t="str">
        <f>'[1]JANEIRO 2024'!$E$24</f>
        <v>#REF!</v>
      </c>
      <c r="Q8" s="139" t="str">
        <f t="shared" si="1"/>
        <v>#REF!</v>
      </c>
      <c r="R8" s="61">
        <v>169.76</v>
      </c>
      <c r="S8" s="38"/>
      <c r="T8" s="38"/>
      <c r="U8" s="38"/>
      <c r="V8" s="38"/>
      <c r="W8" s="38"/>
      <c r="X8" s="38"/>
      <c r="Y8" s="38"/>
    </row>
    <row r="9" ht="18.75" customHeight="1">
      <c r="A9" s="140">
        <v>3.0</v>
      </c>
      <c r="B9" s="140" t="s">
        <v>94</v>
      </c>
      <c r="C9" s="140" t="s">
        <v>184</v>
      </c>
      <c r="D9" s="141" t="s">
        <v>164</v>
      </c>
      <c r="E9" s="141" t="s">
        <v>182</v>
      </c>
      <c r="F9" s="141" t="s">
        <v>185</v>
      </c>
      <c r="G9" s="133">
        <v>35520.41</v>
      </c>
      <c r="H9" s="134">
        <f>BP_Pagamento!G25</f>
        <v>1617.76035</v>
      </c>
      <c r="I9" s="143">
        <f>719.39+R9</f>
        <v>889.15</v>
      </c>
      <c r="J9" s="144">
        <v>14055.1</v>
      </c>
      <c r="K9" s="134">
        <v>3414.85</v>
      </c>
      <c r="L9" s="145"/>
      <c r="M9" s="144"/>
      <c r="N9" s="134">
        <v>3.0</v>
      </c>
      <c r="O9" s="137">
        <v>15546.55</v>
      </c>
      <c r="P9" s="133" t="str">
        <f>'[1]JANEIRO 2024'!$G$24</f>
        <v>#REF!</v>
      </c>
      <c r="Q9" s="139" t="str">
        <f t="shared" si="1"/>
        <v>#REF!</v>
      </c>
      <c r="R9" s="61">
        <v>169.76</v>
      </c>
      <c r="S9" s="38"/>
      <c r="T9" s="38"/>
      <c r="U9" s="38"/>
      <c r="V9" s="38"/>
      <c r="W9" s="38"/>
      <c r="X9" s="38"/>
      <c r="Y9" s="38"/>
    </row>
    <row r="10" ht="18.75" customHeight="1">
      <c r="A10" s="140">
        <v>4.0</v>
      </c>
      <c r="B10" s="140" t="s">
        <v>95</v>
      </c>
      <c r="C10" s="140" t="s">
        <v>186</v>
      </c>
      <c r="D10" s="141" t="s">
        <v>164</v>
      </c>
      <c r="E10" s="141" t="s">
        <v>182</v>
      </c>
      <c r="F10" s="141" t="s">
        <v>187</v>
      </c>
      <c r="G10" s="133">
        <v>43585.5063</v>
      </c>
      <c r="H10" s="134">
        <f>BP_Pagamento!I25</f>
        <v>1874.612093</v>
      </c>
      <c r="I10" s="143">
        <f>301.39+R10</f>
        <v>471.15</v>
      </c>
      <c r="J10" s="134">
        <v>23355.52</v>
      </c>
      <c r="K10" s="134"/>
      <c r="L10" s="145">
        <v>1553.2</v>
      </c>
      <c r="M10" s="134"/>
      <c r="N10" s="134">
        <v>3.0</v>
      </c>
      <c r="O10" s="137">
        <v>16334.03</v>
      </c>
      <c r="P10" s="138" t="str">
        <f>'[1]JANEIRO 2024'!$I$24</f>
        <v>#REF!</v>
      </c>
      <c r="Q10" s="139" t="str">
        <f t="shared" si="1"/>
        <v>#REF!</v>
      </c>
      <c r="R10" s="61">
        <v>169.76</v>
      </c>
      <c r="S10" s="38"/>
      <c r="T10" s="146"/>
      <c r="U10" s="147"/>
      <c r="V10" s="38"/>
      <c r="W10" s="38"/>
      <c r="X10" s="38"/>
      <c r="Y10" s="38"/>
    </row>
    <row r="11" ht="18.75" customHeight="1">
      <c r="A11" s="140">
        <v>5.0</v>
      </c>
      <c r="B11" s="140" t="s">
        <v>96</v>
      </c>
      <c r="C11" s="134" t="s">
        <v>188</v>
      </c>
      <c r="D11" s="141" t="s">
        <v>179</v>
      </c>
      <c r="E11" s="141">
        <v>9.0</v>
      </c>
      <c r="F11" s="141" t="s">
        <v>189</v>
      </c>
      <c r="G11" s="133">
        <v>17509.327600000004</v>
      </c>
      <c r="H11" s="134">
        <f>BP_Pagamento!W25</f>
        <v>1102.673723</v>
      </c>
      <c r="I11" s="135">
        <f>224.39+R11</f>
        <v>394.15</v>
      </c>
      <c r="J11" s="134">
        <v>12979.74</v>
      </c>
      <c r="K11" s="134"/>
      <c r="L11" s="136"/>
      <c r="M11" s="134"/>
      <c r="N11" s="134">
        <v>3.0</v>
      </c>
      <c r="O11" s="137">
        <v>3035.77</v>
      </c>
      <c r="P11" s="138" t="str">
        <f>'[1]JANEIRO 2024'!$W$24</f>
        <v>#REF!</v>
      </c>
      <c r="Q11" s="139" t="str">
        <f t="shared" si="1"/>
        <v>#REF!</v>
      </c>
      <c r="R11" s="61">
        <v>169.76</v>
      </c>
      <c r="S11" s="38"/>
      <c r="T11" s="38"/>
      <c r="U11" s="38"/>
      <c r="V11" s="38"/>
      <c r="W11" s="38"/>
      <c r="X11" s="38"/>
      <c r="Y11" s="38"/>
    </row>
    <row r="12" ht="18.75" customHeight="1">
      <c r="A12" s="140">
        <v>6.0</v>
      </c>
      <c r="B12" s="140" t="s">
        <v>97</v>
      </c>
      <c r="C12" s="140" t="s">
        <v>190</v>
      </c>
      <c r="D12" s="141" t="s">
        <v>164</v>
      </c>
      <c r="E12" s="141" t="s">
        <v>191</v>
      </c>
      <c r="F12" s="141" t="s">
        <v>192</v>
      </c>
      <c r="G12" s="133">
        <v>14671.2435375</v>
      </c>
      <c r="H12" s="134">
        <f>BP_Pagamento!Y25</f>
        <v>1119.664823</v>
      </c>
      <c r="I12" s="143">
        <f t="shared" ref="I12:I13" si="2">235.39+169.76</f>
        <v>405.15</v>
      </c>
      <c r="J12" s="134">
        <v>12979.43</v>
      </c>
      <c r="K12" s="134"/>
      <c r="L12" s="136"/>
      <c r="M12" s="134"/>
      <c r="N12" s="134">
        <v>3.0</v>
      </c>
      <c r="O12" s="137">
        <v>170.0</v>
      </c>
      <c r="P12" s="138" t="str">
        <f>'[1]JANEIRO 2024'!$Y$24</f>
        <v>#REF!</v>
      </c>
      <c r="Q12" s="139" t="str">
        <f t="shared" si="1"/>
        <v>#REF!</v>
      </c>
      <c r="R12" s="61">
        <v>169.76</v>
      </c>
      <c r="S12" s="148"/>
      <c r="T12" s="146"/>
      <c r="U12" s="147"/>
      <c r="V12" s="38"/>
      <c r="W12" s="38"/>
      <c r="X12" s="38"/>
      <c r="Y12" s="38"/>
    </row>
    <row r="13" ht="18.75" customHeight="1">
      <c r="A13" s="140">
        <v>7.0</v>
      </c>
      <c r="B13" s="140" t="s">
        <v>98</v>
      </c>
      <c r="C13" s="140" t="s">
        <v>193</v>
      </c>
      <c r="D13" s="141" t="s">
        <v>164</v>
      </c>
      <c r="E13" s="141" t="s">
        <v>191</v>
      </c>
      <c r="F13" s="141" t="s">
        <v>194</v>
      </c>
      <c r="G13" s="133">
        <v>13557.002</v>
      </c>
      <c r="H13" s="134">
        <f>BP_Pagamento!AA25</f>
        <v>817.0092</v>
      </c>
      <c r="I13" s="143">
        <f t="shared" si="2"/>
        <v>405.15</v>
      </c>
      <c r="J13" s="134">
        <v>4582.02</v>
      </c>
      <c r="K13" s="134"/>
      <c r="L13" s="136"/>
      <c r="M13" s="134"/>
      <c r="N13" s="134">
        <v>3.0</v>
      </c>
      <c r="O13" s="137">
        <v>7755.82</v>
      </c>
      <c r="P13" s="138" t="str">
        <f>'[1]JANEIRO 2024'!$AA$24</f>
        <v>#REF!</v>
      </c>
      <c r="Q13" s="139" t="str">
        <f t="shared" si="1"/>
        <v>#REF!</v>
      </c>
      <c r="R13" s="61">
        <v>169.76</v>
      </c>
      <c r="S13" s="38"/>
      <c r="T13" s="38"/>
      <c r="U13" s="38"/>
      <c r="V13" s="38"/>
      <c r="W13" s="38"/>
      <c r="X13" s="38"/>
      <c r="Y13" s="38"/>
    </row>
    <row r="14" ht="18.75" customHeight="1">
      <c r="A14" s="140">
        <v>8.0</v>
      </c>
      <c r="B14" s="140" t="s">
        <v>99</v>
      </c>
      <c r="C14" s="140" t="s">
        <v>195</v>
      </c>
      <c r="D14" s="141" t="s">
        <v>164</v>
      </c>
      <c r="E14" s="149" t="s">
        <v>191</v>
      </c>
      <c r="F14" s="141" t="s">
        <v>196</v>
      </c>
      <c r="G14" s="133">
        <v>21207.98745</v>
      </c>
      <c r="H14" s="134">
        <f>BP_Pagamento!AC25</f>
        <v>1139.61897</v>
      </c>
      <c r="I14" s="143">
        <f>334.39+169.76</f>
        <v>504.15</v>
      </c>
      <c r="J14" s="134">
        <v>12979.43</v>
      </c>
      <c r="K14" s="134"/>
      <c r="L14" s="136"/>
      <c r="M14" s="134"/>
      <c r="N14" s="134">
        <v>3.0</v>
      </c>
      <c r="O14" s="137">
        <v>6587.79</v>
      </c>
      <c r="P14" s="138" t="str">
        <f>'[1]JANEIRO 2024'!$AC$24</f>
        <v>#REF!</v>
      </c>
      <c r="Q14" s="139" t="str">
        <f t="shared" si="1"/>
        <v>#REF!</v>
      </c>
      <c r="R14" s="61">
        <v>169.76</v>
      </c>
      <c r="S14" s="38"/>
      <c r="T14" s="38"/>
      <c r="U14" s="38"/>
      <c r="V14" s="38"/>
      <c r="W14" s="38"/>
      <c r="X14" s="38"/>
      <c r="Y14" s="38"/>
    </row>
    <row r="15" ht="18.75" customHeight="1">
      <c r="A15" s="140">
        <v>9.0</v>
      </c>
      <c r="B15" s="140" t="s">
        <v>100</v>
      </c>
      <c r="C15" s="140" t="s">
        <v>197</v>
      </c>
      <c r="D15" s="141" t="s">
        <v>164</v>
      </c>
      <c r="E15" s="141" t="s">
        <v>182</v>
      </c>
      <c r="F15" s="141" t="s">
        <v>198</v>
      </c>
      <c r="G15" s="133">
        <v>23416.5125</v>
      </c>
      <c r="H15" s="134">
        <f>BP_Pagamento!AE25</f>
        <v>1065.605625</v>
      </c>
      <c r="I15" s="143">
        <f>141.89+169.76</f>
        <v>311.65</v>
      </c>
      <c r="J15" s="134">
        <v>12038.85</v>
      </c>
      <c r="K15" s="134"/>
      <c r="L15" s="136"/>
      <c r="M15" s="134"/>
      <c r="N15" s="134">
        <v>3.0</v>
      </c>
      <c r="O15" s="137">
        <v>10003.41</v>
      </c>
      <c r="P15" s="138" t="str">
        <f>'[1]JANEIRO 2024'!$AE$24</f>
        <v>#REF!</v>
      </c>
      <c r="Q15" s="139" t="str">
        <f t="shared" si="1"/>
        <v>#REF!</v>
      </c>
      <c r="R15" s="61">
        <v>169.76</v>
      </c>
      <c r="S15" s="38"/>
      <c r="T15" s="38"/>
      <c r="U15" s="38"/>
      <c r="V15" s="38"/>
      <c r="W15" s="38"/>
      <c r="X15" s="38"/>
      <c r="Y15" s="38"/>
    </row>
    <row r="16" ht="18.75" customHeight="1">
      <c r="A16" s="140">
        <v>10.0</v>
      </c>
      <c r="B16" s="140" t="s">
        <v>101</v>
      </c>
      <c r="C16" s="140" t="s">
        <v>199</v>
      </c>
      <c r="D16" s="141" t="s">
        <v>179</v>
      </c>
      <c r="E16" s="149" t="s">
        <v>200</v>
      </c>
      <c r="F16" s="141" t="s">
        <v>201</v>
      </c>
      <c r="G16" s="133">
        <v>21303.7938</v>
      </c>
      <c r="H16" s="134">
        <f>BP_Pagamento!AG25</f>
        <v>959.75334</v>
      </c>
      <c r="I16" s="143">
        <f>213.39+169.76</f>
        <v>383.15</v>
      </c>
      <c r="J16" s="134">
        <v>12044.31</v>
      </c>
      <c r="K16" s="134"/>
      <c r="L16" s="136"/>
      <c r="M16" s="134"/>
      <c r="N16" s="134">
        <v>3.0</v>
      </c>
      <c r="O16" s="137">
        <v>7919.58</v>
      </c>
      <c r="P16" s="138" t="str">
        <f>'[1]JANEIRO 2024'!$AG$24</f>
        <v>#REF!</v>
      </c>
      <c r="Q16" s="139" t="str">
        <f t="shared" si="1"/>
        <v>#REF!</v>
      </c>
      <c r="R16" s="61">
        <v>169.76</v>
      </c>
      <c r="S16" s="38"/>
      <c r="T16" s="38"/>
      <c r="U16" s="38"/>
      <c r="V16" s="38"/>
      <c r="W16" s="38"/>
      <c r="X16" s="38"/>
      <c r="Y16" s="38"/>
    </row>
    <row r="17" ht="18.75" customHeight="1">
      <c r="A17" s="140">
        <v>11.0</v>
      </c>
      <c r="B17" s="140" t="s">
        <v>102</v>
      </c>
      <c r="C17" s="140" t="s">
        <v>202</v>
      </c>
      <c r="D17" s="141" t="s">
        <v>164</v>
      </c>
      <c r="E17" s="141" t="s">
        <v>182</v>
      </c>
      <c r="F17" s="141" t="s">
        <v>203</v>
      </c>
      <c r="G17" s="133">
        <v>13419.8772</v>
      </c>
      <c r="H17" s="134">
        <f>BP_Pagamento!AI25</f>
        <v>580.06557</v>
      </c>
      <c r="I17" s="143">
        <f>224.39+169.76</f>
        <v>394.15</v>
      </c>
      <c r="J17" s="134">
        <v>4735.87</v>
      </c>
      <c r="K17" s="134">
        <v>760.8</v>
      </c>
      <c r="L17" s="150"/>
      <c r="M17" s="134"/>
      <c r="N17" s="134">
        <v>3.0</v>
      </c>
      <c r="O17" s="137">
        <v>6951.99</v>
      </c>
      <c r="P17" s="138" t="str">
        <f>'[1]JANEIRO 2024'!$AI$24</f>
        <v>#REF!</v>
      </c>
      <c r="Q17" s="139" t="str">
        <f t="shared" si="1"/>
        <v>#REF!</v>
      </c>
      <c r="R17" s="61">
        <v>169.76</v>
      </c>
      <c r="S17" s="38"/>
      <c r="T17" s="38"/>
      <c r="U17" s="38"/>
      <c r="V17" s="38"/>
      <c r="W17" s="38"/>
      <c r="X17" s="38"/>
      <c r="Y17" s="38"/>
    </row>
    <row r="18" ht="18.75" customHeight="1">
      <c r="A18" s="140">
        <v>12.0</v>
      </c>
      <c r="B18" s="140" t="s">
        <v>103</v>
      </c>
      <c r="C18" s="140" t="s">
        <v>204</v>
      </c>
      <c r="D18" s="141" t="s">
        <v>164</v>
      </c>
      <c r="E18" s="149" t="s">
        <v>205</v>
      </c>
      <c r="F18" s="141" t="s">
        <v>206</v>
      </c>
      <c r="G18" s="133">
        <v>11447.0307</v>
      </c>
      <c r="H18" s="134">
        <f>BP_Pagamento!AK25</f>
        <v>492.0818175</v>
      </c>
      <c r="I18" s="143">
        <f>202.39+169.76</f>
        <v>372.15</v>
      </c>
      <c r="J18" s="134">
        <v>4731.07</v>
      </c>
      <c r="K18" s="134"/>
      <c r="L18" s="150"/>
      <c r="M18" s="134"/>
      <c r="N18" s="134">
        <v>3.0</v>
      </c>
      <c r="O18" s="137">
        <v>5854.73</v>
      </c>
      <c r="P18" s="138" t="str">
        <f>'[1]JANEIRO 2024'!$AK$24</f>
        <v>#REF!</v>
      </c>
      <c r="Q18" s="139" t="str">
        <f t="shared" si="1"/>
        <v>#REF!</v>
      </c>
      <c r="R18" s="61">
        <v>169.76</v>
      </c>
      <c r="S18" s="38"/>
      <c r="T18" s="38"/>
      <c r="U18" s="38"/>
      <c r="V18" s="38"/>
      <c r="W18" s="38"/>
      <c r="X18" s="38"/>
      <c r="Y18" s="38"/>
    </row>
    <row r="19" ht="18.75" customHeight="1">
      <c r="A19" s="140">
        <v>13.0</v>
      </c>
      <c r="B19" s="140" t="s">
        <v>104</v>
      </c>
      <c r="C19" s="140" t="s">
        <v>207</v>
      </c>
      <c r="D19" s="141" t="s">
        <v>164</v>
      </c>
      <c r="E19" s="141" t="s">
        <v>205</v>
      </c>
      <c r="F19" s="141" t="s">
        <v>208</v>
      </c>
      <c r="G19" s="133">
        <v>12067.387200000001</v>
      </c>
      <c r="H19" s="134">
        <f>BP_Pagamento!AM25</f>
        <v>519.34932</v>
      </c>
      <c r="I19" s="143">
        <f>224.39+169.76</f>
        <v>394.15</v>
      </c>
      <c r="J19" s="134">
        <v>4735.87</v>
      </c>
      <c r="K19" s="134"/>
      <c r="L19" s="150"/>
      <c r="M19" s="134"/>
      <c r="N19" s="134">
        <v>3.0</v>
      </c>
      <c r="O19" s="137">
        <v>6421.02</v>
      </c>
      <c r="P19" s="138" t="str">
        <f>'[1]JANEIRO 2024'!$AM$24</f>
        <v>#REF!</v>
      </c>
      <c r="Q19" s="139" t="str">
        <f t="shared" si="1"/>
        <v>#REF!</v>
      </c>
      <c r="R19" s="61">
        <v>169.76</v>
      </c>
      <c r="S19" s="38"/>
      <c r="T19" s="38"/>
      <c r="U19" s="38"/>
      <c r="V19" s="38"/>
      <c r="W19" s="38"/>
      <c r="X19" s="38"/>
      <c r="Y19" s="38"/>
    </row>
    <row r="20" ht="18.75" customHeight="1">
      <c r="A20" s="140">
        <v>14.0</v>
      </c>
      <c r="B20" s="140" t="s">
        <v>105</v>
      </c>
      <c r="C20" s="140" t="s">
        <v>209</v>
      </c>
      <c r="D20" s="141" t="s">
        <v>164</v>
      </c>
      <c r="E20" s="141" t="s">
        <v>182</v>
      </c>
      <c r="F20" s="141" t="s">
        <v>210</v>
      </c>
      <c r="G20" s="133">
        <v>11167.739099999999</v>
      </c>
      <c r="H20" s="134">
        <f>BP_Pagamento!AO25</f>
        <v>479.3422725</v>
      </c>
      <c r="I20" s="143">
        <f>202.39+169.76</f>
        <v>372.15</v>
      </c>
      <c r="J20" s="134">
        <v>4736.1</v>
      </c>
      <c r="K20" s="134"/>
      <c r="L20" s="150"/>
      <c r="M20" s="134"/>
      <c r="N20" s="134">
        <v>3.0</v>
      </c>
      <c r="O20" s="137">
        <v>5583.15</v>
      </c>
      <c r="P20" s="138" t="str">
        <f>'[1]JANEIRO 2024'!$AO$24</f>
        <v>#REF!</v>
      </c>
      <c r="Q20" s="139" t="str">
        <f t="shared" si="1"/>
        <v>#REF!</v>
      </c>
      <c r="R20" s="61">
        <v>169.76</v>
      </c>
      <c r="S20" s="38"/>
      <c r="T20" s="38"/>
      <c r="U20" s="38"/>
      <c r="V20" s="38"/>
      <c r="W20" s="38"/>
      <c r="X20" s="38"/>
      <c r="Y20" s="38"/>
    </row>
    <row r="21" ht="18.75" customHeight="1">
      <c r="A21" s="140">
        <v>15.0</v>
      </c>
      <c r="B21" s="140" t="s">
        <v>106</v>
      </c>
      <c r="C21" s="140" t="s">
        <v>211</v>
      </c>
      <c r="D21" s="141" t="s">
        <v>179</v>
      </c>
      <c r="E21" s="141">
        <v>9.0</v>
      </c>
      <c r="F21" s="141" t="s">
        <v>212</v>
      </c>
      <c r="G21" s="133">
        <v>12680.618999999999</v>
      </c>
      <c r="H21" s="134">
        <f>BP_Pagamento!AQ25</f>
        <v>544.740525</v>
      </c>
      <c r="I21" s="143">
        <f>158.39+169.76</f>
        <v>328.15</v>
      </c>
      <c r="J21" s="134">
        <v>4736.1</v>
      </c>
      <c r="K21" s="134">
        <v>497.5</v>
      </c>
      <c r="L21" s="150"/>
      <c r="M21" s="134"/>
      <c r="N21" s="134">
        <v>3.0</v>
      </c>
      <c r="O21" s="137">
        <v>6577.13</v>
      </c>
      <c r="P21" s="138" t="str">
        <f>'[1]JANEIRO 2024'!$AQ$24</f>
        <v>#REF!</v>
      </c>
      <c r="Q21" s="139" t="str">
        <f t="shared" si="1"/>
        <v>#REF!</v>
      </c>
      <c r="R21" s="61">
        <v>169.76</v>
      </c>
      <c r="S21" s="38"/>
      <c r="T21" s="38"/>
      <c r="U21" s="38"/>
      <c r="V21" s="38"/>
      <c r="W21" s="38"/>
      <c r="X21" s="38"/>
      <c r="Y21" s="38"/>
    </row>
    <row r="22" ht="18.75" customHeight="1">
      <c r="A22" s="140">
        <v>16.0</v>
      </c>
      <c r="B22" s="140" t="s">
        <v>107</v>
      </c>
      <c r="C22" s="140" t="s">
        <v>213</v>
      </c>
      <c r="D22" s="141" t="s">
        <v>164</v>
      </c>
      <c r="E22" s="141" t="s">
        <v>182</v>
      </c>
      <c r="F22" s="141" t="s">
        <v>214</v>
      </c>
      <c r="G22" s="133">
        <v>16488.026700000002</v>
      </c>
      <c r="H22" s="134">
        <f>BP_Pagamento!AS25</f>
        <v>709.8702975</v>
      </c>
      <c r="I22" s="143">
        <f>279.39+169.76</f>
        <v>449.15</v>
      </c>
      <c r="J22" s="134">
        <v>4698.63</v>
      </c>
      <c r="K22" s="134"/>
      <c r="L22" s="150"/>
      <c r="M22" s="134"/>
      <c r="N22" s="134">
        <v>3.0</v>
      </c>
      <c r="O22" s="137">
        <v>10633.38</v>
      </c>
      <c r="P22" s="138" t="str">
        <f>'[1]JANEIRO 2024'!$AS$24</f>
        <v>#REF!</v>
      </c>
      <c r="Q22" s="139" t="str">
        <f t="shared" si="1"/>
        <v>#REF!</v>
      </c>
      <c r="R22" s="61">
        <v>169.76</v>
      </c>
      <c r="S22" s="38"/>
      <c r="T22" s="38"/>
      <c r="U22" s="38"/>
      <c r="V22" s="38"/>
      <c r="W22" s="38"/>
      <c r="X22" s="38"/>
      <c r="Y22" s="38"/>
    </row>
    <row r="23" ht="18.75" customHeight="1">
      <c r="A23" s="140">
        <v>17.0</v>
      </c>
      <c r="B23" s="140" t="s">
        <v>108</v>
      </c>
      <c r="C23" s="140" t="s">
        <v>215</v>
      </c>
      <c r="D23" s="141" t="s">
        <v>164</v>
      </c>
      <c r="E23" s="141" t="s">
        <v>205</v>
      </c>
      <c r="F23" s="141" t="s">
        <v>216</v>
      </c>
      <c r="G23" s="133">
        <v>12204.6207</v>
      </c>
      <c r="H23" s="134">
        <f>BP_Pagamento!AU25</f>
        <v>524.3970375</v>
      </c>
      <c r="I23" s="143">
        <f>191.39+169.76</f>
        <v>361.15</v>
      </c>
      <c r="J23" s="134">
        <v>4698.63</v>
      </c>
      <c r="K23" s="134"/>
      <c r="L23" s="150"/>
      <c r="M23" s="134"/>
      <c r="N23" s="134">
        <v>3.0</v>
      </c>
      <c r="O23" s="137">
        <v>6623.44</v>
      </c>
      <c r="P23" s="138" t="str">
        <f>'[1]JANEIRO 2024'!$AU$24</f>
        <v>#REF!</v>
      </c>
      <c r="Q23" s="139" t="str">
        <f t="shared" si="1"/>
        <v>#REF!</v>
      </c>
      <c r="R23" s="61">
        <v>169.76</v>
      </c>
      <c r="S23" s="38"/>
      <c r="T23" s="38"/>
      <c r="U23" s="38"/>
      <c r="V23" s="38"/>
      <c r="W23" s="38"/>
      <c r="X23" s="38"/>
      <c r="Y23" s="38"/>
    </row>
    <row r="24" ht="18.75" customHeight="1">
      <c r="A24" s="140">
        <v>18.0</v>
      </c>
      <c r="B24" s="140" t="s">
        <v>109</v>
      </c>
      <c r="C24" s="140" t="s">
        <v>217</v>
      </c>
      <c r="D24" s="141" t="s">
        <v>164</v>
      </c>
      <c r="E24" s="141" t="s">
        <v>182</v>
      </c>
      <c r="F24" s="141" t="s">
        <v>218</v>
      </c>
      <c r="G24" s="133">
        <v>12001.7652</v>
      </c>
      <c r="H24" s="134">
        <f>BP_Pagamento!AW25</f>
        <v>516.50487</v>
      </c>
      <c r="I24" s="143">
        <f>202.39+169.76</f>
        <v>372.15</v>
      </c>
      <c r="J24" s="134">
        <v>4698.63</v>
      </c>
      <c r="K24" s="134"/>
      <c r="L24" s="150"/>
      <c r="M24" s="134"/>
      <c r="N24" s="134">
        <v>3.0</v>
      </c>
      <c r="O24" s="137">
        <v>6417.49</v>
      </c>
      <c r="P24" s="138" t="str">
        <f>'[1]JANEIRO 2024'!$AW$24</f>
        <v>#REF!</v>
      </c>
      <c r="Q24" s="139" t="str">
        <f t="shared" si="1"/>
        <v>#REF!</v>
      </c>
      <c r="R24" s="61">
        <v>169.76</v>
      </c>
      <c r="S24" s="38"/>
      <c r="T24" s="38"/>
      <c r="U24" s="38"/>
      <c r="V24" s="38"/>
      <c r="W24" s="38"/>
      <c r="X24" s="38"/>
      <c r="Y24" s="38"/>
    </row>
    <row r="25" ht="18.75" customHeight="1">
      <c r="A25" s="140">
        <v>19.0</v>
      </c>
      <c r="B25" s="140" t="s">
        <v>110</v>
      </c>
      <c r="C25" s="140" t="s">
        <v>219</v>
      </c>
      <c r="D25" s="141" t="s">
        <v>179</v>
      </c>
      <c r="E25" s="141">
        <v>974.0</v>
      </c>
      <c r="F25" s="141" t="s">
        <v>220</v>
      </c>
      <c r="G25" s="133">
        <v>21867.370499999997</v>
      </c>
      <c r="H25" s="134">
        <f>BP_Pagamento!AY25</f>
        <v>936.3319875</v>
      </c>
      <c r="I25" s="143">
        <f>191.39+169.76</f>
        <v>361.15</v>
      </c>
      <c r="J25" s="134">
        <v>12082.49</v>
      </c>
      <c r="K25" s="134"/>
      <c r="L25" s="150"/>
      <c r="M25" s="134"/>
      <c r="N25" s="134">
        <v>3.0</v>
      </c>
      <c r="O25" s="137">
        <v>8490.4</v>
      </c>
      <c r="P25" s="138" t="str">
        <f>'[1]JANEIRO 2024'!$AY$24</f>
        <v>#REF!</v>
      </c>
      <c r="Q25" s="139" t="str">
        <f t="shared" si="1"/>
        <v>#REF!</v>
      </c>
      <c r="R25" s="61">
        <v>169.76</v>
      </c>
      <c r="S25" s="38"/>
      <c r="T25" s="38"/>
      <c r="U25" s="38"/>
      <c r="V25" s="38"/>
      <c r="W25" s="38"/>
      <c r="X25" s="38"/>
      <c r="Y25" s="38"/>
    </row>
    <row r="26" ht="18.75" customHeight="1">
      <c r="A26" s="140">
        <v>20.0</v>
      </c>
      <c r="B26" s="140" t="s">
        <v>111</v>
      </c>
      <c r="C26" s="140" t="s">
        <v>221</v>
      </c>
      <c r="D26" s="141" t="s">
        <v>164</v>
      </c>
      <c r="E26" s="141" t="s">
        <v>182</v>
      </c>
      <c r="F26" s="141" t="s">
        <v>222</v>
      </c>
      <c r="G26" s="133">
        <v>12852.1152</v>
      </c>
      <c r="H26" s="134">
        <f>BP_Pagamento!BA25</f>
        <v>554.54112</v>
      </c>
      <c r="I26" s="151">
        <f>202.39+169.76</f>
        <v>372.15</v>
      </c>
      <c r="J26" s="134">
        <v>4734.66</v>
      </c>
      <c r="K26" s="151"/>
      <c r="L26" s="151"/>
      <c r="M26" s="143"/>
      <c r="N26" s="134">
        <v>3.0</v>
      </c>
      <c r="O26" s="137">
        <v>7193.77</v>
      </c>
      <c r="P26" s="152" t="str">
        <f>'[1]JANEIRO 2024'!$BA$24</f>
        <v>#REF!</v>
      </c>
      <c r="Q26" s="139" t="str">
        <f t="shared" si="1"/>
        <v>#REF!</v>
      </c>
      <c r="R26" s="61">
        <v>169.76</v>
      </c>
      <c r="S26" s="38"/>
      <c r="T26" s="38"/>
      <c r="U26" s="38"/>
      <c r="V26" s="38"/>
      <c r="W26" s="38"/>
      <c r="X26" s="38"/>
      <c r="Y26" s="38"/>
    </row>
    <row r="27" ht="18.75" customHeight="1">
      <c r="A27" s="140">
        <v>21.0</v>
      </c>
      <c r="B27" s="140" t="s">
        <v>112</v>
      </c>
      <c r="C27" s="140" t="s">
        <v>223</v>
      </c>
      <c r="D27" s="141" t="s">
        <v>164</v>
      </c>
      <c r="E27" s="141" t="s">
        <v>182</v>
      </c>
      <c r="F27" s="141" t="s">
        <v>224</v>
      </c>
      <c r="G27" s="133">
        <v>11745.837918750001</v>
      </c>
      <c r="H27" s="134">
        <f>BP_Pagamento!BC25</f>
        <v>537.3747225</v>
      </c>
      <c r="I27" s="137">
        <f>224.39+169.76</f>
        <v>394.15</v>
      </c>
      <c r="J27" s="134">
        <v>4698.63</v>
      </c>
      <c r="K27" s="134"/>
      <c r="L27" s="150"/>
      <c r="M27" s="134"/>
      <c r="N27" s="134">
        <v>3.0</v>
      </c>
      <c r="O27" s="137">
        <v>6118.69</v>
      </c>
      <c r="P27" s="138" t="str">
        <f>'[1]JANEIRO 2024'!$BC$24</f>
        <v>#REF!</v>
      </c>
      <c r="Q27" s="139" t="str">
        <f t="shared" si="1"/>
        <v>#REF!</v>
      </c>
      <c r="R27" s="61">
        <v>169.76</v>
      </c>
      <c r="S27" s="38"/>
      <c r="T27" s="38"/>
      <c r="U27" s="38"/>
      <c r="V27" s="38"/>
      <c r="W27" s="38"/>
      <c r="X27" s="38"/>
      <c r="Y27" s="38"/>
    </row>
    <row r="28" ht="18.75" customHeight="1">
      <c r="A28" s="140">
        <v>22.0</v>
      </c>
      <c r="B28" s="140" t="s">
        <v>113</v>
      </c>
      <c r="C28" s="140" t="s">
        <v>225</v>
      </c>
      <c r="D28" s="141" t="s">
        <v>164</v>
      </c>
      <c r="E28" s="141" t="s">
        <v>226</v>
      </c>
      <c r="F28" s="141" t="s">
        <v>227</v>
      </c>
      <c r="G28" s="133">
        <v>34677.672900000005</v>
      </c>
      <c r="H28" s="134">
        <f>BP_Pagamento!BE25</f>
        <v>1495.538573</v>
      </c>
      <c r="I28" s="143">
        <f>246.39+169.76</f>
        <v>416.15</v>
      </c>
      <c r="J28" s="134">
        <v>16640.54</v>
      </c>
      <c r="K28" s="134"/>
      <c r="L28" s="150"/>
      <c r="M28" s="134"/>
      <c r="N28" s="134">
        <v>3.0</v>
      </c>
      <c r="O28" s="137">
        <v>16128.44</v>
      </c>
      <c r="P28" s="138" t="str">
        <f>'[1]JANEIRO 2024'!$BE$24</f>
        <v>#REF!</v>
      </c>
      <c r="Q28" s="139" t="str">
        <f t="shared" si="1"/>
        <v>#REF!</v>
      </c>
      <c r="R28" s="61">
        <v>169.76</v>
      </c>
      <c r="S28" s="38"/>
      <c r="T28" s="38"/>
      <c r="U28" s="38"/>
      <c r="V28" s="38"/>
      <c r="W28" s="38"/>
      <c r="X28" s="38"/>
      <c r="Y28" s="38"/>
    </row>
    <row r="29" ht="18.75" customHeight="1">
      <c r="A29" s="140">
        <v>23.0</v>
      </c>
      <c r="B29" s="140" t="s">
        <v>114</v>
      </c>
      <c r="C29" s="140" t="s">
        <v>228</v>
      </c>
      <c r="D29" s="141" t="s">
        <v>179</v>
      </c>
      <c r="E29" s="141">
        <v>9.0</v>
      </c>
      <c r="F29" s="141" t="s">
        <v>229</v>
      </c>
      <c r="G29" s="133">
        <v>13843.8342</v>
      </c>
      <c r="H29" s="134">
        <f>BP_Pagamento!BG25</f>
        <v>598.620645</v>
      </c>
      <c r="I29" s="143">
        <f t="shared" ref="I29:I30" si="3">191.39+169.76</f>
        <v>361.15</v>
      </c>
      <c r="J29" s="134">
        <v>4698.63</v>
      </c>
      <c r="K29" s="134"/>
      <c r="L29" s="150"/>
      <c r="M29" s="134"/>
      <c r="N29" s="134">
        <v>3.0</v>
      </c>
      <c r="O29" s="137">
        <v>8188.43</v>
      </c>
      <c r="P29" s="138" t="str">
        <f>'[1]JANEIRO 2024'!$BG$24</f>
        <v>#REF!</v>
      </c>
      <c r="Q29" s="139" t="str">
        <f t="shared" si="1"/>
        <v>#REF!</v>
      </c>
      <c r="R29" s="61">
        <v>169.76</v>
      </c>
      <c r="S29" s="38"/>
      <c r="T29" s="38"/>
      <c r="U29" s="38"/>
      <c r="V29" s="38"/>
      <c r="W29" s="38"/>
      <c r="X29" s="38"/>
      <c r="Y29" s="38"/>
    </row>
    <row r="30" ht="18.75" customHeight="1">
      <c r="A30" s="140">
        <v>24.0</v>
      </c>
      <c r="B30" s="140" t="s">
        <v>115</v>
      </c>
      <c r="C30" s="140" t="s">
        <v>230</v>
      </c>
      <c r="D30" s="141" t="s">
        <v>179</v>
      </c>
      <c r="E30" s="141">
        <v>9.0</v>
      </c>
      <c r="F30" s="141" t="s">
        <v>231</v>
      </c>
      <c r="G30" s="133">
        <v>13182.304199999999</v>
      </c>
      <c r="H30" s="134">
        <f>BP_Pagamento!BI25</f>
        <v>570.128895</v>
      </c>
      <c r="I30" s="143">
        <f t="shared" si="3"/>
        <v>361.15</v>
      </c>
      <c r="J30" s="134">
        <v>4698.63</v>
      </c>
      <c r="K30" s="134"/>
      <c r="L30" s="150"/>
      <c r="M30" s="134"/>
      <c r="N30" s="134">
        <v>3.0</v>
      </c>
      <c r="O30" s="137">
        <v>7555.39</v>
      </c>
      <c r="P30" s="138" t="str">
        <f>'[1]JANEIRO 2024'!$BI$24</f>
        <v>#REF!</v>
      </c>
      <c r="Q30" s="139" t="str">
        <f t="shared" si="1"/>
        <v>#REF!</v>
      </c>
      <c r="R30" s="61">
        <v>169.76</v>
      </c>
      <c r="S30" s="38"/>
      <c r="T30" s="38"/>
      <c r="U30" s="38"/>
      <c r="V30" s="38"/>
      <c r="W30" s="38"/>
      <c r="X30" s="38"/>
      <c r="Y30" s="38"/>
    </row>
    <row r="31" ht="18.0" customHeight="1">
      <c r="A31" s="140">
        <v>25.0</v>
      </c>
      <c r="B31" s="140" t="s">
        <v>116</v>
      </c>
      <c r="C31" s="140" t="s">
        <v>232</v>
      </c>
      <c r="D31" s="141" t="s">
        <v>179</v>
      </c>
      <c r="E31" s="141">
        <v>974.0</v>
      </c>
      <c r="F31" s="141" t="s">
        <v>233</v>
      </c>
      <c r="G31" s="133">
        <v>27127.9185</v>
      </c>
      <c r="H31" s="134">
        <f>BP_Pagamento!BK25</f>
        <v>1172.903288</v>
      </c>
      <c r="I31" s="143">
        <f>279.39+169.76</f>
        <v>449.15</v>
      </c>
      <c r="J31" s="134">
        <v>12064.13</v>
      </c>
      <c r="K31" s="134"/>
      <c r="L31" s="150"/>
      <c r="M31" s="134"/>
      <c r="N31" s="134">
        <v>3.0</v>
      </c>
      <c r="O31" s="137">
        <v>13444.74</v>
      </c>
      <c r="P31" s="138" t="str">
        <f>'[1]JANEIRO 2024'!$BK$24</f>
        <v>#REF!</v>
      </c>
      <c r="Q31" s="139" t="str">
        <f t="shared" si="1"/>
        <v>#REF!</v>
      </c>
      <c r="R31" s="61">
        <v>169.76</v>
      </c>
      <c r="S31" s="38"/>
      <c r="T31" s="38"/>
      <c r="U31" s="38"/>
      <c r="V31" s="38"/>
      <c r="W31" s="38"/>
      <c r="X31" s="38"/>
      <c r="Y31" s="38"/>
    </row>
    <row r="32" ht="18.75" customHeight="1">
      <c r="A32" s="140">
        <v>26.0</v>
      </c>
      <c r="B32" s="140" t="s">
        <v>117</v>
      </c>
      <c r="C32" s="140" t="s">
        <v>234</v>
      </c>
      <c r="D32" s="141" t="s">
        <v>164</v>
      </c>
      <c r="E32" s="149" t="s">
        <v>182</v>
      </c>
      <c r="F32" s="141" t="s">
        <v>235</v>
      </c>
      <c r="G32" s="133">
        <v>50275.1088</v>
      </c>
      <c r="H32" s="134">
        <f>BP_Pagamento!K25</f>
        <v>2158.47828</v>
      </c>
      <c r="I32" s="143">
        <f>526.89+169.76</f>
        <v>696.65</v>
      </c>
      <c r="J32" s="134">
        <v>0.0</v>
      </c>
      <c r="K32" s="134">
        <v>6000.0</v>
      </c>
      <c r="L32" s="150"/>
      <c r="M32" s="134"/>
      <c r="N32" s="134">
        <v>3.0</v>
      </c>
      <c r="O32" s="137">
        <v>41422.97</v>
      </c>
      <c r="P32" s="138" t="str">
        <f>'[1]JANEIRO 2024'!$K$24</f>
        <v>#REF!</v>
      </c>
      <c r="Q32" s="139" t="str">
        <f t="shared" si="1"/>
        <v>#REF!</v>
      </c>
      <c r="R32" s="61">
        <v>169.76</v>
      </c>
      <c r="S32" s="38"/>
      <c r="T32" s="38"/>
      <c r="U32" s="38"/>
      <c r="V32" s="38"/>
      <c r="W32" s="38"/>
      <c r="X32" s="38"/>
      <c r="Y32" s="38"/>
    </row>
    <row r="33" ht="18.75" customHeight="1">
      <c r="A33" s="140">
        <v>27.0</v>
      </c>
      <c r="B33" s="140" t="s">
        <v>118</v>
      </c>
      <c r="C33" s="140" t="s">
        <v>236</v>
      </c>
      <c r="D33" s="141" t="s">
        <v>164</v>
      </c>
      <c r="E33" s="149" t="s">
        <v>182</v>
      </c>
      <c r="F33" s="141" t="s">
        <v>237</v>
      </c>
      <c r="G33" s="133">
        <v>30698.16494166667</v>
      </c>
      <c r="H33" s="134">
        <f>BP_Pagamento!M25</f>
        <v>1519.328003</v>
      </c>
      <c r="I33" s="143">
        <f>224.39+169.76</f>
        <v>394.15</v>
      </c>
      <c r="J33" s="134">
        <v>20190.62</v>
      </c>
      <c r="K33" s="134"/>
      <c r="L33" s="150"/>
      <c r="M33" s="134"/>
      <c r="N33" s="134">
        <v>3.0</v>
      </c>
      <c r="O33" s="137">
        <v>8597.06</v>
      </c>
      <c r="P33" s="138" t="str">
        <f>'[1]JANEIRO 2024'!$M$24</f>
        <v>#REF!</v>
      </c>
      <c r="Q33" s="139" t="str">
        <f t="shared" si="1"/>
        <v>#REF!</v>
      </c>
      <c r="R33" s="61">
        <v>169.76</v>
      </c>
      <c r="S33" s="148"/>
      <c r="T33" s="146"/>
      <c r="U33" s="153"/>
      <c r="V33" s="38"/>
      <c r="W33" s="38"/>
      <c r="X33" s="38"/>
      <c r="Y33" s="38"/>
    </row>
    <row r="34" ht="18.75" customHeight="1">
      <c r="A34" s="140">
        <v>28.0</v>
      </c>
      <c r="B34" s="140" t="s">
        <v>119</v>
      </c>
      <c r="C34" s="140" t="s">
        <v>238</v>
      </c>
      <c r="D34" s="141" t="s">
        <v>164</v>
      </c>
      <c r="E34" s="149" t="s">
        <v>226</v>
      </c>
      <c r="F34" s="141" t="s">
        <v>239</v>
      </c>
      <c r="G34" s="133">
        <v>33510.12288333333</v>
      </c>
      <c r="H34" s="134">
        <f>BP_Pagamento!O25</f>
        <v>2058.738255</v>
      </c>
      <c r="I34" s="143">
        <f>383.89+169.76</f>
        <v>553.65</v>
      </c>
      <c r="J34" s="134">
        <v>20190.62</v>
      </c>
      <c r="K34" s="134"/>
      <c r="L34" s="150"/>
      <c r="M34" s="134"/>
      <c r="N34" s="134">
        <v>3.0</v>
      </c>
      <c r="O34" s="137">
        <v>10710.11</v>
      </c>
      <c r="P34" s="138" t="str">
        <f>'[1]JANEIRO 2024'!$O$24</f>
        <v>#REF!</v>
      </c>
      <c r="Q34" s="139" t="str">
        <f t="shared" si="1"/>
        <v>#REF!</v>
      </c>
      <c r="R34" s="61">
        <v>169.76</v>
      </c>
      <c r="S34" s="148"/>
      <c r="T34" s="146"/>
      <c r="V34" s="38"/>
      <c r="W34" s="38"/>
      <c r="X34" s="38"/>
      <c r="Y34" s="38"/>
    </row>
    <row r="35" ht="18.75" customHeight="1">
      <c r="A35" s="154">
        <v>29.0</v>
      </c>
      <c r="B35" s="154" t="s">
        <v>120</v>
      </c>
      <c r="C35" s="155" t="s">
        <v>240</v>
      </c>
      <c r="D35" s="155" t="s">
        <v>179</v>
      </c>
      <c r="E35" s="155">
        <v>630.0</v>
      </c>
      <c r="F35" s="155" t="s">
        <v>241</v>
      </c>
      <c r="G35" s="156">
        <v>42249.4608</v>
      </c>
      <c r="H35" s="156">
        <f>BP_Pagamento!Q25</f>
        <v>1822.20948</v>
      </c>
      <c r="I35" s="156">
        <v>411.85</v>
      </c>
      <c r="J35" s="156">
        <v>20190.62</v>
      </c>
      <c r="K35" s="134">
        <v>1273.97</v>
      </c>
      <c r="L35" s="157">
        <v>1553.2</v>
      </c>
      <c r="M35" s="156"/>
      <c r="N35" s="156">
        <v>3.0</v>
      </c>
      <c r="O35" s="156">
        <v>16000.61</v>
      </c>
      <c r="P35" s="156" t="str">
        <f>'[1]JANEIRO 2024'!$Q$24</f>
        <v>#REF!</v>
      </c>
      <c r="Q35" s="158" t="str">
        <f t="shared" si="1"/>
        <v>#REF!</v>
      </c>
      <c r="R35" s="61">
        <v>169.76</v>
      </c>
      <c r="S35" s="38"/>
      <c r="T35" s="38"/>
      <c r="U35" s="38"/>
      <c r="V35" s="38"/>
      <c r="W35" s="38"/>
      <c r="X35" s="38"/>
      <c r="Y35" s="38"/>
    </row>
    <row r="36" ht="18.7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134">
        <v>1000.0</v>
      </c>
      <c r="L36" s="28"/>
      <c r="M36" s="28"/>
      <c r="N36" s="28"/>
      <c r="O36" s="28"/>
      <c r="P36" s="28"/>
      <c r="Q36" s="28"/>
      <c r="S36" s="38"/>
      <c r="T36" s="38"/>
      <c r="U36" s="38"/>
      <c r="V36" s="38"/>
      <c r="W36" s="38"/>
      <c r="X36" s="38"/>
      <c r="Y36" s="38"/>
    </row>
    <row r="37" ht="18.75" customHeight="1">
      <c r="A37" s="140">
        <v>30.0</v>
      </c>
      <c r="B37" s="140" t="s">
        <v>121</v>
      </c>
      <c r="C37" s="134" t="s">
        <v>242</v>
      </c>
      <c r="D37" s="141" t="s">
        <v>179</v>
      </c>
      <c r="E37" s="141">
        <v>9.0</v>
      </c>
      <c r="F37" s="141" t="s">
        <v>243</v>
      </c>
      <c r="G37" s="133">
        <v>39614.2668</v>
      </c>
      <c r="H37" s="134">
        <f>BP_Pagamento!S25</f>
        <v>1702.88433</v>
      </c>
      <c r="I37" s="143">
        <v>668.15</v>
      </c>
      <c r="J37" s="134">
        <v>20190.62</v>
      </c>
      <c r="K37" s="134">
        <v>500.0</v>
      </c>
      <c r="L37" s="150"/>
      <c r="M37" s="134"/>
      <c r="N37" s="134">
        <v>3.0</v>
      </c>
      <c r="O37" s="137">
        <v>16555.61</v>
      </c>
      <c r="P37" s="138" t="str">
        <f>'[1]JANEIRO 2024'!$S$24</f>
        <v>#REF!</v>
      </c>
      <c r="Q37" s="139" t="str">
        <f t="shared" ref="Q37:Q52" si="4">O37-P37</f>
        <v>#REF!</v>
      </c>
      <c r="R37" s="61">
        <v>169.76</v>
      </c>
      <c r="S37" s="38"/>
      <c r="T37" s="38"/>
      <c r="U37" s="38"/>
      <c r="V37" s="38"/>
      <c r="W37" s="38"/>
      <c r="X37" s="38"/>
      <c r="Y37" s="38"/>
    </row>
    <row r="38" ht="18.75" customHeight="1">
      <c r="A38" s="140">
        <v>31.0</v>
      </c>
      <c r="B38" s="140" t="s">
        <v>122</v>
      </c>
      <c r="C38" s="140" t="s">
        <v>244</v>
      </c>
      <c r="D38" s="141" t="s">
        <v>164</v>
      </c>
      <c r="E38" s="141" t="s">
        <v>182</v>
      </c>
      <c r="F38" s="141" t="s">
        <v>245</v>
      </c>
      <c r="G38" s="133">
        <v>13516.8372</v>
      </c>
      <c r="H38" s="134">
        <f>BP_Pagamento!BM25</f>
        <v>584.31807</v>
      </c>
      <c r="I38" s="143">
        <f>334.39+169.76</f>
        <v>504.15</v>
      </c>
      <c r="J38" s="134">
        <v>4698.63</v>
      </c>
      <c r="K38" s="134"/>
      <c r="L38" s="150"/>
      <c r="M38" s="134"/>
      <c r="N38" s="134">
        <v>3.0</v>
      </c>
      <c r="O38" s="137">
        <v>7732.74</v>
      </c>
      <c r="P38" s="138" t="str">
        <f>'[1]JANEIRO 2024'!$BM$24</f>
        <v>#REF!</v>
      </c>
      <c r="Q38" s="139" t="str">
        <f t="shared" si="4"/>
        <v>#REF!</v>
      </c>
      <c r="R38" s="61">
        <v>169.76</v>
      </c>
      <c r="S38" s="38"/>
      <c r="T38" s="38"/>
      <c r="U38" s="38"/>
      <c r="V38" s="38"/>
      <c r="W38" s="38"/>
      <c r="X38" s="38"/>
      <c r="Y38" s="38"/>
    </row>
    <row r="39" ht="18.75" customHeight="1">
      <c r="A39" s="140">
        <v>32.0</v>
      </c>
      <c r="B39" s="140" t="s">
        <v>123</v>
      </c>
      <c r="C39" s="140" t="s">
        <v>246</v>
      </c>
      <c r="D39" s="141" t="s">
        <v>164</v>
      </c>
      <c r="E39" s="141" t="s">
        <v>182</v>
      </c>
      <c r="F39" s="141" t="s">
        <v>247</v>
      </c>
      <c r="G39" s="133">
        <v>12767.687100000001</v>
      </c>
      <c r="H39" s="134">
        <f>BP_Pagamento!BO25</f>
        <v>550.5385725</v>
      </c>
      <c r="I39" s="143">
        <f>180.39+169.76</f>
        <v>350.15</v>
      </c>
      <c r="J39" s="134">
        <v>4698.63</v>
      </c>
      <c r="K39" s="134"/>
      <c r="L39" s="136"/>
      <c r="M39" s="134"/>
      <c r="N39" s="134">
        <v>3.0</v>
      </c>
      <c r="O39" s="137">
        <v>7171.37</v>
      </c>
      <c r="P39" s="138" t="str">
        <f>'[1]JANEIRO 2024'!$BO$24</f>
        <v>#REF!</v>
      </c>
      <c r="Q39" s="139" t="str">
        <f t="shared" si="4"/>
        <v>#REF!</v>
      </c>
      <c r="R39" s="61">
        <v>169.76</v>
      </c>
      <c r="S39" s="38"/>
      <c r="T39" s="38"/>
      <c r="U39" s="38"/>
      <c r="V39" s="38"/>
      <c r="W39" s="38"/>
      <c r="X39" s="38"/>
      <c r="Y39" s="38"/>
    </row>
    <row r="40" ht="18.75" customHeight="1">
      <c r="A40" s="140">
        <v>33.0</v>
      </c>
      <c r="B40" s="140" t="s">
        <v>124</v>
      </c>
      <c r="C40" s="140" t="s">
        <v>248</v>
      </c>
      <c r="D40" s="141" t="s">
        <v>179</v>
      </c>
      <c r="E40" s="141">
        <v>1502.0</v>
      </c>
      <c r="F40" s="141" t="s">
        <v>249</v>
      </c>
      <c r="G40" s="133">
        <v>14106.09045</v>
      </c>
      <c r="H40" s="134">
        <f>BP_Pagamento!BQ25</f>
        <v>630.85932</v>
      </c>
      <c r="I40" s="143">
        <f>224.39+169.76</f>
        <v>394.15</v>
      </c>
      <c r="J40" s="134">
        <v>0.0</v>
      </c>
      <c r="K40" s="134"/>
      <c r="L40" s="136"/>
      <c r="M40" s="134"/>
      <c r="N40" s="134">
        <v>3.0</v>
      </c>
      <c r="O40" s="137">
        <v>13084.08</v>
      </c>
      <c r="P40" s="138" t="str">
        <f>'[1]JANEIRO 2024'!$BQ$24</f>
        <v>#REF!</v>
      </c>
      <c r="Q40" s="139" t="str">
        <f t="shared" si="4"/>
        <v>#REF!</v>
      </c>
      <c r="R40" s="61">
        <v>169.76</v>
      </c>
      <c r="S40" s="38"/>
      <c r="T40" s="38"/>
      <c r="U40" s="38"/>
      <c r="V40" s="38"/>
      <c r="W40" s="38"/>
      <c r="X40" s="38"/>
      <c r="Y40" s="38"/>
    </row>
    <row r="41" ht="18.75" customHeight="1">
      <c r="A41" s="140">
        <v>34.0</v>
      </c>
      <c r="B41" s="140" t="s">
        <v>125</v>
      </c>
      <c r="C41" s="140" t="s">
        <v>250</v>
      </c>
      <c r="D41" s="141" t="s">
        <v>164</v>
      </c>
      <c r="E41" s="141" t="s">
        <v>182</v>
      </c>
      <c r="F41" s="141" t="s">
        <v>251</v>
      </c>
      <c r="G41" s="133">
        <v>14323.532137499998</v>
      </c>
      <c r="H41" s="134">
        <f>BP_Pagamento!BS25</f>
        <v>667.4511375</v>
      </c>
      <c r="I41" s="143">
        <f>466.39+169.76</f>
        <v>636.15</v>
      </c>
      <c r="J41" s="134">
        <v>4698.63</v>
      </c>
      <c r="K41" s="134"/>
      <c r="L41" s="136"/>
      <c r="M41" s="134"/>
      <c r="N41" s="134">
        <v>3.0</v>
      </c>
      <c r="O41" s="137">
        <v>8324.3</v>
      </c>
      <c r="P41" s="138" t="str">
        <f>'[1]JANEIRO 2024'!$BS$24</f>
        <v>#REF!</v>
      </c>
      <c r="Q41" s="139" t="str">
        <f t="shared" si="4"/>
        <v>#REF!</v>
      </c>
      <c r="R41" s="61">
        <v>169.76</v>
      </c>
      <c r="S41" s="38"/>
      <c r="T41" s="38"/>
      <c r="U41" s="38"/>
      <c r="V41" s="38"/>
      <c r="W41" s="38"/>
      <c r="X41" s="38"/>
      <c r="Y41" s="38"/>
    </row>
    <row r="42" ht="18.75" customHeight="1">
      <c r="A42" s="140">
        <v>35.0</v>
      </c>
      <c r="B42" s="140" t="s">
        <v>126</v>
      </c>
      <c r="C42" s="140" t="s">
        <v>252</v>
      </c>
      <c r="D42" s="141" t="s">
        <v>179</v>
      </c>
      <c r="E42" s="141">
        <v>9.0</v>
      </c>
      <c r="F42" s="141" t="s">
        <v>253</v>
      </c>
      <c r="G42" s="133">
        <v>71592.2604</v>
      </c>
      <c r="H42" s="134">
        <f>BP_Pagamento!U25</f>
        <v>3117.389625</v>
      </c>
      <c r="I42" s="143">
        <f>829.39+169.76</f>
        <v>999.15</v>
      </c>
      <c r="J42" s="134">
        <v>27973.13</v>
      </c>
      <c r="K42" s="134"/>
      <c r="L42" s="136"/>
      <c r="M42" s="134"/>
      <c r="N42" s="134">
        <v>3.0</v>
      </c>
      <c r="O42" s="137">
        <v>39505.6</v>
      </c>
      <c r="P42" s="138" t="str">
        <f>'[1]JANEIRO 2024'!$U$24</f>
        <v>#REF!</v>
      </c>
      <c r="Q42" s="139" t="str">
        <f t="shared" si="4"/>
        <v>#REF!</v>
      </c>
      <c r="R42" s="61">
        <v>169.76</v>
      </c>
    </row>
    <row r="43" ht="18.75" customHeight="1">
      <c r="A43" s="140">
        <v>36.0</v>
      </c>
      <c r="B43" s="140" t="s">
        <v>127</v>
      </c>
      <c r="C43" s="140" t="s">
        <v>254</v>
      </c>
      <c r="D43" s="141" t="s">
        <v>179</v>
      </c>
      <c r="E43" s="141">
        <v>9.0</v>
      </c>
      <c r="F43" s="141" t="s">
        <v>255</v>
      </c>
      <c r="G43" s="133">
        <v>68548.1379</v>
      </c>
      <c r="H43" s="134">
        <f>BP_Pagamento!BW25</f>
        <v>2975.138303</v>
      </c>
      <c r="I43" s="143">
        <f>531.29+169.76</f>
        <v>701.05</v>
      </c>
      <c r="J43" s="134">
        <v>27932.44</v>
      </c>
      <c r="K43" s="134"/>
      <c r="L43" s="136"/>
      <c r="M43" s="134"/>
      <c r="N43" s="134">
        <v>3.0</v>
      </c>
      <c r="O43" s="137">
        <v>36942.5</v>
      </c>
      <c r="P43" s="138" t="str">
        <f>'[1]JANEIRO 2024'!$BW$24</f>
        <v>#REF!</v>
      </c>
      <c r="Q43" s="139" t="str">
        <f t="shared" si="4"/>
        <v>#REF!</v>
      </c>
      <c r="R43" s="61">
        <v>169.76</v>
      </c>
    </row>
    <row r="44" ht="18.75" customHeight="1">
      <c r="A44" s="140">
        <v>37.0</v>
      </c>
      <c r="B44" s="140" t="s">
        <v>128</v>
      </c>
      <c r="C44" s="140" t="s">
        <v>256</v>
      </c>
      <c r="D44" s="141" t="s">
        <v>179</v>
      </c>
      <c r="E44" s="141">
        <v>9.0</v>
      </c>
      <c r="F44" s="141" t="s">
        <v>257</v>
      </c>
      <c r="G44" s="133">
        <v>43500.0033</v>
      </c>
      <c r="H44" s="134">
        <f>BP_Pagamento!BU25</f>
        <v>1875.117668</v>
      </c>
      <c r="I44" s="143">
        <f>524.14+169.76</f>
        <v>693.9</v>
      </c>
      <c r="J44" s="134">
        <v>20679.34</v>
      </c>
      <c r="K44" s="134"/>
      <c r="L44" s="136"/>
      <c r="M44" s="134"/>
      <c r="N44" s="134">
        <v>3.0</v>
      </c>
      <c r="O44" s="137">
        <v>20254.64</v>
      </c>
      <c r="P44" s="138" t="str">
        <f>'[1]JANEIRO 2024'!$BU$24</f>
        <v>#REF!</v>
      </c>
      <c r="Q44" s="139" t="str">
        <f t="shared" si="4"/>
        <v>#REF!</v>
      </c>
      <c r="R44" s="61">
        <v>169.76</v>
      </c>
    </row>
    <row r="45" ht="18.75" customHeight="1">
      <c r="A45" s="140">
        <v>38.0</v>
      </c>
      <c r="B45" s="140" t="s">
        <v>129</v>
      </c>
      <c r="C45" s="140" t="s">
        <v>258</v>
      </c>
      <c r="D45" s="141" t="s">
        <v>179</v>
      </c>
      <c r="E45" s="141">
        <v>9.0</v>
      </c>
      <c r="F45" s="141" t="s">
        <v>259</v>
      </c>
      <c r="G45" s="133">
        <v>51711.011099999996</v>
      </c>
      <c r="H45" s="134">
        <f>BP_Pagamento!BY25</f>
        <v>2259.434993</v>
      </c>
      <c r="I45" s="143">
        <f t="shared" ref="I45:I46" si="5">389.39+169.76</f>
        <v>559.15</v>
      </c>
      <c r="J45" s="134">
        <v>9924.98</v>
      </c>
      <c r="K45" s="134"/>
      <c r="L45" s="136"/>
      <c r="M45" s="134"/>
      <c r="N45" s="134">
        <v>3.0</v>
      </c>
      <c r="O45" s="137">
        <v>38970.45</v>
      </c>
      <c r="P45" s="138" t="str">
        <f>'[1]JANEIRO 2024'!$BY$24</f>
        <v>#REF!</v>
      </c>
      <c r="Q45" s="139" t="str">
        <f t="shared" si="4"/>
        <v>#REF!</v>
      </c>
      <c r="R45" s="61">
        <v>169.76</v>
      </c>
    </row>
    <row r="46" ht="19.5" customHeight="1">
      <c r="A46" s="140">
        <v>39.0</v>
      </c>
      <c r="B46" s="140" t="s">
        <v>130</v>
      </c>
      <c r="C46" s="140" t="s">
        <v>260</v>
      </c>
      <c r="D46" s="141" t="s">
        <v>164</v>
      </c>
      <c r="E46" s="141" t="s">
        <v>261</v>
      </c>
      <c r="F46" s="141" t="s">
        <v>262</v>
      </c>
      <c r="G46" s="133">
        <v>62095.27619999999</v>
      </c>
      <c r="H46" s="134">
        <f>BP_Pagamento!CA25</f>
        <v>2701.349595</v>
      </c>
      <c r="I46" s="143">
        <f t="shared" si="5"/>
        <v>559.15</v>
      </c>
      <c r="J46" s="134">
        <v>23593.36</v>
      </c>
      <c r="K46" s="159"/>
      <c r="L46" s="160"/>
      <c r="M46" s="159">
        <v>206.53</v>
      </c>
      <c r="N46" s="134">
        <v>3.0</v>
      </c>
      <c r="O46" s="137">
        <v>35037.89</v>
      </c>
      <c r="P46" s="161" t="str">
        <f>'[1]JANEIRO 2024'!$CA$24</f>
        <v>#REF!</v>
      </c>
      <c r="Q46" s="139" t="str">
        <f t="shared" si="4"/>
        <v>#REF!</v>
      </c>
      <c r="R46" s="61">
        <v>169.76</v>
      </c>
    </row>
    <row r="47" ht="18.75" customHeight="1">
      <c r="A47" s="140">
        <v>40.0</v>
      </c>
      <c r="B47" s="140" t="s">
        <v>131</v>
      </c>
      <c r="C47" s="140" t="s">
        <v>263</v>
      </c>
      <c r="D47" s="141" t="s">
        <v>164</v>
      </c>
      <c r="E47" s="141" t="s">
        <v>182</v>
      </c>
      <c r="F47" s="141" t="s">
        <v>264</v>
      </c>
      <c r="G47" s="133">
        <v>90015.9222</v>
      </c>
      <c r="H47" s="134">
        <f>BP_Pagamento!CC25</f>
        <v>3922.506945</v>
      </c>
      <c r="I47" s="143">
        <f>499.39+169.76</f>
        <v>669.15</v>
      </c>
      <c r="J47" s="134">
        <v>29545.18</v>
      </c>
      <c r="K47" s="134"/>
      <c r="L47" s="136"/>
      <c r="M47" s="134"/>
      <c r="N47" s="134">
        <v>3.0</v>
      </c>
      <c r="O47" s="137">
        <v>55882.08</v>
      </c>
      <c r="P47" s="138" t="str">
        <f>'[1]JANEIRO 2024'!$CC$24</f>
        <v>#REF!</v>
      </c>
      <c r="Q47" s="139" t="str">
        <f t="shared" si="4"/>
        <v>#REF!</v>
      </c>
      <c r="R47" s="61">
        <v>169.76</v>
      </c>
    </row>
    <row r="48" ht="18.75" customHeight="1">
      <c r="A48" s="140">
        <v>41.0</v>
      </c>
      <c r="B48" s="140" t="s">
        <v>132</v>
      </c>
      <c r="C48" s="140" t="s">
        <v>265</v>
      </c>
      <c r="D48" s="141" t="s">
        <v>179</v>
      </c>
      <c r="E48" s="141">
        <v>9.0</v>
      </c>
      <c r="F48" s="141" t="s">
        <v>266</v>
      </c>
      <c r="G48" s="133">
        <v>33600.36</v>
      </c>
      <c r="H48" s="134">
        <f>BP_Pagamento!CE25</f>
        <v>1441.9755</v>
      </c>
      <c r="I48" s="143">
        <f>279.39+169.76</f>
        <v>449.15</v>
      </c>
      <c r="J48" s="134">
        <v>18698.49</v>
      </c>
      <c r="K48" s="134"/>
      <c r="L48" s="136"/>
      <c r="M48" s="134"/>
      <c r="N48" s="134">
        <v>3.0</v>
      </c>
      <c r="O48" s="137">
        <v>13013.74</v>
      </c>
      <c r="P48" s="138" t="str">
        <f>'[1]JANEIRO 2024'!$CE$24</f>
        <v>#REF!</v>
      </c>
      <c r="Q48" s="139" t="str">
        <f t="shared" si="4"/>
        <v>#REF!</v>
      </c>
      <c r="R48" s="61">
        <v>169.76</v>
      </c>
    </row>
    <row r="49" ht="21.0" customHeight="1">
      <c r="A49" s="140">
        <v>42.0</v>
      </c>
      <c r="B49" s="140" t="s">
        <v>133</v>
      </c>
      <c r="C49" s="140" t="s">
        <v>267</v>
      </c>
      <c r="D49" s="141" t="s">
        <v>164</v>
      </c>
      <c r="E49" s="141" t="s">
        <v>268</v>
      </c>
      <c r="F49" s="141" t="s">
        <v>269</v>
      </c>
      <c r="G49" s="133">
        <v>70112.9034</v>
      </c>
      <c r="H49" s="134">
        <f>BP_Pagamento!CG25</f>
        <v>3086.697915</v>
      </c>
      <c r="I49" s="143">
        <f t="shared" ref="I49:I50" si="6">829.39+169.76</f>
        <v>999.15</v>
      </c>
      <c r="J49" s="134">
        <v>14643.76</v>
      </c>
      <c r="K49" s="134"/>
      <c r="L49" s="150"/>
      <c r="M49" s="134"/>
      <c r="N49" s="134">
        <v>3.0</v>
      </c>
      <c r="O49" s="137">
        <v>51386.3</v>
      </c>
      <c r="P49" s="138" t="str">
        <f>'[1]JANEIRO 2024'!$CG$24</f>
        <v>#REF!</v>
      </c>
      <c r="Q49" s="139" t="str">
        <f t="shared" si="4"/>
        <v>#REF!</v>
      </c>
      <c r="R49" s="61">
        <v>169.76</v>
      </c>
    </row>
    <row r="50" ht="18.0" customHeight="1">
      <c r="A50" s="140">
        <v>43.0</v>
      </c>
      <c r="B50" s="140" t="s">
        <v>134</v>
      </c>
      <c r="C50" s="140" t="s">
        <v>270</v>
      </c>
      <c r="D50" s="141" t="s">
        <v>164</v>
      </c>
      <c r="E50" s="141" t="s">
        <v>268</v>
      </c>
      <c r="F50" s="141" t="s">
        <v>271</v>
      </c>
      <c r="G50" s="133">
        <v>64513.878000000004</v>
      </c>
      <c r="H50" s="134">
        <f>BP_Pagamento!CI25</f>
        <v>2808.05805</v>
      </c>
      <c r="I50" s="143">
        <f t="shared" si="6"/>
        <v>999.15</v>
      </c>
      <c r="J50" s="134">
        <v>21414.65</v>
      </c>
      <c r="K50" s="134"/>
      <c r="L50" s="136"/>
      <c r="M50" s="134"/>
      <c r="N50" s="134">
        <v>3.0</v>
      </c>
      <c r="O50" s="137">
        <v>39295.02</v>
      </c>
      <c r="P50" s="138" t="str">
        <f>'[1]JANEIRO 2024'!$CI$24</f>
        <v>#REF!</v>
      </c>
      <c r="Q50" s="139" t="str">
        <f t="shared" si="4"/>
        <v>#REF!</v>
      </c>
      <c r="R50" s="61">
        <v>169.76</v>
      </c>
    </row>
    <row r="51" ht="18.75" customHeight="1">
      <c r="A51" s="140">
        <v>44.0</v>
      </c>
      <c r="B51" s="140" t="s">
        <v>272</v>
      </c>
      <c r="C51" s="140" t="s">
        <v>273</v>
      </c>
      <c r="D51" s="141" t="s">
        <v>164</v>
      </c>
      <c r="E51" s="141" t="s">
        <v>274</v>
      </c>
      <c r="F51" s="141" t="s">
        <v>275</v>
      </c>
      <c r="G51" s="133">
        <v>8899.65</v>
      </c>
      <c r="H51" s="134">
        <f>G51*0.045</f>
        <v>400.48425</v>
      </c>
      <c r="I51" s="143"/>
      <c r="J51" s="134"/>
      <c r="K51" s="134">
        <v>600.0</v>
      </c>
      <c r="L51" s="136"/>
      <c r="M51" s="134"/>
      <c r="N51" s="136"/>
      <c r="O51" s="137">
        <f>G51-H51-I51-J51-K51-L51-M51+N51</f>
        <v>7899.16575</v>
      </c>
      <c r="P51" s="138"/>
      <c r="Q51" s="139">
        <f t="shared" si="4"/>
        <v>7899.16575</v>
      </c>
    </row>
    <row r="52" ht="21.75" customHeight="1">
      <c r="A52" s="162" t="s">
        <v>155</v>
      </c>
      <c r="B52" s="163"/>
      <c r="C52" s="163"/>
      <c r="D52" s="163"/>
      <c r="E52" s="163"/>
      <c r="F52" s="164"/>
      <c r="G52" s="165">
        <f t="shared" ref="G52:I52" si="7">SUM(G7:G51)</f>
        <v>1329789.954</v>
      </c>
      <c r="H52" s="165">
        <f t="shared" si="7"/>
        <v>60049.2445</v>
      </c>
      <c r="I52" s="166">
        <f t="shared" si="7"/>
        <v>21600</v>
      </c>
      <c r="J52" s="167">
        <f>SUM(J7:J50)</f>
        <v>532047.95</v>
      </c>
      <c r="K52" s="165">
        <f>SUM(K7:K51)</f>
        <v>14047.12</v>
      </c>
      <c r="L52" s="168"/>
      <c r="M52" s="168">
        <f t="shared" ref="M52:P52" si="8">SUM(M7:M51)</f>
        <v>206.53</v>
      </c>
      <c r="N52" s="150">
        <f t="shared" si="8"/>
        <v>129</v>
      </c>
      <c r="O52" s="150">
        <f t="shared" si="8"/>
        <v>698861.7258</v>
      </c>
      <c r="P52" s="150" t="str">
        <f t="shared" si="8"/>
        <v>#REF!</v>
      </c>
      <c r="Q52" s="139" t="str">
        <f t="shared" si="4"/>
        <v>#REF!</v>
      </c>
      <c r="R52" s="169"/>
      <c r="S52" s="169"/>
      <c r="T52" s="169"/>
      <c r="U52" s="169"/>
      <c r="V52" s="169"/>
      <c r="W52" s="169"/>
      <c r="X52" s="169"/>
      <c r="Y52" s="169"/>
      <c r="Z52" s="169"/>
    </row>
    <row r="53" ht="19.5" customHeight="1">
      <c r="A53" s="170" t="s">
        <v>276</v>
      </c>
      <c r="B53" s="171"/>
      <c r="C53" s="171"/>
      <c r="D53" s="171"/>
      <c r="E53" s="171"/>
      <c r="F53" s="171"/>
      <c r="G53" s="171"/>
      <c r="H53" s="171"/>
      <c r="I53" s="171"/>
      <c r="J53" s="171"/>
      <c r="K53" s="171"/>
      <c r="L53" s="171"/>
      <c r="M53" s="171"/>
      <c r="N53" s="172"/>
      <c r="O53" s="173">
        <f>O52</f>
        <v>698861.7258</v>
      </c>
      <c r="P53" s="115"/>
      <c r="Q53" s="116"/>
    </row>
    <row r="54" ht="19.5" customHeight="1">
      <c r="A54" s="174"/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5"/>
      <c r="P54" s="176"/>
      <c r="Q54" s="177"/>
    </row>
    <row r="55" ht="19.5" customHeight="1">
      <c r="A55" s="178"/>
      <c r="B55" s="179" t="s">
        <v>277</v>
      </c>
      <c r="C55" s="81"/>
      <c r="D55" s="81"/>
      <c r="E55" s="81"/>
      <c r="F55" s="81"/>
      <c r="G55" s="4"/>
      <c r="H55" s="180"/>
      <c r="I55" s="181"/>
      <c r="J55" s="182"/>
      <c r="K55" s="182"/>
      <c r="L55" s="182"/>
      <c r="M55" s="182"/>
      <c r="N55" s="182"/>
      <c r="O55" s="183"/>
      <c r="P55" s="176"/>
      <c r="Q55" s="177"/>
    </row>
    <row r="56" ht="21.0" customHeight="1">
      <c r="A56" s="178"/>
      <c r="B56" s="179" t="s">
        <v>278</v>
      </c>
      <c r="C56" s="81"/>
      <c r="D56" s="81"/>
      <c r="E56" s="81"/>
      <c r="F56" s="81"/>
      <c r="G56" s="4"/>
      <c r="H56" s="180"/>
      <c r="I56" s="184"/>
      <c r="J56" s="185"/>
      <c r="K56" s="185"/>
      <c r="L56" s="185"/>
      <c r="M56" s="185"/>
      <c r="N56" s="185"/>
      <c r="O56" s="186"/>
      <c r="P56" s="176"/>
      <c r="Q56" s="177"/>
    </row>
    <row r="57" ht="21.75" customHeight="1">
      <c r="A57" s="178"/>
      <c r="B57" s="179" t="s">
        <v>279</v>
      </c>
      <c r="C57" s="81"/>
      <c r="D57" s="81"/>
      <c r="E57" s="81"/>
      <c r="F57" s="81"/>
      <c r="G57" s="4"/>
      <c r="H57" s="180"/>
      <c r="I57" s="181"/>
      <c r="J57" s="182"/>
      <c r="K57" s="182"/>
      <c r="L57" s="182"/>
      <c r="M57" s="182"/>
      <c r="N57" s="182"/>
      <c r="O57" s="183"/>
      <c r="P57" s="187"/>
      <c r="Q57" s="177"/>
    </row>
    <row r="58" ht="21.0" customHeight="1">
      <c r="A58" s="178"/>
      <c r="B58" s="179" t="s">
        <v>280</v>
      </c>
      <c r="C58" s="81"/>
      <c r="D58" s="81"/>
      <c r="E58" s="81"/>
      <c r="F58" s="81"/>
      <c r="G58" s="4"/>
      <c r="H58" s="180"/>
      <c r="I58" s="184"/>
      <c r="J58" s="185"/>
      <c r="K58" s="185"/>
      <c r="L58" s="185"/>
      <c r="M58" s="185"/>
      <c r="N58" s="185"/>
      <c r="O58" s="186"/>
      <c r="P58" s="187"/>
      <c r="Q58" s="177"/>
    </row>
    <row r="59" ht="26.25" customHeight="1">
      <c r="A59" s="178"/>
      <c r="B59" s="179" t="s">
        <v>281</v>
      </c>
      <c r="C59" s="81"/>
      <c r="D59" s="81"/>
      <c r="E59" s="81"/>
      <c r="F59" s="81"/>
      <c r="G59" s="4"/>
      <c r="H59" s="180"/>
      <c r="I59" s="188"/>
      <c r="J59" s="115"/>
      <c r="K59" s="115"/>
      <c r="L59" s="115"/>
      <c r="M59" s="115"/>
      <c r="N59" s="115"/>
      <c r="O59" s="116"/>
      <c r="P59" s="187"/>
      <c r="Q59" s="177"/>
    </row>
    <row r="60" ht="33.75" customHeight="1">
      <c r="A60" s="178"/>
      <c r="B60" s="179" t="s">
        <v>282</v>
      </c>
      <c r="C60" s="81"/>
      <c r="D60" s="81"/>
      <c r="E60" s="81"/>
      <c r="F60" s="81"/>
      <c r="G60" s="4"/>
      <c r="H60" s="180"/>
      <c r="I60" s="189"/>
      <c r="J60" s="182"/>
      <c r="K60" s="182"/>
      <c r="L60" s="182"/>
      <c r="M60" s="182"/>
      <c r="N60" s="182"/>
      <c r="O60" s="183"/>
      <c r="P60" s="187"/>
      <c r="Q60" s="177"/>
    </row>
    <row r="61" ht="21.75" customHeight="1">
      <c r="A61" s="178"/>
      <c r="B61" s="190"/>
      <c r="C61" s="191"/>
      <c r="D61" s="191"/>
      <c r="E61" s="191"/>
      <c r="F61" s="191"/>
      <c r="G61" s="192"/>
      <c r="H61" s="180"/>
      <c r="I61" s="193"/>
      <c r="J61" s="194"/>
      <c r="K61" s="194"/>
      <c r="L61" s="194"/>
      <c r="M61" s="194"/>
      <c r="N61" s="194"/>
      <c r="O61" s="195"/>
      <c r="P61" s="187"/>
      <c r="Q61" s="177"/>
    </row>
    <row r="62">
      <c r="A62" s="178"/>
      <c r="B62" s="178"/>
      <c r="C62" s="178"/>
      <c r="D62" s="196"/>
      <c r="E62" s="196"/>
      <c r="F62" s="196"/>
      <c r="G62" s="178"/>
      <c r="H62" s="178"/>
      <c r="I62" s="178"/>
      <c r="J62" s="178"/>
      <c r="K62" s="178"/>
      <c r="L62" s="178"/>
      <c r="M62" s="178"/>
      <c r="N62" s="178"/>
      <c r="O62" s="178"/>
      <c r="P62" s="187"/>
      <c r="Q62" s="177"/>
    </row>
    <row r="63">
      <c r="A63" s="178"/>
      <c r="B63" s="178"/>
      <c r="C63" s="178"/>
      <c r="D63" s="196"/>
      <c r="E63" s="196"/>
      <c r="F63" s="196"/>
      <c r="G63" s="178"/>
      <c r="H63" s="178"/>
      <c r="I63" s="178"/>
      <c r="J63" s="178"/>
      <c r="K63" s="178"/>
      <c r="L63" s="178"/>
      <c r="M63" s="178"/>
      <c r="N63" s="178"/>
      <c r="O63" s="178"/>
      <c r="P63" s="187"/>
      <c r="Q63" s="177"/>
    </row>
    <row r="64">
      <c r="A64" s="178"/>
      <c r="B64" s="178"/>
      <c r="C64" s="178"/>
      <c r="D64" s="196"/>
      <c r="E64" s="196"/>
      <c r="F64" s="196"/>
      <c r="G64" s="178"/>
      <c r="H64" s="178"/>
      <c r="I64" s="178"/>
      <c r="J64" s="178"/>
      <c r="K64" s="178"/>
      <c r="L64" s="178"/>
      <c r="M64" s="178"/>
      <c r="N64" s="178"/>
      <c r="O64" s="178"/>
      <c r="P64" s="187"/>
      <c r="Q64" s="177"/>
    </row>
    <row r="65">
      <c r="A65" s="178"/>
      <c r="B65" s="178"/>
      <c r="C65" s="178"/>
      <c r="D65" s="196"/>
      <c r="E65" s="196"/>
      <c r="F65" s="196"/>
      <c r="G65" s="178"/>
      <c r="H65" s="178"/>
      <c r="I65" s="178"/>
      <c r="J65" s="178"/>
      <c r="K65" s="178"/>
      <c r="L65" s="178"/>
      <c r="M65" s="178"/>
      <c r="N65" s="178"/>
      <c r="O65" s="178"/>
      <c r="P65" s="187"/>
      <c r="Q65" s="177"/>
    </row>
    <row r="66">
      <c r="A66" s="178"/>
      <c r="B66" s="178"/>
      <c r="C66" s="178"/>
      <c r="D66" s="196"/>
      <c r="E66" s="196"/>
      <c r="F66" s="196"/>
      <c r="G66" s="178"/>
      <c r="H66" s="178"/>
      <c r="I66" s="178"/>
      <c r="J66" s="178"/>
      <c r="K66" s="178"/>
      <c r="L66" s="178"/>
      <c r="M66" s="178"/>
      <c r="N66" s="178"/>
      <c r="O66" s="178"/>
      <c r="P66" s="187"/>
      <c r="Q66" s="177"/>
    </row>
    <row r="67">
      <c r="A67" s="178"/>
      <c r="B67" s="178"/>
      <c r="C67" s="178"/>
      <c r="D67" s="196"/>
      <c r="E67" s="196"/>
      <c r="F67" s="196"/>
      <c r="G67" s="178"/>
      <c r="H67" s="178"/>
      <c r="I67" s="178"/>
      <c r="J67" s="178"/>
      <c r="K67" s="178"/>
      <c r="L67" s="178"/>
      <c r="M67" s="178"/>
      <c r="N67" s="178"/>
      <c r="O67" s="178"/>
      <c r="P67" s="187"/>
      <c r="Q67" s="177"/>
    </row>
    <row r="68">
      <c r="A68" s="178"/>
      <c r="B68" s="178"/>
      <c r="C68" s="178"/>
      <c r="D68" s="196"/>
      <c r="E68" s="196"/>
      <c r="F68" s="196"/>
      <c r="G68" s="178"/>
      <c r="H68" s="178"/>
      <c r="I68" s="178"/>
      <c r="J68" s="178"/>
      <c r="K68" s="178"/>
      <c r="L68" s="178"/>
      <c r="M68" s="178"/>
      <c r="N68" s="178"/>
      <c r="O68" s="178"/>
      <c r="P68" s="187"/>
      <c r="Q68" s="177"/>
    </row>
    <row r="69">
      <c r="A69" s="178"/>
      <c r="B69" s="178"/>
      <c r="C69" s="178"/>
      <c r="D69" s="196"/>
      <c r="E69" s="196"/>
      <c r="F69" s="196"/>
      <c r="G69" s="178"/>
      <c r="H69" s="178"/>
      <c r="I69" s="178"/>
      <c r="J69" s="178"/>
      <c r="K69" s="178"/>
      <c r="L69" s="178"/>
      <c r="M69" s="178"/>
      <c r="N69" s="178"/>
      <c r="O69" s="178"/>
      <c r="P69" s="187"/>
      <c r="Q69" s="177"/>
    </row>
    <row r="70">
      <c r="A70" s="178"/>
      <c r="B70" s="178"/>
      <c r="C70" s="178"/>
      <c r="D70" s="196"/>
      <c r="E70" s="196"/>
      <c r="F70" s="196"/>
      <c r="G70" s="178"/>
      <c r="H70" s="178"/>
      <c r="I70" s="178"/>
      <c r="J70" s="178"/>
      <c r="K70" s="178"/>
      <c r="L70" s="178"/>
      <c r="M70" s="178"/>
      <c r="N70" s="178"/>
      <c r="O70" s="178"/>
      <c r="P70" s="187"/>
      <c r="Q70" s="177"/>
    </row>
    <row r="71">
      <c r="A71" s="178"/>
      <c r="B71" s="178"/>
      <c r="C71" s="178"/>
      <c r="D71" s="196"/>
      <c r="E71" s="196"/>
      <c r="F71" s="196"/>
      <c r="G71" s="178"/>
      <c r="H71" s="178"/>
      <c r="I71" s="178"/>
      <c r="J71" s="178"/>
      <c r="K71" s="178"/>
      <c r="L71" s="178"/>
      <c r="M71" s="178"/>
      <c r="N71" s="178"/>
      <c r="O71" s="178"/>
      <c r="P71" s="187"/>
      <c r="Q71" s="177"/>
    </row>
    <row r="72">
      <c r="A72" s="178"/>
      <c r="B72" s="178"/>
      <c r="C72" s="178"/>
      <c r="D72" s="196"/>
      <c r="E72" s="196"/>
      <c r="F72" s="196"/>
      <c r="G72" s="178"/>
      <c r="H72" s="178"/>
      <c r="I72" s="178"/>
      <c r="J72" s="178"/>
      <c r="K72" s="178"/>
      <c r="L72" s="178"/>
      <c r="M72" s="178"/>
      <c r="N72" s="178"/>
      <c r="O72" s="178"/>
      <c r="P72" s="187"/>
      <c r="Q72" s="177"/>
    </row>
    <row r="73">
      <c r="A73" s="178"/>
      <c r="B73" s="178"/>
      <c r="C73" s="178"/>
      <c r="D73" s="196"/>
      <c r="E73" s="196"/>
      <c r="F73" s="196"/>
      <c r="G73" s="178"/>
      <c r="H73" s="178"/>
      <c r="I73" s="178"/>
      <c r="J73" s="178"/>
      <c r="K73" s="178"/>
      <c r="L73" s="178"/>
      <c r="M73" s="178"/>
      <c r="N73" s="178"/>
      <c r="O73" s="178"/>
      <c r="P73" s="187"/>
      <c r="Q73" s="177"/>
    </row>
    <row r="74">
      <c r="A74" s="178"/>
      <c r="B74" s="178"/>
      <c r="C74" s="178"/>
      <c r="D74" s="196"/>
      <c r="E74" s="196"/>
      <c r="F74" s="196"/>
      <c r="G74" s="178"/>
      <c r="H74" s="178"/>
      <c r="I74" s="178"/>
      <c r="J74" s="178"/>
      <c r="K74" s="178"/>
      <c r="L74" s="178"/>
      <c r="M74" s="178"/>
      <c r="N74" s="178"/>
      <c r="O74" s="178"/>
      <c r="P74" s="187"/>
      <c r="Q74" s="177"/>
    </row>
    <row r="75">
      <c r="A75" s="178"/>
      <c r="B75" s="178"/>
      <c r="C75" s="178"/>
      <c r="D75" s="196"/>
      <c r="E75" s="196"/>
      <c r="F75" s="196"/>
      <c r="G75" s="178"/>
      <c r="H75" s="178"/>
      <c r="I75" s="178"/>
      <c r="J75" s="178"/>
      <c r="K75" s="178"/>
      <c r="L75" s="178"/>
      <c r="M75" s="178"/>
      <c r="N75" s="178"/>
      <c r="O75" s="178"/>
      <c r="P75" s="187"/>
      <c r="Q75" s="177"/>
    </row>
    <row r="76">
      <c r="A76" s="178"/>
      <c r="B76" s="178"/>
      <c r="C76" s="178"/>
      <c r="D76" s="196"/>
      <c r="E76" s="196"/>
      <c r="F76" s="196"/>
      <c r="G76" s="178"/>
      <c r="H76" s="178"/>
      <c r="I76" s="178"/>
      <c r="J76" s="178"/>
      <c r="K76" s="178"/>
      <c r="L76" s="178"/>
      <c r="M76" s="178"/>
      <c r="N76" s="178"/>
      <c r="O76" s="178"/>
      <c r="P76" s="187"/>
      <c r="Q76" s="177"/>
    </row>
    <row r="77">
      <c r="A77" s="178"/>
      <c r="B77" s="178"/>
      <c r="C77" s="178"/>
      <c r="D77" s="196"/>
      <c r="E77" s="196"/>
      <c r="F77" s="196"/>
      <c r="G77" s="178"/>
      <c r="H77" s="178"/>
      <c r="I77" s="178"/>
      <c r="J77" s="178"/>
      <c r="K77" s="178"/>
      <c r="L77" s="178"/>
      <c r="M77" s="178"/>
      <c r="N77" s="178"/>
      <c r="O77" s="178"/>
      <c r="P77" s="187"/>
      <c r="Q77" s="177"/>
    </row>
    <row r="78">
      <c r="A78" s="178"/>
      <c r="B78" s="178"/>
      <c r="C78" s="178"/>
      <c r="D78" s="196"/>
      <c r="E78" s="196"/>
      <c r="F78" s="196"/>
      <c r="G78" s="178"/>
      <c r="H78" s="178"/>
      <c r="I78" s="178"/>
      <c r="J78" s="178"/>
      <c r="K78" s="178"/>
      <c r="L78" s="178"/>
      <c r="M78" s="178"/>
      <c r="N78" s="178"/>
      <c r="O78" s="178"/>
      <c r="P78" s="187"/>
      <c r="Q78" s="177"/>
    </row>
    <row r="79">
      <c r="A79" s="178"/>
      <c r="B79" s="178"/>
      <c r="C79" s="178"/>
      <c r="D79" s="196"/>
      <c r="E79" s="196"/>
      <c r="F79" s="196"/>
      <c r="G79" s="178"/>
      <c r="H79" s="178"/>
      <c r="I79" s="178"/>
      <c r="J79" s="178"/>
      <c r="K79" s="178"/>
      <c r="L79" s="178"/>
      <c r="M79" s="178"/>
      <c r="N79" s="178"/>
      <c r="O79" s="178"/>
      <c r="P79" s="187"/>
      <c r="Q79" s="177"/>
    </row>
    <row r="80">
      <c r="A80" s="178"/>
      <c r="B80" s="178"/>
      <c r="C80" s="178"/>
      <c r="D80" s="196"/>
      <c r="E80" s="196"/>
      <c r="F80" s="196"/>
      <c r="G80" s="178"/>
      <c r="H80" s="178"/>
      <c r="I80" s="178"/>
      <c r="J80" s="178"/>
      <c r="K80" s="178"/>
      <c r="L80" s="178"/>
      <c r="M80" s="178"/>
      <c r="N80" s="178"/>
      <c r="O80" s="178"/>
      <c r="P80" s="187"/>
      <c r="Q80" s="177"/>
    </row>
    <row r="81">
      <c r="A81" s="178"/>
      <c r="B81" s="178"/>
      <c r="C81" s="178"/>
      <c r="D81" s="196"/>
      <c r="E81" s="196"/>
      <c r="F81" s="196"/>
      <c r="G81" s="178"/>
      <c r="H81" s="178"/>
      <c r="I81" s="178"/>
      <c r="J81" s="178"/>
      <c r="K81" s="178"/>
      <c r="L81" s="178"/>
      <c r="M81" s="178"/>
      <c r="N81" s="178"/>
      <c r="O81" s="178"/>
      <c r="P81" s="187"/>
      <c r="Q81" s="177"/>
    </row>
    <row r="82">
      <c r="A82" s="178"/>
      <c r="B82" s="178"/>
      <c r="C82" s="178"/>
      <c r="D82" s="196"/>
      <c r="E82" s="196"/>
      <c r="F82" s="196"/>
      <c r="G82" s="178"/>
      <c r="H82" s="178"/>
      <c r="I82" s="178"/>
      <c r="J82" s="178"/>
      <c r="K82" s="178"/>
      <c r="L82" s="178"/>
      <c r="M82" s="178"/>
      <c r="N82" s="178"/>
      <c r="O82" s="178"/>
      <c r="P82" s="187"/>
      <c r="Q82" s="177"/>
    </row>
    <row r="83">
      <c r="A83" s="178"/>
      <c r="B83" s="178"/>
      <c r="C83" s="178"/>
      <c r="D83" s="196"/>
      <c r="E83" s="196"/>
      <c r="F83" s="196"/>
      <c r="G83" s="178"/>
      <c r="H83" s="178"/>
      <c r="I83" s="178"/>
      <c r="J83" s="178"/>
      <c r="K83" s="178"/>
      <c r="L83" s="178"/>
      <c r="M83" s="178"/>
      <c r="N83" s="178"/>
      <c r="O83" s="178"/>
      <c r="P83" s="187"/>
      <c r="Q83" s="177"/>
    </row>
    <row r="84">
      <c r="A84" s="178"/>
      <c r="B84" s="178"/>
      <c r="C84" s="178"/>
      <c r="D84" s="196"/>
      <c r="E84" s="196"/>
      <c r="F84" s="196"/>
      <c r="G84" s="178"/>
      <c r="H84" s="178"/>
      <c r="I84" s="178"/>
      <c r="J84" s="178"/>
      <c r="K84" s="178"/>
      <c r="L84" s="178"/>
      <c r="M84" s="178"/>
      <c r="N84" s="178"/>
      <c r="O84" s="178"/>
      <c r="P84" s="187"/>
      <c r="Q84" s="177"/>
    </row>
    <row r="85">
      <c r="A85" s="178"/>
      <c r="B85" s="178"/>
      <c r="C85" s="178"/>
      <c r="D85" s="196"/>
      <c r="E85" s="196"/>
      <c r="F85" s="196"/>
      <c r="G85" s="178"/>
      <c r="H85" s="178"/>
      <c r="I85" s="178"/>
      <c r="J85" s="178"/>
      <c r="K85" s="178"/>
      <c r="L85" s="178"/>
      <c r="M85" s="178"/>
      <c r="N85" s="178"/>
      <c r="O85" s="178"/>
      <c r="P85" s="187"/>
      <c r="Q85" s="177"/>
    </row>
    <row r="86">
      <c r="A86" s="178"/>
      <c r="B86" s="178"/>
      <c r="C86" s="178"/>
      <c r="D86" s="196"/>
      <c r="E86" s="196"/>
      <c r="F86" s="196"/>
      <c r="G86" s="178"/>
      <c r="H86" s="178"/>
      <c r="I86" s="178"/>
      <c r="J86" s="178"/>
      <c r="K86" s="178"/>
      <c r="L86" s="178"/>
      <c r="M86" s="178"/>
      <c r="N86" s="178"/>
      <c r="O86" s="178"/>
      <c r="P86" s="187"/>
      <c r="Q86" s="177"/>
    </row>
    <row r="87">
      <c r="A87" s="178"/>
      <c r="B87" s="178"/>
      <c r="C87" s="178"/>
      <c r="D87" s="196"/>
      <c r="E87" s="196"/>
      <c r="F87" s="196"/>
      <c r="G87" s="178"/>
      <c r="H87" s="178"/>
      <c r="I87" s="178"/>
      <c r="J87" s="178"/>
      <c r="K87" s="178"/>
      <c r="L87" s="178"/>
      <c r="M87" s="178"/>
      <c r="N87" s="178"/>
      <c r="O87" s="178"/>
      <c r="P87" s="187"/>
      <c r="Q87" s="177"/>
    </row>
    <row r="88">
      <c r="A88" s="178"/>
      <c r="B88" s="178"/>
      <c r="C88" s="178"/>
      <c r="D88" s="196"/>
      <c r="E88" s="196"/>
      <c r="F88" s="196"/>
      <c r="G88" s="178"/>
      <c r="H88" s="178"/>
      <c r="I88" s="178"/>
      <c r="J88" s="178"/>
      <c r="K88" s="178"/>
      <c r="L88" s="178"/>
      <c r="M88" s="178"/>
      <c r="N88" s="178"/>
      <c r="O88" s="178"/>
      <c r="P88" s="187"/>
      <c r="Q88" s="177"/>
    </row>
    <row r="89">
      <c r="A89" s="178"/>
      <c r="B89" s="178"/>
      <c r="C89" s="178"/>
      <c r="D89" s="196"/>
      <c r="E89" s="196"/>
      <c r="F89" s="196"/>
      <c r="G89" s="178"/>
      <c r="H89" s="178"/>
      <c r="I89" s="178"/>
      <c r="J89" s="178"/>
      <c r="K89" s="178"/>
      <c r="L89" s="178"/>
      <c r="M89" s="178"/>
      <c r="N89" s="178"/>
      <c r="O89" s="178"/>
      <c r="P89" s="187"/>
      <c r="Q89" s="177"/>
    </row>
    <row r="90">
      <c r="A90" s="178"/>
      <c r="B90" s="178"/>
      <c r="C90" s="178"/>
      <c r="D90" s="196"/>
      <c r="E90" s="196"/>
      <c r="F90" s="196"/>
      <c r="G90" s="178"/>
      <c r="H90" s="178"/>
      <c r="I90" s="178"/>
      <c r="J90" s="178"/>
      <c r="K90" s="178"/>
      <c r="L90" s="178"/>
      <c r="M90" s="178"/>
      <c r="N90" s="178"/>
      <c r="O90" s="178"/>
      <c r="P90" s="187"/>
      <c r="Q90" s="177"/>
    </row>
    <row r="91">
      <c r="A91" s="178"/>
      <c r="B91" s="178"/>
      <c r="C91" s="178"/>
      <c r="D91" s="196"/>
      <c r="E91" s="196"/>
      <c r="F91" s="196"/>
      <c r="G91" s="178"/>
      <c r="H91" s="178"/>
      <c r="I91" s="178"/>
      <c r="J91" s="178"/>
      <c r="K91" s="178"/>
      <c r="L91" s="178"/>
      <c r="M91" s="178"/>
      <c r="N91" s="178"/>
      <c r="O91" s="178"/>
      <c r="P91" s="187"/>
      <c r="Q91" s="177"/>
    </row>
    <row r="92">
      <c r="A92" s="178"/>
      <c r="B92" s="178"/>
      <c r="C92" s="178"/>
      <c r="D92" s="196"/>
      <c r="E92" s="196"/>
      <c r="F92" s="196"/>
      <c r="G92" s="178"/>
      <c r="H92" s="178"/>
      <c r="I92" s="178"/>
      <c r="J92" s="178"/>
      <c r="K92" s="178"/>
      <c r="L92" s="178"/>
      <c r="M92" s="178"/>
      <c r="N92" s="178"/>
      <c r="O92" s="178"/>
      <c r="P92" s="187"/>
      <c r="Q92" s="177"/>
    </row>
    <row r="93">
      <c r="A93" s="178"/>
      <c r="B93" s="178"/>
      <c r="C93" s="178"/>
      <c r="D93" s="196"/>
      <c r="E93" s="196"/>
      <c r="F93" s="196"/>
      <c r="G93" s="178"/>
      <c r="H93" s="178"/>
      <c r="I93" s="178"/>
      <c r="J93" s="178"/>
      <c r="K93" s="178"/>
      <c r="L93" s="178"/>
      <c r="M93" s="178"/>
      <c r="N93" s="178"/>
      <c r="O93" s="178"/>
      <c r="P93" s="187"/>
      <c r="Q93" s="177"/>
    </row>
    <row r="94">
      <c r="A94" s="178"/>
      <c r="B94" s="178"/>
      <c r="C94" s="178"/>
      <c r="D94" s="196"/>
      <c r="E94" s="196"/>
      <c r="F94" s="196"/>
      <c r="G94" s="178"/>
      <c r="H94" s="178"/>
      <c r="I94" s="178"/>
      <c r="J94" s="178"/>
      <c r="K94" s="178"/>
      <c r="L94" s="178"/>
      <c r="M94" s="178"/>
      <c r="N94" s="178"/>
      <c r="O94" s="178"/>
      <c r="P94" s="187"/>
      <c r="Q94" s="177"/>
    </row>
    <row r="95">
      <c r="A95" s="178"/>
      <c r="B95" s="178"/>
      <c r="C95" s="178"/>
      <c r="D95" s="196"/>
      <c r="E95" s="196"/>
      <c r="F95" s="196"/>
      <c r="G95" s="178"/>
      <c r="H95" s="178"/>
      <c r="I95" s="178"/>
      <c r="J95" s="178"/>
      <c r="K95" s="178"/>
      <c r="L95" s="178"/>
      <c r="M95" s="178"/>
      <c r="N95" s="178"/>
      <c r="O95" s="178"/>
      <c r="P95" s="187"/>
      <c r="Q95" s="177"/>
    </row>
    <row r="96">
      <c r="A96" s="178"/>
      <c r="B96" s="178"/>
      <c r="C96" s="178"/>
      <c r="D96" s="196"/>
      <c r="E96" s="196"/>
      <c r="F96" s="196"/>
      <c r="G96" s="178"/>
      <c r="H96" s="178"/>
      <c r="I96" s="178"/>
      <c r="J96" s="178"/>
      <c r="K96" s="178"/>
      <c r="L96" s="178"/>
      <c r="M96" s="178"/>
      <c r="N96" s="178"/>
      <c r="O96" s="178"/>
      <c r="P96" s="187"/>
      <c r="Q96" s="177"/>
    </row>
    <row r="97">
      <c r="A97" s="178"/>
      <c r="B97" s="178"/>
      <c r="C97" s="178"/>
      <c r="D97" s="196"/>
      <c r="E97" s="196"/>
      <c r="F97" s="196"/>
      <c r="G97" s="178"/>
      <c r="H97" s="178"/>
      <c r="I97" s="178"/>
      <c r="J97" s="178"/>
      <c r="K97" s="178"/>
      <c r="L97" s="178"/>
      <c r="M97" s="178"/>
      <c r="N97" s="178"/>
      <c r="O97" s="178"/>
      <c r="P97" s="187"/>
      <c r="Q97" s="177"/>
    </row>
    <row r="98">
      <c r="A98" s="178"/>
      <c r="B98" s="178"/>
      <c r="C98" s="178"/>
      <c r="D98" s="196"/>
      <c r="E98" s="196"/>
      <c r="F98" s="196"/>
      <c r="G98" s="178"/>
      <c r="H98" s="178"/>
      <c r="I98" s="178"/>
      <c r="J98" s="178"/>
      <c r="K98" s="178"/>
      <c r="L98" s="178"/>
      <c r="M98" s="178"/>
      <c r="N98" s="178"/>
      <c r="O98" s="178"/>
      <c r="P98" s="187"/>
      <c r="Q98" s="177"/>
    </row>
    <row r="99">
      <c r="A99" s="178"/>
      <c r="B99" s="178"/>
      <c r="C99" s="178"/>
      <c r="D99" s="196"/>
      <c r="E99" s="196"/>
      <c r="F99" s="196"/>
      <c r="G99" s="178"/>
      <c r="H99" s="178"/>
      <c r="I99" s="178"/>
      <c r="J99" s="178"/>
      <c r="K99" s="178"/>
      <c r="L99" s="178"/>
      <c r="M99" s="178"/>
      <c r="N99" s="178"/>
      <c r="O99" s="178"/>
      <c r="P99" s="187"/>
      <c r="Q99" s="177"/>
    </row>
    <row r="100">
      <c r="A100" s="178"/>
      <c r="B100" s="178"/>
      <c r="C100" s="178"/>
      <c r="D100" s="196"/>
      <c r="E100" s="196"/>
      <c r="F100" s="196"/>
      <c r="G100" s="178"/>
      <c r="H100" s="178"/>
      <c r="I100" s="178"/>
      <c r="J100" s="178"/>
      <c r="K100" s="178"/>
      <c r="L100" s="178"/>
      <c r="M100" s="178"/>
      <c r="N100" s="178"/>
      <c r="O100" s="178"/>
      <c r="P100" s="187"/>
      <c r="Q100" s="177"/>
    </row>
    <row r="101">
      <c r="A101" s="178"/>
      <c r="B101" s="178"/>
      <c r="C101" s="178"/>
      <c r="D101" s="196"/>
      <c r="E101" s="196"/>
      <c r="F101" s="196"/>
      <c r="G101" s="178"/>
      <c r="H101" s="178"/>
      <c r="I101" s="178"/>
      <c r="J101" s="178"/>
      <c r="K101" s="178"/>
      <c r="L101" s="178"/>
      <c r="M101" s="178"/>
      <c r="N101" s="178"/>
      <c r="O101" s="178"/>
      <c r="P101" s="187"/>
      <c r="Q101" s="177"/>
    </row>
    <row r="102">
      <c r="A102" s="178"/>
      <c r="B102" s="178"/>
      <c r="C102" s="178"/>
      <c r="D102" s="196"/>
      <c r="E102" s="196"/>
      <c r="F102" s="196"/>
      <c r="G102" s="178"/>
      <c r="H102" s="178"/>
      <c r="I102" s="178"/>
      <c r="J102" s="178"/>
      <c r="K102" s="178"/>
      <c r="L102" s="178"/>
      <c r="M102" s="178"/>
      <c r="N102" s="178"/>
      <c r="O102" s="178"/>
      <c r="P102" s="187"/>
      <c r="Q102" s="177"/>
    </row>
    <row r="103">
      <c r="A103" s="178"/>
      <c r="B103" s="178"/>
      <c r="C103" s="178"/>
      <c r="D103" s="196"/>
      <c r="E103" s="196"/>
      <c r="F103" s="196"/>
      <c r="G103" s="178"/>
      <c r="H103" s="178"/>
      <c r="I103" s="178"/>
      <c r="J103" s="178"/>
      <c r="K103" s="178"/>
      <c r="L103" s="178"/>
      <c r="M103" s="178"/>
      <c r="N103" s="178"/>
      <c r="O103" s="178"/>
      <c r="P103" s="187"/>
      <c r="Q103" s="177"/>
    </row>
    <row r="104">
      <c r="A104" s="178"/>
      <c r="B104" s="178"/>
      <c r="C104" s="178"/>
      <c r="D104" s="196"/>
      <c r="E104" s="196"/>
      <c r="F104" s="196"/>
      <c r="G104" s="178"/>
      <c r="H104" s="178"/>
      <c r="I104" s="178"/>
      <c r="J104" s="178"/>
      <c r="K104" s="178"/>
      <c r="L104" s="178"/>
      <c r="M104" s="178"/>
      <c r="N104" s="178"/>
      <c r="O104" s="178"/>
      <c r="P104" s="187"/>
      <c r="Q104" s="177"/>
    </row>
    <row r="105">
      <c r="A105" s="178"/>
      <c r="B105" s="178"/>
      <c r="C105" s="178"/>
      <c r="D105" s="196"/>
      <c r="E105" s="196"/>
      <c r="F105" s="196"/>
      <c r="G105" s="178"/>
      <c r="H105" s="178"/>
      <c r="I105" s="178"/>
      <c r="J105" s="178"/>
      <c r="K105" s="178"/>
      <c r="L105" s="178"/>
      <c r="M105" s="178"/>
      <c r="N105" s="178"/>
      <c r="O105" s="178"/>
      <c r="P105" s="187"/>
      <c r="Q105" s="177"/>
    </row>
    <row r="106">
      <c r="A106" s="178"/>
      <c r="B106" s="178"/>
      <c r="C106" s="178"/>
      <c r="D106" s="196"/>
      <c r="E106" s="196"/>
      <c r="F106" s="196"/>
      <c r="G106" s="178"/>
      <c r="H106" s="178"/>
      <c r="I106" s="178"/>
      <c r="J106" s="178"/>
      <c r="K106" s="178"/>
      <c r="L106" s="178"/>
      <c r="M106" s="178"/>
      <c r="N106" s="178"/>
      <c r="O106" s="178"/>
      <c r="P106" s="187"/>
      <c r="Q106" s="177"/>
    </row>
    <row r="107">
      <c r="A107" s="178"/>
      <c r="B107" s="178"/>
      <c r="C107" s="178"/>
      <c r="D107" s="196"/>
      <c r="E107" s="196"/>
      <c r="F107" s="196"/>
      <c r="G107" s="178"/>
      <c r="H107" s="178"/>
      <c r="I107" s="178"/>
      <c r="J107" s="178"/>
      <c r="K107" s="178"/>
      <c r="L107" s="178"/>
      <c r="M107" s="178"/>
      <c r="N107" s="178"/>
      <c r="O107" s="178"/>
      <c r="P107" s="187"/>
      <c r="Q107" s="177"/>
    </row>
    <row r="108">
      <c r="A108" s="178"/>
      <c r="B108" s="178"/>
      <c r="C108" s="178"/>
      <c r="D108" s="196"/>
      <c r="E108" s="196"/>
      <c r="F108" s="196"/>
      <c r="G108" s="178"/>
      <c r="H108" s="178"/>
      <c r="I108" s="178"/>
      <c r="J108" s="178"/>
      <c r="K108" s="178"/>
      <c r="L108" s="178"/>
      <c r="M108" s="178"/>
      <c r="N108" s="178"/>
      <c r="O108" s="178"/>
      <c r="P108" s="187"/>
      <c r="Q108" s="177"/>
    </row>
    <row r="109">
      <c r="A109" s="178"/>
      <c r="B109" s="178"/>
      <c r="C109" s="178"/>
      <c r="D109" s="196"/>
      <c r="E109" s="196"/>
      <c r="F109" s="196"/>
      <c r="G109" s="178"/>
      <c r="H109" s="178"/>
      <c r="I109" s="178"/>
      <c r="J109" s="178"/>
      <c r="K109" s="178"/>
      <c r="L109" s="178"/>
      <c r="M109" s="178"/>
      <c r="N109" s="178"/>
      <c r="O109" s="178"/>
      <c r="P109" s="187"/>
      <c r="Q109" s="177"/>
    </row>
    <row r="110">
      <c r="A110" s="178"/>
      <c r="B110" s="178"/>
      <c r="C110" s="178"/>
      <c r="D110" s="196"/>
      <c r="E110" s="196"/>
      <c r="F110" s="196"/>
      <c r="G110" s="178"/>
      <c r="H110" s="178"/>
      <c r="I110" s="178"/>
      <c r="J110" s="178"/>
      <c r="K110" s="178"/>
      <c r="L110" s="178"/>
      <c r="M110" s="178"/>
      <c r="N110" s="178"/>
      <c r="O110" s="178"/>
      <c r="P110" s="187"/>
      <c r="Q110" s="177"/>
    </row>
    <row r="111">
      <c r="A111" s="178"/>
      <c r="B111" s="178"/>
      <c r="C111" s="178"/>
      <c r="D111" s="196"/>
      <c r="E111" s="196"/>
      <c r="F111" s="196"/>
      <c r="G111" s="178"/>
      <c r="H111" s="178"/>
      <c r="I111" s="178"/>
      <c r="J111" s="178"/>
      <c r="K111" s="178"/>
      <c r="L111" s="178"/>
      <c r="M111" s="178"/>
      <c r="N111" s="178"/>
      <c r="O111" s="178"/>
      <c r="P111" s="187"/>
      <c r="Q111" s="177"/>
    </row>
    <row r="112">
      <c r="A112" s="178"/>
      <c r="B112" s="178"/>
      <c r="C112" s="178"/>
      <c r="D112" s="196"/>
      <c r="E112" s="196"/>
      <c r="F112" s="196"/>
      <c r="G112" s="178"/>
      <c r="H112" s="178"/>
      <c r="I112" s="178"/>
      <c r="J112" s="178"/>
      <c r="K112" s="178"/>
      <c r="L112" s="178"/>
      <c r="M112" s="178"/>
      <c r="N112" s="178"/>
      <c r="O112" s="178"/>
      <c r="P112" s="187"/>
      <c r="Q112" s="177"/>
    </row>
    <row r="113">
      <c r="A113" s="178"/>
      <c r="B113" s="178"/>
      <c r="C113" s="178"/>
      <c r="D113" s="196"/>
      <c r="E113" s="196"/>
      <c r="F113" s="196"/>
      <c r="G113" s="178"/>
      <c r="H113" s="178"/>
      <c r="I113" s="178"/>
      <c r="J113" s="178"/>
      <c r="K113" s="178"/>
      <c r="L113" s="178"/>
      <c r="M113" s="178"/>
      <c r="N113" s="178"/>
      <c r="O113" s="178"/>
      <c r="P113" s="187"/>
      <c r="Q113" s="177"/>
    </row>
    <row r="114">
      <c r="A114" s="178"/>
      <c r="B114" s="178"/>
      <c r="C114" s="178"/>
      <c r="D114" s="196"/>
      <c r="E114" s="196"/>
      <c r="F114" s="196"/>
      <c r="G114" s="178"/>
      <c r="H114" s="178"/>
      <c r="I114" s="178"/>
      <c r="J114" s="178"/>
      <c r="K114" s="178"/>
      <c r="L114" s="178"/>
      <c r="M114" s="178"/>
      <c r="N114" s="178"/>
      <c r="O114" s="178"/>
      <c r="P114" s="187"/>
      <c r="Q114" s="177"/>
    </row>
    <row r="115">
      <c r="A115" s="178"/>
      <c r="B115" s="178"/>
      <c r="C115" s="178"/>
      <c r="D115" s="196"/>
      <c r="E115" s="196"/>
      <c r="F115" s="196"/>
      <c r="G115" s="178"/>
      <c r="H115" s="178"/>
      <c r="I115" s="178"/>
      <c r="J115" s="178"/>
      <c r="K115" s="178"/>
      <c r="L115" s="178"/>
      <c r="M115" s="178"/>
      <c r="N115" s="178"/>
      <c r="O115" s="178"/>
      <c r="P115" s="187"/>
      <c r="Q115" s="177"/>
    </row>
    <row r="116">
      <c r="A116" s="178"/>
      <c r="B116" s="178"/>
      <c r="C116" s="178"/>
      <c r="D116" s="196"/>
      <c r="E116" s="196"/>
      <c r="F116" s="196"/>
      <c r="G116" s="178"/>
      <c r="H116" s="178"/>
      <c r="I116" s="178"/>
      <c r="J116" s="178"/>
      <c r="K116" s="178"/>
      <c r="L116" s="178"/>
      <c r="M116" s="178"/>
      <c r="N116" s="178"/>
      <c r="O116" s="178"/>
      <c r="P116" s="187"/>
      <c r="Q116" s="177"/>
    </row>
    <row r="117">
      <c r="A117" s="178"/>
      <c r="B117" s="178"/>
      <c r="C117" s="178"/>
      <c r="D117" s="196"/>
      <c r="E117" s="196"/>
      <c r="F117" s="196"/>
      <c r="G117" s="178"/>
      <c r="H117" s="178"/>
      <c r="I117" s="178"/>
      <c r="J117" s="178"/>
      <c r="K117" s="178"/>
      <c r="L117" s="178"/>
      <c r="M117" s="178"/>
      <c r="N117" s="178"/>
      <c r="O117" s="178"/>
      <c r="P117" s="187"/>
      <c r="Q117" s="177"/>
    </row>
    <row r="118">
      <c r="A118" s="178"/>
      <c r="B118" s="178"/>
      <c r="C118" s="178"/>
      <c r="D118" s="196"/>
      <c r="E118" s="196"/>
      <c r="F118" s="196"/>
      <c r="G118" s="178"/>
      <c r="H118" s="178"/>
      <c r="I118" s="178"/>
      <c r="J118" s="178"/>
      <c r="K118" s="178"/>
      <c r="L118" s="178"/>
      <c r="M118" s="178"/>
      <c r="N118" s="178"/>
      <c r="O118" s="178"/>
      <c r="P118" s="187"/>
      <c r="Q118" s="177"/>
    </row>
    <row r="119">
      <c r="A119" s="178"/>
      <c r="B119" s="178"/>
      <c r="C119" s="178"/>
      <c r="D119" s="196"/>
      <c r="E119" s="196"/>
      <c r="F119" s="196"/>
      <c r="G119" s="178"/>
      <c r="H119" s="178"/>
      <c r="I119" s="178"/>
      <c r="J119" s="178"/>
      <c r="K119" s="178"/>
      <c r="L119" s="178"/>
      <c r="M119" s="178"/>
      <c r="N119" s="178"/>
      <c r="O119" s="178"/>
      <c r="P119" s="187"/>
      <c r="Q119" s="177"/>
    </row>
    <row r="120">
      <c r="A120" s="178"/>
      <c r="B120" s="178"/>
      <c r="C120" s="178"/>
      <c r="D120" s="196"/>
      <c r="E120" s="196"/>
      <c r="F120" s="196"/>
      <c r="G120" s="178"/>
      <c r="H120" s="178"/>
      <c r="I120" s="178"/>
      <c r="J120" s="178"/>
      <c r="K120" s="178"/>
      <c r="L120" s="178"/>
      <c r="M120" s="178"/>
      <c r="N120" s="178"/>
      <c r="O120" s="178"/>
      <c r="P120" s="187"/>
      <c r="Q120" s="177"/>
    </row>
    <row r="121">
      <c r="A121" s="178"/>
      <c r="B121" s="178"/>
      <c r="C121" s="178"/>
      <c r="D121" s="196"/>
      <c r="E121" s="196"/>
      <c r="F121" s="196"/>
      <c r="G121" s="178"/>
      <c r="H121" s="178"/>
      <c r="I121" s="178"/>
      <c r="J121" s="178"/>
      <c r="K121" s="178"/>
      <c r="L121" s="178"/>
      <c r="M121" s="178"/>
      <c r="N121" s="178"/>
      <c r="O121" s="178"/>
      <c r="P121" s="187"/>
      <c r="Q121" s="177"/>
    </row>
    <row r="122">
      <c r="A122" s="178"/>
      <c r="B122" s="178"/>
      <c r="C122" s="178"/>
      <c r="D122" s="196"/>
      <c r="E122" s="196"/>
      <c r="F122" s="196"/>
      <c r="G122" s="178"/>
      <c r="H122" s="178"/>
      <c r="I122" s="178"/>
      <c r="J122" s="178"/>
      <c r="K122" s="178"/>
      <c r="L122" s="178"/>
      <c r="M122" s="178"/>
      <c r="N122" s="178"/>
      <c r="O122" s="178"/>
      <c r="P122" s="187"/>
      <c r="Q122" s="177"/>
    </row>
    <row r="123">
      <c r="A123" s="178"/>
      <c r="B123" s="178"/>
      <c r="C123" s="178"/>
      <c r="D123" s="196"/>
      <c r="E123" s="196"/>
      <c r="F123" s="196"/>
      <c r="G123" s="178"/>
      <c r="H123" s="178"/>
      <c r="I123" s="178"/>
      <c r="J123" s="178"/>
      <c r="K123" s="178"/>
      <c r="L123" s="178"/>
      <c r="M123" s="178"/>
      <c r="N123" s="178"/>
      <c r="O123" s="178"/>
      <c r="P123" s="187"/>
      <c r="Q123" s="177"/>
    </row>
    <row r="124">
      <c r="A124" s="178"/>
      <c r="B124" s="178"/>
      <c r="C124" s="178"/>
      <c r="D124" s="196"/>
      <c r="E124" s="196"/>
      <c r="F124" s="196"/>
      <c r="G124" s="178"/>
      <c r="H124" s="178"/>
      <c r="I124" s="178"/>
      <c r="J124" s="178"/>
      <c r="K124" s="178"/>
      <c r="L124" s="178"/>
      <c r="M124" s="178"/>
      <c r="N124" s="178"/>
      <c r="O124" s="178"/>
      <c r="P124" s="187"/>
      <c r="Q124" s="177"/>
    </row>
    <row r="125">
      <c r="A125" s="178"/>
      <c r="B125" s="178"/>
      <c r="C125" s="178"/>
      <c r="D125" s="196"/>
      <c r="E125" s="196"/>
      <c r="F125" s="196"/>
      <c r="G125" s="178"/>
      <c r="H125" s="178"/>
      <c r="I125" s="178"/>
      <c r="J125" s="178"/>
      <c r="K125" s="178"/>
      <c r="L125" s="178"/>
      <c r="M125" s="178"/>
      <c r="N125" s="178"/>
      <c r="O125" s="178"/>
      <c r="P125" s="187"/>
      <c r="Q125" s="177"/>
    </row>
    <row r="126">
      <c r="A126" s="178"/>
      <c r="B126" s="178"/>
      <c r="C126" s="178"/>
      <c r="D126" s="196"/>
      <c r="E126" s="196"/>
      <c r="F126" s="196"/>
      <c r="G126" s="178"/>
      <c r="H126" s="178"/>
      <c r="I126" s="178"/>
      <c r="J126" s="178"/>
      <c r="K126" s="178"/>
      <c r="L126" s="178"/>
      <c r="M126" s="178"/>
      <c r="N126" s="178"/>
      <c r="O126" s="178"/>
      <c r="P126" s="187"/>
      <c r="Q126" s="177"/>
    </row>
    <row r="127">
      <c r="A127" s="178"/>
      <c r="B127" s="178"/>
      <c r="C127" s="178"/>
      <c r="D127" s="196"/>
      <c r="E127" s="196"/>
      <c r="F127" s="196"/>
      <c r="G127" s="178"/>
      <c r="H127" s="178"/>
      <c r="I127" s="178"/>
      <c r="J127" s="178"/>
      <c r="K127" s="178"/>
      <c r="L127" s="178"/>
      <c r="M127" s="178"/>
      <c r="N127" s="178"/>
      <c r="O127" s="178"/>
      <c r="P127" s="187"/>
      <c r="Q127" s="177"/>
    </row>
    <row r="128">
      <c r="A128" s="178"/>
      <c r="B128" s="178"/>
      <c r="C128" s="178"/>
      <c r="D128" s="196"/>
      <c r="E128" s="196"/>
      <c r="F128" s="196"/>
      <c r="G128" s="178"/>
      <c r="H128" s="178"/>
      <c r="I128" s="178"/>
      <c r="J128" s="178"/>
      <c r="K128" s="178"/>
      <c r="L128" s="178"/>
      <c r="M128" s="178"/>
      <c r="N128" s="178"/>
      <c r="O128" s="178"/>
      <c r="P128" s="187"/>
      <c r="Q128" s="177"/>
    </row>
    <row r="129">
      <c r="A129" s="178"/>
      <c r="B129" s="178"/>
      <c r="C129" s="178"/>
      <c r="D129" s="196"/>
      <c r="E129" s="196"/>
      <c r="F129" s="196"/>
      <c r="G129" s="178"/>
      <c r="H129" s="178"/>
      <c r="I129" s="178"/>
      <c r="J129" s="178"/>
      <c r="K129" s="178"/>
      <c r="L129" s="178"/>
      <c r="M129" s="178"/>
      <c r="N129" s="178"/>
      <c r="O129" s="178"/>
      <c r="P129" s="187"/>
      <c r="Q129" s="177"/>
    </row>
    <row r="130">
      <c r="A130" s="178"/>
      <c r="B130" s="178"/>
      <c r="C130" s="178"/>
      <c r="D130" s="196"/>
      <c r="E130" s="196"/>
      <c r="F130" s="196"/>
      <c r="G130" s="178"/>
      <c r="H130" s="178"/>
      <c r="I130" s="178"/>
      <c r="J130" s="178"/>
      <c r="K130" s="178"/>
      <c r="L130" s="178"/>
      <c r="M130" s="178"/>
      <c r="N130" s="178"/>
      <c r="O130" s="178"/>
      <c r="P130" s="187"/>
      <c r="Q130" s="177"/>
    </row>
    <row r="131">
      <c r="A131" s="178"/>
      <c r="B131" s="178"/>
      <c r="C131" s="178"/>
      <c r="D131" s="196"/>
      <c r="E131" s="196"/>
      <c r="F131" s="196"/>
      <c r="G131" s="178"/>
      <c r="H131" s="178"/>
      <c r="I131" s="178"/>
      <c r="J131" s="178"/>
      <c r="K131" s="178"/>
      <c r="L131" s="178"/>
      <c r="M131" s="178"/>
      <c r="N131" s="178"/>
      <c r="O131" s="178"/>
      <c r="P131" s="187"/>
      <c r="Q131" s="177"/>
    </row>
    <row r="132">
      <c r="A132" s="178"/>
      <c r="B132" s="178"/>
      <c r="C132" s="178"/>
      <c r="D132" s="196"/>
      <c r="E132" s="196"/>
      <c r="F132" s="196"/>
      <c r="G132" s="178"/>
      <c r="H132" s="178"/>
      <c r="I132" s="178"/>
      <c r="J132" s="178"/>
      <c r="K132" s="178"/>
      <c r="L132" s="178"/>
      <c r="M132" s="178"/>
      <c r="N132" s="178"/>
      <c r="O132" s="178"/>
      <c r="P132" s="187"/>
      <c r="Q132" s="177"/>
    </row>
    <row r="133">
      <c r="A133" s="178"/>
      <c r="B133" s="178"/>
      <c r="C133" s="178"/>
      <c r="D133" s="196"/>
      <c r="E133" s="196"/>
      <c r="F133" s="196"/>
      <c r="G133" s="178"/>
      <c r="H133" s="178"/>
      <c r="I133" s="178"/>
      <c r="J133" s="178"/>
      <c r="K133" s="178"/>
      <c r="L133" s="178"/>
      <c r="M133" s="178"/>
      <c r="N133" s="178"/>
      <c r="O133" s="178"/>
      <c r="P133" s="187"/>
      <c r="Q133" s="177"/>
    </row>
    <row r="134">
      <c r="A134" s="178"/>
      <c r="B134" s="178"/>
      <c r="C134" s="178"/>
      <c r="D134" s="196"/>
      <c r="E134" s="196"/>
      <c r="F134" s="196"/>
      <c r="G134" s="178"/>
      <c r="H134" s="178"/>
      <c r="I134" s="178"/>
      <c r="J134" s="178"/>
      <c r="K134" s="178"/>
      <c r="L134" s="178"/>
      <c r="M134" s="178"/>
      <c r="N134" s="178"/>
      <c r="O134" s="178"/>
      <c r="P134" s="187"/>
      <c r="Q134" s="177"/>
    </row>
    <row r="135">
      <c r="A135" s="178"/>
      <c r="B135" s="178"/>
      <c r="C135" s="178"/>
      <c r="D135" s="196"/>
      <c r="E135" s="196"/>
      <c r="F135" s="196"/>
      <c r="G135" s="178"/>
      <c r="H135" s="178"/>
      <c r="I135" s="178"/>
      <c r="J135" s="178"/>
      <c r="K135" s="178"/>
      <c r="L135" s="178"/>
      <c r="M135" s="178"/>
      <c r="N135" s="178"/>
      <c r="O135" s="178"/>
      <c r="P135" s="187"/>
      <c r="Q135" s="177"/>
    </row>
    <row r="136">
      <c r="A136" s="178"/>
      <c r="B136" s="178"/>
      <c r="C136" s="178"/>
      <c r="D136" s="196"/>
      <c r="E136" s="196"/>
      <c r="F136" s="196"/>
      <c r="G136" s="178"/>
      <c r="H136" s="178"/>
      <c r="I136" s="178"/>
      <c r="J136" s="178"/>
      <c r="K136" s="178"/>
      <c r="L136" s="178"/>
      <c r="M136" s="178"/>
      <c r="N136" s="178"/>
      <c r="O136" s="178"/>
      <c r="P136" s="187"/>
      <c r="Q136" s="177"/>
    </row>
    <row r="137">
      <c r="A137" s="178"/>
      <c r="B137" s="178"/>
      <c r="C137" s="178"/>
      <c r="D137" s="196"/>
      <c r="E137" s="196"/>
      <c r="F137" s="196"/>
      <c r="G137" s="178"/>
      <c r="H137" s="178"/>
      <c r="I137" s="178"/>
      <c r="J137" s="178"/>
      <c r="K137" s="178"/>
      <c r="L137" s="178"/>
      <c r="M137" s="178"/>
      <c r="N137" s="178"/>
      <c r="O137" s="178"/>
      <c r="P137" s="187"/>
      <c r="Q137" s="177"/>
    </row>
    <row r="138">
      <c r="A138" s="178"/>
      <c r="B138" s="178"/>
      <c r="C138" s="178"/>
      <c r="D138" s="196"/>
      <c r="E138" s="196"/>
      <c r="F138" s="196"/>
      <c r="G138" s="178"/>
      <c r="H138" s="178"/>
      <c r="I138" s="178"/>
      <c r="J138" s="178"/>
      <c r="K138" s="178"/>
      <c r="L138" s="178"/>
      <c r="M138" s="178"/>
      <c r="N138" s="178"/>
      <c r="O138" s="178"/>
      <c r="P138" s="187"/>
      <c r="Q138" s="177"/>
    </row>
    <row r="139">
      <c r="A139" s="178"/>
      <c r="B139" s="178"/>
      <c r="C139" s="178"/>
      <c r="D139" s="196"/>
      <c r="E139" s="196"/>
      <c r="F139" s="196"/>
      <c r="G139" s="178"/>
      <c r="H139" s="178"/>
      <c r="I139" s="178"/>
      <c r="J139" s="178"/>
      <c r="K139" s="178"/>
      <c r="L139" s="178"/>
      <c r="M139" s="178"/>
      <c r="N139" s="178"/>
      <c r="O139" s="178"/>
      <c r="P139" s="187"/>
      <c r="Q139" s="177"/>
    </row>
    <row r="140">
      <c r="A140" s="178"/>
      <c r="B140" s="178"/>
      <c r="C140" s="178"/>
      <c r="D140" s="196"/>
      <c r="E140" s="196"/>
      <c r="F140" s="196"/>
      <c r="G140" s="178"/>
      <c r="H140" s="178"/>
      <c r="I140" s="178"/>
      <c r="J140" s="178"/>
      <c r="K140" s="178"/>
      <c r="L140" s="178"/>
      <c r="M140" s="178"/>
      <c r="N140" s="178"/>
      <c r="O140" s="178"/>
      <c r="P140" s="187"/>
      <c r="Q140" s="177"/>
    </row>
    <row r="141">
      <c r="A141" s="178"/>
      <c r="B141" s="178"/>
      <c r="C141" s="178"/>
      <c r="D141" s="196"/>
      <c r="E141" s="196"/>
      <c r="F141" s="196"/>
      <c r="G141" s="178"/>
      <c r="H141" s="178"/>
      <c r="I141" s="178"/>
      <c r="J141" s="178"/>
      <c r="K141" s="178"/>
      <c r="L141" s="178"/>
      <c r="M141" s="178"/>
      <c r="N141" s="178"/>
      <c r="O141" s="178"/>
      <c r="P141" s="187"/>
      <c r="Q141" s="177"/>
    </row>
    <row r="142">
      <c r="A142" s="178"/>
      <c r="B142" s="178"/>
      <c r="C142" s="178"/>
      <c r="D142" s="196"/>
      <c r="E142" s="196"/>
      <c r="F142" s="196"/>
      <c r="G142" s="178"/>
      <c r="H142" s="178"/>
      <c r="I142" s="178"/>
      <c r="J142" s="178"/>
      <c r="K142" s="178"/>
      <c r="L142" s="178"/>
      <c r="M142" s="178"/>
      <c r="N142" s="178"/>
      <c r="O142" s="178"/>
      <c r="P142" s="187"/>
      <c r="Q142" s="177"/>
    </row>
    <row r="143">
      <c r="A143" s="178"/>
      <c r="B143" s="178"/>
      <c r="C143" s="178"/>
      <c r="D143" s="196"/>
      <c r="E143" s="196"/>
      <c r="F143" s="196"/>
      <c r="G143" s="178"/>
      <c r="H143" s="178"/>
      <c r="I143" s="178"/>
      <c r="J143" s="178"/>
      <c r="K143" s="178"/>
      <c r="L143" s="178"/>
      <c r="M143" s="178"/>
      <c r="N143" s="178"/>
      <c r="O143" s="178"/>
      <c r="P143" s="187"/>
      <c r="Q143" s="177"/>
    </row>
    <row r="144">
      <c r="A144" s="178"/>
      <c r="B144" s="178"/>
      <c r="C144" s="178"/>
      <c r="D144" s="196"/>
      <c r="E144" s="196"/>
      <c r="F144" s="196"/>
      <c r="G144" s="178"/>
      <c r="H144" s="178"/>
      <c r="I144" s="178"/>
      <c r="J144" s="178"/>
      <c r="K144" s="178"/>
      <c r="L144" s="178"/>
      <c r="M144" s="178"/>
      <c r="N144" s="178"/>
      <c r="O144" s="178"/>
      <c r="P144" s="187"/>
      <c r="Q144" s="177"/>
    </row>
    <row r="145">
      <c r="A145" s="178"/>
      <c r="B145" s="178"/>
      <c r="C145" s="178"/>
      <c r="D145" s="196"/>
      <c r="E145" s="196"/>
      <c r="F145" s="196"/>
      <c r="G145" s="178"/>
      <c r="H145" s="178"/>
      <c r="I145" s="178"/>
      <c r="J145" s="178"/>
      <c r="K145" s="178"/>
      <c r="L145" s="178"/>
      <c r="M145" s="178"/>
      <c r="N145" s="178"/>
      <c r="O145" s="178"/>
      <c r="P145" s="187"/>
      <c r="Q145" s="177"/>
    </row>
    <row r="146">
      <c r="A146" s="178"/>
      <c r="B146" s="178"/>
      <c r="C146" s="178"/>
      <c r="D146" s="196"/>
      <c r="E146" s="196"/>
      <c r="F146" s="196"/>
      <c r="G146" s="178"/>
      <c r="H146" s="178"/>
      <c r="I146" s="178"/>
      <c r="J146" s="178"/>
      <c r="K146" s="178"/>
      <c r="L146" s="178"/>
      <c r="M146" s="178"/>
      <c r="N146" s="178"/>
      <c r="O146" s="178"/>
      <c r="P146" s="187"/>
      <c r="Q146" s="177"/>
    </row>
    <row r="147">
      <c r="A147" s="178"/>
      <c r="B147" s="178"/>
      <c r="C147" s="178"/>
      <c r="D147" s="196"/>
      <c r="E147" s="196"/>
      <c r="F147" s="196"/>
      <c r="G147" s="178"/>
      <c r="H147" s="178"/>
      <c r="I147" s="178"/>
      <c r="J147" s="178"/>
      <c r="K147" s="178"/>
      <c r="L147" s="178"/>
      <c r="M147" s="178"/>
      <c r="N147" s="178"/>
      <c r="O147" s="178"/>
      <c r="P147" s="187"/>
      <c r="Q147" s="177"/>
    </row>
    <row r="148">
      <c r="A148" s="178"/>
      <c r="B148" s="178"/>
      <c r="C148" s="178"/>
      <c r="D148" s="196"/>
      <c r="E148" s="196"/>
      <c r="F148" s="196"/>
      <c r="G148" s="178"/>
      <c r="H148" s="178"/>
      <c r="I148" s="178"/>
      <c r="J148" s="178"/>
      <c r="K148" s="178"/>
      <c r="L148" s="178"/>
      <c r="M148" s="178"/>
      <c r="N148" s="178"/>
      <c r="O148" s="178"/>
      <c r="P148" s="187"/>
      <c r="Q148" s="177"/>
    </row>
    <row r="149">
      <c r="A149" s="178"/>
      <c r="B149" s="178"/>
      <c r="C149" s="178"/>
      <c r="D149" s="196"/>
      <c r="E149" s="196"/>
      <c r="F149" s="196"/>
      <c r="G149" s="178"/>
      <c r="H149" s="178"/>
      <c r="I149" s="178"/>
      <c r="J149" s="178"/>
      <c r="K149" s="178"/>
      <c r="L149" s="178"/>
      <c r="M149" s="178"/>
      <c r="N149" s="178"/>
      <c r="O149" s="178"/>
      <c r="P149" s="187"/>
      <c r="Q149" s="177"/>
    </row>
    <row r="150">
      <c r="A150" s="178"/>
      <c r="B150" s="178"/>
      <c r="C150" s="178"/>
      <c r="D150" s="196"/>
      <c r="E150" s="196"/>
      <c r="F150" s="196"/>
      <c r="G150" s="178"/>
      <c r="H150" s="178"/>
      <c r="I150" s="178"/>
      <c r="J150" s="178"/>
      <c r="K150" s="178"/>
      <c r="L150" s="178"/>
      <c r="M150" s="178"/>
      <c r="N150" s="178"/>
      <c r="O150" s="178"/>
      <c r="P150" s="187"/>
      <c r="Q150" s="177"/>
    </row>
    <row r="151">
      <c r="A151" s="178"/>
      <c r="B151" s="178"/>
      <c r="C151" s="178"/>
      <c r="D151" s="196"/>
      <c r="E151" s="196"/>
      <c r="F151" s="196"/>
      <c r="G151" s="178"/>
      <c r="H151" s="178"/>
      <c r="I151" s="178"/>
      <c r="J151" s="178"/>
      <c r="K151" s="178"/>
      <c r="L151" s="178"/>
      <c r="M151" s="178"/>
      <c r="N151" s="178"/>
      <c r="O151" s="178"/>
      <c r="P151" s="187"/>
      <c r="Q151" s="177"/>
    </row>
    <row r="152">
      <c r="A152" s="178"/>
      <c r="B152" s="178"/>
      <c r="C152" s="178"/>
      <c r="D152" s="196"/>
      <c r="E152" s="196"/>
      <c r="F152" s="196"/>
      <c r="G152" s="178"/>
      <c r="H152" s="178"/>
      <c r="I152" s="178"/>
      <c r="J152" s="178"/>
      <c r="K152" s="178"/>
      <c r="L152" s="178"/>
      <c r="M152" s="178"/>
      <c r="N152" s="178"/>
      <c r="O152" s="178"/>
      <c r="P152" s="187"/>
      <c r="Q152" s="177"/>
    </row>
    <row r="153">
      <c r="A153" s="178"/>
      <c r="B153" s="178"/>
      <c r="C153" s="178"/>
      <c r="D153" s="196"/>
      <c r="E153" s="196"/>
      <c r="F153" s="196"/>
      <c r="G153" s="178"/>
      <c r="H153" s="178"/>
      <c r="I153" s="178"/>
      <c r="J153" s="178"/>
      <c r="K153" s="178"/>
      <c r="L153" s="178"/>
      <c r="M153" s="178"/>
      <c r="N153" s="178"/>
      <c r="O153" s="178"/>
      <c r="P153" s="187"/>
      <c r="Q153" s="177"/>
    </row>
    <row r="154">
      <c r="A154" s="178"/>
      <c r="B154" s="178"/>
      <c r="C154" s="178"/>
      <c r="D154" s="196"/>
      <c r="E154" s="196"/>
      <c r="F154" s="196"/>
      <c r="G154" s="178"/>
      <c r="H154" s="178"/>
      <c r="I154" s="178"/>
      <c r="J154" s="178"/>
      <c r="K154" s="178"/>
      <c r="L154" s="178"/>
      <c r="M154" s="178"/>
      <c r="N154" s="178"/>
      <c r="O154" s="178"/>
      <c r="P154" s="187"/>
      <c r="Q154" s="177"/>
    </row>
    <row r="155">
      <c r="A155" s="178"/>
      <c r="B155" s="178"/>
      <c r="C155" s="178"/>
      <c r="D155" s="196"/>
      <c r="E155" s="196"/>
      <c r="F155" s="196"/>
      <c r="G155" s="178"/>
      <c r="H155" s="178"/>
      <c r="I155" s="178"/>
      <c r="J155" s="178"/>
      <c r="K155" s="178"/>
      <c r="L155" s="178"/>
      <c r="M155" s="178"/>
      <c r="N155" s="178"/>
      <c r="O155" s="178"/>
      <c r="P155" s="187"/>
      <c r="Q155" s="177"/>
    </row>
    <row r="156">
      <c r="A156" s="178"/>
      <c r="B156" s="178"/>
      <c r="C156" s="178"/>
      <c r="D156" s="196"/>
      <c r="E156" s="196"/>
      <c r="F156" s="196"/>
      <c r="G156" s="178"/>
      <c r="H156" s="178"/>
      <c r="I156" s="178"/>
      <c r="J156" s="178"/>
      <c r="K156" s="178"/>
      <c r="L156" s="178"/>
      <c r="M156" s="178"/>
      <c r="N156" s="178"/>
      <c r="O156" s="178"/>
      <c r="P156" s="187"/>
      <c r="Q156" s="177"/>
    </row>
    <row r="157">
      <c r="A157" s="178"/>
      <c r="B157" s="178"/>
      <c r="C157" s="178"/>
      <c r="D157" s="196"/>
      <c r="E157" s="196"/>
      <c r="F157" s="196"/>
      <c r="G157" s="178"/>
      <c r="H157" s="178"/>
      <c r="I157" s="178"/>
      <c r="J157" s="178"/>
      <c r="K157" s="178"/>
      <c r="L157" s="178"/>
      <c r="M157" s="178"/>
      <c r="N157" s="178"/>
      <c r="O157" s="178"/>
      <c r="P157" s="187"/>
      <c r="Q157" s="177"/>
    </row>
    <row r="158">
      <c r="A158" s="178"/>
      <c r="B158" s="178"/>
      <c r="C158" s="178"/>
      <c r="D158" s="196"/>
      <c r="E158" s="196"/>
      <c r="F158" s="196"/>
      <c r="G158" s="178"/>
      <c r="H158" s="178"/>
      <c r="I158" s="178"/>
      <c r="J158" s="178"/>
      <c r="K158" s="178"/>
      <c r="L158" s="178"/>
      <c r="M158" s="178"/>
      <c r="N158" s="178"/>
      <c r="O158" s="178"/>
      <c r="P158" s="187"/>
      <c r="Q158" s="177"/>
    </row>
    <row r="159">
      <c r="A159" s="178"/>
      <c r="B159" s="178"/>
      <c r="C159" s="178"/>
      <c r="D159" s="196"/>
      <c r="E159" s="196"/>
      <c r="F159" s="196"/>
      <c r="G159" s="178"/>
      <c r="H159" s="178"/>
      <c r="I159" s="178"/>
      <c r="J159" s="178"/>
      <c r="K159" s="178"/>
      <c r="L159" s="178"/>
      <c r="M159" s="178"/>
      <c r="N159" s="178"/>
      <c r="O159" s="178"/>
      <c r="P159" s="187"/>
      <c r="Q159" s="177"/>
    </row>
    <row r="160">
      <c r="A160" s="178"/>
      <c r="B160" s="178"/>
      <c r="C160" s="178"/>
      <c r="D160" s="196"/>
      <c r="E160" s="196"/>
      <c r="F160" s="196"/>
      <c r="G160" s="178"/>
      <c r="H160" s="178"/>
      <c r="I160" s="178"/>
      <c r="J160" s="178"/>
      <c r="K160" s="178"/>
      <c r="L160" s="178"/>
      <c r="M160" s="178"/>
      <c r="N160" s="178"/>
      <c r="O160" s="178"/>
      <c r="P160" s="187"/>
      <c r="Q160" s="177"/>
    </row>
    <row r="161">
      <c r="A161" s="178"/>
      <c r="B161" s="178"/>
      <c r="C161" s="178"/>
      <c r="D161" s="196"/>
      <c r="E161" s="196"/>
      <c r="F161" s="196"/>
      <c r="G161" s="178"/>
      <c r="H161" s="178"/>
      <c r="I161" s="178"/>
      <c r="J161" s="178"/>
      <c r="K161" s="178"/>
      <c r="L161" s="178"/>
      <c r="M161" s="178"/>
      <c r="N161" s="178"/>
      <c r="O161" s="178"/>
      <c r="P161" s="187"/>
      <c r="Q161" s="177"/>
    </row>
    <row r="162">
      <c r="A162" s="178"/>
      <c r="B162" s="178"/>
      <c r="C162" s="178"/>
      <c r="D162" s="196"/>
      <c r="E162" s="196"/>
      <c r="F162" s="196"/>
      <c r="G162" s="178"/>
      <c r="H162" s="178"/>
      <c r="I162" s="178"/>
      <c r="J162" s="178"/>
      <c r="K162" s="178"/>
      <c r="L162" s="178"/>
      <c r="M162" s="178"/>
      <c r="N162" s="178"/>
      <c r="O162" s="178"/>
      <c r="P162" s="187"/>
      <c r="Q162" s="177"/>
    </row>
    <row r="163">
      <c r="A163" s="178"/>
      <c r="B163" s="178"/>
      <c r="C163" s="178"/>
      <c r="D163" s="196"/>
      <c r="E163" s="196"/>
      <c r="F163" s="196"/>
      <c r="G163" s="178"/>
      <c r="H163" s="178"/>
      <c r="I163" s="178"/>
      <c r="J163" s="178"/>
      <c r="K163" s="178"/>
      <c r="L163" s="178"/>
      <c r="M163" s="178"/>
      <c r="N163" s="178"/>
      <c r="O163" s="178"/>
      <c r="P163" s="187"/>
      <c r="Q163" s="177"/>
    </row>
    <row r="164">
      <c r="A164" s="178"/>
      <c r="B164" s="178"/>
      <c r="C164" s="178"/>
      <c r="D164" s="196"/>
      <c r="E164" s="196"/>
      <c r="F164" s="196"/>
      <c r="G164" s="178"/>
      <c r="H164" s="178"/>
      <c r="I164" s="178"/>
      <c r="J164" s="178"/>
      <c r="K164" s="178"/>
      <c r="L164" s="178"/>
      <c r="M164" s="178"/>
      <c r="N164" s="178"/>
      <c r="O164" s="178"/>
      <c r="P164" s="187"/>
      <c r="Q164" s="177"/>
    </row>
    <row r="165">
      <c r="A165" s="178"/>
      <c r="B165" s="178"/>
      <c r="C165" s="178"/>
      <c r="D165" s="196"/>
      <c r="E165" s="196"/>
      <c r="F165" s="196"/>
      <c r="G165" s="178"/>
      <c r="H165" s="178"/>
      <c r="I165" s="178"/>
      <c r="J165" s="178"/>
      <c r="K165" s="178"/>
      <c r="L165" s="178"/>
      <c r="M165" s="178"/>
      <c r="N165" s="178"/>
      <c r="O165" s="178"/>
      <c r="P165" s="187"/>
      <c r="Q165" s="177"/>
    </row>
    <row r="166">
      <c r="A166" s="178"/>
      <c r="B166" s="178"/>
      <c r="C166" s="178"/>
      <c r="D166" s="196"/>
      <c r="E166" s="196"/>
      <c r="F166" s="196"/>
      <c r="G166" s="178"/>
      <c r="H166" s="178"/>
      <c r="I166" s="178"/>
      <c r="J166" s="178"/>
      <c r="K166" s="178"/>
      <c r="L166" s="178"/>
      <c r="M166" s="178"/>
      <c r="N166" s="178"/>
      <c r="O166" s="178"/>
      <c r="P166" s="187"/>
      <c r="Q166" s="177"/>
    </row>
    <row r="167">
      <c r="A167" s="178"/>
      <c r="B167" s="178"/>
      <c r="C167" s="178"/>
      <c r="D167" s="196"/>
      <c r="E167" s="196"/>
      <c r="F167" s="196"/>
      <c r="G167" s="178"/>
      <c r="H167" s="178"/>
      <c r="I167" s="178"/>
      <c r="J167" s="178"/>
      <c r="K167" s="178"/>
      <c r="L167" s="178"/>
      <c r="M167" s="178"/>
      <c r="N167" s="178"/>
      <c r="O167" s="178"/>
      <c r="P167" s="187"/>
      <c r="Q167" s="177"/>
    </row>
    <row r="168">
      <c r="A168" s="178"/>
      <c r="B168" s="178"/>
      <c r="C168" s="178"/>
      <c r="D168" s="196"/>
      <c r="E168" s="196"/>
      <c r="F168" s="196"/>
      <c r="G168" s="178"/>
      <c r="H168" s="178"/>
      <c r="I168" s="178"/>
      <c r="J168" s="178"/>
      <c r="K168" s="178"/>
      <c r="L168" s="178"/>
      <c r="M168" s="178"/>
      <c r="N168" s="178"/>
      <c r="O168" s="178"/>
      <c r="P168" s="187"/>
      <c r="Q168" s="177"/>
    </row>
    <row r="169">
      <c r="A169" s="178"/>
      <c r="B169" s="178"/>
      <c r="C169" s="178"/>
      <c r="D169" s="196"/>
      <c r="E169" s="196"/>
      <c r="F169" s="196"/>
      <c r="G169" s="178"/>
      <c r="H169" s="178"/>
      <c r="I169" s="178"/>
      <c r="J169" s="178"/>
      <c r="K169" s="178"/>
      <c r="L169" s="178"/>
      <c r="M169" s="178"/>
      <c r="N169" s="178"/>
      <c r="O169" s="178"/>
      <c r="P169" s="187"/>
      <c r="Q169" s="177"/>
    </row>
    <row r="170">
      <c r="A170" s="178"/>
      <c r="B170" s="178"/>
      <c r="C170" s="178"/>
      <c r="D170" s="196"/>
      <c r="E170" s="196"/>
      <c r="F170" s="196"/>
      <c r="G170" s="178"/>
      <c r="H170" s="178"/>
      <c r="I170" s="178"/>
      <c r="J170" s="178"/>
      <c r="K170" s="178"/>
      <c r="L170" s="178"/>
      <c r="M170" s="178"/>
      <c r="N170" s="178"/>
      <c r="O170" s="178"/>
      <c r="P170" s="187"/>
      <c r="Q170" s="177"/>
    </row>
    <row r="171">
      <c r="A171" s="178"/>
      <c r="B171" s="178"/>
      <c r="C171" s="178"/>
      <c r="D171" s="196"/>
      <c r="E171" s="196"/>
      <c r="F171" s="196"/>
      <c r="G171" s="178"/>
      <c r="H171" s="178"/>
      <c r="I171" s="178"/>
      <c r="J171" s="178"/>
      <c r="K171" s="178"/>
      <c r="L171" s="178"/>
      <c r="M171" s="178"/>
      <c r="N171" s="178"/>
      <c r="O171" s="178"/>
      <c r="P171" s="187"/>
      <c r="Q171" s="177"/>
    </row>
    <row r="172">
      <c r="A172" s="178"/>
      <c r="B172" s="178"/>
      <c r="C172" s="178"/>
      <c r="D172" s="196"/>
      <c r="E172" s="196"/>
      <c r="F172" s="196"/>
      <c r="G172" s="178"/>
      <c r="H172" s="178"/>
      <c r="I172" s="178"/>
      <c r="J172" s="178"/>
      <c r="K172" s="178"/>
      <c r="L172" s="178"/>
      <c r="M172" s="178"/>
      <c r="N172" s="178"/>
      <c r="O172" s="178"/>
      <c r="P172" s="187"/>
      <c r="Q172" s="177"/>
    </row>
    <row r="173">
      <c r="A173" s="178"/>
      <c r="B173" s="178"/>
      <c r="C173" s="178"/>
      <c r="D173" s="196"/>
      <c r="E173" s="196"/>
      <c r="F173" s="196"/>
      <c r="G173" s="178"/>
      <c r="H173" s="178"/>
      <c r="I173" s="178"/>
      <c r="J173" s="178"/>
      <c r="K173" s="178"/>
      <c r="L173" s="178"/>
      <c r="M173" s="178"/>
      <c r="N173" s="178"/>
      <c r="O173" s="178"/>
      <c r="P173" s="187"/>
      <c r="Q173" s="177"/>
    </row>
    <row r="174">
      <c r="A174" s="178"/>
      <c r="B174" s="178"/>
      <c r="C174" s="178"/>
      <c r="D174" s="196"/>
      <c r="E174" s="196"/>
      <c r="F174" s="196"/>
      <c r="G174" s="178"/>
      <c r="H174" s="178"/>
      <c r="I174" s="178"/>
      <c r="J174" s="178"/>
      <c r="K174" s="178"/>
      <c r="L174" s="178"/>
      <c r="M174" s="178"/>
      <c r="N174" s="178"/>
      <c r="O174" s="178"/>
      <c r="P174" s="187"/>
      <c r="Q174" s="177"/>
    </row>
    <row r="175">
      <c r="A175" s="178"/>
      <c r="B175" s="178"/>
      <c r="C175" s="178"/>
      <c r="D175" s="196"/>
      <c r="E175" s="196"/>
      <c r="F175" s="196"/>
      <c r="G175" s="178"/>
      <c r="H175" s="178"/>
      <c r="I175" s="178"/>
      <c r="J175" s="178"/>
      <c r="K175" s="178"/>
      <c r="L175" s="178"/>
      <c r="M175" s="178"/>
      <c r="N175" s="178"/>
      <c r="O175" s="178"/>
      <c r="P175" s="187"/>
      <c r="Q175" s="177"/>
    </row>
    <row r="176">
      <c r="A176" s="178"/>
      <c r="B176" s="178"/>
      <c r="C176" s="178"/>
      <c r="D176" s="196"/>
      <c r="E176" s="196"/>
      <c r="F176" s="196"/>
      <c r="G176" s="178"/>
      <c r="H176" s="178"/>
      <c r="I176" s="178"/>
      <c r="J176" s="178"/>
      <c r="K176" s="178"/>
      <c r="L176" s="178"/>
      <c r="M176" s="178"/>
      <c r="N176" s="178"/>
      <c r="O176" s="178"/>
      <c r="P176" s="187"/>
      <c r="Q176" s="177"/>
    </row>
    <row r="177">
      <c r="A177" s="178"/>
      <c r="B177" s="178"/>
      <c r="C177" s="178"/>
      <c r="D177" s="196"/>
      <c r="E177" s="196"/>
      <c r="F177" s="196"/>
      <c r="G177" s="178"/>
      <c r="H177" s="178"/>
      <c r="I177" s="178"/>
      <c r="J177" s="178"/>
      <c r="K177" s="178"/>
      <c r="L177" s="178"/>
      <c r="M177" s="178"/>
      <c r="N177" s="178"/>
      <c r="O177" s="178"/>
      <c r="P177" s="187"/>
      <c r="Q177" s="177"/>
    </row>
    <row r="178">
      <c r="A178" s="178"/>
      <c r="B178" s="178"/>
      <c r="C178" s="178"/>
      <c r="D178" s="196"/>
      <c r="E178" s="196"/>
      <c r="F178" s="196"/>
      <c r="G178" s="178"/>
      <c r="H178" s="178"/>
      <c r="I178" s="178"/>
      <c r="J178" s="178"/>
      <c r="K178" s="178"/>
      <c r="L178" s="178"/>
      <c r="M178" s="178"/>
      <c r="N178" s="178"/>
      <c r="O178" s="178"/>
      <c r="P178" s="187"/>
      <c r="Q178" s="177"/>
    </row>
    <row r="179">
      <c r="A179" s="178"/>
      <c r="B179" s="178"/>
      <c r="C179" s="178"/>
      <c r="D179" s="196"/>
      <c r="E179" s="196"/>
      <c r="F179" s="196"/>
      <c r="G179" s="178"/>
      <c r="H179" s="178"/>
      <c r="I179" s="178"/>
      <c r="J179" s="178"/>
      <c r="K179" s="178"/>
      <c r="L179" s="178"/>
      <c r="M179" s="178"/>
      <c r="N179" s="178"/>
      <c r="O179" s="178"/>
      <c r="P179" s="187"/>
      <c r="Q179" s="177"/>
    </row>
    <row r="180">
      <c r="A180" s="178"/>
      <c r="B180" s="178"/>
      <c r="C180" s="178"/>
      <c r="D180" s="196"/>
      <c r="E180" s="196"/>
      <c r="F180" s="196"/>
      <c r="G180" s="178"/>
      <c r="H180" s="178"/>
      <c r="I180" s="178"/>
      <c r="J180" s="178"/>
      <c r="K180" s="178"/>
      <c r="L180" s="178"/>
      <c r="M180" s="178"/>
      <c r="N180" s="178"/>
      <c r="O180" s="178"/>
      <c r="P180" s="187"/>
      <c r="Q180" s="177"/>
    </row>
    <row r="181">
      <c r="A181" s="178"/>
      <c r="B181" s="178"/>
      <c r="C181" s="178"/>
      <c r="D181" s="196"/>
      <c r="E181" s="196"/>
      <c r="F181" s="196"/>
      <c r="G181" s="178"/>
      <c r="H181" s="178"/>
      <c r="I181" s="178"/>
      <c r="J181" s="178"/>
      <c r="K181" s="178"/>
      <c r="L181" s="178"/>
      <c r="M181" s="178"/>
      <c r="N181" s="178"/>
      <c r="O181" s="178"/>
      <c r="P181" s="187"/>
      <c r="Q181" s="177"/>
    </row>
    <row r="182">
      <c r="A182" s="178"/>
      <c r="B182" s="178"/>
      <c r="C182" s="178"/>
      <c r="D182" s="196"/>
      <c r="E182" s="196"/>
      <c r="F182" s="196"/>
      <c r="G182" s="178"/>
      <c r="H182" s="178"/>
      <c r="I182" s="178"/>
      <c r="J182" s="178"/>
      <c r="K182" s="178"/>
      <c r="L182" s="178"/>
      <c r="M182" s="178"/>
      <c r="N182" s="178"/>
      <c r="O182" s="178"/>
      <c r="P182" s="187"/>
      <c r="Q182" s="177"/>
    </row>
    <row r="183">
      <c r="A183" s="178"/>
      <c r="B183" s="178"/>
      <c r="C183" s="178"/>
      <c r="D183" s="196"/>
      <c r="E183" s="196"/>
      <c r="F183" s="196"/>
      <c r="G183" s="178"/>
      <c r="H183" s="178"/>
      <c r="I183" s="178"/>
      <c r="J183" s="178"/>
      <c r="K183" s="178"/>
      <c r="L183" s="178"/>
      <c r="M183" s="178"/>
      <c r="N183" s="178"/>
      <c r="O183" s="178"/>
      <c r="P183" s="187"/>
      <c r="Q183" s="177"/>
    </row>
    <row r="184">
      <c r="A184" s="178"/>
      <c r="B184" s="178"/>
      <c r="C184" s="178"/>
      <c r="D184" s="196"/>
      <c r="E184" s="196"/>
      <c r="F184" s="196"/>
      <c r="G184" s="178"/>
      <c r="H184" s="178"/>
      <c r="I184" s="178"/>
      <c r="J184" s="178"/>
      <c r="K184" s="178"/>
      <c r="L184" s="178"/>
      <c r="M184" s="178"/>
      <c r="N184" s="178"/>
      <c r="O184" s="178"/>
      <c r="P184" s="187"/>
      <c r="Q184" s="177"/>
    </row>
    <row r="185">
      <c r="A185" s="178"/>
      <c r="B185" s="178"/>
      <c r="C185" s="178"/>
      <c r="D185" s="196"/>
      <c r="E185" s="196"/>
      <c r="F185" s="196"/>
      <c r="G185" s="178"/>
      <c r="H185" s="178"/>
      <c r="I185" s="178"/>
      <c r="J185" s="178"/>
      <c r="K185" s="178"/>
      <c r="L185" s="178"/>
      <c r="M185" s="178"/>
      <c r="N185" s="178"/>
      <c r="O185" s="178"/>
      <c r="P185" s="187"/>
      <c r="Q185" s="177"/>
    </row>
    <row r="186">
      <c r="A186" s="178"/>
      <c r="B186" s="178"/>
      <c r="C186" s="178"/>
      <c r="D186" s="196"/>
      <c r="E186" s="196"/>
      <c r="F186" s="196"/>
      <c r="G186" s="178"/>
      <c r="H186" s="178"/>
      <c r="I186" s="178"/>
      <c r="J186" s="178"/>
      <c r="K186" s="178"/>
      <c r="L186" s="178"/>
      <c r="M186" s="178"/>
      <c r="N186" s="178"/>
      <c r="O186" s="178"/>
      <c r="P186" s="187"/>
      <c r="Q186" s="177"/>
    </row>
    <row r="187">
      <c r="A187" s="178"/>
      <c r="B187" s="178"/>
      <c r="C187" s="178"/>
      <c r="D187" s="196"/>
      <c r="E187" s="196"/>
      <c r="F187" s="196"/>
      <c r="G187" s="178"/>
      <c r="H187" s="178"/>
      <c r="I187" s="178"/>
      <c r="J187" s="178"/>
      <c r="K187" s="178"/>
      <c r="L187" s="178"/>
      <c r="M187" s="178"/>
      <c r="N187" s="178"/>
      <c r="O187" s="178"/>
      <c r="P187" s="187"/>
      <c r="Q187" s="177"/>
    </row>
    <row r="188">
      <c r="A188" s="178"/>
      <c r="B188" s="178"/>
      <c r="C188" s="178"/>
      <c r="D188" s="196"/>
      <c r="E188" s="196"/>
      <c r="F188" s="196"/>
      <c r="G188" s="178"/>
      <c r="H188" s="178"/>
      <c r="I188" s="178"/>
      <c r="J188" s="178"/>
      <c r="K188" s="178"/>
      <c r="L188" s="178"/>
      <c r="M188" s="178"/>
      <c r="N188" s="178"/>
      <c r="O188" s="178"/>
      <c r="P188" s="187"/>
      <c r="Q188" s="177"/>
    </row>
    <row r="189">
      <c r="A189" s="178"/>
      <c r="B189" s="178"/>
      <c r="C189" s="178"/>
      <c r="D189" s="196"/>
      <c r="E189" s="196"/>
      <c r="F189" s="196"/>
      <c r="G189" s="178"/>
      <c r="H189" s="178"/>
      <c r="I189" s="178"/>
      <c r="J189" s="178"/>
      <c r="K189" s="178"/>
      <c r="L189" s="178"/>
      <c r="M189" s="178"/>
      <c r="N189" s="178"/>
      <c r="O189" s="178"/>
      <c r="P189" s="187"/>
      <c r="Q189" s="177"/>
    </row>
    <row r="190">
      <c r="A190" s="178"/>
      <c r="B190" s="178"/>
      <c r="C190" s="178"/>
      <c r="D190" s="196"/>
      <c r="E190" s="196"/>
      <c r="F190" s="196"/>
      <c r="G190" s="178"/>
      <c r="H190" s="178"/>
      <c r="I190" s="178"/>
      <c r="J190" s="178"/>
      <c r="K190" s="178"/>
      <c r="L190" s="178"/>
      <c r="M190" s="178"/>
      <c r="N190" s="178"/>
      <c r="O190" s="178"/>
      <c r="P190" s="187"/>
      <c r="Q190" s="177"/>
    </row>
    <row r="191">
      <c r="A191" s="178"/>
      <c r="B191" s="178"/>
      <c r="C191" s="178"/>
      <c r="D191" s="196"/>
      <c r="E191" s="196"/>
      <c r="F191" s="196"/>
      <c r="G191" s="178"/>
      <c r="H191" s="178"/>
      <c r="I191" s="178"/>
      <c r="J191" s="178"/>
      <c r="K191" s="178"/>
      <c r="L191" s="178"/>
      <c r="M191" s="178"/>
      <c r="N191" s="178"/>
      <c r="O191" s="178"/>
      <c r="P191" s="187"/>
      <c r="Q191" s="177"/>
    </row>
    <row r="192">
      <c r="A192" s="178"/>
      <c r="B192" s="178"/>
      <c r="C192" s="178"/>
      <c r="D192" s="196"/>
      <c r="E192" s="196"/>
      <c r="F192" s="196"/>
      <c r="G192" s="178"/>
      <c r="H192" s="178"/>
      <c r="I192" s="178"/>
      <c r="J192" s="178"/>
      <c r="K192" s="178"/>
      <c r="L192" s="178"/>
      <c r="M192" s="178"/>
      <c r="N192" s="178"/>
      <c r="O192" s="178"/>
      <c r="P192" s="187"/>
      <c r="Q192" s="177"/>
    </row>
    <row r="193">
      <c r="A193" s="178"/>
      <c r="B193" s="178"/>
      <c r="C193" s="178"/>
      <c r="D193" s="196"/>
      <c r="E193" s="196"/>
      <c r="F193" s="196"/>
      <c r="G193" s="178"/>
      <c r="H193" s="178"/>
      <c r="I193" s="178"/>
      <c r="J193" s="178"/>
      <c r="K193" s="178"/>
      <c r="L193" s="178"/>
      <c r="M193" s="178"/>
      <c r="N193" s="178"/>
      <c r="O193" s="178"/>
      <c r="P193" s="187"/>
      <c r="Q193" s="177"/>
    </row>
    <row r="194">
      <c r="A194" s="178"/>
      <c r="B194" s="178"/>
      <c r="C194" s="178"/>
      <c r="D194" s="196"/>
      <c r="E194" s="196"/>
      <c r="F194" s="196"/>
      <c r="G194" s="178"/>
      <c r="H194" s="178"/>
      <c r="I194" s="178"/>
      <c r="J194" s="178"/>
      <c r="K194" s="178"/>
      <c r="L194" s="178"/>
      <c r="M194" s="178"/>
      <c r="N194" s="178"/>
      <c r="O194" s="178"/>
      <c r="P194" s="187"/>
      <c r="Q194" s="177"/>
    </row>
    <row r="195">
      <c r="A195" s="178"/>
      <c r="B195" s="178"/>
      <c r="C195" s="178"/>
      <c r="D195" s="196"/>
      <c r="E195" s="196"/>
      <c r="F195" s="196"/>
      <c r="G195" s="178"/>
      <c r="H195" s="178"/>
      <c r="I195" s="178"/>
      <c r="J195" s="178"/>
      <c r="K195" s="178"/>
      <c r="L195" s="178"/>
      <c r="M195" s="178"/>
      <c r="N195" s="178"/>
      <c r="O195" s="178"/>
      <c r="P195" s="187"/>
      <c r="Q195" s="177"/>
    </row>
    <row r="196">
      <c r="A196" s="178"/>
      <c r="B196" s="178"/>
      <c r="C196" s="178"/>
      <c r="D196" s="196"/>
      <c r="E196" s="196"/>
      <c r="F196" s="196"/>
      <c r="G196" s="178"/>
      <c r="H196" s="178"/>
      <c r="I196" s="178"/>
      <c r="J196" s="178"/>
      <c r="K196" s="178"/>
      <c r="L196" s="178"/>
      <c r="M196" s="178"/>
      <c r="N196" s="178"/>
      <c r="O196" s="178"/>
      <c r="P196" s="187"/>
      <c r="Q196" s="177"/>
    </row>
    <row r="197">
      <c r="A197" s="178"/>
      <c r="B197" s="178"/>
      <c r="C197" s="178"/>
      <c r="D197" s="196"/>
      <c r="E197" s="196"/>
      <c r="F197" s="196"/>
      <c r="G197" s="178"/>
      <c r="H197" s="178"/>
      <c r="I197" s="178"/>
      <c r="J197" s="178"/>
      <c r="K197" s="178"/>
      <c r="L197" s="178"/>
      <c r="M197" s="178"/>
      <c r="N197" s="178"/>
      <c r="O197" s="178"/>
      <c r="P197" s="187"/>
      <c r="Q197" s="177"/>
    </row>
    <row r="198">
      <c r="A198" s="178"/>
      <c r="B198" s="178"/>
      <c r="C198" s="178"/>
      <c r="D198" s="196"/>
      <c r="E198" s="196"/>
      <c r="F198" s="196"/>
      <c r="G198" s="178"/>
      <c r="H198" s="178"/>
      <c r="I198" s="178"/>
      <c r="J198" s="178"/>
      <c r="K198" s="178"/>
      <c r="L198" s="178"/>
      <c r="M198" s="178"/>
      <c r="N198" s="178"/>
      <c r="O198" s="178"/>
      <c r="P198" s="187"/>
      <c r="Q198" s="177"/>
    </row>
    <row r="199">
      <c r="A199" s="178"/>
      <c r="B199" s="178"/>
      <c r="C199" s="178"/>
      <c r="D199" s="196"/>
      <c r="E199" s="196"/>
      <c r="F199" s="196"/>
      <c r="G199" s="178"/>
      <c r="H199" s="178"/>
      <c r="I199" s="178"/>
      <c r="J199" s="178"/>
      <c r="K199" s="178"/>
      <c r="L199" s="178"/>
      <c r="M199" s="178"/>
      <c r="N199" s="178"/>
      <c r="O199" s="178"/>
      <c r="P199" s="187"/>
      <c r="Q199" s="177"/>
    </row>
    <row r="200">
      <c r="A200" s="178"/>
      <c r="B200" s="178"/>
      <c r="C200" s="178"/>
      <c r="D200" s="196"/>
      <c r="E200" s="196"/>
      <c r="F200" s="196"/>
      <c r="G200" s="178"/>
      <c r="H200" s="178"/>
      <c r="I200" s="178"/>
      <c r="J200" s="178"/>
      <c r="K200" s="178"/>
      <c r="L200" s="178"/>
      <c r="M200" s="178"/>
      <c r="N200" s="178"/>
      <c r="O200" s="178"/>
      <c r="P200" s="187"/>
      <c r="Q200" s="177"/>
    </row>
    <row r="201">
      <c r="A201" s="178"/>
      <c r="B201" s="178"/>
      <c r="C201" s="178"/>
      <c r="D201" s="196"/>
      <c r="E201" s="196"/>
      <c r="F201" s="196"/>
      <c r="G201" s="178"/>
      <c r="H201" s="178"/>
      <c r="I201" s="178"/>
      <c r="J201" s="178"/>
      <c r="K201" s="178"/>
      <c r="L201" s="178"/>
      <c r="M201" s="178"/>
      <c r="N201" s="178"/>
      <c r="O201" s="178"/>
      <c r="P201" s="187"/>
      <c r="Q201" s="177"/>
    </row>
    <row r="202">
      <c r="A202" s="178"/>
      <c r="B202" s="178"/>
      <c r="C202" s="178"/>
      <c r="D202" s="196"/>
      <c r="E202" s="196"/>
      <c r="F202" s="196"/>
      <c r="G202" s="178"/>
      <c r="H202" s="178"/>
      <c r="I202" s="178"/>
      <c r="J202" s="178"/>
      <c r="K202" s="178"/>
      <c r="L202" s="178"/>
      <c r="M202" s="178"/>
      <c r="N202" s="178"/>
      <c r="O202" s="178"/>
      <c r="P202" s="187"/>
      <c r="Q202" s="177"/>
    </row>
    <row r="203">
      <c r="A203" s="178"/>
      <c r="B203" s="178"/>
      <c r="C203" s="178"/>
      <c r="D203" s="196"/>
      <c r="E203" s="196"/>
      <c r="F203" s="196"/>
      <c r="G203" s="178"/>
      <c r="H203" s="178"/>
      <c r="I203" s="178"/>
      <c r="J203" s="178"/>
      <c r="K203" s="178"/>
      <c r="L203" s="178"/>
      <c r="M203" s="178"/>
      <c r="N203" s="178"/>
      <c r="O203" s="178"/>
      <c r="P203" s="187"/>
      <c r="Q203" s="177"/>
    </row>
    <row r="204">
      <c r="A204" s="178"/>
      <c r="B204" s="178"/>
      <c r="C204" s="178"/>
      <c r="D204" s="196"/>
      <c r="E204" s="196"/>
      <c r="F204" s="196"/>
      <c r="G204" s="178"/>
      <c r="H204" s="178"/>
      <c r="I204" s="178"/>
      <c r="J204" s="178"/>
      <c r="K204" s="178"/>
      <c r="L204" s="178"/>
      <c r="M204" s="178"/>
      <c r="N204" s="178"/>
      <c r="O204" s="178"/>
      <c r="P204" s="187"/>
      <c r="Q204" s="177"/>
    </row>
    <row r="205">
      <c r="A205" s="178"/>
      <c r="B205" s="178"/>
      <c r="C205" s="178"/>
      <c r="D205" s="196"/>
      <c r="E205" s="196"/>
      <c r="F205" s="196"/>
      <c r="G205" s="178"/>
      <c r="H205" s="178"/>
      <c r="I205" s="178"/>
      <c r="J205" s="178"/>
      <c r="K205" s="178"/>
      <c r="L205" s="178"/>
      <c r="M205" s="178"/>
      <c r="N205" s="178"/>
      <c r="O205" s="178"/>
      <c r="P205" s="187"/>
      <c r="Q205" s="177"/>
    </row>
    <row r="206">
      <c r="A206" s="178"/>
      <c r="B206" s="178"/>
      <c r="C206" s="178"/>
      <c r="D206" s="196"/>
      <c r="E206" s="196"/>
      <c r="F206" s="196"/>
      <c r="G206" s="178"/>
      <c r="H206" s="178"/>
      <c r="I206" s="178"/>
      <c r="J206" s="178"/>
      <c r="K206" s="178"/>
      <c r="L206" s="178"/>
      <c r="M206" s="178"/>
      <c r="N206" s="178"/>
      <c r="O206" s="178"/>
      <c r="P206" s="187"/>
      <c r="Q206" s="177"/>
    </row>
    <row r="207">
      <c r="A207" s="178"/>
      <c r="B207" s="178"/>
      <c r="C207" s="178"/>
      <c r="D207" s="196"/>
      <c r="E207" s="196"/>
      <c r="F207" s="196"/>
      <c r="G207" s="178"/>
      <c r="H207" s="178"/>
      <c r="I207" s="178"/>
      <c r="J207" s="178"/>
      <c r="K207" s="178"/>
      <c r="L207" s="178"/>
      <c r="M207" s="178"/>
      <c r="N207" s="178"/>
      <c r="O207" s="178"/>
      <c r="P207" s="187"/>
      <c r="Q207" s="177"/>
    </row>
    <row r="208">
      <c r="A208" s="178"/>
      <c r="B208" s="178"/>
      <c r="C208" s="178"/>
      <c r="D208" s="196"/>
      <c r="E208" s="196"/>
      <c r="F208" s="196"/>
      <c r="G208" s="178"/>
      <c r="H208" s="178"/>
      <c r="I208" s="178"/>
      <c r="J208" s="178"/>
      <c r="K208" s="178"/>
      <c r="L208" s="178"/>
      <c r="M208" s="178"/>
      <c r="N208" s="178"/>
      <c r="O208" s="178"/>
      <c r="P208" s="187"/>
      <c r="Q208" s="177"/>
    </row>
    <row r="209">
      <c r="A209" s="178"/>
      <c r="B209" s="178"/>
      <c r="C209" s="178"/>
      <c r="D209" s="196"/>
      <c r="E209" s="196"/>
      <c r="F209" s="196"/>
      <c r="G209" s="178"/>
      <c r="H209" s="178"/>
      <c r="I209" s="178"/>
      <c r="J209" s="178"/>
      <c r="K209" s="178"/>
      <c r="L209" s="178"/>
      <c r="M209" s="178"/>
      <c r="N209" s="178"/>
      <c r="O209" s="178"/>
      <c r="P209" s="187"/>
      <c r="Q209" s="177"/>
    </row>
    <row r="210">
      <c r="A210" s="178"/>
      <c r="B210" s="178"/>
      <c r="C210" s="178"/>
      <c r="D210" s="196"/>
      <c r="E210" s="196"/>
      <c r="F210" s="196"/>
      <c r="G210" s="178"/>
      <c r="H210" s="178"/>
      <c r="I210" s="178"/>
      <c r="J210" s="178"/>
      <c r="K210" s="178"/>
      <c r="L210" s="178"/>
      <c r="M210" s="178"/>
      <c r="N210" s="178"/>
      <c r="O210" s="178"/>
      <c r="P210" s="187"/>
      <c r="Q210" s="177"/>
    </row>
    <row r="211">
      <c r="A211" s="178"/>
      <c r="B211" s="178"/>
      <c r="C211" s="178"/>
      <c r="D211" s="196"/>
      <c r="E211" s="196"/>
      <c r="F211" s="196"/>
      <c r="G211" s="178"/>
      <c r="H211" s="178"/>
      <c r="I211" s="178"/>
      <c r="J211" s="178"/>
      <c r="K211" s="178"/>
      <c r="L211" s="178"/>
      <c r="M211" s="178"/>
      <c r="N211" s="178"/>
      <c r="O211" s="178"/>
      <c r="P211" s="187"/>
      <c r="Q211" s="177"/>
    </row>
    <row r="212">
      <c r="A212" s="178"/>
      <c r="B212" s="178"/>
      <c r="C212" s="178"/>
      <c r="D212" s="196"/>
      <c r="E212" s="196"/>
      <c r="F212" s="196"/>
      <c r="G212" s="178"/>
      <c r="H212" s="178"/>
      <c r="I212" s="178"/>
      <c r="J212" s="178"/>
      <c r="K212" s="178"/>
      <c r="L212" s="178"/>
      <c r="M212" s="178"/>
      <c r="N212" s="178"/>
      <c r="O212" s="178"/>
      <c r="P212" s="187"/>
      <c r="Q212" s="177"/>
    </row>
    <row r="213">
      <c r="A213" s="178"/>
      <c r="B213" s="178"/>
      <c r="C213" s="178"/>
      <c r="D213" s="196"/>
      <c r="E213" s="196"/>
      <c r="F213" s="196"/>
      <c r="G213" s="178"/>
      <c r="H213" s="178"/>
      <c r="I213" s="178"/>
      <c r="J213" s="178"/>
      <c r="K213" s="178"/>
      <c r="L213" s="178"/>
      <c r="M213" s="178"/>
      <c r="N213" s="178"/>
      <c r="O213" s="178"/>
      <c r="P213" s="187"/>
      <c r="Q213" s="177"/>
    </row>
    <row r="214">
      <c r="A214" s="178"/>
      <c r="B214" s="178"/>
      <c r="C214" s="178"/>
      <c r="D214" s="196"/>
      <c r="E214" s="196"/>
      <c r="F214" s="196"/>
      <c r="G214" s="178"/>
      <c r="H214" s="178"/>
      <c r="I214" s="178"/>
      <c r="J214" s="178"/>
      <c r="K214" s="178"/>
      <c r="L214" s="178"/>
      <c r="M214" s="178"/>
      <c r="N214" s="178"/>
      <c r="O214" s="178"/>
      <c r="P214" s="187"/>
      <c r="Q214" s="177"/>
    </row>
    <row r="215">
      <c r="A215" s="178"/>
      <c r="B215" s="178"/>
      <c r="C215" s="178"/>
      <c r="D215" s="196"/>
      <c r="E215" s="196"/>
      <c r="F215" s="196"/>
      <c r="G215" s="178"/>
      <c r="H215" s="178"/>
      <c r="I215" s="178"/>
      <c r="J215" s="178"/>
      <c r="K215" s="178"/>
      <c r="L215" s="178"/>
      <c r="M215" s="178"/>
      <c r="N215" s="178"/>
      <c r="O215" s="178"/>
      <c r="P215" s="187"/>
      <c r="Q215" s="177"/>
    </row>
    <row r="216">
      <c r="A216" s="178"/>
      <c r="B216" s="178"/>
      <c r="C216" s="178"/>
      <c r="D216" s="196"/>
      <c r="E216" s="196"/>
      <c r="F216" s="196"/>
      <c r="G216" s="178"/>
      <c r="H216" s="178"/>
      <c r="I216" s="178"/>
      <c r="J216" s="178"/>
      <c r="K216" s="178"/>
      <c r="L216" s="178"/>
      <c r="M216" s="178"/>
      <c r="N216" s="178"/>
      <c r="O216" s="178"/>
      <c r="P216" s="187"/>
      <c r="Q216" s="177"/>
    </row>
    <row r="217">
      <c r="A217" s="178"/>
      <c r="B217" s="178"/>
      <c r="C217" s="178"/>
      <c r="D217" s="196"/>
      <c r="E217" s="196"/>
      <c r="F217" s="196"/>
      <c r="G217" s="178"/>
      <c r="H217" s="178"/>
      <c r="I217" s="178"/>
      <c r="J217" s="178"/>
      <c r="K217" s="178"/>
      <c r="L217" s="178"/>
      <c r="M217" s="178"/>
      <c r="N217" s="178"/>
      <c r="O217" s="178"/>
      <c r="P217" s="187"/>
      <c r="Q217" s="177"/>
    </row>
    <row r="218">
      <c r="A218" s="178"/>
      <c r="B218" s="178"/>
      <c r="C218" s="178"/>
      <c r="D218" s="196"/>
      <c r="E218" s="196"/>
      <c r="F218" s="196"/>
      <c r="G218" s="178"/>
      <c r="H218" s="178"/>
      <c r="I218" s="178"/>
      <c r="J218" s="178"/>
      <c r="K218" s="178"/>
      <c r="L218" s="178"/>
      <c r="M218" s="178"/>
      <c r="N218" s="178"/>
      <c r="O218" s="178"/>
      <c r="P218" s="187"/>
      <c r="Q218" s="177"/>
    </row>
    <row r="219">
      <c r="A219" s="178"/>
      <c r="B219" s="178"/>
      <c r="C219" s="178"/>
      <c r="D219" s="196"/>
      <c r="E219" s="196"/>
      <c r="F219" s="196"/>
      <c r="G219" s="178"/>
      <c r="H219" s="178"/>
      <c r="I219" s="178"/>
      <c r="J219" s="178"/>
      <c r="K219" s="178"/>
      <c r="L219" s="178"/>
      <c r="M219" s="178"/>
      <c r="N219" s="178"/>
      <c r="O219" s="178"/>
      <c r="P219" s="187"/>
      <c r="Q219" s="177"/>
    </row>
    <row r="220">
      <c r="A220" s="178"/>
      <c r="B220" s="178"/>
      <c r="C220" s="178"/>
      <c r="D220" s="196"/>
      <c r="E220" s="196"/>
      <c r="F220" s="196"/>
      <c r="G220" s="178"/>
      <c r="H220" s="178"/>
      <c r="I220" s="178"/>
      <c r="J220" s="178"/>
      <c r="K220" s="178"/>
      <c r="L220" s="178"/>
      <c r="M220" s="178"/>
      <c r="N220" s="178"/>
      <c r="O220" s="178"/>
      <c r="P220" s="187"/>
      <c r="Q220" s="177"/>
    </row>
    <row r="221">
      <c r="A221" s="178"/>
      <c r="B221" s="178"/>
      <c r="C221" s="178"/>
      <c r="D221" s="196"/>
      <c r="E221" s="196"/>
      <c r="F221" s="196"/>
      <c r="G221" s="178"/>
      <c r="H221" s="178"/>
      <c r="I221" s="178"/>
      <c r="J221" s="178"/>
      <c r="K221" s="178"/>
      <c r="L221" s="178"/>
      <c r="M221" s="178"/>
      <c r="N221" s="178"/>
      <c r="O221" s="178"/>
      <c r="P221" s="187"/>
      <c r="Q221" s="177"/>
    </row>
    <row r="222">
      <c r="A222" s="178"/>
      <c r="B222" s="178"/>
      <c r="C222" s="178"/>
      <c r="D222" s="196"/>
      <c r="E222" s="196"/>
      <c r="F222" s="196"/>
      <c r="G222" s="178"/>
      <c r="H222" s="178"/>
      <c r="I222" s="178"/>
      <c r="J222" s="178"/>
      <c r="K222" s="178"/>
      <c r="L222" s="178"/>
      <c r="M222" s="178"/>
      <c r="N222" s="178"/>
      <c r="O222" s="178"/>
      <c r="P222" s="187"/>
      <c r="Q222" s="177"/>
    </row>
    <row r="223">
      <c r="A223" s="178"/>
      <c r="B223" s="178"/>
      <c r="C223" s="178"/>
      <c r="D223" s="196"/>
      <c r="E223" s="196"/>
      <c r="F223" s="196"/>
      <c r="G223" s="178"/>
      <c r="H223" s="178"/>
      <c r="I223" s="178"/>
      <c r="J223" s="178"/>
      <c r="K223" s="178"/>
      <c r="L223" s="178"/>
      <c r="M223" s="178"/>
      <c r="N223" s="178"/>
      <c r="O223" s="178"/>
      <c r="P223" s="187"/>
      <c r="Q223" s="177"/>
    </row>
    <row r="224">
      <c r="A224" s="178"/>
      <c r="B224" s="178"/>
      <c r="C224" s="178"/>
      <c r="D224" s="196"/>
      <c r="E224" s="196"/>
      <c r="F224" s="196"/>
      <c r="G224" s="178"/>
      <c r="H224" s="178"/>
      <c r="I224" s="178"/>
      <c r="J224" s="178"/>
      <c r="K224" s="178"/>
      <c r="L224" s="178"/>
      <c r="M224" s="178"/>
      <c r="N224" s="178"/>
      <c r="O224" s="178"/>
      <c r="P224" s="187"/>
      <c r="Q224" s="177"/>
    </row>
    <row r="225">
      <c r="A225" s="178"/>
      <c r="B225" s="178"/>
      <c r="C225" s="178"/>
      <c r="D225" s="196"/>
      <c r="E225" s="196"/>
      <c r="F225" s="196"/>
      <c r="G225" s="178"/>
      <c r="H225" s="178"/>
      <c r="I225" s="178"/>
      <c r="J225" s="178"/>
      <c r="K225" s="178"/>
      <c r="L225" s="178"/>
      <c r="M225" s="178"/>
      <c r="N225" s="178"/>
      <c r="O225" s="178"/>
      <c r="P225" s="187"/>
      <c r="Q225" s="177"/>
    </row>
    <row r="226">
      <c r="A226" s="178"/>
      <c r="B226" s="178"/>
      <c r="C226" s="178"/>
      <c r="D226" s="196"/>
      <c r="E226" s="196"/>
      <c r="F226" s="196"/>
      <c r="G226" s="178"/>
      <c r="H226" s="178"/>
      <c r="I226" s="178"/>
      <c r="J226" s="178"/>
      <c r="K226" s="178"/>
      <c r="L226" s="178"/>
      <c r="M226" s="178"/>
      <c r="N226" s="178"/>
      <c r="O226" s="178"/>
      <c r="P226" s="187"/>
      <c r="Q226" s="177"/>
    </row>
    <row r="227">
      <c r="A227" s="178"/>
      <c r="B227" s="178"/>
      <c r="C227" s="178"/>
      <c r="D227" s="196"/>
      <c r="E227" s="196"/>
      <c r="F227" s="196"/>
      <c r="G227" s="178"/>
      <c r="H227" s="178"/>
      <c r="I227" s="178"/>
      <c r="J227" s="178"/>
      <c r="K227" s="178"/>
      <c r="L227" s="178"/>
      <c r="M227" s="178"/>
      <c r="N227" s="178"/>
      <c r="O227" s="178"/>
      <c r="P227" s="187"/>
      <c r="Q227" s="177"/>
    </row>
    <row r="228">
      <c r="A228" s="178"/>
      <c r="B228" s="178"/>
      <c r="C228" s="178"/>
      <c r="D228" s="196"/>
      <c r="E228" s="196"/>
      <c r="F228" s="196"/>
      <c r="G228" s="178"/>
      <c r="H228" s="178"/>
      <c r="I228" s="178"/>
      <c r="J228" s="178"/>
      <c r="K228" s="178"/>
      <c r="L228" s="178"/>
      <c r="M228" s="178"/>
      <c r="N228" s="178"/>
      <c r="O228" s="178"/>
      <c r="P228" s="187"/>
      <c r="Q228" s="177"/>
    </row>
    <row r="229">
      <c r="A229" s="178"/>
      <c r="B229" s="178"/>
      <c r="C229" s="178"/>
      <c r="D229" s="196"/>
      <c r="E229" s="196"/>
      <c r="F229" s="196"/>
      <c r="G229" s="178"/>
      <c r="H229" s="178"/>
      <c r="I229" s="178"/>
      <c r="J229" s="178"/>
      <c r="K229" s="178"/>
      <c r="L229" s="178"/>
      <c r="M229" s="178"/>
      <c r="N229" s="178"/>
      <c r="O229" s="178"/>
      <c r="P229" s="187"/>
      <c r="Q229" s="177"/>
    </row>
    <row r="230">
      <c r="A230" s="178"/>
      <c r="B230" s="178"/>
      <c r="C230" s="178"/>
      <c r="D230" s="196"/>
      <c r="E230" s="196"/>
      <c r="F230" s="196"/>
      <c r="G230" s="178"/>
      <c r="H230" s="178"/>
      <c r="I230" s="178"/>
      <c r="J230" s="178"/>
      <c r="K230" s="178"/>
      <c r="L230" s="178"/>
      <c r="M230" s="178"/>
      <c r="N230" s="178"/>
      <c r="O230" s="178"/>
      <c r="P230" s="187"/>
      <c r="Q230" s="177"/>
    </row>
    <row r="231">
      <c r="A231" s="178"/>
      <c r="B231" s="178"/>
      <c r="C231" s="178"/>
      <c r="D231" s="196"/>
      <c r="E231" s="196"/>
      <c r="F231" s="196"/>
      <c r="G231" s="178"/>
      <c r="H231" s="178"/>
      <c r="I231" s="178"/>
      <c r="J231" s="178"/>
      <c r="K231" s="178"/>
      <c r="L231" s="178"/>
      <c r="M231" s="178"/>
      <c r="N231" s="178"/>
      <c r="O231" s="178"/>
      <c r="P231" s="187"/>
      <c r="Q231" s="177"/>
    </row>
    <row r="232">
      <c r="A232" s="178"/>
      <c r="B232" s="178"/>
      <c r="C232" s="178"/>
      <c r="D232" s="196"/>
      <c r="E232" s="196"/>
      <c r="F232" s="196"/>
      <c r="G232" s="178"/>
      <c r="H232" s="178"/>
      <c r="I232" s="178"/>
      <c r="J232" s="178"/>
      <c r="K232" s="178"/>
      <c r="L232" s="178"/>
      <c r="M232" s="178"/>
      <c r="N232" s="178"/>
      <c r="O232" s="178"/>
      <c r="P232" s="187"/>
      <c r="Q232" s="177"/>
    </row>
    <row r="233">
      <c r="A233" s="178"/>
      <c r="B233" s="178"/>
      <c r="C233" s="178"/>
      <c r="D233" s="196"/>
      <c r="E233" s="196"/>
      <c r="F233" s="196"/>
      <c r="G233" s="178"/>
      <c r="H233" s="178"/>
      <c r="I233" s="178"/>
      <c r="J233" s="178"/>
      <c r="K233" s="178"/>
      <c r="L233" s="178"/>
      <c r="M233" s="178"/>
      <c r="N233" s="178"/>
      <c r="O233" s="178"/>
      <c r="P233" s="187"/>
      <c r="Q233" s="177"/>
    </row>
    <row r="234">
      <c r="A234" s="178"/>
      <c r="B234" s="178"/>
      <c r="C234" s="178"/>
      <c r="D234" s="196"/>
      <c r="E234" s="196"/>
      <c r="F234" s="196"/>
      <c r="G234" s="178"/>
      <c r="H234" s="178"/>
      <c r="I234" s="178"/>
      <c r="J234" s="178"/>
      <c r="K234" s="178"/>
      <c r="L234" s="178"/>
      <c r="M234" s="178"/>
      <c r="N234" s="178"/>
      <c r="O234" s="178"/>
      <c r="P234" s="187"/>
      <c r="Q234" s="177"/>
    </row>
    <row r="235">
      <c r="A235" s="178"/>
      <c r="B235" s="178"/>
      <c r="C235" s="178"/>
      <c r="D235" s="196"/>
      <c r="E235" s="196"/>
      <c r="F235" s="196"/>
      <c r="G235" s="178"/>
      <c r="H235" s="178"/>
      <c r="I235" s="178"/>
      <c r="J235" s="178"/>
      <c r="K235" s="178"/>
      <c r="L235" s="178"/>
      <c r="M235" s="178"/>
      <c r="N235" s="178"/>
      <c r="O235" s="178"/>
      <c r="P235" s="187"/>
      <c r="Q235" s="177"/>
    </row>
    <row r="236">
      <c r="A236" s="178"/>
      <c r="B236" s="178"/>
      <c r="C236" s="178"/>
      <c r="D236" s="196"/>
      <c r="E236" s="196"/>
      <c r="F236" s="196"/>
      <c r="G236" s="178"/>
      <c r="H236" s="178"/>
      <c r="I236" s="178"/>
      <c r="J236" s="178"/>
      <c r="K236" s="178"/>
      <c r="L236" s="178"/>
      <c r="M236" s="178"/>
      <c r="N236" s="178"/>
      <c r="O236" s="178"/>
      <c r="P236" s="187"/>
      <c r="Q236" s="177"/>
    </row>
    <row r="237">
      <c r="A237" s="178"/>
      <c r="B237" s="178"/>
      <c r="C237" s="178"/>
      <c r="D237" s="196"/>
      <c r="E237" s="196"/>
      <c r="F237" s="196"/>
      <c r="G237" s="178"/>
      <c r="H237" s="178"/>
      <c r="I237" s="178"/>
      <c r="J237" s="178"/>
      <c r="K237" s="178"/>
      <c r="L237" s="178"/>
      <c r="M237" s="178"/>
      <c r="N237" s="178"/>
      <c r="O237" s="178"/>
      <c r="P237" s="187"/>
      <c r="Q237" s="177"/>
    </row>
    <row r="238">
      <c r="A238" s="178"/>
      <c r="B238" s="178"/>
      <c r="C238" s="178"/>
      <c r="D238" s="196"/>
      <c r="E238" s="196"/>
      <c r="F238" s="196"/>
      <c r="G238" s="178"/>
      <c r="H238" s="178"/>
      <c r="I238" s="178"/>
      <c r="J238" s="178"/>
      <c r="K238" s="178"/>
      <c r="L238" s="178"/>
      <c r="M238" s="178"/>
      <c r="N238" s="178"/>
      <c r="O238" s="178"/>
      <c r="P238" s="187"/>
      <c r="Q238" s="177"/>
    </row>
    <row r="239">
      <c r="A239" s="178"/>
      <c r="B239" s="178"/>
      <c r="C239" s="178"/>
      <c r="D239" s="196"/>
      <c r="E239" s="196"/>
      <c r="F239" s="196"/>
      <c r="G239" s="178"/>
      <c r="H239" s="178"/>
      <c r="I239" s="178"/>
      <c r="J239" s="178"/>
      <c r="K239" s="178"/>
      <c r="L239" s="178"/>
      <c r="M239" s="178"/>
      <c r="N239" s="178"/>
      <c r="O239" s="178"/>
      <c r="P239" s="187"/>
      <c r="Q239" s="177"/>
    </row>
    <row r="240">
      <c r="A240" s="178"/>
      <c r="B240" s="178"/>
      <c r="C240" s="178"/>
      <c r="D240" s="196"/>
      <c r="E240" s="196"/>
      <c r="F240" s="196"/>
      <c r="G240" s="178"/>
      <c r="H240" s="178"/>
      <c r="I240" s="178"/>
      <c r="J240" s="178"/>
      <c r="K240" s="178"/>
      <c r="L240" s="178"/>
      <c r="M240" s="178"/>
      <c r="N240" s="178"/>
      <c r="O240" s="178"/>
      <c r="P240" s="187"/>
      <c r="Q240" s="177"/>
    </row>
    <row r="241">
      <c r="A241" s="178"/>
      <c r="B241" s="178"/>
      <c r="C241" s="178"/>
      <c r="D241" s="196"/>
      <c r="E241" s="196"/>
      <c r="F241" s="196"/>
      <c r="G241" s="178"/>
      <c r="H241" s="178"/>
      <c r="I241" s="178"/>
      <c r="J241" s="178"/>
      <c r="K241" s="178"/>
      <c r="L241" s="178"/>
      <c r="M241" s="178"/>
      <c r="N241" s="178"/>
      <c r="O241" s="178"/>
      <c r="P241" s="187"/>
      <c r="Q241" s="177"/>
    </row>
    <row r="242">
      <c r="A242" s="178"/>
      <c r="B242" s="178"/>
      <c r="C242" s="178"/>
      <c r="D242" s="196"/>
      <c r="E242" s="196"/>
      <c r="F242" s="196"/>
      <c r="G242" s="178"/>
      <c r="H242" s="178"/>
      <c r="I242" s="178"/>
      <c r="J242" s="178"/>
      <c r="K242" s="178"/>
      <c r="L242" s="178"/>
      <c r="M242" s="178"/>
      <c r="N242" s="178"/>
      <c r="O242" s="178"/>
      <c r="P242" s="187"/>
      <c r="Q242" s="177"/>
    </row>
    <row r="243">
      <c r="A243" s="178"/>
      <c r="B243" s="178"/>
      <c r="C243" s="178"/>
      <c r="D243" s="196"/>
      <c r="E243" s="196"/>
      <c r="F243" s="196"/>
      <c r="G243" s="178"/>
      <c r="H243" s="178"/>
      <c r="I243" s="178"/>
      <c r="J243" s="178"/>
      <c r="K243" s="178"/>
      <c r="L243" s="178"/>
      <c r="M243" s="178"/>
      <c r="N243" s="178"/>
      <c r="O243" s="178"/>
      <c r="P243" s="187"/>
      <c r="Q243" s="177"/>
    </row>
    <row r="244">
      <c r="A244" s="178"/>
      <c r="B244" s="178"/>
      <c r="C244" s="178"/>
      <c r="D244" s="196"/>
      <c r="E244" s="196"/>
      <c r="F244" s="196"/>
      <c r="G244" s="178"/>
      <c r="H244" s="178"/>
      <c r="I244" s="178"/>
      <c r="J244" s="178"/>
      <c r="K244" s="178"/>
      <c r="L244" s="178"/>
      <c r="M244" s="178"/>
      <c r="N244" s="178"/>
      <c r="O244" s="178"/>
      <c r="P244" s="187"/>
      <c r="Q244" s="177"/>
    </row>
    <row r="245">
      <c r="A245" s="178"/>
      <c r="B245" s="178"/>
      <c r="C245" s="178"/>
      <c r="D245" s="196"/>
      <c r="E245" s="196"/>
      <c r="F245" s="196"/>
      <c r="G245" s="178"/>
      <c r="H245" s="178"/>
      <c r="I245" s="178"/>
      <c r="J245" s="178"/>
      <c r="K245" s="178"/>
      <c r="L245" s="178"/>
      <c r="M245" s="178"/>
      <c r="N245" s="178"/>
      <c r="O245" s="178"/>
      <c r="P245" s="187"/>
      <c r="Q245" s="177"/>
    </row>
    <row r="246">
      <c r="A246" s="178"/>
      <c r="B246" s="178"/>
      <c r="C246" s="178"/>
      <c r="D246" s="196"/>
      <c r="E246" s="196"/>
      <c r="F246" s="196"/>
      <c r="G246" s="178"/>
      <c r="H246" s="178"/>
      <c r="I246" s="178"/>
      <c r="J246" s="178"/>
      <c r="K246" s="178"/>
      <c r="L246" s="178"/>
      <c r="M246" s="178"/>
      <c r="N246" s="178"/>
      <c r="O246" s="178"/>
      <c r="P246" s="187"/>
      <c r="Q246" s="177"/>
    </row>
    <row r="247">
      <c r="A247" s="178"/>
      <c r="B247" s="178"/>
      <c r="C247" s="178"/>
      <c r="D247" s="196"/>
      <c r="E247" s="196"/>
      <c r="F247" s="196"/>
      <c r="G247" s="178"/>
      <c r="H247" s="178"/>
      <c r="I247" s="178"/>
      <c r="J247" s="178"/>
      <c r="K247" s="178"/>
      <c r="L247" s="178"/>
      <c r="M247" s="178"/>
      <c r="N247" s="178"/>
      <c r="O247" s="178"/>
      <c r="P247" s="187"/>
      <c r="Q247" s="177"/>
    </row>
    <row r="248">
      <c r="A248" s="178"/>
      <c r="B248" s="178"/>
      <c r="C248" s="178"/>
      <c r="D248" s="196"/>
      <c r="E248" s="196"/>
      <c r="F248" s="196"/>
      <c r="G248" s="178"/>
      <c r="H248" s="178"/>
      <c r="I248" s="178"/>
      <c r="J248" s="178"/>
      <c r="K248" s="178"/>
      <c r="L248" s="178"/>
      <c r="M248" s="178"/>
      <c r="N248" s="178"/>
      <c r="O248" s="178"/>
      <c r="P248" s="187"/>
      <c r="Q248" s="177"/>
    </row>
    <row r="249">
      <c r="A249" s="178"/>
      <c r="B249" s="178"/>
      <c r="C249" s="178"/>
      <c r="D249" s="196"/>
      <c r="E249" s="196"/>
      <c r="F249" s="196"/>
      <c r="G249" s="178"/>
      <c r="H249" s="178"/>
      <c r="I249" s="178"/>
      <c r="J249" s="178"/>
      <c r="K249" s="178"/>
      <c r="L249" s="178"/>
      <c r="M249" s="178"/>
      <c r="N249" s="178"/>
      <c r="O249" s="178"/>
      <c r="P249" s="187"/>
      <c r="Q249" s="177"/>
    </row>
    <row r="250">
      <c r="A250" s="178"/>
      <c r="B250" s="178"/>
      <c r="C250" s="178"/>
      <c r="D250" s="196"/>
      <c r="E250" s="196"/>
      <c r="F250" s="196"/>
      <c r="G250" s="178"/>
      <c r="H250" s="178"/>
      <c r="I250" s="178"/>
      <c r="J250" s="178"/>
      <c r="K250" s="178"/>
      <c r="L250" s="178"/>
      <c r="M250" s="178"/>
      <c r="N250" s="178"/>
      <c r="O250" s="178"/>
      <c r="P250" s="187"/>
      <c r="Q250" s="177"/>
    </row>
    <row r="251">
      <c r="A251" s="178"/>
      <c r="B251" s="178"/>
      <c r="C251" s="178"/>
      <c r="D251" s="196"/>
      <c r="E251" s="196"/>
      <c r="F251" s="196"/>
      <c r="G251" s="178"/>
      <c r="H251" s="178"/>
      <c r="I251" s="178"/>
      <c r="J251" s="178"/>
      <c r="K251" s="178"/>
      <c r="L251" s="178"/>
      <c r="M251" s="178"/>
      <c r="N251" s="178"/>
      <c r="O251" s="178"/>
      <c r="P251" s="187"/>
      <c r="Q251" s="177"/>
    </row>
    <row r="252">
      <c r="A252" s="178"/>
      <c r="B252" s="178"/>
      <c r="C252" s="178"/>
      <c r="D252" s="196"/>
      <c r="E252" s="196"/>
      <c r="F252" s="196"/>
      <c r="G252" s="178"/>
      <c r="H252" s="178"/>
      <c r="I252" s="178"/>
      <c r="J252" s="178"/>
      <c r="K252" s="178"/>
      <c r="L252" s="178"/>
      <c r="M252" s="178"/>
      <c r="N252" s="178"/>
      <c r="O252" s="178"/>
      <c r="P252" s="187"/>
      <c r="Q252" s="177"/>
    </row>
    <row r="253">
      <c r="A253" s="178"/>
      <c r="B253" s="178"/>
      <c r="C253" s="178"/>
      <c r="D253" s="196"/>
      <c r="E253" s="196"/>
      <c r="F253" s="196"/>
      <c r="G253" s="178"/>
      <c r="H253" s="178"/>
      <c r="I253" s="178"/>
      <c r="J253" s="178"/>
      <c r="K253" s="178"/>
      <c r="L253" s="178"/>
      <c r="M253" s="178"/>
      <c r="N253" s="178"/>
      <c r="O253" s="178"/>
      <c r="P253" s="187"/>
      <c r="Q253" s="177"/>
    </row>
    <row r="254">
      <c r="A254" s="178"/>
      <c r="B254" s="178"/>
      <c r="C254" s="178"/>
      <c r="D254" s="196"/>
      <c r="E254" s="196"/>
      <c r="F254" s="196"/>
      <c r="G254" s="178"/>
      <c r="H254" s="178"/>
      <c r="I254" s="178"/>
      <c r="J254" s="178"/>
      <c r="K254" s="178"/>
      <c r="L254" s="178"/>
      <c r="M254" s="178"/>
      <c r="N254" s="178"/>
      <c r="O254" s="178"/>
      <c r="P254" s="187"/>
      <c r="Q254" s="177"/>
    </row>
    <row r="255">
      <c r="A255" s="178"/>
      <c r="B255" s="178"/>
      <c r="C255" s="178"/>
      <c r="D255" s="196"/>
      <c r="E255" s="196"/>
      <c r="F255" s="196"/>
      <c r="G255" s="178"/>
      <c r="H255" s="178"/>
      <c r="I255" s="178"/>
      <c r="J255" s="178"/>
      <c r="K255" s="178"/>
      <c r="L255" s="178"/>
      <c r="M255" s="178"/>
      <c r="N255" s="178"/>
      <c r="O255" s="178"/>
      <c r="P255" s="187"/>
      <c r="Q255" s="177"/>
    </row>
    <row r="256">
      <c r="A256" s="178"/>
      <c r="B256" s="178"/>
      <c r="C256" s="178"/>
      <c r="D256" s="196"/>
      <c r="E256" s="196"/>
      <c r="F256" s="196"/>
      <c r="G256" s="178"/>
      <c r="H256" s="178"/>
      <c r="I256" s="178"/>
      <c r="J256" s="178"/>
      <c r="K256" s="178"/>
      <c r="L256" s="178"/>
      <c r="M256" s="178"/>
      <c r="N256" s="178"/>
      <c r="O256" s="178"/>
      <c r="P256" s="187"/>
      <c r="Q256" s="177"/>
    </row>
    <row r="257">
      <c r="A257" s="178"/>
      <c r="B257" s="178"/>
      <c r="C257" s="178"/>
      <c r="D257" s="196"/>
      <c r="E257" s="196"/>
      <c r="F257" s="196"/>
      <c r="G257" s="178"/>
      <c r="H257" s="178"/>
      <c r="I257" s="178"/>
      <c r="J257" s="178"/>
      <c r="K257" s="178"/>
      <c r="L257" s="178"/>
      <c r="M257" s="178"/>
      <c r="N257" s="178"/>
      <c r="O257" s="178"/>
      <c r="P257" s="187"/>
      <c r="Q257" s="177"/>
    </row>
    <row r="258">
      <c r="A258" s="178"/>
      <c r="B258" s="178"/>
      <c r="C258" s="178"/>
      <c r="D258" s="196"/>
      <c r="E258" s="196"/>
      <c r="F258" s="196"/>
      <c r="G258" s="178"/>
      <c r="H258" s="178"/>
      <c r="I258" s="178"/>
      <c r="J258" s="178"/>
      <c r="K258" s="178"/>
      <c r="L258" s="178"/>
      <c r="M258" s="178"/>
      <c r="N258" s="178"/>
      <c r="O258" s="178"/>
      <c r="P258" s="187"/>
      <c r="Q258" s="177"/>
    </row>
    <row r="259">
      <c r="A259" s="178"/>
      <c r="B259" s="178"/>
      <c r="C259" s="178"/>
      <c r="D259" s="196"/>
      <c r="E259" s="196"/>
      <c r="F259" s="196"/>
      <c r="G259" s="178"/>
      <c r="H259" s="178"/>
      <c r="I259" s="178"/>
      <c r="J259" s="178"/>
      <c r="K259" s="178"/>
      <c r="L259" s="178"/>
      <c r="M259" s="178"/>
      <c r="N259" s="178"/>
      <c r="O259" s="178"/>
      <c r="P259" s="187"/>
      <c r="Q259" s="177"/>
    </row>
    <row r="260">
      <c r="A260" s="178"/>
      <c r="B260" s="178"/>
      <c r="C260" s="178"/>
      <c r="D260" s="196"/>
      <c r="E260" s="196"/>
      <c r="F260" s="196"/>
      <c r="G260" s="178"/>
      <c r="H260" s="178"/>
      <c r="I260" s="178"/>
      <c r="J260" s="178"/>
      <c r="K260" s="178"/>
      <c r="L260" s="178"/>
      <c r="M260" s="178"/>
      <c r="N260" s="178"/>
      <c r="O260" s="178"/>
      <c r="P260" s="187"/>
      <c r="Q260" s="177"/>
    </row>
    <row r="261">
      <c r="A261" s="178"/>
      <c r="B261" s="178"/>
      <c r="C261" s="178"/>
      <c r="D261" s="196"/>
      <c r="E261" s="196"/>
      <c r="F261" s="196"/>
      <c r="G261" s="178"/>
      <c r="H261" s="178"/>
      <c r="I261" s="178"/>
      <c r="J261" s="178"/>
      <c r="K261" s="178"/>
      <c r="L261" s="178"/>
      <c r="M261" s="178"/>
      <c r="N261" s="178"/>
      <c r="O261" s="178"/>
      <c r="P261" s="187"/>
      <c r="Q261" s="177"/>
    </row>
    <row r="262">
      <c r="A262" s="178"/>
      <c r="B262" s="178"/>
      <c r="C262" s="178"/>
      <c r="D262" s="196"/>
      <c r="E262" s="196"/>
      <c r="F262" s="196"/>
      <c r="G262" s="178"/>
      <c r="H262" s="178"/>
      <c r="I262" s="178"/>
      <c r="J262" s="178"/>
      <c r="K262" s="178"/>
      <c r="L262" s="178"/>
      <c r="M262" s="178"/>
      <c r="N262" s="178"/>
      <c r="O262" s="178"/>
      <c r="P262" s="187"/>
      <c r="Q262" s="177"/>
    </row>
    <row r="263">
      <c r="A263" s="178"/>
      <c r="B263" s="178"/>
      <c r="C263" s="178"/>
      <c r="D263" s="196"/>
      <c r="E263" s="196"/>
      <c r="F263" s="196"/>
      <c r="G263" s="178"/>
      <c r="H263" s="178"/>
      <c r="I263" s="178"/>
      <c r="J263" s="178"/>
      <c r="K263" s="178"/>
      <c r="L263" s="178"/>
      <c r="M263" s="178"/>
      <c r="N263" s="178"/>
      <c r="O263" s="178"/>
      <c r="P263" s="187"/>
      <c r="Q263" s="177"/>
    </row>
    <row r="264">
      <c r="A264" s="178"/>
      <c r="B264" s="178"/>
      <c r="C264" s="178"/>
      <c r="D264" s="196"/>
      <c r="E264" s="196"/>
      <c r="F264" s="196"/>
      <c r="G264" s="178"/>
      <c r="H264" s="178"/>
      <c r="I264" s="178"/>
      <c r="J264" s="178"/>
      <c r="K264" s="178"/>
      <c r="L264" s="178"/>
      <c r="M264" s="178"/>
      <c r="N264" s="178"/>
      <c r="O264" s="178"/>
      <c r="P264" s="187"/>
      <c r="Q264" s="177"/>
    </row>
    <row r="265">
      <c r="A265" s="178"/>
      <c r="B265" s="178"/>
      <c r="C265" s="178"/>
      <c r="D265" s="196"/>
      <c r="E265" s="196"/>
      <c r="F265" s="196"/>
      <c r="G265" s="178"/>
      <c r="H265" s="178"/>
      <c r="I265" s="178"/>
      <c r="J265" s="178"/>
      <c r="K265" s="178"/>
      <c r="L265" s="178"/>
      <c r="M265" s="178"/>
      <c r="N265" s="178"/>
      <c r="O265" s="178"/>
      <c r="P265" s="187"/>
      <c r="Q265" s="177"/>
    </row>
    <row r="266">
      <c r="A266" s="178"/>
      <c r="B266" s="178"/>
      <c r="C266" s="178"/>
      <c r="D266" s="196"/>
      <c r="E266" s="196"/>
      <c r="F266" s="196"/>
      <c r="G266" s="178"/>
      <c r="H266" s="178"/>
      <c r="I266" s="178"/>
      <c r="J266" s="178"/>
      <c r="K266" s="178"/>
      <c r="L266" s="178"/>
      <c r="M266" s="178"/>
      <c r="N266" s="178"/>
      <c r="O266" s="178"/>
      <c r="P266" s="187"/>
      <c r="Q266" s="177"/>
    </row>
    <row r="267">
      <c r="A267" s="178"/>
      <c r="B267" s="178"/>
      <c r="C267" s="178"/>
      <c r="D267" s="196"/>
      <c r="E267" s="196"/>
      <c r="F267" s="196"/>
      <c r="G267" s="178"/>
      <c r="H267" s="178"/>
      <c r="I267" s="178"/>
      <c r="J267" s="178"/>
      <c r="K267" s="178"/>
      <c r="L267" s="178"/>
      <c r="M267" s="178"/>
      <c r="N267" s="178"/>
      <c r="O267" s="178"/>
      <c r="P267" s="187"/>
      <c r="Q267" s="177"/>
    </row>
    <row r="268">
      <c r="A268" s="178"/>
      <c r="B268" s="178"/>
      <c r="C268" s="178"/>
      <c r="D268" s="196"/>
      <c r="E268" s="196"/>
      <c r="F268" s="196"/>
      <c r="G268" s="178"/>
      <c r="H268" s="178"/>
      <c r="I268" s="178"/>
      <c r="J268" s="178"/>
      <c r="K268" s="178"/>
      <c r="L268" s="178"/>
      <c r="M268" s="178"/>
      <c r="N268" s="178"/>
      <c r="O268" s="178"/>
      <c r="P268" s="187"/>
      <c r="Q268" s="177"/>
    </row>
    <row r="269">
      <c r="A269" s="178"/>
      <c r="B269" s="178"/>
      <c r="C269" s="178"/>
      <c r="D269" s="196"/>
      <c r="E269" s="196"/>
      <c r="F269" s="196"/>
      <c r="G269" s="178"/>
      <c r="H269" s="178"/>
      <c r="I269" s="178"/>
      <c r="J269" s="178"/>
      <c r="K269" s="178"/>
      <c r="L269" s="178"/>
      <c r="M269" s="178"/>
      <c r="N269" s="178"/>
      <c r="O269" s="178"/>
      <c r="P269" s="187"/>
      <c r="Q269" s="177"/>
    </row>
    <row r="270">
      <c r="A270" s="178"/>
      <c r="B270" s="178"/>
      <c r="C270" s="178"/>
      <c r="D270" s="196"/>
      <c r="E270" s="196"/>
      <c r="F270" s="196"/>
      <c r="G270" s="178"/>
      <c r="H270" s="178"/>
      <c r="I270" s="178"/>
      <c r="J270" s="178"/>
      <c r="K270" s="178"/>
      <c r="L270" s="178"/>
      <c r="M270" s="178"/>
      <c r="N270" s="178"/>
      <c r="O270" s="178"/>
      <c r="P270" s="187"/>
      <c r="Q270" s="177"/>
    </row>
    <row r="271">
      <c r="A271" s="178"/>
      <c r="B271" s="178"/>
      <c r="C271" s="178"/>
      <c r="D271" s="196"/>
      <c r="E271" s="196"/>
      <c r="F271" s="196"/>
      <c r="G271" s="178"/>
      <c r="H271" s="178"/>
      <c r="I271" s="178"/>
      <c r="J271" s="178"/>
      <c r="K271" s="178"/>
      <c r="L271" s="178"/>
      <c r="M271" s="178"/>
      <c r="N271" s="178"/>
      <c r="O271" s="178"/>
      <c r="P271" s="187"/>
      <c r="Q271" s="177"/>
    </row>
    <row r="272">
      <c r="A272" s="178"/>
      <c r="B272" s="178"/>
      <c r="C272" s="178"/>
      <c r="D272" s="196"/>
      <c r="E272" s="196"/>
      <c r="F272" s="196"/>
      <c r="G272" s="178"/>
      <c r="H272" s="178"/>
      <c r="I272" s="178"/>
      <c r="J272" s="178"/>
      <c r="K272" s="178"/>
      <c r="L272" s="178"/>
      <c r="M272" s="178"/>
      <c r="N272" s="178"/>
      <c r="O272" s="178"/>
      <c r="P272" s="187"/>
      <c r="Q272" s="177"/>
    </row>
    <row r="273">
      <c r="A273" s="178"/>
      <c r="B273" s="178"/>
      <c r="C273" s="178"/>
      <c r="D273" s="196"/>
      <c r="E273" s="196"/>
      <c r="F273" s="196"/>
      <c r="G273" s="178"/>
      <c r="H273" s="178"/>
      <c r="I273" s="178"/>
      <c r="J273" s="178"/>
      <c r="K273" s="178"/>
      <c r="L273" s="178"/>
      <c r="M273" s="178"/>
      <c r="N273" s="178"/>
      <c r="O273" s="178"/>
      <c r="P273" s="187"/>
      <c r="Q273" s="177"/>
    </row>
    <row r="274">
      <c r="A274" s="178"/>
      <c r="B274" s="178"/>
      <c r="C274" s="178"/>
      <c r="D274" s="196"/>
      <c r="E274" s="196"/>
      <c r="F274" s="196"/>
      <c r="G274" s="178"/>
      <c r="H274" s="178"/>
      <c r="I274" s="178"/>
      <c r="J274" s="178"/>
      <c r="K274" s="178"/>
      <c r="L274" s="178"/>
      <c r="M274" s="178"/>
      <c r="N274" s="178"/>
      <c r="O274" s="178"/>
      <c r="P274" s="187"/>
      <c r="Q274" s="177"/>
    </row>
    <row r="275">
      <c r="A275" s="178"/>
      <c r="B275" s="178"/>
      <c r="C275" s="178"/>
      <c r="D275" s="196"/>
      <c r="E275" s="196"/>
      <c r="F275" s="196"/>
      <c r="G275" s="178"/>
      <c r="H275" s="178"/>
      <c r="I275" s="178"/>
      <c r="J275" s="178"/>
      <c r="K275" s="178"/>
      <c r="L275" s="178"/>
      <c r="M275" s="178"/>
      <c r="N275" s="178"/>
      <c r="O275" s="178"/>
      <c r="P275" s="187"/>
      <c r="Q275" s="177"/>
    </row>
    <row r="276">
      <c r="A276" s="178"/>
      <c r="B276" s="178"/>
      <c r="C276" s="178"/>
      <c r="D276" s="196"/>
      <c r="E276" s="196"/>
      <c r="F276" s="196"/>
      <c r="G276" s="178"/>
      <c r="H276" s="178"/>
      <c r="I276" s="178"/>
      <c r="J276" s="178"/>
      <c r="K276" s="178"/>
      <c r="L276" s="178"/>
      <c r="M276" s="178"/>
      <c r="N276" s="178"/>
      <c r="O276" s="178"/>
      <c r="P276" s="187"/>
      <c r="Q276" s="177"/>
    </row>
    <row r="277">
      <c r="A277" s="178"/>
      <c r="B277" s="178"/>
      <c r="C277" s="178"/>
      <c r="D277" s="196"/>
      <c r="E277" s="196"/>
      <c r="F277" s="196"/>
      <c r="G277" s="178"/>
      <c r="H277" s="178"/>
      <c r="I277" s="178"/>
      <c r="J277" s="178"/>
      <c r="K277" s="178"/>
      <c r="L277" s="178"/>
      <c r="M277" s="178"/>
      <c r="N277" s="178"/>
      <c r="O277" s="178"/>
      <c r="P277" s="187"/>
      <c r="Q277" s="177"/>
    </row>
    <row r="278">
      <c r="A278" s="178"/>
      <c r="B278" s="178"/>
      <c r="C278" s="178"/>
      <c r="D278" s="196"/>
      <c r="E278" s="196"/>
      <c r="F278" s="196"/>
      <c r="G278" s="178"/>
      <c r="H278" s="178"/>
      <c r="I278" s="178"/>
      <c r="J278" s="178"/>
      <c r="K278" s="178"/>
      <c r="L278" s="178"/>
      <c r="M278" s="178"/>
      <c r="N278" s="178"/>
      <c r="O278" s="178"/>
      <c r="P278" s="187"/>
      <c r="Q278" s="177"/>
    </row>
    <row r="279">
      <c r="A279" s="178"/>
      <c r="B279" s="178"/>
      <c r="C279" s="178"/>
      <c r="D279" s="196"/>
      <c r="E279" s="196"/>
      <c r="F279" s="196"/>
      <c r="G279" s="178"/>
      <c r="H279" s="178"/>
      <c r="I279" s="178"/>
      <c r="J279" s="178"/>
      <c r="K279" s="178"/>
      <c r="L279" s="178"/>
      <c r="M279" s="178"/>
      <c r="N279" s="178"/>
      <c r="O279" s="178"/>
      <c r="P279" s="187"/>
      <c r="Q279" s="177"/>
    </row>
    <row r="280">
      <c r="A280" s="178"/>
      <c r="B280" s="178"/>
      <c r="C280" s="178"/>
      <c r="D280" s="196"/>
      <c r="E280" s="196"/>
      <c r="F280" s="196"/>
      <c r="G280" s="178"/>
      <c r="H280" s="178"/>
      <c r="I280" s="178"/>
      <c r="J280" s="178"/>
      <c r="K280" s="178"/>
      <c r="L280" s="178"/>
      <c r="M280" s="178"/>
      <c r="N280" s="178"/>
      <c r="O280" s="178"/>
      <c r="P280" s="187"/>
      <c r="Q280" s="177"/>
    </row>
    <row r="281">
      <c r="A281" s="178"/>
      <c r="B281" s="178"/>
      <c r="C281" s="178"/>
      <c r="D281" s="196"/>
      <c r="E281" s="196"/>
      <c r="F281" s="196"/>
      <c r="G281" s="178"/>
      <c r="H281" s="178"/>
      <c r="I281" s="178"/>
      <c r="J281" s="178"/>
      <c r="K281" s="178"/>
      <c r="L281" s="178"/>
      <c r="M281" s="178"/>
      <c r="N281" s="178"/>
      <c r="O281" s="178"/>
      <c r="P281" s="187"/>
      <c r="Q281" s="177"/>
    </row>
    <row r="282">
      <c r="A282" s="178"/>
      <c r="B282" s="178"/>
      <c r="C282" s="178"/>
      <c r="D282" s="196"/>
      <c r="E282" s="196"/>
      <c r="F282" s="196"/>
      <c r="G282" s="178"/>
      <c r="H282" s="178"/>
      <c r="I282" s="178"/>
      <c r="J282" s="178"/>
      <c r="K282" s="178"/>
      <c r="L282" s="178"/>
      <c r="M282" s="178"/>
      <c r="N282" s="178"/>
      <c r="O282" s="178"/>
      <c r="P282" s="187"/>
      <c r="Q282" s="177"/>
    </row>
    <row r="283">
      <c r="A283" s="178"/>
      <c r="B283" s="178"/>
      <c r="C283" s="178"/>
      <c r="D283" s="196"/>
      <c r="E283" s="196"/>
      <c r="F283" s="196"/>
      <c r="G283" s="178"/>
      <c r="H283" s="178"/>
      <c r="I283" s="178"/>
      <c r="J283" s="178"/>
      <c r="K283" s="178"/>
      <c r="L283" s="178"/>
      <c r="M283" s="178"/>
      <c r="N283" s="178"/>
      <c r="O283" s="178"/>
      <c r="P283" s="187"/>
      <c r="Q283" s="177"/>
    </row>
    <row r="284">
      <c r="A284" s="178"/>
      <c r="B284" s="178"/>
      <c r="C284" s="178"/>
      <c r="D284" s="196"/>
      <c r="E284" s="196"/>
      <c r="F284" s="196"/>
      <c r="G284" s="178"/>
      <c r="H284" s="178"/>
      <c r="I284" s="178"/>
      <c r="J284" s="178"/>
      <c r="K284" s="178"/>
      <c r="L284" s="178"/>
      <c r="M284" s="178"/>
      <c r="N284" s="178"/>
      <c r="O284" s="178"/>
      <c r="P284" s="187"/>
      <c r="Q284" s="177"/>
    </row>
    <row r="285">
      <c r="A285" s="178"/>
      <c r="B285" s="178"/>
      <c r="C285" s="178"/>
      <c r="D285" s="196"/>
      <c r="E285" s="196"/>
      <c r="F285" s="196"/>
      <c r="G285" s="178"/>
      <c r="H285" s="178"/>
      <c r="I285" s="178"/>
      <c r="J285" s="178"/>
      <c r="K285" s="178"/>
      <c r="L285" s="178"/>
      <c r="M285" s="178"/>
      <c r="N285" s="178"/>
      <c r="O285" s="178"/>
      <c r="P285" s="187"/>
      <c r="Q285" s="177"/>
    </row>
    <row r="286">
      <c r="A286" s="178"/>
      <c r="B286" s="178"/>
      <c r="C286" s="178"/>
      <c r="D286" s="196"/>
      <c r="E286" s="196"/>
      <c r="F286" s="196"/>
      <c r="G286" s="178"/>
      <c r="H286" s="178"/>
      <c r="I286" s="178"/>
      <c r="J286" s="178"/>
      <c r="K286" s="178"/>
      <c r="L286" s="178"/>
      <c r="M286" s="178"/>
      <c r="N286" s="178"/>
      <c r="O286" s="178"/>
      <c r="P286" s="187"/>
      <c r="Q286" s="177"/>
    </row>
    <row r="287">
      <c r="A287" s="178"/>
      <c r="B287" s="178"/>
      <c r="C287" s="178"/>
      <c r="D287" s="196"/>
      <c r="E287" s="196"/>
      <c r="F287" s="196"/>
      <c r="G287" s="178"/>
      <c r="H287" s="178"/>
      <c r="I287" s="178"/>
      <c r="J287" s="178"/>
      <c r="K287" s="178"/>
      <c r="L287" s="178"/>
      <c r="M287" s="178"/>
      <c r="N287" s="178"/>
      <c r="O287" s="178"/>
      <c r="P287" s="187"/>
      <c r="Q287" s="177"/>
    </row>
    <row r="288">
      <c r="A288" s="178"/>
      <c r="B288" s="178"/>
      <c r="C288" s="178"/>
      <c r="D288" s="196"/>
      <c r="E288" s="196"/>
      <c r="F288" s="196"/>
      <c r="G288" s="178"/>
      <c r="H288" s="178"/>
      <c r="I288" s="178"/>
      <c r="J288" s="178"/>
      <c r="K288" s="178"/>
      <c r="L288" s="178"/>
      <c r="M288" s="178"/>
      <c r="N288" s="178"/>
      <c r="O288" s="178"/>
      <c r="P288" s="187"/>
      <c r="Q288" s="177"/>
    </row>
    <row r="289">
      <c r="A289" s="178"/>
      <c r="B289" s="178"/>
      <c r="C289" s="178"/>
      <c r="D289" s="196"/>
      <c r="E289" s="196"/>
      <c r="F289" s="196"/>
      <c r="G289" s="178"/>
      <c r="H289" s="178"/>
      <c r="I289" s="178"/>
      <c r="J289" s="178"/>
      <c r="K289" s="178"/>
      <c r="L289" s="178"/>
      <c r="M289" s="178"/>
      <c r="N289" s="178"/>
      <c r="O289" s="178"/>
      <c r="P289" s="187"/>
      <c r="Q289" s="177"/>
    </row>
    <row r="290">
      <c r="A290" s="178"/>
      <c r="B290" s="178"/>
      <c r="C290" s="178"/>
      <c r="D290" s="196"/>
      <c r="E290" s="196"/>
      <c r="F290" s="196"/>
      <c r="G290" s="178"/>
      <c r="H290" s="178"/>
      <c r="I290" s="178"/>
      <c r="J290" s="178"/>
      <c r="K290" s="178"/>
      <c r="L290" s="178"/>
      <c r="M290" s="178"/>
      <c r="N290" s="178"/>
      <c r="O290" s="178"/>
      <c r="P290" s="187"/>
      <c r="Q290" s="177"/>
    </row>
    <row r="291">
      <c r="A291" s="178"/>
      <c r="B291" s="178"/>
      <c r="C291" s="178"/>
      <c r="D291" s="196"/>
      <c r="E291" s="196"/>
      <c r="F291" s="196"/>
      <c r="G291" s="178"/>
      <c r="H291" s="178"/>
      <c r="I291" s="178"/>
      <c r="J291" s="178"/>
      <c r="K291" s="178"/>
      <c r="L291" s="178"/>
      <c r="M291" s="178"/>
      <c r="N291" s="178"/>
      <c r="O291" s="178"/>
      <c r="P291" s="187"/>
      <c r="Q291" s="177"/>
    </row>
    <row r="292">
      <c r="A292" s="178"/>
      <c r="B292" s="178"/>
      <c r="C292" s="178"/>
      <c r="D292" s="196"/>
      <c r="E292" s="196"/>
      <c r="F292" s="196"/>
      <c r="G292" s="178"/>
      <c r="H292" s="178"/>
      <c r="I292" s="178"/>
      <c r="J292" s="178"/>
      <c r="K292" s="178"/>
      <c r="L292" s="178"/>
      <c r="M292" s="178"/>
      <c r="N292" s="178"/>
      <c r="O292" s="178"/>
      <c r="P292" s="187"/>
      <c r="Q292" s="177"/>
    </row>
    <row r="293">
      <c r="A293" s="178"/>
      <c r="B293" s="178"/>
      <c r="C293" s="178"/>
      <c r="D293" s="196"/>
      <c r="E293" s="196"/>
      <c r="F293" s="196"/>
      <c r="G293" s="178"/>
      <c r="H293" s="178"/>
      <c r="I293" s="178"/>
      <c r="J293" s="178"/>
      <c r="K293" s="178"/>
      <c r="L293" s="178"/>
      <c r="M293" s="178"/>
      <c r="N293" s="178"/>
      <c r="O293" s="178"/>
      <c r="P293" s="187"/>
      <c r="Q293" s="177"/>
    </row>
    <row r="294">
      <c r="A294" s="178"/>
      <c r="B294" s="178"/>
      <c r="C294" s="178"/>
      <c r="D294" s="196"/>
      <c r="E294" s="196"/>
      <c r="F294" s="196"/>
      <c r="G294" s="178"/>
      <c r="H294" s="178"/>
      <c r="I294" s="178"/>
      <c r="J294" s="178"/>
      <c r="K294" s="178"/>
      <c r="L294" s="178"/>
      <c r="M294" s="178"/>
      <c r="N294" s="178"/>
      <c r="O294" s="178"/>
      <c r="P294" s="187"/>
      <c r="Q294" s="177"/>
    </row>
    <row r="295">
      <c r="A295" s="178"/>
      <c r="B295" s="178"/>
      <c r="C295" s="178"/>
      <c r="D295" s="196"/>
      <c r="E295" s="196"/>
      <c r="F295" s="196"/>
      <c r="G295" s="178"/>
      <c r="H295" s="178"/>
      <c r="I295" s="178"/>
      <c r="J295" s="178"/>
      <c r="K295" s="178"/>
      <c r="L295" s="178"/>
      <c r="M295" s="178"/>
      <c r="N295" s="178"/>
      <c r="O295" s="178"/>
      <c r="P295" s="187"/>
      <c r="Q295" s="177"/>
    </row>
    <row r="296">
      <c r="A296" s="178"/>
      <c r="B296" s="178"/>
      <c r="C296" s="178"/>
      <c r="D296" s="196"/>
      <c r="E296" s="196"/>
      <c r="F296" s="196"/>
      <c r="G296" s="178"/>
      <c r="H296" s="178"/>
      <c r="I296" s="178"/>
      <c r="J296" s="178"/>
      <c r="K296" s="178"/>
      <c r="L296" s="178"/>
      <c r="M296" s="178"/>
      <c r="N296" s="178"/>
      <c r="O296" s="178"/>
      <c r="P296" s="187"/>
      <c r="Q296" s="177"/>
    </row>
    <row r="297">
      <c r="A297" s="178"/>
      <c r="B297" s="178"/>
      <c r="C297" s="178"/>
      <c r="D297" s="196"/>
      <c r="E297" s="196"/>
      <c r="F297" s="196"/>
      <c r="G297" s="178"/>
      <c r="H297" s="178"/>
      <c r="I297" s="178"/>
      <c r="J297" s="178"/>
      <c r="K297" s="178"/>
      <c r="L297" s="178"/>
      <c r="M297" s="178"/>
      <c r="N297" s="178"/>
      <c r="O297" s="178"/>
      <c r="P297" s="187"/>
      <c r="Q297" s="177"/>
    </row>
    <row r="298">
      <c r="A298" s="178"/>
      <c r="B298" s="178"/>
      <c r="C298" s="178"/>
      <c r="D298" s="196"/>
      <c r="E298" s="196"/>
      <c r="F298" s="196"/>
      <c r="G298" s="178"/>
      <c r="H298" s="178"/>
      <c r="I298" s="178"/>
      <c r="J298" s="178"/>
      <c r="K298" s="178"/>
      <c r="L298" s="178"/>
      <c r="M298" s="178"/>
      <c r="N298" s="178"/>
      <c r="O298" s="178"/>
      <c r="P298" s="187"/>
      <c r="Q298" s="177"/>
    </row>
    <row r="299">
      <c r="A299" s="178"/>
      <c r="B299" s="178"/>
      <c r="C299" s="178"/>
      <c r="D299" s="196"/>
      <c r="E299" s="196"/>
      <c r="F299" s="196"/>
      <c r="G299" s="178"/>
      <c r="H299" s="178"/>
      <c r="I299" s="178"/>
      <c r="J299" s="178"/>
      <c r="K299" s="178"/>
      <c r="L299" s="178"/>
      <c r="M299" s="178"/>
      <c r="N299" s="178"/>
      <c r="O299" s="178"/>
      <c r="P299" s="187"/>
      <c r="Q299" s="177"/>
    </row>
    <row r="300">
      <c r="A300" s="178"/>
      <c r="B300" s="178"/>
      <c r="C300" s="178"/>
      <c r="D300" s="196"/>
      <c r="E300" s="196"/>
      <c r="F300" s="196"/>
      <c r="G300" s="178"/>
      <c r="H300" s="178"/>
      <c r="I300" s="178"/>
      <c r="J300" s="178"/>
      <c r="K300" s="178"/>
      <c r="L300" s="178"/>
      <c r="M300" s="178"/>
      <c r="N300" s="178"/>
      <c r="O300" s="178"/>
      <c r="P300" s="187"/>
      <c r="Q300" s="177"/>
    </row>
    <row r="301">
      <c r="A301" s="178"/>
      <c r="B301" s="178"/>
      <c r="C301" s="178"/>
      <c r="D301" s="196"/>
      <c r="E301" s="196"/>
      <c r="F301" s="196"/>
      <c r="G301" s="178"/>
      <c r="H301" s="178"/>
      <c r="I301" s="178"/>
      <c r="J301" s="178"/>
      <c r="K301" s="178"/>
      <c r="L301" s="178"/>
      <c r="M301" s="178"/>
      <c r="N301" s="178"/>
      <c r="O301" s="178"/>
      <c r="P301" s="187"/>
      <c r="Q301" s="177"/>
    </row>
    <row r="302">
      <c r="A302" s="178"/>
      <c r="B302" s="178"/>
      <c r="C302" s="178"/>
      <c r="D302" s="196"/>
      <c r="E302" s="196"/>
      <c r="F302" s="196"/>
      <c r="G302" s="178"/>
      <c r="H302" s="178"/>
      <c r="I302" s="178"/>
      <c r="J302" s="178"/>
      <c r="K302" s="178"/>
      <c r="L302" s="178"/>
      <c r="M302" s="178"/>
      <c r="N302" s="178"/>
      <c r="O302" s="178"/>
      <c r="P302" s="187"/>
      <c r="Q302" s="177"/>
    </row>
    <row r="303">
      <c r="A303" s="178"/>
      <c r="B303" s="178"/>
      <c r="C303" s="178"/>
      <c r="D303" s="196"/>
      <c r="E303" s="196"/>
      <c r="F303" s="196"/>
      <c r="G303" s="178"/>
      <c r="H303" s="178"/>
      <c r="I303" s="178"/>
      <c r="J303" s="178"/>
      <c r="K303" s="178"/>
      <c r="L303" s="178"/>
      <c r="M303" s="178"/>
      <c r="N303" s="178"/>
      <c r="O303" s="178"/>
      <c r="P303" s="187"/>
      <c r="Q303" s="177"/>
    </row>
    <row r="304">
      <c r="A304" s="178"/>
      <c r="B304" s="178"/>
      <c r="C304" s="178"/>
      <c r="D304" s="196"/>
      <c r="E304" s="196"/>
      <c r="F304" s="196"/>
      <c r="G304" s="178"/>
      <c r="H304" s="178"/>
      <c r="I304" s="178"/>
      <c r="J304" s="178"/>
      <c r="K304" s="178"/>
      <c r="L304" s="178"/>
      <c r="M304" s="178"/>
      <c r="N304" s="178"/>
      <c r="O304" s="178"/>
      <c r="P304" s="187"/>
      <c r="Q304" s="177"/>
    </row>
    <row r="305">
      <c r="A305" s="178"/>
      <c r="B305" s="178"/>
      <c r="C305" s="178"/>
      <c r="D305" s="196"/>
      <c r="E305" s="196"/>
      <c r="F305" s="196"/>
      <c r="G305" s="178"/>
      <c r="H305" s="178"/>
      <c r="I305" s="178"/>
      <c r="J305" s="178"/>
      <c r="K305" s="178"/>
      <c r="L305" s="178"/>
      <c r="M305" s="178"/>
      <c r="N305" s="178"/>
      <c r="O305" s="178"/>
      <c r="P305" s="187"/>
      <c r="Q305" s="177"/>
    </row>
    <row r="306">
      <c r="A306" s="178"/>
      <c r="B306" s="178"/>
      <c r="C306" s="178"/>
      <c r="D306" s="196"/>
      <c r="E306" s="196"/>
      <c r="F306" s="196"/>
      <c r="G306" s="178"/>
      <c r="H306" s="178"/>
      <c r="I306" s="178"/>
      <c r="J306" s="178"/>
      <c r="K306" s="178"/>
      <c r="L306" s="178"/>
      <c r="M306" s="178"/>
      <c r="N306" s="178"/>
      <c r="O306" s="178"/>
      <c r="P306" s="187"/>
      <c r="Q306" s="177"/>
    </row>
    <row r="307">
      <c r="A307" s="178"/>
      <c r="B307" s="178"/>
      <c r="C307" s="178"/>
      <c r="D307" s="196"/>
      <c r="E307" s="196"/>
      <c r="F307" s="196"/>
      <c r="G307" s="178"/>
      <c r="H307" s="178"/>
      <c r="I307" s="178"/>
      <c r="J307" s="178"/>
      <c r="K307" s="178"/>
      <c r="L307" s="178"/>
      <c r="M307" s="178"/>
      <c r="N307" s="178"/>
      <c r="O307" s="178"/>
      <c r="P307" s="187"/>
      <c r="Q307" s="177"/>
    </row>
    <row r="308">
      <c r="A308" s="178"/>
      <c r="B308" s="178"/>
      <c r="C308" s="178"/>
      <c r="D308" s="196"/>
      <c r="E308" s="196"/>
      <c r="F308" s="196"/>
      <c r="G308" s="178"/>
      <c r="H308" s="178"/>
      <c r="I308" s="178"/>
      <c r="J308" s="178"/>
      <c r="K308" s="178"/>
      <c r="L308" s="178"/>
      <c r="M308" s="178"/>
      <c r="N308" s="178"/>
      <c r="O308" s="178"/>
      <c r="P308" s="187"/>
      <c r="Q308" s="177"/>
    </row>
    <row r="309">
      <c r="A309" s="178"/>
      <c r="B309" s="178"/>
      <c r="C309" s="178"/>
      <c r="D309" s="196"/>
      <c r="E309" s="196"/>
      <c r="F309" s="196"/>
      <c r="G309" s="178"/>
      <c r="H309" s="178"/>
      <c r="I309" s="178"/>
      <c r="J309" s="178"/>
      <c r="K309" s="178"/>
      <c r="L309" s="178"/>
      <c r="M309" s="178"/>
      <c r="N309" s="178"/>
      <c r="O309" s="178"/>
      <c r="P309" s="187"/>
      <c r="Q309" s="177"/>
    </row>
    <row r="310">
      <c r="A310" s="178"/>
      <c r="B310" s="178"/>
      <c r="C310" s="178"/>
      <c r="D310" s="196"/>
      <c r="E310" s="196"/>
      <c r="F310" s="196"/>
      <c r="G310" s="178"/>
      <c r="H310" s="178"/>
      <c r="I310" s="178"/>
      <c r="J310" s="178"/>
      <c r="K310" s="178"/>
      <c r="L310" s="178"/>
      <c r="M310" s="178"/>
      <c r="N310" s="178"/>
      <c r="O310" s="178"/>
      <c r="P310" s="187"/>
      <c r="Q310" s="177"/>
    </row>
    <row r="311">
      <c r="A311" s="178"/>
      <c r="B311" s="178"/>
      <c r="C311" s="178"/>
      <c r="D311" s="196"/>
      <c r="E311" s="196"/>
      <c r="F311" s="196"/>
      <c r="G311" s="178"/>
      <c r="H311" s="178"/>
      <c r="I311" s="178"/>
      <c r="J311" s="178"/>
      <c r="K311" s="178"/>
      <c r="L311" s="178"/>
      <c r="M311" s="178"/>
      <c r="N311" s="178"/>
      <c r="O311" s="178"/>
      <c r="P311" s="187"/>
      <c r="Q311" s="177"/>
    </row>
    <row r="312">
      <c r="A312" s="178"/>
      <c r="B312" s="178"/>
      <c r="C312" s="178"/>
      <c r="D312" s="196"/>
      <c r="E312" s="196"/>
      <c r="F312" s="196"/>
      <c r="G312" s="178"/>
      <c r="H312" s="178"/>
      <c r="I312" s="178"/>
      <c r="J312" s="178"/>
      <c r="K312" s="178"/>
      <c r="L312" s="178"/>
      <c r="M312" s="178"/>
      <c r="N312" s="178"/>
      <c r="O312" s="178"/>
      <c r="P312" s="187"/>
      <c r="Q312" s="177"/>
    </row>
    <row r="313">
      <c r="A313" s="178"/>
      <c r="B313" s="178"/>
      <c r="C313" s="178"/>
      <c r="D313" s="196"/>
      <c r="E313" s="196"/>
      <c r="F313" s="196"/>
      <c r="G313" s="178"/>
      <c r="H313" s="178"/>
      <c r="I313" s="178"/>
      <c r="J313" s="178"/>
      <c r="K313" s="178"/>
      <c r="L313" s="178"/>
      <c r="M313" s="178"/>
      <c r="N313" s="178"/>
      <c r="O313" s="178"/>
      <c r="P313" s="187"/>
      <c r="Q313" s="177"/>
    </row>
    <row r="314">
      <c r="A314" s="178"/>
      <c r="B314" s="178"/>
      <c r="C314" s="178"/>
      <c r="D314" s="196"/>
      <c r="E314" s="196"/>
      <c r="F314" s="196"/>
      <c r="G314" s="178"/>
      <c r="H314" s="178"/>
      <c r="I314" s="178"/>
      <c r="J314" s="178"/>
      <c r="K314" s="178"/>
      <c r="L314" s="178"/>
      <c r="M314" s="178"/>
      <c r="N314" s="178"/>
      <c r="O314" s="178"/>
      <c r="P314" s="187"/>
      <c r="Q314" s="177"/>
    </row>
    <row r="315">
      <c r="A315" s="178"/>
      <c r="B315" s="178"/>
      <c r="C315" s="178"/>
      <c r="D315" s="196"/>
      <c r="E315" s="196"/>
      <c r="F315" s="196"/>
      <c r="G315" s="178"/>
      <c r="H315" s="178"/>
      <c r="I315" s="178"/>
      <c r="J315" s="178"/>
      <c r="K315" s="178"/>
      <c r="L315" s="178"/>
      <c r="M315" s="178"/>
      <c r="N315" s="178"/>
      <c r="O315" s="178"/>
      <c r="P315" s="187"/>
      <c r="Q315" s="177"/>
    </row>
    <row r="316">
      <c r="A316" s="178"/>
      <c r="B316" s="178"/>
      <c r="C316" s="178"/>
      <c r="D316" s="196"/>
      <c r="E316" s="196"/>
      <c r="F316" s="196"/>
      <c r="G316" s="178"/>
      <c r="H316" s="178"/>
      <c r="I316" s="178"/>
      <c r="J316" s="178"/>
      <c r="K316" s="178"/>
      <c r="L316" s="178"/>
      <c r="M316" s="178"/>
      <c r="N316" s="178"/>
      <c r="O316" s="178"/>
      <c r="P316" s="187"/>
      <c r="Q316" s="177"/>
    </row>
    <row r="317">
      <c r="A317" s="178"/>
      <c r="B317" s="178"/>
      <c r="C317" s="178"/>
      <c r="D317" s="196"/>
      <c r="E317" s="196"/>
      <c r="F317" s="196"/>
      <c r="G317" s="178"/>
      <c r="H317" s="178"/>
      <c r="I317" s="178"/>
      <c r="J317" s="178"/>
      <c r="K317" s="178"/>
      <c r="L317" s="178"/>
      <c r="M317" s="178"/>
      <c r="N317" s="178"/>
      <c r="O317" s="178"/>
      <c r="P317" s="187"/>
      <c r="Q317" s="177"/>
    </row>
    <row r="318">
      <c r="A318" s="178"/>
      <c r="B318" s="178"/>
      <c r="C318" s="178"/>
      <c r="D318" s="196"/>
      <c r="E318" s="196"/>
      <c r="F318" s="196"/>
      <c r="G318" s="178"/>
      <c r="H318" s="178"/>
      <c r="I318" s="178"/>
      <c r="J318" s="178"/>
      <c r="K318" s="178"/>
      <c r="L318" s="178"/>
      <c r="M318" s="178"/>
      <c r="N318" s="178"/>
      <c r="O318" s="178"/>
      <c r="P318" s="187"/>
      <c r="Q318" s="177"/>
    </row>
    <row r="319">
      <c r="A319" s="178"/>
      <c r="B319" s="178"/>
      <c r="C319" s="178"/>
      <c r="D319" s="196"/>
      <c r="E319" s="196"/>
      <c r="F319" s="196"/>
      <c r="G319" s="178"/>
      <c r="H319" s="178"/>
      <c r="I319" s="178"/>
      <c r="J319" s="178"/>
      <c r="K319" s="178"/>
      <c r="L319" s="178"/>
      <c r="M319" s="178"/>
      <c r="N319" s="178"/>
      <c r="O319" s="178"/>
      <c r="P319" s="187"/>
      <c r="Q319" s="177"/>
    </row>
    <row r="320">
      <c r="A320" s="178"/>
      <c r="B320" s="178"/>
      <c r="C320" s="178"/>
      <c r="D320" s="196"/>
      <c r="E320" s="196"/>
      <c r="F320" s="196"/>
      <c r="G320" s="178"/>
      <c r="H320" s="178"/>
      <c r="I320" s="178"/>
      <c r="J320" s="178"/>
      <c r="K320" s="178"/>
      <c r="L320" s="178"/>
      <c r="M320" s="178"/>
      <c r="N320" s="178"/>
      <c r="O320" s="178"/>
      <c r="P320" s="187"/>
      <c r="Q320" s="177"/>
    </row>
    <row r="321">
      <c r="A321" s="178"/>
      <c r="B321" s="178"/>
      <c r="C321" s="178"/>
      <c r="D321" s="196"/>
      <c r="E321" s="196"/>
      <c r="F321" s="196"/>
      <c r="G321" s="178"/>
      <c r="H321" s="178"/>
      <c r="I321" s="178"/>
      <c r="J321" s="178"/>
      <c r="K321" s="178"/>
      <c r="L321" s="178"/>
      <c r="M321" s="178"/>
      <c r="N321" s="178"/>
      <c r="O321" s="178"/>
      <c r="P321" s="187"/>
      <c r="Q321" s="177"/>
    </row>
    <row r="322">
      <c r="A322" s="178"/>
      <c r="B322" s="178"/>
      <c r="C322" s="178"/>
      <c r="D322" s="196"/>
      <c r="E322" s="196"/>
      <c r="F322" s="196"/>
      <c r="G322" s="178"/>
      <c r="H322" s="178"/>
      <c r="I322" s="178"/>
      <c r="J322" s="178"/>
      <c r="K322" s="178"/>
      <c r="L322" s="178"/>
      <c r="M322" s="178"/>
      <c r="N322" s="178"/>
      <c r="O322" s="178"/>
      <c r="P322" s="187"/>
      <c r="Q322" s="177"/>
    </row>
    <row r="323">
      <c r="A323" s="178"/>
      <c r="B323" s="178"/>
      <c r="C323" s="178"/>
      <c r="D323" s="196"/>
      <c r="E323" s="196"/>
      <c r="F323" s="196"/>
      <c r="G323" s="178"/>
      <c r="H323" s="178"/>
      <c r="I323" s="178"/>
      <c r="J323" s="178"/>
      <c r="K323" s="178"/>
      <c r="L323" s="178"/>
      <c r="M323" s="178"/>
      <c r="N323" s="178"/>
      <c r="O323" s="178"/>
      <c r="P323" s="187"/>
      <c r="Q323" s="177"/>
    </row>
    <row r="324">
      <c r="A324" s="178"/>
      <c r="B324" s="178"/>
      <c r="C324" s="178"/>
      <c r="D324" s="196"/>
      <c r="E324" s="196"/>
      <c r="F324" s="196"/>
      <c r="G324" s="178"/>
      <c r="H324" s="178"/>
      <c r="I324" s="178"/>
      <c r="J324" s="178"/>
      <c r="K324" s="178"/>
      <c r="L324" s="178"/>
      <c r="M324" s="178"/>
      <c r="N324" s="178"/>
      <c r="O324" s="178"/>
      <c r="P324" s="187"/>
      <c r="Q324" s="177"/>
    </row>
    <row r="325">
      <c r="A325" s="178"/>
      <c r="B325" s="178"/>
      <c r="C325" s="178"/>
      <c r="D325" s="196"/>
      <c r="E325" s="196"/>
      <c r="F325" s="196"/>
      <c r="G325" s="178"/>
      <c r="H325" s="178"/>
      <c r="I325" s="178"/>
      <c r="J325" s="178"/>
      <c r="K325" s="178"/>
      <c r="L325" s="178"/>
      <c r="M325" s="178"/>
      <c r="N325" s="178"/>
      <c r="O325" s="178"/>
      <c r="P325" s="187"/>
      <c r="Q325" s="177"/>
    </row>
    <row r="326">
      <c r="A326" s="178"/>
      <c r="B326" s="178"/>
      <c r="C326" s="178"/>
      <c r="D326" s="196"/>
      <c r="E326" s="196"/>
      <c r="F326" s="196"/>
      <c r="G326" s="178"/>
      <c r="H326" s="178"/>
      <c r="I326" s="178"/>
      <c r="J326" s="178"/>
      <c r="K326" s="178"/>
      <c r="L326" s="178"/>
      <c r="M326" s="178"/>
      <c r="N326" s="178"/>
      <c r="O326" s="178"/>
      <c r="P326" s="187"/>
      <c r="Q326" s="177"/>
    </row>
    <row r="327">
      <c r="A327" s="178"/>
      <c r="B327" s="178"/>
      <c r="C327" s="178"/>
      <c r="D327" s="196"/>
      <c r="E327" s="196"/>
      <c r="F327" s="196"/>
      <c r="G327" s="178"/>
      <c r="H327" s="178"/>
      <c r="I327" s="178"/>
      <c r="J327" s="178"/>
      <c r="K327" s="178"/>
      <c r="L327" s="178"/>
      <c r="M327" s="178"/>
      <c r="N327" s="178"/>
      <c r="O327" s="178"/>
      <c r="P327" s="187"/>
      <c r="Q327" s="177"/>
    </row>
    <row r="328">
      <c r="A328" s="178"/>
      <c r="B328" s="178"/>
      <c r="C328" s="178"/>
      <c r="D328" s="196"/>
      <c r="E328" s="196"/>
      <c r="F328" s="196"/>
      <c r="G328" s="178"/>
      <c r="H328" s="178"/>
      <c r="I328" s="178"/>
      <c r="J328" s="178"/>
      <c r="K328" s="178"/>
      <c r="L328" s="178"/>
      <c r="M328" s="178"/>
      <c r="N328" s="178"/>
      <c r="O328" s="178"/>
      <c r="P328" s="187"/>
      <c r="Q328" s="177"/>
    </row>
    <row r="329">
      <c r="A329" s="178"/>
      <c r="B329" s="178"/>
      <c r="C329" s="178"/>
      <c r="D329" s="196"/>
      <c r="E329" s="196"/>
      <c r="F329" s="196"/>
      <c r="G329" s="178"/>
      <c r="H329" s="178"/>
      <c r="I329" s="178"/>
      <c r="J329" s="178"/>
      <c r="K329" s="178"/>
      <c r="L329" s="178"/>
      <c r="M329" s="178"/>
      <c r="N329" s="178"/>
      <c r="O329" s="178"/>
      <c r="P329" s="187"/>
      <c r="Q329" s="177"/>
    </row>
    <row r="330">
      <c r="A330" s="178"/>
      <c r="B330" s="178"/>
      <c r="C330" s="178"/>
      <c r="D330" s="196"/>
      <c r="E330" s="196"/>
      <c r="F330" s="196"/>
      <c r="G330" s="178"/>
      <c r="H330" s="178"/>
      <c r="I330" s="178"/>
      <c r="J330" s="178"/>
      <c r="K330" s="178"/>
      <c r="L330" s="178"/>
      <c r="M330" s="178"/>
      <c r="N330" s="178"/>
      <c r="O330" s="178"/>
      <c r="P330" s="187"/>
      <c r="Q330" s="177"/>
    </row>
    <row r="331">
      <c r="A331" s="178"/>
      <c r="B331" s="178"/>
      <c r="C331" s="178"/>
      <c r="D331" s="196"/>
      <c r="E331" s="196"/>
      <c r="F331" s="196"/>
      <c r="G331" s="178"/>
      <c r="H331" s="178"/>
      <c r="I331" s="178"/>
      <c r="J331" s="178"/>
      <c r="K331" s="178"/>
      <c r="L331" s="178"/>
      <c r="M331" s="178"/>
      <c r="N331" s="178"/>
      <c r="O331" s="178"/>
      <c r="P331" s="187"/>
      <c r="Q331" s="177"/>
    </row>
    <row r="332">
      <c r="A332" s="178"/>
      <c r="B332" s="178"/>
      <c r="C332" s="178"/>
      <c r="D332" s="196"/>
      <c r="E332" s="196"/>
      <c r="F332" s="196"/>
      <c r="G332" s="178"/>
      <c r="H332" s="178"/>
      <c r="I332" s="178"/>
      <c r="J332" s="178"/>
      <c r="K332" s="178"/>
      <c r="L332" s="178"/>
      <c r="M332" s="178"/>
      <c r="N332" s="178"/>
      <c r="O332" s="178"/>
      <c r="P332" s="187"/>
      <c r="Q332" s="177"/>
    </row>
    <row r="333">
      <c r="A333" s="178"/>
      <c r="B333" s="178"/>
      <c r="C333" s="178"/>
      <c r="D333" s="196"/>
      <c r="E333" s="196"/>
      <c r="F333" s="196"/>
      <c r="G333" s="178"/>
      <c r="H333" s="178"/>
      <c r="I333" s="178"/>
      <c r="J333" s="178"/>
      <c r="K333" s="178"/>
      <c r="L333" s="178"/>
      <c r="M333" s="178"/>
      <c r="N333" s="178"/>
      <c r="O333" s="178"/>
      <c r="P333" s="187"/>
      <c r="Q333" s="177"/>
    </row>
    <row r="334">
      <c r="A334" s="178"/>
      <c r="B334" s="178"/>
      <c r="C334" s="178"/>
      <c r="D334" s="196"/>
      <c r="E334" s="196"/>
      <c r="F334" s="196"/>
      <c r="G334" s="178"/>
      <c r="H334" s="178"/>
      <c r="I334" s="178"/>
      <c r="J334" s="178"/>
      <c r="K334" s="178"/>
      <c r="L334" s="178"/>
      <c r="M334" s="178"/>
      <c r="N334" s="178"/>
      <c r="O334" s="178"/>
      <c r="P334" s="187"/>
      <c r="Q334" s="177"/>
    </row>
    <row r="335">
      <c r="A335" s="178"/>
      <c r="B335" s="178"/>
      <c r="C335" s="178"/>
      <c r="D335" s="196"/>
      <c r="E335" s="196"/>
      <c r="F335" s="196"/>
      <c r="G335" s="178"/>
      <c r="H335" s="178"/>
      <c r="I335" s="178"/>
      <c r="J335" s="178"/>
      <c r="K335" s="178"/>
      <c r="L335" s="178"/>
      <c r="M335" s="178"/>
      <c r="N335" s="178"/>
      <c r="O335" s="178"/>
      <c r="P335" s="187"/>
      <c r="Q335" s="177"/>
    </row>
    <row r="336">
      <c r="A336" s="178"/>
      <c r="B336" s="178"/>
      <c r="C336" s="178"/>
      <c r="D336" s="196"/>
      <c r="E336" s="196"/>
      <c r="F336" s="196"/>
      <c r="G336" s="178"/>
      <c r="H336" s="178"/>
      <c r="I336" s="178"/>
      <c r="J336" s="178"/>
      <c r="K336" s="178"/>
      <c r="L336" s="178"/>
      <c r="M336" s="178"/>
      <c r="N336" s="178"/>
      <c r="O336" s="178"/>
      <c r="P336" s="187"/>
      <c r="Q336" s="177"/>
    </row>
    <row r="337">
      <c r="A337" s="178"/>
      <c r="B337" s="178"/>
      <c r="C337" s="178"/>
      <c r="D337" s="196"/>
      <c r="E337" s="196"/>
      <c r="F337" s="196"/>
      <c r="G337" s="178"/>
      <c r="H337" s="178"/>
      <c r="I337" s="178"/>
      <c r="J337" s="178"/>
      <c r="K337" s="178"/>
      <c r="L337" s="178"/>
      <c r="M337" s="178"/>
      <c r="N337" s="178"/>
      <c r="O337" s="178"/>
      <c r="P337" s="187"/>
      <c r="Q337" s="177"/>
    </row>
    <row r="338">
      <c r="A338" s="178"/>
      <c r="B338" s="178"/>
      <c r="C338" s="178"/>
      <c r="D338" s="196"/>
      <c r="E338" s="196"/>
      <c r="F338" s="196"/>
      <c r="G338" s="178"/>
      <c r="H338" s="178"/>
      <c r="I338" s="178"/>
      <c r="J338" s="178"/>
      <c r="K338" s="178"/>
      <c r="L338" s="178"/>
      <c r="M338" s="178"/>
      <c r="N338" s="178"/>
      <c r="O338" s="178"/>
      <c r="P338" s="187"/>
      <c r="Q338" s="177"/>
    </row>
    <row r="339">
      <c r="A339" s="178"/>
      <c r="B339" s="178"/>
      <c r="C339" s="178"/>
      <c r="D339" s="196"/>
      <c r="E339" s="196"/>
      <c r="F339" s="196"/>
      <c r="G339" s="178"/>
      <c r="H339" s="178"/>
      <c r="I339" s="178"/>
      <c r="J339" s="178"/>
      <c r="K339" s="178"/>
      <c r="L339" s="178"/>
      <c r="M339" s="178"/>
      <c r="N339" s="178"/>
      <c r="O339" s="178"/>
      <c r="P339" s="187"/>
      <c r="Q339" s="177"/>
    </row>
    <row r="340">
      <c r="A340" s="178"/>
      <c r="B340" s="178"/>
      <c r="C340" s="178"/>
      <c r="D340" s="196"/>
      <c r="E340" s="196"/>
      <c r="F340" s="196"/>
      <c r="G340" s="178"/>
      <c r="H340" s="178"/>
      <c r="I340" s="178"/>
      <c r="J340" s="178"/>
      <c r="K340" s="178"/>
      <c r="L340" s="178"/>
      <c r="M340" s="178"/>
      <c r="N340" s="178"/>
      <c r="O340" s="178"/>
      <c r="P340" s="187"/>
      <c r="Q340" s="177"/>
    </row>
    <row r="341">
      <c r="A341" s="178"/>
      <c r="B341" s="178"/>
      <c r="C341" s="178"/>
      <c r="D341" s="196"/>
      <c r="E341" s="196"/>
      <c r="F341" s="196"/>
      <c r="G341" s="178"/>
      <c r="H341" s="178"/>
      <c r="I341" s="178"/>
      <c r="J341" s="178"/>
      <c r="K341" s="178"/>
      <c r="L341" s="178"/>
      <c r="M341" s="178"/>
      <c r="N341" s="178"/>
      <c r="O341" s="178"/>
      <c r="P341" s="187"/>
      <c r="Q341" s="177"/>
    </row>
    <row r="342">
      <c r="A342" s="178"/>
      <c r="B342" s="178"/>
      <c r="C342" s="178"/>
      <c r="D342" s="196"/>
      <c r="E342" s="196"/>
      <c r="F342" s="196"/>
      <c r="G342" s="178"/>
      <c r="H342" s="178"/>
      <c r="I342" s="178"/>
      <c r="J342" s="178"/>
      <c r="K342" s="178"/>
      <c r="L342" s="178"/>
      <c r="M342" s="178"/>
      <c r="N342" s="178"/>
      <c r="O342" s="178"/>
      <c r="P342" s="187"/>
      <c r="Q342" s="177"/>
    </row>
    <row r="343">
      <c r="A343" s="178"/>
      <c r="B343" s="178"/>
      <c r="C343" s="178"/>
      <c r="D343" s="196"/>
      <c r="E343" s="196"/>
      <c r="F343" s="196"/>
      <c r="G343" s="178"/>
      <c r="H343" s="178"/>
      <c r="I343" s="178"/>
      <c r="J343" s="178"/>
      <c r="K343" s="178"/>
      <c r="L343" s="178"/>
      <c r="M343" s="178"/>
      <c r="N343" s="178"/>
      <c r="O343" s="178"/>
      <c r="P343" s="187"/>
      <c r="Q343" s="177"/>
    </row>
    <row r="344">
      <c r="A344" s="178"/>
      <c r="B344" s="178"/>
      <c r="C344" s="178"/>
      <c r="D344" s="196"/>
      <c r="E344" s="196"/>
      <c r="F344" s="196"/>
      <c r="G344" s="178"/>
      <c r="H344" s="178"/>
      <c r="I344" s="178"/>
      <c r="J344" s="178"/>
      <c r="K344" s="178"/>
      <c r="L344" s="178"/>
      <c r="M344" s="178"/>
      <c r="N344" s="178"/>
      <c r="O344" s="178"/>
      <c r="P344" s="187"/>
      <c r="Q344" s="177"/>
    </row>
    <row r="345">
      <c r="A345" s="178"/>
      <c r="B345" s="178"/>
      <c r="C345" s="178"/>
      <c r="D345" s="196"/>
      <c r="E345" s="196"/>
      <c r="F345" s="196"/>
      <c r="G345" s="178"/>
      <c r="H345" s="178"/>
      <c r="I345" s="178"/>
      <c r="J345" s="178"/>
      <c r="K345" s="178"/>
      <c r="L345" s="178"/>
      <c r="M345" s="178"/>
      <c r="N345" s="178"/>
      <c r="O345" s="178"/>
      <c r="P345" s="187"/>
      <c r="Q345" s="177"/>
    </row>
    <row r="346">
      <c r="A346" s="178"/>
      <c r="B346" s="178"/>
      <c r="C346" s="178"/>
      <c r="D346" s="196"/>
      <c r="E346" s="196"/>
      <c r="F346" s="196"/>
      <c r="G346" s="178"/>
      <c r="H346" s="178"/>
      <c r="I346" s="178"/>
      <c r="J346" s="178"/>
      <c r="K346" s="178"/>
      <c r="L346" s="178"/>
      <c r="M346" s="178"/>
      <c r="N346" s="178"/>
      <c r="O346" s="178"/>
      <c r="P346" s="187"/>
      <c r="Q346" s="177"/>
    </row>
    <row r="347">
      <c r="A347" s="178"/>
      <c r="B347" s="178"/>
      <c r="C347" s="178"/>
      <c r="D347" s="196"/>
      <c r="E347" s="196"/>
      <c r="F347" s="196"/>
      <c r="G347" s="178"/>
      <c r="H347" s="178"/>
      <c r="I347" s="178"/>
      <c r="J347" s="178"/>
      <c r="K347" s="178"/>
      <c r="L347" s="178"/>
      <c r="M347" s="178"/>
      <c r="N347" s="178"/>
      <c r="O347" s="178"/>
      <c r="P347" s="187"/>
      <c r="Q347" s="177"/>
    </row>
    <row r="348">
      <c r="A348" s="178"/>
      <c r="B348" s="178"/>
      <c r="C348" s="178"/>
      <c r="D348" s="196"/>
      <c r="E348" s="196"/>
      <c r="F348" s="196"/>
      <c r="G348" s="178"/>
      <c r="H348" s="178"/>
      <c r="I348" s="178"/>
      <c r="J348" s="178"/>
      <c r="K348" s="178"/>
      <c r="L348" s="178"/>
      <c r="M348" s="178"/>
      <c r="N348" s="178"/>
      <c r="O348" s="178"/>
      <c r="P348" s="187"/>
      <c r="Q348" s="177"/>
    </row>
    <row r="349">
      <c r="A349" s="178"/>
      <c r="B349" s="178"/>
      <c r="C349" s="178"/>
      <c r="D349" s="196"/>
      <c r="E349" s="196"/>
      <c r="F349" s="196"/>
      <c r="G349" s="178"/>
      <c r="H349" s="178"/>
      <c r="I349" s="178"/>
      <c r="J349" s="178"/>
      <c r="K349" s="178"/>
      <c r="L349" s="178"/>
      <c r="M349" s="178"/>
      <c r="N349" s="178"/>
      <c r="O349" s="178"/>
      <c r="P349" s="187"/>
      <c r="Q349" s="177"/>
    </row>
    <row r="350">
      <c r="A350" s="178"/>
      <c r="B350" s="178"/>
      <c r="C350" s="178"/>
      <c r="D350" s="196"/>
      <c r="E350" s="196"/>
      <c r="F350" s="196"/>
      <c r="G350" s="178"/>
      <c r="H350" s="178"/>
      <c r="I350" s="178"/>
      <c r="J350" s="178"/>
      <c r="K350" s="178"/>
      <c r="L350" s="178"/>
      <c r="M350" s="178"/>
      <c r="N350" s="178"/>
      <c r="O350" s="178"/>
      <c r="P350" s="187"/>
      <c r="Q350" s="177"/>
    </row>
    <row r="351">
      <c r="A351" s="178"/>
      <c r="B351" s="178"/>
      <c r="C351" s="178"/>
      <c r="D351" s="196"/>
      <c r="E351" s="196"/>
      <c r="F351" s="196"/>
      <c r="G351" s="178"/>
      <c r="H351" s="178"/>
      <c r="I351" s="178"/>
      <c r="J351" s="178"/>
      <c r="K351" s="178"/>
      <c r="L351" s="178"/>
      <c r="M351" s="178"/>
      <c r="N351" s="178"/>
      <c r="O351" s="178"/>
      <c r="P351" s="187"/>
      <c r="Q351" s="177"/>
    </row>
    <row r="352">
      <c r="A352" s="178"/>
      <c r="B352" s="178"/>
      <c r="C352" s="178"/>
      <c r="D352" s="196"/>
      <c r="E352" s="196"/>
      <c r="F352" s="196"/>
      <c r="G352" s="178"/>
      <c r="H352" s="178"/>
      <c r="I352" s="178"/>
      <c r="J352" s="178"/>
      <c r="K352" s="178"/>
      <c r="L352" s="178"/>
      <c r="M352" s="178"/>
      <c r="N352" s="178"/>
      <c r="O352" s="178"/>
      <c r="P352" s="187"/>
      <c r="Q352" s="177"/>
    </row>
    <row r="353">
      <c r="A353" s="178"/>
      <c r="B353" s="178"/>
      <c r="C353" s="178"/>
      <c r="D353" s="196"/>
      <c r="E353" s="196"/>
      <c r="F353" s="196"/>
      <c r="G353" s="178"/>
      <c r="H353" s="178"/>
      <c r="I353" s="178"/>
      <c r="J353" s="178"/>
      <c r="K353" s="178"/>
      <c r="L353" s="178"/>
      <c r="M353" s="178"/>
      <c r="N353" s="178"/>
      <c r="O353" s="178"/>
      <c r="P353" s="187"/>
      <c r="Q353" s="177"/>
    </row>
    <row r="354">
      <c r="A354" s="178"/>
      <c r="B354" s="178"/>
      <c r="C354" s="178"/>
      <c r="D354" s="196"/>
      <c r="E354" s="196"/>
      <c r="F354" s="196"/>
      <c r="G354" s="178"/>
      <c r="H354" s="178"/>
      <c r="I354" s="178"/>
      <c r="J354" s="178"/>
      <c r="K354" s="178"/>
      <c r="L354" s="178"/>
      <c r="M354" s="178"/>
      <c r="N354" s="178"/>
      <c r="O354" s="178"/>
      <c r="P354" s="187"/>
      <c r="Q354" s="177"/>
    </row>
    <row r="355">
      <c r="A355" s="178"/>
      <c r="B355" s="178"/>
      <c r="C355" s="178"/>
      <c r="D355" s="196"/>
      <c r="E355" s="196"/>
      <c r="F355" s="196"/>
      <c r="G355" s="178"/>
      <c r="H355" s="178"/>
      <c r="I355" s="178"/>
      <c r="J355" s="178"/>
      <c r="K355" s="178"/>
      <c r="L355" s="178"/>
      <c r="M355" s="178"/>
      <c r="N355" s="178"/>
      <c r="O355" s="178"/>
      <c r="P355" s="187"/>
      <c r="Q355" s="177"/>
    </row>
    <row r="356">
      <c r="A356" s="178"/>
      <c r="B356" s="178"/>
      <c r="C356" s="178"/>
      <c r="D356" s="196"/>
      <c r="E356" s="196"/>
      <c r="F356" s="196"/>
      <c r="G356" s="178"/>
      <c r="H356" s="178"/>
      <c r="I356" s="178"/>
      <c r="J356" s="178"/>
      <c r="K356" s="178"/>
      <c r="L356" s="178"/>
      <c r="M356" s="178"/>
      <c r="N356" s="178"/>
      <c r="O356" s="178"/>
      <c r="P356" s="187"/>
      <c r="Q356" s="177"/>
    </row>
    <row r="357">
      <c r="A357" s="178"/>
      <c r="B357" s="178"/>
      <c r="C357" s="178"/>
      <c r="D357" s="196"/>
      <c r="E357" s="196"/>
      <c r="F357" s="196"/>
      <c r="G357" s="178"/>
      <c r="H357" s="178"/>
      <c r="I357" s="178"/>
      <c r="J357" s="178"/>
      <c r="K357" s="178"/>
      <c r="L357" s="178"/>
      <c r="M357" s="178"/>
      <c r="N357" s="178"/>
      <c r="O357" s="178"/>
      <c r="P357" s="187"/>
      <c r="Q357" s="177"/>
    </row>
    <row r="358">
      <c r="A358" s="178"/>
      <c r="B358" s="178"/>
      <c r="C358" s="178"/>
      <c r="D358" s="196"/>
      <c r="E358" s="196"/>
      <c r="F358" s="196"/>
      <c r="G358" s="178"/>
      <c r="H358" s="178"/>
      <c r="I358" s="178"/>
      <c r="J358" s="178"/>
      <c r="K358" s="178"/>
      <c r="L358" s="178"/>
      <c r="M358" s="178"/>
      <c r="N358" s="178"/>
      <c r="O358" s="178"/>
      <c r="P358" s="187"/>
      <c r="Q358" s="177"/>
    </row>
    <row r="359">
      <c r="A359" s="178"/>
      <c r="B359" s="178"/>
      <c r="C359" s="178"/>
      <c r="D359" s="196"/>
      <c r="E359" s="196"/>
      <c r="F359" s="196"/>
      <c r="G359" s="178"/>
      <c r="H359" s="178"/>
      <c r="I359" s="178"/>
      <c r="J359" s="178"/>
      <c r="K359" s="178"/>
      <c r="L359" s="178"/>
      <c r="M359" s="178"/>
      <c r="N359" s="178"/>
      <c r="O359" s="178"/>
      <c r="P359" s="187"/>
      <c r="Q359" s="177"/>
    </row>
    <row r="360">
      <c r="A360" s="178"/>
      <c r="B360" s="178"/>
      <c r="C360" s="178"/>
      <c r="D360" s="196"/>
      <c r="E360" s="196"/>
      <c r="F360" s="196"/>
      <c r="G360" s="178"/>
      <c r="H360" s="178"/>
      <c r="I360" s="178"/>
      <c r="J360" s="178"/>
      <c r="K360" s="178"/>
      <c r="L360" s="178"/>
      <c r="M360" s="178"/>
      <c r="N360" s="178"/>
      <c r="O360" s="178"/>
      <c r="P360" s="187"/>
      <c r="Q360" s="177"/>
    </row>
    <row r="361">
      <c r="A361" s="178"/>
      <c r="B361" s="178"/>
      <c r="C361" s="178"/>
      <c r="D361" s="196"/>
      <c r="E361" s="196"/>
      <c r="F361" s="196"/>
      <c r="G361" s="178"/>
      <c r="H361" s="178"/>
      <c r="I361" s="178"/>
      <c r="J361" s="178"/>
      <c r="K361" s="178"/>
      <c r="L361" s="178"/>
      <c r="M361" s="178"/>
      <c r="N361" s="178"/>
      <c r="O361" s="178"/>
      <c r="P361" s="187"/>
      <c r="Q361" s="177"/>
    </row>
    <row r="362">
      <c r="A362" s="178"/>
      <c r="B362" s="178"/>
      <c r="C362" s="178"/>
      <c r="D362" s="196"/>
      <c r="E362" s="196"/>
      <c r="F362" s="196"/>
      <c r="G362" s="178"/>
      <c r="H362" s="178"/>
      <c r="I362" s="178"/>
      <c r="J362" s="178"/>
      <c r="K362" s="178"/>
      <c r="L362" s="178"/>
      <c r="M362" s="178"/>
      <c r="N362" s="178"/>
      <c r="O362" s="178"/>
      <c r="P362" s="187"/>
      <c r="Q362" s="177"/>
    </row>
    <row r="363">
      <c r="A363" s="178"/>
      <c r="B363" s="178"/>
      <c r="C363" s="178"/>
      <c r="D363" s="196"/>
      <c r="E363" s="196"/>
      <c r="F363" s="196"/>
      <c r="G363" s="178"/>
      <c r="H363" s="178"/>
      <c r="I363" s="178"/>
      <c r="J363" s="178"/>
      <c r="K363" s="178"/>
      <c r="L363" s="178"/>
      <c r="M363" s="178"/>
      <c r="N363" s="178"/>
      <c r="O363" s="178"/>
      <c r="P363" s="187"/>
      <c r="Q363" s="177"/>
    </row>
    <row r="364">
      <c r="A364" s="178"/>
      <c r="B364" s="178"/>
      <c r="C364" s="178"/>
      <c r="D364" s="196"/>
      <c r="E364" s="196"/>
      <c r="F364" s="196"/>
      <c r="G364" s="178"/>
      <c r="H364" s="178"/>
      <c r="I364" s="178"/>
      <c r="J364" s="178"/>
      <c r="K364" s="178"/>
      <c r="L364" s="178"/>
      <c r="M364" s="178"/>
      <c r="N364" s="178"/>
      <c r="O364" s="178"/>
      <c r="P364" s="187"/>
      <c r="Q364" s="177"/>
    </row>
    <row r="365">
      <c r="A365" s="178"/>
      <c r="B365" s="178"/>
      <c r="C365" s="178"/>
      <c r="D365" s="196"/>
      <c r="E365" s="196"/>
      <c r="F365" s="196"/>
      <c r="G365" s="178"/>
      <c r="H365" s="178"/>
      <c r="I365" s="178"/>
      <c r="J365" s="178"/>
      <c r="K365" s="178"/>
      <c r="L365" s="178"/>
      <c r="M365" s="178"/>
      <c r="N365" s="178"/>
      <c r="O365" s="178"/>
      <c r="P365" s="187"/>
      <c r="Q365" s="177"/>
    </row>
    <row r="366">
      <c r="A366" s="178"/>
      <c r="B366" s="178"/>
      <c r="C366" s="178"/>
      <c r="D366" s="196"/>
      <c r="E366" s="196"/>
      <c r="F366" s="196"/>
      <c r="G366" s="178"/>
      <c r="H366" s="178"/>
      <c r="I366" s="178"/>
      <c r="J366" s="178"/>
      <c r="K366" s="178"/>
      <c r="L366" s="178"/>
      <c r="M366" s="178"/>
      <c r="N366" s="178"/>
      <c r="O366" s="178"/>
      <c r="P366" s="187"/>
      <c r="Q366" s="177"/>
    </row>
    <row r="367">
      <c r="A367" s="178"/>
      <c r="B367" s="178"/>
      <c r="C367" s="178"/>
      <c r="D367" s="196"/>
      <c r="E367" s="196"/>
      <c r="F367" s="196"/>
      <c r="G367" s="178"/>
      <c r="H367" s="178"/>
      <c r="I367" s="178"/>
      <c r="J367" s="178"/>
      <c r="K367" s="178"/>
      <c r="L367" s="178"/>
      <c r="M367" s="178"/>
      <c r="N367" s="178"/>
      <c r="O367" s="178"/>
      <c r="P367" s="187"/>
      <c r="Q367" s="177"/>
    </row>
    <row r="368">
      <c r="A368" s="178"/>
      <c r="B368" s="178"/>
      <c r="C368" s="178"/>
      <c r="D368" s="196"/>
      <c r="E368" s="196"/>
      <c r="F368" s="196"/>
      <c r="G368" s="178"/>
      <c r="H368" s="178"/>
      <c r="I368" s="178"/>
      <c r="J368" s="178"/>
      <c r="K368" s="178"/>
      <c r="L368" s="178"/>
      <c r="M368" s="178"/>
      <c r="N368" s="178"/>
      <c r="O368" s="178"/>
      <c r="P368" s="187"/>
      <c r="Q368" s="177"/>
    </row>
    <row r="369">
      <c r="A369" s="178"/>
      <c r="B369" s="178"/>
      <c r="C369" s="178"/>
      <c r="D369" s="196"/>
      <c r="E369" s="196"/>
      <c r="F369" s="196"/>
      <c r="G369" s="178"/>
      <c r="H369" s="178"/>
      <c r="I369" s="178"/>
      <c r="J369" s="178"/>
      <c r="K369" s="178"/>
      <c r="L369" s="178"/>
      <c r="M369" s="178"/>
      <c r="N369" s="178"/>
      <c r="O369" s="178"/>
      <c r="P369" s="187"/>
      <c r="Q369" s="177"/>
    </row>
    <row r="370">
      <c r="A370" s="178"/>
      <c r="B370" s="178"/>
      <c r="C370" s="178"/>
      <c r="D370" s="196"/>
      <c r="E370" s="196"/>
      <c r="F370" s="196"/>
      <c r="G370" s="178"/>
      <c r="H370" s="178"/>
      <c r="I370" s="178"/>
      <c r="J370" s="178"/>
      <c r="K370" s="178"/>
      <c r="L370" s="178"/>
      <c r="M370" s="178"/>
      <c r="N370" s="178"/>
      <c r="O370" s="178"/>
      <c r="P370" s="187"/>
      <c r="Q370" s="177"/>
    </row>
    <row r="371">
      <c r="A371" s="178"/>
      <c r="B371" s="178"/>
      <c r="C371" s="178"/>
      <c r="D371" s="196"/>
      <c r="E371" s="196"/>
      <c r="F371" s="196"/>
      <c r="G371" s="178"/>
      <c r="H371" s="178"/>
      <c r="I371" s="178"/>
      <c r="J371" s="178"/>
      <c r="K371" s="178"/>
      <c r="L371" s="178"/>
      <c r="M371" s="178"/>
      <c r="N371" s="178"/>
      <c r="O371" s="178"/>
      <c r="P371" s="187"/>
      <c r="Q371" s="177"/>
    </row>
    <row r="372">
      <c r="A372" s="178"/>
      <c r="B372" s="178"/>
      <c r="C372" s="178"/>
      <c r="D372" s="196"/>
      <c r="E372" s="196"/>
      <c r="F372" s="196"/>
      <c r="G372" s="178"/>
      <c r="H372" s="178"/>
      <c r="I372" s="178"/>
      <c r="J372" s="178"/>
      <c r="K372" s="178"/>
      <c r="L372" s="178"/>
      <c r="M372" s="178"/>
      <c r="N372" s="178"/>
      <c r="O372" s="178"/>
      <c r="P372" s="187"/>
      <c r="Q372" s="177"/>
    </row>
    <row r="373">
      <c r="A373" s="178"/>
      <c r="B373" s="178"/>
      <c r="C373" s="178"/>
      <c r="D373" s="196"/>
      <c r="E373" s="196"/>
      <c r="F373" s="196"/>
      <c r="G373" s="178"/>
      <c r="H373" s="178"/>
      <c r="I373" s="178"/>
      <c r="J373" s="178"/>
      <c r="K373" s="178"/>
      <c r="L373" s="178"/>
      <c r="M373" s="178"/>
      <c r="N373" s="178"/>
      <c r="O373" s="178"/>
      <c r="P373" s="187"/>
      <c r="Q373" s="177"/>
    </row>
    <row r="374">
      <c r="A374" s="178"/>
      <c r="B374" s="178"/>
      <c r="C374" s="178"/>
      <c r="D374" s="196"/>
      <c r="E374" s="196"/>
      <c r="F374" s="196"/>
      <c r="G374" s="178"/>
      <c r="H374" s="178"/>
      <c r="I374" s="178"/>
      <c r="J374" s="178"/>
      <c r="K374" s="178"/>
      <c r="L374" s="178"/>
      <c r="M374" s="178"/>
      <c r="N374" s="178"/>
      <c r="O374" s="178"/>
      <c r="P374" s="187"/>
      <c r="Q374" s="177"/>
    </row>
    <row r="375">
      <c r="A375" s="178"/>
      <c r="B375" s="178"/>
      <c r="C375" s="178"/>
      <c r="D375" s="196"/>
      <c r="E375" s="196"/>
      <c r="F375" s="196"/>
      <c r="G375" s="178"/>
      <c r="H375" s="178"/>
      <c r="I375" s="178"/>
      <c r="J375" s="178"/>
      <c r="K375" s="178"/>
      <c r="L375" s="178"/>
      <c r="M375" s="178"/>
      <c r="N375" s="178"/>
      <c r="O375" s="178"/>
      <c r="P375" s="187"/>
      <c r="Q375" s="177"/>
    </row>
    <row r="376">
      <c r="A376" s="178"/>
      <c r="B376" s="178"/>
      <c r="C376" s="178"/>
      <c r="D376" s="196"/>
      <c r="E376" s="196"/>
      <c r="F376" s="196"/>
      <c r="G376" s="178"/>
      <c r="H376" s="178"/>
      <c r="I376" s="178"/>
      <c r="J376" s="178"/>
      <c r="K376" s="178"/>
      <c r="L376" s="178"/>
      <c r="M376" s="178"/>
      <c r="N376" s="178"/>
      <c r="O376" s="178"/>
      <c r="P376" s="187"/>
      <c r="Q376" s="177"/>
    </row>
    <row r="377">
      <c r="A377" s="178"/>
      <c r="B377" s="178"/>
      <c r="C377" s="178"/>
      <c r="D377" s="196"/>
      <c r="E377" s="196"/>
      <c r="F377" s="196"/>
      <c r="G377" s="178"/>
      <c r="H377" s="178"/>
      <c r="I377" s="178"/>
      <c r="J377" s="178"/>
      <c r="K377" s="178"/>
      <c r="L377" s="178"/>
      <c r="M377" s="178"/>
      <c r="N377" s="178"/>
      <c r="O377" s="178"/>
      <c r="P377" s="187"/>
      <c r="Q377" s="177"/>
    </row>
    <row r="378">
      <c r="A378" s="178"/>
      <c r="B378" s="178"/>
      <c r="C378" s="178"/>
      <c r="D378" s="196"/>
      <c r="E378" s="196"/>
      <c r="F378" s="196"/>
      <c r="G378" s="178"/>
      <c r="H378" s="178"/>
      <c r="I378" s="178"/>
      <c r="J378" s="178"/>
      <c r="K378" s="178"/>
      <c r="L378" s="178"/>
      <c r="M378" s="178"/>
      <c r="N378" s="178"/>
      <c r="O378" s="178"/>
      <c r="P378" s="187"/>
      <c r="Q378" s="177"/>
    </row>
    <row r="379">
      <c r="A379" s="178"/>
      <c r="B379" s="178"/>
      <c r="C379" s="178"/>
      <c r="D379" s="196"/>
      <c r="E379" s="196"/>
      <c r="F379" s="196"/>
      <c r="G379" s="178"/>
      <c r="H379" s="178"/>
      <c r="I379" s="178"/>
      <c r="J379" s="178"/>
      <c r="K379" s="178"/>
      <c r="L379" s="178"/>
      <c r="M379" s="178"/>
      <c r="N379" s="178"/>
      <c r="O379" s="178"/>
      <c r="P379" s="187"/>
      <c r="Q379" s="177"/>
    </row>
    <row r="380">
      <c r="A380" s="178"/>
      <c r="B380" s="178"/>
      <c r="C380" s="178"/>
      <c r="D380" s="196"/>
      <c r="E380" s="196"/>
      <c r="F380" s="196"/>
      <c r="G380" s="178"/>
      <c r="H380" s="178"/>
      <c r="I380" s="178"/>
      <c r="J380" s="178"/>
      <c r="K380" s="178"/>
      <c r="L380" s="178"/>
      <c r="M380" s="178"/>
      <c r="N380" s="178"/>
      <c r="O380" s="178"/>
      <c r="P380" s="187"/>
      <c r="Q380" s="177"/>
    </row>
    <row r="381">
      <c r="A381" s="178"/>
      <c r="B381" s="178"/>
      <c r="C381" s="178"/>
      <c r="D381" s="196"/>
      <c r="E381" s="196"/>
      <c r="F381" s="196"/>
      <c r="G381" s="178"/>
      <c r="H381" s="178"/>
      <c r="I381" s="178"/>
      <c r="J381" s="178"/>
      <c r="K381" s="178"/>
      <c r="L381" s="178"/>
      <c r="M381" s="178"/>
      <c r="N381" s="178"/>
      <c r="O381" s="178"/>
      <c r="P381" s="187"/>
      <c r="Q381" s="177"/>
    </row>
    <row r="382">
      <c r="A382" s="178"/>
      <c r="B382" s="178"/>
      <c r="C382" s="178"/>
      <c r="D382" s="196"/>
      <c r="E382" s="196"/>
      <c r="F382" s="196"/>
      <c r="G382" s="178"/>
      <c r="H382" s="178"/>
      <c r="I382" s="178"/>
      <c r="J382" s="178"/>
      <c r="K382" s="178"/>
      <c r="L382" s="178"/>
      <c r="M382" s="178"/>
      <c r="N382" s="178"/>
      <c r="O382" s="178"/>
      <c r="P382" s="187"/>
      <c r="Q382" s="177"/>
    </row>
    <row r="383">
      <c r="A383" s="178"/>
      <c r="B383" s="178"/>
      <c r="C383" s="178"/>
      <c r="D383" s="196"/>
      <c r="E383" s="196"/>
      <c r="F383" s="196"/>
      <c r="G383" s="178"/>
      <c r="H383" s="178"/>
      <c r="I383" s="178"/>
      <c r="J383" s="178"/>
      <c r="K383" s="178"/>
      <c r="L383" s="178"/>
      <c r="M383" s="178"/>
      <c r="N383" s="178"/>
      <c r="O383" s="178"/>
      <c r="P383" s="187"/>
      <c r="Q383" s="177"/>
    </row>
    <row r="384">
      <c r="A384" s="178"/>
      <c r="B384" s="178"/>
      <c r="C384" s="178"/>
      <c r="D384" s="196"/>
      <c r="E384" s="196"/>
      <c r="F384" s="196"/>
      <c r="G384" s="178"/>
      <c r="H384" s="178"/>
      <c r="I384" s="178"/>
      <c r="J384" s="178"/>
      <c r="K384" s="178"/>
      <c r="L384" s="178"/>
      <c r="M384" s="178"/>
      <c r="N384" s="178"/>
      <c r="O384" s="178"/>
      <c r="P384" s="187"/>
      <c r="Q384" s="177"/>
    </row>
    <row r="385">
      <c r="A385" s="178"/>
      <c r="B385" s="178"/>
      <c r="C385" s="178"/>
      <c r="D385" s="196"/>
      <c r="E385" s="196"/>
      <c r="F385" s="196"/>
      <c r="G385" s="178"/>
      <c r="H385" s="178"/>
      <c r="I385" s="178"/>
      <c r="J385" s="178"/>
      <c r="K385" s="178"/>
      <c r="L385" s="178"/>
      <c r="M385" s="178"/>
      <c r="N385" s="178"/>
      <c r="O385" s="178"/>
      <c r="P385" s="187"/>
      <c r="Q385" s="177"/>
    </row>
    <row r="386">
      <c r="A386" s="178"/>
      <c r="B386" s="178"/>
      <c r="C386" s="178"/>
      <c r="D386" s="196"/>
      <c r="E386" s="196"/>
      <c r="F386" s="196"/>
      <c r="G386" s="178"/>
      <c r="H386" s="178"/>
      <c r="I386" s="178"/>
      <c r="J386" s="178"/>
      <c r="K386" s="178"/>
      <c r="L386" s="178"/>
      <c r="M386" s="178"/>
      <c r="N386" s="178"/>
      <c r="O386" s="178"/>
      <c r="P386" s="187"/>
      <c r="Q386" s="177"/>
    </row>
    <row r="387">
      <c r="A387" s="178"/>
      <c r="B387" s="178"/>
      <c r="C387" s="178"/>
      <c r="D387" s="196"/>
      <c r="E387" s="196"/>
      <c r="F387" s="196"/>
      <c r="G387" s="178"/>
      <c r="H387" s="178"/>
      <c r="I387" s="178"/>
      <c r="J387" s="178"/>
      <c r="K387" s="178"/>
      <c r="L387" s="178"/>
      <c r="M387" s="178"/>
      <c r="N387" s="178"/>
      <c r="O387" s="178"/>
      <c r="P387" s="187"/>
      <c r="Q387" s="177"/>
    </row>
    <row r="388">
      <c r="A388" s="178"/>
      <c r="B388" s="178"/>
      <c r="C388" s="178"/>
      <c r="D388" s="196"/>
      <c r="E388" s="196"/>
      <c r="F388" s="196"/>
      <c r="G388" s="178"/>
      <c r="H388" s="178"/>
      <c r="I388" s="178"/>
      <c r="J388" s="178"/>
      <c r="K388" s="178"/>
      <c r="L388" s="178"/>
      <c r="M388" s="178"/>
      <c r="N388" s="178"/>
      <c r="O388" s="178"/>
      <c r="P388" s="187"/>
      <c r="Q388" s="177"/>
    </row>
    <row r="389">
      <c r="A389" s="178"/>
      <c r="B389" s="178"/>
      <c r="C389" s="178"/>
      <c r="D389" s="196"/>
      <c r="E389" s="196"/>
      <c r="F389" s="196"/>
      <c r="G389" s="178"/>
      <c r="H389" s="178"/>
      <c r="I389" s="178"/>
      <c r="J389" s="178"/>
      <c r="K389" s="178"/>
      <c r="L389" s="178"/>
      <c r="M389" s="178"/>
      <c r="N389" s="178"/>
      <c r="O389" s="178"/>
      <c r="P389" s="187"/>
      <c r="Q389" s="177"/>
    </row>
    <row r="390">
      <c r="A390" s="178"/>
      <c r="B390" s="178"/>
      <c r="C390" s="178"/>
      <c r="D390" s="196"/>
      <c r="E390" s="196"/>
      <c r="F390" s="196"/>
      <c r="G390" s="178"/>
      <c r="H390" s="178"/>
      <c r="I390" s="178"/>
      <c r="J390" s="178"/>
      <c r="K390" s="178"/>
      <c r="L390" s="178"/>
      <c r="M390" s="178"/>
      <c r="N390" s="178"/>
      <c r="O390" s="178"/>
      <c r="P390" s="187"/>
      <c r="Q390" s="177"/>
    </row>
    <row r="391">
      <c r="A391" s="178"/>
      <c r="B391" s="178"/>
      <c r="C391" s="178"/>
      <c r="D391" s="196"/>
      <c r="E391" s="196"/>
      <c r="F391" s="196"/>
      <c r="G391" s="178"/>
      <c r="H391" s="178"/>
      <c r="I391" s="178"/>
      <c r="J391" s="178"/>
      <c r="K391" s="178"/>
      <c r="L391" s="178"/>
      <c r="M391" s="178"/>
      <c r="N391" s="178"/>
      <c r="O391" s="178"/>
      <c r="P391" s="187"/>
      <c r="Q391" s="177"/>
    </row>
    <row r="392">
      <c r="A392" s="178"/>
      <c r="B392" s="178"/>
      <c r="C392" s="178"/>
      <c r="D392" s="196"/>
      <c r="E392" s="196"/>
      <c r="F392" s="196"/>
      <c r="G392" s="178"/>
      <c r="H392" s="178"/>
      <c r="I392" s="178"/>
      <c r="J392" s="178"/>
      <c r="K392" s="178"/>
      <c r="L392" s="178"/>
      <c r="M392" s="178"/>
      <c r="N392" s="178"/>
      <c r="O392" s="178"/>
      <c r="P392" s="187"/>
      <c r="Q392" s="177"/>
    </row>
    <row r="393">
      <c r="A393" s="178"/>
      <c r="B393" s="178"/>
      <c r="C393" s="178"/>
      <c r="D393" s="196"/>
      <c r="E393" s="196"/>
      <c r="F393" s="196"/>
      <c r="G393" s="178"/>
      <c r="H393" s="178"/>
      <c r="I393" s="178"/>
      <c r="J393" s="178"/>
      <c r="K393" s="178"/>
      <c r="L393" s="178"/>
      <c r="M393" s="178"/>
      <c r="N393" s="178"/>
      <c r="O393" s="178"/>
      <c r="P393" s="187"/>
      <c r="Q393" s="177"/>
    </row>
    <row r="394">
      <c r="A394" s="178"/>
      <c r="B394" s="178"/>
      <c r="C394" s="178"/>
      <c r="D394" s="196"/>
      <c r="E394" s="196"/>
      <c r="F394" s="196"/>
      <c r="G394" s="178"/>
      <c r="H394" s="178"/>
      <c r="I394" s="178"/>
      <c r="J394" s="178"/>
      <c r="K394" s="178"/>
      <c r="L394" s="178"/>
      <c r="M394" s="178"/>
      <c r="N394" s="178"/>
      <c r="O394" s="178"/>
      <c r="P394" s="187"/>
      <c r="Q394" s="177"/>
    </row>
    <row r="395">
      <c r="A395" s="178"/>
      <c r="B395" s="178"/>
      <c r="C395" s="178"/>
      <c r="D395" s="196"/>
      <c r="E395" s="196"/>
      <c r="F395" s="196"/>
      <c r="G395" s="178"/>
      <c r="H395" s="178"/>
      <c r="I395" s="178"/>
      <c r="J395" s="178"/>
      <c r="K395" s="178"/>
      <c r="L395" s="178"/>
      <c r="M395" s="178"/>
      <c r="N395" s="178"/>
      <c r="O395" s="178"/>
      <c r="P395" s="187"/>
      <c r="Q395" s="177"/>
    </row>
    <row r="396">
      <c r="A396" s="178"/>
      <c r="B396" s="178"/>
      <c r="C396" s="178"/>
      <c r="D396" s="196"/>
      <c r="E396" s="196"/>
      <c r="F396" s="196"/>
      <c r="G396" s="178"/>
      <c r="H396" s="178"/>
      <c r="I396" s="178"/>
      <c r="J396" s="178"/>
      <c r="K396" s="178"/>
      <c r="L396" s="178"/>
      <c r="M396" s="178"/>
      <c r="N396" s="178"/>
      <c r="O396" s="178"/>
      <c r="P396" s="187"/>
      <c r="Q396" s="177"/>
    </row>
    <row r="397">
      <c r="A397" s="178"/>
      <c r="B397" s="178"/>
      <c r="C397" s="178"/>
      <c r="D397" s="196"/>
      <c r="E397" s="196"/>
      <c r="F397" s="196"/>
      <c r="G397" s="178"/>
      <c r="H397" s="178"/>
      <c r="I397" s="178"/>
      <c r="J397" s="178"/>
      <c r="K397" s="178"/>
      <c r="L397" s="178"/>
      <c r="M397" s="178"/>
      <c r="N397" s="178"/>
      <c r="O397" s="178"/>
      <c r="P397" s="187"/>
      <c r="Q397" s="177"/>
    </row>
    <row r="398">
      <c r="A398" s="178"/>
      <c r="B398" s="178"/>
      <c r="C398" s="178"/>
      <c r="D398" s="196"/>
      <c r="E398" s="196"/>
      <c r="F398" s="196"/>
      <c r="G398" s="178"/>
      <c r="H398" s="178"/>
      <c r="I398" s="178"/>
      <c r="J398" s="178"/>
      <c r="K398" s="178"/>
      <c r="L398" s="178"/>
      <c r="M398" s="178"/>
      <c r="N398" s="178"/>
      <c r="O398" s="178"/>
      <c r="P398" s="187"/>
      <c r="Q398" s="177"/>
    </row>
    <row r="399">
      <c r="A399" s="178"/>
      <c r="B399" s="178"/>
      <c r="C399" s="178"/>
      <c r="D399" s="196"/>
      <c r="E399" s="196"/>
      <c r="F399" s="196"/>
      <c r="G399" s="178"/>
      <c r="H399" s="178"/>
      <c r="I399" s="178"/>
      <c r="J399" s="178"/>
      <c r="K399" s="178"/>
      <c r="L399" s="178"/>
      <c r="M399" s="178"/>
      <c r="N399" s="178"/>
      <c r="O399" s="178"/>
      <c r="P399" s="187"/>
      <c r="Q399" s="177"/>
    </row>
    <row r="400">
      <c r="A400" s="178"/>
      <c r="B400" s="178"/>
      <c r="C400" s="178"/>
      <c r="D400" s="196"/>
      <c r="E400" s="196"/>
      <c r="F400" s="196"/>
      <c r="G400" s="178"/>
      <c r="H400" s="178"/>
      <c r="I400" s="178"/>
      <c r="J400" s="178"/>
      <c r="K400" s="178"/>
      <c r="L400" s="178"/>
      <c r="M400" s="178"/>
      <c r="N400" s="178"/>
      <c r="O400" s="178"/>
      <c r="P400" s="187"/>
      <c r="Q400" s="177"/>
    </row>
    <row r="401">
      <c r="A401" s="178"/>
      <c r="B401" s="178"/>
      <c r="C401" s="178"/>
      <c r="D401" s="196"/>
      <c r="E401" s="196"/>
      <c r="F401" s="196"/>
      <c r="G401" s="178"/>
      <c r="H401" s="178"/>
      <c r="I401" s="178"/>
      <c r="J401" s="178"/>
      <c r="K401" s="178"/>
      <c r="L401" s="178"/>
      <c r="M401" s="178"/>
      <c r="N401" s="178"/>
      <c r="O401" s="178"/>
      <c r="P401" s="187"/>
      <c r="Q401" s="177"/>
    </row>
    <row r="402">
      <c r="A402" s="178"/>
      <c r="B402" s="178"/>
      <c r="C402" s="178"/>
      <c r="D402" s="196"/>
      <c r="E402" s="196"/>
      <c r="F402" s="196"/>
      <c r="G402" s="178"/>
      <c r="H402" s="178"/>
      <c r="I402" s="178"/>
      <c r="J402" s="178"/>
      <c r="K402" s="178"/>
      <c r="L402" s="178"/>
      <c r="M402" s="178"/>
      <c r="N402" s="178"/>
      <c r="O402" s="178"/>
      <c r="P402" s="187"/>
      <c r="Q402" s="177"/>
    </row>
    <row r="403">
      <c r="A403" s="178"/>
      <c r="B403" s="178"/>
      <c r="C403" s="178"/>
      <c r="D403" s="196"/>
      <c r="E403" s="196"/>
      <c r="F403" s="196"/>
      <c r="G403" s="178"/>
      <c r="H403" s="178"/>
      <c r="I403" s="178"/>
      <c r="J403" s="178"/>
      <c r="K403" s="178"/>
      <c r="L403" s="178"/>
      <c r="M403" s="178"/>
      <c r="N403" s="178"/>
      <c r="O403" s="178"/>
      <c r="P403" s="187"/>
      <c r="Q403" s="177"/>
    </row>
    <row r="404">
      <c r="A404" s="178"/>
      <c r="B404" s="178"/>
      <c r="C404" s="178"/>
      <c r="D404" s="196"/>
      <c r="E404" s="196"/>
      <c r="F404" s="196"/>
      <c r="G404" s="178"/>
      <c r="H404" s="178"/>
      <c r="I404" s="178"/>
      <c r="J404" s="178"/>
      <c r="K404" s="178"/>
      <c r="L404" s="178"/>
      <c r="M404" s="178"/>
      <c r="N404" s="178"/>
      <c r="O404" s="178"/>
      <c r="P404" s="187"/>
      <c r="Q404" s="177"/>
    </row>
    <row r="405">
      <c r="A405" s="178"/>
      <c r="B405" s="178"/>
      <c r="C405" s="178"/>
      <c r="D405" s="196"/>
      <c r="E405" s="196"/>
      <c r="F405" s="196"/>
      <c r="G405" s="178"/>
      <c r="H405" s="178"/>
      <c r="I405" s="178"/>
      <c r="J405" s="178"/>
      <c r="K405" s="178"/>
      <c r="L405" s="178"/>
      <c r="M405" s="178"/>
      <c r="N405" s="178"/>
      <c r="O405" s="178"/>
      <c r="P405" s="187"/>
      <c r="Q405" s="177"/>
    </row>
    <row r="406">
      <c r="A406" s="178"/>
      <c r="B406" s="178"/>
      <c r="C406" s="178"/>
      <c r="D406" s="196"/>
      <c r="E406" s="196"/>
      <c r="F406" s="196"/>
      <c r="G406" s="178"/>
      <c r="H406" s="178"/>
      <c r="I406" s="178"/>
      <c r="J406" s="178"/>
      <c r="K406" s="178"/>
      <c r="L406" s="178"/>
      <c r="M406" s="178"/>
      <c r="N406" s="178"/>
      <c r="O406" s="178"/>
      <c r="P406" s="187"/>
      <c r="Q406" s="177"/>
    </row>
    <row r="407">
      <c r="A407" s="178"/>
      <c r="B407" s="178"/>
      <c r="C407" s="178"/>
      <c r="D407" s="196"/>
      <c r="E407" s="196"/>
      <c r="F407" s="196"/>
      <c r="G407" s="178"/>
      <c r="H407" s="178"/>
      <c r="I407" s="178"/>
      <c r="J407" s="178"/>
      <c r="K407" s="178"/>
      <c r="L407" s="178"/>
      <c r="M407" s="178"/>
      <c r="N407" s="178"/>
      <c r="O407" s="178"/>
      <c r="P407" s="187"/>
      <c r="Q407" s="177"/>
    </row>
    <row r="408">
      <c r="A408" s="178"/>
      <c r="B408" s="178"/>
      <c r="C408" s="178"/>
      <c r="D408" s="196"/>
      <c r="E408" s="196"/>
      <c r="F408" s="196"/>
      <c r="G408" s="178"/>
      <c r="H408" s="178"/>
      <c r="I408" s="178"/>
      <c r="J408" s="178"/>
      <c r="K408" s="178"/>
      <c r="L408" s="178"/>
      <c r="M408" s="178"/>
      <c r="N408" s="178"/>
      <c r="O408" s="178"/>
      <c r="P408" s="187"/>
      <c r="Q408" s="177"/>
    </row>
    <row r="409">
      <c r="A409" s="178"/>
      <c r="B409" s="178"/>
      <c r="C409" s="178"/>
      <c r="D409" s="196"/>
      <c r="E409" s="196"/>
      <c r="F409" s="196"/>
      <c r="G409" s="178"/>
      <c r="H409" s="178"/>
      <c r="I409" s="178"/>
      <c r="J409" s="178"/>
      <c r="K409" s="178"/>
      <c r="L409" s="178"/>
      <c r="M409" s="178"/>
      <c r="N409" s="178"/>
      <c r="O409" s="178"/>
      <c r="P409" s="187"/>
      <c r="Q409" s="177"/>
    </row>
    <row r="410">
      <c r="A410" s="178"/>
      <c r="B410" s="178"/>
      <c r="C410" s="178"/>
      <c r="D410" s="196"/>
      <c r="E410" s="196"/>
      <c r="F410" s="196"/>
      <c r="G410" s="178"/>
      <c r="H410" s="178"/>
      <c r="I410" s="178"/>
      <c r="J410" s="178"/>
      <c r="K410" s="178"/>
      <c r="L410" s="178"/>
      <c r="M410" s="178"/>
      <c r="N410" s="178"/>
      <c r="O410" s="178"/>
      <c r="P410" s="187"/>
      <c r="Q410" s="177"/>
    </row>
    <row r="411">
      <c r="A411" s="178"/>
      <c r="B411" s="178"/>
      <c r="C411" s="178"/>
      <c r="D411" s="196"/>
      <c r="E411" s="196"/>
      <c r="F411" s="196"/>
      <c r="G411" s="178"/>
      <c r="H411" s="178"/>
      <c r="I411" s="178"/>
      <c r="J411" s="178"/>
      <c r="K411" s="178"/>
      <c r="L411" s="178"/>
      <c r="M411" s="178"/>
      <c r="N411" s="178"/>
      <c r="O411" s="178"/>
      <c r="P411" s="187"/>
      <c r="Q411" s="177"/>
    </row>
    <row r="412">
      <c r="A412" s="178"/>
      <c r="B412" s="178"/>
      <c r="C412" s="178"/>
      <c r="D412" s="196"/>
      <c r="E412" s="196"/>
      <c r="F412" s="196"/>
      <c r="G412" s="178"/>
      <c r="H412" s="178"/>
      <c r="I412" s="178"/>
      <c r="J412" s="178"/>
      <c r="K412" s="178"/>
      <c r="L412" s="178"/>
      <c r="M412" s="178"/>
      <c r="N412" s="178"/>
      <c r="O412" s="178"/>
      <c r="P412" s="187"/>
      <c r="Q412" s="177"/>
    </row>
    <row r="413">
      <c r="A413" s="178"/>
      <c r="B413" s="178"/>
      <c r="C413" s="178"/>
      <c r="D413" s="196"/>
      <c r="E413" s="196"/>
      <c r="F413" s="196"/>
      <c r="G413" s="178"/>
      <c r="H413" s="178"/>
      <c r="I413" s="178"/>
      <c r="J413" s="178"/>
      <c r="K413" s="178"/>
      <c r="L413" s="178"/>
      <c r="M413" s="178"/>
      <c r="N413" s="178"/>
      <c r="O413" s="178"/>
      <c r="P413" s="187"/>
      <c r="Q413" s="177"/>
    </row>
    <row r="414">
      <c r="A414" s="178"/>
      <c r="B414" s="178"/>
      <c r="C414" s="178"/>
      <c r="D414" s="196"/>
      <c r="E414" s="196"/>
      <c r="F414" s="196"/>
      <c r="G414" s="178"/>
      <c r="H414" s="178"/>
      <c r="I414" s="178"/>
      <c r="J414" s="178"/>
      <c r="K414" s="178"/>
      <c r="L414" s="178"/>
      <c r="M414" s="178"/>
      <c r="N414" s="178"/>
      <c r="O414" s="178"/>
      <c r="P414" s="187"/>
      <c r="Q414" s="177"/>
    </row>
    <row r="415">
      <c r="A415" s="178"/>
      <c r="B415" s="178"/>
      <c r="C415" s="178"/>
      <c r="D415" s="196"/>
      <c r="E415" s="196"/>
      <c r="F415" s="196"/>
      <c r="G415" s="178"/>
      <c r="H415" s="178"/>
      <c r="I415" s="178"/>
      <c r="J415" s="178"/>
      <c r="K415" s="178"/>
      <c r="L415" s="178"/>
      <c r="M415" s="178"/>
      <c r="N415" s="178"/>
      <c r="O415" s="178"/>
      <c r="P415" s="187"/>
      <c r="Q415" s="177"/>
    </row>
    <row r="416">
      <c r="A416" s="178"/>
      <c r="B416" s="178"/>
      <c r="C416" s="178"/>
      <c r="D416" s="196"/>
      <c r="E416" s="196"/>
      <c r="F416" s="196"/>
      <c r="G416" s="178"/>
      <c r="H416" s="178"/>
      <c r="I416" s="178"/>
      <c r="J416" s="178"/>
      <c r="K416" s="178"/>
      <c r="L416" s="178"/>
      <c r="M416" s="178"/>
      <c r="N416" s="178"/>
      <c r="O416" s="178"/>
      <c r="P416" s="187"/>
      <c r="Q416" s="177"/>
    </row>
    <row r="417">
      <c r="A417" s="178"/>
      <c r="B417" s="178"/>
      <c r="C417" s="178"/>
      <c r="D417" s="196"/>
      <c r="E417" s="196"/>
      <c r="F417" s="196"/>
      <c r="G417" s="178"/>
      <c r="H417" s="178"/>
      <c r="I417" s="178"/>
      <c r="J417" s="178"/>
      <c r="K417" s="178"/>
      <c r="L417" s="178"/>
      <c r="M417" s="178"/>
      <c r="N417" s="178"/>
      <c r="O417" s="178"/>
      <c r="P417" s="187"/>
      <c r="Q417" s="177"/>
    </row>
    <row r="418">
      <c r="A418" s="178"/>
      <c r="B418" s="178"/>
      <c r="C418" s="178"/>
      <c r="D418" s="196"/>
      <c r="E418" s="196"/>
      <c r="F418" s="196"/>
      <c r="G418" s="178"/>
      <c r="H418" s="178"/>
      <c r="I418" s="178"/>
      <c r="J418" s="178"/>
      <c r="K418" s="178"/>
      <c r="L418" s="178"/>
      <c r="M418" s="178"/>
      <c r="N418" s="178"/>
      <c r="O418" s="178"/>
      <c r="P418" s="187"/>
      <c r="Q418" s="177"/>
    </row>
    <row r="419">
      <c r="A419" s="178"/>
      <c r="B419" s="178"/>
      <c r="C419" s="178"/>
      <c r="D419" s="196"/>
      <c r="E419" s="196"/>
      <c r="F419" s="196"/>
      <c r="G419" s="178"/>
      <c r="H419" s="178"/>
      <c r="I419" s="178"/>
      <c r="J419" s="178"/>
      <c r="K419" s="178"/>
      <c r="L419" s="178"/>
      <c r="M419" s="178"/>
      <c r="N419" s="178"/>
      <c r="O419" s="178"/>
      <c r="P419" s="187"/>
      <c r="Q419" s="177"/>
    </row>
    <row r="420">
      <c r="A420" s="178"/>
      <c r="B420" s="178"/>
      <c r="C420" s="178"/>
      <c r="D420" s="196"/>
      <c r="E420" s="196"/>
      <c r="F420" s="196"/>
      <c r="G420" s="178"/>
      <c r="H420" s="178"/>
      <c r="I420" s="178"/>
      <c r="J420" s="178"/>
      <c r="K420" s="178"/>
      <c r="L420" s="178"/>
      <c r="M420" s="178"/>
      <c r="N420" s="178"/>
      <c r="O420" s="178"/>
      <c r="P420" s="187"/>
      <c r="Q420" s="177"/>
    </row>
    <row r="421">
      <c r="A421" s="178"/>
      <c r="B421" s="178"/>
      <c r="C421" s="178"/>
      <c r="D421" s="196"/>
      <c r="E421" s="196"/>
      <c r="F421" s="196"/>
      <c r="G421" s="178"/>
      <c r="H421" s="178"/>
      <c r="I421" s="178"/>
      <c r="J421" s="178"/>
      <c r="K421" s="178"/>
      <c r="L421" s="178"/>
      <c r="M421" s="178"/>
      <c r="N421" s="178"/>
      <c r="O421" s="178"/>
      <c r="P421" s="187"/>
      <c r="Q421" s="177"/>
    </row>
    <row r="422">
      <c r="A422" s="178"/>
      <c r="B422" s="178"/>
      <c r="C422" s="178"/>
      <c r="D422" s="196"/>
      <c r="E422" s="196"/>
      <c r="F422" s="196"/>
      <c r="G422" s="178"/>
      <c r="H422" s="178"/>
      <c r="I422" s="178"/>
      <c r="J422" s="178"/>
      <c r="K422" s="178"/>
      <c r="L422" s="178"/>
      <c r="M422" s="178"/>
      <c r="N422" s="178"/>
      <c r="O422" s="178"/>
      <c r="P422" s="187"/>
      <c r="Q422" s="177"/>
    </row>
    <row r="423">
      <c r="A423" s="178"/>
      <c r="B423" s="178"/>
      <c r="C423" s="178"/>
      <c r="D423" s="196"/>
      <c r="E423" s="196"/>
      <c r="F423" s="196"/>
      <c r="G423" s="178"/>
      <c r="H423" s="178"/>
      <c r="I423" s="178"/>
      <c r="J423" s="178"/>
      <c r="K423" s="178"/>
      <c r="L423" s="178"/>
      <c r="M423" s="178"/>
      <c r="N423" s="178"/>
      <c r="O423" s="178"/>
      <c r="P423" s="187"/>
      <c r="Q423" s="177"/>
    </row>
    <row r="424">
      <c r="A424" s="178"/>
      <c r="B424" s="178"/>
      <c r="C424" s="178"/>
      <c r="D424" s="196"/>
      <c r="E424" s="196"/>
      <c r="F424" s="196"/>
      <c r="G424" s="178"/>
      <c r="H424" s="178"/>
      <c r="I424" s="178"/>
      <c r="J424" s="178"/>
      <c r="K424" s="178"/>
      <c r="L424" s="178"/>
      <c r="M424" s="178"/>
      <c r="N424" s="178"/>
      <c r="O424" s="178"/>
      <c r="P424" s="187"/>
      <c r="Q424" s="177"/>
    </row>
    <row r="425">
      <c r="A425" s="178"/>
      <c r="B425" s="178"/>
      <c r="C425" s="178"/>
      <c r="D425" s="196"/>
      <c r="E425" s="196"/>
      <c r="F425" s="196"/>
      <c r="G425" s="178"/>
      <c r="H425" s="178"/>
      <c r="I425" s="178"/>
      <c r="J425" s="178"/>
      <c r="K425" s="178"/>
      <c r="L425" s="178"/>
      <c r="M425" s="178"/>
      <c r="N425" s="178"/>
      <c r="O425" s="178"/>
      <c r="P425" s="187"/>
      <c r="Q425" s="177"/>
    </row>
    <row r="426">
      <c r="A426" s="178"/>
      <c r="B426" s="178"/>
      <c r="C426" s="178"/>
      <c r="D426" s="196"/>
      <c r="E426" s="196"/>
      <c r="F426" s="196"/>
      <c r="G426" s="178"/>
      <c r="H426" s="178"/>
      <c r="I426" s="178"/>
      <c r="J426" s="178"/>
      <c r="K426" s="178"/>
      <c r="L426" s="178"/>
      <c r="M426" s="178"/>
      <c r="N426" s="178"/>
      <c r="O426" s="178"/>
      <c r="P426" s="187"/>
      <c r="Q426" s="177"/>
    </row>
    <row r="427">
      <c r="A427" s="178"/>
      <c r="B427" s="178"/>
      <c r="C427" s="178"/>
      <c r="D427" s="196"/>
      <c r="E427" s="196"/>
      <c r="F427" s="196"/>
      <c r="G427" s="178"/>
      <c r="H427" s="178"/>
      <c r="I427" s="178"/>
      <c r="J427" s="178"/>
      <c r="K427" s="178"/>
      <c r="L427" s="178"/>
      <c r="M427" s="178"/>
      <c r="N427" s="178"/>
      <c r="O427" s="178"/>
      <c r="P427" s="187"/>
      <c r="Q427" s="177"/>
    </row>
    <row r="428">
      <c r="A428" s="178"/>
      <c r="B428" s="178"/>
      <c r="C428" s="178"/>
      <c r="D428" s="196"/>
      <c r="E428" s="196"/>
      <c r="F428" s="196"/>
      <c r="G428" s="178"/>
      <c r="H428" s="178"/>
      <c r="I428" s="178"/>
      <c r="J428" s="178"/>
      <c r="K428" s="178"/>
      <c r="L428" s="178"/>
      <c r="M428" s="178"/>
      <c r="N428" s="178"/>
      <c r="O428" s="178"/>
      <c r="P428" s="187"/>
      <c r="Q428" s="177"/>
    </row>
    <row r="429">
      <c r="A429" s="178"/>
      <c r="B429" s="178"/>
      <c r="C429" s="178"/>
      <c r="D429" s="196"/>
      <c r="E429" s="196"/>
      <c r="F429" s="196"/>
      <c r="G429" s="178"/>
      <c r="H429" s="178"/>
      <c r="I429" s="178"/>
      <c r="J429" s="178"/>
      <c r="K429" s="178"/>
      <c r="L429" s="178"/>
      <c r="M429" s="178"/>
      <c r="N429" s="178"/>
      <c r="O429" s="178"/>
      <c r="P429" s="187"/>
      <c r="Q429" s="177"/>
    </row>
    <row r="430">
      <c r="A430" s="178"/>
      <c r="B430" s="178"/>
      <c r="C430" s="178"/>
      <c r="D430" s="196"/>
      <c r="E430" s="196"/>
      <c r="F430" s="196"/>
      <c r="G430" s="178"/>
      <c r="H430" s="178"/>
      <c r="I430" s="178"/>
      <c r="J430" s="178"/>
      <c r="K430" s="178"/>
      <c r="L430" s="178"/>
      <c r="M430" s="178"/>
      <c r="N430" s="178"/>
      <c r="O430" s="178"/>
      <c r="P430" s="187"/>
      <c r="Q430" s="177"/>
    </row>
    <row r="431">
      <c r="A431" s="178"/>
      <c r="B431" s="178"/>
      <c r="C431" s="178"/>
      <c r="D431" s="196"/>
      <c r="E431" s="196"/>
      <c r="F431" s="196"/>
      <c r="G431" s="178"/>
      <c r="H431" s="178"/>
      <c r="I431" s="178"/>
      <c r="J431" s="178"/>
      <c r="K431" s="178"/>
      <c r="L431" s="178"/>
      <c r="M431" s="178"/>
      <c r="N431" s="178"/>
      <c r="O431" s="178"/>
      <c r="P431" s="187"/>
      <c r="Q431" s="177"/>
    </row>
    <row r="432">
      <c r="A432" s="178"/>
      <c r="B432" s="178"/>
      <c r="C432" s="178"/>
      <c r="D432" s="196"/>
      <c r="E432" s="196"/>
      <c r="F432" s="196"/>
      <c r="G432" s="178"/>
      <c r="H432" s="178"/>
      <c r="I432" s="178"/>
      <c r="J432" s="178"/>
      <c r="K432" s="178"/>
      <c r="L432" s="178"/>
      <c r="M432" s="178"/>
      <c r="N432" s="178"/>
      <c r="O432" s="178"/>
      <c r="P432" s="187"/>
      <c r="Q432" s="177"/>
    </row>
    <row r="433">
      <c r="A433" s="178"/>
      <c r="B433" s="178"/>
      <c r="C433" s="178"/>
      <c r="D433" s="196"/>
      <c r="E433" s="196"/>
      <c r="F433" s="196"/>
      <c r="G433" s="178"/>
      <c r="H433" s="178"/>
      <c r="I433" s="178"/>
      <c r="J433" s="178"/>
      <c r="K433" s="178"/>
      <c r="L433" s="178"/>
      <c r="M433" s="178"/>
      <c r="N433" s="178"/>
      <c r="O433" s="178"/>
      <c r="P433" s="187"/>
      <c r="Q433" s="177"/>
    </row>
    <row r="434">
      <c r="A434" s="178"/>
      <c r="B434" s="178"/>
      <c r="C434" s="178"/>
      <c r="D434" s="196"/>
      <c r="E434" s="196"/>
      <c r="F434" s="196"/>
      <c r="G434" s="178"/>
      <c r="H434" s="178"/>
      <c r="I434" s="178"/>
      <c r="J434" s="178"/>
      <c r="K434" s="178"/>
      <c r="L434" s="178"/>
      <c r="M434" s="178"/>
      <c r="N434" s="178"/>
      <c r="O434" s="178"/>
      <c r="P434" s="187"/>
      <c r="Q434" s="177"/>
    </row>
    <row r="435">
      <c r="A435" s="178"/>
      <c r="B435" s="178"/>
      <c r="C435" s="178"/>
      <c r="D435" s="196"/>
      <c r="E435" s="196"/>
      <c r="F435" s="196"/>
      <c r="G435" s="178"/>
      <c r="H435" s="178"/>
      <c r="I435" s="178"/>
      <c r="J435" s="178"/>
      <c r="K435" s="178"/>
      <c r="L435" s="178"/>
      <c r="M435" s="178"/>
      <c r="N435" s="178"/>
      <c r="O435" s="178"/>
      <c r="P435" s="187"/>
      <c r="Q435" s="177"/>
    </row>
    <row r="436">
      <c r="A436" s="178"/>
      <c r="B436" s="178"/>
      <c r="C436" s="178"/>
      <c r="D436" s="196"/>
      <c r="E436" s="196"/>
      <c r="F436" s="196"/>
      <c r="G436" s="178"/>
      <c r="H436" s="178"/>
      <c r="I436" s="178"/>
      <c r="J436" s="178"/>
      <c r="K436" s="178"/>
      <c r="L436" s="178"/>
      <c r="M436" s="178"/>
      <c r="N436" s="178"/>
      <c r="O436" s="178"/>
      <c r="P436" s="187"/>
      <c r="Q436" s="177"/>
    </row>
    <row r="437">
      <c r="A437" s="178"/>
      <c r="B437" s="178"/>
      <c r="C437" s="178"/>
      <c r="D437" s="196"/>
      <c r="E437" s="196"/>
      <c r="F437" s="196"/>
      <c r="G437" s="178"/>
      <c r="H437" s="178"/>
      <c r="I437" s="178"/>
      <c r="J437" s="178"/>
      <c r="K437" s="178"/>
      <c r="L437" s="178"/>
      <c r="M437" s="178"/>
      <c r="N437" s="178"/>
      <c r="O437" s="178"/>
      <c r="P437" s="187"/>
      <c r="Q437" s="177"/>
    </row>
    <row r="438">
      <c r="A438" s="178"/>
      <c r="B438" s="178"/>
      <c r="C438" s="178"/>
      <c r="D438" s="196"/>
      <c r="E438" s="196"/>
      <c r="F438" s="196"/>
      <c r="G438" s="178"/>
      <c r="H438" s="178"/>
      <c r="I438" s="178"/>
      <c r="J438" s="178"/>
      <c r="K438" s="178"/>
      <c r="L438" s="178"/>
      <c r="M438" s="178"/>
      <c r="N438" s="178"/>
      <c r="O438" s="178"/>
      <c r="P438" s="187"/>
      <c r="Q438" s="177"/>
    </row>
    <row r="439">
      <c r="A439" s="178"/>
      <c r="B439" s="178"/>
      <c r="C439" s="178"/>
      <c r="D439" s="196"/>
      <c r="E439" s="196"/>
      <c r="F439" s="196"/>
      <c r="G439" s="178"/>
      <c r="H439" s="178"/>
      <c r="I439" s="178"/>
      <c r="J439" s="178"/>
      <c r="K439" s="178"/>
      <c r="L439" s="178"/>
      <c r="M439" s="178"/>
      <c r="N439" s="178"/>
      <c r="O439" s="178"/>
      <c r="P439" s="187"/>
      <c r="Q439" s="177"/>
    </row>
    <row r="440">
      <c r="A440" s="178"/>
      <c r="B440" s="178"/>
      <c r="C440" s="178"/>
      <c r="D440" s="196"/>
      <c r="E440" s="196"/>
      <c r="F440" s="196"/>
      <c r="G440" s="178"/>
      <c r="H440" s="178"/>
      <c r="I440" s="178"/>
      <c r="J440" s="178"/>
      <c r="K440" s="178"/>
      <c r="L440" s="178"/>
      <c r="M440" s="178"/>
      <c r="N440" s="178"/>
      <c r="O440" s="178"/>
      <c r="P440" s="187"/>
      <c r="Q440" s="177"/>
    </row>
    <row r="441">
      <c r="A441" s="178"/>
      <c r="B441" s="178"/>
      <c r="C441" s="178"/>
      <c r="D441" s="196"/>
      <c r="E441" s="196"/>
      <c r="F441" s="196"/>
      <c r="G441" s="178"/>
      <c r="H441" s="178"/>
      <c r="I441" s="178"/>
      <c r="J441" s="178"/>
      <c r="K441" s="178"/>
      <c r="L441" s="178"/>
      <c r="M441" s="178"/>
      <c r="N441" s="178"/>
      <c r="O441" s="178"/>
      <c r="P441" s="187"/>
      <c r="Q441" s="177"/>
    </row>
    <row r="442">
      <c r="A442" s="178"/>
      <c r="B442" s="178"/>
      <c r="C442" s="178"/>
      <c r="D442" s="196"/>
      <c r="E442" s="196"/>
      <c r="F442" s="196"/>
      <c r="G442" s="178"/>
      <c r="H442" s="178"/>
      <c r="I442" s="178"/>
      <c r="J442" s="178"/>
      <c r="K442" s="178"/>
      <c r="L442" s="178"/>
      <c r="M442" s="178"/>
      <c r="N442" s="178"/>
      <c r="O442" s="178"/>
      <c r="P442" s="187"/>
      <c r="Q442" s="177"/>
    </row>
    <row r="443">
      <c r="A443" s="178"/>
      <c r="B443" s="178"/>
      <c r="C443" s="178"/>
      <c r="D443" s="196"/>
      <c r="E443" s="196"/>
      <c r="F443" s="196"/>
      <c r="G443" s="178"/>
      <c r="H443" s="178"/>
      <c r="I443" s="178"/>
      <c r="J443" s="178"/>
      <c r="K443" s="178"/>
      <c r="L443" s="178"/>
      <c r="M443" s="178"/>
      <c r="N443" s="178"/>
      <c r="O443" s="178"/>
      <c r="P443" s="187"/>
      <c r="Q443" s="177"/>
    </row>
    <row r="444">
      <c r="A444" s="178"/>
      <c r="B444" s="178"/>
      <c r="C444" s="178"/>
      <c r="D444" s="196"/>
      <c r="E444" s="196"/>
      <c r="F444" s="196"/>
      <c r="G444" s="178"/>
      <c r="H444" s="178"/>
      <c r="I444" s="178"/>
      <c r="J444" s="178"/>
      <c r="K444" s="178"/>
      <c r="L444" s="178"/>
      <c r="M444" s="178"/>
      <c r="N444" s="178"/>
      <c r="O444" s="178"/>
      <c r="P444" s="187"/>
      <c r="Q444" s="177"/>
    </row>
    <row r="445">
      <c r="A445" s="178"/>
      <c r="B445" s="178"/>
      <c r="C445" s="178"/>
      <c r="D445" s="196"/>
      <c r="E445" s="196"/>
      <c r="F445" s="196"/>
      <c r="G445" s="178"/>
      <c r="H445" s="178"/>
      <c r="I445" s="178"/>
      <c r="J445" s="178"/>
      <c r="K445" s="178"/>
      <c r="L445" s="178"/>
      <c r="M445" s="178"/>
      <c r="N445" s="178"/>
      <c r="O445" s="178"/>
      <c r="P445" s="187"/>
      <c r="Q445" s="177"/>
    </row>
    <row r="446">
      <c r="A446" s="178"/>
      <c r="B446" s="178"/>
      <c r="C446" s="178"/>
      <c r="D446" s="196"/>
      <c r="E446" s="196"/>
      <c r="F446" s="196"/>
      <c r="G446" s="178"/>
      <c r="H446" s="178"/>
      <c r="I446" s="178"/>
      <c r="J446" s="178"/>
      <c r="K446" s="178"/>
      <c r="L446" s="178"/>
      <c r="M446" s="178"/>
      <c r="N446" s="178"/>
      <c r="O446" s="178"/>
      <c r="P446" s="187"/>
      <c r="Q446" s="177"/>
    </row>
    <row r="447">
      <c r="A447" s="178"/>
      <c r="B447" s="178"/>
      <c r="C447" s="178"/>
      <c r="D447" s="196"/>
      <c r="E447" s="196"/>
      <c r="F447" s="196"/>
      <c r="G447" s="178"/>
      <c r="H447" s="178"/>
      <c r="I447" s="178"/>
      <c r="J447" s="178"/>
      <c r="K447" s="178"/>
      <c r="L447" s="178"/>
      <c r="M447" s="178"/>
      <c r="N447" s="178"/>
      <c r="O447" s="178"/>
      <c r="P447" s="187"/>
      <c r="Q447" s="177"/>
    </row>
    <row r="448">
      <c r="A448" s="178"/>
      <c r="B448" s="178"/>
      <c r="C448" s="178"/>
      <c r="D448" s="196"/>
      <c r="E448" s="196"/>
      <c r="F448" s="196"/>
      <c r="G448" s="178"/>
      <c r="H448" s="178"/>
      <c r="I448" s="178"/>
      <c r="J448" s="178"/>
      <c r="K448" s="178"/>
      <c r="L448" s="178"/>
      <c r="M448" s="178"/>
      <c r="N448" s="178"/>
      <c r="O448" s="178"/>
      <c r="P448" s="187"/>
      <c r="Q448" s="177"/>
    </row>
    <row r="449">
      <c r="A449" s="178"/>
      <c r="B449" s="178"/>
      <c r="C449" s="178"/>
      <c r="D449" s="196"/>
      <c r="E449" s="196"/>
      <c r="F449" s="196"/>
      <c r="G449" s="178"/>
      <c r="H449" s="178"/>
      <c r="I449" s="178"/>
      <c r="J449" s="178"/>
      <c r="K449" s="178"/>
      <c r="L449" s="178"/>
      <c r="M449" s="178"/>
      <c r="N449" s="178"/>
      <c r="O449" s="178"/>
      <c r="P449" s="187"/>
      <c r="Q449" s="177"/>
    </row>
    <row r="450">
      <c r="A450" s="178"/>
      <c r="B450" s="178"/>
      <c r="C450" s="178"/>
      <c r="D450" s="196"/>
      <c r="E450" s="196"/>
      <c r="F450" s="196"/>
      <c r="G450" s="178"/>
      <c r="H450" s="178"/>
      <c r="I450" s="178"/>
      <c r="J450" s="178"/>
      <c r="K450" s="178"/>
      <c r="L450" s="178"/>
      <c r="M450" s="178"/>
      <c r="N450" s="178"/>
      <c r="O450" s="178"/>
      <c r="P450" s="187"/>
      <c r="Q450" s="177"/>
    </row>
    <row r="451">
      <c r="A451" s="178"/>
      <c r="B451" s="178"/>
      <c r="C451" s="178"/>
      <c r="D451" s="196"/>
      <c r="E451" s="196"/>
      <c r="F451" s="196"/>
      <c r="G451" s="178"/>
      <c r="H451" s="178"/>
      <c r="I451" s="178"/>
      <c r="J451" s="178"/>
      <c r="K451" s="178"/>
      <c r="L451" s="178"/>
      <c r="M451" s="178"/>
      <c r="N451" s="178"/>
      <c r="O451" s="178"/>
      <c r="P451" s="187"/>
      <c r="Q451" s="177"/>
    </row>
    <row r="452">
      <c r="A452" s="178"/>
      <c r="B452" s="178"/>
      <c r="C452" s="178"/>
      <c r="D452" s="196"/>
      <c r="E452" s="196"/>
      <c r="F452" s="196"/>
      <c r="G452" s="178"/>
      <c r="H452" s="178"/>
      <c r="I452" s="178"/>
      <c r="J452" s="178"/>
      <c r="K452" s="178"/>
      <c r="L452" s="178"/>
      <c r="M452" s="178"/>
      <c r="N452" s="178"/>
      <c r="O452" s="178"/>
      <c r="P452" s="187"/>
      <c r="Q452" s="177"/>
    </row>
    <row r="453">
      <c r="A453" s="178"/>
      <c r="B453" s="178"/>
      <c r="C453" s="178"/>
      <c r="D453" s="196"/>
      <c r="E453" s="196"/>
      <c r="F453" s="196"/>
      <c r="G453" s="178"/>
      <c r="H453" s="178"/>
      <c r="I453" s="178"/>
      <c r="J453" s="178"/>
      <c r="K453" s="178"/>
      <c r="L453" s="178"/>
      <c r="M453" s="178"/>
      <c r="N453" s="178"/>
      <c r="O453" s="178"/>
      <c r="P453" s="187"/>
      <c r="Q453" s="177"/>
    </row>
    <row r="454">
      <c r="A454" s="178"/>
      <c r="B454" s="178"/>
      <c r="C454" s="178"/>
      <c r="D454" s="196"/>
      <c r="E454" s="196"/>
      <c r="F454" s="196"/>
      <c r="G454" s="178"/>
      <c r="H454" s="178"/>
      <c r="I454" s="178"/>
      <c r="J454" s="178"/>
      <c r="K454" s="178"/>
      <c r="L454" s="178"/>
      <c r="M454" s="178"/>
      <c r="N454" s="178"/>
      <c r="O454" s="178"/>
      <c r="P454" s="187"/>
      <c r="Q454" s="177"/>
    </row>
    <row r="455">
      <c r="A455" s="178"/>
      <c r="B455" s="178"/>
      <c r="C455" s="178"/>
      <c r="D455" s="196"/>
      <c r="E455" s="196"/>
      <c r="F455" s="196"/>
      <c r="G455" s="178"/>
      <c r="H455" s="178"/>
      <c r="I455" s="178"/>
      <c r="J455" s="178"/>
      <c r="K455" s="178"/>
      <c r="L455" s="178"/>
      <c r="M455" s="178"/>
      <c r="N455" s="178"/>
      <c r="O455" s="178"/>
      <c r="P455" s="187"/>
      <c r="Q455" s="177"/>
    </row>
    <row r="456">
      <c r="A456" s="178"/>
      <c r="B456" s="178"/>
      <c r="C456" s="178"/>
      <c r="D456" s="196"/>
      <c r="E456" s="196"/>
      <c r="F456" s="196"/>
      <c r="G456" s="178"/>
      <c r="H456" s="178"/>
      <c r="I456" s="178"/>
      <c r="J456" s="178"/>
      <c r="K456" s="178"/>
      <c r="L456" s="178"/>
      <c r="M456" s="178"/>
      <c r="N456" s="178"/>
      <c r="O456" s="178"/>
      <c r="P456" s="187"/>
      <c r="Q456" s="177"/>
    </row>
    <row r="457">
      <c r="A457" s="178"/>
      <c r="B457" s="178"/>
      <c r="C457" s="178"/>
      <c r="D457" s="196"/>
      <c r="E457" s="196"/>
      <c r="F457" s="196"/>
      <c r="G457" s="178"/>
      <c r="H457" s="178"/>
      <c r="I457" s="178"/>
      <c r="J457" s="178"/>
      <c r="K457" s="178"/>
      <c r="L457" s="178"/>
      <c r="M457" s="178"/>
      <c r="N457" s="178"/>
      <c r="O457" s="178"/>
      <c r="P457" s="187"/>
      <c r="Q457" s="177"/>
    </row>
    <row r="458">
      <c r="A458" s="178"/>
      <c r="B458" s="178"/>
      <c r="C458" s="178"/>
      <c r="D458" s="196"/>
      <c r="E458" s="196"/>
      <c r="F458" s="196"/>
      <c r="G458" s="178"/>
      <c r="H458" s="178"/>
      <c r="I458" s="178"/>
      <c r="J458" s="178"/>
      <c r="K458" s="178"/>
      <c r="L458" s="178"/>
      <c r="M458" s="178"/>
      <c r="N458" s="178"/>
      <c r="O458" s="178"/>
      <c r="P458" s="187"/>
      <c r="Q458" s="177"/>
    </row>
    <row r="459">
      <c r="A459" s="178"/>
      <c r="B459" s="178"/>
      <c r="C459" s="178"/>
      <c r="D459" s="196"/>
      <c r="E459" s="196"/>
      <c r="F459" s="196"/>
      <c r="G459" s="178"/>
      <c r="H459" s="178"/>
      <c r="I459" s="178"/>
      <c r="J459" s="178"/>
      <c r="K459" s="178"/>
      <c r="L459" s="178"/>
      <c r="M459" s="178"/>
      <c r="N459" s="178"/>
      <c r="O459" s="178"/>
      <c r="P459" s="187"/>
      <c r="Q459" s="177"/>
    </row>
    <row r="460">
      <c r="A460" s="178"/>
      <c r="B460" s="178"/>
      <c r="C460" s="178"/>
      <c r="D460" s="196"/>
      <c r="E460" s="196"/>
      <c r="F460" s="196"/>
      <c r="G460" s="178"/>
      <c r="H460" s="178"/>
      <c r="I460" s="178"/>
      <c r="J460" s="178"/>
      <c r="K460" s="178"/>
      <c r="L460" s="178"/>
      <c r="M460" s="178"/>
      <c r="N460" s="178"/>
      <c r="O460" s="178"/>
      <c r="P460" s="187"/>
      <c r="Q460" s="177"/>
    </row>
    <row r="461">
      <c r="A461" s="178"/>
      <c r="B461" s="178"/>
      <c r="C461" s="178"/>
      <c r="D461" s="196"/>
      <c r="E461" s="196"/>
      <c r="F461" s="196"/>
      <c r="G461" s="178"/>
      <c r="H461" s="178"/>
      <c r="I461" s="178"/>
      <c r="J461" s="178"/>
      <c r="K461" s="178"/>
      <c r="L461" s="178"/>
      <c r="M461" s="178"/>
      <c r="N461" s="178"/>
      <c r="O461" s="178"/>
      <c r="P461" s="187"/>
      <c r="Q461" s="177"/>
    </row>
    <row r="462">
      <c r="A462" s="178"/>
      <c r="B462" s="178"/>
      <c r="C462" s="178"/>
      <c r="D462" s="196"/>
      <c r="E462" s="196"/>
      <c r="F462" s="196"/>
      <c r="G462" s="178"/>
      <c r="H462" s="178"/>
      <c r="I462" s="178"/>
      <c r="J462" s="178"/>
      <c r="K462" s="178"/>
      <c r="L462" s="178"/>
      <c r="M462" s="178"/>
      <c r="N462" s="178"/>
      <c r="O462" s="178"/>
      <c r="P462" s="187"/>
      <c r="Q462" s="177"/>
    </row>
    <row r="463">
      <c r="A463" s="178"/>
      <c r="B463" s="178"/>
      <c r="C463" s="178"/>
      <c r="D463" s="196"/>
      <c r="E463" s="196"/>
      <c r="F463" s="196"/>
      <c r="G463" s="178"/>
      <c r="H463" s="178"/>
      <c r="I463" s="178"/>
      <c r="J463" s="178"/>
      <c r="K463" s="178"/>
      <c r="L463" s="178"/>
      <c r="M463" s="178"/>
      <c r="N463" s="178"/>
      <c r="O463" s="178"/>
      <c r="P463" s="187"/>
      <c r="Q463" s="177"/>
    </row>
    <row r="464">
      <c r="A464" s="178"/>
      <c r="B464" s="178"/>
      <c r="C464" s="178"/>
      <c r="D464" s="196"/>
      <c r="E464" s="196"/>
      <c r="F464" s="196"/>
      <c r="G464" s="178"/>
      <c r="H464" s="178"/>
      <c r="I464" s="178"/>
      <c r="J464" s="178"/>
      <c r="K464" s="178"/>
      <c r="L464" s="178"/>
      <c r="M464" s="178"/>
      <c r="N464" s="178"/>
      <c r="O464" s="178"/>
      <c r="P464" s="187"/>
      <c r="Q464" s="177"/>
    </row>
    <row r="465">
      <c r="A465" s="178"/>
      <c r="B465" s="178"/>
      <c r="C465" s="178"/>
      <c r="D465" s="196"/>
      <c r="E465" s="196"/>
      <c r="F465" s="196"/>
      <c r="G465" s="178"/>
      <c r="H465" s="178"/>
      <c r="I465" s="178"/>
      <c r="J465" s="178"/>
      <c r="K465" s="178"/>
      <c r="L465" s="178"/>
      <c r="M465" s="178"/>
      <c r="N465" s="178"/>
      <c r="O465" s="178"/>
      <c r="P465" s="187"/>
      <c r="Q465" s="177"/>
    </row>
    <row r="466">
      <c r="A466" s="178"/>
      <c r="B466" s="178"/>
      <c r="C466" s="178"/>
      <c r="D466" s="196"/>
      <c r="E466" s="196"/>
      <c r="F466" s="196"/>
      <c r="G466" s="178"/>
      <c r="H466" s="178"/>
      <c r="I466" s="178"/>
      <c r="J466" s="178"/>
      <c r="K466" s="178"/>
      <c r="L466" s="178"/>
      <c r="M466" s="178"/>
      <c r="N466" s="178"/>
      <c r="O466" s="178"/>
      <c r="P466" s="187"/>
      <c r="Q466" s="177"/>
    </row>
    <row r="467">
      <c r="A467" s="178"/>
      <c r="B467" s="178"/>
      <c r="C467" s="178"/>
      <c r="D467" s="196"/>
      <c r="E467" s="196"/>
      <c r="F467" s="196"/>
      <c r="G467" s="178"/>
      <c r="H467" s="178"/>
      <c r="I467" s="178"/>
      <c r="J467" s="178"/>
      <c r="K467" s="178"/>
      <c r="L467" s="178"/>
      <c r="M467" s="178"/>
      <c r="N467" s="178"/>
      <c r="O467" s="178"/>
      <c r="P467" s="187"/>
      <c r="Q467" s="177"/>
    </row>
    <row r="468">
      <c r="A468" s="178"/>
      <c r="B468" s="178"/>
      <c r="C468" s="178"/>
      <c r="D468" s="196"/>
      <c r="E468" s="196"/>
      <c r="F468" s="196"/>
      <c r="G468" s="178"/>
      <c r="H468" s="178"/>
      <c r="I468" s="178"/>
      <c r="J468" s="178"/>
      <c r="K468" s="178"/>
      <c r="L468" s="178"/>
      <c r="M468" s="178"/>
      <c r="N468" s="178"/>
      <c r="O468" s="178"/>
      <c r="P468" s="187"/>
      <c r="Q468" s="177"/>
    </row>
    <row r="469">
      <c r="A469" s="178"/>
      <c r="B469" s="178"/>
      <c r="C469" s="178"/>
      <c r="D469" s="196"/>
      <c r="E469" s="196"/>
      <c r="F469" s="196"/>
      <c r="G469" s="178"/>
      <c r="H469" s="178"/>
      <c r="I469" s="178"/>
      <c r="J469" s="178"/>
      <c r="K469" s="178"/>
      <c r="L469" s="178"/>
      <c r="M469" s="178"/>
      <c r="N469" s="178"/>
      <c r="O469" s="178"/>
      <c r="P469" s="187"/>
      <c r="Q469" s="177"/>
    </row>
    <row r="470">
      <c r="A470" s="178"/>
      <c r="B470" s="178"/>
      <c r="C470" s="178"/>
      <c r="D470" s="196"/>
      <c r="E470" s="196"/>
      <c r="F470" s="196"/>
      <c r="G470" s="178"/>
      <c r="H470" s="178"/>
      <c r="I470" s="178"/>
      <c r="J470" s="178"/>
      <c r="K470" s="178"/>
      <c r="L470" s="178"/>
      <c r="M470" s="178"/>
      <c r="N470" s="178"/>
      <c r="O470" s="178"/>
      <c r="P470" s="187"/>
      <c r="Q470" s="177"/>
    </row>
    <row r="471">
      <c r="A471" s="178"/>
      <c r="B471" s="178"/>
      <c r="C471" s="178"/>
      <c r="D471" s="196"/>
      <c r="E471" s="196"/>
      <c r="F471" s="196"/>
      <c r="G471" s="178"/>
      <c r="H471" s="178"/>
      <c r="I471" s="178"/>
      <c r="J471" s="178"/>
      <c r="K471" s="178"/>
      <c r="L471" s="178"/>
      <c r="M471" s="178"/>
      <c r="N471" s="178"/>
      <c r="O471" s="178"/>
      <c r="P471" s="187"/>
      <c r="Q471" s="177"/>
    </row>
    <row r="472">
      <c r="A472" s="178"/>
      <c r="B472" s="178"/>
      <c r="C472" s="178"/>
      <c r="D472" s="196"/>
      <c r="E472" s="196"/>
      <c r="F472" s="196"/>
      <c r="G472" s="178"/>
      <c r="H472" s="178"/>
      <c r="I472" s="178"/>
      <c r="J472" s="178"/>
      <c r="K472" s="178"/>
      <c r="L472" s="178"/>
      <c r="M472" s="178"/>
      <c r="N472" s="178"/>
      <c r="O472" s="178"/>
      <c r="P472" s="187"/>
      <c r="Q472" s="177"/>
    </row>
    <row r="473">
      <c r="A473" s="178"/>
      <c r="B473" s="178"/>
      <c r="C473" s="178"/>
      <c r="D473" s="196"/>
      <c r="E473" s="196"/>
      <c r="F473" s="196"/>
      <c r="G473" s="178"/>
      <c r="H473" s="178"/>
      <c r="I473" s="178"/>
      <c r="J473" s="178"/>
      <c r="K473" s="178"/>
      <c r="L473" s="178"/>
      <c r="M473" s="178"/>
      <c r="N473" s="178"/>
      <c r="O473" s="178"/>
      <c r="P473" s="187"/>
      <c r="Q473" s="177"/>
    </row>
    <row r="474">
      <c r="A474" s="178"/>
      <c r="B474" s="178"/>
      <c r="C474" s="178"/>
      <c r="D474" s="196"/>
      <c r="E474" s="196"/>
      <c r="F474" s="196"/>
      <c r="G474" s="178"/>
      <c r="H474" s="178"/>
      <c r="I474" s="178"/>
      <c r="J474" s="178"/>
      <c r="K474" s="178"/>
      <c r="L474" s="178"/>
      <c r="M474" s="178"/>
      <c r="N474" s="178"/>
      <c r="O474" s="178"/>
      <c r="P474" s="187"/>
      <c r="Q474" s="177"/>
    </row>
    <row r="475">
      <c r="A475" s="178"/>
      <c r="B475" s="178"/>
      <c r="C475" s="178"/>
      <c r="D475" s="196"/>
      <c r="E475" s="196"/>
      <c r="F475" s="196"/>
      <c r="G475" s="178"/>
      <c r="H475" s="178"/>
      <c r="I475" s="178"/>
      <c r="J475" s="178"/>
      <c r="K475" s="178"/>
      <c r="L475" s="178"/>
      <c r="M475" s="178"/>
      <c r="N475" s="178"/>
      <c r="O475" s="178"/>
      <c r="P475" s="187"/>
      <c r="Q475" s="177"/>
    </row>
    <row r="476">
      <c r="A476" s="178"/>
      <c r="B476" s="178"/>
      <c r="C476" s="178"/>
      <c r="D476" s="196"/>
      <c r="E476" s="196"/>
      <c r="F476" s="196"/>
      <c r="G476" s="178"/>
      <c r="H476" s="178"/>
      <c r="I476" s="178"/>
      <c r="J476" s="178"/>
      <c r="K476" s="178"/>
      <c r="L476" s="178"/>
      <c r="M476" s="178"/>
      <c r="N476" s="178"/>
      <c r="O476" s="178"/>
      <c r="P476" s="187"/>
      <c r="Q476" s="177"/>
    </row>
    <row r="477">
      <c r="A477" s="178"/>
      <c r="B477" s="178"/>
      <c r="C477" s="178"/>
      <c r="D477" s="196"/>
      <c r="E477" s="196"/>
      <c r="F477" s="196"/>
      <c r="G477" s="178"/>
      <c r="H477" s="178"/>
      <c r="I477" s="178"/>
      <c r="J477" s="178"/>
      <c r="K477" s="178"/>
      <c r="L477" s="178"/>
      <c r="M477" s="178"/>
      <c r="N477" s="178"/>
      <c r="O477" s="178"/>
      <c r="P477" s="187"/>
      <c r="Q477" s="177"/>
    </row>
    <row r="478">
      <c r="A478" s="178"/>
      <c r="B478" s="178"/>
      <c r="C478" s="178"/>
      <c r="D478" s="196"/>
      <c r="E478" s="196"/>
      <c r="F478" s="196"/>
      <c r="G478" s="178"/>
      <c r="H478" s="178"/>
      <c r="I478" s="178"/>
      <c r="J478" s="178"/>
      <c r="K478" s="178"/>
      <c r="L478" s="178"/>
      <c r="M478" s="178"/>
      <c r="N478" s="178"/>
      <c r="O478" s="178"/>
      <c r="P478" s="187"/>
      <c r="Q478" s="177"/>
    </row>
    <row r="479">
      <c r="A479" s="178"/>
      <c r="B479" s="178"/>
      <c r="C479" s="178"/>
      <c r="D479" s="196"/>
      <c r="E479" s="196"/>
      <c r="F479" s="196"/>
      <c r="G479" s="178"/>
      <c r="H479" s="178"/>
      <c r="I479" s="178"/>
      <c r="J479" s="178"/>
      <c r="K479" s="178"/>
      <c r="L479" s="178"/>
      <c r="M479" s="178"/>
      <c r="N479" s="178"/>
      <c r="O479" s="178"/>
      <c r="P479" s="187"/>
      <c r="Q479" s="177"/>
    </row>
    <row r="480">
      <c r="A480" s="178"/>
      <c r="B480" s="178"/>
      <c r="C480" s="178"/>
      <c r="D480" s="196"/>
      <c r="E480" s="196"/>
      <c r="F480" s="196"/>
      <c r="G480" s="178"/>
      <c r="H480" s="178"/>
      <c r="I480" s="178"/>
      <c r="J480" s="178"/>
      <c r="K480" s="178"/>
      <c r="L480" s="178"/>
      <c r="M480" s="178"/>
      <c r="N480" s="178"/>
      <c r="O480" s="178"/>
      <c r="P480" s="187"/>
      <c r="Q480" s="177"/>
    </row>
    <row r="481">
      <c r="A481" s="178"/>
      <c r="B481" s="178"/>
      <c r="C481" s="178"/>
      <c r="D481" s="196"/>
      <c r="E481" s="196"/>
      <c r="F481" s="196"/>
      <c r="G481" s="178"/>
      <c r="H481" s="178"/>
      <c r="I481" s="178"/>
      <c r="J481" s="178"/>
      <c r="K481" s="178"/>
      <c r="L481" s="178"/>
      <c r="M481" s="178"/>
      <c r="N481" s="178"/>
      <c r="O481" s="178"/>
      <c r="P481" s="187"/>
      <c r="Q481" s="177"/>
    </row>
    <row r="482">
      <c r="A482" s="178"/>
      <c r="B482" s="178"/>
      <c r="C482" s="178"/>
      <c r="D482" s="196"/>
      <c r="E482" s="196"/>
      <c r="F482" s="196"/>
      <c r="G482" s="178"/>
      <c r="H482" s="178"/>
      <c r="I482" s="178"/>
      <c r="J482" s="178"/>
      <c r="K482" s="178"/>
      <c r="L482" s="178"/>
      <c r="M482" s="178"/>
      <c r="N482" s="178"/>
      <c r="O482" s="178"/>
      <c r="P482" s="187"/>
      <c r="Q482" s="177"/>
    </row>
    <row r="483">
      <c r="A483" s="178"/>
      <c r="B483" s="178"/>
      <c r="C483" s="178"/>
      <c r="D483" s="196"/>
      <c r="E483" s="196"/>
      <c r="F483" s="196"/>
      <c r="G483" s="178"/>
      <c r="H483" s="178"/>
      <c r="I483" s="178"/>
      <c r="J483" s="178"/>
      <c r="K483" s="178"/>
      <c r="L483" s="178"/>
      <c r="M483" s="178"/>
      <c r="N483" s="178"/>
      <c r="O483" s="178"/>
      <c r="P483" s="187"/>
      <c r="Q483" s="177"/>
    </row>
    <row r="484">
      <c r="A484" s="178"/>
      <c r="B484" s="178"/>
      <c r="C484" s="178"/>
      <c r="D484" s="196"/>
      <c r="E484" s="196"/>
      <c r="F484" s="196"/>
      <c r="G484" s="178"/>
      <c r="H484" s="178"/>
      <c r="I484" s="178"/>
      <c r="J484" s="178"/>
      <c r="K484" s="178"/>
      <c r="L484" s="178"/>
      <c r="M484" s="178"/>
      <c r="N484" s="178"/>
      <c r="O484" s="178"/>
      <c r="P484" s="187"/>
      <c r="Q484" s="177"/>
    </row>
    <row r="485">
      <c r="A485" s="178"/>
      <c r="B485" s="178"/>
      <c r="C485" s="178"/>
      <c r="D485" s="196"/>
      <c r="E485" s="196"/>
      <c r="F485" s="196"/>
      <c r="G485" s="178"/>
      <c r="H485" s="178"/>
      <c r="I485" s="178"/>
      <c r="J485" s="178"/>
      <c r="K485" s="178"/>
      <c r="L485" s="178"/>
      <c r="M485" s="178"/>
      <c r="N485" s="178"/>
      <c r="O485" s="178"/>
      <c r="P485" s="187"/>
      <c r="Q485" s="177"/>
    </row>
    <row r="486">
      <c r="A486" s="178"/>
      <c r="B486" s="178"/>
      <c r="C486" s="178"/>
      <c r="D486" s="196"/>
      <c r="E486" s="196"/>
      <c r="F486" s="196"/>
      <c r="G486" s="178"/>
      <c r="H486" s="178"/>
      <c r="I486" s="178"/>
      <c r="J486" s="178"/>
      <c r="K486" s="178"/>
      <c r="L486" s="178"/>
      <c r="M486" s="178"/>
      <c r="N486" s="178"/>
      <c r="O486" s="178"/>
      <c r="P486" s="187"/>
      <c r="Q486" s="177"/>
    </row>
    <row r="487">
      <c r="A487" s="178"/>
      <c r="B487" s="178"/>
      <c r="C487" s="178"/>
      <c r="D487" s="196"/>
      <c r="E487" s="196"/>
      <c r="F487" s="196"/>
      <c r="G487" s="178"/>
      <c r="H487" s="178"/>
      <c r="I487" s="178"/>
      <c r="J487" s="178"/>
      <c r="K487" s="178"/>
      <c r="L487" s="178"/>
      <c r="M487" s="178"/>
      <c r="N487" s="178"/>
      <c r="O487" s="178"/>
      <c r="P487" s="187"/>
      <c r="Q487" s="177"/>
    </row>
    <row r="488">
      <c r="A488" s="178"/>
      <c r="B488" s="178"/>
      <c r="C488" s="178"/>
      <c r="D488" s="196"/>
      <c r="E488" s="196"/>
      <c r="F488" s="196"/>
      <c r="G488" s="178"/>
      <c r="H488" s="178"/>
      <c r="I488" s="178"/>
      <c r="J488" s="178"/>
      <c r="K488" s="178"/>
      <c r="L488" s="178"/>
      <c r="M488" s="178"/>
      <c r="N488" s="178"/>
      <c r="O488" s="178"/>
      <c r="P488" s="187"/>
      <c r="Q488" s="177"/>
    </row>
    <row r="489">
      <c r="A489" s="178"/>
      <c r="B489" s="178"/>
      <c r="C489" s="178"/>
      <c r="D489" s="196"/>
      <c r="E489" s="196"/>
      <c r="F489" s="196"/>
      <c r="G489" s="178"/>
      <c r="H489" s="178"/>
      <c r="I489" s="178"/>
      <c r="J489" s="178"/>
      <c r="K489" s="178"/>
      <c r="L489" s="178"/>
      <c r="M489" s="178"/>
      <c r="N489" s="178"/>
      <c r="O489" s="178"/>
      <c r="P489" s="187"/>
      <c r="Q489" s="177"/>
    </row>
    <row r="490">
      <c r="A490" s="178"/>
      <c r="B490" s="178"/>
      <c r="C490" s="178"/>
      <c r="D490" s="196"/>
      <c r="E490" s="196"/>
      <c r="F490" s="196"/>
      <c r="G490" s="178"/>
      <c r="H490" s="178"/>
      <c r="I490" s="178"/>
      <c r="J490" s="178"/>
      <c r="K490" s="178"/>
      <c r="L490" s="178"/>
      <c r="M490" s="178"/>
      <c r="N490" s="178"/>
      <c r="O490" s="178"/>
      <c r="P490" s="187"/>
      <c r="Q490" s="177"/>
    </row>
    <row r="491">
      <c r="A491" s="178"/>
      <c r="B491" s="178"/>
      <c r="C491" s="178"/>
      <c r="D491" s="196"/>
      <c r="E491" s="196"/>
      <c r="F491" s="196"/>
      <c r="G491" s="178"/>
      <c r="H491" s="178"/>
      <c r="I491" s="178"/>
      <c r="J491" s="178"/>
      <c r="K491" s="178"/>
      <c r="L491" s="178"/>
      <c r="M491" s="178"/>
      <c r="N491" s="178"/>
      <c r="O491" s="178"/>
      <c r="P491" s="187"/>
      <c r="Q491" s="177"/>
    </row>
    <row r="492">
      <c r="A492" s="178"/>
      <c r="B492" s="178"/>
      <c r="C492" s="178"/>
      <c r="D492" s="196"/>
      <c r="E492" s="196"/>
      <c r="F492" s="196"/>
      <c r="G492" s="178"/>
      <c r="H492" s="178"/>
      <c r="I492" s="178"/>
      <c r="J492" s="178"/>
      <c r="K492" s="178"/>
      <c r="L492" s="178"/>
      <c r="M492" s="178"/>
      <c r="N492" s="178"/>
      <c r="O492" s="178"/>
      <c r="P492" s="187"/>
      <c r="Q492" s="177"/>
    </row>
    <row r="493">
      <c r="A493" s="178"/>
      <c r="B493" s="178"/>
      <c r="C493" s="178"/>
      <c r="D493" s="196"/>
      <c r="E493" s="196"/>
      <c r="F493" s="196"/>
      <c r="G493" s="178"/>
      <c r="H493" s="178"/>
      <c r="I493" s="178"/>
      <c r="J493" s="178"/>
      <c r="K493" s="178"/>
      <c r="L493" s="178"/>
      <c r="M493" s="178"/>
      <c r="N493" s="178"/>
      <c r="O493" s="178"/>
      <c r="P493" s="187"/>
      <c r="Q493" s="177"/>
    </row>
    <row r="494">
      <c r="A494" s="178"/>
      <c r="B494" s="178"/>
      <c r="C494" s="178"/>
      <c r="D494" s="196"/>
      <c r="E494" s="196"/>
      <c r="F494" s="196"/>
      <c r="G494" s="178"/>
      <c r="H494" s="178"/>
      <c r="I494" s="178"/>
      <c r="J494" s="178"/>
      <c r="K494" s="178"/>
      <c r="L494" s="178"/>
      <c r="M494" s="178"/>
      <c r="N494" s="178"/>
      <c r="O494" s="178"/>
      <c r="P494" s="187"/>
      <c r="Q494" s="177"/>
    </row>
    <row r="495">
      <c r="A495" s="178"/>
      <c r="B495" s="178"/>
      <c r="C495" s="178"/>
      <c r="D495" s="196"/>
      <c r="E495" s="196"/>
      <c r="F495" s="196"/>
      <c r="G495" s="178"/>
      <c r="H495" s="178"/>
      <c r="I495" s="178"/>
      <c r="J495" s="178"/>
      <c r="K495" s="178"/>
      <c r="L495" s="178"/>
      <c r="M495" s="178"/>
      <c r="N495" s="178"/>
      <c r="O495" s="178"/>
      <c r="P495" s="187"/>
      <c r="Q495" s="177"/>
    </row>
    <row r="496">
      <c r="A496" s="178"/>
      <c r="B496" s="178"/>
      <c r="C496" s="178"/>
      <c r="D496" s="196"/>
      <c r="E496" s="196"/>
      <c r="F496" s="196"/>
      <c r="G496" s="178"/>
      <c r="H496" s="178"/>
      <c r="I496" s="178"/>
      <c r="J496" s="178"/>
      <c r="K496" s="178"/>
      <c r="L496" s="178"/>
      <c r="M496" s="178"/>
      <c r="N496" s="178"/>
      <c r="O496" s="178"/>
      <c r="P496" s="187"/>
      <c r="Q496" s="177"/>
    </row>
    <row r="497">
      <c r="A497" s="178"/>
      <c r="B497" s="178"/>
      <c r="C497" s="178"/>
      <c r="D497" s="196"/>
      <c r="E497" s="196"/>
      <c r="F497" s="196"/>
      <c r="G497" s="178"/>
      <c r="H497" s="178"/>
      <c r="I497" s="178"/>
      <c r="J497" s="178"/>
      <c r="K497" s="178"/>
      <c r="L497" s="178"/>
      <c r="M497" s="178"/>
      <c r="N497" s="178"/>
      <c r="O497" s="178"/>
      <c r="P497" s="187"/>
      <c r="Q497" s="177"/>
    </row>
    <row r="498">
      <c r="A498" s="178"/>
      <c r="B498" s="178"/>
      <c r="C498" s="178"/>
      <c r="D498" s="196"/>
      <c r="E498" s="196"/>
      <c r="F498" s="196"/>
      <c r="G498" s="178"/>
      <c r="H498" s="178"/>
      <c r="I498" s="178"/>
      <c r="J498" s="178"/>
      <c r="K498" s="178"/>
      <c r="L498" s="178"/>
      <c r="M498" s="178"/>
      <c r="N498" s="178"/>
      <c r="O498" s="178"/>
      <c r="P498" s="187"/>
      <c r="Q498" s="177"/>
    </row>
    <row r="499">
      <c r="A499" s="178"/>
      <c r="B499" s="178"/>
      <c r="C499" s="178"/>
      <c r="D499" s="196"/>
      <c r="E499" s="196"/>
      <c r="F499" s="196"/>
      <c r="G499" s="178"/>
      <c r="H499" s="178"/>
      <c r="I499" s="178"/>
      <c r="J499" s="178"/>
      <c r="K499" s="178"/>
      <c r="L499" s="178"/>
      <c r="M499" s="178"/>
      <c r="N499" s="178"/>
      <c r="O499" s="178"/>
      <c r="P499" s="187"/>
      <c r="Q499" s="177"/>
    </row>
    <row r="500">
      <c r="A500" s="178"/>
      <c r="B500" s="178"/>
      <c r="C500" s="178"/>
      <c r="D500" s="196"/>
      <c r="E500" s="196"/>
      <c r="F500" s="196"/>
      <c r="G500" s="178"/>
      <c r="H500" s="178"/>
      <c r="I500" s="178"/>
      <c r="J500" s="178"/>
      <c r="K500" s="178"/>
      <c r="L500" s="178"/>
      <c r="M500" s="178"/>
      <c r="N500" s="178"/>
      <c r="O500" s="178"/>
      <c r="P500" s="187"/>
      <c r="Q500" s="177"/>
    </row>
    <row r="501">
      <c r="A501" s="178"/>
      <c r="B501" s="178"/>
      <c r="C501" s="178"/>
      <c r="D501" s="196"/>
      <c r="E501" s="196"/>
      <c r="F501" s="196"/>
      <c r="G501" s="178"/>
      <c r="H501" s="178"/>
      <c r="I501" s="178"/>
      <c r="J501" s="178"/>
      <c r="K501" s="178"/>
      <c r="L501" s="178"/>
      <c r="M501" s="178"/>
      <c r="N501" s="178"/>
      <c r="O501" s="178"/>
      <c r="P501" s="187"/>
      <c r="Q501" s="177"/>
    </row>
    <row r="502">
      <c r="A502" s="178"/>
      <c r="B502" s="178"/>
      <c r="C502" s="178"/>
      <c r="D502" s="196"/>
      <c r="E502" s="196"/>
      <c r="F502" s="196"/>
      <c r="G502" s="178"/>
      <c r="H502" s="178"/>
      <c r="I502" s="178"/>
      <c r="J502" s="178"/>
      <c r="K502" s="178"/>
      <c r="L502" s="178"/>
      <c r="M502" s="178"/>
      <c r="N502" s="178"/>
      <c r="O502" s="178"/>
      <c r="P502" s="187"/>
      <c r="Q502" s="177"/>
    </row>
    <row r="503">
      <c r="A503" s="178"/>
      <c r="B503" s="178"/>
      <c r="C503" s="178"/>
      <c r="D503" s="196"/>
      <c r="E503" s="196"/>
      <c r="F503" s="196"/>
      <c r="G503" s="178"/>
      <c r="H503" s="178"/>
      <c r="I503" s="178"/>
      <c r="J503" s="178"/>
      <c r="K503" s="178"/>
      <c r="L503" s="178"/>
      <c r="M503" s="178"/>
      <c r="N503" s="178"/>
      <c r="O503" s="178"/>
      <c r="P503" s="187"/>
      <c r="Q503" s="177"/>
    </row>
    <row r="504">
      <c r="A504" s="178"/>
      <c r="B504" s="178"/>
      <c r="C504" s="178"/>
      <c r="D504" s="196"/>
      <c r="E504" s="196"/>
      <c r="F504" s="196"/>
      <c r="G504" s="178"/>
      <c r="H504" s="178"/>
      <c r="I504" s="178"/>
      <c r="J504" s="178"/>
      <c r="K504" s="178"/>
      <c r="L504" s="178"/>
      <c r="M504" s="178"/>
      <c r="N504" s="178"/>
      <c r="O504" s="178"/>
      <c r="P504" s="187"/>
      <c r="Q504" s="177"/>
    </row>
    <row r="505">
      <c r="A505" s="178"/>
      <c r="B505" s="178"/>
      <c r="C505" s="178"/>
      <c r="D505" s="196"/>
      <c r="E505" s="196"/>
      <c r="F505" s="196"/>
      <c r="G505" s="178"/>
      <c r="H505" s="178"/>
      <c r="I505" s="178"/>
      <c r="J505" s="178"/>
      <c r="K505" s="178"/>
      <c r="L505" s="178"/>
      <c r="M505" s="178"/>
      <c r="N505" s="178"/>
      <c r="O505" s="178"/>
      <c r="P505" s="187"/>
      <c r="Q505" s="177"/>
    </row>
    <row r="506">
      <c r="A506" s="178"/>
      <c r="B506" s="178"/>
      <c r="C506" s="178"/>
      <c r="D506" s="196"/>
      <c r="E506" s="196"/>
      <c r="F506" s="196"/>
      <c r="G506" s="178"/>
      <c r="H506" s="178"/>
      <c r="I506" s="178"/>
      <c r="J506" s="178"/>
      <c r="K506" s="178"/>
      <c r="L506" s="178"/>
      <c r="M506" s="178"/>
      <c r="N506" s="178"/>
      <c r="O506" s="178"/>
      <c r="P506" s="187"/>
      <c r="Q506" s="177"/>
    </row>
    <row r="507">
      <c r="A507" s="178"/>
      <c r="B507" s="178"/>
      <c r="C507" s="178"/>
      <c r="D507" s="196"/>
      <c r="E507" s="196"/>
      <c r="F507" s="196"/>
      <c r="G507" s="178"/>
      <c r="H507" s="178"/>
      <c r="I507" s="178"/>
      <c r="J507" s="178"/>
      <c r="K507" s="178"/>
      <c r="L507" s="178"/>
      <c r="M507" s="178"/>
      <c r="N507" s="178"/>
      <c r="O507" s="178"/>
      <c r="P507" s="187"/>
      <c r="Q507" s="177"/>
    </row>
    <row r="508">
      <c r="A508" s="178"/>
      <c r="B508" s="178"/>
      <c r="C508" s="178"/>
      <c r="D508" s="196"/>
      <c r="E508" s="196"/>
      <c r="F508" s="196"/>
      <c r="G508" s="178"/>
      <c r="H508" s="178"/>
      <c r="I508" s="178"/>
      <c r="J508" s="178"/>
      <c r="K508" s="178"/>
      <c r="L508" s="178"/>
      <c r="M508" s="178"/>
      <c r="N508" s="178"/>
      <c r="O508" s="178"/>
      <c r="P508" s="187"/>
      <c r="Q508" s="177"/>
    </row>
    <row r="509">
      <c r="A509" s="178"/>
      <c r="B509" s="178"/>
      <c r="C509" s="178"/>
      <c r="D509" s="196"/>
      <c r="E509" s="196"/>
      <c r="F509" s="196"/>
      <c r="G509" s="178"/>
      <c r="H509" s="178"/>
      <c r="I509" s="178"/>
      <c r="J509" s="178"/>
      <c r="K509" s="178"/>
      <c r="L509" s="178"/>
      <c r="M509" s="178"/>
      <c r="N509" s="178"/>
      <c r="O509" s="178"/>
      <c r="P509" s="187"/>
      <c r="Q509" s="177"/>
    </row>
    <row r="510">
      <c r="A510" s="178"/>
      <c r="B510" s="178"/>
      <c r="C510" s="178"/>
      <c r="D510" s="196"/>
      <c r="E510" s="196"/>
      <c r="F510" s="196"/>
      <c r="G510" s="178"/>
      <c r="H510" s="178"/>
      <c r="I510" s="178"/>
      <c r="J510" s="178"/>
      <c r="K510" s="178"/>
      <c r="L510" s="178"/>
      <c r="M510" s="178"/>
      <c r="N510" s="178"/>
      <c r="O510" s="178"/>
      <c r="P510" s="187"/>
      <c r="Q510" s="177"/>
    </row>
    <row r="511">
      <c r="A511" s="178"/>
      <c r="B511" s="178"/>
      <c r="C511" s="178"/>
      <c r="D511" s="196"/>
      <c r="E511" s="196"/>
      <c r="F511" s="196"/>
      <c r="G511" s="178"/>
      <c r="H511" s="178"/>
      <c r="I511" s="178"/>
      <c r="J511" s="178"/>
      <c r="K511" s="178"/>
      <c r="L511" s="178"/>
      <c r="M511" s="178"/>
      <c r="N511" s="178"/>
      <c r="O511" s="178"/>
      <c r="P511" s="187"/>
      <c r="Q511" s="177"/>
    </row>
    <row r="512">
      <c r="A512" s="178"/>
      <c r="B512" s="178"/>
      <c r="C512" s="178"/>
      <c r="D512" s="196"/>
      <c r="E512" s="196"/>
      <c r="F512" s="196"/>
      <c r="G512" s="178"/>
      <c r="H512" s="178"/>
      <c r="I512" s="178"/>
      <c r="J512" s="178"/>
      <c r="K512" s="178"/>
      <c r="L512" s="178"/>
      <c r="M512" s="178"/>
      <c r="N512" s="178"/>
      <c r="O512" s="178"/>
      <c r="P512" s="187"/>
      <c r="Q512" s="177"/>
    </row>
    <row r="513">
      <c r="A513" s="178"/>
      <c r="B513" s="178"/>
      <c r="C513" s="178"/>
      <c r="D513" s="196"/>
      <c r="E513" s="196"/>
      <c r="F513" s="196"/>
      <c r="G513" s="178"/>
      <c r="H513" s="178"/>
      <c r="I513" s="178"/>
      <c r="J513" s="178"/>
      <c r="K513" s="178"/>
      <c r="L513" s="178"/>
      <c r="M513" s="178"/>
      <c r="N513" s="178"/>
      <c r="O513" s="178"/>
      <c r="P513" s="187"/>
      <c r="Q513" s="177"/>
    </row>
    <row r="514">
      <c r="A514" s="178"/>
      <c r="B514" s="178"/>
      <c r="C514" s="178"/>
      <c r="D514" s="196"/>
      <c r="E514" s="196"/>
      <c r="F514" s="196"/>
      <c r="G514" s="178"/>
      <c r="H514" s="178"/>
      <c r="I514" s="178"/>
      <c r="J514" s="178"/>
      <c r="K514" s="178"/>
      <c r="L514" s="178"/>
      <c r="M514" s="178"/>
      <c r="N514" s="178"/>
      <c r="O514" s="178"/>
      <c r="P514" s="187"/>
      <c r="Q514" s="177"/>
    </row>
    <row r="515">
      <c r="A515" s="178"/>
      <c r="B515" s="178"/>
      <c r="C515" s="178"/>
      <c r="D515" s="196"/>
      <c r="E515" s="196"/>
      <c r="F515" s="196"/>
      <c r="G515" s="178"/>
      <c r="H515" s="178"/>
      <c r="I515" s="178"/>
      <c r="J515" s="178"/>
      <c r="K515" s="178"/>
      <c r="L515" s="178"/>
      <c r="M515" s="178"/>
      <c r="N515" s="178"/>
      <c r="O515" s="178"/>
      <c r="P515" s="187"/>
      <c r="Q515" s="177"/>
    </row>
    <row r="516">
      <c r="A516" s="178"/>
      <c r="B516" s="178"/>
      <c r="C516" s="178"/>
      <c r="D516" s="196"/>
      <c r="E516" s="196"/>
      <c r="F516" s="196"/>
      <c r="G516" s="178"/>
      <c r="H516" s="178"/>
      <c r="I516" s="178"/>
      <c r="J516" s="178"/>
      <c r="K516" s="178"/>
      <c r="L516" s="178"/>
      <c r="M516" s="178"/>
      <c r="N516" s="178"/>
      <c r="O516" s="178"/>
      <c r="P516" s="187"/>
      <c r="Q516" s="177"/>
    </row>
    <row r="517">
      <c r="A517" s="178"/>
      <c r="B517" s="178"/>
      <c r="C517" s="178"/>
      <c r="D517" s="196"/>
      <c r="E517" s="196"/>
      <c r="F517" s="196"/>
      <c r="G517" s="178"/>
      <c r="H517" s="178"/>
      <c r="I517" s="178"/>
      <c r="J517" s="178"/>
      <c r="K517" s="178"/>
      <c r="L517" s="178"/>
      <c r="M517" s="178"/>
      <c r="N517" s="178"/>
      <c r="O517" s="178"/>
      <c r="P517" s="187"/>
      <c r="Q517" s="177"/>
    </row>
    <row r="518">
      <c r="A518" s="178"/>
      <c r="B518" s="178"/>
      <c r="C518" s="178"/>
      <c r="D518" s="196"/>
      <c r="E518" s="196"/>
      <c r="F518" s="196"/>
      <c r="G518" s="178"/>
      <c r="H518" s="178"/>
      <c r="I518" s="178"/>
      <c r="J518" s="178"/>
      <c r="K518" s="178"/>
      <c r="L518" s="178"/>
      <c r="M518" s="178"/>
      <c r="N518" s="178"/>
      <c r="O518" s="178"/>
      <c r="P518" s="187"/>
      <c r="Q518" s="177"/>
    </row>
    <row r="519">
      <c r="A519" s="178"/>
      <c r="B519" s="178"/>
      <c r="C519" s="178"/>
      <c r="D519" s="196"/>
      <c r="E519" s="196"/>
      <c r="F519" s="196"/>
      <c r="G519" s="178"/>
      <c r="H519" s="178"/>
      <c r="I519" s="178"/>
      <c r="J519" s="178"/>
      <c r="K519" s="178"/>
      <c r="L519" s="178"/>
      <c r="M519" s="178"/>
      <c r="N519" s="178"/>
      <c r="O519" s="178"/>
      <c r="P519" s="187"/>
      <c r="Q519" s="177"/>
    </row>
    <row r="520">
      <c r="A520" s="178"/>
      <c r="B520" s="178"/>
      <c r="C520" s="178"/>
      <c r="D520" s="196"/>
      <c r="E520" s="196"/>
      <c r="F520" s="196"/>
      <c r="G520" s="178"/>
      <c r="H520" s="178"/>
      <c r="I520" s="178"/>
      <c r="J520" s="178"/>
      <c r="K520" s="178"/>
      <c r="L520" s="178"/>
      <c r="M520" s="178"/>
      <c r="N520" s="178"/>
      <c r="O520" s="178"/>
      <c r="P520" s="187"/>
      <c r="Q520" s="177"/>
    </row>
    <row r="521">
      <c r="A521" s="178"/>
      <c r="B521" s="178"/>
      <c r="C521" s="178"/>
      <c r="D521" s="196"/>
      <c r="E521" s="196"/>
      <c r="F521" s="196"/>
      <c r="G521" s="178"/>
      <c r="H521" s="178"/>
      <c r="I521" s="178"/>
      <c r="J521" s="178"/>
      <c r="K521" s="178"/>
      <c r="L521" s="178"/>
      <c r="M521" s="178"/>
      <c r="N521" s="178"/>
      <c r="O521" s="178"/>
      <c r="P521" s="187"/>
      <c r="Q521" s="177"/>
    </row>
    <row r="522">
      <c r="A522" s="178"/>
      <c r="B522" s="178"/>
      <c r="C522" s="178"/>
      <c r="D522" s="196"/>
      <c r="E522" s="196"/>
      <c r="F522" s="196"/>
      <c r="G522" s="178"/>
      <c r="H522" s="178"/>
      <c r="I522" s="178"/>
      <c r="J522" s="178"/>
      <c r="K522" s="178"/>
      <c r="L522" s="178"/>
      <c r="M522" s="178"/>
      <c r="N522" s="178"/>
      <c r="O522" s="178"/>
      <c r="P522" s="187"/>
      <c r="Q522" s="177"/>
    </row>
    <row r="523">
      <c r="A523" s="178"/>
      <c r="B523" s="178"/>
      <c r="C523" s="178"/>
      <c r="D523" s="196"/>
      <c r="E523" s="196"/>
      <c r="F523" s="196"/>
      <c r="G523" s="178"/>
      <c r="H523" s="178"/>
      <c r="I523" s="178"/>
      <c r="J523" s="178"/>
      <c r="K523" s="178"/>
      <c r="L523" s="178"/>
      <c r="M523" s="178"/>
      <c r="N523" s="178"/>
      <c r="O523" s="178"/>
      <c r="P523" s="187"/>
      <c r="Q523" s="177"/>
    </row>
    <row r="524">
      <c r="A524" s="178"/>
      <c r="B524" s="178"/>
      <c r="C524" s="178"/>
      <c r="D524" s="196"/>
      <c r="E524" s="196"/>
      <c r="F524" s="196"/>
      <c r="G524" s="178"/>
      <c r="H524" s="178"/>
      <c r="I524" s="178"/>
      <c r="J524" s="178"/>
      <c r="K524" s="178"/>
      <c r="L524" s="178"/>
      <c r="M524" s="178"/>
      <c r="N524" s="178"/>
      <c r="O524" s="178"/>
      <c r="P524" s="187"/>
      <c r="Q524" s="177"/>
    </row>
    <row r="525">
      <c r="A525" s="178"/>
      <c r="B525" s="178"/>
      <c r="C525" s="178"/>
      <c r="D525" s="196"/>
      <c r="E525" s="196"/>
      <c r="F525" s="196"/>
      <c r="G525" s="178"/>
      <c r="H525" s="178"/>
      <c r="I525" s="178"/>
      <c r="J525" s="178"/>
      <c r="K525" s="178"/>
      <c r="L525" s="178"/>
      <c r="M525" s="178"/>
      <c r="N525" s="178"/>
      <c r="O525" s="178"/>
      <c r="P525" s="187"/>
      <c r="Q525" s="177"/>
    </row>
    <row r="526">
      <c r="A526" s="178"/>
      <c r="B526" s="178"/>
      <c r="C526" s="178"/>
      <c r="D526" s="196"/>
      <c r="E526" s="196"/>
      <c r="F526" s="196"/>
      <c r="G526" s="178"/>
      <c r="H526" s="178"/>
      <c r="I526" s="178"/>
      <c r="J526" s="178"/>
      <c r="K526" s="178"/>
      <c r="L526" s="178"/>
      <c r="M526" s="178"/>
      <c r="N526" s="178"/>
      <c r="O526" s="178"/>
      <c r="P526" s="187"/>
      <c r="Q526" s="177"/>
    </row>
    <row r="527">
      <c r="A527" s="178"/>
      <c r="B527" s="178"/>
      <c r="C527" s="178"/>
      <c r="D527" s="196"/>
      <c r="E527" s="196"/>
      <c r="F527" s="196"/>
      <c r="G527" s="178"/>
      <c r="H527" s="178"/>
      <c r="I527" s="178"/>
      <c r="J527" s="178"/>
      <c r="K527" s="178"/>
      <c r="L527" s="178"/>
      <c r="M527" s="178"/>
      <c r="N527" s="178"/>
      <c r="O527" s="178"/>
      <c r="P527" s="187"/>
      <c r="Q527" s="177"/>
    </row>
    <row r="528">
      <c r="A528" s="178"/>
      <c r="B528" s="178"/>
      <c r="C528" s="178"/>
      <c r="D528" s="196"/>
      <c r="E528" s="196"/>
      <c r="F528" s="196"/>
      <c r="G528" s="178"/>
      <c r="H528" s="178"/>
      <c r="I528" s="178"/>
      <c r="J528" s="178"/>
      <c r="K528" s="178"/>
      <c r="L528" s="178"/>
      <c r="M528" s="178"/>
      <c r="N528" s="178"/>
      <c r="O528" s="178"/>
      <c r="P528" s="187"/>
      <c r="Q528" s="177"/>
    </row>
    <row r="529">
      <c r="A529" s="178"/>
      <c r="B529" s="178"/>
      <c r="C529" s="178"/>
      <c r="D529" s="196"/>
      <c r="E529" s="196"/>
      <c r="F529" s="196"/>
      <c r="G529" s="178"/>
      <c r="H529" s="178"/>
      <c r="I529" s="178"/>
      <c r="J529" s="178"/>
      <c r="K529" s="178"/>
      <c r="L529" s="178"/>
      <c r="M529" s="178"/>
      <c r="N529" s="178"/>
      <c r="O529" s="178"/>
      <c r="P529" s="187"/>
      <c r="Q529" s="177"/>
    </row>
    <row r="530">
      <c r="A530" s="178"/>
      <c r="B530" s="178"/>
      <c r="C530" s="178"/>
      <c r="D530" s="196"/>
      <c r="E530" s="196"/>
      <c r="F530" s="196"/>
      <c r="G530" s="178"/>
      <c r="H530" s="178"/>
      <c r="I530" s="178"/>
      <c r="J530" s="178"/>
      <c r="K530" s="178"/>
      <c r="L530" s="178"/>
      <c r="M530" s="178"/>
      <c r="N530" s="178"/>
      <c r="O530" s="178"/>
      <c r="P530" s="187"/>
      <c r="Q530" s="177"/>
    </row>
    <row r="531">
      <c r="A531" s="178"/>
      <c r="B531" s="178"/>
      <c r="C531" s="178"/>
      <c r="D531" s="196"/>
      <c r="E531" s="196"/>
      <c r="F531" s="196"/>
      <c r="G531" s="178"/>
      <c r="H531" s="178"/>
      <c r="I531" s="178"/>
      <c r="J531" s="178"/>
      <c r="K531" s="178"/>
      <c r="L531" s="178"/>
      <c r="M531" s="178"/>
      <c r="N531" s="178"/>
      <c r="O531" s="178"/>
      <c r="P531" s="187"/>
      <c r="Q531" s="177"/>
    </row>
    <row r="532">
      <c r="A532" s="178"/>
      <c r="B532" s="178"/>
      <c r="C532" s="178"/>
      <c r="D532" s="196"/>
      <c r="E532" s="196"/>
      <c r="F532" s="196"/>
      <c r="G532" s="178"/>
      <c r="H532" s="178"/>
      <c r="I532" s="178"/>
      <c r="J532" s="178"/>
      <c r="K532" s="178"/>
      <c r="L532" s="178"/>
      <c r="M532" s="178"/>
      <c r="N532" s="178"/>
      <c r="O532" s="178"/>
      <c r="P532" s="187"/>
      <c r="Q532" s="177"/>
    </row>
    <row r="533">
      <c r="A533" s="178"/>
      <c r="B533" s="178"/>
      <c r="C533" s="178"/>
      <c r="D533" s="196"/>
      <c r="E533" s="196"/>
      <c r="F533" s="196"/>
      <c r="G533" s="178"/>
      <c r="H533" s="178"/>
      <c r="I533" s="178"/>
      <c r="J533" s="178"/>
      <c r="K533" s="178"/>
      <c r="L533" s="178"/>
      <c r="M533" s="178"/>
      <c r="N533" s="178"/>
      <c r="O533" s="178"/>
      <c r="P533" s="187"/>
      <c r="Q533" s="177"/>
    </row>
    <row r="534">
      <c r="A534" s="178"/>
      <c r="B534" s="178"/>
      <c r="C534" s="178"/>
      <c r="D534" s="196"/>
      <c r="E534" s="196"/>
      <c r="F534" s="196"/>
      <c r="G534" s="178"/>
      <c r="H534" s="178"/>
      <c r="I534" s="178"/>
      <c r="J534" s="178"/>
      <c r="K534" s="178"/>
      <c r="L534" s="178"/>
      <c r="M534" s="178"/>
      <c r="N534" s="178"/>
      <c r="O534" s="178"/>
      <c r="P534" s="187"/>
      <c r="Q534" s="177"/>
    </row>
    <row r="535">
      <c r="A535" s="178"/>
      <c r="B535" s="178"/>
      <c r="C535" s="178"/>
      <c r="D535" s="196"/>
      <c r="E535" s="196"/>
      <c r="F535" s="196"/>
      <c r="G535" s="178"/>
      <c r="H535" s="178"/>
      <c r="I535" s="178"/>
      <c r="J535" s="178"/>
      <c r="K535" s="178"/>
      <c r="L535" s="178"/>
      <c r="M535" s="178"/>
      <c r="N535" s="178"/>
      <c r="O535" s="178"/>
      <c r="P535" s="187"/>
      <c r="Q535" s="177"/>
    </row>
    <row r="536">
      <c r="A536" s="178"/>
      <c r="B536" s="178"/>
      <c r="C536" s="178"/>
      <c r="D536" s="196"/>
      <c r="E536" s="196"/>
      <c r="F536" s="196"/>
      <c r="G536" s="178"/>
      <c r="H536" s="178"/>
      <c r="I536" s="178"/>
      <c r="J536" s="178"/>
      <c r="K536" s="178"/>
      <c r="L536" s="178"/>
      <c r="M536" s="178"/>
      <c r="N536" s="178"/>
      <c r="O536" s="178"/>
      <c r="P536" s="187"/>
      <c r="Q536" s="177"/>
    </row>
    <row r="537">
      <c r="A537" s="178"/>
      <c r="B537" s="178"/>
      <c r="C537" s="178"/>
      <c r="D537" s="196"/>
      <c r="E537" s="196"/>
      <c r="F537" s="196"/>
      <c r="G537" s="178"/>
      <c r="H537" s="178"/>
      <c r="I537" s="178"/>
      <c r="J537" s="178"/>
      <c r="K537" s="178"/>
      <c r="L537" s="178"/>
      <c r="M537" s="178"/>
      <c r="N537" s="178"/>
      <c r="O537" s="178"/>
      <c r="P537" s="187"/>
      <c r="Q537" s="177"/>
    </row>
    <row r="538">
      <c r="A538" s="178"/>
      <c r="B538" s="178"/>
      <c r="C538" s="178"/>
      <c r="D538" s="196"/>
      <c r="E538" s="196"/>
      <c r="F538" s="196"/>
      <c r="G538" s="178"/>
      <c r="H538" s="178"/>
      <c r="I538" s="178"/>
      <c r="J538" s="178"/>
      <c r="K538" s="178"/>
      <c r="L538" s="178"/>
      <c r="M538" s="178"/>
      <c r="N538" s="178"/>
      <c r="O538" s="178"/>
      <c r="P538" s="187"/>
      <c r="Q538" s="177"/>
    </row>
    <row r="539">
      <c r="A539" s="178"/>
      <c r="B539" s="178"/>
      <c r="C539" s="178"/>
      <c r="D539" s="196"/>
      <c r="E539" s="196"/>
      <c r="F539" s="196"/>
      <c r="G539" s="178"/>
      <c r="H539" s="178"/>
      <c r="I539" s="178"/>
      <c r="J539" s="178"/>
      <c r="K539" s="178"/>
      <c r="L539" s="178"/>
      <c r="M539" s="178"/>
      <c r="N539" s="178"/>
      <c r="O539" s="178"/>
      <c r="P539" s="187"/>
      <c r="Q539" s="177"/>
    </row>
    <row r="540">
      <c r="A540" s="178"/>
      <c r="B540" s="178"/>
      <c r="C540" s="178"/>
      <c r="D540" s="196"/>
      <c r="E540" s="196"/>
      <c r="F540" s="196"/>
      <c r="G540" s="178"/>
      <c r="H540" s="178"/>
      <c r="I540" s="178"/>
      <c r="J540" s="178"/>
      <c r="K540" s="178"/>
      <c r="L540" s="178"/>
      <c r="M540" s="178"/>
      <c r="N540" s="178"/>
      <c r="O540" s="178"/>
      <c r="P540" s="187"/>
      <c r="Q540" s="177"/>
    </row>
    <row r="541">
      <c r="A541" s="178"/>
      <c r="B541" s="178"/>
      <c r="C541" s="178"/>
      <c r="D541" s="196"/>
      <c r="E541" s="196"/>
      <c r="F541" s="196"/>
      <c r="G541" s="178"/>
      <c r="H541" s="178"/>
      <c r="I541" s="178"/>
      <c r="J541" s="178"/>
      <c r="K541" s="178"/>
      <c r="L541" s="178"/>
      <c r="M541" s="178"/>
      <c r="N541" s="178"/>
      <c r="O541" s="178"/>
      <c r="P541" s="187"/>
      <c r="Q541" s="177"/>
    </row>
    <row r="542">
      <c r="A542" s="178"/>
      <c r="B542" s="178"/>
      <c r="C542" s="178"/>
      <c r="D542" s="196"/>
      <c r="E542" s="196"/>
      <c r="F542" s="196"/>
      <c r="G542" s="178"/>
      <c r="H542" s="178"/>
      <c r="I542" s="178"/>
      <c r="J542" s="178"/>
      <c r="K542" s="178"/>
      <c r="L542" s="178"/>
      <c r="M542" s="178"/>
      <c r="N542" s="178"/>
      <c r="O542" s="178"/>
      <c r="P542" s="187"/>
      <c r="Q542" s="177"/>
    </row>
    <row r="543">
      <c r="A543" s="178"/>
      <c r="B543" s="178"/>
      <c r="C543" s="178"/>
      <c r="D543" s="196"/>
      <c r="E543" s="196"/>
      <c r="F543" s="196"/>
      <c r="G543" s="178"/>
      <c r="H543" s="178"/>
      <c r="I543" s="178"/>
      <c r="J543" s="178"/>
      <c r="K543" s="178"/>
      <c r="L543" s="178"/>
      <c r="M543" s="178"/>
      <c r="N543" s="178"/>
      <c r="O543" s="178"/>
      <c r="P543" s="187"/>
      <c r="Q543" s="177"/>
    </row>
    <row r="544">
      <c r="A544" s="178"/>
      <c r="B544" s="178"/>
      <c r="C544" s="178"/>
      <c r="D544" s="196"/>
      <c r="E544" s="196"/>
      <c r="F544" s="196"/>
      <c r="G544" s="178"/>
      <c r="H544" s="178"/>
      <c r="I544" s="178"/>
      <c r="J544" s="178"/>
      <c r="K544" s="178"/>
      <c r="L544" s="178"/>
      <c r="M544" s="178"/>
      <c r="N544" s="178"/>
      <c r="O544" s="178"/>
      <c r="P544" s="187"/>
      <c r="Q544" s="177"/>
    </row>
    <row r="545">
      <c r="A545" s="178"/>
      <c r="B545" s="178"/>
      <c r="C545" s="178"/>
      <c r="D545" s="196"/>
      <c r="E545" s="196"/>
      <c r="F545" s="196"/>
      <c r="G545" s="178"/>
      <c r="H545" s="178"/>
      <c r="I545" s="178"/>
      <c r="J545" s="178"/>
      <c r="K545" s="178"/>
      <c r="L545" s="178"/>
      <c r="M545" s="178"/>
      <c r="N545" s="178"/>
      <c r="O545" s="178"/>
      <c r="P545" s="187"/>
      <c r="Q545" s="177"/>
    </row>
    <row r="546">
      <c r="A546" s="178"/>
      <c r="B546" s="178"/>
      <c r="C546" s="178"/>
      <c r="D546" s="196"/>
      <c r="E546" s="196"/>
      <c r="F546" s="196"/>
      <c r="G546" s="178"/>
      <c r="H546" s="178"/>
      <c r="I546" s="178"/>
      <c r="J546" s="178"/>
      <c r="K546" s="178"/>
      <c r="L546" s="178"/>
      <c r="M546" s="178"/>
      <c r="N546" s="178"/>
      <c r="O546" s="178"/>
      <c r="P546" s="187"/>
      <c r="Q546" s="177"/>
    </row>
    <row r="547">
      <c r="A547" s="178"/>
      <c r="B547" s="178"/>
      <c r="C547" s="178"/>
      <c r="D547" s="196"/>
      <c r="E547" s="196"/>
      <c r="F547" s="196"/>
      <c r="G547" s="178"/>
      <c r="H547" s="178"/>
      <c r="I547" s="178"/>
      <c r="J547" s="178"/>
      <c r="K547" s="178"/>
      <c r="L547" s="178"/>
      <c r="M547" s="178"/>
      <c r="N547" s="178"/>
      <c r="O547" s="178"/>
      <c r="P547" s="187"/>
      <c r="Q547" s="177"/>
    </row>
    <row r="548">
      <c r="A548" s="178"/>
      <c r="B548" s="178"/>
      <c r="C548" s="178"/>
      <c r="D548" s="196"/>
      <c r="E548" s="196"/>
      <c r="F548" s="196"/>
      <c r="G548" s="178"/>
      <c r="H548" s="178"/>
      <c r="I548" s="178"/>
      <c r="J548" s="178"/>
      <c r="K548" s="178"/>
      <c r="L548" s="178"/>
      <c r="M548" s="178"/>
      <c r="N548" s="178"/>
      <c r="O548" s="178"/>
      <c r="P548" s="187"/>
      <c r="Q548" s="177"/>
    </row>
    <row r="549">
      <c r="A549" s="178"/>
      <c r="B549" s="178"/>
      <c r="C549" s="178"/>
      <c r="D549" s="196"/>
      <c r="E549" s="196"/>
      <c r="F549" s="196"/>
      <c r="G549" s="178"/>
      <c r="H549" s="178"/>
      <c r="I549" s="178"/>
      <c r="J549" s="178"/>
      <c r="K549" s="178"/>
      <c r="L549" s="178"/>
      <c r="M549" s="178"/>
      <c r="N549" s="178"/>
      <c r="O549" s="178"/>
      <c r="P549" s="187"/>
      <c r="Q549" s="177"/>
    </row>
    <row r="550">
      <c r="A550" s="178"/>
      <c r="B550" s="178"/>
      <c r="C550" s="178"/>
      <c r="D550" s="196"/>
      <c r="E550" s="196"/>
      <c r="F550" s="196"/>
      <c r="G550" s="178"/>
      <c r="H550" s="178"/>
      <c r="I550" s="178"/>
      <c r="J550" s="178"/>
      <c r="K550" s="178"/>
      <c r="L550" s="178"/>
      <c r="M550" s="178"/>
      <c r="N550" s="178"/>
      <c r="O550" s="178"/>
      <c r="P550" s="187"/>
      <c r="Q550" s="177"/>
    </row>
    <row r="551">
      <c r="A551" s="178"/>
      <c r="B551" s="178"/>
      <c r="C551" s="178"/>
      <c r="D551" s="196"/>
      <c r="E551" s="196"/>
      <c r="F551" s="196"/>
      <c r="G551" s="178"/>
      <c r="H551" s="178"/>
      <c r="I551" s="178"/>
      <c r="J551" s="178"/>
      <c r="K551" s="178"/>
      <c r="L551" s="178"/>
      <c r="M551" s="178"/>
      <c r="N551" s="178"/>
      <c r="O551" s="178"/>
      <c r="P551" s="187"/>
      <c r="Q551" s="177"/>
    </row>
    <row r="552">
      <c r="A552" s="178"/>
      <c r="B552" s="178"/>
      <c r="C552" s="178"/>
      <c r="D552" s="196"/>
      <c r="E552" s="196"/>
      <c r="F552" s="196"/>
      <c r="G552" s="178"/>
      <c r="H552" s="178"/>
      <c r="I552" s="178"/>
      <c r="J552" s="178"/>
      <c r="K552" s="178"/>
      <c r="L552" s="178"/>
      <c r="M552" s="178"/>
      <c r="N552" s="178"/>
      <c r="O552" s="178"/>
      <c r="P552" s="187"/>
      <c r="Q552" s="177"/>
    </row>
    <row r="553">
      <c r="A553" s="178"/>
      <c r="B553" s="178"/>
      <c r="C553" s="178"/>
      <c r="D553" s="196"/>
      <c r="E553" s="196"/>
      <c r="F553" s="196"/>
      <c r="G553" s="178"/>
      <c r="H553" s="178"/>
      <c r="I553" s="178"/>
      <c r="J553" s="178"/>
      <c r="K553" s="178"/>
      <c r="L553" s="178"/>
      <c r="M553" s="178"/>
      <c r="N553" s="178"/>
      <c r="O553" s="178"/>
      <c r="P553" s="187"/>
      <c r="Q553" s="177"/>
    </row>
    <row r="554">
      <c r="A554" s="178"/>
      <c r="B554" s="178"/>
      <c r="C554" s="178"/>
      <c r="D554" s="196"/>
      <c r="E554" s="196"/>
      <c r="F554" s="196"/>
      <c r="G554" s="178"/>
      <c r="H554" s="178"/>
      <c r="I554" s="178"/>
      <c r="J554" s="178"/>
      <c r="K554" s="178"/>
      <c r="L554" s="178"/>
      <c r="M554" s="178"/>
      <c r="N554" s="178"/>
      <c r="O554" s="178"/>
      <c r="P554" s="187"/>
      <c r="Q554" s="177"/>
    </row>
    <row r="555">
      <c r="A555" s="178"/>
      <c r="B555" s="178"/>
      <c r="C555" s="178"/>
      <c r="D555" s="196"/>
      <c r="E555" s="196"/>
      <c r="F555" s="196"/>
      <c r="G555" s="178"/>
      <c r="H555" s="178"/>
      <c r="I555" s="178"/>
      <c r="J555" s="178"/>
      <c r="K555" s="178"/>
      <c r="L555" s="178"/>
      <c r="M555" s="178"/>
      <c r="N555" s="178"/>
      <c r="O555" s="178"/>
      <c r="P555" s="187"/>
      <c r="Q555" s="177"/>
    </row>
    <row r="556">
      <c r="A556" s="178"/>
      <c r="B556" s="178"/>
      <c r="C556" s="178"/>
      <c r="D556" s="196"/>
      <c r="E556" s="196"/>
      <c r="F556" s="196"/>
      <c r="G556" s="178"/>
      <c r="H556" s="178"/>
      <c r="I556" s="178"/>
      <c r="J556" s="178"/>
      <c r="K556" s="178"/>
      <c r="L556" s="178"/>
      <c r="M556" s="178"/>
      <c r="N556" s="178"/>
      <c r="O556" s="178"/>
      <c r="P556" s="187"/>
      <c r="Q556" s="177"/>
    </row>
    <row r="557">
      <c r="A557" s="178"/>
      <c r="B557" s="178"/>
      <c r="C557" s="178"/>
      <c r="D557" s="196"/>
      <c r="E557" s="196"/>
      <c r="F557" s="196"/>
      <c r="G557" s="178"/>
      <c r="H557" s="178"/>
      <c r="I557" s="178"/>
      <c r="J557" s="178"/>
      <c r="K557" s="178"/>
      <c r="L557" s="178"/>
      <c r="M557" s="178"/>
      <c r="N557" s="178"/>
      <c r="O557" s="178"/>
      <c r="P557" s="187"/>
      <c r="Q557" s="177"/>
    </row>
    <row r="558">
      <c r="A558" s="178"/>
      <c r="B558" s="178"/>
      <c r="C558" s="178"/>
      <c r="D558" s="196"/>
      <c r="E558" s="196"/>
      <c r="F558" s="196"/>
      <c r="G558" s="178"/>
      <c r="H558" s="178"/>
      <c r="I558" s="178"/>
      <c r="J558" s="178"/>
      <c r="K558" s="178"/>
      <c r="L558" s="178"/>
      <c r="M558" s="178"/>
      <c r="N558" s="178"/>
      <c r="O558" s="178"/>
      <c r="P558" s="187"/>
      <c r="Q558" s="177"/>
    </row>
    <row r="559">
      <c r="A559" s="178"/>
      <c r="B559" s="178"/>
      <c r="C559" s="178"/>
      <c r="D559" s="196"/>
      <c r="E559" s="196"/>
      <c r="F559" s="196"/>
      <c r="G559" s="178"/>
      <c r="H559" s="178"/>
      <c r="I559" s="178"/>
      <c r="J559" s="178"/>
      <c r="K559" s="178"/>
      <c r="L559" s="178"/>
      <c r="M559" s="178"/>
      <c r="N559" s="178"/>
      <c r="O559" s="178"/>
      <c r="P559" s="187"/>
      <c r="Q559" s="177"/>
    </row>
    <row r="560">
      <c r="A560" s="178"/>
      <c r="B560" s="178"/>
      <c r="C560" s="178"/>
      <c r="D560" s="196"/>
      <c r="E560" s="196"/>
      <c r="F560" s="196"/>
      <c r="G560" s="178"/>
      <c r="H560" s="178"/>
      <c r="I560" s="178"/>
      <c r="J560" s="178"/>
      <c r="K560" s="178"/>
      <c r="L560" s="178"/>
      <c r="M560" s="178"/>
      <c r="N560" s="178"/>
      <c r="O560" s="178"/>
      <c r="P560" s="187"/>
      <c r="Q560" s="177"/>
    </row>
    <row r="561">
      <c r="A561" s="178"/>
      <c r="B561" s="178"/>
      <c r="C561" s="178"/>
      <c r="D561" s="196"/>
      <c r="E561" s="196"/>
      <c r="F561" s="196"/>
      <c r="G561" s="178"/>
      <c r="H561" s="178"/>
      <c r="I561" s="178"/>
      <c r="J561" s="178"/>
      <c r="K561" s="178"/>
      <c r="L561" s="178"/>
      <c r="M561" s="178"/>
      <c r="N561" s="178"/>
      <c r="O561" s="178"/>
      <c r="P561" s="187"/>
      <c r="Q561" s="177"/>
    </row>
    <row r="562">
      <c r="A562" s="178"/>
      <c r="B562" s="178"/>
      <c r="C562" s="178"/>
      <c r="D562" s="196"/>
      <c r="E562" s="196"/>
      <c r="F562" s="196"/>
      <c r="G562" s="178"/>
      <c r="H562" s="178"/>
      <c r="I562" s="178"/>
      <c r="J562" s="178"/>
      <c r="K562" s="178"/>
      <c r="L562" s="178"/>
      <c r="M562" s="178"/>
      <c r="N562" s="178"/>
      <c r="O562" s="178"/>
      <c r="P562" s="187"/>
      <c r="Q562" s="177"/>
    </row>
    <row r="563">
      <c r="A563" s="178"/>
      <c r="B563" s="178"/>
      <c r="C563" s="178"/>
      <c r="D563" s="196"/>
      <c r="E563" s="196"/>
      <c r="F563" s="196"/>
      <c r="G563" s="178"/>
      <c r="H563" s="178"/>
      <c r="I563" s="178"/>
      <c r="J563" s="178"/>
      <c r="K563" s="178"/>
      <c r="L563" s="178"/>
      <c r="M563" s="178"/>
      <c r="N563" s="178"/>
      <c r="O563" s="178"/>
      <c r="P563" s="187"/>
      <c r="Q563" s="177"/>
    </row>
    <row r="564">
      <c r="A564" s="178"/>
      <c r="B564" s="178"/>
      <c r="C564" s="178"/>
      <c r="D564" s="196"/>
      <c r="E564" s="196"/>
      <c r="F564" s="196"/>
      <c r="G564" s="178"/>
      <c r="H564" s="178"/>
      <c r="I564" s="178"/>
      <c r="J564" s="178"/>
      <c r="K564" s="178"/>
      <c r="L564" s="178"/>
      <c r="M564" s="178"/>
      <c r="N564" s="178"/>
      <c r="O564" s="178"/>
      <c r="P564" s="187"/>
      <c r="Q564" s="177"/>
    </row>
    <row r="565">
      <c r="A565" s="178"/>
      <c r="B565" s="178"/>
      <c r="C565" s="178"/>
      <c r="D565" s="196"/>
      <c r="E565" s="196"/>
      <c r="F565" s="196"/>
      <c r="G565" s="178"/>
      <c r="H565" s="178"/>
      <c r="I565" s="178"/>
      <c r="J565" s="178"/>
      <c r="K565" s="178"/>
      <c r="L565" s="178"/>
      <c r="M565" s="178"/>
      <c r="N565" s="178"/>
      <c r="O565" s="178"/>
      <c r="P565" s="187"/>
      <c r="Q565" s="177"/>
    </row>
    <row r="566">
      <c r="A566" s="178"/>
      <c r="B566" s="178"/>
      <c r="C566" s="178"/>
      <c r="D566" s="196"/>
      <c r="E566" s="196"/>
      <c r="F566" s="196"/>
      <c r="G566" s="178"/>
      <c r="H566" s="178"/>
      <c r="I566" s="178"/>
      <c r="J566" s="178"/>
      <c r="K566" s="178"/>
      <c r="L566" s="178"/>
      <c r="M566" s="178"/>
      <c r="N566" s="178"/>
      <c r="O566" s="178"/>
      <c r="P566" s="187"/>
      <c r="Q566" s="177"/>
    </row>
    <row r="567">
      <c r="A567" s="178"/>
      <c r="B567" s="178"/>
      <c r="C567" s="178"/>
      <c r="D567" s="196"/>
      <c r="E567" s="196"/>
      <c r="F567" s="196"/>
      <c r="G567" s="178"/>
      <c r="H567" s="178"/>
      <c r="I567" s="178"/>
      <c r="J567" s="178"/>
      <c r="K567" s="178"/>
      <c r="L567" s="178"/>
      <c r="M567" s="178"/>
      <c r="N567" s="178"/>
      <c r="O567" s="178"/>
      <c r="P567" s="187"/>
      <c r="Q567" s="177"/>
    </row>
    <row r="568">
      <c r="A568" s="178"/>
      <c r="B568" s="178"/>
      <c r="C568" s="178"/>
      <c r="D568" s="196"/>
      <c r="E568" s="196"/>
      <c r="F568" s="196"/>
      <c r="G568" s="178"/>
      <c r="H568" s="178"/>
      <c r="I568" s="178"/>
      <c r="J568" s="178"/>
      <c r="K568" s="178"/>
      <c r="L568" s="178"/>
      <c r="M568" s="178"/>
      <c r="N568" s="178"/>
      <c r="O568" s="178"/>
      <c r="P568" s="187"/>
      <c r="Q568" s="177"/>
    </row>
    <row r="569">
      <c r="A569" s="178"/>
      <c r="B569" s="178"/>
      <c r="C569" s="178"/>
      <c r="D569" s="196"/>
      <c r="E569" s="196"/>
      <c r="F569" s="196"/>
      <c r="G569" s="178"/>
      <c r="H569" s="178"/>
      <c r="I569" s="178"/>
      <c r="J569" s="178"/>
      <c r="K569" s="178"/>
      <c r="L569" s="178"/>
      <c r="M569" s="178"/>
      <c r="N569" s="178"/>
      <c r="O569" s="178"/>
      <c r="P569" s="187"/>
      <c r="Q569" s="177"/>
    </row>
    <row r="570">
      <c r="A570" s="178"/>
      <c r="B570" s="178"/>
      <c r="C570" s="178"/>
      <c r="D570" s="196"/>
      <c r="E570" s="196"/>
      <c r="F570" s="196"/>
      <c r="G570" s="178"/>
      <c r="H570" s="178"/>
      <c r="I570" s="178"/>
      <c r="J570" s="178"/>
      <c r="K570" s="178"/>
      <c r="L570" s="178"/>
      <c r="M570" s="178"/>
      <c r="N570" s="178"/>
      <c r="O570" s="178"/>
      <c r="P570" s="187"/>
      <c r="Q570" s="177"/>
    </row>
    <row r="571">
      <c r="A571" s="178"/>
      <c r="B571" s="178"/>
      <c r="C571" s="178"/>
      <c r="D571" s="196"/>
      <c r="E571" s="196"/>
      <c r="F571" s="196"/>
      <c r="G571" s="178"/>
      <c r="H571" s="178"/>
      <c r="I571" s="178"/>
      <c r="J571" s="178"/>
      <c r="K571" s="178"/>
      <c r="L571" s="178"/>
      <c r="M571" s="178"/>
      <c r="N571" s="178"/>
      <c r="O571" s="178"/>
      <c r="P571" s="187"/>
      <c r="Q571" s="177"/>
    </row>
    <row r="572">
      <c r="A572" s="178"/>
      <c r="B572" s="178"/>
      <c r="C572" s="178"/>
      <c r="D572" s="196"/>
      <c r="E572" s="196"/>
      <c r="F572" s="196"/>
      <c r="G572" s="178"/>
      <c r="H572" s="178"/>
      <c r="I572" s="178"/>
      <c r="J572" s="178"/>
      <c r="K572" s="178"/>
      <c r="L572" s="178"/>
      <c r="M572" s="178"/>
      <c r="N572" s="178"/>
      <c r="O572" s="178"/>
      <c r="P572" s="187"/>
      <c r="Q572" s="177"/>
    </row>
    <row r="573">
      <c r="A573" s="178"/>
      <c r="B573" s="178"/>
      <c r="C573" s="178"/>
      <c r="D573" s="196"/>
      <c r="E573" s="196"/>
      <c r="F573" s="196"/>
      <c r="G573" s="178"/>
      <c r="H573" s="178"/>
      <c r="I573" s="178"/>
      <c r="J573" s="178"/>
      <c r="K573" s="178"/>
      <c r="L573" s="178"/>
      <c r="M573" s="178"/>
      <c r="N573" s="178"/>
      <c r="O573" s="178"/>
      <c r="P573" s="187"/>
      <c r="Q573" s="177"/>
    </row>
    <row r="574">
      <c r="A574" s="178"/>
      <c r="B574" s="178"/>
      <c r="C574" s="178"/>
      <c r="D574" s="196"/>
      <c r="E574" s="196"/>
      <c r="F574" s="196"/>
      <c r="G574" s="178"/>
      <c r="H574" s="178"/>
      <c r="I574" s="178"/>
      <c r="J574" s="178"/>
      <c r="K574" s="178"/>
      <c r="L574" s="178"/>
      <c r="M574" s="178"/>
      <c r="N574" s="178"/>
      <c r="O574" s="178"/>
      <c r="P574" s="187"/>
      <c r="Q574" s="177"/>
    </row>
    <row r="575">
      <c r="A575" s="178"/>
      <c r="B575" s="178"/>
      <c r="C575" s="178"/>
      <c r="D575" s="196"/>
      <c r="E575" s="196"/>
      <c r="F575" s="196"/>
      <c r="G575" s="178"/>
      <c r="H575" s="178"/>
      <c r="I575" s="178"/>
      <c r="J575" s="178"/>
      <c r="K575" s="178"/>
      <c r="L575" s="178"/>
      <c r="M575" s="178"/>
      <c r="N575" s="178"/>
      <c r="O575" s="178"/>
      <c r="P575" s="187"/>
      <c r="Q575" s="177"/>
    </row>
    <row r="576">
      <c r="A576" s="178"/>
      <c r="B576" s="178"/>
      <c r="C576" s="178"/>
      <c r="D576" s="196"/>
      <c r="E576" s="196"/>
      <c r="F576" s="196"/>
      <c r="G576" s="178"/>
      <c r="H576" s="178"/>
      <c r="I576" s="178"/>
      <c r="J576" s="178"/>
      <c r="K576" s="178"/>
      <c r="L576" s="178"/>
      <c r="M576" s="178"/>
      <c r="N576" s="178"/>
      <c r="O576" s="178"/>
      <c r="P576" s="187"/>
      <c r="Q576" s="177"/>
    </row>
    <row r="577">
      <c r="A577" s="178"/>
      <c r="B577" s="178"/>
      <c r="C577" s="178"/>
      <c r="D577" s="196"/>
      <c r="E577" s="196"/>
      <c r="F577" s="196"/>
      <c r="G577" s="178"/>
      <c r="H577" s="178"/>
      <c r="I577" s="178"/>
      <c r="J577" s="178"/>
      <c r="K577" s="178"/>
      <c r="L577" s="178"/>
      <c r="M577" s="178"/>
      <c r="N577" s="178"/>
      <c r="O577" s="178"/>
      <c r="P577" s="187"/>
      <c r="Q577" s="177"/>
    </row>
    <row r="578">
      <c r="A578" s="178"/>
      <c r="B578" s="178"/>
      <c r="C578" s="178"/>
      <c r="D578" s="196"/>
      <c r="E578" s="196"/>
      <c r="F578" s="196"/>
      <c r="G578" s="178"/>
      <c r="H578" s="178"/>
      <c r="I578" s="178"/>
      <c r="J578" s="178"/>
      <c r="K578" s="178"/>
      <c r="L578" s="178"/>
      <c r="M578" s="178"/>
      <c r="N578" s="178"/>
      <c r="O578" s="178"/>
      <c r="P578" s="187"/>
      <c r="Q578" s="177"/>
    </row>
    <row r="579">
      <c r="A579" s="178"/>
      <c r="B579" s="178"/>
      <c r="C579" s="178"/>
      <c r="D579" s="196"/>
      <c r="E579" s="196"/>
      <c r="F579" s="196"/>
      <c r="G579" s="178"/>
      <c r="H579" s="178"/>
      <c r="I579" s="178"/>
      <c r="J579" s="178"/>
      <c r="K579" s="178"/>
      <c r="L579" s="178"/>
      <c r="M579" s="178"/>
      <c r="N579" s="178"/>
      <c r="O579" s="178"/>
      <c r="P579" s="187"/>
      <c r="Q579" s="177"/>
    </row>
    <row r="580">
      <c r="A580" s="178"/>
      <c r="B580" s="178"/>
      <c r="C580" s="178"/>
      <c r="D580" s="196"/>
      <c r="E580" s="196"/>
      <c r="F580" s="196"/>
      <c r="G580" s="178"/>
      <c r="H580" s="178"/>
      <c r="I580" s="178"/>
      <c r="J580" s="178"/>
      <c r="K580" s="178"/>
      <c r="L580" s="178"/>
      <c r="M580" s="178"/>
      <c r="N580" s="178"/>
      <c r="O580" s="178"/>
      <c r="P580" s="187"/>
      <c r="Q580" s="177"/>
    </row>
    <row r="581">
      <c r="A581" s="178"/>
      <c r="B581" s="178"/>
      <c r="C581" s="178"/>
      <c r="D581" s="196"/>
      <c r="E581" s="196"/>
      <c r="F581" s="196"/>
      <c r="G581" s="178"/>
      <c r="H581" s="178"/>
      <c r="I581" s="178"/>
      <c r="J581" s="178"/>
      <c r="K581" s="178"/>
      <c r="L581" s="178"/>
      <c r="M581" s="178"/>
      <c r="N581" s="178"/>
      <c r="O581" s="178"/>
      <c r="P581" s="187"/>
      <c r="Q581" s="177"/>
    </row>
    <row r="582">
      <c r="A582" s="178"/>
      <c r="B582" s="178"/>
      <c r="C582" s="178"/>
      <c r="D582" s="196"/>
      <c r="E582" s="196"/>
      <c r="F582" s="196"/>
      <c r="G582" s="178"/>
      <c r="H582" s="178"/>
      <c r="I582" s="178"/>
      <c r="J582" s="178"/>
      <c r="K582" s="178"/>
      <c r="L582" s="178"/>
      <c r="M582" s="178"/>
      <c r="N582" s="178"/>
      <c r="O582" s="178"/>
      <c r="P582" s="187"/>
      <c r="Q582" s="177"/>
    </row>
    <row r="583">
      <c r="A583" s="178"/>
      <c r="B583" s="178"/>
      <c r="C583" s="178"/>
      <c r="D583" s="196"/>
      <c r="E583" s="196"/>
      <c r="F583" s="196"/>
      <c r="G583" s="178"/>
      <c r="H583" s="178"/>
      <c r="I583" s="178"/>
      <c r="J583" s="178"/>
      <c r="K583" s="178"/>
      <c r="L583" s="178"/>
      <c r="M583" s="178"/>
      <c r="N583" s="178"/>
      <c r="O583" s="178"/>
      <c r="P583" s="187"/>
      <c r="Q583" s="177"/>
    </row>
    <row r="584">
      <c r="A584" s="178"/>
      <c r="B584" s="178"/>
      <c r="C584" s="178"/>
      <c r="D584" s="196"/>
      <c r="E584" s="196"/>
      <c r="F584" s="196"/>
      <c r="G584" s="178"/>
      <c r="H584" s="178"/>
      <c r="I584" s="178"/>
      <c r="J584" s="178"/>
      <c r="K584" s="178"/>
      <c r="L584" s="178"/>
      <c r="M584" s="178"/>
      <c r="N584" s="178"/>
      <c r="O584" s="178"/>
      <c r="P584" s="187"/>
      <c r="Q584" s="177"/>
    </row>
    <row r="585">
      <c r="A585" s="178"/>
      <c r="B585" s="178"/>
      <c r="C585" s="178"/>
      <c r="D585" s="196"/>
      <c r="E585" s="196"/>
      <c r="F585" s="196"/>
      <c r="G585" s="178"/>
      <c r="H585" s="178"/>
      <c r="I585" s="178"/>
      <c r="J585" s="178"/>
      <c r="K585" s="178"/>
      <c r="L585" s="178"/>
      <c r="M585" s="178"/>
      <c r="N585" s="178"/>
      <c r="O585" s="178"/>
      <c r="P585" s="187"/>
      <c r="Q585" s="177"/>
    </row>
    <row r="586">
      <c r="A586" s="178"/>
      <c r="B586" s="178"/>
      <c r="C586" s="178"/>
      <c r="D586" s="196"/>
      <c r="E586" s="196"/>
      <c r="F586" s="196"/>
      <c r="G586" s="178"/>
      <c r="H586" s="178"/>
      <c r="I586" s="178"/>
      <c r="J586" s="178"/>
      <c r="K586" s="178"/>
      <c r="L586" s="178"/>
      <c r="M586" s="178"/>
      <c r="N586" s="178"/>
      <c r="O586" s="178"/>
      <c r="P586" s="187"/>
      <c r="Q586" s="177"/>
    </row>
    <row r="587">
      <c r="A587" s="178"/>
      <c r="B587" s="178"/>
      <c r="C587" s="178"/>
      <c r="D587" s="196"/>
      <c r="E587" s="196"/>
      <c r="F587" s="196"/>
      <c r="G587" s="178"/>
      <c r="H587" s="178"/>
      <c r="I587" s="178"/>
      <c r="J587" s="178"/>
      <c r="K587" s="178"/>
      <c r="L587" s="178"/>
      <c r="M587" s="178"/>
      <c r="N587" s="178"/>
      <c r="O587" s="178"/>
      <c r="P587" s="187"/>
      <c r="Q587" s="177"/>
    </row>
    <row r="588">
      <c r="A588" s="178"/>
      <c r="B588" s="178"/>
      <c r="C588" s="178"/>
      <c r="D588" s="196"/>
      <c r="E588" s="196"/>
      <c r="F588" s="196"/>
      <c r="G588" s="178"/>
      <c r="H588" s="178"/>
      <c r="I588" s="178"/>
      <c r="J588" s="178"/>
      <c r="K588" s="178"/>
      <c r="L588" s="178"/>
      <c r="M588" s="178"/>
      <c r="N588" s="178"/>
      <c r="O588" s="178"/>
      <c r="P588" s="187"/>
      <c r="Q588" s="177"/>
    </row>
    <row r="589">
      <c r="A589" s="178"/>
      <c r="B589" s="178"/>
      <c r="C589" s="178"/>
      <c r="D589" s="196"/>
      <c r="E589" s="196"/>
      <c r="F589" s="196"/>
      <c r="G589" s="178"/>
      <c r="H589" s="178"/>
      <c r="I589" s="178"/>
      <c r="J589" s="178"/>
      <c r="K589" s="178"/>
      <c r="L589" s="178"/>
      <c r="M589" s="178"/>
      <c r="N589" s="178"/>
      <c r="O589" s="178"/>
      <c r="P589" s="187"/>
      <c r="Q589" s="177"/>
    </row>
    <row r="590">
      <c r="A590" s="178"/>
      <c r="B590" s="178"/>
      <c r="C590" s="178"/>
      <c r="D590" s="196"/>
      <c r="E590" s="196"/>
      <c r="F590" s="196"/>
      <c r="G590" s="178"/>
      <c r="H590" s="178"/>
      <c r="I590" s="178"/>
      <c r="J590" s="178"/>
      <c r="K590" s="178"/>
      <c r="L590" s="178"/>
      <c r="M590" s="178"/>
      <c r="N590" s="178"/>
      <c r="O590" s="178"/>
      <c r="P590" s="187"/>
      <c r="Q590" s="177"/>
    </row>
    <row r="591">
      <c r="A591" s="178"/>
      <c r="B591" s="178"/>
      <c r="C591" s="178"/>
      <c r="D591" s="196"/>
      <c r="E591" s="196"/>
      <c r="F591" s="196"/>
      <c r="G591" s="178"/>
      <c r="H591" s="178"/>
      <c r="I591" s="178"/>
      <c r="J591" s="178"/>
      <c r="K591" s="178"/>
      <c r="L591" s="178"/>
      <c r="M591" s="178"/>
      <c r="N591" s="178"/>
      <c r="O591" s="178"/>
      <c r="P591" s="187"/>
      <c r="Q591" s="177"/>
    </row>
    <row r="592">
      <c r="A592" s="178"/>
      <c r="B592" s="178"/>
      <c r="C592" s="178"/>
      <c r="D592" s="196"/>
      <c r="E592" s="196"/>
      <c r="F592" s="196"/>
      <c r="G592" s="178"/>
      <c r="H592" s="178"/>
      <c r="I592" s="178"/>
      <c r="J592" s="178"/>
      <c r="K592" s="178"/>
      <c r="L592" s="178"/>
      <c r="M592" s="178"/>
      <c r="N592" s="178"/>
      <c r="O592" s="178"/>
      <c r="P592" s="187"/>
      <c r="Q592" s="177"/>
    </row>
    <row r="593">
      <c r="A593" s="178"/>
      <c r="B593" s="178"/>
      <c r="C593" s="178"/>
      <c r="D593" s="196"/>
      <c r="E593" s="196"/>
      <c r="F593" s="196"/>
      <c r="G593" s="178"/>
      <c r="H593" s="178"/>
      <c r="I593" s="178"/>
      <c r="J593" s="178"/>
      <c r="K593" s="178"/>
      <c r="L593" s="178"/>
      <c r="M593" s="178"/>
      <c r="N593" s="178"/>
      <c r="O593" s="178"/>
      <c r="P593" s="187"/>
      <c r="Q593" s="177"/>
    </row>
    <row r="594">
      <c r="A594" s="178"/>
      <c r="B594" s="178"/>
      <c r="C594" s="178"/>
      <c r="D594" s="196"/>
      <c r="E594" s="196"/>
      <c r="F594" s="196"/>
      <c r="G594" s="178"/>
      <c r="H594" s="178"/>
      <c r="I594" s="178"/>
      <c r="J594" s="178"/>
      <c r="K594" s="178"/>
      <c r="L594" s="178"/>
      <c r="M594" s="178"/>
      <c r="N594" s="178"/>
      <c r="O594" s="178"/>
      <c r="P594" s="187"/>
      <c r="Q594" s="177"/>
    </row>
    <row r="595">
      <c r="A595" s="178"/>
      <c r="B595" s="178"/>
      <c r="C595" s="178"/>
      <c r="D595" s="196"/>
      <c r="E595" s="196"/>
      <c r="F595" s="196"/>
      <c r="G595" s="178"/>
      <c r="H595" s="178"/>
      <c r="I595" s="178"/>
      <c r="J595" s="178"/>
      <c r="K595" s="178"/>
      <c r="L595" s="178"/>
      <c r="M595" s="178"/>
      <c r="N595" s="178"/>
      <c r="O595" s="178"/>
      <c r="P595" s="187"/>
      <c r="Q595" s="177"/>
    </row>
    <row r="596">
      <c r="A596" s="178"/>
      <c r="B596" s="178"/>
      <c r="C596" s="178"/>
      <c r="D596" s="196"/>
      <c r="E596" s="196"/>
      <c r="F596" s="196"/>
      <c r="G596" s="178"/>
      <c r="H596" s="178"/>
      <c r="I596" s="178"/>
      <c r="J596" s="178"/>
      <c r="K596" s="178"/>
      <c r="L596" s="178"/>
      <c r="M596" s="178"/>
      <c r="N596" s="178"/>
      <c r="O596" s="178"/>
      <c r="P596" s="187"/>
      <c r="Q596" s="177"/>
    </row>
    <row r="597">
      <c r="A597" s="178"/>
      <c r="B597" s="178"/>
      <c r="C597" s="178"/>
      <c r="D597" s="196"/>
      <c r="E597" s="196"/>
      <c r="F597" s="196"/>
      <c r="G597" s="178"/>
      <c r="H597" s="178"/>
      <c r="I597" s="178"/>
      <c r="J597" s="178"/>
      <c r="K597" s="178"/>
      <c r="L597" s="178"/>
      <c r="M597" s="178"/>
      <c r="N597" s="178"/>
      <c r="O597" s="178"/>
      <c r="P597" s="187"/>
      <c r="Q597" s="177"/>
    </row>
    <row r="598">
      <c r="A598" s="178"/>
      <c r="B598" s="178"/>
      <c r="C598" s="178"/>
      <c r="D598" s="196"/>
      <c r="E598" s="196"/>
      <c r="F598" s="196"/>
      <c r="G598" s="178"/>
      <c r="H598" s="178"/>
      <c r="I598" s="178"/>
      <c r="J598" s="178"/>
      <c r="K598" s="178"/>
      <c r="L598" s="178"/>
      <c r="M598" s="178"/>
      <c r="N598" s="178"/>
      <c r="O598" s="178"/>
      <c r="P598" s="187"/>
      <c r="Q598" s="177"/>
    </row>
    <row r="599">
      <c r="A599" s="178"/>
      <c r="B599" s="178"/>
      <c r="C599" s="178"/>
      <c r="D599" s="196"/>
      <c r="E599" s="196"/>
      <c r="F599" s="196"/>
      <c r="G599" s="178"/>
      <c r="H599" s="178"/>
      <c r="I599" s="178"/>
      <c r="J599" s="178"/>
      <c r="K599" s="178"/>
      <c r="L599" s="178"/>
      <c r="M599" s="178"/>
      <c r="N599" s="178"/>
      <c r="O599" s="178"/>
      <c r="P599" s="187"/>
      <c r="Q599" s="177"/>
    </row>
    <row r="600">
      <c r="A600" s="178"/>
      <c r="B600" s="178"/>
      <c r="C600" s="178"/>
      <c r="D600" s="196"/>
      <c r="E600" s="196"/>
      <c r="F600" s="196"/>
      <c r="G600" s="178"/>
      <c r="H600" s="178"/>
      <c r="I600" s="178"/>
      <c r="J600" s="178"/>
      <c r="K600" s="178"/>
      <c r="L600" s="178"/>
      <c r="M600" s="178"/>
      <c r="N600" s="178"/>
      <c r="O600" s="178"/>
      <c r="P600" s="187"/>
      <c r="Q600" s="177"/>
    </row>
    <row r="601">
      <c r="A601" s="178"/>
      <c r="B601" s="178"/>
      <c r="C601" s="178"/>
      <c r="D601" s="196"/>
      <c r="E601" s="196"/>
      <c r="F601" s="196"/>
      <c r="G601" s="178"/>
      <c r="H601" s="178"/>
      <c r="I601" s="178"/>
      <c r="J601" s="178"/>
      <c r="K601" s="178"/>
      <c r="L601" s="178"/>
      <c r="M601" s="178"/>
      <c r="N601" s="178"/>
      <c r="O601" s="178"/>
      <c r="P601" s="187"/>
      <c r="Q601" s="177"/>
    </row>
    <row r="602">
      <c r="A602" s="178"/>
      <c r="B602" s="178"/>
      <c r="C602" s="178"/>
      <c r="D602" s="196"/>
      <c r="E602" s="196"/>
      <c r="F602" s="196"/>
      <c r="G602" s="178"/>
      <c r="H602" s="178"/>
      <c r="I602" s="178"/>
      <c r="J602" s="178"/>
      <c r="K602" s="178"/>
      <c r="L602" s="178"/>
      <c r="M602" s="178"/>
      <c r="N602" s="178"/>
      <c r="O602" s="178"/>
      <c r="P602" s="187"/>
      <c r="Q602" s="177"/>
    </row>
    <row r="603">
      <c r="A603" s="178"/>
      <c r="B603" s="178"/>
      <c r="C603" s="178"/>
      <c r="D603" s="196"/>
      <c r="E603" s="196"/>
      <c r="F603" s="196"/>
      <c r="G603" s="178"/>
      <c r="H603" s="178"/>
      <c r="I603" s="178"/>
      <c r="J603" s="178"/>
      <c r="K603" s="178"/>
      <c r="L603" s="178"/>
      <c r="M603" s="178"/>
      <c r="N603" s="178"/>
      <c r="O603" s="178"/>
      <c r="P603" s="187"/>
      <c r="Q603" s="177"/>
    </row>
    <row r="604">
      <c r="A604" s="178"/>
      <c r="B604" s="178"/>
      <c r="C604" s="178"/>
      <c r="D604" s="196"/>
      <c r="E604" s="196"/>
      <c r="F604" s="196"/>
      <c r="G604" s="178"/>
      <c r="H604" s="178"/>
      <c r="I604" s="178"/>
      <c r="J604" s="178"/>
      <c r="K604" s="178"/>
      <c r="L604" s="178"/>
      <c r="M604" s="178"/>
      <c r="N604" s="178"/>
      <c r="O604" s="178"/>
      <c r="P604" s="187"/>
      <c r="Q604" s="177"/>
    </row>
    <row r="605">
      <c r="A605" s="178"/>
      <c r="B605" s="178"/>
      <c r="C605" s="178"/>
      <c r="D605" s="196"/>
      <c r="E605" s="196"/>
      <c r="F605" s="196"/>
      <c r="G605" s="178"/>
      <c r="H605" s="178"/>
      <c r="I605" s="178"/>
      <c r="J605" s="178"/>
      <c r="K605" s="178"/>
      <c r="L605" s="178"/>
      <c r="M605" s="178"/>
      <c r="N605" s="178"/>
      <c r="O605" s="178"/>
      <c r="P605" s="187"/>
      <c r="Q605" s="177"/>
    </row>
    <row r="606">
      <c r="A606" s="178"/>
      <c r="B606" s="178"/>
      <c r="C606" s="178"/>
      <c r="D606" s="196"/>
      <c r="E606" s="196"/>
      <c r="F606" s="196"/>
      <c r="G606" s="178"/>
      <c r="H606" s="178"/>
      <c r="I606" s="178"/>
      <c r="J606" s="178"/>
      <c r="K606" s="178"/>
      <c r="L606" s="178"/>
      <c r="M606" s="178"/>
      <c r="N606" s="178"/>
      <c r="O606" s="178"/>
      <c r="P606" s="187"/>
      <c r="Q606" s="177"/>
    </row>
    <row r="607">
      <c r="A607" s="178"/>
      <c r="B607" s="178"/>
      <c r="C607" s="178"/>
      <c r="D607" s="196"/>
      <c r="E607" s="196"/>
      <c r="F607" s="196"/>
      <c r="G607" s="178"/>
      <c r="H607" s="178"/>
      <c r="I607" s="178"/>
      <c r="J607" s="178"/>
      <c r="K607" s="178"/>
      <c r="L607" s="178"/>
      <c r="M607" s="178"/>
      <c r="N607" s="178"/>
      <c r="O607" s="178"/>
      <c r="P607" s="187"/>
      <c r="Q607" s="177"/>
    </row>
    <row r="608">
      <c r="A608" s="178"/>
      <c r="B608" s="178"/>
      <c r="C608" s="178"/>
      <c r="D608" s="196"/>
      <c r="E608" s="196"/>
      <c r="F608" s="196"/>
      <c r="G608" s="178"/>
      <c r="H608" s="178"/>
      <c r="I608" s="178"/>
      <c r="J608" s="178"/>
      <c r="K608" s="178"/>
      <c r="L608" s="178"/>
      <c r="M608" s="178"/>
      <c r="N608" s="178"/>
      <c r="O608" s="178"/>
      <c r="P608" s="187"/>
      <c r="Q608" s="177"/>
    </row>
    <row r="609">
      <c r="A609" s="178"/>
      <c r="B609" s="178"/>
      <c r="C609" s="178"/>
      <c r="D609" s="196"/>
      <c r="E609" s="196"/>
      <c r="F609" s="196"/>
      <c r="G609" s="178"/>
      <c r="H609" s="178"/>
      <c r="I609" s="178"/>
      <c r="J609" s="178"/>
      <c r="K609" s="178"/>
      <c r="L609" s="178"/>
      <c r="M609" s="178"/>
      <c r="N609" s="178"/>
      <c r="O609" s="178"/>
      <c r="P609" s="187"/>
      <c r="Q609" s="177"/>
    </row>
    <row r="610">
      <c r="A610" s="178"/>
      <c r="B610" s="178"/>
      <c r="C610" s="178"/>
      <c r="D610" s="196"/>
      <c r="E610" s="196"/>
      <c r="F610" s="196"/>
      <c r="G610" s="178"/>
      <c r="H610" s="178"/>
      <c r="I610" s="178"/>
      <c r="J610" s="178"/>
      <c r="K610" s="178"/>
      <c r="L610" s="178"/>
      <c r="M610" s="178"/>
      <c r="N610" s="178"/>
      <c r="O610" s="178"/>
      <c r="P610" s="187"/>
      <c r="Q610" s="177"/>
    </row>
    <row r="611">
      <c r="A611" s="178"/>
      <c r="B611" s="178"/>
      <c r="C611" s="178"/>
      <c r="D611" s="196"/>
      <c r="E611" s="196"/>
      <c r="F611" s="196"/>
      <c r="G611" s="178"/>
      <c r="H611" s="178"/>
      <c r="I611" s="178"/>
      <c r="J611" s="178"/>
      <c r="K611" s="178"/>
      <c r="L611" s="178"/>
      <c r="M611" s="178"/>
      <c r="N611" s="178"/>
      <c r="O611" s="178"/>
      <c r="P611" s="187"/>
      <c r="Q611" s="177"/>
    </row>
    <row r="612">
      <c r="A612" s="178"/>
      <c r="B612" s="178"/>
      <c r="C612" s="178"/>
      <c r="D612" s="196"/>
      <c r="E612" s="196"/>
      <c r="F612" s="196"/>
      <c r="G612" s="178"/>
      <c r="H612" s="178"/>
      <c r="I612" s="178"/>
      <c r="J612" s="178"/>
      <c r="K612" s="178"/>
      <c r="L612" s="178"/>
      <c r="M612" s="178"/>
      <c r="N612" s="178"/>
      <c r="O612" s="178"/>
      <c r="P612" s="187"/>
      <c r="Q612" s="177"/>
    </row>
    <row r="613">
      <c r="A613" s="178"/>
      <c r="B613" s="178"/>
      <c r="C613" s="178"/>
      <c r="D613" s="196"/>
      <c r="E613" s="196"/>
      <c r="F613" s="196"/>
      <c r="G613" s="178"/>
      <c r="H613" s="178"/>
      <c r="I613" s="178"/>
      <c r="J613" s="178"/>
      <c r="K613" s="178"/>
      <c r="L613" s="178"/>
      <c r="M613" s="178"/>
      <c r="N613" s="178"/>
      <c r="O613" s="178"/>
      <c r="P613" s="187"/>
      <c r="Q613" s="177"/>
    </row>
    <row r="614">
      <c r="A614" s="178"/>
      <c r="B614" s="178"/>
      <c r="C614" s="178"/>
      <c r="D614" s="196"/>
      <c r="E614" s="196"/>
      <c r="F614" s="196"/>
      <c r="G614" s="178"/>
      <c r="H614" s="178"/>
      <c r="I614" s="178"/>
      <c r="J614" s="178"/>
      <c r="K614" s="178"/>
      <c r="L614" s="178"/>
      <c r="M614" s="178"/>
      <c r="N614" s="178"/>
      <c r="O614" s="178"/>
      <c r="P614" s="187"/>
      <c r="Q614" s="177"/>
    </row>
    <row r="615">
      <c r="A615" s="178"/>
      <c r="B615" s="178"/>
      <c r="C615" s="178"/>
      <c r="D615" s="196"/>
      <c r="E615" s="196"/>
      <c r="F615" s="196"/>
      <c r="G615" s="178"/>
      <c r="H615" s="178"/>
      <c r="I615" s="178"/>
      <c r="J615" s="178"/>
      <c r="K615" s="178"/>
      <c r="L615" s="178"/>
      <c r="M615" s="178"/>
      <c r="N615" s="178"/>
      <c r="O615" s="178"/>
      <c r="P615" s="187"/>
      <c r="Q615" s="177"/>
    </row>
    <row r="616">
      <c r="A616" s="178"/>
      <c r="B616" s="178"/>
      <c r="C616" s="178"/>
      <c r="D616" s="196"/>
      <c r="E616" s="196"/>
      <c r="F616" s="196"/>
      <c r="G616" s="178"/>
      <c r="H616" s="178"/>
      <c r="I616" s="178"/>
      <c r="J616" s="178"/>
      <c r="K616" s="178"/>
      <c r="L616" s="178"/>
      <c r="M616" s="178"/>
      <c r="N616" s="178"/>
      <c r="O616" s="178"/>
      <c r="P616" s="187"/>
      <c r="Q616" s="177"/>
    </row>
    <row r="617">
      <c r="A617" s="178"/>
      <c r="B617" s="178"/>
      <c r="C617" s="178"/>
      <c r="D617" s="196"/>
      <c r="E617" s="196"/>
      <c r="F617" s="196"/>
      <c r="G617" s="178"/>
      <c r="H617" s="178"/>
      <c r="I617" s="178"/>
      <c r="J617" s="178"/>
      <c r="K617" s="178"/>
      <c r="L617" s="178"/>
      <c r="M617" s="178"/>
      <c r="N617" s="178"/>
      <c r="O617" s="178"/>
      <c r="P617" s="187"/>
      <c r="Q617" s="177"/>
    </row>
    <row r="618">
      <c r="A618" s="178"/>
      <c r="B618" s="178"/>
      <c r="C618" s="178"/>
      <c r="D618" s="196"/>
      <c r="E618" s="196"/>
      <c r="F618" s="196"/>
      <c r="G618" s="178"/>
      <c r="H618" s="178"/>
      <c r="I618" s="178"/>
      <c r="J618" s="178"/>
      <c r="K618" s="178"/>
      <c r="L618" s="178"/>
      <c r="M618" s="178"/>
      <c r="N618" s="178"/>
      <c r="O618" s="178"/>
      <c r="P618" s="187"/>
      <c r="Q618" s="177"/>
    </row>
    <row r="619">
      <c r="A619" s="178"/>
      <c r="B619" s="178"/>
      <c r="C619" s="178"/>
      <c r="D619" s="196"/>
      <c r="E619" s="196"/>
      <c r="F619" s="196"/>
      <c r="G619" s="178"/>
      <c r="H619" s="178"/>
      <c r="I619" s="178"/>
      <c r="J619" s="178"/>
      <c r="K619" s="178"/>
      <c r="L619" s="178"/>
      <c r="M619" s="178"/>
      <c r="N619" s="178"/>
      <c r="O619" s="178"/>
      <c r="P619" s="187"/>
      <c r="Q619" s="177"/>
    </row>
    <row r="620">
      <c r="A620" s="178"/>
      <c r="B620" s="178"/>
      <c r="C620" s="178"/>
      <c r="D620" s="196"/>
      <c r="E620" s="196"/>
      <c r="F620" s="196"/>
      <c r="G620" s="178"/>
      <c r="H620" s="178"/>
      <c r="I620" s="178"/>
      <c r="J620" s="178"/>
      <c r="K620" s="178"/>
      <c r="L620" s="178"/>
      <c r="M620" s="178"/>
      <c r="N620" s="178"/>
      <c r="O620" s="178"/>
      <c r="P620" s="187"/>
      <c r="Q620" s="177"/>
    </row>
    <row r="621">
      <c r="A621" s="178"/>
      <c r="B621" s="178"/>
      <c r="C621" s="178"/>
      <c r="D621" s="196"/>
      <c r="E621" s="196"/>
      <c r="F621" s="196"/>
      <c r="G621" s="178"/>
      <c r="H621" s="178"/>
      <c r="I621" s="178"/>
      <c r="J621" s="178"/>
      <c r="K621" s="178"/>
      <c r="L621" s="178"/>
      <c r="M621" s="178"/>
      <c r="N621" s="178"/>
      <c r="O621" s="178"/>
      <c r="P621" s="187"/>
      <c r="Q621" s="177"/>
    </row>
    <row r="622">
      <c r="A622" s="178"/>
      <c r="B622" s="178"/>
      <c r="C622" s="178"/>
      <c r="D622" s="196"/>
      <c r="E622" s="196"/>
      <c r="F622" s="196"/>
      <c r="G622" s="178"/>
      <c r="H622" s="178"/>
      <c r="I622" s="178"/>
      <c r="J622" s="178"/>
      <c r="K622" s="178"/>
      <c r="L622" s="178"/>
      <c r="M622" s="178"/>
      <c r="N622" s="178"/>
      <c r="O622" s="178"/>
      <c r="P622" s="187"/>
      <c r="Q622" s="177"/>
    </row>
    <row r="623">
      <c r="A623" s="178"/>
      <c r="B623" s="178"/>
      <c r="C623" s="178"/>
      <c r="D623" s="196"/>
      <c r="E623" s="196"/>
      <c r="F623" s="196"/>
      <c r="G623" s="178"/>
      <c r="H623" s="178"/>
      <c r="I623" s="178"/>
      <c r="J623" s="178"/>
      <c r="K623" s="178"/>
      <c r="L623" s="178"/>
      <c r="M623" s="178"/>
      <c r="N623" s="178"/>
      <c r="O623" s="178"/>
      <c r="P623" s="187"/>
      <c r="Q623" s="177"/>
    </row>
    <row r="624">
      <c r="A624" s="178"/>
      <c r="B624" s="178"/>
      <c r="C624" s="178"/>
      <c r="D624" s="196"/>
      <c r="E624" s="196"/>
      <c r="F624" s="196"/>
      <c r="G624" s="178"/>
      <c r="H624" s="178"/>
      <c r="I624" s="178"/>
      <c r="J624" s="178"/>
      <c r="K624" s="178"/>
      <c r="L624" s="178"/>
      <c r="M624" s="178"/>
      <c r="N624" s="178"/>
      <c r="O624" s="178"/>
      <c r="P624" s="187"/>
      <c r="Q624" s="177"/>
    </row>
    <row r="625">
      <c r="A625" s="178"/>
      <c r="B625" s="178"/>
      <c r="C625" s="178"/>
      <c r="D625" s="196"/>
      <c r="E625" s="196"/>
      <c r="F625" s="196"/>
      <c r="G625" s="178"/>
      <c r="H625" s="178"/>
      <c r="I625" s="178"/>
      <c r="J625" s="178"/>
      <c r="K625" s="178"/>
      <c r="L625" s="178"/>
      <c r="M625" s="178"/>
      <c r="N625" s="178"/>
      <c r="O625" s="178"/>
      <c r="P625" s="187"/>
      <c r="Q625" s="177"/>
    </row>
    <row r="626">
      <c r="A626" s="178"/>
      <c r="B626" s="178"/>
      <c r="C626" s="178"/>
      <c r="D626" s="196"/>
      <c r="E626" s="196"/>
      <c r="F626" s="196"/>
      <c r="G626" s="178"/>
      <c r="H626" s="178"/>
      <c r="I626" s="178"/>
      <c r="J626" s="178"/>
      <c r="K626" s="178"/>
      <c r="L626" s="178"/>
      <c r="M626" s="178"/>
      <c r="N626" s="178"/>
      <c r="O626" s="178"/>
      <c r="P626" s="187"/>
      <c r="Q626" s="177"/>
    </row>
    <row r="627">
      <c r="A627" s="178"/>
      <c r="B627" s="178"/>
      <c r="C627" s="178"/>
      <c r="D627" s="196"/>
      <c r="E627" s="196"/>
      <c r="F627" s="196"/>
      <c r="G627" s="178"/>
      <c r="H627" s="178"/>
      <c r="I627" s="178"/>
      <c r="J627" s="178"/>
      <c r="K627" s="178"/>
      <c r="L627" s="178"/>
      <c r="M627" s="178"/>
      <c r="N627" s="178"/>
      <c r="O627" s="178"/>
      <c r="P627" s="187"/>
      <c r="Q627" s="177"/>
    </row>
    <row r="628">
      <c r="A628" s="178"/>
      <c r="B628" s="178"/>
      <c r="C628" s="178"/>
      <c r="D628" s="196"/>
      <c r="E628" s="196"/>
      <c r="F628" s="196"/>
      <c r="G628" s="178"/>
      <c r="H628" s="178"/>
      <c r="I628" s="178"/>
      <c r="J628" s="178"/>
      <c r="K628" s="178"/>
      <c r="L628" s="178"/>
      <c r="M628" s="178"/>
      <c r="N628" s="178"/>
      <c r="O628" s="178"/>
      <c r="P628" s="187"/>
      <c r="Q628" s="177"/>
    </row>
    <row r="629">
      <c r="A629" s="178"/>
      <c r="B629" s="178"/>
      <c r="C629" s="178"/>
      <c r="D629" s="196"/>
      <c r="E629" s="196"/>
      <c r="F629" s="196"/>
      <c r="G629" s="178"/>
      <c r="H629" s="178"/>
      <c r="I629" s="178"/>
      <c r="J629" s="178"/>
      <c r="K629" s="178"/>
      <c r="L629" s="178"/>
      <c r="M629" s="178"/>
      <c r="N629" s="178"/>
      <c r="O629" s="178"/>
      <c r="P629" s="187"/>
      <c r="Q629" s="177"/>
    </row>
    <row r="630">
      <c r="A630" s="178"/>
      <c r="B630" s="178"/>
      <c r="C630" s="178"/>
      <c r="D630" s="196"/>
      <c r="E630" s="196"/>
      <c r="F630" s="196"/>
      <c r="G630" s="178"/>
      <c r="H630" s="178"/>
      <c r="I630" s="178"/>
      <c r="J630" s="178"/>
      <c r="K630" s="178"/>
      <c r="L630" s="178"/>
      <c r="M630" s="178"/>
      <c r="N630" s="178"/>
      <c r="O630" s="178"/>
      <c r="P630" s="187"/>
      <c r="Q630" s="177"/>
    </row>
    <row r="631">
      <c r="A631" s="178"/>
      <c r="B631" s="178"/>
      <c r="C631" s="178"/>
      <c r="D631" s="196"/>
      <c r="E631" s="196"/>
      <c r="F631" s="196"/>
      <c r="G631" s="178"/>
      <c r="H631" s="178"/>
      <c r="I631" s="178"/>
      <c r="J631" s="178"/>
      <c r="K631" s="178"/>
      <c r="L631" s="178"/>
      <c r="M631" s="178"/>
      <c r="N631" s="178"/>
      <c r="O631" s="178"/>
      <c r="P631" s="187"/>
      <c r="Q631" s="177"/>
    </row>
    <row r="632">
      <c r="A632" s="178"/>
      <c r="B632" s="178"/>
      <c r="C632" s="178"/>
      <c r="D632" s="196"/>
      <c r="E632" s="196"/>
      <c r="F632" s="196"/>
      <c r="G632" s="178"/>
      <c r="H632" s="178"/>
      <c r="I632" s="178"/>
      <c r="J632" s="178"/>
      <c r="K632" s="178"/>
      <c r="L632" s="178"/>
      <c r="M632" s="178"/>
      <c r="N632" s="178"/>
      <c r="O632" s="178"/>
      <c r="P632" s="187"/>
      <c r="Q632" s="177"/>
    </row>
    <row r="633">
      <c r="A633" s="178"/>
      <c r="B633" s="178"/>
      <c r="C633" s="178"/>
      <c r="D633" s="196"/>
      <c r="E633" s="196"/>
      <c r="F633" s="196"/>
      <c r="G633" s="178"/>
      <c r="H633" s="178"/>
      <c r="I633" s="178"/>
      <c r="J633" s="178"/>
      <c r="K633" s="178"/>
      <c r="L633" s="178"/>
      <c r="M633" s="178"/>
      <c r="N633" s="178"/>
      <c r="O633" s="178"/>
      <c r="P633" s="187"/>
      <c r="Q633" s="177"/>
    </row>
    <row r="634">
      <c r="A634" s="178"/>
      <c r="B634" s="178"/>
      <c r="C634" s="178"/>
      <c r="D634" s="196"/>
      <c r="E634" s="196"/>
      <c r="F634" s="196"/>
      <c r="G634" s="178"/>
      <c r="H634" s="178"/>
      <c r="I634" s="178"/>
      <c r="J634" s="178"/>
      <c r="K634" s="178"/>
      <c r="L634" s="178"/>
      <c r="M634" s="178"/>
      <c r="N634" s="178"/>
      <c r="O634" s="178"/>
      <c r="P634" s="187"/>
      <c r="Q634" s="177"/>
    </row>
    <row r="635">
      <c r="A635" s="178"/>
      <c r="B635" s="178"/>
      <c r="C635" s="178"/>
      <c r="D635" s="196"/>
      <c r="E635" s="196"/>
      <c r="F635" s="196"/>
      <c r="G635" s="178"/>
      <c r="H635" s="178"/>
      <c r="I635" s="178"/>
      <c r="J635" s="178"/>
      <c r="K635" s="178"/>
      <c r="L635" s="178"/>
      <c r="M635" s="178"/>
      <c r="N635" s="178"/>
      <c r="O635" s="178"/>
      <c r="P635" s="187"/>
      <c r="Q635" s="177"/>
    </row>
    <row r="636">
      <c r="A636" s="178"/>
      <c r="B636" s="178"/>
      <c r="C636" s="178"/>
      <c r="D636" s="196"/>
      <c r="E636" s="196"/>
      <c r="F636" s="196"/>
      <c r="G636" s="178"/>
      <c r="H636" s="178"/>
      <c r="I636" s="178"/>
      <c r="J636" s="178"/>
      <c r="K636" s="178"/>
      <c r="L636" s="178"/>
      <c r="M636" s="178"/>
      <c r="N636" s="178"/>
      <c r="O636" s="178"/>
      <c r="P636" s="187"/>
      <c r="Q636" s="177"/>
    </row>
    <row r="637">
      <c r="A637" s="178"/>
      <c r="B637" s="178"/>
      <c r="C637" s="178"/>
      <c r="D637" s="196"/>
      <c r="E637" s="196"/>
      <c r="F637" s="196"/>
      <c r="G637" s="178"/>
      <c r="H637" s="178"/>
      <c r="I637" s="178"/>
      <c r="J637" s="178"/>
      <c r="K637" s="178"/>
      <c r="L637" s="178"/>
      <c r="M637" s="178"/>
      <c r="N637" s="178"/>
      <c r="O637" s="178"/>
      <c r="P637" s="187"/>
      <c r="Q637" s="177"/>
    </row>
    <row r="638">
      <c r="A638" s="178"/>
      <c r="B638" s="178"/>
      <c r="C638" s="178"/>
      <c r="D638" s="196"/>
      <c r="E638" s="196"/>
      <c r="F638" s="196"/>
      <c r="G638" s="178"/>
      <c r="H638" s="178"/>
      <c r="I638" s="178"/>
      <c r="J638" s="178"/>
      <c r="K638" s="178"/>
      <c r="L638" s="178"/>
      <c r="M638" s="178"/>
      <c r="N638" s="178"/>
      <c r="O638" s="178"/>
      <c r="P638" s="187"/>
      <c r="Q638" s="177"/>
    </row>
    <row r="639">
      <c r="A639" s="178"/>
      <c r="B639" s="178"/>
      <c r="C639" s="178"/>
      <c r="D639" s="196"/>
      <c r="E639" s="196"/>
      <c r="F639" s="196"/>
      <c r="G639" s="178"/>
      <c r="H639" s="178"/>
      <c r="I639" s="178"/>
      <c r="J639" s="178"/>
      <c r="K639" s="178"/>
      <c r="L639" s="178"/>
      <c r="M639" s="178"/>
      <c r="N639" s="178"/>
      <c r="O639" s="178"/>
      <c r="P639" s="187"/>
      <c r="Q639" s="177"/>
    </row>
    <row r="640">
      <c r="A640" s="178"/>
      <c r="B640" s="178"/>
      <c r="C640" s="178"/>
      <c r="D640" s="196"/>
      <c r="E640" s="196"/>
      <c r="F640" s="196"/>
      <c r="G640" s="178"/>
      <c r="H640" s="178"/>
      <c r="I640" s="178"/>
      <c r="J640" s="178"/>
      <c r="K640" s="178"/>
      <c r="L640" s="178"/>
      <c r="M640" s="178"/>
      <c r="N640" s="178"/>
      <c r="O640" s="178"/>
      <c r="P640" s="187"/>
      <c r="Q640" s="177"/>
    </row>
    <row r="641">
      <c r="A641" s="178"/>
      <c r="B641" s="178"/>
      <c r="C641" s="178"/>
      <c r="D641" s="196"/>
      <c r="E641" s="196"/>
      <c r="F641" s="196"/>
      <c r="G641" s="178"/>
      <c r="H641" s="178"/>
      <c r="I641" s="178"/>
      <c r="J641" s="178"/>
      <c r="K641" s="178"/>
      <c r="L641" s="178"/>
      <c r="M641" s="178"/>
      <c r="N641" s="178"/>
      <c r="O641" s="178"/>
      <c r="P641" s="187"/>
      <c r="Q641" s="177"/>
    </row>
    <row r="642">
      <c r="A642" s="178"/>
      <c r="B642" s="178"/>
      <c r="C642" s="178"/>
      <c r="D642" s="196"/>
      <c r="E642" s="196"/>
      <c r="F642" s="196"/>
      <c r="G642" s="178"/>
      <c r="H642" s="178"/>
      <c r="I642" s="178"/>
      <c r="J642" s="178"/>
      <c r="K642" s="178"/>
      <c r="L642" s="178"/>
      <c r="M642" s="178"/>
      <c r="N642" s="178"/>
      <c r="O642" s="178"/>
      <c r="P642" s="187"/>
      <c r="Q642" s="177"/>
    </row>
    <row r="643">
      <c r="A643" s="178"/>
      <c r="B643" s="178"/>
      <c r="C643" s="178"/>
      <c r="D643" s="196"/>
      <c r="E643" s="196"/>
      <c r="F643" s="196"/>
      <c r="G643" s="178"/>
      <c r="H643" s="178"/>
      <c r="I643" s="178"/>
      <c r="J643" s="178"/>
      <c r="K643" s="178"/>
      <c r="L643" s="178"/>
      <c r="M643" s="178"/>
      <c r="N643" s="178"/>
      <c r="O643" s="178"/>
      <c r="P643" s="187"/>
      <c r="Q643" s="177"/>
    </row>
    <row r="644">
      <c r="A644" s="178"/>
      <c r="B644" s="178"/>
      <c r="C644" s="178"/>
      <c r="D644" s="196"/>
      <c r="E644" s="196"/>
      <c r="F644" s="196"/>
      <c r="G644" s="178"/>
      <c r="H644" s="178"/>
      <c r="I644" s="178"/>
      <c r="J644" s="178"/>
      <c r="K644" s="178"/>
      <c r="L644" s="178"/>
      <c r="M644" s="178"/>
      <c r="N644" s="178"/>
      <c r="O644" s="178"/>
      <c r="P644" s="187"/>
      <c r="Q644" s="177"/>
    </row>
    <row r="645">
      <c r="A645" s="178"/>
      <c r="B645" s="178"/>
      <c r="C645" s="178"/>
      <c r="D645" s="196"/>
      <c r="E645" s="196"/>
      <c r="F645" s="196"/>
      <c r="G645" s="178"/>
      <c r="H645" s="178"/>
      <c r="I645" s="178"/>
      <c r="J645" s="178"/>
      <c r="K645" s="178"/>
      <c r="L645" s="178"/>
      <c r="M645" s="178"/>
      <c r="N645" s="178"/>
      <c r="O645" s="178"/>
      <c r="P645" s="187"/>
      <c r="Q645" s="177"/>
    </row>
    <row r="646">
      <c r="A646" s="178"/>
      <c r="B646" s="178"/>
      <c r="C646" s="178"/>
      <c r="D646" s="196"/>
      <c r="E646" s="196"/>
      <c r="F646" s="196"/>
      <c r="G646" s="178"/>
      <c r="H646" s="178"/>
      <c r="I646" s="178"/>
      <c r="J646" s="178"/>
      <c r="K646" s="178"/>
      <c r="L646" s="178"/>
      <c r="M646" s="178"/>
      <c r="N646" s="178"/>
      <c r="O646" s="178"/>
      <c r="P646" s="187"/>
      <c r="Q646" s="177"/>
    </row>
    <row r="647">
      <c r="A647" s="178"/>
      <c r="B647" s="178"/>
      <c r="C647" s="178"/>
      <c r="D647" s="196"/>
      <c r="E647" s="196"/>
      <c r="F647" s="196"/>
      <c r="G647" s="178"/>
      <c r="H647" s="178"/>
      <c r="I647" s="178"/>
      <c r="J647" s="178"/>
      <c r="K647" s="178"/>
      <c r="L647" s="178"/>
      <c r="M647" s="178"/>
      <c r="N647" s="178"/>
      <c r="O647" s="178"/>
      <c r="P647" s="187"/>
      <c r="Q647" s="177"/>
    </row>
    <row r="648">
      <c r="A648" s="178"/>
      <c r="B648" s="178"/>
      <c r="C648" s="178"/>
      <c r="D648" s="196"/>
      <c r="E648" s="196"/>
      <c r="F648" s="196"/>
      <c r="G648" s="178"/>
      <c r="H648" s="178"/>
      <c r="I648" s="178"/>
      <c r="J648" s="178"/>
      <c r="K648" s="178"/>
      <c r="L648" s="178"/>
      <c r="M648" s="178"/>
      <c r="N648" s="178"/>
      <c r="O648" s="178"/>
      <c r="P648" s="187"/>
      <c r="Q648" s="177"/>
    </row>
    <row r="649">
      <c r="A649" s="178"/>
      <c r="B649" s="178"/>
      <c r="C649" s="178"/>
      <c r="D649" s="196"/>
      <c r="E649" s="196"/>
      <c r="F649" s="196"/>
      <c r="G649" s="178"/>
      <c r="H649" s="178"/>
      <c r="I649" s="178"/>
      <c r="J649" s="178"/>
      <c r="K649" s="178"/>
      <c r="L649" s="178"/>
      <c r="M649" s="178"/>
      <c r="N649" s="178"/>
      <c r="O649" s="178"/>
      <c r="P649" s="187"/>
      <c r="Q649" s="177"/>
    </row>
    <row r="650">
      <c r="A650" s="178"/>
      <c r="B650" s="178"/>
      <c r="C650" s="178"/>
      <c r="D650" s="196"/>
      <c r="E650" s="196"/>
      <c r="F650" s="196"/>
      <c r="G650" s="178"/>
      <c r="H650" s="178"/>
      <c r="I650" s="178"/>
      <c r="J650" s="178"/>
      <c r="K650" s="178"/>
      <c r="L650" s="178"/>
      <c r="M650" s="178"/>
      <c r="N650" s="178"/>
      <c r="O650" s="178"/>
      <c r="P650" s="187"/>
      <c r="Q650" s="177"/>
    </row>
    <row r="651">
      <c r="A651" s="178"/>
      <c r="B651" s="178"/>
      <c r="C651" s="178"/>
      <c r="D651" s="196"/>
      <c r="E651" s="196"/>
      <c r="F651" s="196"/>
      <c r="G651" s="178"/>
      <c r="H651" s="178"/>
      <c r="I651" s="178"/>
      <c r="J651" s="178"/>
      <c r="K651" s="178"/>
      <c r="L651" s="178"/>
      <c r="M651" s="178"/>
      <c r="N651" s="178"/>
      <c r="O651" s="178"/>
      <c r="P651" s="187"/>
      <c r="Q651" s="177"/>
    </row>
    <row r="652">
      <c r="A652" s="178"/>
      <c r="B652" s="178"/>
      <c r="C652" s="178"/>
      <c r="D652" s="196"/>
      <c r="E652" s="196"/>
      <c r="F652" s="196"/>
      <c r="G652" s="178"/>
      <c r="H652" s="178"/>
      <c r="I652" s="178"/>
      <c r="J652" s="178"/>
      <c r="K652" s="178"/>
      <c r="L652" s="178"/>
      <c r="M652" s="178"/>
      <c r="N652" s="178"/>
      <c r="O652" s="178"/>
      <c r="P652" s="187"/>
      <c r="Q652" s="177"/>
    </row>
    <row r="653">
      <c r="A653" s="178"/>
      <c r="B653" s="178"/>
      <c r="C653" s="178"/>
      <c r="D653" s="196"/>
      <c r="E653" s="196"/>
      <c r="F653" s="196"/>
      <c r="G653" s="178"/>
      <c r="H653" s="178"/>
      <c r="I653" s="178"/>
      <c r="J653" s="178"/>
      <c r="K653" s="178"/>
      <c r="L653" s="178"/>
      <c r="M653" s="178"/>
      <c r="N653" s="178"/>
      <c r="O653" s="178"/>
      <c r="P653" s="187"/>
      <c r="Q653" s="177"/>
    </row>
    <row r="654">
      <c r="A654" s="178"/>
      <c r="B654" s="178"/>
      <c r="C654" s="178"/>
      <c r="D654" s="196"/>
      <c r="E654" s="196"/>
      <c r="F654" s="196"/>
      <c r="G654" s="178"/>
      <c r="H654" s="178"/>
      <c r="I654" s="178"/>
      <c r="J654" s="178"/>
      <c r="K654" s="178"/>
      <c r="L654" s="178"/>
      <c r="M654" s="178"/>
      <c r="N654" s="178"/>
      <c r="O654" s="178"/>
      <c r="P654" s="187"/>
      <c r="Q654" s="177"/>
    </row>
    <row r="655">
      <c r="A655" s="178"/>
      <c r="B655" s="178"/>
      <c r="C655" s="178"/>
      <c r="D655" s="196"/>
      <c r="E655" s="196"/>
      <c r="F655" s="196"/>
      <c r="G655" s="178"/>
      <c r="H655" s="178"/>
      <c r="I655" s="178"/>
      <c r="J655" s="178"/>
      <c r="K655" s="178"/>
      <c r="L655" s="178"/>
      <c r="M655" s="178"/>
      <c r="N655" s="178"/>
      <c r="O655" s="178"/>
      <c r="P655" s="187"/>
      <c r="Q655" s="177"/>
    </row>
    <row r="656">
      <c r="A656" s="178"/>
      <c r="B656" s="178"/>
      <c r="C656" s="178"/>
      <c r="D656" s="196"/>
      <c r="E656" s="196"/>
      <c r="F656" s="196"/>
      <c r="G656" s="178"/>
      <c r="H656" s="178"/>
      <c r="I656" s="178"/>
      <c r="J656" s="178"/>
      <c r="K656" s="178"/>
      <c r="L656" s="178"/>
      <c r="M656" s="178"/>
      <c r="N656" s="178"/>
      <c r="O656" s="178"/>
      <c r="P656" s="187"/>
      <c r="Q656" s="177"/>
    </row>
    <row r="657">
      <c r="A657" s="178"/>
      <c r="B657" s="178"/>
      <c r="C657" s="178"/>
      <c r="D657" s="196"/>
      <c r="E657" s="196"/>
      <c r="F657" s="196"/>
      <c r="G657" s="178"/>
      <c r="H657" s="178"/>
      <c r="I657" s="178"/>
      <c r="J657" s="178"/>
      <c r="K657" s="178"/>
      <c r="L657" s="178"/>
      <c r="M657" s="178"/>
      <c r="N657" s="178"/>
      <c r="O657" s="178"/>
      <c r="P657" s="187"/>
      <c r="Q657" s="177"/>
    </row>
    <row r="658">
      <c r="A658" s="178"/>
      <c r="B658" s="178"/>
      <c r="C658" s="178"/>
      <c r="D658" s="196"/>
      <c r="E658" s="196"/>
      <c r="F658" s="196"/>
      <c r="G658" s="178"/>
      <c r="H658" s="178"/>
      <c r="I658" s="178"/>
      <c r="J658" s="178"/>
      <c r="K658" s="178"/>
      <c r="L658" s="178"/>
      <c r="M658" s="178"/>
      <c r="N658" s="178"/>
      <c r="O658" s="178"/>
      <c r="P658" s="187"/>
      <c r="Q658" s="177"/>
    </row>
    <row r="659">
      <c r="A659" s="178"/>
      <c r="B659" s="178"/>
      <c r="C659" s="178"/>
      <c r="D659" s="196"/>
      <c r="E659" s="196"/>
      <c r="F659" s="196"/>
      <c r="G659" s="178"/>
      <c r="H659" s="178"/>
      <c r="I659" s="178"/>
      <c r="J659" s="178"/>
      <c r="K659" s="178"/>
      <c r="L659" s="178"/>
      <c r="M659" s="178"/>
      <c r="N659" s="178"/>
      <c r="O659" s="178"/>
      <c r="P659" s="187"/>
      <c r="Q659" s="177"/>
    </row>
    <row r="660">
      <c r="A660" s="178"/>
      <c r="B660" s="178"/>
      <c r="C660" s="178"/>
      <c r="D660" s="196"/>
      <c r="E660" s="196"/>
      <c r="F660" s="196"/>
      <c r="G660" s="178"/>
      <c r="H660" s="178"/>
      <c r="I660" s="178"/>
      <c r="J660" s="178"/>
      <c r="K660" s="178"/>
      <c r="L660" s="178"/>
      <c r="M660" s="178"/>
      <c r="N660" s="178"/>
      <c r="O660" s="178"/>
      <c r="P660" s="187"/>
      <c r="Q660" s="177"/>
    </row>
    <row r="661">
      <c r="A661" s="178"/>
      <c r="B661" s="178"/>
      <c r="C661" s="178"/>
      <c r="D661" s="196"/>
      <c r="E661" s="196"/>
      <c r="F661" s="196"/>
      <c r="G661" s="178"/>
      <c r="H661" s="178"/>
      <c r="I661" s="178"/>
      <c r="J661" s="178"/>
      <c r="K661" s="178"/>
      <c r="L661" s="178"/>
      <c r="M661" s="178"/>
      <c r="N661" s="178"/>
      <c r="O661" s="178"/>
      <c r="P661" s="187"/>
      <c r="Q661" s="177"/>
    </row>
    <row r="662">
      <c r="A662" s="178"/>
      <c r="B662" s="178"/>
      <c r="C662" s="178"/>
      <c r="D662" s="196"/>
      <c r="E662" s="196"/>
      <c r="F662" s="196"/>
      <c r="G662" s="178"/>
      <c r="H662" s="178"/>
      <c r="I662" s="178"/>
      <c r="J662" s="178"/>
      <c r="K662" s="178"/>
      <c r="L662" s="178"/>
      <c r="M662" s="178"/>
      <c r="N662" s="178"/>
      <c r="O662" s="178"/>
      <c r="P662" s="187"/>
      <c r="Q662" s="177"/>
    </row>
    <row r="663">
      <c r="A663" s="178"/>
      <c r="B663" s="178"/>
      <c r="C663" s="178"/>
      <c r="D663" s="196"/>
      <c r="E663" s="196"/>
      <c r="F663" s="196"/>
      <c r="G663" s="178"/>
      <c r="H663" s="178"/>
      <c r="I663" s="178"/>
      <c r="J663" s="178"/>
      <c r="K663" s="178"/>
      <c r="L663" s="178"/>
      <c r="M663" s="178"/>
      <c r="N663" s="178"/>
      <c r="O663" s="178"/>
      <c r="P663" s="187"/>
      <c r="Q663" s="177"/>
    </row>
    <row r="664">
      <c r="A664" s="178"/>
      <c r="B664" s="178"/>
      <c r="C664" s="178"/>
      <c r="D664" s="196"/>
      <c r="E664" s="196"/>
      <c r="F664" s="196"/>
      <c r="G664" s="178"/>
      <c r="H664" s="178"/>
      <c r="I664" s="178"/>
      <c r="J664" s="178"/>
      <c r="K664" s="178"/>
      <c r="L664" s="178"/>
      <c r="M664" s="178"/>
      <c r="N664" s="178"/>
      <c r="O664" s="178"/>
      <c r="P664" s="187"/>
      <c r="Q664" s="177"/>
    </row>
    <row r="665">
      <c r="A665" s="178"/>
      <c r="B665" s="178"/>
      <c r="C665" s="178"/>
      <c r="D665" s="196"/>
      <c r="E665" s="196"/>
      <c r="F665" s="196"/>
      <c r="G665" s="178"/>
      <c r="H665" s="178"/>
      <c r="I665" s="178"/>
      <c r="J665" s="178"/>
      <c r="K665" s="178"/>
      <c r="L665" s="178"/>
      <c r="M665" s="178"/>
      <c r="N665" s="178"/>
      <c r="O665" s="178"/>
      <c r="P665" s="187"/>
      <c r="Q665" s="177"/>
    </row>
    <row r="666">
      <c r="A666" s="178"/>
      <c r="B666" s="178"/>
      <c r="C666" s="178"/>
      <c r="D666" s="196"/>
      <c r="E666" s="196"/>
      <c r="F666" s="196"/>
      <c r="G666" s="178"/>
      <c r="H666" s="178"/>
      <c r="I666" s="178"/>
      <c r="J666" s="178"/>
      <c r="K666" s="178"/>
      <c r="L666" s="178"/>
      <c r="M666" s="178"/>
      <c r="N666" s="178"/>
      <c r="O666" s="178"/>
      <c r="P666" s="187"/>
      <c r="Q666" s="177"/>
    </row>
    <row r="667">
      <c r="A667" s="178"/>
      <c r="B667" s="178"/>
      <c r="C667" s="178"/>
      <c r="D667" s="196"/>
      <c r="E667" s="196"/>
      <c r="F667" s="196"/>
      <c r="G667" s="178"/>
      <c r="H667" s="178"/>
      <c r="I667" s="178"/>
      <c r="J667" s="178"/>
      <c r="K667" s="178"/>
      <c r="L667" s="178"/>
      <c r="M667" s="178"/>
      <c r="N667" s="178"/>
      <c r="O667" s="178"/>
      <c r="P667" s="187"/>
      <c r="Q667" s="177"/>
    </row>
    <row r="668">
      <c r="A668" s="178"/>
      <c r="B668" s="178"/>
      <c r="C668" s="178"/>
      <c r="D668" s="196"/>
      <c r="E668" s="196"/>
      <c r="F668" s="196"/>
      <c r="G668" s="178"/>
      <c r="H668" s="178"/>
      <c r="I668" s="178"/>
      <c r="J668" s="178"/>
      <c r="K668" s="178"/>
      <c r="L668" s="178"/>
      <c r="M668" s="178"/>
      <c r="N668" s="178"/>
      <c r="O668" s="178"/>
      <c r="P668" s="187"/>
      <c r="Q668" s="177"/>
    </row>
    <row r="669">
      <c r="A669" s="178"/>
      <c r="B669" s="178"/>
      <c r="C669" s="178"/>
      <c r="D669" s="196"/>
      <c r="E669" s="196"/>
      <c r="F669" s="196"/>
      <c r="G669" s="178"/>
      <c r="H669" s="178"/>
      <c r="I669" s="178"/>
      <c r="J669" s="178"/>
      <c r="K669" s="178"/>
      <c r="L669" s="178"/>
      <c r="M669" s="178"/>
      <c r="N669" s="178"/>
      <c r="O669" s="178"/>
      <c r="P669" s="187"/>
      <c r="Q669" s="177"/>
    </row>
    <row r="670">
      <c r="A670" s="178"/>
      <c r="B670" s="178"/>
      <c r="C670" s="178"/>
      <c r="D670" s="196"/>
      <c r="E670" s="196"/>
      <c r="F670" s="196"/>
      <c r="G670" s="178"/>
      <c r="H670" s="178"/>
      <c r="I670" s="178"/>
      <c r="J670" s="178"/>
      <c r="K670" s="178"/>
      <c r="L670" s="178"/>
      <c r="M670" s="178"/>
      <c r="N670" s="178"/>
      <c r="O670" s="178"/>
      <c r="P670" s="187"/>
      <c r="Q670" s="177"/>
    </row>
    <row r="671">
      <c r="A671" s="178"/>
      <c r="B671" s="178"/>
      <c r="C671" s="178"/>
      <c r="D671" s="196"/>
      <c r="E671" s="196"/>
      <c r="F671" s="196"/>
      <c r="G671" s="178"/>
      <c r="H671" s="178"/>
      <c r="I671" s="178"/>
      <c r="J671" s="178"/>
      <c r="K671" s="178"/>
      <c r="L671" s="178"/>
      <c r="M671" s="178"/>
      <c r="N671" s="178"/>
      <c r="O671" s="178"/>
      <c r="P671" s="187"/>
      <c r="Q671" s="177"/>
    </row>
    <row r="672">
      <c r="A672" s="178"/>
      <c r="B672" s="178"/>
      <c r="C672" s="178"/>
      <c r="D672" s="196"/>
      <c r="E672" s="196"/>
      <c r="F672" s="196"/>
      <c r="G672" s="178"/>
      <c r="H672" s="178"/>
      <c r="I672" s="178"/>
      <c r="J672" s="178"/>
      <c r="K672" s="178"/>
      <c r="L672" s="178"/>
      <c r="M672" s="178"/>
      <c r="N672" s="178"/>
      <c r="O672" s="178"/>
      <c r="P672" s="187"/>
      <c r="Q672" s="177"/>
    </row>
    <row r="673">
      <c r="A673" s="178"/>
      <c r="B673" s="178"/>
      <c r="C673" s="178"/>
      <c r="D673" s="196"/>
      <c r="E673" s="196"/>
      <c r="F673" s="196"/>
      <c r="G673" s="178"/>
      <c r="H673" s="178"/>
      <c r="I673" s="178"/>
      <c r="J673" s="178"/>
      <c r="K673" s="178"/>
      <c r="L673" s="178"/>
      <c r="M673" s="178"/>
      <c r="N673" s="178"/>
      <c r="O673" s="178"/>
      <c r="P673" s="187"/>
      <c r="Q673" s="177"/>
    </row>
    <row r="674">
      <c r="A674" s="178"/>
      <c r="B674" s="178"/>
      <c r="C674" s="178"/>
      <c r="D674" s="196"/>
      <c r="E674" s="196"/>
      <c r="F674" s="196"/>
      <c r="G674" s="178"/>
      <c r="H674" s="178"/>
      <c r="I674" s="178"/>
      <c r="J674" s="178"/>
      <c r="K674" s="178"/>
      <c r="L674" s="178"/>
      <c r="M674" s="178"/>
      <c r="N674" s="178"/>
      <c r="O674" s="178"/>
      <c r="P674" s="187"/>
      <c r="Q674" s="177"/>
    </row>
    <row r="675">
      <c r="A675" s="178"/>
      <c r="B675" s="178"/>
      <c r="C675" s="178"/>
      <c r="D675" s="196"/>
      <c r="E675" s="196"/>
      <c r="F675" s="196"/>
      <c r="G675" s="178"/>
      <c r="H675" s="178"/>
      <c r="I675" s="178"/>
      <c r="J675" s="178"/>
      <c r="K675" s="178"/>
      <c r="L675" s="178"/>
      <c r="M675" s="178"/>
      <c r="N675" s="178"/>
      <c r="O675" s="178"/>
      <c r="P675" s="187"/>
      <c r="Q675" s="177"/>
    </row>
    <row r="676">
      <c r="A676" s="178"/>
      <c r="B676" s="178"/>
      <c r="C676" s="178"/>
      <c r="D676" s="196"/>
      <c r="E676" s="196"/>
      <c r="F676" s="196"/>
      <c r="G676" s="178"/>
      <c r="H676" s="178"/>
      <c r="I676" s="178"/>
      <c r="J676" s="178"/>
      <c r="K676" s="178"/>
      <c r="L676" s="178"/>
      <c r="M676" s="178"/>
      <c r="N676" s="178"/>
      <c r="O676" s="178"/>
      <c r="P676" s="187"/>
      <c r="Q676" s="177"/>
    </row>
    <row r="677">
      <c r="A677" s="178"/>
      <c r="B677" s="178"/>
      <c r="C677" s="178"/>
      <c r="D677" s="196"/>
      <c r="E677" s="196"/>
      <c r="F677" s="196"/>
      <c r="G677" s="178"/>
      <c r="H677" s="178"/>
      <c r="I677" s="178"/>
      <c r="J677" s="178"/>
      <c r="K677" s="178"/>
      <c r="L677" s="178"/>
      <c r="M677" s="178"/>
      <c r="N677" s="178"/>
      <c r="O677" s="178"/>
      <c r="P677" s="187"/>
      <c r="Q677" s="177"/>
    </row>
    <row r="678">
      <c r="A678" s="178"/>
      <c r="B678" s="178"/>
      <c r="C678" s="178"/>
      <c r="D678" s="196"/>
      <c r="E678" s="196"/>
      <c r="F678" s="196"/>
      <c r="G678" s="178"/>
      <c r="H678" s="178"/>
      <c r="I678" s="178"/>
      <c r="J678" s="178"/>
      <c r="K678" s="178"/>
      <c r="L678" s="178"/>
      <c r="M678" s="178"/>
      <c r="N678" s="178"/>
      <c r="O678" s="178"/>
      <c r="P678" s="187"/>
      <c r="Q678" s="177"/>
    </row>
    <row r="679">
      <c r="A679" s="178"/>
      <c r="B679" s="178"/>
      <c r="C679" s="178"/>
      <c r="D679" s="196"/>
      <c r="E679" s="196"/>
      <c r="F679" s="196"/>
      <c r="G679" s="178"/>
      <c r="H679" s="178"/>
      <c r="I679" s="178"/>
      <c r="J679" s="178"/>
      <c r="K679" s="178"/>
      <c r="L679" s="178"/>
      <c r="M679" s="178"/>
      <c r="N679" s="178"/>
      <c r="O679" s="178"/>
      <c r="P679" s="187"/>
      <c r="Q679" s="177"/>
    </row>
    <row r="680">
      <c r="A680" s="178"/>
      <c r="B680" s="178"/>
      <c r="C680" s="178"/>
      <c r="D680" s="196"/>
      <c r="E680" s="196"/>
      <c r="F680" s="196"/>
      <c r="G680" s="178"/>
      <c r="H680" s="178"/>
      <c r="I680" s="178"/>
      <c r="J680" s="178"/>
      <c r="K680" s="178"/>
      <c r="L680" s="178"/>
      <c r="M680" s="178"/>
      <c r="N680" s="178"/>
      <c r="O680" s="178"/>
      <c r="P680" s="187"/>
      <c r="Q680" s="177"/>
    </row>
    <row r="681">
      <c r="A681" s="178"/>
      <c r="B681" s="178"/>
      <c r="C681" s="178"/>
      <c r="D681" s="196"/>
      <c r="E681" s="196"/>
      <c r="F681" s="196"/>
      <c r="G681" s="178"/>
      <c r="H681" s="178"/>
      <c r="I681" s="178"/>
      <c r="J681" s="178"/>
      <c r="K681" s="178"/>
      <c r="L681" s="178"/>
      <c r="M681" s="178"/>
      <c r="N681" s="178"/>
      <c r="O681" s="178"/>
      <c r="P681" s="187"/>
      <c r="Q681" s="177"/>
    </row>
    <row r="682">
      <c r="A682" s="178"/>
      <c r="B682" s="178"/>
      <c r="C682" s="178"/>
      <c r="D682" s="196"/>
      <c r="E682" s="196"/>
      <c r="F682" s="196"/>
      <c r="G682" s="178"/>
      <c r="H682" s="178"/>
      <c r="I682" s="178"/>
      <c r="J682" s="178"/>
      <c r="K682" s="178"/>
      <c r="L682" s="178"/>
      <c r="M682" s="178"/>
      <c r="N682" s="178"/>
      <c r="O682" s="178"/>
      <c r="P682" s="187"/>
      <c r="Q682" s="177"/>
    </row>
    <row r="683">
      <c r="A683" s="178"/>
      <c r="B683" s="178"/>
      <c r="C683" s="178"/>
      <c r="D683" s="196"/>
      <c r="E683" s="196"/>
      <c r="F683" s="196"/>
      <c r="G683" s="178"/>
      <c r="H683" s="178"/>
      <c r="I683" s="178"/>
      <c r="J683" s="178"/>
      <c r="K683" s="178"/>
      <c r="L683" s="178"/>
      <c r="M683" s="178"/>
      <c r="N683" s="178"/>
      <c r="O683" s="178"/>
      <c r="P683" s="187"/>
      <c r="Q683" s="177"/>
    </row>
    <row r="684">
      <c r="A684" s="178"/>
      <c r="B684" s="178"/>
      <c r="C684" s="178"/>
      <c r="D684" s="196"/>
      <c r="E684" s="196"/>
      <c r="F684" s="196"/>
      <c r="G684" s="178"/>
      <c r="H684" s="178"/>
      <c r="I684" s="178"/>
      <c r="J684" s="178"/>
      <c r="K684" s="178"/>
      <c r="L684" s="178"/>
      <c r="M684" s="178"/>
      <c r="N684" s="178"/>
      <c r="O684" s="178"/>
      <c r="P684" s="187"/>
      <c r="Q684" s="177"/>
    </row>
    <row r="685">
      <c r="A685" s="178"/>
      <c r="B685" s="178"/>
      <c r="C685" s="178"/>
      <c r="D685" s="196"/>
      <c r="E685" s="196"/>
      <c r="F685" s="196"/>
      <c r="G685" s="178"/>
      <c r="H685" s="178"/>
      <c r="I685" s="178"/>
      <c r="J685" s="178"/>
      <c r="K685" s="178"/>
      <c r="L685" s="178"/>
      <c r="M685" s="178"/>
      <c r="N685" s="178"/>
      <c r="O685" s="178"/>
      <c r="P685" s="187"/>
      <c r="Q685" s="177"/>
    </row>
    <row r="686">
      <c r="A686" s="178"/>
      <c r="B686" s="178"/>
      <c r="C686" s="178"/>
      <c r="D686" s="196"/>
      <c r="E686" s="196"/>
      <c r="F686" s="196"/>
      <c r="G686" s="178"/>
      <c r="H686" s="178"/>
      <c r="I686" s="178"/>
      <c r="J686" s="178"/>
      <c r="K686" s="178"/>
      <c r="L686" s="178"/>
      <c r="M686" s="178"/>
      <c r="N686" s="178"/>
      <c r="O686" s="178"/>
      <c r="P686" s="187"/>
      <c r="Q686" s="177"/>
    </row>
    <row r="687">
      <c r="A687" s="178"/>
      <c r="B687" s="178"/>
      <c r="C687" s="178"/>
      <c r="D687" s="196"/>
      <c r="E687" s="196"/>
      <c r="F687" s="196"/>
      <c r="G687" s="178"/>
      <c r="H687" s="178"/>
      <c r="I687" s="178"/>
      <c r="J687" s="178"/>
      <c r="K687" s="178"/>
      <c r="L687" s="178"/>
      <c r="M687" s="178"/>
      <c r="N687" s="178"/>
      <c r="O687" s="178"/>
      <c r="P687" s="187"/>
      <c r="Q687" s="177"/>
    </row>
    <row r="688">
      <c r="A688" s="178"/>
      <c r="B688" s="178"/>
      <c r="C688" s="178"/>
      <c r="D688" s="196"/>
      <c r="E688" s="196"/>
      <c r="F688" s="196"/>
      <c r="G688" s="178"/>
      <c r="H688" s="178"/>
      <c r="I688" s="178"/>
      <c r="J688" s="178"/>
      <c r="K688" s="178"/>
      <c r="L688" s="178"/>
      <c r="M688" s="178"/>
      <c r="N688" s="178"/>
      <c r="O688" s="178"/>
      <c r="P688" s="187"/>
      <c r="Q688" s="177"/>
    </row>
    <row r="689">
      <c r="A689" s="178"/>
      <c r="B689" s="178"/>
      <c r="C689" s="178"/>
      <c r="D689" s="196"/>
      <c r="E689" s="196"/>
      <c r="F689" s="196"/>
      <c r="G689" s="178"/>
      <c r="H689" s="178"/>
      <c r="I689" s="178"/>
      <c r="J689" s="178"/>
      <c r="K689" s="178"/>
      <c r="L689" s="178"/>
      <c r="M689" s="178"/>
      <c r="N689" s="178"/>
      <c r="O689" s="178"/>
      <c r="P689" s="187"/>
      <c r="Q689" s="177"/>
    </row>
    <row r="690">
      <c r="A690" s="178"/>
      <c r="B690" s="178"/>
      <c r="C690" s="178"/>
      <c r="D690" s="196"/>
      <c r="E690" s="196"/>
      <c r="F690" s="196"/>
      <c r="G690" s="178"/>
      <c r="H690" s="178"/>
      <c r="I690" s="178"/>
      <c r="J690" s="178"/>
      <c r="K690" s="178"/>
      <c r="L690" s="178"/>
      <c r="M690" s="178"/>
      <c r="N690" s="178"/>
      <c r="O690" s="178"/>
      <c r="P690" s="187"/>
      <c r="Q690" s="177"/>
    </row>
    <row r="691">
      <c r="A691" s="178"/>
      <c r="B691" s="178"/>
      <c r="C691" s="178"/>
      <c r="D691" s="196"/>
      <c r="E691" s="196"/>
      <c r="F691" s="196"/>
      <c r="G691" s="178"/>
      <c r="H691" s="178"/>
      <c r="I691" s="178"/>
      <c r="J691" s="178"/>
      <c r="K691" s="178"/>
      <c r="L691" s="178"/>
      <c r="M691" s="178"/>
      <c r="N691" s="178"/>
      <c r="O691" s="178"/>
      <c r="P691" s="187"/>
      <c r="Q691" s="177"/>
    </row>
    <row r="692">
      <c r="A692" s="178"/>
      <c r="B692" s="178"/>
      <c r="C692" s="178"/>
      <c r="D692" s="196"/>
      <c r="E692" s="196"/>
      <c r="F692" s="196"/>
      <c r="G692" s="178"/>
      <c r="H692" s="178"/>
      <c r="I692" s="178"/>
      <c r="J692" s="178"/>
      <c r="K692" s="178"/>
      <c r="L692" s="178"/>
      <c r="M692" s="178"/>
      <c r="N692" s="178"/>
      <c r="O692" s="178"/>
      <c r="P692" s="187"/>
      <c r="Q692" s="177"/>
    </row>
    <row r="693">
      <c r="A693" s="178"/>
      <c r="B693" s="178"/>
      <c r="C693" s="178"/>
      <c r="D693" s="196"/>
      <c r="E693" s="196"/>
      <c r="F693" s="196"/>
      <c r="G693" s="178"/>
      <c r="H693" s="178"/>
      <c r="I693" s="178"/>
      <c r="J693" s="178"/>
      <c r="K693" s="178"/>
      <c r="L693" s="178"/>
      <c r="M693" s="178"/>
      <c r="N693" s="178"/>
      <c r="O693" s="178"/>
      <c r="P693" s="187"/>
      <c r="Q693" s="177"/>
    </row>
    <row r="694">
      <c r="A694" s="178"/>
      <c r="B694" s="178"/>
      <c r="C694" s="178"/>
      <c r="D694" s="196"/>
      <c r="E694" s="196"/>
      <c r="F694" s="196"/>
      <c r="G694" s="178"/>
      <c r="H694" s="178"/>
      <c r="I694" s="178"/>
      <c r="J694" s="178"/>
      <c r="K694" s="178"/>
      <c r="L694" s="178"/>
      <c r="M694" s="178"/>
      <c r="N694" s="178"/>
      <c r="O694" s="178"/>
      <c r="P694" s="187"/>
      <c r="Q694" s="177"/>
    </row>
    <row r="695">
      <c r="A695" s="178"/>
      <c r="B695" s="178"/>
      <c r="C695" s="178"/>
      <c r="D695" s="196"/>
      <c r="E695" s="196"/>
      <c r="F695" s="196"/>
      <c r="G695" s="178"/>
      <c r="H695" s="178"/>
      <c r="I695" s="178"/>
      <c r="J695" s="178"/>
      <c r="K695" s="178"/>
      <c r="L695" s="178"/>
      <c r="M695" s="178"/>
      <c r="N695" s="178"/>
      <c r="O695" s="178"/>
      <c r="P695" s="187"/>
      <c r="Q695" s="177"/>
    </row>
    <row r="696">
      <c r="A696" s="178"/>
      <c r="B696" s="178"/>
      <c r="C696" s="178"/>
      <c r="D696" s="196"/>
      <c r="E696" s="196"/>
      <c r="F696" s="196"/>
      <c r="G696" s="178"/>
      <c r="H696" s="178"/>
      <c r="I696" s="178"/>
      <c r="J696" s="178"/>
      <c r="K696" s="178"/>
      <c r="L696" s="178"/>
      <c r="M696" s="178"/>
      <c r="N696" s="178"/>
      <c r="O696" s="178"/>
      <c r="P696" s="187"/>
      <c r="Q696" s="177"/>
    </row>
    <row r="697">
      <c r="A697" s="178"/>
      <c r="B697" s="178"/>
      <c r="C697" s="178"/>
      <c r="D697" s="196"/>
      <c r="E697" s="196"/>
      <c r="F697" s="196"/>
      <c r="G697" s="178"/>
      <c r="H697" s="178"/>
      <c r="I697" s="178"/>
      <c r="J697" s="178"/>
      <c r="K697" s="178"/>
      <c r="L697" s="178"/>
      <c r="M697" s="178"/>
      <c r="N697" s="178"/>
      <c r="O697" s="178"/>
      <c r="P697" s="187"/>
      <c r="Q697" s="177"/>
    </row>
    <row r="698">
      <c r="A698" s="178"/>
      <c r="B698" s="178"/>
      <c r="C698" s="178"/>
      <c r="D698" s="196"/>
      <c r="E698" s="196"/>
      <c r="F698" s="196"/>
      <c r="G698" s="178"/>
      <c r="H698" s="178"/>
      <c r="I698" s="178"/>
      <c r="J698" s="178"/>
      <c r="K698" s="178"/>
      <c r="L698" s="178"/>
      <c r="M698" s="178"/>
      <c r="N698" s="178"/>
      <c r="O698" s="178"/>
      <c r="P698" s="187"/>
      <c r="Q698" s="177"/>
    </row>
    <row r="699">
      <c r="A699" s="178"/>
      <c r="B699" s="178"/>
      <c r="C699" s="178"/>
      <c r="D699" s="196"/>
      <c r="E699" s="196"/>
      <c r="F699" s="196"/>
      <c r="G699" s="178"/>
      <c r="H699" s="178"/>
      <c r="I699" s="178"/>
      <c r="J699" s="178"/>
      <c r="K699" s="178"/>
      <c r="L699" s="178"/>
      <c r="M699" s="178"/>
      <c r="N699" s="178"/>
      <c r="O699" s="178"/>
      <c r="P699" s="187"/>
      <c r="Q699" s="177"/>
    </row>
    <row r="700">
      <c r="A700" s="178"/>
      <c r="B700" s="178"/>
      <c r="C700" s="178"/>
      <c r="D700" s="196"/>
      <c r="E700" s="196"/>
      <c r="F700" s="196"/>
      <c r="G700" s="178"/>
      <c r="H700" s="178"/>
      <c r="I700" s="178"/>
      <c r="J700" s="178"/>
      <c r="K700" s="178"/>
      <c r="L700" s="178"/>
      <c r="M700" s="178"/>
      <c r="N700" s="178"/>
      <c r="O700" s="178"/>
      <c r="P700" s="187"/>
      <c r="Q700" s="177"/>
    </row>
    <row r="701">
      <c r="A701" s="178"/>
      <c r="B701" s="178"/>
      <c r="C701" s="178"/>
      <c r="D701" s="196"/>
      <c r="E701" s="196"/>
      <c r="F701" s="196"/>
      <c r="G701" s="178"/>
      <c r="H701" s="178"/>
      <c r="I701" s="178"/>
      <c r="J701" s="178"/>
      <c r="K701" s="178"/>
      <c r="L701" s="178"/>
      <c r="M701" s="178"/>
      <c r="N701" s="178"/>
      <c r="O701" s="178"/>
      <c r="P701" s="187"/>
      <c r="Q701" s="177"/>
    </row>
    <row r="702">
      <c r="A702" s="178"/>
      <c r="B702" s="178"/>
      <c r="C702" s="178"/>
      <c r="D702" s="196"/>
      <c r="E702" s="196"/>
      <c r="F702" s="196"/>
      <c r="G702" s="178"/>
      <c r="H702" s="178"/>
      <c r="I702" s="178"/>
      <c r="J702" s="178"/>
      <c r="K702" s="178"/>
      <c r="L702" s="178"/>
      <c r="M702" s="178"/>
      <c r="N702" s="178"/>
      <c r="O702" s="178"/>
      <c r="P702" s="187"/>
      <c r="Q702" s="177"/>
    </row>
    <row r="703">
      <c r="A703" s="178"/>
      <c r="B703" s="178"/>
      <c r="C703" s="178"/>
      <c r="D703" s="196"/>
      <c r="E703" s="196"/>
      <c r="F703" s="196"/>
      <c r="G703" s="178"/>
      <c r="H703" s="178"/>
      <c r="I703" s="178"/>
      <c r="J703" s="178"/>
      <c r="K703" s="178"/>
      <c r="L703" s="178"/>
      <c r="M703" s="178"/>
      <c r="N703" s="178"/>
      <c r="O703" s="178"/>
      <c r="P703" s="187"/>
      <c r="Q703" s="177"/>
    </row>
    <row r="704">
      <c r="A704" s="178"/>
      <c r="B704" s="178"/>
      <c r="C704" s="178"/>
      <c r="D704" s="196"/>
      <c r="E704" s="196"/>
      <c r="F704" s="196"/>
      <c r="G704" s="178"/>
      <c r="H704" s="178"/>
      <c r="I704" s="178"/>
      <c r="J704" s="178"/>
      <c r="K704" s="178"/>
      <c r="L704" s="178"/>
      <c r="M704" s="178"/>
      <c r="N704" s="178"/>
      <c r="O704" s="178"/>
      <c r="P704" s="187"/>
      <c r="Q704" s="177"/>
    </row>
    <row r="705">
      <c r="A705" s="178"/>
      <c r="B705" s="178"/>
      <c r="C705" s="178"/>
      <c r="D705" s="196"/>
      <c r="E705" s="196"/>
      <c r="F705" s="196"/>
      <c r="G705" s="178"/>
      <c r="H705" s="178"/>
      <c r="I705" s="178"/>
      <c r="J705" s="178"/>
      <c r="K705" s="178"/>
      <c r="L705" s="178"/>
      <c r="M705" s="178"/>
      <c r="N705" s="178"/>
      <c r="O705" s="178"/>
      <c r="P705" s="187"/>
      <c r="Q705" s="177"/>
    </row>
    <row r="706">
      <c r="A706" s="178"/>
      <c r="B706" s="178"/>
      <c r="C706" s="178"/>
      <c r="D706" s="196"/>
      <c r="E706" s="196"/>
      <c r="F706" s="196"/>
      <c r="G706" s="178"/>
      <c r="H706" s="178"/>
      <c r="I706" s="178"/>
      <c r="J706" s="178"/>
      <c r="K706" s="178"/>
      <c r="L706" s="178"/>
      <c r="M706" s="178"/>
      <c r="N706" s="178"/>
      <c r="O706" s="178"/>
      <c r="P706" s="187"/>
      <c r="Q706" s="177"/>
    </row>
    <row r="707">
      <c r="A707" s="178"/>
      <c r="B707" s="178"/>
      <c r="C707" s="178"/>
      <c r="D707" s="196"/>
      <c r="E707" s="196"/>
      <c r="F707" s="196"/>
      <c r="G707" s="178"/>
      <c r="H707" s="178"/>
      <c r="I707" s="178"/>
      <c r="J707" s="178"/>
      <c r="K707" s="178"/>
      <c r="L707" s="178"/>
      <c r="M707" s="178"/>
      <c r="N707" s="178"/>
      <c r="O707" s="178"/>
      <c r="P707" s="187"/>
      <c r="Q707" s="177"/>
    </row>
    <row r="708">
      <c r="A708" s="178"/>
      <c r="B708" s="178"/>
      <c r="C708" s="178"/>
      <c r="D708" s="196"/>
      <c r="E708" s="196"/>
      <c r="F708" s="196"/>
      <c r="G708" s="178"/>
      <c r="H708" s="178"/>
      <c r="I708" s="178"/>
      <c r="J708" s="178"/>
      <c r="K708" s="178"/>
      <c r="L708" s="178"/>
      <c r="M708" s="178"/>
      <c r="N708" s="178"/>
      <c r="O708" s="178"/>
      <c r="P708" s="187"/>
      <c r="Q708" s="177"/>
    </row>
    <row r="709">
      <c r="A709" s="178"/>
      <c r="B709" s="178"/>
      <c r="C709" s="178"/>
      <c r="D709" s="196"/>
      <c r="E709" s="196"/>
      <c r="F709" s="196"/>
      <c r="G709" s="178"/>
      <c r="H709" s="178"/>
      <c r="I709" s="178"/>
      <c r="J709" s="178"/>
      <c r="K709" s="178"/>
      <c r="L709" s="178"/>
      <c r="M709" s="178"/>
      <c r="N709" s="178"/>
      <c r="O709" s="178"/>
      <c r="P709" s="187"/>
      <c r="Q709" s="177"/>
    </row>
    <row r="710">
      <c r="A710" s="178"/>
      <c r="B710" s="178"/>
      <c r="C710" s="178"/>
      <c r="D710" s="196"/>
      <c r="E710" s="196"/>
      <c r="F710" s="196"/>
      <c r="G710" s="178"/>
      <c r="H710" s="178"/>
      <c r="I710" s="178"/>
      <c r="J710" s="178"/>
      <c r="K710" s="178"/>
      <c r="L710" s="178"/>
      <c r="M710" s="178"/>
      <c r="N710" s="178"/>
      <c r="O710" s="178"/>
      <c r="P710" s="187"/>
      <c r="Q710" s="177"/>
    </row>
    <row r="711">
      <c r="A711" s="178"/>
      <c r="B711" s="178"/>
      <c r="C711" s="178"/>
      <c r="D711" s="196"/>
      <c r="E711" s="196"/>
      <c r="F711" s="196"/>
      <c r="G711" s="178"/>
      <c r="H711" s="178"/>
      <c r="I711" s="178"/>
      <c r="J711" s="178"/>
      <c r="K711" s="178"/>
      <c r="L711" s="178"/>
      <c r="M711" s="178"/>
      <c r="N711" s="178"/>
      <c r="O711" s="178"/>
      <c r="P711" s="187"/>
      <c r="Q711" s="177"/>
    </row>
    <row r="712">
      <c r="A712" s="178"/>
      <c r="B712" s="178"/>
      <c r="C712" s="178"/>
      <c r="D712" s="196"/>
      <c r="E712" s="196"/>
      <c r="F712" s="196"/>
      <c r="G712" s="178"/>
      <c r="H712" s="178"/>
      <c r="I712" s="178"/>
      <c r="J712" s="178"/>
      <c r="K712" s="178"/>
      <c r="L712" s="178"/>
      <c r="M712" s="178"/>
      <c r="N712" s="178"/>
      <c r="O712" s="178"/>
      <c r="P712" s="187"/>
      <c r="Q712" s="177"/>
    </row>
    <row r="713">
      <c r="A713" s="178"/>
      <c r="B713" s="178"/>
      <c r="C713" s="178"/>
      <c r="D713" s="196"/>
      <c r="E713" s="196"/>
      <c r="F713" s="196"/>
      <c r="G713" s="178"/>
      <c r="H713" s="178"/>
      <c r="I713" s="178"/>
      <c r="J713" s="178"/>
      <c r="K713" s="178"/>
      <c r="L713" s="178"/>
      <c r="M713" s="178"/>
      <c r="N713" s="178"/>
      <c r="O713" s="178"/>
      <c r="P713" s="187"/>
      <c r="Q713" s="177"/>
    </row>
    <row r="714">
      <c r="A714" s="178"/>
      <c r="B714" s="178"/>
      <c r="C714" s="178"/>
      <c r="D714" s="196"/>
      <c r="E714" s="196"/>
      <c r="F714" s="196"/>
      <c r="G714" s="178"/>
      <c r="H714" s="178"/>
      <c r="I714" s="178"/>
      <c r="J714" s="178"/>
      <c r="K714" s="178"/>
      <c r="L714" s="178"/>
      <c r="M714" s="178"/>
      <c r="N714" s="178"/>
      <c r="O714" s="178"/>
      <c r="P714" s="187"/>
      <c r="Q714" s="177"/>
    </row>
    <row r="715">
      <c r="A715" s="178"/>
      <c r="B715" s="178"/>
      <c r="C715" s="178"/>
      <c r="D715" s="196"/>
      <c r="E715" s="196"/>
      <c r="F715" s="196"/>
      <c r="G715" s="178"/>
      <c r="H715" s="178"/>
      <c r="I715" s="178"/>
      <c r="J715" s="178"/>
      <c r="K715" s="178"/>
      <c r="L715" s="178"/>
      <c r="M715" s="178"/>
      <c r="N715" s="178"/>
      <c r="O715" s="178"/>
      <c r="P715" s="187"/>
      <c r="Q715" s="177"/>
    </row>
    <row r="716">
      <c r="A716" s="178"/>
      <c r="B716" s="178"/>
      <c r="C716" s="178"/>
      <c r="D716" s="196"/>
      <c r="E716" s="196"/>
      <c r="F716" s="196"/>
      <c r="G716" s="178"/>
      <c r="H716" s="178"/>
      <c r="I716" s="178"/>
      <c r="J716" s="178"/>
      <c r="K716" s="178"/>
      <c r="L716" s="178"/>
      <c r="M716" s="178"/>
      <c r="N716" s="178"/>
      <c r="O716" s="178"/>
      <c r="P716" s="187"/>
      <c r="Q716" s="177"/>
    </row>
    <row r="717">
      <c r="A717" s="178"/>
      <c r="B717" s="178"/>
      <c r="C717" s="178"/>
      <c r="D717" s="196"/>
      <c r="E717" s="196"/>
      <c r="F717" s="196"/>
      <c r="G717" s="178"/>
      <c r="H717" s="178"/>
      <c r="I717" s="178"/>
      <c r="J717" s="178"/>
      <c r="K717" s="178"/>
      <c r="L717" s="178"/>
      <c r="M717" s="178"/>
      <c r="N717" s="178"/>
      <c r="O717" s="178"/>
      <c r="P717" s="187"/>
      <c r="Q717" s="177"/>
    </row>
    <row r="718">
      <c r="A718" s="178"/>
      <c r="B718" s="178"/>
      <c r="C718" s="178"/>
      <c r="D718" s="196"/>
      <c r="E718" s="196"/>
      <c r="F718" s="196"/>
      <c r="G718" s="178"/>
      <c r="H718" s="178"/>
      <c r="I718" s="178"/>
      <c r="J718" s="178"/>
      <c r="K718" s="178"/>
      <c r="L718" s="178"/>
      <c r="M718" s="178"/>
      <c r="N718" s="178"/>
      <c r="O718" s="178"/>
      <c r="P718" s="187"/>
      <c r="Q718" s="177"/>
    </row>
    <row r="719">
      <c r="A719" s="178"/>
      <c r="B719" s="178"/>
      <c r="C719" s="178"/>
      <c r="D719" s="196"/>
      <c r="E719" s="196"/>
      <c r="F719" s="196"/>
      <c r="G719" s="178"/>
      <c r="H719" s="178"/>
      <c r="I719" s="178"/>
      <c r="J719" s="178"/>
      <c r="K719" s="178"/>
      <c r="L719" s="178"/>
      <c r="M719" s="178"/>
      <c r="N719" s="178"/>
      <c r="O719" s="178"/>
      <c r="P719" s="187"/>
      <c r="Q719" s="177"/>
    </row>
    <row r="720">
      <c r="A720" s="178"/>
      <c r="B720" s="178"/>
      <c r="C720" s="178"/>
      <c r="D720" s="196"/>
      <c r="E720" s="196"/>
      <c r="F720" s="196"/>
      <c r="G720" s="178"/>
      <c r="H720" s="178"/>
      <c r="I720" s="178"/>
      <c r="J720" s="178"/>
      <c r="K720" s="178"/>
      <c r="L720" s="178"/>
      <c r="M720" s="178"/>
      <c r="N720" s="178"/>
      <c r="O720" s="178"/>
      <c r="P720" s="187"/>
      <c r="Q720" s="177"/>
    </row>
    <row r="721">
      <c r="A721" s="178"/>
      <c r="B721" s="178"/>
      <c r="C721" s="178"/>
      <c r="D721" s="196"/>
      <c r="E721" s="196"/>
      <c r="F721" s="196"/>
      <c r="G721" s="178"/>
      <c r="H721" s="178"/>
      <c r="I721" s="178"/>
      <c r="J721" s="178"/>
      <c r="K721" s="178"/>
      <c r="L721" s="178"/>
      <c r="M721" s="178"/>
      <c r="N721" s="178"/>
      <c r="O721" s="178"/>
      <c r="P721" s="187"/>
      <c r="Q721" s="177"/>
    </row>
    <row r="722">
      <c r="A722" s="178"/>
      <c r="B722" s="178"/>
      <c r="C722" s="178"/>
      <c r="D722" s="196"/>
      <c r="E722" s="196"/>
      <c r="F722" s="196"/>
      <c r="G722" s="178"/>
      <c r="H722" s="178"/>
      <c r="I722" s="178"/>
      <c r="J722" s="178"/>
      <c r="K722" s="178"/>
      <c r="L722" s="178"/>
      <c r="M722" s="178"/>
      <c r="N722" s="178"/>
      <c r="O722" s="178"/>
      <c r="P722" s="187"/>
      <c r="Q722" s="177"/>
    </row>
    <row r="723">
      <c r="A723" s="178"/>
      <c r="B723" s="178"/>
      <c r="C723" s="178"/>
      <c r="D723" s="196"/>
      <c r="E723" s="196"/>
      <c r="F723" s="196"/>
      <c r="G723" s="178"/>
      <c r="H723" s="178"/>
      <c r="I723" s="178"/>
      <c r="J723" s="178"/>
      <c r="K723" s="178"/>
      <c r="L723" s="178"/>
      <c r="M723" s="178"/>
      <c r="N723" s="178"/>
      <c r="O723" s="178"/>
      <c r="P723" s="187"/>
      <c r="Q723" s="177"/>
    </row>
    <row r="724">
      <c r="A724" s="178"/>
      <c r="B724" s="178"/>
      <c r="C724" s="178"/>
      <c r="D724" s="196"/>
      <c r="E724" s="196"/>
      <c r="F724" s="196"/>
      <c r="G724" s="178"/>
      <c r="H724" s="178"/>
      <c r="I724" s="178"/>
      <c r="J724" s="178"/>
      <c r="K724" s="178"/>
      <c r="L724" s="178"/>
      <c r="M724" s="178"/>
      <c r="N724" s="178"/>
      <c r="O724" s="178"/>
      <c r="P724" s="187"/>
      <c r="Q724" s="177"/>
    </row>
    <row r="725">
      <c r="A725" s="178"/>
      <c r="B725" s="178"/>
      <c r="C725" s="178"/>
      <c r="D725" s="196"/>
      <c r="E725" s="196"/>
      <c r="F725" s="196"/>
      <c r="G725" s="178"/>
      <c r="H725" s="178"/>
      <c r="I725" s="178"/>
      <c r="J725" s="178"/>
      <c r="K725" s="178"/>
      <c r="L725" s="178"/>
      <c r="M725" s="178"/>
      <c r="N725" s="178"/>
      <c r="O725" s="178"/>
      <c r="P725" s="187"/>
      <c r="Q725" s="177"/>
    </row>
    <row r="726">
      <c r="A726" s="178"/>
      <c r="B726" s="178"/>
      <c r="C726" s="178"/>
      <c r="D726" s="196"/>
      <c r="E726" s="196"/>
      <c r="F726" s="196"/>
      <c r="G726" s="178"/>
      <c r="H726" s="178"/>
      <c r="I726" s="178"/>
      <c r="J726" s="178"/>
      <c r="K726" s="178"/>
      <c r="L726" s="178"/>
      <c r="M726" s="178"/>
      <c r="N726" s="178"/>
      <c r="O726" s="178"/>
      <c r="P726" s="187"/>
      <c r="Q726" s="177"/>
    </row>
    <row r="727">
      <c r="A727" s="178"/>
      <c r="B727" s="178"/>
      <c r="C727" s="178"/>
      <c r="D727" s="196"/>
      <c r="E727" s="196"/>
      <c r="F727" s="196"/>
      <c r="G727" s="178"/>
      <c r="H727" s="178"/>
      <c r="I727" s="178"/>
      <c r="J727" s="178"/>
      <c r="K727" s="178"/>
      <c r="L727" s="178"/>
      <c r="M727" s="178"/>
      <c r="N727" s="178"/>
      <c r="O727" s="178"/>
      <c r="P727" s="187"/>
      <c r="Q727" s="177"/>
    </row>
    <row r="728">
      <c r="A728" s="178"/>
      <c r="B728" s="178"/>
      <c r="C728" s="178"/>
      <c r="D728" s="196"/>
      <c r="E728" s="196"/>
      <c r="F728" s="196"/>
      <c r="G728" s="178"/>
      <c r="H728" s="178"/>
      <c r="I728" s="178"/>
      <c r="J728" s="178"/>
      <c r="K728" s="178"/>
      <c r="L728" s="178"/>
      <c r="M728" s="178"/>
      <c r="N728" s="178"/>
      <c r="O728" s="178"/>
      <c r="P728" s="187"/>
      <c r="Q728" s="177"/>
    </row>
    <row r="729">
      <c r="A729" s="178"/>
      <c r="B729" s="178"/>
      <c r="C729" s="178"/>
      <c r="D729" s="196"/>
      <c r="E729" s="196"/>
      <c r="F729" s="196"/>
      <c r="G729" s="178"/>
      <c r="H729" s="178"/>
      <c r="I729" s="178"/>
      <c r="J729" s="178"/>
      <c r="K729" s="178"/>
      <c r="L729" s="178"/>
      <c r="M729" s="178"/>
      <c r="N729" s="178"/>
      <c r="O729" s="178"/>
      <c r="P729" s="187"/>
      <c r="Q729" s="177"/>
    </row>
    <row r="730">
      <c r="A730" s="178"/>
      <c r="B730" s="178"/>
      <c r="C730" s="178"/>
      <c r="D730" s="196"/>
      <c r="E730" s="196"/>
      <c r="F730" s="196"/>
      <c r="G730" s="178"/>
      <c r="H730" s="178"/>
      <c r="I730" s="178"/>
      <c r="J730" s="178"/>
      <c r="K730" s="178"/>
      <c r="L730" s="178"/>
      <c r="M730" s="178"/>
      <c r="N730" s="178"/>
      <c r="O730" s="178"/>
      <c r="P730" s="187"/>
      <c r="Q730" s="177"/>
    </row>
    <row r="731">
      <c r="A731" s="178"/>
      <c r="B731" s="178"/>
      <c r="C731" s="178"/>
      <c r="D731" s="196"/>
      <c r="E731" s="196"/>
      <c r="F731" s="196"/>
      <c r="G731" s="178"/>
      <c r="H731" s="178"/>
      <c r="I731" s="178"/>
      <c r="J731" s="178"/>
      <c r="K731" s="178"/>
      <c r="L731" s="178"/>
      <c r="M731" s="178"/>
      <c r="N731" s="178"/>
      <c r="O731" s="178"/>
      <c r="P731" s="187"/>
      <c r="Q731" s="177"/>
    </row>
    <row r="732">
      <c r="A732" s="178"/>
      <c r="B732" s="178"/>
      <c r="C732" s="178"/>
      <c r="D732" s="196"/>
      <c r="E732" s="196"/>
      <c r="F732" s="196"/>
      <c r="G732" s="178"/>
      <c r="H732" s="178"/>
      <c r="I732" s="178"/>
      <c r="J732" s="178"/>
      <c r="K732" s="178"/>
      <c r="L732" s="178"/>
      <c r="M732" s="178"/>
      <c r="N732" s="178"/>
      <c r="O732" s="178"/>
      <c r="P732" s="187"/>
      <c r="Q732" s="177"/>
    </row>
    <row r="733">
      <c r="A733" s="178"/>
      <c r="B733" s="178"/>
      <c r="C733" s="178"/>
      <c r="D733" s="196"/>
      <c r="E733" s="196"/>
      <c r="F733" s="196"/>
      <c r="G733" s="178"/>
      <c r="H733" s="178"/>
      <c r="I733" s="178"/>
      <c r="J733" s="178"/>
      <c r="K733" s="178"/>
      <c r="L733" s="178"/>
      <c r="M733" s="178"/>
      <c r="N733" s="178"/>
      <c r="O733" s="178"/>
      <c r="P733" s="187"/>
      <c r="Q733" s="177"/>
    </row>
    <row r="734">
      <c r="A734" s="178"/>
      <c r="B734" s="178"/>
      <c r="C734" s="178"/>
      <c r="D734" s="196"/>
      <c r="E734" s="196"/>
      <c r="F734" s="196"/>
      <c r="G734" s="178"/>
      <c r="H734" s="178"/>
      <c r="I734" s="178"/>
      <c r="J734" s="178"/>
      <c r="K734" s="178"/>
      <c r="L734" s="178"/>
      <c r="M734" s="178"/>
      <c r="N734" s="178"/>
      <c r="O734" s="178"/>
      <c r="P734" s="187"/>
      <c r="Q734" s="177"/>
    </row>
    <row r="735">
      <c r="A735" s="178"/>
      <c r="B735" s="178"/>
      <c r="C735" s="178"/>
      <c r="D735" s="196"/>
      <c r="E735" s="196"/>
      <c r="F735" s="196"/>
      <c r="G735" s="178"/>
      <c r="H735" s="178"/>
      <c r="I735" s="178"/>
      <c r="J735" s="178"/>
      <c r="K735" s="178"/>
      <c r="L735" s="178"/>
      <c r="M735" s="178"/>
      <c r="N735" s="178"/>
      <c r="O735" s="178"/>
      <c r="P735" s="187"/>
      <c r="Q735" s="177"/>
    </row>
    <row r="736">
      <c r="A736" s="178"/>
      <c r="B736" s="178"/>
      <c r="C736" s="178"/>
      <c r="D736" s="196"/>
      <c r="E736" s="196"/>
      <c r="F736" s="196"/>
      <c r="G736" s="178"/>
      <c r="H736" s="178"/>
      <c r="I736" s="178"/>
      <c r="J736" s="178"/>
      <c r="K736" s="178"/>
      <c r="L736" s="178"/>
      <c r="M736" s="178"/>
      <c r="N736" s="178"/>
      <c r="O736" s="178"/>
      <c r="P736" s="187"/>
      <c r="Q736" s="177"/>
    </row>
    <row r="737">
      <c r="A737" s="178"/>
      <c r="B737" s="178"/>
      <c r="C737" s="178"/>
      <c r="D737" s="196"/>
      <c r="E737" s="196"/>
      <c r="F737" s="196"/>
      <c r="G737" s="178"/>
      <c r="H737" s="178"/>
      <c r="I737" s="178"/>
      <c r="J737" s="178"/>
      <c r="K737" s="178"/>
      <c r="L737" s="178"/>
      <c r="M737" s="178"/>
      <c r="N737" s="178"/>
      <c r="O737" s="178"/>
      <c r="P737" s="187"/>
      <c r="Q737" s="177"/>
    </row>
    <row r="738">
      <c r="A738" s="178"/>
      <c r="B738" s="178"/>
      <c r="C738" s="178"/>
      <c r="D738" s="196"/>
      <c r="E738" s="196"/>
      <c r="F738" s="196"/>
      <c r="G738" s="178"/>
      <c r="H738" s="178"/>
      <c r="I738" s="178"/>
      <c r="J738" s="178"/>
      <c r="K738" s="178"/>
      <c r="L738" s="178"/>
      <c r="M738" s="178"/>
      <c r="N738" s="178"/>
      <c r="O738" s="178"/>
      <c r="P738" s="187"/>
      <c r="Q738" s="177"/>
    </row>
    <row r="739">
      <c r="A739" s="178"/>
      <c r="B739" s="178"/>
      <c r="C739" s="178"/>
      <c r="D739" s="196"/>
      <c r="E739" s="196"/>
      <c r="F739" s="196"/>
      <c r="G739" s="178"/>
      <c r="H739" s="178"/>
      <c r="I739" s="178"/>
      <c r="J739" s="178"/>
      <c r="K739" s="178"/>
      <c r="L739" s="178"/>
      <c r="M739" s="178"/>
      <c r="N739" s="178"/>
      <c r="O739" s="178"/>
      <c r="P739" s="187"/>
      <c r="Q739" s="177"/>
    </row>
    <row r="740">
      <c r="A740" s="178"/>
      <c r="B740" s="178"/>
      <c r="C740" s="178"/>
      <c r="D740" s="196"/>
      <c r="E740" s="196"/>
      <c r="F740" s="196"/>
      <c r="G740" s="178"/>
      <c r="H740" s="178"/>
      <c r="I740" s="178"/>
      <c r="J740" s="178"/>
      <c r="K740" s="178"/>
      <c r="L740" s="178"/>
      <c r="M740" s="178"/>
      <c r="N740" s="178"/>
      <c r="O740" s="178"/>
      <c r="P740" s="187"/>
      <c r="Q740" s="177"/>
    </row>
    <row r="741">
      <c r="A741" s="178"/>
      <c r="B741" s="178"/>
      <c r="C741" s="178"/>
      <c r="D741" s="196"/>
      <c r="E741" s="196"/>
      <c r="F741" s="196"/>
      <c r="G741" s="178"/>
      <c r="H741" s="178"/>
      <c r="I741" s="178"/>
      <c r="J741" s="178"/>
      <c r="K741" s="178"/>
      <c r="L741" s="178"/>
      <c r="M741" s="178"/>
      <c r="N741" s="178"/>
      <c r="O741" s="178"/>
      <c r="P741" s="187"/>
      <c r="Q741" s="177"/>
    </row>
    <row r="742">
      <c r="A742" s="178"/>
      <c r="B742" s="178"/>
      <c r="C742" s="178"/>
      <c r="D742" s="196"/>
      <c r="E742" s="196"/>
      <c r="F742" s="196"/>
      <c r="G742" s="178"/>
      <c r="H742" s="178"/>
      <c r="I742" s="178"/>
      <c r="J742" s="178"/>
      <c r="K742" s="178"/>
      <c r="L742" s="178"/>
      <c r="M742" s="178"/>
      <c r="N742" s="178"/>
      <c r="O742" s="178"/>
      <c r="P742" s="187"/>
      <c r="Q742" s="177"/>
    </row>
    <row r="743">
      <c r="A743" s="178"/>
      <c r="B743" s="178"/>
      <c r="C743" s="178"/>
      <c r="D743" s="196"/>
      <c r="E743" s="196"/>
      <c r="F743" s="196"/>
      <c r="G743" s="178"/>
      <c r="H743" s="178"/>
      <c r="I743" s="178"/>
      <c r="J743" s="178"/>
      <c r="K743" s="178"/>
      <c r="L743" s="178"/>
      <c r="M743" s="178"/>
      <c r="N743" s="178"/>
      <c r="O743" s="178"/>
      <c r="P743" s="187"/>
      <c r="Q743" s="177"/>
    </row>
    <row r="744">
      <c r="A744" s="178"/>
      <c r="B744" s="178"/>
      <c r="C744" s="178"/>
      <c r="D744" s="196"/>
      <c r="E744" s="196"/>
      <c r="F744" s="196"/>
      <c r="G744" s="178"/>
      <c r="H744" s="178"/>
      <c r="I744" s="178"/>
      <c r="J744" s="178"/>
      <c r="K744" s="178"/>
      <c r="L744" s="178"/>
      <c r="M744" s="178"/>
      <c r="N744" s="178"/>
      <c r="O744" s="178"/>
      <c r="P744" s="187"/>
      <c r="Q744" s="177"/>
    </row>
    <row r="745">
      <c r="A745" s="178"/>
      <c r="B745" s="178"/>
      <c r="C745" s="178"/>
      <c r="D745" s="196"/>
      <c r="E745" s="196"/>
      <c r="F745" s="196"/>
      <c r="G745" s="178"/>
      <c r="H745" s="178"/>
      <c r="I745" s="178"/>
      <c r="J745" s="178"/>
      <c r="K745" s="178"/>
      <c r="L745" s="178"/>
      <c r="M745" s="178"/>
      <c r="N745" s="178"/>
      <c r="O745" s="178"/>
      <c r="P745" s="187"/>
      <c r="Q745" s="177"/>
    </row>
    <row r="746">
      <c r="A746" s="178"/>
      <c r="B746" s="178"/>
      <c r="C746" s="178"/>
      <c r="D746" s="196"/>
      <c r="E746" s="196"/>
      <c r="F746" s="196"/>
      <c r="G746" s="178"/>
      <c r="H746" s="178"/>
      <c r="I746" s="178"/>
      <c r="J746" s="178"/>
      <c r="K746" s="178"/>
      <c r="L746" s="178"/>
      <c r="M746" s="178"/>
      <c r="N746" s="178"/>
      <c r="O746" s="178"/>
      <c r="P746" s="187"/>
      <c r="Q746" s="177"/>
    </row>
    <row r="747">
      <c r="A747" s="178"/>
      <c r="B747" s="178"/>
      <c r="C747" s="178"/>
      <c r="D747" s="196"/>
      <c r="E747" s="196"/>
      <c r="F747" s="196"/>
      <c r="G747" s="178"/>
      <c r="H747" s="178"/>
      <c r="I747" s="178"/>
      <c r="J747" s="178"/>
      <c r="K747" s="178"/>
      <c r="L747" s="178"/>
      <c r="M747" s="178"/>
      <c r="N747" s="178"/>
      <c r="O747" s="178"/>
      <c r="P747" s="187"/>
      <c r="Q747" s="177"/>
    </row>
    <row r="748">
      <c r="A748" s="178"/>
      <c r="B748" s="178"/>
      <c r="C748" s="178"/>
      <c r="D748" s="196"/>
      <c r="E748" s="196"/>
      <c r="F748" s="196"/>
      <c r="G748" s="178"/>
      <c r="H748" s="178"/>
      <c r="I748" s="178"/>
      <c r="J748" s="178"/>
      <c r="K748" s="178"/>
      <c r="L748" s="178"/>
      <c r="M748" s="178"/>
      <c r="N748" s="178"/>
      <c r="O748" s="178"/>
      <c r="P748" s="187"/>
      <c r="Q748" s="177"/>
    </row>
    <row r="749">
      <c r="A749" s="178"/>
      <c r="B749" s="178"/>
      <c r="C749" s="178"/>
      <c r="D749" s="196"/>
      <c r="E749" s="196"/>
      <c r="F749" s="196"/>
      <c r="G749" s="178"/>
      <c r="H749" s="178"/>
      <c r="I749" s="178"/>
      <c r="J749" s="178"/>
      <c r="K749" s="178"/>
      <c r="L749" s="178"/>
      <c r="M749" s="178"/>
      <c r="N749" s="178"/>
      <c r="O749" s="178"/>
      <c r="P749" s="187"/>
      <c r="Q749" s="177"/>
    </row>
    <row r="750">
      <c r="A750" s="178"/>
      <c r="B750" s="178"/>
      <c r="C750" s="178"/>
      <c r="D750" s="196"/>
      <c r="E750" s="196"/>
      <c r="F750" s="196"/>
      <c r="G750" s="178"/>
      <c r="H750" s="178"/>
      <c r="I750" s="178"/>
      <c r="J750" s="178"/>
      <c r="K750" s="178"/>
      <c r="L750" s="178"/>
      <c r="M750" s="178"/>
      <c r="N750" s="178"/>
      <c r="O750" s="178"/>
      <c r="P750" s="187"/>
      <c r="Q750" s="177"/>
    </row>
    <row r="751">
      <c r="A751" s="178"/>
      <c r="B751" s="178"/>
      <c r="C751" s="178"/>
      <c r="D751" s="196"/>
      <c r="E751" s="196"/>
      <c r="F751" s="196"/>
      <c r="G751" s="178"/>
      <c r="H751" s="178"/>
      <c r="I751" s="178"/>
      <c r="J751" s="178"/>
      <c r="K751" s="178"/>
      <c r="L751" s="178"/>
      <c r="M751" s="178"/>
      <c r="N751" s="178"/>
      <c r="O751" s="178"/>
      <c r="P751" s="187"/>
      <c r="Q751" s="177"/>
    </row>
    <row r="752">
      <c r="A752" s="178"/>
      <c r="B752" s="178"/>
      <c r="C752" s="178"/>
      <c r="D752" s="196"/>
      <c r="E752" s="196"/>
      <c r="F752" s="196"/>
      <c r="G752" s="178"/>
      <c r="H752" s="178"/>
      <c r="I752" s="178"/>
      <c r="J752" s="178"/>
      <c r="K752" s="178"/>
      <c r="L752" s="178"/>
      <c r="M752" s="178"/>
      <c r="N752" s="178"/>
      <c r="O752" s="178"/>
      <c r="P752" s="187"/>
      <c r="Q752" s="177"/>
    </row>
    <row r="753">
      <c r="A753" s="178"/>
      <c r="B753" s="178"/>
      <c r="C753" s="178"/>
      <c r="D753" s="196"/>
      <c r="E753" s="196"/>
      <c r="F753" s="196"/>
      <c r="G753" s="178"/>
      <c r="H753" s="178"/>
      <c r="I753" s="178"/>
      <c r="J753" s="178"/>
      <c r="K753" s="178"/>
      <c r="L753" s="178"/>
      <c r="M753" s="178"/>
      <c r="N753" s="178"/>
      <c r="O753" s="178"/>
      <c r="P753" s="187"/>
      <c r="Q753" s="177"/>
    </row>
    <row r="754">
      <c r="A754" s="178"/>
      <c r="B754" s="178"/>
      <c r="C754" s="178"/>
      <c r="D754" s="196"/>
      <c r="E754" s="196"/>
      <c r="F754" s="196"/>
      <c r="G754" s="178"/>
      <c r="H754" s="178"/>
      <c r="I754" s="178"/>
      <c r="J754" s="178"/>
      <c r="K754" s="178"/>
      <c r="L754" s="178"/>
      <c r="M754" s="178"/>
      <c r="N754" s="178"/>
      <c r="O754" s="178"/>
      <c r="P754" s="187"/>
      <c r="Q754" s="177"/>
    </row>
    <row r="755">
      <c r="A755" s="178"/>
      <c r="B755" s="178"/>
      <c r="C755" s="178"/>
      <c r="D755" s="196"/>
      <c r="E755" s="196"/>
      <c r="F755" s="196"/>
      <c r="G755" s="178"/>
      <c r="H755" s="178"/>
      <c r="I755" s="178"/>
      <c r="J755" s="178"/>
      <c r="K755" s="178"/>
      <c r="L755" s="178"/>
      <c r="M755" s="178"/>
      <c r="N755" s="178"/>
      <c r="O755" s="178"/>
      <c r="P755" s="187"/>
      <c r="Q755" s="177"/>
    </row>
    <row r="756">
      <c r="A756" s="178"/>
      <c r="B756" s="178"/>
      <c r="C756" s="178"/>
      <c r="D756" s="196"/>
      <c r="E756" s="196"/>
      <c r="F756" s="196"/>
      <c r="G756" s="178"/>
      <c r="H756" s="178"/>
      <c r="I756" s="178"/>
      <c r="J756" s="178"/>
      <c r="K756" s="178"/>
      <c r="L756" s="178"/>
      <c r="M756" s="178"/>
      <c r="N756" s="178"/>
      <c r="O756" s="178"/>
      <c r="P756" s="187"/>
      <c r="Q756" s="177"/>
    </row>
    <row r="757">
      <c r="A757" s="178"/>
      <c r="B757" s="178"/>
      <c r="C757" s="178"/>
      <c r="D757" s="196"/>
      <c r="E757" s="196"/>
      <c r="F757" s="196"/>
      <c r="G757" s="178"/>
      <c r="H757" s="178"/>
      <c r="I757" s="178"/>
      <c r="J757" s="178"/>
      <c r="K757" s="178"/>
      <c r="L757" s="178"/>
      <c r="M757" s="178"/>
      <c r="N757" s="178"/>
      <c r="O757" s="178"/>
      <c r="P757" s="187"/>
      <c r="Q757" s="177"/>
    </row>
    <row r="758">
      <c r="A758" s="178"/>
      <c r="B758" s="178"/>
      <c r="C758" s="178"/>
      <c r="D758" s="196"/>
      <c r="E758" s="196"/>
      <c r="F758" s="196"/>
      <c r="G758" s="178"/>
      <c r="H758" s="178"/>
      <c r="I758" s="178"/>
      <c r="J758" s="178"/>
      <c r="K758" s="178"/>
      <c r="L758" s="178"/>
      <c r="M758" s="178"/>
      <c r="N758" s="178"/>
      <c r="O758" s="178"/>
      <c r="P758" s="187"/>
      <c r="Q758" s="177"/>
    </row>
    <row r="759">
      <c r="A759" s="178"/>
      <c r="B759" s="178"/>
      <c r="C759" s="178"/>
      <c r="D759" s="196"/>
      <c r="E759" s="196"/>
      <c r="F759" s="196"/>
      <c r="G759" s="178"/>
      <c r="H759" s="178"/>
      <c r="I759" s="178"/>
      <c r="J759" s="178"/>
      <c r="K759" s="178"/>
      <c r="L759" s="178"/>
      <c r="M759" s="178"/>
      <c r="N759" s="178"/>
      <c r="O759" s="178"/>
      <c r="P759" s="187"/>
      <c r="Q759" s="177"/>
    </row>
    <row r="760">
      <c r="A760" s="178"/>
      <c r="B760" s="178"/>
      <c r="C760" s="178"/>
      <c r="D760" s="196"/>
      <c r="E760" s="196"/>
      <c r="F760" s="196"/>
      <c r="G760" s="178"/>
      <c r="H760" s="178"/>
      <c r="I760" s="178"/>
      <c r="J760" s="178"/>
      <c r="K760" s="178"/>
      <c r="L760" s="178"/>
      <c r="M760" s="178"/>
      <c r="N760" s="178"/>
      <c r="O760" s="178"/>
      <c r="P760" s="187"/>
      <c r="Q760" s="177"/>
    </row>
    <row r="761">
      <c r="A761" s="178"/>
      <c r="B761" s="178"/>
      <c r="C761" s="178"/>
      <c r="D761" s="196"/>
      <c r="E761" s="196"/>
      <c r="F761" s="196"/>
      <c r="G761" s="178"/>
      <c r="H761" s="178"/>
      <c r="I761" s="178"/>
      <c r="J761" s="178"/>
      <c r="K761" s="178"/>
      <c r="L761" s="178"/>
      <c r="M761" s="178"/>
      <c r="N761" s="178"/>
      <c r="O761" s="178"/>
      <c r="P761" s="187"/>
      <c r="Q761" s="177"/>
    </row>
    <row r="762">
      <c r="A762" s="178"/>
      <c r="B762" s="178"/>
      <c r="C762" s="178"/>
      <c r="D762" s="196"/>
      <c r="E762" s="196"/>
      <c r="F762" s="196"/>
      <c r="G762" s="178"/>
      <c r="H762" s="178"/>
      <c r="I762" s="178"/>
      <c r="J762" s="178"/>
      <c r="K762" s="178"/>
      <c r="L762" s="178"/>
      <c r="M762" s="178"/>
      <c r="N762" s="178"/>
      <c r="O762" s="178"/>
      <c r="P762" s="187"/>
      <c r="Q762" s="177"/>
    </row>
    <row r="763">
      <c r="A763" s="178"/>
      <c r="B763" s="178"/>
      <c r="C763" s="178"/>
      <c r="D763" s="196"/>
      <c r="E763" s="196"/>
      <c r="F763" s="196"/>
      <c r="G763" s="178"/>
      <c r="H763" s="178"/>
      <c r="I763" s="178"/>
      <c r="J763" s="178"/>
      <c r="K763" s="178"/>
      <c r="L763" s="178"/>
      <c r="M763" s="178"/>
      <c r="N763" s="178"/>
      <c r="O763" s="178"/>
      <c r="P763" s="187"/>
      <c r="Q763" s="177"/>
    </row>
    <row r="764">
      <c r="A764" s="178"/>
      <c r="B764" s="178"/>
      <c r="C764" s="178"/>
      <c r="D764" s="196"/>
      <c r="E764" s="196"/>
      <c r="F764" s="196"/>
      <c r="G764" s="178"/>
      <c r="H764" s="178"/>
      <c r="I764" s="178"/>
      <c r="J764" s="178"/>
      <c r="K764" s="178"/>
      <c r="L764" s="178"/>
      <c r="M764" s="178"/>
      <c r="N764" s="178"/>
      <c r="O764" s="178"/>
      <c r="P764" s="187"/>
      <c r="Q764" s="177"/>
    </row>
    <row r="765">
      <c r="A765" s="178"/>
      <c r="B765" s="178"/>
      <c r="C765" s="178"/>
      <c r="D765" s="196"/>
      <c r="E765" s="196"/>
      <c r="F765" s="196"/>
      <c r="G765" s="178"/>
      <c r="H765" s="178"/>
      <c r="I765" s="178"/>
      <c r="J765" s="178"/>
      <c r="K765" s="178"/>
      <c r="L765" s="178"/>
      <c r="M765" s="178"/>
      <c r="N765" s="178"/>
      <c r="O765" s="178"/>
      <c r="P765" s="187"/>
      <c r="Q765" s="177"/>
    </row>
    <row r="766">
      <c r="A766" s="178"/>
      <c r="B766" s="178"/>
      <c r="C766" s="178"/>
      <c r="D766" s="196"/>
      <c r="E766" s="196"/>
      <c r="F766" s="196"/>
      <c r="G766" s="178"/>
      <c r="H766" s="178"/>
      <c r="I766" s="178"/>
      <c r="J766" s="178"/>
      <c r="K766" s="178"/>
      <c r="L766" s="178"/>
      <c r="M766" s="178"/>
      <c r="N766" s="178"/>
      <c r="O766" s="178"/>
      <c r="P766" s="187"/>
      <c r="Q766" s="177"/>
    </row>
    <row r="767">
      <c r="A767" s="178"/>
      <c r="B767" s="178"/>
      <c r="C767" s="178"/>
      <c r="D767" s="196"/>
      <c r="E767" s="196"/>
      <c r="F767" s="196"/>
      <c r="G767" s="178"/>
      <c r="H767" s="178"/>
      <c r="I767" s="178"/>
      <c r="J767" s="178"/>
      <c r="K767" s="178"/>
      <c r="L767" s="178"/>
      <c r="M767" s="178"/>
      <c r="N767" s="178"/>
      <c r="O767" s="178"/>
      <c r="P767" s="187"/>
      <c r="Q767" s="177"/>
    </row>
    <row r="768">
      <c r="A768" s="178"/>
      <c r="B768" s="178"/>
      <c r="C768" s="178"/>
      <c r="D768" s="196"/>
      <c r="E768" s="196"/>
      <c r="F768" s="196"/>
      <c r="G768" s="178"/>
      <c r="H768" s="178"/>
      <c r="I768" s="178"/>
      <c r="J768" s="178"/>
      <c r="K768" s="178"/>
      <c r="L768" s="178"/>
      <c r="M768" s="178"/>
      <c r="N768" s="178"/>
      <c r="O768" s="178"/>
      <c r="P768" s="187"/>
      <c r="Q768" s="177"/>
    </row>
    <row r="769">
      <c r="A769" s="178"/>
      <c r="B769" s="178"/>
      <c r="C769" s="178"/>
      <c r="D769" s="196"/>
      <c r="E769" s="196"/>
      <c r="F769" s="196"/>
      <c r="G769" s="178"/>
      <c r="H769" s="178"/>
      <c r="I769" s="178"/>
      <c r="J769" s="178"/>
      <c r="K769" s="178"/>
      <c r="L769" s="178"/>
      <c r="M769" s="178"/>
      <c r="N769" s="178"/>
      <c r="O769" s="178"/>
      <c r="P769" s="187"/>
      <c r="Q769" s="177"/>
    </row>
    <row r="770">
      <c r="A770" s="178"/>
      <c r="B770" s="178"/>
      <c r="C770" s="178"/>
      <c r="D770" s="196"/>
      <c r="E770" s="196"/>
      <c r="F770" s="196"/>
      <c r="G770" s="178"/>
      <c r="H770" s="178"/>
      <c r="I770" s="178"/>
      <c r="J770" s="178"/>
      <c r="K770" s="178"/>
      <c r="L770" s="178"/>
      <c r="M770" s="178"/>
      <c r="N770" s="178"/>
      <c r="O770" s="178"/>
      <c r="P770" s="187"/>
      <c r="Q770" s="177"/>
    </row>
    <row r="771">
      <c r="A771" s="178"/>
      <c r="B771" s="178"/>
      <c r="C771" s="178"/>
      <c r="D771" s="196"/>
      <c r="E771" s="196"/>
      <c r="F771" s="196"/>
      <c r="G771" s="178"/>
      <c r="H771" s="178"/>
      <c r="I771" s="178"/>
      <c r="J771" s="178"/>
      <c r="K771" s="178"/>
      <c r="L771" s="178"/>
      <c r="M771" s="178"/>
      <c r="N771" s="178"/>
      <c r="O771" s="178"/>
      <c r="P771" s="187"/>
      <c r="Q771" s="177"/>
    </row>
    <row r="772">
      <c r="A772" s="178"/>
      <c r="B772" s="178"/>
      <c r="C772" s="178"/>
      <c r="D772" s="196"/>
      <c r="E772" s="196"/>
      <c r="F772" s="196"/>
      <c r="G772" s="178"/>
      <c r="H772" s="178"/>
      <c r="I772" s="178"/>
      <c r="J772" s="178"/>
      <c r="K772" s="178"/>
      <c r="L772" s="178"/>
      <c r="M772" s="178"/>
      <c r="N772" s="178"/>
      <c r="O772" s="178"/>
      <c r="P772" s="187"/>
      <c r="Q772" s="177"/>
    </row>
    <row r="773">
      <c r="A773" s="178"/>
      <c r="B773" s="178"/>
      <c r="C773" s="178"/>
      <c r="D773" s="196"/>
      <c r="E773" s="196"/>
      <c r="F773" s="196"/>
      <c r="G773" s="178"/>
      <c r="H773" s="178"/>
      <c r="I773" s="178"/>
      <c r="J773" s="178"/>
      <c r="K773" s="178"/>
      <c r="L773" s="178"/>
      <c r="M773" s="178"/>
      <c r="N773" s="178"/>
      <c r="O773" s="178"/>
      <c r="P773" s="187"/>
      <c r="Q773" s="177"/>
    </row>
    <row r="774">
      <c r="A774" s="178"/>
      <c r="B774" s="178"/>
      <c r="C774" s="178"/>
      <c r="D774" s="196"/>
      <c r="E774" s="196"/>
      <c r="F774" s="196"/>
      <c r="G774" s="178"/>
      <c r="H774" s="178"/>
      <c r="I774" s="178"/>
      <c r="J774" s="178"/>
      <c r="K774" s="178"/>
      <c r="L774" s="178"/>
      <c r="M774" s="178"/>
      <c r="N774" s="178"/>
      <c r="O774" s="178"/>
      <c r="P774" s="187"/>
      <c r="Q774" s="177"/>
    </row>
    <row r="775">
      <c r="A775" s="178"/>
      <c r="B775" s="178"/>
      <c r="C775" s="178"/>
      <c r="D775" s="196"/>
      <c r="E775" s="196"/>
      <c r="F775" s="196"/>
      <c r="G775" s="178"/>
      <c r="H775" s="178"/>
      <c r="I775" s="178"/>
      <c r="J775" s="178"/>
      <c r="K775" s="178"/>
      <c r="L775" s="178"/>
      <c r="M775" s="178"/>
      <c r="N775" s="178"/>
      <c r="O775" s="178"/>
      <c r="P775" s="187"/>
      <c r="Q775" s="177"/>
    </row>
    <row r="776">
      <c r="A776" s="178"/>
      <c r="B776" s="178"/>
      <c r="C776" s="178"/>
      <c r="D776" s="196"/>
      <c r="E776" s="196"/>
      <c r="F776" s="196"/>
      <c r="G776" s="178"/>
      <c r="H776" s="178"/>
      <c r="I776" s="178"/>
      <c r="J776" s="178"/>
      <c r="K776" s="178"/>
      <c r="L776" s="178"/>
      <c r="M776" s="178"/>
      <c r="N776" s="178"/>
      <c r="O776" s="178"/>
      <c r="P776" s="187"/>
      <c r="Q776" s="177"/>
    </row>
    <row r="777">
      <c r="A777" s="178"/>
      <c r="B777" s="178"/>
      <c r="C777" s="178"/>
      <c r="D777" s="196"/>
      <c r="E777" s="196"/>
      <c r="F777" s="196"/>
      <c r="G777" s="178"/>
      <c r="H777" s="178"/>
      <c r="I777" s="178"/>
      <c r="J777" s="178"/>
      <c r="K777" s="178"/>
      <c r="L777" s="178"/>
      <c r="M777" s="178"/>
      <c r="N777" s="178"/>
      <c r="O777" s="178"/>
      <c r="P777" s="187"/>
      <c r="Q777" s="177"/>
    </row>
    <row r="778">
      <c r="A778" s="178"/>
      <c r="B778" s="178"/>
      <c r="C778" s="178"/>
      <c r="D778" s="196"/>
      <c r="E778" s="196"/>
      <c r="F778" s="196"/>
      <c r="G778" s="178"/>
      <c r="H778" s="178"/>
      <c r="I778" s="178"/>
      <c r="J778" s="178"/>
      <c r="K778" s="178"/>
      <c r="L778" s="178"/>
      <c r="M778" s="178"/>
      <c r="N778" s="178"/>
      <c r="O778" s="178"/>
      <c r="P778" s="187"/>
      <c r="Q778" s="177"/>
    </row>
    <row r="779">
      <c r="A779" s="178"/>
      <c r="B779" s="178"/>
      <c r="C779" s="178"/>
      <c r="D779" s="196"/>
      <c r="E779" s="196"/>
      <c r="F779" s="196"/>
      <c r="G779" s="178"/>
      <c r="H779" s="178"/>
      <c r="I779" s="178"/>
      <c r="J779" s="178"/>
      <c r="K779" s="178"/>
      <c r="L779" s="178"/>
      <c r="M779" s="178"/>
      <c r="N779" s="178"/>
      <c r="O779" s="178"/>
      <c r="P779" s="187"/>
      <c r="Q779" s="177"/>
    </row>
    <row r="780">
      <c r="A780" s="178"/>
      <c r="B780" s="178"/>
      <c r="C780" s="178"/>
      <c r="D780" s="196"/>
      <c r="E780" s="196"/>
      <c r="F780" s="196"/>
      <c r="G780" s="178"/>
      <c r="H780" s="178"/>
      <c r="I780" s="178"/>
      <c r="J780" s="178"/>
      <c r="K780" s="178"/>
      <c r="L780" s="178"/>
      <c r="M780" s="178"/>
      <c r="N780" s="178"/>
      <c r="O780" s="178"/>
      <c r="P780" s="187"/>
      <c r="Q780" s="177"/>
    </row>
    <row r="781">
      <c r="A781" s="178"/>
      <c r="B781" s="178"/>
      <c r="C781" s="178"/>
      <c r="D781" s="196"/>
      <c r="E781" s="196"/>
      <c r="F781" s="196"/>
      <c r="G781" s="178"/>
      <c r="H781" s="178"/>
      <c r="I781" s="178"/>
      <c r="J781" s="178"/>
      <c r="K781" s="178"/>
      <c r="L781" s="178"/>
      <c r="M781" s="178"/>
      <c r="N781" s="178"/>
      <c r="O781" s="178"/>
      <c r="P781" s="187"/>
      <c r="Q781" s="177"/>
    </row>
    <row r="782">
      <c r="A782" s="178"/>
      <c r="B782" s="178"/>
      <c r="C782" s="178"/>
      <c r="D782" s="196"/>
      <c r="E782" s="196"/>
      <c r="F782" s="196"/>
      <c r="G782" s="178"/>
      <c r="H782" s="178"/>
      <c r="I782" s="178"/>
      <c r="J782" s="178"/>
      <c r="K782" s="178"/>
      <c r="L782" s="178"/>
      <c r="M782" s="178"/>
      <c r="N782" s="178"/>
      <c r="O782" s="178"/>
      <c r="P782" s="187"/>
      <c r="Q782" s="177"/>
    </row>
    <row r="783">
      <c r="A783" s="178"/>
      <c r="B783" s="178"/>
      <c r="C783" s="178"/>
      <c r="D783" s="196"/>
      <c r="E783" s="196"/>
      <c r="F783" s="196"/>
      <c r="G783" s="178"/>
      <c r="H783" s="178"/>
      <c r="I783" s="178"/>
      <c r="J783" s="178"/>
      <c r="K783" s="178"/>
      <c r="L783" s="178"/>
      <c r="M783" s="178"/>
      <c r="N783" s="178"/>
      <c r="O783" s="178"/>
      <c r="P783" s="187"/>
      <c r="Q783" s="177"/>
    </row>
    <row r="784">
      <c r="A784" s="178"/>
      <c r="B784" s="178"/>
      <c r="C784" s="178"/>
      <c r="D784" s="196"/>
      <c r="E784" s="196"/>
      <c r="F784" s="196"/>
      <c r="G784" s="178"/>
      <c r="H784" s="178"/>
      <c r="I784" s="178"/>
      <c r="J784" s="178"/>
      <c r="K784" s="178"/>
      <c r="L784" s="178"/>
      <c r="M784" s="178"/>
      <c r="N784" s="178"/>
      <c r="O784" s="178"/>
      <c r="P784" s="187"/>
      <c r="Q784" s="177"/>
    </row>
    <row r="785">
      <c r="A785" s="178"/>
      <c r="B785" s="178"/>
      <c r="C785" s="178"/>
      <c r="D785" s="196"/>
      <c r="E785" s="196"/>
      <c r="F785" s="196"/>
      <c r="G785" s="178"/>
      <c r="H785" s="178"/>
      <c r="I785" s="178"/>
      <c r="J785" s="178"/>
      <c r="K785" s="178"/>
      <c r="L785" s="178"/>
      <c r="M785" s="178"/>
      <c r="N785" s="178"/>
      <c r="O785" s="178"/>
      <c r="P785" s="187"/>
      <c r="Q785" s="177"/>
    </row>
    <row r="786">
      <c r="A786" s="178"/>
      <c r="B786" s="178"/>
      <c r="C786" s="178"/>
      <c r="D786" s="196"/>
      <c r="E786" s="196"/>
      <c r="F786" s="196"/>
      <c r="G786" s="178"/>
      <c r="H786" s="178"/>
      <c r="I786" s="178"/>
      <c r="J786" s="178"/>
      <c r="K786" s="178"/>
      <c r="L786" s="178"/>
      <c r="M786" s="178"/>
      <c r="N786" s="178"/>
      <c r="O786" s="178"/>
      <c r="P786" s="187"/>
      <c r="Q786" s="177"/>
    </row>
    <row r="787">
      <c r="A787" s="178"/>
      <c r="B787" s="178"/>
      <c r="C787" s="178"/>
      <c r="D787" s="196"/>
      <c r="E787" s="196"/>
      <c r="F787" s="196"/>
      <c r="G787" s="178"/>
      <c r="H787" s="178"/>
      <c r="I787" s="178"/>
      <c r="J787" s="178"/>
      <c r="K787" s="178"/>
      <c r="L787" s="178"/>
      <c r="M787" s="178"/>
      <c r="N787" s="178"/>
      <c r="O787" s="178"/>
      <c r="P787" s="187"/>
      <c r="Q787" s="177"/>
    </row>
    <row r="788">
      <c r="A788" s="178"/>
      <c r="B788" s="178"/>
      <c r="C788" s="178"/>
      <c r="D788" s="196"/>
      <c r="E788" s="196"/>
      <c r="F788" s="196"/>
      <c r="G788" s="178"/>
      <c r="H788" s="178"/>
      <c r="I788" s="178"/>
      <c r="J788" s="178"/>
      <c r="K788" s="178"/>
      <c r="L788" s="178"/>
      <c r="M788" s="178"/>
      <c r="N788" s="178"/>
      <c r="O788" s="178"/>
      <c r="P788" s="187"/>
      <c r="Q788" s="177"/>
    </row>
    <row r="789">
      <c r="A789" s="178"/>
      <c r="B789" s="178"/>
      <c r="C789" s="178"/>
      <c r="D789" s="196"/>
      <c r="E789" s="196"/>
      <c r="F789" s="196"/>
      <c r="G789" s="178"/>
      <c r="H789" s="178"/>
      <c r="I789" s="178"/>
      <c r="J789" s="178"/>
      <c r="K789" s="178"/>
      <c r="L789" s="178"/>
      <c r="M789" s="178"/>
      <c r="N789" s="178"/>
      <c r="O789" s="178"/>
      <c r="P789" s="187"/>
      <c r="Q789" s="177"/>
    </row>
    <row r="790">
      <c r="A790" s="178"/>
      <c r="B790" s="178"/>
      <c r="C790" s="178"/>
      <c r="D790" s="196"/>
      <c r="E790" s="196"/>
      <c r="F790" s="196"/>
      <c r="G790" s="178"/>
      <c r="H790" s="178"/>
      <c r="I790" s="178"/>
      <c r="J790" s="178"/>
      <c r="K790" s="178"/>
      <c r="L790" s="178"/>
      <c r="M790" s="178"/>
      <c r="N790" s="178"/>
      <c r="O790" s="178"/>
      <c r="P790" s="187"/>
      <c r="Q790" s="177"/>
    </row>
    <row r="791">
      <c r="A791" s="178"/>
      <c r="B791" s="178"/>
      <c r="C791" s="178"/>
      <c r="D791" s="196"/>
      <c r="E791" s="196"/>
      <c r="F791" s="196"/>
      <c r="G791" s="178"/>
      <c r="H791" s="178"/>
      <c r="I791" s="178"/>
      <c r="J791" s="178"/>
      <c r="K791" s="178"/>
      <c r="L791" s="178"/>
      <c r="M791" s="178"/>
      <c r="N791" s="178"/>
      <c r="O791" s="178"/>
      <c r="P791" s="187"/>
      <c r="Q791" s="177"/>
    </row>
    <row r="792">
      <c r="A792" s="178"/>
      <c r="B792" s="178"/>
      <c r="C792" s="178"/>
      <c r="D792" s="196"/>
      <c r="E792" s="196"/>
      <c r="F792" s="196"/>
      <c r="G792" s="178"/>
      <c r="H792" s="178"/>
      <c r="I792" s="178"/>
      <c r="J792" s="178"/>
      <c r="K792" s="178"/>
      <c r="L792" s="178"/>
      <c r="M792" s="178"/>
      <c r="N792" s="178"/>
      <c r="O792" s="178"/>
      <c r="P792" s="187"/>
      <c r="Q792" s="177"/>
    </row>
    <row r="793">
      <c r="A793" s="178"/>
      <c r="B793" s="178"/>
      <c r="C793" s="178"/>
      <c r="D793" s="196"/>
      <c r="E793" s="196"/>
      <c r="F793" s="196"/>
      <c r="G793" s="178"/>
      <c r="H793" s="178"/>
      <c r="I793" s="178"/>
      <c r="J793" s="178"/>
      <c r="K793" s="178"/>
      <c r="L793" s="178"/>
      <c r="M793" s="178"/>
      <c r="N793" s="178"/>
      <c r="O793" s="178"/>
      <c r="P793" s="187"/>
      <c r="Q793" s="177"/>
    </row>
    <row r="794">
      <c r="A794" s="178"/>
      <c r="B794" s="178"/>
      <c r="C794" s="178"/>
      <c r="D794" s="196"/>
      <c r="E794" s="196"/>
      <c r="F794" s="196"/>
      <c r="G794" s="178"/>
      <c r="H794" s="178"/>
      <c r="I794" s="178"/>
      <c r="J794" s="178"/>
      <c r="K794" s="178"/>
      <c r="L794" s="178"/>
      <c r="M794" s="178"/>
      <c r="N794" s="178"/>
      <c r="O794" s="178"/>
      <c r="P794" s="187"/>
      <c r="Q794" s="177"/>
    </row>
    <row r="795">
      <c r="A795" s="178"/>
      <c r="B795" s="178"/>
      <c r="C795" s="178"/>
      <c r="D795" s="196"/>
      <c r="E795" s="196"/>
      <c r="F795" s="196"/>
      <c r="G795" s="178"/>
      <c r="H795" s="178"/>
      <c r="I795" s="178"/>
      <c r="J795" s="178"/>
      <c r="K795" s="178"/>
      <c r="L795" s="178"/>
      <c r="M795" s="178"/>
      <c r="N795" s="178"/>
      <c r="O795" s="178"/>
      <c r="P795" s="187"/>
      <c r="Q795" s="177"/>
    </row>
    <row r="796">
      <c r="A796" s="178"/>
      <c r="B796" s="178"/>
      <c r="C796" s="178"/>
      <c r="D796" s="196"/>
      <c r="E796" s="196"/>
      <c r="F796" s="196"/>
      <c r="G796" s="178"/>
      <c r="H796" s="178"/>
      <c r="I796" s="178"/>
      <c r="J796" s="178"/>
      <c r="K796" s="178"/>
      <c r="L796" s="178"/>
      <c r="M796" s="178"/>
      <c r="N796" s="178"/>
      <c r="O796" s="178"/>
      <c r="P796" s="187"/>
      <c r="Q796" s="177"/>
    </row>
    <row r="797">
      <c r="A797" s="178"/>
      <c r="B797" s="178"/>
      <c r="C797" s="178"/>
      <c r="D797" s="196"/>
      <c r="E797" s="196"/>
      <c r="F797" s="196"/>
      <c r="G797" s="178"/>
      <c r="H797" s="178"/>
      <c r="I797" s="178"/>
      <c r="J797" s="178"/>
      <c r="K797" s="178"/>
      <c r="L797" s="178"/>
      <c r="M797" s="178"/>
      <c r="N797" s="178"/>
      <c r="O797" s="178"/>
      <c r="P797" s="187"/>
      <c r="Q797" s="177"/>
    </row>
    <row r="798">
      <c r="A798" s="178"/>
      <c r="B798" s="178"/>
      <c r="C798" s="178"/>
      <c r="D798" s="196"/>
      <c r="E798" s="196"/>
      <c r="F798" s="196"/>
      <c r="G798" s="178"/>
      <c r="H798" s="178"/>
      <c r="I798" s="178"/>
      <c r="J798" s="178"/>
      <c r="K798" s="178"/>
      <c r="L798" s="178"/>
      <c r="M798" s="178"/>
      <c r="N798" s="178"/>
      <c r="O798" s="178"/>
      <c r="P798" s="187"/>
      <c r="Q798" s="177"/>
    </row>
    <row r="799">
      <c r="A799" s="178"/>
      <c r="B799" s="178"/>
      <c r="C799" s="178"/>
      <c r="D799" s="196"/>
      <c r="E799" s="196"/>
      <c r="F799" s="196"/>
      <c r="G799" s="178"/>
      <c r="H799" s="178"/>
      <c r="I799" s="178"/>
      <c r="J799" s="178"/>
      <c r="K799" s="178"/>
      <c r="L799" s="178"/>
      <c r="M799" s="178"/>
      <c r="N799" s="178"/>
      <c r="O799" s="178"/>
      <c r="P799" s="187"/>
      <c r="Q799" s="177"/>
    </row>
    <row r="800">
      <c r="A800" s="178"/>
      <c r="B800" s="178"/>
      <c r="C800" s="178"/>
      <c r="D800" s="196"/>
      <c r="E800" s="196"/>
      <c r="F800" s="196"/>
      <c r="G800" s="178"/>
      <c r="H800" s="178"/>
      <c r="I800" s="178"/>
      <c r="J800" s="178"/>
      <c r="K800" s="178"/>
      <c r="L800" s="178"/>
      <c r="M800" s="178"/>
      <c r="N800" s="178"/>
      <c r="O800" s="178"/>
      <c r="P800" s="187"/>
      <c r="Q800" s="177"/>
    </row>
    <row r="801">
      <c r="A801" s="178"/>
      <c r="B801" s="178"/>
      <c r="C801" s="178"/>
      <c r="D801" s="196"/>
      <c r="E801" s="196"/>
      <c r="F801" s="196"/>
      <c r="G801" s="178"/>
      <c r="H801" s="178"/>
      <c r="I801" s="178"/>
      <c r="J801" s="178"/>
      <c r="K801" s="178"/>
      <c r="L801" s="178"/>
      <c r="M801" s="178"/>
      <c r="N801" s="178"/>
      <c r="O801" s="178"/>
      <c r="P801" s="187"/>
      <c r="Q801" s="177"/>
    </row>
    <row r="802">
      <c r="A802" s="178"/>
      <c r="B802" s="178"/>
      <c r="C802" s="178"/>
      <c r="D802" s="196"/>
      <c r="E802" s="196"/>
      <c r="F802" s="196"/>
      <c r="G802" s="178"/>
      <c r="H802" s="178"/>
      <c r="I802" s="178"/>
      <c r="J802" s="178"/>
      <c r="K802" s="178"/>
      <c r="L802" s="178"/>
      <c r="M802" s="178"/>
      <c r="N802" s="178"/>
      <c r="O802" s="178"/>
      <c r="P802" s="187"/>
      <c r="Q802" s="177"/>
    </row>
    <row r="803">
      <c r="A803" s="178"/>
      <c r="B803" s="178"/>
      <c r="C803" s="178"/>
      <c r="D803" s="196"/>
      <c r="E803" s="196"/>
      <c r="F803" s="196"/>
      <c r="G803" s="178"/>
      <c r="H803" s="178"/>
      <c r="I803" s="178"/>
      <c r="J803" s="178"/>
      <c r="K803" s="178"/>
      <c r="L803" s="178"/>
      <c r="M803" s="178"/>
      <c r="N803" s="178"/>
      <c r="O803" s="178"/>
      <c r="P803" s="187"/>
      <c r="Q803" s="177"/>
    </row>
    <row r="804">
      <c r="A804" s="178"/>
      <c r="B804" s="178"/>
      <c r="C804" s="178"/>
      <c r="D804" s="196"/>
      <c r="E804" s="196"/>
      <c r="F804" s="196"/>
      <c r="G804" s="178"/>
      <c r="H804" s="178"/>
      <c r="I804" s="178"/>
      <c r="J804" s="178"/>
      <c r="K804" s="178"/>
      <c r="L804" s="178"/>
      <c r="M804" s="178"/>
      <c r="N804" s="178"/>
      <c r="O804" s="178"/>
      <c r="P804" s="187"/>
      <c r="Q804" s="177"/>
    </row>
    <row r="805">
      <c r="A805" s="178"/>
      <c r="B805" s="178"/>
      <c r="C805" s="178"/>
      <c r="D805" s="196"/>
      <c r="E805" s="196"/>
      <c r="F805" s="196"/>
      <c r="G805" s="178"/>
      <c r="H805" s="178"/>
      <c r="I805" s="178"/>
      <c r="J805" s="178"/>
      <c r="K805" s="178"/>
      <c r="L805" s="178"/>
      <c r="M805" s="178"/>
      <c r="N805" s="178"/>
      <c r="O805" s="178"/>
      <c r="P805" s="187"/>
      <c r="Q805" s="177"/>
    </row>
    <row r="806">
      <c r="A806" s="178"/>
      <c r="B806" s="178"/>
      <c r="C806" s="178"/>
      <c r="D806" s="196"/>
      <c r="E806" s="196"/>
      <c r="F806" s="196"/>
      <c r="G806" s="178"/>
      <c r="H806" s="178"/>
      <c r="I806" s="178"/>
      <c r="J806" s="178"/>
      <c r="K806" s="178"/>
      <c r="L806" s="178"/>
      <c r="M806" s="178"/>
      <c r="N806" s="178"/>
      <c r="O806" s="178"/>
      <c r="P806" s="187"/>
      <c r="Q806" s="177"/>
    </row>
    <row r="807">
      <c r="A807" s="178"/>
      <c r="B807" s="178"/>
      <c r="C807" s="178"/>
      <c r="D807" s="196"/>
      <c r="E807" s="196"/>
      <c r="F807" s="196"/>
      <c r="G807" s="178"/>
      <c r="H807" s="178"/>
      <c r="I807" s="178"/>
      <c r="J807" s="178"/>
      <c r="K807" s="178"/>
      <c r="L807" s="178"/>
      <c r="M807" s="178"/>
      <c r="N807" s="178"/>
      <c r="O807" s="178"/>
      <c r="P807" s="187"/>
      <c r="Q807" s="177"/>
    </row>
    <row r="808">
      <c r="A808" s="178"/>
      <c r="B808" s="178"/>
      <c r="C808" s="178"/>
      <c r="D808" s="196"/>
      <c r="E808" s="196"/>
      <c r="F808" s="196"/>
      <c r="G808" s="178"/>
      <c r="H808" s="178"/>
      <c r="I808" s="178"/>
      <c r="J808" s="178"/>
      <c r="K808" s="178"/>
      <c r="L808" s="178"/>
      <c r="M808" s="178"/>
      <c r="N808" s="178"/>
      <c r="O808" s="178"/>
      <c r="P808" s="187"/>
      <c r="Q808" s="177"/>
    </row>
    <row r="809">
      <c r="A809" s="178"/>
      <c r="B809" s="178"/>
      <c r="C809" s="178"/>
      <c r="D809" s="196"/>
      <c r="E809" s="196"/>
      <c r="F809" s="196"/>
      <c r="G809" s="178"/>
      <c r="H809" s="178"/>
      <c r="I809" s="178"/>
      <c r="J809" s="178"/>
      <c r="K809" s="178"/>
      <c r="L809" s="178"/>
      <c r="M809" s="178"/>
      <c r="N809" s="178"/>
      <c r="O809" s="178"/>
      <c r="P809" s="187"/>
      <c r="Q809" s="177"/>
    </row>
    <row r="810">
      <c r="A810" s="178"/>
      <c r="B810" s="178"/>
      <c r="C810" s="178"/>
      <c r="D810" s="196"/>
      <c r="E810" s="196"/>
      <c r="F810" s="196"/>
      <c r="G810" s="178"/>
      <c r="H810" s="178"/>
      <c r="I810" s="178"/>
      <c r="J810" s="178"/>
      <c r="K810" s="178"/>
      <c r="L810" s="178"/>
      <c r="M810" s="178"/>
      <c r="N810" s="178"/>
      <c r="O810" s="178"/>
      <c r="P810" s="187"/>
      <c r="Q810" s="177"/>
    </row>
    <row r="811">
      <c r="A811" s="178"/>
      <c r="B811" s="178"/>
      <c r="C811" s="178"/>
      <c r="D811" s="196"/>
      <c r="E811" s="196"/>
      <c r="F811" s="196"/>
      <c r="G811" s="178"/>
      <c r="H811" s="178"/>
      <c r="I811" s="178"/>
      <c r="J811" s="178"/>
      <c r="K811" s="178"/>
      <c r="L811" s="178"/>
      <c r="M811" s="178"/>
      <c r="N811" s="178"/>
      <c r="O811" s="178"/>
      <c r="P811" s="187"/>
      <c r="Q811" s="177"/>
    </row>
    <row r="812">
      <c r="A812" s="178"/>
      <c r="B812" s="178"/>
      <c r="C812" s="178"/>
      <c r="D812" s="196"/>
      <c r="E812" s="196"/>
      <c r="F812" s="196"/>
      <c r="G812" s="178"/>
      <c r="H812" s="178"/>
      <c r="I812" s="178"/>
      <c r="J812" s="178"/>
      <c r="K812" s="178"/>
      <c r="L812" s="178"/>
      <c r="M812" s="178"/>
      <c r="N812" s="178"/>
      <c r="O812" s="178"/>
      <c r="P812" s="187"/>
      <c r="Q812" s="177"/>
    </row>
    <row r="813">
      <c r="A813" s="178"/>
      <c r="B813" s="178"/>
      <c r="C813" s="178"/>
      <c r="D813" s="196"/>
      <c r="E813" s="196"/>
      <c r="F813" s="196"/>
      <c r="G813" s="178"/>
      <c r="H813" s="178"/>
      <c r="I813" s="178"/>
      <c r="J813" s="178"/>
      <c r="K813" s="178"/>
      <c r="L813" s="178"/>
      <c r="M813" s="178"/>
      <c r="N813" s="178"/>
      <c r="O813" s="178"/>
      <c r="P813" s="187"/>
      <c r="Q813" s="177"/>
    </row>
    <row r="814">
      <c r="A814" s="178"/>
      <c r="B814" s="178"/>
      <c r="C814" s="178"/>
      <c r="D814" s="196"/>
      <c r="E814" s="196"/>
      <c r="F814" s="196"/>
      <c r="G814" s="178"/>
      <c r="H814" s="178"/>
      <c r="I814" s="178"/>
      <c r="J814" s="178"/>
      <c r="K814" s="178"/>
      <c r="L814" s="178"/>
      <c r="M814" s="178"/>
      <c r="N814" s="178"/>
      <c r="O814" s="178"/>
      <c r="P814" s="187"/>
      <c r="Q814" s="177"/>
    </row>
    <row r="815">
      <c r="A815" s="178"/>
      <c r="B815" s="178"/>
      <c r="C815" s="178"/>
      <c r="D815" s="196"/>
      <c r="E815" s="196"/>
      <c r="F815" s="196"/>
      <c r="G815" s="178"/>
      <c r="H815" s="178"/>
      <c r="I815" s="178"/>
      <c r="J815" s="178"/>
      <c r="K815" s="178"/>
      <c r="L815" s="178"/>
      <c r="M815" s="178"/>
      <c r="N815" s="178"/>
      <c r="O815" s="178"/>
      <c r="P815" s="187"/>
      <c r="Q815" s="177"/>
    </row>
    <row r="816">
      <c r="A816" s="178"/>
      <c r="B816" s="178"/>
      <c r="C816" s="178"/>
      <c r="D816" s="196"/>
      <c r="E816" s="196"/>
      <c r="F816" s="196"/>
      <c r="G816" s="178"/>
      <c r="H816" s="178"/>
      <c r="I816" s="178"/>
      <c r="J816" s="178"/>
      <c r="K816" s="178"/>
      <c r="L816" s="178"/>
      <c r="M816" s="178"/>
      <c r="N816" s="178"/>
      <c r="O816" s="178"/>
      <c r="P816" s="187"/>
      <c r="Q816" s="177"/>
    </row>
    <row r="817">
      <c r="A817" s="178"/>
      <c r="B817" s="178"/>
      <c r="C817" s="178"/>
      <c r="D817" s="196"/>
      <c r="E817" s="196"/>
      <c r="F817" s="196"/>
      <c r="G817" s="178"/>
      <c r="H817" s="178"/>
      <c r="I817" s="178"/>
      <c r="J817" s="178"/>
      <c r="K817" s="178"/>
      <c r="L817" s="178"/>
      <c r="M817" s="178"/>
      <c r="N817" s="178"/>
      <c r="O817" s="178"/>
      <c r="P817" s="187"/>
      <c r="Q817" s="177"/>
    </row>
    <row r="818">
      <c r="A818" s="178"/>
      <c r="B818" s="178"/>
      <c r="C818" s="178"/>
      <c r="D818" s="196"/>
      <c r="E818" s="196"/>
      <c r="F818" s="196"/>
      <c r="G818" s="178"/>
      <c r="H818" s="178"/>
      <c r="I818" s="178"/>
      <c r="J818" s="178"/>
      <c r="K818" s="178"/>
      <c r="L818" s="178"/>
      <c r="M818" s="178"/>
      <c r="N818" s="178"/>
      <c r="O818" s="178"/>
      <c r="P818" s="187"/>
      <c r="Q818" s="177"/>
    </row>
    <row r="819">
      <c r="A819" s="178"/>
      <c r="B819" s="178"/>
      <c r="C819" s="178"/>
      <c r="D819" s="196"/>
      <c r="E819" s="196"/>
      <c r="F819" s="196"/>
      <c r="G819" s="178"/>
      <c r="H819" s="178"/>
      <c r="I819" s="178"/>
      <c r="J819" s="178"/>
      <c r="K819" s="178"/>
      <c r="L819" s="178"/>
      <c r="M819" s="178"/>
      <c r="N819" s="178"/>
      <c r="O819" s="178"/>
      <c r="P819" s="187"/>
      <c r="Q819" s="177"/>
    </row>
    <row r="820">
      <c r="A820" s="178"/>
      <c r="B820" s="178"/>
      <c r="C820" s="178"/>
      <c r="D820" s="196"/>
      <c r="E820" s="196"/>
      <c r="F820" s="196"/>
      <c r="G820" s="178"/>
      <c r="H820" s="178"/>
      <c r="I820" s="178"/>
      <c r="J820" s="178"/>
      <c r="K820" s="178"/>
      <c r="L820" s="178"/>
      <c r="M820" s="178"/>
      <c r="N820" s="178"/>
      <c r="O820" s="178"/>
      <c r="P820" s="187"/>
      <c r="Q820" s="177"/>
    </row>
    <row r="821">
      <c r="A821" s="178"/>
      <c r="B821" s="178"/>
      <c r="C821" s="178"/>
      <c r="D821" s="196"/>
      <c r="E821" s="196"/>
      <c r="F821" s="196"/>
      <c r="G821" s="178"/>
      <c r="H821" s="178"/>
      <c r="I821" s="178"/>
      <c r="J821" s="178"/>
      <c r="K821" s="178"/>
      <c r="L821" s="178"/>
      <c r="M821" s="178"/>
      <c r="N821" s="178"/>
      <c r="O821" s="178"/>
      <c r="P821" s="187"/>
      <c r="Q821" s="177"/>
    </row>
    <row r="822">
      <c r="A822" s="178"/>
      <c r="B822" s="178"/>
      <c r="C822" s="178"/>
      <c r="D822" s="196"/>
      <c r="E822" s="196"/>
      <c r="F822" s="196"/>
      <c r="G822" s="178"/>
      <c r="H822" s="178"/>
      <c r="I822" s="178"/>
      <c r="J822" s="178"/>
      <c r="K822" s="178"/>
      <c r="L822" s="178"/>
      <c r="M822" s="178"/>
      <c r="N822" s="178"/>
      <c r="O822" s="178"/>
      <c r="P822" s="187"/>
      <c r="Q822" s="177"/>
    </row>
    <row r="823">
      <c r="A823" s="178"/>
      <c r="B823" s="178"/>
      <c r="C823" s="178"/>
      <c r="D823" s="196"/>
      <c r="E823" s="196"/>
      <c r="F823" s="196"/>
      <c r="G823" s="178"/>
      <c r="H823" s="178"/>
      <c r="I823" s="178"/>
      <c r="J823" s="178"/>
      <c r="K823" s="178"/>
      <c r="L823" s="178"/>
      <c r="M823" s="178"/>
      <c r="N823" s="178"/>
      <c r="O823" s="178"/>
      <c r="P823" s="187"/>
      <c r="Q823" s="177"/>
    </row>
    <row r="824">
      <c r="A824" s="178"/>
      <c r="B824" s="178"/>
      <c r="C824" s="178"/>
      <c r="D824" s="196"/>
      <c r="E824" s="196"/>
      <c r="F824" s="196"/>
      <c r="G824" s="178"/>
      <c r="H824" s="178"/>
      <c r="I824" s="178"/>
      <c r="J824" s="178"/>
      <c r="K824" s="178"/>
      <c r="L824" s="178"/>
      <c r="M824" s="178"/>
      <c r="N824" s="178"/>
      <c r="O824" s="178"/>
      <c r="P824" s="187"/>
      <c r="Q824" s="177"/>
    </row>
    <row r="825">
      <c r="A825" s="178"/>
      <c r="B825" s="178"/>
      <c r="C825" s="178"/>
      <c r="D825" s="196"/>
      <c r="E825" s="196"/>
      <c r="F825" s="196"/>
      <c r="G825" s="178"/>
      <c r="H825" s="178"/>
      <c r="I825" s="178"/>
      <c r="J825" s="178"/>
      <c r="K825" s="178"/>
      <c r="L825" s="178"/>
      <c r="M825" s="178"/>
      <c r="N825" s="178"/>
      <c r="O825" s="178"/>
      <c r="P825" s="187"/>
      <c r="Q825" s="177"/>
    </row>
    <row r="826">
      <c r="A826" s="178"/>
      <c r="B826" s="178"/>
      <c r="C826" s="178"/>
      <c r="D826" s="196"/>
      <c r="E826" s="196"/>
      <c r="F826" s="196"/>
      <c r="G826" s="178"/>
      <c r="H826" s="178"/>
      <c r="I826" s="178"/>
      <c r="J826" s="178"/>
      <c r="K826" s="178"/>
      <c r="L826" s="178"/>
      <c r="M826" s="178"/>
      <c r="N826" s="178"/>
      <c r="O826" s="178"/>
      <c r="P826" s="187"/>
      <c r="Q826" s="177"/>
    </row>
    <row r="827">
      <c r="A827" s="178"/>
      <c r="B827" s="178"/>
      <c r="C827" s="178"/>
      <c r="D827" s="196"/>
      <c r="E827" s="196"/>
      <c r="F827" s="196"/>
      <c r="G827" s="178"/>
      <c r="H827" s="178"/>
      <c r="I827" s="178"/>
      <c r="J827" s="178"/>
      <c r="K827" s="178"/>
      <c r="L827" s="178"/>
      <c r="M827" s="178"/>
      <c r="N827" s="178"/>
      <c r="O827" s="178"/>
      <c r="P827" s="187"/>
      <c r="Q827" s="177"/>
    </row>
    <row r="828">
      <c r="A828" s="178"/>
      <c r="B828" s="178"/>
      <c r="C828" s="178"/>
      <c r="D828" s="196"/>
      <c r="E828" s="196"/>
      <c r="F828" s="196"/>
      <c r="G828" s="178"/>
      <c r="H828" s="178"/>
      <c r="I828" s="178"/>
      <c r="J828" s="178"/>
      <c r="K828" s="178"/>
      <c r="L828" s="178"/>
      <c r="M828" s="178"/>
      <c r="N828" s="178"/>
      <c r="O828" s="178"/>
      <c r="P828" s="187"/>
      <c r="Q828" s="177"/>
    </row>
    <row r="829">
      <c r="A829" s="178"/>
      <c r="B829" s="178"/>
      <c r="C829" s="178"/>
      <c r="D829" s="196"/>
      <c r="E829" s="196"/>
      <c r="F829" s="196"/>
      <c r="G829" s="178"/>
      <c r="H829" s="178"/>
      <c r="I829" s="178"/>
      <c r="J829" s="178"/>
      <c r="K829" s="178"/>
      <c r="L829" s="178"/>
      <c r="M829" s="178"/>
      <c r="N829" s="178"/>
      <c r="O829" s="178"/>
      <c r="P829" s="187"/>
      <c r="Q829" s="177"/>
    </row>
    <row r="830">
      <c r="A830" s="178"/>
      <c r="B830" s="178"/>
      <c r="C830" s="178"/>
      <c r="D830" s="196"/>
      <c r="E830" s="196"/>
      <c r="F830" s="196"/>
      <c r="G830" s="178"/>
      <c r="H830" s="178"/>
      <c r="I830" s="178"/>
      <c r="J830" s="178"/>
      <c r="K830" s="178"/>
      <c r="L830" s="178"/>
      <c r="M830" s="178"/>
      <c r="N830" s="178"/>
      <c r="O830" s="178"/>
      <c r="P830" s="187"/>
      <c r="Q830" s="177"/>
    </row>
    <row r="831">
      <c r="A831" s="178"/>
      <c r="B831" s="178"/>
      <c r="C831" s="178"/>
      <c r="D831" s="196"/>
      <c r="E831" s="196"/>
      <c r="F831" s="196"/>
      <c r="G831" s="178"/>
      <c r="H831" s="178"/>
      <c r="I831" s="178"/>
      <c r="J831" s="178"/>
      <c r="K831" s="178"/>
      <c r="L831" s="178"/>
      <c r="M831" s="178"/>
      <c r="N831" s="178"/>
      <c r="O831" s="178"/>
      <c r="P831" s="187"/>
      <c r="Q831" s="177"/>
    </row>
    <row r="832">
      <c r="A832" s="178"/>
      <c r="B832" s="178"/>
      <c r="C832" s="178"/>
      <c r="D832" s="196"/>
      <c r="E832" s="196"/>
      <c r="F832" s="196"/>
      <c r="G832" s="178"/>
      <c r="H832" s="178"/>
      <c r="I832" s="178"/>
      <c r="J832" s="178"/>
      <c r="K832" s="178"/>
      <c r="L832" s="178"/>
      <c r="M832" s="178"/>
      <c r="N832" s="178"/>
      <c r="O832" s="178"/>
      <c r="P832" s="187"/>
      <c r="Q832" s="177"/>
    </row>
    <row r="833">
      <c r="A833" s="178"/>
      <c r="B833" s="178"/>
      <c r="C833" s="178"/>
      <c r="D833" s="196"/>
      <c r="E833" s="196"/>
      <c r="F833" s="196"/>
      <c r="G833" s="178"/>
      <c r="H833" s="178"/>
      <c r="I833" s="178"/>
      <c r="J833" s="178"/>
      <c r="K833" s="178"/>
      <c r="L833" s="178"/>
      <c r="M833" s="178"/>
      <c r="N833" s="178"/>
      <c r="O833" s="178"/>
      <c r="P833" s="187"/>
      <c r="Q833" s="177"/>
    </row>
    <row r="834">
      <c r="A834" s="178"/>
      <c r="B834" s="178"/>
      <c r="C834" s="178"/>
      <c r="D834" s="196"/>
      <c r="E834" s="196"/>
      <c r="F834" s="196"/>
      <c r="G834" s="178"/>
      <c r="H834" s="178"/>
      <c r="I834" s="178"/>
      <c r="J834" s="178"/>
      <c r="K834" s="178"/>
      <c r="L834" s="178"/>
      <c r="M834" s="178"/>
      <c r="N834" s="178"/>
      <c r="O834" s="178"/>
      <c r="P834" s="187"/>
      <c r="Q834" s="177"/>
    </row>
    <row r="835">
      <c r="A835" s="178"/>
      <c r="B835" s="178"/>
      <c r="C835" s="178"/>
      <c r="D835" s="196"/>
      <c r="E835" s="196"/>
      <c r="F835" s="196"/>
      <c r="G835" s="178"/>
      <c r="H835" s="178"/>
      <c r="I835" s="178"/>
      <c r="J835" s="178"/>
      <c r="K835" s="178"/>
      <c r="L835" s="178"/>
      <c r="M835" s="178"/>
      <c r="N835" s="178"/>
      <c r="O835" s="178"/>
      <c r="P835" s="187"/>
      <c r="Q835" s="177"/>
    </row>
    <row r="836">
      <c r="A836" s="178"/>
      <c r="B836" s="178"/>
      <c r="C836" s="178"/>
      <c r="D836" s="196"/>
      <c r="E836" s="196"/>
      <c r="F836" s="196"/>
      <c r="G836" s="178"/>
      <c r="H836" s="178"/>
      <c r="I836" s="178"/>
      <c r="J836" s="178"/>
      <c r="K836" s="178"/>
      <c r="L836" s="178"/>
      <c r="M836" s="178"/>
      <c r="N836" s="178"/>
      <c r="O836" s="178"/>
      <c r="P836" s="187"/>
      <c r="Q836" s="177"/>
    </row>
    <row r="837">
      <c r="A837" s="178"/>
      <c r="B837" s="178"/>
      <c r="C837" s="178"/>
      <c r="D837" s="196"/>
      <c r="E837" s="196"/>
      <c r="F837" s="196"/>
      <c r="G837" s="178"/>
      <c r="H837" s="178"/>
      <c r="I837" s="178"/>
      <c r="J837" s="178"/>
      <c r="K837" s="178"/>
      <c r="L837" s="178"/>
      <c r="M837" s="178"/>
      <c r="N837" s="178"/>
      <c r="O837" s="178"/>
      <c r="P837" s="187"/>
      <c r="Q837" s="177"/>
    </row>
    <row r="838">
      <c r="A838" s="178"/>
      <c r="B838" s="178"/>
      <c r="C838" s="178"/>
      <c r="D838" s="196"/>
      <c r="E838" s="196"/>
      <c r="F838" s="196"/>
      <c r="G838" s="178"/>
      <c r="H838" s="178"/>
      <c r="I838" s="178"/>
      <c r="J838" s="178"/>
      <c r="K838" s="178"/>
      <c r="L838" s="178"/>
      <c r="M838" s="178"/>
      <c r="N838" s="178"/>
      <c r="O838" s="178"/>
      <c r="P838" s="187"/>
      <c r="Q838" s="177"/>
    </row>
    <row r="839">
      <c r="A839" s="178"/>
      <c r="B839" s="178"/>
      <c r="C839" s="178"/>
      <c r="D839" s="196"/>
      <c r="E839" s="196"/>
      <c r="F839" s="196"/>
      <c r="G839" s="178"/>
      <c r="H839" s="178"/>
      <c r="I839" s="178"/>
      <c r="J839" s="178"/>
      <c r="K839" s="178"/>
      <c r="L839" s="178"/>
      <c r="M839" s="178"/>
      <c r="N839" s="178"/>
      <c r="O839" s="178"/>
      <c r="P839" s="187"/>
      <c r="Q839" s="177"/>
    </row>
    <row r="840">
      <c r="A840" s="178"/>
      <c r="B840" s="178"/>
      <c r="C840" s="178"/>
      <c r="D840" s="196"/>
      <c r="E840" s="196"/>
      <c r="F840" s="196"/>
      <c r="G840" s="178"/>
      <c r="H840" s="178"/>
      <c r="I840" s="178"/>
      <c r="J840" s="178"/>
      <c r="K840" s="178"/>
      <c r="L840" s="178"/>
      <c r="M840" s="178"/>
      <c r="N840" s="178"/>
      <c r="O840" s="178"/>
      <c r="P840" s="187"/>
      <c r="Q840" s="177"/>
    </row>
    <row r="841">
      <c r="A841" s="178"/>
      <c r="B841" s="178"/>
      <c r="C841" s="178"/>
      <c r="D841" s="196"/>
      <c r="E841" s="196"/>
      <c r="F841" s="196"/>
      <c r="G841" s="178"/>
      <c r="H841" s="178"/>
      <c r="I841" s="178"/>
      <c r="J841" s="178"/>
      <c r="K841" s="178"/>
      <c r="L841" s="178"/>
      <c r="M841" s="178"/>
      <c r="N841" s="178"/>
      <c r="O841" s="178"/>
      <c r="P841" s="187"/>
      <c r="Q841" s="177"/>
    </row>
    <row r="842">
      <c r="A842" s="178"/>
      <c r="B842" s="178"/>
      <c r="C842" s="178"/>
      <c r="D842" s="196"/>
      <c r="E842" s="196"/>
      <c r="F842" s="196"/>
      <c r="G842" s="178"/>
      <c r="H842" s="178"/>
      <c r="I842" s="178"/>
      <c r="J842" s="178"/>
      <c r="K842" s="178"/>
      <c r="L842" s="178"/>
      <c r="M842" s="178"/>
      <c r="N842" s="178"/>
      <c r="O842" s="178"/>
      <c r="P842" s="187"/>
      <c r="Q842" s="177"/>
    </row>
    <row r="843">
      <c r="A843" s="178"/>
      <c r="B843" s="178"/>
      <c r="C843" s="178"/>
      <c r="D843" s="196"/>
      <c r="E843" s="196"/>
      <c r="F843" s="196"/>
      <c r="G843" s="178"/>
      <c r="H843" s="178"/>
      <c r="I843" s="178"/>
      <c r="J843" s="178"/>
      <c r="K843" s="178"/>
      <c r="L843" s="178"/>
      <c r="M843" s="178"/>
      <c r="N843" s="178"/>
      <c r="O843" s="178"/>
      <c r="P843" s="187"/>
      <c r="Q843" s="177"/>
    </row>
    <row r="844">
      <c r="A844" s="178"/>
      <c r="B844" s="178"/>
      <c r="C844" s="178"/>
      <c r="D844" s="196"/>
      <c r="E844" s="196"/>
      <c r="F844" s="196"/>
      <c r="G844" s="178"/>
      <c r="H844" s="178"/>
      <c r="I844" s="178"/>
      <c r="J844" s="178"/>
      <c r="K844" s="178"/>
      <c r="L844" s="178"/>
      <c r="M844" s="178"/>
      <c r="N844" s="178"/>
      <c r="O844" s="178"/>
      <c r="P844" s="187"/>
      <c r="Q844" s="177"/>
    </row>
    <row r="845">
      <c r="A845" s="178"/>
      <c r="B845" s="178"/>
      <c r="C845" s="178"/>
      <c r="D845" s="196"/>
      <c r="E845" s="196"/>
      <c r="F845" s="196"/>
      <c r="G845" s="178"/>
      <c r="H845" s="178"/>
      <c r="I845" s="178"/>
      <c r="J845" s="178"/>
      <c r="K845" s="178"/>
      <c r="L845" s="178"/>
      <c r="M845" s="178"/>
      <c r="N845" s="178"/>
      <c r="O845" s="178"/>
      <c r="P845" s="187"/>
      <c r="Q845" s="177"/>
    </row>
    <row r="846">
      <c r="A846" s="178"/>
      <c r="B846" s="178"/>
      <c r="C846" s="178"/>
      <c r="D846" s="196"/>
      <c r="E846" s="196"/>
      <c r="F846" s="196"/>
      <c r="G846" s="178"/>
      <c r="H846" s="178"/>
      <c r="I846" s="178"/>
      <c r="J846" s="178"/>
      <c r="K846" s="178"/>
      <c r="L846" s="178"/>
      <c r="M846" s="178"/>
      <c r="N846" s="178"/>
      <c r="O846" s="178"/>
      <c r="P846" s="187"/>
      <c r="Q846" s="177"/>
    </row>
    <row r="847">
      <c r="A847" s="178"/>
      <c r="B847" s="178"/>
      <c r="C847" s="178"/>
      <c r="D847" s="196"/>
      <c r="E847" s="196"/>
      <c r="F847" s="196"/>
      <c r="G847" s="178"/>
      <c r="H847" s="178"/>
      <c r="I847" s="178"/>
      <c r="J847" s="178"/>
      <c r="K847" s="178"/>
      <c r="L847" s="178"/>
      <c r="M847" s="178"/>
      <c r="N847" s="178"/>
      <c r="O847" s="178"/>
      <c r="P847" s="187"/>
      <c r="Q847" s="177"/>
    </row>
    <row r="848">
      <c r="A848" s="178"/>
      <c r="B848" s="178"/>
      <c r="C848" s="178"/>
      <c r="D848" s="196"/>
      <c r="E848" s="196"/>
      <c r="F848" s="196"/>
      <c r="G848" s="178"/>
      <c r="H848" s="178"/>
      <c r="I848" s="178"/>
      <c r="J848" s="178"/>
      <c r="K848" s="178"/>
      <c r="L848" s="178"/>
      <c r="M848" s="178"/>
      <c r="N848" s="178"/>
      <c r="O848" s="178"/>
      <c r="P848" s="187"/>
      <c r="Q848" s="177"/>
    </row>
    <row r="849">
      <c r="A849" s="178"/>
      <c r="B849" s="178"/>
      <c r="C849" s="178"/>
      <c r="D849" s="196"/>
      <c r="E849" s="196"/>
      <c r="F849" s="196"/>
      <c r="G849" s="178"/>
      <c r="H849" s="178"/>
      <c r="I849" s="178"/>
      <c r="J849" s="178"/>
      <c r="K849" s="178"/>
      <c r="L849" s="178"/>
      <c r="M849" s="178"/>
      <c r="N849" s="178"/>
      <c r="O849" s="178"/>
      <c r="P849" s="187"/>
      <c r="Q849" s="177"/>
    </row>
    <row r="850">
      <c r="A850" s="178"/>
      <c r="B850" s="178"/>
      <c r="C850" s="178"/>
      <c r="D850" s="196"/>
      <c r="E850" s="196"/>
      <c r="F850" s="196"/>
      <c r="G850" s="178"/>
      <c r="H850" s="178"/>
      <c r="I850" s="178"/>
      <c r="J850" s="178"/>
      <c r="K850" s="178"/>
      <c r="L850" s="178"/>
      <c r="M850" s="178"/>
      <c r="N850" s="178"/>
      <c r="O850" s="178"/>
      <c r="P850" s="187"/>
      <c r="Q850" s="177"/>
    </row>
    <row r="851">
      <c r="A851" s="178"/>
      <c r="B851" s="178"/>
      <c r="C851" s="178"/>
      <c r="D851" s="196"/>
      <c r="E851" s="196"/>
      <c r="F851" s="196"/>
      <c r="G851" s="178"/>
      <c r="H851" s="178"/>
      <c r="I851" s="178"/>
      <c r="J851" s="178"/>
      <c r="K851" s="178"/>
      <c r="L851" s="178"/>
      <c r="M851" s="178"/>
      <c r="N851" s="178"/>
      <c r="O851" s="178"/>
      <c r="P851" s="187"/>
      <c r="Q851" s="177"/>
    </row>
    <row r="852">
      <c r="A852" s="178"/>
      <c r="B852" s="178"/>
      <c r="C852" s="178"/>
      <c r="D852" s="196"/>
      <c r="E852" s="196"/>
      <c r="F852" s="196"/>
      <c r="G852" s="178"/>
      <c r="H852" s="178"/>
      <c r="I852" s="178"/>
      <c r="J852" s="178"/>
      <c r="K852" s="178"/>
      <c r="L852" s="178"/>
      <c r="M852" s="178"/>
      <c r="N852" s="178"/>
      <c r="O852" s="178"/>
      <c r="P852" s="187"/>
      <c r="Q852" s="177"/>
    </row>
    <row r="853">
      <c r="A853" s="178"/>
      <c r="B853" s="178"/>
      <c r="C853" s="178"/>
      <c r="D853" s="196"/>
      <c r="E853" s="196"/>
      <c r="F853" s="196"/>
      <c r="G853" s="178"/>
      <c r="H853" s="178"/>
      <c r="I853" s="178"/>
      <c r="J853" s="178"/>
      <c r="K853" s="178"/>
      <c r="L853" s="178"/>
      <c r="M853" s="178"/>
      <c r="N853" s="178"/>
      <c r="O853" s="178"/>
      <c r="P853" s="187"/>
      <c r="Q853" s="177"/>
    </row>
    <row r="854">
      <c r="A854" s="178"/>
      <c r="B854" s="178"/>
      <c r="C854" s="178"/>
      <c r="D854" s="196"/>
      <c r="E854" s="196"/>
      <c r="F854" s="196"/>
      <c r="G854" s="178"/>
      <c r="H854" s="178"/>
      <c r="I854" s="178"/>
      <c r="J854" s="178"/>
      <c r="K854" s="178"/>
      <c r="L854" s="178"/>
      <c r="M854" s="178"/>
      <c r="N854" s="178"/>
      <c r="O854" s="178"/>
      <c r="P854" s="187"/>
      <c r="Q854" s="177"/>
    </row>
    <row r="855">
      <c r="A855" s="178"/>
      <c r="B855" s="178"/>
      <c r="C855" s="178"/>
      <c r="D855" s="196"/>
      <c r="E855" s="196"/>
      <c r="F855" s="196"/>
      <c r="G855" s="178"/>
      <c r="H855" s="178"/>
      <c r="I855" s="178"/>
      <c r="J855" s="178"/>
      <c r="K855" s="178"/>
      <c r="L855" s="178"/>
      <c r="M855" s="178"/>
      <c r="N855" s="178"/>
      <c r="O855" s="178"/>
      <c r="P855" s="187"/>
      <c r="Q855" s="177"/>
    </row>
    <row r="856">
      <c r="A856" s="178"/>
      <c r="B856" s="178"/>
      <c r="C856" s="178"/>
      <c r="D856" s="196"/>
      <c r="E856" s="196"/>
      <c r="F856" s="196"/>
      <c r="G856" s="178"/>
      <c r="H856" s="178"/>
      <c r="I856" s="178"/>
      <c r="J856" s="178"/>
      <c r="K856" s="178"/>
      <c r="L856" s="178"/>
      <c r="M856" s="178"/>
      <c r="N856" s="178"/>
      <c r="O856" s="178"/>
      <c r="P856" s="187"/>
      <c r="Q856" s="177"/>
    </row>
    <row r="857">
      <c r="A857" s="178"/>
      <c r="B857" s="178"/>
      <c r="C857" s="178"/>
      <c r="D857" s="196"/>
      <c r="E857" s="196"/>
      <c r="F857" s="196"/>
      <c r="G857" s="178"/>
      <c r="H857" s="178"/>
      <c r="I857" s="178"/>
      <c r="J857" s="178"/>
      <c r="K857" s="178"/>
      <c r="L857" s="178"/>
      <c r="M857" s="178"/>
      <c r="N857" s="178"/>
      <c r="O857" s="178"/>
      <c r="P857" s="187"/>
      <c r="Q857" s="177"/>
    </row>
    <row r="858">
      <c r="A858" s="178"/>
      <c r="B858" s="178"/>
      <c r="C858" s="178"/>
      <c r="D858" s="196"/>
      <c r="E858" s="196"/>
      <c r="F858" s="196"/>
      <c r="G858" s="178"/>
      <c r="H858" s="178"/>
      <c r="I858" s="178"/>
      <c r="J858" s="178"/>
      <c r="K858" s="178"/>
      <c r="L858" s="178"/>
      <c r="M858" s="178"/>
      <c r="N858" s="178"/>
      <c r="O858" s="178"/>
      <c r="P858" s="187"/>
      <c r="Q858" s="177"/>
    </row>
    <row r="859">
      <c r="A859" s="178"/>
      <c r="B859" s="178"/>
      <c r="C859" s="178"/>
      <c r="D859" s="196"/>
      <c r="E859" s="196"/>
      <c r="F859" s="196"/>
      <c r="G859" s="178"/>
      <c r="H859" s="178"/>
      <c r="I859" s="178"/>
      <c r="J859" s="178"/>
      <c r="K859" s="178"/>
      <c r="L859" s="178"/>
      <c r="M859" s="178"/>
      <c r="N859" s="178"/>
      <c r="O859" s="178"/>
      <c r="P859" s="187"/>
      <c r="Q859" s="177"/>
    </row>
    <row r="860">
      <c r="A860" s="178"/>
      <c r="B860" s="178"/>
      <c r="C860" s="178"/>
      <c r="D860" s="196"/>
      <c r="E860" s="196"/>
      <c r="F860" s="196"/>
      <c r="G860" s="178"/>
      <c r="H860" s="178"/>
      <c r="I860" s="178"/>
      <c r="J860" s="178"/>
      <c r="K860" s="178"/>
      <c r="L860" s="178"/>
      <c r="M860" s="178"/>
      <c r="N860" s="178"/>
      <c r="O860" s="178"/>
      <c r="P860" s="187"/>
      <c r="Q860" s="177"/>
    </row>
    <row r="861">
      <c r="A861" s="178"/>
      <c r="B861" s="178"/>
      <c r="C861" s="178"/>
      <c r="D861" s="196"/>
      <c r="E861" s="196"/>
      <c r="F861" s="196"/>
      <c r="G861" s="178"/>
      <c r="H861" s="178"/>
      <c r="I861" s="178"/>
      <c r="J861" s="178"/>
      <c r="K861" s="178"/>
      <c r="L861" s="178"/>
      <c r="M861" s="178"/>
      <c r="N861" s="178"/>
      <c r="O861" s="178"/>
      <c r="P861" s="187"/>
      <c r="Q861" s="177"/>
    </row>
    <row r="862">
      <c r="A862" s="178"/>
      <c r="B862" s="178"/>
      <c r="C862" s="178"/>
      <c r="D862" s="196"/>
      <c r="E862" s="196"/>
      <c r="F862" s="196"/>
      <c r="G862" s="178"/>
      <c r="H862" s="178"/>
      <c r="I862" s="178"/>
      <c r="J862" s="178"/>
      <c r="K862" s="178"/>
      <c r="L862" s="178"/>
      <c r="M862" s="178"/>
      <c r="N862" s="178"/>
      <c r="O862" s="178"/>
      <c r="P862" s="187"/>
      <c r="Q862" s="177"/>
    </row>
    <row r="863">
      <c r="A863" s="178"/>
      <c r="B863" s="178"/>
      <c r="C863" s="178"/>
      <c r="D863" s="196"/>
      <c r="E863" s="196"/>
      <c r="F863" s="196"/>
      <c r="G863" s="178"/>
      <c r="H863" s="178"/>
      <c r="I863" s="178"/>
      <c r="J863" s="178"/>
      <c r="K863" s="178"/>
      <c r="L863" s="178"/>
      <c r="M863" s="178"/>
      <c r="N863" s="178"/>
      <c r="O863" s="178"/>
      <c r="P863" s="187"/>
      <c r="Q863" s="177"/>
    </row>
    <row r="864">
      <c r="A864" s="178"/>
      <c r="B864" s="178"/>
      <c r="C864" s="178"/>
      <c r="D864" s="196"/>
      <c r="E864" s="196"/>
      <c r="F864" s="196"/>
      <c r="G864" s="178"/>
      <c r="H864" s="178"/>
      <c r="I864" s="178"/>
      <c r="J864" s="178"/>
      <c r="K864" s="178"/>
      <c r="L864" s="178"/>
      <c r="M864" s="178"/>
      <c r="N864" s="178"/>
      <c r="O864" s="178"/>
      <c r="P864" s="187"/>
      <c r="Q864" s="177"/>
    </row>
    <row r="865">
      <c r="A865" s="178"/>
      <c r="B865" s="178"/>
      <c r="C865" s="178"/>
      <c r="D865" s="196"/>
      <c r="E865" s="196"/>
      <c r="F865" s="196"/>
      <c r="G865" s="178"/>
      <c r="H865" s="178"/>
      <c r="I865" s="178"/>
      <c r="J865" s="178"/>
      <c r="K865" s="178"/>
      <c r="L865" s="178"/>
      <c r="M865" s="178"/>
      <c r="N865" s="178"/>
      <c r="O865" s="178"/>
      <c r="P865" s="187"/>
      <c r="Q865" s="177"/>
    </row>
    <row r="866">
      <c r="A866" s="178"/>
      <c r="B866" s="178"/>
      <c r="C866" s="178"/>
      <c r="D866" s="196"/>
      <c r="E866" s="196"/>
      <c r="F866" s="196"/>
      <c r="G866" s="178"/>
      <c r="H866" s="178"/>
      <c r="I866" s="178"/>
      <c r="J866" s="178"/>
      <c r="K866" s="178"/>
      <c r="L866" s="178"/>
      <c r="M866" s="178"/>
      <c r="N866" s="178"/>
      <c r="O866" s="178"/>
      <c r="P866" s="187"/>
      <c r="Q866" s="177"/>
    </row>
    <row r="867">
      <c r="A867" s="178"/>
      <c r="B867" s="178"/>
      <c r="C867" s="178"/>
      <c r="D867" s="196"/>
      <c r="E867" s="196"/>
      <c r="F867" s="196"/>
      <c r="G867" s="178"/>
      <c r="H867" s="178"/>
      <c r="I867" s="178"/>
      <c r="J867" s="178"/>
      <c r="K867" s="178"/>
      <c r="L867" s="178"/>
      <c r="M867" s="178"/>
      <c r="N867" s="178"/>
      <c r="O867" s="178"/>
      <c r="P867" s="187"/>
      <c r="Q867" s="177"/>
    </row>
    <row r="868">
      <c r="A868" s="178"/>
      <c r="B868" s="178"/>
      <c r="C868" s="178"/>
      <c r="D868" s="196"/>
      <c r="E868" s="196"/>
      <c r="F868" s="196"/>
      <c r="G868" s="178"/>
      <c r="H868" s="178"/>
      <c r="I868" s="178"/>
      <c r="J868" s="178"/>
      <c r="K868" s="178"/>
      <c r="L868" s="178"/>
      <c r="M868" s="178"/>
      <c r="N868" s="178"/>
      <c r="O868" s="178"/>
      <c r="P868" s="187"/>
      <c r="Q868" s="177"/>
    </row>
    <row r="869">
      <c r="A869" s="178"/>
      <c r="B869" s="178"/>
      <c r="C869" s="178"/>
      <c r="D869" s="196"/>
      <c r="E869" s="196"/>
      <c r="F869" s="196"/>
      <c r="G869" s="178"/>
      <c r="H869" s="178"/>
      <c r="I869" s="178"/>
      <c r="J869" s="178"/>
      <c r="K869" s="178"/>
      <c r="L869" s="178"/>
      <c r="M869" s="178"/>
      <c r="N869" s="178"/>
      <c r="O869" s="178"/>
      <c r="P869" s="187"/>
      <c r="Q869" s="177"/>
    </row>
    <row r="870">
      <c r="A870" s="178"/>
      <c r="B870" s="178"/>
      <c r="C870" s="178"/>
      <c r="D870" s="196"/>
      <c r="E870" s="196"/>
      <c r="F870" s="196"/>
      <c r="G870" s="178"/>
      <c r="H870" s="178"/>
      <c r="I870" s="178"/>
      <c r="J870" s="178"/>
      <c r="K870" s="178"/>
      <c r="L870" s="178"/>
      <c r="M870" s="178"/>
      <c r="N870" s="178"/>
      <c r="O870" s="178"/>
      <c r="P870" s="187"/>
      <c r="Q870" s="177"/>
    </row>
    <row r="871">
      <c r="A871" s="178"/>
      <c r="B871" s="178"/>
      <c r="C871" s="178"/>
      <c r="D871" s="196"/>
      <c r="E871" s="196"/>
      <c r="F871" s="196"/>
      <c r="G871" s="178"/>
      <c r="H871" s="178"/>
      <c r="I871" s="178"/>
      <c r="J871" s="178"/>
      <c r="K871" s="178"/>
      <c r="L871" s="178"/>
      <c r="M871" s="178"/>
      <c r="N871" s="178"/>
      <c r="O871" s="178"/>
      <c r="P871" s="187"/>
      <c r="Q871" s="177"/>
    </row>
    <row r="872">
      <c r="A872" s="178"/>
      <c r="B872" s="178"/>
      <c r="C872" s="178"/>
      <c r="D872" s="196"/>
      <c r="E872" s="196"/>
      <c r="F872" s="196"/>
      <c r="G872" s="178"/>
      <c r="H872" s="178"/>
      <c r="I872" s="178"/>
      <c r="J872" s="178"/>
      <c r="K872" s="178"/>
      <c r="L872" s="178"/>
      <c r="M872" s="178"/>
      <c r="N872" s="178"/>
      <c r="O872" s="178"/>
      <c r="P872" s="187"/>
      <c r="Q872" s="177"/>
    </row>
    <row r="873">
      <c r="A873" s="178"/>
      <c r="B873" s="178"/>
      <c r="C873" s="178"/>
      <c r="D873" s="196"/>
      <c r="E873" s="196"/>
      <c r="F873" s="196"/>
      <c r="G873" s="178"/>
      <c r="H873" s="178"/>
      <c r="I873" s="178"/>
      <c r="J873" s="178"/>
      <c r="K873" s="178"/>
      <c r="L873" s="178"/>
      <c r="M873" s="178"/>
      <c r="N873" s="178"/>
      <c r="O873" s="178"/>
      <c r="P873" s="187"/>
      <c r="Q873" s="177"/>
    </row>
    <row r="874">
      <c r="A874" s="178"/>
      <c r="B874" s="178"/>
      <c r="C874" s="178"/>
      <c r="D874" s="196"/>
      <c r="E874" s="196"/>
      <c r="F874" s="196"/>
      <c r="G874" s="178"/>
      <c r="H874" s="178"/>
      <c r="I874" s="178"/>
      <c r="J874" s="178"/>
      <c r="K874" s="178"/>
      <c r="L874" s="178"/>
      <c r="M874" s="178"/>
      <c r="N874" s="178"/>
      <c r="O874" s="178"/>
      <c r="P874" s="187"/>
      <c r="Q874" s="177"/>
    </row>
    <row r="875">
      <c r="A875" s="178"/>
      <c r="B875" s="178"/>
      <c r="C875" s="178"/>
      <c r="D875" s="196"/>
      <c r="E875" s="196"/>
      <c r="F875" s="196"/>
      <c r="G875" s="178"/>
      <c r="H875" s="178"/>
      <c r="I875" s="178"/>
      <c r="J875" s="178"/>
      <c r="K875" s="178"/>
      <c r="L875" s="178"/>
      <c r="M875" s="178"/>
      <c r="N875" s="178"/>
      <c r="O875" s="178"/>
      <c r="P875" s="187"/>
      <c r="Q875" s="177"/>
    </row>
    <row r="876">
      <c r="A876" s="178"/>
      <c r="B876" s="178"/>
      <c r="C876" s="178"/>
      <c r="D876" s="196"/>
      <c r="E876" s="196"/>
      <c r="F876" s="196"/>
      <c r="G876" s="178"/>
      <c r="H876" s="178"/>
      <c r="I876" s="178"/>
      <c r="J876" s="178"/>
      <c r="K876" s="178"/>
      <c r="L876" s="178"/>
      <c r="M876" s="178"/>
      <c r="N876" s="178"/>
      <c r="O876" s="178"/>
      <c r="P876" s="187"/>
      <c r="Q876" s="177"/>
    </row>
    <row r="877">
      <c r="A877" s="178"/>
      <c r="B877" s="178"/>
      <c r="C877" s="178"/>
      <c r="D877" s="196"/>
      <c r="E877" s="196"/>
      <c r="F877" s="196"/>
      <c r="G877" s="178"/>
      <c r="H877" s="178"/>
      <c r="I877" s="178"/>
      <c r="J877" s="178"/>
      <c r="K877" s="178"/>
      <c r="L877" s="178"/>
      <c r="M877" s="178"/>
      <c r="N877" s="178"/>
      <c r="O877" s="178"/>
      <c r="P877" s="187"/>
      <c r="Q877" s="177"/>
    </row>
    <row r="878">
      <c r="A878" s="178"/>
      <c r="B878" s="178"/>
      <c r="C878" s="178"/>
      <c r="D878" s="196"/>
      <c r="E878" s="196"/>
      <c r="F878" s="196"/>
      <c r="G878" s="178"/>
      <c r="H878" s="178"/>
      <c r="I878" s="178"/>
      <c r="J878" s="178"/>
      <c r="K878" s="178"/>
      <c r="L878" s="178"/>
      <c r="M878" s="178"/>
      <c r="N878" s="178"/>
      <c r="O878" s="178"/>
      <c r="P878" s="187"/>
      <c r="Q878" s="177"/>
    </row>
    <row r="879">
      <c r="A879" s="178"/>
      <c r="B879" s="178"/>
      <c r="C879" s="178"/>
      <c r="D879" s="196"/>
      <c r="E879" s="196"/>
      <c r="F879" s="196"/>
      <c r="G879" s="178"/>
      <c r="H879" s="178"/>
      <c r="I879" s="178"/>
      <c r="J879" s="178"/>
      <c r="K879" s="178"/>
      <c r="L879" s="178"/>
      <c r="M879" s="178"/>
      <c r="N879" s="178"/>
      <c r="O879" s="178"/>
      <c r="P879" s="187"/>
      <c r="Q879" s="177"/>
    </row>
    <row r="880">
      <c r="A880" s="178"/>
      <c r="B880" s="178"/>
      <c r="C880" s="178"/>
      <c r="D880" s="196"/>
      <c r="E880" s="196"/>
      <c r="F880" s="196"/>
      <c r="G880" s="178"/>
      <c r="H880" s="178"/>
      <c r="I880" s="178"/>
      <c r="J880" s="178"/>
      <c r="K880" s="178"/>
      <c r="L880" s="178"/>
      <c r="M880" s="178"/>
      <c r="N880" s="178"/>
      <c r="O880" s="178"/>
      <c r="P880" s="187"/>
      <c r="Q880" s="177"/>
    </row>
    <row r="881">
      <c r="A881" s="178"/>
      <c r="B881" s="178"/>
      <c r="C881" s="178"/>
      <c r="D881" s="196"/>
      <c r="E881" s="196"/>
      <c r="F881" s="196"/>
      <c r="G881" s="178"/>
      <c r="H881" s="178"/>
      <c r="I881" s="178"/>
      <c r="J881" s="178"/>
      <c r="K881" s="178"/>
      <c r="L881" s="178"/>
      <c r="M881" s="178"/>
      <c r="N881" s="178"/>
      <c r="O881" s="178"/>
      <c r="P881" s="187"/>
      <c r="Q881" s="177"/>
    </row>
    <row r="882">
      <c r="A882" s="178"/>
      <c r="B882" s="178"/>
      <c r="C882" s="178"/>
      <c r="D882" s="196"/>
      <c r="E882" s="196"/>
      <c r="F882" s="196"/>
      <c r="G882" s="178"/>
      <c r="H882" s="178"/>
      <c r="I882" s="178"/>
      <c r="J882" s="178"/>
      <c r="K882" s="178"/>
      <c r="L882" s="178"/>
      <c r="M882" s="178"/>
      <c r="N882" s="178"/>
      <c r="O882" s="178"/>
      <c r="P882" s="187"/>
      <c r="Q882" s="177"/>
    </row>
    <row r="883">
      <c r="A883" s="178"/>
      <c r="B883" s="178"/>
      <c r="C883" s="178"/>
      <c r="D883" s="196"/>
      <c r="E883" s="196"/>
      <c r="F883" s="196"/>
      <c r="G883" s="178"/>
      <c r="H883" s="178"/>
      <c r="I883" s="178"/>
      <c r="J883" s="178"/>
      <c r="K883" s="178"/>
      <c r="L883" s="178"/>
      <c r="M883" s="178"/>
      <c r="N883" s="178"/>
      <c r="O883" s="178"/>
      <c r="P883" s="187"/>
      <c r="Q883" s="177"/>
    </row>
    <row r="884">
      <c r="A884" s="178"/>
      <c r="B884" s="178"/>
      <c r="C884" s="178"/>
      <c r="D884" s="196"/>
      <c r="E884" s="196"/>
      <c r="F884" s="196"/>
      <c r="G884" s="178"/>
      <c r="H884" s="178"/>
      <c r="I884" s="178"/>
      <c r="J884" s="178"/>
      <c r="K884" s="178"/>
      <c r="L884" s="178"/>
      <c r="M884" s="178"/>
      <c r="N884" s="178"/>
      <c r="O884" s="178"/>
      <c r="P884" s="187"/>
      <c r="Q884" s="177"/>
    </row>
    <row r="885">
      <c r="A885" s="178"/>
      <c r="B885" s="178"/>
      <c r="C885" s="178"/>
      <c r="D885" s="196"/>
      <c r="E885" s="196"/>
      <c r="F885" s="196"/>
      <c r="G885" s="178"/>
      <c r="H885" s="178"/>
      <c r="I885" s="178"/>
      <c r="J885" s="178"/>
      <c r="K885" s="178"/>
      <c r="L885" s="178"/>
      <c r="M885" s="178"/>
      <c r="N885" s="178"/>
      <c r="O885" s="178"/>
      <c r="P885" s="187"/>
      <c r="Q885" s="177"/>
    </row>
    <row r="886">
      <c r="A886" s="178"/>
      <c r="B886" s="178"/>
      <c r="C886" s="178"/>
      <c r="D886" s="196"/>
      <c r="E886" s="196"/>
      <c r="F886" s="196"/>
      <c r="G886" s="178"/>
      <c r="H886" s="178"/>
      <c r="I886" s="178"/>
      <c r="J886" s="178"/>
      <c r="K886" s="178"/>
      <c r="L886" s="178"/>
      <c r="M886" s="178"/>
      <c r="N886" s="178"/>
      <c r="O886" s="178"/>
      <c r="P886" s="187"/>
      <c r="Q886" s="177"/>
    </row>
    <row r="887">
      <c r="A887" s="178"/>
      <c r="B887" s="178"/>
      <c r="C887" s="178"/>
      <c r="D887" s="196"/>
      <c r="E887" s="196"/>
      <c r="F887" s="196"/>
      <c r="G887" s="178"/>
      <c r="H887" s="178"/>
      <c r="I887" s="178"/>
      <c r="J887" s="178"/>
      <c r="K887" s="178"/>
      <c r="L887" s="178"/>
      <c r="M887" s="178"/>
      <c r="N887" s="178"/>
      <c r="O887" s="178"/>
      <c r="P887" s="187"/>
      <c r="Q887" s="177"/>
    </row>
    <row r="888">
      <c r="A888" s="178"/>
      <c r="B888" s="178"/>
      <c r="C888" s="178"/>
      <c r="D888" s="196"/>
      <c r="E888" s="196"/>
      <c r="F888" s="196"/>
      <c r="G888" s="178"/>
      <c r="H888" s="178"/>
      <c r="I888" s="178"/>
      <c r="J888" s="178"/>
      <c r="K888" s="178"/>
      <c r="L888" s="178"/>
      <c r="M888" s="178"/>
      <c r="N888" s="178"/>
      <c r="O888" s="178"/>
      <c r="P888" s="187"/>
      <c r="Q888" s="177"/>
    </row>
    <row r="889">
      <c r="A889" s="178"/>
      <c r="B889" s="178"/>
      <c r="C889" s="178"/>
      <c r="D889" s="196"/>
      <c r="E889" s="196"/>
      <c r="F889" s="196"/>
      <c r="G889" s="178"/>
      <c r="H889" s="178"/>
      <c r="I889" s="178"/>
      <c r="J889" s="178"/>
      <c r="K889" s="178"/>
      <c r="L889" s="178"/>
      <c r="M889" s="178"/>
      <c r="N889" s="178"/>
      <c r="O889" s="178"/>
      <c r="P889" s="187"/>
      <c r="Q889" s="177"/>
    </row>
    <row r="890">
      <c r="A890" s="178"/>
      <c r="B890" s="178"/>
      <c r="C890" s="178"/>
      <c r="D890" s="196"/>
      <c r="E890" s="196"/>
      <c r="F890" s="196"/>
      <c r="G890" s="178"/>
      <c r="H890" s="178"/>
      <c r="I890" s="178"/>
      <c r="J890" s="178"/>
      <c r="K890" s="178"/>
      <c r="L890" s="178"/>
      <c r="M890" s="178"/>
      <c r="N890" s="178"/>
      <c r="O890" s="178"/>
      <c r="P890" s="187"/>
      <c r="Q890" s="177"/>
    </row>
    <row r="891">
      <c r="A891" s="178"/>
      <c r="B891" s="178"/>
      <c r="C891" s="178"/>
      <c r="D891" s="196"/>
      <c r="E891" s="196"/>
      <c r="F891" s="196"/>
      <c r="G891" s="178"/>
      <c r="H891" s="178"/>
      <c r="I891" s="178"/>
      <c r="J891" s="178"/>
      <c r="K891" s="178"/>
      <c r="L891" s="178"/>
      <c r="M891" s="178"/>
      <c r="N891" s="178"/>
      <c r="O891" s="178"/>
      <c r="P891" s="187"/>
      <c r="Q891" s="177"/>
    </row>
    <row r="892">
      <c r="A892" s="178"/>
      <c r="B892" s="178"/>
      <c r="C892" s="178"/>
      <c r="D892" s="196"/>
      <c r="E892" s="196"/>
      <c r="F892" s="196"/>
      <c r="G892" s="178"/>
      <c r="H892" s="178"/>
      <c r="I892" s="178"/>
      <c r="J892" s="178"/>
      <c r="K892" s="178"/>
      <c r="L892" s="178"/>
      <c r="M892" s="178"/>
      <c r="N892" s="178"/>
      <c r="O892" s="178"/>
      <c r="P892" s="187"/>
      <c r="Q892" s="177"/>
    </row>
    <row r="893">
      <c r="A893" s="178"/>
      <c r="B893" s="178"/>
      <c r="C893" s="178"/>
      <c r="D893" s="196"/>
      <c r="E893" s="196"/>
      <c r="F893" s="196"/>
      <c r="G893" s="178"/>
      <c r="H893" s="178"/>
      <c r="I893" s="178"/>
      <c r="J893" s="178"/>
      <c r="K893" s="178"/>
      <c r="L893" s="178"/>
      <c r="M893" s="178"/>
      <c r="N893" s="178"/>
      <c r="O893" s="178"/>
      <c r="P893" s="187"/>
      <c r="Q893" s="177"/>
    </row>
    <row r="894">
      <c r="A894" s="178"/>
      <c r="B894" s="178"/>
      <c r="C894" s="178"/>
      <c r="D894" s="196"/>
      <c r="E894" s="196"/>
      <c r="F894" s="196"/>
      <c r="G894" s="178"/>
      <c r="H894" s="178"/>
      <c r="I894" s="178"/>
      <c r="J894" s="178"/>
      <c r="K894" s="178"/>
      <c r="L894" s="178"/>
      <c r="M894" s="178"/>
      <c r="N894" s="178"/>
      <c r="O894" s="178"/>
      <c r="P894" s="187"/>
      <c r="Q894" s="177"/>
    </row>
    <row r="895">
      <c r="A895" s="178"/>
      <c r="B895" s="178"/>
      <c r="C895" s="178"/>
      <c r="D895" s="196"/>
      <c r="E895" s="196"/>
      <c r="F895" s="196"/>
      <c r="G895" s="178"/>
      <c r="H895" s="178"/>
      <c r="I895" s="178"/>
      <c r="J895" s="178"/>
      <c r="K895" s="178"/>
      <c r="L895" s="178"/>
      <c r="M895" s="178"/>
      <c r="N895" s="178"/>
      <c r="O895" s="178"/>
      <c r="P895" s="187"/>
      <c r="Q895" s="177"/>
    </row>
    <row r="896">
      <c r="A896" s="178"/>
      <c r="B896" s="178"/>
      <c r="C896" s="178"/>
      <c r="D896" s="196"/>
      <c r="E896" s="196"/>
      <c r="F896" s="196"/>
      <c r="G896" s="178"/>
      <c r="H896" s="178"/>
      <c r="I896" s="178"/>
      <c r="J896" s="178"/>
      <c r="K896" s="178"/>
      <c r="L896" s="178"/>
      <c r="M896" s="178"/>
      <c r="N896" s="178"/>
      <c r="O896" s="178"/>
      <c r="P896" s="187"/>
      <c r="Q896" s="177"/>
    </row>
    <row r="897">
      <c r="A897" s="178"/>
      <c r="B897" s="178"/>
      <c r="C897" s="178"/>
      <c r="D897" s="196"/>
      <c r="E897" s="196"/>
      <c r="F897" s="196"/>
      <c r="G897" s="178"/>
      <c r="H897" s="178"/>
      <c r="I897" s="178"/>
      <c r="J897" s="178"/>
      <c r="K897" s="178"/>
      <c r="L897" s="178"/>
      <c r="M897" s="178"/>
      <c r="N897" s="178"/>
      <c r="O897" s="178"/>
      <c r="P897" s="187"/>
      <c r="Q897" s="177"/>
    </row>
    <row r="898">
      <c r="A898" s="178"/>
      <c r="B898" s="178"/>
      <c r="C898" s="178"/>
      <c r="D898" s="196"/>
      <c r="E898" s="196"/>
      <c r="F898" s="196"/>
      <c r="G898" s="178"/>
      <c r="H898" s="178"/>
      <c r="I898" s="178"/>
      <c r="J898" s="178"/>
      <c r="K898" s="178"/>
      <c r="L898" s="178"/>
      <c r="M898" s="178"/>
      <c r="N898" s="178"/>
      <c r="O898" s="178"/>
      <c r="P898" s="187"/>
      <c r="Q898" s="177"/>
    </row>
    <row r="899">
      <c r="A899" s="178"/>
      <c r="B899" s="178"/>
      <c r="C899" s="178"/>
      <c r="D899" s="196"/>
      <c r="E899" s="196"/>
      <c r="F899" s="196"/>
      <c r="G899" s="178"/>
      <c r="H899" s="178"/>
      <c r="I899" s="178"/>
      <c r="J899" s="178"/>
      <c r="K899" s="178"/>
      <c r="L899" s="178"/>
      <c r="M899" s="178"/>
      <c r="N899" s="178"/>
      <c r="O899" s="178"/>
      <c r="P899" s="187"/>
      <c r="Q899" s="177"/>
    </row>
    <row r="900">
      <c r="A900" s="178"/>
      <c r="B900" s="178"/>
      <c r="C900" s="178"/>
      <c r="D900" s="196"/>
      <c r="E900" s="196"/>
      <c r="F900" s="196"/>
      <c r="G900" s="178"/>
      <c r="H900" s="178"/>
      <c r="I900" s="178"/>
      <c r="J900" s="178"/>
      <c r="K900" s="178"/>
      <c r="L900" s="178"/>
      <c r="M900" s="178"/>
      <c r="N900" s="178"/>
      <c r="O900" s="178"/>
      <c r="P900" s="187"/>
      <c r="Q900" s="177"/>
    </row>
    <row r="901">
      <c r="A901" s="178"/>
      <c r="B901" s="178"/>
      <c r="C901" s="178"/>
      <c r="D901" s="196"/>
      <c r="E901" s="196"/>
      <c r="F901" s="196"/>
      <c r="G901" s="178"/>
      <c r="H901" s="178"/>
      <c r="I901" s="178"/>
      <c r="J901" s="178"/>
      <c r="K901" s="178"/>
      <c r="L901" s="178"/>
      <c r="M901" s="178"/>
      <c r="N901" s="178"/>
      <c r="O901" s="178"/>
      <c r="P901" s="187"/>
      <c r="Q901" s="177"/>
    </row>
    <row r="902">
      <c r="A902" s="178"/>
      <c r="B902" s="178"/>
      <c r="C902" s="178"/>
      <c r="D902" s="196"/>
      <c r="E902" s="196"/>
      <c r="F902" s="196"/>
      <c r="G902" s="178"/>
      <c r="H902" s="178"/>
      <c r="I902" s="178"/>
      <c r="J902" s="178"/>
      <c r="K902" s="178"/>
      <c r="L902" s="178"/>
      <c r="M902" s="178"/>
      <c r="N902" s="178"/>
      <c r="O902" s="178"/>
      <c r="P902" s="187"/>
      <c r="Q902" s="177"/>
    </row>
    <row r="903">
      <c r="A903" s="178"/>
      <c r="B903" s="178"/>
      <c r="C903" s="178"/>
      <c r="D903" s="196"/>
      <c r="E903" s="196"/>
      <c r="F903" s="196"/>
      <c r="G903" s="178"/>
      <c r="H903" s="178"/>
      <c r="I903" s="178"/>
      <c r="J903" s="178"/>
      <c r="K903" s="178"/>
      <c r="L903" s="178"/>
      <c r="M903" s="178"/>
      <c r="N903" s="178"/>
      <c r="O903" s="178"/>
      <c r="P903" s="187"/>
      <c r="Q903" s="177"/>
    </row>
    <row r="904">
      <c r="A904" s="178"/>
      <c r="B904" s="178"/>
      <c r="C904" s="178"/>
      <c r="D904" s="196"/>
      <c r="E904" s="196"/>
      <c r="F904" s="196"/>
      <c r="G904" s="178"/>
      <c r="H904" s="178"/>
      <c r="I904" s="178"/>
      <c r="J904" s="178"/>
      <c r="K904" s="178"/>
      <c r="L904" s="178"/>
      <c r="M904" s="178"/>
      <c r="N904" s="178"/>
      <c r="O904" s="178"/>
      <c r="P904" s="187"/>
      <c r="Q904" s="177"/>
    </row>
    <row r="905">
      <c r="A905" s="178"/>
      <c r="B905" s="178"/>
      <c r="C905" s="178"/>
      <c r="D905" s="196"/>
      <c r="E905" s="196"/>
      <c r="F905" s="196"/>
      <c r="G905" s="178"/>
      <c r="H905" s="178"/>
      <c r="I905" s="178"/>
      <c r="J905" s="178"/>
      <c r="K905" s="178"/>
      <c r="L905" s="178"/>
      <c r="M905" s="178"/>
      <c r="N905" s="178"/>
      <c r="O905" s="178"/>
      <c r="P905" s="187"/>
      <c r="Q905" s="177"/>
    </row>
    <row r="906">
      <c r="A906" s="178"/>
      <c r="B906" s="178"/>
      <c r="C906" s="178"/>
      <c r="D906" s="196"/>
      <c r="E906" s="196"/>
      <c r="F906" s="196"/>
      <c r="G906" s="178"/>
      <c r="H906" s="178"/>
      <c r="I906" s="178"/>
      <c r="J906" s="178"/>
      <c r="K906" s="178"/>
      <c r="L906" s="178"/>
      <c r="M906" s="178"/>
      <c r="N906" s="178"/>
      <c r="O906" s="178"/>
      <c r="P906" s="187"/>
      <c r="Q906" s="177"/>
    </row>
    <row r="907">
      <c r="A907" s="178"/>
      <c r="B907" s="178"/>
      <c r="C907" s="178"/>
      <c r="D907" s="196"/>
      <c r="E907" s="196"/>
      <c r="F907" s="196"/>
      <c r="G907" s="178"/>
      <c r="H907" s="178"/>
      <c r="I907" s="178"/>
      <c r="J907" s="178"/>
      <c r="K907" s="178"/>
      <c r="L907" s="178"/>
      <c r="M907" s="178"/>
      <c r="N907" s="178"/>
      <c r="O907" s="178"/>
      <c r="P907" s="187"/>
      <c r="Q907" s="177"/>
    </row>
    <row r="908">
      <c r="A908" s="178"/>
      <c r="B908" s="178"/>
      <c r="C908" s="178"/>
      <c r="D908" s="196"/>
      <c r="E908" s="196"/>
      <c r="F908" s="196"/>
      <c r="G908" s="178"/>
      <c r="H908" s="178"/>
      <c r="I908" s="178"/>
      <c r="J908" s="178"/>
      <c r="K908" s="178"/>
      <c r="L908" s="178"/>
      <c r="M908" s="178"/>
      <c r="N908" s="178"/>
      <c r="O908" s="178"/>
      <c r="P908" s="187"/>
      <c r="Q908" s="177"/>
    </row>
    <row r="909">
      <c r="A909" s="178"/>
      <c r="B909" s="178"/>
      <c r="C909" s="178"/>
      <c r="D909" s="196"/>
      <c r="E909" s="196"/>
      <c r="F909" s="196"/>
      <c r="G909" s="178"/>
      <c r="H909" s="178"/>
      <c r="I909" s="178"/>
      <c r="J909" s="178"/>
      <c r="K909" s="178"/>
      <c r="L909" s="178"/>
      <c r="M909" s="178"/>
      <c r="N909" s="178"/>
      <c r="O909" s="178"/>
      <c r="P909" s="187"/>
      <c r="Q909" s="177"/>
    </row>
    <row r="910">
      <c r="A910" s="178"/>
      <c r="B910" s="178"/>
      <c r="C910" s="178"/>
      <c r="D910" s="196"/>
      <c r="E910" s="196"/>
      <c r="F910" s="196"/>
      <c r="G910" s="178"/>
      <c r="H910" s="178"/>
      <c r="I910" s="178"/>
      <c r="J910" s="178"/>
      <c r="K910" s="178"/>
      <c r="L910" s="178"/>
      <c r="M910" s="178"/>
      <c r="N910" s="178"/>
      <c r="O910" s="178"/>
      <c r="P910" s="187"/>
      <c r="Q910" s="177"/>
    </row>
    <row r="911">
      <c r="A911" s="178"/>
      <c r="B911" s="178"/>
      <c r="C911" s="178"/>
      <c r="D911" s="196"/>
      <c r="E911" s="196"/>
      <c r="F911" s="196"/>
      <c r="G911" s="178"/>
      <c r="H911" s="178"/>
      <c r="I911" s="178"/>
      <c r="J911" s="178"/>
      <c r="K911" s="178"/>
      <c r="L911" s="178"/>
      <c r="M911" s="178"/>
      <c r="N911" s="178"/>
      <c r="O911" s="178"/>
      <c r="P911" s="187"/>
      <c r="Q911" s="177"/>
    </row>
    <row r="912">
      <c r="A912" s="178"/>
      <c r="B912" s="178"/>
      <c r="C912" s="178"/>
      <c r="D912" s="196"/>
      <c r="E912" s="196"/>
      <c r="F912" s="196"/>
      <c r="G912" s="178"/>
      <c r="H912" s="178"/>
      <c r="I912" s="178"/>
      <c r="J912" s="178"/>
      <c r="K912" s="178"/>
      <c r="L912" s="178"/>
      <c r="M912" s="178"/>
      <c r="N912" s="178"/>
      <c r="O912" s="178"/>
      <c r="P912" s="187"/>
      <c r="Q912" s="177"/>
    </row>
    <row r="913">
      <c r="A913" s="178"/>
      <c r="B913" s="178"/>
      <c r="C913" s="178"/>
      <c r="D913" s="196"/>
      <c r="E913" s="196"/>
      <c r="F913" s="196"/>
      <c r="G913" s="178"/>
      <c r="H913" s="178"/>
      <c r="I913" s="178"/>
      <c r="J913" s="178"/>
      <c r="K913" s="178"/>
      <c r="L913" s="178"/>
      <c r="M913" s="178"/>
      <c r="N913" s="178"/>
      <c r="O913" s="178"/>
      <c r="P913" s="187"/>
      <c r="Q913" s="177"/>
    </row>
    <row r="914">
      <c r="A914" s="178"/>
      <c r="B914" s="178"/>
      <c r="C914" s="178"/>
      <c r="D914" s="196"/>
      <c r="E914" s="196"/>
      <c r="F914" s="196"/>
      <c r="G914" s="178"/>
      <c r="H914" s="178"/>
      <c r="I914" s="178"/>
      <c r="J914" s="178"/>
      <c r="K914" s="178"/>
      <c r="L914" s="178"/>
      <c r="M914" s="178"/>
      <c r="N914" s="178"/>
      <c r="O914" s="178"/>
      <c r="P914" s="187"/>
      <c r="Q914" s="177"/>
    </row>
    <row r="915">
      <c r="A915" s="178"/>
      <c r="B915" s="178"/>
      <c r="C915" s="178"/>
      <c r="D915" s="196"/>
      <c r="E915" s="196"/>
      <c r="F915" s="196"/>
      <c r="G915" s="178"/>
      <c r="H915" s="178"/>
      <c r="I915" s="178"/>
      <c r="J915" s="178"/>
      <c r="K915" s="178"/>
      <c r="L915" s="178"/>
      <c r="M915" s="178"/>
      <c r="N915" s="178"/>
      <c r="O915" s="178"/>
      <c r="P915" s="187"/>
      <c r="Q915" s="177"/>
    </row>
    <row r="916">
      <c r="A916" s="178"/>
      <c r="B916" s="178"/>
      <c r="C916" s="178"/>
      <c r="D916" s="196"/>
      <c r="E916" s="196"/>
      <c r="F916" s="196"/>
      <c r="G916" s="178"/>
      <c r="H916" s="178"/>
      <c r="I916" s="178"/>
      <c r="J916" s="178"/>
      <c r="K916" s="178"/>
      <c r="L916" s="178"/>
      <c r="M916" s="178"/>
      <c r="N916" s="178"/>
      <c r="O916" s="178"/>
      <c r="P916" s="187"/>
      <c r="Q916" s="177"/>
    </row>
    <row r="917">
      <c r="A917" s="178"/>
      <c r="B917" s="178"/>
      <c r="C917" s="178"/>
      <c r="D917" s="196"/>
      <c r="E917" s="196"/>
      <c r="F917" s="196"/>
      <c r="G917" s="178"/>
      <c r="H917" s="178"/>
      <c r="I917" s="178"/>
      <c r="J917" s="178"/>
      <c r="K917" s="178"/>
      <c r="L917" s="178"/>
      <c r="M917" s="178"/>
      <c r="N917" s="178"/>
      <c r="O917" s="178"/>
      <c r="P917" s="187"/>
      <c r="Q917" s="177"/>
    </row>
    <row r="918">
      <c r="A918" s="178"/>
      <c r="B918" s="178"/>
      <c r="C918" s="178"/>
      <c r="D918" s="196"/>
      <c r="E918" s="196"/>
      <c r="F918" s="196"/>
      <c r="G918" s="178"/>
      <c r="H918" s="178"/>
      <c r="I918" s="178"/>
      <c r="J918" s="178"/>
      <c r="K918" s="178"/>
      <c r="L918" s="178"/>
      <c r="M918" s="178"/>
      <c r="N918" s="178"/>
      <c r="O918" s="178"/>
      <c r="P918" s="187"/>
      <c r="Q918" s="177"/>
    </row>
    <row r="919">
      <c r="A919" s="178"/>
      <c r="B919" s="178"/>
      <c r="C919" s="178"/>
      <c r="D919" s="196"/>
      <c r="E919" s="196"/>
      <c r="F919" s="196"/>
      <c r="G919" s="178"/>
      <c r="H919" s="178"/>
      <c r="I919" s="178"/>
      <c r="J919" s="178"/>
      <c r="K919" s="178"/>
      <c r="L919" s="178"/>
      <c r="M919" s="178"/>
      <c r="N919" s="178"/>
      <c r="O919" s="178"/>
      <c r="P919" s="187"/>
      <c r="Q919" s="177"/>
    </row>
    <row r="920">
      <c r="A920" s="178"/>
      <c r="B920" s="178"/>
      <c r="C920" s="178"/>
      <c r="D920" s="196"/>
      <c r="E920" s="196"/>
      <c r="F920" s="196"/>
      <c r="G920" s="178"/>
      <c r="H920" s="178"/>
      <c r="I920" s="178"/>
      <c r="J920" s="178"/>
      <c r="K920" s="178"/>
      <c r="L920" s="178"/>
      <c r="M920" s="178"/>
      <c r="N920" s="178"/>
      <c r="O920" s="178"/>
      <c r="P920" s="187"/>
      <c r="Q920" s="177"/>
    </row>
    <row r="921">
      <c r="A921" s="178"/>
      <c r="B921" s="178"/>
      <c r="C921" s="178"/>
      <c r="D921" s="196"/>
      <c r="E921" s="196"/>
      <c r="F921" s="196"/>
      <c r="G921" s="178"/>
      <c r="H921" s="178"/>
      <c r="I921" s="178"/>
      <c r="J921" s="178"/>
      <c r="K921" s="178"/>
      <c r="L921" s="178"/>
      <c r="M921" s="178"/>
      <c r="N921" s="178"/>
      <c r="O921" s="178"/>
      <c r="P921" s="187"/>
      <c r="Q921" s="177"/>
    </row>
    <row r="922">
      <c r="A922" s="178"/>
      <c r="B922" s="178"/>
      <c r="C922" s="178"/>
      <c r="D922" s="196"/>
      <c r="E922" s="196"/>
      <c r="F922" s="196"/>
      <c r="G922" s="178"/>
      <c r="H922" s="178"/>
      <c r="I922" s="178"/>
      <c r="J922" s="178"/>
      <c r="K922" s="178"/>
      <c r="L922" s="178"/>
      <c r="M922" s="178"/>
      <c r="N922" s="178"/>
      <c r="O922" s="178"/>
      <c r="P922" s="187"/>
      <c r="Q922" s="177"/>
    </row>
    <row r="923">
      <c r="A923" s="178"/>
      <c r="B923" s="178"/>
      <c r="C923" s="178"/>
      <c r="D923" s="196"/>
      <c r="E923" s="196"/>
      <c r="F923" s="196"/>
      <c r="G923" s="178"/>
      <c r="H923" s="178"/>
      <c r="I923" s="178"/>
      <c r="J923" s="178"/>
      <c r="K923" s="178"/>
      <c r="L923" s="178"/>
      <c r="M923" s="178"/>
      <c r="N923" s="178"/>
      <c r="O923" s="178"/>
      <c r="P923" s="187"/>
      <c r="Q923" s="177"/>
    </row>
    <row r="924">
      <c r="A924" s="178"/>
      <c r="B924" s="178"/>
      <c r="C924" s="178"/>
      <c r="D924" s="196"/>
      <c r="E924" s="196"/>
      <c r="F924" s="196"/>
      <c r="G924" s="178"/>
      <c r="H924" s="178"/>
      <c r="I924" s="178"/>
      <c r="J924" s="178"/>
      <c r="K924" s="178"/>
      <c r="L924" s="178"/>
      <c r="M924" s="178"/>
      <c r="N924" s="178"/>
      <c r="O924" s="178"/>
      <c r="P924" s="187"/>
      <c r="Q924" s="177"/>
    </row>
    <row r="925">
      <c r="A925" s="178"/>
      <c r="B925" s="178"/>
      <c r="C925" s="178"/>
      <c r="D925" s="196"/>
      <c r="E925" s="196"/>
      <c r="F925" s="196"/>
      <c r="G925" s="178"/>
      <c r="H925" s="178"/>
      <c r="I925" s="178"/>
      <c r="J925" s="178"/>
      <c r="K925" s="178"/>
      <c r="L925" s="178"/>
      <c r="M925" s="178"/>
      <c r="N925" s="178"/>
      <c r="O925" s="178"/>
      <c r="P925" s="187"/>
      <c r="Q925" s="177"/>
    </row>
    <row r="926">
      <c r="A926" s="178"/>
      <c r="B926" s="178"/>
      <c r="C926" s="178"/>
      <c r="D926" s="196"/>
      <c r="E926" s="196"/>
      <c r="F926" s="196"/>
      <c r="G926" s="178"/>
      <c r="H926" s="178"/>
      <c r="I926" s="178"/>
      <c r="J926" s="178"/>
      <c r="K926" s="178"/>
      <c r="L926" s="178"/>
      <c r="M926" s="178"/>
      <c r="N926" s="178"/>
      <c r="O926" s="178"/>
      <c r="P926" s="187"/>
      <c r="Q926" s="177"/>
    </row>
    <row r="927">
      <c r="A927" s="178"/>
      <c r="B927" s="178"/>
      <c r="C927" s="178"/>
      <c r="D927" s="196"/>
      <c r="E927" s="196"/>
      <c r="F927" s="196"/>
      <c r="G927" s="178"/>
      <c r="H927" s="178"/>
      <c r="I927" s="178"/>
      <c r="J927" s="178"/>
      <c r="K927" s="178"/>
      <c r="L927" s="178"/>
      <c r="M927" s="178"/>
      <c r="N927" s="178"/>
      <c r="O927" s="178"/>
      <c r="P927" s="187"/>
      <c r="Q927" s="177"/>
    </row>
    <row r="928">
      <c r="A928" s="178"/>
      <c r="B928" s="178"/>
      <c r="C928" s="178"/>
      <c r="D928" s="196"/>
      <c r="E928" s="196"/>
      <c r="F928" s="196"/>
      <c r="G928" s="178"/>
      <c r="H928" s="178"/>
      <c r="I928" s="178"/>
      <c r="J928" s="178"/>
      <c r="K928" s="178"/>
      <c r="L928" s="178"/>
      <c r="M928" s="178"/>
      <c r="N928" s="178"/>
      <c r="O928" s="178"/>
      <c r="P928" s="187"/>
      <c r="Q928" s="177"/>
    </row>
    <row r="929">
      <c r="A929" s="178"/>
      <c r="B929" s="178"/>
      <c r="C929" s="178"/>
      <c r="D929" s="196"/>
      <c r="E929" s="196"/>
      <c r="F929" s="196"/>
      <c r="G929" s="178"/>
      <c r="H929" s="178"/>
      <c r="I929" s="178"/>
      <c r="J929" s="178"/>
      <c r="K929" s="178"/>
      <c r="L929" s="178"/>
      <c r="M929" s="178"/>
      <c r="N929" s="178"/>
      <c r="O929" s="178"/>
      <c r="P929" s="187"/>
      <c r="Q929" s="177"/>
    </row>
    <row r="930">
      <c r="A930" s="178"/>
      <c r="B930" s="178"/>
      <c r="C930" s="178"/>
      <c r="D930" s="196"/>
      <c r="E930" s="196"/>
      <c r="F930" s="196"/>
      <c r="G930" s="178"/>
      <c r="H930" s="178"/>
      <c r="I930" s="178"/>
      <c r="J930" s="178"/>
      <c r="K930" s="178"/>
      <c r="L930" s="178"/>
      <c r="M930" s="178"/>
      <c r="N930" s="178"/>
      <c r="O930" s="178"/>
      <c r="P930" s="187"/>
      <c r="Q930" s="177"/>
    </row>
    <row r="931">
      <c r="A931" s="178"/>
      <c r="B931" s="178"/>
      <c r="C931" s="178"/>
      <c r="D931" s="196"/>
      <c r="E931" s="196"/>
      <c r="F931" s="196"/>
      <c r="G931" s="178"/>
      <c r="H931" s="178"/>
      <c r="I931" s="178"/>
      <c r="J931" s="178"/>
      <c r="K931" s="178"/>
      <c r="L931" s="178"/>
      <c r="M931" s="178"/>
      <c r="N931" s="178"/>
      <c r="O931" s="178"/>
      <c r="P931" s="187"/>
      <c r="Q931" s="177"/>
    </row>
    <row r="932">
      <c r="A932" s="178"/>
      <c r="B932" s="178"/>
      <c r="C932" s="178"/>
      <c r="D932" s="196"/>
      <c r="E932" s="196"/>
      <c r="F932" s="196"/>
      <c r="G932" s="178"/>
      <c r="H932" s="178"/>
      <c r="I932" s="178"/>
      <c r="J932" s="178"/>
      <c r="K932" s="178"/>
      <c r="L932" s="178"/>
      <c r="M932" s="178"/>
      <c r="N932" s="178"/>
      <c r="O932" s="178"/>
      <c r="P932" s="187"/>
      <c r="Q932" s="177"/>
    </row>
    <row r="933">
      <c r="A933" s="178"/>
      <c r="B933" s="178"/>
      <c r="C933" s="178"/>
      <c r="D933" s="196"/>
      <c r="E933" s="196"/>
      <c r="F933" s="196"/>
      <c r="G933" s="178"/>
      <c r="H933" s="178"/>
      <c r="I933" s="178"/>
      <c r="J933" s="178"/>
      <c r="K933" s="178"/>
      <c r="L933" s="178"/>
      <c r="M933" s="178"/>
      <c r="N933" s="178"/>
      <c r="O933" s="178"/>
      <c r="P933" s="187"/>
      <c r="Q933" s="177"/>
    </row>
    <row r="934">
      <c r="A934" s="178"/>
      <c r="B934" s="178"/>
      <c r="C934" s="178"/>
      <c r="D934" s="196"/>
      <c r="E934" s="196"/>
      <c r="F934" s="196"/>
      <c r="G934" s="178"/>
      <c r="H934" s="178"/>
      <c r="I934" s="178"/>
      <c r="J934" s="178"/>
      <c r="K934" s="178"/>
      <c r="L934" s="178"/>
      <c r="M934" s="178"/>
      <c r="N934" s="178"/>
      <c r="O934" s="178"/>
      <c r="P934" s="187"/>
      <c r="Q934" s="177"/>
    </row>
    <row r="935">
      <c r="A935" s="178"/>
      <c r="B935" s="178"/>
      <c r="C935" s="178"/>
      <c r="D935" s="196"/>
      <c r="E935" s="196"/>
      <c r="F935" s="196"/>
      <c r="G935" s="178"/>
      <c r="H935" s="178"/>
      <c r="I935" s="178"/>
      <c r="J935" s="178"/>
      <c r="K935" s="178"/>
      <c r="L935" s="178"/>
      <c r="M935" s="178"/>
      <c r="N935" s="178"/>
      <c r="O935" s="178"/>
      <c r="P935" s="187"/>
      <c r="Q935" s="177"/>
    </row>
    <row r="936">
      <c r="A936" s="178"/>
      <c r="B936" s="178"/>
      <c r="C936" s="178"/>
      <c r="D936" s="196"/>
      <c r="E936" s="196"/>
      <c r="F936" s="196"/>
      <c r="G936" s="178"/>
      <c r="H936" s="178"/>
      <c r="I936" s="178"/>
      <c r="J936" s="178"/>
      <c r="K936" s="178"/>
      <c r="L936" s="178"/>
      <c r="M936" s="178"/>
      <c r="N936" s="178"/>
      <c r="O936" s="178"/>
      <c r="P936" s="187"/>
      <c r="Q936" s="177"/>
    </row>
    <row r="937">
      <c r="A937" s="178"/>
      <c r="B937" s="178"/>
      <c r="C937" s="178"/>
      <c r="D937" s="196"/>
      <c r="E937" s="196"/>
      <c r="F937" s="196"/>
      <c r="G937" s="178"/>
      <c r="H937" s="178"/>
      <c r="I937" s="178"/>
      <c r="J937" s="178"/>
      <c r="K937" s="178"/>
      <c r="L937" s="178"/>
      <c r="M937" s="178"/>
      <c r="N937" s="178"/>
      <c r="O937" s="178"/>
      <c r="P937" s="187"/>
      <c r="Q937" s="177"/>
    </row>
    <row r="938">
      <c r="A938" s="178"/>
      <c r="B938" s="178"/>
      <c r="C938" s="178"/>
      <c r="D938" s="196"/>
      <c r="E938" s="196"/>
      <c r="F938" s="196"/>
      <c r="G938" s="178"/>
      <c r="H938" s="178"/>
      <c r="I938" s="178"/>
      <c r="J938" s="178"/>
      <c r="K938" s="178"/>
      <c r="L938" s="178"/>
      <c r="M938" s="178"/>
      <c r="N938" s="178"/>
      <c r="O938" s="178"/>
      <c r="P938" s="187"/>
      <c r="Q938" s="177"/>
    </row>
    <row r="939">
      <c r="A939" s="178"/>
      <c r="B939" s="178"/>
      <c r="C939" s="178"/>
      <c r="D939" s="196"/>
      <c r="E939" s="196"/>
      <c r="F939" s="196"/>
      <c r="G939" s="178"/>
      <c r="H939" s="178"/>
      <c r="I939" s="178"/>
      <c r="J939" s="178"/>
      <c r="K939" s="178"/>
      <c r="L939" s="178"/>
      <c r="M939" s="178"/>
      <c r="N939" s="178"/>
      <c r="O939" s="178"/>
      <c r="P939" s="187"/>
      <c r="Q939" s="177"/>
    </row>
    <row r="940">
      <c r="A940" s="178"/>
      <c r="B940" s="178"/>
      <c r="C940" s="178"/>
      <c r="D940" s="196"/>
      <c r="E940" s="196"/>
      <c r="F940" s="196"/>
      <c r="G940" s="178"/>
      <c r="H940" s="178"/>
      <c r="I940" s="178"/>
      <c r="J940" s="178"/>
      <c r="K940" s="178"/>
      <c r="L940" s="178"/>
      <c r="M940" s="178"/>
      <c r="N940" s="178"/>
      <c r="O940" s="178"/>
      <c r="P940" s="187"/>
      <c r="Q940" s="177"/>
    </row>
    <row r="941">
      <c r="A941" s="178"/>
      <c r="B941" s="178"/>
      <c r="C941" s="178"/>
      <c r="D941" s="196"/>
      <c r="E941" s="196"/>
      <c r="F941" s="196"/>
      <c r="G941" s="178"/>
      <c r="H941" s="178"/>
      <c r="I941" s="178"/>
      <c r="J941" s="178"/>
      <c r="K941" s="178"/>
      <c r="L941" s="178"/>
      <c r="M941" s="178"/>
      <c r="N941" s="178"/>
      <c r="O941" s="178"/>
      <c r="P941" s="187"/>
      <c r="Q941" s="177"/>
    </row>
    <row r="942">
      <c r="A942" s="178"/>
      <c r="B942" s="178"/>
      <c r="C942" s="178"/>
      <c r="D942" s="196"/>
      <c r="E942" s="196"/>
      <c r="F942" s="196"/>
      <c r="G942" s="178"/>
      <c r="H942" s="178"/>
      <c r="I942" s="178"/>
      <c r="J942" s="178"/>
      <c r="K942" s="178"/>
      <c r="L942" s="178"/>
      <c r="M942" s="178"/>
      <c r="N942" s="178"/>
      <c r="O942" s="178"/>
      <c r="P942" s="187"/>
      <c r="Q942" s="177"/>
    </row>
    <row r="943">
      <c r="A943" s="178"/>
      <c r="B943" s="178"/>
      <c r="C943" s="178"/>
      <c r="D943" s="196"/>
      <c r="E943" s="196"/>
      <c r="F943" s="196"/>
      <c r="G943" s="178"/>
      <c r="H943" s="178"/>
      <c r="I943" s="178"/>
      <c r="J943" s="178"/>
      <c r="K943" s="178"/>
      <c r="L943" s="178"/>
      <c r="M943" s="178"/>
      <c r="N943" s="178"/>
      <c r="O943" s="178"/>
      <c r="P943" s="187"/>
      <c r="Q943" s="177"/>
    </row>
    <row r="944">
      <c r="A944" s="178"/>
      <c r="B944" s="178"/>
      <c r="C944" s="178"/>
      <c r="D944" s="196"/>
      <c r="E944" s="196"/>
      <c r="F944" s="196"/>
      <c r="G944" s="178"/>
      <c r="H944" s="178"/>
      <c r="I944" s="178"/>
      <c r="J944" s="178"/>
      <c r="K944" s="178"/>
      <c r="L944" s="178"/>
      <c r="M944" s="178"/>
      <c r="N944" s="178"/>
      <c r="O944" s="178"/>
      <c r="P944" s="187"/>
      <c r="Q944" s="177"/>
    </row>
    <row r="945">
      <c r="A945" s="178"/>
      <c r="B945" s="178"/>
      <c r="C945" s="178"/>
      <c r="D945" s="196"/>
      <c r="E945" s="196"/>
      <c r="F945" s="196"/>
      <c r="G945" s="178"/>
      <c r="H945" s="178"/>
      <c r="I945" s="178"/>
      <c r="J945" s="178"/>
      <c r="K945" s="178"/>
      <c r="L945" s="178"/>
      <c r="M945" s="178"/>
      <c r="N945" s="178"/>
      <c r="O945" s="178"/>
      <c r="P945" s="187"/>
      <c r="Q945" s="177"/>
    </row>
    <row r="946">
      <c r="A946" s="178"/>
      <c r="B946" s="178"/>
      <c r="C946" s="178"/>
      <c r="D946" s="196"/>
      <c r="E946" s="196"/>
      <c r="F946" s="196"/>
      <c r="G946" s="178"/>
      <c r="H946" s="178"/>
      <c r="I946" s="178"/>
      <c r="J946" s="178"/>
      <c r="K946" s="178"/>
      <c r="L946" s="178"/>
      <c r="M946" s="178"/>
      <c r="N946" s="178"/>
      <c r="O946" s="178"/>
      <c r="P946" s="187"/>
      <c r="Q946" s="177"/>
    </row>
    <row r="947">
      <c r="A947" s="178"/>
      <c r="B947" s="178"/>
      <c r="C947" s="178"/>
      <c r="D947" s="196"/>
      <c r="E947" s="196"/>
      <c r="F947" s="196"/>
      <c r="G947" s="178"/>
      <c r="H947" s="178"/>
      <c r="I947" s="178"/>
      <c r="J947" s="178"/>
      <c r="K947" s="178"/>
      <c r="L947" s="178"/>
      <c r="M947" s="178"/>
      <c r="N947" s="178"/>
      <c r="O947" s="178"/>
      <c r="P947" s="187"/>
      <c r="Q947" s="177"/>
    </row>
    <row r="948">
      <c r="A948" s="178"/>
      <c r="B948" s="178"/>
      <c r="C948" s="178"/>
      <c r="D948" s="196"/>
      <c r="E948" s="196"/>
      <c r="F948" s="196"/>
      <c r="G948" s="178"/>
      <c r="H948" s="178"/>
      <c r="I948" s="178"/>
      <c r="J948" s="178"/>
      <c r="K948" s="178"/>
      <c r="L948" s="178"/>
      <c r="M948" s="178"/>
      <c r="N948" s="178"/>
      <c r="O948" s="178"/>
      <c r="P948" s="187"/>
      <c r="Q948" s="177"/>
    </row>
    <row r="949">
      <c r="A949" s="178"/>
      <c r="B949" s="178"/>
      <c r="C949" s="178"/>
      <c r="D949" s="196"/>
      <c r="E949" s="196"/>
      <c r="F949" s="196"/>
      <c r="G949" s="178"/>
      <c r="H949" s="178"/>
      <c r="I949" s="178"/>
      <c r="J949" s="178"/>
      <c r="K949" s="178"/>
      <c r="L949" s="178"/>
      <c r="M949" s="178"/>
      <c r="N949" s="178"/>
      <c r="O949" s="178"/>
      <c r="P949" s="187"/>
      <c r="Q949" s="177"/>
    </row>
    <row r="950">
      <c r="A950" s="178"/>
      <c r="B950" s="178"/>
      <c r="C950" s="178"/>
      <c r="D950" s="196"/>
      <c r="E950" s="196"/>
      <c r="F950" s="196"/>
      <c r="G950" s="178"/>
      <c r="H950" s="178"/>
      <c r="I950" s="178"/>
      <c r="J950" s="178"/>
      <c r="K950" s="178"/>
      <c r="L950" s="178"/>
      <c r="M950" s="178"/>
      <c r="N950" s="178"/>
      <c r="O950" s="178"/>
      <c r="P950" s="187"/>
      <c r="Q950" s="177"/>
    </row>
    <row r="951">
      <c r="A951" s="178"/>
      <c r="B951" s="178"/>
      <c r="C951" s="178"/>
      <c r="D951" s="196"/>
      <c r="E951" s="196"/>
      <c r="F951" s="196"/>
      <c r="G951" s="178"/>
      <c r="H951" s="178"/>
      <c r="I951" s="178"/>
      <c r="J951" s="178"/>
      <c r="K951" s="178"/>
      <c r="L951" s="178"/>
      <c r="M951" s="178"/>
      <c r="N951" s="178"/>
      <c r="O951" s="178"/>
      <c r="P951" s="187"/>
      <c r="Q951" s="177"/>
    </row>
    <row r="952">
      <c r="A952" s="178"/>
      <c r="B952" s="178"/>
      <c r="C952" s="178"/>
      <c r="D952" s="196"/>
      <c r="E952" s="196"/>
      <c r="F952" s="196"/>
      <c r="G952" s="178"/>
      <c r="H952" s="178"/>
      <c r="I952" s="178"/>
      <c r="J952" s="178"/>
      <c r="K952" s="178"/>
      <c r="L952" s="178"/>
      <c r="M952" s="178"/>
      <c r="N952" s="178"/>
      <c r="O952" s="178"/>
      <c r="P952" s="187"/>
      <c r="Q952" s="177"/>
    </row>
    <row r="953">
      <c r="A953" s="178"/>
      <c r="B953" s="178"/>
      <c r="C953" s="178"/>
      <c r="D953" s="196"/>
      <c r="E953" s="196"/>
      <c r="F953" s="196"/>
      <c r="G953" s="178"/>
      <c r="H953" s="178"/>
      <c r="I953" s="178"/>
      <c r="J953" s="178"/>
      <c r="K953" s="178"/>
      <c r="L953" s="178"/>
      <c r="M953" s="178"/>
      <c r="N953" s="178"/>
      <c r="O953" s="178"/>
      <c r="P953" s="187"/>
      <c r="Q953" s="177"/>
    </row>
    <row r="954">
      <c r="A954" s="178"/>
      <c r="B954" s="178"/>
      <c r="C954" s="178"/>
      <c r="D954" s="196"/>
      <c r="E954" s="196"/>
      <c r="F954" s="196"/>
      <c r="G954" s="178"/>
      <c r="H954" s="178"/>
      <c r="I954" s="178"/>
      <c r="J954" s="178"/>
      <c r="K954" s="178"/>
      <c r="L954" s="178"/>
      <c r="M954" s="178"/>
      <c r="N954" s="178"/>
      <c r="O954" s="178"/>
      <c r="P954" s="187"/>
      <c r="Q954" s="177"/>
    </row>
    <row r="955">
      <c r="A955" s="178"/>
      <c r="B955" s="178"/>
      <c r="C955" s="178"/>
      <c r="D955" s="196"/>
      <c r="E955" s="196"/>
      <c r="F955" s="196"/>
      <c r="G955" s="178"/>
      <c r="H955" s="178"/>
      <c r="I955" s="178"/>
      <c r="J955" s="178"/>
      <c r="K955" s="178"/>
      <c r="L955" s="178"/>
      <c r="M955" s="178"/>
      <c r="N955" s="178"/>
      <c r="O955" s="178"/>
      <c r="P955" s="187"/>
      <c r="Q955" s="177"/>
    </row>
    <row r="956">
      <c r="A956" s="178"/>
      <c r="B956" s="178"/>
      <c r="C956" s="178"/>
      <c r="D956" s="196"/>
      <c r="E956" s="196"/>
      <c r="F956" s="196"/>
      <c r="G956" s="178"/>
      <c r="H956" s="178"/>
      <c r="I956" s="178"/>
      <c r="J956" s="178"/>
      <c r="K956" s="178"/>
      <c r="L956" s="178"/>
      <c r="M956" s="178"/>
      <c r="N956" s="178"/>
      <c r="O956" s="178"/>
      <c r="P956" s="187"/>
      <c r="Q956" s="177"/>
    </row>
    <row r="957">
      <c r="A957" s="178"/>
      <c r="B957" s="178"/>
      <c r="C957" s="178"/>
      <c r="D957" s="196"/>
      <c r="E957" s="196"/>
      <c r="F957" s="196"/>
      <c r="G957" s="178"/>
      <c r="H957" s="178"/>
      <c r="I957" s="178"/>
      <c r="J957" s="178"/>
      <c r="K957" s="178"/>
      <c r="L957" s="178"/>
      <c r="M957" s="178"/>
      <c r="N957" s="178"/>
      <c r="O957" s="178"/>
      <c r="P957" s="187"/>
      <c r="Q957" s="177"/>
    </row>
    <row r="958">
      <c r="A958" s="178"/>
      <c r="B958" s="178"/>
      <c r="C958" s="178"/>
      <c r="D958" s="196"/>
      <c r="E958" s="196"/>
      <c r="F958" s="196"/>
      <c r="G958" s="178"/>
      <c r="H958" s="178"/>
      <c r="I958" s="178"/>
      <c r="J958" s="178"/>
      <c r="K958" s="178"/>
      <c r="L958" s="178"/>
      <c r="M958" s="178"/>
      <c r="N958" s="178"/>
      <c r="O958" s="178"/>
      <c r="P958" s="187"/>
      <c r="Q958" s="177"/>
    </row>
    <row r="959">
      <c r="A959" s="178"/>
      <c r="B959" s="178"/>
      <c r="C959" s="178"/>
      <c r="D959" s="196"/>
      <c r="E959" s="196"/>
      <c r="F959" s="196"/>
      <c r="G959" s="178"/>
      <c r="H959" s="178"/>
      <c r="I959" s="178"/>
      <c r="J959" s="178"/>
      <c r="K959" s="178"/>
      <c r="L959" s="178"/>
      <c r="M959" s="178"/>
      <c r="N959" s="178"/>
      <c r="O959" s="178"/>
      <c r="P959" s="187"/>
      <c r="Q959" s="177"/>
    </row>
    <row r="960">
      <c r="A960" s="178"/>
      <c r="B960" s="178"/>
      <c r="C960" s="178"/>
      <c r="D960" s="196"/>
      <c r="E960" s="196"/>
      <c r="F960" s="196"/>
      <c r="G960" s="178"/>
      <c r="H960" s="178"/>
      <c r="I960" s="178"/>
      <c r="J960" s="178"/>
      <c r="K960" s="178"/>
      <c r="L960" s="178"/>
      <c r="M960" s="178"/>
      <c r="N960" s="178"/>
      <c r="O960" s="178"/>
      <c r="P960" s="187"/>
      <c r="Q960" s="177"/>
    </row>
    <row r="961">
      <c r="A961" s="178"/>
      <c r="B961" s="178"/>
      <c r="C961" s="178"/>
      <c r="D961" s="196"/>
      <c r="E961" s="196"/>
      <c r="F961" s="196"/>
      <c r="G961" s="178"/>
      <c r="H961" s="178"/>
      <c r="I961" s="178"/>
      <c r="J961" s="178"/>
      <c r="K961" s="178"/>
      <c r="L961" s="178"/>
      <c r="M961" s="178"/>
      <c r="N961" s="178"/>
      <c r="O961" s="178"/>
      <c r="P961" s="187"/>
      <c r="Q961" s="177"/>
    </row>
    <row r="962">
      <c r="A962" s="178"/>
      <c r="B962" s="178"/>
      <c r="C962" s="178"/>
      <c r="D962" s="196"/>
      <c r="E962" s="196"/>
      <c r="F962" s="196"/>
      <c r="G962" s="178"/>
      <c r="H962" s="178"/>
      <c r="I962" s="178"/>
      <c r="J962" s="178"/>
      <c r="K962" s="178"/>
      <c r="L962" s="178"/>
      <c r="M962" s="178"/>
      <c r="N962" s="178"/>
      <c r="O962" s="178"/>
      <c r="P962" s="187"/>
      <c r="Q962" s="177"/>
    </row>
    <row r="963">
      <c r="A963" s="178"/>
      <c r="B963" s="178"/>
      <c r="C963" s="178"/>
      <c r="D963" s="196"/>
      <c r="E963" s="196"/>
      <c r="F963" s="196"/>
      <c r="G963" s="178"/>
      <c r="H963" s="178"/>
      <c r="I963" s="178"/>
      <c r="J963" s="178"/>
      <c r="K963" s="178"/>
      <c r="L963" s="178"/>
      <c r="M963" s="178"/>
      <c r="N963" s="178"/>
      <c r="O963" s="178"/>
      <c r="P963" s="187"/>
      <c r="Q963" s="177"/>
    </row>
    <row r="964">
      <c r="A964" s="178"/>
      <c r="B964" s="178"/>
      <c r="C964" s="178"/>
      <c r="D964" s="196"/>
      <c r="E964" s="196"/>
      <c r="F964" s="196"/>
      <c r="G964" s="178"/>
      <c r="H964" s="178"/>
      <c r="I964" s="178"/>
      <c r="J964" s="178"/>
      <c r="K964" s="178"/>
      <c r="L964" s="178"/>
      <c r="M964" s="178"/>
      <c r="N964" s="178"/>
      <c r="O964" s="178"/>
      <c r="P964" s="187"/>
      <c r="Q964" s="177"/>
    </row>
    <row r="965">
      <c r="A965" s="178"/>
      <c r="B965" s="178"/>
      <c r="C965" s="178"/>
      <c r="D965" s="196"/>
      <c r="E965" s="196"/>
      <c r="F965" s="196"/>
      <c r="G965" s="178"/>
      <c r="H965" s="178"/>
      <c r="I965" s="178"/>
      <c r="J965" s="178"/>
      <c r="K965" s="178"/>
      <c r="L965" s="178"/>
      <c r="M965" s="178"/>
      <c r="N965" s="178"/>
      <c r="O965" s="178"/>
      <c r="P965" s="187"/>
      <c r="Q965" s="177"/>
    </row>
    <row r="966">
      <c r="A966" s="178"/>
      <c r="B966" s="178"/>
      <c r="C966" s="178"/>
      <c r="D966" s="196"/>
      <c r="E966" s="196"/>
      <c r="F966" s="196"/>
      <c r="G966" s="178"/>
      <c r="H966" s="178"/>
      <c r="I966" s="178"/>
      <c r="J966" s="178"/>
      <c r="K966" s="178"/>
      <c r="L966" s="178"/>
      <c r="M966" s="178"/>
      <c r="N966" s="178"/>
      <c r="O966" s="178"/>
      <c r="P966" s="187"/>
      <c r="Q966" s="177"/>
    </row>
    <row r="967">
      <c r="A967" s="178"/>
      <c r="B967" s="178"/>
      <c r="C967" s="178"/>
      <c r="D967" s="196"/>
      <c r="E967" s="196"/>
      <c r="F967" s="196"/>
      <c r="G967" s="178"/>
      <c r="H967" s="178"/>
      <c r="I967" s="178"/>
      <c r="J967" s="178"/>
      <c r="K967" s="178"/>
      <c r="L967" s="178"/>
      <c r="M967" s="178"/>
      <c r="N967" s="178"/>
      <c r="O967" s="178"/>
      <c r="P967" s="187"/>
      <c r="Q967" s="177"/>
    </row>
    <row r="968">
      <c r="A968" s="178"/>
      <c r="B968" s="178"/>
      <c r="C968" s="178"/>
      <c r="D968" s="196"/>
      <c r="E968" s="196"/>
      <c r="F968" s="196"/>
      <c r="G968" s="178"/>
      <c r="H968" s="178"/>
      <c r="I968" s="178"/>
      <c r="J968" s="178"/>
      <c r="K968" s="178"/>
      <c r="L968" s="178"/>
      <c r="M968" s="178"/>
      <c r="N968" s="178"/>
      <c r="O968" s="178"/>
      <c r="P968" s="187"/>
      <c r="Q968" s="177"/>
    </row>
    <row r="969">
      <c r="A969" s="178"/>
      <c r="B969" s="178"/>
      <c r="C969" s="178"/>
      <c r="D969" s="196"/>
      <c r="E969" s="196"/>
      <c r="F969" s="196"/>
      <c r="G969" s="178"/>
      <c r="H969" s="178"/>
      <c r="I969" s="178"/>
      <c r="J969" s="178"/>
      <c r="K969" s="178"/>
      <c r="L969" s="178"/>
      <c r="M969" s="178"/>
      <c r="N969" s="178"/>
      <c r="O969" s="178"/>
      <c r="P969" s="187"/>
      <c r="Q969" s="177"/>
    </row>
    <row r="970">
      <c r="A970" s="178"/>
      <c r="B970" s="178"/>
      <c r="C970" s="178"/>
      <c r="D970" s="196"/>
      <c r="E970" s="196"/>
      <c r="F970" s="196"/>
      <c r="G970" s="178"/>
      <c r="H970" s="178"/>
      <c r="I970" s="178"/>
      <c r="J970" s="178"/>
      <c r="K970" s="178"/>
      <c r="L970" s="178"/>
      <c r="M970" s="178"/>
      <c r="N970" s="178"/>
      <c r="O970" s="178"/>
      <c r="P970" s="187"/>
      <c r="Q970" s="177"/>
    </row>
    <row r="971">
      <c r="A971" s="178"/>
      <c r="B971" s="178"/>
      <c r="C971" s="178"/>
      <c r="D971" s="196"/>
      <c r="E971" s="196"/>
      <c r="F971" s="196"/>
      <c r="G971" s="178"/>
      <c r="H971" s="178"/>
      <c r="I971" s="178"/>
      <c r="J971" s="178"/>
      <c r="K971" s="178"/>
      <c r="L971" s="178"/>
      <c r="M971" s="178"/>
      <c r="N971" s="178"/>
      <c r="O971" s="178"/>
      <c r="P971" s="187"/>
      <c r="Q971" s="177"/>
    </row>
    <row r="972">
      <c r="A972" s="178"/>
      <c r="B972" s="178"/>
      <c r="C972" s="178"/>
      <c r="D972" s="196"/>
      <c r="E972" s="196"/>
      <c r="F972" s="196"/>
      <c r="G972" s="178"/>
      <c r="H972" s="178"/>
      <c r="I972" s="178"/>
      <c r="J972" s="178"/>
      <c r="K972" s="178"/>
      <c r="L972" s="178"/>
      <c r="M972" s="178"/>
      <c r="N972" s="178"/>
      <c r="O972" s="178"/>
      <c r="P972" s="187"/>
      <c r="Q972" s="177"/>
    </row>
    <row r="973">
      <c r="A973" s="178"/>
      <c r="B973" s="178"/>
      <c r="C973" s="178"/>
      <c r="D973" s="196"/>
      <c r="E973" s="196"/>
      <c r="F973" s="196"/>
      <c r="G973" s="178"/>
      <c r="H973" s="178"/>
      <c r="I973" s="178"/>
      <c r="J973" s="178"/>
      <c r="K973" s="178"/>
      <c r="L973" s="178"/>
      <c r="M973" s="178"/>
      <c r="N973" s="178"/>
      <c r="O973" s="178"/>
      <c r="P973" s="187"/>
      <c r="Q973" s="177"/>
    </row>
    <row r="974">
      <c r="A974" s="178"/>
      <c r="B974" s="178"/>
      <c r="C974" s="178"/>
      <c r="D974" s="196"/>
      <c r="E974" s="196"/>
      <c r="F974" s="196"/>
      <c r="G974" s="178"/>
      <c r="H974" s="178"/>
      <c r="I974" s="178"/>
      <c r="J974" s="178"/>
      <c r="K974" s="178"/>
      <c r="L974" s="178"/>
      <c r="M974" s="178"/>
      <c r="N974" s="178"/>
      <c r="O974" s="178"/>
      <c r="P974" s="187"/>
      <c r="Q974" s="177"/>
    </row>
    <row r="975">
      <c r="A975" s="178"/>
      <c r="B975" s="178"/>
      <c r="C975" s="178"/>
      <c r="D975" s="196"/>
      <c r="E975" s="196"/>
      <c r="F975" s="196"/>
      <c r="G975" s="178"/>
      <c r="H975" s="178"/>
      <c r="I975" s="178"/>
      <c r="J975" s="178"/>
      <c r="K975" s="178"/>
      <c r="L975" s="178"/>
      <c r="M975" s="178"/>
      <c r="N975" s="178"/>
      <c r="O975" s="178"/>
      <c r="P975" s="187"/>
      <c r="Q975" s="177"/>
    </row>
    <row r="976">
      <c r="A976" s="178"/>
      <c r="B976" s="178"/>
      <c r="C976" s="178"/>
      <c r="D976" s="196"/>
      <c r="E976" s="196"/>
      <c r="F976" s="196"/>
      <c r="G976" s="178"/>
      <c r="H976" s="178"/>
      <c r="I976" s="178"/>
      <c r="J976" s="178"/>
      <c r="K976" s="178"/>
      <c r="L976" s="178"/>
      <c r="M976" s="178"/>
      <c r="N976" s="178"/>
      <c r="O976" s="178"/>
      <c r="P976" s="187"/>
      <c r="Q976" s="177"/>
    </row>
    <row r="977">
      <c r="A977" s="178"/>
      <c r="B977" s="178"/>
      <c r="C977" s="178"/>
      <c r="D977" s="196"/>
      <c r="E977" s="196"/>
      <c r="F977" s="196"/>
      <c r="G977" s="178"/>
      <c r="H977" s="178"/>
      <c r="I977" s="178"/>
      <c r="J977" s="178"/>
      <c r="K977" s="178"/>
      <c r="L977" s="178"/>
      <c r="M977" s="178"/>
      <c r="N977" s="178"/>
      <c r="O977" s="178"/>
      <c r="P977" s="187"/>
      <c r="Q977" s="177"/>
    </row>
    <row r="978">
      <c r="A978" s="178"/>
      <c r="B978" s="178"/>
      <c r="C978" s="178"/>
      <c r="D978" s="196"/>
      <c r="E978" s="196"/>
      <c r="F978" s="196"/>
      <c r="G978" s="178"/>
      <c r="H978" s="178"/>
      <c r="I978" s="178"/>
      <c r="J978" s="178"/>
      <c r="K978" s="178"/>
      <c r="L978" s="178"/>
      <c r="M978" s="178"/>
      <c r="N978" s="178"/>
      <c r="O978" s="178"/>
      <c r="P978" s="187"/>
      <c r="Q978" s="177"/>
    </row>
    <row r="979">
      <c r="A979" s="178"/>
      <c r="B979" s="178"/>
      <c r="C979" s="178"/>
      <c r="D979" s="196"/>
      <c r="E979" s="196"/>
      <c r="F979" s="196"/>
      <c r="G979" s="178"/>
      <c r="H979" s="178"/>
      <c r="I979" s="178"/>
      <c r="J979" s="178"/>
      <c r="K979" s="178"/>
      <c r="L979" s="178"/>
      <c r="M979" s="178"/>
      <c r="N979" s="178"/>
      <c r="O979" s="178"/>
      <c r="P979" s="187"/>
      <c r="Q979" s="177"/>
    </row>
    <row r="980">
      <c r="A980" s="178"/>
      <c r="B980" s="178"/>
      <c r="C980" s="178"/>
      <c r="D980" s="196"/>
      <c r="E980" s="196"/>
      <c r="F980" s="196"/>
      <c r="G980" s="178"/>
      <c r="H980" s="178"/>
      <c r="I980" s="178"/>
      <c r="J980" s="178"/>
      <c r="K980" s="178"/>
      <c r="L980" s="178"/>
      <c r="M980" s="178"/>
      <c r="N980" s="178"/>
      <c r="O980" s="178"/>
      <c r="P980" s="187"/>
      <c r="Q980" s="177"/>
    </row>
    <row r="981">
      <c r="A981" s="178"/>
      <c r="B981" s="178"/>
      <c r="C981" s="178"/>
      <c r="D981" s="196"/>
      <c r="E981" s="196"/>
      <c r="F981" s="196"/>
      <c r="G981" s="178"/>
      <c r="H981" s="178"/>
      <c r="I981" s="178"/>
      <c r="J981" s="178"/>
      <c r="K981" s="178"/>
      <c r="L981" s="178"/>
      <c r="M981" s="178"/>
      <c r="N981" s="178"/>
      <c r="O981" s="178"/>
      <c r="P981" s="187"/>
      <c r="Q981" s="177"/>
    </row>
    <row r="982">
      <c r="A982" s="178"/>
      <c r="B982" s="178"/>
      <c r="C982" s="178"/>
      <c r="D982" s="196"/>
      <c r="E982" s="196"/>
      <c r="F982" s="196"/>
      <c r="G982" s="178"/>
      <c r="H982" s="178"/>
      <c r="I982" s="178"/>
      <c r="J982" s="178"/>
      <c r="K982" s="178"/>
      <c r="L982" s="178"/>
      <c r="M982" s="178"/>
      <c r="N982" s="178"/>
      <c r="O982" s="178"/>
      <c r="P982" s="187"/>
      <c r="Q982" s="177"/>
    </row>
    <row r="983">
      <c r="A983" s="178"/>
      <c r="B983" s="178"/>
      <c r="C983" s="178"/>
      <c r="D983" s="196"/>
      <c r="E983" s="196"/>
      <c r="F983" s="196"/>
      <c r="G983" s="178"/>
      <c r="H983" s="178"/>
      <c r="I983" s="178"/>
      <c r="J983" s="178"/>
      <c r="K983" s="178"/>
      <c r="L983" s="178"/>
      <c r="M983" s="178"/>
      <c r="N983" s="178"/>
      <c r="O983" s="178"/>
      <c r="P983" s="187"/>
      <c r="Q983" s="177"/>
    </row>
    <row r="984">
      <c r="A984" s="178"/>
      <c r="B984" s="178"/>
      <c r="C984" s="178"/>
      <c r="D984" s="196"/>
      <c r="E984" s="196"/>
      <c r="F984" s="196"/>
      <c r="G984" s="178"/>
      <c r="H984" s="178"/>
      <c r="I984" s="178"/>
      <c r="J984" s="178"/>
      <c r="K984" s="178"/>
      <c r="L984" s="178"/>
      <c r="M984" s="178"/>
      <c r="N984" s="178"/>
      <c r="O984" s="178"/>
      <c r="P984" s="187"/>
      <c r="Q984" s="177"/>
    </row>
    <row r="985">
      <c r="A985" s="178"/>
      <c r="B985" s="178"/>
      <c r="C985" s="178"/>
      <c r="D985" s="196"/>
      <c r="E985" s="196"/>
      <c r="F985" s="196"/>
      <c r="G985" s="178"/>
      <c r="H985" s="178"/>
      <c r="I985" s="178"/>
      <c r="J985" s="178"/>
      <c r="K985" s="178"/>
      <c r="L985" s="178"/>
      <c r="M985" s="178"/>
      <c r="N985" s="178"/>
      <c r="O985" s="178"/>
      <c r="P985" s="187"/>
      <c r="Q985" s="177"/>
    </row>
    <row r="986">
      <c r="A986" s="178"/>
      <c r="B986" s="178"/>
      <c r="C986" s="178"/>
      <c r="D986" s="196"/>
      <c r="E986" s="196"/>
      <c r="F986" s="196"/>
      <c r="G986" s="178"/>
      <c r="H986" s="178"/>
      <c r="I986" s="178"/>
      <c r="J986" s="178"/>
      <c r="K986" s="178"/>
      <c r="L986" s="178"/>
      <c r="M986" s="178"/>
      <c r="N986" s="178"/>
      <c r="O986" s="178"/>
      <c r="P986" s="187"/>
      <c r="Q986" s="177"/>
    </row>
    <row r="987">
      <c r="A987" s="178"/>
      <c r="B987" s="178"/>
      <c r="C987" s="178"/>
      <c r="D987" s="196"/>
      <c r="E987" s="196"/>
      <c r="F987" s="196"/>
      <c r="G987" s="178"/>
      <c r="H987" s="178"/>
      <c r="I987" s="178"/>
      <c r="J987" s="178"/>
      <c r="K987" s="178"/>
      <c r="L987" s="178"/>
      <c r="M987" s="178"/>
      <c r="N987" s="178"/>
      <c r="O987" s="178"/>
      <c r="P987" s="187"/>
      <c r="Q987" s="177"/>
    </row>
    <row r="988">
      <c r="A988" s="178"/>
      <c r="B988" s="178"/>
      <c r="C988" s="178"/>
      <c r="D988" s="196"/>
      <c r="E988" s="196"/>
      <c r="F988" s="196"/>
      <c r="G988" s="178"/>
      <c r="H988" s="178"/>
      <c r="I988" s="178"/>
      <c r="J988" s="178"/>
      <c r="K988" s="178"/>
      <c r="L988" s="178"/>
      <c r="M988" s="178"/>
      <c r="N988" s="178"/>
      <c r="O988" s="178"/>
      <c r="P988" s="187"/>
      <c r="Q988" s="177"/>
    </row>
    <row r="989">
      <c r="A989" s="178"/>
      <c r="B989" s="178"/>
      <c r="C989" s="178"/>
      <c r="D989" s="196"/>
      <c r="E989" s="196"/>
      <c r="F989" s="196"/>
      <c r="G989" s="178"/>
      <c r="H989" s="178"/>
      <c r="I989" s="178"/>
      <c r="J989" s="178"/>
      <c r="K989" s="178"/>
      <c r="L989" s="178"/>
      <c r="M989" s="178"/>
      <c r="N989" s="178"/>
      <c r="O989" s="178"/>
      <c r="P989" s="187"/>
      <c r="Q989" s="177"/>
    </row>
    <row r="990">
      <c r="A990" s="178"/>
      <c r="B990" s="178"/>
      <c r="C990" s="178"/>
      <c r="D990" s="196"/>
      <c r="E990" s="196"/>
      <c r="F990" s="196"/>
      <c r="G990" s="178"/>
      <c r="H990" s="178"/>
      <c r="I990" s="178"/>
      <c r="J990" s="178"/>
      <c r="K990" s="178"/>
      <c r="L990" s="178"/>
      <c r="M990" s="178"/>
      <c r="N990" s="178"/>
      <c r="O990" s="178"/>
      <c r="P990" s="187"/>
      <c r="Q990" s="177"/>
    </row>
    <row r="991">
      <c r="A991" s="178"/>
      <c r="B991" s="178"/>
      <c r="C991" s="178"/>
      <c r="D991" s="196"/>
      <c r="E991" s="196"/>
      <c r="F991" s="196"/>
      <c r="G991" s="178"/>
      <c r="H991" s="178"/>
      <c r="I991" s="178"/>
      <c r="J991" s="178"/>
      <c r="K991" s="178"/>
      <c r="L991" s="178"/>
      <c r="M991" s="178"/>
      <c r="N991" s="178"/>
      <c r="O991" s="178"/>
      <c r="P991" s="187"/>
      <c r="Q991" s="177"/>
    </row>
    <row r="992">
      <c r="A992" s="178"/>
      <c r="B992" s="178"/>
      <c r="C992" s="178"/>
      <c r="D992" s="196"/>
      <c r="E992" s="196"/>
      <c r="F992" s="196"/>
      <c r="G992" s="178"/>
      <c r="H992" s="178"/>
      <c r="I992" s="178"/>
      <c r="J992" s="178"/>
      <c r="K992" s="178"/>
      <c r="L992" s="178"/>
      <c r="M992" s="178"/>
      <c r="N992" s="178"/>
      <c r="O992" s="178"/>
      <c r="P992" s="187"/>
      <c r="Q992" s="177"/>
    </row>
    <row r="993">
      <c r="A993" s="178"/>
      <c r="B993" s="178"/>
      <c r="C993" s="178"/>
      <c r="D993" s="196"/>
      <c r="E993" s="196"/>
      <c r="F993" s="196"/>
      <c r="G993" s="178"/>
      <c r="H993" s="178"/>
      <c r="I993" s="178"/>
      <c r="J993" s="178"/>
      <c r="K993" s="178"/>
      <c r="L993" s="178"/>
      <c r="M993" s="178"/>
      <c r="N993" s="178"/>
      <c r="O993" s="178"/>
      <c r="P993" s="187"/>
      <c r="Q993" s="177"/>
    </row>
    <row r="994">
      <c r="A994" s="178"/>
      <c r="B994" s="178"/>
      <c r="C994" s="178"/>
      <c r="D994" s="196"/>
      <c r="E994" s="196"/>
      <c r="F994" s="196"/>
      <c r="G994" s="178"/>
      <c r="H994" s="178"/>
      <c r="I994" s="178"/>
      <c r="J994" s="178"/>
      <c r="K994" s="178"/>
      <c r="L994" s="178"/>
      <c r="M994" s="178"/>
      <c r="N994" s="178"/>
      <c r="O994" s="178"/>
      <c r="P994" s="187"/>
      <c r="Q994" s="177"/>
    </row>
    <row r="995">
      <c r="A995" s="178"/>
      <c r="B995" s="178"/>
      <c r="C995" s="178"/>
      <c r="D995" s="196"/>
      <c r="E995" s="196"/>
      <c r="F995" s="196"/>
      <c r="G995" s="178"/>
      <c r="H995" s="178"/>
      <c r="I995" s="178"/>
      <c r="J995" s="178"/>
      <c r="K995" s="178"/>
      <c r="L995" s="178"/>
      <c r="M995" s="178"/>
      <c r="N995" s="178"/>
      <c r="O995" s="178"/>
      <c r="P995" s="187"/>
      <c r="Q995" s="177"/>
    </row>
    <row r="996">
      <c r="A996" s="178"/>
      <c r="B996" s="178"/>
      <c r="C996" s="178"/>
      <c r="D996" s="196"/>
      <c r="E996" s="196"/>
      <c r="F996" s="196"/>
      <c r="G996" s="178"/>
      <c r="H996" s="178"/>
      <c r="I996" s="178"/>
      <c r="J996" s="178"/>
      <c r="K996" s="178"/>
      <c r="L996" s="178"/>
      <c r="M996" s="178"/>
      <c r="N996" s="178"/>
      <c r="O996" s="178"/>
      <c r="P996" s="187"/>
      <c r="Q996" s="177"/>
    </row>
    <row r="997">
      <c r="A997" s="178"/>
      <c r="B997" s="178"/>
      <c r="C997" s="178"/>
      <c r="D997" s="196"/>
      <c r="E997" s="196"/>
      <c r="F997" s="196"/>
      <c r="G997" s="178"/>
      <c r="H997" s="178"/>
      <c r="I997" s="178"/>
      <c r="J997" s="178"/>
      <c r="K997" s="178"/>
      <c r="L997" s="178"/>
      <c r="M997" s="178"/>
      <c r="N997" s="178"/>
      <c r="O997" s="178"/>
      <c r="P997" s="187"/>
      <c r="Q997" s="177"/>
    </row>
    <row r="998">
      <c r="A998" s="178"/>
      <c r="B998" s="178"/>
      <c r="C998" s="178"/>
      <c r="D998" s="196"/>
      <c r="E998" s="196"/>
      <c r="F998" s="196"/>
      <c r="G998" s="178"/>
      <c r="H998" s="178"/>
      <c r="I998" s="178"/>
      <c r="J998" s="178"/>
      <c r="K998" s="178"/>
      <c r="L998" s="178"/>
      <c r="M998" s="178"/>
      <c r="N998" s="178"/>
      <c r="O998" s="178"/>
      <c r="P998" s="187"/>
      <c r="Q998" s="177"/>
    </row>
    <row r="999">
      <c r="A999" s="178"/>
      <c r="B999" s="178"/>
      <c r="C999" s="178"/>
      <c r="D999" s="196"/>
      <c r="E999" s="196"/>
      <c r="F999" s="196"/>
      <c r="G999" s="178"/>
      <c r="H999" s="178"/>
      <c r="I999" s="178"/>
      <c r="J999" s="178"/>
      <c r="K999" s="178"/>
      <c r="L999" s="178"/>
      <c r="M999" s="178"/>
      <c r="N999" s="178"/>
      <c r="O999" s="178"/>
      <c r="P999" s="187"/>
      <c r="Q999" s="177"/>
    </row>
    <row r="1000">
      <c r="A1000" s="178"/>
      <c r="B1000" s="178"/>
      <c r="C1000" s="178"/>
      <c r="D1000" s="196"/>
      <c r="E1000" s="196"/>
      <c r="F1000" s="196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87"/>
      <c r="Q1000" s="177"/>
    </row>
  </sheetData>
  <mergeCells count="52">
    <mergeCell ref="D5:D6"/>
    <mergeCell ref="E5:E6"/>
    <mergeCell ref="A35:A36"/>
    <mergeCell ref="B35:B36"/>
    <mergeCell ref="C35:C36"/>
    <mergeCell ref="D35:D36"/>
    <mergeCell ref="E35:E36"/>
    <mergeCell ref="A52:F52"/>
    <mergeCell ref="F35:F36"/>
    <mergeCell ref="G35:G36"/>
    <mergeCell ref="H35:H36"/>
    <mergeCell ref="I35:I36"/>
    <mergeCell ref="J35:J36"/>
    <mergeCell ref="A53:N53"/>
    <mergeCell ref="O53:Q53"/>
    <mergeCell ref="B59:G59"/>
    <mergeCell ref="B60:G60"/>
    <mergeCell ref="I60:O61"/>
    <mergeCell ref="B61:G61"/>
    <mergeCell ref="B55:G55"/>
    <mergeCell ref="I55:O56"/>
    <mergeCell ref="B56:G56"/>
    <mergeCell ref="B57:G57"/>
    <mergeCell ref="I57:O58"/>
    <mergeCell ref="B58:G58"/>
    <mergeCell ref="I59:O59"/>
    <mergeCell ref="F5:F6"/>
    <mergeCell ref="G5:G6"/>
    <mergeCell ref="H5:H6"/>
    <mergeCell ref="I5:I6"/>
    <mergeCell ref="J5:J6"/>
    <mergeCell ref="K5:K6"/>
    <mergeCell ref="L5:L6"/>
    <mergeCell ref="M5:M6"/>
    <mergeCell ref="L35:L36"/>
    <mergeCell ref="M35:M36"/>
    <mergeCell ref="N35:N36"/>
    <mergeCell ref="O35:O36"/>
    <mergeCell ref="N5:N6"/>
    <mergeCell ref="O5:O6"/>
    <mergeCell ref="P5:P6"/>
    <mergeCell ref="Q5:Q6"/>
    <mergeCell ref="U33:U34"/>
    <mergeCell ref="P35:P36"/>
    <mergeCell ref="Q35:Q36"/>
    <mergeCell ref="A1:Q1"/>
    <mergeCell ref="A2:Q2"/>
    <mergeCell ref="K3:Q3"/>
    <mergeCell ref="A4:O4"/>
    <mergeCell ref="A5:A6"/>
    <mergeCell ref="B5:B6"/>
    <mergeCell ref="C5:C6"/>
  </mergeCells>
  <conditionalFormatting sqref="J9 J11:J35 J37:J41 K7:M7 M21">
    <cfRule type="cellIs" dxfId="4" priority="1" operator="lessThan">
      <formula>0</formula>
    </cfRule>
  </conditionalFormatting>
  <conditionalFormatting sqref="I8:I9 I12:I35 I37:I41">
    <cfRule type="cellIs" dxfId="4" priority="2" operator="lessThan">
      <formula>0</formula>
    </cfRule>
  </conditionalFormatting>
  <conditionalFormatting sqref="P7 P21">
    <cfRule type="cellIs" dxfId="4" priority="3" operator="lessThan">
      <formula>0</formula>
    </cfRule>
  </conditionalFormatting>
  <conditionalFormatting sqref="K26:L26">
    <cfRule type="cellIs" dxfId="4" priority="4" operator="lessThan">
      <formula>0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8.71"/>
    <col customWidth="1" min="2" max="2" width="10.71"/>
    <col customWidth="1" min="3" max="3" width="14.43"/>
    <col customWidth="1" min="4" max="4" width="17.57"/>
    <col customWidth="1" min="5" max="5" width="17.43"/>
    <col customWidth="1" min="6" max="26" width="8.71"/>
  </cols>
  <sheetData>
    <row r="1" ht="36.0" customHeight="1">
      <c r="A1" s="197" t="s">
        <v>283</v>
      </c>
      <c r="B1" s="81"/>
      <c r="C1" s="81"/>
      <c r="D1" s="81"/>
      <c r="E1" s="4"/>
    </row>
    <row r="2" ht="15.0" customHeight="1">
      <c r="A2" s="198" t="s">
        <v>284</v>
      </c>
      <c r="B2" s="2"/>
      <c r="C2" s="199" t="s">
        <v>285</v>
      </c>
      <c r="D2" s="199" t="s">
        <v>286</v>
      </c>
      <c r="E2" s="199" t="s">
        <v>287</v>
      </c>
    </row>
    <row r="3">
      <c r="A3" s="6"/>
      <c r="B3" s="7"/>
      <c r="C3" s="28"/>
      <c r="D3" s="28"/>
      <c r="E3" s="28"/>
    </row>
    <row r="4">
      <c r="A4" s="6"/>
      <c r="B4" s="7"/>
      <c r="C4" s="200" t="s">
        <v>288</v>
      </c>
      <c r="D4" s="201"/>
      <c r="E4" s="200"/>
    </row>
    <row r="5">
      <c r="A5" s="6"/>
      <c r="B5" s="7"/>
      <c r="C5" s="200" t="s">
        <v>289</v>
      </c>
      <c r="D5" s="201"/>
      <c r="E5" s="200"/>
    </row>
    <row r="6">
      <c r="A6" s="6"/>
      <c r="B6" s="7"/>
      <c r="C6" s="200" t="s">
        <v>290</v>
      </c>
      <c r="D6" s="201"/>
      <c r="E6" s="200"/>
    </row>
    <row r="7">
      <c r="A7" s="6"/>
      <c r="B7" s="7"/>
      <c r="C7" s="200" t="s">
        <v>291</v>
      </c>
      <c r="D7" s="201"/>
      <c r="E7" s="200"/>
    </row>
    <row r="8">
      <c r="A8" s="6"/>
      <c r="B8" s="7"/>
      <c r="C8" s="200" t="s">
        <v>292</v>
      </c>
      <c r="D8" s="201"/>
      <c r="E8" s="200"/>
    </row>
    <row r="9">
      <c r="A9" s="6"/>
      <c r="B9" s="7"/>
      <c r="C9" s="200" t="s">
        <v>293</v>
      </c>
      <c r="D9" s="201"/>
      <c r="E9" s="200"/>
    </row>
    <row r="10">
      <c r="A10" s="6"/>
      <c r="B10" s="7"/>
      <c r="C10" s="200" t="s">
        <v>294</v>
      </c>
      <c r="D10" s="202">
        <v>4500.0</v>
      </c>
      <c r="E10" s="200" t="s">
        <v>295</v>
      </c>
    </row>
    <row r="11">
      <c r="A11" s="6"/>
      <c r="B11" s="7"/>
      <c r="C11" s="200" t="s">
        <v>296</v>
      </c>
      <c r="D11" s="202">
        <v>4500.0</v>
      </c>
      <c r="E11" s="200" t="s">
        <v>295</v>
      </c>
    </row>
    <row r="12">
      <c r="A12" s="6"/>
      <c r="B12" s="7"/>
      <c r="C12" s="200" t="s">
        <v>297</v>
      </c>
      <c r="D12" s="202">
        <v>4500.0</v>
      </c>
      <c r="E12" s="200" t="s">
        <v>295</v>
      </c>
    </row>
    <row r="13">
      <c r="A13" s="6"/>
      <c r="B13" s="7"/>
      <c r="C13" s="200" t="s">
        <v>298</v>
      </c>
      <c r="D13" s="202">
        <v>4500.0</v>
      </c>
      <c r="E13" s="200" t="s">
        <v>295</v>
      </c>
    </row>
    <row r="14">
      <c r="A14" s="6"/>
      <c r="B14" s="7"/>
      <c r="C14" s="200" t="s">
        <v>299</v>
      </c>
      <c r="D14" s="201"/>
      <c r="E14" s="200"/>
    </row>
    <row r="15">
      <c r="A15" s="11"/>
      <c r="B15" s="12"/>
      <c r="C15" s="200" t="s">
        <v>300</v>
      </c>
      <c r="D15" s="201"/>
      <c r="E15" s="200"/>
    </row>
    <row r="16">
      <c r="E16" s="203"/>
    </row>
    <row r="17">
      <c r="E17" s="203"/>
    </row>
    <row r="18">
      <c r="E18" s="203"/>
    </row>
    <row r="19">
      <c r="E19" s="203"/>
    </row>
    <row r="20">
      <c r="A20" s="197" t="s">
        <v>301</v>
      </c>
      <c r="B20" s="81"/>
      <c r="C20" s="81"/>
      <c r="D20" s="81"/>
      <c r="E20" s="4"/>
    </row>
    <row r="21">
      <c r="A21" s="198" t="s">
        <v>302</v>
      </c>
      <c r="B21" s="2"/>
      <c r="C21" s="199" t="s">
        <v>303</v>
      </c>
      <c r="D21" s="199" t="s">
        <v>286</v>
      </c>
      <c r="E21" s="199" t="s">
        <v>287</v>
      </c>
    </row>
    <row r="22">
      <c r="A22" s="6"/>
      <c r="B22" s="7"/>
      <c r="C22" s="28"/>
      <c r="D22" s="28"/>
      <c r="E22" s="28"/>
    </row>
    <row r="23">
      <c r="A23" s="6"/>
      <c r="B23" s="7"/>
      <c r="C23" s="200" t="s">
        <v>288</v>
      </c>
      <c r="D23" s="201"/>
      <c r="E23" s="200"/>
    </row>
    <row r="24">
      <c r="A24" s="6"/>
      <c r="B24" s="7"/>
      <c r="C24" s="200" t="s">
        <v>289</v>
      </c>
      <c r="D24" s="201"/>
      <c r="E24" s="200"/>
    </row>
    <row r="25">
      <c r="A25" s="6"/>
      <c r="B25" s="7"/>
      <c r="C25" s="200" t="s">
        <v>290</v>
      </c>
      <c r="D25" s="201"/>
      <c r="E25" s="200"/>
    </row>
    <row r="26">
      <c r="A26" s="6"/>
      <c r="B26" s="7"/>
      <c r="C26" s="200" t="s">
        <v>291</v>
      </c>
      <c r="D26" s="202">
        <v>200.0</v>
      </c>
      <c r="E26" s="200" t="s">
        <v>295</v>
      </c>
    </row>
    <row r="27">
      <c r="A27" s="6"/>
      <c r="B27" s="7"/>
      <c r="C27" s="200" t="s">
        <v>292</v>
      </c>
      <c r="D27" s="202">
        <v>200.0</v>
      </c>
      <c r="E27" s="200" t="s">
        <v>295</v>
      </c>
    </row>
    <row r="28">
      <c r="A28" s="6"/>
      <c r="B28" s="7"/>
      <c r="C28" s="200" t="s">
        <v>293</v>
      </c>
      <c r="D28" s="202">
        <v>200.0</v>
      </c>
      <c r="E28" s="200" t="s">
        <v>295</v>
      </c>
    </row>
    <row r="29">
      <c r="A29" s="6"/>
      <c r="B29" s="7"/>
      <c r="C29" s="200" t="s">
        <v>294</v>
      </c>
      <c r="D29" s="202">
        <v>200.0</v>
      </c>
      <c r="E29" s="200" t="s">
        <v>295</v>
      </c>
    </row>
    <row r="30">
      <c r="A30" s="6"/>
      <c r="B30" s="7"/>
      <c r="C30" s="200" t="s">
        <v>296</v>
      </c>
      <c r="D30" s="202">
        <v>200.0</v>
      </c>
      <c r="E30" s="200" t="s">
        <v>295</v>
      </c>
    </row>
    <row r="31">
      <c r="A31" s="6"/>
      <c r="B31" s="7"/>
      <c r="C31" s="200" t="s">
        <v>297</v>
      </c>
      <c r="D31" s="202">
        <v>200.0</v>
      </c>
      <c r="E31" s="200" t="s">
        <v>295</v>
      </c>
    </row>
    <row r="32">
      <c r="A32" s="6"/>
      <c r="B32" s="7"/>
      <c r="C32" s="200" t="s">
        <v>298</v>
      </c>
      <c r="D32" s="202">
        <v>200.0</v>
      </c>
      <c r="E32" s="200" t="s">
        <v>295</v>
      </c>
    </row>
    <row r="33">
      <c r="A33" s="6"/>
      <c r="B33" s="7"/>
      <c r="C33" s="200" t="s">
        <v>299</v>
      </c>
      <c r="D33" s="201"/>
      <c r="E33" s="200"/>
    </row>
    <row r="34">
      <c r="A34" s="11"/>
      <c r="B34" s="12"/>
      <c r="C34" s="200" t="s">
        <v>300</v>
      </c>
      <c r="D34" s="201"/>
      <c r="E34" s="200"/>
    </row>
    <row r="35">
      <c r="E35" s="203"/>
    </row>
    <row r="36" ht="21.0" customHeight="1">
      <c r="A36" s="197" t="s">
        <v>304</v>
      </c>
      <c r="B36" s="81"/>
      <c r="C36" s="81"/>
      <c r="D36" s="81"/>
      <c r="E36" s="4"/>
    </row>
    <row r="37">
      <c r="A37" s="198" t="s">
        <v>305</v>
      </c>
      <c r="B37" s="2"/>
      <c r="C37" s="199" t="s">
        <v>303</v>
      </c>
      <c r="D37" s="199" t="s">
        <v>286</v>
      </c>
      <c r="E37" s="199" t="s">
        <v>287</v>
      </c>
    </row>
    <row r="38">
      <c r="A38" s="6"/>
      <c r="B38" s="7"/>
      <c r="C38" s="28"/>
      <c r="D38" s="28"/>
      <c r="E38" s="28"/>
    </row>
    <row r="39">
      <c r="A39" s="6"/>
      <c r="B39" s="7"/>
      <c r="C39" s="200" t="s">
        <v>288</v>
      </c>
      <c r="D39" s="201"/>
      <c r="E39" s="200"/>
    </row>
    <row r="40">
      <c r="A40" s="6"/>
      <c r="B40" s="7"/>
      <c r="C40" s="200" t="s">
        <v>289</v>
      </c>
      <c r="D40" s="201"/>
      <c r="E40" s="200"/>
    </row>
    <row r="41">
      <c r="A41" s="6"/>
      <c r="B41" s="7"/>
      <c r="C41" s="200" t="s">
        <v>290</v>
      </c>
      <c r="D41" s="201"/>
      <c r="E41" s="200"/>
    </row>
    <row r="42">
      <c r="A42" s="6"/>
      <c r="B42" s="7"/>
      <c r="C42" s="200" t="s">
        <v>291</v>
      </c>
      <c r="D42" s="202"/>
      <c r="E42" s="200"/>
    </row>
    <row r="43">
      <c r="A43" s="6"/>
      <c r="B43" s="7"/>
      <c r="C43" s="200" t="s">
        <v>292</v>
      </c>
      <c r="D43" s="202"/>
      <c r="E43" s="200"/>
    </row>
    <row r="44">
      <c r="A44" s="6"/>
      <c r="B44" s="7"/>
      <c r="C44" s="200" t="s">
        <v>293</v>
      </c>
      <c r="D44" s="202"/>
      <c r="E44" s="200"/>
    </row>
    <row r="45">
      <c r="A45" s="6"/>
      <c r="B45" s="7"/>
      <c r="C45" s="200" t="s">
        <v>294</v>
      </c>
      <c r="D45" s="204"/>
      <c r="E45" s="200"/>
    </row>
    <row r="46">
      <c r="A46" s="6"/>
      <c r="B46" s="7"/>
      <c r="C46" s="200" t="s">
        <v>296</v>
      </c>
      <c r="D46" s="202">
        <v>3222.72</v>
      </c>
      <c r="E46" s="200" t="s">
        <v>306</v>
      </c>
    </row>
    <row r="47">
      <c r="A47" s="6"/>
      <c r="B47" s="7"/>
      <c r="C47" s="200" t="s">
        <v>297</v>
      </c>
      <c r="D47" s="202">
        <v>3222.72</v>
      </c>
      <c r="E47" s="200" t="s">
        <v>306</v>
      </c>
    </row>
    <row r="48">
      <c r="A48" s="6"/>
      <c r="B48" s="7"/>
      <c r="C48" s="200" t="s">
        <v>298</v>
      </c>
      <c r="D48" s="202">
        <v>3222.72</v>
      </c>
      <c r="E48" s="200" t="s">
        <v>306</v>
      </c>
    </row>
    <row r="49">
      <c r="A49" s="6"/>
      <c r="B49" s="7"/>
      <c r="C49" s="200" t="s">
        <v>299</v>
      </c>
      <c r="D49" s="204">
        <v>3222.72</v>
      </c>
      <c r="E49" s="200"/>
    </row>
    <row r="50">
      <c r="A50" s="11"/>
      <c r="B50" s="12"/>
      <c r="C50" s="200" t="s">
        <v>300</v>
      </c>
      <c r="D50" s="204">
        <v>3222.72</v>
      </c>
      <c r="E50" s="200"/>
    </row>
    <row r="51">
      <c r="E51" s="203"/>
    </row>
    <row r="52">
      <c r="E52" s="203"/>
    </row>
    <row r="53">
      <c r="A53" s="197" t="s">
        <v>301</v>
      </c>
      <c r="B53" s="81"/>
      <c r="C53" s="81"/>
      <c r="D53" s="81"/>
      <c r="E53" s="4"/>
    </row>
    <row r="54" ht="15.0" customHeight="1">
      <c r="A54" s="198" t="s">
        <v>284</v>
      </c>
      <c r="B54" s="2"/>
      <c r="C54" s="199" t="s">
        <v>303</v>
      </c>
      <c r="D54" s="199" t="s">
        <v>286</v>
      </c>
      <c r="E54" s="199" t="s">
        <v>287</v>
      </c>
    </row>
    <row r="55" ht="15.0" customHeight="1">
      <c r="A55" s="6"/>
      <c r="B55" s="7"/>
      <c r="C55" s="28"/>
      <c r="D55" s="28"/>
      <c r="E55" s="28"/>
    </row>
    <row r="56">
      <c r="A56" s="6"/>
      <c r="B56" s="7"/>
      <c r="C56" s="200" t="s">
        <v>307</v>
      </c>
      <c r="D56" s="201"/>
      <c r="E56" s="200"/>
    </row>
    <row r="57">
      <c r="A57" s="6"/>
      <c r="B57" s="7"/>
      <c r="C57" s="200" t="s">
        <v>289</v>
      </c>
      <c r="D57" s="201"/>
      <c r="E57" s="200"/>
    </row>
    <row r="58">
      <c r="A58" s="6"/>
      <c r="B58" s="7"/>
      <c r="C58" s="200" t="s">
        <v>290</v>
      </c>
      <c r="D58" s="201"/>
      <c r="E58" s="200"/>
    </row>
    <row r="59">
      <c r="A59" s="6"/>
      <c r="B59" s="7"/>
      <c r="C59" s="200" t="s">
        <v>291</v>
      </c>
      <c r="D59" s="202"/>
      <c r="E59" s="200"/>
    </row>
    <row r="60">
      <c r="A60" s="6"/>
      <c r="B60" s="7"/>
      <c r="C60" s="200" t="s">
        <v>292</v>
      </c>
      <c r="D60" s="202"/>
      <c r="E60" s="200"/>
    </row>
    <row r="61">
      <c r="A61" s="6"/>
      <c r="B61" s="7"/>
      <c r="C61" s="200" t="s">
        <v>293</v>
      </c>
      <c r="D61" s="202"/>
      <c r="E61" s="200"/>
    </row>
    <row r="62">
      <c r="A62" s="6"/>
      <c r="B62" s="7"/>
      <c r="C62" s="200" t="s">
        <v>294</v>
      </c>
      <c r="D62" s="204"/>
      <c r="E62" s="200"/>
    </row>
    <row r="63">
      <c r="A63" s="6"/>
      <c r="B63" s="7"/>
      <c r="C63" s="200" t="s">
        <v>296</v>
      </c>
      <c r="D63" s="204"/>
      <c r="E63" s="200"/>
    </row>
    <row r="64">
      <c r="A64" s="6"/>
      <c r="B64" s="7"/>
      <c r="C64" s="200" t="s">
        <v>297</v>
      </c>
      <c r="D64" s="205">
        <v>1000.0</v>
      </c>
      <c r="E64" s="200" t="s">
        <v>306</v>
      </c>
    </row>
    <row r="65">
      <c r="A65" s="6"/>
      <c r="B65" s="7"/>
      <c r="C65" s="200" t="s">
        <v>298</v>
      </c>
      <c r="D65" s="205">
        <v>1000.0</v>
      </c>
      <c r="E65" s="200" t="s">
        <v>306</v>
      </c>
    </row>
    <row r="66">
      <c r="A66" s="6"/>
      <c r="B66" s="7"/>
      <c r="C66" s="200" t="s">
        <v>299</v>
      </c>
      <c r="D66" s="204">
        <v>1000.0</v>
      </c>
      <c r="E66" s="200"/>
    </row>
    <row r="67">
      <c r="A67" s="11"/>
      <c r="B67" s="12"/>
      <c r="C67" s="200" t="s">
        <v>300</v>
      </c>
      <c r="D67" s="204">
        <v>1000.0</v>
      </c>
      <c r="E67" s="200"/>
    </row>
    <row r="68">
      <c r="E68" s="203"/>
    </row>
    <row r="69">
      <c r="A69" s="197" t="s">
        <v>301</v>
      </c>
      <c r="B69" s="81"/>
      <c r="C69" s="81"/>
      <c r="D69" s="81"/>
      <c r="E69" s="4"/>
    </row>
    <row r="70" ht="15.0" customHeight="1">
      <c r="A70" s="206" t="s">
        <v>308</v>
      </c>
      <c r="B70" s="207"/>
      <c r="C70" s="208" t="s">
        <v>303</v>
      </c>
      <c r="D70" s="199" t="s">
        <v>286</v>
      </c>
      <c r="E70" s="199" t="s">
        <v>287</v>
      </c>
    </row>
    <row r="71" ht="15.0" customHeight="1">
      <c r="A71" s="209"/>
      <c r="C71" s="12"/>
      <c r="D71" s="28"/>
      <c r="E71" s="28"/>
    </row>
    <row r="72">
      <c r="A72" s="209"/>
      <c r="C72" s="210">
        <v>45170.0</v>
      </c>
      <c r="D72" s="202">
        <v>500.0</v>
      </c>
      <c r="E72" s="200" t="s">
        <v>306</v>
      </c>
    </row>
    <row r="73">
      <c r="A73" s="209"/>
      <c r="C73" s="210">
        <v>45200.0</v>
      </c>
      <c r="D73" s="202">
        <v>500.0</v>
      </c>
      <c r="E73" s="200" t="s">
        <v>306</v>
      </c>
    </row>
    <row r="74">
      <c r="A74" s="209"/>
      <c r="C74" s="210">
        <v>45231.0</v>
      </c>
      <c r="D74" s="204">
        <v>500.0</v>
      </c>
      <c r="E74" s="200"/>
    </row>
    <row r="75">
      <c r="A75" s="209"/>
      <c r="C75" s="210">
        <v>45261.0</v>
      </c>
      <c r="D75" s="204">
        <v>500.0</v>
      </c>
      <c r="E75" s="200"/>
    </row>
    <row r="76">
      <c r="A76" s="209"/>
      <c r="C76" s="210">
        <v>45292.0</v>
      </c>
      <c r="D76" s="204">
        <v>500.0</v>
      </c>
      <c r="E76" s="200"/>
    </row>
    <row r="77">
      <c r="A77" s="209"/>
      <c r="C77" s="210">
        <v>45323.0</v>
      </c>
      <c r="D77" s="204">
        <v>500.0</v>
      </c>
      <c r="E77" s="200"/>
    </row>
    <row r="78">
      <c r="A78" s="209"/>
      <c r="C78" s="210">
        <v>45352.0</v>
      </c>
      <c r="D78" s="204">
        <v>500.0</v>
      </c>
      <c r="E78" s="200"/>
    </row>
    <row r="79">
      <c r="A79" s="209"/>
      <c r="C79" s="210">
        <v>45383.0</v>
      </c>
      <c r="D79" s="204">
        <v>500.0</v>
      </c>
      <c r="E79" s="200"/>
    </row>
    <row r="80">
      <c r="A80" s="209"/>
      <c r="C80" s="210">
        <v>45413.0</v>
      </c>
      <c r="D80" s="204">
        <v>500.0</v>
      </c>
      <c r="E80" s="200"/>
    </row>
    <row r="81">
      <c r="A81" s="209"/>
      <c r="C81" s="210">
        <v>45444.0</v>
      </c>
      <c r="D81" s="204">
        <v>500.0</v>
      </c>
      <c r="E81" s="200"/>
    </row>
    <row r="82">
      <c r="A82" s="209"/>
      <c r="C82" s="210">
        <v>45474.0</v>
      </c>
      <c r="D82" s="204">
        <v>500.0</v>
      </c>
      <c r="E82" s="200"/>
    </row>
    <row r="83">
      <c r="A83" s="209"/>
      <c r="C83" s="211">
        <v>45505.0</v>
      </c>
      <c r="D83" s="204">
        <v>500.0</v>
      </c>
      <c r="E83" s="200"/>
    </row>
    <row r="84">
      <c r="A84" s="209"/>
      <c r="C84" s="211">
        <v>45536.0</v>
      </c>
      <c r="D84" s="204">
        <v>500.0</v>
      </c>
      <c r="E84" s="212"/>
    </row>
    <row r="85">
      <c r="A85" s="209"/>
      <c r="C85" s="211">
        <v>45566.0</v>
      </c>
      <c r="D85" s="204">
        <v>500.0</v>
      </c>
      <c r="E85" s="212"/>
    </row>
    <row r="86">
      <c r="A86" s="209"/>
      <c r="C86" s="211">
        <v>45597.0</v>
      </c>
      <c r="D86" s="204">
        <v>500.0</v>
      </c>
      <c r="E86" s="212"/>
    </row>
    <row r="87">
      <c r="A87" s="209"/>
      <c r="C87" s="211">
        <v>45627.0</v>
      </c>
      <c r="D87" s="204">
        <v>500.0</v>
      </c>
      <c r="E87" s="212"/>
    </row>
    <row r="88">
      <c r="A88" s="209"/>
      <c r="C88" s="211">
        <v>45658.0</v>
      </c>
      <c r="D88" s="204">
        <v>500.0</v>
      </c>
      <c r="E88" s="212"/>
    </row>
    <row r="89">
      <c r="A89" s="209"/>
      <c r="C89" s="211">
        <v>45689.0</v>
      </c>
      <c r="D89" s="204">
        <v>500.0</v>
      </c>
      <c r="E89" s="212"/>
    </row>
    <row r="90">
      <c r="A90" s="209"/>
      <c r="C90" s="211">
        <v>45717.0</v>
      </c>
      <c r="D90" s="204">
        <v>500.0</v>
      </c>
      <c r="E90" s="212"/>
    </row>
    <row r="91">
      <c r="A91" s="209"/>
      <c r="C91" s="211">
        <v>45748.0</v>
      </c>
      <c r="D91" s="204">
        <v>500.0</v>
      </c>
      <c r="E91" s="212"/>
    </row>
    <row r="92">
      <c r="A92" s="209"/>
      <c r="C92" s="211">
        <v>45778.0</v>
      </c>
      <c r="D92" s="204">
        <v>500.0</v>
      </c>
      <c r="E92" s="212"/>
    </row>
    <row r="93">
      <c r="A93" s="209"/>
      <c r="C93" s="211">
        <v>45809.0</v>
      </c>
      <c r="D93" s="204">
        <v>500.0</v>
      </c>
      <c r="E93" s="212"/>
    </row>
    <row r="94">
      <c r="A94" s="209"/>
      <c r="C94" s="211">
        <v>45839.0</v>
      </c>
      <c r="D94" s="204">
        <v>500.0</v>
      </c>
      <c r="E94" s="212"/>
    </row>
    <row r="95">
      <c r="A95" s="213"/>
      <c r="B95" s="194"/>
      <c r="C95" s="211">
        <v>45870.0</v>
      </c>
      <c r="D95" s="204">
        <v>500.0</v>
      </c>
      <c r="E95" s="212"/>
    </row>
    <row r="96" ht="15.0" customHeight="1">
      <c r="A96" s="214"/>
      <c r="B96" s="214"/>
      <c r="E96" s="203"/>
    </row>
    <row r="97" ht="15.0" customHeight="1">
      <c r="A97" s="215" t="s">
        <v>301</v>
      </c>
      <c r="B97" s="216"/>
      <c r="C97" s="216"/>
      <c r="D97" s="216"/>
      <c r="E97" s="2"/>
    </row>
    <row r="98" ht="42.75" customHeight="1">
      <c r="A98" s="198" t="s">
        <v>309</v>
      </c>
      <c r="B98" s="2"/>
      <c r="C98" s="199" t="s">
        <v>303</v>
      </c>
      <c r="D98" s="199" t="s">
        <v>286</v>
      </c>
      <c r="E98" s="199" t="s">
        <v>287</v>
      </c>
    </row>
    <row r="99" ht="38.25" customHeight="1">
      <c r="A99" s="6"/>
      <c r="B99" s="7"/>
      <c r="C99" s="28"/>
      <c r="D99" s="28"/>
      <c r="E99" s="28"/>
    </row>
    <row r="100" ht="16.5" customHeight="1">
      <c r="A100" s="6"/>
      <c r="B100" s="7"/>
      <c r="C100" s="211">
        <v>45170.0</v>
      </c>
      <c r="D100" s="202">
        <f t="shared" ref="D100:D101" si="1">813.45/2</f>
        <v>406.725</v>
      </c>
      <c r="E100" s="200" t="s">
        <v>306</v>
      </c>
    </row>
    <row r="101" ht="29.25" customHeight="1">
      <c r="A101" s="11"/>
      <c r="B101" s="12"/>
      <c r="C101" s="211">
        <v>45200.0</v>
      </c>
      <c r="D101" s="202">
        <f t="shared" si="1"/>
        <v>406.725</v>
      </c>
      <c r="E101" s="200" t="s">
        <v>306</v>
      </c>
    </row>
    <row r="102">
      <c r="E102" s="203"/>
    </row>
    <row r="103">
      <c r="E103" s="203"/>
    </row>
    <row r="104">
      <c r="E104" s="203"/>
    </row>
    <row r="105">
      <c r="E105" s="203"/>
    </row>
    <row r="106">
      <c r="E106" s="203"/>
    </row>
    <row r="107">
      <c r="E107" s="203"/>
    </row>
    <row r="108">
      <c r="E108" s="203"/>
    </row>
    <row r="109">
      <c r="E109" s="203"/>
    </row>
    <row r="110">
      <c r="E110" s="203"/>
    </row>
    <row r="111">
      <c r="E111" s="203"/>
    </row>
    <row r="112">
      <c r="E112" s="203"/>
    </row>
    <row r="113">
      <c r="E113" s="203"/>
    </row>
    <row r="114">
      <c r="E114" s="203"/>
    </row>
    <row r="115">
      <c r="E115" s="203"/>
    </row>
    <row r="116">
      <c r="E116" s="203"/>
    </row>
    <row r="117">
      <c r="E117" s="203"/>
    </row>
    <row r="118">
      <c r="E118" s="203"/>
    </row>
    <row r="119">
      <c r="E119" s="203"/>
    </row>
    <row r="120">
      <c r="E120" s="203"/>
    </row>
    <row r="121">
      <c r="E121" s="203"/>
    </row>
    <row r="122">
      <c r="E122" s="203"/>
    </row>
    <row r="123">
      <c r="E123" s="203"/>
    </row>
    <row r="124">
      <c r="E124" s="203"/>
    </row>
    <row r="125">
      <c r="E125" s="203"/>
    </row>
    <row r="126">
      <c r="E126" s="203"/>
    </row>
    <row r="127">
      <c r="E127" s="203"/>
    </row>
    <row r="128">
      <c r="E128" s="203"/>
    </row>
    <row r="129">
      <c r="E129" s="203"/>
    </row>
    <row r="130">
      <c r="E130" s="203"/>
    </row>
    <row r="131">
      <c r="E131" s="203"/>
    </row>
    <row r="132">
      <c r="E132" s="203"/>
    </row>
    <row r="133">
      <c r="E133" s="203"/>
    </row>
    <row r="134">
      <c r="E134" s="203"/>
    </row>
    <row r="135">
      <c r="E135" s="203"/>
    </row>
    <row r="136">
      <c r="E136" s="203"/>
    </row>
    <row r="137">
      <c r="E137" s="203"/>
    </row>
    <row r="138">
      <c r="E138" s="203"/>
    </row>
    <row r="139">
      <c r="E139" s="203"/>
    </row>
    <row r="140">
      <c r="E140" s="203"/>
    </row>
    <row r="141">
      <c r="E141" s="203"/>
    </row>
    <row r="142">
      <c r="E142" s="203"/>
    </row>
    <row r="143">
      <c r="E143" s="203"/>
    </row>
    <row r="144">
      <c r="E144" s="203"/>
    </row>
    <row r="145">
      <c r="E145" s="203"/>
    </row>
    <row r="146">
      <c r="E146" s="203"/>
    </row>
    <row r="147">
      <c r="E147" s="203"/>
    </row>
    <row r="148">
      <c r="E148" s="203"/>
    </row>
    <row r="149">
      <c r="E149" s="203"/>
    </row>
    <row r="150">
      <c r="E150" s="203"/>
    </row>
    <row r="151">
      <c r="E151" s="203"/>
    </row>
    <row r="152">
      <c r="E152" s="203"/>
    </row>
    <row r="153">
      <c r="E153" s="203"/>
    </row>
    <row r="154">
      <c r="E154" s="203"/>
    </row>
    <row r="155">
      <c r="E155" s="203"/>
    </row>
    <row r="156">
      <c r="E156" s="203"/>
    </row>
    <row r="157">
      <c r="E157" s="203"/>
    </row>
    <row r="158">
      <c r="E158" s="203"/>
    </row>
    <row r="159">
      <c r="E159" s="203"/>
    </row>
    <row r="160">
      <c r="E160" s="203"/>
    </row>
    <row r="161">
      <c r="E161" s="203"/>
    </row>
    <row r="162">
      <c r="E162" s="203"/>
    </row>
    <row r="163">
      <c r="E163" s="203"/>
    </row>
    <row r="164">
      <c r="E164" s="203"/>
    </row>
    <row r="165">
      <c r="E165" s="203"/>
    </row>
    <row r="166">
      <c r="E166" s="203"/>
    </row>
    <row r="167">
      <c r="E167" s="203"/>
    </row>
    <row r="168">
      <c r="E168" s="203"/>
    </row>
    <row r="169">
      <c r="E169" s="203"/>
    </row>
    <row r="170">
      <c r="E170" s="203"/>
    </row>
    <row r="171">
      <c r="E171" s="203"/>
    </row>
    <row r="172">
      <c r="E172" s="203"/>
    </row>
    <row r="173">
      <c r="E173" s="203"/>
    </row>
    <row r="174">
      <c r="E174" s="203"/>
    </row>
    <row r="175">
      <c r="E175" s="203"/>
    </row>
    <row r="176">
      <c r="E176" s="203"/>
    </row>
    <row r="177">
      <c r="E177" s="203"/>
    </row>
    <row r="178">
      <c r="E178" s="203"/>
    </row>
    <row r="179">
      <c r="E179" s="203"/>
    </row>
    <row r="180">
      <c r="E180" s="203"/>
    </row>
    <row r="181">
      <c r="E181" s="203"/>
    </row>
    <row r="182">
      <c r="E182" s="203"/>
    </row>
    <row r="183">
      <c r="E183" s="203"/>
    </row>
    <row r="184">
      <c r="E184" s="203"/>
    </row>
    <row r="185">
      <c r="E185" s="203"/>
    </row>
    <row r="186">
      <c r="E186" s="203"/>
    </row>
    <row r="187">
      <c r="E187" s="203"/>
    </row>
    <row r="188">
      <c r="E188" s="203"/>
    </row>
    <row r="189">
      <c r="E189" s="203"/>
    </row>
    <row r="190">
      <c r="E190" s="203"/>
    </row>
    <row r="191">
      <c r="E191" s="203"/>
    </row>
    <row r="192">
      <c r="E192" s="203"/>
    </row>
    <row r="193">
      <c r="E193" s="203"/>
    </row>
    <row r="194">
      <c r="E194" s="203"/>
    </row>
    <row r="195">
      <c r="E195" s="203"/>
    </row>
    <row r="196">
      <c r="E196" s="203"/>
    </row>
    <row r="197">
      <c r="E197" s="203"/>
    </row>
    <row r="198">
      <c r="E198" s="203"/>
    </row>
    <row r="199">
      <c r="E199" s="203"/>
    </row>
    <row r="200">
      <c r="E200" s="203"/>
    </row>
    <row r="201">
      <c r="E201" s="203"/>
    </row>
    <row r="202">
      <c r="E202" s="203"/>
    </row>
    <row r="203">
      <c r="E203" s="203"/>
    </row>
    <row r="204">
      <c r="E204" s="203"/>
    </row>
    <row r="205">
      <c r="E205" s="203"/>
    </row>
    <row r="206">
      <c r="E206" s="203"/>
    </row>
    <row r="207">
      <c r="E207" s="203"/>
    </row>
    <row r="208">
      <c r="E208" s="203"/>
    </row>
    <row r="209">
      <c r="E209" s="203"/>
    </row>
    <row r="210">
      <c r="E210" s="203"/>
    </row>
    <row r="211">
      <c r="E211" s="203"/>
    </row>
    <row r="212">
      <c r="E212" s="203"/>
    </row>
    <row r="213">
      <c r="E213" s="203"/>
    </row>
    <row r="214">
      <c r="E214" s="203"/>
    </row>
    <row r="215">
      <c r="E215" s="203"/>
    </row>
    <row r="216">
      <c r="E216" s="203"/>
    </row>
    <row r="217">
      <c r="E217" s="203"/>
    </row>
    <row r="218">
      <c r="E218" s="203"/>
    </row>
    <row r="219">
      <c r="E219" s="203"/>
    </row>
    <row r="220">
      <c r="E220" s="203"/>
    </row>
    <row r="221">
      <c r="E221" s="203"/>
    </row>
    <row r="222">
      <c r="E222" s="203"/>
    </row>
    <row r="223">
      <c r="E223" s="203"/>
    </row>
    <row r="224">
      <c r="E224" s="203"/>
    </row>
    <row r="225">
      <c r="E225" s="203"/>
    </row>
    <row r="226">
      <c r="E226" s="203"/>
    </row>
    <row r="227">
      <c r="E227" s="203"/>
    </row>
    <row r="228">
      <c r="E228" s="203"/>
    </row>
    <row r="229">
      <c r="E229" s="203"/>
    </row>
    <row r="230">
      <c r="E230" s="203"/>
    </row>
    <row r="231">
      <c r="E231" s="203"/>
    </row>
    <row r="232">
      <c r="E232" s="203"/>
    </row>
    <row r="233">
      <c r="E233" s="203"/>
    </row>
    <row r="234">
      <c r="E234" s="203"/>
    </row>
    <row r="235">
      <c r="E235" s="203"/>
    </row>
    <row r="236">
      <c r="E236" s="203"/>
    </row>
    <row r="237">
      <c r="E237" s="203"/>
    </row>
    <row r="238">
      <c r="E238" s="203"/>
    </row>
    <row r="239">
      <c r="E239" s="203"/>
    </row>
    <row r="240">
      <c r="E240" s="203"/>
    </row>
    <row r="241">
      <c r="E241" s="203"/>
    </row>
    <row r="242">
      <c r="E242" s="203"/>
    </row>
    <row r="243">
      <c r="E243" s="203"/>
    </row>
    <row r="244">
      <c r="E244" s="203"/>
    </row>
    <row r="245">
      <c r="E245" s="203"/>
    </row>
    <row r="246">
      <c r="E246" s="203"/>
    </row>
    <row r="247">
      <c r="E247" s="203"/>
    </row>
    <row r="248">
      <c r="E248" s="203"/>
    </row>
    <row r="249">
      <c r="E249" s="203"/>
    </row>
    <row r="250">
      <c r="E250" s="203"/>
    </row>
    <row r="251">
      <c r="E251" s="203"/>
    </row>
    <row r="252">
      <c r="E252" s="203"/>
    </row>
    <row r="253">
      <c r="E253" s="203"/>
    </row>
    <row r="254">
      <c r="E254" s="203"/>
    </row>
    <row r="255">
      <c r="E255" s="203"/>
    </row>
    <row r="256">
      <c r="E256" s="203"/>
    </row>
    <row r="257">
      <c r="E257" s="203"/>
    </row>
    <row r="258">
      <c r="E258" s="203"/>
    </row>
    <row r="259">
      <c r="E259" s="203"/>
    </row>
    <row r="260">
      <c r="E260" s="203"/>
    </row>
    <row r="261">
      <c r="E261" s="203"/>
    </row>
    <row r="262">
      <c r="E262" s="203"/>
    </row>
    <row r="263">
      <c r="E263" s="203"/>
    </row>
    <row r="264">
      <c r="E264" s="203"/>
    </row>
    <row r="265">
      <c r="E265" s="203"/>
    </row>
    <row r="266">
      <c r="E266" s="203"/>
    </row>
    <row r="267">
      <c r="E267" s="203"/>
    </row>
    <row r="268">
      <c r="E268" s="203"/>
    </row>
    <row r="269">
      <c r="E269" s="203"/>
    </row>
    <row r="270">
      <c r="E270" s="203"/>
    </row>
    <row r="271">
      <c r="E271" s="203"/>
    </row>
    <row r="272">
      <c r="E272" s="203"/>
    </row>
    <row r="273">
      <c r="E273" s="203"/>
    </row>
    <row r="274">
      <c r="E274" s="203"/>
    </row>
    <row r="275">
      <c r="E275" s="203"/>
    </row>
    <row r="276">
      <c r="E276" s="203"/>
    </row>
    <row r="277">
      <c r="E277" s="203"/>
    </row>
    <row r="278">
      <c r="E278" s="203"/>
    </row>
    <row r="279">
      <c r="E279" s="203"/>
    </row>
    <row r="280">
      <c r="E280" s="203"/>
    </row>
    <row r="281">
      <c r="E281" s="203"/>
    </row>
    <row r="282">
      <c r="E282" s="203"/>
    </row>
    <row r="283">
      <c r="E283" s="203"/>
    </row>
    <row r="284">
      <c r="E284" s="203"/>
    </row>
    <row r="285">
      <c r="E285" s="203"/>
    </row>
    <row r="286">
      <c r="E286" s="203"/>
    </row>
    <row r="287">
      <c r="E287" s="203"/>
    </row>
    <row r="288">
      <c r="E288" s="203"/>
    </row>
    <row r="289">
      <c r="E289" s="203"/>
    </row>
    <row r="290">
      <c r="E290" s="203"/>
    </row>
    <row r="291">
      <c r="E291" s="203"/>
    </row>
    <row r="292">
      <c r="E292" s="203"/>
    </row>
    <row r="293">
      <c r="E293" s="203"/>
    </row>
    <row r="294">
      <c r="E294" s="203"/>
    </row>
    <row r="295">
      <c r="E295" s="203"/>
    </row>
    <row r="296">
      <c r="E296" s="203"/>
    </row>
    <row r="297">
      <c r="E297" s="203"/>
    </row>
    <row r="298">
      <c r="E298" s="203"/>
    </row>
    <row r="299">
      <c r="E299" s="203"/>
    </row>
    <row r="300">
      <c r="E300" s="203"/>
    </row>
    <row r="301">
      <c r="E301" s="203"/>
    </row>
    <row r="302">
      <c r="E302" s="203"/>
    </row>
    <row r="303">
      <c r="E303" s="203"/>
    </row>
    <row r="304">
      <c r="E304" s="203"/>
    </row>
    <row r="305">
      <c r="E305" s="203"/>
    </row>
    <row r="306">
      <c r="E306" s="203"/>
    </row>
    <row r="307">
      <c r="E307" s="203"/>
    </row>
    <row r="308">
      <c r="E308" s="203"/>
    </row>
    <row r="309">
      <c r="E309" s="203"/>
    </row>
    <row r="310">
      <c r="E310" s="203"/>
    </row>
    <row r="311">
      <c r="E311" s="203"/>
    </row>
    <row r="312">
      <c r="E312" s="203"/>
    </row>
    <row r="313">
      <c r="E313" s="203"/>
    </row>
    <row r="314">
      <c r="E314" s="203"/>
    </row>
    <row r="315">
      <c r="E315" s="203"/>
    </row>
    <row r="316">
      <c r="E316" s="203"/>
    </row>
    <row r="317">
      <c r="E317" s="203"/>
    </row>
    <row r="318">
      <c r="E318" s="203"/>
    </row>
    <row r="319">
      <c r="E319" s="203"/>
    </row>
    <row r="320">
      <c r="E320" s="203"/>
    </row>
    <row r="321">
      <c r="E321" s="203"/>
    </row>
    <row r="322">
      <c r="E322" s="203"/>
    </row>
    <row r="323">
      <c r="E323" s="203"/>
    </row>
    <row r="324">
      <c r="E324" s="203"/>
    </row>
    <row r="325">
      <c r="E325" s="203"/>
    </row>
    <row r="326">
      <c r="E326" s="203"/>
    </row>
    <row r="327">
      <c r="E327" s="203"/>
    </row>
    <row r="328">
      <c r="E328" s="203"/>
    </row>
    <row r="329">
      <c r="E329" s="203"/>
    </row>
    <row r="330">
      <c r="E330" s="203"/>
    </row>
    <row r="331">
      <c r="E331" s="203"/>
    </row>
    <row r="332">
      <c r="E332" s="203"/>
    </row>
    <row r="333">
      <c r="E333" s="203"/>
    </row>
    <row r="334">
      <c r="E334" s="203"/>
    </row>
    <row r="335">
      <c r="E335" s="203"/>
    </row>
    <row r="336">
      <c r="E336" s="203"/>
    </row>
    <row r="337">
      <c r="E337" s="203"/>
    </row>
    <row r="338">
      <c r="E338" s="203"/>
    </row>
    <row r="339">
      <c r="E339" s="203"/>
    </row>
    <row r="340">
      <c r="E340" s="203"/>
    </row>
    <row r="341">
      <c r="E341" s="203"/>
    </row>
    <row r="342">
      <c r="E342" s="203"/>
    </row>
    <row r="343">
      <c r="E343" s="203"/>
    </row>
    <row r="344">
      <c r="E344" s="203"/>
    </row>
    <row r="345">
      <c r="E345" s="203"/>
    </row>
    <row r="346">
      <c r="E346" s="203"/>
    </row>
    <row r="347">
      <c r="E347" s="203"/>
    </row>
    <row r="348">
      <c r="E348" s="203"/>
    </row>
    <row r="349">
      <c r="E349" s="203"/>
    </row>
    <row r="350">
      <c r="E350" s="203"/>
    </row>
    <row r="351">
      <c r="E351" s="203"/>
    </row>
    <row r="352">
      <c r="E352" s="203"/>
    </row>
    <row r="353">
      <c r="E353" s="203"/>
    </row>
    <row r="354">
      <c r="E354" s="203"/>
    </row>
    <row r="355">
      <c r="E355" s="203"/>
    </row>
    <row r="356">
      <c r="E356" s="203"/>
    </row>
    <row r="357">
      <c r="E357" s="203"/>
    </row>
    <row r="358">
      <c r="E358" s="203"/>
    </row>
    <row r="359">
      <c r="E359" s="203"/>
    </row>
    <row r="360">
      <c r="E360" s="203"/>
    </row>
    <row r="361">
      <c r="E361" s="203"/>
    </row>
    <row r="362">
      <c r="E362" s="203"/>
    </row>
    <row r="363">
      <c r="E363" s="203"/>
    </row>
    <row r="364">
      <c r="E364" s="203"/>
    </row>
    <row r="365">
      <c r="E365" s="203"/>
    </row>
    <row r="366">
      <c r="E366" s="203"/>
    </row>
    <row r="367">
      <c r="E367" s="203"/>
    </row>
    <row r="368">
      <c r="E368" s="203"/>
    </row>
    <row r="369">
      <c r="E369" s="203"/>
    </row>
    <row r="370">
      <c r="E370" s="203"/>
    </row>
    <row r="371">
      <c r="E371" s="203"/>
    </row>
    <row r="372">
      <c r="E372" s="203"/>
    </row>
    <row r="373">
      <c r="E373" s="203"/>
    </row>
    <row r="374">
      <c r="E374" s="203"/>
    </row>
    <row r="375">
      <c r="E375" s="203"/>
    </row>
    <row r="376">
      <c r="E376" s="203"/>
    </row>
    <row r="377">
      <c r="E377" s="203"/>
    </row>
    <row r="378">
      <c r="E378" s="203"/>
    </row>
    <row r="379">
      <c r="E379" s="203"/>
    </row>
    <row r="380">
      <c r="E380" s="203"/>
    </row>
    <row r="381">
      <c r="E381" s="203"/>
    </row>
    <row r="382">
      <c r="E382" s="203"/>
    </row>
    <row r="383">
      <c r="E383" s="203"/>
    </row>
    <row r="384">
      <c r="E384" s="203"/>
    </row>
    <row r="385">
      <c r="E385" s="203"/>
    </row>
    <row r="386">
      <c r="E386" s="203"/>
    </row>
    <row r="387">
      <c r="E387" s="203"/>
    </row>
    <row r="388">
      <c r="E388" s="203"/>
    </row>
    <row r="389">
      <c r="E389" s="203"/>
    </row>
    <row r="390">
      <c r="E390" s="203"/>
    </row>
    <row r="391">
      <c r="E391" s="203"/>
    </row>
    <row r="392">
      <c r="E392" s="203"/>
    </row>
    <row r="393">
      <c r="E393" s="203"/>
    </row>
    <row r="394">
      <c r="E394" s="203"/>
    </row>
    <row r="395">
      <c r="E395" s="203"/>
    </row>
    <row r="396">
      <c r="E396" s="203"/>
    </row>
    <row r="397">
      <c r="E397" s="203"/>
    </row>
    <row r="398">
      <c r="E398" s="203"/>
    </row>
    <row r="399">
      <c r="E399" s="203"/>
    </row>
    <row r="400">
      <c r="E400" s="203"/>
    </row>
    <row r="401">
      <c r="E401" s="203"/>
    </row>
    <row r="402">
      <c r="E402" s="203"/>
    </row>
    <row r="403">
      <c r="E403" s="203"/>
    </row>
    <row r="404">
      <c r="E404" s="203"/>
    </row>
    <row r="405">
      <c r="E405" s="203"/>
    </row>
    <row r="406">
      <c r="E406" s="203"/>
    </row>
    <row r="407">
      <c r="E407" s="203"/>
    </row>
    <row r="408">
      <c r="E408" s="203"/>
    </row>
    <row r="409">
      <c r="E409" s="203"/>
    </row>
    <row r="410">
      <c r="E410" s="203"/>
    </row>
    <row r="411">
      <c r="E411" s="203"/>
    </row>
    <row r="412">
      <c r="E412" s="203"/>
    </row>
    <row r="413">
      <c r="E413" s="203"/>
    </row>
    <row r="414">
      <c r="E414" s="203"/>
    </row>
    <row r="415">
      <c r="E415" s="203"/>
    </row>
    <row r="416">
      <c r="E416" s="203"/>
    </row>
    <row r="417">
      <c r="E417" s="203"/>
    </row>
    <row r="418">
      <c r="E418" s="203"/>
    </row>
    <row r="419">
      <c r="E419" s="203"/>
    </row>
    <row r="420">
      <c r="E420" s="203"/>
    </row>
    <row r="421">
      <c r="E421" s="203"/>
    </row>
    <row r="422">
      <c r="E422" s="203"/>
    </row>
    <row r="423">
      <c r="E423" s="203"/>
    </row>
    <row r="424">
      <c r="E424" s="203"/>
    </row>
    <row r="425">
      <c r="E425" s="203"/>
    </row>
    <row r="426">
      <c r="E426" s="203"/>
    </row>
    <row r="427">
      <c r="E427" s="203"/>
    </row>
    <row r="428">
      <c r="E428" s="203"/>
    </row>
    <row r="429">
      <c r="E429" s="203"/>
    </row>
    <row r="430">
      <c r="E430" s="203"/>
    </row>
    <row r="431">
      <c r="E431" s="203"/>
    </row>
    <row r="432">
      <c r="E432" s="203"/>
    </row>
    <row r="433">
      <c r="E433" s="203"/>
    </row>
    <row r="434">
      <c r="E434" s="203"/>
    </row>
    <row r="435">
      <c r="E435" s="203"/>
    </row>
    <row r="436">
      <c r="E436" s="203"/>
    </row>
    <row r="437">
      <c r="E437" s="203"/>
    </row>
    <row r="438">
      <c r="E438" s="203"/>
    </row>
    <row r="439">
      <c r="E439" s="203"/>
    </row>
    <row r="440">
      <c r="E440" s="203"/>
    </row>
    <row r="441">
      <c r="E441" s="203"/>
    </row>
    <row r="442">
      <c r="E442" s="203"/>
    </row>
    <row r="443">
      <c r="E443" s="203"/>
    </row>
    <row r="444">
      <c r="E444" s="203"/>
    </row>
    <row r="445">
      <c r="E445" s="203"/>
    </row>
    <row r="446">
      <c r="E446" s="203"/>
    </row>
    <row r="447">
      <c r="E447" s="203"/>
    </row>
    <row r="448">
      <c r="E448" s="203"/>
    </row>
    <row r="449">
      <c r="E449" s="203"/>
    </row>
    <row r="450">
      <c r="E450" s="203"/>
    </row>
    <row r="451">
      <c r="E451" s="203"/>
    </row>
    <row r="452">
      <c r="E452" s="203"/>
    </row>
    <row r="453">
      <c r="E453" s="203"/>
    </row>
    <row r="454">
      <c r="E454" s="203"/>
    </row>
    <row r="455">
      <c r="E455" s="203"/>
    </row>
    <row r="456">
      <c r="E456" s="203"/>
    </row>
    <row r="457">
      <c r="E457" s="203"/>
    </row>
    <row r="458">
      <c r="E458" s="203"/>
    </row>
    <row r="459">
      <c r="E459" s="203"/>
    </row>
    <row r="460">
      <c r="E460" s="203"/>
    </row>
    <row r="461">
      <c r="E461" s="203"/>
    </row>
    <row r="462">
      <c r="E462" s="203"/>
    </row>
    <row r="463">
      <c r="E463" s="203"/>
    </row>
    <row r="464">
      <c r="E464" s="203"/>
    </row>
    <row r="465">
      <c r="E465" s="203"/>
    </row>
    <row r="466">
      <c r="E466" s="203"/>
    </row>
    <row r="467">
      <c r="E467" s="203"/>
    </row>
    <row r="468">
      <c r="E468" s="203"/>
    </row>
    <row r="469">
      <c r="E469" s="203"/>
    </row>
    <row r="470">
      <c r="E470" s="203"/>
    </row>
    <row r="471">
      <c r="E471" s="203"/>
    </row>
    <row r="472">
      <c r="E472" s="203"/>
    </row>
    <row r="473">
      <c r="E473" s="203"/>
    </row>
    <row r="474">
      <c r="E474" s="203"/>
    </row>
    <row r="475">
      <c r="E475" s="203"/>
    </row>
    <row r="476">
      <c r="E476" s="203"/>
    </row>
    <row r="477">
      <c r="E477" s="203"/>
    </row>
    <row r="478">
      <c r="E478" s="203"/>
    </row>
    <row r="479">
      <c r="E479" s="203"/>
    </row>
    <row r="480">
      <c r="E480" s="203"/>
    </row>
    <row r="481">
      <c r="E481" s="203"/>
    </row>
    <row r="482">
      <c r="E482" s="203"/>
    </row>
    <row r="483">
      <c r="E483" s="203"/>
    </row>
    <row r="484">
      <c r="E484" s="203"/>
    </row>
    <row r="485">
      <c r="E485" s="203"/>
    </row>
    <row r="486">
      <c r="E486" s="203"/>
    </row>
    <row r="487">
      <c r="E487" s="203"/>
    </row>
    <row r="488">
      <c r="E488" s="203"/>
    </row>
    <row r="489">
      <c r="E489" s="203"/>
    </row>
    <row r="490">
      <c r="E490" s="203"/>
    </row>
    <row r="491">
      <c r="E491" s="203"/>
    </row>
    <row r="492">
      <c r="E492" s="203"/>
    </row>
    <row r="493">
      <c r="E493" s="203"/>
    </row>
    <row r="494">
      <c r="E494" s="203"/>
    </row>
    <row r="495">
      <c r="E495" s="203"/>
    </row>
    <row r="496">
      <c r="E496" s="203"/>
    </row>
    <row r="497">
      <c r="E497" s="203"/>
    </row>
    <row r="498">
      <c r="E498" s="203"/>
    </row>
    <row r="499">
      <c r="E499" s="203"/>
    </row>
    <row r="500">
      <c r="E500" s="203"/>
    </row>
    <row r="501">
      <c r="E501" s="203"/>
    </row>
    <row r="502">
      <c r="E502" s="203"/>
    </row>
    <row r="503">
      <c r="E503" s="203"/>
    </row>
    <row r="504">
      <c r="E504" s="203"/>
    </row>
    <row r="505">
      <c r="E505" s="203"/>
    </row>
    <row r="506">
      <c r="E506" s="203"/>
    </row>
    <row r="507">
      <c r="E507" s="203"/>
    </row>
    <row r="508">
      <c r="E508" s="203"/>
    </row>
    <row r="509">
      <c r="E509" s="203"/>
    </row>
    <row r="510">
      <c r="E510" s="203"/>
    </row>
    <row r="511">
      <c r="E511" s="203"/>
    </row>
    <row r="512">
      <c r="E512" s="203"/>
    </row>
    <row r="513">
      <c r="E513" s="203"/>
    </row>
    <row r="514">
      <c r="E514" s="203"/>
    </row>
    <row r="515">
      <c r="E515" s="203"/>
    </row>
    <row r="516">
      <c r="E516" s="203"/>
    </row>
    <row r="517">
      <c r="E517" s="203"/>
    </row>
    <row r="518">
      <c r="E518" s="203"/>
    </row>
    <row r="519">
      <c r="E519" s="203"/>
    </row>
    <row r="520">
      <c r="E520" s="203"/>
    </row>
    <row r="521">
      <c r="E521" s="203"/>
    </row>
    <row r="522">
      <c r="E522" s="203"/>
    </row>
    <row r="523">
      <c r="E523" s="203"/>
    </row>
    <row r="524">
      <c r="E524" s="203"/>
    </row>
    <row r="525">
      <c r="E525" s="203"/>
    </row>
    <row r="526">
      <c r="E526" s="203"/>
    </row>
    <row r="527">
      <c r="E527" s="203"/>
    </row>
    <row r="528">
      <c r="E528" s="203"/>
    </row>
    <row r="529">
      <c r="E529" s="203"/>
    </row>
    <row r="530">
      <c r="E530" s="203"/>
    </row>
    <row r="531">
      <c r="E531" s="203"/>
    </row>
    <row r="532">
      <c r="E532" s="203"/>
    </row>
    <row r="533">
      <c r="E533" s="203"/>
    </row>
    <row r="534">
      <c r="E534" s="203"/>
    </row>
    <row r="535">
      <c r="E535" s="203"/>
    </row>
    <row r="536">
      <c r="E536" s="203"/>
    </row>
    <row r="537">
      <c r="E537" s="203"/>
    </row>
    <row r="538">
      <c r="E538" s="203"/>
    </row>
    <row r="539">
      <c r="E539" s="203"/>
    </row>
    <row r="540">
      <c r="E540" s="203"/>
    </row>
    <row r="541">
      <c r="E541" s="203"/>
    </row>
    <row r="542">
      <c r="E542" s="203"/>
    </row>
    <row r="543">
      <c r="E543" s="203"/>
    </row>
    <row r="544">
      <c r="E544" s="203"/>
    </row>
    <row r="545">
      <c r="E545" s="203"/>
    </row>
    <row r="546">
      <c r="E546" s="203"/>
    </row>
    <row r="547">
      <c r="E547" s="203"/>
    </row>
    <row r="548">
      <c r="E548" s="203"/>
    </row>
    <row r="549">
      <c r="E549" s="203"/>
    </row>
    <row r="550">
      <c r="E550" s="203"/>
    </row>
    <row r="551">
      <c r="E551" s="203"/>
    </row>
    <row r="552">
      <c r="E552" s="203"/>
    </row>
    <row r="553">
      <c r="E553" s="203"/>
    </row>
    <row r="554">
      <c r="E554" s="203"/>
    </row>
    <row r="555">
      <c r="E555" s="203"/>
    </row>
    <row r="556">
      <c r="E556" s="203"/>
    </row>
    <row r="557">
      <c r="E557" s="203"/>
    </row>
    <row r="558">
      <c r="E558" s="203"/>
    </row>
    <row r="559">
      <c r="E559" s="203"/>
    </row>
    <row r="560">
      <c r="E560" s="203"/>
    </row>
    <row r="561">
      <c r="E561" s="203"/>
    </row>
    <row r="562">
      <c r="E562" s="203"/>
    </row>
    <row r="563">
      <c r="E563" s="203"/>
    </row>
    <row r="564">
      <c r="E564" s="203"/>
    </row>
    <row r="565">
      <c r="E565" s="203"/>
    </row>
    <row r="566">
      <c r="E566" s="203"/>
    </row>
    <row r="567">
      <c r="E567" s="203"/>
    </row>
    <row r="568">
      <c r="E568" s="203"/>
    </row>
    <row r="569">
      <c r="E569" s="203"/>
    </row>
    <row r="570">
      <c r="E570" s="203"/>
    </row>
    <row r="571">
      <c r="E571" s="203"/>
    </row>
    <row r="572">
      <c r="E572" s="203"/>
    </row>
    <row r="573">
      <c r="E573" s="203"/>
    </row>
    <row r="574">
      <c r="E574" s="203"/>
    </row>
    <row r="575">
      <c r="E575" s="203"/>
    </row>
    <row r="576">
      <c r="E576" s="203"/>
    </row>
    <row r="577">
      <c r="E577" s="203"/>
    </row>
    <row r="578">
      <c r="E578" s="203"/>
    </row>
    <row r="579">
      <c r="E579" s="203"/>
    </row>
    <row r="580">
      <c r="E580" s="203"/>
    </row>
    <row r="581">
      <c r="E581" s="203"/>
    </row>
    <row r="582">
      <c r="E582" s="203"/>
    </row>
    <row r="583">
      <c r="E583" s="203"/>
    </row>
    <row r="584">
      <c r="E584" s="203"/>
    </row>
    <row r="585">
      <c r="E585" s="203"/>
    </row>
    <row r="586">
      <c r="E586" s="203"/>
    </row>
    <row r="587">
      <c r="E587" s="203"/>
    </row>
    <row r="588">
      <c r="E588" s="203"/>
    </row>
    <row r="589">
      <c r="E589" s="203"/>
    </row>
    <row r="590">
      <c r="E590" s="203"/>
    </row>
    <row r="591">
      <c r="E591" s="203"/>
    </row>
    <row r="592">
      <c r="E592" s="203"/>
    </row>
    <row r="593">
      <c r="E593" s="203"/>
    </row>
    <row r="594">
      <c r="E594" s="203"/>
    </row>
    <row r="595">
      <c r="E595" s="203"/>
    </row>
    <row r="596">
      <c r="E596" s="203"/>
    </row>
    <row r="597">
      <c r="E597" s="203"/>
    </row>
    <row r="598">
      <c r="E598" s="203"/>
    </row>
    <row r="599">
      <c r="E599" s="203"/>
    </row>
    <row r="600">
      <c r="E600" s="203"/>
    </row>
    <row r="601">
      <c r="E601" s="203"/>
    </row>
    <row r="602">
      <c r="E602" s="203"/>
    </row>
    <row r="603">
      <c r="E603" s="203"/>
    </row>
    <row r="604">
      <c r="E604" s="203"/>
    </row>
    <row r="605">
      <c r="E605" s="203"/>
    </row>
    <row r="606">
      <c r="E606" s="203"/>
    </row>
    <row r="607">
      <c r="E607" s="203"/>
    </row>
    <row r="608">
      <c r="E608" s="203"/>
    </row>
    <row r="609">
      <c r="E609" s="203"/>
    </row>
    <row r="610">
      <c r="E610" s="203"/>
    </row>
    <row r="611">
      <c r="E611" s="203"/>
    </row>
    <row r="612">
      <c r="E612" s="203"/>
    </row>
    <row r="613">
      <c r="E613" s="203"/>
    </row>
    <row r="614">
      <c r="E614" s="203"/>
    </row>
    <row r="615">
      <c r="E615" s="203"/>
    </row>
    <row r="616">
      <c r="E616" s="203"/>
    </row>
    <row r="617">
      <c r="E617" s="203"/>
    </row>
    <row r="618">
      <c r="E618" s="203"/>
    </row>
    <row r="619">
      <c r="E619" s="203"/>
    </row>
    <row r="620">
      <c r="E620" s="203"/>
    </row>
    <row r="621">
      <c r="E621" s="203"/>
    </row>
    <row r="622">
      <c r="E622" s="203"/>
    </row>
    <row r="623">
      <c r="E623" s="203"/>
    </row>
    <row r="624">
      <c r="E624" s="203"/>
    </row>
    <row r="625">
      <c r="E625" s="203"/>
    </row>
    <row r="626">
      <c r="E626" s="203"/>
    </row>
    <row r="627">
      <c r="E627" s="203"/>
    </row>
    <row r="628">
      <c r="E628" s="203"/>
    </row>
    <row r="629">
      <c r="E629" s="203"/>
    </row>
    <row r="630">
      <c r="E630" s="203"/>
    </row>
    <row r="631">
      <c r="E631" s="203"/>
    </row>
    <row r="632">
      <c r="E632" s="203"/>
    </row>
    <row r="633">
      <c r="E633" s="203"/>
    </row>
    <row r="634">
      <c r="E634" s="203"/>
    </row>
    <row r="635">
      <c r="E635" s="203"/>
    </row>
    <row r="636">
      <c r="E636" s="203"/>
    </row>
    <row r="637">
      <c r="E637" s="203"/>
    </row>
    <row r="638">
      <c r="E638" s="203"/>
    </row>
    <row r="639">
      <c r="E639" s="203"/>
    </row>
    <row r="640">
      <c r="E640" s="203"/>
    </row>
    <row r="641">
      <c r="E641" s="203"/>
    </row>
    <row r="642">
      <c r="E642" s="203"/>
    </row>
    <row r="643">
      <c r="E643" s="203"/>
    </row>
    <row r="644">
      <c r="E644" s="203"/>
    </row>
    <row r="645">
      <c r="E645" s="203"/>
    </row>
    <row r="646">
      <c r="E646" s="203"/>
    </row>
    <row r="647">
      <c r="E647" s="203"/>
    </row>
    <row r="648">
      <c r="E648" s="203"/>
    </row>
    <row r="649">
      <c r="E649" s="203"/>
    </row>
    <row r="650">
      <c r="E650" s="203"/>
    </row>
    <row r="651">
      <c r="E651" s="203"/>
    </row>
    <row r="652">
      <c r="E652" s="203"/>
    </row>
    <row r="653">
      <c r="E653" s="203"/>
    </row>
    <row r="654">
      <c r="E654" s="203"/>
    </row>
    <row r="655">
      <c r="E655" s="203"/>
    </row>
    <row r="656">
      <c r="E656" s="203"/>
    </row>
    <row r="657">
      <c r="E657" s="203"/>
    </row>
    <row r="658">
      <c r="E658" s="203"/>
    </row>
    <row r="659">
      <c r="E659" s="203"/>
    </row>
    <row r="660">
      <c r="E660" s="203"/>
    </row>
    <row r="661">
      <c r="E661" s="203"/>
    </row>
    <row r="662">
      <c r="E662" s="203"/>
    </row>
    <row r="663">
      <c r="E663" s="203"/>
    </row>
    <row r="664">
      <c r="E664" s="203"/>
    </row>
    <row r="665">
      <c r="E665" s="203"/>
    </row>
    <row r="666">
      <c r="E666" s="203"/>
    </row>
    <row r="667">
      <c r="E667" s="203"/>
    </row>
    <row r="668">
      <c r="E668" s="203"/>
    </row>
    <row r="669">
      <c r="E669" s="203"/>
    </row>
    <row r="670">
      <c r="E670" s="203"/>
    </row>
    <row r="671">
      <c r="E671" s="203"/>
    </row>
    <row r="672">
      <c r="E672" s="203"/>
    </row>
    <row r="673">
      <c r="E673" s="203"/>
    </row>
    <row r="674">
      <c r="E674" s="203"/>
    </row>
    <row r="675">
      <c r="E675" s="203"/>
    </row>
    <row r="676">
      <c r="E676" s="203"/>
    </row>
    <row r="677">
      <c r="E677" s="203"/>
    </row>
    <row r="678">
      <c r="E678" s="203"/>
    </row>
    <row r="679">
      <c r="E679" s="203"/>
    </row>
    <row r="680">
      <c r="E680" s="203"/>
    </row>
    <row r="681">
      <c r="E681" s="203"/>
    </row>
    <row r="682">
      <c r="E682" s="203"/>
    </row>
    <row r="683">
      <c r="E683" s="203"/>
    </row>
    <row r="684">
      <c r="E684" s="203"/>
    </row>
    <row r="685">
      <c r="E685" s="203"/>
    </row>
    <row r="686">
      <c r="E686" s="203"/>
    </row>
    <row r="687">
      <c r="E687" s="203"/>
    </row>
    <row r="688">
      <c r="E688" s="203"/>
    </row>
    <row r="689">
      <c r="E689" s="203"/>
    </row>
    <row r="690">
      <c r="E690" s="203"/>
    </row>
    <row r="691">
      <c r="E691" s="203"/>
    </row>
    <row r="692">
      <c r="E692" s="203"/>
    </row>
    <row r="693">
      <c r="E693" s="203"/>
    </row>
    <row r="694">
      <c r="E694" s="203"/>
    </row>
    <row r="695">
      <c r="E695" s="203"/>
    </row>
    <row r="696">
      <c r="E696" s="203"/>
    </row>
    <row r="697">
      <c r="E697" s="203"/>
    </row>
    <row r="698">
      <c r="E698" s="203"/>
    </row>
    <row r="699">
      <c r="E699" s="203"/>
    </row>
    <row r="700">
      <c r="E700" s="203"/>
    </row>
    <row r="701">
      <c r="E701" s="203"/>
    </row>
    <row r="702">
      <c r="E702" s="203"/>
    </row>
    <row r="703">
      <c r="E703" s="203"/>
    </row>
    <row r="704">
      <c r="E704" s="203"/>
    </row>
    <row r="705">
      <c r="E705" s="203"/>
    </row>
    <row r="706">
      <c r="E706" s="203"/>
    </row>
    <row r="707">
      <c r="E707" s="203"/>
    </row>
    <row r="708">
      <c r="E708" s="203"/>
    </row>
    <row r="709">
      <c r="E709" s="203"/>
    </row>
    <row r="710">
      <c r="E710" s="203"/>
    </row>
    <row r="711">
      <c r="E711" s="203"/>
    </row>
    <row r="712">
      <c r="E712" s="203"/>
    </row>
    <row r="713">
      <c r="E713" s="203"/>
    </row>
    <row r="714">
      <c r="E714" s="203"/>
    </row>
    <row r="715">
      <c r="E715" s="203"/>
    </row>
    <row r="716">
      <c r="E716" s="203"/>
    </row>
    <row r="717">
      <c r="E717" s="203"/>
    </row>
    <row r="718">
      <c r="E718" s="203"/>
    </row>
    <row r="719">
      <c r="E719" s="203"/>
    </row>
    <row r="720">
      <c r="E720" s="203"/>
    </row>
    <row r="721">
      <c r="E721" s="203"/>
    </row>
    <row r="722">
      <c r="E722" s="203"/>
    </row>
    <row r="723">
      <c r="E723" s="203"/>
    </row>
    <row r="724">
      <c r="E724" s="203"/>
    </row>
    <row r="725">
      <c r="E725" s="203"/>
    </row>
    <row r="726">
      <c r="E726" s="203"/>
    </row>
    <row r="727">
      <c r="E727" s="203"/>
    </row>
    <row r="728">
      <c r="E728" s="203"/>
    </row>
    <row r="729">
      <c r="E729" s="203"/>
    </row>
    <row r="730">
      <c r="E730" s="203"/>
    </row>
    <row r="731">
      <c r="E731" s="203"/>
    </row>
    <row r="732">
      <c r="E732" s="203"/>
    </row>
    <row r="733">
      <c r="E733" s="203"/>
    </row>
    <row r="734">
      <c r="E734" s="203"/>
    </row>
    <row r="735">
      <c r="E735" s="203"/>
    </row>
    <row r="736">
      <c r="E736" s="203"/>
    </row>
    <row r="737">
      <c r="E737" s="203"/>
    </row>
    <row r="738">
      <c r="E738" s="203"/>
    </row>
    <row r="739">
      <c r="E739" s="203"/>
    </row>
    <row r="740">
      <c r="E740" s="203"/>
    </row>
    <row r="741">
      <c r="E741" s="203"/>
    </row>
    <row r="742">
      <c r="E742" s="203"/>
    </row>
    <row r="743">
      <c r="E743" s="203"/>
    </row>
    <row r="744">
      <c r="E744" s="203"/>
    </row>
    <row r="745">
      <c r="E745" s="203"/>
    </row>
    <row r="746">
      <c r="E746" s="203"/>
    </row>
    <row r="747">
      <c r="E747" s="203"/>
    </row>
    <row r="748">
      <c r="E748" s="203"/>
    </row>
    <row r="749">
      <c r="E749" s="203"/>
    </row>
    <row r="750">
      <c r="E750" s="203"/>
    </row>
    <row r="751">
      <c r="E751" s="203"/>
    </row>
    <row r="752">
      <c r="E752" s="203"/>
    </row>
    <row r="753">
      <c r="E753" s="203"/>
    </row>
    <row r="754">
      <c r="E754" s="203"/>
    </row>
    <row r="755">
      <c r="E755" s="203"/>
    </row>
    <row r="756">
      <c r="E756" s="203"/>
    </row>
    <row r="757">
      <c r="E757" s="203"/>
    </row>
    <row r="758">
      <c r="E758" s="203"/>
    </row>
    <row r="759">
      <c r="E759" s="203"/>
    </row>
    <row r="760">
      <c r="E760" s="203"/>
    </row>
    <row r="761">
      <c r="E761" s="203"/>
    </row>
    <row r="762">
      <c r="E762" s="203"/>
    </row>
    <row r="763">
      <c r="E763" s="203"/>
    </row>
    <row r="764">
      <c r="E764" s="203"/>
    </row>
    <row r="765">
      <c r="E765" s="203"/>
    </row>
    <row r="766">
      <c r="E766" s="203"/>
    </row>
    <row r="767">
      <c r="E767" s="203"/>
    </row>
    <row r="768">
      <c r="E768" s="203"/>
    </row>
    <row r="769">
      <c r="E769" s="203"/>
    </row>
    <row r="770">
      <c r="E770" s="203"/>
    </row>
    <row r="771">
      <c r="E771" s="203"/>
    </row>
    <row r="772">
      <c r="E772" s="203"/>
    </row>
    <row r="773">
      <c r="E773" s="203"/>
    </row>
    <row r="774">
      <c r="E774" s="203"/>
    </row>
    <row r="775">
      <c r="E775" s="203"/>
    </row>
    <row r="776">
      <c r="E776" s="203"/>
    </row>
    <row r="777">
      <c r="E777" s="203"/>
    </row>
    <row r="778">
      <c r="E778" s="203"/>
    </row>
    <row r="779">
      <c r="E779" s="203"/>
    </row>
    <row r="780">
      <c r="E780" s="203"/>
    </row>
    <row r="781">
      <c r="E781" s="203"/>
    </row>
    <row r="782">
      <c r="E782" s="203"/>
    </row>
    <row r="783">
      <c r="E783" s="203"/>
    </row>
    <row r="784">
      <c r="E784" s="203"/>
    </row>
    <row r="785">
      <c r="E785" s="203"/>
    </row>
    <row r="786">
      <c r="E786" s="203"/>
    </row>
    <row r="787">
      <c r="E787" s="203"/>
    </row>
    <row r="788">
      <c r="E788" s="203"/>
    </row>
    <row r="789">
      <c r="E789" s="203"/>
    </row>
    <row r="790">
      <c r="E790" s="203"/>
    </row>
    <row r="791">
      <c r="E791" s="203"/>
    </row>
    <row r="792">
      <c r="E792" s="203"/>
    </row>
    <row r="793">
      <c r="E793" s="203"/>
    </row>
    <row r="794">
      <c r="E794" s="203"/>
    </row>
    <row r="795">
      <c r="E795" s="203"/>
    </row>
    <row r="796">
      <c r="E796" s="203"/>
    </row>
    <row r="797">
      <c r="E797" s="203"/>
    </row>
    <row r="798">
      <c r="E798" s="203"/>
    </row>
    <row r="799">
      <c r="E799" s="203"/>
    </row>
    <row r="800">
      <c r="E800" s="203"/>
    </row>
    <row r="801">
      <c r="E801" s="203"/>
    </row>
    <row r="802">
      <c r="E802" s="203"/>
    </row>
    <row r="803">
      <c r="E803" s="203"/>
    </row>
    <row r="804">
      <c r="E804" s="203"/>
    </row>
    <row r="805">
      <c r="E805" s="203"/>
    </row>
    <row r="806">
      <c r="E806" s="203"/>
    </row>
    <row r="807">
      <c r="E807" s="203"/>
    </row>
    <row r="808">
      <c r="E808" s="203"/>
    </row>
    <row r="809">
      <c r="E809" s="203"/>
    </row>
    <row r="810">
      <c r="E810" s="203"/>
    </row>
    <row r="811">
      <c r="E811" s="203"/>
    </row>
    <row r="812">
      <c r="E812" s="203"/>
    </row>
    <row r="813">
      <c r="E813" s="203"/>
    </row>
    <row r="814">
      <c r="E814" s="203"/>
    </row>
    <row r="815">
      <c r="E815" s="203"/>
    </row>
    <row r="816">
      <c r="E816" s="203"/>
    </row>
    <row r="817">
      <c r="E817" s="203"/>
    </row>
    <row r="818">
      <c r="E818" s="203"/>
    </row>
    <row r="819">
      <c r="E819" s="203"/>
    </row>
    <row r="820">
      <c r="E820" s="203"/>
    </row>
    <row r="821">
      <c r="E821" s="203"/>
    </row>
    <row r="822">
      <c r="E822" s="203"/>
    </row>
    <row r="823">
      <c r="E823" s="203"/>
    </row>
    <row r="824">
      <c r="E824" s="203"/>
    </row>
    <row r="825">
      <c r="E825" s="203"/>
    </row>
    <row r="826">
      <c r="E826" s="203"/>
    </row>
    <row r="827">
      <c r="E827" s="203"/>
    </row>
    <row r="828">
      <c r="E828" s="203"/>
    </row>
    <row r="829">
      <c r="E829" s="203"/>
    </row>
    <row r="830">
      <c r="E830" s="203"/>
    </row>
    <row r="831">
      <c r="E831" s="203"/>
    </row>
    <row r="832">
      <c r="E832" s="203"/>
    </row>
    <row r="833">
      <c r="E833" s="203"/>
    </row>
    <row r="834">
      <c r="E834" s="203"/>
    </row>
    <row r="835">
      <c r="E835" s="203"/>
    </row>
    <row r="836">
      <c r="E836" s="203"/>
    </row>
    <row r="837">
      <c r="E837" s="203"/>
    </row>
    <row r="838">
      <c r="E838" s="203"/>
    </row>
    <row r="839">
      <c r="E839" s="203"/>
    </row>
    <row r="840">
      <c r="E840" s="203"/>
    </row>
    <row r="841">
      <c r="E841" s="203"/>
    </row>
    <row r="842">
      <c r="E842" s="203"/>
    </row>
    <row r="843">
      <c r="E843" s="203"/>
    </row>
    <row r="844">
      <c r="E844" s="203"/>
    </row>
    <row r="845">
      <c r="E845" s="203"/>
    </row>
    <row r="846">
      <c r="E846" s="203"/>
    </row>
    <row r="847">
      <c r="E847" s="203"/>
    </row>
    <row r="848">
      <c r="E848" s="203"/>
    </row>
    <row r="849">
      <c r="E849" s="203"/>
    </row>
    <row r="850">
      <c r="E850" s="203"/>
    </row>
    <row r="851">
      <c r="E851" s="203"/>
    </row>
    <row r="852">
      <c r="E852" s="203"/>
    </row>
    <row r="853">
      <c r="E853" s="203"/>
    </row>
    <row r="854">
      <c r="E854" s="203"/>
    </row>
    <row r="855">
      <c r="E855" s="203"/>
    </row>
    <row r="856">
      <c r="E856" s="203"/>
    </row>
    <row r="857">
      <c r="E857" s="203"/>
    </row>
    <row r="858">
      <c r="E858" s="203"/>
    </row>
    <row r="859">
      <c r="E859" s="203"/>
    </row>
    <row r="860">
      <c r="E860" s="203"/>
    </row>
    <row r="861">
      <c r="E861" s="203"/>
    </row>
    <row r="862">
      <c r="E862" s="203"/>
    </row>
    <row r="863">
      <c r="E863" s="203"/>
    </row>
    <row r="864">
      <c r="E864" s="203"/>
    </row>
    <row r="865">
      <c r="E865" s="203"/>
    </row>
    <row r="866">
      <c r="E866" s="203"/>
    </row>
    <row r="867">
      <c r="E867" s="203"/>
    </row>
    <row r="868">
      <c r="E868" s="203"/>
    </row>
    <row r="869">
      <c r="E869" s="203"/>
    </row>
    <row r="870">
      <c r="E870" s="203"/>
    </row>
    <row r="871">
      <c r="E871" s="203"/>
    </row>
    <row r="872">
      <c r="E872" s="203"/>
    </row>
    <row r="873">
      <c r="E873" s="203"/>
    </row>
    <row r="874">
      <c r="E874" s="203"/>
    </row>
    <row r="875">
      <c r="E875" s="203"/>
    </row>
    <row r="876">
      <c r="E876" s="203"/>
    </row>
    <row r="877">
      <c r="E877" s="203"/>
    </row>
    <row r="878">
      <c r="E878" s="203"/>
    </row>
    <row r="879">
      <c r="E879" s="203"/>
    </row>
    <row r="880">
      <c r="E880" s="203"/>
    </row>
    <row r="881">
      <c r="E881" s="203"/>
    </row>
    <row r="882">
      <c r="E882" s="203"/>
    </row>
    <row r="883">
      <c r="E883" s="203"/>
    </row>
    <row r="884">
      <c r="E884" s="203"/>
    </row>
    <row r="885">
      <c r="E885" s="203"/>
    </row>
    <row r="886">
      <c r="E886" s="203"/>
    </row>
    <row r="887">
      <c r="E887" s="203"/>
    </row>
    <row r="888">
      <c r="E888" s="203"/>
    </row>
    <row r="889">
      <c r="E889" s="203"/>
    </row>
    <row r="890">
      <c r="E890" s="203"/>
    </row>
    <row r="891">
      <c r="E891" s="203"/>
    </row>
    <row r="892">
      <c r="E892" s="203"/>
    </row>
    <row r="893">
      <c r="E893" s="203"/>
    </row>
    <row r="894">
      <c r="E894" s="203"/>
    </row>
    <row r="895">
      <c r="E895" s="203"/>
    </row>
    <row r="896">
      <c r="E896" s="203"/>
    </row>
    <row r="897">
      <c r="E897" s="203"/>
    </row>
    <row r="898">
      <c r="E898" s="203"/>
    </row>
    <row r="899">
      <c r="E899" s="203"/>
    </row>
    <row r="900">
      <c r="E900" s="203"/>
    </row>
    <row r="901">
      <c r="E901" s="203"/>
    </row>
    <row r="902">
      <c r="E902" s="203"/>
    </row>
    <row r="903">
      <c r="E903" s="203"/>
    </row>
    <row r="904">
      <c r="E904" s="203"/>
    </row>
    <row r="905">
      <c r="E905" s="203"/>
    </row>
    <row r="906">
      <c r="E906" s="203"/>
    </row>
    <row r="907">
      <c r="E907" s="203"/>
    </row>
    <row r="908">
      <c r="E908" s="203"/>
    </row>
    <row r="909">
      <c r="E909" s="203"/>
    </row>
    <row r="910">
      <c r="E910" s="203"/>
    </row>
    <row r="911">
      <c r="E911" s="203"/>
    </row>
    <row r="912">
      <c r="E912" s="203"/>
    </row>
    <row r="913">
      <c r="E913" s="203"/>
    </row>
    <row r="914">
      <c r="E914" s="203"/>
    </row>
    <row r="915">
      <c r="E915" s="203"/>
    </row>
    <row r="916">
      <c r="E916" s="203"/>
    </row>
    <row r="917">
      <c r="E917" s="203"/>
    </row>
    <row r="918">
      <c r="E918" s="203"/>
    </row>
    <row r="919">
      <c r="E919" s="203"/>
    </row>
    <row r="920">
      <c r="E920" s="203"/>
    </row>
    <row r="921">
      <c r="E921" s="203"/>
    </row>
    <row r="922">
      <c r="E922" s="203"/>
    </row>
    <row r="923">
      <c r="E923" s="203"/>
    </row>
    <row r="924">
      <c r="E924" s="203"/>
    </row>
    <row r="925">
      <c r="E925" s="203"/>
    </row>
    <row r="926">
      <c r="E926" s="203"/>
    </row>
    <row r="927">
      <c r="E927" s="203"/>
    </row>
    <row r="928">
      <c r="E928" s="203"/>
    </row>
    <row r="929">
      <c r="E929" s="203"/>
    </row>
    <row r="930">
      <c r="E930" s="203"/>
    </row>
    <row r="931">
      <c r="E931" s="203"/>
    </row>
    <row r="932">
      <c r="E932" s="203"/>
    </row>
    <row r="933">
      <c r="E933" s="203"/>
    </row>
    <row r="934">
      <c r="E934" s="203"/>
    </row>
    <row r="935">
      <c r="E935" s="203"/>
    </row>
    <row r="936">
      <c r="E936" s="203"/>
    </row>
    <row r="937">
      <c r="E937" s="203"/>
    </row>
    <row r="938">
      <c r="E938" s="203"/>
    </row>
    <row r="939">
      <c r="E939" s="203"/>
    </row>
    <row r="940">
      <c r="E940" s="203"/>
    </row>
    <row r="941">
      <c r="E941" s="203"/>
    </row>
    <row r="942">
      <c r="E942" s="203"/>
    </row>
    <row r="943">
      <c r="E943" s="203"/>
    </row>
    <row r="944">
      <c r="E944" s="203"/>
    </row>
    <row r="945">
      <c r="E945" s="203"/>
    </row>
    <row r="946">
      <c r="E946" s="203"/>
    </row>
    <row r="947">
      <c r="E947" s="203"/>
    </row>
    <row r="948">
      <c r="E948" s="203"/>
    </row>
    <row r="949">
      <c r="E949" s="203"/>
    </row>
    <row r="950">
      <c r="E950" s="203"/>
    </row>
    <row r="951">
      <c r="E951" s="203"/>
    </row>
    <row r="952">
      <c r="E952" s="203"/>
    </row>
    <row r="953">
      <c r="E953" s="203"/>
    </row>
    <row r="954">
      <c r="E954" s="203"/>
    </row>
    <row r="955">
      <c r="E955" s="203"/>
    </row>
    <row r="956">
      <c r="E956" s="203"/>
    </row>
    <row r="957">
      <c r="E957" s="203"/>
    </row>
    <row r="958">
      <c r="E958" s="203"/>
    </row>
    <row r="959">
      <c r="E959" s="203"/>
    </row>
    <row r="960">
      <c r="E960" s="203"/>
    </row>
    <row r="961">
      <c r="E961" s="203"/>
    </row>
    <row r="962">
      <c r="E962" s="203"/>
    </row>
    <row r="963">
      <c r="E963" s="203"/>
    </row>
    <row r="964">
      <c r="E964" s="203"/>
    </row>
    <row r="965">
      <c r="E965" s="203"/>
    </row>
    <row r="966">
      <c r="E966" s="203"/>
    </row>
    <row r="967">
      <c r="E967" s="203"/>
    </row>
    <row r="968">
      <c r="E968" s="203"/>
    </row>
    <row r="969">
      <c r="E969" s="203"/>
    </row>
    <row r="970">
      <c r="E970" s="203"/>
    </row>
    <row r="971">
      <c r="E971" s="203"/>
    </row>
    <row r="972">
      <c r="E972" s="203"/>
    </row>
    <row r="973">
      <c r="E973" s="203"/>
    </row>
    <row r="974">
      <c r="E974" s="203"/>
    </row>
    <row r="975">
      <c r="E975" s="203"/>
    </row>
    <row r="976">
      <c r="E976" s="203"/>
    </row>
    <row r="977">
      <c r="E977" s="203"/>
    </row>
    <row r="978">
      <c r="E978" s="203"/>
    </row>
    <row r="979">
      <c r="E979" s="203"/>
    </row>
    <row r="980">
      <c r="E980" s="203"/>
    </row>
    <row r="981">
      <c r="E981" s="203"/>
    </row>
    <row r="982">
      <c r="E982" s="203"/>
    </row>
    <row r="983">
      <c r="E983" s="203"/>
    </row>
    <row r="984">
      <c r="E984" s="203"/>
    </row>
    <row r="985">
      <c r="E985" s="203"/>
    </row>
    <row r="986">
      <c r="E986" s="203"/>
    </row>
    <row r="987">
      <c r="E987" s="203"/>
    </row>
    <row r="988">
      <c r="E988" s="203"/>
    </row>
    <row r="989">
      <c r="E989" s="203"/>
    </row>
    <row r="990">
      <c r="E990" s="203"/>
    </row>
    <row r="991">
      <c r="E991" s="203"/>
    </row>
    <row r="992">
      <c r="E992" s="203"/>
    </row>
    <row r="993">
      <c r="E993" s="203"/>
    </row>
    <row r="994">
      <c r="E994" s="203"/>
    </row>
    <row r="995">
      <c r="E995" s="203"/>
    </row>
    <row r="996">
      <c r="E996" s="203"/>
    </row>
    <row r="997">
      <c r="E997" s="203"/>
    </row>
    <row r="998">
      <c r="E998" s="203"/>
    </row>
    <row r="999">
      <c r="E999" s="203"/>
    </row>
    <row r="1000">
      <c r="E1000" s="203"/>
    </row>
  </sheetData>
  <mergeCells count="30">
    <mergeCell ref="C21:C22"/>
    <mergeCell ref="D21:D22"/>
    <mergeCell ref="A1:E1"/>
    <mergeCell ref="A2:B15"/>
    <mergeCell ref="C2:C3"/>
    <mergeCell ref="D2:D3"/>
    <mergeCell ref="E2:E3"/>
    <mergeCell ref="A20:E20"/>
    <mergeCell ref="E21:E22"/>
    <mergeCell ref="A53:E53"/>
    <mergeCell ref="C54:C55"/>
    <mergeCell ref="D54:D55"/>
    <mergeCell ref="E54:E55"/>
    <mergeCell ref="A54:B67"/>
    <mergeCell ref="A70:B95"/>
    <mergeCell ref="A98:B101"/>
    <mergeCell ref="C70:C71"/>
    <mergeCell ref="D70:D71"/>
    <mergeCell ref="E70:E71"/>
    <mergeCell ref="A97:E97"/>
    <mergeCell ref="C98:C99"/>
    <mergeCell ref="D98:D99"/>
    <mergeCell ref="E98:E99"/>
    <mergeCell ref="A21:B34"/>
    <mergeCell ref="A36:E36"/>
    <mergeCell ref="A37:B50"/>
    <mergeCell ref="C37:C38"/>
    <mergeCell ref="D37:D38"/>
    <mergeCell ref="E37:E38"/>
    <mergeCell ref="A69:E69"/>
  </mergeCells>
  <printOptions horizontalCentered="1"/>
  <pageMargins bottom="0.7480314960629921" footer="0.0" header="0.0" left="0.7086614173228347" right="0.7086614173228347" top="0.7480314960629921"/>
  <pageSetup paperSize="9" orientation="portrait"/>
  <rowBreaks count="1" manualBreakCount="1">
    <brk id="51" man="1"/>
  </row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8.71"/>
    <col customWidth="1" min="2" max="2" width="10.71"/>
    <col customWidth="1" min="3" max="3" width="14.43"/>
    <col customWidth="1" min="4" max="4" width="17.57"/>
    <col customWidth="1" min="5" max="5" width="23.57"/>
    <col customWidth="1" min="6" max="26" width="8.71"/>
  </cols>
  <sheetData>
    <row r="1">
      <c r="E1" s="203"/>
    </row>
    <row r="2">
      <c r="A2" s="197" t="s">
        <v>304</v>
      </c>
      <c r="B2" s="81"/>
      <c r="C2" s="81"/>
      <c r="D2" s="81"/>
      <c r="E2" s="4"/>
    </row>
    <row r="3">
      <c r="A3" s="198" t="s">
        <v>305</v>
      </c>
      <c r="B3" s="2"/>
      <c r="C3" s="199" t="s">
        <v>303</v>
      </c>
      <c r="D3" s="199" t="s">
        <v>286</v>
      </c>
      <c r="E3" s="199" t="s">
        <v>287</v>
      </c>
    </row>
    <row r="4">
      <c r="A4" s="6"/>
      <c r="B4" s="7"/>
      <c r="C4" s="28"/>
      <c r="D4" s="28"/>
      <c r="E4" s="28"/>
    </row>
    <row r="5">
      <c r="A5" s="6"/>
      <c r="B5" s="7"/>
      <c r="C5" s="200" t="s">
        <v>296</v>
      </c>
      <c r="D5" s="202">
        <v>3222.72</v>
      </c>
      <c r="E5" s="200" t="s">
        <v>306</v>
      </c>
    </row>
    <row r="6">
      <c r="A6" s="6"/>
      <c r="B6" s="7"/>
      <c r="C6" s="200" t="s">
        <v>297</v>
      </c>
      <c r="D6" s="202">
        <v>3222.72</v>
      </c>
      <c r="E6" s="200" t="s">
        <v>306</v>
      </c>
    </row>
    <row r="7">
      <c r="A7" s="6"/>
      <c r="B7" s="7"/>
      <c r="C7" s="200" t="s">
        <v>298</v>
      </c>
      <c r="D7" s="202">
        <v>3222.72</v>
      </c>
      <c r="E7" s="200" t="s">
        <v>306</v>
      </c>
    </row>
    <row r="8">
      <c r="A8" s="6"/>
      <c r="B8" s="7"/>
      <c r="C8" s="200" t="s">
        <v>299</v>
      </c>
      <c r="D8" s="202">
        <v>3222.72</v>
      </c>
      <c r="E8" s="200" t="s">
        <v>306</v>
      </c>
    </row>
    <row r="9">
      <c r="A9" s="11"/>
      <c r="B9" s="12"/>
      <c r="C9" s="200" t="s">
        <v>300</v>
      </c>
      <c r="D9" s="202">
        <v>3222.72</v>
      </c>
      <c r="E9" s="200" t="s">
        <v>306</v>
      </c>
    </row>
    <row r="10">
      <c r="E10" s="203"/>
    </row>
    <row r="11">
      <c r="E11" s="203"/>
    </row>
    <row r="12">
      <c r="A12" s="197" t="s">
        <v>301</v>
      </c>
      <c r="B12" s="81"/>
      <c r="C12" s="81"/>
      <c r="D12" s="81"/>
      <c r="E12" s="4"/>
    </row>
    <row r="13">
      <c r="A13" s="198" t="s">
        <v>284</v>
      </c>
      <c r="B13" s="2"/>
      <c r="C13" s="199" t="s">
        <v>303</v>
      </c>
      <c r="D13" s="199" t="s">
        <v>286</v>
      </c>
      <c r="E13" s="199" t="s">
        <v>287</v>
      </c>
    </row>
    <row r="14">
      <c r="A14" s="6"/>
      <c r="B14" s="7"/>
      <c r="C14" s="28"/>
      <c r="D14" s="28"/>
      <c r="E14" s="28"/>
    </row>
    <row r="15">
      <c r="A15" s="6"/>
      <c r="B15" s="7"/>
      <c r="C15" s="200" t="s">
        <v>297</v>
      </c>
      <c r="D15" s="205">
        <v>1000.0</v>
      </c>
      <c r="E15" s="200" t="s">
        <v>306</v>
      </c>
    </row>
    <row r="16">
      <c r="A16" s="6"/>
      <c r="B16" s="7"/>
      <c r="C16" s="200" t="s">
        <v>298</v>
      </c>
      <c r="D16" s="205">
        <v>1000.0</v>
      </c>
      <c r="E16" s="200" t="s">
        <v>306</v>
      </c>
    </row>
    <row r="17">
      <c r="A17" s="6"/>
      <c r="B17" s="7"/>
      <c r="C17" s="200" t="s">
        <v>299</v>
      </c>
      <c r="D17" s="202">
        <v>1000.0</v>
      </c>
      <c r="E17" s="200" t="s">
        <v>306</v>
      </c>
    </row>
    <row r="18">
      <c r="A18" s="11"/>
      <c r="B18" s="12"/>
      <c r="C18" s="200" t="s">
        <v>300</v>
      </c>
      <c r="D18" s="202">
        <v>1000.0</v>
      </c>
      <c r="E18" s="200" t="s">
        <v>306</v>
      </c>
    </row>
    <row r="19">
      <c r="E19" s="203"/>
    </row>
    <row r="20">
      <c r="A20" s="197" t="s">
        <v>310</v>
      </c>
      <c r="B20" s="81"/>
      <c r="C20" s="81"/>
      <c r="D20" s="81"/>
      <c r="E20" s="4"/>
    </row>
    <row r="21">
      <c r="A21" s="206" t="s">
        <v>308</v>
      </c>
      <c r="B21" s="207"/>
      <c r="C21" s="199" t="s">
        <v>303</v>
      </c>
      <c r="D21" s="199" t="s">
        <v>286</v>
      </c>
      <c r="E21" s="199" t="s">
        <v>287</v>
      </c>
    </row>
    <row r="22">
      <c r="A22" s="209"/>
      <c r="C22" s="28"/>
      <c r="D22" s="28"/>
      <c r="E22" s="28"/>
    </row>
    <row r="23">
      <c r="A23" s="209"/>
      <c r="C23" s="211">
        <v>45170.0</v>
      </c>
      <c r="D23" s="202">
        <v>500.0</v>
      </c>
      <c r="E23" s="200" t="s">
        <v>306</v>
      </c>
    </row>
    <row r="24">
      <c r="A24" s="209"/>
      <c r="C24" s="211">
        <v>45200.0</v>
      </c>
      <c r="D24" s="202">
        <v>500.0</v>
      </c>
      <c r="E24" s="200" t="s">
        <v>306</v>
      </c>
    </row>
    <row r="25">
      <c r="A25" s="209"/>
      <c r="C25" s="211">
        <v>45231.0</v>
      </c>
      <c r="D25" s="202">
        <v>500.0</v>
      </c>
      <c r="E25" s="200" t="s">
        <v>306</v>
      </c>
    </row>
    <row r="26">
      <c r="A26" s="209"/>
      <c r="C26" s="211">
        <v>45261.0</v>
      </c>
      <c r="D26" s="202">
        <v>500.0</v>
      </c>
      <c r="E26" s="200" t="s">
        <v>306</v>
      </c>
    </row>
    <row r="27">
      <c r="A27" s="209"/>
      <c r="C27" s="211">
        <v>45292.0</v>
      </c>
      <c r="D27" s="202">
        <v>500.0</v>
      </c>
      <c r="E27" s="200" t="s">
        <v>306</v>
      </c>
    </row>
    <row r="28">
      <c r="A28" s="209"/>
      <c r="C28" s="211">
        <v>45323.0</v>
      </c>
      <c r="D28" s="202">
        <v>500.0</v>
      </c>
      <c r="E28" s="200" t="s">
        <v>306</v>
      </c>
    </row>
    <row r="29">
      <c r="A29" s="209"/>
      <c r="C29" s="211">
        <v>45352.0</v>
      </c>
      <c r="D29" s="202">
        <v>500.0</v>
      </c>
      <c r="E29" s="200" t="s">
        <v>306</v>
      </c>
    </row>
    <row r="30">
      <c r="A30" s="209"/>
      <c r="C30" s="211">
        <v>45383.0</v>
      </c>
      <c r="D30" s="202">
        <v>500.0</v>
      </c>
      <c r="E30" s="200" t="s">
        <v>306</v>
      </c>
    </row>
    <row r="31">
      <c r="A31" s="209"/>
      <c r="C31" s="211">
        <v>45413.0</v>
      </c>
      <c r="D31" s="202">
        <v>500.0</v>
      </c>
      <c r="E31" s="200" t="s">
        <v>306</v>
      </c>
    </row>
    <row r="32">
      <c r="A32" s="209"/>
      <c r="C32" s="211">
        <v>45444.0</v>
      </c>
      <c r="D32" s="202">
        <v>500.0</v>
      </c>
      <c r="E32" s="200" t="s">
        <v>306</v>
      </c>
    </row>
    <row r="33">
      <c r="A33" s="209"/>
      <c r="C33" s="211">
        <v>45474.0</v>
      </c>
      <c r="D33" s="204">
        <v>500.0</v>
      </c>
      <c r="E33" s="200"/>
    </row>
    <row r="34">
      <c r="A34" s="209"/>
      <c r="C34" s="211">
        <v>45505.0</v>
      </c>
      <c r="D34" s="204">
        <v>500.0</v>
      </c>
      <c r="E34" s="200"/>
    </row>
    <row r="35">
      <c r="A35" s="209"/>
      <c r="C35" s="211">
        <v>45536.0</v>
      </c>
      <c r="D35" s="204">
        <v>500.0</v>
      </c>
      <c r="E35" s="212"/>
    </row>
    <row r="36">
      <c r="A36" s="209"/>
      <c r="C36" s="211">
        <v>45566.0</v>
      </c>
      <c r="D36" s="204">
        <v>500.0</v>
      </c>
      <c r="E36" s="212"/>
    </row>
    <row r="37">
      <c r="A37" s="209"/>
      <c r="C37" s="211">
        <v>45597.0</v>
      </c>
      <c r="D37" s="204">
        <v>500.0</v>
      </c>
      <c r="E37" s="212"/>
    </row>
    <row r="38">
      <c r="A38" s="209"/>
      <c r="C38" s="211">
        <v>45627.0</v>
      </c>
      <c r="D38" s="204">
        <v>500.0</v>
      </c>
      <c r="E38" s="212"/>
    </row>
    <row r="39">
      <c r="A39" s="209"/>
      <c r="C39" s="211">
        <v>45658.0</v>
      </c>
      <c r="D39" s="204">
        <v>500.0</v>
      </c>
      <c r="E39" s="212"/>
    </row>
    <row r="40">
      <c r="A40" s="209"/>
      <c r="C40" s="211">
        <v>45689.0</v>
      </c>
      <c r="D40" s="204">
        <v>500.0</v>
      </c>
      <c r="E40" s="212"/>
    </row>
    <row r="41">
      <c r="A41" s="209"/>
      <c r="C41" s="211">
        <v>45717.0</v>
      </c>
      <c r="D41" s="204">
        <v>500.0</v>
      </c>
      <c r="E41" s="212"/>
    </row>
    <row r="42">
      <c r="A42" s="209"/>
      <c r="C42" s="211">
        <v>45748.0</v>
      </c>
      <c r="D42" s="204">
        <v>500.0</v>
      </c>
      <c r="E42" s="212"/>
    </row>
    <row r="43">
      <c r="A43" s="209"/>
      <c r="C43" s="211">
        <v>45778.0</v>
      </c>
      <c r="D43" s="204">
        <v>500.0</v>
      </c>
      <c r="E43" s="212"/>
    </row>
    <row r="44">
      <c r="A44" s="209"/>
      <c r="C44" s="211">
        <v>45809.0</v>
      </c>
      <c r="D44" s="204">
        <v>500.0</v>
      </c>
      <c r="E44" s="212"/>
    </row>
    <row r="45">
      <c r="A45" s="209"/>
      <c r="C45" s="211">
        <v>45839.0</v>
      </c>
      <c r="D45" s="204">
        <v>500.0</v>
      </c>
      <c r="E45" s="212"/>
    </row>
    <row r="46">
      <c r="A46" s="213"/>
      <c r="B46" s="194"/>
      <c r="C46" s="211">
        <v>45870.0</v>
      </c>
      <c r="D46" s="204">
        <v>500.0</v>
      </c>
      <c r="E46" s="212"/>
    </row>
    <row r="47">
      <c r="B47" s="214"/>
      <c r="E47" s="203"/>
    </row>
    <row r="48" ht="21.0" customHeight="1">
      <c r="A48" s="197" t="s">
        <v>311</v>
      </c>
      <c r="B48" s="81"/>
      <c r="C48" s="81"/>
      <c r="D48" s="81"/>
      <c r="E48" s="4"/>
    </row>
    <row r="49" ht="15.75" customHeight="1">
      <c r="A49" s="198" t="s">
        <v>312</v>
      </c>
      <c r="B49" s="2"/>
      <c r="C49" s="217" t="s">
        <v>313</v>
      </c>
      <c r="D49" s="217" t="s">
        <v>286</v>
      </c>
      <c r="E49" s="217" t="s">
        <v>287</v>
      </c>
    </row>
    <row r="50" ht="15.75" customHeight="1">
      <c r="A50" s="6"/>
      <c r="B50" s="7"/>
      <c r="C50" s="28"/>
      <c r="D50" s="28"/>
      <c r="E50" s="28"/>
    </row>
    <row r="51">
      <c r="A51" s="6"/>
      <c r="B51" s="7"/>
      <c r="C51" s="200" t="s">
        <v>298</v>
      </c>
      <c r="D51" s="202">
        <v>1660.0</v>
      </c>
      <c r="E51" s="200" t="s">
        <v>306</v>
      </c>
    </row>
    <row r="52">
      <c r="A52" s="6"/>
      <c r="B52" s="7"/>
      <c r="C52" s="200" t="s">
        <v>299</v>
      </c>
      <c r="D52" s="202">
        <v>1660.0</v>
      </c>
      <c r="E52" s="200" t="s">
        <v>306</v>
      </c>
    </row>
    <row r="53">
      <c r="A53" s="6"/>
      <c r="B53" s="7"/>
      <c r="C53" s="200" t="s">
        <v>300</v>
      </c>
      <c r="D53" s="202">
        <v>1660.0</v>
      </c>
      <c r="E53" s="200" t="s">
        <v>306</v>
      </c>
    </row>
    <row r="54">
      <c r="A54" s="6"/>
      <c r="B54" s="7"/>
      <c r="C54" s="200" t="s">
        <v>288</v>
      </c>
      <c r="D54" s="202">
        <v>912.5</v>
      </c>
      <c r="E54" s="200" t="s">
        <v>306</v>
      </c>
    </row>
    <row r="55">
      <c r="A55" s="6"/>
      <c r="B55" s="7"/>
      <c r="C55" s="200" t="s">
        <v>289</v>
      </c>
      <c r="D55" s="202">
        <v>912.5</v>
      </c>
      <c r="E55" s="200" t="s">
        <v>306</v>
      </c>
    </row>
    <row r="56">
      <c r="A56" s="6"/>
      <c r="B56" s="7"/>
      <c r="C56" s="200" t="s">
        <v>290</v>
      </c>
      <c r="D56" s="202">
        <v>912.5</v>
      </c>
      <c r="E56" s="200" t="s">
        <v>306</v>
      </c>
    </row>
    <row r="57">
      <c r="A57" s="6"/>
      <c r="B57" s="7"/>
      <c r="C57" s="200" t="s">
        <v>291</v>
      </c>
      <c r="D57" s="202">
        <v>912.5</v>
      </c>
      <c r="E57" s="200" t="s">
        <v>306</v>
      </c>
    </row>
    <row r="58">
      <c r="A58" s="6"/>
      <c r="B58" s="7"/>
      <c r="C58" s="200" t="s">
        <v>292</v>
      </c>
      <c r="D58" s="202">
        <v>497.5</v>
      </c>
      <c r="E58" s="200" t="s">
        <v>306</v>
      </c>
    </row>
    <row r="59">
      <c r="A59" s="6"/>
      <c r="B59" s="7"/>
      <c r="C59" s="200" t="s">
        <v>293</v>
      </c>
      <c r="D59" s="202">
        <v>497.5</v>
      </c>
      <c r="E59" s="200" t="s">
        <v>306</v>
      </c>
    </row>
    <row r="60">
      <c r="A60" s="6"/>
      <c r="B60" s="7"/>
      <c r="C60" s="200" t="s">
        <v>294</v>
      </c>
      <c r="D60" s="204">
        <v>497.5</v>
      </c>
      <c r="E60" s="200"/>
    </row>
    <row r="61">
      <c r="A61" s="11"/>
      <c r="B61" s="12"/>
      <c r="C61" s="200" t="s">
        <v>296</v>
      </c>
      <c r="D61" s="204">
        <v>497.5</v>
      </c>
      <c r="E61" s="200"/>
    </row>
    <row r="62">
      <c r="E62" s="203"/>
    </row>
    <row r="63">
      <c r="A63" s="197" t="s">
        <v>311</v>
      </c>
      <c r="B63" s="81"/>
      <c r="C63" s="81"/>
      <c r="D63" s="81"/>
      <c r="E63" s="4"/>
    </row>
    <row r="64">
      <c r="A64" s="198" t="s">
        <v>314</v>
      </c>
      <c r="B64" s="2"/>
      <c r="C64" s="199" t="s">
        <v>303</v>
      </c>
      <c r="D64" s="199" t="s">
        <v>286</v>
      </c>
      <c r="E64" s="199" t="s">
        <v>287</v>
      </c>
    </row>
    <row r="65">
      <c r="A65" s="6"/>
      <c r="B65" s="7"/>
      <c r="C65" s="28"/>
      <c r="D65" s="28"/>
      <c r="E65" s="28"/>
    </row>
    <row r="66">
      <c r="A66" s="6"/>
      <c r="B66" s="7"/>
      <c r="C66" s="200" t="s">
        <v>299</v>
      </c>
      <c r="D66" s="202">
        <v>1485.71</v>
      </c>
      <c r="E66" s="200" t="s">
        <v>306</v>
      </c>
    </row>
    <row r="67">
      <c r="A67" s="6"/>
      <c r="B67" s="7"/>
      <c r="C67" s="200" t="s">
        <v>300</v>
      </c>
      <c r="D67" s="202">
        <v>1485.71</v>
      </c>
      <c r="E67" s="200" t="s">
        <v>306</v>
      </c>
    </row>
    <row r="68">
      <c r="A68" s="6"/>
      <c r="B68" s="7"/>
      <c r="C68" s="200" t="s">
        <v>288</v>
      </c>
      <c r="D68" s="202">
        <v>1485.71</v>
      </c>
      <c r="E68" s="200" t="s">
        <v>306</v>
      </c>
    </row>
    <row r="69">
      <c r="A69" s="6"/>
      <c r="B69" s="7"/>
      <c r="C69" s="200" t="s">
        <v>289</v>
      </c>
      <c r="D69" s="202">
        <v>1485.71</v>
      </c>
      <c r="E69" s="200" t="s">
        <v>306</v>
      </c>
    </row>
    <row r="70">
      <c r="A70" s="6"/>
      <c r="B70" s="7"/>
      <c r="C70" s="200" t="s">
        <v>290</v>
      </c>
      <c r="D70" s="202">
        <v>1485.71</v>
      </c>
      <c r="E70" s="200" t="s">
        <v>306</v>
      </c>
    </row>
    <row r="71">
      <c r="A71" s="6"/>
      <c r="B71" s="7"/>
      <c r="C71" s="200" t="s">
        <v>291</v>
      </c>
      <c r="D71" s="202">
        <v>1486.71</v>
      </c>
      <c r="E71" s="200" t="s">
        <v>306</v>
      </c>
    </row>
    <row r="72">
      <c r="A72" s="6"/>
      <c r="B72" s="7"/>
      <c r="C72" s="200" t="s">
        <v>292</v>
      </c>
      <c r="D72" s="205">
        <v>1485.71</v>
      </c>
      <c r="E72" s="200" t="s">
        <v>306</v>
      </c>
    </row>
    <row r="73">
      <c r="A73" s="11"/>
      <c r="B73" s="12"/>
      <c r="C73" s="200"/>
      <c r="D73" s="202"/>
      <c r="E73" s="200"/>
    </row>
    <row r="74">
      <c r="E74" s="203"/>
    </row>
    <row r="75">
      <c r="A75" s="197" t="s">
        <v>311</v>
      </c>
      <c r="B75" s="81"/>
      <c r="C75" s="81"/>
      <c r="D75" s="81"/>
      <c r="E75" s="4"/>
    </row>
    <row r="76">
      <c r="A76" s="198" t="s">
        <v>315</v>
      </c>
      <c r="B76" s="2"/>
      <c r="C76" s="199" t="s">
        <v>303</v>
      </c>
      <c r="D76" s="199" t="s">
        <v>286</v>
      </c>
      <c r="E76" s="199" t="s">
        <v>287</v>
      </c>
    </row>
    <row r="77">
      <c r="A77" s="6"/>
      <c r="B77" s="7"/>
      <c r="C77" s="28"/>
      <c r="D77" s="28"/>
      <c r="E77" s="28"/>
    </row>
    <row r="78">
      <c r="A78" s="6"/>
      <c r="B78" s="7"/>
      <c r="C78" s="200" t="s">
        <v>300</v>
      </c>
      <c r="D78" s="202">
        <v>1071.0</v>
      </c>
      <c r="E78" s="200" t="s">
        <v>306</v>
      </c>
    </row>
    <row r="79">
      <c r="A79" s="6"/>
      <c r="B79" s="7"/>
      <c r="C79" s="200" t="s">
        <v>288</v>
      </c>
      <c r="D79" s="202">
        <v>1071.0</v>
      </c>
      <c r="E79" s="200" t="s">
        <v>306</v>
      </c>
    </row>
    <row r="80">
      <c r="A80" s="6"/>
      <c r="B80" s="7"/>
      <c r="C80" s="200" t="s">
        <v>289</v>
      </c>
      <c r="D80" s="202">
        <v>1071.0</v>
      </c>
      <c r="E80" s="200" t="s">
        <v>306</v>
      </c>
    </row>
    <row r="81">
      <c r="A81" s="6"/>
      <c r="B81" s="7"/>
      <c r="C81" s="200" t="s">
        <v>290</v>
      </c>
      <c r="D81" s="202">
        <v>1071.0</v>
      </c>
      <c r="E81" s="200" t="s">
        <v>306</v>
      </c>
    </row>
    <row r="82">
      <c r="A82" s="11"/>
      <c r="B82" s="12"/>
      <c r="C82" s="200"/>
      <c r="D82" s="204"/>
      <c r="E82" s="200"/>
    </row>
    <row r="83">
      <c r="E83" s="203"/>
    </row>
    <row r="84">
      <c r="A84" s="215" t="s">
        <v>316</v>
      </c>
      <c r="B84" s="216"/>
      <c r="C84" s="216"/>
      <c r="D84" s="216"/>
      <c r="E84" s="2"/>
    </row>
    <row r="85">
      <c r="A85" s="198" t="s">
        <v>317</v>
      </c>
      <c r="B85" s="218"/>
      <c r="C85" s="208" t="s">
        <v>303</v>
      </c>
      <c r="D85" s="199" t="s">
        <v>286</v>
      </c>
      <c r="E85" s="199" t="s">
        <v>287</v>
      </c>
    </row>
    <row r="86">
      <c r="A86" s="6"/>
      <c r="B86" s="219"/>
      <c r="C86" s="12"/>
      <c r="D86" s="28"/>
      <c r="E86" s="28"/>
    </row>
    <row r="87">
      <c r="A87" s="6"/>
      <c r="B87" s="219"/>
      <c r="C87" s="210" t="s">
        <v>299</v>
      </c>
      <c r="D87" s="202">
        <v>1273.97</v>
      </c>
      <c r="E87" s="220" t="s">
        <v>306</v>
      </c>
    </row>
    <row r="88">
      <c r="A88" s="6"/>
      <c r="B88" s="219"/>
      <c r="C88" s="210" t="s">
        <v>300</v>
      </c>
      <c r="D88" s="202">
        <v>1273.97</v>
      </c>
      <c r="E88" s="220" t="s">
        <v>306</v>
      </c>
    </row>
    <row r="89">
      <c r="A89" s="6"/>
      <c r="B89" s="219"/>
      <c r="C89" s="210" t="s">
        <v>288</v>
      </c>
      <c r="D89" s="202">
        <v>1273.97</v>
      </c>
      <c r="E89" s="220" t="s">
        <v>306</v>
      </c>
    </row>
    <row r="90">
      <c r="A90" s="6"/>
      <c r="B90" s="219"/>
      <c r="C90" s="210" t="s">
        <v>289</v>
      </c>
      <c r="D90" s="202">
        <v>1273.97</v>
      </c>
      <c r="E90" s="220" t="s">
        <v>306</v>
      </c>
    </row>
    <row r="91">
      <c r="A91" s="6"/>
      <c r="B91" s="219"/>
      <c r="C91" s="210" t="s">
        <v>290</v>
      </c>
      <c r="D91" s="202">
        <v>1273.97</v>
      </c>
      <c r="E91" s="220" t="s">
        <v>306</v>
      </c>
    </row>
    <row r="92">
      <c r="A92" s="6"/>
      <c r="B92" s="219"/>
      <c r="C92" s="210" t="s">
        <v>291</v>
      </c>
      <c r="D92" s="202">
        <v>1274.97</v>
      </c>
      <c r="E92" s="220" t="s">
        <v>306</v>
      </c>
    </row>
    <row r="93">
      <c r="A93" s="6"/>
      <c r="B93" s="219"/>
      <c r="C93" s="210" t="s">
        <v>292</v>
      </c>
      <c r="D93" s="202">
        <v>1275.97</v>
      </c>
      <c r="E93" s="220" t="s">
        <v>306</v>
      </c>
    </row>
    <row r="94">
      <c r="A94" s="6"/>
      <c r="B94" s="219"/>
      <c r="C94" s="210" t="s">
        <v>293</v>
      </c>
      <c r="D94" s="202">
        <v>1276.97</v>
      </c>
      <c r="E94" s="220" t="s">
        <v>306</v>
      </c>
    </row>
    <row r="95">
      <c r="A95" s="6"/>
      <c r="B95" s="219"/>
      <c r="C95" s="210" t="s">
        <v>294</v>
      </c>
      <c r="D95" s="204">
        <v>1273.97</v>
      </c>
      <c r="E95" s="200"/>
    </row>
    <row r="96">
      <c r="A96" s="6"/>
      <c r="B96" s="219"/>
      <c r="C96" s="210" t="s">
        <v>296</v>
      </c>
      <c r="D96" s="204">
        <v>1274.05</v>
      </c>
      <c r="E96" s="200"/>
    </row>
    <row r="97">
      <c r="A97" s="11"/>
      <c r="B97" s="221"/>
      <c r="C97" s="210"/>
      <c r="D97" s="204"/>
      <c r="E97" s="200"/>
    </row>
    <row r="98">
      <c r="A98" s="215" t="s">
        <v>318</v>
      </c>
      <c r="B98" s="216"/>
      <c r="C98" s="216"/>
      <c r="D98" s="216"/>
      <c r="E98" s="2"/>
    </row>
    <row r="99" ht="15.0" customHeight="1">
      <c r="A99" s="198" t="s">
        <v>319</v>
      </c>
      <c r="B99" s="218"/>
      <c r="C99" s="208" t="s">
        <v>303</v>
      </c>
      <c r="D99" s="199" t="s">
        <v>286</v>
      </c>
      <c r="E99" s="199" t="s">
        <v>287</v>
      </c>
    </row>
    <row r="100" ht="15.0" customHeight="1">
      <c r="A100" s="6"/>
      <c r="B100" s="219"/>
      <c r="C100" s="12"/>
      <c r="D100" s="28"/>
      <c r="E100" s="28"/>
    </row>
    <row r="101">
      <c r="A101" s="6"/>
      <c r="B101" s="219"/>
      <c r="C101" s="210" t="s">
        <v>293</v>
      </c>
      <c r="D101" s="202">
        <v>1000.0</v>
      </c>
      <c r="E101" s="220" t="s">
        <v>306</v>
      </c>
    </row>
    <row r="102" ht="15.0" customHeight="1">
      <c r="A102" s="6"/>
      <c r="B102" s="219"/>
      <c r="C102" s="210" t="s">
        <v>294</v>
      </c>
      <c r="D102" s="204">
        <v>1000.0</v>
      </c>
      <c r="E102" s="220"/>
    </row>
    <row r="103" ht="15.0" customHeight="1">
      <c r="A103" s="6"/>
      <c r="B103" s="219"/>
      <c r="C103" s="210" t="s">
        <v>296</v>
      </c>
      <c r="D103" s="204">
        <v>1000.0</v>
      </c>
      <c r="E103" s="220"/>
    </row>
    <row r="104" ht="15.0" customHeight="1">
      <c r="A104" s="6"/>
      <c r="B104" s="219"/>
      <c r="C104" s="210" t="s">
        <v>297</v>
      </c>
      <c r="D104" s="204">
        <v>1000.0</v>
      </c>
      <c r="E104" s="220"/>
    </row>
    <row r="105" ht="15.0" customHeight="1">
      <c r="A105" s="6"/>
      <c r="B105" s="219"/>
      <c r="C105" s="210" t="s">
        <v>298</v>
      </c>
      <c r="D105" s="204">
        <v>1000.0</v>
      </c>
      <c r="E105" s="220"/>
    </row>
    <row r="106" ht="21.75" customHeight="1">
      <c r="A106" s="11"/>
      <c r="B106" s="221"/>
      <c r="C106" s="210" t="s">
        <v>299</v>
      </c>
      <c r="D106" s="204">
        <v>1000.0</v>
      </c>
      <c r="E106" s="220"/>
    </row>
    <row r="107" ht="21.0" customHeight="1">
      <c r="A107" s="215" t="s">
        <v>320</v>
      </c>
      <c r="B107" s="216"/>
      <c r="C107" s="216"/>
      <c r="D107" s="216"/>
      <c r="E107" s="2"/>
    </row>
    <row r="108" ht="42.0" customHeight="1">
      <c r="A108" s="198" t="s">
        <v>321</v>
      </c>
      <c r="B108" s="2"/>
      <c r="C108" s="208" t="s">
        <v>303</v>
      </c>
      <c r="D108" s="199" t="s">
        <v>286</v>
      </c>
      <c r="E108" s="199" t="s">
        <v>287</v>
      </c>
    </row>
    <row r="109" ht="15.0" customHeight="1">
      <c r="A109" s="6"/>
      <c r="B109" s="7"/>
      <c r="C109" s="12"/>
      <c r="D109" s="28"/>
      <c r="E109" s="28"/>
    </row>
    <row r="110">
      <c r="A110" s="6"/>
      <c r="B110" s="7"/>
      <c r="C110" s="210" t="s">
        <v>299</v>
      </c>
      <c r="D110" s="202">
        <v>500.0</v>
      </c>
      <c r="E110" s="220" t="s">
        <v>306</v>
      </c>
    </row>
    <row r="111">
      <c r="A111" s="6"/>
      <c r="B111" s="7"/>
      <c r="C111" s="210" t="s">
        <v>300</v>
      </c>
      <c r="D111" s="202">
        <v>500.0</v>
      </c>
      <c r="E111" s="220" t="s">
        <v>306</v>
      </c>
    </row>
    <row r="112">
      <c r="A112" s="6"/>
      <c r="B112" s="7"/>
      <c r="C112" s="210" t="s">
        <v>288</v>
      </c>
      <c r="D112" s="202">
        <v>500.0</v>
      </c>
      <c r="E112" s="220" t="s">
        <v>306</v>
      </c>
    </row>
    <row r="113" ht="14.25" customHeight="1">
      <c r="A113" s="6"/>
      <c r="B113" s="7"/>
      <c r="C113" s="210" t="s">
        <v>289</v>
      </c>
      <c r="D113" s="202">
        <v>500.0</v>
      </c>
      <c r="E113" s="220" t="s">
        <v>306</v>
      </c>
    </row>
    <row r="114">
      <c r="E114" s="203"/>
    </row>
    <row r="115" ht="21.0" customHeight="1">
      <c r="A115" s="197" t="s">
        <v>311</v>
      </c>
      <c r="B115" s="81"/>
      <c r="C115" s="81"/>
      <c r="D115" s="81"/>
      <c r="E115" s="4"/>
    </row>
    <row r="116">
      <c r="A116" s="198" t="s">
        <v>322</v>
      </c>
      <c r="B116" s="2"/>
      <c r="C116" s="199" t="s">
        <v>303</v>
      </c>
      <c r="D116" s="199" t="s">
        <v>286</v>
      </c>
      <c r="E116" s="199" t="s">
        <v>287</v>
      </c>
    </row>
    <row r="117">
      <c r="A117" s="6"/>
      <c r="B117" s="7"/>
      <c r="C117" s="28"/>
      <c r="D117" s="28"/>
      <c r="E117" s="28"/>
    </row>
    <row r="118">
      <c r="A118" s="6"/>
      <c r="B118" s="7"/>
      <c r="C118" s="210" t="s">
        <v>288</v>
      </c>
      <c r="D118" s="202">
        <v>760.8</v>
      </c>
      <c r="E118" s="220" t="s">
        <v>306</v>
      </c>
    </row>
    <row r="119">
      <c r="A119" s="6"/>
      <c r="B119" s="7"/>
      <c r="C119" s="210" t="s">
        <v>289</v>
      </c>
      <c r="D119" s="202">
        <v>760.8</v>
      </c>
      <c r="E119" s="220" t="s">
        <v>306</v>
      </c>
    </row>
    <row r="120">
      <c r="A120" s="6"/>
      <c r="B120" s="7"/>
      <c r="C120" s="210" t="s">
        <v>290</v>
      </c>
      <c r="D120" s="202">
        <v>760.8</v>
      </c>
      <c r="E120" s="220" t="s">
        <v>306</v>
      </c>
    </row>
    <row r="121">
      <c r="A121" s="6"/>
      <c r="B121" s="7"/>
      <c r="C121" s="210" t="s">
        <v>291</v>
      </c>
      <c r="D121" s="202">
        <v>760.8</v>
      </c>
      <c r="E121" s="220" t="s">
        <v>306</v>
      </c>
    </row>
    <row r="122">
      <c r="A122" s="6"/>
      <c r="B122" s="7"/>
      <c r="C122" s="210" t="s">
        <v>292</v>
      </c>
      <c r="D122" s="202">
        <v>760.8</v>
      </c>
      <c r="E122" s="220" t="s">
        <v>306</v>
      </c>
    </row>
    <row r="123">
      <c r="A123" s="6"/>
      <c r="B123" s="7"/>
      <c r="C123" s="210" t="s">
        <v>293</v>
      </c>
      <c r="D123" s="204">
        <v>760.8</v>
      </c>
      <c r="E123" s="200"/>
    </row>
    <row r="124">
      <c r="A124" s="6"/>
      <c r="B124" s="7"/>
      <c r="C124" s="210" t="s">
        <v>294</v>
      </c>
      <c r="D124" s="204">
        <v>760.8</v>
      </c>
      <c r="E124" s="200"/>
    </row>
    <row r="125">
      <c r="A125" s="6"/>
      <c r="B125" s="7"/>
      <c r="C125" s="210" t="s">
        <v>296</v>
      </c>
      <c r="D125" s="204">
        <v>760.8</v>
      </c>
      <c r="E125" s="200"/>
    </row>
    <row r="126">
      <c r="A126" s="6"/>
      <c r="B126" s="7"/>
      <c r="C126" s="210" t="s">
        <v>297</v>
      </c>
      <c r="D126" s="204">
        <v>760.8</v>
      </c>
      <c r="E126" s="200"/>
    </row>
    <row r="127">
      <c r="A127" s="11"/>
      <c r="B127" s="12"/>
      <c r="C127" s="210" t="s">
        <v>298</v>
      </c>
      <c r="D127" s="204">
        <v>760.8</v>
      </c>
      <c r="E127" s="200"/>
    </row>
    <row r="128">
      <c r="E128" s="203"/>
    </row>
    <row r="129">
      <c r="E129" s="203"/>
    </row>
    <row r="130">
      <c r="E130" s="203"/>
    </row>
    <row r="131">
      <c r="E131" s="203"/>
    </row>
    <row r="132">
      <c r="E132" s="203"/>
    </row>
    <row r="133">
      <c r="E133" s="203"/>
    </row>
    <row r="134">
      <c r="E134" s="203"/>
    </row>
    <row r="135">
      <c r="E135" s="203"/>
    </row>
    <row r="136">
      <c r="E136" s="203"/>
    </row>
    <row r="137">
      <c r="E137" s="203"/>
    </row>
    <row r="138">
      <c r="E138" s="203"/>
    </row>
    <row r="139">
      <c r="E139" s="203"/>
    </row>
    <row r="140">
      <c r="E140" s="203"/>
    </row>
    <row r="141">
      <c r="E141" s="203"/>
    </row>
    <row r="142">
      <c r="E142" s="203"/>
    </row>
    <row r="143">
      <c r="E143" s="203"/>
    </row>
    <row r="144">
      <c r="E144" s="203"/>
    </row>
    <row r="145">
      <c r="E145" s="203"/>
    </row>
    <row r="146">
      <c r="E146" s="203"/>
    </row>
    <row r="147">
      <c r="E147" s="203"/>
    </row>
    <row r="148">
      <c r="E148" s="203"/>
    </row>
    <row r="149">
      <c r="E149" s="203"/>
    </row>
    <row r="150">
      <c r="E150" s="203"/>
    </row>
    <row r="151">
      <c r="E151" s="203"/>
    </row>
    <row r="152">
      <c r="E152" s="203"/>
    </row>
    <row r="153">
      <c r="E153" s="203"/>
    </row>
    <row r="154">
      <c r="E154" s="203"/>
    </row>
    <row r="155">
      <c r="E155" s="203"/>
    </row>
    <row r="156">
      <c r="E156" s="203"/>
    </row>
    <row r="157">
      <c r="E157" s="203"/>
    </row>
    <row r="158">
      <c r="E158" s="203"/>
    </row>
    <row r="159">
      <c r="E159" s="203"/>
    </row>
    <row r="160">
      <c r="E160" s="203"/>
    </row>
    <row r="161">
      <c r="E161" s="203"/>
    </row>
    <row r="162">
      <c r="E162" s="203"/>
    </row>
    <row r="163">
      <c r="E163" s="203"/>
    </row>
    <row r="164">
      <c r="E164" s="203"/>
    </row>
    <row r="165">
      <c r="E165" s="203"/>
    </row>
    <row r="166">
      <c r="E166" s="203"/>
    </row>
    <row r="167">
      <c r="E167" s="203"/>
    </row>
    <row r="168">
      <c r="E168" s="203"/>
    </row>
    <row r="169">
      <c r="E169" s="203"/>
    </row>
    <row r="170">
      <c r="E170" s="203"/>
    </row>
    <row r="171">
      <c r="E171" s="203"/>
    </row>
    <row r="172">
      <c r="E172" s="203"/>
    </row>
    <row r="173">
      <c r="E173" s="203"/>
    </row>
    <row r="174">
      <c r="E174" s="203"/>
    </row>
    <row r="175">
      <c r="E175" s="203"/>
    </row>
    <row r="176">
      <c r="E176" s="203"/>
    </row>
    <row r="177">
      <c r="E177" s="203"/>
    </row>
    <row r="178">
      <c r="E178" s="203"/>
    </row>
    <row r="179">
      <c r="E179" s="203"/>
    </row>
    <row r="180">
      <c r="E180" s="203"/>
    </row>
    <row r="181">
      <c r="E181" s="203"/>
    </row>
    <row r="182">
      <c r="E182" s="203"/>
    </row>
    <row r="183">
      <c r="E183" s="203"/>
    </row>
    <row r="184">
      <c r="E184" s="203"/>
    </row>
    <row r="185">
      <c r="E185" s="203"/>
    </row>
    <row r="186">
      <c r="E186" s="203"/>
    </row>
    <row r="187">
      <c r="E187" s="203"/>
    </row>
    <row r="188">
      <c r="E188" s="203"/>
    </row>
    <row r="189">
      <c r="E189" s="203"/>
    </row>
    <row r="190">
      <c r="E190" s="203"/>
    </row>
    <row r="191">
      <c r="E191" s="203"/>
    </row>
    <row r="192">
      <c r="E192" s="203"/>
    </row>
    <row r="193">
      <c r="E193" s="203"/>
    </row>
    <row r="194">
      <c r="E194" s="203"/>
    </row>
    <row r="195">
      <c r="E195" s="203"/>
    </row>
    <row r="196">
      <c r="E196" s="203"/>
    </row>
    <row r="197">
      <c r="E197" s="203"/>
    </row>
    <row r="198">
      <c r="E198" s="203"/>
    </row>
    <row r="199">
      <c r="E199" s="203"/>
    </row>
    <row r="200">
      <c r="E200" s="203"/>
    </row>
    <row r="201">
      <c r="E201" s="203"/>
    </row>
    <row r="202">
      <c r="E202" s="203"/>
    </row>
    <row r="203">
      <c r="E203" s="203"/>
    </row>
    <row r="204">
      <c r="E204" s="203"/>
    </row>
    <row r="205">
      <c r="E205" s="203"/>
    </row>
    <row r="206">
      <c r="E206" s="203"/>
    </row>
    <row r="207">
      <c r="E207" s="203"/>
    </row>
    <row r="208">
      <c r="E208" s="203"/>
    </row>
    <row r="209">
      <c r="E209" s="203"/>
    </row>
    <row r="210">
      <c r="E210" s="203"/>
    </row>
    <row r="211">
      <c r="E211" s="203"/>
    </row>
    <row r="212">
      <c r="E212" s="203"/>
    </row>
    <row r="213">
      <c r="E213" s="203"/>
    </row>
    <row r="214">
      <c r="E214" s="203"/>
    </row>
    <row r="215">
      <c r="E215" s="203"/>
    </row>
    <row r="216">
      <c r="E216" s="203"/>
    </row>
    <row r="217">
      <c r="E217" s="203"/>
    </row>
    <row r="218">
      <c r="E218" s="203"/>
    </row>
    <row r="219">
      <c r="E219" s="203"/>
    </row>
    <row r="220">
      <c r="E220" s="203"/>
    </row>
    <row r="221">
      <c r="E221" s="203"/>
    </row>
    <row r="222">
      <c r="E222" s="203"/>
    </row>
    <row r="223">
      <c r="E223" s="203"/>
    </row>
    <row r="224">
      <c r="E224" s="203"/>
    </row>
    <row r="225">
      <c r="E225" s="203"/>
    </row>
    <row r="226">
      <c r="E226" s="203"/>
    </row>
    <row r="227">
      <c r="E227" s="203"/>
    </row>
    <row r="228">
      <c r="E228" s="203"/>
    </row>
    <row r="229">
      <c r="E229" s="203"/>
    </row>
    <row r="230">
      <c r="E230" s="203"/>
    </row>
    <row r="231">
      <c r="E231" s="203"/>
    </row>
    <row r="232">
      <c r="E232" s="203"/>
    </row>
    <row r="233">
      <c r="E233" s="203"/>
    </row>
    <row r="234">
      <c r="E234" s="203"/>
    </row>
    <row r="235">
      <c r="E235" s="203"/>
    </row>
    <row r="236">
      <c r="E236" s="203"/>
    </row>
    <row r="237">
      <c r="E237" s="203"/>
    </row>
    <row r="238">
      <c r="E238" s="203"/>
    </row>
    <row r="239">
      <c r="E239" s="203"/>
    </row>
    <row r="240">
      <c r="E240" s="203"/>
    </row>
    <row r="241">
      <c r="E241" s="203"/>
    </row>
    <row r="242">
      <c r="E242" s="203"/>
    </row>
    <row r="243">
      <c r="E243" s="203"/>
    </row>
    <row r="244">
      <c r="E244" s="203"/>
    </row>
    <row r="245">
      <c r="E245" s="203"/>
    </row>
    <row r="246">
      <c r="E246" s="203"/>
    </row>
    <row r="247">
      <c r="E247" s="203"/>
    </row>
    <row r="248">
      <c r="E248" s="203"/>
    </row>
    <row r="249">
      <c r="E249" s="203"/>
    </row>
    <row r="250">
      <c r="E250" s="203"/>
    </row>
    <row r="251">
      <c r="E251" s="203"/>
    </row>
    <row r="252">
      <c r="E252" s="203"/>
    </row>
    <row r="253">
      <c r="E253" s="203"/>
    </row>
    <row r="254">
      <c r="E254" s="203"/>
    </row>
    <row r="255">
      <c r="E255" s="203"/>
    </row>
    <row r="256">
      <c r="E256" s="203"/>
    </row>
    <row r="257">
      <c r="E257" s="203"/>
    </row>
    <row r="258">
      <c r="E258" s="203"/>
    </row>
    <row r="259">
      <c r="E259" s="203"/>
    </row>
    <row r="260">
      <c r="E260" s="203"/>
    </row>
    <row r="261">
      <c r="E261" s="203"/>
    </row>
    <row r="262">
      <c r="E262" s="203"/>
    </row>
    <row r="263">
      <c r="E263" s="203"/>
    </row>
    <row r="264">
      <c r="E264" s="203"/>
    </row>
    <row r="265">
      <c r="E265" s="203"/>
    </row>
    <row r="266">
      <c r="E266" s="203"/>
    </row>
    <row r="267">
      <c r="E267" s="203"/>
    </row>
    <row r="268">
      <c r="E268" s="203"/>
    </row>
    <row r="269">
      <c r="E269" s="203"/>
    </row>
    <row r="270">
      <c r="E270" s="203"/>
    </row>
    <row r="271">
      <c r="E271" s="203"/>
    </row>
    <row r="272">
      <c r="E272" s="203"/>
    </row>
    <row r="273">
      <c r="E273" s="203"/>
    </row>
    <row r="274">
      <c r="E274" s="203"/>
    </row>
    <row r="275">
      <c r="E275" s="203"/>
    </row>
    <row r="276">
      <c r="E276" s="203"/>
    </row>
    <row r="277">
      <c r="E277" s="203"/>
    </row>
    <row r="278">
      <c r="E278" s="203"/>
    </row>
    <row r="279">
      <c r="E279" s="203"/>
    </row>
    <row r="280">
      <c r="E280" s="203"/>
    </row>
    <row r="281">
      <c r="E281" s="203"/>
    </row>
    <row r="282">
      <c r="E282" s="203"/>
    </row>
    <row r="283">
      <c r="E283" s="203"/>
    </row>
    <row r="284">
      <c r="E284" s="203"/>
    </row>
    <row r="285">
      <c r="E285" s="203"/>
    </row>
    <row r="286">
      <c r="E286" s="203"/>
    </row>
    <row r="287">
      <c r="E287" s="203"/>
    </row>
    <row r="288">
      <c r="E288" s="203"/>
    </row>
    <row r="289">
      <c r="E289" s="203"/>
    </row>
    <row r="290">
      <c r="E290" s="203"/>
    </row>
    <row r="291">
      <c r="E291" s="203"/>
    </row>
    <row r="292">
      <c r="E292" s="203"/>
    </row>
    <row r="293">
      <c r="E293" s="203"/>
    </row>
    <row r="294">
      <c r="E294" s="203"/>
    </row>
    <row r="295">
      <c r="E295" s="203"/>
    </row>
    <row r="296">
      <c r="E296" s="203"/>
    </row>
    <row r="297">
      <c r="E297" s="203"/>
    </row>
    <row r="298">
      <c r="E298" s="203"/>
    </row>
    <row r="299">
      <c r="E299" s="203"/>
    </row>
    <row r="300">
      <c r="E300" s="203"/>
    </row>
    <row r="301">
      <c r="E301" s="203"/>
    </row>
    <row r="302">
      <c r="E302" s="203"/>
    </row>
    <row r="303">
      <c r="E303" s="203"/>
    </row>
    <row r="304">
      <c r="E304" s="203"/>
    </row>
    <row r="305">
      <c r="E305" s="203"/>
    </row>
    <row r="306">
      <c r="E306" s="203"/>
    </row>
    <row r="307">
      <c r="E307" s="203"/>
    </row>
    <row r="308">
      <c r="E308" s="203"/>
    </row>
    <row r="309">
      <c r="E309" s="203"/>
    </row>
    <row r="310">
      <c r="E310" s="203"/>
    </row>
    <row r="311">
      <c r="E311" s="203"/>
    </row>
    <row r="312">
      <c r="E312" s="203"/>
    </row>
    <row r="313">
      <c r="E313" s="203"/>
    </row>
    <row r="314">
      <c r="E314" s="203"/>
    </row>
    <row r="315">
      <c r="E315" s="203"/>
    </row>
    <row r="316">
      <c r="E316" s="203"/>
    </row>
    <row r="317">
      <c r="E317" s="203"/>
    </row>
    <row r="318">
      <c r="E318" s="203"/>
    </row>
    <row r="319">
      <c r="E319" s="203"/>
    </row>
    <row r="320">
      <c r="E320" s="203"/>
    </row>
    <row r="321">
      <c r="E321" s="203"/>
    </row>
    <row r="322">
      <c r="E322" s="203"/>
    </row>
    <row r="323">
      <c r="E323" s="203"/>
    </row>
    <row r="324">
      <c r="E324" s="203"/>
    </row>
    <row r="325">
      <c r="E325" s="203"/>
    </row>
    <row r="326">
      <c r="E326" s="203"/>
    </row>
    <row r="327">
      <c r="E327" s="203"/>
    </row>
    <row r="328">
      <c r="E328" s="203"/>
    </row>
    <row r="329">
      <c r="E329" s="203"/>
    </row>
    <row r="330">
      <c r="E330" s="203"/>
    </row>
    <row r="331">
      <c r="E331" s="203"/>
    </row>
    <row r="332">
      <c r="E332" s="203"/>
    </row>
    <row r="333">
      <c r="E333" s="203"/>
    </row>
    <row r="334">
      <c r="E334" s="203"/>
    </row>
    <row r="335">
      <c r="E335" s="203"/>
    </row>
    <row r="336">
      <c r="E336" s="203"/>
    </row>
    <row r="337">
      <c r="E337" s="203"/>
    </row>
    <row r="338">
      <c r="E338" s="203"/>
    </row>
    <row r="339">
      <c r="E339" s="203"/>
    </row>
    <row r="340">
      <c r="E340" s="203"/>
    </row>
    <row r="341">
      <c r="E341" s="203"/>
    </row>
    <row r="342">
      <c r="E342" s="203"/>
    </row>
    <row r="343">
      <c r="E343" s="203"/>
    </row>
    <row r="344">
      <c r="E344" s="203"/>
    </row>
    <row r="345">
      <c r="E345" s="203"/>
    </row>
    <row r="346">
      <c r="E346" s="203"/>
    </row>
    <row r="347">
      <c r="E347" s="203"/>
    </row>
    <row r="348">
      <c r="E348" s="203"/>
    </row>
    <row r="349">
      <c r="E349" s="203"/>
    </row>
    <row r="350">
      <c r="E350" s="203"/>
    </row>
    <row r="351">
      <c r="E351" s="203"/>
    </row>
    <row r="352">
      <c r="E352" s="203"/>
    </row>
    <row r="353">
      <c r="E353" s="203"/>
    </row>
    <row r="354">
      <c r="E354" s="203"/>
    </row>
    <row r="355">
      <c r="E355" s="203"/>
    </row>
    <row r="356">
      <c r="E356" s="203"/>
    </row>
    <row r="357">
      <c r="E357" s="203"/>
    </row>
    <row r="358">
      <c r="E358" s="203"/>
    </row>
    <row r="359">
      <c r="E359" s="203"/>
    </row>
    <row r="360">
      <c r="E360" s="203"/>
    </row>
    <row r="361">
      <c r="E361" s="203"/>
    </row>
    <row r="362">
      <c r="E362" s="203"/>
    </row>
    <row r="363">
      <c r="E363" s="203"/>
    </row>
    <row r="364">
      <c r="E364" s="203"/>
    </row>
    <row r="365">
      <c r="E365" s="203"/>
    </row>
    <row r="366">
      <c r="E366" s="203"/>
    </row>
    <row r="367">
      <c r="E367" s="203"/>
    </row>
    <row r="368">
      <c r="E368" s="203"/>
    </row>
    <row r="369">
      <c r="E369" s="203"/>
    </row>
    <row r="370">
      <c r="E370" s="203"/>
    </row>
    <row r="371">
      <c r="E371" s="203"/>
    </row>
    <row r="372">
      <c r="E372" s="203"/>
    </row>
    <row r="373">
      <c r="E373" s="203"/>
    </row>
    <row r="374">
      <c r="E374" s="203"/>
    </row>
    <row r="375">
      <c r="E375" s="203"/>
    </row>
    <row r="376">
      <c r="E376" s="203"/>
    </row>
    <row r="377">
      <c r="E377" s="203"/>
    </row>
    <row r="378">
      <c r="E378" s="203"/>
    </row>
    <row r="379">
      <c r="E379" s="203"/>
    </row>
    <row r="380">
      <c r="E380" s="203"/>
    </row>
    <row r="381">
      <c r="E381" s="203"/>
    </row>
    <row r="382">
      <c r="E382" s="203"/>
    </row>
    <row r="383">
      <c r="E383" s="203"/>
    </row>
    <row r="384">
      <c r="E384" s="203"/>
    </row>
    <row r="385">
      <c r="E385" s="203"/>
    </row>
    <row r="386">
      <c r="E386" s="203"/>
    </row>
    <row r="387">
      <c r="E387" s="203"/>
    </row>
    <row r="388">
      <c r="E388" s="203"/>
    </row>
    <row r="389">
      <c r="E389" s="203"/>
    </row>
    <row r="390">
      <c r="E390" s="203"/>
    </row>
    <row r="391">
      <c r="E391" s="203"/>
    </row>
    <row r="392">
      <c r="E392" s="203"/>
    </row>
    <row r="393">
      <c r="E393" s="203"/>
    </row>
    <row r="394">
      <c r="E394" s="203"/>
    </row>
    <row r="395">
      <c r="E395" s="203"/>
    </row>
    <row r="396">
      <c r="E396" s="203"/>
    </row>
    <row r="397">
      <c r="E397" s="203"/>
    </row>
    <row r="398">
      <c r="E398" s="203"/>
    </row>
    <row r="399">
      <c r="E399" s="203"/>
    </row>
    <row r="400">
      <c r="E400" s="203"/>
    </row>
    <row r="401">
      <c r="E401" s="203"/>
    </row>
    <row r="402">
      <c r="E402" s="203"/>
    </row>
    <row r="403">
      <c r="E403" s="203"/>
    </row>
    <row r="404">
      <c r="E404" s="203"/>
    </row>
    <row r="405">
      <c r="E405" s="203"/>
    </row>
    <row r="406">
      <c r="E406" s="203"/>
    </row>
    <row r="407">
      <c r="E407" s="203"/>
    </row>
    <row r="408">
      <c r="E408" s="203"/>
    </row>
    <row r="409">
      <c r="E409" s="203"/>
    </row>
    <row r="410">
      <c r="E410" s="203"/>
    </row>
    <row r="411">
      <c r="E411" s="203"/>
    </row>
    <row r="412">
      <c r="E412" s="203"/>
    </row>
    <row r="413">
      <c r="E413" s="203"/>
    </row>
    <row r="414">
      <c r="E414" s="203"/>
    </row>
    <row r="415">
      <c r="E415" s="203"/>
    </row>
    <row r="416">
      <c r="E416" s="203"/>
    </row>
    <row r="417">
      <c r="E417" s="203"/>
    </row>
    <row r="418">
      <c r="E418" s="203"/>
    </row>
    <row r="419">
      <c r="E419" s="203"/>
    </row>
    <row r="420">
      <c r="E420" s="203"/>
    </row>
    <row r="421">
      <c r="E421" s="203"/>
    </row>
    <row r="422">
      <c r="E422" s="203"/>
    </row>
    <row r="423">
      <c r="E423" s="203"/>
    </row>
    <row r="424">
      <c r="E424" s="203"/>
    </row>
    <row r="425">
      <c r="E425" s="203"/>
    </row>
    <row r="426">
      <c r="E426" s="203"/>
    </row>
    <row r="427">
      <c r="E427" s="203"/>
    </row>
    <row r="428">
      <c r="E428" s="203"/>
    </row>
    <row r="429">
      <c r="E429" s="203"/>
    </row>
    <row r="430">
      <c r="E430" s="203"/>
    </row>
    <row r="431">
      <c r="E431" s="203"/>
    </row>
    <row r="432">
      <c r="E432" s="203"/>
    </row>
    <row r="433">
      <c r="E433" s="203"/>
    </row>
    <row r="434">
      <c r="E434" s="203"/>
    </row>
    <row r="435">
      <c r="E435" s="203"/>
    </row>
    <row r="436">
      <c r="E436" s="203"/>
    </row>
    <row r="437">
      <c r="E437" s="203"/>
    </row>
    <row r="438">
      <c r="E438" s="203"/>
    </row>
    <row r="439">
      <c r="E439" s="203"/>
    </row>
    <row r="440">
      <c r="E440" s="203"/>
    </row>
    <row r="441">
      <c r="E441" s="203"/>
    </row>
    <row r="442">
      <c r="E442" s="203"/>
    </row>
    <row r="443">
      <c r="E443" s="203"/>
    </row>
    <row r="444">
      <c r="E444" s="203"/>
    </row>
    <row r="445">
      <c r="E445" s="203"/>
    </row>
    <row r="446">
      <c r="E446" s="203"/>
    </row>
    <row r="447">
      <c r="E447" s="203"/>
    </row>
    <row r="448">
      <c r="E448" s="203"/>
    </row>
    <row r="449">
      <c r="E449" s="203"/>
    </row>
    <row r="450">
      <c r="E450" s="203"/>
    </row>
    <row r="451">
      <c r="E451" s="203"/>
    </row>
    <row r="452">
      <c r="E452" s="203"/>
    </row>
    <row r="453">
      <c r="E453" s="203"/>
    </row>
    <row r="454">
      <c r="E454" s="203"/>
    </row>
    <row r="455">
      <c r="E455" s="203"/>
    </row>
    <row r="456">
      <c r="E456" s="203"/>
    </row>
    <row r="457">
      <c r="E457" s="203"/>
    </row>
    <row r="458">
      <c r="E458" s="203"/>
    </row>
    <row r="459">
      <c r="E459" s="203"/>
    </row>
    <row r="460">
      <c r="E460" s="203"/>
    </row>
    <row r="461">
      <c r="E461" s="203"/>
    </row>
    <row r="462">
      <c r="E462" s="203"/>
    </row>
    <row r="463">
      <c r="E463" s="203"/>
    </row>
    <row r="464">
      <c r="E464" s="203"/>
    </row>
    <row r="465">
      <c r="E465" s="203"/>
    </row>
    <row r="466">
      <c r="E466" s="203"/>
    </row>
    <row r="467">
      <c r="E467" s="203"/>
    </row>
    <row r="468">
      <c r="E468" s="203"/>
    </row>
    <row r="469">
      <c r="E469" s="203"/>
    </row>
    <row r="470">
      <c r="E470" s="203"/>
    </row>
    <row r="471">
      <c r="E471" s="203"/>
    </row>
    <row r="472">
      <c r="E472" s="203"/>
    </row>
    <row r="473">
      <c r="E473" s="203"/>
    </row>
    <row r="474">
      <c r="E474" s="203"/>
    </row>
    <row r="475">
      <c r="E475" s="203"/>
    </row>
    <row r="476">
      <c r="E476" s="203"/>
    </row>
    <row r="477">
      <c r="E477" s="203"/>
    </row>
    <row r="478">
      <c r="E478" s="203"/>
    </row>
    <row r="479">
      <c r="E479" s="203"/>
    </row>
    <row r="480">
      <c r="E480" s="203"/>
    </row>
    <row r="481">
      <c r="E481" s="203"/>
    </row>
    <row r="482">
      <c r="E482" s="203"/>
    </row>
    <row r="483">
      <c r="E483" s="203"/>
    </row>
    <row r="484">
      <c r="E484" s="203"/>
    </row>
    <row r="485">
      <c r="E485" s="203"/>
    </row>
    <row r="486">
      <c r="E486" s="203"/>
    </row>
    <row r="487">
      <c r="E487" s="203"/>
    </row>
    <row r="488">
      <c r="E488" s="203"/>
    </row>
    <row r="489">
      <c r="E489" s="203"/>
    </row>
    <row r="490">
      <c r="E490" s="203"/>
    </row>
    <row r="491">
      <c r="E491" s="203"/>
    </row>
    <row r="492">
      <c r="E492" s="203"/>
    </row>
    <row r="493">
      <c r="E493" s="203"/>
    </row>
    <row r="494">
      <c r="E494" s="203"/>
    </row>
    <row r="495">
      <c r="E495" s="203"/>
    </row>
    <row r="496">
      <c r="E496" s="203"/>
    </row>
    <row r="497">
      <c r="E497" s="203"/>
    </row>
    <row r="498">
      <c r="E498" s="203"/>
    </row>
    <row r="499">
      <c r="E499" s="203"/>
    </row>
    <row r="500">
      <c r="E500" s="203"/>
    </row>
    <row r="501">
      <c r="E501" s="203"/>
    </row>
    <row r="502">
      <c r="E502" s="203"/>
    </row>
    <row r="503">
      <c r="E503" s="203"/>
    </row>
    <row r="504">
      <c r="E504" s="203"/>
    </row>
    <row r="505">
      <c r="E505" s="203"/>
    </row>
    <row r="506">
      <c r="E506" s="203"/>
    </row>
    <row r="507">
      <c r="E507" s="203"/>
    </row>
    <row r="508">
      <c r="E508" s="203"/>
    </row>
    <row r="509">
      <c r="E509" s="203"/>
    </row>
    <row r="510">
      <c r="E510" s="203"/>
    </row>
    <row r="511">
      <c r="E511" s="203"/>
    </row>
    <row r="512">
      <c r="E512" s="203"/>
    </row>
    <row r="513">
      <c r="E513" s="203"/>
    </row>
    <row r="514">
      <c r="E514" s="203"/>
    </row>
    <row r="515">
      <c r="E515" s="203"/>
    </row>
    <row r="516">
      <c r="E516" s="203"/>
    </row>
    <row r="517">
      <c r="E517" s="203"/>
    </row>
    <row r="518">
      <c r="E518" s="203"/>
    </row>
    <row r="519">
      <c r="E519" s="203"/>
    </row>
    <row r="520">
      <c r="E520" s="203"/>
    </row>
    <row r="521">
      <c r="E521" s="203"/>
    </row>
    <row r="522">
      <c r="E522" s="203"/>
    </row>
    <row r="523">
      <c r="E523" s="203"/>
    </row>
    <row r="524">
      <c r="E524" s="203"/>
    </row>
    <row r="525">
      <c r="E525" s="203"/>
    </row>
    <row r="526">
      <c r="E526" s="203"/>
    </row>
    <row r="527">
      <c r="E527" s="203"/>
    </row>
    <row r="528">
      <c r="E528" s="203"/>
    </row>
    <row r="529">
      <c r="E529" s="203"/>
    </row>
    <row r="530">
      <c r="E530" s="203"/>
    </row>
    <row r="531">
      <c r="E531" s="203"/>
    </row>
    <row r="532">
      <c r="E532" s="203"/>
    </row>
    <row r="533">
      <c r="E533" s="203"/>
    </row>
    <row r="534">
      <c r="E534" s="203"/>
    </row>
    <row r="535">
      <c r="E535" s="203"/>
    </row>
    <row r="536">
      <c r="E536" s="203"/>
    </row>
    <row r="537">
      <c r="E537" s="203"/>
    </row>
    <row r="538">
      <c r="E538" s="203"/>
    </row>
    <row r="539">
      <c r="E539" s="203"/>
    </row>
    <row r="540">
      <c r="E540" s="203"/>
    </row>
    <row r="541">
      <c r="E541" s="203"/>
    </row>
    <row r="542">
      <c r="E542" s="203"/>
    </row>
    <row r="543">
      <c r="E543" s="203"/>
    </row>
    <row r="544">
      <c r="E544" s="203"/>
    </row>
    <row r="545">
      <c r="E545" s="203"/>
    </row>
    <row r="546">
      <c r="E546" s="203"/>
    </row>
    <row r="547">
      <c r="E547" s="203"/>
    </row>
    <row r="548">
      <c r="E548" s="203"/>
    </row>
    <row r="549">
      <c r="E549" s="203"/>
    </row>
    <row r="550">
      <c r="E550" s="203"/>
    </row>
    <row r="551">
      <c r="E551" s="203"/>
    </row>
    <row r="552">
      <c r="E552" s="203"/>
    </row>
    <row r="553">
      <c r="E553" s="203"/>
    </row>
    <row r="554">
      <c r="E554" s="203"/>
    </row>
    <row r="555">
      <c r="E555" s="203"/>
    </row>
    <row r="556">
      <c r="E556" s="203"/>
    </row>
    <row r="557">
      <c r="E557" s="203"/>
    </row>
    <row r="558">
      <c r="E558" s="203"/>
    </row>
    <row r="559">
      <c r="E559" s="203"/>
    </row>
    <row r="560">
      <c r="E560" s="203"/>
    </row>
    <row r="561">
      <c r="E561" s="203"/>
    </row>
    <row r="562">
      <c r="E562" s="203"/>
    </row>
    <row r="563">
      <c r="E563" s="203"/>
    </row>
    <row r="564">
      <c r="E564" s="203"/>
    </row>
    <row r="565">
      <c r="E565" s="203"/>
    </row>
    <row r="566">
      <c r="E566" s="203"/>
    </row>
    <row r="567">
      <c r="E567" s="203"/>
    </row>
    <row r="568">
      <c r="E568" s="203"/>
    </row>
    <row r="569">
      <c r="E569" s="203"/>
    </row>
    <row r="570">
      <c r="E570" s="203"/>
    </row>
    <row r="571">
      <c r="E571" s="203"/>
    </row>
    <row r="572">
      <c r="E572" s="203"/>
    </row>
    <row r="573">
      <c r="E573" s="203"/>
    </row>
    <row r="574">
      <c r="E574" s="203"/>
    </row>
    <row r="575">
      <c r="E575" s="203"/>
    </row>
    <row r="576">
      <c r="E576" s="203"/>
    </row>
    <row r="577">
      <c r="E577" s="203"/>
    </row>
    <row r="578">
      <c r="E578" s="203"/>
    </row>
    <row r="579">
      <c r="E579" s="203"/>
    </row>
    <row r="580">
      <c r="E580" s="203"/>
    </row>
    <row r="581">
      <c r="E581" s="203"/>
    </row>
    <row r="582">
      <c r="E582" s="203"/>
    </row>
    <row r="583">
      <c r="E583" s="203"/>
    </row>
    <row r="584">
      <c r="E584" s="203"/>
    </row>
    <row r="585">
      <c r="E585" s="203"/>
    </row>
    <row r="586">
      <c r="E586" s="203"/>
    </row>
    <row r="587">
      <c r="E587" s="203"/>
    </row>
    <row r="588">
      <c r="E588" s="203"/>
    </row>
    <row r="589">
      <c r="E589" s="203"/>
    </row>
    <row r="590">
      <c r="E590" s="203"/>
    </row>
    <row r="591">
      <c r="E591" s="203"/>
    </row>
    <row r="592">
      <c r="E592" s="203"/>
    </row>
    <row r="593">
      <c r="E593" s="203"/>
    </row>
    <row r="594">
      <c r="E594" s="203"/>
    </row>
    <row r="595">
      <c r="E595" s="203"/>
    </row>
    <row r="596">
      <c r="E596" s="203"/>
    </row>
    <row r="597">
      <c r="E597" s="203"/>
    </row>
    <row r="598">
      <c r="E598" s="203"/>
    </row>
    <row r="599">
      <c r="E599" s="203"/>
    </row>
    <row r="600">
      <c r="E600" s="203"/>
    </row>
    <row r="601">
      <c r="E601" s="203"/>
    </row>
    <row r="602">
      <c r="E602" s="203"/>
    </row>
    <row r="603">
      <c r="E603" s="203"/>
    </row>
    <row r="604">
      <c r="E604" s="203"/>
    </row>
    <row r="605">
      <c r="E605" s="203"/>
    </row>
    <row r="606">
      <c r="E606" s="203"/>
    </row>
    <row r="607">
      <c r="E607" s="203"/>
    </row>
    <row r="608">
      <c r="E608" s="203"/>
    </row>
    <row r="609">
      <c r="E609" s="203"/>
    </row>
    <row r="610">
      <c r="E610" s="203"/>
    </row>
    <row r="611">
      <c r="E611" s="203"/>
    </row>
    <row r="612">
      <c r="E612" s="203"/>
    </row>
    <row r="613">
      <c r="E613" s="203"/>
    </row>
    <row r="614">
      <c r="E614" s="203"/>
    </row>
    <row r="615">
      <c r="E615" s="203"/>
    </row>
    <row r="616">
      <c r="E616" s="203"/>
    </row>
    <row r="617">
      <c r="E617" s="203"/>
    </row>
    <row r="618">
      <c r="E618" s="203"/>
    </row>
    <row r="619">
      <c r="E619" s="203"/>
    </row>
    <row r="620">
      <c r="E620" s="203"/>
    </row>
    <row r="621">
      <c r="E621" s="203"/>
    </row>
    <row r="622">
      <c r="E622" s="203"/>
    </row>
    <row r="623">
      <c r="E623" s="203"/>
    </row>
    <row r="624">
      <c r="E624" s="203"/>
    </row>
    <row r="625">
      <c r="E625" s="203"/>
    </row>
    <row r="626">
      <c r="E626" s="203"/>
    </row>
    <row r="627">
      <c r="E627" s="203"/>
    </row>
    <row r="628">
      <c r="E628" s="203"/>
    </row>
    <row r="629">
      <c r="E629" s="203"/>
    </row>
    <row r="630">
      <c r="E630" s="203"/>
    </row>
    <row r="631">
      <c r="E631" s="203"/>
    </row>
    <row r="632">
      <c r="E632" s="203"/>
    </row>
    <row r="633">
      <c r="E633" s="203"/>
    </row>
    <row r="634">
      <c r="E634" s="203"/>
    </row>
    <row r="635">
      <c r="E635" s="203"/>
    </row>
    <row r="636">
      <c r="E636" s="203"/>
    </row>
    <row r="637">
      <c r="E637" s="203"/>
    </row>
    <row r="638">
      <c r="E638" s="203"/>
    </row>
    <row r="639">
      <c r="E639" s="203"/>
    </row>
    <row r="640">
      <c r="E640" s="203"/>
    </row>
    <row r="641">
      <c r="E641" s="203"/>
    </row>
    <row r="642">
      <c r="E642" s="203"/>
    </row>
    <row r="643">
      <c r="E643" s="203"/>
    </row>
    <row r="644">
      <c r="E644" s="203"/>
    </row>
    <row r="645">
      <c r="E645" s="203"/>
    </row>
    <row r="646">
      <c r="E646" s="203"/>
    </row>
    <row r="647">
      <c r="E647" s="203"/>
    </row>
    <row r="648">
      <c r="E648" s="203"/>
    </row>
    <row r="649">
      <c r="E649" s="203"/>
    </row>
    <row r="650">
      <c r="E650" s="203"/>
    </row>
    <row r="651">
      <c r="E651" s="203"/>
    </row>
    <row r="652">
      <c r="E652" s="203"/>
    </row>
    <row r="653">
      <c r="E653" s="203"/>
    </row>
    <row r="654">
      <c r="E654" s="203"/>
    </row>
    <row r="655">
      <c r="E655" s="203"/>
    </row>
    <row r="656">
      <c r="E656" s="203"/>
    </row>
    <row r="657">
      <c r="E657" s="203"/>
    </row>
    <row r="658">
      <c r="E658" s="203"/>
    </row>
    <row r="659">
      <c r="E659" s="203"/>
    </row>
    <row r="660">
      <c r="E660" s="203"/>
    </row>
    <row r="661">
      <c r="E661" s="203"/>
    </row>
    <row r="662">
      <c r="E662" s="203"/>
    </row>
    <row r="663">
      <c r="E663" s="203"/>
    </row>
    <row r="664">
      <c r="E664" s="203"/>
    </row>
    <row r="665">
      <c r="E665" s="203"/>
    </row>
    <row r="666">
      <c r="E666" s="203"/>
    </row>
    <row r="667">
      <c r="E667" s="203"/>
    </row>
    <row r="668">
      <c r="E668" s="203"/>
    </row>
    <row r="669">
      <c r="E669" s="203"/>
    </row>
    <row r="670">
      <c r="E670" s="203"/>
    </row>
    <row r="671">
      <c r="E671" s="203"/>
    </row>
    <row r="672">
      <c r="E672" s="203"/>
    </row>
    <row r="673">
      <c r="E673" s="203"/>
    </row>
    <row r="674">
      <c r="E674" s="203"/>
    </row>
    <row r="675">
      <c r="E675" s="203"/>
    </row>
    <row r="676">
      <c r="E676" s="203"/>
    </row>
    <row r="677">
      <c r="E677" s="203"/>
    </row>
    <row r="678">
      <c r="E678" s="203"/>
    </row>
    <row r="679">
      <c r="E679" s="203"/>
    </row>
    <row r="680">
      <c r="E680" s="203"/>
    </row>
    <row r="681">
      <c r="E681" s="203"/>
    </row>
    <row r="682">
      <c r="E682" s="203"/>
    </row>
    <row r="683">
      <c r="E683" s="203"/>
    </row>
    <row r="684">
      <c r="E684" s="203"/>
    </row>
    <row r="685">
      <c r="E685" s="203"/>
    </row>
    <row r="686">
      <c r="E686" s="203"/>
    </row>
    <row r="687">
      <c r="E687" s="203"/>
    </row>
    <row r="688">
      <c r="E688" s="203"/>
    </row>
    <row r="689">
      <c r="E689" s="203"/>
    </row>
    <row r="690">
      <c r="E690" s="203"/>
    </row>
    <row r="691">
      <c r="E691" s="203"/>
    </row>
    <row r="692">
      <c r="E692" s="203"/>
    </row>
    <row r="693">
      <c r="E693" s="203"/>
    </row>
    <row r="694">
      <c r="E694" s="203"/>
    </row>
    <row r="695">
      <c r="E695" s="203"/>
    </row>
    <row r="696">
      <c r="E696" s="203"/>
    </row>
    <row r="697">
      <c r="E697" s="203"/>
    </row>
    <row r="698">
      <c r="E698" s="203"/>
    </row>
    <row r="699">
      <c r="E699" s="203"/>
    </row>
    <row r="700">
      <c r="E700" s="203"/>
    </row>
    <row r="701">
      <c r="E701" s="203"/>
    </row>
    <row r="702">
      <c r="E702" s="203"/>
    </row>
    <row r="703">
      <c r="E703" s="203"/>
    </row>
    <row r="704">
      <c r="E704" s="203"/>
    </row>
    <row r="705">
      <c r="E705" s="203"/>
    </row>
    <row r="706">
      <c r="E706" s="203"/>
    </row>
    <row r="707">
      <c r="E707" s="203"/>
    </row>
    <row r="708">
      <c r="E708" s="203"/>
    </row>
    <row r="709">
      <c r="E709" s="203"/>
    </row>
    <row r="710">
      <c r="E710" s="203"/>
    </row>
    <row r="711">
      <c r="E711" s="203"/>
    </row>
    <row r="712">
      <c r="E712" s="203"/>
    </row>
    <row r="713">
      <c r="E713" s="203"/>
    </row>
    <row r="714">
      <c r="E714" s="203"/>
    </row>
    <row r="715">
      <c r="E715" s="203"/>
    </row>
    <row r="716">
      <c r="E716" s="203"/>
    </row>
    <row r="717">
      <c r="E717" s="203"/>
    </row>
    <row r="718">
      <c r="E718" s="203"/>
    </row>
    <row r="719">
      <c r="E719" s="203"/>
    </row>
    <row r="720">
      <c r="E720" s="203"/>
    </row>
    <row r="721">
      <c r="E721" s="203"/>
    </row>
    <row r="722">
      <c r="E722" s="203"/>
    </row>
    <row r="723">
      <c r="E723" s="203"/>
    </row>
    <row r="724">
      <c r="E724" s="203"/>
    </row>
    <row r="725">
      <c r="E725" s="203"/>
    </row>
    <row r="726">
      <c r="E726" s="203"/>
    </row>
    <row r="727">
      <c r="E727" s="203"/>
    </row>
    <row r="728">
      <c r="E728" s="203"/>
    </row>
    <row r="729">
      <c r="E729" s="203"/>
    </row>
    <row r="730">
      <c r="E730" s="203"/>
    </row>
    <row r="731">
      <c r="E731" s="203"/>
    </row>
    <row r="732">
      <c r="E732" s="203"/>
    </row>
    <row r="733">
      <c r="E733" s="203"/>
    </row>
    <row r="734">
      <c r="E734" s="203"/>
    </row>
    <row r="735">
      <c r="E735" s="203"/>
    </row>
    <row r="736">
      <c r="E736" s="203"/>
    </row>
    <row r="737">
      <c r="E737" s="203"/>
    </row>
    <row r="738">
      <c r="E738" s="203"/>
    </row>
    <row r="739">
      <c r="E739" s="203"/>
    </row>
    <row r="740">
      <c r="E740" s="203"/>
    </row>
    <row r="741">
      <c r="E741" s="203"/>
    </row>
    <row r="742">
      <c r="E742" s="203"/>
    </row>
    <row r="743">
      <c r="E743" s="203"/>
    </row>
    <row r="744">
      <c r="E744" s="203"/>
    </row>
    <row r="745">
      <c r="E745" s="203"/>
    </row>
    <row r="746">
      <c r="E746" s="203"/>
    </row>
    <row r="747">
      <c r="E747" s="203"/>
    </row>
    <row r="748">
      <c r="E748" s="203"/>
    </row>
    <row r="749">
      <c r="E749" s="203"/>
    </row>
    <row r="750">
      <c r="E750" s="203"/>
    </row>
    <row r="751">
      <c r="E751" s="203"/>
    </row>
    <row r="752">
      <c r="E752" s="203"/>
    </row>
    <row r="753">
      <c r="E753" s="203"/>
    </row>
    <row r="754">
      <c r="E754" s="203"/>
    </row>
    <row r="755">
      <c r="E755" s="203"/>
    </row>
    <row r="756">
      <c r="E756" s="203"/>
    </row>
    <row r="757">
      <c r="E757" s="203"/>
    </row>
    <row r="758">
      <c r="E758" s="203"/>
    </row>
    <row r="759">
      <c r="E759" s="203"/>
    </row>
    <row r="760">
      <c r="E760" s="203"/>
    </row>
    <row r="761">
      <c r="E761" s="203"/>
    </row>
    <row r="762">
      <c r="E762" s="203"/>
    </row>
    <row r="763">
      <c r="E763" s="203"/>
    </row>
    <row r="764">
      <c r="E764" s="203"/>
    </row>
    <row r="765">
      <c r="E765" s="203"/>
    </row>
    <row r="766">
      <c r="E766" s="203"/>
    </row>
    <row r="767">
      <c r="E767" s="203"/>
    </row>
    <row r="768">
      <c r="E768" s="203"/>
    </row>
    <row r="769">
      <c r="E769" s="203"/>
    </row>
    <row r="770">
      <c r="E770" s="203"/>
    </row>
    <row r="771">
      <c r="E771" s="203"/>
    </row>
    <row r="772">
      <c r="E772" s="203"/>
    </row>
    <row r="773">
      <c r="E773" s="203"/>
    </row>
    <row r="774">
      <c r="E774" s="203"/>
    </row>
    <row r="775">
      <c r="E775" s="203"/>
    </row>
    <row r="776">
      <c r="E776" s="203"/>
    </row>
    <row r="777">
      <c r="E777" s="203"/>
    </row>
    <row r="778">
      <c r="E778" s="203"/>
    </row>
    <row r="779">
      <c r="E779" s="203"/>
    </row>
    <row r="780">
      <c r="E780" s="203"/>
    </row>
    <row r="781">
      <c r="E781" s="203"/>
    </row>
    <row r="782">
      <c r="E782" s="203"/>
    </row>
    <row r="783">
      <c r="E783" s="203"/>
    </row>
    <row r="784">
      <c r="E784" s="203"/>
    </row>
    <row r="785">
      <c r="E785" s="203"/>
    </row>
    <row r="786">
      <c r="E786" s="203"/>
    </row>
    <row r="787">
      <c r="E787" s="203"/>
    </row>
    <row r="788">
      <c r="E788" s="203"/>
    </row>
    <row r="789">
      <c r="E789" s="203"/>
    </row>
    <row r="790">
      <c r="E790" s="203"/>
    </row>
    <row r="791">
      <c r="E791" s="203"/>
    </row>
    <row r="792">
      <c r="E792" s="203"/>
    </row>
    <row r="793">
      <c r="E793" s="203"/>
    </row>
    <row r="794">
      <c r="E794" s="203"/>
    </row>
    <row r="795">
      <c r="E795" s="203"/>
    </row>
    <row r="796">
      <c r="E796" s="203"/>
    </row>
    <row r="797">
      <c r="E797" s="203"/>
    </row>
    <row r="798">
      <c r="E798" s="203"/>
    </row>
    <row r="799">
      <c r="E799" s="203"/>
    </row>
    <row r="800">
      <c r="E800" s="203"/>
    </row>
    <row r="801">
      <c r="E801" s="203"/>
    </row>
    <row r="802">
      <c r="E802" s="203"/>
    </row>
    <row r="803">
      <c r="E803" s="203"/>
    </row>
    <row r="804">
      <c r="E804" s="203"/>
    </row>
    <row r="805">
      <c r="E805" s="203"/>
    </row>
    <row r="806">
      <c r="E806" s="203"/>
    </row>
    <row r="807">
      <c r="E807" s="203"/>
    </row>
    <row r="808">
      <c r="E808" s="203"/>
    </row>
    <row r="809">
      <c r="E809" s="203"/>
    </row>
    <row r="810">
      <c r="E810" s="203"/>
    </row>
    <row r="811">
      <c r="E811" s="203"/>
    </row>
    <row r="812">
      <c r="E812" s="203"/>
    </row>
    <row r="813">
      <c r="E813" s="203"/>
    </row>
    <row r="814">
      <c r="E814" s="203"/>
    </row>
    <row r="815">
      <c r="E815" s="203"/>
    </row>
    <row r="816">
      <c r="E816" s="203"/>
    </row>
    <row r="817">
      <c r="E817" s="203"/>
    </row>
    <row r="818">
      <c r="E818" s="203"/>
    </row>
    <row r="819">
      <c r="E819" s="203"/>
    </row>
    <row r="820">
      <c r="E820" s="203"/>
    </row>
    <row r="821">
      <c r="E821" s="203"/>
    </row>
    <row r="822">
      <c r="E822" s="203"/>
    </row>
    <row r="823">
      <c r="E823" s="203"/>
    </row>
    <row r="824">
      <c r="E824" s="203"/>
    </row>
    <row r="825">
      <c r="E825" s="203"/>
    </row>
    <row r="826">
      <c r="E826" s="203"/>
    </row>
    <row r="827">
      <c r="E827" s="203"/>
    </row>
    <row r="828">
      <c r="E828" s="203"/>
    </row>
    <row r="829">
      <c r="E829" s="203"/>
    </row>
    <row r="830">
      <c r="E830" s="203"/>
    </row>
    <row r="831">
      <c r="E831" s="203"/>
    </row>
    <row r="832">
      <c r="E832" s="203"/>
    </row>
    <row r="833">
      <c r="E833" s="203"/>
    </row>
    <row r="834">
      <c r="E834" s="203"/>
    </row>
    <row r="835">
      <c r="E835" s="203"/>
    </row>
    <row r="836">
      <c r="E836" s="203"/>
    </row>
    <row r="837">
      <c r="E837" s="203"/>
    </row>
    <row r="838">
      <c r="E838" s="203"/>
    </row>
    <row r="839">
      <c r="E839" s="203"/>
    </row>
    <row r="840">
      <c r="E840" s="203"/>
    </row>
    <row r="841">
      <c r="E841" s="203"/>
    </row>
    <row r="842">
      <c r="E842" s="203"/>
    </row>
    <row r="843">
      <c r="E843" s="203"/>
    </row>
    <row r="844">
      <c r="E844" s="203"/>
    </row>
    <row r="845">
      <c r="E845" s="203"/>
    </row>
    <row r="846">
      <c r="E846" s="203"/>
    </row>
    <row r="847">
      <c r="E847" s="203"/>
    </row>
    <row r="848">
      <c r="E848" s="203"/>
    </row>
    <row r="849">
      <c r="E849" s="203"/>
    </row>
    <row r="850">
      <c r="E850" s="203"/>
    </row>
    <row r="851">
      <c r="E851" s="203"/>
    </row>
    <row r="852">
      <c r="E852" s="203"/>
    </row>
    <row r="853">
      <c r="E853" s="203"/>
    </row>
    <row r="854">
      <c r="E854" s="203"/>
    </row>
    <row r="855">
      <c r="E855" s="203"/>
    </row>
    <row r="856">
      <c r="E856" s="203"/>
    </row>
    <row r="857">
      <c r="E857" s="203"/>
    </row>
    <row r="858">
      <c r="E858" s="203"/>
    </row>
    <row r="859">
      <c r="E859" s="203"/>
    </row>
    <row r="860">
      <c r="E860" s="203"/>
    </row>
    <row r="861">
      <c r="E861" s="203"/>
    </row>
    <row r="862">
      <c r="E862" s="203"/>
    </row>
    <row r="863">
      <c r="E863" s="203"/>
    </row>
    <row r="864">
      <c r="E864" s="203"/>
    </row>
    <row r="865">
      <c r="E865" s="203"/>
    </row>
    <row r="866">
      <c r="E866" s="203"/>
    </row>
    <row r="867">
      <c r="E867" s="203"/>
    </row>
    <row r="868">
      <c r="E868" s="203"/>
    </row>
    <row r="869">
      <c r="E869" s="203"/>
    </row>
    <row r="870">
      <c r="E870" s="203"/>
    </row>
    <row r="871">
      <c r="E871" s="203"/>
    </row>
    <row r="872">
      <c r="E872" s="203"/>
    </row>
    <row r="873">
      <c r="E873" s="203"/>
    </row>
    <row r="874">
      <c r="E874" s="203"/>
    </row>
    <row r="875">
      <c r="E875" s="203"/>
    </row>
    <row r="876">
      <c r="E876" s="203"/>
    </row>
    <row r="877">
      <c r="E877" s="203"/>
    </row>
    <row r="878">
      <c r="E878" s="203"/>
    </row>
    <row r="879">
      <c r="E879" s="203"/>
    </row>
    <row r="880">
      <c r="E880" s="203"/>
    </row>
    <row r="881">
      <c r="E881" s="203"/>
    </row>
    <row r="882">
      <c r="E882" s="203"/>
    </row>
    <row r="883">
      <c r="E883" s="203"/>
    </row>
    <row r="884">
      <c r="E884" s="203"/>
    </row>
    <row r="885">
      <c r="E885" s="203"/>
    </row>
    <row r="886">
      <c r="E886" s="203"/>
    </row>
    <row r="887">
      <c r="E887" s="203"/>
    </row>
    <row r="888">
      <c r="E888" s="203"/>
    </row>
    <row r="889">
      <c r="E889" s="203"/>
    </row>
    <row r="890">
      <c r="E890" s="203"/>
    </row>
    <row r="891">
      <c r="E891" s="203"/>
    </row>
    <row r="892">
      <c r="E892" s="203"/>
    </row>
    <row r="893">
      <c r="E893" s="203"/>
    </row>
    <row r="894">
      <c r="E894" s="203"/>
    </row>
    <row r="895">
      <c r="E895" s="203"/>
    </row>
    <row r="896">
      <c r="E896" s="203"/>
    </row>
    <row r="897">
      <c r="E897" s="203"/>
    </row>
    <row r="898">
      <c r="E898" s="203"/>
    </row>
    <row r="899">
      <c r="E899" s="203"/>
    </row>
    <row r="900">
      <c r="E900" s="203"/>
    </row>
    <row r="901">
      <c r="E901" s="203"/>
    </row>
    <row r="902">
      <c r="E902" s="203"/>
    </row>
    <row r="903">
      <c r="E903" s="203"/>
    </row>
    <row r="904">
      <c r="E904" s="203"/>
    </row>
    <row r="905">
      <c r="E905" s="203"/>
    </row>
    <row r="906">
      <c r="E906" s="203"/>
    </row>
    <row r="907">
      <c r="E907" s="203"/>
    </row>
    <row r="908">
      <c r="E908" s="203"/>
    </row>
    <row r="909">
      <c r="E909" s="203"/>
    </row>
    <row r="910">
      <c r="E910" s="203"/>
    </row>
    <row r="911">
      <c r="E911" s="203"/>
    </row>
    <row r="912">
      <c r="E912" s="203"/>
    </row>
    <row r="913">
      <c r="E913" s="203"/>
    </row>
    <row r="914">
      <c r="E914" s="203"/>
    </row>
    <row r="915">
      <c r="E915" s="203"/>
    </row>
    <row r="916">
      <c r="E916" s="203"/>
    </row>
    <row r="917">
      <c r="E917" s="203"/>
    </row>
    <row r="918">
      <c r="E918" s="203"/>
    </row>
    <row r="919">
      <c r="E919" s="203"/>
    </row>
    <row r="920">
      <c r="E920" s="203"/>
    </row>
    <row r="921">
      <c r="E921" s="203"/>
    </row>
    <row r="922">
      <c r="E922" s="203"/>
    </row>
    <row r="923">
      <c r="E923" s="203"/>
    </row>
    <row r="924">
      <c r="E924" s="203"/>
    </row>
    <row r="925">
      <c r="E925" s="203"/>
    </row>
    <row r="926">
      <c r="E926" s="203"/>
    </row>
    <row r="927">
      <c r="E927" s="203"/>
    </row>
    <row r="928">
      <c r="E928" s="203"/>
    </row>
    <row r="929">
      <c r="E929" s="203"/>
    </row>
    <row r="930">
      <c r="E930" s="203"/>
    </row>
    <row r="931">
      <c r="E931" s="203"/>
    </row>
    <row r="932">
      <c r="E932" s="203"/>
    </row>
    <row r="933">
      <c r="E933" s="203"/>
    </row>
    <row r="934">
      <c r="E934" s="203"/>
    </row>
    <row r="935">
      <c r="E935" s="203"/>
    </row>
    <row r="936">
      <c r="E936" s="203"/>
    </row>
    <row r="937">
      <c r="E937" s="203"/>
    </row>
    <row r="938">
      <c r="E938" s="203"/>
    </row>
    <row r="939">
      <c r="E939" s="203"/>
    </row>
    <row r="940">
      <c r="E940" s="203"/>
    </row>
    <row r="941">
      <c r="E941" s="203"/>
    </row>
    <row r="942">
      <c r="E942" s="203"/>
    </row>
    <row r="943">
      <c r="E943" s="203"/>
    </row>
    <row r="944">
      <c r="E944" s="203"/>
    </row>
    <row r="945">
      <c r="E945" s="203"/>
    </row>
    <row r="946">
      <c r="E946" s="203"/>
    </row>
    <row r="947">
      <c r="E947" s="203"/>
    </row>
    <row r="948">
      <c r="E948" s="203"/>
    </row>
    <row r="949">
      <c r="E949" s="203"/>
    </row>
    <row r="950">
      <c r="E950" s="203"/>
    </row>
    <row r="951">
      <c r="E951" s="203"/>
    </row>
    <row r="952">
      <c r="E952" s="203"/>
    </row>
    <row r="953">
      <c r="E953" s="203"/>
    </row>
    <row r="954">
      <c r="E954" s="203"/>
    </row>
    <row r="955">
      <c r="E955" s="203"/>
    </row>
    <row r="956">
      <c r="E956" s="203"/>
    </row>
    <row r="957">
      <c r="E957" s="203"/>
    </row>
    <row r="958">
      <c r="E958" s="203"/>
    </row>
    <row r="959">
      <c r="E959" s="203"/>
    </row>
    <row r="960">
      <c r="E960" s="203"/>
    </row>
    <row r="961">
      <c r="E961" s="203"/>
    </row>
    <row r="962">
      <c r="E962" s="203"/>
    </row>
    <row r="963">
      <c r="E963" s="203"/>
    </row>
    <row r="964">
      <c r="E964" s="203"/>
    </row>
    <row r="965">
      <c r="E965" s="203"/>
    </row>
    <row r="966">
      <c r="E966" s="203"/>
    </row>
    <row r="967">
      <c r="E967" s="203"/>
    </row>
    <row r="968">
      <c r="E968" s="203"/>
    </row>
    <row r="969">
      <c r="E969" s="203"/>
    </row>
    <row r="970">
      <c r="E970" s="203"/>
    </row>
    <row r="971">
      <c r="E971" s="203"/>
    </row>
    <row r="972">
      <c r="E972" s="203"/>
    </row>
    <row r="973">
      <c r="E973" s="203"/>
    </row>
    <row r="974">
      <c r="E974" s="203"/>
    </row>
    <row r="975">
      <c r="E975" s="203"/>
    </row>
    <row r="976">
      <c r="E976" s="203"/>
    </row>
    <row r="977">
      <c r="E977" s="203"/>
    </row>
    <row r="978">
      <c r="E978" s="203"/>
    </row>
    <row r="979">
      <c r="E979" s="203"/>
    </row>
    <row r="980">
      <c r="E980" s="203"/>
    </row>
    <row r="981">
      <c r="E981" s="203"/>
    </row>
    <row r="982">
      <c r="E982" s="203"/>
    </row>
    <row r="983">
      <c r="E983" s="203"/>
    </row>
    <row r="984">
      <c r="E984" s="203"/>
    </row>
    <row r="985">
      <c r="E985" s="203"/>
    </row>
    <row r="986">
      <c r="E986" s="203"/>
    </row>
    <row r="987">
      <c r="E987" s="203"/>
    </row>
    <row r="988">
      <c r="E988" s="203"/>
    </row>
    <row r="989">
      <c r="E989" s="203"/>
    </row>
    <row r="990">
      <c r="E990" s="203"/>
    </row>
    <row r="991">
      <c r="E991" s="203"/>
    </row>
    <row r="992">
      <c r="E992" s="203"/>
    </row>
    <row r="993">
      <c r="E993" s="203"/>
    </row>
    <row r="994">
      <c r="E994" s="203"/>
    </row>
    <row r="995">
      <c r="E995" s="203"/>
    </row>
    <row r="996">
      <c r="E996" s="203"/>
    </row>
    <row r="997">
      <c r="E997" s="203"/>
    </row>
    <row r="998">
      <c r="E998" s="203"/>
    </row>
    <row r="999">
      <c r="E999" s="203"/>
    </row>
    <row r="1000">
      <c r="E1000" s="203"/>
    </row>
  </sheetData>
  <mergeCells count="50">
    <mergeCell ref="C64:C65"/>
    <mergeCell ref="D64:D65"/>
    <mergeCell ref="E64:E65"/>
    <mergeCell ref="A75:E75"/>
    <mergeCell ref="D76:D77"/>
    <mergeCell ref="E76:E77"/>
    <mergeCell ref="A84:E84"/>
    <mergeCell ref="D85:D86"/>
    <mergeCell ref="E85:E86"/>
    <mergeCell ref="A98:E98"/>
    <mergeCell ref="C99:C100"/>
    <mergeCell ref="D99:D100"/>
    <mergeCell ref="E99:E100"/>
    <mergeCell ref="A107:E107"/>
    <mergeCell ref="C13:C14"/>
    <mergeCell ref="D13:D14"/>
    <mergeCell ref="A2:E2"/>
    <mergeCell ref="A3:B9"/>
    <mergeCell ref="C3:C4"/>
    <mergeCell ref="D3:D4"/>
    <mergeCell ref="E3:E4"/>
    <mergeCell ref="A12:E12"/>
    <mergeCell ref="E13:E14"/>
    <mergeCell ref="A48:E48"/>
    <mergeCell ref="C49:C50"/>
    <mergeCell ref="D49:D50"/>
    <mergeCell ref="E49:E50"/>
    <mergeCell ref="A49:B61"/>
    <mergeCell ref="A64:B73"/>
    <mergeCell ref="A76:B82"/>
    <mergeCell ref="A85:B97"/>
    <mergeCell ref="A99:B106"/>
    <mergeCell ref="A108:B113"/>
    <mergeCell ref="A116:B127"/>
    <mergeCell ref="A13:B18"/>
    <mergeCell ref="A20:E20"/>
    <mergeCell ref="A21:B46"/>
    <mergeCell ref="C21:C22"/>
    <mergeCell ref="D21:D22"/>
    <mergeCell ref="E21:E22"/>
    <mergeCell ref="A63:E63"/>
    <mergeCell ref="C76:C77"/>
    <mergeCell ref="C85:C86"/>
    <mergeCell ref="C108:C109"/>
    <mergeCell ref="D108:D109"/>
    <mergeCell ref="E108:E109"/>
    <mergeCell ref="A115:E115"/>
    <mergeCell ref="C116:C117"/>
    <mergeCell ref="D116:D117"/>
    <mergeCell ref="E116:E117"/>
  </mergeCells>
  <printOptions horizontalCentered="1" verticalCentered="1"/>
  <pageMargins bottom="0.7874015748031497" footer="0.0" header="0.0" left="0.5118110236220472" right="0.5118110236220472" top="0.7874015748031497"/>
  <pageSetup paperSize="9" orientation="portrait"/>
  <rowBreaks count="1" manualBreakCount="1">
    <brk id="83" man="1"/>
  </row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27.86"/>
    <col customWidth="1" min="2" max="2" width="68.0"/>
    <col customWidth="1" min="3" max="3" width="56.29"/>
    <col customWidth="1" min="4" max="6" width="10.14"/>
    <col customWidth="1" min="7" max="26" width="9.86"/>
  </cols>
  <sheetData>
    <row r="1" ht="12.75" customHeight="1">
      <c r="A1" s="222" t="s">
        <v>323</v>
      </c>
      <c r="B1" s="115"/>
      <c r="C1" s="116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</row>
    <row r="2" ht="12.75" customHeight="1">
      <c r="A2" s="224" t="s">
        <v>323</v>
      </c>
      <c r="B2" s="225" t="s">
        <v>324</v>
      </c>
      <c r="C2" s="226">
        <v>67.19</v>
      </c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</row>
    <row r="3" ht="12.75" customHeight="1">
      <c r="A3" s="227"/>
      <c r="B3" s="225" t="s">
        <v>325</v>
      </c>
      <c r="C3" s="226">
        <v>67.19</v>
      </c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ht="12.75" customHeight="1">
      <c r="A4" s="227"/>
      <c r="B4" s="225" t="s">
        <v>326</v>
      </c>
      <c r="C4" s="226">
        <v>67.19</v>
      </c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  <c r="O4" s="223"/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</row>
    <row r="5" ht="12.75" customHeight="1">
      <c r="A5" s="227"/>
      <c r="B5" s="225" t="s">
        <v>327</v>
      </c>
      <c r="C5" s="226">
        <v>84.88</v>
      </c>
      <c r="D5" s="223"/>
      <c r="E5" s="223"/>
      <c r="F5" s="223"/>
      <c r="G5" s="223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</row>
    <row r="6" ht="12.75" customHeight="1">
      <c r="A6" s="227"/>
      <c r="B6" s="225" t="s">
        <v>328</v>
      </c>
      <c r="C6" s="226">
        <v>38.19</v>
      </c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</row>
    <row r="7" ht="12.75" customHeight="1">
      <c r="A7" s="227"/>
      <c r="B7" s="225" t="s">
        <v>329</v>
      </c>
      <c r="C7" s="226">
        <v>38.19</v>
      </c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</row>
    <row r="8" ht="12.75" customHeight="1">
      <c r="A8" s="227"/>
      <c r="B8" s="225" t="s">
        <v>330</v>
      </c>
      <c r="C8" s="226">
        <v>38.19</v>
      </c>
      <c r="D8" s="223"/>
      <c r="E8" s="223"/>
      <c r="F8" s="223"/>
      <c r="G8" s="223"/>
      <c r="H8" s="223"/>
      <c r="I8" s="223"/>
      <c r="J8" s="223"/>
      <c r="K8" s="223"/>
      <c r="L8" s="223"/>
      <c r="M8" s="223"/>
      <c r="N8" s="223"/>
      <c r="O8" s="223"/>
      <c r="P8" s="223"/>
      <c r="Q8" s="223"/>
      <c r="R8" s="223"/>
      <c r="S8" s="223"/>
      <c r="T8" s="223"/>
      <c r="U8" s="223"/>
      <c r="V8" s="223"/>
      <c r="W8" s="223"/>
      <c r="X8" s="223"/>
      <c r="Y8" s="223"/>
      <c r="Z8" s="223"/>
    </row>
    <row r="9" ht="12.75" customHeight="1">
      <c r="A9" s="228"/>
      <c r="B9" s="225" t="s">
        <v>272</v>
      </c>
      <c r="C9" s="226">
        <v>22.28</v>
      </c>
      <c r="D9" s="223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</row>
    <row r="10" ht="12.75" customHeight="1">
      <c r="A10" s="223"/>
      <c r="B10" s="229" t="s">
        <v>331</v>
      </c>
      <c r="C10" s="226">
        <v>38.19</v>
      </c>
      <c r="D10" s="223"/>
      <c r="E10" s="223"/>
      <c r="F10" s="223"/>
      <c r="G10" s="223"/>
      <c r="H10" s="223"/>
      <c r="I10" s="223"/>
      <c r="J10" s="223"/>
      <c r="K10" s="223"/>
      <c r="L10" s="223"/>
      <c r="M10" s="223"/>
      <c r="N10" s="223"/>
      <c r="O10" s="223"/>
      <c r="P10" s="223"/>
      <c r="Q10" s="223"/>
      <c r="R10" s="223"/>
      <c r="S10" s="223"/>
      <c r="T10" s="223"/>
      <c r="U10" s="223"/>
      <c r="V10" s="223"/>
      <c r="W10" s="223"/>
      <c r="X10" s="223"/>
      <c r="Y10" s="223"/>
      <c r="Z10" s="223"/>
    </row>
    <row r="11" ht="12.75" customHeight="1">
      <c r="A11" s="223"/>
      <c r="B11" s="230" t="s">
        <v>332</v>
      </c>
      <c r="C11" s="231"/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</row>
    <row r="12" ht="12.75" customHeight="1">
      <c r="A12" s="223"/>
      <c r="B12" s="232" t="s">
        <v>333</v>
      </c>
      <c r="C12" s="231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</row>
    <row r="13" ht="12.75" customHeight="1">
      <c r="A13" s="223"/>
      <c r="B13" s="223"/>
      <c r="C13" s="223"/>
      <c r="D13" s="223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223"/>
      <c r="Z13" s="223"/>
    </row>
    <row r="14" ht="12.75" customHeight="1">
      <c r="A14" s="223"/>
      <c r="B14" s="223"/>
      <c r="C14" s="223"/>
      <c r="D14" s="223"/>
      <c r="E14" s="223"/>
      <c r="F14" s="223"/>
      <c r="G14" s="223"/>
      <c r="H14" s="223"/>
      <c r="I14" s="223"/>
      <c r="J14" s="223"/>
      <c r="K14" s="223"/>
      <c r="L14" s="223"/>
      <c r="M14" s="223"/>
      <c r="N14" s="223"/>
      <c r="O14" s="223"/>
      <c r="P14" s="223"/>
      <c r="Q14" s="223"/>
      <c r="R14" s="223"/>
      <c r="S14" s="223"/>
      <c r="T14" s="223"/>
      <c r="U14" s="223"/>
      <c r="V14" s="223"/>
      <c r="W14" s="223"/>
      <c r="X14" s="223"/>
      <c r="Y14" s="223"/>
      <c r="Z14" s="223"/>
    </row>
    <row r="15" ht="12.75" customHeight="1">
      <c r="A15" s="223"/>
      <c r="B15" s="223"/>
      <c r="C15" s="223"/>
      <c r="D15" s="223"/>
      <c r="E15" s="223"/>
      <c r="F15" s="223"/>
      <c r="G15" s="223"/>
      <c r="H15" s="223"/>
      <c r="I15" s="223"/>
      <c r="J15" s="223"/>
      <c r="K15" s="223"/>
      <c r="L15" s="223"/>
      <c r="M15" s="223"/>
      <c r="N15" s="223"/>
      <c r="O15" s="223"/>
      <c r="P15" s="223"/>
      <c r="Q15" s="223"/>
      <c r="R15" s="223"/>
      <c r="S15" s="223"/>
      <c r="T15" s="223"/>
      <c r="U15" s="223"/>
      <c r="V15" s="223"/>
      <c r="W15" s="223"/>
      <c r="X15" s="223"/>
      <c r="Y15" s="223"/>
      <c r="Z15" s="223"/>
    </row>
    <row r="16" ht="12.75" customHeight="1">
      <c r="A16" s="223"/>
      <c r="B16" s="223"/>
      <c r="C16" s="223"/>
      <c r="D16" s="223"/>
      <c r="E16" s="223"/>
      <c r="F16" s="223"/>
      <c r="G16" s="223"/>
      <c r="H16" s="223"/>
      <c r="I16" s="223"/>
      <c r="J16" s="223"/>
      <c r="K16" s="223"/>
      <c r="L16" s="223"/>
      <c r="M16" s="223"/>
      <c r="N16" s="223"/>
      <c r="O16" s="223"/>
      <c r="P16" s="223"/>
      <c r="Q16" s="223"/>
      <c r="R16" s="223"/>
      <c r="S16" s="223"/>
      <c r="T16" s="223"/>
      <c r="U16" s="223"/>
      <c r="V16" s="223"/>
      <c r="W16" s="223"/>
      <c r="X16" s="223"/>
      <c r="Y16" s="223"/>
      <c r="Z16" s="223"/>
    </row>
    <row r="17" ht="12.75" customHeight="1">
      <c r="A17" s="223"/>
      <c r="B17" s="223"/>
      <c r="C17" s="223"/>
      <c r="D17" s="223"/>
      <c r="E17" s="223"/>
      <c r="F17" s="223"/>
      <c r="G17" s="223"/>
      <c r="H17" s="223"/>
      <c r="I17" s="223"/>
      <c r="J17" s="223"/>
      <c r="K17" s="223"/>
      <c r="L17" s="223"/>
      <c r="M17" s="223"/>
      <c r="N17" s="223"/>
      <c r="O17" s="223"/>
      <c r="P17" s="223"/>
      <c r="Q17" s="223"/>
      <c r="R17" s="223"/>
      <c r="S17" s="223"/>
      <c r="T17" s="223"/>
      <c r="U17" s="223"/>
      <c r="V17" s="223"/>
      <c r="W17" s="223"/>
      <c r="X17" s="223"/>
      <c r="Y17" s="223"/>
      <c r="Z17" s="223"/>
    </row>
    <row r="18" ht="12.75" customHeight="1">
      <c r="A18" s="223"/>
      <c r="B18" s="223"/>
      <c r="C18" s="223"/>
      <c r="D18" s="223"/>
      <c r="E18" s="223"/>
      <c r="F18" s="223"/>
      <c r="G18" s="223"/>
      <c r="H18" s="223"/>
      <c r="I18" s="223"/>
      <c r="J18" s="223"/>
      <c r="K18" s="223"/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223"/>
      <c r="Y18" s="223"/>
      <c r="Z18" s="223"/>
    </row>
    <row r="19" ht="12.75" customHeight="1">
      <c r="A19" s="223"/>
      <c r="B19" s="223"/>
      <c r="C19" s="223"/>
      <c r="D19" s="223"/>
      <c r="E19" s="223"/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V19" s="223"/>
      <c r="W19" s="223"/>
      <c r="X19" s="223"/>
      <c r="Y19" s="223"/>
      <c r="Z19" s="223"/>
    </row>
    <row r="20" ht="12.75" customHeight="1">
      <c r="A20" s="223"/>
      <c r="B20" s="223"/>
      <c r="C20" s="223"/>
      <c r="D20" s="223"/>
      <c r="E20" s="223"/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3"/>
      <c r="S20" s="223"/>
      <c r="T20" s="223"/>
      <c r="U20" s="223"/>
      <c r="V20" s="223"/>
      <c r="W20" s="223"/>
      <c r="X20" s="223"/>
      <c r="Y20" s="223"/>
      <c r="Z20" s="223"/>
    </row>
    <row r="21" ht="12.75" customHeight="1">
      <c r="A21" s="223"/>
      <c r="B21" s="223"/>
      <c r="C21" s="223"/>
      <c r="D21" s="223"/>
      <c r="E21" s="223"/>
      <c r="F21" s="223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/>
      <c r="U21" s="223"/>
      <c r="V21" s="223"/>
      <c r="W21" s="223"/>
      <c r="X21" s="223"/>
      <c r="Y21" s="223"/>
      <c r="Z21" s="223"/>
    </row>
    <row r="22" ht="12.75" customHeight="1">
      <c r="A22" s="223"/>
      <c r="B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</row>
    <row r="23" ht="12.75" customHeight="1">
      <c r="A23" s="223"/>
      <c r="B23" s="223"/>
      <c r="C23" s="223"/>
      <c r="D23" s="223"/>
      <c r="E23" s="223"/>
      <c r="F23" s="223"/>
      <c r="G23" s="223"/>
      <c r="H23" s="223"/>
      <c r="I23" s="223"/>
      <c r="J23" s="223"/>
      <c r="K23" s="223"/>
      <c r="L23" s="223"/>
      <c r="M23" s="223"/>
      <c r="N23" s="223"/>
      <c r="O23" s="223"/>
      <c r="P23" s="223"/>
      <c r="Q23" s="223"/>
      <c r="R23" s="223"/>
      <c r="S23" s="223"/>
      <c r="T23" s="223"/>
      <c r="U23" s="223"/>
      <c r="V23" s="223"/>
      <c r="W23" s="223"/>
      <c r="X23" s="223"/>
      <c r="Y23" s="223"/>
      <c r="Z23" s="223"/>
    </row>
    <row r="24" ht="12.75" customHeight="1">
      <c r="A24" s="223"/>
      <c r="B24" s="223"/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223"/>
      <c r="Q24" s="223"/>
      <c r="R24" s="223"/>
      <c r="S24" s="223"/>
      <c r="T24" s="223"/>
      <c r="U24" s="223"/>
      <c r="V24" s="223"/>
      <c r="W24" s="223"/>
      <c r="X24" s="223"/>
      <c r="Y24" s="223"/>
      <c r="Z24" s="223"/>
    </row>
    <row r="25" ht="12.75" customHeight="1">
      <c r="A25" s="223"/>
      <c r="B25" s="223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/>
      <c r="X25" s="223"/>
      <c r="Y25" s="223"/>
      <c r="Z25" s="223"/>
    </row>
    <row r="26" ht="12.75" customHeight="1">
      <c r="A26" s="223"/>
      <c r="B26" s="223"/>
      <c r="C26" s="223"/>
      <c r="D26" s="223"/>
      <c r="E26" s="223"/>
      <c r="F26" s="223"/>
      <c r="G26" s="223"/>
      <c r="H26" s="223"/>
      <c r="I26" s="223"/>
      <c r="J26" s="223"/>
      <c r="K26" s="223"/>
      <c r="L26" s="223"/>
      <c r="M26" s="223"/>
      <c r="N26" s="223"/>
      <c r="O26" s="223"/>
      <c r="P26" s="223"/>
      <c r="Q26" s="223"/>
      <c r="R26" s="223"/>
      <c r="S26" s="223"/>
      <c r="T26" s="223"/>
      <c r="U26" s="223"/>
      <c r="V26" s="223"/>
      <c r="W26" s="223"/>
      <c r="X26" s="223"/>
      <c r="Y26" s="223"/>
      <c r="Z26" s="223"/>
    </row>
    <row r="27" ht="12.75" customHeight="1">
      <c r="A27" s="223"/>
      <c r="B27" s="223"/>
      <c r="C27" s="223"/>
      <c r="D27" s="223"/>
      <c r="E27" s="223"/>
      <c r="F27" s="223"/>
      <c r="G27" s="223"/>
      <c r="H27" s="223"/>
      <c r="I27" s="223"/>
      <c r="J27" s="223"/>
      <c r="K27" s="223"/>
      <c r="L27" s="223"/>
      <c r="M27" s="223"/>
      <c r="N27" s="223"/>
      <c r="O27" s="223"/>
      <c r="P27" s="223"/>
      <c r="Q27" s="223"/>
      <c r="R27" s="223"/>
      <c r="S27" s="223"/>
      <c r="T27" s="223"/>
      <c r="U27" s="223"/>
      <c r="V27" s="223"/>
      <c r="W27" s="223"/>
      <c r="X27" s="223"/>
      <c r="Y27" s="223"/>
      <c r="Z27" s="223"/>
    </row>
    <row r="28" ht="12.75" customHeight="1">
      <c r="A28" s="223"/>
      <c r="B28" s="223"/>
      <c r="C28" s="223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</row>
    <row r="29" ht="12.75" customHeight="1">
      <c r="A29" s="223"/>
      <c r="B29" s="223"/>
      <c r="C29" s="223"/>
      <c r="D29" s="223"/>
      <c r="E29" s="223"/>
      <c r="F29" s="223"/>
      <c r="G29" s="223"/>
      <c r="H29" s="223"/>
      <c r="I29" s="223"/>
      <c r="J29" s="223"/>
      <c r="K29" s="223"/>
      <c r="L29" s="223"/>
      <c r="M29" s="223"/>
      <c r="N29" s="223"/>
      <c r="O29" s="223"/>
      <c r="P29" s="223"/>
      <c r="Q29" s="223"/>
      <c r="R29" s="223"/>
      <c r="S29" s="223"/>
      <c r="T29" s="223"/>
      <c r="U29" s="223"/>
      <c r="V29" s="223"/>
      <c r="W29" s="223"/>
      <c r="X29" s="223"/>
      <c r="Y29" s="223"/>
      <c r="Z29" s="223"/>
    </row>
    <row r="30" ht="12.75" customHeight="1">
      <c r="A30" s="223"/>
      <c r="B30" s="223"/>
      <c r="C30" s="223"/>
      <c r="D30" s="223"/>
      <c r="E30" s="223"/>
      <c r="F30" s="223"/>
      <c r="G30" s="223"/>
      <c r="H30" s="223"/>
      <c r="I30" s="223"/>
      <c r="J30" s="223"/>
      <c r="K30" s="223"/>
      <c r="L30" s="223"/>
      <c r="M30" s="223"/>
      <c r="N30" s="223"/>
      <c r="O30" s="223"/>
      <c r="P30" s="223"/>
      <c r="Q30" s="223"/>
      <c r="R30" s="223"/>
      <c r="S30" s="223"/>
      <c r="T30" s="223"/>
      <c r="U30" s="223"/>
      <c r="V30" s="223"/>
      <c r="W30" s="223"/>
      <c r="X30" s="223"/>
      <c r="Y30" s="223"/>
      <c r="Z30" s="223"/>
    </row>
    <row r="31" ht="12.75" customHeight="1">
      <c r="A31" s="223"/>
      <c r="B31" s="223"/>
      <c r="C31" s="223"/>
      <c r="D31" s="223"/>
      <c r="E31" s="223"/>
      <c r="F31" s="223"/>
      <c r="G31" s="223"/>
      <c r="H31" s="223"/>
      <c r="I31" s="223"/>
      <c r="J31" s="223"/>
      <c r="K31" s="223"/>
      <c r="L31" s="223"/>
      <c r="M31" s="223"/>
      <c r="N31" s="223"/>
      <c r="O31" s="223"/>
      <c r="P31" s="223"/>
      <c r="Q31" s="223"/>
      <c r="R31" s="223"/>
      <c r="S31" s="223"/>
      <c r="T31" s="223"/>
      <c r="U31" s="223"/>
      <c r="V31" s="223"/>
      <c r="W31" s="223"/>
      <c r="X31" s="223"/>
      <c r="Y31" s="223"/>
      <c r="Z31" s="223"/>
    </row>
    <row r="32" ht="12.75" customHeight="1">
      <c r="A32" s="223"/>
      <c r="B32" s="223"/>
      <c r="C32" s="223"/>
      <c r="D32" s="223"/>
      <c r="E32" s="223"/>
      <c r="F32" s="223"/>
      <c r="G32" s="223"/>
      <c r="H32" s="223"/>
      <c r="I32" s="223"/>
      <c r="J32" s="223"/>
      <c r="K32" s="223"/>
      <c r="L32" s="223"/>
      <c r="M32" s="223"/>
      <c r="N32" s="223"/>
      <c r="O32" s="223"/>
      <c r="P32" s="223"/>
      <c r="Q32" s="223"/>
      <c r="R32" s="223"/>
      <c r="S32" s="223"/>
      <c r="T32" s="223"/>
      <c r="U32" s="223"/>
      <c r="V32" s="223"/>
      <c r="W32" s="223"/>
      <c r="X32" s="223"/>
      <c r="Y32" s="223"/>
      <c r="Z32" s="223"/>
    </row>
    <row r="33" ht="12.75" customHeight="1">
      <c r="A33" s="223"/>
      <c r="B33" s="223"/>
      <c r="C33" s="223"/>
      <c r="D33" s="223"/>
      <c r="E33" s="223"/>
      <c r="F33" s="223"/>
      <c r="G33" s="223"/>
      <c r="H33" s="223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23"/>
      <c r="W33" s="223"/>
      <c r="X33" s="223"/>
      <c r="Y33" s="223"/>
      <c r="Z33" s="223"/>
    </row>
    <row r="34" ht="12.75" customHeight="1">
      <c r="A34" s="223"/>
      <c r="B34" s="223"/>
      <c r="C34" s="223"/>
      <c r="D34" s="223"/>
      <c r="E34" s="223"/>
      <c r="F34" s="223"/>
      <c r="G34" s="223"/>
      <c r="H34" s="223"/>
      <c r="I34" s="223"/>
      <c r="J34" s="223"/>
      <c r="K34" s="223"/>
      <c r="L34" s="223"/>
      <c r="M34" s="223"/>
      <c r="N34" s="223"/>
      <c r="O34" s="223"/>
      <c r="P34" s="223"/>
      <c r="Q34" s="223"/>
      <c r="R34" s="223"/>
      <c r="S34" s="223"/>
      <c r="T34" s="223"/>
      <c r="U34" s="223"/>
      <c r="V34" s="223"/>
      <c r="W34" s="223"/>
      <c r="X34" s="223"/>
      <c r="Y34" s="223"/>
      <c r="Z34" s="223"/>
    </row>
    <row r="35" ht="12.75" customHeight="1">
      <c r="A35" s="223"/>
      <c r="B35" s="223"/>
      <c r="C35" s="223"/>
      <c r="D35" s="223"/>
      <c r="E35" s="223"/>
      <c r="F35" s="223"/>
      <c r="G35" s="223"/>
      <c r="H35" s="223"/>
      <c r="I35" s="223"/>
      <c r="J35" s="223"/>
      <c r="K35" s="223"/>
      <c r="L35" s="223"/>
      <c r="M35" s="223"/>
      <c r="N35" s="223"/>
      <c r="O35" s="223"/>
      <c r="P35" s="223"/>
      <c r="Q35" s="223"/>
      <c r="R35" s="223"/>
      <c r="S35" s="223"/>
      <c r="T35" s="223"/>
      <c r="U35" s="223"/>
      <c r="V35" s="223"/>
      <c r="W35" s="223"/>
      <c r="X35" s="223"/>
      <c r="Y35" s="223"/>
      <c r="Z35" s="223"/>
    </row>
    <row r="36" ht="12.75" customHeight="1">
      <c r="A36" s="223"/>
      <c r="B36" s="223"/>
      <c r="C36" s="223"/>
      <c r="D36" s="223"/>
      <c r="E36" s="223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223"/>
    </row>
    <row r="37" ht="12.75" customHeight="1">
      <c r="A37" s="223"/>
      <c r="B37" s="223"/>
      <c r="C37" s="223"/>
      <c r="D37" s="223"/>
      <c r="E37" s="223"/>
      <c r="F37" s="223"/>
      <c r="G37" s="223"/>
      <c r="H37" s="223"/>
      <c r="I37" s="223"/>
      <c r="J37" s="223"/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223"/>
      <c r="Z37" s="223"/>
    </row>
    <row r="38" ht="12.75" customHeight="1">
      <c r="A38" s="223"/>
      <c r="B38" s="223"/>
      <c r="C38" s="223"/>
      <c r="D38" s="223"/>
      <c r="E38" s="223"/>
      <c r="F38" s="223"/>
      <c r="G38" s="223"/>
      <c r="H38" s="223"/>
      <c r="I38" s="223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223"/>
      <c r="Z38" s="223"/>
    </row>
    <row r="39" ht="12.75" customHeight="1">
      <c r="A39" s="223"/>
      <c r="B39" s="223"/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223"/>
      <c r="Z39" s="223"/>
    </row>
    <row r="40" ht="12.75" customHeight="1">
      <c r="A40" s="223"/>
      <c r="B40" s="223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223"/>
      <c r="Z40" s="223"/>
    </row>
    <row r="41" ht="12.75" customHeight="1">
      <c r="A41" s="223"/>
      <c r="B41" s="223"/>
      <c r="C41" s="223"/>
      <c r="D41" s="223"/>
      <c r="E41" s="223"/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223"/>
    </row>
    <row r="42" ht="12.75" customHeight="1">
      <c r="A42" s="223"/>
      <c r="B42" s="223"/>
      <c r="C42" s="223"/>
      <c r="D42" s="223"/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223"/>
      <c r="Z42" s="223"/>
    </row>
    <row r="43" ht="12.75" customHeight="1">
      <c r="A43" s="223"/>
      <c r="B43" s="223"/>
      <c r="C43" s="223"/>
      <c r="D43" s="223"/>
      <c r="E43" s="223"/>
      <c r="F43" s="223"/>
      <c r="G43" s="223"/>
      <c r="H43" s="223"/>
      <c r="I43" s="223"/>
      <c r="J43" s="223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</row>
    <row r="44" ht="12.75" customHeight="1">
      <c r="A44" s="223"/>
      <c r="B44" s="223"/>
      <c r="C44" s="223"/>
      <c r="D44" s="223"/>
      <c r="E44" s="223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</row>
    <row r="45" ht="12.75" customHeight="1">
      <c r="A45" s="223"/>
      <c r="B45" s="223"/>
      <c r="C45" s="223"/>
      <c r="D45" s="223"/>
      <c r="E45" s="223"/>
      <c r="F45" s="223"/>
      <c r="G45" s="223"/>
      <c r="H45" s="223"/>
      <c r="I45" s="223"/>
      <c r="J45" s="223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</row>
    <row r="46" ht="12.75" customHeight="1">
      <c r="A46" s="223"/>
      <c r="B46" s="223"/>
      <c r="C46" s="223"/>
      <c r="D46" s="223"/>
      <c r="E46" s="223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</row>
    <row r="47" ht="12.75" customHeight="1">
      <c r="A47" s="223"/>
      <c r="B47" s="223"/>
      <c r="C47" s="223"/>
      <c r="D47" s="223"/>
      <c r="E47" s="223"/>
      <c r="F47" s="223"/>
      <c r="G47" s="223"/>
      <c r="H47" s="223"/>
      <c r="I47" s="223"/>
      <c r="J47" s="223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223"/>
      <c r="Z47" s="223"/>
    </row>
    <row r="48" ht="12.75" customHeight="1">
      <c r="A48" s="223"/>
      <c r="B48" s="223"/>
      <c r="C48" s="223"/>
      <c r="D48" s="223"/>
      <c r="E48" s="223"/>
      <c r="F48" s="223"/>
      <c r="G48" s="223"/>
      <c r="H48" s="223"/>
      <c r="I48" s="223"/>
      <c r="J48" s="223"/>
      <c r="K48" s="223"/>
      <c r="L48" s="223"/>
      <c r="M48" s="223"/>
      <c r="N48" s="223"/>
      <c r="O48" s="223"/>
      <c r="P48" s="223"/>
      <c r="Q48" s="223"/>
      <c r="R48" s="223"/>
      <c r="S48" s="223"/>
      <c r="T48" s="223"/>
      <c r="U48" s="223"/>
      <c r="V48" s="223"/>
      <c r="W48" s="223"/>
      <c r="X48" s="223"/>
      <c r="Y48" s="223"/>
      <c r="Z48" s="223"/>
    </row>
    <row r="49" ht="12.75" customHeight="1">
      <c r="A49" s="223"/>
      <c r="B49" s="223"/>
      <c r="C49" s="223"/>
      <c r="D49" s="223"/>
      <c r="E49" s="223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223"/>
      <c r="Z49" s="223"/>
    </row>
    <row r="50" ht="12.75" customHeight="1">
      <c r="A50" s="223"/>
      <c r="B50" s="223"/>
      <c r="C50" s="223"/>
      <c r="D50" s="223"/>
      <c r="E50" s="223"/>
      <c r="F50" s="223"/>
      <c r="G50" s="223"/>
      <c r="H50" s="223"/>
      <c r="I50" s="223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223"/>
      <c r="Y50" s="223"/>
      <c r="Z50" s="223"/>
    </row>
    <row r="51" ht="12.75" customHeight="1">
      <c r="A51" s="223"/>
      <c r="B51" s="223"/>
      <c r="C51" s="223"/>
      <c r="D51" s="223"/>
      <c r="E51" s="223"/>
      <c r="F51" s="223"/>
      <c r="G51" s="223"/>
      <c r="H51" s="223"/>
      <c r="I51" s="223"/>
      <c r="J51" s="223"/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  <c r="X51" s="223"/>
      <c r="Y51" s="223"/>
      <c r="Z51" s="223"/>
    </row>
    <row r="52" ht="12.75" customHeight="1">
      <c r="A52" s="223"/>
      <c r="B52" s="223"/>
      <c r="C52" s="223"/>
      <c r="D52" s="223"/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</row>
    <row r="53" ht="12.75" customHeight="1">
      <c r="A53" s="223"/>
      <c r="B53" s="223"/>
      <c r="C53" s="223"/>
      <c r="D53" s="223"/>
      <c r="E53" s="223"/>
      <c r="F53" s="223"/>
      <c r="G53" s="223"/>
      <c r="H53" s="223"/>
      <c r="I53" s="223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223"/>
      <c r="X53" s="223"/>
      <c r="Y53" s="223"/>
      <c r="Z53" s="223"/>
    </row>
    <row r="54" ht="12.75" customHeight="1">
      <c r="A54" s="223"/>
      <c r="B54" s="223"/>
      <c r="C54" s="223"/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</row>
    <row r="55" ht="12.75" customHeight="1">
      <c r="A55" s="223"/>
      <c r="B55" s="223"/>
      <c r="C55" s="223"/>
      <c r="D55" s="223"/>
      <c r="E55" s="223"/>
      <c r="F55" s="223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  <c r="S55" s="223"/>
      <c r="T55" s="223"/>
      <c r="U55" s="223"/>
      <c r="V55" s="223"/>
      <c r="W55" s="223"/>
      <c r="X55" s="223"/>
      <c r="Y55" s="223"/>
      <c r="Z55" s="223"/>
    </row>
    <row r="56" ht="12.75" customHeight="1">
      <c r="A56" s="223"/>
      <c r="B56" s="223"/>
      <c r="C56" s="223"/>
      <c r="D56" s="223"/>
      <c r="E56" s="223"/>
      <c r="F56" s="223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223"/>
    </row>
    <row r="57" ht="12.75" customHeight="1">
      <c r="A57" s="223"/>
      <c r="B57" s="223"/>
      <c r="C57" s="223"/>
      <c r="D57" s="223"/>
      <c r="E57" s="223"/>
      <c r="F57" s="223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  <c r="S57" s="223"/>
      <c r="T57" s="223"/>
      <c r="U57" s="223"/>
      <c r="V57" s="223"/>
      <c r="W57" s="223"/>
      <c r="X57" s="223"/>
      <c r="Y57" s="223"/>
      <c r="Z57" s="223"/>
    </row>
    <row r="58" ht="12.75" customHeight="1">
      <c r="A58" s="223"/>
      <c r="B58" s="223"/>
      <c r="C58" s="223"/>
      <c r="D58" s="223"/>
      <c r="E58" s="223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</row>
    <row r="59" ht="12.75" customHeight="1">
      <c r="A59" s="223"/>
      <c r="B59" s="223"/>
      <c r="C59" s="223"/>
      <c r="D59" s="223"/>
      <c r="E59" s="223"/>
      <c r="F59" s="22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  <c r="S59" s="223"/>
      <c r="T59" s="223"/>
      <c r="U59" s="223"/>
      <c r="V59" s="223"/>
      <c r="W59" s="223"/>
      <c r="X59" s="223"/>
      <c r="Y59" s="223"/>
      <c r="Z59" s="223"/>
    </row>
    <row r="60" ht="12.75" customHeight="1">
      <c r="A60" s="223"/>
      <c r="B60" s="223"/>
      <c r="C60" s="223"/>
      <c r="D60" s="223"/>
      <c r="E60" s="223"/>
      <c r="F60" s="223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  <c r="S60" s="223"/>
      <c r="T60" s="223"/>
      <c r="U60" s="223"/>
      <c r="V60" s="223"/>
      <c r="W60" s="223"/>
      <c r="X60" s="223"/>
      <c r="Y60" s="223"/>
      <c r="Z60" s="223"/>
    </row>
    <row r="61" ht="12.75" customHeight="1">
      <c r="A61" s="223"/>
      <c r="B61" s="223"/>
      <c r="C61" s="223"/>
      <c r="D61" s="223"/>
      <c r="E61" s="223"/>
      <c r="F61" s="223"/>
      <c r="G61" s="223"/>
      <c r="H61" s="223"/>
      <c r="I61" s="223"/>
      <c r="J61" s="223"/>
      <c r="K61" s="223"/>
      <c r="L61" s="223"/>
      <c r="M61" s="223"/>
      <c r="N61" s="223"/>
      <c r="O61" s="223"/>
      <c r="P61" s="223"/>
      <c r="Q61" s="223"/>
      <c r="R61" s="223"/>
      <c r="S61" s="223"/>
      <c r="T61" s="223"/>
      <c r="U61" s="223"/>
      <c r="V61" s="223"/>
      <c r="W61" s="223"/>
      <c r="X61" s="223"/>
      <c r="Y61" s="223"/>
      <c r="Z61" s="223"/>
    </row>
    <row r="62" ht="12.75" customHeight="1">
      <c r="A62" s="223"/>
      <c r="B62" s="223"/>
      <c r="C62" s="223"/>
      <c r="D62" s="223"/>
      <c r="E62" s="223"/>
      <c r="F62" s="223"/>
      <c r="G62" s="223"/>
      <c r="H62" s="223"/>
      <c r="I62" s="223"/>
      <c r="J62" s="223"/>
      <c r="K62" s="223"/>
      <c r="L62" s="223"/>
      <c r="M62" s="223"/>
      <c r="N62" s="223"/>
      <c r="O62" s="223"/>
      <c r="P62" s="223"/>
      <c r="Q62" s="223"/>
      <c r="R62" s="223"/>
      <c r="S62" s="223"/>
      <c r="T62" s="223"/>
      <c r="U62" s="223"/>
      <c r="V62" s="223"/>
      <c r="W62" s="223"/>
      <c r="X62" s="223"/>
      <c r="Y62" s="223"/>
      <c r="Z62" s="223"/>
    </row>
    <row r="63" ht="12.75" customHeight="1">
      <c r="A63" s="223"/>
      <c r="B63" s="223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</row>
    <row r="64" ht="12.75" customHeight="1">
      <c r="A64" s="223"/>
      <c r="B64" s="223"/>
      <c r="C64" s="223"/>
      <c r="D64" s="223"/>
      <c r="E64" s="223"/>
      <c r="F64" s="223"/>
      <c r="G64" s="223"/>
      <c r="H64" s="223"/>
      <c r="I64" s="223"/>
      <c r="J64" s="223"/>
      <c r="K64" s="223"/>
      <c r="L64" s="223"/>
      <c r="M64" s="223"/>
      <c r="N64" s="223"/>
      <c r="O64" s="223"/>
      <c r="P64" s="223"/>
      <c r="Q64" s="223"/>
      <c r="R64" s="223"/>
      <c r="S64" s="223"/>
      <c r="T64" s="223"/>
      <c r="U64" s="223"/>
      <c r="V64" s="223"/>
      <c r="W64" s="223"/>
      <c r="X64" s="223"/>
      <c r="Y64" s="223"/>
      <c r="Z64" s="223"/>
    </row>
    <row r="65" ht="12.75" customHeight="1">
      <c r="A65" s="223"/>
      <c r="B65" s="223"/>
      <c r="C65" s="223"/>
      <c r="D65" s="223"/>
      <c r="E65" s="223"/>
      <c r="F65" s="223"/>
      <c r="G65" s="223"/>
      <c r="H65" s="223"/>
      <c r="I65" s="223"/>
      <c r="J65" s="223"/>
      <c r="K65" s="223"/>
      <c r="L65" s="223"/>
      <c r="M65" s="223"/>
      <c r="N65" s="223"/>
      <c r="O65" s="223"/>
      <c r="P65" s="223"/>
      <c r="Q65" s="223"/>
      <c r="R65" s="223"/>
      <c r="S65" s="223"/>
      <c r="T65" s="223"/>
      <c r="U65" s="223"/>
      <c r="V65" s="223"/>
      <c r="W65" s="223"/>
      <c r="X65" s="223"/>
      <c r="Y65" s="223"/>
      <c r="Z65" s="223"/>
    </row>
    <row r="66" ht="12.75" customHeight="1">
      <c r="A66" s="223"/>
      <c r="B66" s="223"/>
      <c r="C66" s="223"/>
      <c r="D66" s="223"/>
      <c r="E66" s="223"/>
      <c r="F66" s="223"/>
      <c r="G66" s="223"/>
      <c r="H66" s="223"/>
      <c r="I66" s="223"/>
      <c r="J66" s="223"/>
      <c r="K66" s="223"/>
      <c r="L66" s="223"/>
      <c r="M66" s="223"/>
      <c r="N66" s="223"/>
      <c r="O66" s="223"/>
      <c r="P66" s="223"/>
      <c r="Q66" s="223"/>
      <c r="R66" s="223"/>
      <c r="S66" s="223"/>
      <c r="T66" s="223"/>
      <c r="U66" s="223"/>
      <c r="V66" s="223"/>
      <c r="W66" s="223"/>
      <c r="X66" s="223"/>
      <c r="Y66" s="223"/>
      <c r="Z66" s="223"/>
    </row>
    <row r="67" ht="12.75" customHeight="1">
      <c r="A67" s="223"/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223"/>
      <c r="T67" s="223"/>
      <c r="U67" s="223"/>
      <c r="V67" s="223"/>
      <c r="W67" s="223"/>
      <c r="X67" s="223"/>
      <c r="Y67" s="223"/>
      <c r="Z67" s="223"/>
    </row>
    <row r="68" ht="12.75" customHeight="1">
      <c r="A68" s="223"/>
      <c r="B68" s="223"/>
      <c r="C68" s="223"/>
      <c r="D68" s="223"/>
      <c r="E68" s="223"/>
      <c r="F68" s="223"/>
      <c r="G68" s="223"/>
      <c r="H68" s="223"/>
      <c r="I68" s="223"/>
      <c r="J68" s="223"/>
      <c r="K68" s="223"/>
      <c r="L68" s="223"/>
      <c r="M68" s="223"/>
      <c r="N68" s="223"/>
      <c r="O68" s="223"/>
      <c r="P68" s="223"/>
      <c r="Q68" s="223"/>
      <c r="R68" s="223"/>
      <c r="S68" s="223"/>
      <c r="T68" s="223"/>
      <c r="U68" s="223"/>
      <c r="V68" s="223"/>
      <c r="W68" s="223"/>
      <c r="X68" s="223"/>
      <c r="Y68" s="223"/>
      <c r="Z68" s="223"/>
    </row>
    <row r="69" ht="12.75" customHeight="1">
      <c r="A69" s="223"/>
      <c r="B69" s="223"/>
      <c r="C69" s="223"/>
      <c r="D69" s="223"/>
      <c r="E69" s="223"/>
      <c r="F69" s="223"/>
      <c r="G69" s="223"/>
      <c r="H69" s="223"/>
      <c r="I69" s="223"/>
      <c r="J69" s="223"/>
      <c r="K69" s="223"/>
      <c r="L69" s="223"/>
      <c r="M69" s="223"/>
      <c r="N69" s="223"/>
      <c r="O69" s="223"/>
      <c r="P69" s="223"/>
      <c r="Q69" s="223"/>
      <c r="R69" s="223"/>
      <c r="S69" s="223"/>
      <c r="T69" s="223"/>
      <c r="U69" s="223"/>
      <c r="V69" s="223"/>
      <c r="W69" s="223"/>
      <c r="X69" s="223"/>
      <c r="Y69" s="223"/>
      <c r="Z69" s="223"/>
    </row>
    <row r="70" ht="12.75" customHeight="1">
      <c r="A70" s="223"/>
      <c r="B70" s="223"/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23"/>
      <c r="P70" s="223"/>
      <c r="Q70" s="223"/>
      <c r="R70" s="223"/>
      <c r="S70" s="223"/>
      <c r="T70" s="223"/>
      <c r="U70" s="223"/>
      <c r="V70" s="223"/>
      <c r="W70" s="223"/>
      <c r="X70" s="223"/>
      <c r="Y70" s="223"/>
      <c r="Z70" s="223"/>
    </row>
    <row r="71" ht="12.75" customHeight="1">
      <c r="A71" s="223"/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  <c r="N71" s="223"/>
      <c r="O71" s="223"/>
      <c r="P71" s="223"/>
      <c r="Q71" s="223"/>
      <c r="R71" s="223"/>
      <c r="S71" s="223"/>
      <c r="T71" s="223"/>
      <c r="U71" s="223"/>
      <c r="V71" s="223"/>
      <c r="W71" s="223"/>
      <c r="X71" s="223"/>
      <c r="Y71" s="223"/>
      <c r="Z71" s="223"/>
    </row>
    <row r="72" ht="12.75" customHeight="1">
      <c r="A72" s="223"/>
      <c r="B72" s="223"/>
      <c r="C72" s="223"/>
      <c r="D72" s="223"/>
      <c r="E72" s="223"/>
      <c r="F72" s="223"/>
      <c r="G72" s="223"/>
      <c r="H72" s="223"/>
      <c r="I72" s="223"/>
      <c r="J72" s="223"/>
      <c r="K72" s="223"/>
      <c r="L72" s="223"/>
      <c r="M72" s="223"/>
      <c r="N72" s="223"/>
      <c r="O72" s="223"/>
      <c r="P72" s="223"/>
      <c r="Q72" s="223"/>
      <c r="R72" s="223"/>
      <c r="S72" s="223"/>
      <c r="T72" s="223"/>
      <c r="U72" s="223"/>
      <c r="V72" s="223"/>
      <c r="W72" s="223"/>
      <c r="X72" s="223"/>
      <c r="Y72" s="223"/>
      <c r="Z72" s="223"/>
    </row>
    <row r="73" ht="12.75" customHeight="1">
      <c r="A73" s="223"/>
      <c r="B73" s="223"/>
      <c r="C73" s="223"/>
      <c r="D73" s="223"/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23"/>
      <c r="P73" s="223"/>
      <c r="Q73" s="223"/>
      <c r="R73" s="223"/>
      <c r="S73" s="223"/>
      <c r="T73" s="223"/>
      <c r="U73" s="223"/>
      <c r="V73" s="223"/>
      <c r="W73" s="223"/>
      <c r="X73" s="223"/>
      <c r="Y73" s="223"/>
      <c r="Z73" s="223"/>
    </row>
    <row r="74" ht="12.75" customHeight="1">
      <c r="A74" s="223"/>
      <c r="B74" s="223"/>
      <c r="C74" s="223"/>
      <c r="D74" s="223"/>
      <c r="E74" s="223"/>
      <c r="F74" s="223"/>
      <c r="G74" s="223"/>
      <c r="H74" s="223"/>
      <c r="I74" s="223"/>
      <c r="J74" s="223"/>
      <c r="K74" s="223"/>
      <c r="L74" s="223"/>
      <c r="M74" s="223"/>
      <c r="N74" s="223"/>
      <c r="O74" s="223"/>
      <c r="P74" s="223"/>
      <c r="Q74" s="223"/>
      <c r="R74" s="223"/>
      <c r="S74" s="223"/>
      <c r="T74" s="223"/>
      <c r="U74" s="223"/>
      <c r="V74" s="223"/>
      <c r="W74" s="223"/>
      <c r="X74" s="223"/>
      <c r="Y74" s="223"/>
      <c r="Z74" s="223"/>
    </row>
    <row r="75" ht="12.75" customHeight="1">
      <c r="A75" s="223"/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223"/>
      <c r="T75" s="223"/>
      <c r="U75" s="223"/>
      <c r="V75" s="223"/>
      <c r="W75" s="223"/>
      <c r="X75" s="223"/>
      <c r="Y75" s="223"/>
      <c r="Z75" s="223"/>
    </row>
    <row r="76" ht="12.75" customHeight="1">
      <c r="A76" s="223"/>
      <c r="B76" s="223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23"/>
      <c r="P76" s="223"/>
      <c r="Q76" s="223"/>
      <c r="R76" s="223"/>
      <c r="S76" s="223"/>
      <c r="T76" s="223"/>
      <c r="U76" s="223"/>
      <c r="V76" s="223"/>
      <c r="W76" s="223"/>
      <c r="X76" s="223"/>
      <c r="Y76" s="223"/>
      <c r="Z76" s="223"/>
    </row>
    <row r="77" ht="12.75" customHeight="1">
      <c r="A77" s="223"/>
      <c r="B77" s="223"/>
      <c r="C77" s="223"/>
      <c r="D77" s="223"/>
      <c r="E77" s="223"/>
      <c r="F77" s="223"/>
      <c r="G77" s="223"/>
      <c r="H77" s="223"/>
      <c r="I77" s="223"/>
      <c r="J77" s="223"/>
      <c r="K77" s="223"/>
      <c r="L77" s="223"/>
      <c r="M77" s="223"/>
      <c r="N77" s="223"/>
      <c r="O77" s="223"/>
      <c r="P77" s="223"/>
      <c r="Q77" s="223"/>
      <c r="R77" s="223"/>
      <c r="S77" s="223"/>
      <c r="T77" s="223"/>
      <c r="U77" s="223"/>
      <c r="V77" s="223"/>
      <c r="W77" s="223"/>
      <c r="X77" s="223"/>
      <c r="Y77" s="223"/>
      <c r="Z77" s="223"/>
    </row>
    <row r="78" ht="12.75" customHeight="1">
      <c r="A78" s="223"/>
      <c r="B78" s="223"/>
      <c r="C78" s="223"/>
      <c r="D78" s="223"/>
      <c r="E78" s="223"/>
      <c r="F78" s="223"/>
      <c r="G78" s="223"/>
      <c r="H78" s="223"/>
      <c r="I78" s="223"/>
      <c r="J78" s="223"/>
      <c r="K78" s="223"/>
      <c r="L78" s="223"/>
      <c r="M78" s="223"/>
      <c r="N78" s="223"/>
      <c r="O78" s="223"/>
      <c r="P78" s="223"/>
      <c r="Q78" s="223"/>
      <c r="R78" s="223"/>
      <c r="S78" s="223"/>
      <c r="T78" s="223"/>
      <c r="U78" s="223"/>
      <c r="V78" s="223"/>
      <c r="W78" s="223"/>
      <c r="X78" s="223"/>
      <c r="Y78" s="223"/>
      <c r="Z78" s="223"/>
    </row>
    <row r="79" ht="12.75" customHeight="1">
      <c r="A79" s="223"/>
      <c r="B79" s="223"/>
      <c r="C79" s="223"/>
      <c r="D79" s="223"/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23"/>
      <c r="P79" s="223"/>
      <c r="Q79" s="223"/>
      <c r="R79" s="223"/>
      <c r="S79" s="223"/>
      <c r="T79" s="223"/>
      <c r="U79" s="223"/>
      <c r="V79" s="223"/>
      <c r="W79" s="223"/>
      <c r="X79" s="223"/>
      <c r="Y79" s="223"/>
      <c r="Z79" s="223"/>
    </row>
    <row r="80" ht="12.75" customHeight="1">
      <c r="A80" s="223"/>
      <c r="B80" s="223"/>
      <c r="C80" s="223"/>
      <c r="D80" s="223"/>
      <c r="E80" s="223"/>
      <c r="F80" s="223"/>
      <c r="G80" s="223"/>
      <c r="H80" s="223"/>
      <c r="I80" s="223"/>
      <c r="J80" s="223"/>
      <c r="K80" s="223"/>
      <c r="L80" s="223"/>
      <c r="M80" s="223"/>
      <c r="N80" s="223"/>
      <c r="O80" s="223"/>
      <c r="P80" s="223"/>
      <c r="Q80" s="223"/>
      <c r="R80" s="223"/>
      <c r="S80" s="223"/>
      <c r="T80" s="223"/>
      <c r="U80" s="223"/>
      <c r="V80" s="223"/>
      <c r="W80" s="223"/>
      <c r="X80" s="223"/>
      <c r="Y80" s="223"/>
      <c r="Z80" s="223"/>
    </row>
    <row r="81" ht="12.75" customHeight="1">
      <c r="A81" s="223"/>
      <c r="B81" s="223"/>
      <c r="C81" s="223"/>
      <c r="D81" s="223"/>
      <c r="E81" s="223"/>
      <c r="F81" s="223"/>
      <c r="G81" s="223"/>
      <c r="H81" s="223"/>
      <c r="I81" s="223"/>
      <c r="J81" s="223"/>
      <c r="K81" s="223"/>
      <c r="L81" s="223"/>
      <c r="M81" s="223"/>
      <c r="N81" s="223"/>
      <c r="O81" s="223"/>
      <c r="P81" s="223"/>
      <c r="Q81" s="223"/>
      <c r="R81" s="223"/>
      <c r="S81" s="223"/>
      <c r="T81" s="223"/>
      <c r="U81" s="223"/>
      <c r="V81" s="223"/>
      <c r="W81" s="223"/>
      <c r="X81" s="223"/>
      <c r="Y81" s="223"/>
      <c r="Z81" s="223"/>
    </row>
    <row r="82" ht="12.75" customHeight="1">
      <c r="A82" s="223"/>
      <c r="B82" s="223"/>
      <c r="C82" s="223"/>
      <c r="D82" s="223"/>
      <c r="E82" s="223"/>
      <c r="F82" s="223"/>
      <c r="G82" s="223"/>
      <c r="H82" s="223"/>
      <c r="I82" s="223"/>
      <c r="J82" s="223"/>
      <c r="K82" s="223"/>
      <c r="L82" s="223"/>
      <c r="M82" s="223"/>
      <c r="N82" s="223"/>
      <c r="O82" s="223"/>
      <c r="P82" s="223"/>
      <c r="Q82" s="223"/>
      <c r="R82" s="223"/>
      <c r="S82" s="223"/>
      <c r="T82" s="223"/>
      <c r="U82" s="223"/>
      <c r="V82" s="223"/>
      <c r="W82" s="223"/>
      <c r="X82" s="223"/>
      <c r="Y82" s="223"/>
      <c r="Z82" s="223"/>
    </row>
    <row r="83" ht="12.75" customHeight="1">
      <c r="A83" s="223"/>
      <c r="B83" s="223"/>
      <c r="C83" s="223"/>
      <c r="D83" s="223"/>
      <c r="E83" s="223"/>
      <c r="F83" s="223"/>
      <c r="G83" s="223"/>
      <c r="H83" s="223"/>
      <c r="I83" s="223"/>
      <c r="J83" s="223"/>
      <c r="K83" s="223"/>
      <c r="L83" s="223"/>
      <c r="M83" s="223"/>
      <c r="N83" s="223"/>
      <c r="O83" s="223"/>
      <c r="P83" s="223"/>
      <c r="Q83" s="223"/>
      <c r="R83" s="223"/>
      <c r="S83" s="223"/>
      <c r="T83" s="223"/>
      <c r="U83" s="223"/>
      <c r="V83" s="223"/>
      <c r="W83" s="223"/>
      <c r="X83" s="223"/>
      <c r="Y83" s="223"/>
      <c r="Z83" s="223"/>
    </row>
    <row r="84" ht="12.75" customHeight="1">
      <c r="A84" s="223"/>
      <c r="B84" s="223"/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  <c r="N84" s="223"/>
      <c r="O84" s="223"/>
      <c r="P84" s="223"/>
      <c r="Q84" s="223"/>
      <c r="R84" s="223"/>
      <c r="S84" s="223"/>
      <c r="T84" s="223"/>
      <c r="U84" s="223"/>
      <c r="V84" s="223"/>
      <c r="W84" s="223"/>
      <c r="X84" s="223"/>
      <c r="Y84" s="223"/>
      <c r="Z84" s="223"/>
    </row>
    <row r="85" ht="12.75" customHeight="1">
      <c r="A85" s="223"/>
      <c r="B85" s="223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  <c r="N85" s="223"/>
      <c r="O85" s="223"/>
      <c r="P85" s="223"/>
      <c r="Q85" s="223"/>
      <c r="R85" s="223"/>
      <c r="S85" s="223"/>
      <c r="T85" s="223"/>
      <c r="U85" s="223"/>
      <c r="V85" s="223"/>
      <c r="W85" s="223"/>
      <c r="X85" s="223"/>
      <c r="Y85" s="223"/>
      <c r="Z85" s="223"/>
    </row>
    <row r="86" ht="12.75" customHeight="1">
      <c r="A86" s="223"/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  <c r="N86" s="223"/>
      <c r="O86" s="223"/>
      <c r="P86" s="223"/>
      <c r="Q86" s="223"/>
      <c r="R86" s="223"/>
      <c r="S86" s="223"/>
      <c r="T86" s="223"/>
      <c r="U86" s="223"/>
      <c r="V86" s="223"/>
      <c r="W86" s="223"/>
      <c r="X86" s="223"/>
      <c r="Y86" s="223"/>
      <c r="Z86" s="223"/>
    </row>
    <row r="87" ht="12.75" customHeight="1">
      <c r="A87" s="223"/>
      <c r="B87" s="223"/>
      <c r="C87" s="223"/>
      <c r="D87" s="223"/>
      <c r="E87" s="223"/>
      <c r="F87" s="223"/>
      <c r="G87" s="223"/>
      <c r="H87" s="223"/>
      <c r="I87" s="223"/>
      <c r="J87" s="223"/>
      <c r="K87" s="223"/>
      <c r="L87" s="223"/>
      <c r="M87" s="223"/>
      <c r="N87" s="223"/>
      <c r="O87" s="223"/>
      <c r="P87" s="223"/>
      <c r="Q87" s="223"/>
      <c r="R87" s="223"/>
      <c r="S87" s="223"/>
      <c r="T87" s="223"/>
      <c r="U87" s="223"/>
      <c r="V87" s="223"/>
      <c r="W87" s="223"/>
      <c r="X87" s="223"/>
      <c r="Y87" s="223"/>
      <c r="Z87" s="223"/>
    </row>
    <row r="88" ht="12.75" customHeight="1">
      <c r="A88" s="223"/>
      <c r="B88" s="223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  <c r="N88" s="223"/>
      <c r="O88" s="223"/>
      <c r="P88" s="223"/>
      <c r="Q88" s="223"/>
      <c r="R88" s="223"/>
      <c r="S88" s="223"/>
      <c r="T88" s="223"/>
      <c r="U88" s="223"/>
      <c r="V88" s="223"/>
      <c r="W88" s="223"/>
      <c r="X88" s="223"/>
      <c r="Y88" s="223"/>
      <c r="Z88" s="223"/>
    </row>
    <row r="89" ht="12.75" customHeight="1">
      <c r="A89" s="223"/>
      <c r="B89" s="223"/>
      <c r="C89" s="223"/>
      <c r="D89" s="223"/>
      <c r="E89" s="223"/>
      <c r="F89" s="223"/>
      <c r="G89" s="223"/>
      <c r="H89" s="223"/>
      <c r="I89" s="223"/>
      <c r="J89" s="223"/>
      <c r="K89" s="223"/>
      <c r="L89" s="223"/>
      <c r="M89" s="223"/>
      <c r="N89" s="223"/>
      <c r="O89" s="223"/>
      <c r="P89" s="223"/>
      <c r="Q89" s="223"/>
      <c r="R89" s="223"/>
      <c r="S89" s="223"/>
      <c r="T89" s="223"/>
      <c r="U89" s="223"/>
      <c r="V89" s="223"/>
      <c r="W89" s="223"/>
      <c r="X89" s="223"/>
      <c r="Y89" s="223"/>
      <c r="Z89" s="223"/>
    </row>
    <row r="90" ht="12.75" customHeight="1">
      <c r="A90" s="223"/>
      <c r="B90" s="223"/>
      <c r="C90" s="223"/>
      <c r="D90" s="223"/>
      <c r="E90" s="223"/>
      <c r="F90" s="223"/>
      <c r="G90" s="223"/>
      <c r="H90" s="223"/>
      <c r="I90" s="223"/>
      <c r="J90" s="223"/>
      <c r="K90" s="223"/>
      <c r="L90" s="223"/>
      <c r="M90" s="223"/>
      <c r="N90" s="223"/>
      <c r="O90" s="223"/>
      <c r="P90" s="223"/>
      <c r="Q90" s="223"/>
      <c r="R90" s="223"/>
      <c r="S90" s="223"/>
      <c r="T90" s="223"/>
      <c r="U90" s="223"/>
      <c r="V90" s="223"/>
      <c r="W90" s="223"/>
      <c r="X90" s="223"/>
      <c r="Y90" s="223"/>
      <c r="Z90" s="223"/>
    </row>
    <row r="91" ht="12.75" customHeight="1">
      <c r="A91" s="223"/>
      <c r="B91" s="223"/>
      <c r="C91" s="223"/>
      <c r="D91" s="223"/>
      <c r="E91" s="223"/>
      <c r="F91" s="223"/>
      <c r="G91" s="223"/>
      <c r="H91" s="223"/>
      <c r="I91" s="223"/>
      <c r="J91" s="223"/>
      <c r="K91" s="223"/>
      <c r="L91" s="223"/>
      <c r="M91" s="223"/>
      <c r="N91" s="223"/>
      <c r="O91" s="223"/>
      <c r="P91" s="223"/>
      <c r="Q91" s="223"/>
      <c r="R91" s="223"/>
      <c r="S91" s="223"/>
      <c r="T91" s="223"/>
      <c r="U91" s="223"/>
      <c r="V91" s="223"/>
      <c r="W91" s="223"/>
      <c r="X91" s="223"/>
      <c r="Y91" s="223"/>
      <c r="Z91" s="223"/>
    </row>
    <row r="92" ht="12.75" customHeight="1">
      <c r="A92" s="223"/>
      <c r="B92" s="223"/>
      <c r="C92" s="223"/>
      <c r="D92" s="223"/>
      <c r="E92" s="223"/>
      <c r="F92" s="223"/>
      <c r="G92" s="223"/>
      <c r="H92" s="223"/>
      <c r="I92" s="223"/>
      <c r="J92" s="223"/>
      <c r="K92" s="223"/>
      <c r="L92" s="223"/>
      <c r="M92" s="223"/>
      <c r="N92" s="223"/>
      <c r="O92" s="223"/>
      <c r="P92" s="223"/>
      <c r="Q92" s="223"/>
      <c r="R92" s="223"/>
      <c r="S92" s="223"/>
      <c r="T92" s="223"/>
      <c r="U92" s="223"/>
      <c r="V92" s="223"/>
      <c r="W92" s="223"/>
      <c r="X92" s="223"/>
      <c r="Y92" s="223"/>
      <c r="Z92" s="223"/>
    </row>
    <row r="93" ht="12.75" customHeight="1">
      <c r="A93" s="223"/>
      <c r="B93" s="223"/>
      <c r="C93" s="223"/>
      <c r="D93" s="223"/>
      <c r="E93" s="223"/>
      <c r="F93" s="223"/>
      <c r="G93" s="223"/>
      <c r="H93" s="223"/>
      <c r="I93" s="223"/>
      <c r="J93" s="223"/>
      <c r="K93" s="223"/>
      <c r="L93" s="223"/>
      <c r="M93" s="223"/>
      <c r="N93" s="223"/>
      <c r="O93" s="223"/>
      <c r="P93" s="223"/>
      <c r="Q93" s="223"/>
      <c r="R93" s="223"/>
      <c r="S93" s="223"/>
      <c r="T93" s="223"/>
      <c r="U93" s="223"/>
      <c r="V93" s="223"/>
      <c r="W93" s="223"/>
      <c r="X93" s="223"/>
      <c r="Y93" s="223"/>
      <c r="Z93" s="223"/>
    </row>
    <row r="94" ht="12.75" customHeight="1">
      <c r="A94" s="223"/>
      <c r="B94" s="223"/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  <c r="N94" s="223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</row>
    <row r="95" ht="12.75" customHeight="1">
      <c r="A95" s="223"/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  <c r="N95" s="223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</row>
    <row r="96" ht="12.75" customHeight="1">
      <c r="A96" s="223"/>
      <c r="B96" s="223"/>
      <c r="C96" s="223"/>
      <c r="D96" s="223"/>
      <c r="E96" s="223"/>
      <c r="F96" s="223"/>
      <c r="G96" s="223"/>
      <c r="H96" s="223"/>
      <c r="I96" s="223"/>
      <c r="J96" s="223"/>
      <c r="K96" s="223"/>
      <c r="L96" s="223"/>
      <c r="M96" s="223"/>
      <c r="N96" s="223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</row>
    <row r="97" ht="12.75" customHeight="1">
      <c r="A97" s="223"/>
      <c r="B97" s="223"/>
      <c r="C97" s="223"/>
      <c r="D97" s="223"/>
      <c r="E97" s="223"/>
      <c r="F97" s="223"/>
      <c r="G97" s="223"/>
      <c r="H97" s="223"/>
      <c r="I97" s="223"/>
      <c r="J97" s="223"/>
      <c r="K97" s="223"/>
      <c r="L97" s="223"/>
      <c r="M97" s="223"/>
      <c r="N97" s="223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</row>
    <row r="98" ht="12.75" customHeight="1">
      <c r="A98" s="223"/>
      <c r="B98" s="223"/>
      <c r="C98" s="223"/>
      <c r="D98" s="223"/>
      <c r="E98" s="223"/>
      <c r="F98" s="223"/>
      <c r="G98" s="223"/>
      <c r="H98" s="223"/>
      <c r="I98" s="223"/>
      <c r="J98" s="223"/>
      <c r="K98" s="223"/>
      <c r="L98" s="223"/>
      <c r="M98" s="223"/>
      <c r="N98" s="223"/>
      <c r="O98" s="223"/>
      <c r="P98" s="223"/>
      <c r="Q98" s="223"/>
      <c r="R98" s="223"/>
      <c r="S98" s="223"/>
      <c r="T98" s="223"/>
      <c r="U98" s="223"/>
      <c r="V98" s="223"/>
      <c r="W98" s="223"/>
      <c r="X98" s="223"/>
      <c r="Y98" s="223"/>
      <c r="Z98" s="223"/>
    </row>
    <row r="99" ht="12.75" customHeight="1">
      <c r="A99" s="223"/>
      <c r="B99" s="223"/>
      <c r="C99" s="223"/>
      <c r="D99" s="223"/>
      <c r="E99" s="223"/>
      <c r="F99" s="223"/>
      <c r="G99" s="223"/>
      <c r="H99" s="223"/>
      <c r="I99" s="223"/>
      <c r="J99" s="223"/>
      <c r="K99" s="223"/>
      <c r="L99" s="223"/>
      <c r="M99" s="223"/>
      <c r="N99" s="223"/>
      <c r="O99" s="223"/>
      <c r="P99" s="223"/>
      <c r="Q99" s="223"/>
      <c r="R99" s="223"/>
      <c r="S99" s="223"/>
      <c r="T99" s="223"/>
      <c r="U99" s="223"/>
      <c r="V99" s="223"/>
      <c r="W99" s="223"/>
      <c r="X99" s="223"/>
      <c r="Y99" s="223"/>
      <c r="Z99" s="223"/>
    </row>
    <row r="100" ht="12.75" customHeight="1">
      <c r="A100" s="223"/>
      <c r="B100" s="223"/>
      <c r="C100" s="223"/>
      <c r="D100" s="223"/>
      <c r="E100" s="223"/>
      <c r="F100" s="223"/>
      <c r="G100" s="223"/>
      <c r="H100" s="223"/>
      <c r="I100" s="223"/>
      <c r="J100" s="223"/>
      <c r="K100" s="223"/>
      <c r="L100" s="223"/>
      <c r="M100" s="223"/>
      <c r="N100" s="223"/>
      <c r="O100" s="223"/>
      <c r="P100" s="223"/>
      <c r="Q100" s="223"/>
      <c r="R100" s="223"/>
      <c r="S100" s="223"/>
      <c r="T100" s="223"/>
      <c r="U100" s="223"/>
      <c r="V100" s="223"/>
      <c r="W100" s="223"/>
      <c r="X100" s="223"/>
      <c r="Y100" s="223"/>
      <c r="Z100" s="223"/>
    </row>
    <row r="101" ht="12.75" customHeight="1">
      <c r="A101" s="223"/>
      <c r="B101" s="223"/>
      <c r="C101" s="223"/>
      <c r="D101" s="223"/>
      <c r="E101" s="223"/>
      <c r="F101" s="223"/>
      <c r="G101" s="223"/>
      <c r="H101" s="223"/>
      <c r="I101" s="223"/>
      <c r="J101" s="223"/>
      <c r="K101" s="223"/>
      <c r="L101" s="223"/>
      <c r="M101" s="223"/>
      <c r="N101" s="223"/>
      <c r="O101" s="223"/>
      <c r="P101" s="223"/>
      <c r="Q101" s="223"/>
      <c r="R101" s="223"/>
      <c r="S101" s="223"/>
      <c r="T101" s="223"/>
      <c r="U101" s="223"/>
      <c r="V101" s="223"/>
      <c r="W101" s="223"/>
      <c r="X101" s="223"/>
      <c r="Y101" s="223"/>
      <c r="Z101" s="223"/>
    </row>
    <row r="102" ht="12.75" customHeight="1">
      <c r="A102" s="223"/>
      <c r="B102" s="223"/>
      <c r="C102" s="223"/>
      <c r="D102" s="223"/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23"/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</row>
    <row r="103" ht="12.75" customHeight="1">
      <c r="A103" s="223"/>
      <c r="B103" s="223"/>
      <c r="C103" s="223"/>
      <c r="D103" s="223"/>
      <c r="E103" s="223"/>
      <c r="F103" s="223"/>
      <c r="G103" s="223"/>
      <c r="H103" s="223"/>
      <c r="I103" s="223"/>
      <c r="J103" s="223"/>
      <c r="K103" s="223"/>
      <c r="L103" s="223"/>
      <c r="M103" s="223"/>
      <c r="N103" s="223"/>
      <c r="O103" s="223"/>
      <c r="P103" s="223"/>
      <c r="Q103" s="223"/>
      <c r="R103" s="223"/>
      <c r="S103" s="223"/>
      <c r="T103" s="223"/>
      <c r="U103" s="223"/>
      <c r="V103" s="223"/>
      <c r="W103" s="223"/>
      <c r="X103" s="223"/>
      <c r="Y103" s="223"/>
      <c r="Z103" s="223"/>
    </row>
    <row r="104" ht="12.75" customHeight="1">
      <c r="A104" s="223"/>
      <c r="B104" s="223"/>
      <c r="C104" s="223"/>
      <c r="D104" s="223"/>
      <c r="E104" s="223"/>
      <c r="F104" s="223"/>
      <c r="G104" s="223"/>
      <c r="H104" s="223"/>
      <c r="I104" s="223"/>
      <c r="J104" s="223"/>
      <c r="K104" s="223"/>
      <c r="L104" s="223"/>
      <c r="M104" s="223"/>
      <c r="N104" s="223"/>
      <c r="O104" s="223"/>
      <c r="P104" s="223"/>
      <c r="Q104" s="223"/>
      <c r="R104" s="223"/>
      <c r="S104" s="223"/>
      <c r="T104" s="223"/>
      <c r="U104" s="223"/>
      <c r="V104" s="223"/>
      <c r="W104" s="223"/>
      <c r="X104" s="223"/>
      <c r="Y104" s="223"/>
      <c r="Z104" s="223"/>
    </row>
    <row r="105" ht="12.75" customHeight="1">
      <c r="A105" s="223"/>
      <c r="B105" s="223"/>
      <c r="C105" s="223"/>
      <c r="D105" s="223"/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23"/>
      <c r="P105" s="223"/>
      <c r="Q105" s="223"/>
      <c r="R105" s="223"/>
      <c r="S105" s="223"/>
      <c r="T105" s="223"/>
      <c r="U105" s="223"/>
      <c r="V105" s="223"/>
      <c r="W105" s="223"/>
      <c r="X105" s="223"/>
      <c r="Y105" s="223"/>
      <c r="Z105" s="223"/>
    </row>
    <row r="106" ht="12.75" customHeight="1">
      <c r="A106" s="223"/>
      <c r="B106" s="223"/>
      <c r="C106" s="223"/>
      <c r="D106" s="223"/>
      <c r="E106" s="223"/>
      <c r="F106" s="223"/>
      <c r="G106" s="223"/>
      <c r="H106" s="223"/>
      <c r="I106" s="223"/>
      <c r="J106" s="223"/>
      <c r="K106" s="223"/>
      <c r="L106" s="223"/>
      <c r="M106" s="223"/>
      <c r="N106" s="223"/>
      <c r="O106" s="223"/>
      <c r="P106" s="223"/>
      <c r="Q106" s="223"/>
      <c r="R106" s="223"/>
      <c r="S106" s="223"/>
      <c r="T106" s="223"/>
      <c r="U106" s="223"/>
      <c r="V106" s="223"/>
      <c r="W106" s="223"/>
      <c r="X106" s="223"/>
      <c r="Y106" s="223"/>
      <c r="Z106" s="223"/>
    </row>
    <row r="107" ht="12.75" customHeight="1">
      <c r="A107" s="223"/>
      <c r="B107" s="223"/>
      <c r="C107" s="223"/>
      <c r="D107" s="223"/>
      <c r="E107" s="223"/>
      <c r="F107" s="223"/>
      <c r="G107" s="223"/>
      <c r="H107" s="223"/>
      <c r="I107" s="223"/>
      <c r="J107" s="223"/>
      <c r="K107" s="223"/>
      <c r="L107" s="223"/>
      <c r="M107" s="223"/>
      <c r="N107" s="223"/>
      <c r="O107" s="223"/>
      <c r="P107" s="223"/>
      <c r="Q107" s="223"/>
      <c r="R107" s="223"/>
      <c r="S107" s="223"/>
      <c r="T107" s="223"/>
      <c r="U107" s="223"/>
      <c r="V107" s="223"/>
      <c r="W107" s="223"/>
      <c r="X107" s="223"/>
      <c r="Y107" s="223"/>
      <c r="Z107" s="223"/>
    </row>
    <row r="108" ht="12.75" customHeight="1">
      <c r="A108" s="223"/>
      <c r="B108" s="223"/>
      <c r="C108" s="223"/>
      <c r="D108" s="223"/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23"/>
      <c r="P108" s="223"/>
      <c r="Q108" s="223"/>
      <c r="R108" s="223"/>
      <c r="S108" s="223"/>
      <c r="T108" s="223"/>
      <c r="U108" s="223"/>
      <c r="V108" s="223"/>
      <c r="W108" s="223"/>
      <c r="X108" s="223"/>
      <c r="Y108" s="223"/>
      <c r="Z108" s="223"/>
    </row>
    <row r="109" ht="12.75" customHeight="1">
      <c r="A109" s="223"/>
      <c r="B109" s="223"/>
      <c r="C109" s="223"/>
      <c r="D109" s="223"/>
      <c r="E109" s="223"/>
      <c r="F109" s="223"/>
      <c r="G109" s="223"/>
      <c r="H109" s="223"/>
      <c r="I109" s="223"/>
      <c r="J109" s="223"/>
      <c r="K109" s="223"/>
      <c r="L109" s="223"/>
      <c r="M109" s="223"/>
      <c r="N109" s="223"/>
      <c r="O109" s="223"/>
      <c r="P109" s="223"/>
      <c r="Q109" s="223"/>
      <c r="R109" s="223"/>
      <c r="S109" s="223"/>
      <c r="T109" s="223"/>
      <c r="U109" s="223"/>
      <c r="V109" s="223"/>
      <c r="W109" s="223"/>
      <c r="X109" s="223"/>
      <c r="Y109" s="223"/>
      <c r="Z109" s="223"/>
    </row>
    <row r="110" ht="12.75" customHeight="1">
      <c r="A110" s="223"/>
      <c r="B110" s="223"/>
      <c r="C110" s="223"/>
      <c r="D110" s="223"/>
      <c r="E110" s="223"/>
      <c r="F110" s="223"/>
      <c r="G110" s="223"/>
      <c r="H110" s="223"/>
      <c r="I110" s="223"/>
      <c r="J110" s="223"/>
      <c r="K110" s="223"/>
      <c r="L110" s="223"/>
      <c r="M110" s="223"/>
      <c r="N110" s="223"/>
      <c r="O110" s="223"/>
      <c r="P110" s="223"/>
      <c r="Q110" s="223"/>
      <c r="R110" s="223"/>
      <c r="S110" s="223"/>
      <c r="T110" s="223"/>
      <c r="U110" s="223"/>
      <c r="V110" s="223"/>
      <c r="W110" s="223"/>
      <c r="X110" s="223"/>
      <c r="Y110" s="223"/>
      <c r="Z110" s="223"/>
    </row>
    <row r="111" ht="12.75" customHeight="1">
      <c r="A111" s="223"/>
      <c r="B111" s="223"/>
      <c r="C111" s="223"/>
      <c r="D111" s="223"/>
      <c r="E111" s="223"/>
      <c r="F111" s="223"/>
      <c r="G111" s="223"/>
      <c r="H111" s="223"/>
      <c r="I111" s="223"/>
      <c r="J111" s="223"/>
      <c r="K111" s="223"/>
      <c r="L111" s="223"/>
      <c r="M111" s="223"/>
      <c r="N111" s="223"/>
      <c r="O111" s="223"/>
      <c r="P111" s="223"/>
      <c r="Q111" s="223"/>
      <c r="R111" s="223"/>
      <c r="S111" s="223"/>
      <c r="T111" s="223"/>
      <c r="U111" s="223"/>
      <c r="V111" s="223"/>
      <c r="W111" s="223"/>
      <c r="X111" s="223"/>
      <c r="Y111" s="223"/>
      <c r="Z111" s="223"/>
    </row>
    <row r="112" ht="12.75" customHeight="1">
      <c r="A112" s="223"/>
      <c r="B112" s="223"/>
      <c r="C112" s="223"/>
      <c r="D112" s="223"/>
      <c r="E112" s="223"/>
      <c r="F112" s="223"/>
      <c r="G112" s="223"/>
      <c r="H112" s="223"/>
      <c r="I112" s="223"/>
      <c r="J112" s="223"/>
      <c r="K112" s="223"/>
      <c r="L112" s="223"/>
      <c r="M112" s="223"/>
      <c r="N112" s="223"/>
      <c r="O112" s="223"/>
      <c r="P112" s="223"/>
      <c r="Q112" s="223"/>
      <c r="R112" s="223"/>
      <c r="S112" s="223"/>
      <c r="T112" s="223"/>
      <c r="U112" s="223"/>
      <c r="V112" s="223"/>
      <c r="W112" s="223"/>
      <c r="X112" s="223"/>
      <c r="Y112" s="223"/>
      <c r="Z112" s="223"/>
    </row>
    <row r="113" ht="12.75" customHeight="1">
      <c r="A113" s="223"/>
      <c r="B113" s="223"/>
      <c r="C113" s="223"/>
      <c r="D113" s="223"/>
      <c r="E113" s="223"/>
      <c r="F113" s="223"/>
      <c r="G113" s="223"/>
      <c r="H113" s="223"/>
      <c r="I113" s="223"/>
      <c r="J113" s="223"/>
      <c r="K113" s="223"/>
      <c r="L113" s="223"/>
      <c r="M113" s="223"/>
      <c r="N113" s="223"/>
      <c r="O113" s="223"/>
      <c r="P113" s="223"/>
      <c r="Q113" s="223"/>
      <c r="R113" s="223"/>
      <c r="S113" s="223"/>
      <c r="T113" s="223"/>
      <c r="U113" s="223"/>
      <c r="V113" s="223"/>
      <c r="W113" s="223"/>
      <c r="X113" s="223"/>
      <c r="Y113" s="223"/>
      <c r="Z113" s="223"/>
    </row>
    <row r="114" ht="12.75" customHeight="1">
      <c r="A114" s="223"/>
      <c r="B114" s="223"/>
      <c r="C114" s="223"/>
      <c r="D114" s="223"/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23"/>
      <c r="P114" s="223"/>
      <c r="Q114" s="223"/>
      <c r="R114" s="223"/>
      <c r="S114" s="223"/>
      <c r="T114" s="223"/>
      <c r="U114" s="223"/>
      <c r="V114" s="223"/>
      <c r="W114" s="223"/>
      <c r="X114" s="223"/>
      <c r="Y114" s="223"/>
      <c r="Z114" s="223"/>
    </row>
    <row r="115" ht="12.75" customHeight="1">
      <c r="A115" s="223"/>
      <c r="B115" s="223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</row>
    <row r="116" ht="12.75" customHeight="1">
      <c r="A116" s="223"/>
      <c r="B116" s="223"/>
      <c r="C116" s="223"/>
      <c r="D116" s="223"/>
      <c r="E116" s="223"/>
      <c r="F116" s="223"/>
      <c r="G116" s="223"/>
      <c r="H116" s="223"/>
      <c r="I116" s="223"/>
      <c r="J116" s="223"/>
      <c r="K116" s="223"/>
      <c r="L116" s="223"/>
      <c r="M116" s="223"/>
      <c r="N116" s="223"/>
      <c r="O116" s="223"/>
      <c r="P116" s="223"/>
      <c r="Q116" s="223"/>
      <c r="R116" s="223"/>
      <c r="S116" s="223"/>
      <c r="T116" s="223"/>
      <c r="U116" s="223"/>
      <c r="V116" s="223"/>
      <c r="W116" s="223"/>
      <c r="X116" s="223"/>
      <c r="Y116" s="223"/>
      <c r="Z116" s="223"/>
    </row>
    <row r="117" ht="12.75" customHeight="1">
      <c r="A117" s="223"/>
      <c r="B117" s="223"/>
      <c r="C117" s="223"/>
      <c r="D117" s="223"/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23"/>
      <c r="P117" s="223"/>
      <c r="Q117" s="223"/>
      <c r="R117" s="223"/>
      <c r="S117" s="223"/>
      <c r="T117" s="223"/>
      <c r="U117" s="223"/>
      <c r="V117" s="223"/>
      <c r="W117" s="223"/>
      <c r="X117" s="223"/>
      <c r="Y117" s="223"/>
      <c r="Z117" s="223"/>
    </row>
    <row r="118" ht="12.75" customHeight="1">
      <c r="A118" s="223"/>
      <c r="B118" s="223"/>
      <c r="C118" s="223"/>
      <c r="D118" s="223"/>
      <c r="E118" s="223"/>
      <c r="F118" s="223"/>
      <c r="G118" s="223"/>
      <c r="H118" s="223"/>
      <c r="I118" s="223"/>
      <c r="J118" s="223"/>
      <c r="K118" s="223"/>
      <c r="L118" s="223"/>
      <c r="M118" s="223"/>
      <c r="N118" s="223"/>
      <c r="O118" s="223"/>
      <c r="P118" s="223"/>
      <c r="Q118" s="223"/>
      <c r="R118" s="223"/>
      <c r="S118" s="223"/>
      <c r="T118" s="223"/>
      <c r="U118" s="223"/>
      <c r="V118" s="223"/>
      <c r="W118" s="223"/>
      <c r="X118" s="223"/>
      <c r="Y118" s="223"/>
      <c r="Z118" s="223"/>
    </row>
    <row r="119" ht="12.75" customHeight="1">
      <c r="A119" s="223"/>
      <c r="B119" s="223"/>
      <c r="C119" s="223"/>
      <c r="D119" s="223"/>
      <c r="E119" s="223"/>
      <c r="F119" s="223"/>
      <c r="G119" s="223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</row>
    <row r="120" ht="12.75" customHeight="1">
      <c r="A120" s="223"/>
      <c r="B120" s="223"/>
      <c r="C120" s="223"/>
      <c r="D120" s="223"/>
      <c r="E120" s="223"/>
      <c r="F120" s="223"/>
      <c r="G120" s="223"/>
      <c r="H120" s="223"/>
      <c r="I120" s="223"/>
      <c r="J120" s="223"/>
      <c r="K120" s="223"/>
      <c r="L120" s="223"/>
      <c r="M120" s="223"/>
      <c r="N120" s="223"/>
      <c r="O120" s="223"/>
      <c r="P120" s="223"/>
      <c r="Q120" s="223"/>
      <c r="R120" s="223"/>
      <c r="S120" s="223"/>
      <c r="T120" s="223"/>
      <c r="U120" s="223"/>
      <c r="V120" s="223"/>
      <c r="W120" s="223"/>
      <c r="X120" s="223"/>
      <c r="Y120" s="223"/>
      <c r="Z120" s="223"/>
    </row>
    <row r="121" ht="12.75" customHeight="1">
      <c r="A121" s="223"/>
      <c r="B121" s="223"/>
      <c r="C121" s="223"/>
      <c r="D121" s="223"/>
      <c r="E121" s="223"/>
      <c r="F121" s="223"/>
      <c r="G121" s="223"/>
      <c r="H121" s="223"/>
      <c r="I121" s="223"/>
      <c r="J121" s="223"/>
      <c r="K121" s="223"/>
      <c r="L121" s="223"/>
      <c r="M121" s="223"/>
      <c r="N121" s="223"/>
      <c r="O121" s="223"/>
      <c r="P121" s="223"/>
      <c r="Q121" s="223"/>
      <c r="R121" s="223"/>
      <c r="S121" s="223"/>
      <c r="T121" s="223"/>
      <c r="U121" s="223"/>
      <c r="V121" s="223"/>
      <c r="W121" s="223"/>
      <c r="X121" s="223"/>
      <c r="Y121" s="223"/>
      <c r="Z121" s="223"/>
    </row>
    <row r="122" ht="12.75" customHeight="1">
      <c r="A122" s="223"/>
      <c r="B122" s="223"/>
      <c r="C122" s="223"/>
      <c r="D122" s="223"/>
      <c r="E122" s="223"/>
      <c r="F122" s="223"/>
      <c r="G122" s="223"/>
      <c r="H122" s="223"/>
      <c r="I122" s="223"/>
      <c r="J122" s="223"/>
      <c r="K122" s="223"/>
      <c r="L122" s="223"/>
      <c r="M122" s="223"/>
      <c r="N122" s="223"/>
      <c r="O122" s="223"/>
      <c r="P122" s="223"/>
      <c r="Q122" s="223"/>
      <c r="R122" s="223"/>
      <c r="S122" s="223"/>
      <c r="T122" s="223"/>
      <c r="U122" s="223"/>
      <c r="V122" s="223"/>
      <c r="W122" s="223"/>
      <c r="X122" s="223"/>
      <c r="Y122" s="223"/>
      <c r="Z122" s="223"/>
    </row>
    <row r="123" ht="12.75" customHeight="1">
      <c r="A123" s="223"/>
      <c r="B123" s="223"/>
      <c r="C123" s="223"/>
      <c r="D123" s="223"/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  <c r="S123" s="223"/>
      <c r="T123" s="223"/>
      <c r="U123" s="223"/>
      <c r="V123" s="223"/>
      <c r="W123" s="223"/>
      <c r="X123" s="223"/>
      <c r="Y123" s="223"/>
      <c r="Z123" s="223"/>
    </row>
    <row r="124" ht="12.75" customHeight="1">
      <c r="A124" s="223"/>
      <c r="B124" s="223"/>
      <c r="C124" s="223"/>
      <c r="D124" s="223"/>
      <c r="E124" s="223"/>
      <c r="F124" s="223"/>
      <c r="G124" s="223"/>
      <c r="H124" s="223"/>
      <c r="I124" s="223"/>
      <c r="J124" s="223"/>
      <c r="K124" s="223"/>
      <c r="L124" s="223"/>
      <c r="M124" s="223"/>
      <c r="N124" s="223"/>
      <c r="O124" s="223"/>
      <c r="P124" s="223"/>
      <c r="Q124" s="223"/>
      <c r="R124" s="223"/>
      <c r="S124" s="223"/>
      <c r="T124" s="223"/>
      <c r="U124" s="223"/>
      <c r="V124" s="223"/>
      <c r="W124" s="223"/>
      <c r="X124" s="223"/>
      <c r="Y124" s="223"/>
      <c r="Z124" s="223"/>
    </row>
    <row r="125" ht="12.75" customHeight="1">
      <c r="A125" s="223"/>
      <c r="B125" s="223"/>
      <c r="C125" s="223"/>
      <c r="D125" s="223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23"/>
      <c r="P125" s="223"/>
      <c r="Q125" s="223"/>
      <c r="R125" s="223"/>
      <c r="S125" s="223"/>
      <c r="T125" s="223"/>
      <c r="U125" s="223"/>
      <c r="V125" s="223"/>
      <c r="W125" s="223"/>
      <c r="X125" s="223"/>
      <c r="Y125" s="223"/>
      <c r="Z125" s="223"/>
    </row>
    <row r="126" ht="12.75" customHeight="1">
      <c r="A126" s="223"/>
      <c r="B126" s="223"/>
      <c r="C126" s="223"/>
      <c r="D126" s="223"/>
      <c r="E126" s="223"/>
      <c r="F126" s="223"/>
      <c r="G126" s="223"/>
      <c r="H126" s="223"/>
      <c r="I126" s="223"/>
      <c r="J126" s="223"/>
      <c r="K126" s="223"/>
      <c r="L126" s="223"/>
      <c r="M126" s="223"/>
      <c r="N126" s="223"/>
      <c r="O126" s="223"/>
      <c r="P126" s="223"/>
      <c r="Q126" s="223"/>
      <c r="R126" s="223"/>
      <c r="S126" s="223"/>
      <c r="T126" s="223"/>
      <c r="U126" s="223"/>
      <c r="V126" s="223"/>
      <c r="W126" s="223"/>
      <c r="X126" s="223"/>
      <c r="Y126" s="223"/>
      <c r="Z126" s="223"/>
    </row>
    <row r="127" ht="12.75" customHeight="1">
      <c r="A127" s="223"/>
      <c r="B127" s="223"/>
      <c r="C127" s="223"/>
      <c r="D127" s="223"/>
      <c r="E127" s="223"/>
      <c r="F127" s="223"/>
      <c r="G127" s="223"/>
      <c r="H127" s="223"/>
      <c r="I127" s="223"/>
      <c r="J127" s="223"/>
      <c r="K127" s="223"/>
      <c r="L127" s="223"/>
      <c r="M127" s="223"/>
      <c r="N127" s="223"/>
      <c r="O127" s="223"/>
      <c r="P127" s="223"/>
      <c r="Q127" s="223"/>
      <c r="R127" s="223"/>
      <c r="S127" s="223"/>
      <c r="T127" s="223"/>
      <c r="U127" s="223"/>
      <c r="V127" s="223"/>
      <c r="W127" s="223"/>
      <c r="X127" s="223"/>
      <c r="Y127" s="223"/>
      <c r="Z127" s="223"/>
    </row>
    <row r="128" ht="12.75" customHeight="1">
      <c r="A128" s="223"/>
      <c r="B128" s="223"/>
      <c r="C128" s="223"/>
      <c r="D128" s="223"/>
      <c r="E128" s="223"/>
      <c r="F128" s="223"/>
      <c r="G128" s="223"/>
      <c r="H128" s="223"/>
      <c r="I128" s="223"/>
      <c r="J128" s="223"/>
      <c r="K128" s="223"/>
      <c r="L128" s="223"/>
      <c r="M128" s="223"/>
      <c r="N128" s="223"/>
      <c r="O128" s="223"/>
      <c r="P128" s="223"/>
      <c r="Q128" s="223"/>
      <c r="R128" s="223"/>
      <c r="S128" s="223"/>
      <c r="T128" s="223"/>
      <c r="U128" s="223"/>
      <c r="V128" s="223"/>
      <c r="W128" s="223"/>
      <c r="X128" s="223"/>
      <c r="Y128" s="223"/>
      <c r="Z128" s="223"/>
    </row>
    <row r="129" ht="12.75" customHeight="1">
      <c r="A129" s="223"/>
      <c r="B129" s="223"/>
      <c r="C129" s="223"/>
      <c r="D129" s="223"/>
      <c r="E129" s="223"/>
      <c r="F129" s="223"/>
      <c r="G129" s="223"/>
      <c r="H129" s="223"/>
      <c r="I129" s="223"/>
      <c r="J129" s="223"/>
      <c r="K129" s="223"/>
      <c r="L129" s="223"/>
      <c r="M129" s="223"/>
      <c r="N129" s="223"/>
      <c r="O129" s="223"/>
      <c r="P129" s="223"/>
      <c r="Q129" s="223"/>
      <c r="R129" s="223"/>
      <c r="S129" s="223"/>
      <c r="T129" s="223"/>
      <c r="U129" s="223"/>
      <c r="V129" s="223"/>
      <c r="W129" s="223"/>
      <c r="X129" s="223"/>
      <c r="Y129" s="223"/>
      <c r="Z129" s="223"/>
    </row>
    <row r="130" ht="12.75" customHeight="1">
      <c r="A130" s="223"/>
      <c r="B130" s="223"/>
      <c r="C130" s="223"/>
      <c r="D130" s="223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23"/>
      <c r="P130" s="223"/>
      <c r="Q130" s="223"/>
      <c r="R130" s="223"/>
      <c r="S130" s="223"/>
      <c r="T130" s="223"/>
      <c r="U130" s="223"/>
      <c r="V130" s="223"/>
      <c r="W130" s="223"/>
      <c r="X130" s="223"/>
      <c r="Y130" s="223"/>
      <c r="Z130" s="223"/>
    </row>
    <row r="131" ht="12.75" customHeight="1">
      <c r="A131" s="223"/>
      <c r="B131" s="223"/>
      <c r="C131" s="223"/>
      <c r="D131" s="223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23"/>
      <c r="P131" s="223"/>
      <c r="Q131" s="223"/>
      <c r="R131" s="223"/>
      <c r="S131" s="223"/>
      <c r="T131" s="223"/>
      <c r="U131" s="223"/>
      <c r="V131" s="223"/>
      <c r="W131" s="223"/>
      <c r="X131" s="223"/>
      <c r="Y131" s="223"/>
      <c r="Z131" s="223"/>
    </row>
    <row r="132" ht="12.75" customHeight="1">
      <c r="A132" s="223"/>
      <c r="B132" s="223"/>
      <c r="C132" s="223"/>
      <c r="D132" s="223"/>
      <c r="E132" s="223"/>
      <c r="F132" s="223"/>
      <c r="G132" s="223"/>
      <c r="H132" s="223"/>
      <c r="I132" s="223"/>
      <c r="J132" s="223"/>
      <c r="K132" s="223"/>
      <c r="L132" s="223"/>
      <c r="M132" s="223"/>
      <c r="N132" s="223"/>
      <c r="O132" s="223"/>
      <c r="P132" s="223"/>
      <c r="Q132" s="223"/>
      <c r="R132" s="223"/>
      <c r="S132" s="223"/>
      <c r="T132" s="223"/>
      <c r="U132" s="223"/>
      <c r="V132" s="223"/>
      <c r="W132" s="223"/>
      <c r="X132" s="223"/>
      <c r="Y132" s="223"/>
      <c r="Z132" s="223"/>
    </row>
    <row r="133" ht="12.75" customHeight="1">
      <c r="A133" s="223"/>
      <c r="B133" s="223"/>
      <c r="C133" s="223"/>
      <c r="D133" s="223"/>
      <c r="E133" s="223"/>
      <c r="F133" s="223"/>
      <c r="G133" s="223"/>
      <c r="H133" s="223"/>
      <c r="I133" s="223"/>
      <c r="J133" s="223"/>
      <c r="K133" s="223"/>
      <c r="L133" s="223"/>
      <c r="M133" s="223"/>
      <c r="N133" s="223"/>
      <c r="O133" s="223"/>
      <c r="P133" s="223"/>
      <c r="Q133" s="223"/>
      <c r="R133" s="223"/>
      <c r="S133" s="223"/>
      <c r="T133" s="223"/>
      <c r="U133" s="223"/>
      <c r="V133" s="223"/>
      <c r="W133" s="223"/>
      <c r="X133" s="223"/>
      <c r="Y133" s="223"/>
      <c r="Z133" s="223"/>
    </row>
    <row r="134" ht="12.75" customHeight="1">
      <c r="A134" s="223"/>
      <c r="B134" s="223"/>
      <c r="C134" s="223"/>
      <c r="D134" s="223"/>
      <c r="E134" s="223"/>
      <c r="F134" s="223"/>
      <c r="G134" s="223"/>
      <c r="H134" s="223"/>
      <c r="I134" s="223"/>
      <c r="J134" s="223"/>
      <c r="K134" s="223"/>
      <c r="L134" s="223"/>
      <c r="M134" s="223"/>
      <c r="N134" s="223"/>
      <c r="O134" s="223"/>
      <c r="P134" s="223"/>
      <c r="Q134" s="223"/>
      <c r="R134" s="223"/>
      <c r="S134" s="223"/>
      <c r="T134" s="223"/>
      <c r="U134" s="223"/>
      <c r="V134" s="223"/>
      <c r="W134" s="223"/>
      <c r="X134" s="223"/>
      <c r="Y134" s="223"/>
      <c r="Z134" s="223"/>
    </row>
    <row r="135" ht="12.75" customHeight="1">
      <c r="A135" s="223"/>
      <c r="B135" s="223"/>
      <c r="C135" s="223"/>
      <c r="D135" s="223"/>
      <c r="E135" s="223"/>
      <c r="F135" s="223"/>
      <c r="G135" s="223"/>
      <c r="H135" s="223"/>
      <c r="I135" s="223"/>
      <c r="J135" s="223"/>
      <c r="K135" s="223"/>
      <c r="L135" s="223"/>
      <c r="M135" s="223"/>
      <c r="N135" s="223"/>
      <c r="O135" s="223"/>
      <c r="P135" s="223"/>
      <c r="Q135" s="223"/>
      <c r="R135" s="223"/>
      <c r="S135" s="223"/>
      <c r="T135" s="223"/>
      <c r="U135" s="223"/>
      <c r="V135" s="223"/>
      <c r="W135" s="223"/>
      <c r="X135" s="223"/>
      <c r="Y135" s="223"/>
      <c r="Z135" s="223"/>
    </row>
    <row r="136" ht="12.75" customHeight="1">
      <c r="A136" s="223"/>
      <c r="B136" s="223"/>
      <c r="C136" s="223"/>
      <c r="D136" s="223"/>
      <c r="E136" s="223"/>
      <c r="F136" s="223"/>
      <c r="G136" s="223"/>
      <c r="H136" s="223"/>
      <c r="I136" s="223"/>
      <c r="J136" s="223"/>
      <c r="K136" s="223"/>
      <c r="L136" s="223"/>
      <c r="M136" s="223"/>
      <c r="N136" s="223"/>
      <c r="O136" s="223"/>
      <c r="P136" s="223"/>
      <c r="Q136" s="223"/>
      <c r="R136" s="223"/>
      <c r="S136" s="223"/>
      <c r="T136" s="223"/>
      <c r="U136" s="223"/>
      <c r="V136" s="223"/>
      <c r="W136" s="223"/>
      <c r="X136" s="223"/>
      <c r="Y136" s="223"/>
      <c r="Z136" s="223"/>
    </row>
    <row r="137" ht="12.75" customHeight="1">
      <c r="A137" s="223"/>
      <c r="B137" s="223"/>
      <c r="C137" s="223"/>
      <c r="D137" s="223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/>
      <c r="O137" s="223"/>
      <c r="P137" s="223"/>
      <c r="Q137" s="223"/>
      <c r="R137" s="223"/>
      <c r="S137" s="223"/>
      <c r="T137" s="223"/>
      <c r="U137" s="223"/>
      <c r="V137" s="223"/>
      <c r="W137" s="223"/>
      <c r="X137" s="223"/>
      <c r="Y137" s="223"/>
      <c r="Z137" s="223"/>
    </row>
    <row r="138" ht="12.75" customHeight="1">
      <c r="A138" s="223"/>
      <c r="B138" s="223"/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23"/>
      <c r="P138" s="223"/>
      <c r="Q138" s="223"/>
      <c r="R138" s="223"/>
      <c r="S138" s="223"/>
      <c r="T138" s="223"/>
      <c r="U138" s="223"/>
      <c r="V138" s="223"/>
      <c r="W138" s="223"/>
      <c r="X138" s="223"/>
      <c r="Y138" s="223"/>
      <c r="Z138" s="223"/>
    </row>
    <row r="139" ht="12.75" customHeight="1">
      <c r="A139" s="223"/>
      <c r="B139" s="223"/>
      <c r="C139" s="223"/>
      <c r="D139" s="223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/>
      <c r="O139" s="223"/>
      <c r="P139" s="223"/>
      <c r="Q139" s="223"/>
      <c r="R139" s="223"/>
      <c r="S139" s="223"/>
      <c r="T139" s="223"/>
      <c r="U139" s="223"/>
      <c r="V139" s="223"/>
      <c r="W139" s="223"/>
      <c r="X139" s="223"/>
      <c r="Y139" s="223"/>
      <c r="Z139" s="223"/>
    </row>
    <row r="140" ht="12.75" customHeight="1">
      <c r="A140" s="223"/>
      <c r="B140" s="223"/>
      <c r="C140" s="223"/>
      <c r="D140" s="223"/>
      <c r="E140" s="223"/>
      <c r="F140" s="223"/>
      <c r="G140" s="223"/>
      <c r="H140" s="223"/>
      <c r="I140" s="223"/>
      <c r="J140" s="223"/>
      <c r="K140" s="223"/>
      <c r="L140" s="223"/>
      <c r="M140" s="223"/>
      <c r="N140" s="223"/>
      <c r="O140" s="223"/>
      <c r="P140" s="223"/>
      <c r="Q140" s="223"/>
      <c r="R140" s="223"/>
      <c r="S140" s="223"/>
      <c r="T140" s="223"/>
      <c r="U140" s="223"/>
      <c r="V140" s="223"/>
      <c r="W140" s="223"/>
      <c r="X140" s="223"/>
      <c r="Y140" s="223"/>
      <c r="Z140" s="223"/>
    </row>
    <row r="141" ht="12.75" customHeight="1">
      <c r="A141" s="223"/>
      <c r="B141" s="223"/>
      <c r="C141" s="223"/>
      <c r="D141" s="223"/>
      <c r="E141" s="223"/>
      <c r="F141" s="223"/>
      <c r="G141" s="223"/>
      <c r="H141" s="223"/>
      <c r="I141" s="223"/>
      <c r="J141" s="223"/>
      <c r="K141" s="223"/>
      <c r="L141" s="223"/>
      <c r="M141" s="223"/>
      <c r="N141" s="223"/>
      <c r="O141" s="223"/>
      <c r="P141" s="223"/>
      <c r="Q141" s="223"/>
      <c r="R141" s="223"/>
      <c r="S141" s="223"/>
      <c r="T141" s="223"/>
      <c r="U141" s="223"/>
      <c r="V141" s="223"/>
      <c r="W141" s="223"/>
      <c r="X141" s="223"/>
      <c r="Y141" s="223"/>
      <c r="Z141" s="223"/>
    </row>
    <row r="142" ht="12.75" customHeight="1">
      <c r="A142" s="223"/>
      <c r="B142" s="223"/>
      <c r="C142" s="223"/>
      <c r="D142" s="223"/>
      <c r="E142" s="223"/>
      <c r="F142" s="223"/>
      <c r="G142" s="223"/>
      <c r="H142" s="223"/>
      <c r="I142" s="223"/>
      <c r="J142" s="223"/>
      <c r="K142" s="223"/>
      <c r="L142" s="223"/>
      <c r="M142" s="223"/>
      <c r="N142" s="223"/>
      <c r="O142" s="223"/>
      <c r="P142" s="223"/>
      <c r="Q142" s="223"/>
      <c r="R142" s="223"/>
      <c r="S142" s="223"/>
      <c r="T142" s="223"/>
      <c r="U142" s="223"/>
      <c r="V142" s="223"/>
      <c r="W142" s="223"/>
      <c r="X142" s="223"/>
      <c r="Y142" s="223"/>
      <c r="Z142" s="223"/>
    </row>
    <row r="143" ht="12.75" customHeight="1">
      <c r="A143" s="223"/>
      <c r="B143" s="223"/>
      <c r="C143" s="223"/>
      <c r="D143" s="223"/>
      <c r="E143" s="223"/>
      <c r="F143" s="223"/>
      <c r="G143" s="223"/>
      <c r="H143" s="223"/>
      <c r="I143" s="223"/>
      <c r="J143" s="223"/>
      <c r="K143" s="223"/>
      <c r="L143" s="223"/>
      <c r="M143" s="223"/>
      <c r="N143" s="223"/>
      <c r="O143" s="223"/>
      <c r="P143" s="223"/>
      <c r="Q143" s="223"/>
      <c r="R143" s="223"/>
      <c r="S143" s="223"/>
      <c r="T143" s="223"/>
      <c r="U143" s="223"/>
      <c r="V143" s="223"/>
      <c r="W143" s="223"/>
      <c r="X143" s="223"/>
      <c r="Y143" s="223"/>
      <c r="Z143" s="223"/>
    </row>
    <row r="144" ht="12.75" customHeight="1">
      <c r="A144" s="223"/>
      <c r="B144" s="223"/>
      <c r="C144" s="223"/>
      <c r="D144" s="223"/>
      <c r="E144" s="223"/>
      <c r="F144" s="223"/>
      <c r="G144" s="223"/>
      <c r="H144" s="223"/>
      <c r="I144" s="223"/>
      <c r="J144" s="223"/>
      <c r="K144" s="223"/>
      <c r="L144" s="223"/>
      <c r="M144" s="223"/>
      <c r="N144" s="223"/>
      <c r="O144" s="223"/>
      <c r="P144" s="223"/>
      <c r="Q144" s="223"/>
      <c r="R144" s="223"/>
      <c r="S144" s="223"/>
      <c r="T144" s="223"/>
      <c r="U144" s="223"/>
      <c r="V144" s="223"/>
      <c r="W144" s="223"/>
      <c r="X144" s="223"/>
      <c r="Y144" s="223"/>
      <c r="Z144" s="223"/>
    </row>
    <row r="145" ht="12.75" customHeight="1">
      <c r="A145" s="223"/>
      <c r="B145" s="223"/>
      <c r="C145" s="223"/>
      <c r="D145" s="223"/>
      <c r="E145" s="223"/>
      <c r="F145" s="223"/>
      <c r="G145" s="223"/>
      <c r="H145" s="223"/>
      <c r="I145" s="223"/>
      <c r="J145" s="223"/>
      <c r="K145" s="223"/>
      <c r="L145" s="223"/>
      <c r="M145" s="223"/>
      <c r="N145" s="223"/>
      <c r="O145" s="223"/>
      <c r="P145" s="223"/>
      <c r="Q145" s="223"/>
      <c r="R145" s="223"/>
      <c r="S145" s="223"/>
      <c r="T145" s="223"/>
      <c r="U145" s="223"/>
      <c r="V145" s="223"/>
      <c r="W145" s="223"/>
      <c r="X145" s="223"/>
      <c r="Y145" s="223"/>
      <c r="Z145" s="223"/>
    </row>
    <row r="146" ht="12.75" customHeight="1">
      <c r="A146" s="223"/>
      <c r="B146" s="223"/>
      <c r="C146" s="223"/>
      <c r="D146" s="223"/>
      <c r="E146" s="223"/>
      <c r="F146" s="223"/>
      <c r="G146" s="223"/>
      <c r="H146" s="223"/>
      <c r="I146" s="223"/>
      <c r="J146" s="223"/>
      <c r="K146" s="223"/>
      <c r="L146" s="223"/>
      <c r="M146" s="223"/>
      <c r="N146" s="223"/>
      <c r="O146" s="223"/>
      <c r="P146" s="223"/>
      <c r="Q146" s="223"/>
      <c r="R146" s="223"/>
      <c r="S146" s="223"/>
      <c r="T146" s="223"/>
      <c r="U146" s="223"/>
      <c r="V146" s="223"/>
      <c r="W146" s="223"/>
      <c r="X146" s="223"/>
      <c r="Y146" s="223"/>
      <c r="Z146" s="223"/>
    </row>
    <row r="147" ht="12.75" customHeight="1">
      <c r="A147" s="223"/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</row>
    <row r="148" ht="12.75" customHeight="1">
      <c r="A148" s="223"/>
      <c r="B148" s="223"/>
      <c r="C148" s="223"/>
      <c r="D148" s="223"/>
      <c r="E148" s="223"/>
      <c r="F148" s="223"/>
      <c r="G148" s="223"/>
      <c r="H148" s="223"/>
      <c r="I148" s="223"/>
      <c r="J148" s="223"/>
      <c r="K148" s="223"/>
      <c r="L148" s="223"/>
      <c r="M148" s="223"/>
      <c r="N148" s="223"/>
      <c r="O148" s="223"/>
      <c r="P148" s="223"/>
      <c r="Q148" s="223"/>
      <c r="R148" s="223"/>
      <c r="S148" s="223"/>
      <c r="T148" s="223"/>
      <c r="U148" s="223"/>
      <c r="V148" s="223"/>
      <c r="W148" s="223"/>
      <c r="X148" s="223"/>
      <c r="Y148" s="223"/>
      <c r="Z148" s="223"/>
    </row>
    <row r="149" ht="12.75" customHeight="1">
      <c r="A149" s="223"/>
      <c r="B149" s="223"/>
      <c r="C149" s="223"/>
      <c r="D149" s="223"/>
      <c r="E149" s="223"/>
      <c r="F149" s="223"/>
      <c r="G149" s="223"/>
      <c r="H149" s="223"/>
      <c r="I149" s="223"/>
      <c r="J149" s="223"/>
      <c r="K149" s="223"/>
      <c r="L149" s="223"/>
      <c r="M149" s="223"/>
      <c r="N149" s="223"/>
      <c r="O149" s="223"/>
      <c r="P149" s="223"/>
      <c r="Q149" s="223"/>
      <c r="R149" s="223"/>
      <c r="S149" s="223"/>
      <c r="T149" s="223"/>
      <c r="U149" s="223"/>
      <c r="V149" s="223"/>
      <c r="W149" s="223"/>
      <c r="X149" s="223"/>
      <c r="Y149" s="223"/>
      <c r="Z149" s="223"/>
    </row>
    <row r="150" ht="12.75" customHeight="1">
      <c r="A150" s="223"/>
      <c r="B150" s="223"/>
      <c r="C150" s="223"/>
      <c r="D150" s="223"/>
      <c r="E150" s="223"/>
      <c r="F150" s="223"/>
      <c r="G150" s="223"/>
      <c r="H150" s="223"/>
      <c r="I150" s="223"/>
      <c r="J150" s="223"/>
      <c r="K150" s="223"/>
      <c r="L150" s="223"/>
      <c r="M150" s="223"/>
      <c r="N150" s="223"/>
      <c r="O150" s="223"/>
      <c r="P150" s="223"/>
      <c r="Q150" s="223"/>
      <c r="R150" s="223"/>
      <c r="S150" s="223"/>
      <c r="T150" s="223"/>
      <c r="U150" s="223"/>
      <c r="V150" s="223"/>
      <c r="W150" s="223"/>
      <c r="X150" s="223"/>
      <c r="Y150" s="223"/>
      <c r="Z150" s="223"/>
    </row>
    <row r="151" ht="12.75" customHeight="1">
      <c r="A151" s="223"/>
      <c r="B151" s="223"/>
      <c r="C151" s="223"/>
      <c r="D151" s="223"/>
      <c r="E151" s="223"/>
      <c r="F151" s="223"/>
      <c r="G151" s="223"/>
      <c r="H151" s="223"/>
      <c r="I151" s="223"/>
      <c r="J151" s="223"/>
      <c r="K151" s="223"/>
      <c r="L151" s="223"/>
      <c r="M151" s="223"/>
      <c r="N151" s="223"/>
      <c r="O151" s="223"/>
      <c r="P151" s="223"/>
      <c r="Q151" s="223"/>
      <c r="R151" s="223"/>
      <c r="S151" s="223"/>
      <c r="T151" s="223"/>
      <c r="U151" s="223"/>
      <c r="V151" s="223"/>
      <c r="W151" s="223"/>
      <c r="X151" s="223"/>
      <c r="Y151" s="223"/>
      <c r="Z151" s="223"/>
    </row>
    <row r="152" ht="12.75" customHeight="1">
      <c r="A152" s="223"/>
      <c r="B152" s="223"/>
      <c r="C152" s="223"/>
      <c r="D152" s="223"/>
      <c r="E152" s="223"/>
      <c r="F152" s="223"/>
      <c r="G152" s="223"/>
      <c r="H152" s="223"/>
      <c r="I152" s="223"/>
      <c r="J152" s="223"/>
      <c r="K152" s="223"/>
      <c r="L152" s="223"/>
      <c r="M152" s="223"/>
      <c r="N152" s="223"/>
      <c r="O152" s="223"/>
      <c r="P152" s="223"/>
      <c r="Q152" s="223"/>
      <c r="R152" s="223"/>
      <c r="S152" s="223"/>
      <c r="T152" s="223"/>
      <c r="U152" s="223"/>
      <c r="V152" s="223"/>
      <c r="W152" s="223"/>
      <c r="X152" s="223"/>
      <c r="Y152" s="223"/>
      <c r="Z152" s="223"/>
    </row>
    <row r="153" ht="12.75" customHeight="1">
      <c r="A153" s="223"/>
      <c r="B153" s="223"/>
      <c r="C153" s="223"/>
      <c r="D153" s="223"/>
      <c r="E153" s="223"/>
      <c r="F153" s="223"/>
      <c r="G153" s="223"/>
      <c r="H153" s="223"/>
      <c r="I153" s="223"/>
      <c r="J153" s="223"/>
      <c r="K153" s="223"/>
      <c r="L153" s="223"/>
      <c r="M153" s="223"/>
      <c r="N153" s="223"/>
      <c r="O153" s="223"/>
      <c r="P153" s="223"/>
      <c r="Q153" s="223"/>
      <c r="R153" s="223"/>
      <c r="S153" s="223"/>
      <c r="T153" s="223"/>
      <c r="U153" s="223"/>
      <c r="V153" s="223"/>
      <c r="W153" s="223"/>
      <c r="X153" s="223"/>
      <c r="Y153" s="223"/>
      <c r="Z153" s="223"/>
    </row>
    <row r="154" ht="12.75" customHeight="1">
      <c r="A154" s="223"/>
      <c r="B154" s="223"/>
      <c r="C154" s="223"/>
      <c r="D154" s="223"/>
      <c r="E154" s="223"/>
      <c r="F154" s="223"/>
      <c r="G154" s="223"/>
      <c r="H154" s="223"/>
      <c r="I154" s="223"/>
      <c r="J154" s="223"/>
      <c r="K154" s="223"/>
      <c r="L154" s="223"/>
      <c r="M154" s="223"/>
      <c r="N154" s="223"/>
      <c r="O154" s="223"/>
      <c r="P154" s="223"/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</row>
    <row r="155" ht="12.75" customHeight="1">
      <c r="A155" s="223"/>
      <c r="B155" s="223"/>
      <c r="C155" s="223"/>
      <c r="D155" s="223"/>
      <c r="E155" s="223"/>
      <c r="F155" s="223"/>
      <c r="G155" s="223"/>
      <c r="H155" s="223"/>
      <c r="I155" s="223"/>
      <c r="J155" s="223"/>
      <c r="K155" s="223"/>
      <c r="L155" s="223"/>
      <c r="M155" s="223"/>
      <c r="N155" s="223"/>
      <c r="O155" s="223"/>
      <c r="P155" s="223"/>
      <c r="Q155" s="223"/>
      <c r="R155" s="223"/>
      <c r="S155" s="223"/>
      <c r="T155" s="223"/>
      <c r="U155" s="223"/>
      <c r="V155" s="223"/>
      <c r="W155" s="223"/>
      <c r="X155" s="223"/>
      <c r="Y155" s="223"/>
      <c r="Z155" s="223"/>
    </row>
    <row r="156" ht="12.75" customHeight="1">
      <c r="A156" s="223"/>
      <c r="B156" s="223"/>
      <c r="C156" s="223"/>
      <c r="D156" s="223"/>
      <c r="E156" s="223"/>
      <c r="F156" s="223"/>
      <c r="G156" s="223"/>
      <c r="H156" s="223"/>
      <c r="I156" s="223"/>
      <c r="J156" s="223"/>
      <c r="K156" s="223"/>
      <c r="L156" s="223"/>
      <c r="M156" s="223"/>
      <c r="N156" s="223"/>
      <c r="O156" s="223"/>
      <c r="P156" s="223"/>
      <c r="Q156" s="223"/>
      <c r="R156" s="223"/>
      <c r="S156" s="223"/>
      <c r="T156" s="223"/>
      <c r="U156" s="223"/>
      <c r="V156" s="223"/>
      <c r="W156" s="223"/>
      <c r="X156" s="223"/>
      <c r="Y156" s="223"/>
      <c r="Z156" s="223"/>
    </row>
    <row r="157" ht="12.75" customHeight="1">
      <c r="A157" s="223"/>
      <c r="B157" s="223"/>
      <c r="C157" s="223"/>
      <c r="D157" s="223"/>
      <c r="E157" s="223"/>
      <c r="F157" s="223"/>
      <c r="G157" s="223"/>
      <c r="H157" s="223"/>
      <c r="I157" s="223"/>
      <c r="J157" s="223"/>
      <c r="K157" s="223"/>
      <c r="L157" s="223"/>
      <c r="M157" s="223"/>
      <c r="N157" s="223"/>
      <c r="O157" s="223"/>
      <c r="P157" s="223"/>
      <c r="Q157" s="223"/>
      <c r="R157" s="223"/>
      <c r="S157" s="223"/>
      <c r="T157" s="223"/>
      <c r="U157" s="223"/>
      <c r="V157" s="223"/>
      <c r="W157" s="223"/>
      <c r="X157" s="223"/>
      <c r="Y157" s="223"/>
      <c r="Z157" s="223"/>
    </row>
    <row r="158" ht="12.75" customHeight="1">
      <c r="A158" s="223"/>
      <c r="B158" s="223"/>
      <c r="C158" s="223"/>
      <c r="D158" s="223"/>
      <c r="E158" s="223"/>
      <c r="F158" s="223"/>
      <c r="G158" s="223"/>
      <c r="H158" s="223"/>
      <c r="I158" s="223"/>
      <c r="J158" s="223"/>
      <c r="K158" s="223"/>
      <c r="L158" s="223"/>
      <c r="M158" s="223"/>
      <c r="N158" s="223"/>
      <c r="O158" s="223"/>
      <c r="P158" s="223"/>
      <c r="Q158" s="223"/>
      <c r="R158" s="223"/>
      <c r="S158" s="223"/>
      <c r="T158" s="223"/>
      <c r="U158" s="223"/>
      <c r="V158" s="223"/>
      <c r="W158" s="223"/>
      <c r="X158" s="223"/>
      <c r="Y158" s="223"/>
      <c r="Z158" s="223"/>
    </row>
    <row r="159" ht="12.75" customHeight="1">
      <c r="A159" s="223"/>
      <c r="B159" s="223"/>
      <c r="C159" s="223"/>
      <c r="D159" s="223"/>
      <c r="E159" s="223"/>
      <c r="F159" s="223"/>
      <c r="G159" s="223"/>
      <c r="H159" s="223"/>
      <c r="I159" s="223"/>
      <c r="J159" s="223"/>
      <c r="K159" s="223"/>
      <c r="L159" s="223"/>
      <c r="M159" s="223"/>
      <c r="N159" s="223"/>
      <c r="O159" s="223"/>
      <c r="P159" s="223"/>
      <c r="Q159" s="223"/>
      <c r="R159" s="223"/>
      <c r="S159" s="223"/>
      <c r="T159" s="223"/>
      <c r="U159" s="223"/>
      <c r="V159" s="223"/>
      <c r="W159" s="223"/>
      <c r="X159" s="223"/>
      <c r="Y159" s="223"/>
      <c r="Z159" s="223"/>
    </row>
    <row r="160" ht="12.75" customHeight="1">
      <c r="A160" s="223"/>
      <c r="B160" s="223"/>
      <c r="C160" s="223"/>
      <c r="D160" s="223"/>
      <c r="E160" s="223"/>
      <c r="F160" s="223"/>
      <c r="G160" s="223"/>
      <c r="H160" s="223"/>
      <c r="I160" s="223"/>
      <c r="J160" s="223"/>
      <c r="K160" s="223"/>
      <c r="L160" s="223"/>
      <c r="M160" s="223"/>
      <c r="N160" s="223"/>
      <c r="O160" s="223"/>
      <c r="P160" s="223"/>
      <c r="Q160" s="223"/>
      <c r="R160" s="223"/>
      <c r="S160" s="223"/>
      <c r="T160" s="223"/>
      <c r="U160" s="223"/>
      <c r="V160" s="223"/>
      <c r="W160" s="223"/>
      <c r="X160" s="223"/>
      <c r="Y160" s="223"/>
      <c r="Z160" s="223"/>
    </row>
    <row r="161" ht="12.75" customHeight="1">
      <c r="A161" s="223"/>
      <c r="B161" s="223"/>
      <c r="C161" s="223"/>
      <c r="D161" s="223"/>
      <c r="E161" s="223"/>
      <c r="F161" s="223"/>
      <c r="G161" s="223"/>
      <c r="H161" s="223"/>
      <c r="I161" s="223"/>
      <c r="J161" s="223"/>
      <c r="K161" s="223"/>
      <c r="L161" s="223"/>
      <c r="M161" s="223"/>
      <c r="N161" s="223"/>
      <c r="O161" s="223"/>
      <c r="P161" s="223"/>
      <c r="Q161" s="223"/>
      <c r="R161" s="223"/>
      <c r="S161" s="223"/>
      <c r="T161" s="223"/>
      <c r="U161" s="223"/>
      <c r="V161" s="223"/>
      <c r="W161" s="223"/>
      <c r="X161" s="223"/>
      <c r="Y161" s="223"/>
      <c r="Z161" s="223"/>
    </row>
    <row r="162" ht="12.75" customHeight="1">
      <c r="A162" s="223"/>
      <c r="B162" s="223"/>
      <c r="C162" s="223"/>
      <c r="D162" s="223"/>
      <c r="E162" s="223"/>
      <c r="F162" s="223"/>
      <c r="G162" s="223"/>
      <c r="H162" s="223"/>
      <c r="I162" s="223"/>
      <c r="J162" s="223"/>
      <c r="K162" s="223"/>
      <c r="L162" s="223"/>
      <c r="M162" s="223"/>
      <c r="N162" s="223"/>
      <c r="O162" s="223"/>
      <c r="P162" s="223"/>
      <c r="Q162" s="223"/>
      <c r="R162" s="223"/>
      <c r="S162" s="223"/>
      <c r="T162" s="223"/>
      <c r="U162" s="223"/>
      <c r="V162" s="223"/>
      <c r="W162" s="223"/>
      <c r="X162" s="223"/>
      <c r="Y162" s="223"/>
      <c r="Z162" s="223"/>
    </row>
    <row r="163" ht="12.75" customHeight="1">
      <c r="A163" s="223"/>
      <c r="B163" s="223"/>
      <c r="C163" s="223"/>
      <c r="D163" s="223"/>
      <c r="E163" s="223"/>
      <c r="F163" s="223"/>
      <c r="G163" s="223"/>
      <c r="H163" s="223"/>
      <c r="I163" s="223"/>
      <c r="J163" s="223"/>
      <c r="K163" s="223"/>
      <c r="L163" s="223"/>
      <c r="M163" s="223"/>
      <c r="N163" s="223"/>
      <c r="O163" s="223"/>
      <c r="P163" s="223"/>
      <c r="Q163" s="223"/>
      <c r="R163" s="223"/>
      <c r="S163" s="223"/>
      <c r="T163" s="223"/>
      <c r="U163" s="223"/>
      <c r="V163" s="223"/>
      <c r="W163" s="223"/>
      <c r="X163" s="223"/>
      <c r="Y163" s="223"/>
      <c r="Z163" s="223"/>
    </row>
    <row r="164" ht="12.75" customHeight="1">
      <c r="A164" s="223"/>
      <c r="B164" s="223"/>
      <c r="C164" s="223"/>
      <c r="D164" s="223"/>
      <c r="E164" s="223"/>
      <c r="F164" s="223"/>
      <c r="G164" s="223"/>
      <c r="H164" s="223"/>
      <c r="I164" s="223"/>
      <c r="J164" s="223"/>
      <c r="K164" s="223"/>
      <c r="L164" s="223"/>
      <c r="M164" s="223"/>
      <c r="N164" s="223"/>
      <c r="O164" s="223"/>
      <c r="P164" s="223"/>
      <c r="Q164" s="223"/>
      <c r="R164" s="223"/>
      <c r="S164" s="223"/>
      <c r="T164" s="223"/>
      <c r="U164" s="223"/>
      <c r="V164" s="223"/>
      <c r="W164" s="223"/>
      <c r="X164" s="223"/>
      <c r="Y164" s="223"/>
      <c r="Z164" s="223"/>
    </row>
    <row r="165" ht="12.75" customHeight="1">
      <c r="A165" s="223"/>
      <c r="B165" s="223"/>
      <c r="C165" s="223"/>
      <c r="D165" s="223"/>
      <c r="E165" s="223"/>
      <c r="F165" s="223"/>
      <c r="G165" s="223"/>
      <c r="H165" s="223"/>
      <c r="I165" s="223"/>
      <c r="J165" s="223"/>
      <c r="K165" s="223"/>
      <c r="L165" s="223"/>
      <c r="M165" s="223"/>
      <c r="N165" s="223"/>
      <c r="O165" s="223"/>
      <c r="P165" s="223"/>
      <c r="Q165" s="223"/>
      <c r="R165" s="223"/>
      <c r="S165" s="223"/>
      <c r="T165" s="223"/>
      <c r="U165" s="223"/>
      <c r="V165" s="223"/>
      <c r="W165" s="223"/>
      <c r="X165" s="223"/>
      <c r="Y165" s="223"/>
      <c r="Z165" s="223"/>
    </row>
    <row r="166" ht="12.75" customHeight="1">
      <c r="A166" s="223"/>
      <c r="B166" s="223"/>
      <c r="C166" s="223"/>
      <c r="D166" s="223"/>
      <c r="E166" s="223"/>
      <c r="F166" s="223"/>
      <c r="G166" s="223"/>
      <c r="H166" s="223"/>
      <c r="I166" s="223"/>
      <c r="J166" s="223"/>
      <c r="K166" s="223"/>
      <c r="L166" s="223"/>
      <c r="M166" s="223"/>
      <c r="N166" s="223"/>
      <c r="O166" s="223"/>
      <c r="P166" s="223"/>
      <c r="Q166" s="223"/>
      <c r="R166" s="223"/>
      <c r="S166" s="223"/>
      <c r="T166" s="223"/>
      <c r="U166" s="223"/>
      <c r="V166" s="223"/>
      <c r="W166" s="223"/>
      <c r="X166" s="223"/>
      <c r="Y166" s="223"/>
      <c r="Z166" s="223"/>
    </row>
    <row r="167" ht="12.75" customHeight="1">
      <c r="A167" s="223"/>
      <c r="B167" s="223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</row>
    <row r="168" ht="12.75" customHeight="1">
      <c r="A168" s="223"/>
      <c r="B168" s="223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23"/>
      <c r="O168" s="223"/>
      <c r="P168" s="223"/>
      <c r="Q168" s="223"/>
      <c r="R168" s="223"/>
      <c r="S168" s="223"/>
      <c r="T168" s="223"/>
      <c r="U168" s="223"/>
      <c r="V168" s="223"/>
      <c r="W168" s="223"/>
      <c r="X168" s="223"/>
      <c r="Y168" s="223"/>
      <c r="Z168" s="223"/>
    </row>
    <row r="169" ht="12.75" customHeight="1">
      <c r="A169" s="223"/>
      <c r="B169" s="223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</row>
    <row r="170" ht="12.75" customHeight="1">
      <c r="A170" s="223"/>
      <c r="B170" s="223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</row>
    <row r="171" ht="12.75" customHeight="1">
      <c r="A171" s="223"/>
      <c r="B171" s="223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23"/>
      <c r="O171" s="223"/>
      <c r="P171" s="223"/>
      <c r="Q171" s="223"/>
      <c r="R171" s="223"/>
      <c r="S171" s="223"/>
      <c r="T171" s="223"/>
      <c r="U171" s="223"/>
      <c r="V171" s="223"/>
      <c r="W171" s="223"/>
      <c r="X171" s="223"/>
      <c r="Y171" s="223"/>
      <c r="Z171" s="223"/>
    </row>
    <row r="172" ht="12.75" customHeight="1">
      <c r="A172" s="223"/>
      <c r="B172" s="223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23"/>
      <c r="O172" s="223"/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</row>
    <row r="173" ht="12.75" customHeight="1">
      <c r="A173" s="223"/>
      <c r="B173" s="223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23"/>
      <c r="O173" s="223"/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</row>
    <row r="174" ht="12.75" customHeight="1">
      <c r="A174" s="223"/>
      <c r="B174" s="223"/>
      <c r="C174" s="223"/>
      <c r="D174" s="223"/>
      <c r="E174" s="223"/>
      <c r="F174" s="223"/>
      <c r="G174" s="223"/>
      <c r="H174" s="223"/>
      <c r="I174" s="223"/>
      <c r="J174" s="223"/>
      <c r="K174" s="223"/>
      <c r="L174" s="223"/>
      <c r="M174" s="223"/>
      <c r="N174" s="223"/>
      <c r="O174" s="223"/>
      <c r="P174" s="223"/>
      <c r="Q174" s="223"/>
      <c r="R174" s="223"/>
      <c r="S174" s="223"/>
      <c r="T174" s="223"/>
      <c r="U174" s="223"/>
      <c r="V174" s="223"/>
      <c r="W174" s="223"/>
      <c r="X174" s="223"/>
      <c r="Y174" s="223"/>
      <c r="Z174" s="223"/>
    </row>
    <row r="175" ht="12.75" customHeight="1">
      <c r="A175" s="223"/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223"/>
      <c r="T175" s="223"/>
      <c r="U175" s="223"/>
      <c r="V175" s="223"/>
      <c r="W175" s="223"/>
      <c r="X175" s="223"/>
      <c r="Y175" s="223"/>
      <c r="Z175" s="223"/>
    </row>
    <row r="176" ht="12.75" customHeight="1">
      <c r="A176" s="223"/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</row>
    <row r="177" ht="12.75" customHeight="1">
      <c r="A177" s="223"/>
      <c r="B177" s="223"/>
      <c r="C177" s="223"/>
      <c r="D177" s="223"/>
      <c r="E177" s="223"/>
      <c r="F177" s="223"/>
      <c r="G177" s="223"/>
      <c r="H177" s="223"/>
      <c r="I177" s="223"/>
      <c r="J177" s="223"/>
      <c r="K177" s="223"/>
      <c r="L177" s="223"/>
      <c r="M177" s="223"/>
      <c r="N177" s="223"/>
      <c r="O177" s="223"/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</row>
    <row r="178" ht="12.75" customHeight="1">
      <c r="A178" s="223"/>
      <c r="B178" s="223"/>
      <c r="C178" s="223"/>
      <c r="D178" s="223"/>
      <c r="E178" s="223"/>
      <c r="F178" s="223"/>
      <c r="G178" s="223"/>
      <c r="H178" s="223"/>
      <c r="I178" s="223"/>
      <c r="J178" s="223"/>
      <c r="K178" s="223"/>
      <c r="L178" s="223"/>
      <c r="M178" s="223"/>
      <c r="N178" s="223"/>
      <c r="O178" s="223"/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</row>
    <row r="179" ht="12.75" customHeight="1">
      <c r="A179" s="223"/>
      <c r="B179" s="223"/>
      <c r="C179" s="223"/>
      <c r="D179" s="223"/>
      <c r="E179" s="223"/>
      <c r="F179" s="223"/>
      <c r="G179" s="223"/>
      <c r="H179" s="223"/>
      <c r="I179" s="223"/>
      <c r="J179" s="223"/>
      <c r="K179" s="223"/>
      <c r="L179" s="223"/>
      <c r="M179" s="223"/>
      <c r="N179" s="22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</row>
    <row r="180" ht="12.75" customHeight="1">
      <c r="A180" s="223"/>
      <c r="B180" s="223"/>
      <c r="C180" s="223"/>
      <c r="D180" s="223"/>
      <c r="E180" s="223"/>
      <c r="F180" s="223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</row>
    <row r="181" ht="12.75" customHeight="1">
      <c r="A181" s="223"/>
      <c r="B181" s="223"/>
      <c r="C181" s="223"/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</row>
    <row r="182" ht="12.75" customHeight="1">
      <c r="A182" s="223"/>
      <c r="B182" s="223"/>
      <c r="C182" s="223"/>
      <c r="D182" s="223"/>
      <c r="E182" s="223"/>
      <c r="F182" s="223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</row>
    <row r="183" ht="12.75" customHeight="1">
      <c r="A183" s="223"/>
      <c r="B183" s="223"/>
      <c r="C183" s="223"/>
      <c r="D183" s="223"/>
      <c r="E183" s="223"/>
      <c r="F183" s="223"/>
      <c r="G183" s="223"/>
      <c r="H183" s="223"/>
      <c r="I183" s="223"/>
      <c r="J183" s="223"/>
      <c r="K183" s="223"/>
      <c r="L183" s="223"/>
      <c r="M183" s="223"/>
      <c r="N183" s="223"/>
      <c r="O183" s="223"/>
      <c r="P183" s="223"/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</row>
    <row r="184" ht="12.75" customHeight="1">
      <c r="A184" s="223"/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</row>
    <row r="185" ht="12.75" customHeight="1">
      <c r="A185" s="223"/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</row>
    <row r="186" ht="12.75" customHeight="1">
      <c r="A186" s="223"/>
      <c r="B186" s="223"/>
      <c r="C186" s="223"/>
      <c r="D186" s="223"/>
      <c r="E186" s="223"/>
      <c r="F186" s="223"/>
      <c r="G186" s="223"/>
      <c r="H186" s="223"/>
      <c r="I186" s="223"/>
      <c r="J186" s="223"/>
      <c r="K186" s="223"/>
      <c r="L186" s="223"/>
      <c r="M186" s="223"/>
      <c r="N186" s="223"/>
      <c r="O186" s="223"/>
      <c r="P186" s="223"/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</row>
    <row r="187" ht="12.75" customHeight="1">
      <c r="A187" s="223"/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223"/>
      <c r="T187" s="223"/>
      <c r="U187" s="223"/>
      <c r="V187" s="223"/>
      <c r="W187" s="223"/>
      <c r="X187" s="223"/>
      <c r="Y187" s="223"/>
      <c r="Z187" s="223"/>
    </row>
    <row r="188" ht="12.75" customHeight="1">
      <c r="A188" s="223"/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223"/>
      <c r="T188" s="223"/>
      <c r="U188" s="223"/>
      <c r="V188" s="223"/>
      <c r="W188" s="223"/>
      <c r="X188" s="223"/>
      <c r="Y188" s="223"/>
      <c r="Z188" s="223"/>
    </row>
    <row r="189" ht="12.75" customHeight="1">
      <c r="A189" s="223"/>
      <c r="B189" s="223"/>
      <c r="C189" s="223"/>
      <c r="D189" s="223"/>
      <c r="E189" s="223"/>
      <c r="F189" s="223"/>
      <c r="G189" s="223"/>
      <c r="H189" s="223"/>
      <c r="I189" s="223"/>
      <c r="J189" s="223"/>
      <c r="K189" s="223"/>
      <c r="L189" s="223"/>
      <c r="M189" s="223"/>
      <c r="N189" s="223"/>
      <c r="O189" s="223"/>
      <c r="P189" s="223"/>
      <c r="Q189" s="223"/>
      <c r="R189" s="223"/>
      <c r="S189" s="223"/>
      <c r="T189" s="223"/>
      <c r="U189" s="223"/>
      <c r="V189" s="223"/>
      <c r="W189" s="223"/>
      <c r="X189" s="223"/>
      <c r="Y189" s="223"/>
      <c r="Z189" s="223"/>
    </row>
    <row r="190" ht="12.75" customHeight="1">
      <c r="A190" s="223"/>
      <c r="B190" s="223"/>
      <c r="C190" s="223"/>
      <c r="D190" s="223"/>
      <c r="E190" s="223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223"/>
      <c r="R190" s="223"/>
      <c r="S190" s="223"/>
      <c r="T190" s="223"/>
      <c r="U190" s="223"/>
      <c r="V190" s="223"/>
      <c r="W190" s="223"/>
      <c r="X190" s="223"/>
      <c r="Y190" s="223"/>
      <c r="Z190" s="223"/>
    </row>
    <row r="191" ht="12.75" customHeight="1">
      <c r="A191" s="223"/>
      <c r="B191" s="223"/>
      <c r="C191" s="223"/>
      <c r="D191" s="223"/>
      <c r="E191" s="223"/>
      <c r="F191" s="223"/>
      <c r="G191" s="223"/>
      <c r="H191" s="223"/>
      <c r="I191" s="223"/>
      <c r="J191" s="223"/>
      <c r="K191" s="223"/>
      <c r="L191" s="223"/>
      <c r="M191" s="223"/>
      <c r="N191" s="223"/>
      <c r="O191" s="223"/>
      <c r="P191" s="223"/>
      <c r="Q191" s="223"/>
      <c r="R191" s="223"/>
      <c r="S191" s="223"/>
      <c r="T191" s="223"/>
      <c r="U191" s="223"/>
      <c r="V191" s="223"/>
      <c r="W191" s="223"/>
      <c r="X191" s="223"/>
      <c r="Y191" s="223"/>
      <c r="Z191" s="223"/>
    </row>
    <row r="192" ht="12.75" customHeight="1">
      <c r="A192" s="223"/>
      <c r="B192" s="223"/>
      <c r="C192" s="223"/>
      <c r="D192" s="223"/>
      <c r="E192" s="223"/>
      <c r="F192" s="223"/>
      <c r="G192" s="223"/>
      <c r="H192" s="223"/>
      <c r="I192" s="223"/>
      <c r="J192" s="223"/>
      <c r="K192" s="223"/>
      <c r="L192" s="223"/>
      <c r="M192" s="223"/>
      <c r="N192" s="223"/>
      <c r="O192" s="223"/>
      <c r="P192" s="223"/>
      <c r="Q192" s="223"/>
      <c r="R192" s="223"/>
      <c r="S192" s="223"/>
      <c r="T192" s="223"/>
      <c r="U192" s="223"/>
      <c r="V192" s="223"/>
      <c r="W192" s="223"/>
      <c r="X192" s="223"/>
      <c r="Y192" s="223"/>
      <c r="Z192" s="223"/>
    </row>
    <row r="193" ht="12.75" customHeight="1">
      <c r="A193" s="223"/>
      <c r="B193" s="223"/>
      <c r="C193" s="223"/>
      <c r="D193" s="223"/>
      <c r="E193" s="223"/>
      <c r="F193" s="223"/>
      <c r="G193" s="223"/>
      <c r="H193" s="223"/>
      <c r="I193" s="223"/>
      <c r="J193" s="223"/>
      <c r="K193" s="223"/>
      <c r="L193" s="223"/>
      <c r="M193" s="223"/>
      <c r="N193" s="223"/>
      <c r="O193" s="223"/>
      <c r="P193" s="223"/>
      <c r="Q193" s="223"/>
      <c r="R193" s="223"/>
      <c r="S193" s="223"/>
      <c r="T193" s="223"/>
      <c r="U193" s="223"/>
      <c r="V193" s="223"/>
      <c r="W193" s="223"/>
      <c r="X193" s="223"/>
      <c r="Y193" s="223"/>
      <c r="Z193" s="223"/>
    </row>
    <row r="194" ht="12.75" customHeight="1">
      <c r="A194" s="223"/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</row>
    <row r="195" ht="12.75" customHeight="1">
      <c r="A195" s="223"/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</row>
    <row r="196" ht="12.75" customHeight="1">
      <c r="A196" s="223"/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</row>
    <row r="197" ht="12.75" customHeight="1">
      <c r="A197" s="223"/>
      <c r="B197" s="223"/>
      <c r="C197" s="223"/>
      <c r="D197" s="223"/>
      <c r="E197" s="223"/>
      <c r="F197" s="223"/>
      <c r="G197" s="223"/>
      <c r="H197" s="223"/>
      <c r="I197" s="223"/>
      <c r="J197" s="223"/>
      <c r="K197" s="223"/>
      <c r="L197" s="223"/>
      <c r="M197" s="223"/>
      <c r="N197" s="223"/>
      <c r="O197" s="223"/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</row>
    <row r="198" ht="12.75" customHeight="1">
      <c r="A198" s="223"/>
      <c r="B198" s="223"/>
      <c r="C198" s="223"/>
      <c r="D198" s="223"/>
      <c r="E198" s="223"/>
      <c r="F198" s="223"/>
      <c r="G198" s="223"/>
      <c r="H198" s="223"/>
      <c r="I198" s="223"/>
      <c r="J198" s="223"/>
      <c r="K198" s="223"/>
      <c r="L198" s="223"/>
      <c r="M198" s="223"/>
      <c r="N198" s="223"/>
      <c r="O198" s="223"/>
      <c r="P198" s="223"/>
      <c r="Q198" s="223"/>
      <c r="R198" s="223"/>
      <c r="S198" s="223"/>
      <c r="T198" s="223"/>
      <c r="U198" s="223"/>
      <c r="V198" s="223"/>
      <c r="W198" s="223"/>
      <c r="X198" s="223"/>
      <c r="Y198" s="223"/>
      <c r="Z198" s="223"/>
    </row>
    <row r="199" ht="12.75" customHeight="1">
      <c r="A199" s="223"/>
      <c r="B199" s="223"/>
      <c r="C199" s="223"/>
      <c r="D199" s="223"/>
      <c r="E199" s="223"/>
      <c r="F199" s="223"/>
      <c r="G199" s="223"/>
      <c r="H199" s="223"/>
      <c r="I199" s="223"/>
      <c r="J199" s="223"/>
      <c r="K199" s="223"/>
      <c r="L199" s="223"/>
      <c r="M199" s="223"/>
      <c r="N199" s="223"/>
      <c r="O199" s="223"/>
      <c r="P199" s="223"/>
      <c r="Q199" s="223"/>
      <c r="R199" s="223"/>
      <c r="S199" s="223"/>
      <c r="T199" s="223"/>
      <c r="U199" s="223"/>
      <c r="V199" s="223"/>
      <c r="W199" s="223"/>
      <c r="X199" s="223"/>
      <c r="Y199" s="223"/>
      <c r="Z199" s="223"/>
    </row>
    <row r="200" ht="12.75" customHeight="1">
      <c r="A200" s="223"/>
      <c r="B200" s="223"/>
      <c r="C200" s="223"/>
      <c r="D200" s="223"/>
      <c r="E200" s="223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</row>
    <row r="201" ht="12.75" customHeight="1">
      <c r="A201" s="223"/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</row>
    <row r="202" ht="12.75" customHeight="1">
      <c r="A202" s="223"/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</row>
    <row r="203" ht="12.75" customHeight="1">
      <c r="A203" s="223"/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</row>
    <row r="204" ht="12.75" customHeight="1">
      <c r="A204" s="223"/>
      <c r="B204" s="223"/>
      <c r="C204" s="223"/>
      <c r="D204" s="223"/>
      <c r="E204" s="223"/>
      <c r="F204" s="223"/>
      <c r="G204" s="223"/>
      <c r="H204" s="223"/>
      <c r="I204" s="223"/>
      <c r="J204" s="223"/>
      <c r="K204" s="223"/>
      <c r="L204" s="223"/>
      <c r="M204" s="223"/>
      <c r="N204" s="223"/>
      <c r="O204" s="223"/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</row>
    <row r="205" ht="12.75" customHeight="1">
      <c r="A205" s="223"/>
      <c r="B205" s="223"/>
      <c r="C205" s="223"/>
      <c r="D205" s="223"/>
      <c r="E205" s="223"/>
      <c r="F205" s="223"/>
      <c r="G205" s="223"/>
      <c r="H205" s="223"/>
      <c r="I205" s="223"/>
      <c r="J205" s="223"/>
      <c r="K205" s="223"/>
      <c r="L205" s="223"/>
      <c r="M205" s="223"/>
      <c r="N205" s="223"/>
      <c r="O205" s="223"/>
      <c r="P205" s="223"/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</row>
    <row r="206" ht="12.75" customHeight="1">
      <c r="A206" s="223"/>
      <c r="B206" s="223"/>
      <c r="C206" s="223"/>
      <c r="D206" s="223"/>
      <c r="E206" s="223"/>
      <c r="F206" s="223"/>
      <c r="G206" s="223"/>
      <c r="H206" s="223"/>
      <c r="I206" s="223"/>
      <c r="J206" s="223"/>
      <c r="K206" s="223"/>
      <c r="L206" s="223"/>
      <c r="M206" s="223"/>
      <c r="N206" s="223"/>
      <c r="O206" s="223"/>
      <c r="P206" s="223"/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</row>
    <row r="207" ht="12.75" customHeight="1">
      <c r="A207" s="223"/>
      <c r="B207" s="223"/>
      <c r="C207" s="223"/>
      <c r="D207" s="223"/>
      <c r="E207" s="223"/>
      <c r="F207" s="223"/>
      <c r="G207" s="223"/>
      <c r="H207" s="223"/>
      <c r="I207" s="223"/>
      <c r="J207" s="223"/>
      <c r="K207" s="223"/>
      <c r="L207" s="223"/>
      <c r="M207" s="223"/>
      <c r="N207" s="223"/>
      <c r="O207" s="223"/>
      <c r="P207" s="223"/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</row>
    <row r="208" ht="12.75" customHeight="1">
      <c r="A208" s="223"/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</row>
    <row r="209" ht="12.75" customHeight="1">
      <c r="A209" s="223"/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</row>
    <row r="210" ht="12.75" customHeight="1">
      <c r="A210" s="223"/>
      <c r="B210" s="223"/>
      <c r="C210" s="223"/>
      <c r="D210" s="223"/>
      <c r="E210" s="223"/>
      <c r="F210" s="223"/>
      <c r="G210" s="223"/>
      <c r="H210" s="223"/>
      <c r="I210" s="223"/>
      <c r="J210" s="223"/>
      <c r="K210" s="223"/>
      <c r="L210" s="223"/>
      <c r="M210" s="223"/>
      <c r="N210" s="223"/>
      <c r="O210" s="223"/>
      <c r="P210" s="223"/>
      <c r="Q210" s="223"/>
      <c r="R210" s="223"/>
      <c r="S210" s="223"/>
      <c r="T210" s="223"/>
      <c r="U210" s="223"/>
      <c r="V210" s="223"/>
      <c r="W210" s="223"/>
      <c r="X210" s="223"/>
      <c r="Y210" s="223"/>
      <c r="Z210" s="223"/>
    </row>
    <row r="211" ht="12.75" customHeight="1">
      <c r="A211" s="223"/>
      <c r="B211" s="223"/>
      <c r="C211" s="223"/>
      <c r="D211" s="223"/>
      <c r="E211" s="223"/>
      <c r="F211" s="223"/>
      <c r="G211" s="223"/>
      <c r="H211" s="223"/>
      <c r="I211" s="223"/>
      <c r="J211" s="223"/>
      <c r="K211" s="223"/>
      <c r="L211" s="223"/>
      <c r="M211" s="223"/>
      <c r="N211" s="223"/>
      <c r="O211" s="223"/>
      <c r="P211" s="223"/>
      <c r="Q211" s="223"/>
      <c r="R211" s="223"/>
      <c r="S211" s="223"/>
      <c r="T211" s="223"/>
      <c r="U211" s="223"/>
      <c r="V211" s="223"/>
      <c r="W211" s="223"/>
      <c r="X211" s="223"/>
      <c r="Y211" s="223"/>
      <c r="Z211" s="223"/>
    </row>
    <row r="212" ht="12.75" customHeight="1">
      <c r="A212" s="223"/>
      <c r="B212" s="223"/>
      <c r="C212" s="223"/>
      <c r="D212" s="223"/>
      <c r="E212" s="223"/>
      <c r="F212" s="223"/>
      <c r="G212" s="223"/>
      <c r="H212" s="223"/>
      <c r="I212" s="223"/>
      <c r="J212" s="223"/>
      <c r="K212" s="223"/>
      <c r="L212" s="223"/>
      <c r="M212" s="223"/>
      <c r="N212" s="223"/>
      <c r="O212" s="223"/>
      <c r="P212" s="223"/>
      <c r="Q212" s="223"/>
      <c r="R212" s="223"/>
      <c r="S212" s="223"/>
      <c r="T212" s="223"/>
      <c r="U212" s="223"/>
      <c r="V212" s="223"/>
      <c r="W212" s="223"/>
      <c r="X212" s="223"/>
      <c r="Y212" s="223"/>
      <c r="Z212" s="223"/>
    </row>
    <row r="213" ht="12.75" customHeight="1">
      <c r="A213" s="223"/>
      <c r="B213" s="223"/>
      <c r="C213" s="223"/>
      <c r="D213" s="223"/>
      <c r="E213" s="223"/>
      <c r="F213" s="223"/>
      <c r="G213" s="223"/>
      <c r="H213" s="223"/>
      <c r="I213" s="223"/>
      <c r="J213" s="223"/>
      <c r="K213" s="223"/>
      <c r="L213" s="223"/>
      <c r="M213" s="223"/>
      <c r="N213" s="223"/>
      <c r="O213" s="223"/>
      <c r="P213" s="223"/>
      <c r="Q213" s="223"/>
      <c r="R213" s="223"/>
      <c r="S213" s="223"/>
      <c r="T213" s="223"/>
      <c r="U213" s="223"/>
      <c r="V213" s="223"/>
      <c r="W213" s="223"/>
      <c r="X213" s="223"/>
      <c r="Y213" s="223"/>
      <c r="Z213" s="223"/>
    </row>
    <row r="214" ht="12.75" customHeight="1">
      <c r="A214" s="223"/>
      <c r="B214" s="223"/>
      <c r="C214" s="223"/>
      <c r="D214" s="223"/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</row>
    <row r="215" ht="12.75" customHeight="1">
      <c r="A215" s="223"/>
      <c r="B215" s="223"/>
      <c r="C215" s="223"/>
      <c r="D215" s="223"/>
      <c r="E215" s="223"/>
      <c r="F215" s="223"/>
      <c r="G215" s="223"/>
      <c r="H215" s="223"/>
      <c r="I215" s="223"/>
      <c r="J215" s="223"/>
      <c r="K215" s="223"/>
      <c r="L215" s="223"/>
      <c r="M215" s="223"/>
      <c r="N215" s="223"/>
      <c r="O215" s="223"/>
      <c r="P215" s="223"/>
      <c r="Q215" s="223"/>
      <c r="R215" s="223"/>
      <c r="S215" s="223"/>
      <c r="T215" s="223"/>
      <c r="U215" s="223"/>
      <c r="V215" s="223"/>
      <c r="W215" s="223"/>
      <c r="X215" s="223"/>
      <c r="Y215" s="223"/>
      <c r="Z215" s="223"/>
    </row>
    <row r="216" ht="12.75" customHeight="1">
      <c r="A216" s="223"/>
      <c r="B216" s="223"/>
      <c r="C216" s="223"/>
      <c r="D216" s="223"/>
      <c r="E216" s="223"/>
      <c r="F216" s="223"/>
      <c r="G216" s="223"/>
      <c r="H216" s="223"/>
      <c r="I216" s="223"/>
      <c r="J216" s="223"/>
      <c r="K216" s="223"/>
      <c r="L216" s="223"/>
      <c r="M216" s="223"/>
      <c r="N216" s="223"/>
      <c r="O216" s="223"/>
      <c r="P216" s="223"/>
      <c r="Q216" s="223"/>
      <c r="R216" s="223"/>
      <c r="S216" s="223"/>
      <c r="T216" s="223"/>
      <c r="U216" s="223"/>
      <c r="V216" s="223"/>
      <c r="W216" s="223"/>
      <c r="X216" s="223"/>
      <c r="Y216" s="223"/>
      <c r="Z216" s="223"/>
    </row>
    <row r="217" ht="12.75" customHeight="1">
      <c r="A217" s="223"/>
      <c r="B217" s="223"/>
      <c r="C217" s="223"/>
      <c r="D217" s="223"/>
      <c r="E217" s="223"/>
      <c r="F217" s="223"/>
      <c r="G217" s="223"/>
      <c r="H217" s="223"/>
      <c r="I217" s="223"/>
      <c r="J217" s="223"/>
      <c r="K217" s="223"/>
      <c r="L217" s="223"/>
      <c r="M217" s="223"/>
      <c r="N217" s="223"/>
      <c r="O217" s="223"/>
      <c r="P217" s="223"/>
      <c r="Q217" s="223"/>
      <c r="R217" s="223"/>
      <c r="S217" s="223"/>
      <c r="T217" s="223"/>
      <c r="U217" s="223"/>
      <c r="V217" s="223"/>
      <c r="W217" s="223"/>
      <c r="X217" s="223"/>
      <c r="Y217" s="223"/>
      <c r="Z217" s="223"/>
    </row>
    <row r="218" ht="12.75" customHeight="1">
      <c r="A218" s="223"/>
      <c r="B218" s="223"/>
      <c r="C218" s="223"/>
      <c r="D218" s="223"/>
      <c r="E218" s="223"/>
      <c r="F218" s="223"/>
      <c r="G218" s="223"/>
      <c r="H218" s="223"/>
      <c r="I218" s="223"/>
      <c r="J218" s="223"/>
      <c r="K218" s="223"/>
      <c r="L218" s="223"/>
      <c r="M218" s="223"/>
      <c r="N218" s="223"/>
      <c r="O218" s="223"/>
      <c r="P218" s="223"/>
      <c r="Q218" s="223"/>
      <c r="R218" s="223"/>
      <c r="S218" s="223"/>
      <c r="T218" s="223"/>
      <c r="U218" s="223"/>
      <c r="V218" s="223"/>
      <c r="W218" s="223"/>
      <c r="X218" s="223"/>
      <c r="Y218" s="223"/>
      <c r="Z218" s="223"/>
    </row>
    <row r="219" ht="12.75" customHeight="1">
      <c r="A219" s="223"/>
      <c r="B219" s="223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</row>
    <row r="220" ht="12.75" customHeight="1">
      <c r="A220" s="223"/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</row>
    <row r="221" ht="12.75" customHeight="1">
      <c r="A221" s="223"/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223"/>
      <c r="T221" s="223"/>
      <c r="U221" s="223"/>
      <c r="V221" s="223"/>
      <c r="W221" s="223"/>
      <c r="X221" s="223"/>
      <c r="Y221" s="223"/>
      <c r="Z221" s="223"/>
    </row>
    <row r="222" ht="12.75" customHeight="1">
      <c r="A222" s="223"/>
      <c r="B222" s="223"/>
      <c r="C222" s="223"/>
      <c r="D222" s="223"/>
      <c r="E222" s="223"/>
      <c r="F222" s="223"/>
      <c r="G222" s="223"/>
      <c r="H222" s="223"/>
      <c r="I222" s="223"/>
      <c r="J222" s="223"/>
      <c r="K222" s="223"/>
      <c r="L222" s="223"/>
      <c r="M222" s="223"/>
      <c r="N222" s="223"/>
      <c r="O222" s="223"/>
      <c r="P222" s="223"/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</row>
    <row r="223" ht="12.75" customHeight="1">
      <c r="A223" s="223"/>
      <c r="B223" s="223"/>
      <c r="C223" s="223"/>
      <c r="D223" s="223"/>
      <c r="E223" s="223"/>
      <c r="F223" s="223"/>
      <c r="G223" s="223"/>
      <c r="H223" s="223"/>
      <c r="I223" s="223"/>
      <c r="J223" s="223"/>
      <c r="K223" s="223"/>
      <c r="L223" s="223"/>
      <c r="M223" s="223"/>
      <c r="N223" s="223"/>
      <c r="O223" s="223"/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</row>
    <row r="224" ht="12.75" customHeight="1">
      <c r="A224" s="223"/>
      <c r="B224" s="223"/>
      <c r="C224" s="223"/>
      <c r="D224" s="223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</row>
    <row r="225" ht="12.75" customHeight="1">
      <c r="A225" s="223"/>
      <c r="B225" s="223"/>
      <c r="C225" s="223"/>
      <c r="D225" s="223"/>
      <c r="E225" s="223"/>
      <c r="F225" s="223"/>
      <c r="G225" s="223"/>
      <c r="H225" s="223"/>
      <c r="I225" s="223"/>
      <c r="J225" s="223"/>
      <c r="K225" s="223"/>
      <c r="L225" s="223"/>
      <c r="M225" s="223"/>
      <c r="N225" s="223"/>
      <c r="O225" s="223"/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</row>
    <row r="226" ht="12.75" customHeight="1">
      <c r="A226" s="223"/>
      <c r="B226" s="223"/>
      <c r="C226" s="223"/>
      <c r="D226" s="223"/>
      <c r="E226" s="223"/>
      <c r="F226" s="223"/>
      <c r="G226" s="223"/>
      <c r="H226" s="223"/>
      <c r="I226" s="223"/>
      <c r="J226" s="223"/>
      <c r="K226" s="223"/>
      <c r="L226" s="223"/>
      <c r="M226" s="223"/>
      <c r="N226" s="22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</row>
    <row r="227" ht="12.75" customHeight="1">
      <c r="A227" s="223"/>
      <c r="B227" s="223"/>
      <c r="C227" s="223"/>
      <c r="D227" s="223"/>
      <c r="E227" s="223"/>
      <c r="F227" s="223"/>
      <c r="G227" s="223"/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</row>
    <row r="228" ht="12.75" customHeight="1">
      <c r="A228" s="223"/>
      <c r="B228" s="223"/>
      <c r="C228" s="223"/>
      <c r="D228" s="223"/>
      <c r="E228" s="223"/>
      <c r="F228" s="223"/>
      <c r="G228" s="223"/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</row>
    <row r="229" ht="12.75" customHeight="1">
      <c r="A229" s="223"/>
      <c r="B229" s="223"/>
      <c r="C229" s="223"/>
      <c r="D229" s="223"/>
      <c r="E229" s="223"/>
      <c r="F229" s="223"/>
      <c r="G229" s="223"/>
      <c r="H229" s="223"/>
      <c r="I229" s="223"/>
      <c r="J229" s="223"/>
      <c r="K229" s="223"/>
      <c r="L229" s="223"/>
      <c r="M229" s="223"/>
      <c r="N229" s="223"/>
      <c r="O229" s="223"/>
      <c r="P229" s="223"/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</row>
    <row r="230" ht="12.75" customHeight="1">
      <c r="A230" s="223"/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</row>
    <row r="231" ht="12.75" customHeight="1">
      <c r="A231" s="223"/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</row>
    <row r="232" ht="12.75" customHeight="1">
      <c r="A232" s="223"/>
      <c r="B232" s="223"/>
      <c r="C232" s="223"/>
      <c r="D232" s="223"/>
      <c r="E232" s="223"/>
      <c r="F232" s="223"/>
      <c r="G232" s="223"/>
      <c r="H232" s="223"/>
      <c r="I232" s="223"/>
      <c r="J232" s="223"/>
      <c r="K232" s="223"/>
      <c r="L232" s="223"/>
      <c r="M232" s="223"/>
      <c r="N232" s="223"/>
      <c r="O232" s="223"/>
      <c r="P232" s="223"/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</row>
    <row r="233" ht="12.75" customHeight="1">
      <c r="A233" s="223"/>
      <c r="B233" s="223"/>
      <c r="C233" s="223"/>
      <c r="D233" s="223"/>
      <c r="E233" s="223"/>
      <c r="F233" s="223"/>
      <c r="G233" s="223"/>
      <c r="H233" s="223"/>
      <c r="I233" s="223"/>
      <c r="J233" s="223"/>
      <c r="K233" s="223"/>
      <c r="L233" s="223"/>
      <c r="M233" s="223"/>
      <c r="N233" s="223"/>
      <c r="O233" s="223"/>
      <c r="P233" s="223"/>
      <c r="Q233" s="223"/>
      <c r="R233" s="223"/>
      <c r="S233" s="223"/>
      <c r="T233" s="223"/>
      <c r="U233" s="223"/>
      <c r="V233" s="223"/>
      <c r="W233" s="223"/>
      <c r="X233" s="223"/>
      <c r="Y233" s="223"/>
      <c r="Z233" s="223"/>
    </row>
    <row r="234" ht="12.75" customHeight="1">
      <c r="A234" s="223"/>
      <c r="B234" s="223"/>
      <c r="C234" s="223"/>
      <c r="D234" s="223"/>
      <c r="E234" s="223"/>
      <c r="F234" s="223"/>
      <c r="G234" s="223"/>
      <c r="H234" s="223"/>
      <c r="I234" s="223"/>
      <c r="J234" s="223"/>
      <c r="K234" s="223"/>
      <c r="L234" s="223"/>
      <c r="M234" s="223"/>
      <c r="N234" s="223"/>
      <c r="O234" s="223"/>
      <c r="P234" s="223"/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</row>
    <row r="235" ht="12.75" customHeight="1">
      <c r="A235" s="223"/>
      <c r="B235" s="223"/>
      <c r="C235" s="223"/>
      <c r="D235" s="223"/>
      <c r="E235" s="223"/>
      <c r="F235" s="223"/>
      <c r="G235" s="223"/>
      <c r="H235" s="223"/>
      <c r="I235" s="223"/>
      <c r="J235" s="223"/>
      <c r="K235" s="223"/>
      <c r="L235" s="223"/>
      <c r="M235" s="223"/>
      <c r="N235" s="223"/>
      <c r="O235" s="223"/>
      <c r="P235" s="223"/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</row>
    <row r="236" ht="12.75" customHeight="1">
      <c r="A236" s="223"/>
      <c r="B236" s="223"/>
      <c r="C236" s="223"/>
      <c r="D236" s="223"/>
      <c r="E236" s="223"/>
      <c r="F236" s="223"/>
      <c r="G236" s="223"/>
      <c r="H236" s="223"/>
      <c r="I236" s="223"/>
      <c r="J236" s="223"/>
      <c r="K236" s="223"/>
      <c r="L236" s="223"/>
      <c r="M236" s="223"/>
      <c r="N236" s="223"/>
      <c r="O236" s="223"/>
      <c r="P236" s="223"/>
      <c r="Q236" s="223"/>
      <c r="R236" s="223"/>
      <c r="S236" s="223"/>
      <c r="T236" s="223"/>
      <c r="U236" s="223"/>
      <c r="V236" s="223"/>
      <c r="W236" s="223"/>
      <c r="X236" s="223"/>
      <c r="Y236" s="223"/>
      <c r="Z236" s="223"/>
    </row>
    <row r="237" ht="12.75" customHeight="1">
      <c r="A237" s="223"/>
      <c r="B237" s="223"/>
      <c r="C237" s="223"/>
      <c r="D237" s="223"/>
      <c r="E237" s="223"/>
      <c r="F237" s="223"/>
      <c r="G237" s="223"/>
      <c r="H237" s="223"/>
      <c r="I237" s="223"/>
      <c r="J237" s="223"/>
      <c r="K237" s="223"/>
      <c r="L237" s="223"/>
      <c r="M237" s="223"/>
      <c r="N237" s="223"/>
      <c r="O237" s="223"/>
      <c r="P237" s="223"/>
      <c r="Q237" s="223"/>
      <c r="R237" s="223"/>
      <c r="S237" s="223"/>
      <c r="T237" s="223"/>
      <c r="U237" s="223"/>
      <c r="V237" s="223"/>
      <c r="W237" s="223"/>
      <c r="X237" s="223"/>
      <c r="Y237" s="223"/>
      <c r="Z237" s="223"/>
    </row>
    <row r="238" ht="12.75" customHeight="1">
      <c r="A238" s="223"/>
      <c r="B238" s="223"/>
      <c r="C238" s="223"/>
      <c r="D238" s="223"/>
      <c r="E238" s="223"/>
      <c r="F238" s="223"/>
      <c r="G238" s="223"/>
      <c r="H238" s="223"/>
      <c r="I238" s="223"/>
      <c r="J238" s="223"/>
      <c r="K238" s="223"/>
      <c r="L238" s="223"/>
      <c r="M238" s="223"/>
      <c r="N238" s="223"/>
      <c r="O238" s="223"/>
      <c r="P238" s="223"/>
      <c r="Q238" s="223"/>
      <c r="R238" s="223"/>
      <c r="S238" s="223"/>
      <c r="T238" s="223"/>
      <c r="U238" s="223"/>
      <c r="V238" s="223"/>
      <c r="W238" s="223"/>
      <c r="X238" s="223"/>
      <c r="Y238" s="223"/>
      <c r="Z238" s="223"/>
    </row>
    <row r="239" ht="12.75" customHeight="1">
      <c r="A239" s="223"/>
      <c r="B239" s="223"/>
      <c r="C239" s="223"/>
      <c r="D239" s="223"/>
      <c r="E239" s="223"/>
      <c r="F239" s="223"/>
      <c r="G239" s="223"/>
      <c r="H239" s="223"/>
      <c r="I239" s="223"/>
      <c r="J239" s="223"/>
      <c r="K239" s="223"/>
      <c r="L239" s="223"/>
      <c r="M239" s="223"/>
      <c r="N239" s="223"/>
      <c r="O239" s="223"/>
      <c r="P239" s="223"/>
      <c r="Q239" s="223"/>
      <c r="R239" s="223"/>
      <c r="S239" s="223"/>
      <c r="T239" s="223"/>
      <c r="U239" s="223"/>
      <c r="V239" s="223"/>
      <c r="W239" s="223"/>
      <c r="X239" s="223"/>
      <c r="Y239" s="223"/>
      <c r="Z239" s="223"/>
    </row>
    <row r="240" ht="12.75" customHeight="1">
      <c r="A240" s="223"/>
      <c r="B240" s="223"/>
      <c r="C240" s="223"/>
      <c r="D240" s="223"/>
      <c r="E240" s="223"/>
      <c r="F240" s="223"/>
      <c r="G240" s="223"/>
      <c r="H240" s="223"/>
      <c r="I240" s="223"/>
      <c r="J240" s="223"/>
      <c r="K240" s="223"/>
      <c r="L240" s="223"/>
      <c r="M240" s="223"/>
      <c r="N240" s="223"/>
      <c r="O240" s="223"/>
      <c r="P240" s="223"/>
      <c r="Q240" s="223"/>
      <c r="R240" s="223"/>
      <c r="S240" s="223"/>
      <c r="T240" s="223"/>
      <c r="U240" s="223"/>
      <c r="V240" s="223"/>
      <c r="W240" s="223"/>
      <c r="X240" s="223"/>
      <c r="Y240" s="223"/>
      <c r="Z240" s="223"/>
    </row>
    <row r="241" ht="12.75" customHeight="1">
      <c r="A241" s="223"/>
      <c r="B241" s="223"/>
      <c r="C241" s="223"/>
      <c r="D241" s="223"/>
      <c r="E241" s="223"/>
      <c r="F241" s="223"/>
      <c r="G241" s="223"/>
      <c r="H241" s="223"/>
      <c r="I241" s="223"/>
      <c r="J241" s="223"/>
      <c r="K241" s="223"/>
      <c r="L241" s="223"/>
      <c r="M241" s="223"/>
      <c r="N241" s="223"/>
      <c r="O241" s="223"/>
      <c r="P241" s="223"/>
      <c r="Q241" s="223"/>
      <c r="R241" s="223"/>
      <c r="S241" s="223"/>
      <c r="T241" s="223"/>
      <c r="U241" s="223"/>
      <c r="V241" s="223"/>
      <c r="W241" s="223"/>
      <c r="X241" s="223"/>
      <c r="Y241" s="223"/>
      <c r="Z241" s="223"/>
    </row>
    <row r="242" ht="12.75" customHeight="1">
      <c r="A242" s="223"/>
      <c r="B242" s="223"/>
      <c r="C242" s="223"/>
      <c r="D242" s="223"/>
      <c r="E242" s="223"/>
      <c r="F242" s="223"/>
      <c r="G242" s="223"/>
      <c r="H242" s="223"/>
      <c r="I242" s="223"/>
      <c r="J242" s="223"/>
      <c r="K242" s="223"/>
      <c r="L242" s="223"/>
      <c r="M242" s="223"/>
      <c r="N242" s="223"/>
      <c r="O242" s="223"/>
      <c r="P242" s="223"/>
      <c r="Q242" s="223"/>
      <c r="R242" s="223"/>
      <c r="S242" s="223"/>
      <c r="T242" s="223"/>
      <c r="U242" s="223"/>
      <c r="V242" s="223"/>
      <c r="W242" s="223"/>
      <c r="X242" s="223"/>
      <c r="Y242" s="223"/>
      <c r="Z242" s="223"/>
    </row>
    <row r="243" ht="12.75" customHeight="1">
      <c r="A243" s="223"/>
      <c r="B243" s="223"/>
      <c r="C243" s="223"/>
      <c r="D243" s="223"/>
      <c r="E243" s="223"/>
      <c r="F243" s="223"/>
      <c r="G243" s="223"/>
      <c r="H243" s="223"/>
      <c r="I243" s="223"/>
      <c r="J243" s="223"/>
      <c r="K243" s="223"/>
      <c r="L243" s="223"/>
      <c r="M243" s="223"/>
      <c r="N243" s="223"/>
      <c r="O243" s="223"/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</row>
    <row r="244" ht="12.75" customHeight="1">
      <c r="A244" s="223"/>
      <c r="B244" s="223"/>
      <c r="C244" s="223"/>
      <c r="D244" s="223"/>
      <c r="E244" s="223"/>
      <c r="F244" s="223"/>
      <c r="G244" s="223"/>
      <c r="H244" s="223"/>
      <c r="I244" s="223"/>
      <c r="J244" s="223"/>
      <c r="K244" s="223"/>
      <c r="L244" s="223"/>
      <c r="M244" s="223"/>
      <c r="N244" s="223"/>
      <c r="O244" s="223"/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</row>
    <row r="245" ht="12.75" customHeight="1">
      <c r="A245" s="223"/>
      <c r="B245" s="223"/>
      <c r="C245" s="223"/>
      <c r="D245" s="223"/>
      <c r="E245" s="223"/>
      <c r="F245" s="223"/>
      <c r="G245" s="223"/>
      <c r="H245" s="223"/>
      <c r="I245" s="223"/>
      <c r="J245" s="223"/>
      <c r="K245" s="223"/>
      <c r="L245" s="223"/>
      <c r="M245" s="223"/>
      <c r="N245" s="223"/>
      <c r="O245" s="223"/>
      <c r="P245" s="223"/>
      <c r="Q245" s="223"/>
      <c r="R245" s="223"/>
      <c r="S245" s="223"/>
      <c r="T245" s="223"/>
      <c r="U245" s="223"/>
      <c r="V245" s="223"/>
      <c r="W245" s="223"/>
      <c r="X245" s="223"/>
      <c r="Y245" s="223"/>
      <c r="Z245" s="223"/>
    </row>
    <row r="246" ht="12.75" customHeight="1">
      <c r="A246" s="223"/>
      <c r="B246" s="223"/>
      <c r="C246" s="223"/>
      <c r="D246" s="223"/>
      <c r="E246" s="223"/>
      <c r="F246" s="223"/>
      <c r="G246" s="223"/>
      <c r="H246" s="223"/>
      <c r="I246" s="223"/>
      <c r="J246" s="223"/>
      <c r="K246" s="223"/>
      <c r="L246" s="223"/>
      <c r="M246" s="223"/>
      <c r="N246" s="223"/>
      <c r="O246" s="223"/>
      <c r="P246" s="223"/>
      <c r="Q246" s="223"/>
      <c r="R246" s="223"/>
      <c r="S246" s="223"/>
      <c r="T246" s="223"/>
      <c r="U246" s="223"/>
      <c r="V246" s="223"/>
      <c r="W246" s="223"/>
      <c r="X246" s="223"/>
      <c r="Y246" s="223"/>
      <c r="Z246" s="223"/>
    </row>
    <row r="247" ht="12.75" customHeight="1">
      <c r="A247" s="223"/>
      <c r="B247" s="223"/>
      <c r="C247" s="223"/>
      <c r="D247" s="223"/>
      <c r="E247" s="223"/>
      <c r="F247" s="223"/>
      <c r="G247" s="223"/>
      <c r="H247" s="223"/>
      <c r="I247" s="223"/>
      <c r="J247" s="223"/>
      <c r="K247" s="223"/>
      <c r="L247" s="223"/>
      <c r="M247" s="223"/>
      <c r="N247" s="223"/>
      <c r="O247" s="223"/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</row>
    <row r="248" ht="12.75" customHeight="1">
      <c r="A248" s="223"/>
      <c r="B248" s="223"/>
      <c r="C248" s="223"/>
      <c r="D248" s="223"/>
      <c r="E248" s="223"/>
      <c r="F248" s="223"/>
      <c r="G248" s="223"/>
      <c r="H248" s="223"/>
      <c r="I248" s="223"/>
      <c r="J248" s="223"/>
      <c r="K248" s="223"/>
      <c r="L248" s="223"/>
      <c r="M248" s="223"/>
      <c r="N248" s="223"/>
      <c r="O248" s="223"/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</row>
    <row r="249" ht="12.75" customHeight="1">
      <c r="A249" s="223"/>
      <c r="B249" s="223"/>
      <c r="C249" s="223"/>
      <c r="D249" s="223"/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</row>
    <row r="250" ht="12.75" customHeight="1">
      <c r="A250" s="223"/>
      <c r="B250" s="223"/>
      <c r="C250" s="223"/>
      <c r="D250" s="223"/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</row>
    <row r="251" ht="12.75" customHeight="1">
      <c r="A251" s="223"/>
      <c r="B251" s="223"/>
      <c r="C251" s="223"/>
      <c r="D251" s="223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</row>
    <row r="252" ht="12.75" customHeight="1">
      <c r="A252" s="223"/>
      <c r="B252" s="223"/>
      <c r="C252" s="223"/>
      <c r="D252" s="223"/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</row>
    <row r="253" ht="12.75" customHeight="1">
      <c r="A253" s="223"/>
      <c r="B253" s="223"/>
      <c r="C253" s="223"/>
      <c r="D253" s="223"/>
      <c r="E253" s="223"/>
      <c r="F253" s="223"/>
      <c r="G253" s="223"/>
      <c r="H253" s="223"/>
      <c r="I253" s="223"/>
      <c r="J253" s="223"/>
      <c r="K253" s="223"/>
      <c r="L253" s="223"/>
      <c r="M253" s="223"/>
      <c r="N253" s="223"/>
      <c r="O253" s="223"/>
      <c r="P253" s="223"/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</row>
    <row r="254" ht="12.75" customHeight="1">
      <c r="A254" s="223"/>
      <c r="B254" s="223"/>
      <c r="C254" s="223"/>
      <c r="D254" s="223"/>
      <c r="E254" s="223"/>
      <c r="F254" s="223"/>
      <c r="G254" s="223"/>
      <c r="H254" s="223"/>
      <c r="I254" s="223"/>
      <c r="J254" s="223"/>
      <c r="K254" s="223"/>
      <c r="L254" s="223"/>
      <c r="M254" s="223"/>
      <c r="N254" s="223"/>
      <c r="O254" s="223"/>
      <c r="P254" s="223"/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</row>
    <row r="255" ht="12.75" customHeight="1">
      <c r="A255" s="223"/>
      <c r="B255" s="223"/>
      <c r="C255" s="223"/>
      <c r="D255" s="223"/>
      <c r="E255" s="223"/>
      <c r="F255" s="223"/>
      <c r="G255" s="223"/>
      <c r="H255" s="223"/>
      <c r="I255" s="223"/>
      <c r="J255" s="223"/>
      <c r="K255" s="223"/>
      <c r="L255" s="223"/>
      <c r="M255" s="223"/>
      <c r="N255" s="223"/>
      <c r="O255" s="223"/>
      <c r="P255" s="223"/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</row>
    <row r="256" ht="12.75" customHeight="1">
      <c r="A256" s="223"/>
      <c r="B256" s="223"/>
      <c r="C256" s="223"/>
      <c r="D256" s="223"/>
      <c r="E256" s="223"/>
      <c r="F256" s="223"/>
      <c r="G256" s="223"/>
      <c r="H256" s="223"/>
      <c r="I256" s="223"/>
      <c r="J256" s="223"/>
      <c r="K256" s="223"/>
      <c r="L256" s="223"/>
      <c r="M256" s="223"/>
      <c r="N256" s="223"/>
      <c r="O256" s="223"/>
      <c r="P256" s="223"/>
      <c r="Q256" s="223"/>
      <c r="R256" s="223"/>
      <c r="S256" s="223"/>
      <c r="T256" s="223"/>
      <c r="U256" s="223"/>
      <c r="V256" s="223"/>
      <c r="W256" s="223"/>
      <c r="X256" s="223"/>
      <c r="Y256" s="223"/>
      <c r="Z256" s="223"/>
    </row>
    <row r="257" ht="12.75" customHeight="1">
      <c r="A257" s="223"/>
      <c r="B257" s="223"/>
      <c r="C257" s="223"/>
      <c r="D257" s="223"/>
      <c r="E257" s="223"/>
      <c r="F257" s="223"/>
      <c r="G257" s="223"/>
      <c r="H257" s="223"/>
      <c r="I257" s="223"/>
      <c r="J257" s="223"/>
      <c r="K257" s="223"/>
      <c r="L257" s="223"/>
      <c r="M257" s="223"/>
      <c r="N257" s="223"/>
      <c r="O257" s="223"/>
      <c r="P257" s="223"/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</row>
    <row r="258" ht="12.75" customHeight="1">
      <c r="A258" s="223"/>
      <c r="B258" s="223"/>
      <c r="C258" s="223"/>
      <c r="D258" s="223"/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</row>
    <row r="259" ht="12.75" customHeight="1">
      <c r="A259" s="223"/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223"/>
      <c r="T259" s="223"/>
      <c r="U259" s="223"/>
      <c r="V259" s="223"/>
      <c r="W259" s="223"/>
      <c r="X259" s="223"/>
      <c r="Y259" s="223"/>
      <c r="Z259" s="223"/>
    </row>
    <row r="260" ht="12.75" customHeight="1">
      <c r="A260" s="223"/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</row>
    <row r="261" ht="12.75" customHeight="1">
      <c r="A261" s="223"/>
      <c r="B261" s="223"/>
      <c r="C261" s="223"/>
      <c r="D261" s="223"/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23"/>
      <c r="P261" s="223"/>
      <c r="Q261" s="223"/>
      <c r="R261" s="223"/>
      <c r="S261" s="223"/>
      <c r="T261" s="223"/>
      <c r="U261" s="223"/>
      <c r="V261" s="223"/>
      <c r="W261" s="223"/>
      <c r="X261" s="223"/>
      <c r="Y261" s="223"/>
      <c r="Z261" s="223"/>
    </row>
    <row r="262" ht="12.75" customHeight="1">
      <c r="A262" s="223"/>
      <c r="B262" s="223"/>
      <c r="C262" s="223"/>
      <c r="D262" s="223"/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3"/>
      <c r="S262" s="223"/>
      <c r="T262" s="223"/>
      <c r="U262" s="223"/>
      <c r="V262" s="223"/>
      <c r="W262" s="223"/>
      <c r="X262" s="223"/>
      <c r="Y262" s="223"/>
      <c r="Z262" s="223"/>
    </row>
    <row r="263" ht="12.75" customHeight="1">
      <c r="A263" s="223"/>
      <c r="B263" s="223"/>
      <c r="C263" s="223"/>
      <c r="D263" s="223"/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223"/>
      <c r="Z263" s="223"/>
    </row>
    <row r="264" ht="12.75" customHeight="1">
      <c r="A264" s="223"/>
      <c r="B264" s="223"/>
      <c r="C264" s="223"/>
      <c r="D264" s="223"/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223"/>
      <c r="Z264" s="223"/>
    </row>
    <row r="265" ht="12.75" customHeight="1">
      <c r="A265" s="223"/>
      <c r="B265" s="223"/>
      <c r="C265" s="223"/>
      <c r="D265" s="223"/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223"/>
      <c r="Z265" s="223"/>
    </row>
    <row r="266" ht="12.75" customHeight="1">
      <c r="A266" s="223"/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</row>
    <row r="267" ht="12.75" customHeight="1">
      <c r="A267" s="223"/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</row>
    <row r="268" ht="12.75" customHeight="1">
      <c r="A268" s="223"/>
      <c r="B268" s="223"/>
      <c r="C268" s="223"/>
      <c r="D268" s="223"/>
      <c r="E268" s="223"/>
      <c r="F268" s="223"/>
      <c r="G268" s="223"/>
      <c r="H268" s="223"/>
      <c r="I268" s="223"/>
      <c r="J268" s="223"/>
      <c r="K268" s="223"/>
      <c r="L268" s="223"/>
      <c r="M268" s="223"/>
      <c r="N268" s="223"/>
      <c r="O268" s="223"/>
      <c r="P268" s="223"/>
      <c r="Q268" s="223"/>
      <c r="R268" s="223"/>
      <c r="S268" s="223"/>
      <c r="T268" s="223"/>
      <c r="U268" s="223"/>
      <c r="V268" s="223"/>
      <c r="W268" s="223"/>
      <c r="X268" s="223"/>
      <c r="Y268" s="223"/>
      <c r="Z268" s="223"/>
    </row>
    <row r="269" ht="12.75" customHeight="1">
      <c r="A269" s="223"/>
      <c r="B269" s="223"/>
      <c r="C269" s="223"/>
      <c r="D269" s="223"/>
      <c r="E269" s="223"/>
      <c r="F269" s="223"/>
      <c r="G269" s="223"/>
      <c r="H269" s="223"/>
      <c r="I269" s="223"/>
      <c r="J269" s="223"/>
      <c r="K269" s="223"/>
      <c r="L269" s="223"/>
      <c r="M269" s="223"/>
      <c r="N269" s="223"/>
      <c r="O269" s="223"/>
      <c r="P269" s="223"/>
      <c r="Q269" s="223"/>
      <c r="R269" s="223"/>
      <c r="S269" s="223"/>
      <c r="T269" s="223"/>
      <c r="U269" s="223"/>
      <c r="V269" s="223"/>
      <c r="W269" s="223"/>
      <c r="X269" s="223"/>
      <c r="Y269" s="223"/>
      <c r="Z269" s="223"/>
    </row>
    <row r="270" ht="12.75" customHeight="1">
      <c r="A270" s="223"/>
      <c r="B270" s="223"/>
      <c r="C270" s="223"/>
      <c r="D270" s="223"/>
      <c r="E270" s="223"/>
      <c r="F270" s="223"/>
      <c r="G270" s="223"/>
      <c r="H270" s="223"/>
      <c r="I270" s="223"/>
      <c r="J270" s="223"/>
      <c r="K270" s="223"/>
      <c r="L270" s="223"/>
      <c r="M270" s="223"/>
      <c r="N270" s="223"/>
      <c r="O270" s="223"/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</row>
    <row r="271" ht="12.75" customHeight="1">
      <c r="A271" s="223"/>
      <c r="B271" s="223"/>
      <c r="C271" s="223"/>
      <c r="D271" s="223"/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</row>
    <row r="272" ht="12.75" customHeight="1">
      <c r="A272" s="223"/>
      <c r="B272" s="223"/>
      <c r="C272" s="223"/>
      <c r="D272" s="223"/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</row>
    <row r="273" ht="12.75" customHeight="1">
      <c r="A273" s="223"/>
      <c r="B273" s="223"/>
      <c r="C273" s="223"/>
      <c r="D273" s="223"/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</row>
    <row r="274" ht="12.75" customHeight="1">
      <c r="A274" s="223"/>
      <c r="B274" s="223"/>
      <c r="C274" s="223"/>
      <c r="D274" s="223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</row>
    <row r="275" ht="12.75" customHeight="1">
      <c r="A275" s="223"/>
      <c r="B275" s="223"/>
      <c r="C275" s="223"/>
      <c r="D275" s="223"/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  <c r="S275" s="223"/>
      <c r="T275" s="223"/>
      <c r="U275" s="223"/>
      <c r="V275" s="223"/>
      <c r="W275" s="223"/>
      <c r="X275" s="223"/>
      <c r="Y275" s="223"/>
      <c r="Z275" s="223"/>
    </row>
    <row r="276" ht="12.75" customHeight="1">
      <c r="A276" s="223"/>
      <c r="B276" s="223"/>
      <c r="C276" s="223"/>
      <c r="D276" s="223"/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  <c r="S276" s="223"/>
      <c r="T276" s="223"/>
      <c r="U276" s="223"/>
      <c r="V276" s="223"/>
      <c r="W276" s="223"/>
      <c r="X276" s="223"/>
      <c r="Y276" s="223"/>
      <c r="Z276" s="223"/>
    </row>
    <row r="277" ht="12.75" customHeight="1">
      <c r="A277" s="223"/>
      <c r="B277" s="223"/>
      <c r="C277" s="223"/>
      <c r="D277" s="223"/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  <c r="S277" s="223"/>
      <c r="T277" s="223"/>
      <c r="U277" s="223"/>
      <c r="V277" s="223"/>
      <c r="W277" s="223"/>
      <c r="X277" s="223"/>
      <c r="Y277" s="223"/>
      <c r="Z277" s="223"/>
    </row>
    <row r="278" ht="12.75" customHeight="1">
      <c r="A278" s="223"/>
      <c r="B278" s="223"/>
      <c r="C278" s="223"/>
      <c r="D278" s="223"/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23"/>
      <c r="P278" s="223"/>
      <c r="Q278" s="223"/>
      <c r="R278" s="223"/>
      <c r="S278" s="223"/>
      <c r="T278" s="223"/>
      <c r="U278" s="223"/>
      <c r="V278" s="223"/>
      <c r="W278" s="223"/>
      <c r="X278" s="223"/>
      <c r="Y278" s="223"/>
      <c r="Z278" s="223"/>
    </row>
    <row r="279" ht="12.75" customHeight="1">
      <c r="A279" s="223"/>
      <c r="B279" s="223"/>
      <c r="C279" s="223"/>
      <c r="D279" s="223"/>
      <c r="E279" s="223"/>
      <c r="F279" s="223"/>
      <c r="G279" s="223"/>
      <c r="H279" s="223"/>
      <c r="I279" s="223"/>
      <c r="J279" s="223"/>
      <c r="K279" s="223"/>
      <c r="L279" s="223"/>
      <c r="M279" s="223"/>
      <c r="N279" s="223"/>
      <c r="O279" s="223"/>
      <c r="P279" s="223"/>
      <c r="Q279" s="223"/>
      <c r="R279" s="223"/>
      <c r="S279" s="223"/>
      <c r="T279" s="223"/>
      <c r="U279" s="223"/>
      <c r="V279" s="223"/>
      <c r="W279" s="223"/>
      <c r="X279" s="223"/>
      <c r="Y279" s="223"/>
      <c r="Z279" s="223"/>
    </row>
    <row r="280" ht="12.75" customHeight="1">
      <c r="A280" s="223"/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223"/>
      <c r="T280" s="223"/>
      <c r="U280" s="223"/>
      <c r="V280" s="223"/>
      <c r="W280" s="223"/>
      <c r="X280" s="223"/>
      <c r="Y280" s="223"/>
      <c r="Z280" s="223"/>
    </row>
    <row r="281" ht="12.75" customHeight="1">
      <c r="A281" s="223"/>
      <c r="B281" s="223"/>
      <c r="C281" s="223"/>
      <c r="D281" s="223"/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223"/>
      <c r="T281" s="223"/>
      <c r="U281" s="223"/>
      <c r="V281" s="223"/>
      <c r="W281" s="223"/>
      <c r="X281" s="223"/>
      <c r="Y281" s="223"/>
      <c r="Z281" s="223"/>
    </row>
    <row r="282" ht="12.75" customHeight="1">
      <c r="A282" s="223"/>
      <c r="B282" s="223"/>
      <c r="C282" s="223"/>
      <c r="D282" s="223"/>
      <c r="E282" s="223"/>
      <c r="F282" s="223"/>
      <c r="G282" s="223"/>
      <c r="H282" s="223"/>
      <c r="I282" s="223"/>
      <c r="J282" s="223"/>
      <c r="K282" s="223"/>
      <c r="L282" s="223"/>
      <c r="M282" s="223"/>
      <c r="N282" s="223"/>
      <c r="O282" s="223"/>
      <c r="P282" s="223"/>
      <c r="Q282" s="223"/>
      <c r="R282" s="223"/>
      <c r="S282" s="223"/>
      <c r="T282" s="223"/>
      <c r="U282" s="223"/>
      <c r="V282" s="223"/>
      <c r="W282" s="223"/>
      <c r="X282" s="223"/>
      <c r="Y282" s="223"/>
      <c r="Z282" s="223"/>
    </row>
    <row r="283" ht="12.75" customHeight="1">
      <c r="A283" s="223"/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</row>
    <row r="284" ht="12.75" customHeight="1">
      <c r="A284" s="223"/>
      <c r="B284" s="223"/>
      <c r="C284" s="223"/>
      <c r="D284" s="223"/>
      <c r="E284" s="223"/>
      <c r="F284" s="223"/>
      <c r="G284" s="223"/>
      <c r="H284" s="223"/>
      <c r="I284" s="223"/>
      <c r="J284" s="223"/>
      <c r="K284" s="223"/>
      <c r="L284" s="223"/>
      <c r="M284" s="223"/>
      <c r="N284" s="223"/>
      <c r="O284" s="223"/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</row>
    <row r="285" ht="12.75" customHeight="1">
      <c r="A285" s="223"/>
      <c r="B285" s="223"/>
      <c r="C285" s="223"/>
      <c r="D285" s="223"/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23"/>
      <c r="P285" s="223"/>
      <c r="Q285" s="223"/>
      <c r="R285" s="223"/>
      <c r="S285" s="223"/>
      <c r="T285" s="223"/>
      <c r="U285" s="223"/>
      <c r="V285" s="223"/>
      <c r="W285" s="223"/>
      <c r="X285" s="223"/>
      <c r="Y285" s="223"/>
      <c r="Z285" s="223"/>
    </row>
    <row r="286" ht="12.75" customHeight="1">
      <c r="A286" s="223"/>
      <c r="B286" s="223"/>
      <c r="C286" s="223"/>
      <c r="D286" s="223"/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23"/>
      <c r="P286" s="223"/>
      <c r="Q286" s="223"/>
      <c r="R286" s="223"/>
      <c r="S286" s="223"/>
      <c r="T286" s="223"/>
      <c r="U286" s="223"/>
      <c r="V286" s="223"/>
      <c r="W286" s="223"/>
      <c r="X286" s="223"/>
      <c r="Y286" s="223"/>
      <c r="Z286" s="223"/>
    </row>
    <row r="287" ht="12.75" customHeight="1">
      <c r="A287" s="223"/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223"/>
      <c r="T287" s="223"/>
      <c r="U287" s="223"/>
      <c r="V287" s="223"/>
      <c r="W287" s="223"/>
      <c r="X287" s="223"/>
      <c r="Y287" s="223"/>
      <c r="Z287" s="223"/>
    </row>
    <row r="288" ht="12.75" customHeight="1">
      <c r="A288" s="223"/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</row>
    <row r="289" ht="12.75" customHeight="1">
      <c r="A289" s="223"/>
      <c r="B289" s="223"/>
      <c r="C289" s="223"/>
      <c r="D289" s="223"/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23"/>
      <c r="P289" s="223"/>
      <c r="Q289" s="223"/>
      <c r="R289" s="223"/>
      <c r="S289" s="223"/>
      <c r="T289" s="223"/>
      <c r="U289" s="223"/>
      <c r="V289" s="223"/>
      <c r="W289" s="223"/>
      <c r="X289" s="223"/>
      <c r="Y289" s="223"/>
      <c r="Z289" s="223"/>
    </row>
    <row r="290" ht="12.75" customHeight="1">
      <c r="A290" s="223"/>
      <c r="B290" s="223"/>
      <c r="C290" s="223"/>
      <c r="D290" s="223"/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23"/>
      <c r="P290" s="223"/>
      <c r="Q290" s="223"/>
      <c r="R290" s="223"/>
      <c r="S290" s="223"/>
      <c r="T290" s="223"/>
      <c r="U290" s="223"/>
      <c r="V290" s="223"/>
      <c r="W290" s="223"/>
      <c r="X290" s="223"/>
      <c r="Y290" s="223"/>
      <c r="Z290" s="223"/>
    </row>
    <row r="291" ht="12.75" customHeight="1">
      <c r="A291" s="223"/>
      <c r="B291" s="223"/>
      <c r="C291" s="223"/>
      <c r="D291" s="223"/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23"/>
      <c r="P291" s="223"/>
      <c r="Q291" s="223"/>
      <c r="R291" s="223"/>
      <c r="S291" s="223"/>
      <c r="T291" s="223"/>
      <c r="U291" s="223"/>
      <c r="V291" s="223"/>
      <c r="W291" s="223"/>
      <c r="X291" s="223"/>
      <c r="Y291" s="223"/>
      <c r="Z291" s="223"/>
    </row>
    <row r="292" ht="12.75" customHeight="1">
      <c r="A292" s="223"/>
      <c r="B292" s="223"/>
      <c r="C292" s="223"/>
      <c r="D292" s="223"/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23"/>
      <c r="P292" s="223"/>
      <c r="Q292" s="223"/>
      <c r="R292" s="223"/>
      <c r="S292" s="223"/>
      <c r="T292" s="223"/>
      <c r="U292" s="223"/>
      <c r="V292" s="223"/>
      <c r="W292" s="223"/>
      <c r="X292" s="223"/>
      <c r="Y292" s="223"/>
      <c r="Z292" s="223"/>
    </row>
    <row r="293" ht="12.75" customHeight="1">
      <c r="A293" s="223"/>
      <c r="B293" s="223"/>
      <c r="C293" s="223"/>
      <c r="D293" s="223"/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</row>
    <row r="294" ht="12.75" customHeight="1">
      <c r="A294" s="223"/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223"/>
      <c r="T294" s="223"/>
      <c r="U294" s="223"/>
      <c r="V294" s="223"/>
      <c r="W294" s="223"/>
      <c r="X294" s="223"/>
      <c r="Y294" s="223"/>
      <c r="Z294" s="223"/>
    </row>
    <row r="295" ht="12.75" customHeight="1">
      <c r="A295" s="223"/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223"/>
      <c r="T295" s="223"/>
      <c r="U295" s="223"/>
      <c r="V295" s="223"/>
      <c r="W295" s="223"/>
      <c r="X295" s="223"/>
      <c r="Y295" s="223"/>
      <c r="Z295" s="223"/>
    </row>
    <row r="296" ht="12.75" customHeight="1">
      <c r="A296" s="223"/>
      <c r="B296" s="223"/>
      <c r="C296" s="223"/>
      <c r="D296" s="223"/>
      <c r="E296" s="223"/>
      <c r="F296" s="223"/>
      <c r="G296" s="223"/>
      <c r="H296" s="223"/>
      <c r="I296" s="223"/>
      <c r="J296" s="223"/>
      <c r="K296" s="223"/>
      <c r="L296" s="223"/>
      <c r="M296" s="223"/>
      <c r="N296" s="223"/>
      <c r="O296" s="223"/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</row>
    <row r="297" ht="12.75" customHeight="1">
      <c r="A297" s="223"/>
      <c r="B297" s="223"/>
      <c r="C297" s="223"/>
      <c r="D297" s="223"/>
      <c r="E297" s="223"/>
      <c r="F297" s="223"/>
      <c r="G297" s="223"/>
      <c r="H297" s="223"/>
      <c r="I297" s="223"/>
      <c r="J297" s="223"/>
      <c r="K297" s="223"/>
      <c r="L297" s="223"/>
      <c r="M297" s="223"/>
      <c r="N297" s="223"/>
      <c r="O297" s="223"/>
      <c r="P297" s="223"/>
      <c r="Q297" s="223"/>
      <c r="R297" s="223"/>
      <c r="S297" s="223"/>
      <c r="T297" s="223"/>
      <c r="U297" s="223"/>
      <c r="V297" s="223"/>
      <c r="W297" s="223"/>
      <c r="X297" s="223"/>
      <c r="Y297" s="223"/>
      <c r="Z297" s="223"/>
    </row>
    <row r="298" ht="12.75" customHeight="1">
      <c r="A298" s="223"/>
      <c r="B298" s="223"/>
      <c r="C298" s="223"/>
      <c r="D298" s="223"/>
      <c r="E298" s="223"/>
      <c r="F298" s="223"/>
      <c r="G298" s="223"/>
      <c r="H298" s="223"/>
      <c r="I298" s="223"/>
      <c r="J298" s="223"/>
      <c r="K298" s="223"/>
      <c r="L298" s="223"/>
      <c r="M298" s="223"/>
      <c r="N298" s="223"/>
      <c r="O298" s="223"/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</row>
    <row r="299" ht="12.75" customHeight="1">
      <c r="A299" s="223"/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223"/>
      <c r="T299" s="223"/>
      <c r="U299" s="223"/>
      <c r="V299" s="223"/>
      <c r="W299" s="223"/>
      <c r="X299" s="223"/>
      <c r="Y299" s="223"/>
      <c r="Z299" s="223"/>
    </row>
    <row r="300" ht="12.75" customHeight="1">
      <c r="A300" s="223"/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223"/>
      <c r="T300" s="223"/>
      <c r="U300" s="223"/>
      <c r="V300" s="223"/>
      <c r="W300" s="223"/>
      <c r="X300" s="223"/>
      <c r="Y300" s="223"/>
      <c r="Z300" s="223"/>
    </row>
    <row r="301" ht="12.75" customHeight="1">
      <c r="A301" s="223"/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223"/>
      <c r="T301" s="223"/>
      <c r="U301" s="223"/>
      <c r="V301" s="223"/>
      <c r="W301" s="223"/>
      <c r="X301" s="223"/>
      <c r="Y301" s="223"/>
      <c r="Z301" s="223"/>
    </row>
    <row r="302" ht="12.75" customHeight="1">
      <c r="A302" s="223"/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</row>
    <row r="303" ht="12.75" customHeight="1">
      <c r="A303" s="223"/>
      <c r="B303" s="223"/>
      <c r="C303" s="223"/>
      <c r="D303" s="223"/>
      <c r="E303" s="223"/>
      <c r="F303" s="223"/>
      <c r="G303" s="223"/>
      <c r="H303" s="223"/>
      <c r="I303" s="223"/>
      <c r="J303" s="223"/>
      <c r="K303" s="223"/>
      <c r="L303" s="223"/>
      <c r="M303" s="223"/>
      <c r="N303" s="223"/>
      <c r="O303" s="223"/>
      <c r="P303" s="223"/>
      <c r="Q303" s="223"/>
      <c r="R303" s="223"/>
      <c r="S303" s="223"/>
      <c r="T303" s="223"/>
      <c r="U303" s="223"/>
      <c r="V303" s="223"/>
      <c r="W303" s="223"/>
      <c r="X303" s="223"/>
      <c r="Y303" s="223"/>
      <c r="Z303" s="223"/>
    </row>
    <row r="304" ht="12.75" customHeight="1">
      <c r="A304" s="223"/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223"/>
      <c r="T304" s="223"/>
      <c r="U304" s="223"/>
      <c r="V304" s="223"/>
      <c r="W304" s="223"/>
      <c r="X304" s="223"/>
      <c r="Y304" s="223"/>
      <c r="Z304" s="223"/>
    </row>
    <row r="305" ht="12.75" customHeight="1">
      <c r="A305" s="223"/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223"/>
      <c r="T305" s="223"/>
      <c r="U305" s="223"/>
      <c r="V305" s="223"/>
      <c r="W305" s="223"/>
      <c r="X305" s="223"/>
      <c r="Y305" s="223"/>
      <c r="Z305" s="223"/>
    </row>
    <row r="306" ht="12.75" customHeight="1">
      <c r="A306" s="223"/>
      <c r="B306" s="223"/>
      <c r="C306" s="223"/>
      <c r="D306" s="223"/>
      <c r="E306" s="223"/>
      <c r="F306" s="223"/>
      <c r="G306" s="223"/>
      <c r="H306" s="223"/>
      <c r="I306" s="223"/>
      <c r="J306" s="223"/>
      <c r="K306" s="223"/>
      <c r="L306" s="223"/>
      <c r="M306" s="223"/>
      <c r="N306" s="223"/>
      <c r="O306" s="223"/>
      <c r="P306" s="223"/>
      <c r="Q306" s="223"/>
      <c r="R306" s="223"/>
      <c r="S306" s="223"/>
      <c r="T306" s="223"/>
      <c r="U306" s="223"/>
      <c r="V306" s="223"/>
      <c r="W306" s="223"/>
      <c r="X306" s="223"/>
      <c r="Y306" s="223"/>
      <c r="Z306" s="223"/>
    </row>
    <row r="307" ht="12.75" customHeight="1">
      <c r="A307" s="223"/>
      <c r="B307" s="223"/>
      <c r="C307" s="223"/>
      <c r="D307" s="223"/>
      <c r="E307" s="223"/>
      <c r="F307" s="223"/>
      <c r="G307" s="223"/>
      <c r="H307" s="223"/>
      <c r="I307" s="223"/>
      <c r="J307" s="223"/>
      <c r="K307" s="223"/>
      <c r="L307" s="223"/>
      <c r="M307" s="223"/>
      <c r="N307" s="223"/>
      <c r="O307" s="223"/>
      <c r="P307" s="223"/>
      <c r="Q307" s="223"/>
      <c r="R307" s="223"/>
      <c r="S307" s="223"/>
      <c r="T307" s="223"/>
      <c r="U307" s="223"/>
      <c r="V307" s="223"/>
      <c r="W307" s="223"/>
      <c r="X307" s="223"/>
      <c r="Y307" s="223"/>
      <c r="Z307" s="223"/>
    </row>
    <row r="308" ht="12.75" customHeight="1">
      <c r="A308" s="223"/>
      <c r="B308" s="223"/>
      <c r="C308" s="223"/>
      <c r="D308" s="223"/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</row>
    <row r="309" ht="12.75" customHeight="1">
      <c r="A309" s="223"/>
      <c r="B309" s="223"/>
      <c r="C309" s="223"/>
      <c r="D309" s="223"/>
      <c r="E309" s="223"/>
      <c r="F309" s="223"/>
      <c r="G309" s="223"/>
      <c r="H309" s="223"/>
      <c r="I309" s="223"/>
      <c r="J309" s="223"/>
      <c r="K309" s="223"/>
      <c r="L309" s="223"/>
      <c r="M309" s="223"/>
      <c r="N309" s="223"/>
      <c r="O309" s="223"/>
      <c r="P309" s="223"/>
      <c r="Q309" s="223"/>
      <c r="R309" s="223"/>
      <c r="S309" s="223"/>
      <c r="T309" s="223"/>
      <c r="U309" s="223"/>
      <c r="V309" s="223"/>
      <c r="W309" s="223"/>
      <c r="X309" s="223"/>
      <c r="Y309" s="223"/>
      <c r="Z309" s="223"/>
    </row>
    <row r="310" ht="12.75" customHeight="1">
      <c r="A310" s="223"/>
      <c r="B310" s="223"/>
      <c r="C310" s="223"/>
      <c r="D310" s="223"/>
      <c r="E310" s="223"/>
      <c r="F310" s="223"/>
      <c r="G310" s="223"/>
      <c r="H310" s="223"/>
      <c r="I310" s="223"/>
      <c r="J310" s="223"/>
      <c r="K310" s="223"/>
      <c r="L310" s="223"/>
      <c r="M310" s="223"/>
      <c r="N310" s="223"/>
      <c r="O310" s="223"/>
      <c r="P310" s="223"/>
      <c r="Q310" s="223"/>
      <c r="R310" s="223"/>
      <c r="S310" s="223"/>
      <c r="T310" s="223"/>
      <c r="U310" s="223"/>
      <c r="V310" s="223"/>
      <c r="W310" s="223"/>
      <c r="X310" s="223"/>
      <c r="Y310" s="223"/>
      <c r="Z310" s="223"/>
    </row>
    <row r="311" ht="12.75" customHeight="1">
      <c r="A311" s="223"/>
      <c r="B311" s="223"/>
      <c r="C311" s="223"/>
      <c r="D311" s="223"/>
      <c r="E311" s="223"/>
      <c r="F311" s="223"/>
      <c r="G311" s="223"/>
      <c r="H311" s="223"/>
      <c r="I311" s="223"/>
      <c r="J311" s="223"/>
      <c r="K311" s="223"/>
      <c r="L311" s="223"/>
      <c r="M311" s="223"/>
      <c r="N311" s="223"/>
      <c r="O311" s="223"/>
      <c r="P311" s="223"/>
      <c r="Q311" s="223"/>
      <c r="R311" s="223"/>
      <c r="S311" s="223"/>
      <c r="T311" s="223"/>
      <c r="U311" s="223"/>
      <c r="V311" s="223"/>
      <c r="W311" s="223"/>
      <c r="X311" s="223"/>
      <c r="Y311" s="223"/>
      <c r="Z311" s="223"/>
    </row>
    <row r="312" ht="12.75" customHeight="1">
      <c r="A312" s="223"/>
      <c r="B312" s="223"/>
      <c r="C312" s="223"/>
      <c r="D312" s="223"/>
      <c r="E312" s="223"/>
      <c r="F312" s="223"/>
      <c r="G312" s="223"/>
      <c r="H312" s="223"/>
      <c r="I312" s="223"/>
      <c r="J312" s="223"/>
      <c r="K312" s="223"/>
      <c r="L312" s="223"/>
      <c r="M312" s="223"/>
      <c r="N312" s="223"/>
      <c r="O312" s="223"/>
      <c r="P312" s="223"/>
      <c r="Q312" s="223"/>
      <c r="R312" s="223"/>
      <c r="S312" s="223"/>
      <c r="T312" s="223"/>
      <c r="U312" s="223"/>
      <c r="V312" s="223"/>
      <c r="W312" s="223"/>
      <c r="X312" s="223"/>
      <c r="Y312" s="223"/>
      <c r="Z312" s="223"/>
    </row>
    <row r="313" ht="12.75" customHeight="1">
      <c r="A313" s="223"/>
      <c r="B313" s="223"/>
      <c r="C313" s="223"/>
      <c r="D313" s="223"/>
      <c r="E313" s="223"/>
      <c r="F313" s="223"/>
      <c r="G313" s="223"/>
      <c r="H313" s="223"/>
      <c r="I313" s="223"/>
      <c r="J313" s="223"/>
      <c r="K313" s="223"/>
      <c r="L313" s="223"/>
      <c r="M313" s="223"/>
      <c r="N313" s="223"/>
      <c r="O313" s="223"/>
      <c r="P313" s="223"/>
      <c r="Q313" s="223"/>
      <c r="R313" s="223"/>
      <c r="S313" s="223"/>
      <c r="T313" s="223"/>
      <c r="U313" s="223"/>
      <c r="V313" s="223"/>
      <c r="W313" s="223"/>
      <c r="X313" s="223"/>
      <c r="Y313" s="223"/>
      <c r="Z313" s="223"/>
    </row>
    <row r="314" ht="12.75" customHeight="1">
      <c r="A314" s="223"/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223"/>
      <c r="T314" s="223"/>
      <c r="U314" s="223"/>
      <c r="V314" s="223"/>
      <c r="W314" s="223"/>
      <c r="X314" s="223"/>
      <c r="Y314" s="223"/>
      <c r="Z314" s="223"/>
    </row>
    <row r="315" ht="12.75" customHeight="1">
      <c r="A315" s="223"/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223"/>
      <c r="T315" s="223"/>
      <c r="U315" s="223"/>
      <c r="V315" s="223"/>
      <c r="W315" s="223"/>
      <c r="X315" s="223"/>
      <c r="Y315" s="223"/>
      <c r="Z315" s="223"/>
    </row>
    <row r="316" ht="12.75" customHeight="1">
      <c r="A316" s="223"/>
      <c r="B316" s="223"/>
      <c r="C316" s="223"/>
      <c r="D316" s="223"/>
      <c r="E316" s="223"/>
      <c r="F316" s="223"/>
      <c r="G316" s="223"/>
      <c r="H316" s="223"/>
      <c r="I316" s="223"/>
      <c r="J316" s="223"/>
      <c r="K316" s="223"/>
      <c r="L316" s="223"/>
      <c r="M316" s="223"/>
      <c r="N316" s="223"/>
      <c r="O316" s="223"/>
      <c r="P316" s="223"/>
      <c r="Q316" s="223"/>
      <c r="R316" s="223"/>
      <c r="S316" s="223"/>
      <c r="T316" s="223"/>
      <c r="U316" s="223"/>
      <c r="V316" s="223"/>
      <c r="W316" s="223"/>
      <c r="X316" s="223"/>
      <c r="Y316" s="223"/>
      <c r="Z316" s="223"/>
    </row>
    <row r="317" ht="12.75" customHeight="1">
      <c r="A317" s="223"/>
      <c r="B317" s="223"/>
      <c r="C317" s="223"/>
      <c r="D317" s="223"/>
      <c r="E317" s="223"/>
      <c r="F317" s="223"/>
      <c r="G317" s="223"/>
      <c r="H317" s="223"/>
      <c r="I317" s="223"/>
      <c r="J317" s="223"/>
      <c r="K317" s="223"/>
      <c r="L317" s="223"/>
      <c r="M317" s="223"/>
      <c r="N317" s="223"/>
      <c r="O317" s="223"/>
      <c r="P317" s="223"/>
      <c r="Q317" s="223"/>
      <c r="R317" s="223"/>
      <c r="S317" s="223"/>
      <c r="T317" s="223"/>
      <c r="U317" s="223"/>
      <c r="V317" s="223"/>
      <c r="W317" s="223"/>
      <c r="X317" s="223"/>
      <c r="Y317" s="223"/>
      <c r="Z317" s="223"/>
    </row>
    <row r="318" ht="12.75" customHeight="1">
      <c r="A318" s="223"/>
      <c r="B318" s="223"/>
      <c r="C318" s="223"/>
      <c r="D318" s="223"/>
      <c r="E318" s="223"/>
      <c r="F318" s="223"/>
      <c r="G318" s="223"/>
      <c r="H318" s="223"/>
      <c r="I318" s="223"/>
      <c r="J318" s="223"/>
      <c r="K318" s="223"/>
      <c r="L318" s="223"/>
      <c r="M318" s="223"/>
      <c r="N318" s="223"/>
      <c r="O318" s="223"/>
      <c r="P318" s="223"/>
      <c r="Q318" s="223"/>
      <c r="R318" s="223"/>
      <c r="S318" s="223"/>
      <c r="T318" s="223"/>
      <c r="U318" s="223"/>
      <c r="V318" s="223"/>
      <c r="W318" s="223"/>
      <c r="X318" s="223"/>
      <c r="Y318" s="223"/>
      <c r="Z318" s="223"/>
    </row>
    <row r="319" ht="12.75" customHeight="1">
      <c r="A319" s="223"/>
      <c r="B319" s="223"/>
      <c r="C319" s="223"/>
      <c r="D319" s="223"/>
      <c r="E319" s="223"/>
      <c r="F319" s="223"/>
      <c r="G319" s="223"/>
      <c r="H319" s="223"/>
      <c r="I319" s="223"/>
      <c r="J319" s="223"/>
      <c r="K319" s="223"/>
      <c r="L319" s="223"/>
      <c r="M319" s="223"/>
      <c r="N319" s="223"/>
      <c r="O319" s="223"/>
      <c r="P319" s="223"/>
      <c r="Q319" s="223"/>
      <c r="R319" s="223"/>
      <c r="S319" s="223"/>
      <c r="T319" s="223"/>
      <c r="U319" s="223"/>
      <c r="V319" s="223"/>
      <c r="W319" s="223"/>
      <c r="X319" s="223"/>
      <c r="Y319" s="223"/>
      <c r="Z319" s="223"/>
    </row>
    <row r="320" ht="12.75" customHeight="1">
      <c r="A320" s="223"/>
      <c r="B320" s="223"/>
      <c r="C320" s="223"/>
      <c r="D320" s="223"/>
      <c r="E320" s="223"/>
      <c r="F320" s="223"/>
      <c r="G320" s="223"/>
      <c r="H320" s="223"/>
      <c r="I320" s="223"/>
      <c r="J320" s="223"/>
      <c r="K320" s="223"/>
      <c r="L320" s="223"/>
      <c r="M320" s="223"/>
      <c r="N320" s="223"/>
      <c r="O320" s="223"/>
      <c r="P320" s="223"/>
      <c r="Q320" s="223"/>
      <c r="R320" s="223"/>
      <c r="S320" s="223"/>
      <c r="T320" s="223"/>
      <c r="U320" s="223"/>
      <c r="V320" s="223"/>
      <c r="W320" s="223"/>
      <c r="X320" s="223"/>
      <c r="Y320" s="223"/>
      <c r="Z320" s="223"/>
    </row>
    <row r="321" ht="12.75" customHeight="1">
      <c r="A321" s="223"/>
      <c r="B321" s="223"/>
      <c r="C321" s="223"/>
      <c r="D321" s="223"/>
      <c r="E321" s="223"/>
      <c r="F321" s="223"/>
      <c r="G321" s="223"/>
      <c r="H321" s="223"/>
      <c r="I321" s="223"/>
      <c r="J321" s="223"/>
      <c r="K321" s="223"/>
      <c r="L321" s="223"/>
      <c r="M321" s="223"/>
      <c r="N321" s="223"/>
      <c r="O321" s="223"/>
      <c r="P321" s="223"/>
      <c r="Q321" s="223"/>
      <c r="R321" s="223"/>
      <c r="S321" s="223"/>
      <c r="T321" s="223"/>
      <c r="U321" s="223"/>
      <c r="V321" s="223"/>
      <c r="W321" s="223"/>
      <c r="X321" s="223"/>
      <c r="Y321" s="223"/>
      <c r="Z321" s="223"/>
    </row>
    <row r="322" ht="12.75" customHeight="1">
      <c r="A322" s="223"/>
      <c r="B322" s="223"/>
      <c r="C322" s="223"/>
      <c r="D322" s="223"/>
      <c r="E322" s="223"/>
      <c r="F322" s="223"/>
      <c r="G322" s="223"/>
      <c r="H322" s="223"/>
      <c r="I322" s="223"/>
      <c r="J322" s="223"/>
      <c r="K322" s="223"/>
      <c r="L322" s="223"/>
      <c r="M322" s="223"/>
      <c r="N322" s="223"/>
      <c r="O322" s="223"/>
      <c r="P322" s="223"/>
      <c r="Q322" s="223"/>
      <c r="R322" s="223"/>
      <c r="S322" s="223"/>
      <c r="T322" s="223"/>
      <c r="U322" s="223"/>
      <c r="V322" s="223"/>
      <c r="W322" s="223"/>
      <c r="X322" s="223"/>
      <c r="Y322" s="223"/>
      <c r="Z322" s="223"/>
    </row>
    <row r="323" ht="12.75" customHeight="1">
      <c r="A323" s="223"/>
      <c r="B323" s="223"/>
      <c r="C323" s="223"/>
      <c r="D323" s="223"/>
      <c r="E323" s="223"/>
      <c r="F323" s="223"/>
      <c r="G323" s="223"/>
      <c r="H323" s="223"/>
      <c r="I323" s="223"/>
      <c r="J323" s="223"/>
      <c r="K323" s="223"/>
      <c r="L323" s="223"/>
      <c r="M323" s="223"/>
      <c r="N323" s="223"/>
      <c r="O323" s="223"/>
      <c r="P323" s="223"/>
      <c r="Q323" s="223"/>
      <c r="R323" s="223"/>
      <c r="S323" s="223"/>
      <c r="T323" s="223"/>
      <c r="U323" s="223"/>
      <c r="V323" s="223"/>
      <c r="W323" s="223"/>
      <c r="X323" s="223"/>
      <c r="Y323" s="223"/>
      <c r="Z323" s="223"/>
    </row>
    <row r="324" ht="12.75" customHeight="1">
      <c r="A324" s="223"/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223"/>
      <c r="T324" s="223"/>
      <c r="U324" s="223"/>
      <c r="V324" s="223"/>
      <c r="W324" s="223"/>
      <c r="X324" s="223"/>
      <c r="Y324" s="223"/>
      <c r="Z324" s="223"/>
    </row>
    <row r="325" ht="12.75" customHeight="1">
      <c r="A325" s="223"/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223"/>
      <c r="T325" s="223"/>
      <c r="U325" s="223"/>
      <c r="V325" s="223"/>
      <c r="W325" s="223"/>
      <c r="X325" s="223"/>
      <c r="Y325" s="223"/>
      <c r="Z325" s="223"/>
    </row>
    <row r="326" ht="12.75" customHeight="1">
      <c r="A326" s="223"/>
      <c r="B326" s="223"/>
      <c r="C326" s="223"/>
      <c r="D326" s="223"/>
      <c r="E326" s="223"/>
      <c r="F326" s="223"/>
      <c r="G326" s="223"/>
      <c r="H326" s="223"/>
      <c r="I326" s="223"/>
      <c r="J326" s="223"/>
      <c r="K326" s="223"/>
      <c r="L326" s="223"/>
      <c r="M326" s="223"/>
      <c r="N326" s="223"/>
      <c r="O326" s="223"/>
      <c r="P326" s="223"/>
      <c r="Q326" s="223"/>
      <c r="R326" s="223"/>
      <c r="S326" s="223"/>
      <c r="T326" s="223"/>
      <c r="U326" s="223"/>
      <c r="V326" s="223"/>
      <c r="W326" s="223"/>
      <c r="X326" s="223"/>
      <c r="Y326" s="223"/>
      <c r="Z326" s="223"/>
    </row>
    <row r="327" ht="12.75" customHeight="1">
      <c r="A327" s="223"/>
      <c r="B327" s="223"/>
      <c r="C327" s="223"/>
      <c r="D327" s="223"/>
      <c r="E327" s="223"/>
      <c r="F327" s="223"/>
      <c r="G327" s="223"/>
      <c r="H327" s="223"/>
      <c r="I327" s="223"/>
      <c r="J327" s="223"/>
      <c r="K327" s="223"/>
      <c r="L327" s="223"/>
      <c r="M327" s="223"/>
      <c r="N327" s="223"/>
      <c r="O327" s="223"/>
      <c r="P327" s="223"/>
      <c r="Q327" s="223"/>
      <c r="R327" s="223"/>
      <c r="S327" s="223"/>
      <c r="T327" s="223"/>
      <c r="U327" s="223"/>
      <c r="V327" s="223"/>
      <c r="W327" s="223"/>
      <c r="X327" s="223"/>
      <c r="Y327" s="223"/>
      <c r="Z327" s="223"/>
    </row>
    <row r="328" ht="12.75" customHeight="1">
      <c r="A328" s="223"/>
      <c r="B328" s="223"/>
      <c r="C328" s="223"/>
      <c r="D328" s="223"/>
      <c r="E328" s="223"/>
      <c r="F328" s="223"/>
      <c r="G328" s="223"/>
      <c r="H328" s="223"/>
      <c r="I328" s="223"/>
      <c r="J328" s="223"/>
      <c r="K328" s="223"/>
      <c r="L328" s="223"/>
      <c r="M328" s="223"/>
      <c r="N328" s="223"/>
      <c r="O328" s="223"/>
      <c r="P328" s="223"/>
      <c r="Q328" s="223"/>
      <c r="R328" s="223"/>
      <c r="S328" s="223"/>
      <c r="T328" s="223"/>
      <c r="U328" s="223"/>
      <c r="V328" s="223"/>
      <c r="W328" s="223"/>
      <c r="X328" s="223"/>
      <c r="Y328" s="223"/>
      <c r="Z328" s="223"/>
    </row>
    <row r="329" ht="12.75" customHeight="1">
      <c r="A329" s="223"/>
      <c r="B329" s="223"/>
      <c r="C329" s="223"/>
      <c r="D329" s="223"/>
      <c r="E329" s="223"/>
      <c r="F329" s="223"/>
      <c r="G329" s="223"/>
      <c r="H329" s="223"/>
      <c r="I329" s="223"/>
      <c r="J329" s="223"/>
      <c r="K329" s="223"/>
      <c r="L329" s="223"/>
      <c r="M329" s="223"/>
      <c r="N329" s="223"/>
      <c r="O329" s="223"/>
      <c r="P329" s="223"/>
      <c r="Q329" s="223"/>
      <c r="R329" s="223"/>
      <c r="S329" s="223"/>
      <c r="T329" s="223"/>
      <c r="U329" s="223"/>
      <c r="V329" s="223"/>
      <c r="W329" s="223"/>
      <c r="X329" s="223"/>
      <c r="Y329" s="223"/>
      <c r="Z329" s="223"/>
    </row>
    <row r="330" ht="12.75" customHeight="1">
      <c r="A330" s="223"/>
      <c r="B330" s="223"/>
      <c r="C330" s="223"/>
      <c r="D330" s="223"/>
      <c r="E330" s="223"/>
      <c r="F330" s="223"/>
      <c r="G330" s="223"/>
      <c r="H330" s="223"/>
      <c r="I330" s="223"/>
      <c r="J330" s="223"/>
      <c r="K330" s="223"/>
      <c r="L330" s="223"/>
      <c r="M330" s="223"/>
      <c r="N330" s="223"/>
      <c r="O330" s="223"/>
      <c r="P330" s="223"/>
      <c r="Q330" s="223"/>
      <c r="R330" s="223"/>
      <c r="S330" s="223"/>
      <c r="T330" s="223"/>
      <c r="U330" s="223"/>
      <c r="V330" s="223"/>
      <c r="W330" s="223"/>
      <c r="X330" s="223"/>
      <c r="Y330" s="223"/>
      <c r="Z330" s="223"/>
    </row>
    <row r="331" ht="12.75" customHeight="1">
      <c r="A331" s="223"/>
      <c r="B331" s="223"/>
      <c r="C331" s="223"/>
      <c r="D331" s="223"/>
      <c r="E331" s="223"/>
      <c r="F331" s="223"/>
      <c r="G331" s="223"/>
      <c r="H331" s="223"/>
      <c r="I331" s="223"/>
      <c r="J331" s="223"/>
      <c r="K331" s="223"/>
      <c r="L331" s="223"/>
      <c r="M331" s="223"/>
      <c r="N331" s="223"/>
      <c r="O331" s="223"/>
      <c r="P331" s="223"/>
      <c r="Q331" s="223"/>
      <c r="R331" s="223"/>
      <c r="S331" s="223"/>
      <c r="T331" s="223"/>
      <c r="U331" s="223"/>
      <c r="V331" s="223"/>
      <c r="W331" s="223"/>
      <c r="X331" s="223"/>
      <c r="Y331" s="223"/>
      <c r="Z331" s="223"/>
    </row>
    <row r="332" ht="12.75" customHeight="1">
      <c r="A332" s="223"/>
      <c r="B332" s="223"/>
      <c r="C332" s="223"/>
      <c r="D332" s="223"/>
      <c r="E332" s="223"/>
      <c r="F332" s="223"/>
      <c r="G332" s="223"/>
      <c r="H332" s="223"/>
      <c r="I332" s="223"/>
      <c r="J332" s="223"/>
      <c r="K332" s="223"/>
      <c r="L332" s="223"/>
      <c r="M332" s="223"/>
      <c r="N332" s="223"/>
      <c r="O332" s="223"/>
      <c r="P332" s="223"/>
      <c r="Q332" s="223"/>
      <c r="R332" s="223"/>
      <c r="S332" s="223"/>
      <c r="T332" s="223"/>
      <c r="U332" s="223"/>
      <c r="V332" s="223"/>
      <c r="W332" s="223"/>
      <c r="X332" s="223"/>
      <c r="Y332" s="223"/>
      <c r="Z332" s="223"/>
    </row>
    <row r="333" ht="12.75" customHeight="1">
      <c r="A333" s="223"/>
      <c r="B333" s="223"/>
      <c r="C333" s="223"/>
      <c r="D333" s="223"/>
      <c r="E333" s="223"/>
      <c r="F333" s="223"/>
      <c r="G333" s="223"/>
      <c r="H333" s="223"/>
      <c r="I333" s="223"/>
      <c r="J333" s="223"/>
      <c r="K333" s="223"/>
      <c r="L333" s="223"/>
      <c r="M333" s="223"/>
      <c r="N333" s="223"/>
      <c r="O333" s="223"/>
      <c r="P333" s="223"/>
      <c r="Q333" s="223"/>
      <c r="R333" s="223"/>
      <c r="S333" s="223"/>
      <c r="T333" s="223"/>
      <c r="U333" s="223"/>
      <c r="V333" s="223"/>
      <c r="W333" s="223"/>
      <c r="X333" s="223"/>
      <c r="Y333" s="223"/>
      <c r="Z333" s="223"/>
    </row>
    <row r="334" ht="12.75" customHeight="1">
      <c r="A334" s="223"/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223"/>
      <c r="T334" s="223"/>
      <c r="U334" s="223"/>
      <c r="V334" s="223"/>
      <c r="W334" s="223"/>
      <c r="X334" s="223"/>
      <c r="Y334" s="223"/>
      <c r="Z334" s="223"/>
    </row>
    <row r="335" ht="12.75" customHeight="1">
      <c r="A335" s="223"/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223"/>
      <c r="T335" s="223"/>
      <c r="U335" s="223"/>
      <c r="V335" s="223"/>
      <c r="W335" s="223"/>
      <c r="X335" s="223"/>
      <c r="Y335" s="223"/>
      <c r="Z335" s="223"/>
    </row>
    <row r="336" ht="12.75" customHeight="1">
      <c r="A336" s="223"/>
      <c r="B336" s="223"/>
      <c r="C336" s="223"/>
      <c r="D336" s="223"/>
      <c r="E336" s="223"/>
      <c r="F336" s="223"/>
      <c r="G336" s="223"/>
      <c r="H336" s="223"/>
      <c r="I336" s="223"/>
      <c r="J336" s="223"/>
      <c r="K336" s="223"/>
      <c r="L336" s="223"/>
      <c r="M336" s="223"/>
      <c r="N336" s="223"/>
      <c r="O336" s="223"/>
      <c r="P336" s="223"/>
      <c r="Q336" s="223"/>
      <c r="R336" s="223"/>
      <c r="S336" s="223"/>
      <c r="T336" s="223"/>
      <c r="U336" s="223"/>
      <c r="V336" s="223"/>
      <c r="W336" s="223"/>
      <c r="X336" s="223"/>
      <c r="Y336" s="223"/>
      <c r="Z336" s="223"/>
    </row>
    <row r="337" ht="12.75" customHeight="1">
      <c r="A337" s="223"/>
      <c r="B337" s="223"/>
      <c r="C337" s="223"/>
      <c r="D337" s="223"/>
      <c r="E337" s="223"/>
      <c r="F337" s="223"/>
      <c r="G337" s="223"/>
      <c r="H337" s="223"/>
      <c r="I337" s="223"/>
      <c r="J337" s="223"/>
      <c r="K337" s="223"/>
      <c r="L337" s="223"/>
      <c r="M337" s="223"/>
      <c r="N337" s="223"/>
      <c r="O337" s="223"/>
      <c r="P337" s="223"/>
      <c r="Q337" s="223"/>
      <c r="R337" s="223"/>
      <c r="S337" s="223"/>
      <c r="T337" s="223"/>
      <c r="U337" s="223"/>
      <c r="V337" s="223"/>
      <c r="W337" s="223"/>
      <c r="X337" s="223"/>
      <c r="Y337" s="223"/>
      <c r="Z337" s="223"/>
    </row>
    <row r="338" ht="12.75" customHeight="1">
      <c r="A338" s="223"/>
      <c r="B338" s="223"/>
      <c r="C338" s="223"/>
      <c r="D338" s="223"/>
      <c r="E338" s="223"/>
      <c r="F338" s="223"/>
      <c r="G338" s="223"/>
      <c r="H338" s="223"/>
      <c r="I338" s="223"/>
      <c r="J338" s="223"/>
      <c r="K338" s="223"/>
      <c r="L338" s="223"/>
      <c r="M338" s="223"/>
      <c r="N338" s="223"/>
      <c r="O338" s="223"/>
      <c r="P338" s="223"/>
      <c r="Q338" s="223"/>
      <c r="R338" s="223"/>
      <c r="S338" s="223"/>
      <c r="T338" s="223"/>
      <c r="U338" s="223"/>
      <c r="V338" s="223"/>
      <c r="W338" s="223"/>
      <c r="X338" s="223"/>
      <c r="Y338" s="223"/>
      <c r="Z338" s="223"/>
    </row>
    <row r="339" ht="12.75" customHeight="1">
      <c r="A339" s="223"/>
      <c r="B339" s="223"/>
      <c r="C339" s="223"/>
      <c r="D339" s="223"/>
      <c r="E339" s="223"/>
      <c r="F339" s="223"/>
      <c r="G339" s="223"/>
      <c r="H339" s="223"/>
      <c r="I339" s="223"/>
      <c r="J339" s="223"/>
      <c r="K339" s="223"/>
      <c r="L339" s="223"/>
      <c r="M339" s="223"/>
      <c r="N339" s="223"/>
      <c r="O339" s="223"/>
      <c r="P339" s="223"/>
      <c r="Q339" s="223"/>
      <c r="R339" s="223"/>
      <c r="S339" s="223"/>
      <c r="T339" s="223"/>
      <c r="U339" s="223"/>
      <c r="V339" s="223"/>
      <c r="W339" s="223"/>
      <c r="X339" s="223"/>
      <c r="Y339" s="223"/>
      <c r="Z339" s="223"/>
    </row>
    <row r="340" ht="12.75" customHeight="1">
      <c r="A340" s="223"/>
      <c r="B340" s="223"/>
      <c r="C340" s="223"/>
      <c r="D340" s="223"/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</row>
    <row r="341" ht="12.75" customHeight="1">
      <c r="A341" s="223"/>
      <c r="B341" s="223"/>
      <c r="C341" s="223"/>
      <c r="D341" s="223"/>
      <c r="E341" s="223"/>
      <c r="F341" s="223"/>
      <c r="G341" s="223"/>
      <c r="H341" s="223"/>
      <c r="I341" s="223"/>
      <c r="J341" s="223"/>
      <c r="K341" s="223"/>
      <c r="L341" s="223"/>
      <c r="M341" s="223"/>
      <c r="N341" s="223"/>
      <c r="O341" s="223"/>
      <c r="P341" s="223"/>
      <c r="Q341" s="223"/>
      <c r="R341" s="223"/>
      <c r="S341" s="223"/>
      <c r="T341" s="223"/>
      <c r="U341" s="223"/>
      <c r="V341" s="223"/>
      <c r="W341" s="223"/>
      <c r="X341" s="223"/>
      <c r="Y341" s="223"/>
      <c r="Z341" s="223"/>
    </row>
    <row r="342" ht="12.75" customHeight="1">
      <c r="A342" s="223"/>
      <c r="B342" s="223"/>
      <c r="C342" s="223"/>
      <c r="D342" s="223"/>
      <c r="E342" s="223"/>
      <c r="F342" s="223"/>
      <c r="G342" s="223"/>
      <c r="H342" s="223"/>
      <c r="I342" s="223"/>
      <c r="J342" s="223"/>
      <c r="K342" s="223"/>
      <c r="L342" s="223"/>
      <c r="M342" s="223"/>
      <c r="N342" s="223"/>
      <c r="O342" s="223"/>
      <c r="P342" s="223"/>
      <c r="Q342" s="223"/>
      <c r="R342" s="223"/>
      <c r="S342" s="223"/>
      <c r="T342" s="223"/>
      <c r="U342" s="223"/>
      <c r="V342" s="223"/>
      <c r="W342" s="223"/>
      <c r="X342" s="223"/>
      <c r="Y342" s="223"/>
      <c r="Z342" s="223"/>
    </row>
    <row r="343" ht="12.75" customHeight="1">
      <c r="A343" s="223"/>
      <c r="B343" s="223"/>
      <c r="C343" s="223"/>
      <c r="D343" s="223"/>
      <c r="E343" s="223"/>
      <c r="F343" s="223"/>
      <c r="G343" s="223"/>
      <c r="H343" s="223"/>
      <c r="I343" s="223"/>
      <c r="J343" s="223"/>
      <c r="K343" s="223"/>
      <c r="L343" s="223"/>
      <c r="M343" s="223"/>
      <c r="N343" s="223"/>
      <c r="O343" s="223"/>
      <c r="P343" s="223"/>
      <c r="Q343" s="223"/>
      <c r="R343" s="223"/>
      <c r="S343" s="223"/>
      <c r="T343" s="223"/>
      <c r="U343" s="223"/>
      <c r="V343" s="223"/>
      <c r="W343" s="223"/>
      <c r="X343" s="223"/>
      <c r="Y343" s="223"/>
      <c r="Z343" s="223"/>
    </row>
    <row r="344" ht="12.75" customHeight="1">
      <c r="A344" s="223"/>
      <c r="B344" s="223"/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223"/>
      <c r="T344" s="223"/>
      <c r="U344" s="223"/>
      <c r="V344" s="223"/>
      <c r="W344" s="223"/>
      <c r="X344" s="223"/>
      <c r="Y344" s="223"/>
      <c r="Z344" s="223"/>
    </row>
    <row r="345" ht="12.75" customHeight="1">
      <c r="A345" s="223"/>
      <c r="B345" s="223"/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223"/>
      <c r="T345" s="223"/>
      <c r="U345" s="223"/>
      <c r="V345" s="223"/>
      <c r="W345" s="223"/>
      <c r="X345" s="223"/>
      <c r="Y345" s="223"/>
      <c r="Z345" s="223"/>
    </row>
    <row r="346" ht="12.75" customHeight="1">
      <c r="A346" s="223"/>
      <c r="B346" s="223"/>
      <c r="C346" s="223"/>
      <c r="D346" s="223"/>
      <c r="E346" s="223"/>
      <c r="F346" s="223"/>
      <c r="G346" s="223"/>
      <c r="H346" s="223"/>
      <c r="I346" s="223"/>
      <c r="J346" s="223"/>
      <c r="K346" s="223"/>
      <c r="L346" s="223"/>
      <c r="M346" s="223"/>
      <c r="N346" s="223"/>
      <c r="O346" s="223"/>
      <c r="P346" s="223"/>
      <c r="Q346" s="223"/>
      <c r="R346" s="223"/>
      <c r="S346" s="223"/>
      <c r="T346" s="223"/>
      <c r="U346" s="223"/>
      <c r="V346" s="223"/>
      <c r="W346" s="223"/>
      <c r="X346" s="223"/>
      <c r="Y346" s="223"/>
      <c r="Z346" s="223"/>
    </row>
    <row r="347" ht="12.75" customHeight="1">
      <c r="A347" s="223"/>
      <c r="B347" s="223"/>
      <c r="C347" s="223"/>
      <c r="D347" s="223"/>
      <c r="E347" s="223"/>
      <c r="F347" s="223"/>
      <c r="G347" s="223"/>
      <c r="H347" s="223"/>
      <c r="I347" s="223"/>
      <c r="J347" s="223"/>
      <c r="K347" s="223"/>
      <c r="L347" s="223"/>
      <c r="M347" s="223"/>
      <c r="N347" s="223"/>
      <c r="O347" s="223"/>
      <c r="P347" s="223"/>
      <c r="Q347" s="223"/>
      <c r="R347" s="223"/>
      <c r="S347" s="223"/>
      <c r="T347" s="223"/>
      <c r="U347" s="223"/>
      <c r="V347" s="223"/>
      <c r="W347" s="223"/>
      <c r="X347" s="223"/>
      <c r="Y347" s="223"/>
      <c r="Z347" s="223"/>
    </row>
    <row r="348" ht="12.75" customHeight="1">
      <c r="A348" s="223"/>
      <c r="B348" s="223"/>
      <c r="C348" s="223"/>
      <c r="D348" s="223"/>
      <c r="E348" s="223"/>
      <c r="F348" s="223"/>
      <c r="G348" s="223"/>
      <c r="H348" s="223"/>
      <c r="I348" s="223"/>
      <c r="J348" s="223"/>
      <c r="K348" s="223"/>
      <c r="L348" s="223"/>
      <c r="M348" s="223"/>
      <c r="N348" s="223"/>
      <c r="O348" s="223"/>
      <c r="P348" s="223"/>
      <c r="Q348" s="223"/>
      <c r="R348" s="223"/>
      <c r="S348" s="223"/>
      <c r="T348" s="223"/>
      <c r="U348" s="223"/>
      <c r="V348" s="223"/>
      <c r="W348" s="223"/>
      <c r="X348" s="223"/>
      <c r="Y348" s="223"/>
      <c r="Z348" s="223"/>
    </row>
    <row r="349" ht="12.75" customHeight="1">
      <c r="A349" s="223"/>
      <c r="B349" s="223"/>
      <c r="C349" s="223"/>
      <c r="D349" s="223"/>
      <c r="E349" s="223"/>
      <c r="F349" s="223"/>
      <c r="G349" s="223"/>
      <c r="H349" s="223"/>
      <c r="I349" s="223"/>
      <c r="J349" s="223"/>
      <c r="K349" s="223"/>
      <c r="L349" s="223"/>
      <c r="M349" s="223"/>
      <c r="N349" s="223"/>
      <c r="O349" s="223"/>
      <c r="P349" s="223"/>
      <c r="Q349" s="223"/>
      <c r="R349" s="223"/>
      <c r="S349" s="223"/>
      <c r="T349" s="223"/>
      <c r="U349" s="223"/>
      <c r="V349" s="223"/>
      <c r="W349" s="223"/>
      <c r="X349" s="223"/>
      <c r="Y349" s="223"/>
      <c r="Z349" s="223"/>
    </row>
    <row r="350" ht="12.75" customHeight="1">
      <c r="A350" s="223"/>
      <c r="B350" s="223"/>
      <c r="C350" s="223"/>
      <c r="D350" s="223"/>
      <c r="E350" s="223"/>
      <c r="F350" s="223"/>
      <c r="G350" s="223"/>
      <c r="H350" s="223"/>
      <c r="I350" s="223"/>
      <c r="J350" s="223"/>
      <c r="K350" s="223"/>
      <c r="L350" s="223"/>
      <c r="M350" s="223"/>
      <c r="N350" s="223"/>
      <c r="O350" s="223"/>
      <c r="P350" s="223"/>
      <c r="Q350" s="223"/>
      <c r="R350" s="223"/>
      <c r="S350" s="223"/>
      <c r="T350" s="223"/>
      <c r="U350" s="223"/>
      <c r="V350" s="223"/>
      <c r="W350" s="223"/>
      <c r="X350" s="223"/>
      <c r="Y350" s="223"/>
      <c r="Z350" s="223"/>
    </row>
    <row r="351" ht="12.75" customHeight="1">
      <c r="A351" s="223"/>
      <c r="B351" s="223"/>
      <c r="C351" s="223"/>
      <c r="D351" s="223"/>
      <c r="E351" s="223"/>
      <c r="F351" s="223"/>
      <c r="G351" s="223"/>
      <c r="H351" s="223"/>
      <c r="I351" s="223"/>
      <c r="J351" s="223"/>
      <c r="K351" s="223"/>
      <c r="L351" s="223"/>
      <c r="M351" s="223"/>
      <c r="N351" s="223"/>
      <c r="O351" s="223"/>
      <c r="P351" s="223"/>
      <c r="Q351" s="223"/>
      <c r="R351" s="223"/>
      <c r="S351" s="223"/>
      <c r="T351" s="223"/>
      <c r="U351" s="223"/>
      <c r="V351" s="223"/>
      <c r="W351" s="223"/>
      <c r="X351" s="223"/>
      <c r="Y351" s="223"/>
      <c r="Z351" s="223"/>
    </row>
    <row r="352" ht="12.75" customHeight="1">
      <c r="A352" s="223"/>
      <c r="B352" s="223"/>
      <c r="C352" s="223"/>
      <c r="D352" s="223"/>
      <c r="E352" s="223"/>
      <c r="F352" s="223"/>
      <c r="G352" s="223"/>
      <c r="H352" s="223"/>
      <c r="I352" s="223"/>
      <c r="J352" s="223"/>
      <c r="K352" s="223"/>
      <c r="L352" s="223"/>
      <c r="M352" s="223"/>
      <c r="N352" s="223"/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</row>
    <row r="353" ht="12.75" customHeight="1">
      <c r="A353" s="223"/>
      <c r="B353" s="223"/>
      <c r="C353" s="223"/>
      <c r="D353" s="223"/>
      <c r="E353" s="223"/>
      <c r="F353" s="223"/>
      <c r="G353" s="223"/>
      <c r="H353" s="223"/>
      <c r="I353" s="223"/>
      <c r="J353" s="223"/>
      <c r="K353" s="223"/>
      <c r="L353" s="223"/>
      <c r="M353" s="223"/>
      <c r="N353" s="223"/>
      <c r="O353" s="223"/>
      <c r="P353" s="223"/>
      <c r="Q353" s="223"/>
      <c r="R353" s="223"/>
      <c r="S353" s="223"/>
      <c r="T353" s="223"/>
      <c r="U353" s="223"/>
      <c r="V353" s="223"/>
      <c r="W353" s="223"/>
      <c r="X353" s="223"/>
      <c r="Y353" s="223"/>
      <c r="Z353" s="223"/>
    </row>
    <row r="354" ht="12.75" customHeight="1">
      <c r="A354" s="223"/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223"/>
      <c r="T354" s="223"/>
      <c r="U354" s="223"/>
      <c r="V354" s="223"/>
      <c r="W354" s="223"/>
      <c r="X354" s="223"/>
      <c r="Y354" s="223"/>
      <c r="Z354" s="223"/>
    </row>
    <row r="355" ht="12.75" customHeight="1">
      <c r="A355" s="223"/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223"/>
      <c r="T355" s="223"/>
      <c r="U355" s="223"/>
      <c r="V355" s="223"/>
      <c r="W355" s="223"/>
      <c r="X355" s="223"/>
      <c r="Y355" s="223"/>
      <c r="Z355" s="223"/>
    </row>
    <row r="356" ht="12.75" customHeight="1">
      <c r="A356" s="223"/>
      <c r="B356" s="223"/>
      <c r="C356" s="223"/>
      <c r="D356" s="223"/>
      <c r="E356" s="223"/>
      <c r="F356" s="223"/>
      <c r="G356" s="223"/>
      <c r="H356" s="223"/>
      <c r="I356" s="223"/>
      <c r="J356" s="223"/>
      <c r="K356" s="223"/>
      <c r="L356" s="223"/>
      <c r="M356" s="223"/>
      <c r="N356" s="223"/>
      <c r="O356" s="223"/>
      <c r="P356" s="223"/>
      <c r="Q356" s="223"/>
      <c r="R356" s="223"/>
      <c r="S356" s="223"/>
      <c r="T356" s="223"/>
      <c r="U356" s="223"/>
      <c r="V356" s="223"/>
      <c r="W356" s="223"/>
      <c r="X356" s="223"/>
      <c r="Y356" s="223"/>
      <c r="Z356" s="223"/>
    </row>
    <row r="357" ht="12.75" customHeight="1">
      <c r="A357" s="223"/>
      <c r="B357" s="223"/>
      <c r="C357" s="223"/>
      <c r="D357" s="223"/>
      <c r="E357" s="223"/>
      <c r="F357" s="223"/>
      <c r="G357" s="223"/>
      <c r="H357" s="223"/>
      <c r="I357" s="223"/>
      <c r="J357" s="223"/>
      <c r="K357" s="223"/>
      <c r="L357" s="223"/>
      <c r="M357" s="223"/>
      <c r="N357" s="223"/>
      <c r="O357" s="223"/>
      <c r="P357" s="223"/>
      <c r="Q357" s="223"/>
      <c r="R357" s="223"/>
      <c r="S357" s="223"/>
      <c r="T357" s="223"/>
      <c r="U357" s="223"/>
      <c r="V357" s="223"/>
      <c r="W357" s="223"/>
      <c r="X357" s="223"/>
      <c r="Y357" s="223"/>
      <c r="Z357" s="223"/>
    </row>
    <row r="358" ht="12.75" customHeight="1">
      <c r="A358" s="223"/>
      <c r="B358" s="223"/>
      <c r="C358" s="223"/>
      <c r="D358" s="223"/>
      <c r="E358" s="223"/>
      <c r="F358" s="223"/>
      <c r="G358" s="223"/>
      <c r="H358" s="223"/>
      <c r="I358" s="223"/>
      <c r="J358" s="223"/>
      <c r="K358" s="223"/>
      <c r="L358" s="223"/>
      <c r="M358" s="223"/>
      <c r="N358" s="223"/>
      <c r="O358" s="223"/>
      <c r="P358" s="223"/>
      <c r="Q358" s="223"/>
      <c r="R358" s="223"/>
      <c r="S358" s="223"/>
      <c r="T358" s="223"/>
      <c r="U358" s="223"/>
      <c r="V358" s="223"/>
      <c r="W358" s="223"/>
      <c r="X358" s="223"/>
      <c r="Y358" s="223"/>
      <c r="Z358" s="223"/>
    </row>
    <row r="359" ht="12.75" customHeight="1">
      <c r="A359" s="223"/>
      <c r="B359" s="223"/>
      <c r="C359" s="223"/>
      <c r="D359" s="223"/>
      <c r="E359" s="223"/>
      <c r="F359" s="223"/>
      <c r="G359" s="223"/>
      <c r="H359" s="223"/>
      <c r="I359" s="223"/>
      <c r="J359" s="223"/>
      <c r="K359" s="223"/>
      <c r="L359" s="223"/>
      <c r="M359" s="223"/>
      <c r="N359" s="223"/>
      <c r="O359" s="223"/>
      <c r="P359" s="223"/>
      <c r="Q359" s="223"/>
      <c r="R359" s="223"/>
      <c r="S359" s="223"/>
      <c r="T359" s="223"/>
      <c r="U359" s="223"/>
      <c r="V359" s="223"/>
      <c r="W359" s="223"/>
      <c r="X359" s="223"/>
      <c r="Y359" s="223"/>
      <c r="Z359" s="223"/>
    </row>
    <row r="360" ht="12.75" customHeight="1">
      <c r="A360" s="223"/>
      <c r="B360" s="223"/>
      <c r="C360" s="223"/>
      <c r="D360" s="223"/>
      <c r="E360" s="223"/>
      <c r="F360" s="223"/>
      <c r="G360" s="223"/>
      <c r="H360" s="223"/>
      <c r="I360" s="223"/>
      <c r="J360" s="223"/>
      <c r="K360" s="223"/>
      <c r="L360" s="223"/>
      <c r="M360" s="223"/>
      <c r="N360" s="223"/>
      <c r="O360" s="223"/>
      <c r="P360" s="223"/>
      <c r="Q360" s="223"/>
      <c r="R360" s="223"/>
      <c r="S360" s="223"/>
      <c r="T360" s="223"/>
      <c r="U360" s="223"/>
      <c r="V360" s="223"/>
      <c r="W360" s="223"/>
      <c r="X360" s="223"/>
      <c r="Y360" s="223"/>
      <c r="Z360" s="223"/>
    </row>
    <row r="361" ht="12.75" customHeight="1">
      <c r="A361" s="223"/>
      <c r="B361" s="223"/>
      <c r="C361" s="223"/>
      <c r="D361" s="223"/>
      <c r="E361" s="223"/>
      <c r="F361" s="223"/>
      <c r="G361" s="223"/>
      <c r="H361" s="223"/>
      <c r="I361" s="223"/>
      <c r="J361" s="223"/>
      <c r="K361" s="223"/>
      <c r="L361" s="223"/>
      <c r="M361" s="223"/>
      <c r="N361" s="223"/>
      <c r="O361" s="223"/>
      <c r="P361" s="223"/>
      <c r="Q361" s="223"/>
      <c r="R361" s="223"/>
      <c r="S361" s="223"/>
      <c r="T361" s="223"/>
      <c r="U361" s="223"/>
      <c r="V361" s="223"/>
      <c r="W361" s="223"/>
      <c r="X361" s="223"/>
      <c r="Y361" s="223"/>
      <c r="Z361" s="223"/>
    </row>
    <row r="362" ht="12.75" customHeight="1">
      <c r="A362" s="223"/>
      <c r="B362" s="223"/>
      <c r="C362" s="223"/>
      <c r="D362" s="223"/>
      <c r="E362" s="223"/>
      <c r="F362" s="223"/>
      <c r="G362" s="223"/>
      <c r="H362" s="223"/>
      <c r="I362" s="223"/>
      <c r="J362" s="223"/>
      <c r="K362" s="223"/>
      <c r="L362" s="223"/>
      <c r="M362" s="223"/>
      <c r="N362" s="223"/>
      <c r="O362" s="223"/>
      <c r="P362" s="223"/>
      <c r="Q362" s="223"/>
      <c r="R362" s="223"/>
      <c r="S362" s="223"/>
      <c r="T362" s="223"/>
      <c r="U362" s="223"/>
      <c r="V362" s="223"/>
      <c r="W362" s="223"/>
      <c r="X362" s="223"/>
      <c r="Y362" s="223"/>
      <c r="Z362" s="223"/>
    </row>
    <row r="363" ht="12.75" customHeight="1">
      <c r="A363" s="223"/>
      <c r="B363" s="223"/>
      <c r="C363" s="223"/>
      <c r="D363" s="223"/>
      <c r="E363" s="223"/>
      <c r="F363" s="223"/>
      <c r="G363" s="223"/>
      <c r="H363" s="223"/>
      <c r="I363" s="223"/>
      <c r="J363" s="223"/>
      <c r="K363" s="223"/>
      <c r="L363" s="223"/>
      <c r="M363" s="223"/>
      <c r="N363" s="223"/>
      <c r="O363" s="223"/>
      <c r="P363" s="223"/>
      <c r="Q363" s="223"/>
      <c r="R363" s="223"/>
      <c r="S363" s="223"/>
      <c r="T363" s="223"/>
      <c r="U363" s="223"/>
      <c r="V363" s="223"/>
      <c r="W363" s="223"/>
      <c r="X363" s="223"/>
      <c r="Y363" s="223"/>
      <c r="Z363" s="223"/>
    </row>
    <row r="364" ht="12.75" customHeight="1">
      <c r="A364" s="223"/>
      <c r="B364" s="223"/>
      <c r="C364" s="223"/>
      <c r="D364" s="223"/>
      <c r="E364" s="223"/>
      <c r="F364" s="223"/>
      <c r="G364" s="223"/>
      <c r="H364" s="223"/>
      <c r="I364" s="223"/>
      <c r="J364" s="223"/>
      <c r="K364" s="223"/>
      <c r="L364" s="223"/>
      <c r="M364" s="223"/>
      <c r="N364" s="223"/>
      <c r="O364" s="223"/>
      <c r="P364" s="223"/>
      <c r="Q364" s="223"/>
      <c r="R364" s="223"/>
      <c r="S364" s="223"/>
      <c r="T364" s="223"/>
      <c r="U364" s="223"/>
      <c r="V364" s="223"/>
      <c r="W364" s="223"/>
      <c r="X364" s="223"/>
      <c r="Y364" s="223"/>
      <c r="Z364" s="223"/>
    </row>
    <row r="365" ht="12.75" customHeight="1">
      <c r="A365" s="223"/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223"/>
      <c r="T365" s="223"/>
      <c r="U365" s="223"/>
      <c r="V365" s="223"/>
      <c r="W365" s="223"/>
      <c r="X365" s="223"/>
      <c r="Y365" s="223"/>
      <c r="Z365" s="223"/>
    </row>
    <row r="366" ht="12.75" customHeight="1">
      <c r="A366" s="223"/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223"/>
      <c r="T366" s="223"/>
      <c r="U366" s="223"/>
      <c r="V366" s="223"/>
      <c r="W366" s="223"/>
      <c r="X366" s="223"/>
      <c r="Y366" s="223"/>
      <c r="Z366" s="223"/>
    </row>
    <row r="367" ht="12.75" customHeight="1">
      <c r="A367" s="223"/>
      <c r="B367" s="223"/>
      <c r="C367" s="223"/>
      <c r="D367" s="223"/>
      <c r="E367" s="223"/>
      <c r="F367" s="223"/>
      <c r="G367" s="223"/>
      <c r="H367" s="223"/>
      <c r="I367" s="223"/>
      <c r="J367" s="223"/>
      <c r="K367" s="223"/>
      <c r="L367" s="223"/>
      <c r="M367" s="223"/>
      <c r="N367" s="223"/>
      <c r="O367" s="223"/>
      <c r="P367" s="223"/>
      <c r="Q367" s="223"/>
      <c r="R367" s="223"/>
      <c r="S367" s="223"/>
      <c r="T367" s="223"/>
      <c r="U367" s="223"/>
      <c r="V367" s="223"/>
      <c r="W367" s="223"/>
      <c r="X367" s="223"/>
      <c r="Y367" s="223"/>
      <c r="Z367" s="223"/>
    </row>
    <row r="368" ht="12.75" customHeight="1">
      <c r="A368" s="223"/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</row>
    <row r="369" ht="12.75" customHeight="1">
      <c r="A369" s="223"/>
      <c r="B369" s="223"/>
      <c r="C369" s="223"/>
      <c r="D369" s="223"/>
      <c r="E369" s="223"/>
      <c r="F369" s="223"/>
      <c r="G369" s="223"/>
      <c r="H369" s="223"/>
      <c r="I369" s="223"/>
      <c r="J369" s="223"/>
      <c r="K369" s="223"/>
      <c r="L369" s="223"/>
      <c r="M369" s="223"/>
      <c r="N369" s="223"/>
      <c r="O369" s="223"/>
      <c r="P369" s="223"/>
      <c r="Q369" s="223"/>
      <c r="R369" s="223"/>
      <c r="S369" s="223"/>
      <c r="T369" s="223"/>
      <c r="U369" s="223"/>
      <c r="V369" s="223"/>
      <c r="W369" s="223"/>
      <c r="X369" s="223"/>
      <c r="Y369" s="223"/>
      <c r="Z369" s="223"/>
    </row>
    <row r="370" ht="12.75" customHeight="1">
      <c r="A370" s="223"/>
      <c r="B370" s="223"/>
      <c r="C370" s="223"/>
      <c r="D370" s="223"/>
      <c r="E370" s="223"/>
      <c r="F370" s="223"/>
      <c r="G370" s="223"/>
      <c r="H370" s="223"/>
      <c r="I370" s="223"/>
      <c r="J370" s="223"/>
      <c r="K370" s="223"/>
      <c r="L370" s="223"/>
      <c r="M370" s="223"/>
      <c r="N370" s="223"/>
      <c r="O370" s="223"/>
      <c r="P370" s="223"/>
      <c r="Q370" s="223"/>
      <c r="R370" s="223"/>
      <c r="S370" s="223"/>
      <c r="T370" s="223"/>
      <c r="U370" s="223"/>
      <c r="V370" s="223"/>
      <c r="W370" s="223"/>
      <c r="X370" s="223"/>
      <c r="Y370" s="223"/>
      <c r="Z370" s="223"/>
    </row>
    <row r="371" ht="12.75" customHeight="1">
      <c r="A371" s="223"/>
      <c r="B371" s="223"/>
      <c r="C371" s="223"/>
      <c r="D371" s="223"/>
      <c r="E371" s="223"/>
      <c r="F371" s="223"/>
      <c r="G371" s="223"/>
      <c r="H371" s="223"/>
      <c r="I371" s="223"/>
      <c r="J371" s="223"/>
      <c r="K371" s="223"/>
      <c r="L371" s="223"/>
      <c r="M371" s="223"/>
      <c r="N371" s="223"/>
      <c r="O371" s="223"/>
      <c r="P371" s="223"/>
      <c r="Q371" s="223"/>
      <c r="R371" s="223"/>
      <c r="S371" s="223"/>
      <c r="T371" s="223"/>
      <c r="U371" s="223"/>
      <c r="V371" s="223"/>
      <c r="W371" s="223"/>
      <c r="X371" s="223"/>
      <c r="Y371" s="223"/>
      <c r="Z371" s="223"/>
    </row>
    <row r="372" ht="12.75" customHeight="1">
      <c r="A372" s="223"/>
      <c r="B372" s="223"/>
      <c r="C372" s="223"/>
      <c r="D372" s="223"/>
      <c r="E372" s="223"/>
      <c r="F372" s="223"/>
      <c r="G372" s="223"/>
      <c r="H372" s="223"/>
      <c r="I372" s="223"/>
      <c r="J372" s="223"/>
      <c r="K372" s="223"/>
      <c r="L372" s="223"/>
      <c r="M372" s="223"/>
      <c r="N372" s="223"/>
      <c r="O372" s="223"/>
      <c r="P372" s="223"/>
      <c r="Q372" s="223"/>
      <c r="R372" s="223"/>
      <c r="S372" s="223"/>
      <c r="T372" s="223"/>
      <c r="U372" s="223"/>
      <c r="V372" s="223"/>
      <c r="W372" s="223"/>
      <c r="X372" s="223"/>
      <c r="Y372" s="223"/>
      <c r="Z372" s="223"/>
    </row>
    <row r="373" ht="12.75" customHeight="1">
      <c r="A373" s="223"/>
      <c r="B373" s="223"/>
      <c r="C373" s="223"/>
      <c r="D373" s="223"/>
      <c r="E373" s="223"/>
      <c r="F373" s="223"/>
      <c r="G373" s="223"/>
      <c r="H373" s="223"/>
      <c r="I373" s="223"/>
      <c r="J373" s="223"/>
      <c r="K373" s="223"/>
      <c r="L373" s="223"/>
      <c r="M373" s="223"/>
      <c r="N373" s="223"/>
      <c r="O373" s="223"/>
      <c r="P373" s="223"/>
      <c r="Q373" s="223"/>
      <c r="R373" s="223"/>
      <c r="S373" s="223"/>
      <c r="T373" s="223"/>
      <c r="U373" s="223"/>
      <c r="V373" s="223"/>
      <c r="W373" s="223"/>
      <c r="X373" s="223"/>
      <c r="Y373" s="223"/>
      <c r="Z373" s="223"/>
    </row>
    <row r="374" ht="12.75" customHeight="1">
      <c r="A374" s="223"/>
      <c r="B374" s="223"/>
      <c r="C374" s="223"/>
      <c r="D374" s="223"/>
      <c r="E374" s="223"/>
      <c r="F374" s="223"/>
      <c r="G374" s="223"/>
      <c r="H374" s="223"/>
      <c r="I374" s="223"/>
      <c r="J374" s="223"/>
      <c r="K374" s="223"/>
      <c r="L374" s="223"/>
      <c r="M374" s="223"/>
      <c r="N374" s="223"/>
      <c r="O374" s="223"/>
      <c r="P374" s="223"/>
      <c r="Q374" s="223"/>
      <c r="R374" s="223"/>
      <c r="S374" s="223"/>
      <c r="T374" s="223"/>
      <c r="U374" s="223"/>
      <c r="V374" s="223"/>
      <c r="W374" s="223"/>
      <c r="X374" s="223"/>
      <c r="Y374" s="223"/>
      <c r="Z374" s="223"/>
    </row>
    <row r="375" ht="12.75" customHeight="1">
      <c r="A375" s="223"/>
      <c r="B375" s="223"/>
      <c r="C375" s="223"/>
      <c r="D375" s="223"/>
      <c r="E375" s="223"/>
      <c r="F375" s="223"/>
      <c r="G375" s="223"/>
      <c r="H375" s="223"/>
      <c r="I375" s="223"/>
      <c r="J375" s="223"/>
      <c r="K375" s="223"/>
      <c r="L375" s="223"/>
      <c r="M375" s="223"/>
      <c r="N375" s="223"/>
      <c r="O375" s="223"/>
      <c r="P375" s="223"/>
      <c r="Q375" s="223"/>
      <c r="R375" s="223"/>
      <c r="S375" s="223"/>
      <c r="T375" s="223"/>
      <c r="U375" s="223"/>
      <c r="V375" s="223"/>
      <c r="W375" s="223"/>
      <c r="X375" s="223"/>
      <c r="Y375" s="223"/>
      <c r="Z375" s="223"/>
    </row>
    <row r="376" ht="12.75" customHeight="1">
      <c r="A376" s="223"/>
      <c r="B376" s="223"/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223"/>
      <c r="T376" s="223"/>
      <c r="U376" s="223"/>
      <c r="V376" s="223"/>
      <c r="W376" s="223"/>
      <c r="X376" s="223"/>
      <c r="Y376" s="223"/>
      <c r="Z376" s="223"/>
    </row>
    <row r="377" ht="12.75" customHeight="1">
      <c r="A377" s="223"/>
      <c r="B377" s="223"/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223"/>
      <c r="T377" s="223"/>
      <c r="U377" s="223"/>
      <c r="V377" s="223"/>
      <c r="W377" s="223"/>
      <c r="X377" s="223"/>
      <c r="Y377" s="223"/>
      <c r="Z377" s="223"/>
    </row>
    <row r="378" ht="12.75" customHeight="1">
      <c r="A378" s="223"/>
      <c r="B378" s="223"/>
      <c r="C378" s="223"/>
      <c r="D378" s="223"/>
      <c r="E378" s="223"/>
      <c r="F378" s="223"/>
      <c r="G378" s="223"/>
      <c r="H378" s="223"/>
      <c r="I378" s="223"/>
      <c r="J378" s="223"/>
      <c r="K378" s="223"/>
      <c r="L378" s="223"/>
      <c r="M378" s="223"/>
      <c r="N378" s="223"/>
      <c r="O378" s="223"/>
      <c r="P378" s="223"/>
      <c r="Q378" s="223"/>
      <c r="R378" s="223"/>
      <c r="S378" s="223"/>
      <c r="T378" s="223"/>
      <c r="U378" s="223"/>
      <c r="V378" s="223"/>
      <c r="W378" s="223"/>
      <c r="X378" s="223"/>
      <c r="Y378" s="223"/>
      <c r="Z378" s="223"/>
    </row>
    <row r="379" ht="12.75" customHeight="1">
      <c r="A379" s="223"/>
      <c r="B379" s="223"/>
      <c r="C379" s="223"/>
      <c r="D379" s="223"/>
      <c r="E379" s="223"/>
      <c r="F379" s="223"/>
      <c r="G379" s="223"/>
      <c r="H379" s="223"/>
      <c r="I379" s="223"/>
      <c r="J379" s="223"/>
      <c r="K379" s="223"/>
      <c r="L379" s="223"/>
      <c r="M379" s="223"/>
      <c r="N379" s="223"/>
      <c r="O379" s="223"/>
      <c r="P379" s="223"/>
      <c r="Q379" s="223"/>
      <c r="R379" s="223"/>
      <c r="S379" s="223"/>
      <c r="T379" s="223"/>
      <c r="U379" s="223"/>
      <c r="V379" s="223"/>
      <c r="W379" s="223"/>
      <c r="X379" s="223"/>
      <c r="Y379" s="223"/>
      <c r="Z379" s="223"/>
    </row>
    <row r="380" ht="12.75" customHeight="1">
      <c r="A380" s="223"/>
      <c r="B380" s="223"/>
      <c r="C380" s="223"/>
      <c r="D380" s="223"/>
      <c r="E380" s="223"/>
      <c r="F380" s="223"/>
      <c r="G380" s="223"/>
      <c r="H380" s="223"/>
      <c r="I380" s="223"/>
      <c r="J380" s="223"/>
      <c r="K380" s="223"/>
      <c r="L380" s="223"/>
      <c r="M380" s="223"/>
      <c r="N380" s="223"/>
      <c r="O380" s="223"/>
      <c r="P380" s="223"/>
      <c r="Q380" s="223"/>
      <c r="R380" s="223"/>
      <c r="S380" s="223"/>
      <c r="T380" s="223"/>
      <c r="U380" s="223"/>
      <c r="V380" s="223"/>
      <c r="W380" s="223"/>
      <c r="X380" s="223"/>
      <c r="Y380" s="223"/>
      <c r="Z380" s="223"/>
    </row>
    <row r="381" ht="12.75" customHeight="1">
      <c r="A381" s="223"/>
      <c r="B381" s="223"/>
      <c r="C381" s="223"/>
      <c r="D381" s="223"/>
      <c r="E381" s="223"/>
      <c r="F381" s="223"/>
      <c r="G381" s="223"/>
      <c r="H381" s="223"/>
      <c r="I381" s="223"/>
      <c r="J381" s="223"/>
      <c r="K381" s="223"/>
      <c r="L381" s="223"/>
      <c r="M381" s="223"/>
      <c r="N381" s="223"/>
      <c r="O381" s="223"/>
      <c r="P381" s="223"/>
      <c r="Q381" s="223"/>
      <c r="R381" s="223"/>
      <c r="S381" s="223"/>
      <c r="T381" s="223"/>
      <c r="U381" s="223"/>
      <c r="V381" s="223"/>
      <c r="W381" s="223"/>
      <c r="X381" s="223"/>
      <c r="Y381" s="223"/>
      <c r="Z381" s="223"/>
    </row>
    <row r="382" ht="12.75" customHeight="1">
      <c r="A382" s="223"/>
      <c r="B382" s="223"/>
      <c r="C382" s="223"/>
      <c r="D382" s="223"/>
      <c r="E382" s="223"/>
      <c r="F382" s="223"/>
      <c r="G382" s="223"/>
      <c r="H382" s="223"/>
      <c r="I382" s="223"/>
      <c r="J382" s="223"/>
      <c r="K382" s="223"/>
      <c r="L382" s="223"/>
      <c r="M382" s="223"/>
      <c r="N382" s="223"/>
      <c r="O382" s="223"/>
      <c r="P382" s="223"/>
      <c r="Q382" s="223"/>
      <c r="R382" s="223"/>
      <c r="S382" s="223"/>
      <c r="T382" s="223"/>
      <c r="U382" s="223"/>
      <c r="V382" s="223"/>
      <c r="W382" s="223"/>
      <c r="X382" s="223"/>
      <c r="Y382" s="223"/>
      <c r="Z382" s="223"/>
    </row>
    <row r="383" ht="12.75" customHeight="1">
      <c r="A383" s="223"/>
      <c r="B383" s="223"/>
      <c r="C383" s="223"/>
      <c r="D383" s="223"/>
      <c r="E383" s="223"/>
      <c r="F383" s="223"/>
      <c r="G383" s="223"/>
      <c r="H383" s="223"/>
      <c r="I383" s="223"/>
      <c r="J383" s="223"/>
      <c r="K383" s="223"/>
      <c r="L383" s="223"/>
      <c r="M383" s="223"/>
      <c r="N383" s="223"/>
      <c r="O383" s="223"/>
      <c r="P383" s="223"/>
      <c r="Q383" s="223"/>
      <c r="R383" s="223"/>
      <c r="S383" s="223"/>
      <c r="T383" s="223"/>
      <c r="U383" s="223"/>
      <c r="V383" s="223"/>
      <c r="W383" s="223"/>
      <c r="X383" s="223"/>
      <c r="Y383" s="223"/>
      <c r="Z383" s="223"/>
    </row>
    <row r="384" ht="12.75" customHeight="1">
      <c r="A384" s="223"/>
      <c r="B384" s="223"/>
      <c r="C384" s="223"/>
      <c r="D384" s="223"/>
      <c r="E384" s="223"/>
      <c r="F384" s="223"/>
      <c r="G384" s="223"/>
      <c r="H384" s="223"/>
      <c r="I384" s="223"/>
      <c r="J384" s="223"/>
      <c r="K384" s="223"/>
      <c r="L384" s="223"/>
      <c r="M384" s="223"/>
      <c r="N384" s="223"/>
      <c r="O384" s="223"/>
      <c r="P384" s="223"/>
      <c r="Q384" s="223"/>
      <c r="R384" s="223"/>
      <c r="S384" s="223"/>
      <c r="T384" s="223"/>
      <c r="U384" s="223"/>
      <c r="V384" s="223"/>
      <c r="W384" s="223"/>
      <c r="X384" s="223"/>
      <c r="Y384" s="223"/>
      <c r="Z384" s="223"/>
    </row>
    <row r="385" ht="12.75" customHeight="1">
      <c r="A385" s="223"/>
      <c r="B385" s="223"/>
      <c r="C385" s="223"/>
      <c r="D385" s="223"/>
      <c r="E385" s="223"/>
      <c r="F385" s="223"/>
      <c r="G385" s="223"/>
      <c r="H385" s="223"/>
      <c r="I385" s="223"/>
      <c r="J385" s="223"/>
      <c r="K385" s="223"/>
      <c r="L385" s="223"/>
      <c r="M385" s="223"/>
      <c r="N385" s="223"/>
      <c r="O385" s="223"/>
      <c r="P385" s="223"/>
      <c r="Q385" s="223"/>
      <c r="R385" s="223"/>
      <c r="S385" s="223"/>
      <c r="T385" s="223"/>
      <c r="U385" s="223"/>
      <c r="V385" s="223"/>
      <c r="W385" s="223"/>
      <c r="X385" s="223"/>
      <c r="Y385" s="223"/>
      <c r="Z385" s="223"/>
    </row>
    <row r="386" ht="12.75" customHeight="1">
      <c r="A386" s="223"/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223"/>
      <c r="T386" s="223"/>
      <c r="U386" s="223"/>
      <c r="V386" s="223"/>
      <c r="W386" s="223"/>
      <c r="X386" s="223"/>
      <c r="Y386" s="223"/>
      <c r="Z386" s="223"/>
    </row>
    <row r="387" ht="12.75" customHeight="1">
      <c r="A387" s="223"/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223"/>
      <c r="T387" s="223"/>
      <c r="U387" s="223"/>
      <c r="V387" s="223"/>
      <c r="W387" s="223"/>
      <c r="X387" s="223"/>
      <c r="Y387" s="223"/>
      <c r="Z387" s="223"/>
    </row>
    <row r="388" ht="12.75" customHeight="1">
      <c r="A388" s="223"/>
      <c r="B388" s="223"/>
      <c r="C388" s="223"/>
      <c r="D388" s="223"/>
      <c r="E388" s="223"/>
      <c r="F388" s="223"/>
      <c r="G388" s="223"/>
      <c r="H388" s="223"/>
      <c r="I388" s="223"/>
      <c r="J388" s="223"/>
      <c r="K388" s="223"/>
      <c r="L388" s="223"/>
      <c r="M388" s="223"/>
      <c r="N388" s="223"/>
      <c r="O388" s="223"/>
      <c r="P388" s="223"/>
      <c r="Q388" s="223"/>
      <c r="R388" s="223"/>
      <c r="S388" s="223"/>
      <c r="T388" s="223"/>
      <c r="U388" s="223"/>
      <c r="V388" s="223"/>
      <c r="W388" s="223"/>
      <c r="X388" s="223"/>
      <c r="Y388" s="223"/>
      <c r="Z388" s="223"/>
    </row>
    <row r="389" ht="12.75" customHeight="1">
      <c r="A389" s="223"/>
      <c r="B389" s="223"/>
      <c r="C389" s="223"/>
      <c r="D389" s="223"/>
      <c r="E389" s="223"/>
      <c r="F389" s="223"/>
      <c r="G389" s="223"/>
      <c r="H389" s="223"/>
      <c r="I389" s="223"/>
      <c r="J389" s="223"/>
      <c r="K389" s="223"/>
      <c r="L389" s="223"/>
      <c r="M389" s="223"/>
      <c r="N389" s="223"/>
      <c r="O389" s="223"/>
      <c r="P389" s="223"/>
      <c r="Q389" s="223"/>
      <c r="R389" s="223"/>
      <c r="S389" s="223"/>
      <c r="T389" s="223"/>
      <c r="U389" s="223"/>
      <c r="V389" s="223"/>
      <c r="W389" s="223"/>
      <c r="X389" s="223"/>
      <c r="Y389" s="223"/>
      <c r="Z389" s="223"/>
    </row>
    <row r="390" ht="12.75" customHeight="1">
      <c r="A390" s="223"/>
      <c r="B390" s="223"/>
      <c r="C390" s="223"/>
      <c r="D390" s="223"/>
      <c r="E390" s="223"/>
      <c r="F390" s="223"/>
      <c r="G390" s="223"/>
      <c r="H390" s="223"/>
      <c r="I390" s="223"/>
      <c r="J390" s="223"/>
      <c r="K390" s="223"/>
      <c r="L390" s="223"/>
      <c r="M390" s="223"/>
      <c r="N390" s="223"/>
      <c r="O390" s="223"/>
      <c r="P390" s="223"/>
      <c r="Q390" s="223"/>
      <c r="R390" s="223"/>
      <c r="S390" s="223"/>
      <c r="T390" s="223"/>
      <c r="U390" s="223"/>
      <c r="V390" s="223"/>
      <c r="W390" s="223"/>
      <c r="X390" s="223"/>
      <c r="Y390" s="223"/>
      <c r="Z390" s="223"/>
    </row>
    <row r="391" ht="12.75" customHeight="1">
      <c r="A391" s="223"/>
      <c r="B391" s="223"/>
      <c r="C391" s="223"/>
      <c r="D391" s="223"/>
      <c r="E391" s="223"/>
      <c r="F391" s="223"/>
      <c r="G391" s="223"/>
      <c r="H391" s="223"/>
      <c r="I391" s="223"/>
      <c r="J391" s="223"/>
      <c r="K391" s="223"/>
      <c r="L391" s="223"/>
      <c r="M391" s="223"/>
      <c r="N391" s="223"/>
      <c r="O391" s="223"/>
      <c r="P391" s="223"/>
      <c r="Q391" s="223"/>
      <c r="R391" s="223"/>
      <c r="S391" s="223"/>
      <c r="T391" s="223"/>
      <c r="U391" s="223"/>
      <c r="V391" s="223"/>
      <c r="W391" s="223"/>
      <c r="X391" s="223"/>
      <c r="Y391" s="223"/>
      <c r="Z391" s="223"/>
    </row>
    <row r="392" ht="12.75" customHeight="1">
      <c r="A392" s="223"/>
      <c r="B392" s="223"/>
      <c r="C392" s="223"/>
      <c r="D392" s="223"/>
      <c r="E392" s="223"/>
      <c r="F392" s="223"/>
      <c r="G392" s="223"/>
      <c r="H392" s="223"/>
      <c r="I392" s="223"/>
      <c r="J392" s="223"/>
      <c r="K392" s="223"/>
      <c r="L392" s="223"/>
      <c r="M392" s="223"/>
      <c r="N392" s="223"/>
      <c r="O392" s="223"/>
      <c r="P392" s="223"/>
      <c r="Q392" s="223"/>
      <c r="R392" s="223"/>
      <c r="S392" s="223"/>
      <c r="T392" s="223"/>
      <c r="U392" s="223"/>
      <c r="V392" s="223"/>
      <c r="W392" s="223"/>
      <c r="X392" s="223"/>
      <c r="Y392" s="223"/>
      <c r="Z392" s="223"/>
    </row>
    <row r="393" ht="12.75" customHeight="1">
      <c r="A393" s="223"/>
      <c r="B393" s="223"/>
      <c r="C393" s="223"/>
      <c r="D393" s="223"/>
      <c r="E393" s="223"/>
      <c r="F393" s="223"/>
      <c r="G393" s="223"/>
      <c r="H393" s="223"/>
      <c r="I393" s="223"/>
      <c r="J393" s="223"/>
      <c r="K393" s="223"/>
      <c r="L393" s="223"/>
      <c r="M393" s="223"/>
      <c r="N393" s="223"/>
      <c r="O393" s="223"/>
      <c r="P393" s="223"/>
      <c r="Q393" s="223"/>
      <c r="R393" s="223"/>
      <c r="S393" s="223"/>
      <c r="T393" s="223"/>
      <c r="U393" s="223"/>
      <c r="V393" s="223"/>
      <c r="W393" s="223"/>
      <c r="X393" s="223"/>
      <c r="Y393" s="223"/>
      <c r="Z393" s="223"/>
    </row>
    <row r="394" ht="12.75" customHeight="1">
      <c r="A394" s="223"/>
      <c r="B394" s="223"/>
      <c r="C394" s="223"/>
      <c r="D394" s="223"/>
      <c r="E394" s="223"/>
      <c r="F394" s="223"/>
      <c r="G394" s="223"/>
      <c r="H394" s="223"/>
      <c r="I394" s="223"/>
      <c r="J394" s="223"/>
      <c r="K394" s="223"/>
      <c r="L394" s="223"/>
      <c r="M394" s="223"/>
      <c r="N394" s="223"/>
      <c r="O394" s="223"/>
      <c r="P394" s="223"/>
      <c r="Q394" s="223"/>
      <c r="R394" s="223"/>
      <c r="S394" s="223"/>
      <c r="T394" s="223"/>
      <c r="U394" s="223"/>
      <c r="V394" s="223"/>
      <c r="W394" s="223"/>
      <c r="X394" s="223"/>
      <c r="Y394" s="223"/>
      <c r="Z394" s="223"/>
    </row>
    <row r="395" ht="12.75" customHeight="1">
      <c r="A395" s="223"/>
      <c r="B395" s="223"/>
      <c r="C395" s="223"/>
      <c r="D395" s="223"/>
      <c r="E395" s="223"/>
      <c r="F395" s="223"/>
      <c r="G395" s="223"/>
      <c r="H395" s="223"/>
      <c r="I395" s="223"/>
      <c r="J395" s="223"/>
      <c r="K395" s="223"/>
      <c r="L395" s="223"/>
      <c r="M395" s="223"/>
      <c r="N395" s="223"/>
      <c r="O395" s="223"/>
      <c r="P395" s="223"/>
      <c r="Q395" s="223"/>
      <c r="R395" s="223"/>
      <c r="S395" s="223"/>
      <c r="T395" s="223"/>
      <c r="U395" s="223"/>
      <c r="V395" s="223"/>
      <c r="W395" s="223"/>
      <c r="X395" s="223"/>
      <c r="Y395" s="223"/>
      <c r="Z395" s="223"/>
    </row>
    <row r="396" ht="12.75" customHeight="1">
      <c r="A396" s="223"/>
      <c r="B396" s="223"/>
      <c r="C396" s="223"/>
      <c r="D396" s="223"/>
      <c r="E396" s="223"/>
      <c r="F396" s="223"/>
      <c r="G396" s="223"/>
      <c r="H396" s="223"/>
      <c r="I396" s="223"/>
      <c r="J396" s="223"/>
      <c r="K396" s="223"/>
      <c r="L396" s="223"/>
      <c r="M396" s="223"/>
      <c r="N396" s="223"/>
      <c r="O396" s="223"/>
      <c r="P396" s="223"/>
      <c r="Q396" s="223"/>
      <c r="R396" s="223"/>
      <c r="S396" s="223"/>
      <c r="T396" s="223"/>
      <c r="U396" s="223"/>
      <c r="V396" s="223"/>
      <c r="W396" s="223"/>
      <c r="X396" s="223"/>
      <c r="Y396" s="223"/>
      <c r="Z396" s="223"/>
    </row>
    <row r="397" ht="12.75" customHeight="1">
      <c r="A397" s="223"/>
      <c r="B397" s="223"/>
      <c r="C397" s="223"/>
      <c r="D397" s="223"/>
      <c r="E397" s="223"/>
      <c r="F397" s="223"/>
      <c r="G397" s="223"/>
      <c r="H397" s="223"/>
      <c r="I397" s="223"/>
      <c r="J397" s="223"/>
      <c r="K397" s="223"/>
      <c r="L397" s="223"/>
      <c r="M397" s="223"/>
      <c r="N397" s="223"/>
      <c r="O397" s="223"/>
      <c r="P397" s="223"/>
      <c r="Q397" s="223"/>
      <c r="R397" s="223"/>
      <c r="S397" s="223"/>
      <c r="T397" s="223"/>
      <c r="U397" s="223"/>
      <c r="V397" s="223"/>
      <c r="W397" s="223"/>
      <c r="X397" s="223"/>
      <c r="Y397" s="223"/>
      <c r="Z397" s="223"/>
    </row>
    <row r="398" ht="12.75" customHeight="1">
      <c r="A398" s="223"/>
      <c r="B398" s="223"/>
      <c r="C398" s="223"/>
      <c r="D398" s="223"/>
      <c r="E398" s="223"/>
      <c r="F398" s="223"/>
      <c r="G398" s="223"/>
      <c r="H398" s="223"/>
      <c r="I398" s="223"/>
      <c r="J398" s="223"/>
      <c r="K398" s="223"/>
      <c r="L398" s="223"/>
      <c r="M398" s="223"/>
      <c r="N398" s="223"/>
      <c r="O398" s="223"/>
      <c r="P398" s="223"/>
      <c r="Q398" s="223"/>
      <c r="R398" s="223"/>
      <c r="S398" s="223"/>
      <c r="T398" s="223"/>
      <c r="U398" s="223"/>
      <c r="V398" s="223"/>
      <c r="W398" s="223"/>
      <c r="X398" s="223"/>
      <c r="Y398" s="223"/>
      <c r="Z398" s="223"/>
    </row>
    <row r="399" ht="12.75" customHeight="1">
      <c r="A399" s="223"/>
      <c r="B399" s="223"/>
      <c r="C399" s="223"/>
      <c r="D399" s="223"/>
      <c r="E399" s="223"/>
      <c r="F399" s="223"/>
      <c r="G399" s="223"/>
      <c r="H399" s="223"/>
      <c r="I399" s="223"/>
      <c r="J399" s="223"/>
      <c r="K399" s="223"/>
      <c r="L399" s="223"/>
      <c r="M399" s="223"/>
      <c r="N399" s="223"/>
      <c r="O399" s="223"/>
      <c r="P399" s="223"/>
      <c r="Q399" s="223"/>
      <c r="R399" s="223"/>
      <c r="S399" s="223"/>
      <c r="T399" s="223"/>
      <c r="U399" s="223"/>
      <c r="V399" s="223"/>
      <c r="W399" s="223"/>
      <c r="X399" s="223"/>
      <c r="Y399" s="223"/>
      <c r="Z399" s="223"/>
    </row>
    <row r="400" ht="12.75" customHeight="1">
      <c r="A400" s="223"/>
      <c r="B400" s="223"/>
      <c r="C400" s="223"/>
      <c r="D400" s="223"/>
      <c r="E400" s="223"/>
      <c r="F400" s="223"/>
      <c r="G400" s="223"/>
      <c r="H400" s="223"/>
      <c r="I400" s="223"/>
      <c r="J400" s="223"/>
      <c r="K400" s="223"/>
      <c r="L400" s="223"/>
      <c r="M400" s="223"/>
      <c r="N400" s="223"/>
      <c r="O400" s="223"/>
      <c r="P400" s="223"/>
      <c r="Q400" s="223"/>
      <c r="R400" s="223"/>
      <c r="S400" s="223"/>
      <c r="T400" s="223"/>
      <c r="U400" s="223"/>
      <c r="V400" s="223"/>
      <c r="W400" s="223"/>
      <c r="X400" s="223"/>
      <c r="Y400" s="223"/>
      <c r="Z400" s="223"/>
    </row>
    <row r="401" ht="12.75" customHeight="1">
      <c r="A401" s="223"/>
      <c r="B401" s="223"/>
      <c r="C401" s="223"/>
      <c r="D401" s="223"/>
      <c r="E401" s="223"/>
      <c r="F401" s="223"/>
      <c r="G401" s="223"/>
      <c r="H401" s="223"/>
      <c r="I401" s="223"/>
      <c r="J401" s="223"/>
      <c r="K401" s="223"/>
      <c r="L401" s="223"/>
      <c r="M401" s="223"/>
      <c r="N401" s="223"/>
      <c r="O401" s="223"/>
      <c r="P401" s="223"/>
      <c r="Q401" s="223"/>
      <c r="R401" s="223"/>
      <c r="S401" s="223"/>
      <c r="T401" s="223"/>
      <c r="U401" s="223"/>
      <c r="V401" s="223"/>
      <c r="W401" s="223"/>
      <c r="X401" s="223"/>
      <c r="Y401" s="223"/>
      <c r="Z401" s="223"/>
    </row>
    <row r="402" ht="12.75" customHeight="1">
      <c r="A402" s="223"/>
      <c r="B402" s="223"/>
      <c r="C402" s="223"/>
      <c r="D402" s="223"/>
      <c r="E402" s="223"/>
      <c r="F402" s="223"/>
      <c r="G402" s="223"/>
      <c r="H402" s="223"/>
      <c r="I402" s="223"/>
      <c r="J402" s="223"/>
      <c r="K402" s="223"/>
      <c r="L402" s="223"/>
      <c r="M402" s="223"/>
      <c r="N402" s="223"/>
      <c r="O402" s="223"/>
      <c r="P402" s="223"/>
      <c r="Q402" s="223"/>
      <c r="R402" s="223"/>
      <c r="S402" s="223"/>
      <c r="T402" s="223"/>
      <c r="U402" s="223"/>
      <c r="V402" s="223"/>
      <c r="W402" s="223"/>
      <c r="X402" s="223"/>
      <c r="Y402" s="223"/>
      <c r="Z402" s="223"/>
    </row>
    <row r="403" ht="12.75" customHeight="1">
      <c r="A403" s="223"/>
      <c r="B403" s="223"/>
      <c r="C403" s="223"/>
      <c r="D403" s="223"/>
      <c r="E403" s="223"/>
      <c r="F403" s="223"/>
      <c r="G403" s="223"/>
      <c r="H403" s="223"/>
      <c r="I403" s="223"/>
      <c r="J403" s="223"/>
      <c r="K403" s="223"/>
      <c r="L403" s="223"/>
      <c r="M403" s="223"/>
      <c r="N403" s="223"/>
      <c r="O403" s="223"/>
      <c r="P403" s="223"/>
      <c r="Q403" s="223"/>
      <c r="R403" s="223"/>
      <c r="S403" s="223"/>
      <c r="T403" s="223"/>
      <c r="U403" s="223"/>
      <c r="V403" s="223"/>
      <c r="W403" s="223"/>
      <c r="X403" s="223"/>
      <c r="Y403" s="223"/>
      <c r="Z403" s="223"/>
    </row>
    <row r="404" ht="12.75" customHeight="1">
      <c r="A404" s="223"/>
      <c r="B404" s="223"/>
      <c r="C404" s="223"/>
      <c r="D404" s="223"/>
      <c r="E404" s="223"/>
      <c r="F404" s="223"/>
      <c r="G404" s="223"/>
      <c r="H404" s="223"/>
      <c r="I404" s="223"/>
      <c r="J404" s="223"/>
      <c r="K404" s="223"/>
      <c r="L404" s="223"/>
      <c r="M404" s="223"/>
      <c r="N404" s="223"/>
      <c r="O404" s="223"/>
      <c r="P404" s="223"/>
      <c r="Q404" s="223"/>
      <c r="R404" s="223"/>
      <c r="S404" s="223"/>
      <c r="T404" s="223"/>
      <c r="U404" s="223"/>
      <c r="V404" s="223"/>
      <c r="W404" s="223"/>
      <c r="X404" s="223"/>
      <c r="Y404" s="223"/>
      <c r="Z404" s="223"/>
    </row>
    <row r="405" ht="12.75" customHeight="1">
      <c r="A405" s="223"/>
      <c r="B405" s="223"/>
      <c r="C405" s="223"/>
      <c r="D405" s="223"/>
      <c r="E405" s="223"/>
      <c r="F405" s="223"/>
      <c r="G405" s="223"/>
      <c r="H405" s="223"/>
      <c r="I405" s="223"/>
      <c r="J405" s="223"/>
      <c r="K405" s="223"/>
      <c r="L405" s="223"/>
      <c r="M405" s="223"/>
      <c r="N405" s="223"/>
      <c r="O405" s="223"/>
      <c r="P405" s="223"/>
      <c r="Q405" s="223"/>
      <c r="R405" s="223"/>
      <c r="S405" s="223"/>
      <c r="T405" s="223"/>
      <c r="U405" s="223"/>
      <c r="V405" s="223"/>
      <c r="W405" s="223"/>
      <c r="X405" s="223"/>
      <c r="Y405" s="223"/>
      <c r="Z405" s="223"/>
    </row>
    <row r="406" ht="12.75" customHeight="1">
      <c r="A406" s="223"/>
      <c r="B406" s="223"/>
      <c r="C406" s="223"/>
      <c r="D406" s="223"/>
      <c r="E406" s="223"/>
      <c r="F406" s="223"/>
      <c r="G406" s="223"/>
      <c r="H406" s="223"/>
      <c r="I406" s="223"/>
      <c r="J406" s="223"/>
      <c r="K406" s="223"/>
      <c r="L406" s="223"/>
      <c r="M406" s="223"/>
      <c r="N406" s="223"/>
      <c r="O406" s="223"/>
      <c r="P406" s="223"/>
      <c r="Q406" s="223"/>
      <c r="R406" s="223"/>
      <c r="S406" s="223"/>
      <c r="T406" s="223"/>
      <c r="U406" s="223"/>
      <c r="V406" s="223"/>
      <c r="W406" s="223"/>
      <c r="X406" s="223"/>
      <c r="Y406" s="223"/>
      <c r="Z406" s="223"/>
    </row>
    <row r="407" ht="12.75" customHeight="1">
      <c r="A407" s="223"/>
      <c r="B407" s="223"/>
      <c r="C407" s="223"/>
      <c r="D407" s="223"/>
      <c r="E407" s="223"/>
      <c r="F407" s="223"/>
      <c r="G407" s="223"/>
      <c r="H407" s="223"/>
      <c r="I407" s="223"/>
      <c r="J407" s="223"/>
      <c r="K407" s="223"/>
      <c r="L407" s="223"/>
      <c r="M407" s="223"/>
      <c r="N407" s="223"/>
      <c r="O407" s="223"/>
      <c r="P407" s="223"/>
      <c r="Q407" s="223"/>
      <c r="R407" s="223"/>
      <c r="S407" s="223"/>
      <c r="T407" s="223"/>
      <c r="U407" s="223"/>
      <c r="V407" s="223"/>
      <c r="W407" s="223"/>
      <c r="X407" s="223"/>
      <c r="Y407" s="223"/>
      <c r="Z407" s="223"/>
    </row>
    <row r="408" ht="12.75" customHeight="1">
      <c r="A408" s="223"/>
      <c r="B408" s="223"/>
      <c r="C408" s="223"/>
      <c r="D408" s="223"/>
      <c r="E408" s="223"/>
      <c r="F408" s="223"/>
      <c r="G408" s="223"/>
      <c r="H408" s="223"/>
      <c r="I408" s="223"/>
      <c r="J408" s="223"/>
      <c r="K408" s="223"/>
      <c r="L408" s="223"/>
      <c r="M408" s="223"/>
      <c r="N408" s="223"/>
      <c r="O408" s="223"/>
      <c r="P408" s="223"/>
      <c r="Q408" s="223"/>
      <c r="R408" s="223"/>
      <c r="S408" s="223"/>
      <c r="T408" s="223"/>
      <c r="U408" s="223"/>
      <c r="V408" s="223"/>
      <c r="W408" s="223"/>
      <c r="X408" s="223"/>
      <c r="Y408" s="223"/>
      <c r="Z408" s="223"/>
    </row>
    <row r="409" ht="12.75" customHeight="1">
      <c r="A409" s="223"/>
      <c r="B409" s="223"/>
      <c r="C409" s="223"/>
      <c r="D409" s="223"/>
      <c r="E409" s="223"/>
      <c r="F409" s="223"/>
      <c r="G409" s="223"/>
      <c r="H409" s="223"/>
      <c r="I409" s="223"/>
      <c r="J409" s="223"/>
      <c r="K409" s="223"/>
      <c r="L409" s="223"/>
      <c r="M409" s="223"/>
      <c r="N409" s="223"/>
      <c r="O409" s="223"/>
      <c r="P409" s="223"/>
      <c r="Q409" s="223"/>
      <c r="R409" s="223"/>
      <c r="S409" s="223"/>
      <c r="T409" s="223"/>
      <c r="U409" s="223"/>
      <c r="V409" s="223"/>
      <c r="W409" s="223"/>
      <c r="X409" s="223"/>
      <c r="Y409" s="223"/>
      <c r="Z409" s="223"/>
    </row>
    <row r="410" ht="12.75" customHeight="1">
      <c r="A410" s="223"/>
      <c r="B410" s="223"/>
      <c r="C410" s="223"/>
      <c r="D410" s="223"/>
      <c r="E410" s="223"/>
      <c r="F410" s="223"/>
      <c r="G410" s="223"/>
      <c r="H410" s="223"/>
      <c r="I410" s="223"/>
      <c r="J410" s="223"/>
      <c r="K410" s="223"/>
      <c r="L410" s="223"/>
      <c r="M410" s="223"/>
      <c r="N410" s="223"/>
      <c r="O410" s="223"/>
      <c r="P410" s="223"/>
      <c r="Q410" s="223"/>
      <c r="R410" s="223"/>
      <c r="S410" s="223"/>
      <c r="T410" s="223"/>
      <c r="U410" s="223"/>
      <c r="V410" s="223"/>
      <c r="W410" s="223"/>
      <c r="X410" s="223"/>
      <c r="Y410" s="223"/>
      <c r="Z410" s="223"/>
    </row>
    <row r="411" ht="12.75" customHeight="1">
      <c r="A411" s="223"/>
      <c r="B411" s="223"/>
      <c r="C411" s="223"/>
      <c r="D411" s="223"/>
      <c r="E411" s="223"/>
      <c r="F411" s="223"/>
      <c r="G411" s="223"/>
      <c r="H411" s="223"/>
      <c r="I411" s="223"/>
      <c r="J411" s="223"/>
      <c r="K411" s="223"/>
      <c r="L411" s="223"/>
      <c r="M411" s="223"/>
      <c r="N411" s="223"/>
      <c r="O411" s="223"/>
      <c r="P411" s="223"/>
      <c r="Q411" s="223"/>
      <c r="R411" s="223"/>
      <c r="S411" s="223"/>
      <c r="T411" s="223"/>
      <c r="U411" s="223"/>
      <c r="V411" s="223"/>
      <c r="W411" s="223"/>
      <c r="X411" s="223"/>
      <c r="Y411" s="223"/>
      <c r="Z411" s="223"/>
    </row>
    <row r="412" ht="12.75" customHeight="1">
      <c r="A412" s="223"/>
      <c r="B412" s="223"/>
      <c r="C412" s="223"/>
      <c r="D412" s="223"/>
      <c r="E412" s="223"/>
      <c r="F412" s="223"/>
      <c r="G412" s="223"/>
      <c r="H412" s="223"/>
      <c r="I412" s="223"/>
      <c r="J412" s="223"/>
      <c r="K412" s="223"/>
      <c r="L412" s="223"/>
      <c r="M412" s="223"/>
      <c r="N412" s="223"/>
      <c r="O412" s="223"/>
      <c r="P412" s="223"/>
      <c r="Q412" s="223"/>
      <c r="R412" s="223"/>
      <c r="S412" s="223"/>
      <c r="T412" s="223"/>
      <c r="U412" s="223"/>
      <c r="V412" s="223"/>
      <c r="W412" s="223"/>
      <c r="X412" s="223"/>
      <c r="Y412" s="223"/>
      <c r="Z412" s="223"/>
    </row>
    <row r="413" ht="12.75" customHeight="1">
      <c r="A413" s="223"/>
      <c r="B413" s="223"/>
      <c r="C413" s="223"/>
      <c r="D413" s="223"/>
      <c r="E413" s="223"/>
      <c r="F413" s="223"/>
      <c r="G413" s="223"/>
      <c r="H413" s="223"/>
      <c r="I413" s="223"/>
      <c r="J413" s="223"/>
      <c r="K413" s="223"/>
      <c r="L413" s="223"/>
      <c r="M413" s="223"/>
      <c r="N413" s="223"/>
      <c r="O413" s="223"/>
      <c r="P413" s="223"/>
      <c r="Q413" s="223"/>
      <c r="R413" s="223"/>
      <c r="S413" s="223"/>
      <c r="T413" s="223"/>
      <c r="U413" s="223"/>
      <c r="V413" s="223"/>
      <c r="W413" s="223"/>
      <c r="X413" s="223"/>
      <c r="Y413" s="223"/>
      <c r="Z413" s="223"/>
    </row>
    <row r="414" ht="12.75" customHeight="1">
      <c r="A414" s="223"/>
      <c r="B414" s="223"/>
      <c r="C414" s="223"/>
      <c r="D414" s="223"/>
      <c r="E414" s="223"/>
      <c r="F414" s="223"/>
      <c r="G414" s="223"/>
      <c r="H414" s="223"/>
      <c r="I414" s="223"/>
      <c r="J414" s="223"/>
      <c r="K414" s="223"/>
      <c r="L414" s="223"/>
      <c r="M414" s="223"/>
      <c r="N414" s="223"/>
      <c r="O414" s="223"/>
      <c r="P414" s="223"/>
      <c r="Q414" s="223"/>
      <c r="R414" s="223"/>
      <c r="S414" s="223"/>
      <c r="T414" s="223"/>
      <c r="U414" s="223"/>
      <c r="V414" s="223"/>
      <c r="W414" s="223"/>
      <c r="X414" s="223"/>
      <c r="Y414" s="223"/>
      <c r="Z414" s="223"/>
    </row>
    <row r="415" ht="12.75" customHeight="1">
      <c r="A415" s="223"/>
      <c r="B415" s="223"/>
      <c r="C415" s="223"/>
      <c r="D415" s="223"/>
      <c r="E415" s="223"/>
      <c r="F415" s="223"/>
      <c r="G415" s="223"/>
      <c r="H415" s="223"/>
      <c r="I415" s="223"/>
      <c r="J415" s="223"/>
      <c r="K415" s="223"/>
      <c r="L415" s="223"/>
      <c r="M415" s="223"/>
      <c r="N415" s="223"/>
      <c r="O415" s="223"/>
      <c r="P415" s="223"/>
      <c r="Q415" s="223"/>
      <c r="R415" s="223"/>
      <c r="S415" s="223"/>
      <c r="T415" s="223"/>
      <c r="U415" s="223"/>
      <c r="V415" s="223"/>
      <c r="W415" s="223"/>
      <c r="X415" s="223"/>
      <c r="Y415" s="223"/>
      <c r="Z415" s="223"/>
    </row>
    <row r="416" ht="12.75" customHeight="1">
      <c r="A416" s="223"/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223"/>
      <c r="T416" s="223"/>
      <c r="U416" s="223"/>
      <c r="V416" s="223"/>
      <c r="W416" s="223"/>
      <c r="X416" s="223"/>
      <c r="Y416" s="223"/>
      <c r="Z416" s="223"/>
    </row>
    <row r="417" ht="12.75" customHeight="1">
      <c r="A417" s="223"/>
      <c r="B417" s="223"/>
      <c r="C417" s="223"/>
      <c r="D417" s="223"/>
      <c r="E417" s="223"/>
      <c r="F417" s="223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3"/>
      <c r="R417" s="223"/>
      <c r="S417" s="223"/>
      <c r="T417" s="223"/>
      <c r="U417" s="223"/>
      <c r="V417" s="223"/>
      <c r="W417" s="223"/>
      <c r="X417" s="223"/>
      <c r="Y417" s="223"/>
      <c r="Z417" s="223"/>
    </row>
    <row r="418" ht="12.75" customHeight="1">
      <c r="A418" s="223"/>
      <c r="B418" s="223"/>
      <c r="C418" s="223"/>
      <c r="D418" s="223"/>
      <c r="E418" s="223"/>
      <c r="F418" s="223"/>
      <c r="G418" s="223"/>
      <c r="H418" s="223"/>
      <c r="I418" s="223"/>
      <c r="J418" s="223"/>
      <c r="K418" s="223"/>
      <c r="L418" s="223"/>
      <c r="M418" s="223"/>
      <c r="N418" s="223"/>
      <c r="O418" s="223"/>
      <c r="P418" s="223"/>
      <c r="Q418" s="223"/>
      <c r="R418" s="223"/>
      <c r="S418" s="223"/>
      <c r="T418" s="223"/>
      <c r="U418" s="223"/>
      <c r="V418" s="223"/>
      <c r="W418" s="223"/>
      <c r="X418" s="223"/>
      <c r="Y418" s="223"/>
      <c r="Z418" s="223"/>
    </row>
    <row r="419" ht="12.75" customHeight="1">
      <c r="A419" s="223"/>
      <c r="B419" s="223"/>
      <c r="C419" s="223"/>
      <c r="D419" s="223"/>
      <c r="E419" s="223"/>
      <c r="F419" s="223"/>
      <c r="G419" s="223"/>
      <c r="H419" s="223"/>
      <c r="I419" s="223"/>
      <c r="J419" s="223"/>
      <c r="K419" s="223"/>
      <c r="L419" s="223"/>
      <c r="M419" s="223"/>
      <c r="N419" s="223"/>
      <c r="O419" s="223"/>
      <c r="P419" s="223"/>
      <c r="Q419" s="223"/>
      <c r="R419" s="223"/>
      <c r="S419" s="223"/>
      <c r="T419" s="223"/>
      <c r="U419" s="223"/>
      <c r="V419" s="223"/>
      <c r="W419" s="223"/>
      <c r="X419" s="223"/>
      <c r="Y419" s="223"/>
      <c r="Z419" s="223"/>
    </row>
    <row r="420" ht="12.75" customHeight="1">
      <c r="A420" s="223"/>
      <c r="B420" s="223"/>
      <c r="C420" s="223"/>
      <c r="D420" s="223"/>
      <c r="E420" s="223"/>
      <c r="F420" s="223"/>
      <c r="G420" s="223"/>
      <c r="H420" s="223"/>
      <c r="I420" s="223"/>
      <c r="J420" s="223"/>
      <c r="K420" s="223"/>
      <c r="L420" s="223"/>
      <c r="M420" s="223"/>
      <c r="N420" s="223"/>
      <c r="O420" s="223"/>
      <c r="P420" s="223"/>
      <c r="Q420" s="223"/>
      <c r="R420" s="223"/>
      <c r="S420" s="223"/>
      <c r="T420" s="223"/>
      <c r="U420" s="223"/>
      <c r="V420" s="223"/>
      <c r="W420" s="223"/>
      <c r="X420" s="223"/>
      <c r="Y420" s="223"/>
      <c r="Z420" s="223"/>
    </row>
    <row r="421" ht="12.75" customHeight="1">
      <c r="A421" s="223"/>
      <c r="B421" s="223"/>
      <c r="C421" s="223"/>
      <c r="D421" s="223"/>
      <c r="E421" s="223"/>
      <c r="F421" s="223"/>
      <c r="G421" s="223"/>
      <c r="H421" s="223"/>
      <c r="I421" s="223"/>
      <c r="J421" s="223"/>
      <c r="K421" s="223"/>
      <c r="L421" s="223"/>
      <c r="M421" s="223"/>
      <c r="N421" s="223"/>
      <c r="O421" s="223"/>
      <c r="P421" s="223"/>
      <c r="Q421" s="223"/>
      <c r="R421" s="223"/>
      <c r="S421" s="223"/>
      <c r="T421" s="223"/>
      <c r="U421" s="223"/>
      <c r="V421" s="223"/>
      <c r="W421" s="223"/>
      <c r="X421" s="223"/>
      <c r="Y421" s="223"/>
      <c r="Z421" s="223"/>
    </row>
    <row r="422" ht="12.75" customHeight="1">
      <c r="A422" s="223"/>
      <c r="B422" s="223"/>
      <c r="C422" s="223"/>
      <c r="D422" s="223"/>
      <c r="E422" s="223"/>
      <c r="F422" s="223"/>
      <c r="G422" s="223"/>
      <c r="H422" s="223"/>
      <c r="I422" s="223"/>
      <c r="J422" s="223"/>
      <c r="K422" s="223"/>
      <c r="L422" s="223"/>
      <c r="M422" s="223"/>
      <c r="N422" s="223"/>
      <c r="O422" s="223"/>
      <c r="P422" s="223"/>
      <c r="Q422" s="223"/>
      <c r="R422" s="223"/>
      <c r="S422" s="223"/>
      <c r="T422" s="223"/>
      <c r="U422" s="223"/>
      <c r="V422" s="223"/>
      <c r="W422" s="223"/>
      <c r="X422" s="223"/>
      <c r="Y422" s="223"/>
      <c r="Z422" s="223"/>
    </row>
    <row r="423" ht="12.75" customHeight="1">
      <c r="A423" s="223"/>
      <c r="B423" s="223"/>
      <c r="C423" s="223"/>
      <c r="D423" s="223"/>
      <c r="E423" s="223"/>
      <c r="F423" s="223"/>
      <c r="G423" s="223"/>
      <c r="H423" s="223"/>
      <c r="I423" s="223"/>
      <c r="J423" s="223"/>
      <c r="K423" s="223"/>
      <c r="L423" s="223"/>
      <c r="M423" s="223"/>
      <c r="N423" s="223"/>
      <c r="O423" s="223"/>
      <c r="P423" s="223"/>
      <c r="Q423" s="223"/>
      <c r="R423" s="223"/>
      <c r="S423" s="223"/>
      <c r="T423" s="223"/>
      <c r="U423" s="223"/>
      <c r="V423" s="223"/>
      <c r="W423" s="223"/>
      <c r="X423" s="223"/>
      <c r="Y423" s="223"/>
      <c r="Z423" s="223"/>
    </row>
    <row r="424" ht="12.75" customHeight="1">
      <c r="A424" s="223"/>
      <c r="B424" s="223"/>
      <c r="C424" s="223"/>
      <c r="D424" s="223"/>
      <c r="E424" s="223"/>
      <c r="F424" s="223"/>
      <c r="G424" s="223"/>
      <c r="H424" s="223"/>
      <c r="I424" s="223"/>
      <c r="J424" s="223"/>
      <c r="K424" s="223"/>
      <c r="L424" s="223"/>
      <c r="M424" s="223"/>
      <c r="N424" s="223"/>
      <c r="O424" s="223"/>
      <c r="P424" s="223"/>
      <c r="Q424" s="223"/>
      <c r="R424" s="223"/>
      <c r="S424" s="223"/>
      <c r="T424" s="223"/>
      <c r="U424" s="223"/>
      <c r="V424" s="223"/>
      <c r="W424" s="223"/>
      <c r="X424" s="223"/>
      <c r="Y424" s="223"/>
      <c r="Z424" s="223"/>
    </row>
    <row r="425" ht="12.75" customHeight="1">
      <c r="A425" s="223"/>
      <c r="B425" s="223"/>
      <c r="C425" s="223"/>
      <c r="D425" s="223"/>
      <c r="E425" s="223"/>
      <c r="F425" s="223"/>
      <c r="G425" s="223"/>
      <c r="H425" s="223"/>
      <c r="I425" s="223"/>
      <c r="J425" s="223"/>
      <c r="K425" s="223"/>
      <c r="L425" s="223"/>
      <c r="M425" s="223"/>
      <c r="N425" s="223"/>
      <c r="O425" s="223"/>
      <c r="P425" s="223"/>
      <c r="Q425" s="223"/>
      <c r="R425" s="223"/>
      <c r="S425" s="223"/>
      <c r="T425" s="223"/>
      <c r="U425" s="223"/>
      <c r="V425" s="223"/>
      <c r="W425" s="223"/>
      <c r="X425" s="223"/>
      <c r="Y425" s="223"/>
      <c r="Z425" s="223"/>
    </row>
    <row r="426" ht="12.75" customHeight="1">
      <c r="A426" s="223"/>
      <c r="B426" s="223"/>
      <c r="C426" s="223"/>
      <c r="D426" s="223"/>
      <c r="E426" s="223"/>
      <c r="F426" s="223"/>
      <c r="G426" s="223"/>
      <c r="H426" s="223"/>
      <c r="I426" s="223"/>
      <c r="J426" s="223"/>
      <c r="K426" s="223"/>
      <c r="L426" s="223"/>
      <c r="M426" s="223"/>
      <c r="N426" s="223"/>
      <c r="O426" s="223"/>
      <c r="P426" s="223"/>
      <c r="Q426" s="223"/>
      <c r="R426" s="223"/>
      <c r="S426" s="223"/>
      <c r="T426" s="223"/>
      <c r="U426" s="223"/>
      <c r="V426" s="223"/>
      <c r="W426" s="223"/>
      <c r="X426" s="223"/>
      <c r="Y426" s="223"/>
      <c r="Z426" s="223"/>
    </row>
    <row r="427" ht="12.75" customHeight="1">
      <c r="A427" s="223"/>
      <c r="B427" s="223"/>
      <c r="C427" s="223"/>
      <c r="D427" s="223"/>
      <c r="E427" s="223"/>
      <c r="F427" s="223"/>
      <c r="G427" s="223"/>
      <c r="H427" s="223"/>
      <c r="I427" s="223"/>
      <c r="J427" s="223"/>
      <c r="K427" s="223"/>
      <c r="L427" s="223"/>
      <c r="M427" s="223"/>
      <c r="N427" s="223"/>
      <c r="O427" s="223"/>
      <c r="P427" s="223"/>
      <c r="Q427" s="223"/>
      <c r="R427" s="223"/>
      <c r="S427" s="223"/>
      <c r="T427" s="223"/>
      <c r="U427" s="223"/>
      <c r="V427" s="223"/>
      <c r="W427" s="223"/>
      <c r="X427" s="223"/>
      <c r="Y427" s="223"/>
      <c r="Z427" s="223"/>
    </row>
    <row r="428" ht="12.75" customHeight="1">
      <c r="A428" s="223"/>
      <c r="B428" s="223"/>
      <c r="C428" s="223"/>
      <c r="D428" s="223"/>
      <c r="E428" s="223"/>
      <c r="F428" s="223"/>
      <c r="G428" s="223"/>
      <c r="H428" s="223"/>
      <c r="I428" s="223"/>
      <c r="J428" s="223"/>
      <c r="K428" s="223"/>
      <c r="L428" s="223"/>
      <c r="M428" s="223"/>
      <c r="N428" s="223"/>
      <c r="O428" s="223"/>
      <c r="P428" s="223"/>
      <c r="Q428" s="223"/>
      <c r="R428" s="223"/>
      <c r="S428" s="223"/>
      <c r="T428" s="223"/>
      <c r="U428" s="223"/>
      <c r="V428" s="223"/>
      <c r="W428" s="223"/>
      <c r="X428" s="223"/>
      <c r="Y428" s="223"/>
      <c r="Z428" s="223"/>
    </row>
    <row r="429" ht="12.75" customHeight="1">
      <c r="A429" s="223"/>
      <c r="B429" s="223"/>
      <c r="C429" s="223"/>
      <c r="D429" s="223"/>
      <c r="E429" s="223"/>
      <c r="F429" s="223"/>
      <c r="G429" s="223"/>
      <c r="H429" s="223"/>
      <c r="I429" s="223"/>
      <c r="J429" s="223"/>
      <c r="K429" s="223"/>
      <c r="L429" s="223"/>
      <c r="M429" s="223"/>
      <c r="N429" s="223"/>
      <c r="O429" s="223"/>
      <c r="P429" s="223"/>
      <c r="Q429" s="223"/>
      <c r="R429" s="223"/>
      <c r="S429" s="223"/>
      <c r="T429" s="223"/>
      <c r="U429" s="223"/>
      <c r="V429" s="223"/>
      <c r="W429" s="223"/>
      <c r="X429" s="223"/>
      <c r="Y429" s="223"/>
      <c r="Z429" s="223"/>
    </row>
    <row r="430" ht="12.75" customHeight="1">
      <c r="A430" s="223"/>
      <c r="B430" s="223"/>
      <c r="C430" s="223"/>
      <c r="D430" s="223"/>
      <c r="E430" s="223"/>
      <c r="F430" s="223"/>
      <c r="G430" s="223"/>
      <c r="H430" s="223"/>
      <c r="I430" s="223"/>
      <c r="J430" s="223"/>
      <c r="K430" s="223"/>
      <c r="L430" s="223"/>
      <c r="M430" s="223"/>
      <c r="N430" s="223"/>
      <c r="O430" s="223"/>
      <c r="P430" s="223"/>
      <c r="Q430" s="223"/>
      <c r="R430" s="223"/>
      <c r="S430" s="223"/>
      <c r="T430" s="223"/>
      <c r="U430" s="223"/>
      <c r="V430" s="223"/>
      <c r="W430" s="223"/>
      <c r="X430" s="223"/>
      <c r="Y430" s="223"/>
      <c r="Z430" s="223"/>
    </row>
    <row r="431" ht="12.75" customHeight="1">
      <c r="A431" s="223"/>
      <c r="B431" s="223"/>
      <c r="C431" s="223"/>
      <c r="D431" s="223"/>
      <c r="E431" s="223"/>
      <c r="F431" s="223"/>
      <c r="G431" s="223"/>
      <c r="H431" s="223"/>
      <c r="I431" s="223"/>
      <c r="J431" s="223"/>
      <c r="K431" s="223"/>
      <c r="L431" s="223"/>
      <c r="M431" s="223"/>
      <c r="N431" s="223"/>
      <c r="O431" s="223"/>
      <c r="P431" s="223"/>
      <c r="Q431" s="223"/>
      <c r="R431" s="223"/>
      <c r="S431" s="223"/>
      <c r="T431" s="223"/>
      <c r="U431" s="223"/>
      <c r="V431" s="223"/>
      <c r="W431" s="223"/>
      <c r="X431" s="223"/>
      <c r="Y431" s="223"/>
      <c r="Z431" s="223"/>
    </row>
    <row r="432" ht="12.75" customHeight="1">
      <c r="A432" s="223"/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223"/>
      <c r="T432" s="223"/>
      <c r="U432" s="223"/>
      <c r="V432" s="223"/>
      <c r="W432" s="223"/>
      <c r="X432" s="223"/>
      <c r="Y432" s="223"/>
      <c r="Z432" s="223"/>
    </row>
    <row r="433" ht="12.75" customHeight="1">
      <c r="A433" s="223"/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223"/>
      <c r="T433" s="223"/>
      <c r="U433" s="223"/>
      <c r="V433" s="223"/>
      <c r="W433" s="223"/>
      <c r="X433" s="223"/>
      <c r="Y433" s="223"/>
      <c r="Z433" s="223"/>
    </row>
    <row r="434" ht="12.75" customHeight="1">
      <c r="A434" s="223"/>
      <c r="B434" s="223"/>
      <c r="C434" s="223"/>
      <c r="D434" s="223"/>
      <c r="E434" s="223"/>
      <c r="F434" s="223"/>
      <c r="G434" s="223"/>
      <c r="H434" s="223"/>
      <c r="I434" s="223"/>
      <c r="J434" s="223"/>
      <c r="K434" s="223"/>
      <c r="L434" s="223"/>
      <c r="M434" s="223"/>
      <c r="N434" s="223"/>
      <c r="O434" s="223"/>
      <c r="P434" s="223"/>
      <c r="Q434" s="223"/>
      <c r="R434" s="223"/>
      <c r="S434" s="223"/>
      <c r="T434" s="223"/>
      <c r="U434" s="223"/>
      <c r="V434" s="223"/>
      <c r="W434" s="223"/>
      <c r="X434" s="223"/>
      <c r="Y434" s="223"/>
      <c r="Z434" s="223"/>
    </row>
    <row r="435" ht="12.75" customHeight="1">
      <c r="A435" s="223"/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223"/>
      <c r="T435" s="223"/>
      <c r="U435" s="223"/>
      <c r="V435" s="223"/>
      <c r="W435" s="223"/>
      <c r="X435" s="223"/>
      <c r="Y435" s="223"/>
      <c r="Z435" s="223"/>
    </row>
    <row r="436" ht="12.75" customHeight="1">
      <c r="A436" s="223"/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223"/>
      <c r="T436" s="223"/>
      <c r="U436" s="223"/>
      <c r="V436" s="223"/>
      <c r="W436" s="223"/>
      <c r="X436" s="223"/>
      <c r="Y436" s="223"/>
      <c r="Z436" s="223"/>
    </row>
    <row r="437" ht="12.75" customHeight="1">
      <c r="A437" s="223"/>
      <c r="B437" s="223"/>
      <c r="C437" s="223"/>
      <c r="D437" s="223"/>
      <c r="E437" s="223"/>
      <c r="F437" s="223"/>
      <c r="G437" s="223"/>
      <c r="H437" s="223"/>
      <c r="I437" s="223"/>
      <c r="J437" s="223"/>
      <c r="K437" s="223"/>
      <c r="L437" s="223"/>
      <c r="M437" s="223"/>
      <c r="N437" s="223"/>
      <c r="O437" s="223"/>
      <c r="P437" s="223"/>
      <c r="Q437" s="223"/>
      <c r="R437" s="223"/>
      <c r="S437" s="223"/>
      <c r="T437" s="223"/>
      <c r="U437" s="223"/>
      <c r="V437" s="223"/>
      <c r="W437" s="223"/>
      <c r="X437" s="223"/>
      <c r="Y437" s="223"/>
      <c r="Z437" s="223"/>
    </row>
    <row r="438" ht="12.75" customHeight="1">
      <c r="A438" s="223"/>
      <c r="B438" s="223"/>
      <c r="C438" s="223"/>
      <c r="D438" s="223"/>
      <c r="E438" s="223"/>
      <c r="F438" s="223"/>
      <c r="G438" s="223"/>
      <c r="H438" s="223"/>
      <c r="I438" s="223"/>
      <c r="J438" s="223"/>
      <c r="K438" s="223"/>
      <c r="L438" s="223"/>
      <c r="M438" s="223"/>
      <c r="N438" s="223"/>
      <c r="O438" s="223"/>
      <c r="P438" s="223"/>
      <c r="Q438" s="223"/>
      <c r="R438" s="223"/>
      <c r="S438" s="223"/>
      <c r="T438" s="223"/>
      <c r="U438" s="223"/>
      <c r="V438" s="223"/>
      <c r="W438" s="223"/>
      <c r="X438" s="223"/>
      <c r="Y438" s="223"/>
      <c r="Z438" s="223"/>
    </row>
    <row r="439" ht="12.75" customHeight="1">
      <c r="A439" s="223"/>
      <c r="B439" s="223"/>
      <c r="C439" s="223"/>
      <c r="D439" s="223"/>
      <c r="E439" s="223"/>
      <c r="F439" s="223"/>
      <c r="G439" s="223"/>
      <c r="H439" s="223"/>
      <c r="I439" s="223"/>
      <c r="J439" s="223"/>
      <c r="K439" s="223"/>
      <c r="L439" s="223"/>
      <c r="M439" s="223"/>
      <c r="N439" s="223"/>
      <c r="O439" s="223"/>
      <c r="P439" s="223"/>
      <c r="Q439" s="223"/>
      <c r="R439" s="223"/>
      <c r="S439" s="223"/>
      <c r="T439" s="223"/>
      <c r="U439" s="223"/>
      <c r="V439" s="223"/>
      <c r="W439" s="223"/>
      <c r="X439" s="223"/>
      <c r="Y439" s="223"/>
      <c r="Z439" s="223"/>
    </row>
    <row r="440" ht="12.75" customHeight="1">
      <c r="A440" s="223"/>
      <c r="B440" s="223"/>
      <c r="C440" s="223"/>
      <c r="D440" s="223"/>
      <c r="E440" s="223"/>
      <c r="F440" s="223"/>
      <c r="G440" s="223"/>
      <c r="H440" s="223"/>
      <c r="I440" s="223"/>
      <c r="J440" s="223"/>
      <c r="K440" s="223"/>
      <c r="L440" s="223"/>
      <c r="M440" s="223"/>
      <c r="N440" s="223"/>
      <c r="O440" s="223"/>
      <c r="P440" s="223"/>
      <c r="Q440" s="223"/>
      <c r="R440" s="223"/>
      <c r="S440" s="223"/>
      <c r="T440" s="223"/>
      <c r="U440" s="223"/>
      <c r="V440" s="223"/>
      <c r="W440" s="223"/>
      <c r="X440" s="223"/>
      <c r="Y440" s="223"/>
      <c r="Z440" s="223"/>
    </row>
    <row r="441" ht="12.75" customHeight="1">
      <c r="A441" s="223"/>
      <c r="B441" s="223"/>
      <c r="C441" s="223"/>
      <c r="D441" s="223"/>
      <c r="E441" s="223"/>
      <c r="F441" s="223"/>
      <c r="G441" s="223"/>
      <c r="H441" s="223"/>
      <c r="I441" s="223"/>
      <c r="J441" s="223"/>
      <c r="K441" s="223"/>
      <c r="L441" s="223"/>
      <c r="M441" s="223"/>
      <c r="N441" s="223"/>
      <c r="O441" s="223"/>
      <c r="P441" s="223"/>
      <c r="Q441" s="223"/>
      <c r="R441" s="223"/>
      <c r="S441" s="223"/>
      <c r="T441" s="223"/>
      <c r="U441" s="223"/>
      <c r="V441" s="223"/>
      <c r="W441" s="223"/>
      <c r="X441" s="223"/>
      <c r="Y441" s="223"/>
      <c r="Z441" s="223"/>
    </row>
    <row r="442" ht="12.75" customHeight="1">
      <c r="A442" s="223"/>
      <c r="B442" s="223"/>
      <c r="C442" s="223"/>
      <c r="D442" s="223"/>
      <c r="E442" s="223"/>
      <c r="F442" s="223"/>
      <c r="G442" s="223"/>
      <c r="H442" s="223"/>
      <c r="I442" s="223"/>
      <c r="J442" s="223"/>
      <c r="K442" s="223"/>
      <c r="L442" s="223"/>
      <c r="M442" s="223"/>
      <c r="N442" s="223"/>
      <c r="O442" s="223"/>
      <c r="P442" s="223"/>
      <c r="Q442" s="223"/>
      <c r="R442" s="223"/>
      <c r="S442" s="223"/>
      <c r="T442" s="223"/>
      <c r="U442" s="223"/>
      <c r="V442" s="223"/>
      <c r="W442" s="223"/>
      <c r="X442" s="223"/>
      <c r="Y442" s="223"/>
      <c r="Z442" s="223"/>
    </row>
    <row r="443" ht="12.75" customHeight="1">
      <c r="A443" s="223"/>
      <c r="B443" s="223"/>
      <c r="C443" s="223"/>
      <c r="D443" s="223"/>
      <c r="E443" s="223"/>
      <c r="F443" s="223"/>
      <c r="G443" s="223"/>
      <c r="H443" s="223"/>
      <c r="I443" s="223"/>
      <c r="J443" s="223"/>
      <c r="K443" s="223"/>
      <c r="L443" s="223"/>
      <c r="M443" s="223"/>
      <c r="N443" s="223"/>
      <c r="O443" s="223"/>
      <c r="P443" s="223"/>
      <c r="Q443" s="223"/>
      <c r="R443" s="223"/>
      <c r="S443" s="223"/>
      <c r="T443" s="223"/>
      <c r="U443" s="223"/>
      <c r="V443" s="223"/>
      <c r="W443" s="223"/>
      <c r="X443" s="223"/>
      <c r="Y443" s="223"/>
      <c r="Z443" s="223"/>
    </row>
    <row r="444" ht="12.75" customHeight="1">
      <c r="A444" s="223"/>
      <c r="B444" s="223"/>
      <c r="C444" s="223"/>
      <c r="D444" s="223"/>
      <c r="E444" s="223"/>
      <c r="F444" s="223"/>
      <c r="G444" s="223"/>
      <c r="H444" s="223"/>
      <c r="I444" s="223"/>
      <c r="J444" s="223"/>
      <c r="K444" s="223"/>
      <c r="L444" s="223"/>
      <c r="M444" s="223"/>
      <c r="N444" s="223"/>
      <c r="O444" s="223"/>
      <c r="P444" s="223"/>
      <c r="Q444" s="223"/>
      <c r="R444" s="223"/>
      <c r="S444" s="223"/>
      <c r="T444" s="223"/>
      <c r="U444" s="223"/>
      <c r="V444" s="223"/>
      <c r="W444" s="223"/>
      <c r="X444" s="223"/>
      <c r="Y444" s="223"/>
      <c r="Z444" s="223"/>
    </row>
    <row r="445" ht="12.75" customHeight="1">
      <c r="A445" s="223"/>
      <c r="B445" s="223"/>
      <c r="C445" s="223"/>
      <c r="D445" s="223"/>
      <c r="E445" s="223"/>
      <c r="F445" s="223"/>
      <c r="G445" s="223"/>
      <c r="H445" s="223"/>
      <c r="I445" s="223"/>
      <c r="J445" s="223"/>
      <c r="K445" s="223"/>
      <c r="L445" s="223"/>
      <c r="M445" s="223"/>
      <c r="N445" s="223"/>
      <c r="O445" s="223"/>
      <c r="P445" s="223"/>
      <c r="Q445" s="223"/>
      <c r="R445" s="223"/>
      <c r="S445" s="223"/>
      <c r="T445" s="223"/>
      <c r="U445" s="223"/>
      <c r="V445" s="223"/>
      <c r="W445" s="223"/>
      <c r="X445" s="223"/>
      <c r="Y445" s="223"/>
      <c r="Z445" s="223"/>
    </row>
    <row r="446" ht="12.75" customHeight="1">
      <c r="A446" s="223"/>
      <c r="B446" s="223"/>
      <c r="C446" s="223"/>
      <c r="D446" s="223"/>
      <c r="E446" s="223"/>
      <c r="F446" s="223"/>
      <c r="G446" s="223"/>
      <c r="H446" s="223"/>
      <c r="I446" s="223"/>
      <c r="J446" s="223"/>
      <c r="K446" s="223"/>
      <c r="L446" s="223"/>
      <c r="M446" s="223"/>
      <c r="N446" s="223"/>
      <c r="O446" s="223"/>
      <c r="P446" s="223"/>
      <c r="Q446" s="223"/>
      <c r="R446" s="223"/>
      <c r="S446" s="223"/>
      <c r="T446" s="223"/>
      <c r="U446" s="223"/>
      <c r="V446" s="223"/>
      <c r="W446" s="223"/>
      <c r="X446" s="223"/>
      <c r="Y446" s="223"/>
      <c r="Z446" s="223"/>
    </row>
    <row r="447" ht="12.75" customHeight="1">
      <c r="A447" s="223"/>
      <c r="B447" s="223"/>
      <c r="C447" s="223"/>
      <c r="D447" s="223"/>
      <c r="E447" s="223"/>
      <c r="F447" s="223"/>
      <c r="G447" s="223"/>
      <c r="H447" s="223"/>
      <c r="I447" s="223"/>
      <c r="J447" s="223"/>
      <c r="K447" s="223"/>
      <c r="L447" s="223"/>
      <c r="M447" s="223"/>
      <c r="N447" s="223"/>
      <c r="O447" s="223"/>
      <c r="P447" s="223"/>
      <c r="Q447" s="223"/>
      <c r="R447" s="223"/>
      <c r="S447" s="223"/>
      <c r="T447" s="223"/>
      <c r="U447" s="223"/>
      <c r="V447" s="223"/>
      <c r="W447" s="223"/>
      <c r="X447" s="223"/>
      <c r="Y447" s="223"/>
      <c r="Z447" s="223"/>
    </row>
    <row r="448" ht="12.75" customHeight="1">
      <c r="A448" s="223"/>
      <c r="B448" s="223"/>
      <c r="C448" s="223"/>
      <c r="D448" s="223"/>
      <c r="E448" s="223"/>
      <c r="F448" s="223"/>
      <c r="G448" s="223"/>
      <c r="H448" s="223"/>
      <c r="I448" s="223"/>
      <c r="J448" s="223"/>
      <c r="K448" s="223"/>
      <c r="L448" s="223"/>
      <c r="M448" s="223"/>
      <c r="N448" s="223"/>
      <c r="O448" s="223"/>
      <c r="P448" s="223"/>
      <c r="Q448" s="223"/>
      <c r="R448" s="223"/>
      <c r="S448" s="223"/>
      <c r="T448" s="223"/>
      <c r="U448" s="223"/>
      <c r="V448" s="223"/>
      <c r="W448" s="223"/>
      <c r="X448" s="223"/>
      <c r="Y448" s="223"/>
      <c r="Z448" s="223"/>
    </row>
    <row r="449" ht="12.75" customHeight="1">
      <c r="A449" s="223"/>
      <c r="B449" s="223"/>
      <c r="C449" s="223"/>
      <c r="D449" s="223"/>
      <c r="E449" s="223"/>
      <c r="F449" s="223"/>
      <c r="G449" s="223"/>
      <c r="H449" s="223"/>
      <c r="I449" s="223"/>
      <c r="J449" s="223"/>
      <c r="K449" s="223"/>
      <c r="L449" s="223"/>
      <c r="M449" s="223"/>
      <c r="N449" s="223"/>
      <c r="O449" s="223"/>
      <c r="P449" s="223"/>
      <c r="Q449" s="223"/>
      <c r="R449" s="223"/>
      <c r="S449" s="223"/>
      <c r="T449" s="223"/>
      <c r="U449" s="223"/>
      <c r="V449" s="223"/>
      <c r="W449" s="223"/>
      <c r="X449" s="223"/>
      <c r="Y449" s="223"/>
      <c r="Z449" s="223"/>
    </row>
    <row r="450" ht="12.75" customHeight="1">
      <c r="A450" s="223"/>
      <c r="B450" s="223"/>
      <c r="C450" s="223"/>
      <c r="D450" s="223"/>
      <c r="E450" s="223"/>
      <c r="F450" s="223"/>
      <c r="G450" s="223"/>
      <c r="H450" s="223"/>
      <c r="I450" s="223"/>
      <c r="J450" s="223"/>
      <c r="K450" s="223"/>
      <c r="L450" s="223"/>
      <c r="M450" s="223"/>
      <c r="N450" s="223"/>
      <c r="O450" s="223"/>
      <c r="P450" s="223"/>
      <c r="Q450" s="223"/>
      <c r="R450" s="223"/>
      <c r="S450" s="223"/>
      <c r="T450" s="223"/>
      <c r="U450" s="223"/>
      <c r="V450" s="223"/>
      <c r="W450" s="223"/>
      <c r="X450" s="223"/>
      <c r="Y450" s="223"/>
      <c r="Z450" s="223"/>
    </row>
    <row r="451" ht="12.75" customHeight="1">
      <c r="A451" s="223"/>
      <c r="B451" s="223"/>
      <c r="C451" s="223"/>
      <c r="D451" s="223"/>
      <c r="E451" s="223"/>
      <c r="F451" s="223"/>
      <c r="G451" s="223"/>
      <c r="H451" s="223"/>
      <c r="I451" s="223"/>
      <c r="J451" s="223"/>
      <c r="K451" s="223"/>
      <c r="L451" s="223"/>
      <c r="M451" s="223"/>
      <c r="N451" s="223"/>
      <c r="O451" s="223"/>
      <c r="P451" s="223"/>
      <c r="Q451" s="223"/>
      <c r="R451" s="223"/>
      <c r="S451" s="223"/>
      <c r="T451" s="223"/>
      <c r="U451" s="223"/>
      <c r="V451" s="223"/>
      <c r="W451" s="223"/>
      <c r="X451" s="223"/>
      <c r="Y451" s="223"/>
      <c r="Z451" s="223"/>
    </row>
    <row r="452" ht="12.75" customHeight="1">
      <c r="A452" s="223"/>
      <c r="B452" s="223"/>
      <c r="C452" s="223"/>
      <c r="D452" s="223"/>
      <c r="E452" s="223"/>
      <c r="F452" s="223"/>
      <c r="G452" s="223"/>
      <c r="H452" s="223"/>
      <c r="I452" s="223"/>
      <c r="J452" s="223"/>
      <c r="K452" s="223"/>
      <c r="L452" s="223"/>
      <c r="M452" s="223"/>
      <c r="N452" s="223"/>
      <c r="O452" s="223"/>
      <c r="P452" s="223"/>
      <c r="Q452" s="223"/>
      <c r="R452" s="223"/>
      <c r="S452" s="223"/>
      <c r="T452" s="223"/>
      <c r="U452" s="223"/>
      <c r="V452" s="223"/>
      <c r="W452" s="223"/>
      <c r="X452" s="223"/>
      <c r="Y452" s="223"/>
      <c r="Z452" s="223"/>
    </row>
    <row r="453" ht="12.75" customHeight="1">
      <c r="A453" s="223"/>
      <c r="B453" s="223"/>
      <c r="C453" s="223"/>
      <c r="D453" s="223"/>
      <c r="E453" s="223"/>
      <c r="F453" s="223"/>
      <c r="G453" s="223"/>
      <c r="H453" s="223"/>
      <c r="I453" s="223"/>
      <c r="J453" s="223"/>
      <c r="K453" s="223"/>
      <c r="L453" s="223"/>
      <c r="M453" s="223"/>
      <c r="N453" s="223"/>
      <c r="O453" s="223"/>
      <c r="P453" s="223"/>
      <c r="Q453" s="223"/>
      <c r="R453" s="223"/>
      <c r="S453" s="223"/>
      <c r="T453" s="223"/>
      <c r="U453" s="223"/>
      <c r="V453" s="223"/>
      <c r="W453" s="223"/>
      <c r="X453" s="223"/>
      <c r="Y453" s="223"/>
      <c r="Z453" s="223"/>
    </row>
    <row r="454" ht="12.75" customHeight="1">
      <c r="A454" s="223"/>
      <c r="B454" s="223"/>
      <c r="C454" s="223"/>
      <c r="D454" s="223"/>
      <c r="E454" s="223"/>
      <c r="F454" s="223"/>
      <c r="G454" s="223"/>
      <c r="H454" s="223"/>
      <c r="I454" s="223"/>
      <c r="J454" s="223"/>
      <c r="K454" s="223"/>
      <c r="L454" s="223"/>
      <c r="M454" s="223"/>
      <c r="N454" s="223"/>
      <c r="O454" s="223"/>
      <c r="P454" s="223"/>
      <c r="Q454" s="223"/>
      <c r="R454" s="223"/>
      <c r="S454" s="223"/>
      <c r="T454" s="223"/>
      <c r="U454" s="223"/>
      <c r="V454" s="223"/>
      <c r="W454" s="223"/>
      <c r="X454" s="223"/>
      <c r="Y454" s="223"/>
      <c r="Z454" s="223"/>
    </row>
    <row r="455" ht="12.75" customHeight="1">
      <c r="A455" s="223"/>
      <c r="B455" s="223"/>
      <c r="C455" s="223"/>
      <c r="D455" s="223"/>
      <c r="E455" s="223"/>
      <c r="F455" s="223"/>
      <c r="G455" s="223"/>
      <c r="H455" s="223"/>
      <c r="I455" s="223"/>
      <c r="J455" s="223"/>
      <c r="K455" s="223"/>
      <c r="L455" s="223"/>
      <c r="M455" s="223"/>
      <c r="N455" s="223"/>
      <c r="O455" s="223"/>
      <c r="P455" s="223"/>
      <c r="Q455" s="223"/>
      <c r="R455" s="223"/>
      <c r="S455" s="223"/>
      <c r="T455" s="223"/>
      <c r="U455" s="223"/>
      <c r="V455" s="223"/>
      <c r="W455" s="223"/>
      <c r="X455" s="223"/>
      <c r="Y455" s="223"/>
      <c r="Z455" s="223"/>
    </row>
    <row r="456" ht="12.75" customHeight="1">
      <c r="A456" s="223"/>
      <c r="B456" s="223"/>
      <c r="C456" s="223"/>
      <c r="D456" s="223"/>
      <c r="E456" s="223"/>
      <c r="F456" s="223"/>
      <c r="G456" s="223"/>
      <c r="H456" s="223"/>
      <c r="I456" s="223"/>
      <c r="J456" s="223"/>
      <c r="K456" s="223"/>
      <c r="L456" s="223"/>
      <c r="M456" s="223"/>
      <c r="N456" s="223"/>
      <c r="O456" s="223"/>
      <c r="P456" s="223"/>
      <c r="Q456" s="223"/>
      <c r="R456" s="223"/>
      <c r="S456" s="223"/>
      <c r="T456" s="223"/>
      <c r="U456" s="223"/>
      <c r="V456" s="223"/>
      <c r="W456" s="223"/>
      <c r="X456" s="223"/>
      <c r="Y456" s="223"/>
      <c r="Z456" s="223"/>
    </row>
    <row r="457" ht="12.75" customHeight="1">
      <c r="A457" s="223"/>
      <c r="B457" s="223"/>
      <c r="C457" s="223"/>
      <c r="D457" s="223"/>
      <c r="E457" s="223"/>
      <c r="F457" s="223"/>
      <c r="G457" s="223"/>
      <c r="H457" s="223"/>
      <c r="I457" s="223"/>
      <c r="J457" s="223"/>
      <c r="K457" s="223"/>
      <c r="L457" s="223"/>
      <c r="M457" s="223"/>
      <c r="N457" s="223"/>
      <c r="O457" s="223"/>
      <c r="P457" s="223"/>
      <c r="Q457" s="223"/>
      <c r="R457" s="223"/>
      <c r="S457" s="223"/>
      <c r="T457" s="223"/>
      <c r="U457" s="223"/>
      <c r="V457" s="223"/>
      <c r="W457" s="223"/>
      <c r="X457" s="223"/>
      <c r="Y457" s="223"/>
      <c r="Z457" s="223"/>
    </row>
    <row r="458" ht="12.75" customHeight="1">
      <c r="A458" s="223"/>
      <c r="B458" s="223"/>
      <c r="C458" s="223"/>
      <c r="D458" s="223"/>
      <c r="E458" s="223"/>
      <c r="F458" s="223"/>
      <c r="G458" s="223"/>
      <c r="H458" s="223"/>
      <c r="I458" s="223"/>
      <c r="J458" s="223"/>
      <c r="K458" s="223"/>
      <c r="L458" s="223"/>
      <c r="M458" s="223"/>
      <c r="N458" s="223"/>
      <c r="O458" s="223"/>
      <c r="P458" s="223"/>
      <c r="Q458" s="223"/>
      <c r="R458" s="223"/>
      <c r="S458" s="223"/>
      <c r="T458" s="223"/>
      <c r="U458" s="223"/>
      <c r="V458" s="223"/>
      <c r="W458" s="223"/>
      <c r="X458" s="223"/>
      <c r="Y458" s="223"/>
      <c r="Z458" s="223"/>
    </row>
    <row r="459" ht="12.75" customHeight="1">
      <c r="A459" s="223"/>
      <c r="B459" s="223"/>
      <c r="C459" s="223"/>
      <c r="D459" s="223"/>
      <c r="E459" s="223"/>
      <c r="F459" s="223"/>
      <c r="G459" s="223"/>
      <c r="H459" s="223"/>
      <c r="I459" s="223"/>
      <c r="J459" s="223"/>
      <c r="K459" s="223"/>
      <c r="L459" s="223"/>
      <c r="M459" s="223"/>
      <c r="N459" s="223"/>
      <c r="O459" s="223"/>
      <c r="P459" s="223"/>
      <c r="Q459" s="223"/>
      <c r="R459" s="223"/>
      <c r="S459" s="223"/>
      <c r="T459" s="223"/>
      <c r="U459" s="223"/>
      <c r="V459" s="223"/>
      <c r="W459" s="223"/>
      <c r="X459" s="223"/>
      <c r="Y459" s="223"/>
      <c r="Z459" s="223"/>
    </row>
    <row r="460" ht="12.75" customHeight="1">
      <c r="A460" s="223"/>
      <c r="B460" s="223"/>
      <c r="C460" s="223"/>
      <c r="D460" s="223"/>
      <c r="E460" s="223"/>
      <c r="F460" s="223"/>
      <c r="G460" s="223"/>
      <c r="H460" s="223"/>
      <c r="I460" s="223"/>
      <c r="J460" s="223"/>
      <c r="K460" s="223"/>
      <c r="L460" s="223"/>
      <c r="M460" s="223"/>
      <c r="N460" s="223"/>
      <c r="O460" s="223"/>
      <c r="P460" s="223"/>
      <c r="Q460" s="223"/>
      <c r="R460" s="223"/>
      <c r="S460" s="223"/>
      <c r="T460" s="223"/>
      <c r="U460" s="223"/>
      <c r="V460" s="223"/>
      <c r="W460" s="223"/>
      <c r="X460" s="223"/>
      <c r="Y460" s="223"/>
      <c r="Z460" s="223"/>
    </row>
    <row r="461" ht="12.75" customHeight="1">
      <c r="A461" s="223"/>
      <c r="B461" s="223"/>
      <c r="C461" s="223"/>
      <c r="D461" s="223"/>
      <c r="E461" s="223"/>
      <c r="F461" s="223"/>
      <c r="G461" s="223"/>
      <c r="H461" s="223"/>
      <c r="I461" s="223"/>
      <c r="J461" s="223"/>
      <c r="K461" s="223"/>
      <c r="L461" s="223"/>
      <c r="M461" s="223"/>
      <c r="N461" s="223"/>
      <c r="O461" s="223"/>
      <c r="P461" s="223"/>
      <c r="Q461" s="223"/>
      <c r="R461" s="223"/>
      <c r="S461" s="223"/>
      <c r="T461" s="223"/>
      <c r="U461" s="223"/>
      <c r="V461" s="223"/>
      <c r="W461" s="223"/>
      <c r="X461" s="223"/>
      <c r="Y461" s="223"/>
      <c r="Z461" s="223"/>
    </row>
    <row r="462" ht="12.75" customHeight="1">
      <c r="A462" s="223"/>
      <c r="B462" s="223"/>
      <c r="C462" s="223"/>
      <c r="D462" s="223"/>
      <c r="E462" s="223"/>
      <c r="F462" s="223"/>
      <c r="G462" s="223"/>
      <c r="H462" s="223"/>
      <c r="I462" s="223"/>
      <c r="J462" s="223"/>
      <c r="K462" s="223"/>
      <c r="L462" s="223"/>
      <c r="M462" s="223"/>
      <c r="N462" s="223"/>
      <c r="O462" s="223"/>
      <c r="P462" s="223"/>
      <c r="Q462" s="223"/>
      <c r="R462" s="223"/>
      <c r="S462" s="223"/>
      <c r="T462" s="223"/>
      <c r="U462" s="223"/>
      <c r="V462" s="223"/>
      <c r="W462" s="223"/>
      <c r="X462" s="223"/>
      <c r="Y462" s="223"/>
      <c r="Z462" s="223"/>
    </row>
    <row r="463" ht="12.75" customHeight="1">
      <c r="A463" s="223"/>
      <c r="B463" s="223"/>
      <c r="C463" s="223"/>
      <c r="D463" s="223"/>
      <c r="E463" s="223"/>
      <c r="F463" s="223"/>
      <c r="G463" s="223"/>
      <c r="H463" s="223"/>
      <c r="I463" s="223"/>
      <c r="J463" s="223"/>
      <c r="K463" s="223"/>
      <c r="L463" s="223"/>
      <c r="M463" s="223"/>
      <c r="N463" s="223"/>
      <c r="O463" s="223"/>
      <c r="P463" s="223"/>
      <c r="Q463" s="223"/>
      <c r="R463" s="223"/>
      <c r="S463" s="223"/>
      <c r="T463" s="223"/>
      <c r="U463" s="223"/>
      <c r="V463" s="223"/>
      <c r="W463" s="223"/>
      <c r="X463" s="223"/>
      <c r="Y463" s="223"/>
      <c r="Z463" s="223"/>
    </row>
    <row r="464" ht="12.75" customHeight="1">
      <c r="A464" s="223"/>
      <c r="B464" s="223"/>
      <c r="C464" s="223"/>
      <c r="D464" s="223"/>
      <c r="E464" s="223"/>
      <c r="F464" s="223"/>
      <c r="G464" s="223"/>
      <c r="H464" s="223"/>
      <c r="I464" s="223"/>
      <c r="J464" s="223"/>
      <c r="K464" s="223"/>
      <c r="L464" s="223"/>
      <c r="M464" s="223"/>
      <c r="N464" s="223"/>
      <c r="O464" s="223"/>
      <c r="P464" s="223"/>
      <c r="Q464" s="223"/>
      <c r="R464" s="223"/>
      <c r="S464" s="223"/>
      <c r="T464" s="223"/>
      <c r="U464" s="223"/>
      <c r="V464" s="223"/>
      <c r="W464" s="223"/>
      <c r="X464" s="223"/>
      <c r="Y464" s="223"/>
      <c r="Z464" s="223"/>
    </row>
    <row r="465" ht="12.75" customHeight="1">
      <c r="A465" s="223"/>
      <c r="B465" s="223"/>
      <c r="C465" s="223"/>
      <c r="D465" s="223"/>
      <c r="E465" s="223"/>
      <c r="F465" s="223"/>
      <c r="G465" s="223"/>
      <c r="H465" s="223"/>
      <c r="I465" s="223"/>
      <c r="J465" s="223"/>
      <c r="K465" s="223"/>
      <c r="L465" s="223"/>
      <c r="M465" s="223"/>
      <c r="N465" s="223"/>
      <c r="O465" s="223"/>
      <c r="P465" s="223"/>
      <c r="Q465" s="223"/>
      <c r="R465" s="223"/>
      <c r="S465" s="223"/>
      <c r="T465" s="223"/>
      <c r="U465" s="223"/>
      <c r="V465" s="223"/>
      <c r="W465" s="223"/>
      <c r="X465" s="223"/>
      <c r="Y465" s="223"/>
      <c r="Z465" s="223"/>
    </row>
    <row r="466" ht="12.75" customHeight="1">
      <c r="A466" s="223"/>
      <c r="B466" s="223"/>
      <c r="C466" s="223"/>
      <c r="D466" s="223"/>
      <c r="E466" s="223"/>
      <c r="F466" s="223"/>
      <c r="G466" s="223"/>
      <c r="H466" s="223"/>
      <c r="I466" s="223"/>
      <c r="J466" s="223"/>
      <c r="K466" s="223"/>
      <c r="L466" s="223"/>
      <c r="M466" s="223"/>
      <c r="N466" s="223"/>
      <c r="O466" s="223"/>
      <c r="P466" s="223"/>
      <c r="Q466" s="223"/>
      <c r="R466" s="223"/>
      <c r="S466" s="223"/>
      <c r="T466" s="223"/>
      <c r="U466" s="223"/>
      <c r="V466" s="223"/>
      <c r="W466" s="223"/>
      <c r="X466" s="223"/>
      <c r="Y466" s="223"/>
      <c r="Z466" s="223"/>
    </row>
    <row r="467" ht="12.75" customHeight="1">
      <c r="A467" s="223"/>
      <c r="B467" s="223"/>
      <c r="C467" s="223"/>
      <c r="D467" s="223"/>
      <c r="E467" s="223"/>
      <c r="F467" s="223"/>
      <c r="G467" s="223"/>
      <c r="H467" s="223"/>
      <c r="I467" s="223"/>
      <c r="J467" s="223"/>
      <c r="K467" s="223"/>
      <c r="L467" s="223"/>
      <c r="M467" s="223"/>
      <c r="N467" s="223"/>
      <c r="O467" s="223"/>
      <c r="P467" s="223"/>
      <c r="Q467" s="223"/>
      <c r="R467" s="223"/>
      <c r="S467" s="223"/>
      <c r="T467" s="223"/>
      <c r="U467" s="223"/>
      <c r="V467" s="223"/>
      <c r="W467" s="223"/>
      <c r="X467" s="223"/>
      <c r="Y467" s="223"/>
      <c r="Z467" s="223"/>
    </row>
    <row r="468" ht="12.75" customHeight="1">
      <c r="A468" s="223"/>
      <c r="B468" s="223"/>
      <c r="C468" s="223"/>
      <c r="D468" s="223"/>
      <c r="E468" s="223"/>
      <c r="F468" s="223"/>
      <c r="G468" s="223"/>
      <c r="H468" s="223"/>
      <c r="I468" s="223"/>
      <c r="J468" s="223"/>
      <c r="K468" s="223"/>
      <c r="L468" s="223"/>
      <c r="M468" s="223"/>
      <c r="N468" s="223"/>
      <c r="O468" s="223"/>
      <c r="P468" s="223"/>
      <c r="Q468" s="223"/>
      <c r="R468" s="223"/>
      <c r="S468" s="223"/>
      <c r="T468" s="223"/>
      <c r="U468" s="223"/>
      <c r="V468" s="223"/>
      <c r="W468" s="223"/>
      <c r="X468" s="223"/>
      <c r="Y468" s="223"/>
      <c r="Z468" s="223"/>
    </row>
    <row r="469" ht="12.75" customHeight="1">
      <c r="A469" s="223"/>
      <c r="B469" s="223"/>
      <c r="C469" s="223"/>
      <c r="D469" s="223"/>
      <c r="E469" s="223"/>
      <c r="F469" s="223"/>
      <c r="G469" s="223"/>
      <c r="H469" s="223"/>
      <c r="I469" s="223"/>
      <c r="J469" s="223"/>
      <c r="K469" s="223"/>
      <c r="L469" s="223"/>
      <c r="M469" s="223"/>
      <c r="N469" s="223"/>
      <c r="O469" s="223"/>
      <c r="P469" s="223"/>
      <c r="Q469" s="223"/>
      <c r="R469" s="223"/>
      <c r="S469" s="223"/>
      <c r="T469" s="223"/>
      <c r="U469" s="223"/>
      <c r="V469" s="223"/>
      <c r="W469" s="223"/>
      <c r="X469" s="223"/>
      <c r="Y469" s="223"/>
      <c r="Z469" s="223"/>
    </row>
    <row r="470" ht="12.75" customHeight="1">
      <c r="A470" s="223"/>
      <c r="B470" s="223"/>
      <c r="C470" s="223"/>
      <c r="D470" s="223"/>
      <c r="E470" s="223"/>
      <c r="F470" s="223"/>
      <c r="G470" s="223"/>
      <c r="H470" s="223"/>
      <c r="I470" s="223"/>
      <c r="J470" s="223"/>
      <c r="K470" s="223"/>
      <c r="L470" s="223"/>
      <c r="M470" s="223"/>
      <c r="N470" s="223"/>
      <c r="O470" s="223"/>
      <c r="P470" s="223"/>
      <c r="Q470" s="223"/>
      <c r="R470" s="223"/>
      <c r="S470" s="223"/>
      <c r="T470" s="223"/>
      <c r="U470" s="223"/>
      <c r="V470" s="223"/>
      <c r="W470" s="223"/>
      <c r="X470" s="223"/>
      <c r="Y470" s="223"/>
      <c r="Z470" s="223"/>
    </row>
    <row r="471" ht="12.75" customHeight="1">
      <c r="A471" s="223"/>
      <c r="B471" s="223"/>
      <c r="C471" s="223"/>
      <c r="D471" s="223"/>
      <c r="E471" s="223"/>
      <c r="F471" s="223"/>
      <c r="G471" s="223"/>
      <c r="H471" s="223"/>
      <c r="I471" s="223"/>
      <c r="J471" s="223"/>
      <c r="K471" s="223"/>
      <c r="L471" s="223"/>
      <c r="M471" s="223"/>
      <c r="N471" s="223"/>
      <c r="O471" s="223"/>
      <c r="P471" s="223"/>
      <c r="Q471" s="223"/>
      <c r="R471" s="223"/>
      <c r="S471" s="223"/>
      <c r="T471" s="223"/>
      <c r="U471" s="223"/>
      <c r="V471" s="223"/>
      <c r="W471" s="223"/>
      <c r="X471" s="223"/>
      <c r="Y471" s="223"/>
      <c r="Z471" s="223"/>
    </row>
    <row r="472" ht="12.75" customHeight="1">
      <c r="A472" s="223"/>
      <c r="B472" s="223"/>
      <c r="C472" s="223"/>
      <c r="D472" s="223"/>
      <c r="E472" s="223"/>
      <c r="F472" s="223"/>
      <c r="G472" s="223"/>
      <c r="H472" s="223"/>
      <c r="I472" s="223"/>
      <c r="J472" s="223"/>
      <c r="K472" s="223"/>
      <c r="L472" s="223"/>
      <c r="M472" s="223"/>
      <c r="N472" s="223"/>
      <c r="O472" s="223"/>
      <c r="P472" s="223"/>
      <c r="Q472" s="223"/>
      <c r="R472" s="223"/>
      <c r="S472" s="223"/>
      <c r="T472" s="223"/>
      <c r="U472" s="223"/>
      <c r="V472" s="223"/>
      <c r="W472" s="223"/>
      <c r="X472" s="223"/>
      <c r="Y472" s="223"/>
      <c r="Z472" s="223"/>
    </row>
    <row r="473" ht="12.75" customHeight="1">
      <c r="A473" s="223"/>
      <c r="B473" s="223"/>
      <c r="C473" s="223"/>
      <c r="D473" s="223"/>
      <c r="E473" s="223"/>
      <c r="F473" s="223"/>
      <c r="G473" s="223"/>
      <c r="H473" s="223"/>
      <c r="I473" s="223"/>
      <c r="J473" s="223"/>
      <c r="K473" s="223"/>
      <c r="L473" s="223"/>
      <c r="M473" s="223"/>
      <c r="N473" s="223"/>
      <c r="O473" s="223"/>
      <c r="P473" s="223"/>
      <c r="Q473" s="223"/>
      <c r="R473" s="223"/>
      <c r="S473" s="223"/>
      <c r="T473" s="223"/>
      <c r="U473" s="223"/>
      <c r="V473" s="223"/>
      <c r="W473" s="223"/>
      <c r="X473" s="223"/>
      <c r="Y473" s="223"/>
      <c r="Z473" s="223"/>
    </row>
    <row r="474" ht="12.75" customHeight="1">
      <c r="A474" s="223"/>
      <c r="B474" s="223"/>
      <c r="C474" s="223"/>
      <c r="D474" s="223"/>
      <c r="E474" s="223"/>
      <c r="F474" s="223"/>
      <c r="G474" s="223"/>
      <c r="H474" s="223"/>
      <c r="I474" s="223"/>
      <c r="J474" s="223"/>
      <c r="K474" s="223"/>
      <c r="L474" s="223"/>
      <c r="M474" s="223"/>
      <c r="N474" s="223"/>
      <c r="O474" s="223"/>
      <c r="P474" s="223"/>
      <c r="Q474" s="223"/>
      <c r="R474" s="223"/>
      <c r="S474" s="223"/>
      <c r="T474" s="223"/>
      <c r="U474" s="223"/>
      <c r="V474" s="223"/>
      <c r="W474" s="223"/>
      <c r="X474" s="223"/>
      <c r="Y474" s="223"/>
      <c r="Z474" s="223"/>
    </row>
    <row r="475" ht="12.75" customHeight="1">
      <c r="A475" s="223"/>
      <c r="B475" s="223"/>
      <c r="C475" s="223"/>
      <c r="D475" s="223"/>
      <c r="E475" s="223"/>
      <c r="F475" s="223"/>
      <c r="G475" s="223"/>
      <c r="H475" s="223"/>
      <c r="I475" s="223"/>
      <c r="J475" s="223"/>
      <c r="K475" s="223"/>
      <c r="L475" s="223"/>
      <c r="M475" s="223"/>
      <c r="N475" s="223"/>
      <c r="O475" s="223"/>
      <c r="P475" s="223"/>
      <c r="Q475" s="223"/>
      <c r="R475" s="223"/>
      <c r="S475" s="223"/>
      <c r="T475" s="223"/>
      <c r="U475" s="223"/>
      <c r="V475" s="223"/>
      <c r="W475" s="223"/>
      <c r="X475" s="223"/>
      <c r="Y475" s="223"/>
      <c r="Z475" s="223"/>
    </row>
    <row r="476" ht="12.75" customHeight="1">
      <c r="A476" s="223"/>
      <c r="B476" s="223"/>
      <c r="C476" s="223"/>
      <c r="D476" s="223"/>
      <c r="E476" s="223"/>
      <c r="F476" s="223"/>
      <c r="G476" s="223"/>
      <c r="H476" s="223"/>
      <c r="I476" s="223"/>
      <c r="J476" s="223"/>
      <c r="K476" s="223"/>
      <c r="L476" s="223"/>
      <c r="M476" s="223"/>
      <c r="N476" s="223"/>
      <c r="O476" s="223"/>
      <c r="P476" s="223"/>
      <c r="Q476" s="223"/>
      <c r="R476" s="223"/>
      <c r="S476" s="223"/>
      <c r="T476" s="223"/>
      <c r="U476" s="223"/>
      <c r="V476" s="223"/>
      <c r="W476" s="223"/>
      <c r="X476" s="223"/>
      <c r="Y476" s="223"/>
      <c r="Z476" s="223"/>
    </row>
    <row r="477" ht="12.75" customHeight="1">
      <c r="A477" s="223"/>
      <c r="B477" s="223"/>
      <c r="C477" s="223"/>
      <c r="D477" s="223"/>
      <c r="E477" s="223"/>
      <c r="F477" s="223"/>
      <c r="G477" s="223"/>
      <c r="H477" s="223"/>
      <c r="I477" s="223"/>
      <c r="J477" s="223"/>
      <c r="K477" s="223"/>
      <c r="L477" s="223"/>
      <c r="M477" s="223"/>
      <c r="N477" s="223"/>
      <c r="O477" s="223"/>
      <c r="P477" s="223"/>
      <c r="Q477" s="223"/>
      <c r="R477" s="223"/>
      <c r="S477" s="223"/>
      <c r="T477" s="223"/>
      <c r="U477" s="223"/>
      <c r="V477" s="223"/>
      <c r="W477" s="223"/>
      <c r="X477" s="223"/>
      <c r="Y477" s="223"/>
      <c r="Z477" s="223"/>
    </row>
    <row r="478" ht="12.75" customHeight="1">
      <c r="A478" s="223"/>
      <c r="B478" s="223"/>
      <c r="C478" s="223"/>
      <c r="D478" s="223"/>
      <c r="E478" s="223"/>
      <c r="F478" s="223"/>
      <c r="G478" s="223"/>
      <c r="H478" s="223"/>
      <c r="I478" s="223"/>
      <c r="J478" s="223"/>
      <c r="K478" s="223"/>
      <c r="L478" s="223"/>
      <c r="M478" s="223"/>
      <c r="N478" s="223"/>
      <c r="O478" s="223"/>
      <c r="P478" s="223"/>
      <c r="Q478" s="223"/>
      <c r="R478" s="223"/>
      <c r="S478" s="223"/>
      <c r="T478" s="223"/>
      <c r="U478" s="223"/>
      <c r="V478" s="223"/>
      <c r="W478" s="223"/>
      <c r="X478" s="223"/>
      <c r="Y478" s="223"/>
      <c r="Z478" s="223"/>
    </row>
    <row r="479" ht="12.75" customHeight="1">
      <c r="A479" s="223"/>
      <c r="B479" s="223"/>
      <c r="C479" s="223"/>
      <c r="D479" s="223"/>
      <c r="E479" s="223"/>
      <c r="F479" s="223"/>
      <c r="G479" s="223"/>
      <c r="H479" s="223"/>
      <c r="I479" s="223"/>
      <c r="J479" s="223"/>
      <c r="K479" s="223"/>
      <c r="L479" s="223"/>
      <c r="M479" s="223"/>
      <c r="N479" s="223"/>
      <c r="O479" s="223"/>
      <c r="P479" s="223"/>
      <c r="Q479" s="223"/>
      <c r="R479" s="223"/>
      <c r="S479" s="223"/>
      <c r="T479" s="223"/>
      <c r="U479" s="223"/>
      <c r="V479" s="223"/>
      <c r="W479" s="223"/>
      <c r="X479" s="223"/>
      <c r="Y479" s="223"/>
      <c r="Z479" s="223"/>
    </row>
    <row r="480" ht="12.75" customHeight="1">
      <c r="A480" s="223"/>
      <c r="B480" s="223"/>
      <c r="C480" s="223"/>
      <c r="D480" s="223"/>
      <c r="E480" s="223"/>
      <c r="F480" s="223"/>
      <c r="G480" s="223"/>
      <c r="H480" s="223"/>
      <c r="I480" s="223"/>
      <c r="J480" s="223"/>
      <c r="K480" s="223"/>
      <c r="L480" s="223"/>
      <c r="M480" s="223"/>
      <c r="N480" s="223"/>
      <c r="O480" s="223"/>
      <c r="P480" s="223"/>
      <c r="Q480" s="223"/>
      <c r="R480" s="223"/>
      <c r="S480" s="223"/>
      <c r="T480" s="223"/>
      <c r="U480" s="223"/>
      <c r="V480" s="223"/>
      <c r="W480" s="223"/>
      <c r="X480" s="223"/>
      <c r="Y480" s="223"/>
      <c r="Z480" s="223"/>
    </row>
    <row r="481" ht="12.75" customHeight="1">
      <c r="A481" s="223"/>
      <c r="B481" s="223"/>
      <c r="C481" s="223"/>
      <c r="D481" s="223"/>
      <c r="E481" s="223"/>
      <c r="F481" s="223"/>
      <c r="G481" s="223"/>
      <c r="H481" s="223"/>
      <c r="I481" s="223"/>
      <c r="J481" s="223"/>
      <c r="K481" s="223"/>
      <c r="L481" s="223"/>
      <c r="M481" s="223"/>
      <c r="N481" s="223"/>
      <c r="O481" s="223"/>
      <c r="P481" s="223"/>
      <c r="Q481" s="223"/>
      <c r="R481" s="223"/>
      <c r="S481" s="223"/>
      <c r="T481" s="223"/>
      <c r="U481" s="223"/>
      <c r="V481" s="223"/>
      <c r="W481" s="223"/>
      <c r="X481" s="223"/>
      <c r="Y481" s="223"/>
      <c r="Z481" s="223"/>
    </row>
    <row r="482" ht="12.75" customHeight="1">
      <c r="A482" s="223"/>
      <c r="B482" s="223"/>
      <c r="C482" s="223"/>
      <c r="D482" s="223"/>
      <c r="E482" s="223"/>
      <c r="F482" s="223"/>
      <c r="G482" s="223"/>
      <c r="H482" s="223"/>
      <c r="I482" s="223"/>
      <c r="J482" s="223"/>
      <c r="K482" s="223"/>
      <c r="L482" s="223"/>
      <c r="M482" s="223"/>
      <c r="N482" s="223"/>
      <c r="O482" s="223"/>
      <c r="P482" s="223"/>
      <c r="Q482" s="223"/>
      <c r="R482" s="223"/>
      <c r="S482" s="223"/>
      <c r="T482" s="223"/>
      <c r="U482" s="223"/>
      <c r="V482" s="223"/>
      <c r="W482" s="223"/>
      <c r="X482" s="223"/>
      <c r="Y482" s="223"/>
      <c r="Z482" s="223"/>
    </row>
    <row r="483" ht="12.75" customHeight="1">
      <c r="A483" s="223"/>
      <c r="B483" s="223"/>
      <c r="C483" s="223"/>
      <c r="D483" s="223"/>
      <c r="E483" s="223"/>
      <c r="F483" s="223"/>
      <c r="G483" s="223"/>
      <c r="H483" s="223"/>
      <c r="I483" s="223"/>
      <c r="J483" s="223"/>
      <c r="K483" s="223"/>
      <c r="L483" s="223"/>
      <c r="M483" s="223"/>
      <c r="N483" s="223"/>
      <c r="O483" s="223"/>
      <c r="P483" s="223"/>
      <c r="Q483" s="223"/>
      <c r="R483" s="223"/>
      <c r="S483" s="223"/>
      <c r="T483" s="223"/>
      <c r="U483" s="223"/>
      <c r="V483" s="223"/>
      <c r="W483" s="223"/>
      <c r="X483" s="223"/>
      <c r="Y483" s="223"/>
      <c r="Z483" s="223"/>
    </row>
    <row r="484" ht="12.75" customHeight="1">
      <c r="A484" s="223"/>
      <c r="B484" s="223"/>
      <c r="C484" s="223"/>
      <c r="D484" s="223"/>
      <c r="E484" s="223"/>
      <c r="F484" s="223"/>
      <c r="G484" s="223"/>
      <c r="H484" s="223"/>
      <c r="I484" s="223"/>
      <c r="J484" s="223"/>
      <c r="K484" s="223"/>
      <c r="L484" s="223"/>
      <c r="M484" s="223"/>
      <c r="N484" s="223"/>
      <c r="O484" s="223"/>
      <c r="P484" s="223"/>
      <c r="Q484" s="223"/>
      <c r="R484" s="223"/>
      <c r="S484" s="223"/>
      <c r="T484" s="223"/>
      <c r="U484" s="223"/>
      <c r="V484" s="223"/>
      <c r="W484" s="223"/>
      <c r="X484" s="223"/>
      <c r="Y484" s="223"/>
      <c r="Z484" s="223"/>
    </row>
    <row r="485" ht="12.75" customHeight="1">
      <c r="A485" s="223"/>
      <c r="B485" s="223"/>
      <c r="C485" s="223"/>
      <c r="D485" s="223"/>
      <c r="E485" s="223"/>
      <c r="F485" s="223"/>
      <c r="G485" s="223"/>
      <c r="H485" s="223"/>
      <c r="I485" s="223"/>
      <c r="J485" s="223"/>
      <c r="K485" s="223"/>
      <c r="L485" s="223"/>
      <c r="M485" s="223"/>
      <c r="N485" s="223"/>
      <c r="O485" s="223"/>
      <c r="P485" s="223"/>
      <c r="Q485" s="223"/>
      <c r="R485" s="223"/>
      <c r="S485" s="223"/>
      <c r="T485" s="223"/>
      <c r="U485" s="223"/>
      <c r="V485" s="223"/>
      <c r="W485" s="223"/>
      <c r="X485" s="223"/>
      <c r="Y485" s="223"/>
      <c r="Z485" s="223"/>
    </row>
    <row r="486" ht="12.75" customHeight="1">
      <c r="A486" s="223"/>
      <c r="B486" s="223"/>
      <c r="C486" s="223"/>
      <c r="D486" s="223"/>
      <c r="E486" s="223"/>
      <c r="F486" s="223"/>
      <c r="G486" s="223"/>
      <c r="H486" s="223"/>
      <c r="I486" s="223"/>
      <c r="J486" s="223"/>
      <c r="K486" s="223"/>
      <c r="L486" s="223"/>
      <c r="M486" s="223"/>
      <c r="N486" s="223"/>
      <c r="O486" s="223"/>
      <c r="P486" s="223"/>
      <c r="Q486" s="223"/>
      <c r="R486" s="223"/>
      <c r="S486" s="223"/>
      <c r="T486" s="223"/>
      <c r="U486" s="223"/>
      <c r="V486" s="223"/>
      <c r="W486" s="223"/>
      <c r="X486" s="223"/>
      <c r="Y486" s="223"/>
      <c r="Z486" s="223"/>
    </row>
    <row r="487" ht="12.75" customHeight="1">
      <c r="A487" s="223"/>
      <c r="B487" s="223"/>
      <c r="C487" s="223"/>
      <c r="D487" s="223"/>
      <c r="E487" s="223"/>
      <c r="F487" s="223"/>
      <c r="G487" s="223"/>
      <c r="H487" s="223"/>
      <c r="I487" s="223"/>
      <c r="J487" s="223"/>
      <c r="K487" s="223"/>
      <c r="L487" s="223"/>
      <c r="M487" s="223"/>
      <c r="N487" s="223"/>
      <c r="O487" s="223"/>
      <c r="P487" s="223"/>
      <c r="Q487" s="223"/>
      <c r="R487" s="223"/>
      <c r="S487" s="223"/>
      <c r="T487" s="223"/>
      <c r="U487" s="223"/>
      <c r="V487" s="223"/>
      <c r="W487" s="223"/>
      <c r="X487" s="223"/>
      <c r="Y487" s="223"/>
      <c r="Z487" s="223"/>
    </row>
    <row r="488" ht="12.75" customHeight="1">
      <c r="A488" s="223"/>
      <c r="B488" s="223"/>
      <c r="C488" s="223"/>
      <c r="D488" s="223"/>
      <c r="E488" s="223"/>
      <c r="F488" s="223"/>
      <c r="G488" s="223"/>
      <c r="H488" s="223"/>
      <c r="I488" s="223"/>
      <c r="J488" s="223"/>
      <c r="K488" s="223"/>
      <c r="L488" s="223"/>
      <c r="M488" s="223"/>
      <c r="N488" s="223"/>
      <c r="O488" s="223"/>
      <c r="P488" s="223"/>
      <c r="Q488" s="223"/>
      <c r="R488" s="223"/>
      <c r="S488" s="223"/>
      <c r="T488" s="223"/>
      <c r="U488" s="223"/>
      <c r="V488" s="223"/>
      <c r="W488" s="223"/>
      <c r="X488" s="223"/>
      <c r="Y488" s="223"/>
      <c r="Z488" s="223"/>
    </row>
    <row r="489" ht="12.75" customHeight="1">
      <c r="A489" s="223"/>
      <c r="B489" s="223"/>
      <c r="C489" s="223"/>
      <c r="D489" s="223"/>
      <c r="E489" s="223"/>
      <c r="F489" s="223"/>
      <c r="G489" s="223"/>
      <c r="H489" s="223"/>
      <c r="I489" s="223"/>
      <c r="J489" s="223"/>
      <c r="K489" s="223"/>
      <c r="L489" s="223"/>
      <c r="M489" s="223"/>
      <c r="N489" s="223"/>
      <c r="O489" s="223"/>
      <c r="P489" s="223"/>
      <c r="Q489" s="223"/>
      <c r="R489" s="223"/>
      <c r="S489" s="223"/>
      <c r="T489" s="223"/>
      <c r="U489" s="223"/>
      <c r="V489" s="223"/>
      <c r="W489" s="223"/>
      <c r="X489" s="223"/>
      <c r="Y489" s="223"/>
      <c r="Z489" s="223"/>
    </row>
    <row r="490" ht="12.75" customHeight="1">
      <c r="A490" s="223"/>
      <c r="B490" s="223"/>
      <c r="C490" s="223"/>
      <c r="D490" s="223"/>
      <c r="E490" s="223"/>
      <c r="F490" s="223"/>
      <c r="G490" s="223"/>
      <c r="H490" s="223"/>
      <c r="I490" s="223"/>
      <c r="J490" s="223"/>
      <c r="K490" s="223"/>
      <c r="L490" s="223"/>
      <c r="M490" s="223"/>
      <c r="N490" s="223"/>
      <c r="O490" s="223"/>
      <c r="P490" s="223"/>
      <c r="Q490" s="223"/>
      <c r="R490" s="223"/>
      <c r="S490" s="223"/>
      <c r="T490" s="223"/>
      <c r="U490" s="223"/>
      <c r="V490" s="223"/>
      <c r="W490" s="223"/>
      <c r="X490" s="223"/>
      <c r="Y490" s="223"/>
      <c r="Z490" s="223"/>
    </row>
    <row r="491" ht="12.75" customHeight="1">
      <c r="A491" s="223"/>
      <c r="B491" s="223"/>
      <c r="C491" s="223"/>
      <c r="D491" s="223"/>
      <c r="E491" s="223"/>
      <c r="F491" s="223"/>
      <c r="G491" s="223"/>
      <c r="H491" s="223"/>
      <c r="I491" s="223"/>
      <c r="J491" s="223"/>
      <c r="K491" s="223"/>
      <c r="L491" s="223"/>
      <c r="M491" s="223"/>
      <c r="N491" s="223"/>
      <c r="O491" s="223"/>
      <c r="P491" s="223"/>
      <c r="Q491" s="223"/>
      <c r="R491" s="223"/>
      <c r="S491" s="223"/>
      <c r="T491" s="223"/>
      <c r="U491" s="223"/>
      <c r="V491" s="223"/>
      <c r="W491" s="223"/>
      <c r="X491" s="223"/>
      <c r="Y491" s="223"/>
      <c r="Z491" s="223"/>
    </row>
    <row r="492" ht="12.75" customHeight="1">
      <c r="A492" s="223"/>
      <c r="B492" s="223"/>
      <c r="C492" s="223"/>
      <c r="D492" s="223"/>
      <c r="E492" s="223"/>
      <c r="F492" s="223"/>
      <c r="G492" s="223"/>
      <c r="H492" s="223"/>
      <c r="I492" s="223"/>
      <c r="J492" s="223"/>
      <c r="K492" s="223"/>
      <c r="L492" s="223"/>
      <c r="M492" s="223"/>
      <c r="N492" s="223"/>
      <c r="O492" s="223"/>
      <c r="P492" s="223"/>
      <c r="Q492" s="223"/>
      <c r="R492" s="223"/>
      <c r="S492" s="223"/>
      <c r="T492" s="223"/>
      <c r="U492" s="223"/>
      <c r="V492" s="223"/>
      <c r="W492" s="223"/>
      <c r="X492" s="223"/>
      <c r="Y492" s="223"/>
      <c r="Z492" s="223"/>
    </row>
    <row r="493" ht="12.75" customHeight="1">
      <c r="A493" s="223"/>
      <c r="B493" s="223"/>
      <c r="C493" s="223"/>
      <c r="D493" s="223"/>
      <c r="E493" s="223"/>
      <c r="F493" s="223"/>
      <c r="G493" s="223"/>
      <c r="H493" s="223"/>
      <c r="I493" s="223"/>
      <c r="J493" s="223"/>
      <c r="K493" s="223"/>
      <c r="L493" s="223"/>
      <c r="M493" s="223"/>
      <c r="N493" s="223"/>
      <c r="O493" s="223"/>
      <c r="P493" s="223"/>
      <c r="Q493" s="223"/>
      <c r="R493" s="223"/>
      <c r="S493" s="223"/>
      <c r="T493" s="223"/>
      <c r="U493" s="223"/>
      <c r="V493" s="223"/>
      <c r="W493" s="223"/>
      <c r="X493" s="223"/>
      <c r="Y493" s="223"/>
      <c r="Z493" s="223"/>
    </row>
    <row r="494" ht="12.75" customHeight="1">
      <c r="A494" s="223"/>
      <c r="B494" s="223"/>
      <c r="C494" s="223"/>
      <c r="D494" s="223"/>
      <c r="E494" s="223"/>
      <c r="F494" s="223"/>
      <c r="G494" s="223"/>
      <c r="H494" s="223"/>
      <c r="I494" s="223"/>
      <c r="J494" s="223"/>
      <c r="K494" s="223"/>
      <c r="L494" s="223"/>
      <c r="M494" s="223"/>
      <c r="N494" s="223"/>
      <c r="O494" s="223"/>
      <c r="P494" s="223"/>
      <c r="Q494" s="223"/>
      <c r="R494" s="223"/>
      <c r="S494" s="223"/>
      <c r="T494" s="223"/>
      <c r="U494" s="223"/>
      <c r="V494" s="223"/>
      <c r="W494" s="223"/>
      <c r="X494" s="223"/>
      <c r="Y494" s="223"/>
      <c r="Z494" s="223"/>
    </row>
    <row r="495" ht="12.75" customHeight="1">
      <c r="A495" s="223"/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223"/>
      <c r="T495" s="223"/>
      <c r="U495" s="223"/>
      <c r="V495" s="223"/>
      <c r="W495" s="223"/>
      <c r="X495" s="223"/>
      <c r="Y495" s="223"/>
      <c r="Z495" s="223"/>
    </row>
    <row r="496" ht="12.75" customHeight="1">
      <c r="A496" s="223"/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223"/>
      <c r="T496" s="223"/>
      <c r="U496" s="223"/>
      <c r="V496" s="223"/>
      <c r="W496" s="223"/>
      <c r="X496" s="223"/>
      <c r="Y496" s="223"/>
      <c r="Z496" s="223"/>
    </row>
    <row r="497" ht="12.75" customHeight="1">
      <c r="A497" s="223"/>
      <c r="B497" s="223"/>
      <c r="C497" s="223"/>
      <c r="D497" s="223"/>
      <c r="E497" s="223"/>
      <c r="F497" s="223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3"/>
      <c r="R497" s="223"/>
      <c r="S497" s="223"/>
      <c r="T497" s="223"/>
      <c r="U497" s="223"/>
      <c r="V497" s="223"/>
      <c r="W497" s="223"/>
      <c r="X497" s="223"/>
      <c r="Y497" s="223"/>
      <c r="Z497" s="223"/>
    </row>
    <row r="498" ht="12.75" customHeight="1">
      <c r="A498" s="223"/>
      <c r="B498" s="223"/>
      <c r="C498" s="223"/>
      <c r="D498" s="223"/>
      <c r="E498" s="223"/>
      <c r="F498" s="223"/>
      <c r="G498" s="223"/>
      <c r="H498" s="223"/>
      <c r="I498" s="223"/>
      <c r="J498" s="223"/>
      <c r="K498" s="223"/>
      <c r="L498" s="223"/>
      <c r="M498" s="223"/>
      <c r="N498" s="223"/>
      <c r="O498" s="223"/>
      <c r="P498" s="223"/>
      <c r="Q498" s="223"/>
      <c r="R498" s="223"/>
      <c r="S498" s="223"/>
      <c r="T498" s="223"/>
      <c r="U498" s="223"/>
      <c r="V498" s="223"/>
      <c r="W498" s="223"/>
      <c r="X498" s="223"/>
      <c r="Y498" s="223"/>
      <c r="Z498" s="223"/>
    </row>
    <row r="499" ht="12.75" customHeight="1">
      <c r="A499" s="223"/>
      <c r="B499" s="223"/>
      <c r="C499" s="223"/>
      <c r="D499" s="223"/>
      <c r="E499" s="223"/>
      <c r="F499" s="223"/>
      <c r="G499" s="223"/>
      <c r="H499" s="223"/>
      <c r="I499" s="223"/>
      <c r="J499" s="223"/>
      <c r="K499" s="223"/>
      <c r="L499" s="223"/>
      <c r="M499" s="223"/>
      <c r="N499" s="223"/>
      <c r="O499" s="223"/>
      <c r="P499" s="223"/>
      <c r="Q499" s="223"/>
      <c r="R499" s="223"/>
      <c r="S499" s="223"/>
      <c r="T499" s="223"/>
      <c r="U499" s="223"/>
      <c r="V499" s="223"/>
      <c r="W499" s="223"/>
      <c r="X499" s="223"/>
      <c r="Y499" s="223"/>
      <c r="Z499" s="223"/>
    </row>
    <row r="500" ht="12.75" customHeight="1">
      <c r="A500" s="223"/>
      <c r="B500" s="223"/>
      <c r="C500" s="223"/>
      <c r="D500" s="223"/>
      <c r="E500" s="223"/>
      <c r="F500" s="223"/>
      <c r="G500" s="223"/>
      <c r="H500" s="223"/>
      <c r="I500" s="223"/>
      <c r="J500" s="223"/>
      <c r="K500" s="223"/>
      <c r="L500" s="223"/>
      <c r="M500" s="223"/>
      <c r="N500" s="223"/>
      <c r="O500" s="223"/>
      <c r="P500" s="223"/>
      <c r="Q500" s="223"/>
      <c r="R500" s="223"/>
      <c r="S500" s="223"/>
      <c r="T500" s="223"/>
      <c r="U500" s="223"/>
      <c r="V500" s="223"/>
      <c r="W500" s="223"/>
      <c r="X500" s="223"/>
      <c r="Y500" s="223"/>
      <c r="Z500" s="223"/>
    </row>
    <row r="501" ht="12.75" customHeight="1">
      <c r="A501" s="223"/>
      <c r="B501" s="223"/>
      <c r="C501" s="223"/>
      <c r="D501" s="223"/>
      <c r="E501" s="223"/>
      <c r="F501" s="223"/>
      <c r="G501" s="223"/>
      <c r="H501" s="223"/>
      <c r="I501" s="223"/>
      <c r="J501" s="223"/>
      <c r="K501" s="223"/>
      <c r="L501" s="223"/>
      <c r="M501" s="223"/>
      <c r="N501" s="223"/>
      <c r="O501" s="223"/>
      <c r="P501" s="223"/>
      <c r="Q501" s="223"/>
      <c r="R501" s="223"/>
      <c r="S501" s="223"/>
      <c r="T501" s="223"/>
      <c r="U501" s="223"/>
      <c r="V501" s="223"/>
      <c r="W501" s="223"/>
      <c r="X501" s="223"/>
      <c r="Y501" s="223"/>
      <c r="Z501" s="223"/>
    </row>
    <row r="502" ht="12.75" customHeight="1">
      <c r="A502" s="223"/>
      <c r="B502" s="223"/>
      <c r="C502" s="223"/>
      <c r="D502" s="223"/>
      <c r="E502" s="223"/>
      <c r="F502" s="223"/>
      <c r="G502" s="223"/>
      <c r="H502" s="223"/>
      <c r="I502" s="223"/>
      <c r="J502" s="223"/>
      <c r="K502" s="223"/>
      <c r="L502" s="223"/>
      <c r="M502" s="223"/>
      <c r="N502" s="223"/>
      <c r="O502" s="223"/>
      <c r="P502" s="223"/>
      <c r="Q502" s="223"/>
      <c r="R502" s="223"/>
      <c r="S502" s="223"/>
      <c r="T502" s="223"/>
      <c r="U502" s="223"/>
      <c r="V502" s="223"/>
      <c r="W502" s="223"/>
      <c r="X502" s="223"/>
      <c r="Y502" s="223"/>
      <c r="Z502" s="223"/>
    </row>
    <row r="503" ht="12.75" customHeight="1">
      <c r="A503" s="223"/>
      <c r="B503" s="223"/>
      <c r="C503" s="223"/>
      <c r="D503" s="223"/>
      <c r="E503" s="223"/>
      <c r="F503" s="223"/>
      <c r="G503" s="223"/>
      <c r="H503" s="223"/>
      <c r="I503" s="223"/>
      <c r="J503" s="223"/>
      <c r="K503" s="223"/>
      <c r="L503" s="223"/>
      <c r="M503" s="223"/>
      <c r="N503" s="223"/>
      <c r="O503" s="223"/>
      <c r="P503" s="223"/>
      <c r="Q503" s="223"/>
      <c r="R503" s="223"/>
      <c r="S503" s="223"/>
      <c r="T503" s="223"/>
      <c r="U503" s="223"/>
      <c r="V503" s="223"/>
      <c r="W503" s="223"/>
      <c r="X503" s="223"/>
      <c r="Y503" s="223"/>
      <c r="Z503" s="223"/>
    </row>
    <row r="504" ht="12.75" customHeight="1">
      <c r="A504" s="223"/>
      <c r="B504" s="223"/>
      <c r="C504" s="223"/>
      <c r="D504" s="223"/>
      <c r="E504" s="223"/>
      <c r="F504" s="223"/>
      <c r="G504" s="223"/>
      <c r="H504" s="223"/>
      <c r="I504" s="223"/>
      <c r="J504" s="223"/>
      <c r="K504" s="223"/>
      <c r="L504" s="223"/>
      <c r="M504" s="223"/>
      <c r="N504" s="223"/>
      <c r="O504" s="223"/>
      <c r="P504" s="223"/>
      <c r="Q504" s="223"/>
      <c r="R504" s="223"/>
      <c r="S504" s="223"/>
      <c r="T504" s="223"/>
      <c r="U504" s="223"/>
      <c r="V504" s="223"/>
      <c r="W504" s="223"/>
      <c r="X504" s="223"/>
      <c r="Y504" s="223"/>
      <c r="Z504" s="223"/>
    </row>
    <row r="505" ht="12.75" customHeight="1">
      <c r="A505" s="223"/>
      <c r="B505" s="223"/>
      <c r="C505" s="223"/>
      <c r="D505" s="223"/>
      <c r="E505" s="223"/>
      <c r="F505" s="223"/>
      <c r="G505" s="223"/>
      <c r="H505" s="223"/>
      <c r="I505" s="223"/>
      <c r="J505" s="223"/>
      <c r="K505" s="223"/>
      <c r="L505" s="223"/>
      <c r="M505" s="223"/>
      <c r="N505" s="223"/>
      <c r="O505" s="223"/>
      <c r="P505" s="223"/>
      <c r="Q505" s="223"/>
      <c r="R505" s="223"/>
      <c r="S505" s="223"/>
      <c r="T505" s="223"/>
      <c r="U505" s="223"/>
      <c r="V505" s="223"/>
      <c r="W505" s="223"/>
      <c r="X505" s="223"/>
      <c r="Y505" s="223"/>
      <c r="Z505" s="223"/>
    </row>
    <row r="506" ht="12.75" customHeight="1">
      <c r="A506" s="223"/>
      <c r="B506" s="223"/>
      <c r="C506" s="223"/>
      <c r="D506" s="223"/>
      <c r="E506" s="223"/>
      <c r="F506" s="223"/>
      <c r="G506" s="223"/>
      <c r="H506" s="223"/>
      <c r="I506" s="223"/>
      <c r="J506" s="223"/>
      <c r="K506" s="223"/>
      <c r="L506" s="223"/>
      <c r="M506" s="223"/>
      <c r="N506" s="223"/>
      <c r="O506" s="223"/>
      <c r="P506" s="223"/>
      <c r="Q506" s="223"/>
      <c r="R506" s="223"/>
      <c r="S506" s="223"/>
      <c r="T506" s="223"/>
      <c r="U506" s="223"/>
      <c r="V506" s="223"/>
      <c r="W506" s="223"/>
      <c r="X506" s="223"/>
      <c r="Y506" s="223"/>
      <c r="Z506" s="223"/>
    </row>
    <row r="507" ht="12.75" customHeight="1">
      <c r="A507" s="223"/>
      <c r="B507" s="223"/>
      <c r="C507" s="223"/>
      <c r="D507" s="223"/>
      <c r="E507" s="223"/>
      <c r="F507" s="223"/>
      <c r="G507" s="223"/>
      <c r="H507" s="223"/>
      <c r="I507" s="223"/>
      <c r="J507" s="223"/>
      <c r="K507" s="223"/>
      <c r="L507" s="223"/>
      <c r="M507" s="223"/>
      <c r="N507" s="223"/>
      <c r="O507" s="223"/>
      <c r="P507" s="223"/>
      <c r="Q507" s="223"/>
      <c r="R507" s="223"/>
      <c r="S507" s="223"/>
      <c r="T507" s="223"/>
      <c r="U507" s="223"/>
      <c r="V507" s="223"/>
      <c r="W507" s="223"/>
      <c r="X507" s="223"/>
      <c r="Y507" s="223"/>
      <c r="Z507" s="223"/>
    </row>
    <row r="508" ht="12.75" customHeight="1">
      <c r="A508" s="223"/>
      <c r="B508" s="223"/>
      <c r="C508" s="223"/>
      <c r="D508" s="223"/>
      <c r="E508" s="223"/>
      <c r="F508" s="223"/>
      <c r="G508" s="223"/>
      <c r="H508" s="223"/>
      <c r="I508" s="223"/>
      <c r="J508" s="223"/>
      <c r="K508" s="223"/>
      <c r="L508" s="223"/>
      <c r="M508" s="223"/>
      <c r="N508" s="223"/>
      <c r="O508" s="223"/>
      <c r="P508" s="223"/>
      <c r="Q508" s="223"/>
      <c r="R508" s="223"/>
      <c r="S508" s="223"/>
      <c r="T508" s="223"/>
      <c r="U508" s="223"/>
      <c r="V508" s="223"/>
      <c r="W508" s="223"/>
      <c r="X508" s="223"/>
      <c r="Y508" s="223"/>
      <c r="Z508" s="223"/>
    </row>
    <row r="509" ht="12.75" customHeight="1">
      <c r="A509" s="223"/>
      <c r="B509" s="223"/>
      <c r="C509" s="223"/>
      <c r="D509" s="223"/>
      <c r="E509" s="223"/>
      <c r="F509" s="223"/>
      <c r="G509" s="223"/>
      <c r="H509" s="223"/>
      <c r="I509" s="223"/>
      <c r="J509" s="223"/>
      <c r="K509" s="223"/>
      <c r="L509" s="223"/>
      <c r="M509" s="223"/>
      <c r="N509" s="223"/>
      <c r="O509" s="223"/>
      <c r="P509" s="223"/>
      <c r="Q509" s="223"/>
      <c r="R509" s="223"/>
      <c r="S509" s="223"/>
      <c r="T509" s="223"/>
      <c r="U509" s="223"/>
      <c r="V509" s="223"/>
      <c r="W509" s="223"/>
      <c r="X509" s="223"/>
      <c r="Y509" s="223"/>
      <c r="Z509" s="223"/>
    </row>
    <row r="510" ht="12.75" customHeight="1">
      <c r="A510" s="223"/>
      <c r="B510" s="223"/>
      <c r="C510" s="223"/>
      <c r="D510" s="223"/>
      <c r="E510" s="223"/>
      <c r="F510" s="223"/>
      <c r="G510" s="223"/>
      <c r="H510" s="223"/>
      <c r="I510" s="223"/>
      <c r="J510" s="223"/>
      <c r="K510" s="223"/>
      <c r="L510" s="223"/>
      <c r="M510" s="223"/>
      <c r="N510" s="223"/>
      <c r="O510" s="223"/>
      <c r="P510" s="223"/>
      <c r="Q510" s="223"/>
      <c r="R510" s="223"/>
      <c r="S510" s="223"/>
      <c r="T510" s="223"/>
      <c r="U510" s="223"/>
      <c r="V510" s="223"/>
      <c r="W510" s="223"/>
      <c r="X510" s="223"/>
      <c r="Y510" s="223"/>
      <c r="Z510" s="223"/>
    </row>
    <row r="511" ht="12.75" customHeight="1">
      <c r="A511" s="223"/>
      <c r="B511" s="223"/>
      <c r="C511" s="223"/>
      <c r="D511" s="223"/>
      <c r="E511" s="223"/>
      <c r="F511" s="223"/>
      <c r="G511" s="223"/>
      <c r="H511" s="223"/>
      <c r="I511" s="223"/>
      <c r="J511" s="223"/>
      <c r="K511" s="223"/>
      <c r="L511" s="223"/>
      <c r="M511" s="223"/>
      <c r="N511" s="223"/>
      <c r="O511" s="223"/>
      <c r="P511" s="223"/>
      <c r="Q511" s="223"/>
      <c r="R511" s="223"/>
      <c r="S511" s="223"/>
      <c r="T511" s="223"/>
      <c r="U511" s="223"/>
      <c r="V511" s="223"/>
      <c r="W511" s="223"/>
      <c r="X511" s="223"/>
      <c r="Y511" s="223"/>
      <c r="Z511" s="223"/>
    </row>
    <row r="512" ht="12.75" customHeight="1">
      <c r="A512" s="223"/>
      <c r="B512" s="223"/>
      <c r="C512" s="223"/>
      <c r="D512" s="223"/>
      <c r="E512" s="223"/>
      <c r="F512" s="223"/>
      <c r="G512" s="223"/>
      <c r="H512" s="223"/>
      <c r="I512" s="223"/>
      <c r="J512" s="223"/>
      <c r="K512" s="223"/>
      <c r="L512" s="223"/>
      <c r="M512" s="223"/>
      <c r="N512" s="223"/>
      <c r="O512" s="223"/>
      <c r="P512" s="223"/>
      <c r="Q512" s="223"/>
      <c r="R512" s="223"/>
      <c r="S512" s="223"/>
      <c r="T512" s="223"/>
      <c r="U512" s="223"/>
      <c r="V512" s="223"/>
      <c r="W512" s="223"/>
      <c r="X512" s="223"/>
      <c r="Y512" s="223"/>
      <c r="Z512" s="223"/>
    </row>
    <row r="513" ht="12.75" customHeight="1">
      <c r="A513" s="223"/>
      <c r="B513" s="223"/>
      <c r="C513" s="223"/>
      <c r="D513" s="223"/>
      <c r="E513" s="223"/>
      <c r="F513" s="223"/>
      <c r="G513" s="223"/>
      <c r="H513" s="223"/>
      <c r="I513" s="223"/>
      <c r="J513" s="223"/>
      <c r="K513" s="223"/>
      <c r="L513" s="223"/>
      <c r="M513" s="223"/>
      <c r="N513" s="223"/>
      <c r="O513" s="223"/>
      <c r="P513" s="223"/>
      <c r="Q513" s="223"/>
      <c r="R513" s="223"/>
      <c r="S513" s="223"/>
      <c r="T513" s="223"/>
      <c r="U513" s="223"/>
      <c r="V513" s="223"/>
      <c r="W513" s="223"/>
      <c r="X513" s="223"/>
      <c r="Y513" s="223"/>
      <c r="Z513" s="223"/>
    </row>
    <row r="514" ht="12.75" customHeight="1">
      <c r="A514" s="223"/>
      <c r="B514" s="223"/>
      <c r="C514" s="223"/>
      <c r="D514" s="223"/>
      <c r="E514" s="223"/>
      <c r="F514" s="223"/>
      <c r="G514" s="223"/>
      <c r="H514" s="223"/>
      <c r="I514" s="223"/>
      <c r="J514" s="223"/>
      <c r="K514" s="223"/>
      <c r="L514" s="223"/>
      <c r="M514" s="223"/>
      <c r="N514" s="223"/>
      <c r="O514" s="223"/>
      <c r="P514" s="223"/>
      <c r="Q514" s="223"/>
      <c r="R514" s="223"/>
      <c r="S514" s="223"/>
      <c r="T514" s="223"/>
      <c r="U514" s="223"/>
      <c r="V514" s="223"/>
      <c r="W514" s="223"/>
      <c r="X514" s="223"/>
      <c r="Y514" s="223"/>
      <c r="Z514" s="223"/>
    </row>
    <row r="515" ht="12.75" customHeight="1">
      <c r="A515" s="223"/>
      <c r="B515" s="223"/>
      <c r="C515" s="223"/>
      <c r="D515" s="223"/>
      <c r="E515" s="223"/>
      <c r="F515" s="223"/>
      <c r="G515" s="223"/>
      <c r="H515" s="223"/>
      <c r="I515" s="223"/>
      <c r="J515" s="223"/>
      <c r="K515" s="223"/>
      <c r="L515" s="223"/>
      <c r="M515" s="223"/>
      <c r="N515" s="223"/>
      <c r="O515" s="223"/>
      <c r="P515" s="223"/>
      <c r="Q515" s="223"/>
      <c r="R515" s="223"/>
      <c r="S515" s="223"/>
      <c r="T515" s="223"/>
      <c r="U515" s="223"/>
      <c r="V515" s="223"/>
      <c r="W515" s="223"/>
      <c r="X515" s="223"/>
      <c r="Y515" s="223"/>
      <c r="Z515" s="223"/>
    </row>
    <row r="516" ht="12.75" customHeight="1">
      <c r="A516" s="223"/>
      <c r="B516" s="223"/>
      <c r="C516" s="223"/>
      <c r="D516" s="223"/>
      <c r="E516" s="223"/>
      <c r="F516" s="223"/>
      <c r="G516" s="223"/>
      <c r="H516" s="223"/>
      <c r="I516" s="223"/>
      <c r="J516" s="223"/>
      <c r="K516" s="223"/>
      <c r="L516" s="223"/>
      <c r="M516" s="223"/>
      <c r="N516" s="223"/>
      <c r="O516" s="223"/>
      <c r="P516" s="223"/>
      <c r="Q516" s="223"/>
      <c r="R516" s="223"/>
      <c r="S516" s="223"/>
      <c r="T516" s="223"/>
      <c r="U516" s="223"/>
      <c r="V516" s="223"/>
      <c r="W516" s="223"/>
      <c r="X516" s="223"/>
      <c r="Y516" s="223"/>
      <c r="Z516" s="223"/>
    </row>
    <row r="517" ht="12.75" customHeight="1">
      <c r="A517" s="223"/>
      <c r="B517" s="223"/>
      <c r="C517" s="223"/>
      <c r="D517" s="223"/>
      <c r="E517" s="223"/>
      <c r="F517" s="223"/>
      <c r="G517" s="223"/>
      <c r="H517" s="223"/>
      <c r="I517" s="223"/>
      <c r="J517" s="223"/>
      <c r="K517" s="223"/>
      <c r="L517" s="223"/>
      <c r="M517" s="223"/>
      <c r="N517" s="223"/>
      <c r="O517" s="223"/>
      <c r="P517" s="223"/>
      <c r="Q517" s="223"/>
      <c r="R517" s="223"/>
      <c r="S517" s="223"/>
      <c r="T517" s="223"/>
      <c r="U517" s="223"/>
      <c r="V517" s="223"/>
      <c r="W517" s="223"/>
      <c r="X517" s="223"/>
      <c r="Y517" s="223"/>
      <c r="Z517" s="223"/>
    </row>
    <row r="518" ht="12.75" customHeight="1">
      <c r="A518" s="223"/>
      <c r="B518" s="223"/>
      <c r="C518" s="223"/>
      <c r="D518" s="223"/>
      <c r="E518" s="223"/>
      <c r="F518" s="223"/>
      <c r="G518" s="223"/>
      <c r="H518" s="223"/>
      <c r="I518" s="223"/>
      <c r="J518" s="223"/>
      <c r="K518" s="223"/>
      <c r="L518" s="223"/>
      <c r="M518" s="223"/>
      <c r="N518" s="223"/>
      <c r="O518" s="223"/>
      <c r="P518" s="223"/>
      <c r="Q518" s="223"/>
      <c r="R518" s="223"/>
      <c r="S518" s="223"/>
      <c r="T518" s="223"/>
      <c r="U518" s="223"/>
      <c r="V518" s="223"/>
      <c r="W518" s="223"/>
      <c r="X518" s="223"/>
      <c r="Y518" s="223"/>
      <c r="Z518" s="223"/>
    </row>
    <row r="519" ht="12.75" customHeight="1">
      <c r="A519" s="223"/>
      <c r="B519" s="223"/>
      <c r="C519" s="223"/>
      <c r="D519" s="223"/>
      <c r="E519" s="223"/>
      <c r="F519" s="223"/>
      <c r="G519" s="223"/>
      <c r="H519" s="223"/>
      <c r="I519" s="223"/>
      <c r="J519" s="223"/>
      <c r="K519" s="223"/>
      <c r="L519" s="223"/>
      <c r="M519" s="223"/>
      <c r="N519" s="223"/>
      <c r="O519" s="223"/>
      <c r="P519" s="223"/>
      <c r="Q519" s="223"/>
      <c r="R519" s="223"/>
      <c r="S519" s="223"/>
      <c r="T519" s="223"/>
      <c r="U519" s="223"/>
      <c r="V519" s="223"/>
      <c r="W519" s="223"/>
      <c r="X519" s="223"/>
      <c r="Y519" s="223"/>
      <c r="Z519" s="223"/>
    </row>
    <row r="520" ht="12.75" customHeight="1">
      <c r="A520" s="223"/>
      <c r="B520" s="223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223"/>
      <c r="T520" s="223"/>
      <c r="U520" s="223"/>
      <c r="V520" s="223"/>
      <c r="W520" s="223"/>
      <c r="X520" s="223"/>
      <c r="Y520" s="223"/>
      <c r="Z520" s="223"/>
    </row>
    <row r="521" ht="12.75" customHeight="1">
      <c r="A521" s="223"/>
      <c r="B521" s="223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223"/>
      <c r="T521" s="223"/>
      <c r="U521" s="223"/>
      <c r="V521" s="223"/>
      <c r="W521" s="223"/>
      <c r="X521" s="223"/>
      <c r="Y521" s="223"/>
      <c r="Z521" s="223"/>
    </row>
    <row r="522" ht="12.75" customHeight="1">
      <c r="A522" s="223"/>
      <c r="B522" s="223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223"/>
      <c r="T522" s="223"/>
      <c r="U522" s="223"/>
      <c r="V522" s="223"/>
      <c r="W522" s="223"/>
      <c r="X522" s="223"/>
      <c r="Y522" s="223"/>
      <c r="Z522" s="223"/>
    </row>
    <row r="523" ht="12.75" customHeight="1">
      <c r="A523" s="223"/>
      <c r="B523" s="223"/>
      <c r="C523" s="223"/>
      <c r="D523" s="223"/>
      <c r="E523" s="223"/>
      <c r="F523" s="223"/>
      <c r="G523" s="223"/>
      <c r="H523" s="223"/>
      <c r="I523" s="223"/>
      <c r="J523" s="223"/>
      <c r="K523" s="223"/>
      <c r="L523" s="223"/>
      <c r="M523" s="223"/>
      <c r="N523" s="223"/>
      <c r="O523" s="223"/>
      <c r="P523" s="223"/>
      <c r="Q523" s="223"/>
      <c r="R523" s="223"/>
      <c r="S523" s="223"/>
      <c r="T523" s="223"/>
      <c r="U523" s="223"/>
      <c r="V523" s="223"/>
      <c r="W523" s="223"/>
      <c r="X523" s="223"/>
      <c r="Y523" s="223"/>
      <c r="Z523" s="223"/>
    </row>
    <row r="524" ht="12.75" customHeight="1">
      <c r="A524" s="223"/>
      <c r="B524" s="223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223"/>
      <c r="T524" s="223"/>
      <c r="U524" s="223"/>
      <c r="V524" s="223"/>
      <c r="W524" s="223"/>
      <c r="X524" s="223"/>
      <c r="Y524" s="223"/>
      <c r="Z524" s="223"/>
    </row>
    <row r="525" ht="12.75" customHeight="1">
      <c r="A525" s="223"/>
      <c r="B525" s="223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223"/>
      <c r="T525" s="223"/>
      <c r="U525" s="223"/>
      <c r="V525" s="223"/>
      <c r="W525" s="223"/>
      <c r="X525" s="223"/>
      <c r="Y525" s="223"/>
      <c r="Z525" s="223"/>
    </row>
    <row r="526" ht="12.75" customHeight="1">
      <c r="A526" s="223"/>
      <c r="B526" s="223"/>
      <c r="C526" s="223"/>
      <c r="D526" s="223"/>
      <c r="E526" s="223"/>
      <c r="F526" s="223"/>
      <c r="G526" s="223"/>
      <c r="H526" s="223"/>
      <c r="I526" s="223"/>
      <c r="J526" s="223"/>
      <c r="K526" s="223"/>
      <c r="L526" s="223"/>
      <c r="M526" s="223"/>
      <c r="N526" s="223"/>
      <c r="O526" s="223"/>
      <c r="P526" s="223"/>
      <c r="Q526" s="223"/>
      <c r="R526" s="223"/>
      <c r="S526" s="223"/>
      <c r="T526" s="223"/>
      <c r="U526" s="223"/>
      <c r="V526" s="223"/>
      <c r="W526" s="223"/>
      <c r="X526" s="223"/>
      <c r="Y526" s="223"/>
      <c r="Z526" s="223"/>
    </row>
    <row r="527" ht="12.75" customHeight="1">
      <c r="A527" s="223"/>
      <c r="B527" s="223"/>
      <c r="C527" s="223"/>
      <c r="D527" s="223"/>
      <c r="E527" s="223"/>
      <c r="F527" s="223"/>
      <c r="G527" s="223"/>
      <c r="H527" s="223"/>
      <c r="I527" s="223"/>
      <c r="J527" s="223"/>
      <c r="K527" s="223"/>
      <c r="L527" s="223"/>
      <c r="M527" s="223"/>
      <c r="N527" s="223"/>
      <c r="O527" s="223"/>
      <c r="P527" s="223"/>
      <c r="Q527" s="223"/>
      <c r="R527" s="223"/>
      <c r="S527" s="223"/>
      <c r="T527" s="223"/>
      <c r="U527" s="223"/>
      <c r="V527" s="223"/>
      <c r="W527" s="223"/>
      <c r="X527" s="223"/>
      <c r="Y527" s="223"/>
      <c r="Z527" s="223"/>
    </row>
    <row r="528" ht="12.75" customHeight="1">
      <c r="A528" s="223"/>
      <c r="B528" s="223"/>
      <c r="C528" s="223"/>
      <c r="D528" s="223"/>
      <c r="E528" s="223"/>
      <c r="F528" s="223"/>
      <c r="G528" s="223"/>
      <c r="H528" s="223"/>
      <c r="I528" s="223"/>
      <c r="J528" s="223"/>
      <c r="K528" s="223"/>
      <c r="L528" s="223"/>
      <c r="M528" s="223"/>
      <c r="N528" s="223"/>
      <c r="O528" s="223"/>
      <c r="P528" s="223"/>
      <c r="Q528" s="223"/>
      <c r="R528" s="223"/>
      <c r="S528" s="223"/>
      <c r="T528" s="223"/>
      <c r="U528" s="223"/>
      <c r="V528" s="223"/>
      <c r="W528" s="223"/>
      <c r="X528" s="223"/>
      <c r="Y528" s="223"/>
      <c r="Z528" s="223"/>
    </row>
    <row r="529" ht="12.75" customHeight="1">
      <c r="A529" s="223"/>
      <c r="B529" s="223"/>
      <c r="C529" s="223"/>
      <c r="D529" s="223"/>
      <c r="E529" s="223"/>
      <c r="F529" s="223"/>
      <c r="G529" s="223"/>
      <c r="H529" s="223"/>
      <c r="I529" s="223"/>
      <c r="J529" s="223"/>
      <c r="K529" s="223"/>
      <c r="L529" s="223"/>
      <c r="M529" s="223"/>
      <c r="N529" s="223"/>
      <c r="O529" s="223"/>
      <c r="P529" s="223"/>
      <c r="Q529" s="223"/>
      <c r="R529" s="223"/>
      <c r="S529" s="223"/>
      <c r="T529" s="223"/>
      <c r="U529" s="223"/>
      <c r="V529" s="223"/>
      <c r="W529" s="223"/>
      <c r="X529" s="223"/>
      <c r="Y529" s="223"/>
      <c r="Z529" s="223"/>
    </row>
    <row r="530" ht="12.75" customHeight="1">
      <c r="A530" s="223"/>
      <c r="B530" s="223"/>
      <c r="C530" s="223"/>
      <c r="D530" s="223"/>
      <c r="E530" s="223"/>
      <c r="F530" s="223"/>
      <c r="G530" s="223"/>
      <c r="H530" s="223"/>
      <c r="I530" s="223"/>
      <c r="J530" s="223"/>
      <c r="K530" s="223"/>
      <c r="L530" s="223"/>
      <c r="M530" s="223"/>
      <c r="N530" s="223"/>
      <c r="O530" s="223"/>
      <c r="P530" s="223"/>
      <c r="Q530" s="223"/>
      <c r="R530" s="223"/>
      <c r="S530" s="223"/>
      <c r="T530" s="223"/>
      <c r="U530" s="223"/>
      <c r="V530" s="223"/>
      <c r="W530" s="223"/>
      <c r="X530" s="223"/>
      <c r="Y530" s="223"/>
      <c r="Z530" s="223"/>
    </row>
    <row r="531" ht="12.75" customHeight="1">
      <c r="A531" s="223"/>
      <c r="B531" s="223"/>
      <c r="C531" s="223"/>
      <c r="D531" s="223"/>
      <c r="E531" s="223"/>
      <c r="F531" s="223"/>
      <c r="G531" s="223"/>
      <c r="H531" s="223"/>
      <c r="I531" s="223"/>
      <c r="J531" s="223"/>
      <c r="K531" s="223"/>
      <c r="L531" s="223"/>
      <c r="M531" s="223"/>
      <c r="N531" s="223"/>
      <c r="O531" s="223"/>
      <c r="P531" s="223"/>
      <c r="Q531" s="223"/>
      <c r="R531" s="223"/>
      <c r="S531" s="223"/>
      <c r="T531" s="223"/>
      <c r="U531" s="223"/>
      <c r="V531" s="223"/>
      <c r="W531" s="223"/>
      <c r="X531" s="223"/>
      <c r="Y531" s="223"/>
      <c r="Z531" s="223"/>
    </row>
    <row r="532" ht="12.75" customHeight="1">
      <c r="A532" s="223"/>
      <c r="B532" s="223"/>
      <c r="C532" s="223"/>
      <c r="D532" s="223"/>
      <c r="E532" s="223"/>
      <c r="F532" s="223"/>
      <c r="G532" s="223"/>
      <c r="H532" s="223"/>
      <c r="I532" s="223"/>
      <c r="J532" s="223"/>
      <c r="K532" s="223"/>
      <c r="L532" s="223"/>
      <c r="M532" s="223"/>
      <c r="N532" s="223"/>
      <c r="O532" s="223"/>
      <c r="P532" s="223"/>
      <c r="Q532" s="223"/>
      <c r="R532" s="223"/>
      <c r="S532" s="223"/>
      <c r="T532" s="223"/>
      <c r="U532" s="223"/>
      <c r="V532" s="223"/>
      <c r="W532" s="223"/>
      <c r="X532" s="223"/>
      <c r="Y532" s="223"/>
      <c r="Z532" s="223"/>
    </row>
    <row r="533" ht="12.75" customHeight="1">
      <c r="A533" s="223"/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223"/>
      <c r="T533" s="223"/>
      <c r="U533" s="223"/>
      <c r="V533" s="223"/>
      <c r="W533" s="223"/>
      <c r="X533" s="223"/>
      <c r="Y533" s="223"/>
      <c r="Z533" s="223"/>
    </row>
    <row r="534" ht="12.75" customHeight="1">
      <c r="A534" s="223"/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223"/>
      <c r="T534" s="223"/>
      <c r="U534" s="223"/>
      <c r="V534" s="223"/>
      <c r="W534" s="223"/>
      <c r="X534" s="223"/>
      <c r="Y534" s="223"/>
      <c r="Z534" s="223"/>
    </row>
    <row r="535" ht="12.75" customHeight="1">
      <c r="A535" s="223"/>
      <c r="B535" s="223"/>
      <c r="C535" s="223"/>
      <c r="D535" s="223"/>
      <c r="E535" s="223"/>
      <c r="F535" s="223"/>
      <c r="G535" s="223"/>
      <c r="H535" s="223"/>
      <c r="I535" s="223"/>
      <c r="J535" s="223"/>
      <c r="K535" s="223"/>
      <c r="L535" s="223"/>
      <c r="M535" s="223"/>
      <c r="N535" s="223"/>
      <c r="O535" s="223"/>
      <c r="P535" s="223"/>
      <c r="Q535" s="223"/>
      <c r="R535" s="223"/>
      <c r="S535" s="223"/>
      <c r="T535" s="223"/>
      <c r="U535" s="223"/>
      <c r="V535" s="223"/>
      <c r="W535" s="223"/>
      <c r="X535" s="223"/>
      <c r="Y535" s="223"/>
      <c r="Z535" s="223"/>
    </row>
    <row r="536" ht="12.75" customHeight="1">
      <c r="A536" s="223"/>
      <c r="B536" s="223"/>
      <c r="C536" s="223"/>
      <c r="D536" s="223"/>
      <c r="E536" s="223"/>
      <c r="F536" s="223"/>
      <c r="G536" s="223"/>
      <c r="H536" s="223"/>
      <c r="I536" s="223"/>
      <c r="J536" s="223"/>
      <c r="K536" s="223"/>
      <c r="L536" s="223"/>
      <c r="M536" s="223"/>
      <c r="N536" s="223"/>
      <c r="O536" s="223"/>
      <c r="P536" s="223"/>
      <c r="Q536" s="223"/>
      <c r="R536" s="223"/>
      <c r="S536" s="223"/>
      <c r="T536" s="223"/>
      <c r="U536" s="223"/>
      <c r="V536" s="223"/>
      <c r="W536" s="223"/>
      <c r="X536" s="223"/>
      <c r="Y536" s="223"/>
      <c r="Z536" s="223"/>
    </row>
    <row r="537" ht="12.75" customHeight="1">
      <c r="A537" s="223"/>
      <c r="B537" s="223"/>
      <c r="C537" s="223"/>
      <c r="D537" s="223"/>
      <c r="E537" s="223"/>
      <c r="F537" s="223"/>
      <c r="G537" s="223"/>
      <c r="H537" s="223"/>
      <c r="I537" s="223"/>
      <c r="J537" s="223"/>
      <c r="K537" s="223"/>
      <c r="L537" s="223"/>
      <c r="M537" s="223"/>
      <c r="N537" s="223"/>
      <c r="O537" s="223"/>
      <c r="P537" s="223"/>
      <c r="Q537" s="223"/>
      <c r="R537" s="223"/>
      <c r="S537" s="223"/>
      <c r="T537" s="223"/>
      <c r="U537" s="223"/>
      <c r="V537" s="223"/>
      <c r="W537" s="223"/>
      <c r="X537" s="223"/>
      <c r="Y537" s="223"/>
      <c r="Z537" s="223"/>
    </row>
    <row r="538" ht="12.75" customHeight="1">
      <c r="A538" s="223"/>
      <c r="B538" s="223"/>
      <c r="C538" s="223"/>
      <c r="D538" s="223"/>
      <c r="E538" s="223"/>
      <c r="F538" s="223"/>
      <c r="G538" s="223"/>
      <c r="H538" s="223"/>
      <c r="I538" s="223"/>
      <c r="J538" s="223"/>
      <c r="K538" s="223"/>
      <c r="L538" s="223"/>
      <c r="M538" s="223"/>
      <c r="N538" s="223"/>
      <c r="O538" s="223"/>
      <c r="P538" s="223"/>
      <c r="Q538" s="223"/>
      <c r="R538" s="223"/>
      <c r="S538" s="223"/>
      <c r="T538" s="223"/>
      <c r="U538" s="223"/>
      <c r="V538" s="223"/>
      <c r="W538" s="223"/>
      <c r="X538" s="223"/>
      <c r="Y538" s="223"/>
      <c r="Z538" s="223"/>
    </row>
    <row r="539" ht="12.75" customHeight="1">
      <c r="A539" s="223"/>
      <c r="B539" s="223"/>
      <c r="C539" s="223"/>
      <c r="D539" s="223"/>
      <c r="E539" s="223"/>
      <c r="F539" s="223"/>
      <c r="G539" s="223"/>
      <c r="H539" s="223"/>
      <c r="I539" s="223"/>
      <c r="J539" s="223"/>
      <c r="K539" s="223"/>
      <c r="L539" s="223"/>
      <c r="M539" s="223"/>
      <c r="N539" s="223"/>
      <c r="O539" s="223"/>
      <c r="P539" s="223"/>
      <c r="Q539" s="223"/>
      <c r="R539" s="223"/>
      <c r="S539" s="223"/>
      <c r="T539" s="223"/>
      <c r="U539" s="223"/>
      <c r="V539" s="223"/>
      <c r="W539" s="223"/>
      <c r="X539" s="223"/>
      <c r="Y539" s="223"/>
      <c r="Z539" s="223"/>
    </row>
    <row r="540" ht="12.75" customHeight="1">
      <c r="A540" s="223"/>
      <c r="B540" s="223"/>
      <c r="C540" s="223"/>
      <c r="D540" s="223"/>
      <c r="E540" s="223"/>
      <c r="F540" s="223"/>
      <c r="G540" s="223"/>
      <c r="H540" s="223"/>
      <c r="I540" s="223"/>
      <c r="J540" s="223"/>
      <c r="K540" s="223"/>
      <c r="L540" s="223"/>
      <c r="M540" s="223"/>
      <c r="N540" s="223"/>
      <c r="O540" s="223"/>
      <c r="P540" s="223"/>
      <c r="Q540" s="223"/>
      <c r="R540" s="223"/>
      <c r="S540" s="223"/>
      <c r="T540" s="223"/>
      <c r="U540" s="223"/>
      <c r="V540" s="223"/>
      <c r="W540" s="223"/>
      <c r="X540" s="223"/>
      <c r="Y540" s="223"/>
      <c r="Z540" s="223"/>
    </row>
    <row r="541" ht="12.75" customHeight="1">
      <c r="A541" s="223"/>
      <c r="B541" s="223"/>
      <c r="C541" s="223"/>
      <c r="D541" s="223"/>
      <c r="E541" s="223"/>
      <c r="F541" s="223"/>
      <c r="G541" s="223"/>
      <c r="H541" s="223"/>
      <c r="I541" s="223"/>
      <c r="J541" s="223"/>
      <c r="K541" s="223"/>
      <c r="L541" s="223"/>
      <c r="M541" s="223"/>
      <c r="N541" s="223"/>
      <c r="O541" s="223"/>
      <c r="P541" s="223"/>
      <c r="Q541" s="223"/>
      <c r="R541" s="223"/>
      <c r="S541" s="223"/>
      <c r="T541" s="223"/>
      <c r="U541" s="223"/>
      <c r="V541" s="223"/>
      <c r="W541" s="223"/>
      <c r="X541" s="223"/>
      <c r="Y541" s="223"/>
      <c r="Z541" s="223"/>
    </row>
    <row r="542" ht="12.75" customHeight="1">
      <c r="A542" s="223"/>
      <c r="B542" s="223"/>
      <c r="C542" s="223"/>
      <c r="D542" s="223"/>
      <c r="E542" s="223"/>
      <c r="F542" s="223"/>
      <c r="G542" s="223"/>
      <c r="H542" s="223"/>
      <c r="I542" s="223"/>
      <c r="J542" s="223"/>
      <c r="K542" s="223"/>
      <c r="L542" s="223"/>
      <c r="M542" s="223"/>
      <c r="N542" s="223"/>
      <c r="O542" s="223"/>
      <c r="P542" s="223"/>
      <c r="Q542" s="223"/>
      <c r="R542" s="223"/>
      <c r="S542" s="223"/>
      <c r="T542" s="223"/>
      <c r="U542" s="223"/>
      <c r="V542" s="223"/>
      <c r="W542" s="223"/>
      <c r="X542" s="223"/>
      <c r="Y542" s="223"/>
      <c r="Z542" s="223"/>
    </row>
    <row r="543" ht="12.75" customHeight="1">
      <c r="A543" s="223"/>
      <c r="B543" s="223"/>
      <c r="C543" s="223"/>
      <c r="D543" s="223"/>
      <c r="E543" s="223"/>
      <c r="F543" s="223"/>
      <c r="G543" s="223"/>
      <c r="H543" s="223"/>
      <c r="I543" s="223"/>
      <c r="J543" s="223"/>
      <c r="K543" s="223"/>
      <c r="L543" s="223"/>
      <c r="M543" s="223"/>
      <c r="N543" s="223"/>
      <c r="O543" s="223"/>
      <c r="P543" s="223"/>
      <c r="Q543" s="223"/>
      <c r="R543" s="223"/>
      <c r="S543" s="223"/>
      <c r="T543" s="223"/>
      <c r="U543" s="223"/>
      <c r="V543" s="223"/>
      <c r="W543" s="223"/>
      <c r="X543" s="223"/>
      <c r="Y543" s="223"/>
      <c r="Z543" s="223"/>
    </row>
    <row r="544" ht="12.75" customHeight="1">
      <c r="A544" s="223"/>
      <c r="B544" s="223"/>
      <c r="C544" s="223"/>
      <c r="D544" s="223"/>
      <c r="E544" s="223"/>
      <c r="F544" s="223"/>
      <c r="G544" s="223"/>
      <c r="H544" s="223"/>
      <c r="I544" s="223"/>
      <c r="J544" s="223"/>
      <c r="K544" s="223"/>
      <c r="L544" s="223"/>
      <c r="M544" s="223"/>
      <c r="N544" s="223"/>
      <c r="O544" s="223"/>
      <c r="P544" s="223"/>
      <c r="Q544" s="223"/>
      <c r="R544" s="223"/>
      <c r="S544" s="223"/>
      <c r="T544" s="223"/>
      <c r="U544" s="223"/>
      <c r="V544" s="223"/>
      <c r="W544" s="223"/>
      <c r="X544" s="223"/>
      <c r="Y544" s="223"/>
      <c r="Z544" s="223"/>
    </row>
    <row r="545" ht="12.75" customHeight="1">
      <c r="A545" s="223"/>
      <c r="B545" s="223"/>
      <c r="C545" s="223"/>
      <c r="D545" s="223"/>
      <c r="E545" s="223"/>
      <c r="F545" s="223"/>
      <c r="G545" s="223"/>
      <c r="H545" s="223"/>
      <c r="I545" s="223"/>
      <c r="J545" s="223"/>
      <c r="K545" s="223"/>
      <c r="L545" s="223"/>
      <c r="M545" s="223"/>
      <c r="N545" s="223"/>
      <c r="O545" s="223"/>
      <c r="P545" s="223"/>
      <c r="Q545" s="223"/>
      <c r="R545" s="223"/>
      <c r="S545" s="223"/>
      <c r="T545" s="223"/>
      <c r="U545" s="223"/>
      <c r="V545" s="223"/>
      <c r="W545" s="223"/>
      <c r="X545" s="223"/>
      <c r="Y545" s="223"/>
      <c r="Z545" s="223"/>
    </row>
    <row r="546" ht="12.75" customHeight="1">
      <c r="A546" s="223"/>
      <c r="B546" s="223"/>
      <c r="C546" s="223"/>
      <c r="D546" s="223"/>
      <c r="E546" s="223"/>
      <c r="F546" s="223"/>
      <c r="G546" s="223"/>
      <c r="H546" s="223"/>
      <c r="I546" s="223"/>
      <c r="J546" s="223"/>
      <c r="K546" s="223"/>
      <c r="L546" s="223"/>
      <c r="M546" s="223"/>
      <c r="N546" s="223"/>
      <c r="O546" s="223"/>
      <c r="P546" s="223"/>
      <c r="Q546" s="223"/>
      <c r="R546" s="223"/>
      <c r="S546" s="223"/>
      <c r="T546" s="223"/>
      <c r="U546" s="223"/>
      <c r="V546" s="223"/>
      <c r="W546" s="223"/>
      <c r="X546" s="223"/>
      <c r="Y546" s="223"/>
      <c r="Z546" s="223"/>
    </row>
    <row r="547" ht="12.75" customHeight="1">
      <c r="A547" s="223"/>
      <c r="B547" s="223"/>
      <c r="C547" s="223"/>
      <c r="D547" s="223"/>
      <c r="E547" s="223"/>
      <c r="F547" s="223"/>
      <c r="G547" s="223"/>
      <c r="H547" s="223"/>
      <c r="I547" s="223"/>
      <c r="J547" s="223"/>
      <c r="K547" s="223"/>
      <c r="L547" s="223"/>
      <c r="M547" s="223"/>
      <c r="N547" s="223"/>
      <c r="O547" s="223"/>
      <c r="P547" s="223"/>
      <c r="Q547" s="223"/>
      <c r="R547" s="223"/>
      <c r="S547" s="223"/>
      <c r="T547" s="223"/>
      <c r="U547" s="223"/>
      <c r="V547" s="223"/>
      <c r="W547" s="223"/>
      <c r="X547" s="223"/>
      <c r="Y547" s="223"/>
      <c r="Z547" s="223"/>
    </row>
    <row r="548" ht="12.75" customHeight="1">
      <c r="A548" s="223"/>
      <c r="B548" s="223"/>
      <c r="C548" s="223"/>
      <c r="D548" s="223"/>
      <c r="E548" s="223"/>
      <c r="F548" s="223"/>
      <c r="G548" s="223"/>
      <c r="H548" s="223"/>
      <c r="I548" s="223"/>
      <c r="J548" s="223"/>
      <c r="K548" s="223"/>
      <c r="L548" s="223"/>
      <c r="M548" s="223"/>
      <c r="N548" s="223"/>
      <c r="O548" s="223"/>
      <c r="P548" s="223"/>
      <c r="Q548" s="223"/>
      <c r="R548" s="223"/>
      <c r="S548" s="223"/>
      <c r="T548" s="223"/>
      <c r="U548" s="223"/>
      <c r="V548" s="223"/>
      <c r="W548" s="223"/>
      <c r="X548" s="223"/>
      <c r="Y548" s="223"/>
      <c r="Z548" s="223"/>
    </row>
    <row r="549" ht="12.75" customHeight="1">
      <c r="A549" s="223"/>
      <c r="B549" s="223"/>
      <c r="C549" s="223"/>
      <c r="D549" s="223"/>
      <c r="E549" s="223"/>
      <c r="F549" s="223"/>
      <c r="G549" s="223"/>
      <c r="H549" s="223"/>
      <c r="I549" s="223"/>
      <c r="J549" s="223"/>
      <c r="K549" s="223"/>
      <c r="L549" s="223"/>
      <c r="M549" s="223"/>
      <c r="N549" s="223"/>
      <c r="O549" s="223"/>
      <c r="P549" s="223"/>
      <c r="Q549" s="223"/>
      <c r="R549" s="223"/>
      <c r="S549" s="223"/>
      <c r="T549" s="223"/>
      <c r="U549" s="223"/>
      <c r="V549" s="223"/>
      <c r="W549" s="223"/>
      <c r="X549" s="223"/>
      <c r="Y549" s="223"/>
      <c r="Z549" s="223"/>
    </row>
    <row r="550" ht="12.75" customHeight="1">
      <c r="A550" s="223"/>
      <c r="B550" s="223"/>
      <c r="C550" s="223"/>
      <c r="D550" s="223"/>
      <c r="E550" s="223"/>
      <c r="F550" s="223"/>
      <c r="G550" s="223"/>
      <c r="H550" s="223"/>
      <c r="I550" s="223"/>
      <c r="J550" s="223"/>
      <c r="K550" s="223"/>
      <c r="L550" s="223"/>
      <c r="M550" s="223"/>
      <c r="N550" s="223"/>
      <c r="O550" s="223"/>
      <c r="P550" s="223"/>
      <c r="Q550" s="223"/>
      <c r="R550" s="223"/>
      <c r="S550" s="223"/>
      <c r="T550" s="223"/>
      <c r="U550" s="223"/>
      <c r="V550" s="223"/>
      <c r="W550" s="223"/>
      <c r="X550" s="223"/>
      <c r="Y550" s="223"/>
      <c r="Z550" s="223"/>
    </row>
    <row r="551" ht="12.75" customHeight="1">
      <c r="A551" s="223"/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</row>
    <row r="552" ht="12.75" customHeight="1">
      <c r="A552" s="223"/>
      <c r="B552" s="223"/>
      <c r="C552" s="223"/>
      <c r="D552" s="223"/>
      <c r="E552" s="223"/>
      <c r="F552" s="223"/>
      <c r="G552" s="223"/>
      <c r="H552" s="223"/>
      <c r="I552" s="223"/>
      <c r="J552" s="223"/>
      <c r="K552" s="223"/>
      <c r="L552" s="223"/>
      <c r="M552" s="223"/>
      <c r="N552" s="223"/>
      <c r="O552" s="223"/>
      <c r="P552" s="223"/>
      <c r="Q552" s="223"/>
      <c r="R552" s="223"/>
      <c r="S552" s="223"/>
      <c r="T552" s="223"/>
      <c r="U552" s="223"/>
      <c r="V552" s="223"/>
      <c r="W552" s="223"/>
      <c r="X552" s="223"/>
      <c r="Y552" s="223"/>
      <c r="Z552" s="223"/>
    </row>
    <row r="553" ht="12.75" customHeight="1">
      <c r="A553" s="223"/>
      <c r="B553" s="223"/>
      <c r="C553" s="223"/>
      <c r="D553" s="223"/>
      <c r="E553" s="223"/>
      <c r="F553" s="223"/>
      <c r="G553" s="223"/>
      <c r="H553" s="223"/>
      <c r="I553" s="223"/>
      <c r="J553" s="223"/>
      <c r="K553" s="223"/>
      <c r="L553" s="223"/>
      <c r="M553" s="223"/>
      <c r="N553" s="223"/>
      <c r="O553" s="223"/>
      <c r="P553" s="223"/>
      <c r="Q553" s="223"/>
      <c r="R553" s="223"/>
      <c r="S553" s="223"/>
      <c r="T553" s="223"/>
      <c r="U553" s="223"/>
      <c r="V553" s="223"/>
      <c r="W553" s="223"/>
      <c r="X553" s="223"/>
      <c r="Y553" s="223"/>
      <c r="Z553" s="223"/>
    </row>
    <row r="554" ht="12.75" customHeight="1">
      <c r="A554" s="223"/>
      <c r="B554" s="223"/>
      <c r="C554" s="223"/>
      <c r="D554" s="223"/>
      <c r="E554" s="223"/>
      <c r="F554" s="223"/>
      <c r="G554" s="223"/>
      <c r="H554" s="223"/>
      <c r="I554" s="223"/>
      <c r="J554" s="223"/>
      <c r="K554" s="223"/>
      <c r="L554" s="223"/>
      <c r="M554" s="223"/>
      <c r="N554" s="223"/>
      <c r="O554" s="223"/>
      <c r="P554" s="223"/>
      <c r="Q554" s="223"/>
      <c r="R554" s="223"/>
      <c r="S554" s="223"/>
      <c r="T554" s="223"/>
      <c r="U554" s="223"/>
      <c r="V554" s="223"/>
      <c r="W554" s="223"/>
      <c r="X554" s="223"/>
      <c r="Y554" s="223"/>
      <c r="Z554" s="223"/>
    </row>
    <row r="555" ht="12.75" customHeight="1">
      <c r="A555" s="223"/>
      <c r="B555" s="223"/>
      <c r="C555" s="223"/>
      <c r="D555" s="223"/>
      <c r="E555" s="223"/>
      <c r="F555" s="223"/>
      <c r="G555" s="223"/>
      <c r="H555" s="223"/>
      <c r="I555" s="223"/>
      <c r="J555" s="223"/>
      <c r="K555" s="223"/>
      <c r="L555" s="223"/>
      <c r="M555" s="223"/>
      <c r="N555" s="223"/>
      <c r="O555" s="223"/>
      <c r="P555" s="223"/>
      <c r="Q555" s="223"/>
      <c r="R555" s="223"/>
      <c r="S555" s="223"/>
      <c r="T555" s="223"/>
      <c r="U555" s="223"/>
      <c r="V555" s="223"/>
      <c r="W555" s="223"/>
      <c r="X555" s="223"/>
      <c r="Y555" s="223"/>
      <c r="Z555" s="223"/>
    </row>
    <row r="556" ht="12.75" customHeight="1">
      <c r="A556" s="223"/>
      <c r="B556" s="223"/>
      <c r="C556" s="223"/>
      <c r="D556" s="223"/>
      <c r="E556" s="223"/>
      <c r="F556" s="223"/>
      <c r="G556" s="223"/>
      <c r="H556" s="223"/>
      <c r="I556" s="223"/>
      <c r="J556" s="223"/>
      <c r="K556" s="223"/>
      <c r="L556" s="223"/>
      <c r="M556" s="223"/>
      <c r="N556" s="223"/>
      <c r="O556" s="223"/>
      <c r="P556" s="223"/>
      <c r="Q556" s="223"/>
      <c r="R556" s="223"/>
      <c r="S556" s="223"/>
      <c r="T556" s="223"/>
      <c r="U556" s="223"/>
      <c r="V556" s="223"/>
      <c r="W556" s="223"/>
      <c r="X556" s="223"/>
      <c r="Y556" s="223"/>
      <c r="Z556" s="223"/>
    </row>
    <row r="557" ht="12.75" customHeight="1">
      <c r="A557" s="223"/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223"/>
      <c r="T557" s="223"/>
      <c r="U557" s="223"/>
      <c r="V557" s="223"/>
      <c r="W557" s="223"/>
      <c r="X557" s="223"/>
      <c r="Y557" s="223"/>
      <c r="Z557" s="223"/>
    </row>
    <row r="558" ht="12.75" customHeight="1">
      <c r="A558" s="223"/>
      <c r="B558" s="223"/>
      <c r="C558" s="223"/>
      <c r="D558" s="223"/>
      <c r="E558" s="223"/>
      <c r="F558" s="223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223"/>
      <c r="T558" s="223"/>
      <c r="U558" s="223"/>
      <c r="V558" s="223"/>
      <c r="W558" s="223"/>
      <c r="X558" s="223"/>
      <c r="Y558" s="223"/>
      <c r="Z558" s="223"/>
    </row>
    <row r="559" ht="12.75" customHeight="1">
      <c r="A559" s="223"/>
      <c r="B559" s="223"/>
      <c r="C559" s="223"/>
      <c r="D559" s="223"/>
      <c r="E559" s="223"/>
      <c r="F559" s="223"/>
      <c r="G559" s="223"/>
      <c r="H559" s="223"/>
      <c r="I559" s="223"/>
      <c r="J559" s="223"/>
      <c r="K559" s="223"/>
      <c r="L559" s="223"/>
      <c r="M559" s="223"/>
      <c r="N559" s="223"/>
      <c r="O559" s="223"/>
      <c r="P559" s="223"/>
      <c r="Q559" s="223"/>
      <c r="R559" s="223"/>
      <c r="S559" s="223"/>
      <c r="T559" s="223"/>
      <c r="U559" s="223"/>
      <c r="V559" s="223"/>
      <c r="W559" s="223"/>
      <c r="X559" s="223"/>
      <c r="Y559" s="223"/>
      <c r="Z559" s="223"/>
    </row>
    <row r="560" ht="12.75" customHeight="1">
      <c r="A560" s="223"/>
      <c r="B560" s="223"/>
      <c r="C560" s="223"/>
      <c r="D560" s="223"/>
      <c r="E560" s="223"/>
      <c r="F560" s="223"/>
      <c r="G560" s="223"/>
      <c r="H560" s="223"/>
      <c r="I560" s="223"/>
      <c r="J560" s="223"/>
      <c r="K560" s="223"/>
      <c r="L560" s="223"/>
      <c r="M560" s="223"/>
      <c r="N560" s="223"/>
      <c r="O560" s="223"/>
      <c r="P560" s="223"/>
      <c r="Q560" s="223"/>
      <c r="R560" s="223"/>
      <c r="S560" s="223"/>
      <c r="T560" s="223"/>
      <c r="U560" s="223"/>
      <c r="V560" s="223"/>
      <c r="W560" s="223"/>
      <c r="X560" s="223"/>
      <c r="Y560" s="223"/>
      <c r="Z560" s="223"/>
    </row>
    <row r="561" ht="12.75" customHeight="1">
      <c r="A561" s="223"/>
      <c r="B561" s="223"/>
      <c r="C561" s="223"/>
      <c r="D561" s="223"/>
      <c r="E561" s="223"/>
      <c r="F561" s="223"/>
      <c r="G561" s="223"/>
      <c r="H561" s="223"/>
      <c r="I561" s="223"/>
      <c r="J561" s="223"/>
      <c r="K561" s="223"/>
      <c r="L561" s="223"/>
      <c r="M561" s="223"/>
      <c r="N561" s="223"/>
      <c r="O561" s="223"/>
      <c r="P561" s="223"/>
      <c r="Q561" s="223"/>
      <c r="R561" s="223"/>
      <c r="S561" s="223"/>
      <c r="T561" s="223"/>
      <c r="U561" s="223"/>
      <c r="V561" s="223"/>
      <c r="W561" s="223"/>
      <c r="X561" s="223"/>
      <c r="Y561" s="223"/>
      <c r="Z561" s="223"/>
    </row>
    <row r="562" ht="12.75" customHeight="1">
      <c r="A562" s="223"/>
      <c r="B562" s="223"/>
      <c r="C562" s="223"/>
      <c r="D562" s="223"/>
      <c r="E562" s="223"/>
      <c r="F562" s="223"/>
      <c r="G562" s="223"/>
      <c r="H562" s="223"/>
      <c r="I562" s="223"/>
      <c r="J562" s="223"/>
      <c r="K562" s="223"/>
      <c r="L562" s="223"/>
      <c r="M562" s="223"/>
      <c r="N562" s="223"/>
      <c r="O562" s="223"/>
      <c r="P562" s="223"/>
      <c r="Q562" s="223"/>
      <c r="R562" s="223"/>
      <c r="S562" s="223"/>
      <c r="T562" s="223"/>
      <c r="U562" s="223"/>
      <c r="V562" s="223"/>
      <c r="W562" s="223"/>
      <c r="X562" s="223"/>
      <c r="Y562" s="223"/>
      <c r="Z562" s="223"/>
    </row>
    <row r="563" ht="12.75" customHeight="1">
      <c r="A563" s="223"/>
      <c r="B563" s="223"/>
      <c r="C563" s="223"/>
      <c r="D563" s="223"/>
      <c r="E563" s="223"/>
      <c r="F563" s="223"/>
      <c r="G563" s="223"/>
      <c r="H563" s="223"/>
      <c r="I563" s="223"/>
      <c r="J563" s="223"/>
      <c r="K563" s="223"/>
      <c r="L563" s="223"/>
      <c r="M563" s="223"/>
      <c r="N563" s="223"/>
      <c r="O563" s="223"/>
      <c r="P563" s="223"/>
      <c r="Q563" s="223"/>
      <c r="R563" s="223"/>
      <c r="S563" s="223"/>
      <c r="T563" s="223"/>
      <c r="U563" s="223"/>
      <c r="V563" s="223"/>
      <c r="W563" s="223"/>
      <c r="X563" s="223"/>
      <c r="Y563" s="223"/>
      <c r="Z563" s="223"/>
    </row>
    <row r="564" ht="12.75" customHeight="1">
      <c r="A564" s="223"/>
      <c r="B564" s="223"/>
      <c r="C564" s="223"/>
      <c r="D564" s="223"/>
      <c r="E564" s="223"/>
      <c r="F564" s="223"/>
      <c r="G564" s="223"/>
      <c r="H564" s="223"/>
      <c r="I564" s="223"/>
      <c r="J564" s="223"/>
      <c r="K564" s="223"/>
      <c r="L564" s="223"/>
      <c r="M564" s="223"/>
      <c r="N564" s="223"/>
      <c r="O564" s="223"/>
      <c r="P564" s="223"/>
      <c r="Q564" s="223"/>
      <c r="R564" s="223"/>
      <c r="S564" s="223"/>
      <c r="T564" s="223"/>
      <c r="U564" s="223"/>
      <c r="V564" s="223"/>
      <c r="W564" s="223"/>
      <c r="X564" s="223"/>
      <c r="Y564" s="223"/>
      <c r="Z564" s="223"/>
    </row>
    <row r="565" ht="12.75" customHeight="1">
      <c r="A565" s="223"/>
      <c r="B565" s="223"/>
      <c r="C565" s="223"/>
      <c r="D565" s="223"/>
      <c r="E565" s="223"/>
      <c r="F565" s="223"/>
      <c r="G565" s="223"/>
      <c r="H565" s="223"/>
      <c r="I565" s="223"/>
      <c r="J565" s="223"/>
      <c r="K565" s="223"/>
      <c r="L565" s="223"/>
      <c r="M565" s="223"/>
      <c r="N565" s="223"/>
      <c r="O565" s="223"/>
      <c r="P565" s="223"/>
      <c r="Q565" s="223"/>
      <c r="R565" s="223"/>
      <c r="S565" s="223"/>
      <c r="T565" s="223"/>
      <c r="U565" s="223"/>
      <c r="V565" s="223"/>
      <c r="W565" s="223"/>
      <c r="X565" s="223"/>
      <c r="Y565" s="223"/>
      <c r="Z565" s="223"/>
    </row>
    <row r="566" ht="12.75" customHeight="1">
      <c r="A566" s="223"/>
      <c r="B566" s="223"/>
      <c r="C566" s="223"/>
      <c r="D566" s="223"/>
      <c r="E566" s="223"/>
      <c r="F566" s="223"/>
      <c r="G566" s="223"/>
      <c r="H566" s="223"/>
      <c r="I566" s="223"/>
      <c r="J566" s="223"/>
      <c r="K566" s="223"/>
      <c r="L566" s="223"/>
      <c r="M566" s="223"/>
      <c r="N566" s="223"/>
      <c r="O566" s="223"/>
      <c r="P566" s="223"/>
      <c r="Q566" s="223"/>
      <c r="R566" s="223"/>
      <c r="S566" s="223"/>
      <c r="T566" s="223"/>
      <c r="U566" s="223"/>
      <c r="V566" s="223"/>
      <c r="W566" s="223"/>
      <c r="X566" s="223"/>
      <c r="Y566" s="223"/>
      <c r="Z566" s="223"/>
    </row>
    <row r="567" ht="12.75" customHeight="1">
      <c r="A567" s="223"/>
      <c r="B567" s="223"/>
      <c r="C567" s="223"/>
      <c r="D567" s="223"/>
      <c r="E567" s="223"/>
      <c r="F567" s="223"/>
      <c r="G567" s="223"/>
      <c r="H567" s="223"/>
      <c r="I567" s="223"/>
      <c r="J567" s="223"/>
      <c r="K567" s="223"/>
      <c r="L567" s="223"/>
      <c r="M567" s="223"/>
      <c r="N567" s="223"/>
      <c r="O567" s="223"/>
      <c r="P567" s="223"/>
      <c r="Q567" s="223"/>
      <c r="R567" s="223"/>
      <c r="S567" s="223"/>
      <c r="T567" s="223"/>
      <c r="U567" s="223"/>
      <c r="V567" s="223"/>
      <c r="W567" s="223"/>
      <c r="X567" s="223"/>
      <c r="Y567" s="223"/>
      <c r="Z567" s="223"/>
    </row>
    <row r="568" ht="12.75" customHeight="1">
      <c r="A568" s="223"/>
      <c r="B568" s="223"/>
      <c r="C568" s="223"/>
      <c r="D568" s="223"/>
      <c r="E568" s="223"/>
      <c r="F568" s="223"/>
      <c r="G568" s="223"/>
      <c r="H568" s="223"/>
      <c r="I568" s="223"/>
      <c r="J568" s="223"/>
      <c r="K568" s="223"/>
      <c r="L568" s="223"/>
      <c r="M568" s="223"/>
      <c r="N568" s="223"/>
      <c r="O568" s="223"/>
      <c r="P568" s="223"/>
      <c r="Q568" s="223"/>
      <c r="R568" s="223"/>
      <c r="S568" s="223"/>
      <c r="T568" s="223"/>
      <c r="U568" s="223"/>
      <c r="V568" s="223"/>
      <c r="W568" s="223"/>
      <c r="X568" s="223"/>
      <c r="Y568" s="223"/>
      <c r="Z568" s="223"/>
    </row>
    <row r="569" ht="12.75" customHeight="1">
      <c r="A569" s="223"/>
      <c r="B569" s="223"/>
      <c r="C569" s="223"/>
      <c r="D569" s="223"/>
      <c r="E569" s="223"/>
      <c r="F569" s="223"/>
      <c r="G569" s="223"/>
      <c r="H569" s="223"/>
      <c r="I569" s="223"/>
      <c r="J569" s="223"/>
      <c r="K569" s="223"/>
      <c r="L569" s="223"/>
      <c r="M569" s="223"/>
      <c r="N569" s="223"/>
      <c r="O569" s="223"/>
      <c r="P569" s="223"/>
      <c r="Q569" s="223"/>
      <c r="R569" s="223"/>
      <c r="S569" s="223"/>
      <c r="T569" s="223"/>
      <c r="U569" s="223"/>
      <c r="V569" s="223"/>
      <c r="W569" s="223"/>
      <c r="X569" s="223"/>
      <c r="Y569" s="223"/>
      <c r="Z569" s="223"/>
    </row>
    <row r="570" ht="12.75" customHeight="1">
      <c r="A570" s="223"/>
      <c r="B570" s="223"/>
      <c r="C570" s="223"/>
      <c r="D570" s="223"/>
      <c r="E570" s="223"/>
      <c r="F570" s="223"/>
      <c r="G570" s="223"/>
      <c r="H570" s="223"/>
      <c r="I570" s="223"/>
      <c r="J570" s="223"/>
      <c r="K570" s="223"/>
      <c r="L570" s="223"/>
      <c r="M570" s="223"/>
      <c r="N570" s="223"/>
      <c r="O570" s="223"/>
      <c r="P570" s="223"/>
      <c r="Q570" s="223"/>
      <c r="R570" s="223"/>
      <c r="S570" s="223"/>
      <c r="T570" s="223"/>
      <c r="U570" s="223"/>
      <c r="V570" s="223"/>
      <c r="W570" s="223"/>
      <c r="X570" s="223"/>
      <c r="Y570" s="223"/>
      <c r="Z570" s="223"/>
    </row>
    <row r="571" ht="12.75" customHeight="1">
      <c r="A571" s="223"/>
      <c r="B571" s="223"/>
      <c r="C571" s="223"/>
      <c r="D571" s="223"/>
      <c r="E571" s="223"/>
      <c r="F571" s="223"/>
      <c r="G571" s="223"/>
      <c r="H571" s="223"/>
      <c r="I571" s="223"/>
      <c r="J571" s="223"/>
      <c r="K571" s="223"/>
      <c r="L571" s="223"/>
      <c r="M571" s="223"/>
      <c r="N571" s="223"/>
      <c r="O571" s="223"/>
      <c r="P571" s="223"/>
      <c r="Q571" s="223"/>
      <c r="R571" s="223"/>
      <c r="S571" s="223"/>
      <c r="T571" s="223"/>
      <c r="U571" s="223"/>
      <c r="V571" s="223"/>
      <c r="W571" s="223"/>
      <c r="X571" s="223"/>
      <c r="Y571" s="223"/>
      <c r="Z571" s="223"/>
    </row>
    <row r="572" ht="12.75" customHeight="1">
      <c r="A572" s="223"/>
      <c r="B572" s="223"/>
      <c r="C572" s="223"/>
      <c r="D572" s="223"/>
      <c r="E572" s="223"/>
      <c r="F572" s="223"/>
      <c r="G572" s="223"/>
      <c r="H572" s="223"/>
      <c r="I572" s="223"/>
      <c r="J572" s="223"/>
      <c r="K572" s="223"/>
      <c r="L572" s="223"/>
      <c r="M572" s="223"/>
      <c r="N572" s="223"/>
      <c r="O572" s="223"/>
      <c r="P572" s="223"/>
      <c r="Q572" s="223"/>
      <c r="R572" s="223"/>
      <c r="S572" s="223"/>
      <c r="T572" s="223"/>
      <c r="U572" s="223"/>
      <c r="V572" s="223"/>
      <c r="W572" s="223"/>
      <c r="X572" s="223"/>
      <c r="Y572" s="223"/>
      <c r="Z572" s="223"/>
    </row>
    <row r="573" ht="12.75" customHeight="1">
      <c r="A573" s="223"/>
      <c r="B573" s="223"/>
      <c r="C573" s="223"/>
      <c r="D573" s="223"/>
      <c r="E573" s="223"/>
      <c r="F573" s="223"/>
      <c r="G573" s="223"/>
      <c r="H573" s="223"/>
      <c r="I573" s="223"/>
      <c r="J573" s="223"/>
      <c r="K573" s="223"/>
      <c r="L573" s="223"/>
      <c r="M573" s="223"/>
      <c r="N573" s="223"/>
      <c r="O573" s="223"/>
      <c r="P573" s="223"/>
      <c r="Q573" s="223"/>
      <c r="R573" s="223"/>
      <c r="S573" s="223"/>
      <c r="T573" s="223"/>
      <c r="U573" s="223"/>
      <c r="V573" s="223"/>
      <c r="W573" s="223"/>
      <c r="X573" s="223"/>
      <c r="Y573" s="223"/>
      <c r="Z573" s="223"/>
    </row>
    <row r="574" ht="12.75" customHeight="1">
      <c r="A574" s="223"/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223"/>
      <c r="T574" s="223"/>
      <c r="U574" s="223"/>
      <c r="V574" s="223"/>
      <c r="W574" s="223"/>
      <c r="X574" s="223"/>
      <c r="Y574" s="223"/>
      <c r="Z574" s="223"/>
    </row>
    <row r="575" ht="12.75" customHeight="1">
      <c r="A575" s="223"/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223"/>
      <c r="T575" s="223"/>
      <c r="U575" s="223"/>
      <c r="V575" s="223"/>
      <c r="W575" s="223"/>
      <c r="X575" s="223"/>
      <c r="Y575" s="223"/>
      <c r="Z575" s="223"/>
    </row>
    <row r="576" ht="12.75" customHeight="1">
      <c r="A576" s="223"/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223"/>
      <c r="T576" s="223"/>
      <c r="U576" s="223"/>
      <c r="V576" s="223"/>
      <c r="W576" s="223"/>
      <c r="X576" s="223"/>
      <c r="Y576" s="223"/>
      <c r="Z576" s="223"/>
    </row>
    <row r="577" ht="12.75" customHeight="1">
      <c r="A577" s="223"/>
      <c r="B577" s="223"/>
      <c r="C577" s="223"/>
      <c r="D577" s="223"/>
      <c r="E577" s="223"/>
      <c r="F577" s="223"/>
      <c r="G577" s="223"/>
      <c r="H577" s="223"/>
      <c r="I577" s="223"/>
      <c r="J577" s="223"/>
      <c r="K577" s="223"/>
      <c r="L577" s="223"/>
      <c r="M577" s="223"/>
      <c r="N577" s="223"/>
      <c r="O577" s="223"/>
      <c r="P577" s="223"/>
      <c r="Q577" s="223"/>
      <c r="R577" s="223"/>
      <c r="S577" s="223"/>
      <c r="T577" s="223"/>
      <c r="U577" s="223"/>
      <c r="V577" s="223"/>
      <c r="W577" s="223"/>
      <c r="X577" s="223"/>
      <c r="Y577" s="223"/>
      <c r="Z577" s="223"/>
    </row>
    <row r="578" ht="12.75" customHeight="1">
      <c r="A578" s="223"/>
      <c r="B578" s="223"/>
      <c r="C578" s="223"/>
      <c r="D578" s="223"/>
      <c r="E578" s="223"/>
      <c r="F578" s="223"/>
      <c r="G578" s="223"/>
      <c r="H578" s="223"/>
      <c r="I578" s="223"/>
      <c r="J578" s="223"/>
      <c r="K578" s="223"/>
      <c r="L578" s="223"/>
      <c r="M578" s="223"/>
      <c r="N578" s="223"/>
      <c r="O578" s="223"/>
      <c r="P578" s="223"/>
      <c r="Q578" s="223"/>
      <c r="R578" s="223"/>
      <c r="S578" s="223"/>
      <c r="T578" s="223"/>
      <c r="U578" s="223"/>
      <c r="V578" s="223"/>
      <c r="W578" s="223"/>
      <c r="X578" s="223"/>
      <c r="Y578" s="223"/>
      <c r="Z578" s="223"/>
    </row>
    <row r="579" ht="12.75" customHeight="1">
      <c r="A579" s="223"/>
      <c r="B579" s="223"/>
      <c r="C579" s="223"/>
      <c r="D579" s="223"/>
      <c r="E579" s="223"/>
      <c r="F579" s="223"/>
      <c r="G579" s="223"/>
      <c r="H579" s="223"/>
      <c r="I579" s="223"/>
      <c r="J579" s="223"/>
      <c r="K579" s="223"/>
      <c r="L579" s="223"/>
      <c r="M579" s="223"/>
      <c r="N579" s="223"/>
      <c r="O579" s="223"/>
      <c r="P579" s="223"/>
      <c r="Q579" s="223"/>
      <c r="R579" s="223"/>
      <c r="S579" s="223"/>
      <c r="T579" s="223"/>
      <c r="U579" s="223"/>
      <c r="V579" s="223"/>
      <c r="W579" s="223"/>
      <c r="X579" s="223"/>
      <c r="Y579" s="223"/>
      <c r="Z579" s="223"/>
    </row>
    <row r="580" ht="12.75" customHeight="1">
      <c r="A580" s="223"/>
      <c r="B580" s="223"/>
      <c r="C580" s="223"/>
      <c r="D580" s="223"/>
      <c r="E580" s="223"/>
      <c r="F580" s="223"/>
      <c r="G580" s="223"/>
      <c r="H580" s="223"/>
      <c r="I580" s="223"/>
      <c r="J580" s="223"/>
      <c r="K580" s="223"/>
      <c r="L580" s="223"/>
      <c r="M580" s="223"/>
      <c r="N580" s="223"/>
      <c r="O580" s="223"/>
      <c r="P580" s="223"/>
      <c r="Q580" s="223"/>
      <c r="R580" s="223"/>
      <c r="S580" s="223"/>
      <c r="T580" s="223"/>
      <c r="U580" s="223"/>
      <c r="V580" s="223"/>
      <c r="W580" s="223"/>
      <c r="X580" s="223"/>
      <c r="Y580" s="223"/>
      <c r="Z580" s="223"/>
    </row>
    <row r="581" ht="12.75" customHeight="1">
      <c r="A581" s="223"/>
      <c r="B581" s="223"/>
      <c r="C581" s="223"/>
      <c r="D581" s="223"/>
      <c r="E581" s="223"/>
      <c r="F581" s="223"/>
      <c r="G581" s="223"/>
      <c r="H581" s="223"/>
      <c r="I581" s="223"/>
      <c r="J581" s="223"/>
      <c r="K581" s="223"/>
      <c r="L581" s="223"/>
      <c r="M581" s="223"/>
      <c r="N581" s="223"/>
      <c r="O581" s="223"/>
      <c r="P581" s="223"/>
      <c r="Q581" s="223"/>
      <c r="R581" s="223"/>
      <c r="S581" s="223"/>
      <c r="T581" s="223"/>
      <c r="U581" s="223"/>
      <c r="V581" s="223"/>
      <c r="W581" s="223"/>
      <c r="X581" s="223"/>
      <c r="Y581" s="223"/>
      <c r="Z581" s="223"/>
    </row>
    <row r="582" ht="12.75" customHeight="1">
      <c r="A582" s="223"/>
      <c r="B582" s="223"/>
      <c r="C582" s="223"/>
      <c r="D582" s="223"/>
      <c r="E582" s="223"/>
      <c r="F582" s="223"/>
      <c r="G582" s="223"/>
      <c r="H582" s="223"/>
      <c r="I582" s="223"/>
      <c r="J582" s="223"/>
      <c r="K582" s="223"/>
      <c r="L582" s="223"/>
      <c r="M582" s="223"/>
      <c r="N582" s="223"/>
      <c r="O582" s="223"/>
      <c r="P582" s="223"/>
      <c r="Q582" s="223"/>
      <c r="R582" s="223"/>
      <c r="S582" s="223"/>
      <c r="T582" s="223"/>
      <c r="U582" s="223"/>
      <c r="V582" s="223"/>
      <c r="W582" s="223"/>
      <c r="X582" s="223"/>
      <c r="Y582" s="223"/>
      <c r="Z582" s="223"/>
    </row>
    <row r="583" ht="12.75" customHeight="1">
      <c r="A583" s="223"/>
      <c r="B583" s="223"/>
      <c r="C583" s="223"/>
      <c r="D583" s="223"/>
      <c r="E583" s="223"/>
      <c r="F583" s="223"/>
      <c r="G583" s="223"/>
      <c r="H583" s="223"/>
      <c r="I583" s="223"/>
      <c r="J583" s="223"/>
      <c r="K583" s="223"/>
      <c r="L583" s="223"/>
      <c r="M583" s="223"/>
      <c r="N583" s="223"/>
      <c r="O583" s="223"/>
      <c r="P583" s="223"/>
      <c r="Q583" s="223"/>
      <c r="R583" s="223"/>
      <c r="S583" s="223"/>
      <c r="T583" s="223"/>
      <c r="U583" s="223"/>
      <c r="V583" s="223"/>
      <c r="W583" s="223"/>
      <c r="X583" s="223"/>
      <c r="Y583" s="223"/>
      <c r="Z583" s="223"/>
    </row>
    <row r="584" ht="12.75" customHeight="1">
      <c r="A584" s="223"/>
      <c r="B584" s="223"/>
      <c r="C584" s="223"/>
      <c r="D584" s="223"/>
      <c r="E584" s="223"/>
      <c r="F584" s="223"/>
      <c r="G584" s="223"/>
      <c r="H584" s="223"/>
      <c r="I584" s="223"/>
      <c r="J584" s="223"/>
      <c r="K584" s="223"/>
      <c r="L584" s="223"/>
      <c r="M584" s="223"/>
      <c r="N584" s="223"/>
      <c r="O584" s="223"/>
      <c r="P584" s="223"/>
      <c r="Q584" s="223"/>
      <c r="R584" s="223"/>
      <c r="S584" s="223"/>
      <c r="T584" s="223"/>
      <c r="U584" s="223"/>
      <c r="V584" s="223"/>
      <c r="W584" s="223"/>
      <c r="X584" s="223"/>
      <c r="Y584" s="223"/>
      <c r="Z584" s="223"/>
    </row>
    <row r="585" ht="12.75" customHeight="1">
      <c r="A585" s="223"/>
      <c r="B585" s="223"/>
      <c r="C585" s="223"/>
      <c r="D585" s="223"/>
      <c r="E585" s="223"/>
      <c r="F585" s="223"/>
      <c r="G585" s="223"/>
      <c r="H585" s="223"/>
      <c r="I585" s="223"/>
      <c r="J585" s="223"/>
      <c r="K585" s="223"/>
      <c r="L585" s="223"/>
      <c r="M585" s="223"/>
      <c r="N585" s="223"/>
      <c r="O585" s="223"/>
      <c r="P585" s="223"/>
      <c r="Q585" s="223"/>
      <c r="R585" s="223"/>
      <c r="S585" s="223"/>
      <c r="T585" s="223"/>
      <c r="U585" s="223"/>
      <c r="V585" s="223"/>
      <c r="W585" s="223"/>
      <c r="X585" s="223"/>
      <c r="Y585" s="223"/>
      <c r="Z585" s="223"/>
    </row>
    <row r="586" ht="12.75" customHeight="1">
      <c r="A586" s="223"/>
      <c r="B586" s="223"/>
      <c r="C586" s="223"/>
      <c r="D586" s="223"/>
      <c r="E586" s="223"/>
      <c r="F586" s="223"/>
      <c r="G586" s="223"/>
      <c r="H586" s="223"/>
      <c r="I586" s="223"/>
      <c r="J586" s="223"/>
      <c r="K586" s="223"/>
      <c r="L586" s="223"/>
      <c r="M586" s="223"/>
      <c r="N586" s="223"/>
      <c r="O586" s="223"/>
      <c r="P586" s="223"/>
      <c r="Q586" s="223"/>
      <c r="R586" s="223"/>
      <c r="S586" s="223"/>
      <c r="T586" s="223"/>
      <c r="U586" s="223"/>
      <c r="V586" s="223"/>
      <c r="W586" s="223"/>
      <c r="X586" s="223"/>
      <c r="Y586" s="223"/>
      <c r="Z586" s="223"/>
    </row>
    <row r="587" ht="12.75" customHeight="1">
      <c r="A587" s="223"/>
      <c r="B587" s="223"/>
      <c r="C587" s="223"/>
      <c r="D587" s="223"/>
      <c r="E587" s="223"/>
      <c r="F587" s="223"/>
      <c r="G587" s="223"/>
      <c r="H587" s="223"/>
      <c r="I587" s="223"/>
      <c r="J587" s="223"/>
      <c r="K587" s="223"/>
      <c r="L587" s="223"/>
      <c r="M587" s="223"/>
      <c r="N587" s="223"/>
      <c r="O587" s="223"/>
      <c r="P587" s="223"/>
      <c r="Q587" s="223"/>
      <c r="R587" s="223"/>
      <c r="S587" s="223"/>
      <c r="T587" s="223"/>
      <c r="U587" s="223"/>
      <c r="V587" s="223"/>
      <c r="W587" s="223"/>
      <c r="X587" s="223"/>
      <c r="Y587" s="223"/>
      <c r="Z587" s="223"/>
    </row>
    <row r="588" ht="12.75" customHeight="1">
      <c r="A588" s="223"/>
      <c r="B588" s="223"/>
      <c r="C588" s="223"/>
      <c r="D588" s="223"/>
      <c r="E588" s="223"/>
      <c r="F588" s="223"/>
      <c r="G588" s="223"/>
      <c r="H588" s="223"/>
      <c r="I588" s="223"/>
      <c r="J588" s="223"/>
      <c r="K588" s="223"/>
      <c r="L588" s="223"/>
      <c r="M588" s="223"/>
      <c r="N588" s="223"/>
      <c r="O588" s="223"/>
      <c r="P588" s="223"/>
      <c r="Q588" s="223"/>
      <c r="R588" s="223"/>
      <c r="S588" s="223"/>
      <c r="T588" s="223"/>
      <c r="U588" s="223"/>
      <c r="V588" s="223"/>
      <c r="W588" s="223"/>
      <c r="X588" s="223"/>
      <c r="Y588" s="223"/>
      <c r="Z588" s="223"/>
    </row>
    <row r="589" ht="12.75" customHeight="1">
      <c r="A589" s="223"/>
      <c r="B589" s="223"/>
      <c r="C589" s="223"/>
      <c r="D589" s="223"/>
      <c r="E589" s="223"/>
      <c r="F589" s="223"/>
      <c r="G589" s="223"/>
      <c r="H589" s="223"/>
      <c r="I589" s="223"/>
      <c r="J589" s="223"/>
      <c r="K589" s="223"/>
      <c r="L589" s="223"/>
      <c r="M589" s="223"/>
      <c r="N589" s="223"/>
      <c r="O589" s="223"/>
      <c r="P589" s="223"/>
      <c r="Q589" s="223"/>
      <c r="R589" s="223"/>
      <c r="S589" s="223"/>
      <c r="T589" s="223"/>
      <c r="U589" s="223"/>
      <c r="V589" s="223"/>
      <c r="W589" s="223"/>
      <c r="X589" s="223"/>
      <c r="Y589" s="223"/>
      <c r="Z589" s="223"/>
    </row>
    <row r="590" ht="12.75" customHeight="1">
      <c r="A590" s="223"/>
      <c r="B590" s="223"/>
      <c r="C590" s="223"/>
      <c r="D590" s="223"/>
      <c r="E590" s="223"/>
      <c r="F590" s="223"/>
      <c r="G590" s="223"/>
      <c r="H590" s="223"/>
      <c r="I590" s="223"/>
      <c r="J590" s="223"/>
      <c r="K590" s="223"/>
      <c r="L590" s="223"/>
      <c r="M590" s="223"/>
      <c r="N590" s="223"/>
      <c r="O590" s="223"/>
      <c r="P590" s="223"/>
      <c r="Q590" s="223"/>
      <c r="R590" s="223"/>
      <c r="S590" s="223"/>
      <c r="T590" s="223"/>
      <c r="U590" s="223"/>
      <c r="V590" s="223"/>
      <c r="W590" s="223"/>
      <c r="X590" s="223"/>
      <c r="Y590" s="223"/>
      <c r="Z590" s="223"/>
    </row>
    <row r="591" ht="12.75" customHeight="1">
      <c r="A591" s="223"/>
      <c r="B591" s="223"/>
      <c r="C591" s="223"/>
      <c r="D591" s="223"/>
      <c r="E591" s="223"/>
      <c r="F591" s="223"/>
      <c r="G591" s="223"/>
      <c r="H591" s="223"/>
      <c r="I591" s="223"/>
      <c r="J591" s="223"/>
      <c r="K591" s="223"/>
      <c r="L591" s="223"/>
      <c r="M591" s="223"/>
      <c r="N591" s="223"/>
      <c r="O591" s="223"/>
      <c r="P591" s="223"/>
      <c r="Q591" s="223"/>
      <c r="R591" s="223"/>
      <c r="S591" s="223"/>
      <c r="T591" s="223"/>
      <c r="U591" s="223"/>
      <c r="V591" s="223"/>
      <c r="W591" s="223"/>
      <c r="X591" s="223"/>
      <c r="Y591" s="223"/>
      <c r="Z591" s="223"/>
    </row>
    <row r="592" ht="12.75" customHeight="1">
      <c r="A592" s="223"/>
      <c r="B592" s="223"/>
      <c r="C592" s="223"/>
      <c r="D592" s="223"/>
      <c r="E592" s="223"/>
      <c r="F592" s="223"/>
      <c r="G592" s="223"/>
      <c r="H592" s="223"/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223"/>
      <c r="T592" s="223"/>
      <c r="U592" s="223"/>
      <c r="V592" s="223"/>
      <c r="W592" s="223"/>
      <c r="X592" s="223"/>
      <c r="Y592" s="223"/>
      <c r="Z592" s="223"/>
    </row>
    <row r="593" ht="12.75" customHeight="1">
      <c r="A593" s="223"/>
      <c r="B593" s="223"/>
      <c r="C593" s="223"/>
      <c r="D593" s="223"/>
      <c r="E593" s="223"/>
      <c r="F593" s="223"/>
      <c r="G593" s="223"/>
      <c r="H593" s="223"/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223"/>
      <c r="T593" s="223"/>
      <c r="U593" s="223"/>
      <c r="V593" s="223"/>
      <c r="W593" s="223"/>
      <c r="X593" s="223"/>
      <c r="Y593" s="223"/>
      <c r="Z593" s="223"/>
    </row>
    <row r="594" ht="12.75" customHeight="1">
      <c r="A594" s="223"/>
      <c r="B594" s="223"/>
      <c r="C594" s="223"/>
      <c r="D594" s="223"/>
      <c r="E594" s="223"/>
      <c r="F594" s="223"/>
      <c r="G594" s="223"/>
      <c r="H594" s="223"/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223"/>
      <c r="T594" s="223"/>
      <c r="U594" s="223"/>
      <c r="V594" s="223"/>
      <c r="W594" s="223"/>
      <c r="X594" s="223"/>
      <c r="Y594" s="223"/>
      <c r="Z594" s="223"/>
    </row>
    <row r="595" ht="12.75" customHeight="1">
      <c r="A595" s="223"/>
      <c r="B595" s="223"/>
      <c r="C595" s="223"/>
      <c r="D595" s="223"/>
      <c r="E595" s="223"/>
      <c r="F595" s="223"/>
      <c r="G595" s="223"/>
      <c r="H595" s="223"/>
      <c r="I595" s="223"/>
      <c r="J595" s="223"/>
      <c r="K595" s="223"/>
      <c r="L595" s="223"/>
      <c r="M595" s="223"/>
      <c r="N595" s="223"/>
      <c r="O595" s="223"/>
      <c r="P595" s="223"/>
      <c r="Q595" s="223"/>
      <c r="R595" s="223"/>
      <c r="S595" s="223"/>
      <c r="T595" s="223"/>
      <c r="U595" s="223"/>
      <c r="V595" s="223"/>
      <c r="W595" s="223"/>
      <c r="X595" s="223"/>
      <c r="Y595" s="223"/>
      <c r="Z595" s="223"/>
    </row>
    <row r="596" ht="12.75" customHeight="1">
      <c r="A596" s="223"/>
      <c r="B596" s="223"/>
      <c r="C596" s="223"/>
      <c r="D596" s="223"/>
      <c r="E596" s="223"/>
      <c r="F596" s="223"/>
      <c r="G596" s="223"/>
      <c r="H596" s="223"/>
      <c r="I596" s="223"/>
      <c r="J596" s="223"/>
      <c r="K596" s="223"/>
      <c r="L596" s="223"/>
      <c r="M596" s="223"/>
      <c r="N596" s="223"/>
      <c r="O596" s="223"/>
      <c r="P596" s="223"/>
      <c r="Q596" s="223"/>
      <c r="R596" s="223"/>
      <c r="S596" s="223"/>
      <c r="T596" s="223"/>
      <c r="U596" s="223"/>
      <c r="V596" s="223"/>
      <c r="W596" s="223"/>
      <c r="X596" s="223"/>
      <c r="Y596" s="223"/>
      <c r="Z596" s="223"/>
    </row>
    <row r="597" ht="12.75" customHeight="1">
      <c r="A597" s="223"/>
      <c r="B597" s="223"/>
      <c r="C597" s="223"/>
      <c r="D597" s="223"/>
      <c r="E597" s="223"/>
      <c r="F597" s="223"/>
      <c r="G597" s="223"/>
      <c r="H597" s="223"/>
      <c r="I597" s="223"/>
      <c r="J597" s="223"/>
      <c r="K597" s="223"/>
      <c r="L597" s="223"/>
      <c r="M597" s="223"/>
      <c r="N597" s="223"/>
      <c r="O597" s="223"/>
      <c r="P597" s="223"/>
      <c r="Q597" s="223"/>
      <c r="R597" s="223"/>
      <c r="S597" s="223"/>
      <c r="T597" s="223"/>
      <c r="U597" s="223"/>
      <c r="V597" s="223"/>
      <c r="W597" s="223"/>
      <c r="X597" s="223"/>
      <c r="Y597" s="223"/>
      <c r="Z597" s="223"/>
    </row>
    <row r="598" ht="12.75" customHeight="1">
      <c r="A598" s="223"/>
      <c r="B598" s="223"/>
      <c r="C598" s="223"/>
      <c r="D598" s="223"/>
      <c r="E598" s="223"/>
      <c r="F598" s="223"/>
      <c r="G598" s="223"/>
      <c r="H598" s="223"/>
      <c r="I598" s="223"/>
      <c r="J598" s="223"/>
      <c r="K598" s="223"/>
      <c r="L598" s="223"/>
      <c r="M598" s="223"/>
      <c r="N598" s="223"/>
      <c r="O598" s="223"/>
      <c r="P598" s="223"/>
      <c r="Q598" s="223"/>
      <c r="R598" s="223"/>
      <c r="S598" s="223"/>
      <c r="T598" s="223"/>
      <c r="U598" s="223"/>
      <c r="V598" s="223"/>
      <c r="W598" s="223"/>
      <c r="X598" s="223"/>
      <c r="Y598" s="223"/>
      <c r="Z598" s="223"/>
    </row>
    <row r="599" ht="12.75" customHeight="1">
      <c r="A599" s="223"/>
      <c r="B599" s="223"/>
      <c r="C599" s="223"/>
      <c r="D599" s="223"/>
      <c r="E599" s="223"/>
      <c r="F599" s="223"/>
      <c r="G599" s="223"/>
      <c r="H599" s="223"/>
      <c r="I599" s="223"/>
      <c r="J599" s="223"/>
      <c r="K599" s="223"/>
      <c r="L599" s="223"/>
      <c r="M599" s="223"/>
      <c r="N599" s="223"/>
      <c r="O599" s="223"/>
      <c r="P599" s="223"/>
      <c r="Q599" s="223"/>
      <c r="R599" s="223"/>
      <c r="S599" s="223"/>
      <c r="T599" s="223"/>
      <c r="U599" s="223"/>
      <c r="V599" s="223"/>
      <c r="W599" s="223"/>
      <c r="X599" s="223"/>
      <c r="Y599" s="223"/>
      <c r="Z599" s="223"/>
    </row>
    <row r="600" ht="12.75" customHeight="1">
      <c r="A600" s="223"/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223"/>
      <c r="T600" s="223"/>
      <c r="U600" s="223"/>
      <c r="V600" s="223"/>
      <c r="W600" s="223"/>
      <c r="X600" s="223"/>
      <c r="Y600" s="223"/>
      <c r="Z600" s="223"/>
    </row>
    <row r="601" ht="12.75" customHeight="1">
      <c r="A601" s="223"/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223"/>
      <c r="T601" s="223"/>
      <c r="U601" s="223"/>
      <c r="V601" s="223"/>
      <c r="W601" s="223"/>
      <c r="X601" s="223"/>
      <c r="Y601" s="223"/>
      <c r="Z601" s="223"/>
    </row>
    <row r="602" ht="12.75" customHeight="1">
      <c r="A602" s="223"/>
      <c r="B602" s="223"/>
      <c r="C602" s="223"/>
      <c r="D602" s="223"/>
      <c r="E602" s="223"/>
      <c r="F602" s="223"/>
      <c r="G602" s="223"/>
      <c r="H602" s="223"/>
      <c r="I602" s="223"/>
      <c r="J602" s="223"/>
      <c r="K602" s="223"/>
      <c r="L602" s="223"/>
      <c r="M602" s="223"/>
      <c r="N602" s="223"/>
      <c r="O602" s="223"/>
      <c r="P602" s="223"/>
      <c r="Q602" s="223"/>
      <c r="R602" s="223"/>
      <c r="S602" s="223"/>
      <c r="T602" s="223"/>
      <c r="U602" s="223"/>
      <c r="V602" s="223"/>
      <c r="W602" s="223"/>
      <c r="X602" s="223"/>
      <c r="Y602" s="223"/>
      <c r="Z602" s="223"/>
    </row>
    <row r="603" ht="12.75" customHeight="1">
      <c r="A603" s="223"/>
      <c r="B603" s="223"/>
      <c r="C603" s="223"/>
      <c r="D603" s="223"/>
      <c r="E603" s="223"/>
      <c r="F603" s="223"/>
      <c r="G603" s="223"/>
      <c r="H603" s="223"/>
      <c r="I603" s="223"/>
      <c r="J603" s="223"/>
      <c r="K603" s="223"/>
      <c r="L603" s="223"/>
      <c r="M603" s="223"/>
      <c r="N603" s="223"/>
      <c r="O603" s="223"/>
      <c r="P603" s="223"/>
      <c r="Q603" s="223"/>
      <c r="R603" s="223"/>
      <c r="S603" s="223"/>
      <c r="T603" s="223"/>
      <c r="U603" s="223"/>
      <c r="V603" s="223"/>
      <c r="W603" s="223"/>
      <c r="X603" s="223"/>
      <c r="Y603" s="223"/>
      <c r="Z603" s="223"/>
    </row>
    <row r="604" ht="12.75" customHeight="1">
      <c r="A604" s="223"/>
      <c r="B604" s="223"/>
      <c r="C604" s="223"/>
      <c r="D604" s="223"/>
      <c r="E604" s="223"/>
      <c r="F604" s="223"/>
      <c r="G604" s="223"/>
      <c r="H604" s="223"/>
      <c r="I604" s="223"/>
      <c r="J604" s="223"/>
      <c r="K604" s="223"/>
      <c r="L604" s="223"/>
      <c r="M604" s="223"/>
      <c r="N604" s="223"/>
      <c r="O604" s="223"/>
      <c r="P604" s="223"/>
      <c r="Q604" s="223"/>
      <c r="R604" s="223"/>
      <c r="S604" s="223"/>
      <c r="T604" s="223"/>
      <c r="U604" s="223"/>
      <c r="V604" s="223"/>
      <c r="W604" s="223"/>
      <c r="X604" s="223"/>
      <c r="Y604" s="223"/>
      <c r="Z604" s="223"/>
    </row>
    <row r="605" ht="12.75" customHeight="1">
      <c r="A605" s="223"/>
      <c r="B605" s="223"/>
      <c r="C605" s="223"/>
      <c r="D605" s="223"/>
      <c r="E605" s="223"/>
      <c r="F605" s="223"/>
      <c r="G605" s="223"/>
      <c r="H605" s="223"/>
      <c r="I605" s="223"/>
      <c r="J605" s="223"/>
      <c r="K605" s="223"/>
      <c r="L605" s="223"/>
      <c r="M605" s="223"/>
      <c r="N605" s="223"/>
      <c r="O605" s="223"/>
      <c r="P605" s="223"/>
      <c r="Q605" s="223"/>
      <c r="R605" s="223"/>
      <c r="S605" s="223"/>
      <c r="T605" s="223"/>
      <c r="U605" s="223"/>
      <c r="V605" s="223"/>
      <c r="W605" s="223"/>
      <c r="X605" s="223"/>
      <c r="Y605" s="223"/>
      <c r="Z605" s="223"/>
    </row>
    <row r="606" ht="12.75" customHeight="1">
      <c r="A606" s="223"/>
      <c r="B606" s="223"/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223"/>
      <c r="T606" s="223"/>
      <c r="U606" s="223"/>
      <c r="V606" s="223"/>
      <c r="W606" s="223"/>
      <c r="X606" s="223"/>
      <c r="Y606" s="223"/>
      <c r="Z606" s="223"/>
    </row>
    <row r="607" ht="12.75" customHeight="1">
      <c r="A607" s="223"/>
      <c r="B607" s="223"/>
      <c r="C607" s="223"/>
      <c r="D607" s="223"/>
      <c r="E607" s="223"/>
      <c r="F607" s="223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3"/>
      <c r="R607" s="223"/>
      <c r="S607" s="223"/>
      <c r="T607" s="223"/>
      <c r="U607" s="223"/>
      <c r="V607" s="223"/>
      <c r="W607" s="223"/>
      <c r="X607" s="223"/>
      <c r="Y607" s="223"/>
      <c r="Z607" s="223"/>
    </row>
    <row r="608" ht="12.75" customHeight="1">
      <c r="A608" s="223"/>
      <c r="B608" s="223"/>
      <c r="C608" s="223"/>
      <c r="D608" s="223"/>
      <c r="E608" s="223"/>
      <c r="F608" s="223"/>
      <c r="G608" s="223"/>
      <c r="H608" s="223"/>
      <c r="I608" s="223"/>
      <c r="J608" s="223"/>
      <c r="K608" s="223"/>
      <c r="L608" s="223"/>
      <c r="M608" s="223"/>
      <c r="N608" s="223"/>
      <c r="O608" s="223"/>
      <c r="P608" s="223"/>
      <c r="Q608" s="223"/>
      <c r="R608" s="223"/>
      <c r="S608" s="223"/>
      <c r="T608" s="223"/>
      <c r="U608" s="223"/>
      <c r="V608" s="223"/>
      <c r="W608" s="223"/>
      <c r="X608" s="223"/>
      <c r="Y608" s="223"/>
      <c r="Z608" s="223"/>
    </row>
    <row r="609" ht="12.75" customHeight="1">
      <c r="A609" s="223"/>
      <c r="B609" s="223"/>
      <c r="C609" s="223"/>
      <c r="D609" s="223"/>
      <c r="E609" s="223"/>
      <c r="F609" s="223"/>
      <c r="G609" s="223"/>
      <c r="H609" s="223"/>
      <c r="I609" s="223"/>
      <c r="J609" s="223"/>
      <c r="K609" s="223"/>
      <c r="L609" s="223"/>
      <c r="M609" s="223"/>
      <c r="N609" s="223"/>
      <c r="O609" s="223"/>
      <c r="P609" s="223"/>
      <c r="Q609" s="223"/>
      <c r="R609" s="223"/>
      <c r="S609" s="223"/>
      <c r="T609" s="223"/>
      <c r="U609" s="223"/>
      <c r="V609" s="223"/>
      <c r="W609" s="223"/>
      <c r="X609" s="223"/>
      <c r="Y609" s="223"/>
      <c r="Z609" s="223"/>
    </row>
    <row r="610" ht="12.75" customHeight="1">
      <c r="A610" s="223"/>
      <c r="B610" s="223"/>
      <c r="C610" s="223"/>
      <c r="D610" s="223"/>
      <c r="E610" s="223"/>
      <c r="F610" s="223"/>
      <c r="G610" s="223"/>
      <c r="H610" s="223"/>
      <c r="I610" s="223"/>
      <c r="J610" s="223"/>
      <c r="K610" s="223"/>
      <c r="L610" s="223"/>
      <c r="M610" s="223"/>
      <c r="N610" s="223"/>
      <c r="O610" s="223"/>
      <c r="P610" s="223"/>
      <c r="Q610" s="223"/>
      <c r="R610" s="223"/>
      <c r="S610" s="223"/>
      <c r="T610" s="223"/>
      <c r="U610" s="223"/>
      <c r="V610" s="223"/>
      <c r="W610" s="223"/>
      <c r="X610" s="223"/>
      <c r="Y610" s="223"/>
      <c r="Z610" s="223"/>
    </row>
    <row r="611" ht="12.75" customHeight="1">
      <c r="A611" s="223"/>
      <c r="B611" s="223"/>
      <c r="C611" s="223"/>
      <c r="D611" s="223"/>
      <c r="E611" s="223"/>
      <c r="F611" s="223"/>
      <c r="G611" s="223"/>
      <c r="H611" s="223"/>
      <c r="I611" s="223"/>
      <c r="J611" s="223"/>
      <c r="K611" s="223"/>
      <c r="L611" s="223"/>
      <c r="M611" s="223"/>
      <c r="N611" s="223"/>
      <c r="O611" s="223"/>
      <c r="P611" s="223"/>
      <c r="Q611" s="223"/>
      <c r="R611" s="223"/>
      <c r="S611" s="223"/>
      <c r="T611" s="223"/>
      <c r="U611" s="223"/>
      <c r="V611" s="223"/>
      <c r="W611" s="223"/>
      <c r="X611" s="223"/>
      <c r="Y611" s="223"/>
      <c r="Z611" s="223"/>
    </row>
    <row r="612" ht="12.75" customHeight="1">
      <c r="A612" s="223"/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223"/>
      <c r="T612" s="223"/>
      <c r="U612" s="223"/>
      <c r="V612" s="223"/>
      <c r="W612" s="223"/>
      <c r="X612" s="223"/>
      <c r="Y612" s="223"/>
      <c r="Z612" s="223"/>
    </row>
    <row r="613" ht="12.75" customHeight="1">
      <c r="A613" s="223"/>
      <c r="B613" s="223"/>
      <c r="C613" s="223"/>
      <c r="D613" s="223"/>
      <c r="E613" s="223"/>
      <c r="F613" s="223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3"/>
      <c r="R613" s="223"/>
      <c r="S613" s="223"/>
      <c r="T613" s="223"/>
      <c r="U613" s="223"/>
      <c r="V613" s="223"/>
      <c r="W613" s="223"/>
      <c r="X613" s="223"/>
      <c r="Y613" s="223"/>
      <c r="Z613" s="223"/>
    </row>
    <row r="614" ht="12.75" customHeight="1">
      <c r="A614" s="223"/>
      <c r="B614" s="223"/>
      <c r="C614" s="223"/>
      <c r="D614" s="223"/>
      <c r="E614" s="223"/>
      <c r="F614" s="223"/>
      <c r="G614" s="223"/>
      <c r="H614" s="223"/>
      <c r="I614" s="223"/>
      <c r="J614" s="223"/>
      <c r="K614" s="223"/>
      <c r="L614" s="223"/>
      <c r="M614" s="223"/>
      <c r="N614" s="223"/>
      <c r="O614" s="223"/>
      <c r="P614" s="223"/>
      <c r="Q614" s="223"/>
      <c r="R614" s="223"/>
      <c r="S614" s="223"/>
      <c r="T614" s="223"/>
      <c r="U614" s="223"/>
      <c r="V614" s="223"/>
      <c r="W614" s="223"/>
      <c r="X614" s="223"/>
      <c r="Y614" s="223"/>
      <c r="Z614" s="223"/>
    </row>
    <row r="615" ht="12.75" customHeight="1">
      <c r="A615" s="223"/>
      <c r="B615" s="223"/>
      <c r="C615" s="223"/>
      <c r="D615" s="223"/>
      <c r="E615" s="223"/>
      <c r="F615" s="223"/>
      <c r="G615" s="223"/>
      <c r="H615" s="223"/>
      <c r="I615" s="223"/>
      <c r="J615" s="223"/>
      <c r="K615" s="223"/>
      <c r="L615" s="223"/>
      <c r="M615" s="223"/>
      <c r="N615" s="223"/>
      <c r="O615" s="223"/>
      <c r="P615" s="223"/>
      <c r="Q615" s="223"/>
      <c r="R615" s="223"/>
      <c r="S615" s="223"/>
      <c r="T615" s="223"/>
      <c r="U615" s="223"/>
      <c r="V615" s="223"/>
      <c r="W615" s="223"/>
      <c r="X615" s="223"/>
      <c r="Y615" s="223"/>
      <c r="Z615" s="223"/>
    </row>
    <row r="616" ht="12.75" customHeight="1">
      <c r="A616" s="223"/>
      <c r="B616" s="223"/>
      <c r="C616" s="223"/>
      <c r="D616" s="223"/>
      <c r="E616" s="223"/>
      <c r="F616" s="223"/>
      <c r="G616" s="223"/>
      <c r="H616" s="223"/>
      <c r="I616" s="223"/>
      <c r="J616" s="223"/>
      <c r="K616" s="223"/>
      <c r="L616" s="223"/>
      <c r="M616" s="223"/>
      <c r="N616" s="223"/>
      <c r="O616" s="223"/>
      <c r="P616" s="223"/>
      <c r="Q616" s="223"/>
      <c r="R616" s="223"/>
      <c r="S616" s="223"/>
      <c r="T616" s="223"/>
      <c r="U616" s="223"/>
      <c r="V616" s="223"/>
      <c r="W616" s="223"/>
      <c r="X616" s="223"/>
      <c r="Y616" s="223"/>
      <c r="Z616" s="223"/>
    </row>
    <row r="617" ht="12.75" customHeight="1">
      <c r="A617" s="223"/>
      <c r="B617" s="223"/>
      <c r="C617" s="223"/>
      <c r="D617" s="223"/>
      <c r="E617" s="223"/>
      <c r="F617" s="223"/>
      <c r="G617" s="223"/>
      <c r="H617" s="223"/>
      <c r="I617" s="223"/>
      <c r="J617" s="223"/>
      <c r="K617" s="223"/>
      <c r="L617" s="223"/>
      <c r="M617" s="223"/>
      <c r="N617" s="223"/>
      <c r="O617" s="223"/>
      <c r="P617" s="223"/>
      <c r="Q617" s="223"/>
      <c r="R617" s="223"/>
      <c r="S617" s="223"/>
      <c r="T617" s="223"/>
      <c r="U617" s="223"/>
      <c r="V617" s="223"/>
      <c r="W617" s="223"/>
      <c r="X617" s="223"/>
      <c r="Y617" s="223"/>
      <c r="Z617" s="223"/>
    </row>
    <row r="618" ht="12.75" customHeight="1">
      <c r="A618" s="223"/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223"/>
      <c r="T618" s="223"/>
      <c r="U618" s="223"/>
      <c r="V618" s="223"/>
      <c r="W618" s="223"/>
      <c r="X618" s="223"/>
      <c r="Y618" s="223"/>
      <c r="Z618" s="223"/>
    </row>
    <row r="619" ht="12.75" customHeight="1">
      <c r="A619" s="223"/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223"/>
      <c r="T619" s="223"/>
      <c r="U619" s="223"/>
      <c r="V619" s="223"/>
      <c r="W619" s="223"/>
      <c r="X619" s="223"/>
      <c r="Y619" s="223"/>
      <c r="Z619" s="223"/>
    </row>
    <row r="620" ht="12.75" customHeight="1">
      <c r="A620" s="223"/>
      <c r="B620" s="223"/>
      <c r="C620" s="223"/>
      <c r="D620" s="223"/>
      <c r="E620" s="223"/>
      <c r="F620" s="223"/>
      <c r="G620" s="223"/>
      <c r="H620" s="223"/>
      <c r="I620" s="223"/>
      <c r="J620" s="223"/>
      <c r="K620" s="223"/>
      <c r="L620" s="223"/>
      <c r="M620" s="223"/>
      <c r="N620" s="223"/>
      <c r="O620" s="223"/>
      <c r="P620" s="223"/>
      <c r="Q620" s="223"/>
      <c r="R620" s="223"/>
      <c r="S620" s="223"/>
      <c r="T620" s="223"/>
      <c r="U620" s="223"/>
      <c r="V620" s="223"/>
      <c r="W620" s="223"/>
      <c r="X620" s="223"/>
      <c r="Y620" s="223"/>
      <c r="Z620" s="223"/>
    </row>
    <row r="621" ht="12.75" customHeight="1">
      <c r="A621" s="223"/>
      <c r="B621" s="223"/>
      <c r="C621" s="223"/>
      <c r="D621" s="223"/>
      <c r="E621" s="223"/>
      <c r="F621" s="223"/>
      <c r="G621" s="223"/>
      <c r="H621" s="223"/>
      <c r="I621" s="223"/>
      <c r="J621" s="223"/>
      <c r="K621" s="223"/>
      <c r="L621" s="223"/>
      <c r="M621" s="223"/>
      <c r="N621" s="223"/>
      <c r="O621" s="223"/>
      <c r="P621" s="223"/>
      <c r="Q621" s="223"/>
      <c r="R621" s="223"/>
      <c r="S621" s="223"/>
      <c r="T621" s="223"/>
      <c r="U621" s="223"/>
      <c r="V621" s="223"/>
      <c r="W621" s="223"/>
      <c r="X621" s="223"/>
      <c r="Y621" s="223"/>
      <c r="Z621" s="223"/>
    </row>
    <row r="622" ht="12.75" customHeight="1">
      <c r="A622" s="223"/>
      <c r="B622" s="223"/>
      <c r="C622" s="223"/>
      <c r="D622" s="223"/>
      <c r="E622" s="223"/>
      <c r="F622" s="223"/>
      <c r="G622" s="223"/>
      <c r="H622" s="223"/>
      <c r="I622" s="223"/>
      <c r="J622" s="223"/>
      <c r="K622" s="223"/>
      <c r="L622" s="223"/>
      <c r="M622" s="223"/>
      <c r="N622" s="223"/>
      <c r="O622" s="223"/>
      <c r="P622" s="223"/>
      <c r="Q622" s="223"/>
      <c r="R622" s="223"/>
      <c r="S622" s="223"/>
      <c r="T622" s="223"/>
      <c r="U622" s="223"/>
      <c r="V622" s="223"/>
      <c r="W622" s="223"/>
      <c r="X622" s="223"/>
      <c r="Y622" s="223"/>
      <c r="Z622" s="223"/>
    </row>
    <row r="623" ht="12.75" customHeight="1">
      <c r="A623" s="223"/>
      <c r="B623" s="223"/>
      <c r="C623" s="223"/>
      <c r="D623" s="223"/>
      <c r="E623" s="223"/>
      <c r="F623" s="223"/>
      <c r="G623" s="223"/>
      <c r="H623" s="223"/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223"/>
      <c r="T623" s="223"/>
      <c r="U623" s="223"/>
      <c r="V623" s="223"/>
      <c r="W623" s="223"/>
      <c r="X623" s="223"/>
      <c r="Y623" s="223"/>
      <c r="Z623" s="223"/>
    </row>
    <row r="624" ht="12.75" customHeight="1">
      <c r="A624" s="223"/>
      <c r="B624" s="223"/>
      <c r="C624" s="223"/>
      <c r="D624" s="223"/>
      <c r="E624" s="223"/>
      <c r="F624" s="223"/>
      <c r="G624" s="223"/>
      <c r="H624" s="223"/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223"/>
      <c r="T624" s="223"/>
      <c r="U624" s="223"/>
      <c r="V624" s="223"/>
      <c r="W624" s="223"/>
      <c r="X624" s="223"/>
      <c r="Y624" s="223"/>
      <c r="Z624" s="223"/>
    </row>
    <row r="625" ht="12.75" customHeight="1">
      <c r="A625" s="223"/>
      <c r="B625" s="223"/>
      <c r="C625" s="223"/>
      <c r="D625" s="223"/>
      <c r="E625" s="223"/>
      <c r="F625" s="223"/>
      <c r="G625" s="223"/>
      <c r="H625" s="223"/>
      <c r="I625" s="223"/>
      <c r="J625" s="223"/>
      <c r="K625" s="223"/>
      <c r="L625" s="223"/>
      <c r="M625" s="223"/>
      <c r="N625" s="223"/>
      <c r="O625" s="223"/>
      <c r="P625" s="223"/>
      <c r="Q625" s="223"/>
      <c r="R625" s="223"/>
      <c r="S625" s="223"/>
      <c r="T625" s="223"/>
      <c r="U625" s="223"/>
      <c r="V625" s="223"/>
      <c r="W625" s="223"/>
      <c r="X625" s="223"/>
      <c r="Y625" s="223"/>
      <c r="Z625" s="223"/>
    </row>
    <row r="626" ht="12.75" customHeight="1">
      <c r="A626" s="223"/>
      <c r="B626" s="223"/>
      <c r="C626" s="223"/>
      <c r="D626" s="223"/>
      <c r="E626" s="223"/>
      <c r="F626" s="223"/>
      <c r="G626" s="223"/>
      <c r="H626" s="223"/>
      <c r="I626" s="223"/>
      <c r="J626" s="223"/>
      <c r="K626" s="223"/>
      <c r="L626" s="223"/>
      <c r="M626" s="223"/>
      <c r="N626" s="223"/>
      <c r="O626" s="223"/>
      <c r="P626" s="223"/>
      <c r="Q626" s="223"/>
      <c r="R626" s="223"/>
      <c r="S626" s="223"/>
      <c r="T626" s="223"/>
      <c r="U626" s="223"/>
      <c r="V626" s="223"/>
      <c r="W626" s="223"/>
      <c r="X626" s="223"/>
      <c r="Y626" s="223"/>
      <c r="Z626" s="223"/>
    </row>
    <row r="627" ht="12.75" customHeight="1">
      <c r="A627" s="223"/>
      <c r="B627" s="223"/>
      <c r="C627" s="223"/>
      <c r="D627" s="223"/>
      <c r="E627" s="223"/>
      <c r="F627" s="223"/>
      <c r="G627" s="223"/>
      <c r="H627" s="223"/>
      <c r="I627" s="223"/>
      <c r="J627" s="223"/>
      <c r="K627" s="223"/>
      <c r="L627" s="223"/>
      <c r="M627" s="223"/>
      <c r="N627" s="223"/>
      <c r="O627" s="223"/>
      <c r="P627" s="223"/>
      <c r="Q627" s="223"/>
      <c r="R627" s="223"/>
      <c r="S627" s="223"/>
      <c r="T627" s="223"/>
      <c r="U627" s="223"/>
      <c r="V627" s="223"/>
      <c r="W627" s="223"/>
      <c r="X627" s="223"/>
      <c r="Y627" s="223"/>
      <c r="Z627" s="223"/>
    </row>
    <row r="628" ht="12.75" customHeight="1">
      <c r="A628" s="223"/>
      <c r="B628" s="223"/>
      <c r="C628" s="223"/>
      <c r="D628" s="223"/>
      <c r="E628" s="223"/>
      <c r="F628" s="223"/>
      <c r="G628" s="223"/>
      <c r="H628" s="223"/>
      <c r="I628" s="223"/>
      <c r="J628" s="223"/>
      <c r="K628" s="223"/>
      <c r="L628" s="223"/>
      <c r="M628" s="223"/>
      <c r="N628" s="223"/>
      <c r="O628" s="223"/>
      <c r="P628" s="223"/>
      <c r="Q628" s="223"/>
      <c r="R628" s="223"/>
      <c r="S628" s="223"/>
      <c r="T628" s="223"/>
      <c r="U628" s="223"/>
      <c r="V628" s="223"/>
      <c r="W628" s="223"/>
      <c r="X628" s="223"/>
      <c r="Y628" s="223"/>
      <c r="Z628" s="223"/>
    </row>
    <row r="629" ht="12.75" customHeight="1">
      <c r="A629" s="223"/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223"/>
      <c r="T629" s="223"/>
      <c r="U629" s="223"/>
      <c r="V629" s="223"/>
      <c r="W629" s="223"/>
      <c r="X629" s="223"/>
      <c r="Y629" s="223"/>
      <c r="Z629" s="223"/>
    </row>
    <row r="630" ht="12.75" customHeight="1">
      <c r="A630" s="223"/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223"/>
      <c r="T630" s="223"/>
      <c r="U630" s="223"/>
      <c r="V630" s="223"/>
      <c r="W630" s="223"/>
      <c r="X630" s="223"/>
      <c r="Y630" s="223"/>
      <c r="Z630" s="223"/>
    </row>
    <row r="631" ht="12.75" customHeight="1">
      <c r="A631" s="223"/>
      <c r="B631" s="223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223"/>
      <c r="T631" s="223"/>
      <c r="U631" s="223"/>
      <c r="V631" s="223"/>
      <c r="W631" s="223"/>
      <c r="X631" s="223"/>
      <c r="Y631" s="223"/>
      <c r="Z631" s="223"/>
    </row>
    <row r="632" ht="12.75" customHeight="1">
      <c r="A632" s="223"/>
      <c r="B632" s="223"/>
      <c r="C632" s="223"/>
      <c r="D632" s="223"/>
      <c r="E632" s="223"/>
      <c r="F632" s="223"/>
      <c r="G632" s="223"/>
      <c r="H632" s="223"/>
      <c r="I632" s="223"/>
      <c r="J632" s="223"/>
      <c r="K632" s="223"/>
      <c r="L632" s="223"/>
      <c r="M632" s="223"/>
      <c r="N632" s="223"/>
      <c r="O632" s="223"/>
      <c r="P632" s="223"/>
      <c r="Q632" s="223"/>
      <c r="R632" s="223"/>
      <c r="S632" s="223"/>
      <c r="T632" s="223"/>
      <c r="U632" s="223"/>
      <c r="V632" s="223"/>
      <c r="W632" s="223"/>
      <c r="X632" s="223"/>
      <c r="Y632" s="223"/>
      <c r="Z632" s="223"/>
    </row>
    <row r="633" ht="12.75" customHeight="1">
      <c r="A633" s="223"/>
      <c r="B633" s="223"/>
      <c r="C633" s="223"/>
      <c r="D633" s="223"/>
      <c r="E633" s="223"/>
      <c r="F633" s="223"/>
      <c r="G633" s="223"/>
      <c r="H633" s="223"/>
      <c r="I633" s="223"/>
      <c r="J633" s="223"/>
      <c r="K633" s="223"/>
      <c r="L633" s="223"/>
      <c r="M633" s="223"/>
      <c r="N633" s="223"/>
      <c r="O633" s="223"/>
      <c r="P633" s="223"/>
      <c r="Q633" s="223"/>
      <c r="R633" s="223"/>
      <c r="S633" s="223"/>
      <c r="T633" s="223"/>
      <c r="U633" s="223"/>
      <c r="V633" s="223"/>
      <c r="W633" s="223"/>
      <c r="X633" s="223"/>
      <c r="Y633" s="223"/>
      <c r="Z633" s="223"/>
    </row>
    <row r="634" ht="12.75" customHeight="1">
      <c r="A634" s="223"/>
      <c r="B634" s="223"/>
      <c r="C634" s="223"/>
      <c r="D634" s="223"/>
      <c r="E634" s="223"/>
      <c r="F634" s="223"/>
      <c r="G634" s="223"/>
      <c r="H634" s="223"/>
      <c r="I634" s="223"/>
      <c r="J634" s="223"/>
      <c r="K634" s="223"/>
      <c r="L634" s="223"/>
      <c r="M634" s="223"/>
      <c r="N634" s="223"/>
      <c r="O634" s="223"/>
      <c r="P634" s="223"/>
      <c r="Q634" s="223"/>
      <c r="R634" s="223"/>
      <c r="S634" s="223"/>
      <c r="T634" s="223"/>
      <c r="U634" s="223"/>
      <c r="V634" s="223"/>
      <c r="W634" s="223"/>
      <c r="X634" s="223"/>
      <c r="Y634" s="223"/>
      <c r="Z634" s="223"/>
    </row>
    <row r="635" ht="12.75" customHeight="1">
      <c r="A635" s="223"/>
      <c r="B635" s="223"/>
      <c r="C635" s="223"/>
      <c r="D635" s="223"/>
      <c r="E635" s="223"/>
      <c r="F635" s="223"/>
      <c r="G635" s="223"/>
      <c r="H635" s="223"/>
      <c r="I635" s="223"/>
      <c r="J635" s="223"/>
      <c r="K635" s="223"/>
      <c r="L635" s="223"/>
      <c r="M635" s="223"/>
      <c r="N635" s="223"/>
      <c r="O635" s="223"/>
      <c r="P635" s="223"/>
      <c r="Q635" s="223"/>
      <c r="R635" s="223"/>
      <c r="S635" s="223"/>
      <c r="T635" s="223"/>
      <c r="U635" s="223"/>
      <c r="V635" s="223"/>
      <c r="W635" s="223"/>
      <c r="X635" s="223"/>
      <c r="Y635" s="223"/>
      <c r="Z635" s="223"/>
    </row>
    <row r="636" ht="12.75" customHeight="1">
      <c r="A636" s="223"/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223"/>
      <c r="S636" s="223"/>
      <c r="T636" s="223"/>
      <c r="U636" s="223"/>
      <c r="V636" s="223"/>
      <c r="W636" s="223"/>
      <c r="X636" s="223"/>
      <c r="Y636" s="223"/>
      <c r="Z636" s="223"/>
    </row>
    <row r="637" ht="12.75" customHeight="1">
      <c r="A637" s="223"/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23"/>
      <c r="S637" s="223"/>
      <c r="T637" s="223"/>
      <c r="U637" s="223"/>
      <c r="V637" s="223"/>
      <c r="W637" s="223"/>
      <c r="X637" s="223"/>
      <c r="Y637" s="223"/>
      <c r="Z637" s="223"/>
    </row>
    <row r="638" ht="12.75" customHeight="1">
      <c r="A638" s="223"/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23"/>
      <c r="S638" s="223"/>
      <c r="T638" s="223"/>
      <c r="U638" s="223"/>
      <c r="V638" s="223"/>
      <c r="W638" s="223"/>
      <c r="X638" s="223"/>
      <c r="Y638" s="223"/>
      <c r="Z638" s="223"/>
    </row>
    <row r="639" ht="12.75" customHeight="1">
      <c r="A639" s="223"/>
      <c r="B639" s="223"/>
      <c r="C639" s="223"/>
      <c r="D639" s="223"/>
      <c r="E639" s="223"/>
      <c r="F639" s="223"/>
      <c r="G639" s="223"/>
      <c r="H639" s="223"/>
      <c r="I639" s="223"/>
      <c r="J639" s="223"/>
      <c r="K639" s="223"/>
      <c r="L639" s="223"/>
      <c r="M639" s="223"/>
      <c r="N639" s="223"/>
      <c r="O639" s="223"/>
      <c r="P639" s="223"/>
      <c r="Q639" s="223"/>
      <c r="R639" s="223"/>
      <c r="S639" s="223"/>
      <c r="T639" s="223"/>
      <c r="U639" s="223"/>
      <c r="V639" s="223"/>
      <c r="W639" s="223"/>
      <c r="X639" s="223"/>
      <c r="Y639" s="223"/>
      <c r="Z639" s="223"/>
    </row>
    <row r="640" ht="12.75" customHeight="1">
      <c r="A640" s="223"/>
      <c r="B640" s="223"/>
      <c r="C640" s="223"/>
      <c r="D640" s="223"/>
      <c r="E640" s="223"/>
      <c r="F640" s="223"/>
      <c r="G640" s="223"/>
      <c r="H640" s="223"/>
      <c r="I640" s="223"/>
      <c r="J640" s="223"/>
      <c r="K640" s="223"/>
      <c r="L640" s="223"/>
      <c r="M640" s="223"/>
      <c r="N640" s="223"/>
      <c r="O640" s="223"/>
      <c r="P640" s="223"/>
      <c r="Q640" s="223"/>
      <c r="R640" s="223"/>
      <c r="S640" s="223"/>
      <c r="T640" s="223"/>
      <c r="U640" s="223"/>
      <c r="V640" s="223"/>
      <c r="W640" s="223"/>
      <c r="X640" s="223"/>
      <c r="Y640" s="223"/>
      <c r="Z640" s="223"/>
    </row>
    <row r="641" ht="12.75" customHeight="1">
      <c r="A641" s="223"/>
      <c r="B641" s="223"/>
      <c r="C641" s="223"/>
      <c r="D641" s="223"/>
      <c r="E641" s="223"/>
      <c r="F641" s="223"/>
      <c r="G641" s="223"/>
      <c r="H641" s="223"/>
      <c r="I641" s="223"/>
      <c r="J641" s="223"/>
      <c r="K641" s="223"/>
      <c r="L641" s="223"/>
      <c r="M641" s="223"/>
      <c r="N641" s="223"/>
      <c r="O641" s="223"/>
      <c r="P641" s="223"/>
      <c r="Q641" s="223"/>
      <c r="R641" s="223"/>
      <c r="S641" s="223"/>
      <c r="T641" s="223"/>
      <c r="U641" s="223"/>
      <c r="V641" s="223"/>
      <c r="W641" s="223"/>
      <c r="X641" s="223"/>
      <c r="Y641" s="223"/>
      <c r="Z641" s="223"/>
    </row>
    <row r="642" ht="12.75" customHeight="1">
      <c r="A642" s="223"/>
      <c r="B642" s="223"/>
      <c r="C642" s="223"/>
      <c r="D642" s="223"/>
      <c r="E642" s="223"/>
      <c r="F642" s="223"/>
      <c r="G642" s="223"/>
      <c r="H642" s="223"/>
      <c r="I642" s="223"/>
      <c r="J642" s="223"/>
      <c r="K642" s="223"/>
      <c r="L642" s="223"/>
      <c r="M642" s="223"/>
      <c r="N642" s="223"/>
      <c r="O642" s="223"/>
      <c r="P642" s="223"/>
      <c r="Q642" s="223"/>
      <c r="R642" s="223"/>
      <c r="S642" s="223"/>
      <c r="T642" s="223"/>
      <c r="U642" s="223"/>
      <c r="V642" s="223"/>
      <c r="W642" s="223"/>
      <c r="X642" s="223"/>
      <c r="Y642" s="223"/>
      <c r="Z642" s="223"/>
    </row>
    <row r="643" ht="12.75" customHeight="1">
      <c r="A643" s="223"/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</row>
    <row r="644" ht="12.75" customHeight="1">
      <c r="A644" s="223"/>
      <c r="B644" s="223"/>
      <c r="C644" s="223"/>
      <c r="D644" s="223"/>
      <c r="E644" s="223"/>
      <c r="F644" s="223"/>
      <c r="G644" s="223"/>
      <c r="H644" s="223"/>
      <c r="I644" s="223"/>
      <c r="J644" s="223"/>
      <c r="K644" s="223"/>
      <c r="L644" s="223"/>
      <c r="M644" s="223"/>
      <c r="N644" s="223"/>
      <c r="O644" s="223"/>
      <c r="P644" s="223"/>
      <c r="Q644" s="223"/>
      <c r="R644" s="223"/>
      <c r="S644" s="223"/>
      <c r="T644" s="223"/>
      <c r="U644" s="223"/>
      <c r="V644" s="223"/>
      <c r="W644" s="223"/>
      <c r="X644" s="223"/>
      <c r="Y644" s="223"/>
      <c r="Z644" s="223"/>
    </row>
    <row r="645" ht="12.75" customHeight="1">
      <c r="A645" s="223"/>
      <c r="B645" s="223"/>
      <c r="C645" s="223"/>
      <c r="D645" s="223"/>
      <c r="E645" s="223"/>
      <c r="F645" s="223"/>
      <c r="G645" s="223"/>
      <c r="H645" s="223"/>
      <c r="I645" s="223"/>
      <c r="J645" s="223"/>
      <c r="K645" s="223"/>
      <c r="L645" s="223"/>
      <c r="M645" s="223"/>
      <c r="N645" s="223"/>
      <c r="O645" s="223"/>
      <c r="P645" s="223"/>
      <c r="Q645" s="223"/>
      <c r="R645" s="223"/>
      <c r="S645" s="223"/>
      <c r="T645" s="223"/>
      <c r="U645" s="223"/>
      <c r="V645" s="223"/>
      <c r="W645" s="223"/>
      <c r="X645" s="223"/>
      <c r="Y645" s="223"/>
      <c r="Z645" s="223"/>
    </row>
    <row r="646" ht="12.75" customHeight="1">
      <c r="A646" s="223"/>
      <c r="B646" s="223"/>
      <c r="C646" s="223"/>
      <c r="D646" s="223"/>
      <c r="E646" s="223"/>
      <c r="F646" s="223"/>
      <c r="G646" s="223"/>
      <c r="H646" s="223"/>
      <c r="I646" s="223"/>
      <c r="J646" s="223"/>
      <c r="K646" s="223"/>
      <c r="L646" s="223"/>
      <c r="M646" s="223"/>
      <c r="N646" s="223"/>
      <c r="O646" s="223"/>
      <c r="P646" s="223"/>
      <c r="Q646" s="223"/>
      <c r="R646" s="223"/>
      <c r="S646" s="223"/>
      <c r="T646" s="223"/>
      <c r="U646" s="223"/>
      <c r="V646" s="223"/>
      <c r="W646" s="223"/>
      <c r="X646" s="223"/>
      <c r="Y646" s="223"/>
      <c r="Z646" s="223"/>
    </row>
    <row r="647" ht="12.75" customHeight="1">
      <c r="A647" s="223"/>
      <c r="B647" s="223"/>
      <c r="C647" s="223"/>
      <c r="D647" s="223"/>
      <c r="E647" s="223"/>
      <c r="F647" s="223"/>
      <c r="G647" s="223"/>
      <c r="H647" s="223"/>
      <c r="I647" s="223"/>
      <c r="J647" s="223"/>
      <c r="K647" s="223"/>
      <c r="L647" s="223"/>
      <c r="M647" s="223"/>
      <c r="N647" s="223"/>
      <c r="O647" s="223"/>
      <c r="P647" s="223"/>
      <c r="Q647" s="223"/>
      <c r="R647" s="223"/>
      <c r="S647" s="223"/>
      <c r="T647" s="223"/>
      <c r="U647" s="223"/>
      <c r="V647" s="223"/>
      <c r="W647" s="223"/>
      <c r="X647" s="223"/>
      <c r="Y647" s="223"/>
      <c r="Z647" s="223"/>
    </row>
    <row r="648" ht="12.75" customHeight="1">
      <c r="A648" s="223"/>
      <c r="B648" s="223"/>
      <c r="C648" s="223"/>
      <c r="D648" s="223"/>
      <c r="E648" s="223"/>
      <c r="F648" s="223"/>
      <c r="G648" s="223"/>
      <c r="H648" s="223"/>
      <c r="I648" s="223"/>
      <c r="J648" s="223"/>
      <c r="K648" s="223"/>
      <c r="L648" s="223"/>
      <c r="M648" s="223"/>
      <c r="N648" s="223"/>
      <c r="O648" s="223"/>
      <c r="P648" s="223"/>
      <c r="Q648" s="223"/>
      <c r="R648" s="223"/>
      <c r="S648" s="223"/>
      <c r="T648" s="223"/>
      <c r="U648" s="223"/>
      <c r="V648" s="223"/>
      <c r="W648" s="223"/>
      <c r="X648" s="223"/>
      <c r="Y648" s="223"/>
      <c r="Z648" s="223"/>
    </row>
    <row r="649" ht="12.75" customHeight="1">
      <c r="A649" s="223"/>
      <c r="B649" s="223"/>
      <c r="C649" s="223"/>
      <c r="D649" s="223"/>
      <c r="E649" s="223"/>
      <c r="F649" s="223"/>
      <c r="G649" s="223"/>
      <c r="H649" s="223"/>
      <c r="I649" s="223"/>
      <c r="J649" s="223"/>
      <c r="K649" s="223"/>
      <c r="L649" s="223"/>
      <c r="M649" s="223"/>
      <c r="N649" s="223"/>
      <c r="O649" s="223"/>
      <c r="P649" s="223"/>
      <c r="Q649" s="223"/>
      <c r="R649" s="223"/>
      <c r="S649" s="223"/>
      <c r="T649" s="223"/>
      <c r="U649" s="223"/>
      <c r="V649" s="223"/>
      <c r="W649" s="223"/>
      <c r="X649" s="223"/>
      <c r="Y649" s="223"/>
      <c r="Z649" s="223"/>
    </row>
    <row r="650" ht="12.75" customHeight="1">
      <c r="A650" s="223"/>
      <c r="B650" s="223"/>
      <c r="C650" s="223"/>
      <c r="D650" s="223"/>
      <c r="E650" s="223"/>
      <c r="F650" s="223"/>
      <c r="G650" s="223"/>
      <c r="H650" s="223"/>
      <c r="I650" s="223"/>
      <c r="J650" s="223"/>
      <c r="K650" s="223"/>
      <c r="L650" s="223"/>
      <c r="M650" s="223"/>
      <c r="N650" s="223"/>
      <c r="O650" s="223"/>
      <c r="P650" s="223"/>
      <c r="Q650" s="223"/>
      <c r="R650" s="223"/>
      <c r="S650" s="223"/>
      <c r="T650" s="223"/>
      <c r="U650" s="223"/>
      <c r="V650" s="223"/>
      <c r="W650" s="223"/>
      <c r="X650" s="223"/>
      <c r="Y650" s="223"/>
      <c r="Z650" s="223"/>
    </row>
    <row r="651" ht="12.75" customHeight="1">
      <c r="A651" s="223"/>
      <c r="B651" s="223"/>
      <c r="C651" s="223"/>
      <c r="D651" s="223"/>
      <c r="E651" s="223"/>
      <c r="F651" s="223"/>
      <c r="G651" s="223"/>
      <c r="H651" s="223"/>
      <c r="I651" s="223"/>
      <c r="J651" s="223"/>
      <c r="K651" s="223"/>
      <c r="L651" s="223"/>
      <c r="M651" s="223"/>
      <c r="N651" s="223"/>
      <c r="O651" s="223"/>
      <c r="P651" s="223"/>
      <c r="Q651" s="223"/>
      <c r="R651" s="223"/>
      <c r="S651" s="223"/>
      <c r="T651" s="223"/>
      <c r="U651" s="223"/>
      <c r="V651" s="223"/>
      <c r="W651" s="223"/>
      <c r="X651" s="223"/>
      <c r="Y651" s="223"/>
      <c r="Z651" s="223"/>
    </row>
    <row r="652" ht="12.75" customHeight="1">
      <c r="A652" s="223"/>
      <c r="B652" s="223"/>
      <c r="C652" s="223"/>
      <c r="D652" s="223"/>
      <c r="E652" s="223"/>
      <c r="F652" s="223"/>
      <c r="G652" s="223"/>
      <c r="H652" s="223"/>
      <c r="I652" s="223"/>
      <c r="J652" s="223"/>
      <c r="K652" s="223"/>
      <c r="L652" s="223"/>
      <c r="M652" s="223"/>
      <c r="N652" s="223"/>
      <c r="O652" s="223"/>
      <c r="P652" s="223"/>
      <c r="Q652" s="223"/>
      <c r="R652" s="223"/>
      <c r="S652" s="223"/>
      <c r="T652" s="223"/>
      <c r="U652" s="223"/>
      <c r="V652" s="223"/>
      <c r="W652" s="223"/>
      <c r="X652" s="223"/>
      <c r="Y652" s="223"/>
      <c r="Z652" s="223"/>
    </row>
    <row r="653" ht="12.75" customHeight="1">
      <c r="A653" s="223"/>
      <c r="B653" s="223"/>
      <c r="C653" s="223"/>
      <c r="D653" s="223"/>
      <c r="E653" s="223"/>
      <c r="F653" s="223"/>
      <c r="G653" s="223"/>
      <c r="H653" s="223"/>
      <c r="I653" s="223"/>
      <c r="J653" s="223"/>
      <c r="K653" s="223"/>
      <c r="L653" s="223"/>
      <c r="M653" s="223"/>
      <c r="N653" s="223"/>
      <c r="O653" s="223"/>
      <c r="P653" s="223"/>
      <c r="Q653" s="223"/>
      <c r="R653" s="223"/>
      <c r="S653" s="223"/>
      <c r="T653" s="223"/>
      <c r="U653" s="223"/>
      <c r="V653" s="223"/>
      <c r="W653" s="223"/>
      <c r="X653" s="223"/>
      <c r="Y653" s="223"/>
      <c r="Z653" s="223"/>
    </row>
    <row r="654" ht="12.75" customHeight="1">
      <c r="A654" s="223"/>
      <c r="B654" s="223"/>
      <c r="C654" s="223"/>
      <c r="D654" s="223"/>
      <c r="E654" s="223"/>
      <c r="F654" s="223"/>
      <c r="G654" s="223"/>
      <c r="H654" s="223"/>
      <c r="I654" s="223"/>
      <c r="J654" s="223"/>
      <c r="K654" s="223"/>
      <c r="L654" s="223"/>
      <c r="M654" s="223"/>
      <c r="N654" s="223"/>
      <c r="O654" s="223"/>
      <c r="P654" s="223"/>
      <c r="Q654" s="223"/>
      <c r="R654" s="223"/>
      <c r="S654" s="223"/>
      <c r="T654" s="223"/>
      <c r="U654" s="223"/>
      <c r="V654" s="223"/>
      <c r="W654" s="223"/>
      <c r="X654" s="223"/>
      <c r="Y654" s="223"/>
      <c r="Z654" s="223"/>
    </row>
    <row r="655" ht="12.75" customHeight="1">
      <c r="A655" s="223"/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223"/>
      <c r="T655" s="223"/>
      <c r="U655" s="223"/>
      <c r="V655" s="223"/>
      <c r="W655" s="223"/>
      <c r="X655" s="223"/>
      <c r="Y655" s="223"/>
      <c r="Z655" s="223"/>
    </row>
    <row r="656" ht="12.75" customHeight="1">
      <c r="A656" s="223"/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223"/>
      <c r="T656" s="223"/>
      <c r="U656" s="223"/>
      <c r="V656" s="223"/>
      <c r="W656" s="223"/>
      <c r="X656" s="223"/>
      <c r="Y656" s="223"/>
      <c r="Z656" s="223"/>
    </row>
    <row r="657" ht="12.75" customHeight="1">
      <c r="A657" s="223"/>
      <c r="B657" s="223"/>
      <c r="C657" s="223"/>
      <c r="D657" s="223"/>
      <c r="E657" s="223"/>
      <c r="F657" s="223"/>
      <c r="G657" s="223"/>
      <c r="H657" s="223"/>
      <c r="I657" s="223"/>
      <c r="J657" s="223"/>
      <c r="K657" s="223"/>
      <c r="L657" s="223"/>
      <c r="M657" s="223"/>
      <c r="N657" s="223"/>
      <c r="O657" s="223"/>
      <c r="P657" s="223"/>
      <c r="Q657" s="223"/>
      <c r="R657" s="223"/>
      <c r="S657" s="223"/>
      <c r="T657" s="223"/>
      <c r="U657" s="223"/>
      <c r="V657" s="223"/>
      <c r="W657" s="223"/>
      <c r="X657" s="223"/>
      <c r="Y657" s="223"/>
      <c r="Z657" s="223"/>
    </row>
    <row r="658" ht="12.75" customHeight="1">
      <c r="A658" s="223"/>
      <c r="B658" s="223"/>
      <c r="C658" s="223"/>
      <c r="D658" s="223"/>
      <c r="E658" s="223"/>
      <c r="F658" s="223"/>
      <c r="G658" s="223"/>
      <c r="H658" s="223"/>
      <c r="I658" s="223"/>
      <c r="J658" s="223"/>
      <c r="K658" s="223"/>
      <c r="L658" s="223"/>
      <c r="M658" s="223"/>
      <c r="N658" s="223"/>
      <c r="O658" s="223"/>
      <c r="P658" s="223"/>
      <c r="Q658" s="223"/>
      <c r="R658" s="223"/>
      <c r="S658" s="223"/>
      <c r="T658" s="223"/>
      <c r="U658" s="223"/>
      <c r="V658" s="223"/>
      <c r="W658" s="223"/>
      <c r="X658" s="223"/>
      <c r="Y658" s="223"/>
      <c r="Z658" s="223"/>
    </row>
    <row r="659" ht="12.75" customHeight="1">
      <c r="A659" s="223"/>
      <c r="B659" s="223"/>
      <c r="C659" s="223"/>
      <c r="D659" s="223"/>
      <c r="E659" s="223"/>
      <c r="F659" s="223"/>
      <c r="G659" s="223"/>
      <c r="H659" s="223"/>
      <c r="I659" s="223"/>
      <c r="J659" s="223"/>
      <c r="K659" s="223"/>
      <c r="L659" s="223"/>
      <c r="M659" s="223"/>
      <c r="N659" s="223"/>
      <c r="O659" s="223"/>
      <c r="P659" s="223"/>
      <c r="Q659" s="223"/>
      <c r="R659" s="223"/>
      <c r="S659" s="223"/>
      <c r="T659" s="223"/>
      <c r="U659" s="223"/>
      <c r="V659" s="223"/>
      <c r="W659" s="223"/>
      <c r="X659" s="223"/>
      <c r="Y659" s="223"/>
      <c r="Z659" s="223"/>
    </row>
    <row r="660" ht="12.75" customHeight="1">
      <c r="A660" s="223"/>
      <c r="B660" s="223"/>
      <c r="C660" s="223"/>
      <c r="D660" s="223"/>
      <c r="E660" s="223"/>
      <c r="F660" s="223"/>
      <c r="G660" s="223"/>
      <c r="H660" s="223"/>
      <c r="I660" s="223"/>
      <c r="J660" s="223"/>
      <c r="K660" s="223"/>
      <c r="L660" s="223"/>
      <c r="M660" s="223"/>
      <c r="N660" s="223"/>
      <c r="O660" s="223"/>
      <c r="P660" s="223"/>
      <c r="Q660" s="223"/>
      <c r="R660" s="223"/>
      <c r="S660" s="223"/>
      <c r="T660" s="223"/>
      <c r="U660" s="223"/>
      <c r="V660" s="223"/>
      <c r="W660" s="223"/>
      <c r="X660" s="223"/>
      <c r="Y660" s="223"/>
      <c r="Z660" s="223"/>
    </row>
    <row r="661" ht="12.75" customHeight="1">
      <c r="A661" s="223"/>
      <c r="B661" s="223"/>
      <c r="C661" s="223"/>
      <c r="D661" s="223"/>
      <c r="E661" s="223"/>
      <c r="F661" s="223"/>
      <c r="G661" s="223"/>
      <c r="H661" s="223"/>
      <c r="I661" s="223"/>
      <c r="J661" s="223"/>
      <c r="K661" s="223"/>
      <c r="L661" s="223"/>
      <c r="M661" s="223"/>
      <c r="N661" s="223"/>
      <c r="O661" s="223"/>
      <c r="P661" s="223"/>
      <c r="Q661" s="223"/>
      <c r="R661" s="223"/>
      <c r="S661" s="223"/>
      <c r="T661" s="223"/>
      <c r="U661" s="223"/>
      <c r="V661" s="223"/>
      <c r="W661" s="223"/>
      <c r="X661" s="223"/>
      <c r="Y661" s="223"/>
      <c r="Z661" s="223"/>
    </row>
    <row r="662" ht="12.75" customHeight="1">
      <c r="A662" s="223"/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223"/>
      <c r="T662" s="223"/>
      <c r="U662" s="223"/>
      <c r="V662" s="223"/>
      <c r="W662" s="223"/>
      <c r="X662" s="223"/>
      <c r="Y662" s="223"/>
      <c r="Z662" s="223"/>
    </row>
    <row r="663" ht="12.75" customHeight="1">
      <c r="A663" s="223"/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223"/>
      <c r="T663" s="223"/>
      <c r="U663" s="223"/>
      <c r="V663" s="223"/>
      <c r="W663" s="223"/>
      <c r="X663" s="223"/>
      <c r="Y663" s="223"/>
      <c r="Z663" s="223"/>
    </row>
    <row r="664" ht="12.75" customHeight="1">
      <c r="A664" s="223"/>
      <c r="B664" s="223"/>
      <c r="C664" s="223"/>
      <c r="D664" s="223"/>
      <c r="E664" s="223"/>
      <c r="F664" s="223"/>
      <c r="G664" s="223"/>
      <c r="H664" s="223"/>
      <c r="I664" s="223"/>
      <c r="J664" s="223"/>
      <c r="K664" s="223"/>
      <c r="L664" s="223"/>
      <c r="M664" s="223"/>
      <c r="N664" s="223"/>
      <c r="O664" s="223"/>
      <c r="P664" s="223"/>
      <c r="Q664" s="223"/>
      <c r="R664" s="223"/>
      <c r="S664" s="223"/>
      <c r="T664" s="223"/>
      <c r="U664" s="223"/>
      <c r="V664" s="223"/>
      <c r="W664" s="223"/>
      <c r="X664" s="223"/>
      <c r="Y664" s="223"/>
      <c r="Z664" s="223"/>
    </row>
    <row r="665" ht="12.75" customHeight="1">
      <c r="A665" s="223"/>
      <c r="B665" s="223"/>
      <c r="C665" s="223"/>
      <c r="D665" s="223"/>
      <c r="E665" s="223"/>
      <c r="F665" s="223"/>
      <c r="G665" s="223"/>
      <c r="H665" s="223"/>
      <c r="I665" s="223"/>
      <c r="J665" s="223"/>
      <c r="K665" s="223"/>
      <c r="L665" s="223"/>
      <c r="M665" s="223"/>
      <c r="N665" s="223"/>
      <c r="O665" s="223"/>
      <c r="P665" s="223"/>
      <c r="Q665" s="223"/>
      <c r="R665" s="223"/>
      <c r="S665" s="223"/>
      <c r="T665" s="223"/>
      <c r="U665" s="223"/>
      <c r="V665" s="223"/>
      <c r="W665" s="223"/>
      <c r="X665" s="223"/>
      <c r="Y665" s="223"/>
      <c r="Z665" s="223"/>
    </row>
    <row r="666" ht="12.75" customHeight="1">
      <c r="A666" s="223"/>
      <c r="B666" s="223"/>
      <c r="C666" s="223"/>
      <c r="D666" s="223"/>
      <c r="E666" s="223"/>
      <c r="F666" s="223"/>
      <c r="G666" s="223"/>
      <c r="H666" s="223"/>
      <c r="I666" s="223"/>
      <c r="J666" s="223"/>
      <c r="K666" s="223"/>
      <c r="L666" s="223"/>
      <c r="M666" s="223"/>
      <c r="N666" s="223"/>
      <c r="O666" s="223"/>
      <c r="P666" s="223"/>
      <c r="Q666" s="223"/>
      <c r="R666" s="223"/>
      <c r="S666" s="223"/>
      <c r="T666" s="223"/>
      <c r="U666" s="223"/>
      <c r="V666" s="223"/>
      <c r="W666" s="223"/>
      <c r="X666" s="223"/>
      <c r="Y666" s="223"/>
      <c r="Z666" s="223"/>
    </row>
    <row r="667" ht="12.75" customHeight="1">
      <c r="A667" s="223"/>
      <c r="B667" s="223"/>
      <c r="C667" s="223"/>
      <c r="D667" s="223"/>
      <c r="E667" s="223"/>
      <c r="F667" s="223"/>
      <c r="G667" s="223"/>
      <c r="H667" s="223"/>
      <c r="I667" s="223"/>
      <c r="J667" s="223"/>
      <c r="K667" s="223"/>
      <c r="L667" s="223"/>
      <c r="M667" s="223"/>
      <c r="N667" s="223"/>
      <c r="O667" s="223"/>
      <c r="P667" s="223"/>
      <c r="Q667" s="223"/>
      <c r="R667" s="223"/>
      <c r="S667" s="223"/>
      <c r="T667" s="223"/>
      <c r="U667" s="223"/>
      <c r="V667" s="223"/>
      <c r="W667" s="223"/>
      <c r="X667" s="223"/>
      <c r="Y667" s="223"/>
      <c r="Z667" s="223"/>
    </row>
    <row r="668" ht="12.75" customHeight="1">
      <c r="A668" s="223"/>
      <c r="B668" s="223"/>
      <c r="C668" s="223"/>
      <c r="D668" s="223"/>
      <c r="E668" s="223"/>
      <c r="F668" s="223"/>
      <c r="G668" s="223"/>
      <c r="H668" s="223"/>
      <c r="I668" s="223"/>
      <c r="J668" s="223"/>
      <c r="K668" s="223"/>
      <c r="L668" s="223"/>
      <c r="M668" s="223"/>
      <c r="N668" s="223"/>
      <c r="O668" s="223"/>
      <c r="P668" s="223"/>
      <c r="Q668" s="223"/>
      <c r="R668" s="223"/>
      <c r="S668" s="223"/>
      <c r="T668" s="223"/>
      <c r="U668" s="223"/>
      <c r="V668" s="223"/>
      <c r="W668" s="223"/>
      <c r="X668" s="223"/>
      <c r="Y668" s="223"/>
      <c r="Z668" s="223"/>
    </row>
    <row r="669" ht="12.75" customHeight="1">
      <c r="A669" s="223"/>
      <c r="B669" s="223"/>
      <c r="C669" s="223"/>
      <c r="D669" s="223"/>
      <c r="E669" s="223"/>
      <c r="F669" s="223"/>
      <c r="G669" s="223"/>
      <c r="H669" s="223"/>
      <c r="I669" s="223"/>
      <c r="J669" s="223"/>
      <c r="K669" s="223"/>
      <c r="L669" s="223"/>
      <c r="M669" s="223"/>
      <c r="N669" s="223"/>
      <c r="O669" s="223"/>
      <c r="P669" s="223"/>
      <c r="Q669" s="223"/>
      <c r="R669" s="223"/>
      <c r="S669" s="223"/>
      <c r="T669" s="223"/>
      <c r="U669" s="223"/>
      <c r="V669" s="223"/>
      <c r="W669" s="223"/>
      <c r="X669" s="223"/>
      <c r="Y669" s="223"/>
      <c r="Z669" s="223"/>
    </row>
    <row r="670" ht="12.75" customHeight="1">
      <c r="A670" s="223"/>
      <c r="B670" s="223"/>
      <c r="C670" s="223"/>
      <c r="D670" s="223"/>
      <c r="E670" s="223"/>
      <c r="F670" s="223"/>
      <c r="G670" s="223"/>
      <c r="H670" s="223"/>
      <c r="I670" s="223"/>
      <c r="J670" s="223"/>
      <c r="K670" s="223"/>
      <c r="L670" s="223"/>
      <c r="M670" s="223"/>
      <c r="N670" s="223"/>
      <c r="O670" s="223"/>
      <c r="P670" s="223"/>
      <c r="Q670" s="223"/>
      <c r="R670" s="223"/>
      <c r="S670" s="223"/>
      <c r="T670" s="223"/>
      <c r="U670" s="223"/>
      <c r="V670" s="223"/>
      <c r="W670" s="223"/>
      <c r="X670" s="223"/>
      <c r="Y670" s="223"/>
      <c r="Z670" s="223"/>
    </row>
    <row r="671" ht="12.75" customHeight="1">
      <c r="A671" s="223"/>
      <c r="B671" s="223"/>
      <c r="C671" s="223"/>
      <c r="D671" s="223"/>
      <c r="E671" s="223"/>
      <c r="F671" s="223"/>
      <c r="G671" s="223"/>
      <c r="H671" s="223"/>
      <c r="I671" s="223"/>
      <c r="J671" s="223"/>
      <c r="K671" s="223"/>
      <c r="L671" s="223"/>
      <c r="M671" s="223"/>
      <c r="N671" s="223"/>
      <c r="O671" s="223"/>
      <c r="P671" s="223"/>
      <c r="Q671" s="223"/>
      <c r="R671" s="223"/>
      <c r="S671" s="223"/>
      <c r="T671" s="223"/>
      <c r="U671" s="223"/>
      <c r="V671" s="223"/>
      <c r="W671" s="223"/>
      <c r="X671" s="223"/>
      <c r="Y671" s="223"/>
      <c r="Z671" s="223"/>
    </row>
    <row r="672" ht="12.75" customHeight="1">
      <c r="A672" s="223"/>
      <c r="B672" s="223"/>
      <c r="C672" s="223"/>
      <c r="D672" s="223"/>
      <c r="E672" s="223"/>
      <c r="F672" s="223"/>
      <c r="G672" s="223"/>
      <c r="H672" s="223"/>
      <c r="I672" s="223"/>
      <c r="J672" s="223"/>
      <c r="K672" s="223"/>
      <c r="L672" s="223"/>
      <c r="M672" s="223"/>
      <c r="N672" s="223"/>
      <c r="O672" s="223"/>
      <c r="P672" s="223"/>
      <c r="Q672" s="223"/>
      <c r="R672" s="223"/>
      <c r="S672" s="223"/>
      <c r="T672" s="223"/>
      <c r="U672" s="223"/>
      <c r="V672" s="223"/>
      <c r="W672" s="223"/>
      <c r="X672" s="223"/>
      <c r="Y672" s="223"/>
      <c r="Z672" s="223"/>
    </row>
    <row r="673" ht="12.75" customHeight="1">
      <c r="A673" s="223"/>
      <c r="B673" s="223"/>
      <c r="C673" s="223"/>
      <c r="D673" s="223"/>
      <c r="E673" s="223"/>
      <c r="F673" s="223"/>
      <c r="G673" s="223"/>
      <c r="H673" s="223"/>
      <c r="I673" s="223"/>
      <c r="J673" s="223"/>
      <c r="K673" s="223"/>
      <c r="L673" s="223"/>
      <c r="M673" s="223"/>
      <c r="N673" s="223"/>
      <c r="O673" s="223"/>
      <c r="P673" s="223"/>
      <c r="Q673" s="223"/>
      <c r="R673" s="223"/>
      <c r="S673" s="223"/>
      <c r="T673" s="223"/>
      <c r="U673" s="223"/>
      <c r="V673" s="223"/>
      <c r="W673" s="223"/>
      <c r="X673" s="223"/>
      <c r="Y673" s="223"/>
      <c r="Z673" s="223"/>
    </row>
    <row r="674" ht="12.75" customHeight="1">
      <c r="A674" s="223"/>
      <c r="B674" s="223"/>
      <c r="C674" s="223"/>
      <c r="D674" s="223"/>
      <c r="E674" s="223"/>
      <c r="F674" s="223"/>
      <c r="G674" s="223"/>
      <c r="H674" s="223"/>
      <c r="I674" s="223"/>
      <c r="J674" s="223"/>
      <c r="K674" s="223"/>
      <c r="L674" s="223"/>
      <c r="M674" s="223"/>
      <c r="N674" s="223"/>
      <c r="O674" s="223"/>
      <c r="P674" s="223"/>
      <c r="Q674" s="223"/>
      <c r="R674" s="223"/>
      <c r="S674" s="223"/>
      <c r="T674" s="223"/>
      <c r="U674" s="223"/>
      <c r="V674" s="223"/>
      <c r="W674" s="223"/>
      <c r="X674" s="223"/>
      <c r="Y674" s="223"/>
      <c r="Z674" s="223"/>
    </row>
    <row r="675" ht="12.75" customHeight="1">
      <c r="A675" s="223"/>
      <c r="B675" s="223"/>
      <c r="C675" s="223"/>
      <c r="D675" s="223"/>
      <c r="E675" s="223"/>
      <c r="F675" s="223"/>
      <c r="G675" s="223"/>
      <c r="H675" s="223"/>
      <c r="I675" s="223"/>
      <c r="J675" s="223"/>
      <c r="K675" s="223"/>
      <c r="L675" s="223"/>
      <c r="M675" s="223"/>
      <c r="N675" s="223"/>
      <c r="O675" s="223"/>
      <c r="P675" s="223"/>
      <c r="Q675" s="223"/>
      <c r="R675" s="223"/>
      <c r="S675" s="223"/>
      <c r="T675" s="223"/>
      <c r="U675" s="223"/>
      <c r="V675" s="223"/>
      <c r="W675" s="223"/>
      <c r="X675" s="223"/>
      <c r="Y675" s="223"/>
      <c r="Z675" s="223"/>
    </row>
    <row r="676" ht="12.75" customHeight="1">
      <c r="A676" s="223"/>
      <c r="B676" s="223"/>
      <c r="C676" s="223"/>
      <c r="D676" s="223"/>
      <c r="E676" s="223"/>
      <c r="F676" s="223"/>
      <c r="G676" s="223"/>
      <c r="H676" s="223"/>
      <c r="I676" s="223"/>
      <c r="J676" s="223"/>
      <c r="K676" s="223"/>
      <c r="L676" s="223"/>
      <c r="M676" s="223"/>
      <c r="N676" s="223"/>
      <c r="O676" s="223"/>
      <c r="P676" s="223"/>
      <c r="Q676" s="223"/>
      <c r="R676" s="223"/>
      <c r="S676" s="223"/>
      <c r="T676" s="223"/>
      <c r="U676" s="223"/>
      <c r="V676" s="223"/>
      <c r="W676" s="223"/>
      <c r="X676" s="223"/>
      <c r="Y676" s="223"/>
      <c r="Z676" s="223"/>
    </row>
    <row r="677" ht="12.75" customHeight="1">
      <c r="A677" s="223"/>
      <c r="B677" s="223"/>
      <c r="C677" s="223"/>
      <c r="D677" s="223"/>
      <c r="E677" s="223"/>
      <c r="F677" s="223"/>
      <c r="G677" s="223"/>
      <c r="H677" s="223"/>
      <c r="I677" s="223"/>
      <c r="J677" s="223"/>
      <c r="K677" s="223"/>
      <c r="L677" s="223"/>
      <c r="M677" s="223"/>
      <c r="N677" s="223"/>
      <c r="O677" s="223"/>
      <c r="P677" s="223"/>
      <c r="Q677" s="223"/>
      <c r="R677" s="223"/>
      <c r="S677" s="223"/>
      <c r="T677" s="223"/>
      <c r="U677" s="223"/>
      <c r="V677" s="223"/>
      <c r="W677" s="223"/>
      <c r="X677" s="223"/>
      <c r="Y677" s="223"/>
      <c r="Z677" s="223"/>
    </row>
    <row r="678" ht="12.75" customHeight="1">
      <c r="A678" s="223"/>
      <c r="B678" s="223"/>
      <c r="C678" s="223"/>
      <c r="D678" s="223"/>
      <c r="E678" s="223"/>
      <c r="F678" s="223"/>
      <c r="G678" s="223"/>
      <c r="H678" s="223"/>
      <c r="I678" s="223"/>
      <c r="J678" s="223"/>
      <c r="K678" s="223"/>
      <c r="L678" s="223"/>
      <c r="M678" s="223"/>
      <c r="N678" s="223"/>
      <c r="O678" s="223"/>
      <c r="P678" s="223"/>
      <c r="Q678" s="223"/>
      <c r="R678" s="223"/>
      <c r="S678" s="223"/>
      <c r="T678" s="223"/>
      <c r="U678" s="223"/>
      <c r="V678" s="223"/>
      <c r="W678" s="223"/>
      <c r="X678" s="223"/>
      <c r="Y678" s="223"/>
      <c r="Z678" s="223"/>
    </row>
    <row r="679" ht="12.75" customHeight="1">
      <c r="A679" s="223"/>
      <c r="B679" s="223"/>
      <c r="C679" s="223"/>
      <c r="D679" s="223"/>
      <c r="E679" s="223"/>
      <c r="F679" s="223"/>
      <c r="G679" s="223"/>
      <c r="H679" s="223"/>
      <c r="I679" s="223"/>
      <c r="J679" s="223"/>
      <c r="K679" s="223"/>
      <c r="L679" s="223"/>
      <c r="M679" s="223"/>
      <c r="N679" s="223"/>
      <c r="O679" s="223"/>
      <c r="P679" s="223"/>
      <c r="Q679" s="223"/>
      <c r="R679" s="223"/>
      <c r="S679" s="223"/>
      <c r="T679" s="223"/>
      <c r="U679" s="223"/>
      <c r="V679" s="223"/>
      <c r="W679" s="223"/>
      <c r="X679" s="223"/>
      <c r="Y679" s="223"/>
      <c r="Z679" s="223"/>
    </row>
    <row r="680" ht="12.75" customHeight="1">
      <c r="A680" s="223"/>
      <c r="B680" s="223"/>
      <c r="C680" s="223"/>
      <c r="D680" s="223"/>
      <c r="E680" s="223"/>
      <c r="F680" s="223"/>
      <c r="G680" s="223"/>
      <c r="H680" s="223"/>
      <c r="I680" s="223"/>
      <c r="J680" s="223"/>
      <c r="K680" s="223"/>
      <c r="L680" s="223"/>
      <c r="M680" s="223"/>
      <c r="N680" s="223"/>
      <c r="O680" s="223"/>
      <c r="P680" s="223"/>
      <c r="Q680" s="223"/>
      <c r="R680" s="223"/>
      <c r="S680" s="223"/>
      <c r="T680" s="223"/>
      <c r="U680" s="223"/>
      <c r="V680" s="223"/>
      <c r="W680" s="223"/>
      <c r="X680" s="223"/>
      <c r="Y680" s="223"/>
      <c r="Z680" s="223"/>
    </row>
    <row r="681" ht="12.75" customHeight="1">
      <c r="A681" s="223"/>
      <c r="B681" s="223"/>
      <c r="C681" s="223"/>
      <c r="D681" s="223"/>
      <c r="E681" s="223"/>
      <c r="F681" s="223"/>
      <c r="G681" s="223"/>
      <c r="H681" s="223"/>
      <c r="I681" s="223"/>
      <c r="J681" s="223"/>
      <c r="K681" s="223"/>
      <c r="L681" s="223"/>
      <c r="M681" s="223"/>
      <c r="N681" s="223"/>
      <c r="O681" s="223"/>
      <c r="P681" s="223"/>
      <c r="Q681" s="223"/>
      <c r="R681" s="223"/>
      <c r="S681" s="223"/>
      <c r="T681" s="223"/>
      <c r="U681" s="223"/>
      <c r="V681" s="223"/>
      <c r="W681" s="223"/>
      <c r="X681" s="223"/>
      <c r="Y681" s="223"/>
      <c r="Z681" s="223"/>
    </row>
    <row r="682" ht="12.75" customHeight="1">
      <c r="A682" s="223"/>
      <c r="B682" s="223"/>
      <c r="C682" s="223"/>
      <c r="D682" s="223"/>
      <c r="E682" s="223"/>
      <c r="F682" s="223"/>
      <c r="G682" s="223"/>
      <c r="H682" s="223"/>
      <c r="I682" s="223"/>
      <c r="J682" s="223"/>
      <c r="K682" s="223"/>
      <c r="L682" s="223"/>
      <c r="M682" s="223"/>
      <c r="N682" s="223"/>
      <c r="O682" s="223"/>
      <c r="P682" s="223"/>
      <c r="Q682" s="223"/>
      <c r="R682" s="223"/>
      <c r="S682" s="223"/>
      <c r="T682" s="223"/>
      <c r="U682" s="223"/>
      <c r="V682" s="223"/>
      <c r="W682" s="223"/>
      <c r="X682" s="223"/>
      <c r="Y682" s="223"/>
      <c r="Z682" s="223"/>
    </row>
    <row r="683" ht="12.75" customHeight="1">
      <c r="A683" s="223"/>
      <c r="B683" s="223"/>
      <c r="C683" s="223"/>
      <c r="D683" s="223"/>
      <c r="E683" s="223"/>
      <c r="F683" s="223"/>
      <c r="G683" s="223"/>
      <c r="H683" s="223"/>
      <c r="I683" s="223"/>
      <c r="J683" s="223"/>
      <c r="K683" s="223"/>
      <c r="L683" s="223"/>
      <c r="M683" s="223"/>
      <c r="N683" s="223"/>
      <c r="O683" s="223"/>
      <c r="P683" s="223"/>
      <c r="Q683" s="223"/>
      <c r="R683" s="223"/>
      <c r="S683" s="223"/>
      <c r="T683" s="223"/>
      <c r="U683" s="223"/>
      <c r="V683" s="223"/>
      <c r="W683" s="223"/>
      <c r="X683" s="223"/>
      <c r="Y683" s="223"/>
      <c r="Z683" s="223"/>
    </row>
    <row r="684" ht="12.75" customHeight="1">
      <c r="A684" s="223"/>
      <c r="B684" s="223"/>
      <c r="C684" s="223"/>
      <c r="D684" s="223"/>
      <c r="E684" s="223"/>
      <c r="F684" s="223"/>
      <c r="G684" s="223"/>
      <c r="H684" s="223"/>
      <c r="I684" s="223"/>
      <c r="J684" s="223"/>
      <c r="K684" s="223"/>
      <c r="L684" s="223"/>
      <c r="M684" s="223"/>
      <c r="N684" s="223"/>
      <c r="O684" s="223"/>
      <c r="P684" s="223"/>
      <c r="Q684" s="223"/>
      <c r="R684" s="223"/>
      <c r="S684" s="223"/>
      <c r="T684" s="223"/>
      <c r="U684" s="223"/>
      <c r="V684" s="223"/>
      <c r="W684" s="223"/>
      <c r="X684" s="223"/>
      <c r="Y684" s="223"/>
      <c r="Z684" s="223"/>
    </row>
    <row r="685" ht="12.75" customHeight="1">
      <c r="A685" s="223"/>
      <c r="B685" s="223"/>
      <c r="C685" s="223"/>
      <c r="D685" s="223"/>
      <c r="E685" s="223"/>
      <c r="F685" s="223"/>
      <c r="G685" s="223"/>
      <c r="H685" s="223"/>
      <c r="I685" s="223"/>
      <c r="J685" s="223"/>
      <c r="K685" s="223"/>
      <c r="L685" s="223"/>
      <c r="M685" s="223"/>
      <c r="N685" s="223"/>
      <c r="O685" s="223"/>
      <c r="P685" s="223"/>
      <c r="Q685" s="223"/>
      <c r="R685" s="223"/>
      <c r="S685" s="223"/>
      <c r="T685" s="223"/>
      <c r="U685" s="223"/>
      <c r="V685" s="223"/>
      <c r="W685" s="223"/>
      <c r="X685" s="223"/>
      <c r="Y685" s="223"/>
      <c r="Z685" s="223"/>
    </row>
    <row r="686" ht="12.75" customHeight="1">
      <c r="A686" s="223"/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23"/>
      <c r="P686" s="223"/>
      <c r="Q686" s="223"/>
      <c r="R686" s="223"/>
      <c r="S686" s="223"/>
      <c r="T686" s="223"/>
      <c r="U686" s="223"/>
      <c r="V686" s="223"/>
      <c r="W686" s="223"/>
      <c r="X686" s="223"/>
      <c r="Y686" s="223"/>
      <c r="Z686" s="223"/>
    </row>
    <row r="687" ht="12.75" customHeight="1">
      <c r="A687" s="223"/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23"/>
      <c r="P687" s="223"/>
      <c r="Q687" s="223"/>
      <c r="R687" s="223"/>
      <c r="S687" s="223"/>
      <c r="T687" s="223"/>
      <c r="U687" s="223"/>
      <c r="V687" s="223"/>
      <c r="W687" s="223"/>
      <c r="X687" s="223"/>
      <c r="Y687" s="223"/>
      <c r="Z687" s="223"/>
    </row>
    <row r="688" ht="12.75" customHeight="1">
      <c r="A688" s="223"/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23"/>
      <c r="P688" s="223"/>
      <c r="Q688" s="223"/>
      <c r="R688" s="223"/>
      <c r="S688" s="223"/>
      <c r="T688" s="223"/>
      <c r="U688" s="223"/>
      <c r="V688" s="223"/>
      <c r="W688" s="223"/>
      <c r="X688" s="223"/>
      <c r="Y688" s="223"/>
      <c r="Z688" s="223"/>
    </row>
    <row r="689" ht="12.75" customHeight="1">
      <c r="A689" s="223"/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23"/>
      <c r="P689" s="223"/>
      <c r="Q689" s="223"/>
      <c r="R689" s="223"/>
      <c r="S689" s="223"/>
      <c r="T689" s="223"/>
      <c r="U689" s="223"/>
      <c r="V689" s="223"/>
      <c r="W689" s="223"/>
      <c r="X689" s="223"/>
      <c r="Y689" s="223"/>
      <c r="Z689" s="223"/>
    </row>
    <row r="690" ht="12.75" customHeight="1">
      <c r="A690" s="223"/>
      <c r="B690" s="223"/>
      <c r="C690" s="223"/>
      <c r="D690" s="223"/>
      <c r="E690" s="223"/>
      <c r="F690" s="223"/>
      <c r="G690" s="223"/>
      <c r="H690" s="223"/>
      <c r="I690" s="223"/>
      <c r="J690" s="223"/>
      <c r="K690" s="223"/>
      <c r="L690" s="223"/>
      <c r="M690" s="223"/>
      <c r="N690" s="223"/>
      <c r="O690" s="223"/>
      <c r="P690" s="223"/>
      <c r="Q690" s="223"/>
      <c r="R690" s="223"/>
      <c r="S690" s="223"/>
      <c r="T690" s="223"/>
      <c r="U690" s="223"/>
      <c r="V690" s="223"/>
      <c r="W690" s="223"/>
      <c r="X690" s="223"/>
      <c r="Y690" s="223"/>
      <c r="Z690" s="223"/>
    </row>
    <row r="691" ht="12.75" customHeight="1">
      <c r="A691" s="223"/>
      <c r="B691" s="223"/>
      <c r="C691" s="223"/>
      <c r="D691" s="223"/>
      <c r="E691" s="223"/>
      <c r="F691" s="223"/>
      <c r="G691" s="223"/>
      <c r="H691" s="223"/>
      <c r="I691" s="223"/>
      <c r="J691" s="223"/>
      <c r="K691" s="223"/>
      <c r="L691" s="223"/>
      <c r="M691" s="223"/>
      <c r="N691" s="223"/>
      <c r="O691" s="223"/>
      <c r="P691" s="223"/>
      <c r="Q691" s="223"/>
      <c r="R691" s="223"/>
      <c r="S691" s="223"/>
      <c r="T691" s="223"/>
      <c r="U691" s="223"/>
      <c r="V691" s="223"/>
      <c r="W691" s="223"/>
      <c r="X691" s="223"/>
      <c r="Y691" s="223"/>
      <c r="Z691" s="223"/>
    </row>
    <row r="692" ht="12.75" customHeight="1">
      <c r="A692" s="223"/>
      <c r="B692" s="223"/>
      <c r="C692" s="223"/>
      <c r="D692" s="223"/>
      <c r="E692" s="223"/>
      <c r="F692" s="223"/>
      <c r="G692" s="223"/>
      <c r="H692" s="223"/>
      <c r="I692" s="223"/>
      <c r="J692" s="223"/>
      <c r="K692" s="223"/>
      <c r="L692" s="223"/>
      <c r="M692" s="223"/>
      <c r="N692" s="223"/>
      <c r="O692" s="223"/>
      <c r="P692" s="223"/>
      <c r="Q692" s="223"/>
      <c r="R692" s="223"/>
      <c r="S692" s="223"/>
      <c r="T692" s="223"/>
      <c r="U692" s="223"/>
      <c r="V692" s="223"/>
      <c r="W692" s="223"/>
      <c r="X692" s="223"/>
      <c r="Y692" s="223"/>
      <c r="Z692" s="223"/>
    </row>
    <row r="693" ht="12.75" customHeight="1">
      <c r="A693" s="223"/>
      <c r="B693" s="223"/>
      <c r="C693" s="223"/>
      <c r="D693" s="223"/>
      <c r="E693" s="223"/>
      <c r="F693" s="223"/>
      <c r="G693" s="223"/>
      <c r="H693" s="223"/>
      <c r="I693" s="223"/>
      <c r="J693" s="223"/>
      <c r="K693" s="223"/>
      <c r="L693" s="223"/>
      <c r="M693" s="223"/>
      <c r="N693" s="223"/>
      <c r="O693" s="223"/>
      <c r="P693" s="223"/>
      <c r="Q693" s="223"/>
      <c r="R693" s="223"/>
      <c r="S693" s="223"/>
      <c r="T693" s="223"/>
      <c r="U693" s="223"/>
      <c r="V693" s="223"/>
      <c r="W693" s="223"/>
      <c r="X693" s="223"/>
      <c r="Y693" s="223"/>
      <c r="Z693" s="223"/>
    </row>
    <row r="694" ht="12.75" customHeight="1">
      <c r="A694" s="223"/>
      <c r="B694" s="223"/>
      <c r="C694" s="223"/>
      <c r="D694" s="223"/>
      <c r="E694" s="223"/>
      <c r="F694" s="223"/>
      <c r="G694" s="223"/>
      <c r="H694" s="223"/>
      <c r="I694" s="223"/>
      <c r="J694" s="223"/>
      <c r="K694" s="223"/>
      <c r="L694" s="223"/>
      <c r="M694" s="223"/>
      <c r="N694" s="223"/>
      <c r="O694" s="223"/>
      <c r="P694" s="223"/>
      <c r="Q694" s="223"/>
      <c r="R694" s="223"/>
      <c r="S694" s="223"/>
      <c r="T694" s="223"/>
      <c r="U694" s="223"/>
      <c r="V694" s="223"/>
      <c r="W694" s="223"/>
      <c r="X694" s="223"/>
      <c r="Y694" s="223"/>
      <c r="Z694" s="223"/>
    </row>
    <row r="695" ht="12.75" customHeight="1">
      <c r="A695" s="223"/>
      <c r="B695" s="223"/>
      <c r="C695" s="223"/>
      <c r="D695" s="223"/>
      <c r="E695" s="223"/>
      <c r="F695" s="223"/>
      <c r="G695" s="223"/>
      <c r="H695" s="223"/>
      <c r="I695" s="223"/>
      <c r="J695" s="223"/>
      <c r="K695" s="223"/>
      <c r="L695" s="223"/>
      <c r="M695" s="223"/>
      <c r="N695" s="223"/>
      <c r="O695" s="223"/>
      <c r="P695" s="223"/>
      <c r="Q695" s="223"/>
      <c r="R695" s="223"/>
      <c r="S695" s="223"/>
      <c r="T695" s="223"/>
      <c r="U695" s="223"/>
      <c r="V695" s="223"/>
      <c r="W695" s="223"/>
      <c r="X695" s="223"/>
      <c r="Y695" s="223"/>
      <c r="Z695" s="223"/>
    </row>
    <row r="696" ht="12.75" customHeight="1">
      <c r="A696" s="223"/>
      <c r="B696" s="223"/>
      <c r="C696" s="223"/>
      <c r="D696" s="223"/>
      <c r="E696" s="223"/>
      <c r="F696" s="223"/>
      <c r="G696" s="223"/>
      <c r="H696" s="223"/>
      <c r="I696" s="223"/>
      <c r="J696" s="223"/>
      <c r="K696" s="223"/>
      <c r="L696" s="223"/>
      <c r="M696" s="223"/>
      <c r="N696" s="223"/>
      <c r="O696" s="223"/>
      <c r="P696" s="223"/>
      <c r="Q696" s="223"/>
      <c r="R696" s="223"/>
      <c r="S696" s="223"/>
      <c r="T696" s="223"/>
      <c r="U696" s="223"/>
      <c r="V696" s="223"/>
      <c r="W696" s="223"/>
      <c r="X696" s="223"/>
      <c r="Y696" s="223"/>
      <c r="Z696" s="223"/>
    </row>
    <row r="697" ht="12.75" customHeight="1">
      <c r="A697" s="223"/>
      <c r="B697" s="223"/>
      <c r="C697" s="223"/>
      <c r="D697" s="223"/>
      <c r="E697" s="223"/>
      <c r="F697" s="223"/>
      <c r="G697" s="223"/>
      <c r="H697" s="223"/>
      <c r="I697" s="223"/>
      <c r="J697" s="223"/>
      <c r="K697" s="223"/>
      <c r="L697" s="223"/>
      <c r="M697" s="223"/>
      <c r="N697" s="223"/>
      <c r="O697" s="223"/>
      <c r="P697" s="223"/>
      <c r="Q697" s="223"/>
      <c r="R697" s="223"/>
      <c r="S697" s="223"/>
      <c r="T697" s="223"/>
      <c r="U697" s="223"/>
      <c r="V697" s="223"/>
      <c r="W697" s="223"/>
      <c r="X697" s="223"/>
      <c r="Y697" s="223"/>
      <c r="Z697" s="223"/>
    </row>
    <row r="698" ht="12.75" customHeight="1">
      <c r="A698" s="223"/>
      <c r="B698" s="223"/>
      <c r="C698" s="223"/>
      <c r="D698" s="223"/>
      <c r="E698" s="223"/>
      <c r="F698" s="223"/>
      <c r="G698" s="223"/>
      <c r="H698" s="223"/>
      <c r="I698" s="223"/>
      <c r="J698" s="223"/>
      <c r="K698" s="223"/>
      <c r="L698" s="223"/>
      <c r="M698" s="223"/>
      <c r="N698" s="223"/>
      <c r="O698" s="223"/>
      <c r="P698" s="223"/>
      <c r="Q698" s="223"/>
      <c r="R698" s="223"/>
      <c r="S698" s="223"/>
      <c r="T698" s="223"/>
      <c r="U698" s="223"/>
      <c r="V698" s="223"/>
      <c r="W698" s="223"/>
      <c r="X698" s="223"/>
      <c r="Y698" s="223"/>
      <c r="Z698" s="223"/>
    </row>
    <row r="699" ht="12.75" customHeight="1">
      <c r="A699" s="223"/>
      <c r="B699" s="223"/>
      <c r="C699" s="223"/>
      <c r="D699" s="223"/>
      <c r="E699" s="223"/>
      <c r="F699" s="223"/>
      <c r="G699" s="223"/>
      <c r="H699" s="223"/>
      <c r="I699" s="223"/>
      <c r="J699" s="223"/>
      <c r="K699" s="223"/>
      <c r="L699" s="223"/>
      <c r="M699" s="223"/>
      <c r="N699" s="223"/>
      <c r="O699" s="223"/>
      <c r="P699" s="223"/>
      <c r="Q699" s="223"/>
      <c r="R699" s="223"/>
      <c r="S699" s="223"/>
      <c r="T699" s="223"/>
      <c r="U699" s="223"/>
      <c r="V699" s="223"/>
      <c r="W699" s="223"/>
      <c r="X699" s="223"/>
      <c r="Y699" s="223"/>
      <c r="Z699" s="223"/>
    </row>
    <row r="700" ht="12.75" customHeight="1">
      <c r="A700" s="223"/>
      <c r="B700" s="223"/>
      <c r="C700" s="223"/>
      <c r="D700" s="223"/>
      <c r="E700" s="223"/>
      <c r="F700" s="223"/>
      <c r="G700" s="223"/>
      <c r="H700" s="223"/>
      <c r="I700" s="223"/>
      <c r="J700" s="223"/>
      <c r="K700" s="223"/>
      <c r="L700" s="223"/>
      <c r="M700" s="223"/>
      <c r="N700" s="223"/>
      <c r="O700" s="223"/>
      <c r="P700" s="223"/>
      <c r="Q700" s="223"/>
      <c r="R700" s="223"/>
      <c r="S700" s="223"/>
      <c r="T700" s="223"/>
      <c r="U700" s="223"/>
      <c r="V700" s="223"/>
      <c r="W700" s="223"/>
      <c r="X700" s="223"/>
      <c r="Y700" s="223"/>
      <c r="Z700" s="223"/>
    </row>
    <row r="701" ht="12.75" customHeight="1">
      <c r="A701" s="223"/>
      <c r="B701" s="223"/>
      <c r="C701" s="223"/>
      <c r="D701" s="223"/>
      <c r="E701" s="223"/>
      <c r="F701" s="223"/>
      <c r="G701" s="223"/>
      <c r="H701" s="223"/>
      <c r="I701" s="223"/>
      <c r="J701" s="223"/>
      <c r="K701" s="223"/>
      <c r="L701" s="223"/>
      <c r="M701" s="223"/>
      <c r="N701" s="223"/>
      <c r="O701" s="223"/>
      <c r="P701" s="223"/>
      <c r="Q701" s="223"/>
      <c r="R701" s="223"/>
      <c r="S701" s="223"/>
      <c r="T701" s="223"/>
      <c r="U701" s="223"/>
      <c r="V701" s="223"/>
      <c r="W701" s="223"/>
      <c r="X701" s="223"/>
      <c r="Y701" s="223"/>
      <c r="Z701" s="223"/>
    </row>
    <row r="702" ht="12.75" customHeight="1">
      <c r="A702" s="223"/>
      <c r="B702" s="223"/>
      <c r="C702" s="223"/>
      <c r="D702" s="223"/>
      <c r="E702" s="223"/>
      <c r="F702" s="223"/>
      <c r="G702" s="223"/>
      <c r="H702" s="223"/>
      <c r="I702" s="223"/>
      <c r="J702" s="223"/>
      <c r="K702" s="223"/>
      <c r="L702" s="223"/>
      <c r="M702" s="223"/>
      <c r="N702" s="223"/>
      <c r="O702" s="223"/>
      <c r="P702" s="223"/>
      <c r="Q702" s="223"/>
      <c r="R702" s="223"/>
      <c r="S702" s="223"/>
      <c r="T702" s="223"/>
      <c r="U702" s="223"/>
      <c r="V702" s="223"/>
      <c r="W702" s="223"/>
      <c r="X702" s="223"/>
      <c r="Y702" s="223"/>
      <c r="Z702" s="223"/>
    </row>
    <row r="703" ht="12.75" customHeight="1">
      <c r="A703" s="223"/>
      <c r="B703" s="223"/>
      <c r="C703" s="223"/>
      <c r="D703" s="223"/>
      <c r="E703" s="223"/>
      <c r="F703" s="223"/>
      <c r="G703" s="223"/>
      <c r="H703" s="223"/>
      <c r="I703" s="223"/>
      <c r="J703" s="223"/>
      <c r="K703" s="223"/>
      <c r="L703" s="223"/>
      <c r="M703" s="223"/>
      <c r="N703" s="223"/>
      <c r="O703" s="223"/>
      <c r="P703" s="223"/>
      <c r="Q703" s="223"/>
      <c r="R703" s="223"/>
      <c r="S703" s="223"/>
      <c r="T703" s="223"/>
      <c r="U703" s="223"/>
      <c r="V703" s="223"/>
      <c r="W703" s="223"/>
      <c r="X703" s="223"/>
      <c r="Y703" s="223"/>
      <c r="Z703" s="223"/>
    </row>
    <row r="704" ht="12.75" customHeight="1">
      <c r="A704" s="223"/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223"/>
      <c r="T704" s="223"/>
      <c r="U704" s="223"/>
      <c r="V704" s="223"/>
      <c r="W704" s="223"/>
      <c r="X704" s="223"/>
      <c r="Y704" s="223"/>
      <c r="Z704" s="223"/>
    </row>
    <row r="705" ht="12.75" customHeight="1">
      <c r="A705" s="223"/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223"/>
      <c r="T705" s="223"/>
      <c r="U705" s="223"/>
      <c r="V705" s="223"/>
      <c r="W705" s="223"/>
      <c r="X705" s="223"/>
      <c r="Y705" s="223"/>
      <c r="Z705" s="223"/>
    </row>
    <row r="706" ht="12.75" customHeight="1">
      <c r="A706" s="223"/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223"/>
      <c r="T706" s="223"/>
      <c r="U706" s="223"/>
      <c r="V706" s="223"/>
      <c r="W706" s="223"/>
      <c r="X706" s="223"/>
      <c r="Y706" s="223"/>
      <c r="Z706" s="223"/>
    </row>
    <row r="707" ht="12.75" customHeight="1">
      <c r="A707" s="223"/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223"/>
      <c r="T707" s="223"/>
      <c r="U707" s="223"/>
      <c r="V707" s="223"/>
      <c r="W707" s="223"/>
      <c r="X707" s="223"/>
      <c r="Y707" s="223"/>
      <c r="Z707" s="223"/>
    </row>
    <row r="708" ht="12.75" customHeight="1">
      <c r="A708" s="223"/>
      <c r="B708" s="223"/>
      <c r="C708" s="223"/>
      <c r="D708" s="223"/>
      <c r="E708" s="223"/>
      <c r="F708" s="223"/>
      <c r="G708" s="223"/>
      <c r="H708" s="223"/>
      <c r="I708" s="223"/>
      <c r="J708" s="223"/>
      <c r="K708" s="223"/>
      <c r="L708" s="223"/>
      <c r="M708" s="223"/>
      <c r="N708" s="223"/>
      <c r="O708" s="223"/>
      <c r="P708" s="223"/>
      <c r="Q708" s="223"/>
      <c r="R708" s="223"/>
      <c r="S708" s="223"/>
      <c r="T708" s="223"/>
      <c r="U708" s="223"/>
      <c r="V708" s="223"/>
      <c r="W708" s="223"/>
      <c r="X708" s="223"/>
      <c r="Y708" s="223"/>
      <c r="Z708" s="223"/>
    </row>
    <row r="709" ht="12.75" customHeight="1">
      <c r="A709" s="223"/>
      <c r="B709" s="223"/>
      <c r="C709" s="223"/>
      <c r="D709" s="223"/>
      <c r="E709" s="223"/>
      <c r="F709" s="223"/>
      <c r="G709" s="223"/>
      <c r="H709" s="223"/>
      <c r="I709" s="223"/>
      <c r="J709" s="223"/>
      <c r="K709" s="223"/>
      <c r="L709" s="223"/>
      <c r="M709" s="223"/>
      <c r="N709" s="223"/>
      <c r="O709" s="223"/>
      <c r="P709" s="223"/>
      <c r="Q709" s="223"/>
      <c r="R709" s="223"/>
      <c r="S709" s="223"/>
      <c r="T709" s="223"/>
      <c r="U709" s="223"/>
      <c r="V709" s="223"/>
      <c r="W709" s="223"/>
      <c r="X709" s="223"/>
      <c r="Y709" s="223"/>
      <c r="Z709" s="223"/>
    </row>
    <row r="710" ht="12.75" customHeight="1">
      <c r="A710" s="223"/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223"/>
      <c r="T710" s="223"/>
      <c r="U710" s="223"/>
      <c r="V710" s="223"/>
      <c r="W710" s="223"/>
      <c r="X710" s="223"/>
      <c r="Y710" s="223"/>
      <c r="Z710" s="223"/>
    </row>
    <row r="711" ht="12.75" customHeight="1">
      <c r="A711" s="223"/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223"/>
      <c r="T711" s="223"/>
      <c r="U711" s="223"/>
      <c r="V711" s="223"/>
      <c r="W711" s="223"/>
      <c r="X711" s="223"/>
      <c r="Y711" s="223"/>
      <c r="Z711" s="223"/>
    </row>
    <row r="712" ht="12.75" customHeight="1">
      <c r="A712" s="223"/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223"/>
      <c r="T712" s="223"/>
      <c r="U712" s="223"/>
      <c r="V712" s="223"/>
      <c r="W712" s="223"/>
      <c r="X712" s="223"/>
      <c r="Y712" s="223"/>
      <c r="Z712" s="223"/>
    </row>
    <row r="713" ht="12.75" customHeight="1">
      <c r="A713" s="223"/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223"/>
      <c r="T713" s="223"/>
      <c r="U713" s="223"/>
      <c r="V713" s="223"/>
      <c r="W713" s="223"/>
      <c r="X713" s="223"/>
      <c r="Y713" s="223"/>
      <c r="Z713" s="223"/>
    </row>
    <row r="714" ht="12.75" customHeight="1">
      <c r="A714" s="223"/>
      <c r="B714" s="223"/>
      <c r="C714" s="223"/>
      <c r="D714" s="223"/>
      <c r="E714" s="223"/>
      <c r="F714" s="223"/>
      <c r="G714" s="223"/>
      <c r="H714" s="223"/>
      <c r="I714" s="223"/>
      <c r="J714" s="223"/>
      <c r="K714" s="223"/>
      <c r="L714" s="223"/>
      <c r="M714" s="223"/>
      <c r="N714" s="223"/>
      <c r="O714" s="223"/>
      <c r="P714" s="223"/>
      <c r="Q714" s="223"/>
      <c r="R714" s="223"/>
      <c r="S714" s="223"/>
      <c r="T714" s="223"/>
      <c r="U714" s="223"/>
      <c r="V714" s="223"/>
      <c r="W714" s="223"/>
      <c r="X714" s="223"/>
      <c r="Y714" s="223"/>
      <c r="Z714" s="223"/>
    </row>
    <row r="715" ht="12.75" customHeight="1">
      <c r="A715" s="223"/>
      <c r="B715" s="223"/>
      <c r="C715" s="223"/>
      <c r="D715" s="223"/>
      <c r="E715" s="223"/>
      <c r="F715" s="223"/>
      <c r="G715" s="223"/>
      <c r="H715" s="223"/>
      <c r="I715" s="223"/>
      <c r="J715" s="223"/>
      <c r="K715" s="223"/>
      <c r="L715" s="223"/>
      <c r="M715" s="223"/>
      <c r="N715" s="223"/>
      <c r="O715" s="223"/>
      <c r="P715" s="223"/>
      <c r="Q715" s="223"/>
      <c r="R715" s="223"/>
      <c r="S715" s="223"/>
      <c r="T715" s="223"/>
      <c r="U715" s="223"/>
      <c r="V715" s="223"/>
      <c r="W715" s="223"/>
      <c r="X715" s="223"/>
      <c r="Y715" s="223"/>
      <c r="Z715" s="223"/>
    </row>
    <row r="716" ht="12.75" customHeight="1">
      <c r="A716" s="223"/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223"/>
      <c r="T716" s="223"/>
      <c r="U716" s="223"/>
      <c r="V716" s="223"/>
      <c r="W716" s="223"/>
      <c r="X716" s="223"/>
      <c r="Y716" s="223"/>
      <c r="Z716" s="223"/>
    </row>
    <row r="717" ht="12.75" customHeight="1">
      <c r="A717" s="223"/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223"/>
      <c r="T717" s="223"/>
      <c r="U717" s="223"/>
      <c r="V717" s="223"/>
      <c r="W717" s="223"/>
      <c r="X717" s="223"/>
      <c r="Y717" s="223"/>
      <c r="Z717" s="223"/>
    </row>
    <row r="718" ht="12.75" customHeight="1">
      <c r="A718" s="223"/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223"/>
      <c r="T718" s="223"/>
      <c r="U718" s="223"/>
      <c r="V718" s="223"/>
      <c r="W718" s="223"/>
      <c r="X718" s="223"/>
      <c r="Y718" s="223"/>
      <c r="Z718" s="223"/>
    </row>
    <row r="719" ht="12.75" customHeight="1">
      <c r="A719" s="223"/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</row>
    <row r="720" ht="12.75" customHeight="1">
      <c r="A720" s="223"/>
      <c r="B720" s="223"/>
      <c r="C720" s="223"/>
      <c r="D720" s="223"/>
      <c r="E720" s="223"/>
      <c r="F720" s="223"/>
      <c r="G720" s="223"/>
      <c r="H720" s="223"/>
      <c r="I720" s="223"/>
      <c r="J720" s="223"/>
      <c r="K720" s="223"/>
      <c r="L720" s="223"/>
      <c r="M720" s="223"/>
      <c r="N720" s="223"/>
      <c r="O720" s="223"/>
      <c r="P720" s="223"/>
      <c r="Q720" s="223"/>
      <c r="R720" s="223"/>
      <c r="S720" s="223"/>
      <c r="T720" s="223"/>
      <c r="U720" s="223"/>
      <c r="V720" s="223"/>
      <c r="W720" s="223"/>
      <c r="X720" s="223"/>
      <c r="Y720" s="223"/>
      <c r="Z720" s="223"/>
    </row>
    <row r="721" ht="12.75" customHeight="1">
      <c r="A721" s="223"/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223"/>
      <c r="T721" s="223"/>
      <c r="U721" s="223"/>
      <c r="V721" s="223"/>
      <c r="W721" s="223"/>
      <c r="X721" s="223"/>
      <c r="Y721" s="223"/>
      <c r="Z721" s="223"/>
    </row>
    <row r="722" ht="12.75" customHeight="1">
      <c r="A722" s="223"/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223"/>
      <c r="T722" s="223"/>
      <c r="U722" s="223"/>
      <c r="V722" s="223"/>
      <c r="W722" s="223"/>
      <c r="X722" s="223"/>
      <c r="Y722" s="223"/>
      <c r="Z722" s="223"/>
    </row>
    <row r="723" ht="12.75" customHeight="1">
      <c r="A723" s="223"/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223"/>
      <c r="T723" s="223"/>
      <c r="U723" s="223"/>
      <c r="V723" s="223"/>
      <c r="W723" s="223"/>
      <c r="X723" s="223"/>
      <c r="Y723" s="223"/>
      <c r="Z723" s="223"/>
    </row>
    <row r="724" ht="12.75" customHeight="1">
      <c r="A724" s="223"/>
      <c r="B724" s="223"/>
      <c r="C724" s="223"/>
      <c r="D724" s="223"/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223"/>
      <c r="T724" s="223"/>
      <c r="U724" s="223"/>
      <c r="V724" s="223"/>
      <c r="W724" s="223"/>
      <c r="X724" s="223"/>
      <c r="Y724" s="223"/>
      <c r="Z724" s="223"/>
    </row>
    <row r="725" ht="12.75" customHeight="1">
      <c r="A725" s="223"/>
      <c r="B725" s="223"/>
      <c r="C725" s="223"/>
      <c r="D725" s="223"/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223"/>
      <c r="T725" s="223"/>
      <c r="U725" s="223"/>
      <c r="V725" s="223"/>
      <c r="W725" s="223"/>
      <c r="X725" s="223"/>
      <c r="Y725" s="223"/>
      <c r="Z725" s="223"/>
    </row>
    <row r="726" ht="12.75" customHeight="1">
      <c r="A726" s="223"/>
      <c r="B726" s="223"/>
      <c r="C726" s="223"/>
      <c r="D726" s="223"/>
      <c r="E726" s="223"/>
      <c r="F726" s="223"/>
      <c r="G726" s="223"/>
      <c r="H726" s="223"/>
      <c r="I726" s="223"/>
      <c r="J726" s="223"/>
      <c r="K726" s="223"/>
      <c r="L726" s="223"/>
      <c r="M726" s="223"/>
      <c r="N726" s="223"/>
      <c r="O726" s="223"/>
      <c r="P726" s="223"/>
      <c r="Q726" s="223"/>
      <c r="R726" s="223"/>
      <c r="S726" s="223"/>
      <c r="T726" s="223"/>
      <c r="U726" s="223"/>
      <c r="V726" s="223"/>
      <c r="W726" s="223"/>
      <c r="X726" s="223"/>
      <c r="Y726" s="223"/>
      <c r="Z726" s="223"/>
    </row>
    <row r="727" ht="12.75" customHeight="1">
      <c r="A727" s="223"/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223"/>
      <c r="T727" s="223"/>
      <c r="U727" s="223"/>
      <c r="V727" s="223"/>
      <c r="W727" s="223"/>
      <c r="X727" s="223"/>
      <c r="Y727" s="223"/>
      <c r="Z727" s="223"/>
    </row>
    <row r="728" ht="12.75" customHeight="1">
      <c r="A728" s="223"/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223"/>
      <c r="T728" s="223"/>
      <c r="U728" s="223"/>
      <c r="V728" s="223"/>
      <c r="W728" s="223"/>
      <c r="X728" s="223"/>
      <c r="Y728" s="223"/>
      <c r="Z728" s="223"/>
    </row>
    <row r="729" ht="12.75" customHeight="1">
      <c r="A729" s="223"/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223"/>
      <c r="T729" s="223"/>
      <c r="U729" s="223"/>
      <c r="V729" s="223"/>
      <c r="W729" s="223"/>
      <c r="X729" s="223"/>
      <c r="Y729" s="223"/>
      <c r="Z729" s="223"/>
    </row>
    <row r="730" ht="12.75" customHeight="1">
      <c r="A730" s="223"/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223"/>
      <c r="T730" s="223"/>
      <c r="U730" s="223"/>
      <c r="V730" s="223"/>
      <c r="W730" s="223"/>
      <c r="X730" s="223"/>
      <c r="Y730" s="223"/>
      <c r="Z730" s="223"/>
    </row>
    <row r="731" ht="12.75" customHeight="1">
      <c r="A731" s="223"/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223"/>
      <c r="T731" s="223"/>
      <c r="U731" s="223"/>
      <c r="V731" s="223"/>
      <c r="W731" s="223"/>
      <c r="X731" s="223"/>
      <c r="Y731" s="223"/>
      <c r="Z731" s="223"/>
    </row>
    <row r="732" ht="12.75" customHeight="1">
      <c r="A732" s="223"/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223"/>
      <c r="T732" s="223"/>
      <c r="U732" s="223"/>
      <c r="V732" s="223"/>
      <c r="W732" s="223"/>
      <c r="X732" s="223"/>
      <c r="Y732" s="223"/>
      <c r="Z732" s="223"/>
    </row>
    <row r="733" ht="12.75" customHeight="1">
      <c r="A733" s="223"/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223"/>
      <c r="T733" s="223"/>
      <c r="U733" s="223"/>
      <c r="V733" s="223"/>
      <c r="W733" s="223"/>
      <c r="X733" s="223"/>
      <c r="Y733" s="223"/>
      <c r="Z733" s="223"/>
    </row>
    <row r="734" ht="12.75" customHeight="1">
      <c r="A734" s="223"/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223"/>
      <c r="T734" s="223"/>
      <c r="U734" s="223"/>
      <c r="V734" s="223"/>
      <c r="W734" s="223"/>
      <c r="X734" s="223"/>
      <c r="Y734" s="223"/>
      <c r="Z734" s="223"/>
    </row>
    <row r="735" ht="12.75" customHeight="1">
      <c r="A735" s="223"/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223"/>
      <c r="T735" s="223"/>
      <c r="U735" s="223"/>
      <c r="V735" s="223"/>
      <c r="W735" s="223"/>
      <c r="X735" s="223"/>
      <c r="Y735" s="223"/>
      <c r="Z735" s="223"/>
    </row>
    <row r="736" ht="12.75" customHeight="1">
      <c r="A736" s="223"/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223"/>
      <c r="T736" s="223"/>
      <c r="U736" s="223"/>
      <c r="V736" s="223"/>
      <c r="W736" s="223"/>
      <c r="X736" s="223"/>
      <c r="Y736" s="223"/>
      <c r="Z736" s="223"/>
    </row>
    <row r="737" ht="12.75" customHeight="1">
      <c r="A737" s="223"/>
      <c r="B737" s="223"/>
      <c r="C737" s="223"/>
      <c r="D737" s="223"/>
      <c r="E737" s="223"/>
      <c r="F737" s="223"/>
      <c r="G737" s="223"/>
      <c r="H737" s="223"/>
      <c r="I737" s="223"/>
      <c r="J737" s="223"/>
      <c r="K737" s="223"/>
      <c r="L737" s="223"/>
      <c r="M737" s="223"/>
      <c r="N737" s="223"/>
      <c r="O737" s="223"/>
      <c r="P737" s="223"/>
      <c r="Q737" s="223"/>
      <c r="R737" s="223"/>
      <c r="S737" s="223"/>
      <c r="T737" s="223"/>
      <c r="U737" s="223"/>
      <c r="V737" s="223"/>
      <c r="W737" s="223"/>
      <c r="X737" s="223"/>
      <c r="Y737" s="223"/>
      <c r="Z737" s="223"/>
    </row>
    <row r="738" ht="12.75" customHeight="1">
      <c r="A738" s="223"/>
      <c r="B738" s="223"/>
      <c r="C738" s="223"/>
      <c r="D738" s="223"/>
      <c r="E738" s="223"/>
      <c r="F738" s="223"/>
      <c r="G738" s="223"/>
      <c r="H738" s="223"/>
      <c r="I738" s="223"/>
      <c r="J738" s="223"/>
      <c r="K738" s="223"/>
      <c r="L738" s="223"/>
      <c r="M738" s="223"/>
      <c r="N738" s="223"/>
      <c r="O738" s="223"/>
      <c r="P738" s="223"/>
      <c r="Q738" s="223"/>
      <c r="R738" s="223"/>
      <c r="S738" s="223"/>
      <c r="T738" s="223"/>
      <c r="U738" s="223"/>
      <c r="V738" s="223"/>
      <c r="W738" s="223"/>
      <c r="X738" s="223"/>
      <c r="Y738" s="223"/>
      <c r="Z738" s="223"/>
    </row>
    <row r="739" ht="12.75" customHeight="1">
      <c r="A739" s="223"/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223"/>
      <c r="T739" s="223"/>
      <c r="U739" s="223"/>
      <c r="V739" s="223"/>
      <c r="W739" s="223"/>
      <c r="X739" s="223"/>
      <c r="Y739" s="223"/>
      <c r="Z739" s="223"/>
    </row>
    <row r="740" ht="12.75" customHeight="1">
      <c r="A740" s="223"/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223"/>
      <c r="T740" s="223"/>
      <c r="U740" s="223"/>
      <c r="V740" s="223"/>
      <c r="W740" s="223"/>
      <c r="X740" s="223"/>
      <c r="Y740" s="223"/>
      <c r="Z740" s="223"/>
    </row>
    <row r="741" ht="12.75" customHeight="1">
      <c r="A741" s="223"/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223"/>
      <c r="T741" s="223"/>
      <c r="U741" s="223"/>
      <c r="V741" s="223"/>
      <c r="W741" s="223"/>
      <c r="X741" s="223"/>
      <c r="Y741" s="223"/>
      <c r="Z741" s="223"/>
    </row>
    <row r="742" ht="12.75" customHeight="1">
      <c r="A742" s="223"/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223"/>
      <c r="T742" s="223"/>
      <c r="U742" s="223"/>
      <c r="V742" s="223"/>
      <c r="W742" s="223"/>
      <c r="X742" s="223"/>
      <c r="Y742" s="223"/>
      <c r="Z742" s="223"/>
    </row>
    <row r="743" ht="12.75" customHeight="1">
      <c r="A743" s="223"/>
      <c r="B743" s="223"/>
      <c r="C743" s="223"/>
      <c r="D743" s="223"/>
      <c r="E743" s="223"/>
      <c r="F743" s="223"/>
      <c r="G743" s="223"/>
      <c r="H743" s="223"/>
      <c r="I743" s="223"/>
      <c r="J743" s="223"/>
      <c r="K743" s="223"/>
      <c r="L743" s="223"/>
      <c r="M743" s="223"/>
      <c r="N743" s="223"/>
      <c r="O743" s="223"/>
      <c r="P743" s="223"/>
      <c r="Q743" s="223"/>
      <c r="R743" s="223"/>
      <c r="S743" s="223"/>
      <c r="T743" s="223"/>
      <c r="U743" s="223"/>
      <c r="V743" s="223"/>
      <c r="W743" s="223"/>
      <c r="X743" s="223"/>
      <c r="Y743" s="223"/>
      <c r="Z743" s="223"/>
    </row>
    <row r="744" ht="12.75" customHeight="1">
      <c r="A744" s="223"/>
      <c r="B744" s="223"/>
      <c r="C744" s="223"/>
      <c r="D744" s="223"/>
      <c r="E744" s="223"/>
      <c r="F744" s="223"/>
      <c r="G744" s="223"/>
      <c r="H744" s="223"/>
      <c r="I744" s="223"/>
      <c r="J744" s="223"/>
      <c r="K744" s="223"/>
      <c r="L744" s="223"/>
      <c r="M744" s="223"/>
      <c r="N744" s="223"/>
      <c r="O744" s="223"/>
      <c r="P744" s="223"/>
      <c r="Q744" s="223"/>
      <c r="R744" s="223"/>
      <c r="S744" s="223"/>
      <c r="T744" s="223"/>
      <c r="U744" s="223"/>
      <c r="V744" s="223"/>
      <c r="W744" s="223"/>
      <c r="X744" s="223"/>
      <c r="Y744" s="223"/>
      <c r="Z744" s="223"/>
    </row>
    <row r="745" ht="12.75" customHeight="1">
      <c r="A745" s="223"/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223"/>
      <c r="T745" s="223"/>
      <c r="U745" s="223"/>
      <c r="V745" s="223"/>
      <c r="W745" s="223"/>
      <c r="X745" s="223"/>
      <c r="Y745" s="223"/>
      <c r="Z745" s="223"/>
    </row>
    <row r="746" ht="12.75" customHeight="1">
      <c r="A746" s="223"/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223"/>
      <c r="T746" s="223"/>
      <c r="U746" s="223"/>
      <c r="V746" s="223"/>
      <c r="W746" s="223"/>
      <c r="X746" s="223"/>
      <c r="Y746" s="223"/>
      <c r="Z746" s="223"/>
    </row>
    <row r="747" ht="12.75" customHeight="1">
      <c r="A747" s="223"/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223"/>
      <c r="T747" s="223"/>
      <c r="U747" s="223"/>
      <c r="V747" s="223"/>
      <c r="W747" s="223"/>
      <c r="X747" s="223"/>
      <c r="Y747" s="223"/>
      <c r="Z747" s="223"/>
    </row>
    <row r="748" ht="12.75" customHeight="1">
      <c r="A748" s="223"/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223"/>
      <c r="T748" s="223"/>
      <c r="U748" s="223"/>
      <c r="V748" s="223"/>
      <c r="W748" s="223"/>
      <c r="X748" s="223"/>
      <c r="Y748" s="223"/>
      <c r="Z748" s="223"/>
    </row>
    <row r="749" ht="12.75" customHeight="1">
      <c r="A749" s="223"/>
      <c r="B749" s="223"/>
      <c r="C749" s="223"/>
      <c r="D749" s="223"/>
      <c r="E749" s="223"/>
      <c r="F749" s="223"/>
      <c r="G749" s="223"/>
      <c r="H749" s="223"/>
      <c r="I749" s="223"/>
      <c r="J749" s="223"/>
      <c r="K749" s="223"/>
      <c r="L749" s="223"/>
      <c r="M749" s="223"/>
      <c r="N749" s="223"/>
      <c r="O749" s="223"/>
      <c r="P749" s="223"/>
      <c r="Q749" s="223"/>
      <c r="R749" s="223"/>
      <c r="S749" s="223"/>
      <c r="T749" s="223"/>
      <c r="U749" s="223"/>
      <c r="V749" s="223"/>
      <c r="W749" s="223"/>
      <c r="X749" s="223"/>
      <c r="Y749" s="223"/>
      <c r="Z749" s="223"/>
    </row>
    <row r="750" ht="12.75" customHeight="1">
      <c r="A750" s="223"/>
      <c r="B750" s="223"/>
      <c r="C750" s="223"/>
      <c r="D750" s="223"/>
      <c r="E750" s="223"/>
      <c r="F750" s="223"/>
      <c r="G750" s="223"/>
      <c r="H750" s="223"/>
      <c r="I750" s="223"/>
      <c r="J750" s="223"/>
      <c r="K750" s="223"/>
      <c r="L750" s="223"/>
      <c r="M750" s="223"/>
      <c r="N750" s="223"/>
      <c r="O750" s="223"/>
      <c r="P750" s="223"/>
      <c r="Q750" s="223"/>
      <c r="R750" s="223"/>
      <c r="S750" s="223"/>
      <c r="T750" s="223"/>
      <c r="U750" s="223"/>
      <c r="V750" s="223"/>
      <c r="W750" s="223"/>
      <c r="X750" s="223"/>
      <c r="Y750" s="223"/>
      <c r="Z750" s="223"/>
    </row>
    <row r="751" ht="12.75" customHeight="1">
      <c r="A751" s="223"/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223"/>
      <c r="T751" s="223"/>
      <c r="U751" s="223"/>
      <c r="V751" s="223"/>
      <c r="W751" s="223"/>
      <c r="X751" s="223"/>
      <c r="Y751" s="223"/>
      <c r="Z751" s="223"/>
    </row>
    <row r="752" ht="12.75" customHeight="1">
      <c r="A752" s="223"/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223"/>
      <c r="T752" s="223"/>
      <c r="U752" s="223"/>
      <c r="V752" s="223"/>
      <c r="W752" s="223"/>
      <c r="X752" s="223"/>
      <c r="Y752" s="223"/>
      <c r="Z752" s="223"/>
    </row>
    <row r="753" ht="12.75" customHeight="1">
      <c r="A753" s="223"/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223"/>
      <c r="T753" s="223"/>
      <c r="U753" s="223"/>
      <c r="V753" s="223"/>
      <c r="W753" s="223"/>
      <c r="X753" s="223"/>
      <c r="Y753" s="223"/>
      <c r="Z753" s="223"/>
    </row>
    <row r="754" ht="12.75" customHeight="1">
      <c r="A754" s="223"/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223"/>
      <c r="T754" s="223"/>
      <c r="U754" s="223"/>
      <c r="V754" s="223"/>
      <c r="W754" s="223"/>
      <c r="X754" s="223"/>
      <c r="Y754" s="223"/>
      <c r="Z754" s="223"/>
    </row>
    <row r="755" ht="12.75" customHeight="1">
      <c r="A755" s="223"/>
      <c r="B755" s="223"/>
      <c r="C755" s="223"/>
      <c r="D755" s="223"/>
      <c r="E755" s="223"/>
      <c r="F755" s="223"/>
      <c r="G755" s="223"/>
      <c r="H755" s="223"/>
      <c r="I755" s="223"/>
      <c r="J755" s="223"/>
      <c r="K755" s="223"/>
      <c r="L755" s="223"/>
      <c r="M755" s="223"/>
      <c r="N755" s="223"/>
      <c r="O755" s="223"/>
      <c r="P755" s="223"/>
      <c r="Q755" s="223"/>
      <c r="R755" s="223"/>
      <c r="S755" s="223"/>
      <c r="T755" s="223"/>
      <c r="U755" s="223"/>
      <c r="V755" s="223"/>
      <c r="W755" s="223"/>
      <c r="X755" s="223"/>
      <c r="Y755" s="223"/>
      <c r="Z755" s="223"/>
    </row>
    <row r="756" ht="12.75" customHeight="1">
      <c r="A756" s="223"/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223"/>
      <c r="T756" s="223"/>
      <c r="U756" s="223"/>
      <c r="V756" s="223"/>
      <c r="W756" s="223"/>
      <c r="X756" s="223"/>
      <c r="Y756" s="223"/>
      <c r="Z756" s="223"/>
    </row>
    <row r="757" ht="12.75" customHeight="1">
      <c r="A757" s="223"/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223"/>
      <c r="T757" s="223"/>
      <c r="U757" s="223"/>
      <c r="V757" s="223"/>
      <c r="W757" s="223"/>
      <c r="X757" s="223"/>
      <c r="Y757" s="223"/>
      <c r="Z757" s="223"/>
    </row>
    <row r="758" ht="12.75" customHeight="1">
      <c r="A758" s="223"/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223"/>
      <c r="T758" s="223"/>
      <c r="U758" s="223"/>
      <c r="V758" s="223"/>
      <c r="W758" s="223"/>
      <c r="X758" s="223"/>
      <c r="Y758" s="223"/>
      <c r="Z758" s="223"/>
    </row>
    <row r="759" ht="12.75" customHeight="1">
      <c r="A759" s="223"/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223"/>
      <c r="T759" s="223"/>
      <c r="U759" s="223"/>
      <c r="V759" s="223"/>
      <c r="W759" s="223"/>
      <c r="X759" s="223"/>
      <c r="Y759" s="223"/>
      <c r="Z759" s="223"/>
    </row>
    <row r="760" ht="12.75" customHeight="1">
      <c r="A760" s="223"/>
      <c r="B760" s="223"/>
      <c r="C760" s="223"/>
      <c r="D760" s="223"/>
      <c r="E760" s="223"/>
      <c r="F760" s="223"/>
      <c r="G760" s="223"/>
      <c r="H760" s="223"/>
      <c r="I760" s="223"/>
      <c r="J760" s="223"/>
      <c r="K760" s="223"/>
      <c r="L760" s="223"/>
      <c r="M760" s="223"/>
      <c r="N760" s="223"/>
      <c r="O760" s="223"/>
      <c r="P760" s="223"/>
      <c r="Q760" s="223"/>
      <c r="R760" s="223"/>
      <c r="S760" s="223"/>
      <c r="T760" s="223"/>
      <c r="U760" s="223"/>
      <c r="V760" s="223"/>
      <c r="W760" s="223"/>
      <c r="X760" s="223"/>
      <c r="Y760" s="223"/>
      <c r="Z760" s="223"/>
    </row>
    <row r="761" ht="12.75" customHeight="1">
      <c r="A761" s="223"/>
      <c r="B761" s="223"/>
      <c r="C761" s="223"/>
      <c r="D761" s="223"/>
      <c r="E761" s="223"/>
      <c r="F761" s="223"/>
      <c r="G761" s="223"/>
      <c r="H761" s="223"/>
      <c r="I761" s="223"/>
      <c r="J761" s="223"/>
      <c r="K761" s="223"/>
      <c r="L761" s="223"/>
      <c r="M761" s="223"/>
      <c r="N761" s="223"/>
      <c r="O761" s="223"/>
      <c r="P761" s="223"/>
      <c r="Q761" s="223"/>
      <c r="R761" s="223"/>
      <c r="S761" s="223"/>
      <c r="T761" s="223"/>
      <c r="U761" s="223"/>
      <c r="V761" s="223"/>
      <c r="W761" s="223"/>
      <c r="X761" s="223"/>
      <c r="Y761" s="223"/>
      <c r="Z761" s="223"/>
    </row>
    <row r="762" ht="12.75" customHeight="1">
      <c r="A762" s="223"/>
      <c r="B762" s="223"/>
      <c r="C762" s="223"/>
      <c r="D762" s="223"/>
      <c r="E762" s="223"/>
      <c r="F762" s="223"/>
      <c r="G762" s="223"/>
      <c r="H762" s="223"/>
      <c r="I762" s="223"/>
      <c r="J762" s="223"/>
      <c r="K762" s="223"/>
      <c r="L762" s="223"/>
      <c r="M762" s="223"/>
      <c r="N762" s="223"/>
      <c r="O762" s="223"/>
      <c r="P762" s="223"/>
      <c r="Q762" s="223"/>
      <c r="R762" s="223"/>
      <c r="S762" s="223"/>
      <c r="T762" s="223"/>
      <c r="U762" s="223"/>
      <c r="V762" s="223"/>
      <c r="W762" s="223"/>
      <c r="X762" s="223"/>
      <c r="Y762" s="223"/>
      <c r="Z762" s="223"/>
    </row>
    <row r="763" ht="12.75" customHeight="1">
      <c r="A763" s="223"/>
      <c r="B763" s="223"/>
      <c r="C763" s="223"/>
      <c r="D763" s="223"/>
      <c r="E763" s="223"/>
      <c r="F763" s="223"/>
      <c r="G763" s="223"/>
      <c r="H763" s="223"/>
      <c r="I763" s="223"/>
      <c r="J763" s="223"/>
      <c r="K763" s="223"/>
      <c r="L763" s="223"/>
      <c r="M763" s="223"/>
      <c r="N763" s="223"/>
      <c r="O763" s="223"/>
      <c r="P763" s="223"/>
      <c r="Q763" s="223"/>
      <c r="R763" s="223"/>
      <c r="S763" s="223"/>
      <c r="T763" s="223"/>
      <c r="U763" s="223"/>
      <c r="V763" s="223"/>
      <c r="W763" s="223"/>
      <c r="X763" s="223"/>
      <c r="Y763" s="223"/>
      <c r="Z763" s="223"/>
    </row>
    <row r="764" ht="12.75" customHeight="1">
      <c r="A764" s="223"/>
      <c r="B764" s="223"/>
      <c r="C764" s="223"/>
      <c r="D764" s="223"/>
      <c r="E764" s="223"/>
      <c r="F764" s="223"/>
      <c r="G764" s="223"/>
      <c r="H764" s="223"/>
      <c r="I764" s="223"/>
      <c r="J764" s="223"/>
      <c r="K764" s="223"/>
      <c r="L764" s="223"/>
      <c r="M764" s="223"/>
      <c r="N764" s="223"/>
      <c r="O764" s="223"/>
      <c r="P764" s="223"/>
      <c r="Q764" s="223"/>
      <c r="R764" s="223"/>
      <c r="S764" s="223"/>
      <c r="T764" s="223"/>
      <c r="U764" s="223"/>
      <c r="V764" s="223"/>
      <c r="W764" s="223"/>
      <c r="X764" s="223"/>
      <c r="Y764" s="223"/>
      <c r="Z764" s="223"/>
    </row>
    <row r="765" ht="12.75" customHeight="1">
      <c r="A765" s="223"/>
      <c r="B765" s="223"/>
      <c r="C765" s="223"/>
      <c r="D765" s="223"/>
      <c r="E765" s="223"/>
      <c r="F765" s="223"/>
      <c r="G765" s="223"/>
      <c r="H765" s="223"/>
      <c r="I765" s="223"/>
      <c r="J765" s="223"/>
      <c r="K765" s="223"/>
      <c r="L765" s="223"/>
      <c r="M765" s="223"/>
      <c r="N765" s="223"/>
      <c r="O765" s="223"/>
      <c r="P765" s="223"/>
      <c r="Q765" s="223"/>
      <c r="R765" s="223"/>
      <c r="S765" s="223"/>
      <c r="T765" s="223"/>
      <c r="U765" s="223"/>
      <c r="V765" s="223"/>
      <c r="W765" s="223"/>
      <c r="X765" s="223"/>
      <c r="Y765" s="223"/>
      <c r="Z765" s="223"/>
    </row>
    <row r="766" ht="12.75" customHeight="1">
      <c r="A766" s="223"/>
      <c r="B766" s="223"/>
      <c r="C766" s="223"/>
      <c r="D766" s="223"/>
      <c r="E766" s="223"/>
      <c r="F766" s="223"/>
      <c r="G766" s="223"/>
      <c r="H766" s="223"/>
      <c r="I766" s="223"/>
      <c r="J766" s="223"/>
      <c r="K766" s="223"/>
      <c r="L766" s="223"/>
      <c r="M766" s="223"/>
      <c r="N766" s="223"/>
      <c r="O766" s="223"/>
      <c r="P766" s="223"/>
      <c r="Q766" s="223"/>
      <c r="R766" s="223"/>
      <c r="S766" s="223"/>
      <c r="T766" s="223"/>
      <c r="U766" s="223"/>
      <c r="V766" s="223"/>
      <c r="W766" s="223"/>
      <c r="X766" s="223"/>
      <c r="Y766" s="223"/>
      <c r="Z766" s="223"/>
    </row>
    <row r="767" ht="12.75" customHeight="1">
      <c r="A767" s="223"/>
      <c r="B767" s="223"/>
      <c r="C767" s="223"/>
      <c r="D767" s="223"/>
      <c r="E767" s="223"/>
      <c r="F767" s="223"/>
      <c r="G767" s="223"/>
      <c r="H767" s="223"/>
      <c r="I767" s="223"/>
      <c r="J767" s="223"/>
      <c r="K767" s="223"/>
      <c r="L767" s="223"/>
      <c r="M767" s="223"/>
      <c r="N767" s="223"/>
      <c r="O767" s="223"/>
      <c r="P767" s="223"/>
      <c r="Q767" s="223"/>
      <c r="R767" s="223"/>
      <c r="S767" s="223"/>
      <c r="T767" s="223"/>
      <c r="U767" s="223"/>
      <c r="V767" s="223"/>
      <c r="W767" s="223"/>
      <c r="X767" s="223"/>
      <c r="Y767" s="223"/>
      <c r="Z767" s="223"/>
    </row>
    <row r="768" ht="12.75" customHeight="1">
      <c r="A768" s="223"/>
      <c r="B768" s="223"/>
      <c r="C768" s="223"/>
      <c r="D768" s="223"/>
      <c r="E768" s="223"/>
      <c r="F768" s="223"/>
      <c r="G768" s="223"/>
      <c r="H768" s="223"/>
      <c r="I768" s="223"/>
      <c r="J768" s="223"/>
      <c r="K768" s="223"/>
      <c r="L768" s="223"/>
      <c r="M768" s="223"/>
      <c r="N768" s="223"/>
      <c r="O768" s="223"/>
      <c r="P768" s="223"/>
      <c r="Q768" s="223"/>
      <c r="R768" s="223"/>
      <c r="S768" s="223"/>
      <c r="T768" s="223"/>
      <c r="U768" s="223"/>
      <c r="V768" s="223"/>
      <c r="W768" s="223"/>
      <c r="X768" s="223"/>
      <c r="Y768" s="223"/>
      <c r="Z768" s="223"/>
    </row>
    <row r="769" ht="12.75" customHeight="1">
      <c r="A769" s="223"/>
      <c r="B769" s="223"/>
      <c r="C769" s="223"/>
      <c r="D769" s="223"/>
      <c r="E769" s="223"/>
      <c r="F769" s="223"/>
      <c r="G769" s="223"/>
      <c r="H769" s="223"/>
      <c r="I769" s="223"/>
      <c r="J769" s="223"/>
      <c r="K769" s="223"/>
      <c r="L769" s="223"/>
      <c r="M769" s="223"/>
      <c r="N769" s="223"/>
      <c r="O769" s="223"/>
      <c r="P769" s="223"/>
      <c r="Q769" s="223"/>
      <c r="R769" s="223"/>
      <c r="S769" s="223"/>
      <c r="T769" s="223"/>
      <c r="U769" s="223"/>
      <c r="V769" s="223"/>
      <c r="W769" s="223"/>
      <c r="X769" s="223"/>
      <c r="Y769" s="223"/>
      <c r="Z769" s="223"/>
    </row>
    <row r="770" ht="12.75" customHeight="1">
      <c r="A770" s="223"/>
      <c r="B770" s="223"/>
      <c r="C770" s="223"/>
      <c r="D770" s="223"/>
      <c r="E770" s="223"/>
      <c r="F770" s="223"/>
      <c r="G770" s="223"/>
      <c r="H770" s="223"/>
      <c r="I770" s="223"/>
      <c r="J770" s="223"/>
      <c r="K770" s="223"/>
      <c r="L770" s="223"/>
      <c r="M770" s="223"/>
      <c r="N770" s="223"/>
      <c r="O770" s="223"/>
      <c r="P770" s="223"/>
      <c r="Q770" s="223"/>
      <c r="R770" s="223"/>
      <c r="S770" s="223"/>
      <c r="T770" s="223"/>
      <c r="U770" s="223"/>
      <c r="V770" s="223"/>
      <c r="W770" s="223"/>
      <c r="X770" s="223"/>
      <c r="Y770" s="223"/>
      <c r="Z770" s="223"/>
    </row>
    <row r="771" ht="12.75" customHeight="1">
      <c r="A771" s="223"/>
      <c r="B771" s="223"/>
      <c r="C771" s="223"/>
      <c r="D771" s="223"/>
      <c r="E771" s="223"/>
      <c r="F771" s="223"/>
      <c r="G771" s="223"/>
      <c r="H771" s="223"/>
      <c r="I771" s="223"/>
      <c r="J771" s="223"/>
      <c r="K771" s="223"/>
      <c r="L771" s="223"/>
      <c r="M771" s="223"/>
      <c r="N771" s="223"/>
      <c r="O771" s="223"/>
      <c r="P771" s="223"/>
      <c r="Q771" s="223"/>
      <c r="R771" s="223"/>
      <c r="S771" s="223"/>
      <c r="T771" s="223"/>
      <c r="U771" s="223"/>
      <c r="V771" s="223"/>
      <c r="W771" s="223"/>
      <c r="X771" s="223"/>
      <c r="Y771" s="223"/>
      <c r="Z771" s="223"/>
    </row>
    <row r="772" ht="12.75" customHeight="1">
      <c r="A772" s="223"/>
      <c r="B772" s="223"/>
      <c r="C772" s="223"/>
      <c r="D772" s="223"/>
      <c r="E772" s="223"/>
      <c r="F772" s="223"/>
      <c r="G772" s="223"/>
      <c r="H772" s="223"/>
      <c r="I772" s="223"/>
      <c r="J772" s="223"/>
      <c r="K772" s="223"/>
      <c r="L772" s="223"/>
      <c r="M772" s="223"/>
      <c r="N772" s="223"/>
      <c r="O772" s="223"/>
      <c r="P772" s="223"/>
      <c r="Q772" s="223"/>
      <c r="R772" s="223"/>
      <c r="S772" s="223"/>
      <c r="T772" s="223"/>
      <c r="U772" s="223"/>
      <c r="V772" s="223"/>
      <c r="W772" s="223"/>
      <c r="X772" s="223"/>
      <c r="Y772" s="223"/>
      <c r="Z772" s="223"/>
    </row>
    <row r="773" ht="12.75" customHeight="1">
      <c r="A773" s="223"/>
      <c r="B773" s="223"/>
      <c r="C773" s="223"/>
      <c r="D773" s="223"/>
      <c r="E773" s="223"/>
      <c r="F773" s="223"/>
      <c r="G773" s="223"/>
      <c r="H773" s="223"/>
      <c r="I773" s="223"/>
      <c r="J773" s="223"/>
      <c r="K773" s="223"/>
      <c r="L773" s="223"/>
      <c r="M773" s="223"/>
      <c r="N773" s="223"/>
      <c r="O773" s="223"/>
      <c r="P773" s="223"/>
      <c r="Q773" s="223"/>
      <c r="R773" s="223"/>
      <c r="S773" s="223"/>
      <c r="T773" s="223"/>
      <c r="U773" s="223"/>
      <c r="V773" s="223"/>
      <c r="W773" s="223"/>
      <c r="X773" s="223"/>
      <c r="Y773" s="223"/>
      <c r="Z773" s="223"/>
    </row>
    <row r="774" ht="12.75" customHeight="1">
      <c r="A774" s="223"/>
      <c r="B774" s="223"/>
      <c r="C774" s="223"/>
      <c r="D774" s="223"/>
      <c r="E774" s="223"/>
      <c r="F774" s="223"/>
      <c r="G774" s="223"/>
      <c r="H774" s="223"/>
      <c r="I774" s="223"/>
      <c r="J774" s="223"/>
      <c r="K774" s="223"/>
      <c r="L774" s="223"/>
      <c r="M774" s="223"/>
      <c r="N774" s="223"/>
      <c r="O774" s="223"/>
      <c r="P774" s="223"/>
      <c r="Q774" s="223"/>
      <c r="R774" s="223"/>
      <c r="S774" s="223"/>
      <c r="T774" s="223"/>
      <c r="U774" s="223"/>
      <c r="V774" s="223"/>
      <c r="W774" s="223"/>
      <c r="X774" s="223"/>
      <c r="Y774" s="223"/>
      <c r="Z774" s="223"/>
    </row>
    <row r="775" ht="12.75" customHeight="1">
      <c r="A775" s="223"/>
      <c r="B775" s="223"/>
      <c r="C775" s="223"/>
      <c r="D775" s="223"/>
      <c r="E775" s="223"/>
      <c r="F775" s="223"/>
      <c r="G775" s="223"/>
      <c r="H775" s="223"/>
      <c r="I775" s="223"/>
      <c r="J775" s="223"/>
      <c r="K775" s="223"/>
      <c r="L775" s="223"/>
      <c r="M775" s="223"/>
      <c r="N775" s="223"/>
      <c r="O775" s="223"/>
      <c r="P775" s="223"/>
      <c r="Q775" s="223"/>
      <c r="R775" s="223"/>
      <c r="S775" s="223"/>
      <c r="T775" s="223"/>
      <c r="U775" s="223"/>
      <c r="V775" s="223"/>
      <c r="W775" s="223"/>
      <c r="X775" s="223"/>
      <c r="Y775" s="223"/>
      <c r="Z775" s="223"/>
    </row>
    <row r="776" ht="12.75" customHeight="1">
      <c r="A776" s="223"/>
      <c r="B776" s="223"/>
      <c r="C776" s="223"/>
      <c r="D776" s="223"/>
      <c r="E776" s="223"/>
      <c r="F776" s="223"/>
      <c r="G776" s="223"/>
      <c r="H776" s="223"/>
      <c r="I776" s="223"/>
      <c r="J776" s="223"/>
      <c r="K776" s="223"/>
      <c r="L776" s="223"/>
      <c r="M776" s="223"/>
      <c r="N776" s="223"/>
      <c r="O776" s="223"/>
      <c r="P776" s="223"/>
      <c r="Q776" s="223"/>
      <c r="R776" s="223"/>
      <c r="S776" s="223"/>
      <c r="T776" s="223"/>
      <c r="U776" s="223"/>
      <c r="V776" s="223"/>
      <c r="W776" s="223"/>
      <c r="X776" s="223"/>
      <c r="Y776" s="223"/>
      <c r="Z776" s="223"/>
    </row>
    <row r="777" ht="12.75" customHeight="1">
      <c r="A777" s="223"/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23"/>
      <c r="P777" s="223"/>
      <c r="Q777" s="223"/>
      <c r="R777" s="223"/>
      <c r="S777" s="223"/>
      <c r="T777" s="223"/>
      <c r="U777" s="223"/>
      <c r="V777" s="223"/>
      <c r="W777" s="223"/>
      <c r="X777" s="223"/>
      <c r="Y777" s="223"/>
      <c r="Z777" s="223"/>
    </row>
    <row r="778" ht="12.75" customHeight="1">
      <c r="A778" s="223"/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23"/>
      <c r="P778" s="223"/>
      <c r="Q778" s="223"/>
      <c r="R778" s="223"/>
      <c r="S778" s="223"/>
      <c r="T778" s="223"/>
      <c r="U778" s="223"/>
      <c r="V778" s="223"/>
      <c r="W778" s="223"/>
      <c r="X778" s="223"/>
      <c r="Y778" s="223"/>
      <c r="Z778" s="223"/>
    </row>
    <row r="779" ht="12.75" customHeight="1">
      <c r="A779" s="223"/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23"/>
      <c r="P779" s="223"/>
      <c r="Q779" s="223"/>
      <c r="R779" s="223"/>
      <c r="S779" s="223"/>
      <c r="T779" s="223"/>
      <c r="U779" s="223"/>
      <c r="V779" s="223"/>
      <c r="W779" s="223"/>
      <c r="X779" s="223"/>
      <c r="Y779" s="223"/>
      <c r="Z779" s="223"/>
    </row>
    <row r="780" ht="12.75" customHeight="1">
      <c r="A780" s="223"/>
      <c r="B780" s="223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23"/>
      <c r="P780" s="223"/>
      <c r="Q780" s="223"/>
      <c r="R780" s="223"/>
      <c r="S780" s="223"/>
      <c r="T780" s="223"/>
      <c r="U780" s="223"/>
      <c r="V780" s="223"/>
      <c r="W780" s="223"/>
      <c r="X780" s="223"/>
      <c r="Y780" s="223"/>
      <c r="Z780" s="223"/>
    </row>
    <row r="781" ht="12.75" customHeight="1">
      <c r="A781" s="223"/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23"/>
      <c r="M781" s="223"/>
      <c r="N781" s="223"/>
      <c r="O781" s="223"/>
      <c r="P781" s="223"/>
      <c r="Q781" s="223"/>
      <c r="R781" s="223"/>
      <c r="S781" s="223"/>
      <c r="T781" s="223"/>
      <c r="U781" s="223"/>
      <c r="V781" s="223"/>
      <c r="W781" s="223"/>
      <c r="X781" s="223"/>
      <c r="Y781" s="223"/>
      <c r="Z781" s="223"/>
    </row>
    <row r="782" ht="12.75" customHeight="1">
      <c r="A782" s="223"/>
      <c r="B782" s="223"/>
      <c r="C782" s="223"/>
      <c r="D782" s="223"/>
      <c r="E782" s="223"/>
      <c r="F782" s="223"/>
      <c r="G782" s="223"/>
      <c r="H782" s="223"/>
      <c r="I782" s="223"/>
      <c r="J782" s="223"/>
      <c r="K782" s="223"/>
      <c r="L782" s="223"/>
      <c r="M782" s="223"/>
      <c r="N782" s="223"/>
      <c r="O782" s="223"/>
      <c r="P782" s="223"/>
      <c r="Q782" s="223"/>
      <c r="R782" s="223"/>
      <c r="S782" s="223"/>
      <c r="T782" s="223"/>
      <c r="U782" s="223"/>
      <c r="V782" s="223"/>
      <c r="W782" s="223"/>
      <c r="X782" s="223"/>
      <c r="Y782" s="223"/>
      <c r="Z782" s="223"/>
    </row>
    <row r="783" ht="12.75" customHeight="1">
      <c r="A783" s="223"/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23"/>
      <c r="M783" s="223"/>
      <c r="N783" s="223"/>
      <c r="O783" s="223"/>
      <c r="P783" s="223"/>
      <c r="Q783" s="223"/>
      <c r="R783" s="223"/>
      <c r="S783" s="223"/>
      <c r="T783" s="223"/>
      <c r="U783" s="223"/>
      <c r="V783" s="223"/>
      <c r="W783" s="223"/>
      <c r="X783" s="223"/>
      <c r="Y783" s="223"/>
      <c r="Z783" s="223"/>
    </row>
    <row r="784" ht="12.75" customHeight="1">
      <c r="A784" s="223"/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23"/>
      <c r="M784" s="223"/>
      <c r="N784" s="223"/>
      <c r="O784" s="223"/>
      <c r="P784" s="223"/>
      <c r="Q784" s="223"/>
      <c r="R784" s="223"/>
      <c r="S784" s="223"/>
      <c r="T784" s="223"/>
      <c r="U784" s="223"/>
      <c r="V784" s="223"/>
      <c r="W784" s="223"/>
      <c r="X784" s="223"/>
      <c r="Y784" s="223"/>
      <c r="Z784" s="223"/>
    </row>
    <row r="785" ht="12.75" customHeight="1">
      <c r="A785" s="223"/>
      <c r="B785" s="223"/>
      <c r="C785" s="223"/>
      <c r="D785" s="223"/>
      <c r="E785" s="223"/>
      <c r="F785" s="223"/>
      <c r="G785" s="223"/>
      <c r="H785" s="223"/>
      <c r="I785" s="223"/>
      <c r="J785" s="223"/>
      <c r="K785" s="223"/>
      <c r="L785" s="223"/>
      <c r="M785" s="223"/>
      <c r="N785" s="223"/>
      <c r="O785" s="223"/>
      <c r="P785" s="223"/>
      <c r="Q785" s="223"/>
      <c r="R785" s="223"/>
      <c r="S785" s="223"/>
      <c r="T785" s="223"/>
      <c r="U785" s="223"/>
      <c r="V785" s="223"/>
      <c r="W785" s="223"/>
      <c r="X785" s="223"/>
      <c r="Y785" s="223"/>
      <c r="Z785" s="223"/>
    </row>
    <row r="786" ht="12.75" customHeight="1">
      <c r="A786" s="223"/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23"/>
      <c r="M786" s="223"/>
      <c r="N786" s="223"/>
      <c r="O786" s="223"/>
      <c r="P786" s="223"/>
      <c r="Q786" s="223"/>
      <c r="R786" s="223"/>
      <c r="S786" s="223"/>
      <c r="T786" s="223"/>
      <c r="U786" s="223"/>
      <c r="V786" s="223"/>
      <c r="W786" s="223"/>
      <c r="X786" s="223"/>
      <c r="Y786" s="223"/>
      <c r="Z786" s="223"/>
    </row>
    <row r="787" ht="12.75" customHeight="1">
      <c r="A787" s="223"/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23"/>
      <c r="M787" s="223"/>
      <c r="N787" s="223"/>
      <c r="O787" s="223"/>
      <c r="P787" s="223"/>
      <c r="Q787" s="223"/>
      <c r="R787" s="223"/>
      <c r="S787" s="223"/>
      <c r="T787" s="223"/>
      <c r="U787" s="223"/>
      <c r="V787" s="223"/>
      <c r="W787" s="223"/>
      <c r="X787" s="223"/>
      <c r="Y787" s="223"/>
      <c r="Z787" s="223"/>
    </row>
    <row r="788" ht="12.75" customHeight="1">
      <c r="A788" s="223"/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23"/>
      <c r="M788" s="223"/>
      <c r="N788" s="223"/>
      <c r="O788" s="223"/>
      <c r="P788" s="223"/>
      <c r="Q788" s="223"/>
      <c r="R788" s="223"/>
      <c r="S788" s="223"/>
      <c r="T788" s="223"/>
      <c r="U788" s="223"/>
      <c r="V788" s="223"/>
      <c r="W788" s="223"/>
      <c r="X788" s="223"/>
      <c r="Y788" s="223"/>
      <c r="Z788" s="223"/>
    </row>
    <row r="789" ht="12.75" customHeight="1">
      <c r="A789" s="223"/>
      <c r="B789" s="223"/>
      <c r="C789" s="223"/>
      <c r="D789" s="223"/>
      <c r="E789" s="223"/>
      <c r="F789" s="223"/>
      <c r="G789" s="223"/>
      <c r="H789" s="223"/>
      <c r="I789" s="223"/>
      <c r="J789" s="223"/>
      <c r="K789" s="223"/>
      <c r="L789" s="223"/>
      <c r="M789" s="223"/>
      <c r="N789" s="223"/>
      <c r="O789" s="223"/>
      <c r="P789" s="223"/>
      <c r="Q789" s="223"/>
      <c r="R789" s="223"/>
      <c r="S789" s="223"/>
      <c r="T789" s="223"/>
      <c r="U789" s="223"/>
      <c r="V789" s="223"/>
      <c r="W789" s="223"/>
      <c r="X789" s="223"/>
      <c r="Y789" s="223"/>
      <c r="Z789" s="223"/>
    </row>
    <row r="790" ht="12.75" customHeight="1">
      <c r="A790" s="223"/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23"/>
      <c r="M790" s="223"/>
      <c r="N790" s="223"/>
      <c r="O790" s="223"/>
      <c r="P790" s="223"/>
      <c r="Q790" s="223"/>
      <c r="R790" s="223"/>
      <c r="S790" s="223"/>
      <c r="T790" s="223"/>
      <c r="U790" s="223"/>
      <c r="V790" s="223"/>
      <c r="W790" s="223"/>
      <c r="X790" s="223"/>
      <c r="Y790" s="223"/>
      <c r="Z790" s="223"/>
    </row>
    <row r="791" ht="12.75" customHeight="1">
      <c r="A791" s="223"/>
      <c r="B791" s="223"/>
      <c r="C791" s="223"/>
      <c r="D791" s="223"/>
      <c r="E791" s="223"/>
      <c r="F791" s="223"/>
      <c r="G791" s="223"/>
      <c r="H791" s="223"/>
      <c r="I791" s="223"/>
      <c r="J791" s="223"/>
      <c r="K791" s="223"/>
      <c r="L791" s="223"/>
      <c r="M791" s="223"/>
      <c r="N791" s="223"/>
      <c r="O791" s="223"/>
      <c r="P791" s="223"/>
      <c r="Q791" s="223"/>
      <c r="R791" s="223"/>
      <c r="S791" s="223"/>
      <c r="T791" s="223"/>
      <c r="U791" s="223"/>
      <c r="V791" s="223"/>
      <c r="W791" s="223"/>
      <c r="X791" s="223"/>
      <c r="Y791" s="223"/>
      <c r="Z791" s="223"/>
    </row>
    <row r="792" ht="12.75" customHeight="1">
      <c r="A792" s="223"/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23"/>
      <c r="M792" s="223"/>
      <c r="N792" s="223"/>
      <c r="O792" s="223"/>
      <c r="P792" s="223"/>
      <c r="Q792" s="223"/>
      <c r="R792" s="223"/>
      <c r="S792" s="223"/>
      <c r="T792" s="223"/>
      <c r="U792" s="223"/>
      <c r="V792" s="223"/>
      <c r="W792" s="223"/>
      <c r="X792" s="223"/>
      <c r="Y792" s="223"/>
      <c r="Z792" s="223"/>
    </row>
    <row r="793" ht="12.75" customHeight="1">
      <c r="A793" s="223"/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23"/>
      <c r="M793" s="223"/>
      <c r="N793" s="223"/>
      <c r="O793" s="223"/>
      <c r="P793" s="223"/>
      <c r="Q793" s="223"/>
      <c r="R793" s="223"/>
      <c r="S793" s="223"/>
      <c r="T793" s="223"/>
      <c r="U793" s="223"/>
      <c r="V793" s="223"/>
      <c r="W793" s="223"/>
      <c r="X793" s="223"/>
      <c r="Y793" s="223"/>
      <c r="Z793" s="223"/>
    </row>
    <row r="794" ht="12.75" customHeight="1">
      <c r="A794" s="223"/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23"/>
      <c r="M794" s="223"/>
      <c r="N794" s="223"/>
      <c r="O794" s="223"/>
      <c r="P794" s="223"/>
      <c r="Q794" s="223"/>
      <c r="R794" s="223"/>
      <c r="S794" s="223"/>
      <c r="T794" s="223"/>
      <c r="U794" s="223"/>
      <c r="V794" s="223"/>
      <c r="W794" s="223"/>
      <c r="X794" s="223"/>
      <c r="Y794" s="223"/>
      <c r="Z794" s="223"/>
    </row>
    <row r="795" ht="12.75" customHeight="1">
      <c r="A795" s="223"/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223"/>
      <c r="T795" s="223"/>
      <c r="U795" s="223"/>
      <c r="V795" s="223"/>
      <c r="W795" s="223"/>
      <c r="X795" s="223"/>
      <c r="Y795" s="223"/>
      <c r="Z795" s="223"/>
    </row>
    <row r="796" ht="12.75" customHeight="1">
      <c r="A796" s="223"/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223"/>
      <c r="T796" s="223"/>
      <c r="U796" s="223"/>
      <c r="V796" s="223"/>
      <c r="W796" s="223"/>
      <c r="X796" s="223"/>
      <c r="Y796" s="223"/>
      <c r="Z796" s="223"/>
    </row>
    <row r="797" ht="12.75" customHeight="1">
      <c r="A797" s="223"/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223"/>
      <c r="T797" s="223"/>
      <c r="U797" s="223"/>
      <c r="V797" s="223"/>
      <c r="W797" s="223"/>
      <c r="X797" s="223"/>
      <c r="Y797" s="223"/>
      <c r="Z797" s="223"/>
    </row>
    <row r="798" ht="12.75" customHeight="1">
      <c r="A798" s="223"/>
      <c r="B798" s="223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223"/>
      <c r="T798" s="223"/>
      <c r="U798" s="223"/>
      <c r="V798" s="223"/>
      <c r="W798" s="223"/>
      <c r="X798" s="223"/>
      <c r="Y798" s="223"/>
      <c r="Z798" s="223"/>
    </row>
    <row r="799" ht="12.75" customHeight="1">
      <c r="A799" s="223"/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223"/>
      <c r="T799" s="223"/>
      <c r="U799" s="223"/>
      <c r="V799" s="223"/>
      <c r="W799" s="223"/>
      <c r="X799" s="223"/>
      <c r="Y799" s="223"/>
      <c r="Z799" s="223"/>
    </row>
    <row r="800" ht="12.75" customHeight="1">
      <c r="A800" s="223"/>
      <c r="B800" s="223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223"/>
      <c r="T800" s="223"/>
      <c r="U800" s="223"/>
      <c r="V800" s="223"/>
      <c r="W800" s="223"/>
      <c r="X800" s="223"/>
      <c r="Y800" s="223"/>
      <c r="Z800" s="223"/>
    </row>
    <row r="801" ht="12.75" customHeight="1">
      <c r="A801" s="223"/>
      <c r="B801" s="223"/>
      <c r="C801" s="223"/>
      <c r="D801" s="223"/>
      <c r="E801" s="223"/>
      <c r="F801" s="223"/>
      <c r="G801" s="223"/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223"/>
      <c r="T801" s="223"/>
      <c r="U801" s="223"/>
      <c r="V801" s="223"/>
      <c r="W801" s="223"/>
      <c r="X801" s="223"/>
      <c r="Y801" s="223"/>
      <c r="Z801" s="223"/>
    </row>
    <row r="802" ht="12.75" customHeight="1">
      <c r="A802" s="223"/>
      <c r="B802" s="223"/>
      <c r="C802" s="223"/>
      <c r="D802" s="223"/>
      <c r="E802" s="223"/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223"/>
      <c r="T802" s="223"/>
      <c r="U802" s="223"/>
      <c r="V802" s="223"/>
      <c r="W802" s="223"/>
      <c r="X802" s="223"/>
      <c r="Y802" s="223"/>
      <c r="Z802" s="223"/>
    </row>
    <row r="803" ht="12.75" customHeight="1">
      <c r="A803" s="223"/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223"/>
      <c r="T803" s="223"/>
      <c r="U803" s="223"/>
      <c r="V803" s="223"/>
      <c r="W803" s="223"/>
      <c r="X803" s="223"/>
      <c r="Y803" s="223"/>
      <c r="Z803" s="223"/>
    </row>
    <row r="804" ht="12.75" customHeight="1">
      <c r="A804" s="223"/>
      <c r="B804" s="223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223"/>
      <c r="T804" s="223"/>
      <c r="U804" s="223"/>
      <c r="V804" s="223"/>
      <c r="W804" s="223"/>
      <c r="X804" s="223"/>
      <c r="Y804" s="223"/>
      <c r="Z804" s="223"/>
    </row>
    <row r="805" ht="12.75" customHeight="1">
      <c r="A805" s="223"/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223"/>
      <c r="T805" s="223"/>
      <c r="U805" s="223"/>
      <c r="V805" s="223"/>
      <c r="W805" s="223"/>
      <c r="X805" s="223"/>
      <c r="Y805" s="223"/>
      <c r="Z805" s="223"/>
    </row>
    <row r="806" ht="12.75" customHeight="1">
      <c r="A806" s="223"/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223"/>
      <c r="T806" s="223"/>
      <c r="U806" s="223"/>
      <c r="V806" s="223"/>
      <c r="W806" s="223"/>
      <c r="X806" s="223"/>
      <c r="Y806" s="223"/>
      <c r="Z806" s="223"/>
    </row>
    <row r="807" ht="12.75" customHeight="1">
      <c r="A807" s="223"/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223"/>
      <c r="T807" s="223"/>
      <c r="U807" s="223"/>
      <c r="V807" s="223"/>
      <c r="W807" s="223"/>
      <c r="X807" s="223"/>
      <c r="Y807" s="223"/>
      <c r="Z807" s="223"/>
    </row>
    <row r="808" ht="12.75" customHeight="1">
      <c r="A808" s="223"/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223"/>
      <c r="T808" s="223"/>
      <c r="U808" s="223"/>
      <c r="V808" s="223"/>
      <c r="W808" s="223"/>
      <c r="X808" s="223"/>
      <c r="Y808" s="223"/>
      <c r="Z808" s="223"/>
    </row>
    <row r="809" ht="12.75" customHeight="1">
      <c r="A809" s="223"/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223"/>
      <c r="T809" s="223"/>
      <c r="U809" s="223"/>
      <c r="V809" s="223"/>
      <c r="W809" s="223"/>
      <c r="X809" s="223"/>
      <c r="Y809" s="223"/>
      <c r="Z809" s="223"/>
    </row>
    <row r="810" ht="12.75" customHeight="1">
      <c r="A810" s="223"/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</row>
    <row r="811" ht="12.75" customHeight="1">
      <c r="A811" s="223"/>
      <c r="B811" s="223"/>
      <c r="C811" s="223"/>
      <c r="D811" s="223"/>
      <c r="E811" s="223"/>
      <c r="F811" s="223"/>
      <c r="G811" s="223"/>
      <c r="H811" s="223"/>
      <c r="I811" s="223"/>
      <c r="J811" s="223"/>
      <c r="K811" s="223"/>
      <c r="L811" s="223"/>
      <c r="M811" s="223"/>
      <c r="N811" s="223"/>
      <c r="O811" s="223"/>
      <c r="P811" s="223"/>
      <c r="Q811" s="223"/>
      <c r="R811" s="223"/>
      <c r="S811" s="223"/>
      <c r="T811" s="223"/>
      <c r="U811" s="223"/>
      <c r="V811" s="223"/>
      <c r="W811" s="223"/>
      <c r="X811" s="223"/>
      <c r="Y811" s="223"/>
      <c r="Z811" s="223"/>
    </row>
    <row r="812" ht="12.75" customHeight="1">
      <c r="A812" s="223"/>
      <c r="B812" s="223"/>
      <c r="C812" s="223"/>
      <c r="D812" s="223"/>
      <c r="E812" s="223"/>
      <c r="F812" s="223"/>
      <c r="G812" s="223"/>
      <c r="H812" s="223"/>
      <c r="I812" s="223"/>
      <c r="J812" s="223"/>
      <c r="K812" s="223"/>
      <c r="L812" s="223"/>
      <c r="M812" s="223"/>
      <c r="N812" s="223"/>
      <c r="O812" s="223"/>
      <c r="P812" s="223"/>
      <c r="Q812" s="223"/>
      <c r="R812" s="223"/>
      <c r="S812" s="223"/>
      <c r="T812" s="223"/>
      <c r="U812" s="223"/>
      <c r="V812" s="223"/>
      <c r="W812" s="223"/>
      <c r="X812" s="223"/>
      <c r="Y812" s="223"/>
      <c r="Z812" s="223"/>
    </row>
    <row r="813" ht="12.75" customHeight="1">
      <c r="A813" s="223"/>
      <c r="B813" s="223"/>
      <c r="C813" s="223"/>
      <c r="D813" s="223"/>
      <c r="E813" s="223"/>
      <c r="F813" s="223"/>
      <c r="G813" s="223"/>
      <c r="H813" s="223"/>
      <c r="I813" s="223"/>
      <c r="J813" s="223"/>
      <c r="K813" s="223"/>
      <c r="L813" s="223"/>
      <c r="M813" s="223"/>
      <c r="N813" s="223"/>
      <c r="O813" s="223"/>
      <c r="P813" s="223"/>
      <c r="Q813" s="223"/>
      <c r="R813" s="223"/>
      <c r="S813" s="223"/>
      <c r="T813" s="223"/>
      <c r="U813" s="223"/>
      <c r="V813" s="223"/>
      <c r="W813" s="223"/>
      <c r="X813" s="223"/>
      <c r="Y813" s="223"/>
      <c r="Z813" s="223"/>
    </row>
    <row r="814" ht="12.75" customHeight="1">
      <c r="A814" s="223"/>
      <c r="B814" s="223"/>
      <c r="C814" s="223"/>
      <c r="D814" s="223"/>
      <c r="E814" s="223"/>
      <c r="F814" s="223"/>
      <c r="G814" s="223"/>
      <c r="H814" s="223"/>
      <c r="I814" s="223"/>
      <c r="J814" s="223"/>
      <c r="K814" s="223"/>
      <c r="L814" s="223"/>
      <c r="M814" s="223"/>
      <c r="N814" s="223"/>
      <c r="O814" s="223"/>
      <c r="P814" s="223"/>
      <c r="Q814" s="223"/>
      <c r="R814" s="223"/>
      <c r="S814" s="223"/>
      <c r="T814" s="223"/>
      <c r="U814" s="223"/>
      <c r="V814" s="223"/>
      <c r="W814" s="223"/>
      <c r="X814" s="223"/>
      <c r="Y814" s="223"/>
      <c r="Z814" s="223"/>
    </row>
    <row r="815" ht="12.75" customHeight="1">
      <c r="A815" s="223"/>
      <c r="B815" s="223"/>
      <c r="C815" s="223"/>
      <c r="D815" s="223"/>
      <c r="E815" s="223"/>
      <c r="F815" s="223"/>
      <c r="G815" s="223"/>
      <c r="H815" s="223"/>
      <c r="I815" s="223"/>
      <c r="J815" s="223"/>
      <c r="K815" s="223"/>
      <c r="L815" s="223"/>
      <c r="M815" s="223"/>
      <c r="N815" s="223"/>
      <c r="O815" s="223"/>
      <c r="P815" s="223"/>
      <c r="Q815" s="223"/>
      <c r="R815" s="223"/>
      <c r="S815" s="223"/>
      <c r="T815" s="223"/>
      <c r="U815" s="223"/>
      <c r="V815" s="223"/>
      <c r="W815" s="223"/>
      <c r="X815" s="223"/>
      <c r="Y815" s="223"/>
      <c r="Z815" s="223"/>
    </row>
    <row r="816" ht="12.75" customHeight="1">
      <c r="A816" s="223"/>
      <c r="B816" s="223"/>
      <c r="C816" s="223"/>
      <c r="D816" s="223"/>
      <c r="E816" s="223"/>
      <c r="F816" s="223"/>
      <c r="G816" s="223"/>
      <c r="H816" s="223"/>
      <c r="I816" s="223"/>
      <c r="J816" s="223"/>
      <c r="K816" s="223"/>
      <c r="L816" s="223"/>
      <c r="M816" s="223"/>
      <c r="N816" s="223"/>
      <c r="O816" s="223"/>
      <c r="P816" s="223"/>
      <c r="Q816" s="223"/>
      <c r="R816" s="223"/>
      <c r="S816" s="223"/>
      <c r="T816" s="223"/>
      <c r="U816" s="223"/>
      <c r="V816" s="223"/>
      <c r="W816" s="223"/>
      <c r="X816" s="223"/>
      <c r="Y816" s="223"/>
      <c r="Z816" s="223"/>
    </row>
    <row r="817" ht="12.75" customHeight="1">
      <c r="A817" s="223"/>
      <c r="B817" s="223"/>
      <c r="C817" s="223"/>
      <c r="D817" s="223"/>
      <c r="E817" s="223"/>
      <c r="F817" s="223"/>
      <c r="G817" s="223"/>
      <c r="H817" s="223"/>
      <c r="I817" s="223"/>
      <c r="J817" s="223"/>
      <c r="K817" s="223"/>
      <c r="L817" s="223"/>
      <c r="M817" s="223"/>
      <c r="N817" s="223"/>
      <c r="O817" s="223"/>
      <c r="P817" s="223"/>
      <c r="Q817" s="223"/>
      <c r="R817" s="223"/>
      <c r="S817" s="223"/>
      <c r="T817" s="223"/>
      <c r="U817" s="223"/>
      <c r="V817" s="223"/>
      <c r="W817" s="223"/>
      <c r="X817" s="223"/>
      <c r="Y817" s="223"/>
      <c r="Z817" s="223"/>
    </row>
    <row r="818" ht="12.75" customHeight="1">
      <c r="A818" s="223"/>
      <c r="B818" s="223"/>
      <c r="C818" s="223"/>
      <c r="D818" s="223"/>
      <c r="E818" s="223"/>
      <c r="F818" s="223"/>
      <c r="G818" s="223"/>
      <c r="H818" s="223"/>
      <c r="I818" s="223"/>
      <c r="J818" s="223"/>
      <c r="K818" s="223"/>
      <c r="L818" s="223"/>
      <c r="M818" s="223"/>
      <c r="N818" s="223"/>
      <c r="O818" s="223"/>
      <c r="P818" s="223"/>
      <c r="Q818" s="223"/>
      <c r="R818" s="223"/>
      <c r="S818" s="223"/>
      <c r="T818" s="223"/>
      <c r="U818" s="223"/>
      <c r="V818" s="223"/>
      <c r="W818" s="223"/>
      <c r="X818" s="223"/>
      <c r="Y818" s="223"/>
      <c r="Z818" s="223"/>
    </row>
    <row r="819" ht="12.75" customHeight="1">
      <c r="A819" s="223"/>
      <c r="B819" s="223"/>
      <c r="C819" s="223"/>
      <c r="D819" s="223"/>
      <c r="E819" s="223"/>
      <c r="F819" s="223"/>
      <c r="G819" s="223"/>
      <c r="H819" s="223"/>
      <c r="I819" s="223"/>
      <c r="J819" s="223"/>
      <c r="K819" s="223"/>
      <c r="L819" s="223"/>
      <c r="M819" s="223"/>
      <c r="N819" s="223"/>
      <c r="O819" s="223"/>
      <c r="P819" s="223"/>
      <c r="Q819" s="223"/>
      <c r="R819" s="223"/>
      <c r="S819" s="223"/>
      <c r="T819" s="223"/>
      <c r="U819" s="223"/>
      <c r="V819" s="223"/>
      <c r="W819" s="223"/>
      <c r="X819" s="223"/>
      <c r="Y819" s="223"/>
      <c r="Z819" s="223"/>
    </row>
    <row r="820" ht="12.75" customHeight="1">
      <c r="A820" s="223"/>
      <c r="B820" s="223"/>
      <c r="C820" s="223"/>
      <c r="D820" s="223"/>
      <c r="E820" s="223"/>
      <c r="F820" s="223"/>
      <c r="G820" s="223"/>
      <c r="H820" s="223"/>
      <c r="I820" s="223"/>
      <c r="J820" s="223"/>
      <c r="K820" s="223"/>
      <c r="L820" s="223"/>
      <c r="M820" s="223"/>
      <c r="N820" s="223"/>
      <c r="O820" s="223"/>
      <c r="P820" s="223"/>
      <c r="Q820" s="223"/>
      <c r="R820" s="223"/>
      <c r="S820" s="223"/>
      <c r="T820" s="223"/>
      <c r="U820" s="223"/>
      <c r="V820" s="223"/>
      <c r="W820" s="223"/>
      <c r="X820" s="223"/>
      <c r="Y820" s="223"/>
      <c r="Z820" s="223"/>
    </row>
    <row r="821" ht="12.75" customHeight="1">
      <c r="A821" s="223"/>
      <c r="B821" s="223"/>
      <c r="C821" s="223"/>
      <c r="D821" s="223"/>
      <c r="E821" s="223"/>
      <c r="F821" s="223"/>
      <c r="G821" s="223"/>
      <c r="H821" s="223"/>
      <c r="I821" s="223"/>
      <c r="J821" s="223"/>
      <c r="K821" s="223"/>
      <c r="L821" s="223"/>
      <c r="M821" s="223"/>
      <c r="N821" s="223"/>
      <c r="O821" s="223"/>
      <c r="P821" s="223"/>
      <c r="Q821" s="223"/>
      <c r="R821" s="223"/>
      <c r="S821" s="223"/>
      <c r="T821" s="223"/>
      <c r="U821" s="223"/>
      <c r="V821" s="223"/>
      <c r="W821" s="223"/>
      <c r="X821" s="223"/>
      <c r="Y821" s="223"/>
      <c r="Z821" s="223"/>
    </row>
    <row r="822" ht="12.75" customHeight="1">
      <c r="A822" s="223"/>
      <c r="B822" s="223"/>
      <c r="C822" s="223"/>
      <c r="D822" s="223"/>
      <c r="E822" s="223"/>
      <c r="F822" s="223"/>
      <c r="G822" s="223"/>
      <c r="H822" s="223"/>
      <c r="I822" s="223"/>
      <c r="J822" s="223"/>
      <c r="K822" s="223"/>
      <c r="L822" s="223"/>
      <c r="M822" s="223"/>
      <c r="N822" s="223"/>
      <c r="O822" s="223"/>
      <c r="P822" s="223"/>
      <c r="Q822" s="223"/>
      <c r="R822" s="223"/>
      <c r="S822" s="223"/>
      <c r="T822" s="223"/>
      <c r="U822" s="223"/>
      <c r="V822" s="223"/>
      <c r="W822" s="223"/>
      <c r="X822" s="223"/>
      <c r="Y822" s="223"/>
      <c r="Z822" s="223"/>
    </row>
    <row r="823" ht="12.75" customHeight="1">
      <c r="A823" s="223"/>
      <c r="B823" s="223"/>
      <c r="C823" s="223"/>
      <c r="D823" s="223"/>
      <c r="E823" s="223"/>
      <c r="F823" s="223"/>
      <c r="G823" s="223"/>
      <c r="H823" s="223"/>
      <c r="I823" s="223"/>
      <c r="J823" s="223"/>
      <c r="K823" s="223"/>
      <c r="L823" s="223"/>
      <c r="M823" s="223"/>
      <c r="N823" s="223"/>
      <c r="O823" s="223"/>
      <c r="P823" s="223"/>
      <c r="Q823" s="223"/>
      <c r="R823" s="223"/>
      <c r="S823" s="223"/>
      <c r="T823" s="223"/>
      <c r="U823" s="223"/>
      <c r="V823" s="223"/>
      <c r="W823" s="223"/>
      <c r="X823" s="223"/>
      <c r="Y823" s="223"/>
      <c r="Z823" s="223"/>
    </row>
    <row r="824" ht="12.75" customHeight="1">
      <c r="A824" s="223"/>
      <c r="B824" s="223"/>
      <c r="C824" s="223"/>
      <c r="D824" s="223"/>
      <c r="E824" s="223"/>
      <c r="F824" s="223"/>
      <c r="G824" s="223"/>
      <c r="H824" s="223"/>
      <c r="I824" s="223"/>
      <c r="J824" s="223"/>
      <c r="K824" s="223"/>
      <c r="L824" s="223"/>
      <c r="M824" s="223"/>
      <c r="N824" s="223"/>
      <c r="O824" s="223"/>
      <c r="P824" s="223"/>
      <c r="Q824" s="223"/>
      <c r="R824" s="223"/>
      <c r="S824" s="223"/>
      <c r="T824" s="223"/>
      <c r="U824" s="223"/>
      <c r="V824" s="223"/>
      <c r="W824" s="223"/>
      <c r="X824" s="223"/>
      <c r="Y824" s="223"/>
      <c r="Z824" s="223"/>
    </row>
    <row r="825" ht="12.75" customHeight="1">
      <c r="A825" s="223"/>
      <c r="B825" s="223"/>
      <c r="C825" s="223"/>
      <c r="D825" s="223"/>
      <c r="E825" s="223"/>
      <c r="F825" s="223"/>
      <c r="G825" s="223"/>
      <c r="H825" s="223"/>
      <c r="I825" s="223"/>
      <c r="J825" s="223"/>
      <c r="K825" s="223"/>
      <c r="L825" s="223"/>
      <c r="M825" s="223"/>
      <c r="N825" s="223"/>
      <c r="O825" s="223"/>
      <c r="P825" s="223"/>
      <c r="Q825" s="223"/>
      <c r="R825" s="223"/>
      <c r="S825" s="223"/>
      <c r="T825" s="223"/>
      <c r="U825" s="223"/>
      <c r="V825" s="223"/>
      <c r="W825" s="223"/>
      <c r="X825" s="223"/>
      <c r="Y825" s="223"/>
      <c r="Z825" s="223"/>
    </row>
    <row r="826" ht="12.75" customHeight="1">
      <c r="A826" s="223"/>
      <c r="B826" s="223"/>
      <c r="C826" s="223"/>
      <c r="D826" s="223"/>
      <c r="E826" s="223"/>
      <c r="F826" s="223"/>
      <c r="G826" s="223"/>
      <c r="H826" s="223"/>
      <c r="I826" s="223"/>
      <c r="J826" s="223"/>
      <c r="K826" s="223"/>
      <c r="L826" s="223"/>
      <c r="M826" s="223"/>
      <c r="N826" s="223"/>
      <c r="O826" s="223"/>
      <c r="P826" s="223"/>
      <c r="Q826" s="223"/>
      <c r="R826" s="223"/>
      <c r="S826" s="223"/>
      <c r="T826" s="223"/>
      <c r="U826" s="223"/>
      <c r="V826" s="223"/>
      <c r="W826" s="223"/>
      <c r="X826" s="223"/>
      <c r="Y826" s="223"/>
      <c r="Z826" s="223"/>
    </row>
    <row r="827" ht="12.75" customHeight="1">
      <c r="A827" s="223"/>
      <c r="B827" s="223"/>
      <c r="C827" s="223"/>
      <c r="D827" s="223"/>
      <c r="E827" s="223"/>
      <c r="F827" s="223"/>
      <c r="G827" s="223"/>
      <c r="H827" s="223"/>
      <c r="I827" s="223"/>
      <c r="J827" s="223"/>
      <c r="K827" s="223"/>
      <c r="L827" s="223"/>
      <c r="M827" s="223"/>
      <c r="N827" s="223"/>
      <c r="O827" s="223"/>
      <c r="P827" s="223"/>
      <c r="Q827" s="223"/>
      <c r="R827" s="223"/>
      <c r="S827" s="223"/>
      <c r="T827" s="223"/>
      <c r="U827" s="223"/>
      <c r="V827" s="223"/>
      <c r="W827" s="223"/>
      <c r="X827" s="223"/>
      <c r="Y827" s="223"/>
      <c r="Z827" s="223"/>
    </row>
    <row r="828" ht="12.75" customHeight="1">
      <c r="A828" s="223"/>
      <c r="B828" s="223"/>
      <c r="C828" s="223"/>
      <c r="D828" s="223"/>
      <c r="E828" s="223"/>
      <c r="F828" s="223"/>
      <c r="G828" s="223"/>
      <c r="H828" s="223"/>
      <c r="I828" s="223"/>
      <c r="J828" s="223"/>
      <c r="K828" s="223"/>
      <c r="L828" s="223"/>
      <c r="M828" s="223"/>
      <c r="N828" s="223"/>
      <c r="O828" s="223"/>
      <c r="P828" s="223"/>
      <c r="Q828" s="223"/>
      <c r="R828" s="223"/>
      <c r="S828" s="223"/>
      <c r="T828" s="223"/>
      <c r="U828" s="223"/>
      <c r="V828" s="223"/>
      <c r="W828" s="223"/>
      <c r="X828" s="223"/>
      <c r="Y828" s="223"/>
      <c r="Z828" s="223"/>
    </row>
    <row r="829" ht="12.75" customHeight="1">
      <c r="A829" s="223"/>
      <c r="B829" s="223"/>
      <c r="C829" s="223"/>
      <c r="D829" s="223"/>
      <c r="E829" s="223"/>
      <c r="F829" s="223"/>
      <c r="G829" s="223"/>
      <c r="H829" s="223"/>
      <c r="I829" s="223"/>
      <c r="J829" s="223"/>
      <c r="K829" s="223"/>
      <c r="L829" s="223"/>
      <c r="M829" s="223"/>
      <c r="N829" s="223"/>
      <c r="O829" s="223"/>
      <c r="P829" s="223"/>
      <c r="Q829" s="223"/>
      <c r="R829" s="223"/>
      <c r="S829" s="223"/>
      <c r="T829" s="223"/>
      <c r="U829" s="223"/>
      <c r="V829" s="223"/>
      <c r="W829" s="223"/>
      <c r="X829" s="223"/>
      <c r="Y829" s="223"/>
      <c r="Z829" s="223"/>
    </row>
    <row r="830" ht="12.75" customHeight="1">
      <c r="A830" s="223"/>
      <c r="B830" s="223"/>
      <c r="C830" s="223"/>
      <c r="D830" s="223"/>
      <c r="E830" s="223"/>
      <c r="F830" s="223"/>
      <c r="G830" s="223"/>
      <c r="H830" s="223"/>
      <c r="I830" s="223"/>
      <c r="J830" s="223"/>
      <c r="K830" s="223"/>
      <c r="L830" s="223"/>
      <c r="M830" s="223"/>
      <c r="N830" s="223"/>
      <c r="O830" s="223"/>
      <c r="P830" s="223"/>
      <c r="Q830" s="223"/>
      <c r="R830" s="223"/>
      <c r="S830" s="223"/>
      <c r="T830" s="223"/>
      <c r="U830" s="223"/>
      <c r="V830" s="223"/>
      <c r="W830" s="223"/>
      <c r="X830" s="223"/>
      <c r="Y830" s="223"/>
      <c r="Z830" s="223"/>
    </row>
    <row r="831" ht="12.75" customHeight="1">
      <c r="A831" s="223"/>
      <c r="B831" s="223"/>
      <c r="C831" s="223"/>
      <c r="D831" s="223"/>
      <c r="E831" s="223"/>
      <c r="F831" s="223"/>
      <c r="G831" s="223"/>
      <c r="H831" s="223"/>
      <c r="I831" s="223"/>
      <c r="J831" s="223"/>
      <c r="K831" s="223"/>
      <c r="L831" s="223"/>
      <c r="M831" s="223"/>
      <c r="N831" s="223"/>
      <c r="O831" s="223"/>
      <c r="P831" s="223"/>
      <c r="Q831" s="223"/>
      <c r="R831" s="223"/>
      <c r="S831" s="223"/>
      <c r="T831" s="223"/>
      <c r="U831" s="223"/>
      <c r="V831" s="223"/>
      <c r="W831" s="223"/>
      <c r="X831" s="223"/>
      <c r="Y831" s="223"/>
      <c r="Z831" s="223"/>
    </row>
    <row r="832" ht="12.75" customHeight="1">
      <c r="A832" s="223"/>
      <c r="B832" s="223"/>
      <c r="C832" s="223"/>
      <c r="D832" s="223"/>
      <c r="E832" s="223"/>
      <c r="F832" s="223"/>
      <c r="G832" s="223"/>
      <c r="H832" s="223"/>
      <c r="I832" s="223"/>
      <c r="J832" s="223"/>
      <c r="K832" s="223"/>
      <c r="L832" s="223"/>
      <c r="M832" s="223"/>
      <c r="N832" s="223"/>
      <c r="O832" s="223"/>
      <c r="P832" s="223"/>
      <c r="Q832" s="223"/>
      <c r="R832" s="223"/>
      <c r="S832" s="223"/>
      <c r="T832" s="223"/>
      <c r="U832" s="223"/>
      <c r="V832" s="223"/>
      <c r="W832" s="223"/>
      <c r="X832" s="223"/>
      <c r="Y832" s="223"/>
      <c r="Z832" s="223"/>
    </row>
    <row r="833" ht="12.75" customHeight="1">
      <c r="A833" s="223"/>
      <c r="B833" s="223"/>
      <c r="C833" s="223"/>
      <c r="D833" s="223"/>
      <c r="E833" s="223"/>
      <c r="F833" s="223"/>
      <c r="G833" s="223"/>
      <c r="H833" s="223"/>
      <c r="I833" s="223"/>
      <c r="J833" s="223"/>
      <c r="K833" s="223"/>
      <c r="L833" s="223"/>
      <c r="M833" s="223"/>
      <c r="N833" s="223"/>
      <c r="O833" s="223"/>
      <c r="P833" s="223"/>
      <c r="Q833" s="223"/>
      <c r="R833" s="223"/>
      <c r="S833" s="223"/>
      <c r="T833" s="223"/>
      <c r="U833" s="223"/>
      <c r="V833" s="223"/>
      <c r="W833" s="223"/>
      <c r="X833" s="223"/>
      <c r="Y833" s="223"/>
      <c r="Z833" s="223"/>
    </row>
    <row r="834" ht="12.75" customHeight="1">
      <c r="A834" s="223"/>
      <c r="B834" s="223"/>
      <c r="C834" s="223"/>
      <c r="D834" s="223"/>
      <c r="E834" s="223"/>
      <c r="F834" s="223"/>
      <c r="G834" s="223"/>
      <c r="H834" s="223"/>
      <c r="I834" s="223"/>
      <c r="J834" s="223"/>
      <c r="K834" s="223"/>
      <c r="L834" s="223"/>
      <c r="M834" s="223"/>
      <c r="N834" s="223"/>
      <c r="O834" s="223"/>
      <c r="P834" s="223"/>
      <c r="Q834" s="223"/>
      <c r="R834" s="223"/>
      <c r="S834" s="223"/>
      <c r="T834" s="223"/>
      <c r="U834" s="223"/>
      <c r="V834" s="223"/>
      <c r="W834" s="223"/>
      <c r="X834" s="223"/>
      <c r="Y834" s="223"/>
      <c r="Z834" s="223"/>
    </row>
    <row r="835" ht="12.75" customHeight="1">
      <c r="A835" s="223"/>
      <c r="B835" s="223"/>
      <c r="C835" s="223"/>
      <c r="D835" s="223"/>
      <c r="E835" s="223"/>
      <c r="F835" s="223"/>
      <c r="G835" s="223"/>
      <c r="H835" s="223"/>
      <c r="I835" s="223"/>
      <c r="J835" s="223"/>
      <c r="K835" s="223"/>
      <c r="L835" s="223"/>
      <c r="M835" s="223"/>
      <c r="N835" s="223"/>
      <c r="O835" s="223"/>
      <c r="P835" s="223"/>
      <c r="Q835" s="223"/>
      <c r="R835" s="223"/>
      <c r="S835" s="223"/>
      <c r="T835" s="223"/>
      <c r="U835" s="223"/>
      <c r="V835" s="223"/>
      <c r="W835" s="223"/>
      <c r="X835" s="223"/>
      <c r="Y835" s="223"/>
      <c r="Z835" s="223"/>
    </row>
    <row r="836" ht="12.75" customHeight="1">
      <c r="A836" s="223"/>
      <c r="B836" s="223"/>
      <c r="C836" s="223"/>
      <c r="D836" s="223"/>
      <c r="E836" s="223"/>
      <c r="F836" s="223"/>
      <c r="G836" s="223"/>
      <c r="H836" s="223"/>
      <c r="I836" s="223"/>
      <c r="J836" s="223"/>
      <c r="K836" s="223"/>
      <c r="L836" s="223"/>
      <c r="M836" s="223"/>
      <c r="N836" s="223"/>
      <c r="O836" s="223"/>
      <c r="P836" s="223"/>
      <c r="Q836" s="223"/>
      <c r="R836" s="223"/>
      <c r="S836" s="223"/>
      <c r="T836" s="223"/>
      <c r="U836" s="223"/>
      <c r="V836" s="223"/>
      <c r="W836" s="223"/>
      <c r="X836" s="223"/>
      <c r="Y836" s="223"/>
      <c r="Z836" s="223"/>
    </row>
    <row r="837" ht="12.75" customHeight="1">
      <c r="A837" s="223"/>
      <c r="B837" s="223"/>
      <c r="C837" s="223"/>
      <c r="D837" s="223"/>
      <c r="E837" s="223"/>
      <c r="F837" s="223"/>
      <c r="G837" s="223"/>
      <c r="H837" s="223"/>
      <c r="I837" s="223"/>
      <c r="J837" s="223"/>
      <c r="K837" s="223"/>
      <c r="L837" s="223"/>
      <c r="M837" s="223"/>
      <c r="N837" s="223"/>
      <c r="O837" s="223"/>
      <c r="P837" s="223"/>
      <c r="Q837" s="223"/>
      <c r="R837" s="223"/>
      <c r="S837" s="223"/>
      <c r="T837" s="223"/>
      <c r="U837" s="223"/>
      <c r="V837" s="223"/>
      <c r="W837" s="223"/>
      <c r="X837" s="223"/>
      <c r="Y837" s="223"/>
      <c r="Z837" s="223"/>
    </row>
    <row r="838" ht="12.75" customHeight="1">
      <c r="A838" s="223"/>
      <c r="B838" s="223"/>
      <c r="C838" s="223"/>
      <c r="D838" s="223"/>
      <c r="E838" s="223"/>
      <c r="F838" s="223"/>
      <c r="G838" s="223"/>
      <c r="H838" s="223"/>
      <c r="I838" s="223"/>
      <c r="J838" s="223"/>
      <c r="K838" s="223"/>
      <c r="L838" s="223"/>
      <c r="M838" s="223"/>
      <c r="N838" s="223"/>
      <c r="O838" s="223"/>
      <c r="P838" s="223"/>
      <c r="Q838" s="223"/>
      <c r="R838" s="223"/>
      <c r="S838" s="223"/>
      <c r="T838" s="223"/>
      <c r="U838" s="223"/>
      <c r="V838" s="223"/>
      <c r="W838" s="223"/>
      <c r="X838" s="223"/>
      <c r="Y838" s="223"/>
      <c r="Z838" s="223"/>
    </row>
    <row r="839" ht="12.75" customHeight="1">
      <c r="A839" s="223"/>
      <c r="B839" s="223"/>
      <c r="C839" s="223"/>
      <c r="D839" s="223"/>
      <c r="E839" s="223"/>
      <c r="F839" s="223"/>
      <c r="G839" s="223"/>
      <c r="H839" s="223"/>
      <c r="I839" s="223"/>
      <c r="J839" s="223"/>
      <c r="K839" s="223"/>
      <c r="L839" s="223"/>
      <c r="M839" s="223"/>
      <c r="N839" s="223"/>
      <c r="O839" s="223"/>
      <c r="P839" s="223"/>
      <c r="Q839" s="223"/>
      <c r="R839" s="223"/>
      <c r="S839" s="223"/>
      <c r="T839" s="223"/>
      <c r="U839" s="223"/>
      <c r="V839" s="223"/>
      <c r="W839" s="223"/>
      <c r="X839" s="223"/>
      <c r="Y839" s="223"/>
      <c r="Z839" s="223"/>
    </row>
    <row r="840" ht="12.75" customHeight="1">
      <c r="A840" s="223"/>
      <c r="B840" s="223"/>
      <c r="C840" s="223"/>
      <c r="D840" s="223"/>
      <c r="E840" s="223"/>
      <c r="F840" s="223"/>
      <c r="G840" s="223"/>
      <c r="H840" s="223"/>
      <c r="I840" s="223"/>
      <c r="J840" s="223"/>
      <c r="K840" s="223"/>
      <c r="L840" s="223"/>
      <c r="M840" s="223"/>
      <c r="N840" s="223"/>
      <c r="O840" s="223"/>
      <c r="P840" s="223"/>
      <c r="Q840" s="223"/>
      <c r="R840" s="223"/>
      <c r="S840" s="223"/>
      <c r="T840" s="223"/>
      <c r="U840" s="223"/>
      <c r="V840" s="223"/>
      <c r="W840" s="223"/>
      <c r="X840" s="223"/>
      <c r="Y840" s="223"/>
      <c r="Z840" s="223"/>
    </row>
    <row r="841" ht="12.75" customHeight="1">
      <c r="A841" s="223"/>
      <c r="B841" s="223"/>
      <c r="C841" s="223"/>
      <c r="D841" s="223"/>
      <c r="E841" s="223"/>
      <c r="F841" s="223"/>
      <c r="G841" s="223"/>
      <c r="H841" s="223"/>
      <c r="I841" s="223"/>
      <c r="J841" s="223"/>
      <c r="K841" s="223"/>
      <c r="L841" s="223"/>
      <c r="M841" s="223"/>
      <c r="N841" s="223"/>
      <c r="O841" s="223"/>
      <c r="P841" s="223"/>
      <c r="Q841" s="223"/>
      <c r="R841" s="223"/>
      <c r="S841" s="223"/>
      <c r="T841" s="223"/>
      <c r="U841" s="223"/>
      <c r="V841" s="223"/>
      <c r="W841" s="223"/>
      <c r="X841" s="223"/>
      <c r="Y841" s="223"/>
      <c r="Z841" s="223"/>
    </row>
    <row r="842" ht="12.75" customHeight="1">
      <c r="A842" s="223"/>
      <c r="B842" s="223"/>
      <c r="C842" s="223"/>
      <c r="D842" s="223"/>
      <c r="E842" s="223"/>
      <c r="F842" s="223"/>
      <c r="G842" s="223"/>
      <c r="H842" s="223"/>
      <c r="I842" s="223"/>
      <c r="J842" s="223"/>
      <c r="K842" s="223"/>
      <c r="L842" s="223"/>
      <c r="M842" s="223"/>
      <c r="N842" s="223"/>
      <c r="O842" s="223"/>
      <c r="P842" s="223"/>
      <c r="Q842" s="223"/>
      <c r="R842" s="223"/>
      <c r="S842" s="223"/>
      <c r="T842" s="223"/>
      <c r="U842" s="223"/>
      <c r="V842" s="223"/>
      <c r="W842" s="223"/>
      <c r="X842" s="223"/>
      <c r="Y842" s="223"/>
      <c r="Z842" s="223"/>
    </row>
    <row r="843" ht="12.75" customHeight="1">
      <c r="A843" s="223"/>
      <c r="B843" s="223"/>
      <c r="C843" s="223"/>
      <c r="D843" s="223"/>
      <c r="E843" s="223"/>
      <c r="F843" s="223"/>
      <c r="G843" s="223"/>
      <c r="H843" s="223"/>
      <c r="I843" s="223"/>
      <c r="J843" s="223"/>
      <c r="K843" s="223"/>
      <c r="L843" s="223"/>
      <c r="M843" s="223"/>
      <c r="N843" s="223"/>
      <c r="O843" s="223"/>
      <c r="P843" s="223"/>
      <c r="Q843" s="223"/>
      <c r="R843" s="223"/>
      <c r="S843" s="223"/>
      <c r="T843" s="223"/>
      <c r="U843" s="223"/>
      <c r="V843" s="223"/>
      <c r="W843" s="223"/>
      <c r="X843" s="223"/>
      <c r="Y843" s="223"/>
      <c r="Z843" s="223"/>
    </row>
    <row r="844" ht="12.75" customHeight="1">
      <c r="A844" s="223"/>
      <c r="B844" s="223"/>
      <c r="C844" s="223"/>
      <c r="D844" s="223"/>
      <c r="E844" s="223"/>
      <c r="F844" s="223"/>
      <c r="G844" s="223"/>
      <c r="H844" s="223"/>
      <c r="I844" s="223"/>
      <c r="J844" s="223"/>
      <c r="K844" s="223"/>
      <c r="L844" s="223"/>
      <c r="M844" s="223"/>
      <c r="N844" s="223"/>
      <c r="O844" s="223"/>
      <c r="P844" s="223"/>
      <c r="Q844" s="223"/>
      <c r="R844" s="223"/>
      <c r="S844" s="223"/>
      <c r="T844" s="223"/>
      <c r="U844" s="223"/>
      <c r="V844" s="223"/>
      <c r="W844" s="223"/>
      <c r="X844" s="223"/>
      <c r="Y844" s="223"/>
      <c r="Z844" s="223"/>
    </row>
    <row r="845" ht="12.75" customHeight="1">
      <c r="A845" s="223"/>
      <c r="B845" s="223"/>
      <c r="C845" s="223"/>
      <c r="D845" s="223"/>
      <c r="E845" s="223"/>
      <c r="F845" s="223"/>
      <c r="G845" s="223"/>
      <c r="H845" s="223"/>
      <c r="I845" s="223"/>
      <c r="J845" s="223"/>
      <c r="K845" s="223"/>
      <c r="L845" s="223"/>
      <c r="M845" s="223"/>
      <c r="N845" s="223"/>
      <c r="O845" s="223"/>
      <c r="P845" s="223"/>
      <c r="Q845" s="223"/>
      <c r="R845" s="223"/>
      <c r="S845" s="223"/>
      <c r="T845" s="223"/>
      <c r="U845" s="223"/>
      <c r="V845" s="223"/>
      <c r="W845" s="223"/>
      <c r="X845" s="223"/>
      <c r="Y845" s="223"/>
      <c r="Z845" s="223"/>
    </row>
    <row r="846" ht="12.75" customHeight="1">
      <c r="A846" s="223"/>
      <c r="B846" s="223"/>
      <c r="C846" s="223"/>
      <c r="D846" s="223"/>
      <c r="E846" s="223"/>
      <c r="F846" s="223"/>
      <c r="G846" s="223"/>
      <c r="H846" s="223"/>
      <c r="I846" s="223"/>
      <c r="J846" s="223"/>
      <c r="K846" s="223"/>
      <c r="L846" s="223"/>
      <c r="M846" s="223"/>
      <c r="N846" s="223"/>
      <c r="O846" s="223"/>
      <c r="P846" s="223"/>
      <c r="Q846" s="223"/>
      <c r="R846" s="223"/>
      <c r="S846" s="223"/>
      <c r="T846" s="223"/>
      <c r="U846" s="223"/>
      <c r="V846" s="223"/>
      <c r="W846" s="223"/>
      <c r="X846" s="223"/>
      <c r="Y846" s="223"/>
      <c r="Z846" s="223"/>
    </row>
    <row r="847" ht="12.75" customHeight="1">
      <c r="A847" s="223"/>
      <c r="B847" s="223"/>
      <c r="C847" s="223"/>
      <c r="D847" s="223"/>
      <c r="E847" s="223"/>
      <c r="F847" s="223"/>
      <c r="G847" s="223"/>
      <c r="H847" s="223"/>
      <c r="I847" s="223"/>
      <c r="J847" s="223"/>
      <c r="K847" s="223"/>
      <c r="L847" s="223"/>
      <c r="M847" s="223"/>
      <c r="N847" s="223"/>
      <c r="O847" s="223"/>
      <c r="P847" s="223"/>
      <c r="Q847" s="223"/>
      <c r="R847" s="223"/>
      <c r="S847" s="223"/>
      <c r="T847" s="223"/>
      <c r="U847" s="223"/>
      <c r="V847" s="223"/>
      <c r="W847" s="223"/>
      <c r="X847" s="223"/>
      <c r="Y847" s="223"/>
      <c r="Z847" s="223"/>
    </row>
    <row r="848" ht="12.75" customHeight="1">
      <c r="A848" s="223"/>
      <c r="B848" s="223"/>
      <c r="C848" s="223"/>
      <c r="D848" s="223"/>
      <c r="E848" s="223"/>
      <c r="F848" s="223"/>
      <c r="G848" s="223"/>
      <c r="H848" s="223"/>
      <c r="I848" s="223"/>
      <c r="J848" s="223"/>
      <c r="K848" s="223"/>
      <c r="L848" s="223"/>
      <c r="M848" s="223"/>
      <c r="N848" s="223"/>
      <c r="O848" s="223"/>
      <c r="P848" s="223"/>
      <c r="Q848" s="223"/>
      <c r="R848" s="223"/>
      <c r="S848" s="223"/>
      <c r="T848" s="223"/>
      <c r="U848" s="223"/>
      <c r="V848" s="223"/>
      <c r="W848" s="223"/>
      <c r="X848" s="223"/>
      <c r="Y848" s="223"/>
      <c r="Z848" s="223"/>
    </row>
    <row r="849" ht="12.75" customHeight="1">
      <c r="A849" s="223"/>
      <c r="B849" s="223"/>
      <c r="C849" s="223"/>
      <c r="D849" s="223"/>
      <c r="E849" s="223"/>
      <c r="F849" s="223"/>
      <c r="G849" s="223"/>
      <c r="H849" s="223"/>
      <c r="I849" s="223"/>
      <c r="J849" s="223"/>
      <c r="K849" s="223"/>
      <c r="L849" s="223"/>
      <c r="M849" s="223"/>
      <c r="N849" s="223"/>
      <c r="O849" s="223"/>
      <c r="P849" s="223"/>
      <c r="Q849" s="223"/>
      <c r="R849" s="223"/>
      <c r="S849" s="223"/>
      <c r="T849" s="223"/>
      <c r="U849" s="223"/>
      <c r="V849" s="223"/>
      <c r="W849" s="223"/>
      <c r="X849" s="223"/>
      <c r="Y849" s="223"/>
      <c r="Z849" s="223"/>
    </row>
    <row r="850" ht="12.75" customHeight="1">
      <c r="A850" s="223"/>
      <c r="B850" s="223"/>
      <c r="C850" s="223"/>
      <c r="D850" s="223"/>
      <c r="E850" s="223"/>
      <c r="F850" s="223"/>
      <c r="G850" s="223"/>
      <c r="H850" s="223"/>
      <c r="I850" s="223"/>
      <c r="J850" s="223"/>
      <c r="K850" s="223"/>
      <c r="L850" s="223"/>
      <c r="M850" s="223"/>
      <c r="N850" s="223"/>
      <c r="O850" s="223"/>
      <c r="P850" s="223"/>
      <c r="Q850" s="223"/>
      <c r="R850" s="223"/>
      <c r="S850" s="223"/>
      <c r="T850" s="223"/>
      <c r="U850" s="223"/>
      <c r="V850" s="223"/>
      <c r="W850" s="223"/>
      <c r="X850" s="223"/>
      <c r="Y850" s="223"/>
      <c r="Z850" s="223"/>
    </row>
    <row r="851" ht="12.75" customHeight="1">
      <c r="A851" s="223"/>
      <c r="B851" s="223"/>
      <c r="C851" s="223"/>
      <c r="D851" s="223"/>
      <c r="E851" s="223"/>
      <c r="F851" s="223"/>
      <c r="G851" s="223"/>
      <c r="H851" s="223"/>
      <c r="I851" s="223"/>
      <c r="J851" s="223"/>
      <c r="K851" s="223"/>
      <c r="L851" s="223"/>
      <c r="M851" s="223"/>
      <c r="N851" s="223"/>
      <c r="O851" s="223"/>
      <c r="P851" s="223"/>
      <c r="Q851" s="223"/>
      <c r="R851" s="223"/>
      <c r="S851" s="223"/>
      <c r="T851" s="223"/>
      <c r="U851" s="223"/>
      <c r="V851" s="223"/>
      <c r="W851" s="223"/>
      <c r="X851" s="223"/>
      <c r="Y851" s="223"/>
      <c r="Z851" s="223"/>
    </row>
    <row r="852" ht="12.75" customHeight="1">
      <c r="A852" s="223"/>
      <c r="B852" s="223"/>
      <c r="C852" s="223"/>
      <c r="D852" s="223"/>
      <c r="E852" s="223"/>
      <c r="F852" s="223"/>
      <c r="G852" s="223"/>
      <c r="H852" s="223"/>
      <c r="I852" s="223"/>
      <c r="J852" s="223"/>
      <c r="K852" s="223"/>
      <c r="L852" s="223"/>
      <c r="M852" s="223"/>
      <c r="N852" s="223"/>
      <c r="O852" s="223"/>
      <c r="P852" s="223"/>
      <c r="Q852" s="223"/>
      <c r="R852" s="223"/>
      <c r="S852" s="223"/>
      <c r="T852" s="223"/>
      <c r="U852" s="223"/>
      <c r="V852" s="223"/>
      <c r="W852" s="223"/>
      <c r="X852" s="223"/>
      <c r="Y852" s="223"/>
      <c r="Z852" s="223"/>
    </row>
    <row r="853" ht="12.75" customHeight="1">
      <c r="A853" s="223"/>
      <c r="B853" s="223"/>
      <c r="C853" s="223"/>
      <c r="D853" s="223"/>
      <c r="E853" s="223"/>
      <c r="F853" s="223"/>
      <c r="G853" s="223"/>
      <c r="H853" s="223"/>
      <c r="I853" s="223"/>
      <c r="J853" s="223"/>
      <c r="K853" s="223"/>
      <c r="L853" s="223"/>
      <c r="M853" s="223"/>
      <c r="N853" s="223"/>
      <c r="O853" s="223"/>
      <c r="P853" s="223"/>
      <c r="Q853" s="223"/>
      <c r="R853" s="223"/>
      <c r="S853" s="223"/>
      <c r="T853" s="223"/>
      <c r="U853" s="223"/>
      <c r="V853" s="223"/>
      <c r="W853" s="223"/>
      <c r="X853" s="223"/>
      <c r="Y853" s="223"/>
      <c r="Z853" s="223"/>
    </row>
    <row r="854" ht="12.75" customHeight="1">
      <c r="A854" s="223"/>
      <c r="B854" s="223"/>
      <c r="C854" s="223"/>
      <c r="D854" s="223"/>
      <c r="E854" s="223"/>
      <c r="F854" s="223"/>
      <c r="G854" s="223"/>
      <c r="H854" s="223"/>
      <c r="I854" s="223"/>
      <c r="J854" s="223"/>
      <c r="K854" s="223"/>
      <c r="L854" s="223"/>
      <c r="M854" s="223"/>
      <c r="N854" s="223"/>
      <c r="O854" s="223"/>
      <c r="P854" s="223"/>
      <c r="Q854" s="223"/>
      <c r="R854" s="223"/>
      <c r="S854" s="223"/>
      <c r="T854" s="223"/>
      <c r="U854" s="223"/>
      <c r="V854" s="223"/>
      <c r="W854" s="223"/>
      <c r="X854" s="223"/>
      <c r="Y854" s="223"/>
      <c r="Z854" s="223"/>
    </row>
    <row r="855" ht="12.75" customHeight="1">
      <c r="A855" s="223"/>
      <c r="B855" s="223"/>
      <c r="C855" s="223"/>
      <c r="D855" s="223"/>
      <c r="E855" s="223"/>
      <c r="F855" s="223"/>
      <c r="G855" s="223"/>
      <c r="H855" s="223"/>
      <c r="I855" s="223"/>
      <c r="J855" s="223"/>
      <c r="K855" s="223"/>
      <c r="L855" s="223"/>
      <c r="M855" s="223"/>
      <c r="N855" s="223"/>
      <c r="O855" s="223"/>
      <c r="P855" s="223"/>
      <c r="Q855" s="223"/>
      <c r="R855" s="223"/>
      <c r="S855" s="223"/>
      <c r="T855" s="223"/>
      <c r="U855" s="223"/>
      <c r="V855" s="223"/>
      <c r="W855" s="223"/>
      <c r="X855" s="223"/>
      <c r="Y855" s="223"/>
      <c r="Z855" s="223"/>
    </row>
    <row r="856" ht="12.75" customHeight="1">
      <c r="A856" s="223"/>
      <c r="B856" s="223"/>
      <c r="C856" s="223"/>
      <c r="D856" s="223"/>
      <c r="E856" s="223"/>
      <c r="F856" s="223"/>
      <c r="G856" s="223"/>
      <c r="H856" s="223"/>
      <c r="I856" s="223"/>
      <c r="J856" s="223"/>
      <c r="K856" s="223"/>
      <c r="L856" s="223"/>
      <c r="M856" s="223"/>
      <c r="N856" s="223"/>
      <c r="O856" s="223"/>
      <c r="P856" s="223"/>
      <c r="Q856" s="223"/>
      <c r="R856" s="223"/>
      <c r="S856" s="223"/>
      <c r="T856" s="223"/>
      <c r="U856" s="223"/>
      <c r="V856" s="223"/>
      <c r="W856" s="223"/>
      <c r="X856" s="223"/>
      <c r="Y856" s="223"/>
      <c r="Z856" s="223"/>
    </row>
    <row r="857" ht="12.75" customHeight="1">
      <c r="A857" s="223"/>
      <c r="B857" s="223"/>
      <c r="C857" s="223"/>
      <c r="D857" s="223"/>
      <c r="E857" s="223"/>
      <c r="F857" s="223"/>
      <c r="G857" s="223"/>
      <c r="H857" s="223"/>
      <c r="I857" s="223"/>
      <c r="J857" s="223"/>
      <c r="K857" s="223"/>
      <c r="L857" s="223"/>
      <c r="M857" s="223"/>
      <c r="N857" s="223"/>
      <c r="O857" s="223"/>
      <c r="P857" s="223"/>
      <c r="Q857" s="223"/>
      <c r="R857" s="223"/>
      <c r="S857" s="223"/>
      <c r="T857" s="223"/>
      <c r="U857" s="223"/>
      <c r="V857" s="223"/>
      <c r="W857" s="223"/>
      <c r="X857" s="223"/>
      <c r="Y857" s="223"/>
      <c r="Z857" s="223"/>
    </row>
    <row r="858" ht="12.75" customHeight="1">
      <c r="A858" s="223"/>
      <c r="B858" s="223"/>
      <c r="C858" s="223"/>
      <c r="D858" s="223"/>
      <c r="E858" s="223"/>
      <c r="F858" s="223"/>
      <c r="G858" s="223"/>
      <c r="H858" s="223"/>
      <c r="I858" s="223"/>
      <c r="J858" s="223"/>
      <c r="K858" s="223"/>
      <c r="L858" s="223"/>
      <c r="M858" s="223"/>
      <c r="N858" s="223"/>
      <c r="O858" s="223"/>
      <c r="P858" s="223"/>
      <c r="Q858" s="223"/>
      <c r="R858" s="223"/>
      <c r="S858" s="223"/>
      <c r="T858" s="223"/>
      <c r="U858" s="223"/>
      <c r="V858" s="223"/>
      <c r="W858" s="223"/>
      <c r="X858" s="223"/>
      <c r="Y858" s="223"/>
      <c r="Z858" s="223"/>
    </row>
    <row r="859" ht="12.75" customHeight="1">
      <c r="A859" s="223"/>
      <c r="B859" s="223"/>
      <c r="C859" s="223"/>
      <c r="D859" s="223"/>
      <c r="E859" s="223"/>
      <c r="F859" s="223"/>
      <c r="G859" s="223"/>
      <c r="H859" s="223"/>
      <c r="I859" s="223"/>
      <c r="J859" s="223"/>
      <c r="K859" s="223"/>
      <c r="L859" s="223"/>
      <c r="M859" s="223"/>
      <c r="N859" s="223"/>
      <c r="O859" s="223"/>
      <c r="P859" s="223"/>
      <c r="Q859" s="223"/>
      <c r="R859" s="223"/>
      <c r="S859" s="223"/>
      <c r="T859" s="223"/>
      <c r="U859" s="223"/>
      <c r="V859" s="223"/>
      <c r="W859" s="223"/>
      <c r="X859" s="223"/>
      <c r="Y859" s="223"/>
      <c r="Z859" s="223"/>
    </row>
    <row r="860" ht="12.75" customHeight="1">
      <c r="A860" s="223"/>
      <c r="B860" s="223"/>
      <c r="C860" s="223"/>
      <c r="D860" s="223"/>
      <c r="E860" s="223"/>
      <c r="F860" s="223"/>
      <c r="G860" s="223"/>
      <c r="H860" s="223"/>
      <c r="I860" s="223"/>
      <c r="J860" s="223"/>
      <c r="K860" s="223"/>
      <c r="L860" s="223"/>
      <c r="M860" s="223"/>
      <c r="N860" s="223"/>
      <c r="O860" s="223"/>
      <c r="P860" s="223"/>
      <c r="Q860" s="223"/>
      <c r="R860" s="223"/>
      <c r="S860" s="223"/>
      <c r="T860" s="223"/>
      <c r="U860" s="223"/>
      <c r="V860" s="223"/>
      <c r="W860" s="223"/>
      <c r="X860" s="223"/>
      <c r="Y860" s="223"/>
      <c r="Z860" s="223"/>
    </row>
    <row r="861" ht="12.75" customHeight="1">
      <c r="A861" s="223"/>
      <c r="B861" s="223"/>
      <c r="C861" s="223"/>
      <c r="D861" s="223"/>
      <c r="E861" s="223"/>
      <c r="F861" s="223"/>
      <c r="G861" s="223"/>
      <c r="H861" s="223"/>
      <c r="I861" s="223"/>
      <c r="J861" s="223"/>
      <c r="K861" s="223"/>
      <c r="L861" s="223"/>
      <c r="M861" s="223"/>
      <c r="N861" s="223"/>
      <c r="O861" s="223"/>
      <c r="P861" s="223"/>
      <c r="Q861" s="223"/>
      <c r="R861" s="223"/>
      <c r="S861" s="223"/>
      <c r="T861" s="223"/>
      <c r="U861" s="223"/>
      <c r="V861" s="223"/>
      <c r="W861" s="223"/>
      <c r="X861" s="223"/>
      <c r="Y861" s="223"/>
      <c r="Z861" s="223"/>
    </row>
    <row r="862" ht="12.75" customHeight="1">
      <c r="A862" s="223"/>
      <c r="B862" s="223"/>
      <c r="C862" s="223"/>
      <c r="D862" s="223"/>
      <c r="E862" s="223"/>
      <c r="F862" s="223"/>
      <c r="G862" s="223"/>
      <c r="H862" s="223"/>
      <c r="I862" s="223"/>
      <c r="J862" s="223"/>
      <c r="K862" s="223"/>
      <c r="L862" s="223"/>
      <c r="M862" s="223"/>
      <c r="N862" s="223"/>
      <c r="O862" s="223"/>
      <c r="P862" s="223"/>
      <c r="Q862" s="223"/>
      <c r="R862" s="223"/>
      <c r="S862" s="223"/>
      <c r="T862" s="223"/>
      <c r="U862" s="223"/>
      <c r="V862" s="223"/>
      <c r="W862" s="223"/>
      <c r="X862" s="223"/>
      <c r="Y862" s="223"/>
      <c r="Z862" s="223"/>
    </row>
    <row r="863" ht="12.75" customHeight="1">
      <c r="A863" s="223"/>
      <c r="B863" s="223"/>
      <c r="C863" s="223"/>
      <c r="D863" s="223"/>
      <c r="E863" s="223"/>
      <c r="F863" s="223"/>
      <c r="G863" s="223"/>
      <c r="H863" s="223"/>
      <c r="I863" s="223"/>
      <c r="J863" s="223"/>
      <c r="K863" s="223"/>
      <c r="L863" s="223"/>
      <c r="M863" s="223"/>
      <c r="N863" s="223"/>
      <c r="O863" s="223"/>
      <c r="P863" s="223"/>
      <c r="Q863" s="223"/>
      <c r="R863" s="223"/>
      <c r="S863" s="223"/>
      <c r="T863" s="223"/>
      <c r="U863" s="223"/>
      <c r="V863" s="223"/>
      <c r="W863" s="223"/>
      <c r="X863" s="223"/>
      <c r="Y863" s="223"/>
      <c r="Z863" s="223"/>
    </row>
    <row r="864" ht="12.75" customHeight="1">
      <c r="A864" s="223"/>
      <c r="B864" s="223"/>
      <c r="C864" s="223"/>
      <c r="D864" s="223"/>
      <c r="E864" s="223"/>
      <c r="F864" s="223"/>
      <c r="G864" s="223"/>
      <c r="H864" s="223"/>
      <c r="I864" s="223"/>
      <c r="J864" s="223"/>
      <c r="K864" s="223"/>
      <c r="L864" s="223"/>
      <c r="M864" s="223"/>
      <c r="N864" s="223"/>
      <c r="O864" s="223"/>
      <c r="P864" s="223"/>
      <c r="Q864" s="223"/>
      <c r="R864" s="223"/>
      <c r="S864" s="223"/>
      <c r="T864" s="223"/>
      <c r="U864" s="223"/>
      <c r="V864" s="223"/>
      <c r="W864" s="223"/>
      <c r="X864" s="223"/>
      <c r="Y864" s="223"/>
      <c r="Z864" s="223"/>
    </row>
    <row r="865" ht="12.75" customHeight="1">
      <c r="A865" s="223"/>
      <c r="B865" s="223"/>
      <c r="C865" s="223"/>
      <c r="D865" s="223"/>
      <c r="E865" s="223"/>
      <c r="F865" s="223"/>
      <c r="G865" s="223"/>
      <c r="H865" s="223"/>
      <c r="I865" s="223"/>
      <c r="J865" s="223"/>
      <c r="K865" s="223"/>
      <c r="L865" s="223"/>
      <c r="M865" s="223"/>
      <c r="N865" s="223"/>
      <c r="O865" s="223"/>
      <c r="P865" s="223"/>
      <c r="Q865" s="223"/>
      <c r="R865" s="223"/>
      <c r="S865" s="223"/>
      <c r="T865" s="223"/>
      <c r="U865" s="223"/>
      <c r="V865" s="223"/>
      <c r="W865" s="223"/>
      <c r="X865" s="223"/>
      <c r="Y865" s="223"/>
      <c r="Z865" s="223"/>
    </row>
    <row r="866" ht="12.75" customHeight="1">
      <c r="A866" s="223"/>
      <c r="B866" s="223"/>
      <c r="C866" s="223"/>
      <c r="D866" s="223"/>
      <c r="E866" s="223"/>
      <c r="F866" s="223"/>
      <c r="G866" s="223"/>
      <c r="H866" s="223"/>
      <c r="I866" s="223"/>
      <c r="J866" s="223"/>
      <c r="K866" s="223"/>
      <c r="L866" s="223"/>
      <c r="M866" s="223"/>
      <c r="N866" s="223"/>
      <c r="O866" s="223"/>
      <c r="P866" s="223"/>
      <c r="Q866" s="223"/>
      <c r="R866" s="223"/>
      <c r="S866" s="223"/>
      <c r="T866" s="223"/>
      <c r="U866" s="223"/>
      <c r="V866" s="223"/>
      <c r="W866" s="223"/>
      <c r="X866" s="223"/>
      <c r="Y866" s="223"/>
      <c r="Z866" s="223"/>
    </row>
    <row r="867" ht="12.75" customHeight="1">
      <c r="A867" s="223"/>
      <c r="B867" s="223"/>
      <c r="C867" s="223"/>
      <c r="D867" s="223"/>
      <c r="E867" s="223"/>
      <c r="F867" s="223"/>
      <c r="G867" s="223"/>
      <c r="H867" s="223"/>
      <c r="I867" s="223"/>
      <c r="J867" s="223"/>
      <c r="K867" s="223"/>
      <c r="L867" s="223"/>
      <c r="M867" s="223"/>
      <c r="N867" s="223"/>
      <c r="O867" s="223"/>
      <c r="P867" s="223"/>
      <c r="Q867" s="223"/>
      <c r="R867" s="223"/>
      <c r="S867" s="223"/>
      <c r="T867" s="223"/>
      <c r="U867" s="223"/>
      <c r="V867" s="223"/>
      <c r="W867" s="223"/>
      <c r="X867" s="223"/>
      <c r="Y867" s="223"/>
      <c r="Z867" s="223"/>
    </row>
    <row r="868" ht="12.75" customHeight="1">
      <c r="A868" s="223"/>
      <c r="B868" s="223"/>
      <c r="C868" s="223"/>
      <c r="D868" s="223"/>
      <c r="E868" s="223"/>
      <c r="F868" s="223"/>
      <c r="G868" s="223"/>
      <c r="H868" s="223"/>
      <c r="I868" s="223"/>
      <c r="J868" s="223"/>
      <c r="K868" s="223"/>
      <c r="L868" s="223"/>
      <c r="M868" s="223"/>
      <c r="N868" s="223"/>
      <c r="O868" s="223"/>
      <c r="P868" s="223"/>
      <c r="Q868" s="223"/>
      <c r="R868" s="223"/>
      <c r="S868" s="223"/>
      <c r="T868" s="223"/>
      <c r="U868" s="223"/>
      <c r="V868" s="223"/>
      <c r="W868" s="223"/>
      <c r="X868" s="223"/>
      <c r="Y868" s="223"/>
      <c r="Z868" s="223"/>
    </row>
    <row r="869" ht="12.75" customHeight="1">
      <c r="A869" s="223"/>
      <c r="B869" s="223"/>
      <c r="C869" s="223"/>
      <c r="D869" s="223"/>
      <c r="E869" s="223"/>
      <c r="F869" s="223"/>
      <c r="G869" s="223"/>
      <c r="H869" s="223"/>
      <c r="I869" s="223"/>
      <c r="J869" s="223"/>
      <c r="K869" s="223"/>
      <c r="L869" s="223"/>
      <c r="M869" s="223"/>
      <c r="N869" s="223"/>
      <c r="O869" s="223"/>
      <c r="P869" s="223"/>
      <c r="Q869" s="223"/>
      <c r="R869" s="223"/>
      <c r="S869" s="223"/>
      <c r="T869" s="223"/>
      <c r="U869" s="223"/>
      <c r="V869" s="223"/>
      <c r="W869" s="223"/>
      <c r="X869" s="223"/>
      <c r="Y869" s="223"/>
      <c r="Z869" s="223"/>
    </row>
    <row r="870" ht="12.75" customHeight="1">
      <c r="A870" s="223"/>
      <c r="B870" s="223"/>
      <c r="C870" s="223"/>
      <c r="D870" s="223"/>
      <c r="E870" s="223"/>
      <c r="F870" s="223"/>
      <c r="G870" s="223"/>
      <c r="H870" s="223"/>
      <c r="I870" s="223"/>
      <c r="J870" s="223"/>
      <c r="K870" s="223"/>
      <c r="L870" s="223"/>
      <c r="M870" s="223"/>
      <c r="N870" s="223"/>
      <c r="O870" s="223"/>
      <c r="P870" s="223"/>
      <c r="Q870" s="223"/>
      <c r="R870" s="223"/>
      <c r="S870" s="223"/>
      <c r="T870" s="223"/>
      <c r="U870" s="223"/>
      <c r="V870" s="223"/>
      <c r="W870" s="223"/>
      <c r="X870" s="223"/>
      <c r="Y870" s="223"/>
      <c r="Z870" s="223"/>
    </row>
    <row r="871" ht="12.75" customHeight="1">
      <c r="A871" s="223"/>
      <c r="B871" s="223"/>
      <c r="C871" s="223"/>
      <c r="D871" s="223"/>
      <c r="E871" s="223"/>
      <c r="F871" s="223"/>
      <c r="G871" s="223"/>
      <c r="H871" s="223"/>
      <c r="I871" s="223"/>
      <c r="J871" s="223"/>
      <c r="K871" s="223"/>
      <c r="L871" s="223"/>
      <c r="M871" s="223"/>
      <c r="N871" s="223"/>
      <c r="O871" s="223"/>
      <c r="P871" s="223"/>
      <c r="Q871" s="223"/>
      <c r="R871" s="223"/>
      <c r="S871" s="223"/>
      <c r="T871" s="223"/>
      <c r="U871" s="223"/>
      <c r="V871" s="223"/>
      <c r="W871" s="223"/>
      <c r="X871" s="223"/>
      <c r="Y871" s="223"/>
      <c r="Z871" s="223"/>
    </row>
    <row r="872" ht="12.75" customHeight="1">
      <c r="A872" s="223"/>
      <c r="B872" s="223"/>
      <c r="C872" s="223"/>
      <c r="D872" s="223"/>
      <c r="E872" s="223"/>
      <c r="F872" s="223"/>
      <c r="G872" s="223"/>
      <c r="H872" s="223"/>
      <c r="I872" s="223"/>
      <c r="J872" s="223"/>
      <c r="K872" s="223"/>
      <c r="L872" s="223"/>
      <c r="M872" s="223"/>
      <c r="N872" s="223"/>
      <c r="O872" s="223"/>
      <c r="P872" s="223"/>
      <c r="Q872" s="223"/>
      <c r="R872" s="223"/>
      <c r="S872" s="223"/>
      <c r="T872" s="223"/>
      <c r="U872" s="223"/>
      <c r="V872" s="223"/>
      <c r="W872" s="223"/>
      <c r="X872" s="223"/>
      <c r="Y872" s="223"/>
      <c r="Z872" s="223"/>
    </row>
    <row r="873" ht="12.75" customHeight="1">
      <c r="A873" s="223"/>
      <c r="B873" s="223"/>
      <c r="C873" s="223"/>
      <c r="D873" s="223"/>
      <c r="E873" s="223"/>
      <c r="F873" s="223"/>
      <c r="G873" s="223"/>
      <c r="H873" s="223"/>
      <c r="I873" s="223"/>
      <c r="J873" s="223"/>
      <c r="K873" s="223"/>
      <c r="L873" s="223"/>
      <c r="M873" s="223"/>
      <c r="N873" s="223"/>
      <c r="O873" s="223"/>
      <c r="P873" s="223"/>
      <c r="Q873" s="223"/>
      <c r="R873" s="223"/>
      <c r="S873" s="223"/>
      <c r="T873" s="223"/>
      <c r="U873" s="223"/>
      <c r="V873" s="223"/>
      <c r="W873" s="223"/>
      <c r="X873" s="223"/>
      <c r="Y873" s="223"/>
      <c r="Z873" s="223"/>
    </row>
    <row r="874" ht="12.75" customHeight="1">
      <c r="A874" s="223"/>
      <c r="B874" s="223"/>
      <c r="C874" s="223"/>
      <c r="D874" s="223"/>
      <c r="E874" s="223"/>
      <c r="F874" s="223"/>
      <c r="G874" s="223"/>
      <c r="H874" s="223"/>
      <c r="I874" s="223"/>
      <c r="J874" s="223"/>
      <c r="K874" s="223"/>
      <c r="L874" s="223"/>
      <c r="M874" s="223"/>
      <c r="N874" s="223"/>
      <c r="O874" s="223"/>
      <c r="P874" s="223"/>
      <c r="Q874" s="223"/>
      <c r="R874" s="223"/>
      <c r="S874" s="223"/>
      <c r="T874" s="223"/>
      <c r="U874" s="223"/>
      <c r="V874" s="223"/>
      <c r="W874" s="223"/>
      <c r="X874" s="223"/>
      <c r="Y874" s="223"/>
      <c r="Z874" s="223"/>
    </row>
    <row r="875" ht="12.75" customHeight="1">
      <c r="A875" s="223"/>
      <c r="B875" s="223"/>
      <c r="C875" s="223"/>
      <c r="D875" s="223"/>
      <c r="E875" s="223"/>
      <c r="F875" s="223"/>
      <c r="G875" s="223"/>
      <c r="H875" s="223"/>
      <c r="I875" s="223"/>
      <c r="J875" s="223"/>
      <c r="K875" s="223"/>
      <c r="L875" s="223"/>
      <c r="M875" s="223"/>
      <c r="N875" s="223"/>
      <c r="O875" s="223"/>
      <c r="P875" s="223"/>
      <c r="Q875" s="223"/>
      <c r="R875" s="223"/>
      <c r="S875" s="223"/>
      <c r="T875" s="223"/>
      <c r="U875" s="223"/>
      <c r="V875" s="223"/>
      <c r="W875" s="223"/>
      <c r="X875" s="223"/>
      <c r="Y875" s="223"/>
      <c r="Z875" s="223"/>
    </row>
    <row r="876" ht="12.75" customHeight="1">
      <c r="A876" s="223"/>
      <c r="B876" s="223"/>
      <c r="C876" s="223"/>
      <c r="D876" s="223"/>
      <c r="E876" s="223"/>
      <c r="F876" s="223"/>
      <c r="G876" s="223"/>
      <c r="H876" s="223"/>
      <c r="I876" s="223"/>
      <c r="J876" s="223"/>
      <c r="K876" s="223"/>
      <c r="L876" s="223"/>
      <c r="M876" s="223"/>
      <c r="N876" s="223"/>
      <c r="O876" s="223"/>
      <c r="P876" s="223"/>
      <c r="Q876" s="223"/>
      <c r="R876" s="223"/>
      <c r="S876" s="223"/>
      <c r="T876" s="223"/>
      <c r="U876" s="223"/>
      <c r="V876" s="223"/>
      <c r="W876" s="223"/>
      <c r="X876" s="223"/>
      <c r="Y876" s="223"/>
      <c r="Z876" s="223"/>
    </row>
    <row r="877" ht="12.75" customHeight="1">
      <c r="A877" s="223"/>
      <c r="B877" s="223"/>
      <c r="C877" s="223"/>
      <c r="D877" s="223"/>
      <c r="E877" s="223"/>
      <c r="F877" s="223"/>
      <c r="G877" s="223"/>
      <c r="H877" s="223"/>
      <c r="I877" s="223"/>
      <c r="J877" s="223"/>
      <c r="K877" s="223"/>
      <c r="L877" s="223"/>
      <c r="M877" s="223"/>
      <c r="N877" s="223"/>
      <c r="O877" s="223"/>
      <c r="P877" s="223"/>
      <c r="Q877" s="223"/>
      <c r="R877" s="223"/>
      <c r="S877" s="223"/>
      <c r="T877" s="223"/>
      <c r="U877" s="223"/>
      <c r="V877" s="223"/>
      <c r="W877" s="223"/>
      <c r="X877" s="223"/>
      <c r="Y877" s="223"/>
      <c r="Z877" s="223"/>
    </row>
    <row r="878" ht="12.75" customHeight="1">
      <c r="A878" s="223"/>
      <c r="B878" s="223"/>
      <c r="C878" s="223"/>
      <c r="D878" s="223"/>
      <c r="E878" s="223"/>
      <c r="F878" s="223"/>
      <c r="G878" s="223"/>
      <c r="H878" s="223"/>
      <c r="I878" s="223"/>
      <c r="J878" s="223"/>
      <c r="K878" s="223"/>
      <c r="L878" s="223"/>
      <c r="M878" s="223"/>
      <c r="N878" s="223"/>
      <c r="O878" s="223"/>
      <c r="P878" s="223"/>
      <c r="Q878" s="223"/>
      <c r="R878" s="223"/>
      <c r="S878" s="223"/>
      <c r="T878" s="223"/>
      <c r="U878" s="223"/>
      <c r="V878" s="223"/>
      <c r="W878" s="223"/>
      <c r="X878" s="223"/>
      <c r="Y878" s="223"/>
      <c r="Z878" s="223"/>
    </row>
    <row r="879" ht="12.75" customHeight="1">
      <c r="A879" s="223"/>
      <c r="B879" s="223"/>
      <c r="C879" s="223"/>
      <c r="D879" s="223"/>
      <c r="E879" s="223"/>
      <c r="F879" s="223"/>
      <c r="G879" s="223"/>
      <c r="H879" s="223"/>
      <c r="I879" s="223"/>
      <c r="J879" s="223"/>
      <c r="K879" s="223"/>
      <c r="L879" s="223"/>
      <c r="M879" s="223"/>
      <c r="N879" s="223"/>
      <c r="O879" s="223"/>
      <c r="P879" s="223"/>
      <c r="Q879" s="223"/>
      <c r="R879" s="223"/>
      <c r="S879" s="223"/>
      <c r="T879" s="223"/>
      <c r="U879" s="223"/>
      <c r="V879" s="223"/>
      <c r="W879" s="223"/>
      <c r="X879" s="223"/>
      <c r="Y879" s="223"/>
      <c r="Z879" s="223"/>
    </row>
    <row r="880" ht="12.75" customHeight="1">
      <c r="A880" s="223"/>
      <c r="B880" s="223"/>
      <c r="C880" s="223"/>
      <c r="D880" s="223"/>
      <c r="E880" s="223"/>
      <c r="F880" s="223"/>
      <c r="G880" s="223"/>
      <c r="H880" s="223"/>
      <c r="I880" s="223"/>
      <c r="J880" s="223"/>
      <c r="K880" s="223"/>
      <c r="L880" s="223"/>
      <c r="M880" s="223"/>
      <c r="N880" s="223"/>
      <c r="O880" s="223"/>
      <c r="P880" s="223"/>
      <c r="Q880" s="223"/>
      <c r="R880" s="223"/>
      <c r="S880" s="223"/>
      <c r="T880" s="223"/>
      <c r="U880" s="223"/>
      <c r="V880" s="223"/>
      <c r="W880" s="223"/>
      <c r="X880" s="223"/>
      <c r="Y880" s="223"/>
      <c r="Z880" s="223"/>
    </row>
    <row r="881" ht="12.75" customHeight="1">
      <c r="A881" s="223"/>
      <c r="B881" s="223"/>
      <c r="C881" s="223"/>
      <c r="D881" s="223"/>
      <c r="E881" s="223"/>
      <c r="F881" s="223"/>
      <c r="G881" s="223"/>
      <c r="H881" s="223"/>
      <c r="I881" s="223"/>
      <c r="J881" s="223"/>
      <c r="K881" s="223"/>
      <c r="L881" s="223"/>
      <c r="M881" s="223"/>
      <c r="N881" s="223"/>
      <c r="O881" s="223"/>
      <c r="P881" s="223"/>
      <c r="Q881" s="223"/>
      <c r="R881" s="223"/>
      <c r="S881" s="223"/>
      <c r="T881" s="223"/>
      <c r="U881" s="223"/>
      <c r="V881" s="223"/>
      <c r="W881" s="223"/>
      <c r="X881" s="223"/>
      <c r="Y881" s="223"/>
      <c r="Z881" s="223"/>
    </row>
    <row r="882" ht="12.75" customHeight="1">
      <c r="A882" s="223"/>
      <c r="B882" s="223"/>
      <c r="C882" s="223"/>
      <c r="D882" s="223"/>
      <c r="E882" s="223"/>
      <c r="F882" s="223"/>
      <c r="G882" s="223"/>
      <c r="H882" s="223"/>
      <c r="I882" s="223"/>
      <c r="J882" s="223"/>
      <c r="K882" s="223"/>
      <c r="L882" s="223"/>
      <c r="M882" s="223"/>
      <c r="N882" s="223"/>
      <c r="O882" s="223"/>
      <c r="P882" s="223"/>
      <c r="Q882" s="223"/>
      <c r="R882" s="223"/>
      <c r="S882" s="223"/>
      <c r="T882" s="223"/>
      <c r="U882" s="223"/>
      <c r="V882" s="223"/>
      <c r="W882" s="223"/>
      <c r="X882" s="223"/>
      <c r="Y882" s="223"/>
      <c r="Z882" s="223"/>
    </row>
    <row r="883" ht="12.75" customHeight="1">
      <c r="A883" s="223"/>
      <c r="B883" s="223"/>
      <c r="C883" s="223"/>
      <c r="D883" s="223"/>
      <c r="E883" s="223"/>
      <c r="F883" s="223"/>
      <c r="G883" s="223"/>
      <c r="H883" s="223"/>
      <c r="I883" s="223"/>
      <c r="J883" s="223"/>
      <c r="K883" s="223"/>
      <c r="L883" s="223"/>
      <c r="M883" s="223"/>
      <c r="N883" s="223"/>
      <c r="O883" s="223"/>
      <c r="P883" s="223"/>
      <c r="Q883" s="223"/>
      <c r="R883" s="223"/>
      <c r="S883" s="223"/>
      <c r="T883" s="223"/>
      <c r="U883" s="223"/>
      <c r="V883" s="223"/>
      <c r="W883" s="223"/>
      <c r="X883" s="223"/>
      <c r="Y883" s="223"/>
      <c r="Z883" s="223"/>
    </row>
    <row r="884" ht="12.75" customHeight="1">
      <c r="A884" s="223"/>
      <c r="B884" s="223"/>
      <c r="C884" s="223"/>
      <c r="D884" s="223"/>
      <c r="E884" s="223"/>
      <c r="F884" s="223"/>
      <c r="G884" s="223"/>
      <c r="H884" s="223"/>
      <c r="I884" s="223"/>
      <c r="J884" s="223"/>
      <c r="K884" s="223"/>
      <c r="L884" s="223"/>
      <c r="M884" s="223"/>
      <c r="N884" s="223"/>
      <c r="O884" s="223"/>
      <c r="P884" s="223"/>
      <c r="Q884" s="223"/>
      <c r="R884" s="223"/>
      <c r="S884" s="223"/>
      <c r="T884" s="223"/>
      <c r="U884" s="223"/>
      <c r="V884" s="223"/>
      <c r="W884" s="223"/>
      <c r="X884" s="223"/>
      <c r="Y884" s="223"/>
      <c r="Z884" s="223"/>
    </row>
    <row r="885" ht="12.75" customHeight="1">
      <c r="A885" s="223"/>
      <c r="B885" s="223"/>
      <c r="C885" s="223"/>
      <c r="D885" s="223"/>
      <c r="E885" s="223"/>
      <c r="F885" s="223"/>
      <c r="G885" s="223"/>
      <c r="H885" s="223"/>
      <c r="I885" s="223"/>
      <c r="J885" s="223"/>
      <c r="K885" s="223"/>
      <c r="L885" s="223"/>
      <c r="M885" s="223"/>
      <c r="N885" s="223"/>
      <c r="O885" s="223"/>
      <c r="P885" s="223"/>
      <c r="Q885" s="223"/>
      <c r="R885" s="223"/>
      <c r="S885" s="223"/>
      <c r="T885" s="223"/>
      <c r="U885" s="223"/>
      <c r="V885" s="223"/>
      <c r="W885" s="223"/>
      <c r="X885" s="223"/>
      <c r="Y885" s="223"/>
      <c r="Z885" s="223"/>
    </row>
    <row r="886" ht="12.75" customHeight="1">
      <c r="A886" s="223"/>
      <c r="B886" s="223"/>
      <c r="C886" s="223"/>
      <c r="D886" s="223"/>
      <c r="E886" s="223"/>
      <c r="F886" s="223"/>
      <c r="G886" s="223"/>
      <c r="H886" s="223"/>
      <c r="I886" s="223"/>
      <c r="J886" s="223"/>
      <c r="K886" s="223"/>
      <c r="L886" s="223"/>
      <c r="M886" s="223"/>
      <c r="N886" s="223"/>
      <c r="O886" s="223"/>
      <c r="P886" s="223"/>
      <c r="Q886" s="223"/>
      <c r="R886" s="223"/>
      <c r="S886" s="223"/>
      <c r="T886" s="223"/>
      <c r="U886" s="223"/>
      <c r="V886" s="223"/>
      <c r="W886" s="223"/>
      <c r="X886" s="223"/>
      <c r="Y886" s="223"/>
      <c r="Z886" s="223"/>
    </row>
    <row r="887" ht="12.75" customHeight="1">
      <c r="A887" s="223"/>
      <c r="B887" s="223"/>
      <c r="C887" s="223"/>
      <c r="D887" s="223"/>
      <c r="E887" s="223"/>
      <c r="F887" s="223"/>
      <c r="G887" s="223"/>
      <c r="H887" s="223"/>
      <c r="I887" s="223"/>
      <c r="J887" s="223"/>
      <c r="K887" s="223"/>
      <c r="L887" s="223"/>
      <c r="M887" s="223"/>
      <c r="N887" s="223"/>
      <c r="O887" s="223"/>
      <c r="P887" s="223"/>
      <c r="Q887" s="223"/>
      <c r="R887" s="223"/>
      <c r="S887" s="223"/>
      <c r="T887" s="223"/>
      <c r="U887" s="223"/>
      <c r="V887" s="223"/>
      <c r="W887" s="223"/>
      <c r="X887" s="223"/>
      <c r="Y887" s="223"/>
      <c r="Z887" s="223"/>
    </row>
    <row r="888" ht="12.75" customHeight="1">
      <c r="A888" s="223"/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</row>
    <row r="889" ht="12.75" customHeight="1">
      <c r="A889" s="223"/>
      <c r="B889" s="223"/>
      <c r="C889" s="223"/>
      <c r="D889" s="223"/>
      <c r="E889" s="223"/>
      <c r="F889" s="223"/>
      <c r="G889" s="223"/>
      <c r="H889" s="223"/>
      <c r="I889" s="223"/>
      <c r="J889" s="223"/>
      <c r="K889" s="223"/>
      <c r="L889" s="223"/>
      <c r="M889" s="223"/>
      <c r="N889" s="223"/>
      <c r="O889" s="223"/>
      <c r="P889" s="223"/>
      <c r="Q889" s="223"/>
      <c r="R889" s="223"/>
      <c r="S889" s="223"/>
      <c r="T889" s="223"/>
      <c r="U889" s="223"/>
      <c r="V889" s="223"/>
      <c r="W889" s="223"/>
      <c r="X889" s="223"/>
      <c r="Y889" s="223"/>
      <c r="Z889" s="223"/>
    </row>
    <row r="890" ht="12.75" customHeight="1">
      <c r="A890" s="223"/>
      <c r="B890" s="223"/>
      <c r="C890" s="223"/>
      <c r="D890" s="223"/>
      <c r="E890" s="223"/>
      <c r="F890" s="223"/>
      <c r="G890" s="223"/>
      <c r="H890" s="223"/>
      <c r="I890" s="223"/>
      <c r="J890" s="223"/>
      <c r="K890" s="223"/>
      <c r="L890" s="223"/>
      <c r="M890" s="223"/>
      <c r="N890" s="223"/>
      <c r="O890" s="223"/>
      <c r="P890" s="223"/>
      <c r="Q890" s="223"/>
      <c r="R890" s="223"/>
      <c r="S890" s="223"/>
      <c r="T890" s="223"/>
      <c r="U890" s="223"/>
      <c r="V890" s="223"/>
      <c r="W890" s="223"/>
      <c r="X890" s="223"/>
      <c r="Y890" s="223"/>
      <c r="Z890" s="223"/>
    </row>
    <row r="891" ht="12.75" customHeight="1">
      <c r="A891" s="223"/>
      <c r="B891" s="223"/>
      <c r="C891" s="223"/>
      <c r="D891" s="223"/>
      <c r="E891" s="223"/>
      <c r="F891" s="223"/>
      <c r="G891" s="223"/>
      <c r="H891" s="223"/>
      <c r="I891" s="223"/>
      <c r="J891" s="223"/>
      <c r="K891" s="223"/>
      <c r="L891" s="223"/>
      <c r="M891" s="223"/>
      <c r="N891" s="223"/>
      <c r="O891" s="223"/>
      <c r="P891" s="223"/>
      <c r="Q891" s="223"/>
      <c r="R891" s="223"/>
      <c r="S891" s="223"/>
      <c r="T891" s="223"/>
      <c r="U891" s="223"/>
      <c r="V891" s="223"/>
      <c r="W891" s="223"/>
      <c r="X891" s="223"/>
      <c r="Y891" s="223"/>
      <c r="Z891" s="223"/>
    </row>
    <row r="892" ht="12.75" customHeight="1">
      <c r="A892" s="223"/>
      <c r="B892" s="223"/>
      <c r="C892" s="223"/>
      <c r="D892" s="223"/>
      <c r="E892" s="223"/>
      <c r="F892" s="223"/>
      <c r="G892" s="223"/>
      <c r="H892" s="223"/>
      <c r="I892" s="223"/>
      <c r="J892" s="223"/>
      <c r="K892" s="223"/>
      <c r="L892" s="223"/>
      <c r="M892" s="223"/>
      <c r="N892" s="223"/>
      <c r="O892" s="223"/>
      <c r="P892" s="223"/>
      <c r="Q892" s="223"/>
      <c r="R892" s="223"/>
      <c r="S892" s="223"/>
      <c r="T892" s="223"/>
      <c r="U892" s="223"/>
      <c r="V892" s="223"/>
      <c r="W892" s="223"/>
      <c r="X892" s="223"/>
      <c r="Y892" s="223"/>
      <c r="Z892" s="223"/>
    </row>
    <row r="893" ht="12.75" customHeight="1">
      <c r="A893" s="223"/>
      <c r="B893" s="223"/>
      <c r="C893" s="223"/>
      <c r="D893" s="223"/>
      <c r="E893" s="223"/>
      <c r="F893" s="223"/>
      <c r="G893" s="223"/>
      <c r="H893" s="223"/>
      <c r="I893" s="223"/>
      <c r="J893" s="223"/>
      <c r="K893" s="223"/>
      <c r="L893" s="223"/>
      <c r="M893" s="223"/>
      <c r="N893" s="223"/>
      <c r="O893" s="223"/>
      <c r="P893" s="223"/>
      <c r="Q893" s="223"/>
      <c r="R893" s="223"/>
      <c r="S893" s="223"/>
      <c r="T893" s="223"/>
      <c r="U893" s="223"/>
      <c r="V893" s="223"/>
      <c r="W893" s="223"/>
      <c r="X893" s="223"/>
      <c r="Y893" s="223"/>
      <c r="Z893" s="223"/>
    </row>
    <row r="894" ht="12.75" customHeight="1">
      <c r="A894" s="223"/>
      <c r="B894" s="223"/>
      <c r="C894" s="223"/>
      <c r="D894" s="223"/>
      <c r="E894" s="223"/>
      <c r="F894" s="223"/>
      <c r="G894" s="223"/>
      <c r="H894" s="223"/>
      <c r="I894" s="223"/>
      <c r="J894" s="223"/>
      <c r="K894" s="223"/>
      <c r="L894" s="223"/>
      <c r="M894" s="223"/>
      <c r="N894" s="223"/>
      <c r="O894" s="223"/>
      <c r="P894" s="223"/>
      <c r="Q894" s="223"/>
      <c r="R894" s="223"/>
      <c r="S894" s="223"/>
      <c r="T894" s="223"/>
      <c r="U894" s="223"/>
      <c r="V894" s="223"/>
      <c r="W894" s="223"/>
      <c r="X894" s="223"/>
      <c r="Y894" s="223"/>
      <c r="Z894" s="223"/>
    </row>
    <row r="895" ht="12.75" customHeight="1">
      <c r="A895" s="223"/>
      <c r="B895" s="223"/>
      <c r="C895" s="223"/>
      <c r="D895" s="223"/>
      <c r="E895" s="223"/>
      <c r="F895" s="223"/>
      <c r="G895" s="223"/>
      <c r="H895" s="223"/>
      <c r="I895" s="223"/>
      <c r="J895" s="223"/>
      <c r="K895" s="223"/>
      <c r="L895" s="223"/>
      <c r="M895" s="223"/>
      <c r="N895" s="223"/>
      <c r="O895" s="223"/>
      <c r="P895" s="223"/>
      <c r="Q895" s="223"/>
      <c r="R895" s="223"/>
      <c r="S895" s="223"/>
      <c r="T895" s="223"/>
      <c r="U895" s="223"/>
      <c r="V895" s="223"/>
      <c r="W895" s="223"/>
      <c r="X895" s="223"/>
      <c r="Y895" s="223"/>
      <c r="Z895" s="223"/>
    </row>
    <row r="896" ht="12.75" customHeight="1">
      <c r="A896" s="223"/>
      <c r="B896" s="223"/>
      <c r="C896" s="223"/>
      <c r="D896" s="223"/>
      <c r="E896" s="223"/>
      <c r="F896" s="223"/>
      <c r="G896" s="223"/>
      <c r="H896" s="223"/>
      <c r="I896" s="223"/>
      <c r="J896" s="223"/>
      <c r="K896" s="223"/>
      <c r="L896" s="223"/>
      <c r="M896" s="223"/>
      <c r="N896" s="223"/>
      <c r="O896" s="223"/>
      <c r="P896" s="223"/>
      <c r="Q896" s="223"/>
      <c r="R896" s="223"/>
      <c r="S896" s="223"/>
      <c r="T896" s="223"/>
      <c r="U896" s="223"/>
      <c r="V896" s="223"/>
      <c r="W896" s="223"/>
      <c r="X896" s="223"/>
      <c r="Y896" s="223"/>
      <c r="Z896" s="223"/>
    </row>
    <row r="897" ht="12.75" customHeight="1">
      <c r="A897" s="223"/>
      <c r="B897" s="223"/>
      <c r="C897" s="223"/>
      <c r="D897" s="223"/>
      <c r="E897" s="223"/>
      <c r="F897" s="223"/>
      <c r="G897" s="223"/>
      <c r="H897" s="223"/>
      <c r="I897" s="223"/>
      <c r="J897" s="223"/>
      <c r="K897" s="223"/>
      <c r="L897" s="223"/>
      <c r="M897" s="223"/>
      <c r="N897" s="223"/>
      <c r="O897" s="223"/>
      <c r="P897" s="223"/>
      <c r="Q897" s="223"/>
      <c r="R897" s="223"/>
      <c r="S897" s="223"/>
      <c r="T897" s="223"/>
      <c r="U897" s="223"/>
      <c r="V897" s="223"/>
      <c r="W897" s="223"/>
      <c r="X897" s="223"/>
      <c r="Y897" s="223"/>
      <c r="Z897" s="223"/>
    </row>
    <row r="898" ht="12.75" customHeight="1">
      <c r="A898" s="223"/>
      <c r="B898" s="223"/>
      <c r="C898" s="223"/>
      <c r="D898" s="223"/>
      <c r="E898" s="223"/>
      <c r="F898" s="223"/>
      <c r="G898" s="223"/>
      <c r="H898" s="223"/>
      <c r="I898" s="223"/>
      <c r="J898" s="223"/>
      <c r="K898" s="223"/>
      <c r="L898" s="223"/>
      <c r="M898" s="223"/>
      <c r="N898" s="223"/>
      <c r="O898" s="223"/>
      <c r="P898" s="223"/>
      <c r="Q898" s="223"/>
      <c r="R898" s="223"/>
      <c r="S898" s="223"/>
      <c r="T898" s="223"/>
      <c r="U898" s="223"/>
      <c r="V898" s="223"/>
      <c r="W898" s="223"/>
      <c r="X898" s="223"/>
      <c r="Y898" s="223"/>
      <c r="Z898" s="223"/>
    </row>
    <row r="899" ht="12.75" customHeight="1">
      <c r="A899" s="223"/>
      <c r="B899" s="223"/>
      <c r="C899" s="223"/>
      <c r="D899" s="223"/>
      <c r="E899" s="223"/>
      <c r="F899" s="223"/>
      <c r="G899" s="223"/>
      <c r="H899" s="223"/>
      <c r="I899" s="223"/>
      <c r="J899" s="223"/>
      <c r="K899" s="223"/>
      <c r="L899" s="223"/>
      <c r="M899" s="223"/>
      <c r="N899" s="223"/>
      <c r="O899" s="223"/>
      <c r="P899" s="223"/>
      <c r="Q899" s="223"/>
      <c r="R899" s="223"/>
      <c r="S899" s="223"/>
      <c r="T899" s="223"/>
      <c r="U899" s="223"/>
      <c r="V899" s="223"/>
      <c r="W899" s="223"/>
      <c r="X899" s="223"/>
      <c r="Y899" s="223"/>
      <c r="Z899" s="223"/>
    </row>
    <row r="900" ht="12.75" customHeight="1">
      <c r="A900" s="223"/>
      <c r="B900" s="223"/>
      <c r="C900" s="223"/>
      <c r="D900" s="223"/>
      <c r="E900" s="223"/>
      <c r="F900" s="223"/>
      <c r="G900" s="223"/>
      <c r="H900" s="223"/>
      <c r="I900" s="223"/>
      <c r="J900" s="223"/>
      <c r="K900" s="223"/>
      <c r="L900" s="223"/>
      <c r="M900" s="223"/>
      <c r="N900" s="223"/>
      <c r="O900" s="223"/>
      <c r="P900" s="223"/>
      <c r="Q900" s="223"/>
      <c r="R900" s="223"/>
      <c r="S900" s="223"/>
      <c r="T900" s="223"/>
      <c r="U900" s="223"/>
      <c r="V900" s="223"/>
      <c r="W900" s="223"/>
      <c r="X900" s="223"/>
      <c r="Y900" s="223"/>
      <c r="Z900" s="223"/>
    </row>
    <row r="901" ht="12.75" customHeight="1">
      <c r="A901" s="223"/>
      <c r="B901" s="223"/>
      <c r="C901" s="223"/>
      <c r="D901" s="223"/>
      <c r="E901" s="223"/>
      <c r="F901" s="223"/>
      <c r="G901" s="223"/>
      <c r="H901" s="223"/>
      <c r="I901" s="223"/>
      <c r="J901" s="223"/>
      <c r="K901" s="223"/>
      <c r="L901" s="223"/>
      <c r="M901" s="223"/>
      <c r="N901" s="223"/>
      <c r="O901" s="223"/>
      <c r="P901" s="223"/>
      <c r="Q901" s="223"/>
      <c r="R901" s="223"/>
      <c r="S901" s="223"/>
      <c r="T901" s="223"/>
      <c r="U901" s="223"/>
      <c r="V901" s="223"/>
      <c r="W901" s="223"/>
      <c r="X901" s="223"/>
      <c r="Y901" s="223"/>
      <c r="Z901" s="223"/>
    </row>
    <row r="902" ht="12.75" customHeight="1">
      <c r="A902" s="223"/>
      <c r="B902" s="223"/>
      <c r="C902" s="223"/>
      <c r="D902" s="223"/>
      <c r="E902" s="223"/>
      <c r="F902" s="223"/>
      <c r="G902" s="223"/>
      <c r="H902" s="223"/>
      <c r="I902" s="223"/>
      <c r="J902" s="223"/>
      <c r="K902" s="223"/>
      <c r="L902" s="223"/>
      <c r="M902" s="223"/>
      <c r="N902" s="223"/>
      <c r="O902" s="223"/>
      <c r="P902" s="223"/>
      <c r="Q902" s="223"/>
      <c r="R902" s="223"/>
      <c r="S902" s="223"/>
      <c r="T902" s="223"/>
      <c r="U902" s="223"/>
      <c r="V902" s="223"/>
      <c r="W902" s="223"/>
      <c r="X902" s="223"/>
      <c r="Y902" s="223"/>
      <c r="Z902" s="223"/>
    </row>
    <row r="903" ht="12.75" customHeight="1">
      <c r="A903" s="223"/>
      <c r="B903" s="223"/>
      <c r="C903" s="223"/>
      <c r="D903" s="223"/>
      <c r="E903" s="223"/>
      <c r="F903" s="223"/>
      <c r="G903" s="223"/>
      <c r="H903" s="223"/>
      <c r="I903" s="223"/>
      <c r="J903" s="223"/>
      <c r="K903" s="223"/>
      <c r="L903" s="223"/>
      <c r="M903" s="223"/>
      <c r="N903" s="223"/>
      <c r="O903" s="223"/>
      <c r="P903" s="223"/>
      <c r="Q903" s="223"/>
      <c r="R903" s="223"/>
      <c r="S903" s="223"/>
      <c r="T903" s="223"/>
      <c r="U903" s="223"/>
      <c r="V903" s="223"/>
      <c r="W903" s="223"/>
      <c r="X903" s="223"/>
      <c r="Y903" s="223"/>
      <c r="Z903" s="223"/>
    </row>
    <row r="904" ht="12.75" customHeight="1">
      <c r="A904" s="223"/>
      <c r="B904" s="223"/>
      <c r="C904" s="223"/>
      <c r="D904" s="223"/>
      <c r="E904" s="223"/>
      <c r="F904" s="223"/>
      <c r="G904" s="223"/>
      <c r="H904" s="223"/>
      <c r="I904" s="223"/>
      <c r="J904" s="223"/>
      <c r="K904" s="223"/>
      <c r="L904" s="223"/>
      <c r="M904" s="223"/>
      <c r="N904" s="223"/>
      <c r="O904" s="223"/>
      <c r="P904" s="223"/>
      <c r="Q904" s="223"/>
      <c r="R904" s="223"/>
      <c r="S904" s="223"/>
      <c r="T904" s="223"/>
      <c r="U904" s="223"/>
      <c r="V904" s="223"/>
      <c r="W904" s="223"/>
      <c r="X904" s="223"/>
      <c r="Y904" s="223"/>
      <c r="Z904" s="223"/>
    </row>
    <row r="905" ht="12.75" customHeight="1">
      <c r="A905" s="223"/>
      <c r="B905" s="223"/>
      <c r="C905" s="223"/>
      <c r="D905" s="223"/>
      <c r="E905" s="223"/>
      <c r="F905" s="223"/>
      <c r="G905" s="223"/>
      <c r="H905" s="223"/>
      <c r="I905" s="223"/>
      <c r="J905" s="223"/>
      <c r="K905" s="223"/>
      <c r="L905" s="223"/>
      <c r="M905" s="223"/>
      <c r="N905" s="223"/>
      <c r="O905" s="223"/>
      <c r="P905" s="223"/>
      <c r="Q905" s="223"/>
      <c r="R905" s="223"/>
      <c r="S905" s="223"/>
      <c r="T905" s="223"/>
      <c r="U905" s="223"/>
      <c r="V905" s="223"/>
      <c r="W905" s="223"/>
      <c r="X905" s="223"/>
      <c r="Y905" s="223"/>
      <c r="Z905" s="223"/>
    </row>
    <row r="906" ht="12.75" customHeight="1">
      <c r="A906" s="223"/>
      <c r="B906" s="223"/>
      <c r="C906" s="223"/>
      <c r="D906" s="223"/>
      <c r="E906" s="223"/>
      <c r="F906" s="223"/>
      <c r="G906" s="223"/>
      <c r="H906" s="223"/>
      <c r="I906" s="223"/>
      <c r="J906" s="223"/>
      <c r="K906" s="223"/>
      <c r="L906" s="223"/>
      <c r="M906" s="223"/>
      <c r="N906" s="223"/>
      <c r="O906" s="223"/>
      <c r="P906" s="223"/>
      <c r="Q906" s="223"/>
      <c r="R906" s="223"/>
      <c r="S906" s="223"/>
      <c r="T906" s="223"/>
      <c r="U906" s="223"/>
      <c r="V906" s="223"/>
      <c r="W906" s="223"/>
      <c r="X906" s="223"/>
      <c r="Y906" s="223"/>
      <c r="Z906" s="223"/>
    </row>
    <row r="907" ht="12.75" customHeight="1">
      <c r="A907" s="223"/>
      <c r="B907" s="223"/>
      <c r="C907" s="223"/>
      <c r="D907" s="223"/>
      <c r="E907" s="223"/>
      <c r="F907" s="223"/>
      <c r="G907" s="223"/>
      <c r="H907" s="223"/>
      <c r="I907" s="223"/>
      <c r="J907" s="223"/>
      <c r="K907" s="223"/>
      <c r="L907" s="223"/>
      <c r="M907" s="223"/>
      <c r="N907" s="223"/>
      <c r="O907" s="223"/>
      <c r="P907" s="223"/>
      <c r="Q907" s="223"/>
      <c r="R907" s="223"/>
      <c r="S907" s="223"/>
      <c r="T907" s="223"/>
      <c r="U907" s="223"/>
      <c r="V907" s="223"/>
      <c r="W907" s="223"/>
      <c r="X907" s="223"/>
      <c r="Y907" s="223"/>
      <c r="Z907" s="223"/>
    </row>
    <row r="908" ht="12.75" customHeight="1">
      <c r="A908" s="223"/>
      <c r="B908" s="223"/>
      <c r="C908" s="223"/>
      <c r="D908" s="223"/>
      <c r="E908" s="223"/>
      <c r="F908" s="223"/>
      <c r="G908" s="223"/>
      <c r="H908" s="223"/>
      <c r="I908" s="223"/>
      <c r="J908" s="223"/>
      <c r="K908" s="223"/>
      <c r="L908" s="223"/>
      <c r="M908" s="223"/>
      <c r="N908" s="223"/>
      <c r="O908" s="223"/>
      <c r="P908" s="223"/>
      <c r="Q908" s="223"/>
      <c r="R908" s="223"/>
      <c r="S908" s="223"/>
      <c r="T908" s="223"/>
      <c r="U908" s="223"/>
      <c r="V908" s="223"/>
      <c r="W908" s="223"/>
      <c r="X908" s="223"/>
      <c r="Y908" s="223"/>
      <c r="Z908" s="223"/>
    </row>
    <row r="909" ht="12.75" customHeight="1">
      <c r="A909" s="223"/>
      <c r="B909" s="223"/>
      <c r="C909" s="223"/>
      <c r="D909" s="223"/>
      <c r="E909" s="223"/>
      <c r="F909" s="223"/>
      <c r="G909" s="223"/>
      <c r="H909" s="223"/>
      <c r="I909" s="223"/>
      <c r="J909" s="223"/>
      <c r="K909" s="223"/>
      <c r="L909" s="223"/>
      <c r="M909" s="223"/>
      <c r="N909" s="223"/>
      <c r="O909" s="223"/>
      <c r="P909" s="223"/>
      <c r="Q909" s="223"/>
      <c r="R909" s="223"/>
      <c r="S909" s="223"/>
      <c r="T909" s="223"/>
      <c r="U909" s="223"/>
      <c r="V909" s="223"/>
      <c r="W909" s="223"/>
      <c r="X909" s="223"/>
      <c r="Y909" s="223"/>
      <c r="Z909" s="223"/>
    </row>
    <row r="910" ht="12.75" customHeight="1">
      <c r="A910" s="223"/>
      <c r="B910" s="223"/>
      <c r="C910" s="223"/>
      <c r="D910" s="223"/>
      <c r="E910" s="223"/>
      <c r="F910" s="223"/>
      <c r="G910" s="223"/>
      <c r="H910" s="223"/>
      <c r="I910" s="223"/>
      <c r="J910" s="223"/>
      <c r="K910" s="223"/>
      <c r="L910" s="223"/>
      <c r="M910" s="223"/>
      <c r="N910" s="223"/>
      <c r="O910" s="223"/>
      <c r="P910" s="223"/>
      <c r="Q910" s="223"/>
      <c r="R910" s="223"/>
      <c r="S910" s="223"/>
      <c r="T910" s="223"/>
      <c r="U910" s="223"/>
      <c r="V910" s="223"/>
      <c r="W910" s="223"/>
      <c r="X910" s="223"/>
      <c r="Y910" s="223"/>
      <c r="Z910" s="223"/>
    </row>
    <row r="911" ht="12.75" customHeight="1">
      <c r="A911" s="223"/>
      <c r="B911" s="223"/>
      <c r="C911" s="223"/>
      <c r="D911" s="223"/>
      <c r="E911" s="223"/>
      <c r="F911" s="223"/>
      <c r="G911" s="223"/>
      <c r="H911" s="223"/>
      <c r="I911" s="223"/>
      <c r="J911" s="223"/>
      <c r="K911" s="223"/>
      <c r="L911" s="223"/>
      <c r="M911" s="223"/>
      <c r="N911" s="223"/>
      <c r="O911" s="223"/>
      <c r="P911" s="223"/>
      <c r="Q911" s="223"/>
      <c r="R911" s="223"/>
      <c r="S911" s="223"/>
      <c r="T911" s="223"/>
      <c r="U911" s="223"/>
      <c r="V911" s="223"/>
      <c r="W911" s="223"/>
      <c r="X911" s="223"/>
      <c r="Y911" s="223"/>
      <c r="Z911" s="223"/>
    </row>
    <row r="912" ht="12.75" customHeight="1">
      <c r="A912" s="223"/>
      <c r="B912" s="223"/>
      <c r="C912" s="223"/>
      <c r="D912" s="223"/>
      <c r="E912" s="223"/>
      <c r="F912" s="223"/>
      <c r="G912" s="223"/>
      <c r="H912" s="223"/>
      <c r="I912" s="223"/>
      <c r="J912" s="223"/>
      <c r="K912" s="223"/>
      <c r="L912" s="223"/>
      <c r="M912" s="223"/>
      <c r="N912" s="223"/>
      <c r="O912" s="223"/>
      <c r="P912" s="223"/>
      <c r="Q912" s="223"/>
      <c r="R912" s="223"/>
      <c r="S912" s="223"/>
      <c r="T912" s="223"/>
      <c r="U912" s="223"/>
      <c r="V912" s="223"/>
      <c r="W912" s="223"/>
      <c r="X912" s="223"/>
      <c r="Y912" s="223"/>
      <c r="Z912" s="223"/>
    </row>
    <row r="913" ht="12.75" customHeight="1">
      <c r="A913" s="223"/>
      <c r="B913" s="223"/>
      <c r="C913" s="223"/>
      <c r="D913" s="223"/>
      <c r="E913" s="223"/>
      <c r="F913" s="223"/>
      <c r="G913" s="223"/>
      <c r="H913" s="223"/>
      <c r="I913" s="223"/>
      <c r="J913" s="223"/>
      <c r="K913" s="223"/>
      <c r="L913" s="223"/>
      <c r="M913" s="223"/>
      <c r="N913" s="223"/>
      <c r="O913" s="223"/>
      <c r="P913" s="223"/>
      <c r="Q913" s="223"/>
      <c r="R913" s="223"/>
      <c r="S913" s="223"/>
      <c r="T913" s="223"/>
      <c r="U913" s="223"/>
      <c r="V913" s="223"/>
      <c r="W913" s="223"/>
      <c r="X913" s="223"/>
      <c r="Y913" s="223"/>
      <c r="Z913" s="223"/>
    </row>
    <row r="914" ht="12.75" customHeight="1">
      <c r="A914" s="223"/>
      <c r="B914" s="223"/>
      <c r="C914" s="223"/>
      <c r="D914" s="223"/>
      <c r="E914" s="223"/>
      <c r="F914" s="223"/>
      <c r="G914" s="223"/>
      <c r="H914" s="223"/>
      <c r="I914" s="223"/>
      <c r="J914" s="223"/>
      <c r="K914" s="223"/>
      <c r="L914" s="223"/>
      <c r="M914" s="223"/>
      <c r="N914" s="223"/>
      <c r="O914" s="223"/>
      <c r="P914" s="223"/>
      <c r="Q914" s="223"/>
      <c r="R914" s="223"/>
      <c r="S914" s="223"/>
      <c r="T914" s="223"/>
      <c r="U914" s="223"/>
      <c r="V914" s="223"/>
      <c r="W914" s="223"/>
      <c r="X914" s="223"/>
      <c r="Y914" s="223"/>
      <c r="Z914" s="223"/>
    </row>
    <row r="915" ht="12.75" customHeight="1">
      <c r="A915" s="223"/>
      <c r="B915" s="223"/>
      <c r="C915" s="223"/>
      <c r="D915" s="223"/>
      <c r="E915" s="223"/>
      <c r="F915" s="223"/>
      <c r="G915" s="223"/>
      <c r="H915" s="223"/>
      <c r="I915" s="223"/>
      <c r="J915" s="223"/>
      <c r="K915" s="223"/>
      <c r="L915" s="223"/>
      <c r="M915" s="223"/>
      <c r="N915" s="223"/>
      <c r="O915" s="223"/>
      <c r="P915" s="223"/>
      <c r="Q915" s="223"/>
      <c r="R915" s="223"/>
      <c r="S915" s="223"/>
      <c r="T915" s="223"/>
      <c r="U915" s="223"/>
      <c r="V915" s="223"/>
      <c r="W915" s="223"/>
      <c r="X915" s="223"/>
      <c r="Y915" s="223"/>
      <c r="Z915" s="223"/>
    </row>
    <row r="916" ht="12.75" customHeight="1">
      <c r="A916" s="223"/>
      <c r="B916" s="223"/>
      <c r="C916" s="223"/>
      <c r="D916" s="223"/>
      <c r="E916" s="223"/>
      <c r="F916" s="223"/>
      <c r="G916" s="223"/>
      <c r="H916" s="223"/>
      <c r="I916" s="223"/>
      <c r="J916" s="223"/>
      <c r="K916" s="223"/>
      <c r="L916" s="223"/>
      <c r="M916" s="223"/>
      <c r="N916" s="223"/>
      <c r="O916" s="223"/>
      <c r="P916" s="223"/>
      <c r="Q916" s="223"/>
      <c r="R916" s="223"/>
      <c r="S916" s="223"/>
      <c r="T916" s="223"/>
      <c r="U916" s="223"/>
      <c r="V916" s="223"/>
      <c r="W916" s="223"/>
      <c r="X916" s="223"/>
      <c r="Y916" s="223"/>
      <c r="Z916" s="223"/>
    </row>
    <row r="917" ht="12.75" customHeight="1">
      <c r="A917" s="223"/>
      <c r="B917" s="223"/>
      <c r="C917" s="223"/>
      <c r="D917" s="223"/>
      <c r="E917" s="223"/>
      <c r="F917" s="223"/>
      <c r="G917" s="223"/>
      <c r="H917" s="223"/>
      <c r="I917" s="223"/>
      <c r="J917" s="223"/>
      <c r="K917" s="223"/>
      <c r="L917" s="223"/>
      <c r="M917" s="223"/>
      <c r="N917" s="223"/>
      <c r="O917" s="223"/>
      <c r="P917" s="223"/>
      <c r="Q917" s="223"/>
      <c r="R917" s="223"/>
      <c r="S917" s="223"/>
      <c r="T917" s="223"/>
      <c r="U917" s="223"/>
      <c r="V917" s="223"/>
      <c r="W917" s="223"/>
      <c r="X917" s="223"/>
      <c r="Y917" s="223"/>
      <c r="Z917" s="223"/>
    </row>
    <row r="918" ht="12.75" customHeight="1">
      <c r="A918" s="223"/>
      <c r="B918" s="223"/>
      <c r="C918" s="223"/>
      <c r="D918" s="223"/>
      <c r="E918" s="223"/>
      <c r="F918" s="223"/>
      <c r="G918" s="223"/>
      <c r="H918" s="223"/>
      <c r="I918" s="223"/>
      <c r="J918" s="223"/>
      <c r="K918" s="223"/>
      <c r="L918" s="223"/>
      <c r="M918" s="223"/>
      <c r="N918" s="223"/>
      <c r="O918" s="223"/>
      <c r="P918" s="223"/>
      <c r="Q918" s="223"/>
      <c r="R918" s="223"/>
      <c r="S918" s="223"/>
      <c r="T918" s="223"/>
      <c r="U918" s="223"/>
      <c r="V918" s="223"/>
      <c r="W918" s="223"/>
      <c r="X918" s="223"/>
      <c r="Y918" s="223"/>
      <c r="Z918" s="223"/>
    </row>
    <row r="919" ht="12.75" customHeight="1">
      <c r="A919" s="223"/>
      <c r="B919" s="223"/>
      <c r="C919" s="223"/>
      <c r="D919" s="223"/>
      <c r="E919" s="223"/>
      <c r="F919" s="223"/>
      <c r="G919" s="223"/>
      <c r="H919" s="223"/>
      <c r="I919" s="223"/>
      <c r="J919" s="223"/>
      <c r="K919" s="223"/>
      <c r="L919" s="223"/>
      <c r="M919" s="223"/>
      <c r="N919" s="223"/>
      <c r="O919" s="223"/>
      <c r="P919" s="223"/>
      <c r="Q919" s="223"/>
      <c r="R919" s="223"/>
      <c r="S919" s="223"/>
      <c r="T919" s="223"/>
      <c r="U919" s="223"/>
      <c r="V919" s="223"/>
      <c r="W919" s="223"/>
      <c r="X919" s="223"/>
      <c r="Y919" s="223"/>
      <c r="Z919" s="223"/>
    </row>
    <row r="920" ht="12.75" customHeight="1">
      <c r="A920" s="223"/>
      <c r="B920" s="223"/>
      <c r="C920" s="223"/>
      <c r="D920" s="223"/>
      <c r="E920" s="223"/>
      <c r="F920" s="223"/>
      <c r="G920" s="223"/>
      <c r="H920" s="223"/>
      <c r="I920" s="223"/>
      <c r="J920" s="223"/>
      <c r="K920" s="223"/>
      <c r="L920" s="223"/>
      <c r="M920" s="223"/>
      <c r="N920" s="223"/>
      <c r="O920" s="223"/>
      <c r="P920" s="223"/>
      <c r="Q920" s="223"/>
      <c r="R920" s="223"/>
      <c r="S920" s="223"/>
      <c r="T920" s="223"/>
      <c r="U920" s="223"/>
      <c r="V920" s="223"/>
      <c r="W920" s="223"/>
      <c r="X920" s="223"/>
      <c r="Y920" s="223"/>
      <c r="Z920" s="223"/>
    </row>
    <row r="921" ht="12.75" customHeight="1">
      <c r="A921" s="223"/>
      <c r="B921" s="223"/>
      <c r="C921" s="223"/>
      <c r="D921" s="223"/>
      <c r="E921" s="223"/>
      <c r="F921" s="223"/>
      <c r="G921" s="223"/>
      <c r="H921" s="223"/>
      <c r="I921" s="223"/>
      <c r="J921" s="223"/>
      <c r="K921" s="223"/>
      <c r="L921" s="223"/>
      <c r="M921" s="223"/>
      <c r="N921" s="223"/>
      <c r="O921" s="223"/>
      <c r="P921" s="223"/>
      <c r="Q921" s="223"/>
      <c r="R921" s="223"/>
      <c r="S921" s="223"/>
      <c r="T921" s="223"/>
      <c r="U921" s="223"/>
      <c r="V921" s="223"/>
      <c r="W921" s="223"/>
      <c r="X921" s="223"/>
      <c r="Y921" s="223"/>
      <c r="Z921" s="223"/>
    </row>
    <row r="922" ht="12.75" customHeight="1">
      <c r="A922" s="223"/>
      <c r="B922" s="223"/>
      <c r="C922" s="223"/>
      <c r="D922" s="223"/>
      <c r="E922" s="223"/>
      <c r="F922" s="223"/>
      <c r="G922" s="223"/>
      <c r="H922" s="223"/>
      <c r="I922" s="223"/>
      <c r="J922" s="223"/>
      <c r="K922" s="223"/>
      <c r="L922" s="223"/>
      <c r="M922" s="223"/>
      <c r="N922" s="223"/>
      <c r="O922" s="223"/>
      <c r="P922" s="223"/>
      <c r="Q922" s="223"/>
      <c r="R922" s="223"/>
      <c r="S922" s="223"/>
      <c r="T922" s="223"/>
      <c r="U922" s="223"/>
      <c r="V922" s="223"/>
      <c r="W922" s="223"/>
      <c r="X922" s="223"/>
      <c r="Y922" s="223"/>
      <c r="Z922" s="223"/>
    </row>
    <row r="923" ht="12.75" customHeight="1">
      <c r="A923" s="223"/>
      <c r="B923" s="223"/>
      <c r="C923" s="223"/>
      <c r="D923" s="223"/>
      <c r="E923" s="223"/>
      <c r="F923" s="223"/>
      <c r="G923" s="223"/>
      <c r="H923" s="223"/>
      <c r="I923" s="223"/>
      <c r="J923" s="223"/>
      <c r="K923" s="223"/>
      <c r="L923" s="223"/>
      <c r="M923" s="223"/>
      <c r="N923" s="223"/>
      <c r="O923" s="223"/>
      <c r="P923" s="223"/>
      <c r="Q923" s="223"/>
      <c r="R923" s="223"/>
      <c r="S923" s="223"/>
      <c r="T923" s="223"/>
      <c r="U923" s="223"/>
      <c r="V923" s="223"/>
      <c r="W923" s="223"/>
      <c r="X923" s="223"/>
      <c r="Y923" s="223"/>
      <c r="Z923" s="223"/>
    </row>
    <row r="924" ht="12.75" customHeight="1">
      <c r="A924" s="223"/>
      <c r="B924" s="223"/>
      <c r="C924" s="223"/>
      <c r="D924" s="223"/>
      <c r="E924" s="223"/>
      <c r="F924" s="223"/>
      <c r="G924" s="223"/>
      <c r="H924" s="223"/>
      <c r="I924" s="223"/>
      <c r="J924" s="223"/>
      <c r="K924" s="223"/>
      <c r="L924" s="223"/>
      <c r="M924" s="223"/>
      <c r="N924" s="223"/>
      <c r="O924" s="223"/>
      <c r="P924" s="223"/>
      <c r="Q924" s="223"/>
      <c r="R924" s="223"/>
      <c r="S924" s="223"/>
      <c r="T924" s="223"/>
      <c r="U924" s="223"/>
      <c r="V924" s="223"/>
      <c r="W924" s="223"/>
      <c r="X924" s="223"/>
      <c r="Y924" s="223"/>
      <c r="Z924" s="223"/>
    </row>
    <row r="925" ht="12.75" customHeight="1">
      <c r="A925" s="223"/>
      <c r="B925" s="223"/>
      <c r="C925" s="223"/>
      <c r="D925" s="223"/>
      <c r="E925" s="223"/>
      <c r="F925" s="223"/>
      <c r="G925" s="223"/>
      <c r="H925" s="223"/>
      <c r="I925" s="223"/>
      <c r="J925" s="223"/>
      <c r="K925" s="223"/>
      <c r="L925" s="223"/>
      <c r="M925" s="223"/>
      <c r="N925" s="223"/>
      <c r="O925" s="223"/>
      <c r="P925" s="223"/>
      <c r="Q925" s="223"/>
      <c r="R925" s="223"/>
      <c r="S925" s="223"/>
      <c r="T925" s="223"/>
      <c r="U925" s="223"/>
      <c r="V925" s="223"/>
      <c r="W925" s="223"/>
      <c r="X925" s="223"/>
      <c r="Y925" s="223"/>
      <c r="Z925" s="223"/>
    </row>
    <row r="926" ht="12.75" customHeight="1">
      <c r="A926" s="223"/>
      <c r="B926" s="223"/>
      <c r="C926" s="223"/>
      <c r="D926" s="223"/>
      <c r="E926" s="223"/>
      <c r="F926" s="223"/>
      <c r="G926" s="223"/>
      <c r="H926" s="223"/>
      <c r="I926" s="223"/>
      <c r="J926" s="223"/>
      <c r="K926" s="223"/>
      <c r="L926" s="223"/>
      <c r="M926" s="223"/>
      <c r="N926" s="223"/>
      <c r="O926" s="223"/>
      <c r="P926" s="223"/>
      <c r="Q926" s="223"/>
      <c r="R926" s="223"/>
      <c r="S926" s="223"/>
      <c r="T926" s="223"/>
      <c r="U926" s="223"/>
      <c r="V926" s="223"/>
      <c r="W926" s="223"/>
      <c r="X926" s="223"/>
      <c r="Y926" s="223"/>
      <c r="Z926" s="223"/>
    </row>
    <row r="927" ht="12.75" customHeight="1">
      <c r="A927" s="223"/>
      <c r="B927" s="223"/>
      <c r="C927" s="223"/>
      <c r="D927" s="223"/>
      <c r="E927" s="223"/>
      <c r="F927" s="223"/>
      <c r="G927" s="223"/>
      <c r="H927" s="223"/>
      <c r="I927" s="223"/>
      <c r="J927" s="223"/>
      <c r="K927" s="223"/>
      <c r="L927" s="223"/>
      <c r="M927" s="223"/>
      <c r="N927" s="223"/>
      <c r="O927" s="223"/>
      <c r="P927" s="223"/>
      <c r="Q927" s="223"/>
      <c r="R927" s="223"/>
      <c r="S927" s="223"/>
      <c r="T927" s="223"/>
      <c r="U927" s="223"/>
      <c r="V927" s="223"/>
      <c r="W927" s="223"/>
      <c r="X927" s="223"/>
      <c r="Y927" s="223"/>
      <c r="Z927" s="223"/>
    </row>
    <row r="928" ht="12.75" customHeight="1">
      <c r="A928" s="223"/>
      <c r="B928" s="223"/>
      <c r="C928" s="223"/>
      <c r="D928" s="223"/>
      <c r="E928" s="223"/>
      <c r="F928" s="223"/>
      <c r="G928" s="223"/>
      <c r="H928" s="223"/>
      <c r="I928" s="223"/>
      <c r="J928" s="223"/>
      <c r="K928" s="223"/>
      <c r="L928" s="223"/>
      <c r="M928" s="223"/>
      <c r="N928" s="223"/>
      <c r="O928" s="223"/>
      <c r="P928" s="223"/>
      <c r="Q928" s="223"/>
      <c r="R928" s="223"/>
      <c r="S928" s="223"/>
      <c r="T928" s="223"/>
      <c r="U928" s="223"/>
      <c r="V928" s="223"/>
      <c r="W928" s="223"/>
      <c r="X928" s="223"/>
      <c r="Y928" s="223"/>
      <c r="Z928" s="223"/>
    </row>
    <row r="929" ht="12.75" customHeight="1">
      <c r="A929" s="223"/>
      <c r="B929" s="223"/>
      <c r="C929" s="223"/>
      <c r="D929" s="223"/>
      <c r="E929" s="223"/>
      <c r="F929" s="223"/>
      <c r="G929" s="223"/>
      <c r="H929" s="223"/>
      <c r="I929" s="223"/>
      <c r="J929" s="223"/>
      <c r="K929" s="223"/>
      <c r="L929" s="223"/>
      <c r="M929" s="223"/>
      <c r="N929" s="223"/>
      <c r="O929" s="223"/>
      <c r="P929" s="223"/>
      <c r="Q929" s="223"/>
      <c r="R929" s="223"/>
      <c r="S929" s="223"/>
      <c r="T929" s="223"/>
      <c r="U929" s="223"/>
      <c r="V929" s="223"/>
      <c r="W929" s="223"/>
      <c r="X929" s="223"/>
      <c r="Y929" s="223"/>
      <c r="Z929" s="223"/>
    </row>
    <row r="930" ht="12.75" customHeight="1">
      <c r="A930" s="223"/>
      <c r="B930" s="223"/>
      <c r="C930" s="223"/>
      <c r="D930" s="223"/>
      <c r="E930" s="223"/>
      <c r="F930" s="223"/>
      <c r="G930" s="223"/>
      <c r="H930" s="223"/>
      <c r="I930" s="223"/>
      <c r="J930" s="223"/>
      <c r="K930" s="223"/>
      <c r="L930" s="223"/>
      <c r="M930" s="223"/>
      <c r="N930" s="223"/>
      <c r="O930" s="223"/>
      <c r="P930" s="223"/>
      <c r="Q930" s="223"/>
      <c r="R930" s="223"/>
      <c r="S930" s="223"/>
      <c r="T930" s="223"/>
      <c r="U930" s="223"/>
      <c r="V930" s="223"/>
      <c r="W930" s="223"/>
      <c r="X930" s="223"/>
      <c r="Y930" s="223"/>
      <c r="Z930" s="223"/>
    </row>
    <row r="931" ht="12.75" customHeight="1">
      <c r="A931" s="223"/>
      <c r="B931" s="223"/>
      <c r="C931" s="223"/>
      <c r="D931" s="223"/>
      <c r="E931" s="223"/>
      <c r="F931" s="223"/>
      <c r="G931" s="223"/>
      <c r="H931" s="223"/>
      <c r="I931" s="223"/>
      <c r="J931" s="223"/>
      <c r="K931" s="223"/>
      <c r="L931" s="223"/>
      <c r="M931" s="223"/>
      <c r="N931" s="223"/>
      <c r="O931" s="223"/>
      <c r="P931" s="223"/>
      <c r="Q931" s="223"/>
      <c r="R931" s="223"/>
      <c r="S931" s="223"/>
      <c r="T931" s="223"/>
      <c r="U931" s="223"/>
      <c r="V931" s="223"/>
      <c r="W931" s="223"/>
      <c r="X931" s="223"/>
      <c r="Y931" s="223"/>
      <c r="Z931" s="223"/>
    </row>
    <row r="932" ht="12.75" customHeight="1">
      <c r="A932" s="223"/>
      <c r="B932" s="223"/>
      <c r="C932" s="223"/>
      <c r="D932" s="223"/>
      <c r="E932" s="223"/>
      <c r="F932" s="223"/>
      <c r="G932" s="223"/>
      <c r="H932" s="223"/>
      <c r="I932" s="223"/>
      <c r="J932" s="223"/>
      <c r="K932" s="223"/>
      <c r="L932" s="223"/>
      <c r="M932" s="223"/>
      <c r="N932" s="223"/>
      <c r="O932" s="223"/>
      <c r="P932" s="223"/>
      <c r="Q932" s="223"/>
      <c r="R932" s="223"/>
      <c r="S932" s="223"/>
      <c r="T932" s="223"/>
      <c r="U932" s="223"/>
      <c r="V932" s="223"/>
      <c r="W932" s="223"/>
      <c r="X932" s="223"/>
      <c r="Y932" s="223"/>
      <c r="Z932" s="223"/>
    </row>
    <row r="933" ht="12.75" customHeight="1">
      <c r="A933" s="223"/>
      <c r="B933" s="223"/>
      <c r="C933" s="223"/>
      <c r="D933" s="223"/>
      <c r="E933" s="223"/>
      <c r="F933" s="223"/>
      <c r="G933" s="223"/>
      <c r="H933" s="223"/>
      <c r="I933" s="223"/>
      <c r="J933" s="223"/>
      <c r="K933" s="223"/>
      <c r="L933" s="223"/>
      <c r="M933" s="223"/>
      <c r="N933" s="223"/>
      <c r="O933" s="223"/>
      <c r="P933" s="223"/>
      <c r="Q933" s="223"/>
      <c r="R933" s="223"/>
      <c r="S933" s="223"/>
      <c r="T933" s="223"/>
      <c r="U933" s="223"/>
      <c r="V933" s="223"/>
      <c r="W933" s="223"/>
      <c r="X933" s="223"/>
      <c r="Y933" s="223"/>
      <c r="Z933" s="223"/>
    </row>
    <row r="934" ht="12.75" customHeight="1">
      <c r="A934" s="223"/>
      <c r="B934" s="223"/>
      <c r="C934" s="223"/>
      <c r="D934" s="223"/>
      <c r="E934" s="223"/>
      <c r="F934" s="223"/>
      <c r="G934" s="223"/>
      <c r="H934" s="223"/>
      <c r="I934" s="223"/>
      <c r="J934" s="223"/>
      <c r="K934" s="223"/>
      <c r="L934" s="223"/>
      <c r="M934" s="223"/>
      <c r="N934" s="223"/>
      <c r="O934" s="223"/>
      <c r="P934" s="223"/>
      <c r="Q934" s="223"/>
      <c r="R934" s="223"/>
      <c r="S934" s="223"/>
      <c r="T934" s="223"/>
      <c r="U934" s="223"/>
      <c r="V934" s="223"/>
      <c r="W934" s="223"/>
      <c r="X934" s="223"/>
      <c r="Y934" s="223"/>
      <c r="Z934" s="223"/>
    </row>
    <row r="935" ht="12.75" customHeight="1">
      <c r="A935" s="223"/>
      <c r="B935" s="223"/>
      <c r="C935" s="223"/>
      <c r="D935" s="223"/>
      <c r="E935" s="223"/>
      <c r="F935" s="223"/>
      <c r="G935" s="223"/>
      <c r="H935" s="223"/>
      <c r="I935" s="223"/>
      <c r="J935" s="223"/>
      <c r="K935" s="223"/>
      <c r="L935" s="223"/>
      <c r="M935" s="223"/>
      <c r="N935" s="223"/>
      <c r="O935" s="223"/>
      <c r="P935" s="223"/>
      <c r="Q935" s="223"/>
      <c r="R935" s="223"/>
      <c r="S935" s="223"/>
      <c r="T935" s="223"/>
      <c r="U935" s="223"/>
      <c r="V935" s="223"/>
      <c r="W935" s="223"/>
      <c r="X935" s="223"/>
      <c r="Y935" s="223"/>
      <c r="Z935" s="223"/>
    </row>
    <row r="936" ht="12.75" customHeight="1">
      <c r="A936" s="223"/>
      <c r="B936" s="223"/>
      <c r="C936" s="223"/>
      <c r="D936" s="223"/>
      <c r="E936" s="223"/>
      <c r="F936" s="223"/>
      <c r="G936" s="223"/>
      <c r="H936" s="223"/>
      <c r="I936" s="223"/>
      <c r="J936" s="223"/>
      <c r="K936" s="223"/>
      <c r="L936" s="223"/>
      <c r="M936" s="223"/>
      <c r="N936" s="223"/>
      <c r="O936" s="223"/>
      <c r="P936" s="223"/>
      <c r="Q936" s="223"/>
      <c r="R936" s="223"/>
      <c r="S936" s="223"/>
      <c r="T936" s="223"/>
      <c r="U936" s="223"/>
      <c r="V936" s="223"/>
      <c r="W936" s="223"/>
      <c r="X936" s="223"/>
      <c r="Y936" s="223"/>
      <c r="Z936" s="223"/>
    </row>
    <row r="937" ht="12.75" customHeight="1">
      <c r="A937" s="223"/>
      <c r="B937" s="223"/>
      <c r="C937" s="223"/>
      <c r="D937" s="223"/>
      <c r="E937" s="223"/>
      <c r="F937" s="223"/>
      <c r="G937" s="223"/>
      <c r="H937" s="223"/>
      <c r="I937" s="223"/>
      <c r="J937" s="223"/>
      <c r="K937" s="223"/>
      <c r="L937" s="223"/>
      <c r="M937" s="223"/>
      <c r="N937" s="223"/>
      <c r="O937" s="223"/>
      <c r="P937" s="223"/>
      <c r="Q937" s="223"/>
      <c r="R937" s="223"/>
      <c r="S937" s="223"/>
      <c r="T937" s="223"/>
      <c r="U937" s="223"/>
      <c r="V937" s="223"/>
      <c r="W937" s="223"/>
      <c r="X937" s="223"/>
      <c r="Y937" s="223"/>
      <c r="Z937" s="223"/>
    </row>
    <row r="938" ht="12.75" customHeight="1">
      <c r="A938" s="223"/>
      <c r="B938" s="223"/>
      <c r="C938" s="223"/>
      <c r="D938" s="223"/>
      <c r="E938" s="223"/>
      <c r="F938" s="223"/>
      <c r="G938" s="223"/>
      <c r="H938" s="223"/>
      <c r="I938" s="223"/>
      <c r="J938" s="223"/>
      <c r="K938" s="223"/>
      <c r="L938" s="223"/>
      <c r="M938" s="223"/>
      <c r="N938" s="223"/>
      <c r="O938" s="223"/>
      <c r="P938" s="223"/>
      <c r="Q938" s="223"/>
      <c r="R938" s="223"/>
      <c r="S938" s="223"/>
      <c r="T938" s="223"/>
      <c r="U938" s="223"/>
      <c r="V938" s="223"/>
      <c r="W938" s="223"/>
      <c r="X938" s="223"/>
      <c r="Y938" s="223"/>
      <c r="Z938" s="223"/>
    </row>
    <row r="939" ht="12.75" customHeight="1">
      <c r="A939" s="223"/>
      <c r="B939" s="223"/>
      <c r="C939" s="223"/>
      <c r="D939" s="223"/>
      <c r="E939" s="223"/>
      <c r="F939" s="223"/>
      <c r="G939" s="223"/>
      <c r="H939" s="223"/>
      <c r="I939" s="223"/>
      <c r="J939" s="223"/>
      <c r="K939" s="223"/>
      <c r="L939" s="223"/>
      <c r="M939" s="223"/>
      <c r="N939" s="223"/>
      <c r="O939" s="223"/>
      <c r="P939" s="223"/>
      <c r="Q939" s="223"/>
      <c r="R939" s="223"/>
      <c r="S939" s="223"/>
      <c r="T939" s="223"/>
      <c r="U939" s="223"/>
      <c r="V939" s="223"/>
      <c r="W939" s="223"/>
      <c r="X939" s="223"/>
      <c r="Y939" s="223"/>
      <c r="Z939" s="223"/>
    </row>
    <row r="940" ht="12.75" customHeight="1">
      <c r="A940" s="223"/>
      <c r="B940" s="223"/>
      <c r="C940" s="223"/>
      <c r="D940" s="223"/>
      <c r="E940" s="223"/>
      <c r="F940" s="223"/>
      <c r="G940" s="223"/>
      <c r="H940" s="223"/>
      <c r="I940" s="223"/>
      <c r="J940" s="223"/>
      <c r="K940" s="223"/>
      <c r="L940" s="223"/>
      <c r="M940" s="223"/>
      <c r="N940" s="223"/>
      <c r="O940" s="223"/>
      <c r="P940" s="223"/>
      <c r="Q940" s="223"/>
      <c r="R940" s="223"/>
      <c r="S940" s="223"/>
      <c r="T940" s="223"/>
      <c r="U940" s="223"/>
      <c r="V940" s="223"/>
      <c r="W940" s="223"/>
      <c r="X940" s="223"/>
      <c r="Y940" s="223"/>
      <c r="Z940" s="223"/>
    </row>
    <row r="941" ht="12.75" customHeight="1">
      <c r="A941" s="223"/>
      <c r="B941" s="223"/>
      <c r="C941" s="223"/>
      <c r="D941" s="223"/>
      <c r="E941" s="223"/>
      <c r="F941" s="223"/>
      <c r="G941" s="223"/>
      <c r="H941" s="223"/>
      <c r="I941" s="223"/>
      <c r="J941" s="223"/>
      <c r="K941" s="223"/>
      <c r="L941" s="223"/>
      <c r="M941" s="223"/>
      <c r="N941" s="223"/>
      <c r="O941" s="223"/>
      <c r="P941" s="223"/>
      <c r="Q941" s="223"/>
      <c r="R941" s="223"/>
      <c r="S941" s="223"/>
      <c r="T941" s="223"/>
      <c r="U941" s="223"/>
      <c r="V941" s="223"/>
      <c r="W941" s="223"/>
      <c r="X941" s="223"/>
      <c r="Y941" s="223"/>
      <c r="Z941" s="223"/>
    </row>
    <row r="942" ht="12.75" customHeight="1">
      <c r="A942" s="223"/>
      <c r="B942" s="223"/>
      <c r="C942" s="223"/>
      <c r="D942" s="223"/>
      <c r="E942" s="223"/>
      <c r="F942" s="223"/>
      <c r="G942" s="223"/>
      <c r="H942" s="223"/>
      <c r="I942" s="223"/>
      <c r="J942" s="223"/>
      <c r="K942" s="223"/>
      <c r="L942" s="223"/>
      <c r="M942" s="223"/>
      <c r="N942" s="223"/>
      <c r="O942" s="223"/>
      <c r="P942" s="223"/>
      <c r="Q942" s="223"/>
      <c r="R942" s="223"/>
      <c r="S942" s="223"/>
      <c r="T942" s="223"/>
      <c r="U942" s="223"/>
      <c r="V942" s="223"/>
      <c r="W942" s="223"/>
      <c r="X942" s="223"/>
      <c r="Y942" s="223"/>
      <c r="Z942" s="223"/>
    </row>
    <row r="943" ht="12.75" customHeight="1">
      <c r="A943" s="223"/>
      <c r="B943" s="223"/>
      <c r="C943" s="223"/>
      <c r="D943" s="223"/>
      <c r="E943" s="223"/>
      <c r="F943" s="223"/>
      <c r="G943" s="223"/>
      <c r="H943" s="223"/>
      <c r="I943" s="223"/>
      <c r="J943" s="223"/>
      <c r="K943" s="223"/>
      <c r="L943" s="223"/>
      <c r="M943" s="223"/>
      <c r="N943" s="223"/>
      <c r="O943" s="223"/>
      <c r="P943" s="223"/>
      <c r="Q943" s="223"/>
      <c r="R943" s="223"/>
      <c r="S943" s="223"/>
      <c r="T943" s="223"/>
      <c r="U943" s="223"/>
      <c r="V943" s="223"/>
      <c r="W943" s="223"/>
      <c r="X943" s="223"/>
      <c r="Y943" s="223"/>
      <c r="Z943" s="223"/>
    </row>
    <row r="944" ht="12.75" customHeight="1">
      <c r="A944" s="223"/>
      <c r="B944" s="223"/>
      <c r="C944" s="223"/>
      <c r="D944" s="223"/>
      <c r="E944" s="223"/>
      <c r="F944" s="223"/>
      <c r="G944" s="223"/>
      <c r="H944" s="223"/>
      <c r="I944" s="223"/>
      <c r="J944" s="223"/>
      <c r="K944" s="223"/>
      <c r="L944" s="223"/>
      <c r="M944" s="223"/>
      <c r="N944" s="223"/>
      <c r="O944" s="223"/>
      <c r="P944" s="223"/>
      <c r="Q944" s="223"/>
      <c r="R944" s="223"/>
      <c r="S944" s="223"/>
      <c r="T944" s="223"/>
      <c r="U944" s="223"/>
      <c r="V944" s="223"/>
      <c r="W944" s="223"/>
      <c r="X944" s="223"/>
      <c r="Y944" s="223"/>
      <c r="Z944" s="223"/>
    </row>
    <row r="945" ht="12.75" customHeight="1">
      <c r="A945" s="223"/>
      <c r="B945" s="223"/>
      <c r="C945" s="223"/>
      <c r="D945" s="223"/>
      <c r="E945" s="223"/>
      <c r="F945" s="223"/>
      <c r="G945" s="223"/>
      <c r="H945" s="223"/>
      <c r="I945" s="223"/>
      <c r="J945" s="223"/>
      <c r="K945" s="223"/>
      <c r="L945" s="223"/>
      <c r="M945" s="223"/>
      <c r="N945" s="223"/>
      <c r="O945" s="223"/>
      <c r="P945" s="223"/>
      <c r="Q945" s="223"/>
      <c r="R945" s="223"/>
      <c r="S945" s="223"/>
      <c r="T945" s="223"/>
      <c r="U945" s="223"/>
      <c r="V945" s="223"/>
      <c r="W945" s="223"/>
      <c r="X945" s="223"/>
      <c r="Y945" s="223"/>
      <c r="Z945" s="223"/>
    </row>
    <row r="946" ht="12.75" customHeight="1">
      <c r="A946" s="223"/>
      <c r="B946" s="223"/>
      <c r="C946" s="223"/>
      <c r="D946" s="223"/>
      <c r="E946" s="223"/>
      <c r="F946" s="223"/>
      <c r="G946" s="223"/>
      <c r="H946" s="223"/>
      <c r="I946" s="223"/>
      <c r="J946" s="223"/>
      <c r="K946" s="223"/>
      <c r="L946" s="223"/>
      <c r="M946" s="223"/>
      <c r="N946" s="223"/>
      <c r="O946" s="223"/>
      <c r="P946" s="223"/>
      <c r="Q946" s="223"/>
      <c r="R946" s="223"/>
      <c r="S946" s="223"/>
      <c r="T946" s="223"/>
      <c r="U946" s="223"/>
      <c r="V946" s="223"/>
      <c r="W946" s="223"/>
      <c r="X946" s="223"/>
      <c r="Y946" s="223"/>
      <c r="Z946" s="223"/>
    </row>
    <row r="947" ht="12.75" customHeight="1">
      <c r="A947" s="223"/>
      <c r="B947" s="223"/>
      <c r="C947" s="223"/>
      <c r="D947" s="223"/>
      <c r="E947" s="223"/>
      <c r="F947" s="223"/>
      <c r="G947" s="223"/>
      <c r="H947" s="223"/>
      <c r="I947" s="223"/>
      <c r="J947" s="223"/>
      <c r="K947" s="223"/>
      <c r="L947" s="223"/>
      <c r="M947" s="223"/>
      <c r="N947" s="223"/>
      <c r="O947" s="223"/>
      <c r="P947" s="223"/>
      <c r="Q947" s="223"/>
      <c r="R947" s="223"/>
      <c r="S947" s="223"/>
      <c r="T947" s="223"/>
      <c r="U947" s="223"/>
      <c r="V947" s="223"/>
      <c r="W947" s="223"/>
      <c r="X947" s="223"/>
      <c r="Y947" s="223"/>
      <c r="Z947" s="223"/>
    </row>
    <row r="948" ht="12.75" customHeight="1">
      <c r="A948" s="223"/>
      <c r="B948" s="223"/>
      <c r="C948" s="223"/>
      <c r="D948" s="223"/>
      <c r="E948" s="223"/>
      <c r="F948" s="223"/>
      <c r="G948" s="223"/>
      <c r="H948" s="223"/>
      <c r="I948" s="223"/>
      <c r="J948" s="223"/>
      <c r="K948" s="223"/>
      <c r="L948" s="223"/>
      <c r="M948" s="223"/>
      <c r="N948" s="223"/>
      <c r="O948" s="223"/>
      <c r="P948" s="223"/>
      <c r="Q948" s="223"/>
      <c r="R948" s="223"/>
      <c r="S948" s="223"/>
      <c r="T948" s="223"/>
      <c r="U948" s="223"/>
      <c r="V948" s="223"/>
      <c r="W948" s="223"/>
      <c r="X948" s="223"/>
      <c r="Y948" s="223"/>
      <c r="Z948" s="223"/>
    </row>
    <row r="949" ht="12.75" customHeight="1">
      <c r="A949" s="223"/>
      <c r="B949" s="223"/>
      <c r="C949" s="223"/>
      <c r="D949" s="223"/>
      <c r="E949" s="223"/>
      <c r="F949" s="223"/>
      <c r="G949" s="223"/>
      <c r="H949" s="223"/>
      <c r="I949" s="223"/>
      <c r="J949" s="223"/>
      <c r="K949" s="223"/>
      <c r="L949" s="223"/>
      <c r="M949" s="223"/>
      <c r="N949" s="223"/>
      <c r="O949" s="223"/>
      <c r="P949" s="223"/>
      <c r="Q949" s="223"/>
      <c r="R949" s="223"/>
      <c r="S949" s="223"/>
      <c r="T949" s="223"/>
      <c r="U949" s="223"/>
      <c r="V949" s="223"/>
      <c r="W949" s="223"/>
      <c r="X949" s="223"/>
      <c r="Y949" s="223"/>
      <c r="Z949" s="223"/>
    </row>
    <row r="950" ht="12.75" customHeight="1">
      <c r="A950" s="223"/>
      <c r="B950" s="223"/>
      <c r="C950" s="223"/>
      <c r="D950" s="223"/>
      <c r="E950" s="223"/>
      <c r="F950" s="223"/>
      <c r="G950" s="223"/>
      <c r="H950" s="223"/>
      <c r="I950" s="223"/>
      <c r="J950" s="223"/>
      <c r="K950" s="223"/>
      <c r="L950" s="223"/>
      <c r="M950" s="223"/>
      <c r="N950" s="223"/>
      <c r="O950" s="223"/>
      <c r="P950" s="223"/>
      <c r="Q950" s="223"/>
      <c r="R950" s="223"/>
      <c r="S950" s="223"/>
      <c r="T950" s="223"/>
      <c r="U950" s="223"/>
      <c r="V950" s="223"/>
      <c r="W950" s="223"/>
      <c r="X950" s="223"/>
      <c r="Y950" s="223"/>
      <c r="Z950" s="223"/>
    </row>
    <row r="951" ht="12.75" customHeight="1">
      <c r="A951" s="223"/>
      <c r="B951" s="223"/>
      <c r="C951" s="223"/>
      <c r="D951" s="223"/>
      <c r="E951" s="223"/>
      <c r="F951" s="223"/>
      <c r="G951" s="223"/>
      <c r="H951" s="223"/>
      <c r="I951" s="223"/>
      <c r="J951" s="223"/>
      <c r="K951" s="223"/>
      <c r="L951" s="223"/>
      <c r="M951" s="223"/>
      <c r="N951" s="223"/>
      <c r="O951" s="223"/>
      <c r="P951" s="223"/>
      <c r="Q951" s="223"/>
      <c r="R951" s="223"/>
      <c r="S951" s="223"/>
      <c r="T951" s="223"/>
      <c r="U951" s="223"/>
      <c r="V951" s="223"/>
      <c r="W951" s="223"/>
      <c r="X951" s="223"/>
      <c r="Y951" s="223"/>
      <c r="Z951" s="223"/>
    </row>
    <row r="952" ht="12.75" customHeight="1">
      <c r="A952" s="223"/>
      <c r="B952" s="223"/>
      <c r="C952" s="223"/>
      <c r="D952" s="223"/>
      <c r="E952" s="223"/>
      <c r="F952" s="223"/>
      <c r="G952" s="223"/>
      <c r="H952" s="223"/>
      <c r="I952" s="223"/>
      <c r="J952" s="223"/>
      <c r="K952" s="223"/>
      <c r="L952" s="223"/>
      <c r="M952" s="223"/>
      <c r="N952" s="223"/>
      <c r="O952" s="223"/>
      <c r="P952" s="223"/>
      <c r="Q952" s="223"/>
      <c r="R952" s="223"/>
      <c r="S952" s="223"/>
      <c r="T952" s="223"/>
      <c r="U952" s="223"/>
      <c r="V952" s="223"/>
      <c r="W952" s="223"/>
      <c r="X952" s="223"/>
      <c r="Y952" s="223"/>
      <c r="Z952" s="223"/>
    </row>
    <row r="953" ht="12.75" customHeight="1">
      <c r="A953" s="223"/>
      <c r="B953" s="223"/>
      <c r="C953" s="223"/>
      <c r="D953" s="223"/>
      <c r="E953" s="223"/>
      <c r="F953" s="223"/>
      <c r="G953" s="223"/>
      <c r="H953" s="223"/>
      <c r="I953" s="223"/>
      <c r="J953" s="223"/>
      <c r="K953" s="223"/>
      <c r="L953" s="223"/>
      <c r="M953" s="223"/>
      <c r="N953" s="223"/>
      <c r="O953" s="223"/>
      <c r="P953" s="223"/>
      <c r="Q953" s="223"/>
      <c r="R953" s="223"/>
      <c r="S953" s="223"/>
      <c r="T953" s="223"/>
      <c r="U953" s="223"/>
      <c r="V953" s="223"/>
      <c r="W953" s="223"/>
      <c r="X953" s="223"/>
      <c r="Y953" s="223"/>
      <c r="Z953" s="223"/>
    </row>
    <row r="954" ht="12.75" customHeight="1">
      <c r="A954" s="223"/>
      <c r="B954" s="223"/>
      <c r="C954" s="223"/>
      <c r="D954" s="223"/>
      <c r="E954" s="223"/>
      <c r="F954" s="223"/>
      <c r="G954" s="223"/>
      <c r="H954" s="223"/>
      <c r="I954" s="223"/>
      <c r="J954" s="223"/>
      <c r="K954" s="223"/>
      <c r="L954" s="223"/>
      <c r="M954" s="223"/>
      <c r="N954" s="223"/>
      <c r="O954" s="223"/>
      <c r="P954" s="223"/>
      <c r="Q954" s="223"/>
      <c r="R954" s="223"/>
      <c r="S954" s="223"/>
      <c r="T954" s="223"/>
      <c r="U954" s="223"/>
      <c r="V954" s="223"/>
      <c r="W954" s="223"/>
      <c r="X954" s="223"/>
      <c r="Y954" s="223"/>
      <c r="Z954" s="223"/>
    </row>
    <row r="955" ht="12.75" customHeight="1">
      <c r="A955" s="223"/>
      <c r="B955" s="223"/>
      <c r="C955" s="223"/>
      <c r="D955" s="223"/>
      <c r="E955" s="223"/>
      <c r="F955" s="223"/>
      <c r="G955" s="223"/>
      <c r="H955" s="223"/>
      <c r="I955" s="223"/>
      <c r="J955" s="223"/>
      <c r="K955" s="223"/>
      <c r="L955" s="223"/>
      <c r="M955" s="223"/>
      <c r="N955" s="223"/>
      <c r="O955" s="223"/>
      <c r="P955" s="223"/>
      <c r="Q955" s="223"/>
      <c r="R955" s="223"/>
      <c r="S955" s="223"/>
      <c r="T955" s="223"/>
      <c r="U955" s="223"/>
      <c r="V955" s="223"/>
      <c r="W955" s="223"/>
      <c r="X955" s="223"/>
      <c r="Y955" s="223"/>
      <c r="Z955" s="223"/>
    </row>
    <row r="956" ht="12.75" customHeight="1">
      <c r="A956" s="223"/>
      <c r="B956" s="223"/>
      <c r="C956" s="223"/>
      <c r="D956" s="223"/>
      <c r="E956" s="223"/>
      <c r="F956" s="223"/>
      <c r="G956" s="223"/>
      <c r="H956" s="223"/>
      <c r="I956" s="223"/>
      <c r="J956" s="223"/>
      <c r="K956" s="223"/>
      <c r="L956" s="223"/>
      <c r="M956" s="223"/>
      <c r="N956" s="223"/>
      <c r="O956" s="223"/>
      <c r="P956" s="223"/>
      <c r="Q956" s="223"/>
      <c r="R956" s="223"/>
      <c r="S956" s="223"/>
      <c r="T956" s="223"/>
      <c r="U956" s="223"/>
      <c r="V956" s="223"/>
      <c r="W956" s="223"/>
      <c r="X956" s="223"/>
      <c r="Y956" s="223"/>
      <c r="Z956" s="223"/>
    </row>
    <row r="957" ht="12.75" customHeight="1">
      <c r="A957" s="223"/>
      <c r="B957" s="223"/>
      <c r="C957" s="223"/>
      <c r="D957" s="223"/>
      <c r="E957" s="223"/>
      <c r="F957" s="223"/>
      <c r="G957" s="223"/>
      <c r="H957" s="223"/>
      <c r="I957" s="223"/>
      <c r="J957" s="223"/>
      <c r="K957" s="223"/>
      <c r="L957" s="223"/>
      <c r="M957" s="223"/>
      <c r="N957" s="223"/>
      <c r="O957" s="223"/>
      <c r="P957" s="223"/>
      <c r="Q957" s="223"/>
      <c r="R957" s="223"/>
      <c r="S957" s="223"/>
      <c r="T957" s="223"/>
      <c r="U957" s="223"/>
      <c r="V957" s="223"/>
      <c r="W957" s="223"/>
      <c r="X957" s="223"/>
      <c r="Y957" s="223"/>
      <c r="Z957" s="223"/>
    </row>
    <row r="958" ht="12.75" customHeight="1">
      <c r="A958" s="223"/>
      <c r="B958" s="223"/>
      <c r="C958" s="223"/>
      <c r="D958" s="223"/>
      <c r="E958" s="223"/>
      <c r="F958" s="223"/>
      <c r="G958" s="223"/>
      <c r="H958" s="223"/>
      <c r="I958" s="223"/>
      <c r="J958" s="223"/>
      <c r="K958" s="223"/>
      <c r="L958" s="223"/>
      <c r="M958" s="223"/>
      <c r="N958" s="223"/>
      <c r="O958" s="223"/>
      <c r="P958" s="223"/>
      <c r="Q958" s="223"/>
      <c r="R958" s="223"/>
      <c r="S958" s="223"/>
      <c r="T958" s="223"/>
      <c r="U958" s="223"/>
      <c r="V958" s="223"/>
      <c r="W958" s="223"/>
      <c r="X958" s="223"/>
      <c r="Y958" s="223"/>
      <c r="Z958" s="223"/>
    </row>
    <row r="959" ht="12.75" customHeight="1">
      <c r="A959" s="223"/>
      <c r="B959" s="223"/>
      <c r="C959" s="223"/>
      <c r="D959" s="223"/>
      <c r="E959" s="223"/>
      <c r="F959" s="223"/>
      <c r="G959" s="223"/>
      <c r="H959" s="223"/>
      <c r="I959" s="223"/>
      <c r="J959" s="223"/>
      <c r="K959" s="223"/>
      <c r="L959" s="223"/>
      <c r="M959" s="223"/>
      <c r="N959" s="223"/>
      <c r="O959" s="223"/>
      <c r="P959" s="223"/>
      <c r="Q959" s="223"/>
      <c r="R959" s="223"/>
      <c r="S959" s="223"/>
      <c r="T959" s="223"/>
      <c r="U959" s="223"/>
      <c r="V959" s="223"/>
      <c r="W959" s="223"/>
      <c r="X959" s="223"/>
      <c r="Y959" s="223"/>
      <c r="Z959" s="223"/>
    </row>
    <row r="960" ht="12.75" customHeight="1">
      <c r="A960" s="223"/>
      <c r="B960" s="223"/>
      <c r="C960" s="223"/>
      <c r="D960" s="223"/>
      <c r="E960" s="223"/>
      <c r="F960" s="223"/>
      <c r="G960" s="223"/>
      <c r="H960" s="223"/>
      <c r="I960" s="223"/>
      <c r="J960" s="223"/>
      <c r="K960" s="223"/>
      <c r="L960" s="223"/>
      <c r="M960" s="223"/>
      <c r="N960" s="223"/>
      <c r="O960" s="223"/>
      <c r="P960" s="223"/>
      <c r="Q960" s="223"/>
      <c r="R960" s="223"/>
      <c r="S960" s="223"/>
      <c r="T960" s="223"/>
      <c r="U960" s="223"/>
      <c r="V960" s="223"/>
      <c r="W960" s="223"/>
      <c r="X960" s="223"/>
      <c r="Y960" s="223"/>
      <c r="Z960" s="223"/>
    </row>
    <row r="961" ht="12.75" customHeight="1">
      <c r="A961" s="223"/>
      <c r="B961" s="223"/>
      <c r="C961" s="223"/>
      <c r="D961" s="223"/>
      <c r="E961" s="223"/>
      <c r="F961" s="223"/>
      <c r="G961" s="223"/>
      <c r="H961" s="223"/>
      <c r="I961" s="223"/>
      <c r="J961" s="223"/>
      <c r="K961" s="223"/>
      <c r="L961" s="223"/>
      <c r="M961" s="223"/>
      <c r="N961" s="223"/>
      <c r="O961" s="223"/>
      <c r="P961" s="223"/>
      <c r="Q961" s="223"/>
      <c r="R961" s="223"/>
      <c r="S961" s="223"/>
      <c r="T961" s="223"/>
      <c r="U961" s="223"/>
      <c r="V961" s="223"/>
      <c r="W961" s="223"/>
      <c r="X961" s="223"/>
      <c r="Y961" s="223"/>
      <c r="Z961" s="223"/>
    </row>
    <row r="962" ht="12.75" customHeight="1">
      <c r="A962" s="223"/>
      <c r="B962" s="223"/>
      <c r="C962" s="223"/>
      <c r="D962" s="223"/>
      <c r="E962" s="223"/>
      <c r="F962" s="223"/>
      <c r="G962" s="223"/>
      <c r="H962" s="223"/>
      <c r="I962" s="223"/>
      <c r="J962" s="223"/>
      <c r="K962" s="223"/>
      <c r="L962" s="223"/>
      <c r="M962" s="223"/>
      <c r="N962" s="223"/>
      <c r="O962" s="223"/>
      <c r="P962" s="223"/>
      <c r="Q962" s="223"/>
      <c r="R962" s="223"/>
      <c r="S962" s="223"/>
      <c r="T962" s="223"/>
      <c r="U962" s="223"/>
      <c r="V962" s="223"/>
      <c r="W962" s="223"/>
      <c r="X962" s="223"/>
      <c r="Y962" s="223"/>
      <c r="Z962" s="223"/>
    </row>
    <row r="963" ht="12.75" customHeight="1">
      <c r="A963" s="223"/>
      <c r="B963" s="223"/>
      <c r="C963" s="223"/>
      <c r="D963" s="223"/>
      <c r="E963" s="223"/>
      <c r="F963" s="223"/>
      <c r="G963" s="223"/>
      <c r="H963" s="223"/>
      <c r="I963" s="223"/>
      <c r="J963" s="223"/>
      <c r="K963" s="223"/>
      <c r="L963" s="223"/>
      <c r="M963" s="223"/>
      <c r="N963" s="223"/>
      <c r="O963" s="223"/>
      <c r="P963" s="223"/>
      <c r="Q963" s="223"/>
      <c r="R963" s="223"/>
      <c r="S963" s="223"/>
      <c r="T963" s="223"/>
      <c r="U963" s="223"/>
      <c r="V963" s="223"/>
      <c r="W963" s="223"/>
      <c r="X963" s="223"/>
      <c r="Y963" s="223"/>
      <c r="Z963" s="223"/>
    </row>
    <row r="964" ht="12.75" customHeight="1">
      <c r="A964" s="223"/>
      <c r="B964" s="223"/>
      <c r="C964" s="223"/>
      <c r="D964" s="223"/>
      <c r="E964" s="223"/>
      <c r="F964" s="223"/>
      <c r="G964" s="223"/>
      <c r="H964" s="223"/>
      <c r="I964" s="223"/>
      <c r="J964" s="223"/>
      <c r="K964" s="223"/>
      <c r="L964" s="223"/>
      <c r="M964" s="223"/>
      <c r="N964" s="223"/>
      <c r="O964" s="223"/>
      <c r="P964" s="223"/>
      <c r="Q964" s="223"/>
      <c r="R964" s="223"/>
      <c r="S964" s="223"/>
      <c r="T964" s="223"/>
      <c r="U964" s="223"/>
      <c r="V964" s="223"/>
      <c r="W964" s="223"/>
      <c r="X964" s="223"/>
      <c r="Y964" s="223"/>
      <c r="Z964" s="223"/>
    </row>
    <row r="965" ht="12.75" customHeight="1">
      <c r="A965" s="223"/>
      <c r="B965" s="223"/>
      <c r="C965" s="223"/>
      <c r="D965" s="223"/>
      <c r="E965" s="223"/>
      <c r="F965" s="223"/>
      <c r="G965" s="223"/>
      <c r="H965" s="223"/>
      <c r="I965" s="223"/>
      <c r="J965" s="223"/>
      <c r="K965" s="223"/>
      <c r="L965" s="223"/>
      <c r="M965" s="223"/>
      <c r="N965" s="223"/>
      <c r="O965" s="223"/>
      <c r="P965" s="223"/>
      <c r="Q965" s="223"/>
      <c r="R965" s="223"/>
      <c r="S965" s="223"/>
      <c r="T965" s="223"/>
      <c r="U965" s="223"/>
      <c r="V965" s="223"/>
      <c r="W965" s="223"/>
      <c r="X965" s="223"/>
      <c r="Y965" s="223"/>
      <c r="Z965" s="223"/>
    </row>
    <row r="966" ht="12.75" customHeight="1">
      <c r="A966" s="223"/>
      <c r="B966" s="223"/>
      <c r="C966" s="223"/>
      <c r="D966" s="223"/>
      <c r="E966" s="223"/>
      <c r="F966" s="223"/>
      <c r="G966" s="223"/>
      <c r="H966" s="223"/>
      <c r="I966" s="223"/>
      <c r="J966" s="223"/>
      <c r="K966" s="223"/>
      <c r="L966" s="223"/>
      <c r="M966" s="223"/>
      <c r="N966" s="223"/>
      <c r="O966" s="223"/>
      <c r="P966" s="223"/>
      <c r="Q966" s="223"/>
      <c r="R966" s="223"/>
      <c r="S966" s="223"/>
      <c r="T966" s="223"/>
      <c r="U966" s="223"/>
      <c r="V966" s="223"/>
      <c r="W966" s="223"/>
      <c r="X966" s="223"/>
      <c r="Y966" s="223"/>
      <c r="Z966" s="223"/>
    </row>
    <row r="967" ht="12.75" customHeight="1">
      <c r="A967" s="223"/>
      <c r="B967" s="223"/>
      <c r="C967" s="223"/>
      <c r="D967" s="223"/>
      <c r="E967" s="223"/>
      <c r="F967" s="223"/>
      <c r="G967" s="223"/>
      <c r="H967" s="223"/>
      <c r="I967" s="223"/>
      <c r="J967" s="223"/>
      <c r="K967" s="223"/>
      <c r="L967" s="223"/>
      <c r="M967" s="223"/>
      <c r="N967" s="223"/>
      <c r="O967" s="223"/>
      <c r="P967" s="223"/>
      <c r="Q967" s="223"/>
      <c r="R967" s="223"/>
      <c r="S967" s="223"/>
      <c r="T967" s="223"/>
      <c r="U967" s="223"/>
      <c r="V967" s="223"/>
      <c r="W967" s="223"/>
      <c r="X967" s="223"/>
      <c r="Y967" s="223"/>
      <c r="Z967" s="223"/>
    </row>
    <row r="968" ht="12.75" customHeight="1">
      <c r="A968" s="223"/>
      <c r="B968" s="223"/>
      <c r="C968" s="223"/>
      <c r="D968" s="223"/>
      <c r="E968" s="223"/>
      <c r="F968" s="223"/>
      <c r="G968" s="223"/>
      <c r="H968" s="223"/>
      <c r="I968" s="223"/>
      <c r="J968" s="223"/>
      <c r="K968" s="223"/>
      <c r="L968" s="223"/>
      <c r="M968" s="223"/>
      <c r="N968" s="223"/>
      <c r="O968" s="223"/>
      <c r="P968" s="223"/>
      <c r="Q968" s="223"/>
      <c r="R968" s="223"/>
      <c r="S968" s="223"/>
      <c r="T968" s="223"/>
      <c r="U968" s="223"/>
      <c r="V968" s="223"/>
      <c r="W968" s="223"/>
      <c r="X968" s="223"/>
      <c r="Y968" s="223"/>
      <c r="Z968" s="223"/>
    </row>
    <row r="969" ht="12.75" customHeight="1">
      <c r="A969" s="223"/>
      <c r="B969" s="223"/>
      <c r="C969" s="223"/>
      <c r="D969" s="223"/>
      <c r="E969" s="223"/>
      <c r="F969" s="223"/>
      <c r="G969" s="223"/>
      <c r="H969" s="223"/>
      <c r="I969" s="223"/>
      <c r="J969" s="223"/>
      <c r="K969" s="223"/>
      <c r="L969" s="223"/>
      <c r="M969" s="223"/>
      <c r="N969" s="223"/>
      <c r="O969" s="223"/>
      <c r="P969" s="223"/>
      <c r="Q969" s="223"/>
      <c r="R969" s="223"/>
      <c r="S969" s="223"/>
      <c r="T969" s="223"/>
      <c r="U969" s="223"/>
      <c r="V969" s="223"/>
      <c r="W969" s="223"/>
      <c r="X969" s="223"/>
      <c r="Y969" s="223"/>
      <c r="Z969" s="223"/>
    </row>
    <row r="970" ht="12.75" customHeight="1">
      <c r="A970" s="223"/>
      <c r="B970" s="223"/>
      <c r="C970" s="223"/>
      <c r="D970" s="223"/>
      <c r="E970" s="223"/>
      <c r="F970" s="223"/>
      <c r="G970" s="223"/>
      <c r="H970" s="223"/>
      <c r="I970" s="223"/>
      <c r="J970" s="223"/>
      <c r="K970" s="223"/>
      <c r="L970" s="223"/>
      <c r="M970" s="223"/>
      <c r="N970" s="223"/>
      <c r="O970" s="223"/>
      <c r="P970" s="223"/>
      <c r="Q970" s="223"/>
      <c r="R970" s="223"/>
      <c r="S970" s="223"/>
      <c r="T970" s="223"/>
      <c r="U970" s="223"/>
      <c r="V970" s="223"/>
      <c r="W970" s="223"/>
      <c r="X970" s="223"/>
      <c r="Y970" s="223"/>
      <c r="Z970" s="223"/>
    </row>
    <row r="971" ht="12.75" customHeight="1">
      <c r="A971" s="223"/>
      <c r="B971" s="223"/>
      <c r="C971" s="223"/>
      <c r="D971" s="223"/>
      <c r="E971" s="223"/>
      <c r="F971" s="223"/>
      <c r="G971" s="223"/>
      <c r="H971" s="223"/>
      <c r="I971" s="223"/>
      <c r="J971" s="223"/>
      <c r="K971" s="223"/>
      <c r="L971" s="223"/>
      <c r="M971" s="223"/>
      <c r="N971" s="223"/>
      <c r="O971" s="223"/>
      <c r="P971" s="223"/>
      <c r="Q971" s="223"/>
      <c r="R971" s="223"/>
      <c r="S971" s="223"/>
      <c r="T971" s="223"/>
      <c r="U971" s="223"/>
      <c r="V971" s="223"/>
      <c r="W971" s="223"/>
      <c r="X971" s="223"/>
      <c r="Y971" s="223"/>
      <c r="Z971" s="223"/>
    </row>
    <row r="972" ht="12.75" customHeight="1">
      <c r="A972" s="223"/>
      <c r="B972" s="223"/>
      <c r="C972" s="223"/>
      <c r="D972" s="223"/>
      <c r="E972" s="223"/>
      <c r="F972" s="223"/>
      <c r="G972" s="223"/>
      <c r="H972" s="223"/>
      <c r="I972" s="223"/>
      <c r="J972" s="223"/>
      <c r="K972" s="223"/>
      <c r="L972" s="223"/>
      <c r="M972" s="223"/>
      <c r="N972" s="223"/>
      <c r="O972" s="223"/>
      <c r="P972" s="223"/>
      <c r="Q972" s="223"/>
      <c r="R972" s="223"/>
      <c r="S972" s="223"/>
      <c r="T972" s="223"/>
      <c r="U972" s="223"/>
      <c r="V972" s="223"/>
      <c r="W972" s="223"/>
      <c r="X972" s="223"/>
      <c r="Y972" s="223"/>
      <c r="Z972" s="223"/>
    </row>
    <row r="973" ht="12.75" customHeight="1">
      <c r="A973" s="223"/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</row>
    <row r="974" ht="12.75" customHeight="1">
      <c r="A974" s="223"/>
      <c r="B974" s="223"/>
      <c r="C974" s="223"/>
      <c r="D974" s="223"/>
      <c r="E974" s="223"/>
      <c r="F974" s="223"/>
      <c r="G974" s="223"/>
      <c r="H974" s="223"/>
      <c r="I974" s="223"/>
      <c r="J974" s="223"/>
      <c r="K974" s="223"/>
      <c r="L974" s="223"/>
      <c r="M974" s="223"/>
      <c r="N974" s="223"/>
      <c r="O974" s="223"/>
      <c r="P974" s="223"/>
      <c r="Q974" s="223"/>
      <c r="R974" s="223"/>
      <c r="S974" s="223"/>
      <c r="T974" s="223"/>
      <c r="U974" s="223"/>
      <c r="V974" s="223"/>
      <c r="W974" s="223"/>
      <c r="X974" s="223"/>
      <c r="Y974" s="223"/>
      <c r="Z974" s="223"/>
    </row>
    <row r="975" ht="12.75" customHeight="1">
      <c r="A975" s="223"/>
      <c r="B975" s="223"/>
      <c r="C975" s="223"/>
      <c r="D975" s="223"/>
      <c r="E975" s="223"/>
      <c r="F975" s="223"/>
      <c r="G975" s="223"/>
      <c r="H975" s="223"/>
      <c r="I975" s="223"/>
      <c r="J975" s="223"/>
      <c r="K975" s="223"/>
      <c r="L975" s="223"/>
      <c r="M975" s="223"/>
      <c r="N975" s="223"/>
      <c r="O975" s="223"/>
      <c r="P975" s="223"/>
      <c r="Q975" s="223"/>
      <c r="R975" s="223"/>
      <c r="S975" s="223"/>
      <c r="T975" s="223"/>
      <c r="U975" s="223"/>
      <c r="V975" s="223"/>
      <c r="W975" s="223"/>
      <c r="X975" s="223"/>
      <c r="Y975" s="223"/>
      <c r="Z975" s="223"/>
    </row>
    <row r="976" ht="12.75" customHeight="1">
      <c r="A976" s="223"/>
      <c r="B976" s="223"/>
      <c r="C976" s="223"/>
      <c r="D976" s="223"/>
      <c r="E976" s="223"/>
      <c r="F976" s="223"/>
      <c r="G976" s="223"/>
      <c r="H976" s="223"/>
      <c r="I976" s="223"/>
      <c r="J976" s="223"/>
      <c r="K976" s="223"/>
      <c r="L976" s="223"/>
      <c r="M976" s="223"/>
      <c r="N976" s="223"/>
      <c r="O976" s="223"/>
      <c r="P976" s="223"/>
      <c r="Q976" s="223"/>
      <c r="R976" s="223"/>
      <c r="S976" s="223"/>
      <c r="T976" s="223"/>
      <c r="U976" s="223"/>
      <c r="V976" s="223"/>
      <c r="W976" s="223"/>
      <c r="X976" s="223"/>
      <c r="Y976" s="223"/>
      <c r="Z976" s="223"/>
    </row>
    <row r="977" ht="12.75" customHeight="1">
      <c r="A977" s="223"/>
      <c r="B977" s="223"/>
      <c r="C977" s="223"/>
      <c r="D977" s="223"/>
      <c r="E977" s="223"/>
      <c r="F977" s="223"/>
      <c r="G977" s="223"/>
      <c r="H977" s="223"/>
      <c r="I977" s="223"/>
      <c r="J977" s="223"/>
      <c r="K977" s="223"/>
      <c r="L977" s="223"/>
      <c r="M977" s="223"/>
      <c r="N977" s="223"/>
      <c r="O977" s="223"/>
      <c r="P977" s="223"/>
      <c r="Q977" s="223"/>
      <c r="R977" s="223"/>
      <c r="S977" s="223"/>
      <c r="T977" s="223"/>
      <c r="U977" s="223"/>
      <c r="V977" s="223"/>
      <c r="W977" s="223"/>
      <c r="X977" s="223"/>
      <c r="Y977" s="223"/>
      <c r="Z977" s="223"/>
    </row>
    <row r="978" ht="12.75" customHeight="1">
      <c r="A978" s="223"/>
      <c r="B978" s="223"/>
      <c r="C978" s="223"/>
      <c r="D978" s="223"/>
      <c r="E978" s="223"/>
      <c r="F978" s="223"/>
      <c r="G978" s="223"/>
      <c r="H978" s="223"/>
      <c r="I978" s="223"/>
      <c r="J978" s="223"/>
      <c r="K978" s="223"/>
      <c r="L978" s="223"/>
      <c r="M978" s="223"/>
      <c r="N978" s="223"/>
      <c r="O978" s="223"/>
      <c r="P978" s="223"/>
      <c r="Q978" s="223"/>
      <c r="R978" s="223"/>
      <c r="S978" s="223"/>
      <c r="T978" s="223"/>
      <c r="U978" s="223"/>
      <c r="V978" s="223"/>
      <c r="W978" s="223"/>
      <c r="X978" s="223"/>
      <c r="Y978" s="223"/>
      <c r="Z978" s="223"/>
    </row>
    <row r="979" ht="12.75" customHeight="1">
      <c r="A979" s="223"/>
      <c r="B979" s="223"/>
      <c r="C979" s="223"/>
      <c r="D979" s="223"/>
      <c r="E979" s="223"/>
      <c r="F979" s="223"/>
      <c r="G979" s="223"/>
      <c r="H979" s="223"/>
      <c r="I979" s="223"/>
      <c r="J979" s="223"/>
      <c r="K979" s="223"/>
      <c r="L979" s="223"/>
      <c r="M979" s="223"/>
      <c r="N979" s="223"/>
      <c r="O979" s="223"/>
      <c r="P979" s="223"/>
      <c r="Q979" s="223"/>
      <c r="R979" s="223"/>
      <c r="S979" s="223"/>
      <c r="T979" s="223"/>
      <c r="U979" s="223"/>
      <c r="V979" s="223"/>
      <c r="W979" s="223"/>
      <c r="X979" s="223"/>
      <c r="Y979" s="223"/>
      <c r="Z979" s="223"/>
    </row>
    <row r="980" ht="12.75" customHeight="1">
      <c r="A980" s="223"/>
      <c r="B980" s="223"/>
      <c r="C980" s="223"/>
      <c r="D980" s="223"/>
      <c r="E980" s="223"/>
      <c r="F980" s="223"/>
      <c r="G980" s="223"/>
      <c r="H980" s="223"/>
      <c r="I980" s="223"/>
      <c r="J980" s="223"/>
      <c r="K980" s="223"/>
      <c r="L980" s="223"/>
      <c r="M980" s="223"/>
      <c r="N980" s="223"/>
      <c r="O980" s="223"/>
      <c r="P980" s="223"/>
      <c r="Q980" s="223"/>
      <c r="R980" s="223"/>
      <c r="S980" s="223"/>
      <c r="T980" s="223"/>
      <c r="U980" s="223"/>
      <c r="V980" s="223"/>
      <c r="W980" s="223"/>
      <c r="X980" s="223"/>
      <c r="Y980" s="223"/>
      <c r="Z980" s="223"/>
    </row>
    <row r="981" ht="12.75" customHeight="1">
      <c r="A981" s="223"/>
      <c r="B981" s="223"/>
      <c r="C981" s="223"/>
      <c r="D981" s="223"/>
      <c r="E981" s="223"/>
      <c r="F981" s="223"/>
      <c r="G981" s="223"/>
      <c r="H981" s="223"/>
      <c r="I981" s="223"/>
      <c r="J981" s="223"/>
      <c r="K981" s="223"/>
      <c r="L981" s="223"/>
      <c r="M981" s="223"/>
      <c r="N981" s="223"/>
      <c r="O981" s="223"/>
      <c r="P981" s="223"/>
      <c r="Q981" s="223"/>
      <c r="R981" s="223"/>
      <c r="S981" s="223"/>
      <c r="T981" s="223"/>
      <c r="U981" s="223"/>
      <c r="V981" s="223"/>
      <c r="W981" s="223"/>
      <c r="X981" s="223"/>
      <c r="Y981" s="223"/>
      <c r="Z981" s="223"/>
    </row>
    <row r="982" ht="12.75" customHeight="1">
      <c r="A982" s="223"/>
      <c r="B982" s="223"/>
      <c r="C982" s="223"/>
      <c r="D982" s="223"/>
      <c r="E982" s="223"/>
      <c r="F982" s="223"/>
      <c r="G982" s="223"/>
      <c r="H982" s="223"/>
      <c r="I982" s="223"/>
      <c r="J982" s="223"/>
      <c r="K982" s="223"/>
      <c r="L982" s="223"/>
      <c r="M982" s="223"/>
      <c r="N982" s="223"/>
      <c r="O982" s="223"/>
      <c r="P982" s="223"/>
      <c r="Q982" s="223"/>
      <c r="R982" s="223"/>
      <c r="S982" s="223"/>
      <c r="T982" s="223"/>
      <c r="U982" s="223"/>
      <c r="V982" s="223"/>
      <c r="W982" s="223"/>
      <c r="X982" s="223"/>
      <c r="Y982" s="223"/>
      <c r="Z982" s="223"/>
    </row>
    <row r="983" ht="12.75" customHeight="1">
      <c r="A983" s="223"/>
      <c r="B983" s="223"/>
      <c r="C983" s="223"/>
      <c r="D983" s="223"/>
      <c r="E983" s="223"/>
      <c r="F983" s="223"/>
      <c r="G983" s="223"/>
      <c r="H983" s="223"/>
      <c r="I983" s="223"/>
      <c r="J983" s="223"/>
      <c r="K983" s="223"/>
      <c r="L983" s="223"/>
      <c r="M983" s="223"/>
      <c r="N983" s="223"/>
      <c r="O983" s="223"/>
      <c r="P983" s="223"/>
      <c r="Q983" s="223"/>
      <c r="R983" s="223"/>
      <c r="S983" s="223"/>
      <c r="T983" s="223"/>
      <c r="U983" s="223"/>
      <c r="V983" s="223"/>
      <c r="W983" s="223"/>
      <c r="X983" s="223"/>
      <c r="Y983" s="223"/>
      <c r="Z983" s="223"/>
    </row>
    <row r="984" ht="12.75" customHeight="1">
      <c r="A984" s="223"/>
      <c r="B984" s="223"/>
      <c r="C984" s="223"/>
      <c r="D984" s="223"/>
      <c r="E984" s="223"/>
      <c r="F984" s="223"/>
      <c r="G984" s="223"/>
      <c r="H984" s="223"/>
      <c r="I984" s="223"/>
      <c r="J984" s="223"/>
      <c r="K984" s="223"/>
      <c r="L984" s="223"/>
      <c r="M984" s="223"/>
      <c r="N984" s="223"/>
      <c r="O984" s="223"/>
      <c r="P984" s="223"/>
      <c r="Q984" s="223"/>
      <c r="R984" s="223"/>
      <c r="S984" s="223"/>
      <c r="T984" s="223"/>
      <c r="U984" s="223"/>
      <c r="V984" s="223"/>
      <c r="W984" s="223"/>
      <c r="X984" s="223"/>
      <c r="Y984" s="223"/>
      <c r="Z984" s="223"/>
    </row>
    <row r="985" ht="12.75" customHeight="1">
      <c r="A985" s="223"/>
      <c r="B985" s="223"/>
      <c r="C985" s="223"/>
      <c r="D985" s="223"/>
      <c r="E985" s="223"/>
      <c r="F985" s="223"/>
      <c r="G985" s="223"/>
      <c r="H985" s="223"/>
      <c r="I985" s="223"/>
      <c r="J985" s="223"/>
      <c r="K985" s="223"/>
      <c r="L985" s="223"/>
      <c r="M985" s="223"/>
      <c r="N985" s="223"/>
      <c r="O985" s="223"/>
      <c r="P985" s="223"/>
      <c r="Q985" s="223"/>
      <c r="R985" s="223"/>
      <c r="S985" s="223"/>
      <c r="T985" s="223"/>
      <c r="U985" s="223"/>
      <c r="V985" s="223"/>
      <c r="W985" s="223"/>
      <c r="X985" s="223"/>
      <c r="Y985" s="223"/>
      <c r="Z985" s="223"/>
    </row>
    <row r="986" ht="12.75" customHeight="1">
      <c r="A986" s="223"/>
      <c r="B986" s="223"/>
      <c r="C986" s="223"/>
      <c r="D986" s="223"/>
      <c r="E986" s="223"/>
      <c r="F986" s="223"/>
      <c r="G986" s="223"/>
      <c r="H986" s="223"/>
      <c r="I986" s="223"/>
      <c r="J986" s="223"/>
      <c r="K986" s="223"/>
      <c r="L986" s="223"/>
      <c r="M986" s="223"/>
      <c r="N986" s="223"/>
      <c r="O986" s="223"/>
      <c r="P986" s="223"/>
      <c r="Q986" s="223"/>
      <c r="R986" s="223"/>
      <c r="S986" s="223"/>
      <c r="T986" s="223"/>
      <c r="U986" s="223"/>
      <c r="V986" s="223"/>
      <c r="W986" s="223"/>
      <c r="X986" s="223"/>
      <c r="Y986" s="223"/>
      <c r="Z986" s="223"/>
    </row>
    <row r="987" ht="12.75" customHeight="1">
      <c r="A987" s="223"/>
      <c r="B987" s="223"/>
      <c r="C987" s="223"/>
      <c r="D987" s="223"/>
      <c r="E987" s="223"/>
      <c r="F987" s="223"/>
      <c r="G987" s="223"/>
      <c r="H987" s="223"/>
      <c r="I987" s="223"/>
      <c r="J987" s="223"/>
      <c r="K987" s="223"/>
      <c r="L987" s="223"/>
      <c r="M987" s="223"/>
      <c r="N987" s="223"/>
      <c r="O987" s="223"/>
      <c r="P987" s="223"/>
      <c r="Q987" s="223"/>
      <c r="R987" s="223"/>
      <c r="S987" s="223"/>
      <c r="T987" s="223"/>
      <c r="U987" s="223"/>
      <c r="V987" s="223"/>
      <c r="W987" s="223"/>
      <c r="X987" s="223"/>
      <c r="Y987" s="223"/>
      <c r="Z987" s="223"/>
    </row>
    <row r="988" ht="12.75" customHeight="1">
      <c r="A988" s="223"/>
      <c r="B988" s="223"/>
      <c r="C988" s="223"/>
      <c r="D988" s="223"/>
      <c r="E988" s="223"/>
      <c r="F988" s="223"/>
      <c r="G988" s="223"/>
      <c r="H988" s="223"/>
      <c r="I988" s="223"/>
      <c r="J988" s="223"/>
      <c r="K988" s="223"/>
      <c r="L988" s="223"/>
      <c r="M988" s="223"/>
      <c r="N988" s="223"/>
      <c r="O988" s="223"/>
      <c r="P988" s="223"/>
      <c r="Q988" s="223"/>
      <c r="R988" s="223"/>
      <c r="S988" s="223"/>
      <c r="T988" s="223"/>
      <c r="U988" s="223"/>
      <c r="V988" s="223"/>
      <c r="W988" s="223"/>
      <c r="X988" s="223"/>
      <c r="Y988" s="223"/>
      <c r="Z988" s="223"/>
    </row>
    <row r="989" ht="12.75" customHeight="1">
      <c r="A989" s="223"/>
      <c r="B989" s="223"/>
      <c r="C989" s="223"/>
      <c r="D989" s="223"/>
      <c r="E989" s="223"/>
      <c r="F989" s="223"/>
      <c r="G989" s="223"/>
      <c r="H989" s="223"/>
      <c r="I989" s="223"/>
      <c r="J989" s="223"/>
      <c r="K989" s="223"/>
      <c r="L989" s="223"/>
      <c r="M989" s="223"/>
      <c r="N989" s="223"/>
      <c r="O989" s="223"/>
      <c r="P989" s="223"/>
      <c r="Q989" s="223"/>
      <c r="R989" s="223"/>
      <c r="S989" s="223"/>
      <c r="T989" s="223"/>
      <c r="U989" s="223"/>
      <c r="V989" s="223"/>
      <c r="W989" s="223"/>
      <c r="X989" s="223"/>
      <c r="Y989" s="223"/>
      <c r="Z989" s="223"/>
    </row>
    <row r="990" ht="12.75" customHeight="1">
      <c r="A990" s="223"/>
      <c r="B990" s="223"/>
      <c r="C990" s="223"/>
      <c r="D990" s="223"/>
      <c r="E990" s="223"/>
      <c r="F990" s="223"/>
      <c r="G990" s="223"/>
      <c r="H990" s="223"/>
      <c r="I990" s="223"/>
      <c r="J990" s="223"/>
      <c r="K990" s="223"/>
      <c r="L990" s="223"/>
      <c r="M990" s="223"/>
      <c r="N990" s="223"/>
      <c r="O990" s="223"/>
      <c r="P990" s="223"/>
      <c r="Q990" s="223"/>
      <c r="R990" s="223"/>
      <c r="S990" s="223"/>
      <c r="T990" s="223"/>
      <c r="U990" s="223"/>
      <c r="V990" s="223"/>
      <c r="W990" s="223"/>
      <c r="X990" s="223"/>
      <c r="Y990" s="223"/>
      <c r="Z990" s="223"/>
    </row>
    <row r="991" ht="12.75" customHeight="1">
      <c r="A991" s="223"/>
      <c r="B991" s="223"/>
      <c r="C991" s="223"/>
      <c r="D991" s="223"/>
      <c r="E991" s="223"/>
      <c r="F991" s="223"/>
      <c r="G991" s="223"/>
      <c r="H991" s="223"/>
      <c r="I991" s="223"/>
      <c r="J991" s="223"/>
      <c r="K991" s="223"/>
      <c r="L991" s="223"/>
      <c r="M991" s="223"/>
      <c r="N991" s="223"/>
      <c r="O991" s="223"/>
      <c r="P991" s="223"/>
      <c r="Q991" s="223"/>
      <c r="R991" s="223"/>
      <c r="S991" s="223"/>
      <c r="T991" s="223"/>
      <c r="U991" s="223"/>
      <c r="V991" s="223"/>
      <c r="W991" s="223"/>
      <c r="X991" s="223"/>
      <c r="Y991" s="223"/>
      <c r="Z991" s="223"/>
    </row>
    <row r="992" ht="12.75" customHeight="1">
      <c r="A992" s="223"/>
      <c r="B992" s="223"/>
      <c r="C992" s="223"/>
      <c r="D992" s="223"/>
      <c r="E992" s="223"/>
      <c r="F992" s="223"/>
      <c r="G992" s="223"/>
      <c r="H992" s="223"/>
      <c r="I992" s="223"/>
      <c r="J992" s="223"/>
      <c r="K992" s="223"/>
      <c r="L992" s="223"/>
      <c r="M992" s="223"/>
      <c r="N992" s="223"/>
      <c r="O992" s="223"/>
      <c r="P992" s="223"/>
      <c r="Q992" s="223"/>
      <c r="R992" s="223"/>
      <c r="S992" s="223"/>
      <c r="T992" s="223"/>
      <c r="U992" s="223"/>
      <c r="V992" s="223"/>
      <c r="W992" s="223"/>
      <c r="X992" s="223"/>
      <c r="Y992" s="223"/>
      <c r="Z992" s="223"/>
    </row>
    <row r="993" ht="12.75" customHeight="1">
      <c r="A993" s="223"/>
      <c r="B993" s="223"/>
      <c r="C993" s="223"/>
      <c r="D993" s="223"/>
      <c r="E993" s="223"/>
      <c r="F993" s="223"/>
      <c r="G993" s="223"/>
      <c r="H993" s="223"/>
      <c r="I993" s="223"/>
      <c r="J993" s="223"/>
      <c r="K993" s="223"/>
      <c r="L993" s="223"/>
      <c r="M993" s="223"/>
      <c r="N993" s="223"/>
      <c r="O993" s="223"/>
      <c r="P993" s="223"/>
      <c r="Q993" s="223"/>
      <c r="R993" s="223"/>
      <c r="S993" s="223"/>
      <c r="T993" s="223"/>
      <c r="U993" s="223"/>
      <c r="V993" s="223"/>
      <c r="W993" s="223"/>
      <c r="X993" s="223"/>
      <c r="Y993" s="223"/>
      <c r="Z993" s="223"/>
    </row>
    <row r="994" ht="12.75" customHeight="1">
      <c r="A994" s="223"/>
      <c r="B994" s="223"/>
      <c r="C994" s="223"/>
      <c r="D994" s="223"/>
      <c r="E994" s="223"/>
      <c r="F994" s="223"/>
      <c r="G994" s="223"/>
      <c r="H994" s="223"/>
      <c r="I994" s="223"/>
      <c r="J994" s="223"/>
      <c r="K994" s="223"/>
      <c r="L994" s="223"/>
      <c r="M994" s="223"/>
      <c r="N994" s="223"/>
      <c r="O994" s="223"/>
      <c r="P994" s="223"/>
      <c r="Q994" s="223"/>
      <c r="R994" s="223"/>
      <c r="S994" s="223"/>
      <c r="T994" s="223"/>
      <c r="U994" s="223"/>
      <c r="V994" s="223"/>
      <c r="W994" s="223"/>
      <c r="X994" s="223"/>
      <c r="Y994" s="223"/>
      <c r="Z994" s="223"/>
    </row>
    <row r="995" ht="12.75" customHeight="1">
      <c r="A995" s="223"/>
      <c r="B995" s="223"/>
      <c r="C995" s="223"/>
      <c r="D995" s="223"/>
      <c r="E995" s="223"/>
      <c r="F995" s="223"/>
      <c r="G995" s="223"/>
      <c r="H995" s="223"/>
      <c r="I995" s="223"/>
      <c r="J995" s="223"/>
      <c r="K995" s="223"/>
      <c r="L995" s="223"/>
      <c r="M995" s="223"/>
      <c r="N995" s="223"/>
      <c r="O995" s="223"/>
      <c r="P995" s="223"/>
      <c r="Q995" s="223"/>
      <c r="R995" s="223"/>
      <c r="S995" s="223"/>
      <c r="T995" s="223"/>
      <c r="U995" s="223"/>
      <c r="V995" s="223"/>
      <c r="W995" s="223"/>
      <c r="X995" s="223"/>
      <c r="Y995" s="223"/>
      <c r="Z995" s="223"/>
    </row>
    <row r="996" ht="12.75" customHeight="1">
      <c r="A996" s="223"/>
      <c r="B996" s="223"/>
      <c r="C996" s="223"/>
      <c r="D996" s="223"/>
      <c r="E996" s="223"/>
      <c r="F996" s="223"/>
      <c r="G996" s="223"/>
      <c r="H996" s="223"/>
      <c r="I996" s="223"/>
      <c r="J996" s="223"/>
      <c r="K996" s="223"/>
      <c r="L996" s="223"/>
      <c r="M996" s="223"/>
      <c r="N996" s="223"/>
      <c r="O996" s="223"/>
      <c r="P996" s="223"/>
      <c r="Q996" s="223"/>
      <c r="R996" s="223"/>
      <c r="S996" s="223"/>
      <c r="T996" s="223"/>
      <c r="U996" s="223"/>
      <c r="V996" s="223"/>
      <c r="W996" s="223"/>
      <c r="X996" s="223"/>
      <c r="Y996" s="223"/>
      <c r="Z996" s="223"/>
    </row>
    <row r="997" ht="12.75" customHeight="1">
      <c r="A997" s="223"/>
      <c r="B997" s="223"/>
      <c r="C997" s="223"/>
      <c r="D997" s="223"/>
      <c r="E997" s="223"/>
      <c r="F997" s="223"/>
      <c r="G997" s="223"/>
      <c r="H997" s="223"/>
      <c r="I997" s="223"/>
      <c r="J997" s="223"/>
      <c r="K997" s="223"/>
      <c r="L997" s="223"/>
      <c r="M997" s="223"/>
      <c r="N997" s="223"/>
      <c r="O997" s="223"/>
      <c r="P997" s="223"/>
      <c r="Q997" s="223"/>
      <c r="R997" s="223"/>
      <c r="S997" s="223"/>
      <c r="T997" s="223"/>
      <c r="U997" s="223"/>
      <c r="V997" s="223"/>
      <c r="W997" s="223"/>
      <c r="X997" s="223"/>
      <c r="Y997" s="223"/>
      <c r="Z997" s="223"/>
    </row>
    <row r="998" ht="12.75" customHeight="1">
      <c r="A998" s="223"/>
      <c r="B998" s="223"/>
      <c r="C998" s="223"/>
      <c r="D998" s="223"/>
      <c r="E998" s="223"/>
      <c r="F998" s="223"/>
      <c r="G998" s="223"/>
      <c r="H998" s="223"/>
      <c r="I998" s="223"/>
      <c r="J998" s="223"/>
      <c r="K998" s="223"/>
      <c r="L998" s="223"/>
      <c r="M998" s="223"/>
      <c r="N998" s="223"/>
      <c r="O998" s="223"/>
      <c r="P998" s="223"/>
      <c r="Q998" s="223"/>
      <c r="R998" s="223"/>
      <c r="S998" s="223"/>
      <c r="T998" s="223"/>
      <c r="U998" s="223"/>
      <c r="V998" s="223"/>
      <c r="W998" s="223"/>
      <c r="X998" s="223"/>
      <c r="Y998" s="223"/>
      <c r="Z998" s="223"/>
    </row>
    <row r="999" ht="12.75" customHeight="1">
      <c r="A999" s="223"/>
      <c r="B999" s="223"/>
      <c r="C999" s="223"/>
      <c r="D999" s="223"/>
      <c r="E999" s="223"/>
      <c r="F999" s="223"/>
      <c r="G999" s="223"/>
      <c r="H999" s="223"/>
      <c r="I999" s="223"/>
      <c r="J999" s="223"/>
      <c r="K999" s="223"/>
      <c r="L999" s="223"/>
      <c r="M999" s="223"/>
      <c r="N999" s="223"/>
      <c r="O999" s="223"/>
      <c r="P999" s="223"/>
      <c r="Q999" s="223"/>
      <c r="R999" s="223"/>
      <c r="S999" s="223"/>
      <c r="T999" s="223"/>
      <c r="U999" s="223"/>
      <c r="V999" s="223"/>
      <c r="W999" s="223"/>
      <c r="X999" s="223"/>
      <c r="Y999" s="223"/>
      <c r="Z999" s="223"/>
    </row>
    <row r="1000" ht="12.75" customHeight="1">
      <c r="A1000" s="223"/>
      <c r="B1000" s="223"/>
      <c r="C1000" s="223"/>
      <c r="D1000" s="223"/>
      <c r="E1000" s="223"/>
      <c r="F1000" s="223"/>
      <c r="G1000" s="223"/>
      <c r="H1000" s="223"/>
      <c r="I1000" s="223"/>
      <c r="J1000" s="223"/>
      <c r="K1000" s="223"/>
      <c r="L1000" s="223"/>
      <c r="M1000" s="223"/>
      <c r="N1000" s="223"/>
      <c r="O1000" s="223"/>
      <c r="P1000" s="223"/>
      <c r="Q1000" s="223"/>
      <c r="R1000" s="223"/>
      <c r="S1000" s="223"/>
      <c r="T1000" s="223"/>
      <c r="U1000" s="223"/>
      <c r="V1000" s="223"/>
      <c r="W1000" s="223"/>
      <c r="X1000" s="223"/>
      <c r="Y1000" s="223"/>
      <c r="Z1000" s="223"/>
    </row>
  </sheetData>
  <mergeCells count="4">
    <mergeCell ref="A1:C1"/>
    <mergeCell ref="A2:A9"/>
    <mergeCell ref="B11:C11"/>
    <mergeCell ref="B12:C12"/>
  </mergeCells>
  <printOptions/>
  <pageMargins bottom="0.138888888888889" footer="0.0" header="0.0" left="0.0" right="0.0" top="0.138888888888889"/>
  <pageSetup scale="87" orientation="landscape" pageOrder="overThenDown"/>
  <headerFooter>
    <oddHeader>&amp;C&amp;A</oddHeader>
    <oddFooter>&amp;CPágina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27.86"/>
    <col customWidth="1" min="2" max="2" width="68.0"/>
    <col customWidth="1" min="3" max="3" width="56.29"/>
    <col customWidth="1" min="4" max="6" width="10.14"/>
    <col customWidth="1" min="7" max="26" width="9.86"/>
  </cols>
  <sheetData>
    <row r="1" ht="14.25" customHeight="1">
      <c r="A1" s="222" t="s">
        <v>334</v>
      </c>
      <c r="B1" s="115"/>
      <c r="C1" s="116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</row>
    <row r="2" ht="14.25" customHeight="1">
      <c r="A2" s="224" t="s">
        <v>334</v>
      </c>
      <c r="B2" s="225" t="s">
        <v>324</v>
      </c>
      <c r="C2" s="226">
        <v>69.8</v>
      </c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</row>
    <row r="3" ht="14.25" customHeight="1">
      <c r="A3" s="227"/>
      <c r="B3" s="225" t="s">
        <v>325</v>
      </c>
      <c r="C3" s="226">
        <v>69.78</v>
      </c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ht="14.25" customHeight="1">
      <c r="A4" s="227"/>
      <c r="B4" s="225" t="s">
        <v>326</v>
      </c>
      <c r="C4" s="226">
        <v>69.78</v>
      </c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  <c r="O4" s="223"/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</row>
    <row r="5" ht="14.25" customHeight="1">
      <c r="A5" s="227"/>
      <c r="B5" s="225" t="s">
        <v>327</v>
      </c>
      <c r="C5" s="226">
        <v>88.14</v>
      </c>
      <c r="D5" s="223"/>
      <c r="E5" s="223"/>
      <c r="F5" s="223"/>
      <c r="G5" s="223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</row>
    <row r="6" ht="14.25" customHeight="1">
      <c r="A6" s="227"/>
      <c r="B6" s="225" t="s">
        <v>328</v>
      </c>
      <c r="C6" s="226">
        <v>39.66</v>
      </c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</row>
    <row r="7" ht="14.25" customHeight="1">
      <c r="A7" s="227"/>
      <c r="B7" s="225" t="s">
        <v>329</v>
      </c>
      <c r="C7" s="226">
        <v>39.66</v>
      </c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</row>
    <row r="8" ht="14.25" customHeight="1">
      <c r="A8" s="227"/>
      <c r="B8" s="225" t="s">
        <v>330</v>
      </c>
      <c r="C8" s="226">
        <v>39.66</v>
      </c>
      <c r="D8" s="223"/>
      <c r="E8" s="223"/>
      <c r="F8" s="223"/>
      <c r="G8" s="223"/>
      <c r="H8" s="223"/>
      <c r="I8" s="223"/>
      <c r="J8" s="223"/>
      <c r="K8" s="223"/>
      <c r="L8" s="223"/>
      <c r="M8" s="223"/>
      <c r="N8" s="223"/>
      <c r="O8" s="223"/>
      <c r="P8" s="223"/>
      <c r="Q8" s="223"/>
      <c r="R8" s="223"/>
      <c r="S8" s="223"/>
      <c r="T8" s="223"/>
      <c r="U8" s="223"/>
      <c r="V8" s="223"/>
      <c r="W8" s="223"/>
      <c r="X8" s="223"/>
      <c r="Y8" s="223"/>
      <c r="Z8" s="223"/>
    </row>
    <row r="9" ht="14.25" customHeight="1">
      <c r="A9" s="228"/>
      <c r="B9" s="225" t="s">
        <v>272</v>
      </c>
      <c r="C9" s="226">
        <v>23.13</v>
      </c>
      <c r="D9" s="223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</row>
    <row r="10" ht="14.25" customHeight="1">
      <c r="A10" s="223"/>
      <c r="B10" s="229" t="s">
        <v>331</v>
      </c>
      <c r="C10" s="226">
        <v>39.66</v>
      </c>
      <c r="D10" s="223"/>
      <c r="E10" s="223"/>
      <c r="F10" s="223"/>
      <c r="G10" s="223"/>
      <c r="H10" s="223"/>
      <c r="I10" s="223"/>
      <c r="J10" s="223"/>
      <c r="K10" s="223"/>
      <c r="L10" s="223"/>
      <c r="M10" s="223"/>
      <c r="N10" s="223"/>
      <c r="O10" s="223"/>
      <c r="P10" s="223"/>
      <c r="Q10" s="223"/>
      <c r="R10" s="223"/>
      <c r="S10" s="223"/>
      <c r="T10" s="223"/>
      <c r="U10" s="223"/>
      <c r="V10" s="223"/>
      <c r="W10" s="223"/>
      <c r="X10" s="223"/>
      <c r="Y10" s="223"/>
      <c r="Z10" s="223"/>
    </row>
    <row r="11" ht="14.25" customHeight="1">
      <c r="A11" s="223"/>
      <c r="B11" s="230" t="s">
        <v>335</v>
      </c>
      <c r="C11" s="231"/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</row>
    <row r="12" ht="14.25" customHeight="1">
      <c r="A12" s="223"/>
      <c r="B12" s="232" t="s">
        <v>333</v>
      </c>
      <c r="C12" s="231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</row>
    <row r="13" ht="14.25" customHeight="1">
      <c r="A13" s="223"/>
      <c r="B13" s="223"/>
      <c r="C13" s="223"/>
      <c r="D13" s="223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223"/>
      <c r="Z13" s="223"/>
    </row>
    <row r="14" ht="14.25" customHeight="1">
      <c r="A14" s="223"/>
      <c r="B14" s="223"/>
      <c r="C14" s="223"/>
      <c r="D14" s="223"/>
      <c r="E14" s="223"/>
      <c r="F14" s="223"/>
      <c r="G14" s="223"/>
      <c r="H14" s="223"/>
      <c r="I14" s="223"/>
      <c r="J14" s="223"/>
      <c r="K14" s="223"/>
      <c r="L14" s="223"/>
      <c r="M14" s="223"/>
      <c r="N14" s="223"/>
      <c r="O14" s="223"/>
      <c r="P14" s="223"/>
      <c r="Q14" s="223"/>
      <c r="R14" s="223"/>
      <c r="S14" s="223"/>
      <c r="T14" s="223"/>
      <c r="U14" s="223"/>
      <c r="V14" s="223"/>
      <c r="W14" s="223"/>
      <c r="X14" s="223"/>
      <c r="Y14" s="223"/>
      <c r="Z14" s="223"/>
    </row>
    <row r="15" ht="14.25" customHeight="1">
      <c r="A15" s="223"/>
      <c r="B15" s="223"/>
      <c r="C15" s="223"/>
      <c r="D15" s="223"/>
      <c r="E15" s="223"/>
      <c r="F15" s="223"/>
      <c r="G15" s="223"/>
      <c r="H15" s="223"/>
      <c r="I15" s="223"/>
      <c r="J15" s="223"/>
      <c r="K15" s="223"/>
      <c r="L15" s="223"/>
      <c r="M15" s="223"/>
      <c r="N15" s="223"/>
      <c r="O15" s="223"/>
      <c r="P15" s="223"/>
      <c r="Q15" s="223"/>
      <c r="R15" s="223"/>
      <c r="S15" s="223"/>
      <c r="T15" s="223"/>
      <c r="U15" s="223"/>
      <c r="V15" s="223"/>
      <c r="W15" s="223"/>
      <c r="X15" s="223"/>
      <c r="Y15" s="223"/>
      <c r="Z15" s="223"/>
    </row>
    <row r="16" ht="14.25" customHeight="1">
      <c r="A16" s="223"/>
      <c r="B16" s="223"/>
      <c r="C16" s="223"/>
      <c r="D16" s="223"/>
      <c r="E16" s="223"/>
      <c r="F16" s="223"/>
      <c r="G16" s="223"/>
      <c r="H16" s="223"/>
      <c r="I16" s="223"/>
      <c r="J16" s="223"/>
      <c r="K16" s="223"/>
      <c r="L16" s="223"/>
      <c r="M16" s="223"/>
      <c r="N16" s="223"/>
      <c r="O16" s="223"/>
      <c r="P16" s="223"/>
      <c r="Q16" s="223"/>
      <c r="R16" s="223"/>
      <c r="S16" s="223"/>
      <c r="T16" s="223"/>
      <c r="U16" s="223"/>
      <c r="V16" s="223"/>
      <c r="W16" s="223"/>
      <c r="X16" s="223"/>
      <c r="Y16" s="223"/>
      <c r="Z16" s="223"/>
    </row>
    <row r="17" ht="14.25" customHeight="1">
      <c r="A17" s="223"/>
      <c r="B17" s="223"/>
      <c r="C17" s="223"/>
      <c r="D17" s="223"/>
      <c r="E17" s="223"/>
      <c r="F17" s="223"/>
      <c r="G17" s="223"/>
      <c r="H17" s="223"/>
      <c r="I17" s="223"/>
      <c r="J17" s="223"/>
      <c r="K17" s="223"/>
      <c r="L17" s="223"/>
      <c r="M17" s="223"/>
      <c r="N17" s="223"/>
      <c r="O17" s="223"/>
      <c r="P17" s="223"/>
      <c r="Q17" s="223"/>
      <c r="R17" s="223"/>
      <c r="S17" s="223"/>
      <c r="T17" s="223"/>
      <c r="U17" s="223"/>
      <c r="V17" s="223"/>
      <c r="W17" s="223"/>
      <c r="X17" s="223"/>
      <c r="Y17" s="223"/>
      <c r="Z17" s="223"/>
    </row>
    <row r="18" ht="14.25" customHeight="1">
      <c r="A18" s="223"/>
      <c r="B18" s="223"/>
      <c r="C18" s="223"/>
      <c r="D18" s="223"/>
      <c r="E18" s="223"/>
      <c r="F18" s="223"/>
      <c r="G18" s="223"/>
      <c r="H18" s="223"/>
      <c r="I18" s="223"/>
      <c r="J18" s="223"/>
      <c r="K18" s="223"/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223"/>
      <c r="Y18" s="223"/>
      <c r="Z18" s="223"/>
    </row>
    <row r="19" ht="14.25" customHeight="1">
      <c r="A19" s="223"/>
      <c r="B19" s="223"/>
      <c r="C19" s="223"/>
      <c r="D19" s="223"/>
      <c r="E19" s="223"/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V19" s="223"/>
      <c r="W19" s="223"/>
      <c r="X19" s="223"/>
      <c r="Y19" s="223"/>
      <c r="Z19" s="223"/>
    </row>
    <row r="20" ht="14.25" customHeight="1">
      <c r="A20" s="223"/>
      <c r="B20" s="223"/>
      <c r="C20" s="223"/>
      <c r="D20" s="223"/>
      <c r="E20" s="223"/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3"/>
      <c r="S20" s="223"/>
      <c r="T20" s="223"/>
      <c r="U20" s="223"/>
      <c r="V20" s="223"/>
      <c r="W20" s="223"/>
      <c r="X20" s="223"/>
      <c r="Y20" s="223"/>
      <c r="Z20" s="223"/>
    </row>
    <row r="21" ht="14.25" customHeight="1">
      <c r="A21" s="223"/>
      <c r="B21" s="223"/>
      <c r="C21" s="223"/>
      <c r="D21" s="223"/>
      <c r="E21" s="223"/>
      <c r="F21" s="223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/>
      <c r="U21" s="223"/>
      <c r="V21" s="223"/>
      <c r="W21" s="223"/>
      <c r="X21" s="223"/>
      <c r="Y21" s="223"/>
      <c r="Z21" s="223"/>
    </row>
    <row r="22" ht="14.25" customHeight="1">
      <c r="A22" s="223"/>
      <c r="B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</row>
    <row r="23" ht="14.25" customHeight="1">
      <c r="A23" s="223"/>
      <c r="B23" s="223"/>
      <c r="C23" s="223"/>
      <c r="D23" s="223"/>
      <c r="E23" s="223"/>
      <c r="F23" s="223"/>
      <c r="G23" s="223"/>
      <c r="H23" s="223"/>
      <c r="I23" s="223"/>
      <c r="J23" s="223"/>
      <c r="K23" s="223"/>
      <c r="L23" s="223"/>
      <c r="M23" s="223"/>
      <c r="N23" s="223"/>
      <c r="O23" s="223"/>
      <c r="P23" s="223"/>
      <c r="Q23" s="223"/>
      <c r="R23" s="223"/>
      <c r="S23" s="223"/>
      <c r="T23" s="223"/>
      <c r="U23" s="223"/>
      <c r="V23" s="223"/>
      <c r="W23" s="223"/>
      <c r="X23" s="223"/>
      <c r="Y23" s="223"/>
      <c r="Z23" s="223"/>
    </row>
    <row r="24" ht="14.25" customHeight="1">
      <c r="A24" s="223"/>
      <c r="B24" s="223"/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223"/>
      <c r="Q24" s="223"/>
      <c r="R24" s="223"/>
      <c r="S24" s="223"/>
      <c r="T24" s="223"/>
      <c r="U24" s="223"/>
      <c r="V24" s="223"/>
      <c r="W24" s="223"/>
      <c r="X24" s="223"/>
      <c r="Y24" s="223"/>
      <c r="Z24" s="223"/>
    </row>
    <row r="25" ht="14.25" customHeight="1">
      <c r="A25" s="223"/>
      <c r="B25" s="223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/>
      <c r="X25" s="223"/>
      <c r="Y25" s="223"/>
      <c r="Z25" s="223"/>
    </row>
    <row r="26" ht="14.25" customHeight="1">
      <c r="A26" s="223"/>
      <c r="B26" s="223"/>
      <c r="C26" s="223"/>
      <c r="D26" s="223"/>
      <c r="E26" s="223"/>
      <c r="F26" s="223"/>
      <c r="G26" s="223"/>
      <c r="H26" s="223"/>
      <c r="I26" s="223"/>
      <c r="J26" s="223"/>
      <c r="K26" s="223"/>
      <c r="L26" s="223"/>
      <c r="M26" s="223"/>
      <c r="N26" s="223"/>
      <c r="O26" s="223"/>
      <c r="P26" s="223"/>
      <c r="Q26" s="223"/>
      <c r="R26" s="223"/>
      <c r="S26" s="223"/>
      <c r="T26" s="223"/>
      <c r="U26" s="223"/>
      <c r="V26" s="223"/>
      <c r="W26" s="223"/>
      <c r="X26" s="223"/>
      <c r="Y26" s="223"/>
      <c r="Z26" s="223"/>
    </row>
    <row r="27" ht="14.25" customHeight="1">
      <c r="A27" s="223"/>
      <c r="B27" s="223"/>
      <c r="C27" s="223"/>
      <c r="D27" s="223"/>
      <c r="E27" s="223"/>
      <c r="F27" s="223"/>
      <c r="G27" s="223"/>
      <c r="H27" s="223"/>
      <c r="I27" s="223"/>
      <c r="J27" s="223"/>
      <c r="K27" s="223"/>
      <c r="L27" s="223"/>
      <c r="M27" s="223"/>
      <c r="N27" s="223"/>
      <c r="O27" s="223"/>
      <c r="P27" s="223"/>
      <c r="Q27" s="223"/>
      <c r="R27" s="223"/>
      <c r="S27" s="223"/>
      <c r="T27" s="223"/>
      <c r="U27" s="223"/>
      <c r="V27" s="223"/>
      <c r="W27" s="223"/>
      <c r="X27" s="223"/>
      <c r="Y27" s="223"/>
      <c r="Z27" s="223"/>
    </row>
    <row r="28" ht="14.25" customHeight="1">
      <c r="A28" s="223"/>
      <c r="B28" s="223"/>
      <c r="C28" s="223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</row>
    <row r="29" ht="14.25" customHeight="1">
      <c r="A29" s="223"/>
      <c r="B29" s="223"/>
      <c r="C29" s="223"/>
      <c r="D29" s="223"/>
      <c r="E29" s="223"/>
      <c r="F29" s="223"/>
      <c r="G29" s="223"/>
      <c r="H29" s="223"/>
      <c r="I29" s="223"/>
      <c r="J29" s="223"/>
      <c r="K29" s="223"/>
      <c r="L29" s="223"/>
      <c r="M29" s="223"/>
      <c r="N29" s="223"/>
      <c r="O29" s="223"/>
      <c r="P29" s="223"/>
      <c r="Q29" s="223"/>
      <c r="R29" s="223"/>
      <c r="S29" s="223"/>
      <c r="T29" s="223"/>
      <c r="U29" s="223"/>
      <c r="V29" s="223"/>
      <c r="W29" s="223"/>
      <c r="X29" s="223"/>
      <c r="Y29" s="223"/>
      <c r="Z29" s="223"/>
    </row>
    <row r="30" ht="14.25" customHeight="1">
      <c r="A30" s="223"/>
      <c r="B30" s="223"/>
      <c r="C30" s="223"/>
      <c r="D30" s="223"/>
      <c r="E30" s="223"/>
      <c r="F30" s="223"/>
      <c r="G30" s="223"/>
      <c r="H30" s="223"/>
      <c r="I30" s="223"/>
      <c r="J30" s="223"/>
      <c r="K30" s="223"/>
      <c r="L30" s="223"/>
      <c r="M30" s="223"/>
      <c r="N30" s="223"/>
      <c r="O30" s="223"/>
      <c r="P30" s="223"/>
      <c r="Q30" s="223"/>
      <c r="R30" s="223"/>
      <c r="S30" s="223"/>
      <c r="T30" s="223"/>
      <c r="U30" s="223"/>
      <c r="V30" s="223"/>
      <c r="W30" s="223"/>
      <c r="X30" s="223"/>
      <c r="Y30" s="223"/>
      <c r="Z30" s="223"/>
    </row>
    <row r="31" ht="14.25" customHeight="1">
      <c r="A31" s="223"/>
      <c r="B31" s="223"/>
      <c r="C31" s="223"/>
      <c r="D31" s="223"/>
      <c r="E31" s="223"/>
      <c r="F31" s="223"/>
      <c r="G31" s="223"/>
      <c r="H31" s="223"/>
      <c r="I31" s="223"/>
      <c r="J31" s="223"/>
      <c r="K31" s="223"/>
      <c r="L31" s="223"/>
      <c r="M31" s="223"/>
      <c r="N31" s="223"/>
      <c r="O31" s="223"/>
      <c r="P31" s="223"/>
      <c r="Q31" s="223"/>
      <c r="R31" s="223"/>
      <c r="S31" s="223"/>
      <c r="T31" s="223"/>
      <c r="U31" s="223"/>
      <c r="V31" s="223"/>
      <c r="W31" s="223"/>
      <c r="X31" s="223"/>
      <c r="Y31" s="223"/>
      <c r="Z31" s="223"/>
    </row>
    <row r="32" ht="14.25" customHeight="1">
      <c r="A32" s="223"/>
      <c r="B32" s="223"/>
      <c r="C32" s="223"/>
      <c r="D32" s="223"/>
      <c r="E32" s="223"/>
      <c r="F32" s="223"/>
      <c r="G32" s="223"/>
      <c r="H32" s="223"/>
      <c r="I32" s="223"/>
      <c r="J32" s="223"/>
      <c r="K32" s="223"/>
      <c r="L32" s="223"/>
      <c r="M32" s="223"/>
      <c r="N32" s="223"/>
      <c r="O32" s="223"/>
      <c r="P32" s="223"/>
      <c r="Q32" s="223"/>
      <c r="R32" s="223"/>
      <c r="S32" s="223"/>
      <c r="T32" s="223"/>
      <c r="U32" s="223"/>
      <c r="V32" s="223"/>
      <c r="W32" s="223"/>
      <c r="X32" s="223"/>
      <c r="Y32" s="223"/>
      <c r="Z32" s="223"/>
    </row>
    <row r="33" ht="14.25" customHeight="1">
      <c r="A33" s="223"/>
      <c r="B33" s="223"/>
      <c r="C33" s="223"/>
      <c r="D33" s="223"/>
      <c r="E33" s="223"/>
      <c r="F33" s="223"/>
      <c r="G33" s="223"/>
      <c r="H33" s="223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23"/>
      <c r="W33" s="223"/>
      <c r="X33" s="223"/>
      <c r="Y33" s="223"/>
      <c r="Z33" s="223"/>
    </row>
    <row r="34" ht="14.25" customHeight="1">
      <c r="A34" s="223"/>
      <c r="B34" s="223"/>
      <c r="C34" s="223"/>
      <c r="D34" s="223"/>
      <c r="E34" s="223"/>
      <c r="F34" s="223"/>
      <c r="G34" s="223"/>
      <c r="H34" s="223"/>
      <c r="I34" s="223"/>
      <c r="J34" s="223"/>
      <c r="K34" s="223"/>
      <c r="L34" s="223"/>
      <c r="M34" s="223"/>
      <c r="N34" s="223"/>
      <c r="O34" s="223"/>
      <c r="P34" s="223"/>
      <c r="Q34" s="223"/>
      <c r="R34" s="223"/>
      <c r="S34" s="223"/>
      <c r="T34" s="223"/>
      <c r="U34" s="223"/>
      <c r="V34" s="223"/>
      <c r="W34" s="223"/>
      <c r="X34" s="223"/>
      <c r="Y34" s="223"/>
      <c r="Z34" s="223"/>
    </row>
    <row r="35" ht="14.25" customHeight="1">
      <c r="A35" s="223"/>
      <c r="B35" s="223"/>
      <c r="C35" s="223"/>
      <c r="D35" s="223"/>
      <c r="E35" s="223"/>
      <c r="F35" s="223"/>
      <c r="G35" s="223"/>
      <c r="H35" s="223"/>
      <c r="I35" s="223"/>
      <c r="J35" s="223"/>
      <c r="K35" s="223"/>
      <c r="L35" s="223"/>
      <c r="M35" s="223"/>
      <c r="N35" s="223"/>
      <c r="O35" s="223"/>
      <c r="P35" s="223"/>
      <c r="Q35" s="223"/>
      <c r="R35" s="223"/>
      <c r="S35" s="223"/>
      <c r="T35" s="223"/>
      <c r="U35" s="223"/>
      <c r="V35" s="223"/>
      <c r="W35" s="223"/>
      <c r="X35" s="223"/>
      <c r="Y35" s="223"/>
      <c r="Z35" s="223"/>
    </row>
    <row r="36" ht="14.25" customHeight="1">
      <c r="A36" s="223"/>
      <c r="B36" s="223"/>
      <c r="C36" s="223"/>
      <c r="D36" s="223"/>
      <c r="E36" s="223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223"/>
    </row>
    <row r="37" ht="14.25" customHeight="1">
      <c r="A37" s="223"/>
      <c r="B37" s="223"/>
      <c r="C37" s="223"/>
      <c r="D37" s="223"/>
      <c r="E37" s="223"/>
      <c r="F37" s="223"/>
      <c r="G37" s="223"/>
      <c r="H37" s="223"/>
      <c r="I37" s="223"/>
      <c r="J37" s="223"/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223"/>
      <c r="Z37" s="223"/>
    </row>
    <row r="38" ht="14.25" customHeight="1">
      <c r="A38" s="223"/>
      <c r="B38" s="223"/>
      <c r="C38" s="223"/>
      <c r="D38" s="223"/>
      <c r="E38" s="223"/>
      <c r="F38" s="223"/>
      <c r="G38" s="223"/>
      <c r="H38" s="223"/>
      <c r="I38" s="223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223"/>
      <c r="Z38" s="223"/>
    </row>
    <row r="39" ht="14.25" customHeight="1">
      <c r="A39" s="223"/>
      <c r="B39" s="223"/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223"/>
      <c r="Z39" s="223"/>
    </row>
    <row r="40" ht="14.25" customHeight="1">
      <c r="A40" s="223"/>
      <c r="B40" s="223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223"/>
      <c r="Z40" s="223"/>
    </row>
    <row r="41" ht="14.25" customHeight="1">
      <c r="A41" s="223"/>
      <c r="B41" s="223"/>
      <c r="C41" s="223"/>
      <c r="D41" s="223"/>
      <c r="E41" s="223"/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223"/>
    </row>
    <row r="42" ht="14.25" customHeight="1">
      <c r="A42" s="223"/>
      <c r="B42" s="223"/>
      <c r="C42" s="223"/>
      <c r="D42" s="223"/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223"/>
      <c r="Z42" s="223"/>
    </row>
    <row r="43" ht="14.25" customHeight="1">
      <c r="A43" s="223"/>
      <c r="B43" s="223"/>
      <c r="C43" s="223"/>
      <c r="D43" s="223"/>
      <c r="E43" s="223"/>
      <c r="F43" s="223"/>
      <c r="G43" s="223"/>
      <c r="H43" s="223"/>
      <c r="I43" s="223"/>
      <c r="J43" s="223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</row>
    <row r="44" ht="14.25" customHeight="1">
      <c r="A44" s="223"/>
      <c r="B44" s="223"/>
      <c r="C44" s="223"/>
      <c r="D44" s="223"/>
      <c r="E44" s="223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</row>
    <row r="45" ht="14.25" customHeight="1">
      <c r="A45" s="223"/>
      <c r="B45" s="223"/>
      <c r="C45" s="223"/>
      <c r="D45" s="223"/>
      <c r="E45" s="223"/>
      <c r="F45" s="223"/>
      <c r="G45" s="223"/>
      <c r="H45" s="223"/>
      <c r="I45" s="223"/>
      <c r="J45" s="223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</row>
    <row r="46" ht="14.25" customHeight="1">
      <c r="A46" s="223"/>
      <c r="B46" s="223"/>
      <c r="C46" s="223"/>
      <c r="D46" s="223"/>
      <c r="E46" s="223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</row>
    <row r="47" ht="14.25" customHeight="1">
      <c r="A47" s="223"/>
      <c r="B47" s="223"/>
      <c r="C47" s="223"/>
      <c r="D47" s="223"/>
      <c r="E47" s="223"/>
      <c r="F47" s="223"/>
      <c r="G47" s="223"/>
      <c r="H47" s="223"/>
      <c r="I47" s="223"/>
      <c r="J47" s="223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223"/>
      <c r="Z47" s="223"/>
    </row>
    <row r="48" ht="14.25" customHeight="1">
      <c r="A48" s="223"/>
      <c r="B48" s="223"/>
      <c r="C48" s="223"/>
      <c r="D48" s="223"/>
      <c r="E48" s="223"/>
      <c r="F48" s="223"/>
      <c r="G48" s="223"/>
      <c r="H48" s="223"/>
      <c r="I48" s="223"/>
      <c r="J48" s="223"/>
      <c r="K48" s="223"/>
      <c r="L48" s="223"/>
      <c r="M48" s="223"/>
      <c r="N48" s="223"/>
      <c r="O48" s="223"/>
      <c r="P48" s="223"/>
      <c r="Q48" s="223"/>
      <c r="R48" s="223"/>
      <c r="S48" s="223"/>
      <c r="T48" s="223"/>
      <c r="U48" s="223"/>
      <c r="V48" s="223"/>
      <c r="W48" s="223"/>
      <c r="X48" s="223"/>
      <c r="Y48" s="223"/>
      <c r="Z48" s="223"/>
    </row>
    <row r="49" ht="14.25" customHeight="1">
      <c r="A49" s="223"/>
      <c r="B49" s="223"/>
      <c r="C49" s="223"/>
      <c r="D49" s="223"/>
      <c r="E49" s="223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223"/>
      <c r="Z49" s="223"/>
    </row>
    <row r="50" ht="14.25" customHeight="1">
      <c r="A50" s="223"/>
      <c r="B50" s="223"/>
      <c r="C50" s="223"/>
      <c r="D50" s="223"/>
      <c r="E50" s="223"/>
      <c r="F50" s="223"/>
      <c r="G50" s="223"/>
      <c r="H50" s="223"/>
      <c r="I50" s="223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223"/>
      <c r="Y50" s="223"/>
      <c r="Z50" s="223"/>
    </row>
    <row r="51" ht="14.25" customHeight="1">
      <c r="A51" s="223"/>
      <c r="B51" s="223"/>
      <c r="C51" s="223"/>
      <c r="D51" s="223"/>
      <c r="E51" s="223"/>
      <c r="F51" s="223"/>
      <c r="G51" s="223"/>
      <c r="H51" s="223"/>
      <c r="I51" s="223"/>
      <c r="J51" s="223"/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  <c r="X51" s="223"/>
      <c r="Y51" s="223"/>
      <c r="Z51" s="223"/>
    </row>
    <row r="52" ht="14.25" customHeight="1">
      <c r="A52" s="223"/>
      <c r="B52" s="223"/>
      <c r="C52" s="223"/>
      <c r="D52" s="223"/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</row>
    <row r="53" ht="14.25" customHeight="1">
      <c r="A53" s="223"/>
      <c r="B53" s="223"/>
      <c r="C53" s="223"/>
      <c r="D53" s="223"/>
      <c r="E53" s="223"/>
      <c r="F53" s="223"/>
      <c r="G53" s="223"/>
      <c r="H53" s="223"/>
      <c r="I53" s="223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223"/>
      <c r="X53" s="223"/>
      <c r="Y53" s="223"/>
      <c r="Z53" s="223"/>
    </row>
    <row r="54" ht="14.25" customHeight="1">
      <c r="A54" s="223"/>
      <c r="B54" s="223"/>
      <c r="C54" s="223"/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</row>
    <row r="55" ht="14.25" customHeight="1">
      <c r="A55" s="223"/>
      <c r="B55" s="223"/>
      <c r="C55" s="223"/>
      <c r="D55" s="223"/>
      <c r="E55" s="223"/>
      <c r="F55" s="223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  <c r="S55" s="223"/>
      <c r="T55" s="223"/>
      <c r="U55" s="223"/>
      <c r="V55" s="223"/>
      <c r="W55" s="223"/>
      <c r="X55" s="223"/>
      <c r="Y55" s="223"/>
      <c r="Z55" s="223"/>
    </row>
    <row r="56" ht="14.25" customHeight="1">
      <c r="A56" s="223"/>
      <c r="B56" s="223"/>
      <c r="C56" s="223"/>
      <c r="D56" s="223"/>
      <c r="E56" s="223"/>
      <c r="F56" s="223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223"/>
    </row>
    <row r="57" ht="14.25" customHeight="1">
      <c r="A57" s="223"/>
      <c r="B57" s="223"/>
      <c r="C57" s="223"/>
      <c r="D57" s="223"/>
      <c r="E57" s="223"/>
      <c r="F57" s="223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  <c r="S57" s="223"/>
      <c r="T57" s="223"/>
      <c r="U57" s="223"/>
      <c r="V57" s="223"/>
      <c r="W57" s="223"/>
      <c r="X57" s="223"/>
      <c r="Y57" s="223"/>
      <c r="Z57" s="223"/>
    </row>
    <row r="58" ht="14.25" customHeight="1">
      <c r="A58" s="223"/>
      <c r="B58" s="223"/>
      <c r="C58" s="223"/>
      <c r="D58" s="223"/>
      <c r="E58" s="223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</row>
    <row r="59" ht="14.25" customHeight="1">
      <c r="A59" s="223"/>
      <c r="B59" s="223"/>
      <c r="C59" s="223"/>
      <c r="D59" s="223"/>
      <c r="E59" s="223"/>
      <c r="F59" s="22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  <c r="S59" s="223"/>
      <c r="T59" s="223"/>
      <c r="U59" s="223"/>
      <c r="V59" s="223"/>
      <c r="W59" s="223"/>
      <c r="X59" s="223"/>
      <c r="Y59" s="223"/>
      <c r="Z59" s="223"/>
    </row>
    <row r="60" ht="14.25" customHeight="1">
      <c r="A60" s="223"/>
      <c r="B60" s="223"/>
      <c r="C60" s="223"/>
      <c r="D60" s="223"/>
      <c r="E60" s="223"/>
      <c r="F60" s="223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  <c r="S60" s="223"/>
      <c r="T60" s="223"/>
      <c r="U60" s="223"/>
      <c r="V60" s="223"/>
      <c r="W60" s="223"/>
      <c r="X60" s="223"/>
      <c r="Y60" s="223"/>
      <c r="Z60" s="223"/>
    </row>
    <row r="61" ht="14.25" customHeight="1">
      <c r="A61" s="223"/>
      <c r="B61" s="223"/>
      <c r="C61" s="223"/>
      <c r="D61" s="223"/>
      <c r="E61" s="223"/>
      <c r="F61" s="223"/>
      <c r="G61" s="223"/>
      <c r="H61" s="223"/>
      <c r="I61" s="223"/>
      <c r="J61" s="223"/>
      <c r="K61" s="223"/>
      <c r="L61" s="223"/>
      <c r="M61" s="223"/>
      <c r="N61" s="223"/>
      <c r="O61" s="223"/>
      <c r="P61" s="223"/>
      <c r="Q61" s="223"/>
      <c r="R61" s="223"/>
      <c r="S61" s="223"/>
      <c r="T61" s="223"/>
      <c r="U61" s="223"/>
      <c r="V61" s="223"/>
      <c r="W61" s="223"/>
      <c r="X61" s="223"/>
      <c r="Y61" s="223"/>
      <c r="Z61" s="223"/>
    </row>
    <row r="62" ht="14.25" customHeight="1">
      <c r="A62" s="223"/>
      <c r="B62" s="223"/>
      <c r="C62" s="223"/>
      <c r="D62" s="223"/>
      <c r="E62" s="223"/>
      <c r="F62" s="223"/>
      <c r="G62" s="223"/>
      <c r="H62" s="223"/>
      <c r="I62" s="223"/>
      <c r="J62" s="223"/>
      <c r="K62" s="223"/>
      <c r="L62" s="223"/>
      <c r="M62" s="223"/>
      <c r="N62" s="223"/>
      <c r="O62" s="223"/>
      <c r="P62" s="223"/>
      <c r="Q62" s="223"/>
      <c r="R62" s="223"/>
      <c r="S62" s="223"/>
      <c r="T62" s="223"/>
      <c r="U62" s="223"/>
      <c r="V62" s="223"/>
      <c r="W62" s="223"/>
      <c r="X62" s="223"/>
      <c r="Y62" s="223"/>
      <c r="Z62" s="223"/>
    </row>
    <row r="63" ht="14.25" customHeight="1">
      <c r="A63" s="223"/>
      <c r="B63" s="223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</row>
    <row r="64" ht="14.25" customHeight="1">
      <c r="A64" s="223"/>
      <c r="B64" s="223"/>
      <c r="C64" s="223"/>
      <c r="D64" s="223"/>
      <c r="E64" s="223"/>
      <c r="F64" s="223"/>
      <c r="G64" s="223"/>
      <c r="H64" s="223"/>
      <c r="I64" s="223"/>
      <c r="J64" s="223"/>
      <c r="K64" s="223"/>
      <c r="L64" s="223"/>
      <c r="M64" s="223"/>
      <c r="N64" s="223"/>
      <c r="O64" s="223"/>
      <c r="P64" s="223"/>
      <c r="Q64" s="223"/>
      <c r="R64" s="223"/>
      <c r="S64" s="223"/>
      <c r="T64" s="223"/>
      <c r="U64" s="223"/>
      <c r="V64" s="223"/>
      <c r="W64" s="223"/>
      <c r="X64" s="223"/>
      <c r="Y64" s="223"/>
      <c r="Z64" s="223"/>
    </row>
    <row r="65" ht="14.25" customHeight="1">
      <c r="A65" s="223"/>
      <c r="B65" s="223"/>
      <c r="C65" s="223"/>
      <c r="D65" s="223"/>
      <c r="E65" s="223"/>
      <c r="F65" s="223"/>
      <c r="G65" s="223"/>
      <c r="H65" s="223"/>
      <c r="I65" s="223"/>
      <c r="J65" s="223"/>
      <c r="K65" s="223"/>
      <c r="L65" s="223"/>
      <c r="M65" s="223"/>
      <c r="N65" s="223"/>
      <c r="O65" s="223"/>
      <c r="P65" s="223"/>
      <c r="Q65" s="223"/>
      <c r="R65" s="223"/>
      <c r="S65" s="223"/>
      <c r="T65" s="223"/>
      <c r="U65" s="223"/>
      <c r="V65" s="223"/>
      <c r="W65" s="223"/>
      <c r="X65" s="223"/>
      <c r="Y65" s="223"/>
      <c r="Z65" s="223"/>
    </row>
    <row r="66" ht="14.25" customHeight="1">
      <c r="A66" s="223"/>
      <c r="B66" s="223"/>
      <c r="C66" s="223"/>
      <c r="D66" s="223"/>
      <c r="E66" s="223"/>
      <c r="F66" s="223"/>
      <c r="G66" s="223"/>
      <c r="H66" s="223"/>
      <c r="I66" s="223"/>
      <c r="J66" s="223"/>
      <c r="K66" s="223"/>
      <c r="L66" s="223"/>
      <c r="M66" s="223"/>
      <c r="N66" s="223"/>
      <c r="O66" s="223"/>
      <c r="P66" s="223"/>
      <c r="Q66" s="223"/>
      <c r="R66" s="223"/>
      <c r="S66" s="223"/>
      <c r="T66" s="223"/>
      <c r="U66" s="223"/>
      <c r="V66" s="223"/>
      <c r="W66" s="223"/>
      <c r="X66" s="223"/>
      <c r="Y66" s="223"/>
      <c r="Z66" s="223"/>
    </row>
    <row r="67" ht="14.25" customHeight="1">
      <c r="A67" s="223"/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223"/>
      <c r="T67" s="223"/>
      <c r="U67" s="223"/>
      <c r="V67" s="223"/>
      <c r="W67" s="223"/>
      <c r="X67" s="223"/>
      <c r="Y67" s="223"/>
      <c r="Z67" s="223"/>
    </row>
    <row r="68" ht="14.25" customHeight="1">
      <c r="A68" s="223"/>
      <c r="B68" s="223"/>
      <c r="C68" s="223"/>
      <c r="D68" s="223"/>
      <c r="E68" s="223"/>
      <c r="F68" s="223"/>
      <c r="G68" s="223"/>
      <c r="H68" s="223"/>
      <c r="I68" s="223"/>
      <c r="J68" s="223"/>
      <c r="K68" s="223"/>
      <c r="L68" s="223"/>
      <c r="M68" s="223"/>
      <c r="N68" s="223"/>
      <c r="O68" s="223"/>
      <c r="P68" s="223"/>
      <c r="Q68" s="223"/>
      <c r="R68" s="223"/>
      <c r="S68" s="223"/>
      <c r="T68" s="223"/>
      <c r="U68" s="223"/>
      <c r="V68" s="223"/>
      <c r="W68" s="223"/>
      <c r="X68" s="223"/>
      <c r="Y68" s="223"/>
      <c r="Z68" s="223"/>
    </row>
    <row r="69" ht="14.25" customHeight="1">
      <c r="A69" s="223"/>
      <c r="B69" s="223"/>
      <c r="C69" s="223"/>
      <c r="D69" s="223"/>
      <c r="E69" s="223"/>
      <c r="F69" s="223"/>
      <c r="G69" s="223"/>
      <c r="H69" s="223"/>
      <c r="I69" s="223"/>
      <c r="J69" s="223"/>
      <c r="K69" s="223"/>
      <c r="L69" s="223"/>
      <c r="M69" s="223"/>
      <c r="N69" s="223"/>
      <c r="O69" s="223"/>
      <c r="P69" s="223"/>
      <c r="Q69" s="223"/>
      <c r="R69" s="223"/>
      <c r="S69" s="223"/>
      <c r="T69" s="223"/>
      <c r="U69" s="223"/>
      <c r="V69" s="223"/>
      <c r="W69" s="223"/>
      <c r="X69" s="223"/>
      <c r="Y69" s="223"/>
      <c r="Z69" s="223"/>
    </row>
    <row r="70" ht="14.25" customHeight="1">
      <c r="A70" s="223"/>
      <c r="B70" s="223"/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23"/>
      <c r="P70" s="223"/>
      <c r="Q70" s="223"/>
      <c r="R70" s="223"/>
      <c r="S70" s="223"/>
      <c r="T70" s="223"/>
      <c r="U70" s="223"/>
      <c r="V70" s="223"/>
      <c r="W70" s="223"/>
      <c r="X70" s="223"/>
      <c r="Y70" s="223"/>
      <c r="Z70" s="223"/>
    </row>
    <row r="71" ht="14.25" customHeight="1">
      <c r="A71" s="223"/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  <c r="N71" s="223"/>
      <c r="O71" s="223"/>
      <c r="P71" s="223"/>
      <c r="Q71" s="223"/>
      <c r="R71" s="223"/>
      <c r="S71" s="223"/>
      <c r="T71" s="223"/>
      <c r="U71" s="223"/>
      <c r="V71" s="223"/>
      <c r="W71" s="223"/>
      <c r="X71" s="223"/>
      <c r="Y71" s="223"/>
      <c r="Z71" s="223"/>
    </row>
    <row r="72" ht="14.25" customHeight="1">
      <c r="A72" s="223"/>
      <c r="B72" s="223"/>
      <c r="C72" s="223"/>
      <c r="D72" s="223"/>
      <c r="E72" s="223"/>
      <c r="F72" s="223"/>
      <c r="G72" s="223"/>
      <c r="H72" s="223"/>
      <c r="I72" s="223"/>
      <c r="J72" s="223"/>
      <c r="K72" s="223"/>
      <c r="L72" s="223"/>
      <c r="M72" s="223"/>
      <c r="N72" s="223"/>
      <c r="O72" s="223"/>
      <c r="P72" s="223"/>
      <c r="Q72" s="223"/>
      <c r="R72" s="223"/>
      <c r="S72" s="223"/>
      <c r="T72" s="223"/>
      <c r="U72" s="223"/>
      <c r="V72" s="223"/>
      <c r="W72" s="223"/>
      <c r="X72" s="223"/>
      <c r="Y72" s="223"/>
      <c r="Z72" s="223"/>
    </row>
    <row r="73" ht="14.25" customHeight="1">
      <c r="A73" s="223"/>
      <c r="B73" s="223"/>
      <c r="C73" s="223"/>
      <c r="D73" s="223"/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23"/>
      <c r="P73" s="223"/>
      <c r="Q73" s="223"/>
      <c r="R73" s="223"/>
      <c r="S73" s="223"/>
      <c r="T73" s="223"/>
      <c r="U73" s="223"/>
      <c r="V73" s="223"/>
      <c r="W73" s="223"/>
      <c r="X73" s="223"/>
      <c r="Y73" s="223"/>
      <c r="Z73" s="223"/>
    </row>
    <row r="74" ht="14.25" customHeight="1">
      <c r="A74" s="223"/>
      <c r="B74" s="223"/>
      <c r="C74" s="223"/>
      <c r="D74" s="223"/>
      <c r="E74" s="223"/>
      <c r="F74" s="223"/>
      <c r="G74" s="223"/>
      <c r="H74" s="223"/>
      <c r="I74" s="223"/>
      <c r="J74" s="223"/>
      <c r="K74" s="223"/>
      <c r="L74" s="223"/>
      <c r="M74" s="223"/>
      <c r="N74" s="223"/>
      <c r="O74" s="223"/>
      <c r="P74" s="223"/>
      <c r="Q74" s="223"/>
      <c r="R74" s="223"/>
      <c r="S74" s="223"/>
      <c r="T74" s="223"/>
      <c r="U74" s="223"/>
      <c r="V74" s="223"/>
      <c r="W74" s="223"/>
      <c r="X74" s="223"/>
      <c r="Y74" s="223"/>
      <c r="Z74" s="223"/>
    </row>
    <row r="75" ht="14.25" customHeight="1">
      <c r="A75" s="223"/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223"/>
      <c r="T75" s="223"/>
      <c r="U75" s="223"/>
      <c r="V75" s="223"/>
      <c r="W75" s="223"/>
      <c r="X75" s="223"/>
      <c r="Y75" s="223"/>
      <c r="Z75" s="223"/>
    </row>
    <row r="76" ht="14.25" customHeight="1">
      <c r="A76" s="223"/>
      <c r="B76" s="223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23"/>
      <c r="P76" s="223"/>
      <c r="Q76" s="223"/>
      <c r="R76" s="223"/>
      <c r="S76" s="223"/>
      <c r="T76" s="223"/>
      <c r="U76" s="223"/>
      <c r="V76" s="223"/>
      <c r="W76" s="223"/>
      <c r="X76" s="223"/>
      <c r="Y76" s="223"/>
      <c r="Z76" s="223"/>
    </row>
    <row r="77" ht="14.25" customHeight="1">
      <c r="A77" s="223"/>
      <c r="B77" s="223"/>
      <c r="C77" s="223"/>
      <c r="D77" s="223"/>
      <c r="E77" s="223"/>
      <c r="F77" s="223"/>
      <c r="G77" s="223"/>
      <c r="H77" s="223"/>
      <c r="I77" s="223"/>
      <c r="J77" s="223"/>
      <c r="K77" s="223"/>
      <c r="L77" s="223"/>
      <c r="M77" s="223"/>
      <c r="N77" s="223"/>
      <c r="O77" s="223"/>
      <c r="P77" s="223"/>
      <c r="Q77" s="223"/>
      <c r="R77" s="223"/>
      <c r="S77" s="223"/>
      <c r="T77" s="223"/>
      <c r="U77" s="223"/>
      <c r="V77" s="223"/>
      <c r="W77" s="223"/>
      <c r="X77" s="223"/>
      <c r="Y77" s="223"/>
      <c r="Z77" s="223"/>
    </row>
    <row r="78" ht="14.25" customHeight="1">
      <c r="A78" s="223"/>
      <c r="B78" s="223"/>
      <c r="C78" s="223"/>
      <c r="D78" s="223"/>
      <c r="E78" s="223"/>
      <c r="F78" s="223"/>
      <c r="G78" s="223"/>
      <c r="H78" s="223"/>
      <c r="I78" s="223"/>
      <c r="J78" s="223"/>
      <c r="K78" s="223"/>
      <c r="L78" s="223"/>
      <c r="M78" s="223"/>
      <c r="N78" s="223"/>
      <c r="O78" s="223"/>
      <c r="P78" s="223"/>
      <c r="Q78" s="223"/>
      <c r="R78" s="223"/>
      <c r="S78" s="223"/>
      <c r="T78" s="223"/>
      <c r="U78" s="223"/>
      <c r="V78" s="223"/>
      <c r="W78" s="223"/>
      <c r="X78" s="223"/>
      <c r="Y78" s="223"/>
      <c r="Z78" s="223"/>
    </row>
    <row r="79" ht="14.25" customHeight="1">
      <c r="A79" s="223"/>
      <c r="B79" s="223"/>
      <c r="C79" s="223"/>
      <c r="D79" s="223"/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23"/>
      <c r="P79" s="223"/>
      <c r="Q79" s="223"/>
      <c r="R79" s="223"/>
      <c r="S79" s="223"/>
      <c r="T79" s="223"/>
      <c r="U79" s="223"/>
      <c r="V79" s="223"/>
      <c r="W79" s="223"/>
      <c r="X79" s="223"/>
      <c r="Y79" s="223"/>
      <c r="Z79" s="223"/>
    </row>
    <row r="80" ht="14.25" customHeight="1">
      <c r="A80" s="223"/>
      <c r="B80" s="223"/>
      <c r="C80" s="223"/>
      <c r="D80" s="223"/>
      <c r="E80" s="223"/>
      <c r="F80" s="223"/>
      <c r="G80" s="223"/>
      <c r="H80" s="223"/>
      <c r="I80" s="223"/>
      <c r="J80" s="223"/>
      <c r="K80" s="223"/>
      <c r="L80" s="223"/>
      <c r="M80" s="223"/>
      <c r="N80" s="223"/>
      <c r="O80" s="223"/>
      <c r="P80" s="223"/>
      <c r="Q80" s="223"/>
      <c r="R80" s="223"/>
      <c r="S80" s="223"/>
      <c r="T80" s="223"/>
      <c r="U80" s="223"/>
      <c r="V80" s="223"/>
      <c r="W80" s="223"/>
      <c r="X80" s="223"/>
      <c r="Y80" s="223"/>
      <c r="Z80" s="223"/>
    </row>
    <row r="81" ht="14.25" customHeight="1">
      <c r="A81" s="223"/>
      <c r="B81" s="223"/>
      <c r="C81" s="223"/>
      <c r="D81" s="223"/>
      <c r="E81" s="223"/>
      <c r="F81" s="223"/>
      <c r="G81" s="223"/>
      <c r="H81" s="223"/>
      <c r="I81" s="223"/>
      <c r="J81" s="223"/>
      <c r="K81" s="223"/>
      <c r="L81" s="223"/>
      <c r="M81" s="223"/>
      <c r="N81" s="223"/>
      <c r="O81" s="223"/>
      <c r="P81" s="223"/>
      <c r="Q81" s="223"/>
      <c r="R81" s="223"/>
      <c r="S81" s="223"/>
      <c r="T81" s="223"/>
      <c r="U81" s="223"/>
      <c r="V81" s="223"/>
      <c r="W81" s="223"/>
      <c r="X81" s="223"/>
      <c r="Y81" s="223"/>
      <c r="Z81" s="223"/>
    </row>
    <row r="82" ht="14.25" customHeight="1">
      <c r="A82" s="223"/>
      <c r="B82" s="223"/>
      <c r="C82" s="223"/>
      <c r="D82" s="223"/>
      <c r="E82" s="223"/>
      <c r="F82" s="223"/>
      <c r="G82" s="223"/>
      <c r="H82" s="223"/>
      <c r="I82" s="223"/>
      <c r="J82" s="223"/>
      <c r="K82" s="223"/>
      <c r="L82" s="223"/>
      <c r="M82" s="223"/>
      <c r="N82" s="223"/>
      <c r="O82" s="223"/>
      <c r="P82" s="223"/>
      <c r="Q82" s="223"/>
      <c r="R82" s="223"/>
      <c r="S82" s="223"/>
      <c r="T82" s="223"/>
      <c r="U82" s="223"/>
      <c r="V82" s="223"/>
      <c r="W82" s="223"/>
      <c r="X82" s="223"/>
      <c r="Y82" s="223"/>
      <c r="Z82" s="223"/>
    </row>
    <row r="83" ht="14.25" customHeight="1">
      <c r="A83" s="223"/>
      <c r="B83" s="223"/>
      <c r="C83" s="223"/>
      <c r="D83" s="223"/>
      <c r="E83" s="223"/>
      <c r="F83" s="223"/>
      <c r="G83" s="223"/>
      <c r="H83" s="223"/>
      <c r="I83" s="223"/>
      <c r="J83" s="223"/>
      <c r="K83" s="223"/>
      <c r="L83" s="223"/>
      <c r="M83" s="223"/>
      <c r="N83" s="223"/>
      <c r="O83" s="223"/>
      <c r="P83" s="223"/>
      <c r="Q83" s="223"/>
      <c r="R83" s="223"/>
      <c r="S83" s="223"/>
      <c r="T83" s="223"/>
      <c r="U83" s="223"/>
      <c r="V83" s="223"/>
      <c r="W83" s="223"/>
      <c r="X83" s="223"/>
      <c r="Y83" s="223"/>
      <c r="Z83" s="223"/>
    </row>
    <row r="84" ht="14.25" customHeight="1">
      <c r="A84" s="223"/>
      <c r="B84" s="223"/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  <c r="N84" s="223"/>
      <c r="O84" s="223"/>
      <c r="P84" s="223"/>
      <c r="Q84" s="223"/>
      <c r="R84" s="223"/>
      <c r="S84" s="223"/>
      <c r="T84" s="223"/>
      <c r="U84" s="223"/>
      <c r="V84" s="223"/>
      <c r="W84" s="223"/>
      <c r="X84" s="223"/>
      <c r="Y84" s="223"/>
      <c r="Z84" s="223"/>
    </row>
    <row r="85" ht="14.25" customHeight="1">
      <c r="A85" s="223"/>
      <c r="B85" s="223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  <c r="N85" s="223"/>
      <c r="O85" s="223"/>
      <c r="P85" s="223"/>
      <c r="Q85" s="223"/>
      <c r="R85" s="223"/>
      <c r="S85" s="223"/>
      <c r="T85" s="223"/>
      <c r="U85" s="223"/>
      <c r="V85" s="223"/>
      <c r="W85" s="223"/>
      <c r="X85" s="223"/>
      <c r="Y85" s="223"/>
      <c r="Z85" s="223"/>
    </row>
    <row r="86" ht="14.25" customHeight="1">
      <c r="A86" s="223"/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  <c r="N86" s="223"/>
      <c r="O86" s="223"/>
      <c r="P86" s="223"/>
      <c r="Q86" s="223"/>
      <c r="R86" s="223"/>
      <c r="S86" s="223"/>
      <c r="T86" s="223"/>
      <c r="U86" s="223"/>
      <c r="V86" s="223"/>
      <c r="W86" s="223"/>
      <c r="X86" s="223"/>
      <c r="Y86" s="223"/>
      <c r="Z86" s="223"/>
    </row>
    <row r="87" ht="14.25" customHeight="1">
      <c r="A87" s="223"/>
      <c r="B87" s="223"/>
      <c r="C87" s="223"/>
      <c r="D87" s="223"/>
      <c r="E87" s="223"/>
      <c r="F87" s="223"/>
      <c r="G87" s="223"/>
      <c r="H87" s="223"/>
      <c r="I87" s="223"/>
      <c r="J87" s="223"/>
      <c r="K87" s="223"/>
      <c r="L87" s="223"/>
      <c r="M87" s="223"/>
      <c r="N87" s="223"/>
      <c r="O87" s="223"/>
      <c r="P87" s="223"/>
      <c r="Q87" s="223"/>
      <c r="R87" s="223"/>
      <c r="S87" s="223"/>
      <c r="T87" s="223"/>
      <c r="U87" s="223"/>
      <c r="V87" s="223"/>
      <c r="W87" s="223"/>
      <c r="X87" s="223"/>
      <c r="Y87" s="223"/>
      <c r="Z87" s="223"/>
    </row>
    <row r="88" ht="14.25" customHeight="1">
      <c r="A88" s="223"/>
      <c r="B88" s="223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  <c r="N88" s="223"/>
      <c r="O88" s="223"/>
      <c r="P88" s="223"/>
      <c r="Q88" s="223"/>
      <c r="R88" s="223"/>
      <c r="S88" s="223"/>
      <c r="T88" s="223"/>
      <c r="U88" s="223"/>
      <c r="V88" s="223"/>
      <c r="W88" s="223"/>
      <c r="X88" s="223"/>
      <c r="Y88" s="223"/>
      <c r="Z88" s="223"/>
    </row>
    <row r="89" ht="14.25" customHeight="1">
      <c r="A89" s="223"/>
      <c r="B89" s="223"/>
      <c r="C89" s="223"/>
      <c r="D89" s="223"/>
      <c r="E89" s="223"/>
      <c r="F89" s="223"/>
      <c r="G89" s="223"/>
      <c r="H89" s="223"/>
      <c r="I89" s="223"/>
      <c r="J89" s="223"/>
      <c r="K89" s="223"/>
      <c r="L89" s="223"/>
      <c r="M89" s="223"/>
      <c r="N89" s="223"/>
      <c r="O89" s="223"/>
      <c r="P89" s="223"/>
      <c r="Q89" s="223"/>
      <c r="R89" s="223"/>
      <c r="S89" s="223"/>
      <c r="T89" s="223"/>
      <c r="U89" s="223"/>
      <c r="V89" s="223"/>
      <c r="W89" s="223"/>
      <c r="X89" s="223"/>
      <c r="Y89" s="223"/>
      <c r="Z89" s="223"/>
    </row>
    <row r="90" ht="14.25" customHeight="1">
      <c r="A90" s="223"/>
      <c r="B90" s="223"/>
      <c r="C90" s="223"/>
      <c r="D90" s="223"/>
      <c r="E90" s="223"/>
      <c r="F90" s="223"/>
      <c r="G90" s="223"/>
      <c r="H90" s="223"/>
      <c r="I90" s="223"/>
      <c r="J90" s="223"/>
      <c r="K90" s="223"/>
      <c r="L90" s="223"/>
      <c r="M90" s="223"/>
      <c r="N90" s="223"/>
      <c r="O90" s="223"/>
      <c r="P90" s="223"/>
      <c r="Q90" s="223"/>
      <c r="R90" s="223"/>
      <c r="S90" s="223"/>
      <c r="T90" s="223"/>
      <c r="U90" s="223"/>
      <c r="V90" s="223"/>
      <c r="W90" s="223"/>
      <c r="X90" s="223"/>
      <c r="Y90" s="223"/>
      <c r="Z90" s="223"/>
    </row>
    <row r="91" ht="14.25" customHeight="1">
      <c r="A91" s="223"/>
      <c r="B91" s="223"/>
      <c r="C91" s="223"/>
      <c r="D91" s="223"/>
      <c r="E91" s="223"/>
      <c r="F91" s="223"/>
      <c r="G91" s="223"/>
      <c r="H91" s="223"/>
      <c r="I91" s="223"/>
      <c r="J91" s="223"/>
      <c r="K91" s="223"/>
      <c r="L91" s="223"/>
      <c r="M91" s="223"/>
      <c r="N91" s="223"/>
      <c r="O91" s="223"/>
      <c r="P91" s="223"/>
      <c r="Q91" s="223"/>
      <c r="R91" s="223"/>
      <c r="S91" s="223"/>
      <c r="T91" s="223"/>
      <c r="U91" s="223"/>
      <c r="V91" s="223"/>
      <c r="W91" s="223"/>
      <c r="X91" s="223"/>
      <c r="Y91" s="223"/>
      <c r="Z91" s="223"/>
    </row>
    <row r="92" ht="14.25" customHeight="1">
      <c r="A92" s="223"/>
      <c r="B92" s="223"/>
      <c r="C92" s="223"/>
      <c r="D92" s="223"/>
      <c r="E92" s="223"/>
      <c r="F92" s="223"/>
      <c r="G92" s="223"/>
      <c r="H92" s="223"/>
      <c r="I92" s="223"/>
      <c r="J92" s="223"/>
      <c r="K92" s="223"/>
      <c r="L92" s="223"/>
      <c r="M92" s="223"/>
      <c r="N92" s="223"/>
      <c r="O92" s="223"/>
      <c r="P92" s="223"/>
      <c r="Q92" s="223"/>
      <c r="R92" s="223"/>
      <c r="S92" s="223"/>
      <c r="T92" s="223"/>
      <c r="U92" s="223"/>
      <c r="V92" s="223"/>
      <c r="W92" s="223"/>
      <c r="X92" s="223"/>
      <c r="Y92" s="223"/>
      <c r="Z92" s="223"/>
    </row>
    <row r="93" ht="14.25" customHeight="1">
      <c r="A93" s="223"/>
      <c r="B93" s="223"/>
      <c r="C93" s="223"/>
      <c r="D93" s="223"/>
      <c r="E93" s="223"/>
      <c r="F93" s="223"/>
      <c r="G93" s="223"/>
      <c r="H93" s="223"/>
      <c r="I93" s="223"/>
      <c r="J93" s="223"/>
      <c r="K93" s="223"/>
      <c r="L93" s="223"/>
      <c r="M93" s="223"/>
      <c r="N93" s="223"/>
      <c r="O93" s="223"/>
      <c r="P93" s="223"/>
      <c r="Q93" s="223"/>
      <c r="R93" s="223"/>
      <c r="S93" s="223"/>
      <c r="T93" s="223"/>
      <c r="U93" s="223"/>
      <c r="V93" s="223"/>
      <c r="W93" s="223"/>
      <c r="X93" s="223"/>
      <c r="Y93" s="223"/>
      <c r="Z93" s="223"/>
    </row>
    <row r="94" ht="14.25" customHeight="1">
      <c r="A94" s="223"/>
      <c r="B94" s="223"/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  <c r="N94" s="223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</row>
    <row r="95" ht="14.25" customHeight="1">
      <c r="A95" s="223"/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  <c r="N95" s="223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</row>
    <row r="96" ht="14.25" customHeight="1">
      <c r="A96" s="223"/>
      <c r="B96" s="223"/>
      <c r="C96" s="223"/>
      <c r="D96" s="223"/>
      <c r="E96" s="223"/>
      <c r="F96" s="223"/>
      <c r="G96" s="223"/>
      <c r="H96" s="223"/>
      <c r="I96" s="223"/>
      <c r="J96" s="223"/>
      <c r="K96" s="223"/>
      <c r="L96" s="223"/>
      <c r="M96" s="223"/>
      <c r="N96" s="223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</row>
    <row r="97" ht="14.25" customHeight="1">
      <c r="A97" s="223"/>
      <c r="B97" s="223"/>
      <c r="C97" s="223"/>
      <c r="D97" s="223"/>
      <c r="E97" s="223"/>
      <c r="F97" s="223"/>
      <c r="G97" s="223"/>
      <c r="H97" s="223"/>
      <c r="I97" s="223"/>
      <c r="J97" s="223"/>
      <c r="K97" s="223"/>
      <c r="L97" s="223"/>
      <c r="M97" s="223"/>
      <c r="N97" s="223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</row>
    <row r="98" ht="14.25" customHeight="1">
      <c r="A98" s="223"/>
      <c r="B98" s="223"/>
      <c r="C98" s="223"/>
      <c r="D98" s="223"/>
      <c r="E98" s="223"/>
      <c r="F98" s="223"/>
      <c r="G98" s="223"/>
      <c r="H98" s="223"/>
      <c r="I98" s="223"/>
      <c r="J98" s="223"/>
      <c r="K98" s="223"/>
      <c r="L98" s="223"/>
      <c r="M98" s="223"/>
      <c r="N98" s="223"/>
      <c r="O98" s="223"/>
      <c r="P98" s="223"/>
      <c r="Q98" s="223"/>
      <c r="R98" s="223"/>
      <c r="S98" s="223"/>
      <c r="T98" s="223"/>
      <c r="U98" s="223"/>
      <c r="V98" s="223"/>
      <c r="W98" s="223"/>
      <c r="X98" s="223"/>
      <c r="Y98" s="223"/>
      <c r="Z98" s="223"/>
    </row>
    <row r="99" ht="14.25" customHeight="1">
      <c r="A99" s="223"/>
      <c r="B99" s="223"/>
      <c r="C99" s="223"/>
      <c r="D99" s="223"/>
      <c r="E99" s="223"/>
      <c r="F99" s="223"/>
      <c r="G99" s="223"/>
      <c r="H99" s="223"/>
      <c r="I99" s="223"/>
      <c r="J99" s="223"/>
      <c r="K99" s="223"/>
      <c r="L99" s="223"/>
      <c r="M99" s="223"/>
      <c r="N99" s="223"/>
      <c r="O99" s="223"/>
      <c r="P99" s="223"/>
      <c r="Q99" s="223"/>
      <c r="R99" s="223"/>
      <c r="S99" s="223"/>
      <c r="T99" s="223"/>
      <c r="U99" s="223"/>
      <c r="V99" s="223"/>
      <c r="W99" s="223"/>
      <c r="X99" s="223"/>
      <c r="Y99" s="223"/>
      <c r="Z99" s="223"/>
    </row>
    <row r="100" ht="14.25" customHeight="1">
      <c r="A100" s="223"/>
      <c r="B100" s="223"/>
      <c r="C100" s="223"/>
      <c r="D100" s="223"/>
      <c r="E100" s="223"/>
      <c r="F100" s="223"/>
      <c r="G100" s="223"/>
      <c r="H100" s="223"/>
      <c r="I100" s="223"/>
      <c r="J100" s="223"/>
      <c r="K100" s="223"/>
      <c r="L100" s="223"/>
      <c r="M100" s="223"/>
      <c r="N100" s="223"/>
      <c r="O100" s="223"/>
      <c r="P100" s="223"/>
      <c r="Q100" s="223"/>
      <c r="R100" s="223"/>
      <c r="S100" s="223"/>
      <c r="T100" s="223"/>
      <c r="U100" s="223"/>
      <c r="V100" s="223"/>
      <c r="W100" s="223"/>
      <c r="X100" s="223"/>
      <c r="Y100" s="223"/>
      <c r="Z100" s="223"/>
    </row>
    <row r="101" ht="14.25" customHeight="1">
      <c r="A101" s="223"/>
      <c r="B101" s="223"/>
      <c r="C101" s="223"/>
      <c r="D101" s="223"/>
      <c r="E101" s="223"/>
      <c r="F101" s="223"/>
      <c r="G101" s="223"/>
      <c r="H101" s="223"/>
      <c r="I101" s="223"/>
      <c r="J101" s="223"/>
      <c r="K101" s="223"/>
      <c r="L101" s="223"/>
      <c r="M101" s="223"/>
      <c r="N101" s="223"/>
      <c r="O101" s="223"/>
      <c r="P101" s="223"/>
      <c r="Q101" s="223"/>
      <c r="R101" s="223"/>
      <c r="S101" s="223"/>
      <c r="T101" s="223"/>
      <c r="U101" s="223"/>
      <c r="V101" s="223"/>
      <c r="W101" s="223"/>
      <c r="X101" s="223"/>
      <c r="Y101" s="223"/>
      <c r="Z101" s="223"/>
    </row>
    <row r="102" ht="14.25" customHeight="1">
      <c r="A102" s="223"/>
      <c r="B102" s="223"/>
      <c r="C102" s="223"/>
      <c r="D102" s="223"/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23"/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</row>
    <row r="103" ht="14.25" customHeight="1">
      <c r="A103" s="223"/>
      <c r="B103" s="223"/>
      <c r="C103" s="223"/>
      <c r="D103" s="223"/>
      <c r="E103" s="223"/>
      <c r="F103" s="223"/>
      <c r="G103" s="223"/>
      <c r="H103" s="223"/>
      <c r="I103" s="223"/>
      <c r="J103" s="223"/>
      <c r="K103" s="223"/>
      <c r="L103" s="223"/>
      <c r="M103" s="223"/>
      <c r="N103" s="223"/>
      <c r="O103" s="223"/>
      <c r="P103" s="223"/>
      <c r="Q103" s="223"/>
      <c r="R103" s="223"/>
      <c r="S103" s="223"/>
      <c r="T103" s="223"/>
      <c r="U103" s="223"/>
      <c r="V103" s="223"/>
      <c r="W103" s="223"/>
      <c r="X103" s="223"/>
      <c r="Y103" s="223"/>
      <c r="Z103" s="223"/>
    </row>
    <row r="104" ht="14.25" customHeight="1">
      <c r="A104" s="223"/>
      <c r="B104" s="223"/>
      <c r="C104" s="223"/>
      <c r="D104" s="223"/>
      <c r="E104" s="223"/>
      <c r="F104" s="223"/>
      <c r="G104" s="223"/>
      <c r="H104" s="223"/>
      <c r="I104" s="223"/>
      <c r="J104" s="223"/>
      <c r="K104" s="223"/>
      <c r="L104" s="223"/>
      <c r="M104" s="223"/>
      <c r="N104" s="223"/>
      <c r="O104" s="223"/>
      <c r="P104" s="223"/>
      <c r="Q104" s="223"/>
      <c r="R104" s="223"/>
      <c r="S104" s="223"/>
      <c r="T104" s="223"/>
      <c r="U104" s="223"/>
      <c r="V104" s="223"/>
      <c r="W104" s="223"/>
      <c r="X104" s="223"/>
      <c r="Y104" s="223"/>
      <c r="Z104" s="223"/>
    </row>
    <row r="105" ht="14.25" customHeight="1">
      <c r="A105" s="223"/>
      <c r="B105" s="223"/>
      <c r="C105" s="223"/>
      <c r="D105" s="223"/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23"/>
      <c r="P105" s="223"/>
      <c r="Q105" s="223"/>
      <c r="R105" s="223"/>
      <c r="S105" s="223"/>
      <c r="T105" s="223"/>
      <c r="U105" s="223"/>
      <c r="V105" s="223"/>
      <c r="W105" s="223"/>
      <c r="X105" s="223"/>
      <c r="Y105" s="223"/>
      <c r="Z105" s="223"/>
    </row>
    <row r="106" ht="14.25" customHeight="1">
      <c r="A106" s="223"/>
      <c r="B106" s="223"/>
      <c r="C106" s="223"/>
      <c r="D106" s="223"/>
      <c r="E106" s="223"/>
      <c r="F106" s="223"/>
      <c r="G106" s="223"/>
      <c r="H106" s="223"/>
      <c r="I106" s="223"/>
      <c r="J106" s="223"/>
      <c r="K106" s="223"/>
      <c r="L106" s="223"/>
      <c r="M106" s="223"/>
      <c r="N106" s="223"/>
      <c r="O106" s="223"/>
      <c r="P106" s="223"/>
      <c r="Q106" s="223"/>
      <c r="R106" s="223"/>
      <c r="S106" s="223"/>
      <c r="T106" s="223"/>
      <c r="U106" s="223"/>
      <c r="V106" s="223"/>
      <c r="W106" s="223"/>
      <c r="X106" s="223"/>
      <c r="Y106" s="223"/>
      <c r="Z106" s="223"/>
    </row>
    <row r="107" ht="14.25" customHeight="1">
      <c r="A107" s="223"/>
      <c r="B107" s="223"/>
      <c r="C107" s="223"/>
      <c r="D107" s="223"/>
      <c r="E107" s="223"/>
      <c r="F107" s="223"/>
      <c r="G107" s="223"/>
      <c r="H107" s="223"/>
      <c r="I107" s="223"/>
      <c r="J107" s="223"/>
      <c r="K107" s="223"/>
      <c r="L107" s="223"/>
      <c r="M107" s="223"/>
      <c r="N107" s="223"/>
      <c r="O107" s="223"/>
      <c r="P107" s="223"/>
      <c r="Q107" s="223"/>
      <c r="R107" s="223"/>
      <c r="S107" s="223"/>
      <c r="T107" s="223"/>
      <c r="U107" s="223"/>
      <c r="V107" s="223"/>
      <c r="W107" s="223"/>
      <c r="X107" s="223"/>
      <c r="Y107" s="223"/>
      <c r="Z107" s="223"/>
    </row>
    <row r="108" ht="14.25" customHeight="1">
      <c r="A108" s="223"/>
      <c r="B108" s="223"/>
      <c r="C108" s="223"/>
      <c r="D108" s="223"/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23"/>
      <c r="P108" s="223"/>
      <c r="Q108" s="223"/>
      <c r="R108" s="223"/>
      <c r="S108" s="223"/>
      <c r="T108" s="223"/>
      <c r="U108" s="223"/>
      <c r="V108" s="223"/>
      <c r="W108" s="223"/>
      <c r="X108" s="223"/>
      <c r="Y108" s="223"/>
      <c r="Z108" s="223"/>
    </row>
    <row r="109" ht="14.25" customHeight="1">
      <c r="A109" s="223"/>
      <c r="B109" s="223"/>
      <c r="C109" s="223"/>
      <c r="D109" s="223"/>
      <c r="E109" s="223"/>
      <c r="F109" s="223"/>
      <c r="G109" s="223"/>
      <c r="H109" s="223"/>
      <c r="I109" s="223"/>
      <c r="J109" s="223"/>
      <c r="K109" s="223"/>
      <c r="L109" s="223"/>
      <c r="M109" s="223"/>
      <c r="N109" s="223"/>
      <c r="O109" s="223"/>
      <c r="P109" s="223"/>
      <c r="Q109" s="223"/>
      <c r="R109" s="223"/>
      <c r="S109" s="223"/>
      <c r="T109" s="223"/>
      <c r="U109" s="223"/>
      <c r="V109" s="223"/>
      <c r="W109" s="223"/>
      <c r="X109" s="223"/>
      <c r="Y109" s="223"/>
      <c r="Z109" s="223"/>
    </row>
    <row r="110" ht="14.25" customHeight="1">
      <c r="A110" s="223"/>
      <c r="B110" s="223"/>
      <c r="C110" s="223"/>
      <c r="D110" s="223"/>
      <c r="E110" s="223"/>
      <c r="F110" s="223"/>
      <c r="G110" s="223"/>
      <c r="H110" s="223"/>
      <c r="I110" s="223"/>
      <c r="J110" s="223"/>
      <c r="K110" s="223"/>
      <c r="L110" s="223"/>
      <c r="M110" s="223"/>
      <c r="N110" s="223"/>
      <c r="O110" s="223"/>
      <c r="P110" s="223"/>
      <c r="Q110" s="223"/>
      <c r="R110" s="223"/>
      <c r="S110" s="223"/>
      <c r="T110" s="223"/>
      <c r="U110" s="223"/>
      <c r="V110" s="223"/>
      <c r="W110" s="223"/>
      <c r="X110" s="223"/>
      <c r="Y110" s="223"/>
      <c r="Z110" s="223"/>
    </row>
    <row r="111" ht="14.25" customHeight="1">
      <c r="A111" s="223"/>
      <c r="B111" s="223"/>
      <c r="C111" s="223"/>
      <c r="D111" s="223"/>
      <c r="E111" s="223"/>
      <c r="F111" s="223"/>
      <c r="G111" s="223"/>
      <c r="H111" s="223"/>
      <c r="I111" s="223"/>
      <c r="J111" s="223"/>
      <c r="K111" s="223"/>
      <c r="L111" s="223"/>
      <c r="M111" s="223"/>
      <c r="N111" s="223"/>
      <c r="O111" s="223"/>
      <c r="P111" s="223"/>
      <c r="Q111" s="223"/>
      <c r="R111" s="223"/>
      <c r="S111" s="223"/>
      <c r="T111" s="223"/>
      <c r="U111" s="223"/>
      <c r="V111" s="223"/>
      <c r="W111" s="223"/>
      <c r="X111" s="223"/>
      <c r="Y111" s="223"/>
      <c r="Z111" s="223"/>
    </row>
    <row r="112" ht="14.25" customHeight="1">
      <c r="A112" s="223"/>
      <c r="B112" s="223"/>
      <c r="C112" s="223"/>
      <c r="D112" s="223"/>
      <c r="E112" s="223"/>
      <c r="F112" s="223"/>
      <c r="G112" s="223"/>
      <c r="H112" s="223"/>
      <c r="I112" s="223"/>
      <c r="J112" s="223"/>
      <c r="K112" s="223"/>
      <c r="L112" s="223"/>
      <c r="M112" s="223"/>
      <c r="N112" s="223"/>
      <c r="O112" s="223"/>
      <c r="P112" s="223"/>
      <c r="Q112" s="223"/>
      <c r="R112" s="223"/>
      <c r="S112" s="223"/>
      <c r="T112" s="223"/>
      <c r="U112" s="223"/>
      <c r="V112" s="223"/>
      <c r="W112" s="223"/>
      <c r="X112" s="223"/>
      <c r="Y112" s="223"/>
      <c r="Z112" s="223"/>
    </row>
    <row r="113" ht="14.25" customHeight="1">
      <c r="A113" s="223"/>
      <c r="B113" s="223"/>
      <c r="C113" s="223"/>
      <c r="D113" s="223"/>
      <c r="E113" s="223"/>
      <c r="F113" s="223"/>
      <c r="G113" s="223"/>
      <c r="H113" s="223"/>
      <c r="I113" s="223"/>
      <c r="J113" s="223"/>
      <c r="K113" s="223"/>
      <c r="L113" s="223"/>
      <c r="M113" s="223"/>
      <c r="N113" s="223"/>
      <c r="O113" s="223"/>
      <c r="P113" s="223"/>
      <c r="Q113" s="223"/>
      <c r="R113" s="223"/>
      <c r="S113" s="223"/>
      <c r="T113" s="223"/>
      <c r="U113" s="223"/>
      <c r="V113" s="223"/>
      <c r="W113" s="223"/>
      <c r="X113" s="223"/>
      <c r="Y113" s="223"/>
      <c r="Z113" s="223"/>
    </row>
    <row r="114" ht="14.25" customHeight="1">
      <c r="A114" s="223"/>
      <c r="B114" s="223"/>
      <c r="C114" s="223"/>
      <c r="D114" s="223"/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23"/>
      <c r="P114" s="223"/>
      <c r="Q114" s="223"/>
      <c r="R114" s="223"/>
      <c r="S114" s="223"/>
      <c r="T114" s="223"/>
      <c r="U114" s="223"/>
      <c r="V114" s="223"/>
      <c r="W114" s="223"/>
      <c r="X114" s="223"/>
      <c r="Y114" s="223"/>
      <c r="Z114" s="223"/>
    </row>
    <row r="115" ht="14.25" customHeight="1">
      <c r="A115" s="223"/>
      <c r="B115" s="223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</row>
    <row r="116" ht="14.25" customHeight="1">
      <c r="A116" s="223"/>
      <c r="B116" s="223"/>
      <c r="C116" s="223"/>
      <c r="D116" s="223"/>
      <c r="E116" s="223"/>
      <c r="F116" s="223"/>
      <c r="G116" s="223"/>
      <c r="H116" s="223"/>
      <c r="I116" s="223"/>
      <c r="J116" s="223"/>
      <c r="K116" s="223"/>
      <c r="L116" s="223"/>
      <c r="M116" s="223"/>
      <c r="N116" s="223"/>
      <c r="O116" s="223"/>
      <c r="P116" s="223"/>
      <c r="Q116" s="223"/>
      <c r="R116" s="223"/>
      <c r="S116" s="223"/>
      <c r="T116" s="223"/>
      <c r="U116" s="223"/>
      <c r="V116" s="223"/>
      <c r="W116" s="223"/>
      <c r="X116" s="223"/>
      <c r="Y116" s="223"/>
      <c r="Z116" s="223"/>
    </row>
    <row r="117" ht="14.25" customHeight="1">
      <c r="A117" s="223"/>
      <c r="B117" s="223"/>
      <c r="C117" s="223"/>
      <c r="D117" s="223"/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23"/>
      <c r="P117" s="223"/>
      <c r="Q117" s="223"/>
      <c r="R117" s="223"/>
      <c r="S117" s="223"/>
      <c r="T117" s="223"/>
      <c r="U117" s="223"/>
      <c r="V117" s="223"/>
      <c r="W117" s="223"/>
      <c r="X117" s="223"/>
      <c r="Y117" s="223"/>
      <c r="Z117" s="223"/>
    </row>
    <row r="118" ht="14.25" customHeight="1">
      <c r="A118" s="223"/>
      <c r="B118" s="223"/>
      <c r="C118" s="223"/>
      <c r="D118" s="223"/>
      <c r="E118" s="223"/>
      <c r="F118" s="223"/>
      <c r="G118" s="223"/>
      <c r="H118" s="223"/>
      <c r="I118" s="223"/>
      <c r="J118" s="223"/>
      <c r="K118" s="223"/>
      <c r="L118" s="223"/>
      <c r="M118" s="223"/>
      <c r="N118" s="223"/>
      <c r="O118" s="223"/>
      <c r="P118" s="223"/>
      <c r="Q118" s="223"/>
      <c r="R118" s="223"/>
      <c r="S118" s="223"/>
      <c r="T118" s="223"/>
      <c r="U118" s="223"/>
      <c r="V118" s="223"/>
      <c r="W118" s="223"/>
      <c r="X118" s="223"/>
      <c r="Y118" s="223"/>
      <c r="Z118" s="223"/>
    </row>
    <row r="119" ht="14.25" customHeight="1">
      <c r="A119" s="223"/>
      <c r="B119" s="223"/>
      <c r="C119" s="223"/>
      <c r="D119" s="223"/>
      <c r="E119" s="223"/>
      <c r="F119" s="223"/>
      <c r="G119" s="223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</row>
    <row r="120" ht="14.25" customHeight="1">
      <c r="A120" s="223"/>
      <c r="B120" s="223"/>
      <c r="C120" s="223"/>
      <c r="D120" s="223"/>
      <c r="E120" s="223"/>
      <c r="F120" s="223"/>
      <c r="G120" s="223"/>
      <c r="H120" s="223"/>
      <c r="I120" s="223"/>
      <c r="J120" s="223"/>
      <c r="K120" s="223"/>
      <c r="L120" s="223"/>
      <c r="M120" s="223"/>
      <c r="N120" s="223"/>
      <c r="O120" s="223"/>
      <c r="P120" s="223"/>
      <c r="Q120" s="223"/>
      <c r="R120" s="223"/>
      <c r="S120" s="223"/>
      <c r="T120" s="223"/>
      <c r="U120" s="223"/>
      <c r="V120" s="223"/>
      <c r="W120" s="223"/>
      <c r="X120" s="223"/>
      <c r="Y120" s="223"/>
      <c r="Z120" s="223"/>
    </row>
    <row r="121" ht="14.25" customHeight="1">
      <c r="A121" s="223"/>
      <c r="B121" s="223"/>
      <c r="C121" s="223"/>
      <c r="D121" s="223"/>
      <c r="E121" s="223"/>
      <c r="F121" s="223"/>
      <c r="G121" s="223"/>
      <c r="H121" s="223"/>
      <c r="I121" s="223"/>
      <c r="J121" s="223"/>
      <c r="K121" s="223"/>
      <c r="L121" s="223"/>
      <c r="M121" s="223"/>
      <c r="N121" s="223"/>
      <c r="O121" s="223"/>
      <c r="P121" s="223"/>
      <c r="Q121" s="223"/>
      <c r="R121" s="223"/>
      <c r="S121" s="223"/>
      <c r="T121" s="223"/>
      <c r="U121" s="223"/>
      <c r="V121" s="223"/>
      <c r="W121" s="223"/>
      <c r="X121" s="223"/>
      <c r="Y121" s="223"/>
      <c r="Z121" s="223"/>
    </row>
    <row r="122" ht="14.25" customHeight="1">
      <c r="A122" s="223"/>
      <c r="B122" s="223"/>
      <c r="C122" s="223"/>
      <c r="D122" s="223"/>
      <c r="E122" s="223"/>
      <c r="F122" s="223"/>
      <c r="G122" s="223"/>
      <c r="H122" s="223"/>
      <c r="I122" s="223"/>
      <c r="J122" s="223"/>
      <c r="K122" s="223"/>
      <c r="L122" s="223"/>
      <c r="M122" s="223"/>
      <c r="N122" s="223"/>
      <c r="O122" s="223"/>
      <c r="P122" s="223"/>
      <c r="Q122" s="223"/>
      <c r="R122" s="223"/>
      <c r="S122" s="223"/>
      <c r="T122" s="223"/>
      <c r="U122" s="223"/>
      <c r="V122" s="223"/>
      <c r="W122" s="223"/>
      <c r="X122" s="223"/>
      <c r="Y122" s="223"/>
      <c r="Z122" s="223"/>
    </row>
    <row r="123" ht="14.25" customHeight="1">
      <c r="A123" s="223"/>
      <c r="B123" s="223"/>
      <c r="C123" s="223"/>
      <c r="D123" s="223"/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  <c r="S123" s="223"/>
      <c r="T123" s="223"/>
      <c r="U123" s="223"/>
      <c r="V123" s="223"/>
      <c r="W123" s="223"/>
      <c r="X123" s="223"/>
      <c r="Y123" s="223"/>
      <c r="Z123" s="223"/>
    </row>
    <row r="124" ht="14.25" customHeight="1">
      <c r="A124" s="223"/>
      <c r="B124" s="223"/>
      <c r="C124" s="223"/>
      <c r="D124" s="223"/>
      <c r="E124" s="223"/>
      <c r="F124" s="223"/>
      <c r="G124" s="223"/>
      <c r="H124" s="223"/>
      <c r="I124" s="223"/>
      <c r="J124" s="223"/>
      <c r="K124" s="223"/>
      <c r="L124" s="223"/>
      <c r="M124" s="223"/>
      <c r="N124" s="223"/>
      <c r="O124" s="223"/>
      <c r="P124" s="223"/>
      <c r="Q124" s="223"/>
      <c r="R124" s="223"/>
      <c r="S124" s="223"/>
      <c r="T124" s="223"/>
      <c r="U124" s="223"/>
      <c r="V124" s="223"/>
      <c r="W124" s="223"/>
      <c r="X124" s="223"/>
      <c r="Y124" s="223"/>
      <c r="Z124" s="223"/>
    </row>
    <row r="125" ht="14.25" customHeight="1">
      <c r="A125" s="223"/>
      <c r="B125" s="223"/>
      <c r="C125" s="223"/>
      <c r="D125" s="223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23"/>
      <c r="P125" s="223"/>
      <c r="Q125" s="223"/>
      <c r="R125" s="223"/>
      <c r="S125" s="223"/>
      <c r="T125" s="223"/>
      <c r="U125" s="223"/>
      <c r="V125" s="223"/>
      <c r="W125" s="223"/>
      <c r="X125" s="223"/>
      <c r="Y125" s="223"/>
      <c r="Z125" s="223"/>
    </row>
    <row r="126" ht="14.25" customHeight="1">
      <c r="A126" s="223"/>
      <c r="B126" s="223"/>
      <c r="C126" s="223"/>
      <c r="D126" s="223"/>
      <c r="E126" s="223"/>
      <c r="F126" s="223"/>
      <c r="G126" s="223"/>
      <c r="H126" s="223"/>
      <c r="I126" s="223"/>
      <c r="J126" s="223"/>
      <c r="K126" s="223"/>
      <c r="L126" s="223"/>
      <c r="M126" s="223"/>
      <c r="N126" s="223"/>
      <c r="O126" s="223"/>
      <c r="P126" s="223"/>
      <c r="Q126" s="223"/>
      <c r="R126" s="223"/>
      <c r="S126" s="223"/>
      <c r="T126" s="223"/>
      <c r="U126" s="223"/>
      <c r="V126" s="223"/>
      <c r="W126" s="223"/>
      <c r="X126" s="223"/>
      <c r="Y126" s="223"/>
      <c r="Z126" s="223"/>
    </row>
    <row r="127" ht="14.25" customHeight="1">
      <c r="A127" s="223"/>
      <c r="B127" s="223"/>
      <c r="C127" s="223"/>
      <c r="D127" s="223"/>
      <c r="E127" s="223"/>
      <c r="F127" s="223"/>
      <c r="G127" s="223"/>
      <c r="H127" s="223"/>
      <c r="I127" s="223"/>
      <c r="J127" s="223"/>
      <c r="K127" s="223"/>
      <c r="L127" s="223"/>
      <c r="M127" s="223"/>
      <c r="N127" s="223"/>
      <c r="O127" s="223"/>
      <c r="P127" s="223"/>
      <c r="Q127" s="223"/>
      <c r="R127" s="223"/>
      <c r="S127" s="223"/>
      <c r="T127" s="223"/>
      <c r="U127" s="223"/>
      <c r="V127" s="223"/>
      <c r="W127" s="223"/>
      <c r="X127" s="223"/>
      <c r="Y127" s="223"/>
      <c r="Z127" s="223"/>
    </row>
    <row r="128" ht="14.25" customHeight="1">
      <c r="A128" s="223"/>
      <c r="B128" s="223"/>
      <c r="C128" s="223"/>
      <c r="D128" s="223"/>
      <c r="E128" s="223"/>
      <c r="F128" s="223"/>
      <c r="G128" s="223"/>
      <c r="H128" s="223"/>
      <c r="I128" s="223"/>
      <c r="J128" s="223"/>
      <c r="K128" s="223"/>
      <c r="L128" s="223"/>
      <c r="M128" s="223"/>
      <c r="N128" s="223"/>
      <c r="O128" s="223"/>
      <c r="P128" s="223"/>
      <c r="Q128" s="223"/>
      <c r="R128" s="223"/>
      <c r="S128" s="223"/>
      <c r="T128" s="223"/>
      <c r="U128" s="223"/>
      <c r="V128" s="223"/>
      <c r="W128" s="223"/>
      <c r="X128" s="223"/>
      <c r="Y128" s="223"/>
      <c r="Z128" s="223"/>
    </row>
    <row r="129" ht="14.25" customHeight="1">
      <c r="A129" s="223"/>
      <c r="B129" s="223"/>
      <c r="C129" s="223"/>
      <c r="D129" s="223"/>
      <c r="E129" s="223"/>
      <c r="F129" s="223"/>
      <c r="G129" s="223"/>
      <c r="H129" s="223"/>
      <c r="I129" s="223"/>
      <c r="J129" s="223"/>
      <c r="K129" s="223"/>
      <c r="L129" s="223"/>
      <c r="M129" s="223"/>
      <c r="N129" s="223"/>
      <c r="O129" s="223"/>
      <c r="P129" s="223"/>
      <c r="Q129" s="223"/>
      <c r="R129" s="223"/>
      <c r="S129" s="223"/>
      <c r="T129" s="223"/>
      <c r="U129" s="223"/>
      <c r="V129" s="223"/>
      <c r="W129" s="223"/>
      <c r="X129" s="223"/>
      <c r="Y129" s="223"/>
      <c r="Z129" s="223"/>
    </row>
    <row r="130" ht="14.25" customHeight="1">
      <c r="A130" s="223"/>
      <c r="B130" s="223"/>
      <c r="C130" s="223"/>
      <c r="D130" s="223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23"/>
      <c r="P130" s="223"/>
      <c r="Q130" s="223"/>
      <c r="R130" s="223"/>
      <c r="S130" s="223"/>
      <c r="T130" s="223"/>
      <c r="U130" s="223"/>
      <c r="V130" s="223"/>
      <c r="W130" s="223"/>
      <c r="X130" s="223"/>
      <c r="Y130" s="223"/>
      <c r="Z130" s="223"/>
    </row>
    <row r="131" ht="14.25" customHeight="1">
      <c r="A131" s="223"/>
      <c r="B131" s="223"/>
      <c r="C131" s="223"/>
      <c r="D131" s="223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23"/>
      <c r="P131" s="223"/>
      <c r="Q131" s="223"/>
      <c r="R131" s="223"/>
      <c r="S131" s="223"/>
      <c r="T131" s="223"/>
      <c r="U131" s="223"/>
      <c r="V131" s="223"/>
      <c r="W131" s="223"/>
      <c r="X131" s="223"/>
      <c r="Y131" s="223"/>
      <c r="Z131" s="223"/>
    </row>
    <row r="132" ht="14.25" customHeight="1">
      <c r="A132" s="223"/>
      <c r="B132" s="223"/>
      <c r="C132" s="223"/>
      <c r="D132" s="223"/>
      <c r="E132" s="223"/>
      <c r="F132" s="223"/>
      <c r="G132" s="223"/>
      <c r="H132" s="223"/>
      <c r="I132" s="223"/>
      <c r="J132" s="223"/>
      <c r="K132" s="223"/>
      <c r="L132" s="223"/>
      <c r="M132" s="223"/>
      <c r="N132" s="223"/>
      <c r="O132" s="223"/>
      <c r="P132" s="223"/>
      <c r="Q132" s="223"/>
      <c r="R132" s="223"/>
      <c r="S132" s="223"/>
      <c r="T132" s="223"/>
      <c r="U132" s="223"/>
      <c r="V132" s="223"/>
      <c r="W132" s="223"/>
      <c r="X132" s="223"/>
      <c r="Y132" s="223"/>
      <c r="Z132" s="223"/>
    </row>
    <row r="133" ht="14.25" customHeight="1">
      <c r="A133" s="223"/>
      <c r="B133" s="223"/>
      <c r="C133" s="223"/>
      <c r="D133" s="223"/>
      <c r="E133" s="223"/>
      <c r="F133" s="223"/>
      <c r="G133" s="223"/>
      <c r="H133" s="223"/>
      <c r="I133" s="223"/>
      <c r="J133" s="223"/>
      <c r="K133" s="223"/>
      <c r="L133" s="223"/>
      <c r="M133" s="223"/>
      <c r="N133" s="223"/>
      <c r="O133" s="223"/>
      <c r="P133" s="223"/>
      <c r="Q133" s="223"/>
      <c r="R133" s="223"/>
      <c r="S133" s="223"/>
      <c r="T133" s="223"/>
      <c r="U133" s="223"/>
      <c r="V133" s="223"/>
      <c r="W133" s="223"/>
      <c r="X133" s="223"/>
      <c r="Y133" s="223"/>
      <c r="Z133" s="223"/>
    </row>
    <row r="134" ht="14.25" customHeight="1">
      <c r="A134" s="223"/>
      <c r="B134" s="223"/>
      <c r="C134" s="223"/>
      <c r="D134" s="223"/>
      <c r="E134" s="223"/>
      <c r="F134" s="223"/>
      <c r="G134" s="223"/>
      <c r="H134" s="223"/>
      <c r="I134" s="223"/>
      <c r="J134" s="223"/>
      <c r="K134" s="223"/>
      <c r="L134" s="223"/>
      <c r="M134" s="223"/>
      <c r="N134" s="223"/>
      <c r="O134" s="223"/>
      <c r="P134" s="223"/>
      <c r="Q134" s="223"/>
      <c r="R134" s="223"/>
      <c r="S134" s="223"/>
      <c r="T134" s="223"/>
      <c r="U134" s="223"/>
      <c r="V134" s="223"/>
      <c r="W134" s="223"/>
      <c r="X134" s="223"/>
      <c r="Y134" s="223"/>
      <c r="Z134" s="223"/>
    </row>
    <row r="135" ht="14.25" customHeight="1">
      <c r="A135" s="223"/>
      <c r="B135" s="223"/>
      <c r="C135" s="223"/>
      <c r="D135" s="223"/>
      <c r="E135" s="223"/>
      <c r="F135" s="223"/>
      <c r="G135" s="223"/>
      <c r="H135" s="223"/>
      <c r="I135" s="223"/>
      <c r="J135" s="223"/>
      <c r="K135" s="223"/>
      <c r="L135" s="223"/>
      <c r="M135" s="223"/>
      <c r="N135" s="223"/>
      <c r="O135" s="223"/>
      <c r="P135" s="223"/>
      <c r="Q135" s="223"/>
      <c r="R135" s="223"/>
      <c r="S135" s="223"/>
      <c r="T135" s="223"/>
      <c r="U135" s="223"/>
      <c r="V135" s="223"/>
      <c r="W135" s="223"/>
      <c r="X135" s="223"/>
      <c r="Y135" s="223"/>
      <c r="Z135" s="223"/>
    </row>
    <row r="136" ht="14.25" customHeight="1">
      <c r="A136" s="223"/>
      <c r="B136" s="223"/>
      <c r="C136" s="223"/>
      <c r="D136" s="223"/>
      <c r="E136" s="223"/>
      <c r="F136" s="223"/>
      <c r="G136" s="223"/>
      <c r="H136" s="223"/>
      <c r="I136" s="223"/>
      <c r="J136" s="223"/>
      <c r="K136" s="223"/>
      <c r="L136" s="223"/>
      <c r="M136" s="223"/>
      <c r="N136" s="223"/>
      <c r="O136" s="223"/>
      <c r="P136" s="223"/>
      <c r="Q136" s="223"/>
      <c r="R136" s="223"/>
      <c r="S136" s="223"/>
      <c r="T136" s="223"/>
      <c r="U136" s="223"/>
      <c r="V136" s="223"/>
      <c r="W136" s="223"/>
      <c r="X136" s="223"/>
      <c r="Y136" s="223"/>
      <c r="Z136" s="223"/>
    </row>
    <row r="137" ht="14.25" customHeight="1">
      <c r="A137" s="223"/>
      <c r="B137" s="223"/>
      <c r="C137" s="223"/>
      <c r="D137" s="223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/>
      <c r="O137" s="223"/>
      <c r="P137" s="223"/>
      <c r="Q137" s="223"/>
      <c r="R137" s="223"/>
      <c r="S137" s="223"/>
      <c r="T137" s="223"/>
      <c r="U137" s="223"/>
      <c r="V137" s="223"/>
      <c r="W137" s="223"/>
      <c r="X137" s="223"/>
      <c r="Y137" s="223"/>
      <c r="Z137" s="223"/>
    </row>
    <row r="138" ht="14.25" customHeight="1">
      <c r="A138" s="223"/>
      <c r="B138" s="223"/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23"/>
      <c r="P138" s="223"/>
      <c r="Q138" s="223"/>
      <c r="R138" s="223"/>
      <c r="S138" s="223"/>
      <c r="T138" s="223"/>
      <c r="U138" s="223"/>
      <c r="V138" s="223"/>
      <c r="W138" s="223"/>
      <c r="X138" s="223"/>
      <c r="Y138" s="223"/>
      <c r="Z138" s="223"/>
    </row>
    <row r="139" ht="14.25" customHeight="1">
      <c r="A139" s="223"/>
      <c r="B139" s="223"/>
      <c r="C139" s="223"/>
      <c r="D139" s="223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/>
      <c r="O139" s="223"/>
      <c r="P139" s="223"/>
      <c r="Q139" s="223"/>
      <c r="R139" s="223"/>
      <c r="S139" s="223"/>
      <c r="T139" s="223"/>
      <c r="U139" s="223"/>
      <c r="V139" s="223"/>
      <c r="W139" s="223"/>
      <c r="X139" s="223"/>
      <c r="Y139" s="223"/>
      <c r="Z139" s="223"/>
    </row>
    <row r="140" ht="14.25" customHeight="1">
      <c r="A140" s="223"/>
      <c r="B140" s="223"/>
      <c r="C140" s="223"/>
      <c r="D140" s="223"/>
      <c r="E140" s="223"/>
      <c r="F140" s="223"/>
      <c r="G140" s="223"/>
      <c r="H140" s="223"/>
      <c r="I140" s="223"/>
      <c r="J140" s="223"/>
      <c r="K140" s="223"/>
      <c r="L140" s="223"/>
      <c r="M140" s="223"/>
      <c r="N140" s="223"/>
      <c r="O140" s="223"/>
      <c r="P140" s="223"/>
      <c r="Q140" s="223"/>
      <c r="R140" s="223"/>
      <c r="S140" s="223"/>
      <c r="T140" s="223"/>
      <c r="U140" s="223"/>
      <c r="V140" s="223"/>
      <c r="W140" s="223"/>
      <c r="X140" s="223"/>
      <c r="Y140" s="223"/>
      <c r="Z140" s="223"/>
    </row>
    <row r="141" ht="14.25" customHeight="1">
      <c r="A141" s="223"/>
      <c r="B141" s="223"/>
      <c r="C141" s="223"/>
      <c r="D141" s="223"/>
      <c r="E141" s="223"/>
      <c r="F141" s="223"/>
      <c r="G141" s="223"/>
      <c r="H141" s="223"/>
      <c r="I141" s="223"/>
      <c r="J141" s="223"/>
      <c r="K141" s="223"/>
      <c r="L141" s="223"/>
      <c r="M141" s="223"/>
      <c r="N141" s="223"/>
      <c r="O141" s="223"/>
      <c r="P141" s="223"/>
      <c r="Q141" s="223"/>
      <c r="R141" s="223"/>
      <c r="S141" s="223"/>
      <c r="T141" s="223"/>
      <c r="U141" s="223"/>
      <c r="V141" s="223"/>
      <c r="W141" s="223"/>
      <c r="X141" s="223"/>
      <c r="Y141" s="223"/>
      <c r="Z141" s="223"/>
    </row>
    <row r="142" ht="14.25" customHeight="1">
      <c r="A142" s="223"/>
      <c r="B142" s="223"/>
      <c r="C142" s="223"/>
      <c r="D142" s="223"/>
      <c r="E142" s="223"/>
      <c r="F142" s="223"/>
      <c r="G142" s="223"/>
      <c r="H142" s="223"/>
      <c r="I142" s="223"/>
      <c r="J142" s="223"/>
      <c r="K142" s="223"/>
      <c r="L142" s="223"/>
      <c r="M142" s="223"/>
      <c r="N142" s="223"/>
      <c r="O142" s="223"/>
      <c r="P142" s="223"/>
      <c r="Q142" s="223"/>
      <c r="R142" s="223"/>
      <c r="S142" s="223"/>
      <c r="T142" s="223"/>
      <c r="U142" s="223"/>
      <c r="V142" s="223"/>
      <c r="W142" s="223"/>
      <c r="X142" s="223"/>
      <c r="Y142" s="223"/>
      <c r="Z142" s="223"/>
    </row>
    <row r="143" ht="14.25" customHeight="1">
      <c r="A143" s="223"/>
      <c r="B143" s="223"/>
      <c r="C143" s="223"/>
      <c r="D143" s="223"/>
      <c r="E143" s="223"/>
      <c r="F143" s="223"/>
      <c r="G143" s="223"/>
      <c r="H143" s="223"/>
      <c r="I143" s="223"/>
      <c r="J143" s="223"/>
      <c r="K143" s="223"/>
      <c r="L143" s="223"/>
      <c r="M143" s="223"/>
      <c r="N143" s="223"/>
      <c r="O143" s="223"/>
      <c r="P143" s="223"/>
      <c r="Q143" s="223"/>
      <c r="R143" s="223"/>
      <c r="S143" s="223"/>
      <c r="T143" s="223"/>
      <c r="U143" s="223"/>
      <c r="V143" s="223"/>
      <c r="W143" s="223"/>
      <c r="X143" s="223"/>
      <c r="Y143" s="223"/>
      <c r="Z143" s="223"/>
    </row>
    <row r="144" ht="14.25" customHeight="1">
      <c r="A144" s="223"/>
      <c r="B144" s="223"/>
      <c r="C144" s="223"/>
      <c r="D144" s="223"/>
      <c r="E144" s="223"/>
      <c r="F144" s="223"/>
      <c r="G144" s="223"/>
      <c r="H144" s="223"/>
      <c r="I144" s="223"/>
      <c r="J144" s="223"/>
      <c r="K144" s="223"/>
      <c r="L144" s="223"/>
      <c r="M144" s="223"/>
      <c r="N144" s="223"/>
      <c r="O144" s="223"/>
      <c r="P144" s="223"/>
      <c r="Q144" s="223"/>
      <c r="R144" s="223"/>
      <c r="S144" s="223"/>
      <c r="T144" s="223"/>
      <c r="U144" s="223"/>
      <c r="V144" s="223"/>
      <c r="W144" s="223"/>
      <c r="X144" s="223"/>
      <c r="Y144" s="223"/>
      <c r="Z144" s="223"/>
    </row>
    <row r="145" ht="14.25" customHeight="1">
      <c r="A145" s="223"/>
      <c r="B145" s="223"/>
      <c r="C145" s="223"/>
      <c r="D145" s="223"/>
      <c r="E145" s="223"/>
      <c r="F145" s="223"/>
      <c r="G145" s="223"/>
      <c r="H145" s="223"/>
      <c r="I145" s="223"/>
      <c r="J145" s="223"/>
      <c r="K145" s="223"/>
      <c r="L145" s="223"/>
      <c r="M145" s="223"/>
      <c r="N145" s="223"/>
      <c r="O145" s="223"/>
      <c r="P145" s="223"/>
      <c r="Q145" s="223"/>
      <c r="R145" s="223"/>
      <c r="S145" s="223"/>
      <c r="T145" s="223"/>
      <c r="U145" s="223"/>
      <c r="V145" s="223"/>
      <c r="W145" s="223"/>
      <c r="X145" s="223"/>
      <c r="Y145" s="223"/>
      <c r="Z145" s="223"/>
    </row>
    <row r="146" ht="14.25" customHeight="1">
      <c r="A146" s="223"/>
      <c r="B146" s="223"/>
      <c r="C146" s="223"/>
      <c r="D146" s="223"/>
      <c r="E146" s="223"/>
      <c r="F146" s="223"/>
      <c r="G146" s="223"/>
      <c r="H146" s="223"/>
      <c r="I146" s="223"/>
      <c r="J146" s="223"/>
      <c r="K146" s="223"/>
      <c r="L146" s="223"/>
      <c r="M146" s="223"/>
      <c r="N146" s="223"/>
      <c r="O146" s="223"/>
      <c r="P146" s="223"/>
      <c r="Q146" s="223"/>
      <c r="R146" s="223"/>
      <c r="S146" s="223"/>
      <c r="T146" s="223"/>
      <c r="U146" s="223"/>
      <c r="V146" s="223"/>
      <c r="W146" s="223"/>
      <c r="X146" s="223"/>
      <c r="Y146" s="223"/>
      <c r="Z146" s="223"/>
    </row>
    <row r="147" ht="14.25" customHeight="1">
      <c r="A147" s="223"/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</row>
    <row r="148" ht="14.25" customHeight="1">
      <c r="A148" s="223"/>
      <c r="B148" s="223"/>
      <c r="C148" s="223"/>
      <c r="D148" s="223"/>
      <c r="E148" s="223"/>
      <c r="F148" s="223"/>
      <c r="G148" s="223"/>
      <c r="H148" s="223"/>
      <c r="I148" s="223"/>
      <c r="J148" s="223"/>
      <c r="K148" s="223"/>
      <c r="L148" s="223"/>
      <c r="M148" s="223"/>
      <c r="N148" s="223"/>
      <c r="O148" s="223"/>
      <c r="P148" s="223"/>
      <c r="Q148" s="223"/>
      <c r="R148" s="223"/>
      <c r="S148" s="223"/>
      <c r="T148" s="223"/>
      <c r="U148" s="223"/>
      <c r="V148" s="223"/>
      <c r="W148" s="223"/>
      <c r="X148" s="223"/>
      <c r="Y148" s="223"/>
      <c r="Z148" s="223"/>
    </row>
    <row r="149" ht="14.25" customHeight="1">
      <c r="A149" s="223"/>
      <c r="B149" s="223"/>
      <c r="C149" s="223"/>
      <c r="D149" s="223"/>
      <c r="E149" s="223"/>
      <c r="F149" s="223"/>
      <c r="G149" s="223"/>
      <c r="H149" s="223"/>
      <c r="I149" s="223"/>
      <c r="J149" s="223"/>
      <c r="K149" s="223"/>
      <c r="L149" s="223"/>
      <c r="M149" s="223"/>
      <c r="N149" s="223"/>
      <c r="O149" s="223"/>
      <c r="P149" s="223"/>
      <c r="Q149" s="223"/>
      <c r="R149" s="223"/>
      <c r="S149" s="223"/>
      <c r="T149" s="223"/>
      <c r="U149" s="223"/>
      <c r="V149" s="223"/>
      <c r="W149" s="223"/>
      <c r="X149" s="223"/>
      <c r="Y149" s="223"/>
      <c r="Z149" s="223"/>
    </row>
    <row r="150" ht="14.25" customHeight="1">
      <c r="A150" s="223"/>
      <c r="B150" s="223"/>
      <c r="C150" s="223"/>
      <c r="D150" s="223"/>
      <c r="E150" s="223"/>
      <c r="F150" s="223"/>
      <c r="G150" s="223"/>
      <c r="H150" s="223"/>
      <c r="I150" s="223"/>
      <c r="J150" s="223"/>
      <c r="K150" s="223"/>
      <c r="L150" s="223"/>
      <c r="M150" s="223"/>
      <c r="N150" s="223"/>
      <c r="O150" s="223"/>
      <c r="P150" s="223"/>
      <c r="Q150" s="223"/>
      <c r="R150" s="223"/>
      <c r="S150" s="223"/>
      <c r="T150" s="223"/>
      <c r="U150" s="223"/>
      <c r="V150" s="223"/>
      <c r="W150" s="223"/>
      <c r="X150" s="223"/>
      <c r="Y150" s="223"/>
      <c r="Z150" s="223"/>
    </row>
    <row r="151" ht="14.25" customHeight="1">
      <c r="A151" s="223"/>
      <c r="B151" s="223"/>
      <c r="C151" s="223"/>
      <c r="D151" s="223"/>
      <c r="E151" s="223"/>
      <c r="F151" s="223"/>
      <c r="G151" s="223"/>
      <c r="H151" s="223"/>
      <c r="I151" s="223"/>
      <c r="J151" s="223"/>
      <c r="K151" s="223"/>
      <c r="L151" s="223"/>
      <c r="M151" s="223"/>
      <c r="N151" s="223"/>
      <c r="O151" s="223"/>
      <c r="P151" s="223"/>
      <c r="Q151" s="223"/>
      <c r="R151" s="223"/>
      <c r="S151" s="223"/>
      <c r="T151" s="223"/>
      <c r="U151" s="223"/>
      <c r="V151" s="223"/>
      <c r="W151" s="223"/>
      <c r="X151" s="223"/>
      <c r="Y151" s="223"/>
      <c r="Z151" s="223"/>
    </row>
    <row r="152" ht="14.25" customHeight="1">
      <c r="A152" s="223"/>
      <c r="B152" s="223"/>
      <c r="C152" s="223"/>
      <c r="D152" s="223"/>
      <c r="E152" s="223"/>
      <c r="F152" s="223"/>
      <c r="G152" s="223"/>
      <c r="H152" s="223"/>
      <c r="I152" s="223"/>
      <c r="J152" s="223"/>
      <c r="K152" s="223"/>
      <c r="L152" s="223"/>
      <c r="M152" s="223"/>
      <c r="N152" s="223"/>
      <c r="O152" s="223"/>
      <c r="P152" s="223"/>
      <c r="Q152" s="223"/>
      <c r="R152" s="223"/>
      <c r="S152" s="223"/>
      <c r="T152" s="223"/>
      <c r="U152" s="223"/>
      <c r="V152" s="223"/>
      <c r="W152" s="223"/>
      <c r="X152" s="223"/>
      <c r="Y152" s="223"/>
      <c r="Z152" s="223"/>
    </row>
    <row r="153" ht="14.25" customHeight="1">
      <c r="A153" s="223"/>
      <c r="B153" s="223"/>
      <c r="C153" s="223"/>
      <c r="D153" s="223"/>
      <c r="E153" s="223"/>
      <c r="F153" s="223"/>
      <c r="G153" s="223"/>
      <c r="H153" s="223"/>
      <c r="I153" s="223"/>
      <c r="J153" s="223"/>
      <c r="K153" s="223"/>
      <c r="L153" s="223"/>
      <c r="M153" s="223"/>
      <c r="N153" s="223"/>
      <c r="O153" s="223"/>
      <c r="P153" s="223"/>
      <c r="Q153" s="223"/>
      <c r="R153" s="223"/>
      <c r="S153" s="223"/>
      <c r="T153" s="223"/>
      <c r="U153" s="223"/>
      <c r="V153" s="223"/>
      <c r="W153" s="223"/>
      <c r="X153" s="223"/>
      <c r="Y153" s="223"/>
      <c r="Z153" s="223"/>
    </row>
    <row r="154" ht="14.25" customHeight="1">
      <c r="A154" s="223"/>
      <c r="B154" s="223"/>
      <c r="C154" s="223"/>
      <c r="D154" s="223"/>
      <c r="E154" s="223"/>
      <c r="F154" s="223"/>
      <c r="G154" s="223"/>
      <c r="H154" s="223"/>
      <c r="I154" s="223"/>
      <c r="J154" s="223"/>
      <c r="K154" s="223"/>
      <c r="L154" s="223"/>
      <c r="M154" s="223"/>
      <c r="N154" s="223"/>
      <c r="O154" s="223"/>
      <c r="P154" s="223"/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</row>
    <row r="155" ht="14.25" customHeight="1">
      <c r="A155" s="223"/>
      <c r="B155" s="223"/>
      <c r="C155" s="223"/>
      <c r="D155" s="223"/>
      <c r="E155" s="223"/>
      <c r="F155" s="223"/>
      <c r="G155" s="223"/>
      <c r="H155" s="223"/>
      <c r="I155" s="223"/>
      <c r="J155" s="223"/>
      <c r="K155" s="223"/>
      <c r="L155" s="223"/>
      <c r="M155" s="223"/>
      <c r="N155" s="223"/>
      <c r="O155" s="223"/>
      <c r="P155" s="223"/>
      <c r="Q155" s="223"/>
      <c r="R155" s="223"/>
      <c r="S155" s="223"/>
      <c r="T155" s="223"/>
      <c r="U155" s="223"/>
      <c r="V155" s="223"/>
      <c r="W155" s="223"/>
      <c r="X155" s="223"/>
      <c r="Y155" s="223"/>
      <c r="Z155" s="223"/>
    </row>
    <row r="156" ht="14.25" customHeight="1">
      <c r="A156" s="223"/>
      <c r="B156" s="223"/>
      <c r="C156" s="223"/>
      <c r="D156" s="223"/>
      <c r="E156" s="223"/>
      <c r="F156" s="223"/>
      <c r="G156" s="223"/>
      <c r="H156" s="223"/>
      <c r="I156" s="223"/>
      <c r="J156" s="223"/>
      <c r="K156" s="223"/>
      <c r="L156" s="223"/>
      <c r="M156" s="223"/>
      <c r="N156" s="223"/>
      <c r="O156" s="223"/>
      <c r="P156" s="223"/>
      <c r="Q156" s="223"/>
      <c r="R156" s="223"/>
      <c r="S156" s="223"/>
      <c r="T156" s="223"/>
      <c r="U156" s="223"/>
      <c r="V156" s="223"/>
      <c r="W156" s="223"/>
      <c r="X156" s="223"/>
      <c r="Y156" s="223"/>
      <c r="Z156" s="223"/>
    </row>
    <row r="157" ht="14.25" customHeight="1">
      <c r="A157" s="223"/>
      <c r="B157" s="223"/>
      <c r="C157" s="223"/>
      <c r="D157" s="223"/>
      <c r="E157" s="223"/>
      <c r="F157" s="223"/>
      <c r="G157" s="223"/>
      <c r="H157" s="223"/>
      <c r="I157" s="223"/>
      <c r="J157" s="223"/>
      <c r="K157" s="223"/>
      <c r="L157" s="223"/>
      <c r="M157" s="223"/>
      <c r="N157" s="223"/>
      <c r="O157" s="223"/>
      <c r="P157" s="223"/>
      <c r="Q157" s="223"/>
      <c r="R157" s="223"/>
      <c r="S157" s="223"/>
      <c r="T157" s="223"/>
      <c r="U157" s="223"/>
      <c r="V157" s="223"/>
      <c r="W157" s="223"/>
      <c r="X157" s="223"/>
      <c r="Y157" s="223"/>
      <c r="Z157" s="223"/>
    </row>
    <row r="158" ht="14.25" customHeight="1">
      <c r="A158" s="223"/>
      <c r="B158" s="223"/>
      <c r="C158" s="223"/>
      <c r="D158" s="223"/>
      <c r="E158" s="223"/>
      <c r="F158" s="223"/>
      <c r="G158" s="223"/>
      <c r="H158" s="223"/>
      <c r="I158" s="223"/>
      <c r="J158" s="223"/>
      <c r="K158" s="223"/>
      <c r="L158" s="223"/>
      <c r="M158" s="223"/>
      <c r="N158" s="223"/>
      <c r="O158" s="223"/>
      <c r="P158" s="223"/>
      <c r="Q158" s="223"/>
      <c r="R158" s="223"/>
      <c r="S158" s="223"/>
      <c r="T158" s="223"/>
      <c r="U158" s="223"/>
      <c r="V158" s="223"/>
      <c r="W158" s="223"/>
      <c r="X158" s="223"/>
      <c r="Y158" s="223"/>
      <c r="Z158" s="223"/>
    </row>
    <row r="159" ht="14.25" customHeight="1">
      <c r="A159" s="223"/>
      <c r="B159" s="223"/>
      <c r="C159" s="223"/>
      <c r="D159" s="223"/>
      <c r="E159" s="223"/>
      <c r="F159" s="223"/>
      <c r="G159" s="223"/>
      <c r="H159" s="223"/>
      <c r="I159" s="223"/>
      <c r="J159" s="223"/>
      <c r="K159" s="223"/>
      <c r="L159" s="223"/>
      <c r="M159" s="223"/>
      <c r="N159" s="223"/>
      <c r="O159" s="223"/>
      <c r="P159" s="223"/>
      <c r="Q159" s="223"/>
      <c r="R159" s="223"/>
      <c r="S159" s="223"/>
      <c r="T159" s="223"/>
      <c r="U159" s="223"/>
      <c r="V159" s="223"/>
      <c r="W159" s="223"/>
      <c r="X159" s="223"/>
      <c r="Y159" s="223"/>
      <c r="Z159" s="223"/>
    </row>
    <row r="160" ht="14.25" customHeight="1">
      <c r="A160" s="223"/>
      <c r="B160" s="223"/>
      <c r="C160" s="223"/>
      <c r="D160" s="223"/>
      <c r="E160" s="223"/>
      <c r="F160" s="223"/>
      <c r="G160" s="223"/>
      <c r="H160" s="223"/>
      <c r="I160" s="223"/>
      <c r="J160" s="223"/>
      <c r="K160" s="223"/>
      <c r="L160" s="223"/>
      <c r="M160" s="223"/>
      <c r="N160" s="223"/>
      <c r="O160" s="223"/>
      <c r="P160" s="223"/>
      <c r="Q160" s="223"/>
      <c r="R160" s="223"/>
      <c r="S160" s="223"/>
      <c r="T160" s="223"/>
      <c r="U160" s="223"/>
      <c r="V160" s="223"/>
      <c r="W160" s="223"/>
      <c r="X160" s="223"/>
      <c r="Y160" s="223"/>
      <c r="Z160" s="223"/>
    </row>
    <row r="161" ht="14.25" customHeight="1">
      <c r="A161" s="223"/>
      <c r="B161" s="223"/>
      <c r="C161" s="223"/>
      <c r="D161" s="223"/>
      <c r="E161" s="223"/>
      <c r="F161" s="223"/>
      <c r="G161" s="223"/>
      <c r="H161" s="223"/>
      <c r="I161" s="223"/>
      <c r="J161" s="223"/>
      <c r="K161" s="223"/>
      <c r="L161" s="223"/>
      <c r="M161" s="223"/>
      <c r="N161" s="223"/>
      <c r="O161" s="223"/>
      <c r="P161" s="223"/>
      <c r="Q161" s="223"/>
      <c r="R161" s="223"/>
      <c r="S161" s="223"/>
      <c r="T161" s="223"/>
      <c r="U161" s="223"/>
      <c r="V161" s="223"/>
      <c r="W161" s="223"/>
      <c r="X161" s="223"/>
      <c r="Y161" s="223"/>
      <c r="Z161" s="223"/>
    </row>
    <row r="162" ht="14.25" customHeight="1">
      <c r="A162" s="223"/>
      <c r="B162" s="223"/>
      <c r="C162" s="223"/>
      <c r="D162" s="223"/>
      <c r="E162" s="223"/>
      <c r="F162" s="223"/>
      <c r="G162" s="223"/>
      <c r="H162" s="223"/>
      <c r="I162" s="223"/>
      <c r="J162" s="223"/>
      <c r="K162" s="223"/>
      <c r="L162" s="223"/>
      <c r="M162" s="223"/>
      <c r="N162" s="223"/>
      <c r="O162" s="223"/>
      <c r="P162" s="223"/>
      <c r="Q162" s="223"/>
      <c r="R162" s="223"/>
      <c r="S162" s="223"/>
      <c r="T162" s="223"/>
      <c r="U162" s="223"/>
      <c r="V162" s="223"/>
      <c r="W162" s="223"/>
      <c r="X162" s="223"/>
      <c r="Y162" s="223"/>
      <c r="Z162" s="223"/>
    </row>
    <row r="163" ht="14.25" customHeight="1">
      <c r="A163" s="223"/>
      <c r="B163" s="223"/>
      <c r="C163" s="223"/>
      <c r="D163" s="223"/>
      <c r="E163" s="223"/>
      <c r="F163" s="223"/>
      <c r="G163" s="223"/>
      <c r="H163" s="223"/>
      <c r="I163" s="223"/>
      <c r="J163" s="223"/>
      <c r="K163" s="223"/>
      <c r="L163" s="223"/>
      <c r="M163" s="223"/>
      <c r="N163" s="223"/>
      <c r="O163" s="223"/>
      <c r="P163" s="223"/>
      <c r="Q163" s="223"/>
      <c r="R163" s="223"/>
      <c r="S163" s="223"/>
      <c r="T163" s="223"/>
      <c r="U163" s="223"/>
      <c r="V163" s="223"/>
      <c r="W163" s="223"/>
      <c r="X163" s="223"/>
      <c r="Y163" s="223"/>
      <c r="Z163" s="223"/>
    </row>
    <row r="164" ht="14.25" customHeight="1">
      <c r="A164" s="223"/>
      <c r="B164" s="223"/>
      <c r="C164" s="223"/>
      <c r="D164" s="223"/>
      <c r="E164" s="223"/>
      <c r="F164" s="223"/>
      <c r="G164" s="223"/>
      <c r="H164" s="223"/>
      <c r="I164" s="223"/>
      <c r="J164" s="223"/>
      <c r="K164" s="223"/>
      <c r="L164" s="223"/>
      <c r="M164" s="223"/>
      <c r="N164" s="223"/>
      <c r="O164" s="223"/>
      <c r="P164" s="223"/>
      <c r="Q164" s="223"/>
      <c r="R164" s="223"/>
      <c r="S164" s="223"/>
      <c r="T164" s="223"/>
      <c r="U164" s="223"/>
      <c r="V164" s="223"/>
      <c r="W164" s="223"/>
      <c r="X164" s="223"/>
      <c r="Y164" s="223"/>
      <c r="Z164" s="223"/>
    </row>
    <row r="165" ht="14.25" customHeight="1">
      <c r="A165" s="223"/>
      <c r="B165" s="223"/>
      <c r="C165" s="223"/>
      <c r="D165" s="223"/>
      <c r="E165" s="223"/>
      <c r="F165" s="223"/>
      <c r="G165" s="223"/>
      <c r="H165" s="223"/>
      <c r="I165" s="223"/>
      <c r="J165" s="223"/>
      <c r="K165" s="223"/>
      <c r="L165" s="223"/>
      <c r="M165" s="223"/>
      <c r="N165" s="223"/>
      <c r="O165" s="223"/>
      <c r="P165" s="223"/>
      <c r="Q165" s="223"/>
      <c r="R165" s="223"/>
      <c r="S165" s="223"/>
      <c r="T165" s="223"/>
      <c r="U165" s="223"/>
      <c r="V165" s="223"/>
      <c r="W165" s="223"/>
      <c r="X165" s="223"/>
      <c r="Y165" s="223"/>
      <c r="Z165" s="223"/>
    </row>
    <row r="166" ht="14.25" customHeight="1">
      <c r="A166" s="223"/>
      <c r="B166" s="223"/>
      <c r="C166" s="223"/>
      <c r="D166" s="223"/>
      <c r="E166" s="223"/>
      <c r="F166" s="223"/>
      <c r="G166" s="223"/>
      <c r="H166" s="223"/>
      <c r="I166" s="223"/>
      <c r="J166" s="223"/>
      <c r="K166" s="223"/>
      <c r="L166" s="223"/>
      <c r="M166" s="223"/>
      <c r="N166" s="223"/>
      <c r="O166" s="223"/>
      <c r="P166" s="223"/>
      <c r="Q166" s="223"/>
      <c r="R166" s="223"/>
      <c r="S166" s="223"/>
      <c r="T166" s="223"/>
      <c r="U166" s="223"/>
      <c r="V166" s="223"/>
      <c r="W166" s="223"/>
      <c r="X166" s="223"/>
      <c r="Y166" s="223"/>
      <c r="Z166" s="223"/>
    </row>
    <row r="167" ht="14.25" customHeight="1">
      <c r="A167" s="223"/>
      <c r="B167" s="223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</row>
    <row r="168" ht="14.25" customHeight="1">
      <c r="A168" s="223"/>
      <c r="B168" s="223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23"/>
      <c r="O168" s="223"/>
      <c r="P168" s="223"/>
      <c r="Q168" s="223"/>
      <c r="R168" s="223"/>
      <c r="S168" s="223"/>
      <c r="T168" s="223"/>
      <c r="U168" s="223"/>
      <c r="V168" s="223"/>
      <c r="W168" s="223"/>
      <c r="X168" s="223"/>
      <c r="Y168" s="223"/>
      <c r="Z168" s="223"/>
    </row>
    <row r="169" ht="14.25" customHeight="1">
      <c r="A169" s="223"/>
      <c r="B169" s="223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</row>
    <row r="170" ht="14.25" customHeight="1">
      <c r="A170" s="223"/>
      <c r="B170" s="223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</row>
    <row r="171" ht="14.25" customHeight="1">
      <c r="A171" s="223"/>
      <c r="B171" s="223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23"/>
      <c r="O171" s="223"/>
      <c r="P171" s="223"/>
      <c r="Q171" s="223"/>
      <c r="R171" s="223"/>
      <c r="S171" s="223"/>
      <c r="T171" s="223"/>
      <c r="U171" s="223"/>
      <c r="V171" s="223"/>
      <c r="W171" s="223"/>
      <c r="X171" s="223"/>
      <c r="Y171" s="223"/>
      <c r="Z171" s="223"/>
    </row>
    <row r="172" ht="14.25" customHeight="1">
      <c r="A172" s="223"/>
      <c r="B172" s="223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23"/>
      <c r="O172" s="223"/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</row>
    <row r="173" ht="14.25" customHeight="1">
      <c r="A173" s="223"/>
      <c r="B173" s="223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23"/>
      <c r="O173" s="223"/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</row>
    <row r="174" ht="14.25" customHeight="1">
      <c r="A174" s="223"/>
      <c r="B174" s="223"/>
      <c r="C174" s="223"/>
      <c r="D174" s="223"/>
      <c r="E174" s="223"/>
      <c r="F174" s="223"/>
      <c r="G174" s="223"/>
      <c r="H174" s="223"/>
      <c r="I174" s="223"/>
      <c r="J174" s="223"/>
      <c r="K174" s="223"/>
      <c r="L174" s="223"/>
      <c r="M174" s="223"/>
      <c r="N174" s="223"/>
      <c r="O174" s="223"/>
      <c r="P174" s="223"/>
      <c r="Q174" s="223"/>
      <c r="R174" s="223"/>
      <c r="S174" s="223"/>
      <c r="T174" s="223"/>
      <c r="U174" s="223"/>
      <c r="V174" s="223"/>
      <c r="W174" s="223"/>
      <c r="X174" s="223"/>
      <c r="Y174" s="223"/>
      <c r="Z174" s="223"/>
    </row>
    <row r="175" ht="14.25" customHeight="1">
      <c r="A175" s="223"/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223"/>
      <c r="T175" s="223"/>
      <c r="U175" s="223"/>
      <c r="V175" s="223"/>
      <c r="W175" s="223"/>
      <c r="X175" s="223"/>
      <c r="Y175" s="223"/>
      <c r="Z175" s="223"/>
    </row>
    <row r="176" ht="14.25" customHeight="1">
      <c r="A176" s="223"/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</row>
    <row r="177" ht="14.25" customHeight="1">
      <c r="A177" s="223"/>
      <c r="B177" s="223"/>
      <c r="C177" s="223"/>
      <c r="D177" s="223"/>
      <c r="E177" s="223"/>
      <c r="F177" s="223"/>
      <c r="G177" s="223"/>
      <c r="H177" s="223"/>
      <c r="I177" s="223"/>
      <c r="J177" s="223"/>
      <c r="K177" s="223"/>
      <c r="L177" s="223"/>
      <c r="M177" s="223"/>
      <c r="N177" s="223"/>
      <c r="O177" s="223"/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</row>
    <row r="178" ht="14.25" customHeight="1">
      <c r="A178" s="223"/>
      <c r="B178" s="223"/>
      <c r="C178" s="223"/>
      <c r="D178" s="223"/>
      <c r="E178" s="223"/>
      <c r="F178" s="223"/>
      <c r="G178" s="223"/>
      <c r="H178" s="223"/>
      <c r="I178" s="223"/>
      <c r="J178" s="223"/>
      <c r="K178" s="223"/>
      <c r="L178" s="223"/>
      <c r="M178" s="223"/>
      <c r="N178" s="223"/>
      <c r="O178" s="223"/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</row>
    <row r="179" ht="14.25" customHeight="1">
      <c r="A179" s="223"/>
      <c r="B179" s="223"/>
      <c r="C179" s="223"/>
      <c r="D179" s="223"/>
      <c r="E179" s="223"/>
      <c r="F179" s="223"/>
      <c r="G179" s="223"/>
      <c r="H179" s="223"/>
      <c r="I179" s="223"/>
      <c r="J179" s="223"/>
      <c r="K179" s="223"/>
      <c r="L179" s="223"/>
      <c r="M179" s="223"/>
      <c r="N179" s="22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</row>
    <row r="180" ht="14.25" customHeight="1">
      <c r="A180" s="223"/>
      <c r="B180" s="223"/>
      <c r="C180" s="223"/>
      <c r="D180" s="223"/>
      <c r="E180" s="223"/>
      <c r="F180" s="223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</row>
    <row r="181" ht="14.25" customHeight="1">
      <c r="A181" s="223"/>
      <c r="B181" s="223"/>
      <c r="C181" s="223"/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</row>
    <row r="182" ht="14.25" customHeight="1">
      <c r="A182" s="223"/>
      <c r="B182" s="223"/>
      <c r="C182" s="223"/>
      <c r="D182" s="223"/>
      <c r="E182" s="223"/>
      <c r="F182" s="223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</row>
    <row r="183" ht="14.25" customHeight="1">
      <c r="A183" s="223"/>
      <c r="B183" s="223"/>
      <c r="C183" s="223"/>
      <c r="D183" s="223"/>
      <c r="E183" s="223"/>
      <c r="F183" s="223"/>
      <c r="G183" s="223"/>
      <c r="H183" s="223"/>
      <c r="I183" s="223"/>
      <c r="J183" s="223"/>
      <c r="K183" s="223"/>
      <c r="L183" s="223"/>
      <c r="M183" s="223"/>
      <c r="N183" s="223"/>
      <c r="O183" s="223"/>
      <c r="P183" s="223"/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</row>
    <row r="184" ht="14.25" customHeight="1">
      <c r="A184" s="223"/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</row>
    <row r="185" ht="14.25" customHeight="1">
      <c r="A185" s="223"/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</row>
    <row r="186" ht="14.25" customHeight="1">
      <c r="A186" s="223"/>
      <c r="B186" s="223"/>
      <c r="C186" s="223"/>
      <c r="D186" s="223"/>
      <c r="E186" s="223"/>
      <c r="F186" s="223"/>
      <c r="G186" s="223"/>
      <c r="H186" s="223"/>
      <c r="I186" s="223"/>
      <c r="J186" s="223"/>
      <c r="K186" s="223"/>
      <c r="L186" s="223"/>
      <c r="M186" s="223"/>
      <c r="N186" s="223"/>
      <c r="O186" s="223"/>
      <c r="P186" s="223"/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</row>
    <row r="187" ht="14.25" customHeight="1">
      <c r="A187" s="223"/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223"/>
      <c r="T187" s="223"/>
      <c r="U187" s="223"/>
      <c r="V187" s="223"/>
      <c r="W187" s="223"/>
      <c r="X187" s="223"/>
      <c r="Y187" s="223"/>
      <c r="Z187" s="223"/>
    </row>
    <row r="188" ht="14.25" customHeight="1">
      <c r="A188" s="223"/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223"/>
      <c r="T188" s="223"/>
      <c r="U188" s="223"/>
      <c r="V188" s="223"/>
      <c r="W188" s="223"/>
      <c r="X188" s="223"/>
      <c r="Y188" s="223"/>
      <c r="Z188" s="223"/>
    </row>
    <row r="189" ht="14.25" customHeight="1">
      <c r="A189" s="223"/>
      <c r="B189" s="223"/>
      <c r="C189" s="223"/>
      <c r="D189" s="223"/>
      <c r="E189" s="223"/>
      <c r="F189" s="223"/>
      <c r="G189" s="223"/>
      <c r="H189" s="223"/>
      <c r="I189" s="223"/>
      <c r="J189" s="223"/>
      <c r="K189" s="223"/>
      <c r="L189" s="223"/>
      <c r="M189" s="223"/>
      <c r="N189" s="223"/>
      <c r="O189" s="223"/>
      <c r="P189" s="223"/>
      <c r="Q189" s="223"/>
      <c r="R189" s="223"/>
      <c r="S189" s="223"/>
      <c r="T189" s="223"/>
      <c r="U189" s="223"/>
      <c r="V189" s="223"/>
      <c r="W189" s="223"/>
      <c r="X189" s="223"/>
      <c r="Y189" s="223"/>
      <c r="Z189" s="223"/>
    </row>
    <row r="190" ht="14.25" customHeight="1">
      <c r="A190" s="223"/>
      <c r="B190" s="223"/>
      <c r="C190" s="223"/>
      <c r="D190" s="223"/>
      <c r="E190" s="223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223"/>
      <c r="R190" s="223"/>
      <c r="S190" s="223"/>
      <c r="T190" s="223"/>
      <c r="U190" s="223"/>
      <c r="V190" s="223"/>
      <c r="W190" s="223"/>
      <c r="X190" s="223"/>
      <c r="Y190" s="223"/>
      <c r="Z190" s="223"/>
    </row>
    <row r="191" ht="14.25" customHeight="1">
      <c r="A191" s="223"/>
      <c r="B191" s="223"/>
      <c r="C191" s="223"/>
      <c r="D191" s="223"/>
      <c r="E191" s="223"/>
      <c r="F191" s="223"/>
      <c r="G191" s="223"/>
      <c r="H191" s="223"/>
      <c r="I191" s="223"/>
      <c r="J191" s="223"/>
      <c r="K191" s="223"/>
      <c r="L191" s="223"/>
      <c r="M191" s="223"/>
      <c r="N191" s="223"/>
      <c r="O191" s="223"/>
      <c r="P191" s="223"/>
      <c r="Q191" s="223"/>
      <c r="R191" s="223"/>
      <c r="S191" s="223"/>
      <c r="T191" s="223"/>
      <c r="U191" s="223"/>
      <c r="V191" s="223"/>
      <c r="W191" s="223"/>
      <c r="X191" s="223"/>
      <c r="Y191" s="223"/>
      <c r="Z191" s="223"/>
    </row>
    <row r="192" ht="14.25" customHeight="1">
      <c r="A192" s="223"/>
      <c r="B192" s="223"/>
      <c r="C192" s="223"/>
      <c r="D192" s="223"/>
      <c r="E192" s="223"/>
      <c r="F192" s="223"/>
      <c r="G192" s="223"/>
      <c r="H192" s="223"/>
      <c r="I192" s="223"/>
      <c r="J192" s="223"/>
      <c r="K192" s="223"/>
      <c r="L192" s="223"/>
      <c r="M192" s="223"/>
      <c r="N192" s="223"/>
      <c r="O192" s="223"/>
      <c r="P192" s="223"/>
      <c r="Q192" s="223"/>
      <c r="R192" s="223"/>
      <c r="S192" s="223"/>
      <c r="T192" s="223"/>
      <c r="U192" s="223"/>
      <c r="V192" s="223"/>
      <c r="W192" s="223"/>
      <c r="X192" s="223"/>
      <c r="Y192" s="223"/>
      <c r="Z192" s="223"/>
    </row>
    <row r="193" ht="14.25" customHeight="1">
      <c r="A193" s="223"/>
      <c r="B193" s="223"/>
      <c r="C193" s="223"/>
      <c r="D193" s="223"/>
      <c r="E193" s="223"/>
      <c r="F193" s="223"/>
      <c r="G193" s="223"/>
      <c r="H193" s="223"/>
      <c r="I193" s="223"/>
      <c r="J193" s="223"/>
      <c r="K193" s="223"/>
      <c r="L193" s="223"/>
      <c r="M193" s="223"/>
      <c r="N193" s="223"/>
      <c r="O193" s="223"/>
      <c r="P193" s="223"/>
      <c r="Q193" s="223"/>
      <c r="R193" s="223"/>
      <c r="S193" s="223"/>
      <c r="T193" s="223"/>
      <c r="U193" s="223"/>
      <c r="V193" s="223"/>
      <c r="W193" s="223"/>
      <c r="X193" s="223"/>
      <c r="Y193" s="223"/>
      <c r="Z193" s="223"/>
    </row>
    <row r="194" ht="14.25" customHeight="1">
      <c r="A194" s="223"/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</row>
    <row r="195" ht="14.25" customHeight="1">
      <c r="A195" s="223"/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</row>
    <row r="196" ht="14.25" customHeight="1">
      <c r="A196" s="223"/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</row>
    <row r="197" ht="14.25" customHeight="1">
      <c r="A197" s="223"/>
      <c r="B197" s="223"/>
      <c r="C197" s="223"/>
      <c r="D197" s="223"/>
      <c r="E197" s="223"/>
      <c r="F197" s="223"/>
      <c r="G197" s="223"/>
      <c r="H197" s="223"/>
      <c r="I197" s="223"/>
      <c r="J197" s="223"/>
      <c r="K197" s="223"/>
      <c r="L197" s="223"/>
      <c r="M197" s="223"/>
      <c r="N197" s="223"/>
      <c r="O197" s="223"/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</row>
    <row r="198" ht="14.25" customHeight="1">
      <c r="A198" s="223"/>
      <c r="B198" s="223"/>
      <c r="C198" s="223"/>
      <c r="D198" s="223"/>
      <c r="E198" s="223"/>
      <c r="F198" s="223"/>
      <c r="G198" s="223"/>
      <c r="H198" s="223"/>
      <c r="I198" s="223"/>
      <c r="J198" s="223"/>
      <c r="K198" s="223"/>
      <c r="L198" s="223"/>
      <c r="M198" s="223"/>
      <c r="N198" s="223"/>
      <c r="O198" s="223"/>
      <c r="P198" s="223"/>
      <c r="Q198" s="223"/>
      <c r="R198" s="223"/>
      <c r="S198" s="223"/>
      <c r="T198" s="223"/>
      <c r="U198" s="223"/>
      <c r="V198" s="223"/>
      <c r="W198" s="223"/>
      <c r="X198" s="223"/>
      <c r="Y198" s="223"/>
      <c r="Z198" s="223"/>
    </row>
    <row r="199" ht="14.25" customHeight="1">
      <c r="A199" s="223"/>
      <c r="B199" s="223"/>
      <c r="C199" s="223"/>
      <c r="D199" s="223"/>
      <c r="E199" s="223"/>
      <c r="F199" s="223"/>
      <c r="G199" s="223"/>
      <c r="H199" s="223"/>
      <c r="I199" s="223"/>
      <c r="J199" s="223"/>
      <c r="K199" s="223"/>
      <c r="L199" s="223"/>
      <c r="M199" s="223"/>
      <c r="N199" s="223"/>
      <c r="O199" s="223"/>
      <c r="P199" s="223"/>
      <c r="Q199" s="223"/>
      <c r="R199" s="223"/>
      <c r="S199" s="223"/>
      <c r="T199" s="223"/>
      <c r="U199" s="223"/>
      <c r="V199" s="223"/>
      <c r="W199" s="223"/>
      <c r="X199" s="223"/>
      <c r="Y199" s="223"/>
      <c r="Z199" s="223"/>
    </row>
    <row r="200" ht="14.25" customHeight="1">
      <c r="A200" s="223"/>
      <c r="B200" s="223"/>
      <c r="C200" s="223"/>
      <c r="D200" s="223"/>
      <c r="E200" s="223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</row>
    <row r="201" ht="14.25" customHeight="1">
      <c r="A201" s="223"/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</row>
    <row r="202" ht="14.25" customHeight="1">
      <c r="A202" s="223"/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</row>
    <row r="203" ht="14.25" customHeight="1">
      <c r="A203" s="223"/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</row>
    <row r="204" ht="14.25" customHeight="1">
      <c r="A204" s="223"/>
      <c r="B204" s="223"/>
      <c r="C204" s="223"/>
      <c r="D204" s="223"/>
      <c r="E204" s="223"/>
      <c r="F204" s="223"/>
      <c r="G204" s="223"/>
      <c r="H204" s="223"/>
      <c r="I204" s="223"/>
      <c r="J204" s="223"/>
      <c r="K204" s="223"/>
      <c r="L204" s="223"/>
      <c r="M204" s="223"/>
      <c r="N204" s="223"/>
      <c r="O204" s="223"/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</row>
    <row r="205" ht="14.25" customHeight="1">
      <c r="A205" s="223"/>
      <c r="B205" s="223"/>
      <c r="C205" s="223"/>
      <c r="D205" s="223"/>
      <c r="E205" s="223"/>
      <c r="F205" s="223"/>
      <c r="G205" s="223"/>
      <c r="H205" s="223"/>
      <c r="I205" s="223"/>
      <c r="J205" s="223"/>
      <c r="K205" s="223"/>
      <c r="L205" s="223"/>
      <c r="M205" s="223"/>
      <c r="N205" s="223"/>
      <c r="O205" s="223"/>
      <c r="P205" s="223"/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</row>
    <row r="206" ht="14.25" customHeight="1">
      <c r="A206" s="223"/>
      <c r="B206" s="223"/>
      <c r="C206" s="223"/>
      <c r="D206" s="223"/>
      <c r="E206" s="223"/>
      <c r="F206" s="223"/>
      <c r="G206" s="223"/>
      <c r="H206" s="223"/>
      <c r="I206" s="223"/>
      <c r="J206" s="223"/>
      <c r="K206" s="223"/>
      <c r="L206" s="223"/>
      <c r="M206" s="223"/>
      <c r="N206" s="223"/>
      <c r="O206" s="223"/>
      <c r="P206" s="223"/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</row>
    <row r="207" ht="14.25" customHeight="1">
      <c r="A207" s="223"/>
      <c r="B207" s="223"/>
      <c r="C207" s="223"/>
      <c r="D207" s="223"/>
      <c r="E207" s="223"/>
      <c r="F207" s="223"/>
      <c r="G207" s="223"/>
      <c r="H207" s="223"/>
      <c r="I207" s="223"/>
      <c r="J207" s="223"/>
      <c r="K207" s="223"/>
      <c r="L207" s="223"/>
      <c r="M207" s="223"/>
      <c r="N207" s="223"/>
      <c r="O207" s="223"/>
      <c r="P207" s="223"/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</row>
    <row r="208" ht="14.25" customHeight="1">
      <c r="A208" s="223"/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</row>
    <row r="209" ht="14.25" customHeight="1">
      <c r="A209" s="223"/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</row>
    <row r="210" ht="14.25" customHeight="1">
      <c r="A210" s="223"/>
      <c r="B210" s="223"/>
      <c r="C210" s="223"/>
      <c r="D210" s="223"/>
      <c r="E210" s="223"/>
      <c r="F210" s="223"/>
      <c r="G210" s="223"/>
      <c r="H210" s="223"/>
      <c r="I210" s="223"/>
      <c r="J210" s="223"/>
      <c r="K210" s="223"/>
      <c r="L210" s="223"/>
      <c r="M210" s="223"/>
      <c r="N210" s="223"/>
      <c r="O210" s="223"/>
      <c r="P210" s="223"/>
      <c r="Q210" s="223"/>
      <c r="R210" s="223"/>
      <c r="S210" s="223"/>
      <c r="T210" s="223"/>
      <c r="U210" s="223"/>
      <c r="V210" s="223"/>
      <c r="W210" s="223"/>
      <c r="X210" s="223"/>
      <c r="Y210" s="223"/>
      <c r="Z210" s="223"/>
    </row>
    <row r="211" ht="14.25" customHeight="1">
      <c r="A211" s="223"/>
      <c r="B211" s="223"/>
      <c r="C211" s="223"/>
      <c r="D211" s="223"/>
      <c r="E211" s="223"/>
      <c r="F211" s="223"/>
      <c r="G211" s="223"/>
      <c r="H211" s="223"/>
      <c r="I211" s="223"/>
      <c r="J211" s="223"/>
      <c r="K211" s="223"/>
      <c r="L211" s="223"/>
      <c r="M211" s="223"/>
      <c r="N211" s="223"/>
      <c r="O211" s="223"/>
      <c r="P211" s="223"/>
      <c r="Q211" s="223"/>
      <c r="R211" s="223"/>
      <c r="S211" s="223"/>
      <c r="T211" s="223"/>
      <c r="U211" s="223"/>
      <c r="V211" s="223"/>
      <c r="W211" s="223"/>
      <c r="X211" s="223"/>
      <c r="Y211" s="223"/>
      <c r="Z211" s="223"/>
    </row>
    <row r="212" ht="14.25" customHeight="1">
      <c r="A212" s="223"/>
      <c r="B212" s="223"/>
      <c r="C212" s="223"/>
      <c r="D212" s="223"/>
      <c r="E212" s="223"/>
      <c r="F212" s="223"/>
      <c r="G212" s="223"/>
      <c r="H212" s="223"/>
      <c r="I212" s="223"/>
      <c r="J212" s="223"/>
      <c r="K212" s="223"/>
      <c r="L212" s="223"/>
      <c r="M212" s="223"/>
      <c r="N212" s="223"/>
      <c r="O212" s="223"/>
      <c r="P212" s="223"/>
      <c r="Q212" s="223"/>
      <c r="R212" s="223"/>
      <c r="S212" s="223"/>
      <c r="T212" s="223"/>
      <c r="U212" s="223"/>
      <c r="V212" s="223"/>
      <c r="W212" s="223"/>
      <c r="X212" s="223"/>
      <c r="Y212" s="223"/>
      <c r="Z212" s="223"/>
    </row>
    <row r="213" ht="14.25" customHeight="1">
      <c r="A213" s="223"/>
      <c r="B213" s="223"/>
      <c r="C213" s="223"/>
      <c r="D213" s="223"/>
      <c r="E213" s="223"/>
      <c r="F213" s="223"/>
      <c r="G213" s="223"/>
      <c r="H213" s="223"/>
      <c r="I213" s="223"/>
      <c r="J213" s="223"/>
      <c r="K213" s="223"/>
      <c r="L213" s="223"/>
      <c r="M213" s="223"/>
      <c r="N213" s="223"/>
      <c r="O213" s="223"/>
      <c r="P213" s="223"/>
      <c r="Q213" s="223"/>
      <c r="R213" s="223"/>
      <c r="S213" s="223"/>
      <c r="T213" s="223"/>
      <c r="U213" s="223"/>
      <c r="V213" s="223"/>
      <c r="W213" s="223"/>
      <c r="X213" s="223"/>
      <c r="Y213" s="223"/>
      <c r="Z213" s="223"/>
    </row>
    <row r="214" ht="14.25" customHeight="1">
      <c r="A214" s="223"/>
      <c r="B214" s="223"/>
      <c r="C214" s="223"/>
      <c r="D214" s="223"/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</row>
    <row r="215" ht="14.25" customHeight="1">
      <c r="A215" s="223"/>
      <c r="B215" s="223"/>
      <c r="C215" s="223"/>
      <c r="D215" s="223"/>
      <c r="E215" s="223"/>
      <c r="F215" s="223"/>
      <c r="G215" s="223"/>
      <c r="H215" s="223"/>
      <c r="I215" s="223"/>
      <c r="J215" s="223"/>
      <c r="K215" s="223"/>
      <c r="L215" s="223"/>
      <c r="M215" s="223"/>
      <c r="N215" s="223"/>
      <c r="O215" s="223"/>
      <c r="P215" s="223"/>
      <c r="Q215" s="223"/>
      <c r="R215" s="223"/>
      <c r="S215" s="223"/>
      <c r="T215" s="223"/>
      <c r="U215" s="223"/>
      <c r="V215" s="223"/>
      <c r="W215" s="223"/>
      <c r="X215" s="223"/>
      <c r="Y215" s="223"/>
      <c r="Z215" s="223"/>
    </row>
    <row r="216" ht="14.25" customHeight="1">
      <c r="A216" s="223"/>
      <c r="B216" s="223"/>
      <c r="C216" s="223"/>
      <c r="D216" s="223"/>
      <c r="E216" s="223"/>
      <c r="F216" s="223"/>
      <c r="G216" s="223"/>
      <c r="H216" s="223"/>
      <c r="I216" s="223"/>
      <c r="J216" s="223"/>
      <c r="K216" s="223"/>
      <c r="L216" s="223"/>
      <c r="M216" s="223"/>
      <c r="N216" s="223"/>
      <c r="O216" s="223"/>
      <c r="P216" s="223"/>
      <c r="Q216" s="223"/>
      <c r="R216" s="223"/>
      <c r="S216" s="223"/>
      <c r="T216" s="223"/>
      <c r="U216" s="223"/>
      <c r="V216" s="223"/>
      <c r="W216" s="223"/>
      <c r="X216" s="223"/>
      <c r="Y216" s="223"/>
      <c r="Z216" s="223"/>
    </row>
    <row r="217" ht="14.25" customHeight="1">
      <c r="A217" s="223"/>
      <c r="B217" s="223"/>
      <c r="C217" s="223"/>
      <c r="D217" s="223"/>
      <c r="E217" s="223"/>
      <c r="F217" s="223"/>
      <c r="G217" s="223"/>
      <c r="H217" s="223"/>
      <c r="I217" s="223"/>
      <c r="J217" s="223"/>
      <c r="K217" s="223"/>
      <c r="L217" s="223"/>
      <c r="M217" s="223"/>
      <c r="N217" s="223"/>
      <c r="O217" s="223"/>
      <c r="P217" s="223"/>
      <c r="Q217" s="223"/>
      <c r="R217" s="223"/>
      <c r="S217" s="223"/>
      <c r="T217" s="223"/>
      <c r="U217" s="223"/>
      <c r="V217" s="223"/>
      <c r="W217" s="223"/>
      <c r="X217" s="223"/>
      <c r="Y217" s="223"/>
      <c r="Z217" s="223"/>
    </row>
    <row r="218" ht="14.25" customHeight="1">
      <c r="A218" s="223"/>
      <c r="B218" s="223"/>
      <c r="C218" s="223"/>
      <c r="D218" s="223"/>
      <c r="E218" s="223"/>
      <c r="F218" s="223"/>
      <c r="G218" s="223"/>
      <c r="H218" s="223"/>
      <c r="I218" s="223"/>
      <c r="J218" s="223"/>
      <c r="K218" s="223"/>
      <c r="L218" s="223"/>
      <c r="M218" s="223"/>
      <c r="N218" s="223"/>
      <c r="O218" s="223"/>
      <c r="P218" s="223"/>
      <c r="Q218" s="223"/>
      <c r="R218" s="223"/>
      <c r="S218" s="223"/>
      <c r="T218" s="223"/>
      <c r="U218" s="223"/>
      <c r="V218" s="223"/>
      <c r="W218" s="223"/>
      <c r="X218" s="223"/>
      <c r="Y218" s="223"/>
      <c r="Z218" s="223"/>
    </row>
    <row r="219" ht="14.25" customHeight="1">
      <c r="A219" s="223"/>
      <c r="B219" s="223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</row>
    <row r="220" ht="14.25" customHeight="1">
      <c r="A220" s="223"/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</row>
    <row r="221" ht="14.25" customHeight="1">
      <c r="A221" s="223"/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223"/>
      <c r="T221" s="223"/>
      <c r="U221" s="223"/>
      <c r="V221" s="223"/>
      <c r="W221" s="223"/>
      <c r="X221" s="223"/>
      <c r="Y221" s="223"/>
      <c r="Z221" s="223"/>
    </row>
    <row r="222" ht="14.25" customHeight="1">
      <c r="A222" s="223"/>
      <c r="B222" s="223"/>
      <c r="C222" s="223"/>
      <c r="D222" s="223"/>
      <c r="E222" s="223"/>
      <c r="F222" s="223"/>
      <c r="G222" s="223"/>
      <c r="H222" s="223"/>
      <c r="I222" s="223"/>
      <c r="J222" s="223"/>
      <c r="K222" s="223"/>
      <c r="L222" s="223"/>
      <c r="M222" s="223"/>
      <c r="N222" s="223"/>
      <c r="O222" s="223"/>
      <c r="P222" s="223"/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</row>
    <row r="223" ht="14.25" customHeight="1">
      <c r="A223" s="223"/>
      <c r="B223" s="223"/>
      <c r="C223" s="223"/>
      <c r="D223" s="223"/>
      <c r="E223" s="223"/>
      <c r="F223" s="223"/>
      <c r="G223" s="223"/>
      <c r="H223" s="223"/>
      <c r="I223" s="223"/>
      <c r="J223" s="223"/>
      <c r="K223" s="223"/>
      <c r="L223" s="223"/>
      <c r="M223" s="223"/>
      <c r="N223" s="223"/>
      <c r="O223" s="223"/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</row>
    <row r="224" ht="14.25" customHeight="1">
      <c r="A224" s="223"/>
      <c r="B224" s="223"/>
      <c r="C224" s="223"/>
      <c r="D224" s="223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</row>
    <row r="225" ht="14.25" customHeight="1">
      <c r="A225" s="223"/>
      <c r="B225" s="223"/>
      <c r="C225" s="223"/>
      <c r="D225" s="223"/>
      <c r="E225" s="223"/>
      <c r="F225" s="223"/>
      <c r="G225" s="223"/>
      <c r="H225" s="223"/>
      <c r="I225" s="223"/>
      <c r="J225" s="223"/>
      <c r="K225" s="223"/>
      <c r="L225" s="223"/>
      <c r="M225" s="223"/>
      <c r="N225" s="223"/>
      <c r="O225" s="223"/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</row>
    <row r="226" ht="14.25" customHeight="1">
      <c r="A226" s="223"/>
      <c r="B226" s="223"/>
      <c r="C226" s="223"/>
      <c r="D226" s="223"/>
      <c r="E226" s="223"/>
      <c r="F226" s="223"/>
      <c r="G226" s="223"/>
      <c r="H226" s="223"/>
      <c r="I226" s="223"/>
      <c r="J226" s="223"/>
      <c r="K226" s="223"/>
      <c r="L226" s="223"/>
      <c r="M226" s="223"/>
      <c r="N226" s="22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</row>
    <row r="227" ht="14.25" customHeight="1">
      <c r="A227" s="223"/>
      <c r="B227" s="223"/>
      <c r="C227" s="223"/>
      <c r="D227" s="223"/>
      <c r="E227" s="223"/>
      <c r="F227" s="223"/>
      <c r="G227" s="223"/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</row>
    <row r="228" ht="14.25" customHeight="1">
      <c r="A228" s="223"/>
      <c r="B228" s="223"/>
      <c r="C228" s="223"/>
      <c r="D228" s="223"/>
      <c r="E228" s="223"/>
      <c r="F228" s="223"/>
      <c r="G228" s="223"/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</row>
    <row r="229" ht="14.25" customHeight="1">
      <c r="A229" s="223"/>
      <c r="B229" s="223"/>
      <c r="C229" s="223"/>
      <c r="D229" s="223"/>
      <c r="E229" s="223"/>
      <c r="F229" s="223"/>
      <c r="G229" s="223"/>
      <c r="H229" s="223"/>
      <c r="I229" s="223"/>
      <c r="J229" s="223"/>
      <c r="K229" s="223"/>
      <c r="L229" s="223"/>
      <c r="M229" s="223"/>
      <c r="N229" s="223"/>
      <c r="O229" s="223"/>
      <c r="P229" s="223"/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</row>
    <row r="230" ht="14.25" customHeight="1">
      <c r="A230" s="223"/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</row>
    <row r="231" ht="14.25" customHeight="1">
      <c r="A231" s="223"/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</row>
    <row r="232" ht="14.25" customHeight="1">
      <c r="A232" s="223"/>
      <c r="B232" s="223"/>
      <c r="C232" s="223"/>
      <c r="D232" s="223"/>
      <c r="E232" s="223"/>
      <c r="F232" s="223"/>
      <c r="G232" s="223"/>
      <c r="H232" s="223"/>
      <c r="I232" s="223"/>
      <c r="J232" s="223"/>
      <c r="K232" s="223"/>
      <c r="L232" s="223"/>
      <c r="M232" s="223"/>
      <c r="N232" s="223"/>
      <c r="O232" s="223"/>
      <c r="P232" s="223"/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</row>
    <row r="233" ht="14.25" customHeight="1">
      <c r="A233" s="223"/>
      <c r="B233" s="223"/>
      <c r="C233" s="223"/>
      <c r="D233" s="223"/>
      <c r="E233" s="223"/>
      <c r="F233" s="223"/>
      <c r="G233" s="223"/>
      <c r="H233" s="223"/>
      <c r="I233" s="223"/>
      <c r="J233" s="223"/>
      <c r="K233" s="223"/>
      <c r="L233" s="223"/>
      <c r="M233" s="223"/>
      <c r="N233" s="223"/>
      <c r="O233" s="223"/>
      <c r="P233" s="223"/>
      <c r="Q233" s="223"/>
      <c r="R233" s="223"/>
      <c r="S233" s="223"/>
      <c r="T233" s="223"/>
      <c r="U233" s="223"/>
      <c r="V233" s="223"/>
      <c r="W233" s="223"/>
      <c r="X233" s="223"/>
      <c r="Y233" s="223"/>
      <c r="Z233" s="223"/>
    </row>
    <row r="234" ht="14.25" customHeight="1">
      <c r="A234" s="223"/>
      <c r="B234" s="223"/>
      <c r="C234" s="223"/>
      <c r="D234" s="223"/>
      <c r="E234" s="223"/>
      <c r="F234" s="223"/>
      <c r="G234" s="223"/>
      <c r="H234" s="223"/>
      <c r="I234" s="223"/>
      <c r="J234" s="223"/>
      <c r="K234" s="223"/>
      <c r="L234" s="223"/>
      <c r="M234" s="223"/>
      <c r="N234" s="223"/>
      <c r="O234" s="223"/>
      <c r="P234" s="223"/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</row>
    <row r="235" ht="14.25" customHeight="1">
      <c r="A235" s="223"/>
      <c r="B235" s="223"/>
      <c r="C235" s="223"/>
      <c r="D235" s="223"/>
      <c r="E235" s="223"/>
      <c r="F235" s="223"/>
      <c r="G235" s="223"/>
      <c r="H235" s="223"/>
      <c r="I235" s="223"/>
      <c r="J235" s="223"/>
      <c r="K235" s="223"/>
      <c r="L235" s="223"/>
      <c r="M235" s="223"/>
      <c r="N235" s="223"/>
      <c r="O235" s="223"/>
      <c r="P235" s="223"/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</row>
    <row r="236" ht="14.25" customHeight="1">
      <c r="A236" s="223"/>
      <c r="B236" s="223"/>
      <c r="C236" s="223"/>
      <c r="D236" s="223"/>
      <c r="E236" s="223"/>
      <c r="F236" s="223"/>
      <c r="G236" s="223"/>
      <c r="H236" s="223"/>
      <c r="I236" s="223"/>
      <c r="J236" s="223"/>
      <c r="K236" s="223"/>
      <c r="L236" s="223"/>
      <c r="M236" s="223"/>
      <c r="N236" s="223"/>
      <c r="O236" s="223"/>
      <c r="P236" s="223"/>
      <c r="Q236" s="223"/>
      <c r="R236" s="223"/>
      <c r="S236" s="223"/>
      <c r="T236" s="223"/>
      <c r="U236" s="223"/>
      <c r="V236" s="223"/>
      <c r="W236" s="223"/>
      <c r="X236" s="223"/>
      <c r="Y236" s="223"/>
      <c r="Z236" s="223"/>
    </row>
    <row r="237" ht="14.25" customHeight="1">
      <c r="A237" s="223"/>
      <c r="B237" s="223"/>
      <c r="C237" s="223"/>
      <c r="D237" s="223"/>
      <c r="E237" s="223"/>
      <c r="F237" s="223"/>
      <c r="G237" s="223"/>
      <c r="H237" s="223"/>
      <c r="I237" s="223"/>
      <c r="J237" s="223"/>
      <c r="K237" s="223"/>
      <c r="L237" s="223"/>
      <c r="M237" s="223"/>
      <c r="N237" s="223"/>
      <c r="O237" s="223"/>
      <c r="P237" s="223"/>
      <c r="Q237" s="223"/>
      <c r="R237" s="223"/>
      <c r="S237" s="223"/>
      <c r="T237" s="223"/>
      <c r="U237" s="223"/>
      <c r="V237" s="223"/>
      <c r="W237" s="223"/>
      <c r="X237" s="223"/>
      <c r="Y237" s="223"/>
      <c r="Z237" s="223"/>
    </row>
    <row r="238" ht="14.25" customHeight="1">
      <c r="A238" s="223"/>
      <c r="B238" s="223"/>
      <c r="C238" s="223"/>
      <c r="D238" s="223"/>
      <c r="E238" s="223"/>
      <c r="F238" s="223"/>
      <c r="G238" s="223"/>
      <c r="H238" s="223"/>
      <c r="I238" s="223"/>
      <c r="J238" s="223"/>
      <c r="K238" s="223"/>
      <c r="L238" s="223"/>
      <c r="M238" s="223"/>
      <c r="N238" s="223"/>
      <c r="O238" s="223"/>
      <c r="P238" s="223"/>
      <c r="Q238" s="223"/>
      <c r="R238" s="223"/>
      <c r="S238" s="223"/>
      <c r="T238" s="223"/>
      <c r="U238" s="223"/>
      <c r="V238" s="223"/>
      <c r="W238" s="223"/>
      <c r="X238" s="223"/>
      <c r="Y238" s="223"/>
      <c r="Z238" s="223"/>
    </row>
    <row r="239" ht="14.25" customHeight="1">
      <c r="A239" s="223"/>
      <c r="B239" s="223"/>
      <c r="C239" s="223"/>
      <c r="D239" s="223"/>
      <c r="E239" s="223"/>
      <c r="F239" s="223"/>
      <c r="G239" s="223"/>
      <c r="H239" s="223"/>
      <c r="I239" s="223"/>
      <c r="J239" s="223"/>
      <c r="K239" s="223"/>
      <c r="L239" s="223"/>
      <c r="M239" s="223"/>
      <c r="N239" s="223"/>
      <c r="O239" s="223"/>
      <c r="P239" s="223"/>
      <c r="Q239" s="223"/>
      <c r="R239" s="223"/>
      <c r="S239" s="223"/>
      <c r="T239" s="223"/>
      <c r="U239" s="223"/>
      <c r="V239" s="223"/>
      <c r="W239" s="223"/>
      <c r="X239" s="223"/>
      <c r="Y239" s="223"/>
      <c r="Z239" s="223"/>
    </row>
    <row r="240" ht="14.25" customHeight="1">
      <c r="A240" s="223"/>
      <c r="B240" s="223"/>
      <c r="C240" s="223"/>
      <c r="D240" s="223"/>
      <c r="E240" s="223"/>
      <c r="F240" s="223"/>
      <c r="G240" s="223"/>
      <c r="H240" s="223"/>
      <c r="I240" s="223"/>
      <c r="J240" s="223"/>
      <c r="K240" s="223"/>
      <c r="L240" s="223"/>
      <c r="M240" s="223"/>
      <c r="N240" s="223"/>
      <c r="O240" s="223"/>
      <c r="P240" s="223"/>
      <c r="Q240" s="223"/>
      <c r="R240" s="223"/>
      <c r="S240" s="223"/>
      <c r="T240" s="223"/>
      <c r="U240" s="223"/>
      <c r="V240" s="223"/>
      <c r="W240" s="223"/>
      <c r="X240" s="223"/>
      <c r="Y240" s="223"/>
      <c r="Z240" s="223"/>
    </row>
    <row r="241" ht="14.25" customHeight="1">
      <c r="A241" s="223"/>
      <c r="B241" s="223"/>
      <c r="C241" s="223"/>
      <c r="D241" s="223"/>
      <c r="E241" s="223"/>
      <c r="F241" s="223"/>
      <c r="G241" s="223"/>
      <c r="H241" s="223"/>
      <c r="I241" s="223"/>
      <c r="J241" s="223"/>
      <c r="K241" s="223"/>
      <c r="L241" s="223"/>
      <c r="M241" s="223"/>
      <c r="N241" s="223"/>
      <c r="O241" s="223"/>
      <c r="P241" s="223"/>
      <c r="Q241" s="223"/>
      <c r="R241" s="223"/>
      <c r="S241" s="223"/>
      <c r="T241" s="223"/>
      <c r="U241" s="223"/>
      <c r="V241" s="223"/>
      <c r="W241" s="223"/>
      <c r="X241" s="223"/>
      <c r="Y241" s="223"/>
      <c r="Z241" s="223"/>
    </row>
    <row r="242" ht="14.25" customHeight="1">
      <c r="A242" s="223"/>
      <c r="B242" s="223"/>
      <c r="C242" s="223"/>
      <c r="D242" s="223"/>
      <c r="E242" s="223"/>
      <c r="F242" s="223"/>
      <c r="G242" s="223"/>
      <c r="H242" s="223"/>
      <c r="I242" s="223"/>
      <c r="J242" s="223"/>
      <c r="K242" s="223"/>
      <c r="L242" s="223"/>
      <c r="M242" s="223"/>
      <c r="N242" s="223"/>
      <c r="O242" s="223"/>
      <c r="P242" s="223"/>
      <c r="Q242" s="223"/>
      <c r="R242" s="223"/>
      <c r="S242" s="223"/>
      <c r="T242" s="223"/>
      <c r="U242" s="223"/>
      <c r="V242" s="223"/>
      <c r="W242" s="223"/>
      <c r="X242" s="223"/>
      <c r="Y242" s="223"/>
      <c r="Z242" s="223"/>
    </row>
    <row r="243" ht="14.25" customHeight="1">
      <c r="A243" s="223"/>
      <c r="B243" s="223"/>
      <c r="C243" s="223"/>
      <c r="D243" s="223"/>
      <c r="E243" s="223"/>
      <c r="F243" s="223"/>
      <c r="G243" s="223"/>
      <c r="H243" s="223"/>
      <c r="I243" s="223"/>
      <c r="J243" s="223"/>
      <c r="K243" s="223"/>
      <c r="L243" s="223"/>
      <c r="M243" s="223"/>
      <c r="N243" s="223"/>
      <c r="O243" s="223"/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</row>
    <row r="244" ht="14.25" customHeight="1">
      <c r="A244" s="223"/>
      <c r="B244" s="223"/>
      <c r="C244" s="223"/>
      <c r="D244" s="223"/>
      <c r="E244" s="223"/>
      <c r="F244" s="223"/>
      <c r="G244" s="223"/>
      <c r="H244" s="223"/>
      <c r="I244" s="223"/>
      <c r="J244" s="223"/>
      <c r="K244" s="223"/>
      <c r="L244" s="223"/>
      <c r="M244" s="223"/>
      <c r="N244" s="223"/>
      <c r="O244" s="223"/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</row>
    <row r="245" ht="14.25" customHeight="1">
      <c r="A245" s="223"/>
      <c r="B245" s="223"/>
      <c r="C245" s="223"/>
      <c r="D245" s="223"/>
      <c r="E245" s="223"/>
      <c r="F245" s="223"/>
      <c r="G245" s="223"/>
      <c r="H245" s="223"/>
      <c r="I245" s="223"/>
      <c r="J245" s="223"/>
      <c r="K245" s="223"/>
      <c r="L245" s="223"/>
      <c r="M245" s="223"/>
      <c r="N245" s="223"/>
      <c r="O245" s="223"/>
      <c r="P245" s="223"/>
      <c r="Q245" s="223"/>
      <c r="R245" s="223"/>
      <c r="S245" s="223"/>
      <c r="T245" s="223"/>
      <c r="U245" s="223"/>
      <c r="V245" s="223"/>
      <c r="W245" s="223"/>
      <c r="X245" s="223"/>
      <c r="Y245" s="223"/>
      <c r="Z245" s="223"/>
    </row>
    <row r="246" ht="14.25" customHeight="1">
      <c r="A246" s="223"/>
      <c r="B246" s="223"/>
      <c r="C246" s="223"/>
      <c r="D246" s="223"/>
      <c r="E246" s="223"/>
      <c r="F246" s="223"/>
      <c r="G246" s="223"/>
      <c r="H246" s="223"/>
      <c r="I246" s="223"/>
      <c r="J246" s="223"/>
      <c r="K246" s="223"/>
      <c r="L246" s="223"/>
      <c r="M246" s="223"/>
      <c r="N246" s="223"/>
      <c r="O246" s="223"/>
      <c r="P246" s="223"/>
      <c r="Q246" s="223"/>
      <c r="R246" s="223"/>
      <c r="S246" s="223"/>
      <c r="T246" s="223"/>
      <c r="U246" s="223"/>
      <c r="V246" s="223"/>
      <c r="W246" s="223"/>
      <c r="X246" s="223"/>
      <c r="Y246" s="223"/>
      <c r="Z246" s="223"/>
    </row>
    <row r="247" ht="14.25" customHeight="1">
      <c r="A247" s="223"/>
      <c r="B247" s="223"/>
      <c r="C247" s="223"/>
      <c r="D247" s="223"/>
      <c r="E247" s="223"/>
      <c r="F247" s="223"/>
      <c r="G247" s="223"/>
      <c r="H247" s="223"/>
      <c r="I247" s="223"/>
      <c r="J247" s="223"/>
      <c r="K247" s="223"/>
      <c r="L247" s="223"/>
      <c r="M247" s="223"/>
      <c r="N247" s="223"/>
      <c r="O247" s="223"/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</row>
    <row r="248" ht="14.25" customHeight="1">
      <c r="A248" s="223"/>
      <c r="B248" s="223"/>
      <c r="C248" s="223"/>
      <c r="D248" s="223"/>
      <c r="E248" s="223"/>
      <c r="F248" s="223"/>
      <c r="G248" s="223"/>
      <c r="H248" s="223"/>
      <c r="I248" s="223"/>
      <c r="J248" s="223"/>
      <c r="K248" s="223"/>
      <c r="L248" s="223"/>
      <c r="M248" s="223"/>
      <c r="N248" s="223"/>
      <c r="O248" s="223"/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</row>
    <row r="249" ht="14.25" customHeight="1">
      <c r="A249" s="223"/>
      <c r="B249" s="223"/>
      <c r="C249" s="223"/>
      <c r="D249" s="223"/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</row>
    <row r="250" ht="14.25" customHeight="1">
      <c r="A250" s="223"/>
      <c r="B250" s="223"/>
      <c r="C250" s="223"/>
      <c r="D250" s="223"/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</row>
    <row r="251" ht="14.25" customHeight="1">
      <c r="A251" s="223"/>
      <c r="B251" s="223"/>
      <c r="C251" s="223"/>
      <c r="D251" s="223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</row>
    <row r="252" ht="14.25" customHeight="1">
      <c r="A252" s="223"/>
      <c r="B252" s="223"/>
      <c r="C252" s="223"/>
      <c r="D252" s="223"/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</row>
    <row r="253" ht="14.25" customHeight="1">
      <c r="A253" s="223"/>
      <c r="B253" s="223"/>
      <c r="C253" s="223"/>
      <c r="D253" s="223"/>
      <c r="E253" s="223"/>
      <c r="F253" s="223"/>
      <c r="G253" s="223"/>
      <c r="H253" s="223"/>
      <c r="I253" s="223"/>
      <c r="J253" s="223"/>
      <c r="K253" s="223"/>
      <c r="L253" s="223"/>
      <c r="M253" s="223"/>
      <c r="N253" s="223"/>
      <c r="O253" s="223"/>
      <c r="P253" s="223"/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</row>
    <row r="254" ht="14.25" customHeight="1">
      <c r="A254" s="223"/>
      <c r="B254" s="223"/>
      <c r="C254" s="223"/>
      <c r="D254" s="223"/>
      <c r="E254" s="223"/>
      <c r="F254" s="223"/>
      <c r="G254" s="223"/>
      <c r="H254" s="223"/>
      <c r="I254" s="223"/>
      <c r="J254" s="223"/>
      <c r="K254" s="223"/>
      <c r="L254" s="223"/>
      <c r="M254" s="223"/>
      <c r="N254" s="223"/>
      <c r="O254" s="223"/>
      <c r="P254" s="223"/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</row>
    <row r="255" ht="14.25" customHeight="1">
      <c r="A255" s="223"/>
      <c r="B255" s="223"/>
      <c r="C255" s="223"/>
      <c r="D255" s="223"/>
      <c r="E255" s="223"/>
      <c r="F255" s="223"/>
      <c r="G255" s="223"/>
      <c r="H255" s="223"/>
      <c r="I255" s="223"/>
      <c r="J255" s="223"/>
      <c r="K255" s="223"/>
      <c r="L255" s="223"/>
      <c r="M255" s="223"/>
      <c r="N255" s="223"/>
      <c r="O255" s="223"/>
      <c r="P255" s="223"/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</row>
    <row r="256" ht="14.25" customHeight="1">
      <c r="A256" s="223"/>
      <c r="B256" s="223"/>
      <c r="C256" s="223"/>
      <c r="D256" s="223"/>
      <c r="E256" s="223"/>
      <c r="F256" s="223"/>
      <c r="G256" s="223"/>
      <c r="H256" s="223"/>
      <c r="I256" s="223"/>
      <c r="J256" s="223"/>
      <c r="K256" s="223"/>
      <c r="L256" s="223"/>
      <c r="M256" s="223"/>
      <c r="N256" s="223"/>
      <c r="O256" s="223"/>
      <c r="P256" s="223"/>
      <c r="Q256" s="223"/>
      <c r="R256" s="223"/>
      <c r="S256" s="223"/>
      <c r="T256" s="223"/>
      <c r="U256" s="223"/>
      <c r="V256" s="223"/>
      <c r="W256" s="223"/>
      <c r="X256" s="223"/>
      <c r="Y256" s="223"/>
      <c r="Z256" s="223"/>
    </row>
    <row r="257" ht="14.25" customHeight="1">
      <c r="A257" s="223"/>
      <c r="B257" s="223"/>
      <c r="C257" s="223"/>
      <c r="D257" s="223"/>
      <c r="E257" s="223"/>
      <c r="F257" s="223"/>
      <c r="G257" s="223"/>
      <c r="H257" s="223"/>
      <c r="I257" s="223"/>
      <c r="J257" s="223"/>
      <c r="K257" s="223"/>
      <c r="L257" s="223"/>
      <c r="M257" s="223"/>
      <c r="N257" s="223"/>
      <c r="O257" s="223"/>
      <c r="P257" s="223"/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</row>
    <row r="258" ht="14.25" customHeight="1">
      <c r="A258" s="223"/>
      <c r="B258" s="223"/>
      <c r="C258" s="223"/>
      <c r="D258" s="223"/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</row>
    <row r="259" ht="14.25" customHeight="1">
      <c r="A259" s="223"/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223"/>
      <c r="T259" s="223"/>
      <c r="U259" s="223"/>
      <c r="V259" s="223"/>
      <c r="W259" s="223"/>
      <c r="X259" s="223"/>
      <c r="Y259" s="223"/>
      <c r="Z259" s="223"/>
    </row>
    <row r="260" ht="14.25" customHeight="1">
      <c r="A260" s="223"/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</row>
    <row r="261" ht="14.25" customHeight="1">
      <c r="A261" s="223"/>
      <c r="B261" s="223"/>
      <c r="C261" s="223"/>
      <c r="D261" s="223"/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23"/>
      <c r="P261" s="223"/>
      <c r="Q261" s="223"/>
      <c r="R261" s="223"/>
      <c r="S261" s="223"/>
      <c r="T261" s="223"/>
      <c r="U261" s="223"/>
      <c r="V261" s="223"/>
      <c r="W261" s="223"/>
      <c r="X261" s="223"/>
      <c r="Y261" s="223"/>
      <c r="Z261" s="223"/>
    </row>
    <row r="262" ht="14.25" customHeight="1">
      <c r="A262" s="223"/>
      <c r="B262" s="223"/>
      <c r="C262" s="223"/>
      <c r="D262" s="223"/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3"/>
      <c r="S262" s="223"/>
      <c r="T262" s="223"/>
      <c r="U262" s="223"/>
      <c r="V262" s="223"/>
      <c r="W262" s="223"/>
      <c r="X262" s="223"/>
      <c r="Y262" s="223"/>
      <c r="Z262" s="223"/>
    </row>
    <row r="263" ht="14.25" customHeight="1">
      <c r="A263" s="223"/>
      <c r="B263" s="223"/>
      <c r="C263" s="223"/>
      <c r="D263" s="223"/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223"/>
      <c r="Z263" s="223"/>
    </row>
    <row r="264" ht="14.25" customHeight="1">
      <c r="A264" s="223"/>
      <c r="B264" s="223"/>
      <c r="C264" s="223"/>
      <c r="D264" s="223"/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223"/>
      <c r="Z264" s="223"/>
    </row>
    <row r="265" ht="14.25" customHeight="1">
      <c r="A265" s="223"/>
      <c r="B265" s="223"/>
      <c r="C265" s="223"/>
      <c r="D265" s="223"/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223"/>
      <c r="Z265" s="223"/>
    </row>
    <row r="266" ht="14.25" customHeight="1">
      <c r="A266" s="223"/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</row>
    <row r="267" ht="14.25" customHeight="1">
      <c r="A267" s="223"/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</row>
    <row r="268" ht="14.25" customHeight="1">
      <c r="A268" s="223"/>
      <c r="B268" s="223"/>
      <c r="C268" s="223"/>
      <c r="D268" s="223"/>
      <c r="E268" s="223"/>
      <c r="F268" s="223"/>
      <c r="G268" s="223"/>
      <c r="H268" s="223"/>
      <c r="I268" s="223"/>
      <c r="J268" s="223"/>
      <c r="K268" s="223"/>
      <c r="L268" s="223"/>
      <c r="M268" s="223"/>
      <c r="N268" s="223"/>
      <c r="O268" s="223"/>
      <c r="P268" s="223"/>
      <c r="Q268" s="223"/>
      <c r="R268" s="223"/>
      <c r="S268" s="223"/>
      <c r="T268" s="223"/>
      <c r="U268" s="223"/>
      <c r="V268" s="223"/>
      <c r="W268" s="223"/>
      <c r="X268" s="223"/>
      <c r="Y268" s="223"/>
      <c r="Z268" s="223"/>
    </row>
    <row r="269" ht="14.25" customHeight="1">
      <c r="A269" s="223"/>
      <c r="B269" s="223"/>
      <c r="C269" s="223"/>
      <c r="D269" s="223"/>
      <c r="E269" s="223"/>
      <c r="F269" s="223"/>
      <c r="G269" s="223"/>
      <c r="H269" s="223"/>
      <c r="I269" s="223"/>
      <c r="J269" s="223"/>
      <c r="K269" s="223"/>
      <c r="L269" s="223"/>
      <c r="M269" s="223"/>
      <c r="N269" s="223"/>
      <c r="O269" s="223"/>
      <c r="P269" s="223"/>
      <c r="Q269" s="223"/>
      <c r="R269" s="223"/>
      <c r="S269" s="223"/>
      <c r="T269" s="223"/>
      <c r="U269" s="223"/>
      <c r="V269" s="223"/>
      <c r="W269" s="223"/>
      <c r="X269" s="223"/>
      <c r="Y269" s="223"/>
      <c r="Z269" s="223"/>
    </row>
    <row r="270" ht="14.25" customHeight="1">
      <c r="A270" s="223"/>
      <c r="B270" s="223"/>
      <c r="C270" s="223"/>
      <c r="D270" s="223"/>
      <c r="E270" s="223"/>
      <c r="F270" s="223"/>
      <c r="G270" s="223"/>
      <c r="H270" s="223"/>
      <c r="I270" s="223"/>
      <c r="J270" s="223"/>
      <c r="K270" s="223"/>
      <c r="L270" s="223"/>
      <c r="M270" s="223"/>
      <c r="N270" s="223"/>
      <c r="O270" s="223"/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</row>
    <row r="271" ht="14.25" customHeight="1">
      <c r="A271" s="223"/>
      <c r="B271" s="223"/>
      <c r="C271" s="223"/>
      <c r="D271" s="223"/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</row>
    <row r="272" ht="14.25" customHeight="1">
      <c r="A272" s="223"/>
      <c r="B272" s="223"/>
      <c r="C272" s="223"/>
      <c r="D272" s="223"/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</row>
    <row r="273" ht="14.25" customHeight="1">
      <c r="A273" s="223"/>
      <c r="B273" s="223"/>
      <c r="C273" s="223"/>
      <c r="D273" s="223"/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</row>
    <row r="274" ht="14.25" customHeight="1">
      <c r="A274" s="223"/>
      <c r="B274" s="223"/>
      <c r="C274" s="223"/>
      <c r="D274" s="223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</row>
    <row r="275" ht="14.25" customHeight="1">
      <c r="A275" s="223"/>
      <c r="B275" s="223"/>
      <c r="C275" s="223"/>
      <c r="D275" s="223"/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  <c r="S275" s="223"/>
      <c r="T275" s="223"/>
      <c r="U275" s="223"/>
      <c r="V275" s="223"/>
      <c r="W275" s="223"/>
      <c r="X275" s="223"/>
      <c r="Y275" s="223"/>
      <c r="Z275" s="223"/>
    </row>
    <row r="276" ht="14.25" customHeight="1">
      <c r="A276" s="223"/>
      <c r="B276" s="223"/>
      <c r="C276" s="223"/>
      <c r="D276" s="223"/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  <c r="S276" s="223"/>
      <c r="T276" s="223"/>
      <c r="U276" s="223"/>
      <c r="V276" s="223"/>
      <c r="W276" s="223"/>
      <c r="X276" s="223"/>
      <c r="Y276" s="223"/>
      <c r="Z276" s="223"/>
    </row>
    <row r="277" ht="14.25" customHeight="1">
      <c r="A277" s="223"/>
      <c r="B277" s="223"/>
      <c r="C277" s="223"/>
      <c r="D277" s="223"/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  <c r="S277" s="223"/>
      <c r="T277" s="223"/>
      <c r="U277" s="223"/>
      <c r="V277" s="223"/>
      <c r="W277" s="223"/>
      <c r="X277" s="223"/>
      <c r="Y277" s="223"/>
      <c r="Z277" s="223"/>
    </row>
    <row r="278" ht="14.25" customHeight="1">
      <c r="A278" s="223"/>
      <c r="B278" s="223"/>
      <c r="C278" s="223"/>
      <c r="D278" s="223"/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23"/>
      <c r="P278" s="223"/>
      <c r="Q278" s="223"/>
      <c r="R278" s="223"/>
      <c r="S278" s="223"/>
      <c r="T278" s="223"/>
      <c r="U278" s="223"/>
      <c r="V278" s="223"/>
      <c r="W278" s="223"/>
      <c r="X278" s="223"/>
      <c r="Y278" s="223"/>
      <c r="Z278" s="223"/>
    </row>
    <row r="279" ht="14.25" customHeight="1">
      <c r="A279" s="223"/>
      <c r="B279" s="223"/>
      <c r="C279" s="223"/>
      <c r="D279" s="223"/>
      <c r="E279" s="223"/>
      <c r="F279" s="223"/>
      <c r="G279" s="223"/>
      <c r="H279" s="223"/>
      <c r="I279" s="223"/>
      <c r="J279" s="223"/>
      <c r="K279" s="223"/>
      <c r="L279" s="223"/>
      <c r="M279" s="223"/>
      <c r="N279" s="223"/>
      <c r="O279" s="223"/>
      <c r="P279" s="223"/>
      <c r="Q279" s="223"/>
      <c r="R279" s="223"/>
      <c r="S279" s="223"/>
      <c r="T279" s="223"/>
      <c r="U279" s="223"/>
      <c r="V279" s="223"/>
      <c r="W279" s="223"/>
      <c r="X279" s="223"/>
      <c r="Y279" s="223"/>
      <c r="Z279" s="223"/>
    </row>
    <row r="280" ht="14.25" customHeight="1">
      <c r="A280" s="223"/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223"/>
      <c r="T280" s="223"/>
      <c r="U280" s="223"/>
      <c r="V280" s="223"/>
      <c r="W280" s="223"/>
      <c r="X280" s="223"/>
      <c r="Y280" s="223"/>
      <c r="Z280" s="223"/>
    </row>
    <row r="281" ht="14.25" customHeight="1">
      <c r="A281" s="223"/>
      <c r="B281" s="223"/>
      <c r="C281" s="223"/>
      <c r="D281" s="223"/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223"/>
      <c r="T281" s="223"/>
      <c r="U281" s="223"/>
      <c r="V281" s="223"/>
      <c r="W281" s="223"/>
      <c r="X281" s="223"/>
      <c r="Y281" s="223"/>
      <c r="Z281" s="223"/>
    </row>
    <row r="282" ht="14.25" customHeight="1">
      <c r="A282" s="223"/>
      <c r="B282" s="223"/>
      <c r="C282" s="223"/>
      <c r="D282" s="223"/>
      <c r="E282" s="223"/>
      <c r="F282" s="223"/>
      <c r="G282" s="223"/>
      <c r="H282" s="223"/>
      <c r="I282" s="223"/>
      <c r="J282" s="223"/>
      <c r="K282" s="223"/>
      <c r="L282" s="223"/>
      <c r="M282" s="223"/>
      <c r="N282" s="223"/>
      <c r="O282" s="223"/>
      <c r="P282" s="223"/>
      <c r="Q282" s="223"/>
      <c r="R282" s="223"/>
      <c r="S282" s="223"/>
      <c r="T282" s="223"/>
      <c r="U282" s="223"/>
      <c r="V282" s="223"/>
      <c r="W282" s="223"/>
      <c r="X282" s="223"/>
      <c r="Y282" s="223"/>
      <c r="Z282" s="223"/>
    </row>
    <row r="283" ht="14.25" customHeight="1">
      <c r="A283" s="223"/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</row>
    <row r="284" ht="14.25" customHeight="1">
      <c r="A284" s="223"/>
      <c r="B284" s="223"/>
      <c r="C284" s="223"/>
      <c r="D284" s="223"/>
      <c r="E284" s="223"/>
      <c r="F284" s="223"/>
      <c r="G284" s="223"/>
      <c r="H284" s="223"/>
      <c r="I284" s="223"/>
      <c r="J284" s="223"/>
      <c r="K284" s="223"/>
      <c r="L284" s="223"/>
      <c r="M284" s="223"/>
      <c r="N284" s="223"/>
      <c r="O284" s="223"/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</row>
    <row r="285" ht="14.25" customHeight="1">
      <c r="A285" s="223"/>
      <c r="B285" s="223"/>
      <c r="C285" s="223"/>
      <c r="D285" s="223"/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23"/>
      <c r="P285" s="223"/>
      <c r="Q285" s="223"/>
      <c r="R285" s="223"/>
      <c r="S285" s="223"/>
      <c r="T285" s="223"/>
      <c r="U285" s="223"/>
      <c r="V285" s="223"/>
      <c r="W285" s="223"/>
      <c r="X285" s="223"/>
      <c r="Y285" s="223"/>
      <c r="Z285" s="223"/>
    </row>
    <row r="286" ht="14.25" customHeight="1">
      <c r="A286" s="223"/>
      <c r="B286" s="223"/>
      <c r="C286" s="223"/>
      <c r="D286" s="223"/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23"/>
      <c r="P286" s="223"/>
      <c r="Q286" s="223"/>
      <c r="R286" s="223"/>
      <c r="S286" s="223"/>
      <c r="T286" s="223"/>
      <c r="U286" s="223"/>
      <c r="V286" s="223"/>
      <c r="W286" s="223"/>
      <c r="X286" s="223"/>
      <c r="Y286" s="223"/>
      <c r="Z286" s="223"/>
    </row>
    <row r="287" ht="14.25" customHeight="1">
      <c r="A287" s="223"/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223"/>
      <c r="T287" s="223"/>
      <c r="U287" s="223"/>
      <c r="V287" s="223"/>
      <c r="W287" s="223"/>
      <c r="X287" s="223"/>
      <c r="Y287" s="223"/>
      <c r="Z287" s="223"/>
    </row>
    <row r="288" ht="14.25" customHeight="1">
      <c r="A288" s="223"/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</row>
    <row r="289" ht="14.25" customHeight="1">
      <c r="A289" s="223"/>
      <c r="B289" s="223"/>
      <c r="C289" s="223"/>
      <c r="D289" s="223"/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23"/>
      <c r="P289" s="223"/>
      <c r="Q289" s="223"/>
      <c r="R289" s="223"/>
      <c r="S289" s="223"/>
      <c r="T289" s="223"/>
      <c r="U289" s="223"/>
      <c r="V289" s="223"/>
      <c r="W289" s="223"/>
      <c r="X289" s="223"/>
      <c r="Y289" s="223"/>
      <c r="Z289" s="223"/>
    </row>
    <row r="290" ht="14.25" customHeight="1">
      <c r="A290" s="223"/>
      <c r="B290" s="223"/>
      <c r="C290" s="223"/>
      <c r="D290" s="223"/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23"/>
      <c r="P290" s="223"/>
      <c r="Q290" s="223"/>
      <c r="R290" s="223"/>
      <c r="S290" s="223"/>
      <c r="T290" s="223"/>
      <c r="U290" s="223"/>
      <c r="V290" s="223"/>
      <c r="W290" s="223"/>
      <c r="X290" s="223"/>
      <c r="Y290" s="223"/>
      <c r="Z290" s="223"/>
    </row>
    <row r="291" ht="14.25" customHeight="1">
      <c r="A291" s="223"/>
      <c r="B291" s="223"/>
      <c r="C291" s="223"/>
      <c r="D291" s="223"/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23"/>
      <c r="P291" s="223"/>
      <c r="Q291" s="223"/>
      <c r="R291" s="223"/>
      <c r="S291" s="223"/>
      <c r="T291" s="223"/>
      <c r="U291" s="223"/>
      <c r="V291" s="223"/>
      <c r="W291" s="223"/>
      <c r="X291" s="223"/>
      <c r="Y291" s="223"/>
      <c r="Z291" s="223"/>
    </row>
    <row r="292" ht="14.25" customHeight="1">
      <c r="A292" s="223"/>
      <c r="B292" s="223"/>
      <c r="C292" s="223"/>
      <c r="D292" s="223"/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23"/>
      <c r="P292" s="223"/>
      <c r="Q292" s="223"/>
      <c r="R292" s="223"/>
      <c r="S292" s="223"/>
      <c r="T292" s="223"/>
      <c r="U292" s="223"/>
      <c r="V292" s="223"/>
      <c r="W292" s="223"/>
      <c r="X292" s="223"/>
      <c r="Y292" s="223"/>
      <c r="Z292" s="223"/>
    </row>
    <row r="293" ht="14.25" customHeight="1">
      <c r="A293" s="223"/>
      <c r="B293" s="223"/>
      <c r="C293" s="223"/>
      <c r="D293" s="223"/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</row>
    <row r="294" ht="14.25" customHeight="1">
      <c r="A294" s="223"/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223"/>
      <c r="T294" s="223"/>
      <c r="U294" s="223"/>
      <c r="V294" s="223"/>
      <c r="W294" s="223"/>
      <c r="X294" s="223"/>
      <c r="Y294" s="223"/>
      <c r="Z294" s="223"/>
    </row>
    <row r="295" ht="14.25" customHeight="1">
      <c r="A295" s="223"/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223"/>
      <c r="T295" s="223"/>
      <c r="U295" s="223"/>
      <c r="V295" s="223"/>
      <c r="W295" s="223"/>
      <c r="X295" s="223"/>
      <c r="Y295" s="223"/>
      <c r="Z295" s="223"/>
    </row>
    <row r="296" ht="14.25" customHeight="1">
      <c r="A296" s="223"/>
      <c r="B296" s="223"/>
      <c r="C296" s="223"/>
      <c r="D296" s="223"/>
      <c r="E296" s="223"/>
      <c r="F296" s="223"/>
      <c r="G296" s="223"/>
      <c r="H296" s="223"/>
      <c r="I296" s="223"/>
      <c r="J296" s="223"/>
      <c r="K296" s="223"/>
      <c r="L296" s="223"/>
      <c r="M296" s="223"/>
      <c r="N296" s="223"/>
      <c r="O296" s="223"/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</row>
    <row r="297" ht="14.25" customHeight="1">
      <c r="A297" s="223"/>
      <c r="B297" s="223"/>
      <c r="C297" s="223"/>
      <c r="D297" s="223"/>
      <c r="E297" s="223"/>
      <c r="F297" s="223"/>
      <c r="G297" s="223"/>
      <c r="H297" s="223"/>
      <c r="I297" s="223"/>
      <c r="J297" s="223"/>
      <c r="K297" s="223"/>
      <c r="L297" s="223"/>
      <c r="M297" s="223"/>
      <c r="N297" s="223"/>
      <c r="O297" s="223"/>
      <c r="P297" s="223"/>
      <c r="Q297" s="223"/>
      <c r="R297" s="223"/>
      <c r="S297" s="223"/>
      <c r="T297" s="223"/>
      <c r="U297" s="223"/>
      <c r="V297" s="223"/>
      <c r="W297" s="223"/>
      <c r="X297" s="223"/>
      <c r="Y297" s="223"/>
      <c r="Z297" s="223"/>
    </row>
    <row r="298" ht="14.25" customHeight="1">
      <c r="A298" s="223"/>
      <c r="B298" s="223"/>
      <c r="C298" s="223"/>
      <c r="D298" s="223"/>
      <c r="E298" s="223"/>
      <c r="F298" s="223"/>
      <c r="G298" s="223"/>
      <c r="H298" s="223"/>
      <c r="I298" s="223"/>
      <c r="J298" s="223"/>
      <c r="K298" s="223"/>
      <c r="L298" s="223"/>
      <c r="M298" s="223"/>
      <c r="N298" s="223"/>
      <c r="O298" s="223"/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</row>
    <row r="299" ht="14.25" customHeight="1">
      <c r="A299" s="223"/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223"/>
      <c r="T299" s="223"/>
      <c r="U299" s="223"/>
      <c r="V299" s="223"/>
      <c r="W299" s="223"/>
      <c r="X299" s="223"/>
      <c r="Y299" s="223"/>
      <c r="Z299" s="223"/>
    </row>
    <row r="300" ht="14.25" customHeight="1">
      <c r="A300" s="223"/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223"/>
      <c r="T300" s="223"/>
      <c r="U300" s="223"/>
      <c r="V300" s="223"/>
      <c r="W300" s="223"/>
      <c r="X300" s="223"/>
      <c r="Y300" s="223"/>
      <c r="Z300" s="223"/>
    </row>
    <row r="301" ht="14.25" customHeight="1">
      <c r="A301" s="223"/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223"/>
      <c r="T301" s="223"/>
      <c r="U301" s="223"/>
      <c r="V301" s="223"/>
      <c r="W301" s="223"/>
      <c r="X301" s="223"/>
      <c r="Y301" s="223"/>
      <c r="Z301" s="223"/>
    </row>
    <row r="302" ht="14.25" customHeight="1">
      <c r="A302" s="223"/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</row>
    <row r="303" ht="14.25" customHeight="1">
      <c r="A303" s="223"/>
      <c r="B303" s="223"/>
      <c r="C303" s="223"/>
      <c r="D303" s="223"/>
      <c r="E303" s="223"/>
      <c r="F303" s="223"/>
      <c r="G303" s="223"/>
      <c r="H303" s="223"/>
      <c r="I303" s="223"/>
      <c r="J303" s="223"/>
      <c r="K303" s="223"/>
      <c r="L303" s="223"/>
      <c r="M303" s="223"/>
      <c r="N303" s="223"/>
      <c r="O303" s="223"/>
      <c r="P303" s="223"/>
      <c r="Q303" s="223"/>
      <c r="R303" s="223"/>
      <c r="S303" s="223"/>
      <c r="T303" s="223"/>
      <c r="U303" s="223"/>
      <c r="V303" s="223"/>
      <c r="W303" s="223"/>
      <c r="X303" s="223"/>
      <c r="Y303" s="223"/>
      <c r="Z303" s="223"/>
    </row>
    <row r="304" ht="14.25" customHeight="1">
      <c r="A304" s="223"/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223"/>
      <c r="T304" s="223"/>
      <c r="U304" s="223"/>
      <c r="V304" s="223"/>
      <c r="W304" s="223"/>
      <c r="X304" s="223"/>
      <c r="Y304" s="223"/>
      <c r="Z304" s="223"/>
    </row>
    <row r="305" ht="14.25" customHeight="1">
      <c r="A305" s="223"/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223"/>
      <c r="T305" s="223"/>
      <c r="U305" s="223"/>
      <c r="V305" s="223"/>
      <c r="W305" s="223"/>
      <c r="X305" s="223"/>
      <c r="Y305" s="223"/>
      <c r="Z305" s="223"/>
    </row>
    <row r="306" ht="14.25" customHeight="1">
      <c r="A306" s="223"/>
      <c r="B306" s="223"/>
      <c r="C306" s="223"/>
      <c r="D306" s="223"/>
      <c r="E306" s="223"/>
      <c r="F306" s="223"/>
      <c r="G306" s="223"/>
      <c r="H306" s="223"/>
      <c r="I306" s="223"/>
      <c r="J306" s="223"/>
      <c r="K306" s="223"/>
      <c r="L306" s="223"/>
      <c r="M306" s="223"/>
      <c r="N306" s="223"/>
      <c r="O306" s="223"/>
      <c r="P306" s="223"/>
      <c r="Q306" s="223"/>
      <c r="R306" s="223"/>
      <c r="S306" s="223"/>
      <c r="T306" s="223"/>
      <c r="U306" s="223"/>
      <c r="V306" s="223"/>
      <c r="W306" s="223"/>
      <c r="X306" s="223"/>
      <c r="Y306" s="223"/>
      <c r="Z306" s="223"/>
    </row>
    <row r="307" ht="14.25" customHeight="1">
      <c r="A307" s="223"/>
      <c r="B307" s="223"/>
      <c r="C307" s="223"/>
      <c r="D307" s="223"/>
      <c r="E307" s="223"/>
      <c r="F307" s="223"/>
      <c r="G307" s="223"/>
      <c r="H307" s="223"/>
      <c r="I307" s="223"/>
      <c r="J307" s="223"/>
      <c r="K307" s="223"/>
      <c r="L307" s="223"/>
      <c r="M307" s="223"/>
      <c r="N307" s="223"/>
      <c r="O307" s="223"/>
      <c r="P307" s="223"/>
      <c r="Q307" s="223"/>
      <c r="R307" s="223"/>
      <c r="S307" s="223"/>
      <c r="T307" s="223"/>
      <c r="U307" s="223"/>
      <c r="V307" s="223"/>
      <c r="W307" s="223"/>
      <c r="X307" s="223"/>
      <c r="Y307" s="223"/>
      <c r="Z307" s="223"/>
    </row>
    <row r="308" ht="14.25" customHeight="1">
      <c r="A308" s="223"/>
      <c r="B308" s="223"/>
      <c r="C308" s="223"/>
      <c r="D308" s="223"/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</row>
    <row r="309" ht="14.25" customHeight="1">
      <c r="A309" s="223"/>
      <c r="B309" s="223"/>
      <c r="C309" s="223"/>
      <c r="D309" s="223"/>
      <c r="E309" s="223"/>
      <c r="F309" s="223"/>
      <c r="G309" s="223"/>
      <c r="H309" s="223"/>
      <c r="I309" s="223"/>
      <c r="J309" s="223"/>
      <c r="K309" s="223"/>
      <c r="L309" s="223"/>
      <c r="M309" s="223"/>
      <c r="N309" s="223"/>
      <c r="O309" s="223"/>
      <c r="P309" s="223"/>
      <c r="Q309" s="223"/>
      <c r="R309" s="223"/>
      <c r="S309" s="223"/>
      <c r="T309" s="223"/>
      <c r="U309" s="223"/>
      <c r="V309" s="223"/>
      <c r="W309" s="223"/>
      <c r="X309" s="223"/>
      <c r="Y309" s="223"/>
      <c r="Z309" s="223"/>
    </row>
    <row r="310" ht="14.25" customHeight="1">
      <c r="A310" s="223"/>
      <c r="B310" s="223"/>
      <c r="C310" s="223"/>
      <c r="D310" s="223"/>
      <c r="E310" s="223"/>
      <c r="F310" s="223"/>
      <c r="G310" s="223"/>
      <c r="H310" s="223"/>
      <c r="I310" s="223"/>
      <c r="J310" s="223"/>
      <c r="K310" s="223"/>
      <c r="L310" s="223"/>
      <c r="M310" s="223"/>
      <c r="N310" s="223"/>
      <c r="O310" s="223"/>
      <c r="P310" s="223"/>
      <c r="Q310" s="223"/>
      <c r="R310" s="223"/>
      <c r="S310" s="223"/>
      <c r="T310" s="223"/>
      <c r="U310" s="223"/>
      <c r="V310" s="223"/>
      <c r="W310" s="223"/>
      <c r="X310" s="223"/>
      <c r="Y310" s="223"/>
      <c r="Z310" s="223"/>
    </row>
    <row r="311" ht="14.25" customHeight="1">
      <c r="A311" s="223"/>
      <c r="B311" s="223"/>
      <c r="C311" s="223"/>
      <c r="D311" s="223"/>
      <c r="E311" s="223"/>
      <c r="F311" s="223"/>
      <c r="G311" s="223"/>
      <c r="H311" s="223"/>
      <c r="I311" s="223"/>
      <c r="J311" s="223"/>
      <c r="K311" s="223"/>
      <c r="L311" s="223"/>
      <c r="M311" s="223"/>
      <c r="N311" s="223"/>
      <c r="O311" s="223"/>
      <c r="P311" s="223"/>
      <c r="Q311" s="223"/>
      <c r="R311" s="223"/>
      <c r="S311" s="223"/>
      <c r="T311" s="223"/>
      <c r="U311" s="223"/>
      <c r="V311" s="223"/>
      <c r="W311" s="223"/>
      <c r="X311" s="223"/>
      <c r="Y311" s="223"/>
      <c r="Z311" s="223"/>
    </row>
    <row r="312" ht="14.25" customHeight="1">
      <c r="A312" s="223"/>
      <c r="B312" s="223"/>
      <c r="C312" s="223"/>
      <c r="D312" s="223"/>
      <c r="E312" s="223"/>
      <c r="F312" s="223"/>
      <c r="G312" s="223"/>
      <c r="H312" s="223"/>
      <c r="I312" s="223"/>
      <c r="J312" s="223"/>
      <c r="K312" s="223"/>
      <c r="L312" s="223"/>
      <c r="M312" s="223"/>
      <c r="N312" s="223"/>
      <c r="O312" s="223"/>
      <c r="P312" s="223"/>
      <c r="Q312" s="223"/>
      <c r="R312" s="223"/>
      <c r="S312" s="223"/>
      <c r="T312" s="223"/>
      <c r="U312" s="223"/>
      <c r="V312" s="223"/>
      <c r="W312" s="223"/>
      <c r="X312" s="223"/>
      <c r="Y312" s="223"/>
      <c r="Z312" s="223"/>
    </row>
    <row r="313" ht="14.25" customHeight="1">
      <c r="A313" s="223"/>
      <c r="B313" s="223"/>
      <c r="C313" s="223"/>
      <c r="D313" s="223"/>
      <c r="E313" s="223"/>
      <c r="F313" s="223"/>
      <c r="G313" s="223"/>
      <c r="H313" s="223"/>
      <c r="I313" s="223"/>
      <c r="J313" s="223"/>
      <c r="K313" s="223"/>
      <c r="L313" s="223"/>
      <c r="M313" s="223"/>
      <c r="N313" s="223"/>
      <c r="O313" s="223"/>
      <c r="P313" s="223"/>
      <c r="Q313" s="223"/>
      <c r="R313" s="223"/>
      <c r="S313" s="223"/>
      <c r="T313" s="223"/>
      <c r="U313" s="223"/>
      <c r="V313" s="223"/>
      <c r="W313" s="223"/>
      <c r="X313" s="223"/>
      <c r="Y313" s="223"/>
      <c r="Z313" s="223"/>
    </row>
    <row r="314" ht="14.25" customHeight="1">
      <c r="A314" s="223"/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223"/>
      <c r="T314" s="223"/>
      <c r="U314" s="223"/>
      <c r="V314" s="223"/>
      <c r="W314" s="223"/>
      <c r="X314" s="223"/>
      <c r="Y314" s="223"/>
      <c r="Z314" s="223"/>
    </row>
    <row r="315" ht="14.25" customHeight="1">
      <c r="A315" s="223"/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223"/>
      <c r="T315" s="223"/>
      <c r="U315" s="223"/>
      <c r="V315" s="223"/>
      <c r="W315" s="223"/>
      <c r="X315" s="223"/>
      <c r="Y315" s="223"/>
      <c r="Z315" s="223"/>
    </row>
    <row r="316" ht="14.25" customHeight="1">
      <c r="A316" s="223"/>
      <c r="B316" s="223"/>
      <c r="C316" s="223"/>
      <c r="D316" s="223"/>
      <c r="E316" s="223"/>
      <c r="F316" s="223"/>
      <c r="G316" s="223"/>
      <c r="H316" s="223"/>
      <c r="I316" s="223"/>
      <c r="J316" s="223"/>
      <c r="K316" s="223"/>
      <c r="L316" s="223"/>
      <c r="M316" s="223"/>
      <c r="N316" s="223"/>
      <c r="O316" s="223"/>
      <c r="P316" s="223"/>
      <c r="Q316" s="223"/>
      <c r="R316" s="223"/>
      <c r="S316" s="223"/>
      <c r="T316" s="223"/>
      <c r="U316" s="223"/>
      <c r="V316" s="223"/>
      <c r="W316" s="223"/>
      <c r="X316" s="223"/>
      <c r="Y316" s="223"/>
      <c r="Z316" s="223"/>
    </row>
    <row r="317" ht="14.25" customHeight="1">
      <c r="A317" s="223"/>
      <c r="B317" s="223"/>
      <c r="C317" s="223"/>
      <c r="D317" s="223"/>
      <c r="E317" s="223"/>
      <c r="F317" s="223"/>
      <c r="G317" s="223"/>
      <c r="H317" s="223"/>
      <c r="I317" s="223"/>
      <c r="J317" s="223"/>
      <c r="K317" s="223"/>
      <c r="L317" s="223"/>
      <c r="M317" s="223"/>
      <c r="N317" s="223"/>
      <c r="O317" s="223"/>
      <c r="P317" s="223"/>
      <c r="Q317" s="223"/>
      <c r="R317" s="223"/>
      <c r="S317" s="223"/>
      <c r="T317" s="223"/>
      <c r="U317" s="223"/>
      <c r="V317" s="223"/>
      <c r="W317" s="223"/>
      <c r="X317" s="223"/>
      <c r="Y317" s="223"/>
      <c r="Z317" s="223"/>
    </row>
    <row r="318" ht="14.25" customHeight="1">
      <c r="A318" s="223"/>
      <c r="B318" s="223"/>
      <c r="C318" s="223"/>
      <c r="D318" s="223"/>
      <c r="E318" s="223"/>
      <c r="F318" s="223"/>
      <c r="G318" s="223"/>
      <c r="H318" s="223"/>
      <c r="I318" s="223"/>
      <c r="J318" s="223"/>
      <c r="K318" s="223"/>
      <c r="L318" s="223"/>
      <c r="M318" s="223"/>
      <c r="N318" s="223"/>
      <c r="O318" s="223"/>
      <c r="P318" s="223"/>
      <c r="Q318" s="223"/>
      <c r="R318" s="223"/>
      <c r="S318" s="223"/>
      <c r="T318" s="223"/>
      <c r="U318" s="223"/>
      <c r="V318" s="223"/>
      <c r="W318" s="223"/>
      <c r="X318" s="223"/>
      <c r="Y318" s="223"/>
      <c r="Z318" s="223"/>
    </row>
    <row r="319" ht="14.25" customHeight="1">
      <c r="A319" s="223"/>
      <c r="B319" s="223"/>
      <c r="C319" s="223"/>
      <c r="D319" s="223"/>
      <c r="E319" s="223"/>
      <c r="F319" s="223"/>
      <c r="G319" s="223"/>
      <c r="H319" s="223"/>
      <c r="I319" s="223"/>
      <c r="J319" s="223"/>
      <c r="K319" s="223"/>
      <c r="L319" s="223"/>
      <c r="M319" s="223"/>
      <c r="N319" s="223"/>
      <c r="O319" s="223"/>
      <c r="P319" s="223"/>
      <c r="Q319" s="223"/>
      <c r="R319" s="223"/>
      <c r="S319" s="223"/>
      <c r="T319" s="223"/>
      <c r="U319" s="223"/>
      <c r="V319" s="223"/>
      <c r="W319" s="223"/>
      <c r="X319" s="223"/>
      <c r="Y319" s="223"/>
      <c r="Z319" s="223"/>
    </row>
    <row r="320" ht="14.25" customHeight="1">
      <c r="A320" s="223"/>
      <c r="B320" s="223"/>
      <c r="C320" s="223"/>
      <c r="D320" s="223"/>
      <c r="E320" s="223"/>
      <c r="F320" s="223"/>
      <c r="G320" s="223"/>
      <c r="H320" s="223"/>
      <c r="I320" s="223"/>
      <c r="J320" s="223"/>
      <c r="K320" s="223"/>
      <c r="L320" s="223"/>
      <c r="M320" s="223"/>
      <c r="N320" s="223"/>
      <c r="O320" s="223"/>
      <c r="P320" s="223"/>
      <c r="Q320" s="223"/>
      <c r="R320" s="223"/>
      <c r="S320" s="223"/>
      <c r="T320" s="223"/>
      <c r="U320" s="223"/>
      <c r="V320" s="223"/>
      <c r="W320" s="223"/>
      <c r="X320" s="223"/>
      <c r="Y320" s="223"/>
      <c r="Z320" s="223"/>
    </row>
    <row r="321" ht="14.25" customHeight="1">
      <c r="A321" s="223"/>
      <c r="B321" s="223"/>
      <c r="C321" s="223"/>
      <c r="D321" s="223"/>
      <c r="E321" s="223"/>
      <c r="F321" s="223"/>
      <c r="G321" s="223"/>
      <c r="H321" s="223"/>
      <c r="I321" s="223"/>
      <c r="J321" s="223"/>
      <c r="K321" s="223"/>
      <c r="L321" s="223"/>
      <c r="M321" s="223"/>
      <c r="N321" s="223"/>
      <c r="O321" s="223"/>
      <c r="P321" s="223"/>
      <c r="Q321" s="223"/>
      <c r="R321" s="223"/>
      <c r="S321" s="223"/>
      <c r="T321" s="223"/>
      <c r="U321" s="223"/>
      <c r="V321" s="223"/>
      <c r="W321" s="223"/>
      <c r="X321" s="223"/>
      <c r="Y321" s="223"/>
      <c r="Z321" s="223"/>
    </row>
    <row r="322" ht="14.25" customHeight="1">
      <c r="A322" s="223"/>
      <c r="B322" s="223"/>
      <c r="C322" s="223"/>
      <c r="D322" s="223"/>
      <c r="E322" s="223"/>
      <c r="F322" s="223"/>
      <c r="G322" s="223"/>
      <c r="H322" s="223"/>
      <c r="I322" s="223"/>
      <c r="J322" s="223"/>
      <c r="K322" s="223"/>
      <c r="L322" s="223"/>
      <c r="M322" s="223"/>
      <c r="N322" s="223"/>
      <c r="O322" s="223"/>
      <c r="P322" s="223"/>
      <c r="Q322" s="223"/>
      <c r="R322" s="223"/>
      <c r="S322" s="223"/>
      <c r="T322" s="223"/>
      <c r="U322" s="223"/>
      <c r="V322" s="223"/>
      <c r="W322" s="223"/>
      <c r="X322" s="223"/>
      <c r="Y322" s="223"/>
      <c r="Z322" s="223"/>
    </row>
    <row r="323" ht="14.25" customHeight="1">
      <c r="A323" s="223"/>
      <c r="B323" s="223"/>
      <c r="C323" s="223"/>
      <c r="D323" s="223"/>
      <c r="E323" s="223"/>
      <c r="F323" s="223"/>
      <c r="G323" s="223"/>
      <c r="H323" s="223"/>
      <c r="I323" s="223"/>
      <c r="J323" s="223"/>
      <c r="K323" s="223"/>
      <c r="L323" s="223"/>
      <c r="M323" s="223"/>
      <c r="N323" s="223"/>
      <c r="O323" s="223"/>
      <c r="P323" s="223"/>
      <c r="Q323" s="223"/>
      <c r="R323" s="223"/>
      <c r="S323" s="223"/>
      <c r="T323" s="223"/>
      <c r="U323" s="223"/>
      <c r="V323" s="223"/>
      <c r="W323" s="223"/>
      <c r="X323" s="223"/>
      <c r="Y323" s="223"/>
      <c r="Z323" s="223"/>
    </row>
    <row r="324" ht="14.25" customHeight="1">
      <c r="A324" s="223"/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223"/>
      <c r="T324" s="223"/>
      <c r="U324" s="223"/>
      <c r="V324" s="223"/>
      <c r="W324" s="223"/>
      <c r="X324" s="223"/>
      <c r="Y324" s="223"/>
      <c r="Z324" s="223"/>
    </row>
    <row r="325" ht="14.25" customHeight="1">
      <c r="A325" s="223"/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223"/>
      <c r="T325" s="223"/>
      <c r="U325" s="223"/>
      <c r="V325" s="223"/>
      <c r="W325" s="223"/>
      <c r="X325" s="223"/>
      <c r="Y325" s="223"/>
      <c r="Z325" s="223"/>
    </row>
    <row r="326" ht="14.25" customHeight="1">
      <c r="A326" s="223"/>
      <c r="B326" s="223"/>
      <c r="C326" s="223"/>
      <c r="D326" s="223"/>
      <c r="E326" s="223"/>
      <c r="F326" s="223"/>
      <c r="G326" s="223"/>
      <c r="H326" s="223"/>
      <c r="I326" s="223"/>
      <c r="J326" s="223"/>
      <c r="K326" s="223"/>
      <c r="L326" s="223"/>
      <c r="M326" s="223"/>
      <c r="N326" s="223"/>
      <c r="O326" s="223"/>
      <c r="P326" s="223"/>
      <c r="Q326" s="223"/>
      <c r="R326" s="223"/>
      <c r="S326" s="223"/>
      <c r="T326" s="223"/>
      <c r="U326" s="223"/>
      <c r="V326" s="223"/>
      <c r="W326" s="223"/>
      <c r="X326" s="223"/>
      <c r="Y326" s="223"/>
      <c r="Z326" s="223"/>
    </row>
    <row r="327" ht="14.25" customHeight="1">
      <c r="A327" s="223"/>
      <c r="B327" s="223"/>
      <c r="C327" s="223"/>
      <c r="D327" s="223"/>
      <c r="E327" s="223"/>
      <c r="F327" s="223"/>
      <c r="G327" s="223"/>
      <c r="H327" s="223"/>
      <c r="I327" s="223"/>
      <c r="J327" s="223"/>
      <c r="K327" s="223"/>
      <c r="L327" s="223"/>
      <c r="M327" s="223"/>
      <c r="N327" s="223"/>
      <c r="O327" s="223"/>
      <c r="P327" s="223"/>
      <c r="Q327" s="223"/>
      <c r="R327" s="223"/>
      <c r="S327" s="223"/>
      <c r="T327" s="223"/>
      <c r="U327" s="223"/>
      <c r="V327" s="223"/>
      <c r="W327" s="223"/>
      <c r="X327" s="223"/>
      <c r="Y327" s="223"/>
      <c r="Z327" s="223"/>
    </row>
    <row r="328" ht="14.25" customHeight="1">
      <c r="A328" s="223"/>
      <c r="B328" s="223"/>
      <c r="C328" s="223"/>
      <c r="D328" s="223"/>
      <c r="E328" s="223"/>
      <c r="F328" s="223"/>
      <c r="G328" s="223"/>
      <c r="H328" s="223"/>
      <c r="I328" s="223"/>
      <c r="J328" s="223"/>
      <c r="K328" s="223"/>
      <c r="L328" s="223"/>
      <c r="M328" s="223"/>
      <c r="N328" s="223"/>
      <c r="O328" s="223"/>
      <c r="P328" s="223"/>
      <c r="Q328" s="223"/>
      <c r="R328" s="223"/>
      <c r="S328" s="223"/>
      <c r="T328" s="223"/>
      <c r="U328" s="223"/>
      <c r="V328" s="223"/>
      <c r="W328" s="223"/>
      <c r="X328" s="223"/>
      <c r="Y328" s="223"/>
      <c r="Z328" s="223"/>
    </row>
    <row r="329" ht="14.25" customHeight="1">
      <c r="A329" s="223"/>
      <c r="B329" s="223"/>
      <c r="C329" s="223"/>
      <c r="D329" s="223"/>
      <c r="E329" s="223"/>
      <c r="F329" s="223"/>
      <c r="G329" s="223"/>
      <c r="H329" s="223"/>
      <c r="I329" s="223"/>
      <c r="J329" s="223"/>
      <c r="K329" s="223"/>
      <c r="L329" s="223"/>
      <c r="M329" s="223"/>
      <c r="N329" s="223"/>
      <c r="O329" s="223"/>
      <c r="P329" s="223"/>
      <c r="Q329" s="223"/>
      <c r="R329" s="223"/>
      <c r="S329" s="223"/>
      <c r="T329" s="223"/>
      <c r="U329" s="223"/>
      <c r="V329" s="223"/>
      <c r="W329" s="223"/>
      <c r="X329" s="223"/>
      <c r="Y329" s="223"/>
      <c r="Z329" s="223"/>
    </row>
    <row r="330" ht="14.25" customHeight="1">
      <c r="A330" s="223"/>
      <c r="B330" s="223"/>
      <c r="C330" s="223"/>
      <c r="D330" s="223"/>
      <c r="E330" s="223"/>
      <c r="F330" s="223"/>
      <c r="G330" s="223"/>
      <c r="H330" s="223"/>
      <c r="I330" s="223"/>
      <c r="J330" s="223"/>
      <c r="K330" s="223"/>
      <c r="L330" s="223"/>
      <c r="M330" s="223"/>
      <c r="N330" s="223"/>
      <c r="O330" s="223"/>
      <c r="P330" s="223"/>
      <c r="Q330" s="223"/>
      <c r="R330" s="223"/>
      <c r="S330" s="223"/>
      <c r="T330" s="223"/>
      <c r="U330" s="223"/>
      <c r="V330" s="223"/>
      <c r="W330" s="223"/>
      <c r="X330" s="223"/>
      <c r="Y330" s="223"/>
      <c r="Z330" s="223"/>
    </row>
    <row r="331" ht="14.25" customHeight="1">
      <c r="A331" s="223"/>
      <c r="B331" s="223"/>
      <c r="C331" s="223"/>
      <c r="D331" s="223"/>
      <c r="E331" s="223"/>
      <c r="F331" s="223"/>
      <c r="G331" s="223"/>
      <c r="H331" s="223"/>
      <c r="I331" s="223"/>
      <c r="J331" s="223"/>
      <c r="K331" s="223"/>
      <c r="L331" s="223"/>
      <c r="M331" s="223"/>
      <c r="N331" s="223"/>
      <c r="O331" s="223"/>
      <c r="P331" s="223"/>
      <c r="Q331" s="223"/>
      <c r="R331" s="223"/>
      <c r="S331" s="223"/>
      <c r="T331" s="223"/>
      <c r="U331" s="223"/>
      <c r="V331" s="223"/>
      <c r="W331" s="223"/>
      <c r="X331" s="223"/>
      <c r="Y331" s="223"/>
      <c r="Z331" s="223"/>
    </row>
    <row r="332" ht="14.25" customHeight="1">
      <c r="A332" s="223"/>
      <c r="B332" s="223"/>
      <c r="C332" s="223"/>
      <c r="D332" s="223"/>
      <c r="E332" s="223"/>
      <c r="F332" s="223"/>
      <c r="G332" s="223"/>
      <c r="H332" s="223"/>
      <c r="I332" s="223"/>
      <c r="J332" s="223"/>
      <c r="K332" s="223"/>
      <c r="L332" s="223"/>
      <c r="M332" s="223"/>
      <c r="N332" s="223"/>
      <c r="O332" s="223"/>
      <c r="P332" s="223"/>
      <c r="Q332" s="223"/>
      <c r="R332" s="223"/>
      <c r="S332" s="223"/>
      <c r="T332" s="223"/>
      <c r="U332" s="223"/>
      <c r="V332" s="223"/>
      <c r="W332" s="223"/>
      <c r="X332" s="223"/>
      <c r="Y332" s="223"/>
      <c r="Z332" s="223"/>
    </row>
    <row r="333" ht="14.25" customHeight="1">
      <c r="A333" s="223"/>
      <c r="B333" s="223"/>
      <c r="C333" s="223"/>
      <c r="D333" s="223"/>
      <c r="E333" s="223"/>
      <c r="F333" s="223"/>
      <c r="G333" s="223"/>
      <c r="H333" s="223"/>
      <c r="I333" s="223"/>
      <c r="J333" s="223"/>
      <c r="K333" s="223"/>
      <c r="L333" s="223"/>
      <c r="M333" s="223"/>
      <c r="N333" s="223"/>
      <c r="O333" s="223"/>
      <c r="P333" s="223"/>
      <c r="Q333" s="223"/>
      <c r="R333" s="223"/>
      <c r="S333" s="223"/>
      <c r="T333" s="223"/>
      <c r="U333" s="223"/>
      <c r="V333" s="223"/>
      <c r="W333" s="223"/>
      <c r="X333" s="223"/>
      <c r="Y333" s="223"/>
      <c r="Z333" s="223"/>
    </row>
    <row r="334" ht="14.25" customHeight="1">
      <c r="A334" s="223"/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223"/>
      <c r="T334" s="223"/>
      <c r="U334" s="223"/>
      <c r="V334" s="223"/>
      <c r="W334" s="223"/>
      <c r="X334" s="223"/>
      <c r="Y334" s="223"/>
      <c r="Z334" s="223"/>
    </row>
    <row r="335" ht="14.25" customHeight="1">
      <c r="A335" s="223"/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223"/>
      <c r="T335" s="223"/>
      <c r="U335" s="223"/>
      <c r="V335" s="223"/>
      <c r="W335" s="223"/>
      <c r="X335" s="223"/>
      <c r="Y335" s="223"/>
      <c r="Z335" s="223"/>
    </row>
    <row r="336" ht="14.25" customHeight="1">
      <c r="A336" s="223"/>
      <c r="B336" s="223"/>
      <c r="C336" s="223"/>
      <c r="D336" s="223"/>
      <c r="E336" s="223"/>
      <c r="F336" s="223"/>
      <c r="G336" s="223"/>
      <c r="H336" s="223"/>
      <c r="I336" s="223"/>
      <c r="J336" s="223"/>
      <c r="K336" s="223"/>
      <c r="L336" s="223"/>
      <c r="M336" s="223"/>
      <c r="N336" s="223"/>
      <c r="O336" s="223"/>
      <c r="P336" s="223"/>
      <c r="Q336" s="223"/>
      <c r="R336" s="223"/>
      <c r="S336" s="223"/>
      <c r="T336" s="223"/>
      <c r="U336" s="223"/>
      <c r="V336" s="223"/>
      <c r="W336" s="223"/>
      <c r="X336" s="223"/>
      <c r="Y336" s="223"/>
      <c r="Z336" s="223"/>
    </row>
    <row r="337" ht="14.25" customHeight="1">
      <c r="A337" s="223"/>
      <c r="B337" s="223"/>
      <c r="C337" s="223"/>
      <c r="D337" s="223"/>
      <c r="E337" s="223"/>
      <c r="F337" s="223"/>
      <c r="G337" s="223"/>
      <c r="H337" s="223"/>
      <c r="I337" s="223"/>
      <c r="J337" s="223"/>
      <c r="K337" s="223"/>
      <c r="L337" s="223"/>
      <c r="M337" s="223"/>
      <c r="N337" s="223"/>
      <c r="O337" s="223"/>
      <c r="P337" s="223"/>
      <c r="Q337" s="223"/>
      <c r="R337" s="223"/>
      <c r="S337" s="223"/>
      <c r="T337" s="223"/>
      <c r="U337" s="223"/>
      <c r="V337" s="223"/>
      <c r="W337" s="223"/>
      <c r="X337" s="223"/>
      <c r="Y337" s="223"/>
      <c r="Z337" s="223"/>
    </row>
    <row r="338" ht="14.25" customHeight="1">
      <c r="A338" s="223"/>
      <c r="B338" s="223"/>
      <c r="C338" s="223"/>
      <c r="D338" s="223"/>
      <c r="E338" s="223"/>
      <c r="F338" s="223"/>
      <c r="G338" s="223"/>
      <c r="H338" s="223"/>
      <c r="I338" s="223"/>
      <c r="J338" s="223"/>
      <c r="K338" s="223"/>
      <c r="L338" s="223"/>
      <c r="M338" s="223"/>
      <c r="N338" s="223"/>
      <c r="O338" s="223"/>
      <c r="P338" s="223"/>
      <c r="Q338" s="223"/>
      <c r="R338" s="223"/>
      <c r="S338" s="223"/>
      <c r="T338" s="223"/>
      <c r="U338" s="223"/>
      <c r="V338" s="223"/>
      <c r="W338" s="223"/>
      <c r="X338" s="223"/>
      <c r="Y338" s="223"/>
      <c r="Z338" s="223"/>
    </row>
    <row r="339" ht="14.25" customHeight="1">
      <c r="A339" s="223"/>
      <c r="B339" s="223"/>
      <c r="C339" s="223"/>
      <c r="D339" s="223"/>
      <c r="E339" s="223"/>
      <c r="F339" s="223"/>
      <c r="G339" s="223"/>
      <c r="H339" s="223"/>
      <c r="I339" s="223"/>
      <c r="J339" s="223"/>
      <c r="K339" s="223"/>
      <c r="L339" s="223"/>
      <c r="M339" s="223"/>
      <c r="N339" s="223"/>
      <c r="O339" s="223"/>
      <c r="P339" s="223"/>
      <c r="Q339" s="223"/>
      <c r="R339" s="223"/>
      <c r="S339" s="223"/>
      <c r="T339" s="223"/>
      <c r="U339" s="223"/>
      <c r="V339" s="223"/>
      <c r="W339" s="223"/>
      <c r="X339" s="223"/>
      <c r="Y339" s="223"/>
      <c r="Z339" s="223"/>
    </row>
    <row r="340" ht="14.25" customHeight="1">
      <c r="A340" s="223"/>
      <c r="B340" s="223"/>
      <c r="C340" s="223"/>
      <c r="D340" s="223"/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</row>
    <row r="341" ht="14.25" customHeight="1">
      <c r="A341" s="223"/>
      <c r="B341" s="223"/>
      <c r="C341" s="223"/>
      <c r="D341" s="223"/>
      <c r="E341" s="223"/>
      <c r="F341" s="223"/>
      <c r="G341" s="223"/>
      <c r="H341" s="223"/>
      <c r="I341" s="223"/>
      <c r="J341" s="223"/>
      <c r="K341" s="223"/>
      <c r="L341" s="223"/>
      <c r="M341" s="223"/>
      <c r="N341" s="223"/>
      <c r="O341" s="223"/>
      <c r="P341" s="223"/>
      <c r="Q341" s="223"/>
      <c r="R341" s="223"/>
      <c r="S341" s="223"/>
      <c r="T341" s="223"/>
      <c r="U341" s="223"/>
      <c r="V341" s="223"/>
      <c r="W341" s="223"/>
      <c r="X341" s="223"/>
      <c r="Y341" s="223"/>
      <c r="Z341" s="223"/>
    </row>
    <row r="342" ht="14.25" customHeight="1">
      <c r="A342" s="223"/>
      <c r="B342" s="223"/>
      <c r="C342" s="223"/>
      <c r="D342" s="223"/>
      <c r="E342" s="223"/>
      <c r="F342" s="223"/>
      <c r="G342" s="223"/>
      <c r="H342" s="223"/>
      <c r="I342" s="223"/>
      <c r="J342" s="223"/>
      <c r="K342" s="223"/>
      <c r="L342" s="223"/>
      <c r="M342" s="223"/>
      <c r="N342" s="223"/>
      <c r="O342" s="223"/>
      <c r="P342" s="223"/>
      <c r="Q342" s="223"/>
      <c r="R342" s="223"/>
      <c r="S342" s="223"/>
      <c r="T342" s="223"/>
      <c r="U342" s="223"/>
      <c r="V342" s="223"/>
      <c r="W342" s="223"/>
      <c r="X342" s="223"/>
      <c r="Y342" s="223"/>
      <c r="Z342" s="223"/>
    </row>
    <row r="343" ht="14.25" customHeight="1">
      <c r="A343" s="223"/>
      <c r="B343" s="223"/>
      <c r="C343" s="223"/>
      <c r="D343" s="223"/>
      <c r="E343" s="223"/>
      <c r="F343" s="223"/>
      <c r="G343" s="223"/>
      <c r="H343" s="223"/>
      <c r="I343" s="223"/>
      <c r="J343" s="223"/>
      <c r="K343" s="223"/>
      <c r="L343" s="223"/>
      <c r="M343" s="223"/>
      <c r="N343" s="223"/>
      <c r="O343" s="223"/>
      <c r="P343" s="223"/>
      <c r="Q343" s="223"/>
      <c r="R343" s="223"/>
      <c r="S343" s="223"/>
      <c r="T343" s="223"/>
      <c r="U343" s="223"/>
      <c r="V343" s="223"/>
      <c r="W343" s="223"/>
      <c r="X343" s="223"/>
      <c r="Y343" s="223"/>
      <c r="Z343" s="223"/>
    </row>
    <row r="344" ht="14.25" customHeight="1">
      <c r="A344" s="223"/>
      <c r="B344" s="223"/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223"/>
      <c r="T344" s="223"/>
      <c r="U344" s="223"/>
      <c r="V344" s="223"/>
      <c r="W344" s="223"/>
      <c r="X344" s="223"/>
      <c r="Y344" s="223"/>
      <c r="Z344" s="223"/>
    </row>
    <row r="345" ht="14.25" customHeight="1">
      <c r="A345" s="223"/>
      <c r="B345" s="223"/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223"/>
      <c r="T345" s="223"/>
      <c r="U345" s="223"/>
      <c r="V345" s="223"/>
      <c r="W345" s="223"/>
      <c r="X345" s="223"/>
      <c r="Y345" s="223"/>
      <c r="Z345" s="223"/>
    </row>
    <row r="346" ht="14.25" customHeight="1">
      <c r="A346" s="223"/>
      <c r="B346" s="223"/>
      <c r="C346" s="223"/>
      <c r="D346" s="223"/>
      <c r="E346" s="223"/>
      <c r="F346" s="223"/>
      <c r="G346" s="223"/>
      <c r="H346" s="223"/>
      <c r="I346" s="223"/>
      <c r="J346" s="223"/>
      <c r="K346" s="223"/>
      <c r="L346" s="223"/>
      <c r="M346" s="223"/>
      <c r="N346" s="223"/>
      <c r="O346" s="223"/>
      <c r="P346" s="223"/>
      <c r="Q346" s="223"/>
      <c r="R346" s="223"/>
      <c r="S346" s="223"/>
      <c r="T346" s="223"/>
      <c r="U346" s="223"/>
      <c r="V346" s="223"/>
      <c r="W346" s="223"/>
      <c r="X346" s="223"/>
      <c r="Y346" s="223"/>
      <c r="Z346" s="223"/>
    </row>
    <row r="347" ht="14.25" customHeight="1">
      <c r="A347" s="223"/>
      <c r="B347" s="223"/>
      <c r="C347" s="223"/>
      <c r="D347" s="223"/>
      <c r="E347" s="223"/>
      <c r="F347" s="223"/>
      <c r="G347" s="223"/>
      <c r="H347" s="223"/>
      <c r="I347" s="223"/>
      <c r="J347" s="223"/>
      <c r="K347" s="223"/>
      <c r="L347" s="223"/>
      <c r="M347" s="223"/>
      <c r="N347" s="223"/>
      <c r="O347" s="223"/>
      <c r="P347" s="223"/>
      <c r="Q347" s="223"/>
      <c r="R347" s="223"/>
      <c r="S347" s="223"/>
      <c r="T347" s="223"/>
      <c r="U347" s="223"/>
      <c r="V347" s="223"/>
      <c r="W347" s="223"/>
      <c r="X347" s="223"/>
      <c r="Y347" s="223"/>
      <c r="Z347" s="223"/>
    </row>
    <row r="348" ht="14.25" customHeight="1">
      <c r="A348" s="223"/>
      <c r="B348" s="223"/>
      <c r="C348" s="223"/>
      <c r="D348" s="223"/>
      <c r="E348" s="223"/>
      <c r="F348" s="223"/>
      <c r="G348" s="223"/>
      <c r="H348" s="223"/>
      <c r="I348" s="223"/>
      <c r="J348" s="223"/>
      <c r="K348" s="223"/>
      <c r="L348" s="223"/>
      <c r="M348" s="223"/>
      <c r="N348" s="223"/>
      <c r="O348" s="223"/>
      <c r="P348" s="223"/>
      <c r="Q348" s="223"/>
      <c r="R348" s="223"/>
      <c r="S348" s="223"/>
      <c r="T348" s="223"/>
      <c r="U348" s="223"/>
      <c r="V348" s="223"/>
      <c r="W348" s="223"/>
      <c r="X348" s="223"/>
      <c r="Y348" s="223"/>
      <c r="Z348" s="223"/>
    </row>
    <row r="349" ht="14.25" customHeight="1">
      <c r="A349" s="223"/>
      <c r="B349" s="223"/>
      <c r="C349" s="223"/>
      <c r="D349" s="223"/>
      <c r="E349" s="223"/>
      <c r="F349" s="223"/>
      <c r="G349" s="223"/>
      <c r="H349" s="223"/>
      <c r="I349" s="223"/>
      <c r="J349" s="223"/>
      <c r="K349" s="223"/>
      <c r="L349" s="223"/>
      <c r="M349" s="223"/>
      <c r="N349" s="223"/>
      <c r="O349" s="223"/>
      <c r="P349" s="223"/>
      <c r="Q349" s="223"/>
      <c r="R349" s="223"/>
      <c r="S349" s="223"/>
      <c r="T349" s="223"/>
      <c r="U349" s="223"/>
      <c r="V349" s="223"/>
      <c r="W349" s="223"/>
      <c r="X349" s="223"/>
      <c r="Y349" s="223"/>
      <c r="Z349" s="223"/>
    </row>
    <row r="350" ht="14.25" customHeight="1">
      <c r="A350" s="223"/>
      <c r="B350" s="223"/>
      <c r="C350" s="223"/>
      <c r="D350" s="223"/>
      <c r="E350" s="223"/>
      <c r="F350" s="223"/>
      <c r="G350" s="223"/>
      <c r="H350" s="223"/>
      <c r="I350" s="223"/>
      <c r="J350" s="223"/>
      <c r="K350" s="223"/>
      <c r="L350" s="223"/>
      <c r="M350" s="223"/>
      <c r="N350" s="223"/>
      <c r="O350" s="223"/>
      <c r="P350" s="223"/>
      <c r="Q350" s="223"/>
      <c r="R350" s="223"/>
      <c r="S350" s="223"/>
      <c r="T350" s="223"/>
      <c r="U350" s="223"/>
      <c r="V350" s="223"/>
      <c r="W350" s="223"/>
      <c r="X350" s="223"/>
      <c r="Y350" s="223"/>
      <c r="Z350" s="223"/>
    </row>
    <row r="351" ht="14.25" customHeight="1">
      <c r="A351" s="223"/>
      <c r="B351" s="223"/>
      <c r="C351" s="223"/>
      <c r="D351" s="223"/>
      <c r="E351" s="223"/>
      <c r="F351" s="223"/>
      <c r="G351" s="223"/>
      <c r="H351" s="223"/>
      <c r="I351" s="223"/>
      <c r="J351" s="223"/>
      <c r="K351" s="223"/>
      <c r="L351" s="223"/>
      <c r="M351" s="223"/>
      <c r="N351" s="223"/>
      <c r="O351" s="223"/>
      <c r="P351" s="223"/>
      <c r="Q351" s="223"/>
      <c r="R351" s="223"/>
      <c r="S351" s="223"/>
      <c r="T351" s="223"/>
      <c r="U351" s="223"/>
      <c r="V351" s="223"/>
      <c r="W351" s="223"/>
      <c r="X351" s="223"/>
      <c r="Y351" s="223"/>
      <c r="Z351" s="223"/>
    </row>
    <row r="352" ht="14.25" customHeight="1">
      <c r="A352" s="223"/>
      <c r="B352" s="223"/>
      <c r="C352" s="223"/>
      <c r="D352" s="223"/>
      <c r="E352" s="223"/>
      <c r="F352" s="223"/>
      <c r="G352" s="223"/>
      <c r="H352" s="223"/>
      <c r="I352" s="223"/>
      <c r="J352" s="223"/>
      <c r="K352" s="223"/>
      <c r="L352" s="223"/>
      <c r="M352" s="223"/>
      <c r="N352" s="223"/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</row>
    <row r="353" ht="14.25" customHeight="1">
      <c r="A353" s="223"/>
      <c r="B353" s="223"/>
      <c r="C353" s="223"/>
      <c r="D353" s="223"/>
      <c r="E353" s="223"/>
      <c r="F353" s="223"/>
      <c r="G353" s="223"/>
      <c r="H353" s="223"/>
      <c r="I353" s="223"/>
      <c r="J353" s="223"/>
      <c r="K353" s="223"/>
      <c r="L353" s="223"/>
      <c r="M353" s="223"/>
      <c r="N353" s="223"/>
      <c r="O353" s="223"/>
      <c r="P353" s="223"/>
      <c r="Q353" s="223"/>
      <c r="R353" s="223"/>
      <c r="S353" s="223"/>
      <c r="T353" s="223"/>
      <c r="U353" s="223"/>
      <c r="V353" s="223"/>
      <c r="W353" s="223"/>
      <c r="X353" s="223"/>
      <c r="Y353" s="223"/>
      <c r="Z353" s="223"/>
    </row>
    <row r="354" ht="14.25" customHeight="1">
      <c r="A354" s="223"/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223"/>
      <c r="T354" s="223"/>
      <c r="U354" s="223"/>
      <c r="V354" s="223"/>
      <c r="W354" s="223"/>
      <c r="X354" s="223"/>
      <c r="Y354" s="223"/>
      <c r="Z354" s="223"/>
    </row>
    <row r="355" ht="14.25" customHeight="1">
      <c r="A355" s="223"/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223"/>
      <c r="T355" s="223"/>
      <c r="U355" s="223"/>
      <c r="V355" s="223"/>
      <c r="W355" s="223"/>
      <c r="X355" s="223"/>
      <c r="Y355" s="223"/>
      <c r="Z355" s="223"/>
    </row>
    <row r="356" ht="14.25" customHeight="1">
      <c r="A356" s="223"/>
      <c r="B356" s="223"/>
      <c r="C356" s="223"/>
      <c r="D356" s="223"/>
      <c r="E356" s="223"/>
      <c r="F356" s="223"/>
      <c r="G356" s="223"/>
      <c r="H356" s="223"/>
      <c r="I356" s="223"/>
      <c r="J356" s="223"/>
      <c r="K356" s="223"/>
      <c r="L356" s="223"/>
      <c r="M356" s="223"/>
      <c r="N356" s="223"/>
      <c r="O356" s="223"/>
      <c r="P356" s="223"/>
      <c r="Q356" s="223"/>
      <c r="R356" s="223"/>
      <c r="S356" s="223"/>
      <c r="T356" s="223"/>
      <c r="U356" s="223"/>
      <c r="V356" s="223"/>
      <c r="W356" s="223"/>
      <c r="X356" s="223"/>
      <c r="Y356" s="223"/>
      <c r="Z356" s="223"/>
    </row>
    <row r="357" ht="14.25" customHeight="1">
      <c r="A357" s="223"/>
      <c r="B357" s="223"/>
      <c r="C357" s="223"/>
      <c r="D357" s="223"/>
      <c r="E357" s="223"/>
      <c r="F357" s="223"/>
      <c r="G357" s="223"/>
      <c r="H357" s="223"/>
      <c r="I357" s="223"/>
      <c r="J357" s="223"/>
      <c r="K357" s="223"/>
      <c r="L357" s="223"/>
      <c r="M357" s="223"/>
      <c r="N357" s="223"/>
      <c r="O357" s="223"/>
      <c r="P357" s="223"/>
      <c r="Q357" s="223"/>
      <c r="R357" s="223"/>
      <c r="S357" s="223"/>
      <c r="T357" s="223"/>
      <c r="U357" s="223"/>
      <c r="V357" s="223"/>
      <c r="W357" s="223"/>
      <c r="X357" s="223"/>
      <c r="Y357" s="223"/>
      <c r="Z357" s="223"/>
    </row>
    <row r="358" ht="14.25" customHeight="1">
      <c r="A358" s="223"/>
      <c r="B358" s="223"/>
      <c r="C358" s="223"/>
      <c r="D358" s="223"/>
      <c r="E358" s="223"/>
      <c r="F358" s="223"/>
      <c r="G358" s="223"/>
      <c r="H358" s="223"/>
      <c r="I358" s="223"/>
      <c r="J358" s="223"/>
      <c r="K358" s="223"/>
      <c r="L358" s="223"/>
      <c r="M358" s="223"/>
      <c r="N358" s="223"/>
      <c r="O358" s="223"/>
      <c r="P358" s="223"/>
      <c r="Q358" s="223"/>
      <c r="R358" s="223"/>
      <c r="S358" s="223"/>
      <c r="T358" s="223"/>
      <c r="U358" s="223"/>
      <c r="V358" s="223"/>
      <c r="W358" s="223"/>
      <c r="X358" s="223"/>
      <c r="Y358" s="223"/>
      <c r="Z358" s="223"/>
    </row>
    <row r="359" ht="14.25" customHeight="1">
      <c r="A359" s="223"/>
      <c r="B359" s="223"/>
      <c r="C359" s="223"/>
      <c r="D359" s="223"/>
      <c r="E359" s="223"/>
      <c r="F359" s="223"/>
      <c r="G359" s="223"/>
      <c r="H359" s="223"/>
      <c r="I359" s="223"/>
      <c r="J359" s="223"/>
      <c r="K359" s="223"/>
      <c r="L359" s="223"/>
      <c r="M359" s="223"/>
      <c r="N359" s="223"/>
      <c r="O359" s="223"/>
      <c r="P359" s="223"/>
      <c r="Q359" s="223"/>
      <c r="R359" s="223"/>
      <c r="S359" s="223"/>
      <c r="T359" s="223"/>
      <c r="U359" s="223"/>
      <c r="V359" s="223"/>
      <c r="W359" s="223"/>
      <c r="X359" s="223"/>
      <c r="Y359" s="223"/>
      <c r="Z359" s="223"/>
    </row>
    <row r="360" ht="14.25" customHeight="1">
      <c r="A360" s="223"/>
      <c r="B360" s="223"/>
      <c r="C360" s="223"/>
      <c r="D360" s="223"/>
      <c r="E360" s="223"/>
      <c r="F360" s="223"/>
      <c r="G360" s="223"/>
      <c r="H360" s="223"/>
      <c r="I360" s="223"/>
      <c r="J360" s="223"/>
      <c r="K360" s="223"/>
      <c r="L360" s="223"/>
      <c r="M360" s="223"/>
      <c r="N360" s="223"/>
      <c r="O360" s="223"/>
      <c r="P360" s="223"/>
      <c r="Q360" s="223"/>
      <c r="R360" s="223"/>
      <c r="S360" s="223"/>
      <c r="T360" s="223"/>
      <c r="U360" s="223"/>
      <c r="V360" s="223"/>
      <c r="W360" s="223"/>
      <c r="X360" s="223"/>
      <c r="Y360" s="223"/>
      <c r="Z360" s="223"/>
    </row>
    <row r="361" ht="14.25" customHeight="1">
      <c r="A361" s="223"/>
      <c r="B361" s="223"/>
      <c r="C361" s="223"/>
      <c r="D361" s="223"/>
      <c r="E361" s="223"/>
      <c r="F361" s="223"/>
      <c r="G361" s="223"/>
      <c r="H361" s="223"/>
      <c r="I361" s="223"/>
      <c r="J361" s="223"/>
      <c r="K361" s="223"/>
      <c r="L361" s="223"/>
      <c r="M361" s="223"/>
      <c r="N361" s="223"/>
      <c r="O361" s="223"/>
      <c r="P361" s="223"/>
      <c r="Q361" s="223"/>
      <c r="R361" s="223"/>
      <c r="S361" s="223"/>
      <c r="T361" s="223"/>
      <c r="U361" s="223"/>
      <c r="V361" s="223"/>
      <c r="W361" s="223"/>
      <c r="X361" s="223"/>
      <c r="Y361" s="223"/>
      <c r="Z361" s="223"/>
    </row>
    <row r="362" ht="14.25" customHeight="1">
      <c r="A362" s="223"/>
      <c r="B362" s="223"/>
      <c r="C362" s="223"/>
      <c r="D362" s="223"/>
      <c r="E362" s="223"/>
      <c r="F362" s="223"/>
      <c r="G362" s="223"/>
      <c r="H362" s="223"/>
      <c r="I362" s="223"/>
      <c r="J362" s="223"/>
      <c r="K362" s="223"/>
      <c r="L362" s="223"/>
      <c r="M362" s="223"/>
      <c r="N362" s="223"/>
      <c r="O362" s="223"/>
      <c r="P362" s="223"/>
      <c r="Q362" s="223"/>
      <c r="R362" s="223"/>
      <c r="S362" s="223"/>
      <c r="T362" s="223"/>
      <c r="U362" s="223"/>
      <c r="V362" s="223"/>
      <c r="W362" s="223"/>
      <c r="X362" s="223"/>
      <c r="Y362" s="223"/>
      <c r="Z362" s="223"/>
    </row>
    <row r="363" ht="14.25" customHeight="1">
      <c r="A363" s="223"/>
      <c r="B363" s="223"/>
      <c r="C363" s="223"/>
      <c r="D363" s="223"/>
      <c r="E363" s="223"/>
      <c r="F363" s="223"/>
      <c r="G363" s="223"/>
      <c r="H363" s="223"/>
      <c r="I363" s="223"/>
      <c r="J363" s="223"/>
      <c r="K363" s="223"/>
      <c r="L363" s="223"/>
      <c r="M363" s="223"/>
      <c r="N363" s="223"/>
      <c r="O363" s="223"/>
      <c r="P363" s="223"/>
      <c r="Q363" s="223"/>
      <c r="R363" s="223"/>
      <c r="S363" s="223"/>
      <c r="T363" s="223"/>
      <c r="U363" s="223"/>
      <c r="V363" s="223"/>
      <c r="W363" s="223"/>
      <c r="X363" s="223"/>
      <c r="Y363" s="223"/>
      <c r="Z363" s="223"/>
    </row>
    <row r="364" ht="14.25" customHeight="1">
      <c r="A364" s="223"/>
      <c r="B364" s="223"/>
      <c r="C364" s="223"/>
      <c r="D364" s="223"/>
      <c r="E364" s="223"/>
      <c r="F364" s="223"/>
      <c r="G364" s="223"/>
      <c r="H364" s="223"/>
      <c r="I364" s="223"/>
      <c r="J364" s="223"/>
      <c r="K364" s="223"/>
      <c r="L364" s="223"/>
      <c r="M364" s="223"/>
      <c r="N364" s="223"/>
      <c r="O364" s="223"/>
      <c r="P364" s="223"/>
      <c r="Q364" s="223"/>
      <c r="R364" s="223"/>
      <c r="S364" s="223"/>
      <c r="T364" s="223"/>
      <c r="U364" s="223"/>
      <c r="V364" s="223"/>
      <c r="W364" s="223"/>
      <c r="X364" s="223"/>
      <c r="Y364" s="223"/>
      <c r="Z364" s="223"/>
    </row>
    <row r="365" ht="14.25" customHeight="1">
      <c r="A365" s="223"/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223"/>
      <c r="T365" s="223"/>
      <c r="U365" s="223"/>
      <c r="V365" s="223"/>
      <c r="W365" s="223"/>
      <c r="X365" s="223"/>
      <c r="Y365" s="223"/>
      <c r="Z365" s="223"/>
    </row>
    <row r="366" ht="14.25" customHeight="1">
      <c r="A366" s="223"/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223"/>
      <c r="T366" s="223"/>
      <c r="U366" s="223"/>
      <c r="V366" s="223"/>
      <c r="W366" s="223"/>
      <c r="X366" s="223"/>
      <c r="Y366" s="223"/>
      <c r="Z366" s="223"/>
    </row>
    <row r="367" ht="14.25" customHeight="1">
      <c r="A367" s="223"/>
      <c r="B367" s="223"/>
      <c r="C367" s="223"/>
      <c r="D367" s="223"/>
      <c r="E367" s="223"/>
      <c r="F367" s="223"/>
      <c r="G367" s="223"/>
      <c r="H367" s="223"/>
      <c r="I367" s="223"/>
      <c r="J367" s="223"/>
      <c r="K367" s="223"/>
      <c r="L367" s="223"/>
      <c r="M367" s="223"/>
      <c r="N367" s="223"/>
      <c r="O367" s="223"/>
      <c r="P367" s="223"/>
      <c r="Q367" s="223"/>
      <c r="R367" s="223"/>
      <c r="S367" s="223"/>
      <c r="T367" s="223"/>
      <c r="U367" s="223"/>
      <c r="V367" s="223"/>
      <c r="W367" s="223"/>
      <c r="X367" s="223"/>
      <c r="Y367" s="223"/>
      <c r="Z367" s="223"/>
    </row>
    <row r="368" ht="14.25" customHeight="1">
      <c r="A368" s="223"/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</row>
    <row r="369" ht="14.25" customHeight="1">
      <c r="A369" s="223"/>
      <c r="B369" s="223"/>
      <c r="C369" s="223"/>
      <c r="D369" s="223"/>
      <c r="E369" s="223"/>
      <c r="F369" s="223"/>
      <c r="G369" s="223"/>
      <c r="H369" s="223"/>
      <c r="I369" s="223"/>
      <c r="J369" s="223"/>
      <c r="K369" s="223"/>
      <c r="L369" s="223"/>
      <c r="M369" s="223"/>
      <c r="N369" s="223"/>
      <c r="O369" s="223"/>
      <c r="P369" s="223"/>
      <c r="Q369" s="223"/>
      <c r="R369" s="223"/>
      <c r="S369" s="223"/>
      <c r="T369" s="223"/>
      <c r="U369" s="223"/>
      <c r="V369" s="223"/>
      <c r="W369" s="223"/>
      <c r="X369" s="223"/>
      <c r="Y369" s="223"/>
      <c r="Z369" s="223"/>
    </row>
    <row r="370" ht="14.25" customHeight="1">
      <c r="A370" s="223"/>
      <c r="B370" s="223"/>
      <c r="C370" s="223"/>
      <c r="D370" s="223"/>
      <c r="E370" s="223"/>
      <c r="F370" s="223"/>
      <c r="G370" s="223"/>
      <c r="H370" s="223"/>
      <c r="I370" s="223"/>
      <c r="J370" s="223"/>
      <c r="K370" s="223"/>
      <c r="L370" s="223"/>
      <c r="M370" s="223"/>
      <c r="N370" s="223"/>
      <c r="O370" s="223"/>
      <c r="P370" s="223"/>
      <c r="Q370" s="223"/>
      <c r="R370" s="223"/>
      <c r="S370" s="223"/>
      <c r="T370" s="223"/>
      <c r="U370" s="223"/>
      <c r="V370" s="223"/>
      <c r="W370" s="223"/>
      <c r="X370" s="223"/>
      <c r="Y370" s="223"/>
      <c r="Z370" s="223"/>
    </row>
    <row r="371" ht="14.25" customHeight="1">
      <c r="A371" s="223"/>
      <c r="B371" s="223"/>
      <c r="C371" s="223"/>
      <c r="D371" s="223"/>
      <c r="E371" s="223"/>
      <c r="F371" s="223"/>
      <c r="G371" s="223"/>
      <c r="H371" s="223"/>
      <c r="I371" s="223"/>
      <c r="J371" s="223"/>
      <c r="K371" s="223"/>
      <c r="L371" s="223"/>
      <c r="M371" s="223"/>
      <c r="N371" s="223"/>
      <c r="O371" s="223"/>
      <c r="P371" s="223"/>
      <c r="Q371" s="223"/>
      <c r="R371" s="223"/>
      <c r="S371" s="223"/>
      <c r="T371" s="223"/>
      <c r="U371" s="223"/>
      <c r="V371" s="223"/>
      <c r="W371" s="223"/>
      <c r="X371" s="223"/>
      <c r="Y371" s="223"/>
      <c r="Z371" s="223"/>
    </row>
    <row r="372" ht="14.25" customHeight="1">
      <c r="A372" s="223"/>
      <c r="B372" s="223"/>
      <c r="C372" s="223"/>
      <c r="D372" s="223"/>
      <c r="E372" s="223"/>
      <c r="F372" s="223"/>
      <c r="G372" s="223"/>
      <c r="H372" s="223"/>
      <c r="I372" s="223"/>
      <c r="J372" s="223"/>
      <c r="K372" s="223"/>
      <c r="L372" s="223"/>
      <c r="M372" s="223"/>
      <c r="N372" s="223"/>
      <c r="O372" s="223"/>
      <c r="P372" s="223"/>
      <c r="Q372" s="223"/>
      <c r="R372" s="223"/>
      <c r="S372" s="223"/>
      <c r="T372" s="223"/>
      <c r="U372" s="223"/>
      <c r="V372" s="223"/>
      <c r="W372" s="223"/>
      <c r="X372" s="223"/>
      <c r="Y372" s="223"/>
      <c r="Z372" s="223"/>
    </row>
    <row r="373" ht="14.25" customHeight="1">
      <c r="A373" s="223"/>
      <c r="B373" s="223"/>
      <c r="C373" s="223"/>
      <c r="D373" s="223"/>
      <c r="E373" s="223"/>
      <c r="F373" s="223"/>
      <c r="G373" s="223"/>
      <c r="H373" s="223"/>
      <c r="I373" s="223"/>
      <c r="J373" s="223"/>
      <c r="K373" s="223"/>
      <c r="L373" s="223"/>
      <c r="M373" s="223"/>
      <c r="N373" s="223"/>
      <c r="O373" s="223"/>
      <c r="P373" s="223"/>
      <c r="Q373" s="223"/>
      <c r="R373" s="223"/>
      <c r="S373" s="223"/>
      <c r="T373" s="223"/>
      <c r="U373" s="223"/>
      <c r="V373" s="223"/>
      <c r="W373" s="223"/>
      <c r="X373" s="223"/>
      <c r="Y373" s="223"/>
      <c r="Z373" s="223"/>
    </row>
    <row r="374" ht="14.25" customHeight="1">
      <c r="A374" s="223"/>
      <c r="B374" s="223"/>
      <c r="C374" s="223"/>
      <c r="D374" s="223"/>
      <c r="E374" s="223"/>
      <c r="F374" s="223"/>
      <c r="G374" s="223"/>
      <c r="H374" s="223"/>
      <c r="I374" s="223"/>
      <c r="J374" s="223"/>
      <c r="K374" s="223"/>
      <c r="L374" s="223"/>
      <c r="M374" s="223"/>
      <c r="N374" s="223"/>
      <c r="O374" s="223"/>
      <c r="P374" s="223"/>
      <c r="Q374" s="223"/>
      <c r="R374" s="223"/>
      <c r="S374" s="223"/>
      <c r="T374" s="223"/>
      <c r="U374" s="223"/>
      <c r="V374" s="223"/>
      <c r="W374" s="223"/>
      <c r="X374" s="223"/>
      <c r="Y374" s="223"/>
      <c r="Z374" s="223"/>
    </row>
    <row r="375" ht="14.25" customHeight="1">
      <c r="A375" s="223"/>
      <c r="B375" s="223"/>
      <c r="C375" s="223"/>
      <c r="D375" s="223"/>
      <c r="E375" s="223"/>
      <c r="F375" s="223"/>
      <c r="G375" s="223"/>
      <c r="H375" s="223"/>
      <c r="I375" s="223"/>
      <c r="J375" s="223"/>
      <c r="K375" s="223"/>
      <c r="L375" s="223"/>
      <c r="M375" s="223"/>
      <c r="N375" s="223"/>
      <c r="O375" s="223"/>
      <c r="P375" s="223"/>
      <c r="Q375" s="223"/>
      <c r="R375" s="223"/>
      <c r="S375" s="223"/>
      <c r="T375" s="223"/>
      <c r="U375" s="223"/>
      <c r="V375" s="223"/>
      <c r="W375" s="223"/>
      <c r="X375" s="223"/>
      <c r="Y375" s="223"/>
      <c r="Z375" s="223"/>
    </row>
    <row r="376" ht="14.25" customHeight="1">
      <c r="A376" s="223"/>
      <c r="B376" s="223"/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223"/>
      <c r="T376" s="223"/>
      <c r="U376" s="223"/>
      <c r="V376" s="223"/>
      <c r="W376" s="223"/>
      <c r="X376" s="223"/>
      <c r="Y376" s="223"/>
      <c r="Z376" s="223"/>
    </row>
    <row r="377" ht="14.25" customHeight="1">
      <c r="A377" s="223"/>
      <c r="B377" s="223"/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223"/>
      <c r="T377" s="223"/>
      <c r="U377" s="223"/>
      <c r="V377" s="223"/>
      <c r="W377" s="223"/>
      <c r="X377" s="223"/>
      <c r="Y377" s="223"/>
      <c r="Z377" s="223"/>
    </row>
    <row r="378" ht="14.25" customHeight="1">
      <c r="A378" s="223"/>
      <c r="B378" s="223"/>
      <c r="C378" s="223"/>
      <c r="D378" s="223"/>
      <c r="E378" s="223"/>
      <c r="F378" s="223"/>
      <c r="G378" s="223"/>
      <c r="H378" s="223"/>
      <c r="I378" s="223"/>
      <c r="J378" s="223"/>
      <c r="K378" s="223"/>
      <c r="L378" s="223"/>
      <c r="M378" s="223"/>
      <c r="N378" s="223"/>
      <c r="O378" s="223"/>
      <c r="P378" s="223"/>
      <c r="Q378" s="223"/>
      <c r="R378" s="223"/>
      <c r="S378" s="223"/>
      <c r="T378" s="223"/>
      <c r="U378" s="223"/>
      <c r="V378" s="223"/>
      <c r="W378" s="223"/>
      <c r="X378" s="223"/>
      <c r="Y378" s="223"/>
      <c r="Z378" s="223"/>
    </row>
    <row r="379" ht="14.25" customHeight="1">
      <c r="A379" s="223"/>
      <c r="B379" s="223"/>
      <c r="C379" s="223"/>
      <c r="D379" s="223"/>
      <c r="E379" s="223"/>
      <c r="F379" s="223"/>
      <c r="G379" s="223"/>
      <c r="H379" s="223"/>
      <c r="I379" s="223"/>
      <c r="J379" s="223"/>
      <c r="K379" s="223"/>
      <c r="L379" s="223"/>
      <c r="M379" s="223"/>
      <c r="N379" s="223"/>
      <c r="O379" s="223"/>
      <c r="P379" s="223"/>
      <c r="Q379" s="223"/>
      <c r="R379" s="223"/>
      <c r="S379" s="223"/>
      <c r="T379" s="223"/>
      <c r="U379" s="223"/>
      <c r="V379" s="223"/>
      <c r="W379" s="223"/>
      <c r="X379" s="223"/>
      <c r="Y379" s="223"/>
      <c r="Z379" s="223"/>
    </row>
    <row r="380" ht="14.25" customHeight="1">
      <c r="A380" s="223"/>
      <c r="B380" s="223"/>
      <c r="C380" s="223"/>
      <c r="D380" s="223"/>
      <c r="E380" s="223"/>
      <c r="F380" s="223"/>
      <c r="G380" s="223"/>
      <c r="H380" s="223"/>
      <c r="I380" s="223"/>
      <c r="J380" s="223"/>
      <c r="K380" s="223"/>
      <c r="L380" s="223"/>
      <c r="M380" s="223"/>
      <c r="N380" s="223"/>
      <c r="O380" s="223"/>
      <c r="P380" s="223"/>
      <c r="Q380" s="223"/>
      <c r="R380" s="223"/>
      <c r="S380" s="223"/>
      <c r="T380" s="223"/>
      <c r="U380" s="223"/>
      <c r="V380" s="223"/>
      <c r="W380" s="223"/>
      <c r="X380" s="223"/>
      <c r="Y380" s="223"/>
      <c r="Z380" s="223"/>
    </row>
    <row r="381" ht="14.25" customHeight="1">
      <c r="A381" s="223"/>
      <c r="B381" s="223"/>
      <c r="C381" s="223"/>
      <c r="D381" s="223"/>
      <c r="E381" s="223"/>
      <c r="F381" s="223"/>
      <c r="G381" s="223"/>
      <c r="H381" s="223"/>
      <c r="I381" s="223"/>
      <c r="J381" s="223"/>
      <c r="K381" s="223"/>
      <c r="L381" s="223"/>
      <c r="M381" s="223"/>
      <c r="N381" s="223"/>
      <c r="O381" s="223"/>
      <c r="P381" s="223"/>
      <c r="Q381" s="223"/>
      <c r="R381" s="223"/>
      <c r="S381" s="223"/>
      <c r="T381" s="223"/>
      <c r="U381" s="223"/>
      <c r="V381" s="223"/>
      <c r="W381" s="223"/>
      <c r="X381" s="223"/>
      <c r="Y381" s="223"/>
      <c r="Z381" s="223"/>
    </row>
    <row r="382" ht="14.25" customHeight="1">
      <c r="A382" s="223"/>
      <c r="B382" s="223"/>
      <c r="C382" s="223"/>
      <c r="D382" s="223"/>
      <c r="E382" s="223"/>
      <c r="F382" s="223"/>
      <c r="G382" s="223"/>
      <c r="H382" s="223"/>
      <c r="I382" s="223"/>
      <c r="J382" s="223"/>
      <c r="K382" s="223"/>
      <c r="L382" s="223"/>
      <c r="M382" s="223"/>
      <c r="N382" s="223"/>
      <c r="O382" s="223"/>
      <c r="P382" s="223"/>
      <c r="Q382" s="223"/>
      <c r="R382" s="223"/>
      <c r="S382" s="223"/>
      <c r="T382" s="223"/>
      <c r="U382" s="223"/>
      <c r="V382" s="223"/>
      <c r="W382" s="223"/>
      <c r="X382" s="223"/>
      <c r="Y382" s="223"/>
      <c r="Z382" s="223"/>
    </row>
    <row r="383" ht="14.25" customHeight="1">
      <c r="A383" s="223"/>
      <c r="B383" s="223"/>
      <c r="C383" s="223"/>
      <c r="D383" s="223"/>
      <c r="E383" s="223"/>
      <c r="F383" s="223"/>
      <c r="G383" s="223"/>
      <c r="H383" s="223"/>
      <c r="I383" s="223"/>
      <c r="J383" s="223"/>
      <c r="K383" s="223"/>
      <c r="L383" s="223"/>
      <c r="M383" s="223"/>
      <c r="N383" s="223"/>
      <c r="O383" s="223"/>
      <c r="P383" s="223"/>
      <c r="Q383" s="223"/>
      <c r="R383" s="223"/>
      <c r="S383" s="223"/>
      <c r="T383" s="223"/>
      <c r="U383" s="223"/>
      <c r="V383" s="223"/>
      <c r="W383" s="223"/>
      <c r="X383" s="223"/>
      <c r="Y383" s="223"/>
      <c r="Z383" s="223"/>
    </row>
    <row r="384" ht="14.25" customHeight="1">
      <c r="A384" s="223"/>
      <c r="B384" s="223"/>
      <c r="C384" s="223"/>
      <c r="D384" s="223"/>
      <c r="E384" s="223"/>
      <c r="F384" s="223"/>
      <c r="G384" s="223"/>
      <c r="H384" s="223"/>
      <c r="I384" s="223"/>
      <c r="J384" s="223"/>
      <c r="K384" s="223"/>
      <c r="L384" s="223"/>
      <c r="M384" s="223"/>
      <c r="N384" s="223"/>
      <c r="O384" s="223"/>
      <c r="P384" s="223"/>
      <c r="Q384" s="223"/>
      <c r="R384" s="223"/>
      <c r="S384" s="223"/>
      <c r="T384" s="223"/>
      <c r="U384" s="223"/>
      <c r="V384" s="223"/>
      <c r="W384" s="223"/>
      <c r="X384" s="223"/>
      <c r="Y384" s="223"/>
      <c r="Z384" s="223"/>
    </row>
    <row r="385" ht="14.25" customHeight="1">
      <c r="A385" s="223"/>
      <c r="B385" s="223"/>
      <c r="C385" s="223"/>
      <c r="D385" s="223"/>
      <c r="E385" s="223"/>
      <c r="F385" s="223"/>
      <c r="G385" s="223"/>
      <c r="H385" s="223"/>
      <c r="I385" s="223"/>
      <c r="J385" s="223"/>
      <c r="K385" s="223"/>
      <c r="L385" s="223"/>
      <c r="M385" s="223"/>
      <c r="N385" s="223"/>
      <c r="O385" s="223"/>
      <c r="P385" s="223"/>
      <c r="Q385" s="223"/>
      <c r="R385" s="223"/>
      <c r="S385" s="223"/>
      <c r="T385" s="223"/>
      <c r="U385" s="223"/>
      <c r="V385" s="223"/>
      <c r="W385" s="223"/>
      <c r="X385" s="223"/>
      <c r="Y385" s="223"/>
      <c r="Z385" s="223"/>
    </row>
    <row r="386" ht="14.25" customHeight="1">
      <c r="A386" s="223"/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223"/>
      <c r="T386" s="223"/>
      <c r="U386" s="223"/>
      <c r="V386" s="223"/>
      <c r="W386" s="223"/>
      <c r="X386" s="223"/>
      <c r="Y386" s="223"/>
      <c r="Z386" s="223"/>
    </row>
    <row r="387" ht="14.25" customHeight="1">
      <c r="A387" s="223"/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223"/>
      <c r="T387" s="223"/>
      <c r="U387" s="223"/>
      <c r="V387" s="223"/>
      <c r="W387" s="223"/>
      <c r="X387" s="223"/>
      <c r="Y387" s="223"/>
      <c r="Z387" s="223"/>
    </row>
    <row r="388" ht="14.25" customHeight="1">
      <c r="A388" s="223"/>
      <c r="B388" s="223"/>
      <c r="C388" s="223"/>
      <c r="D388" s="223"/>
      <c r="E388" s="223"/>
      <c r="F388" s="223"/>
      <c r="G388" s="223"/>
      <c r="H388" s="223"/>
      <c r="I388" s="223"/>
      <c r="J388" s="223"/>
      <c r="K388" s="223"/>
      <c r="L388" s="223"/>
      <c r="M388" s="223"/>
      <c r="N388" s="223"/>
      <c r="O388" s="223"/>
      <c r="P388" s="223"/>
      <c r="Q388" s="223"/>
      <c r="R388" s="223"/>
      <c r="S388" s="223"/>
      <c r="T388" s="223"/>
      <c r="U388" s="223"/>
      <c r="V388" s="223"/>
      <c r="W388" s="223"/>
      <c r="X388" s="223"/>
      <c r="Y388" s="223"/>
      <c r="Z388" s="223"/>
    </row>
    <row r="389" ht="14.25" customHeight="1">
      <c r="A389" s="223"/>
      <c r="B389" s="223"/>
      <c r="C389" s="223"/>
      <c r="D389" s="223"/>
      <c r="E389" s="223"/>
      <c r="F389" s="223"/>
      <c r="G389" s="223"/>
      <c r="H389" s="223"/>
      <c r="I389" s="223"/>
      <c r="J389" s="223"/>
      <c r="K389" s="223"/>
      <c r="L389" s="223"/>
      <c r="M389" s="223"/>
      <c r="N389" s="223"/>
      <c r="O389" s="223"/>
      <c r="P389" s="223"/>
      <c r="Q389" s="223"/>
      <c r="R389" s="223"/>
      <c r="S389" s="223"/>
      <c r="T389" s="223"/>
      <c r="U389" s="223"/>
      <c r="V389" s="223"/>
      <c r="W389" s="223"/>
      <c r="X389" s="223"/>
      <c r="Y389" s="223"/>
      <c r="Z389" s="223"/>
    </row>
    <row r="390" ht="14.25" customHeight="1">
      <c r="A390" s="223"/>
      <c r="B390" s="223"/>
      <c r="C390" s="223"/>
      <c r="D390" s="223"/>
      <c r="E390" s="223"/>
      <c r="F390" s="223"/>
      <c r="G390" s="223"/>
      <c r="H390" s="223"/>
      <c r="I390" s="223"/>
      <c r="J390" s="223"/>
      <c r="K390" s="223"/>
      <c r="L390" s="223"/>
      <c r="M390" s="223"/>
      <c r="N390" s="223"/>
      <c r="O390" s="223"/>
      <c r="P390" s="223"/>
      <c r="Q390" s="223"/>
      <c r="R390" s="223"/>
      <c r="S390" s="223"/>
      <c r="T390" s="223"/>
      <c r="U390" s="223"/>
      <c r="V390" s="223"/>
      <c r="W390" s="223"/>
      <c r="X390" s="223"/>
      <c r="Y390" s="223"/>
      <c r="Z390" s="223"/>
    </row>
    <row r="391" ht="14.25" customHeight="1">
      <c r="A391" s="223"/>
      <c r="B391" s="223"/>
      <c r="C391" s="223"/>
      <c r="D391" s="223"/>
      <c r="E391" s="223"/>
      <c r="F391" s="223"/>
      <c r="G391" s="223"/>
      <c r="H391" s="223"/>
      <c r="I391" s="223"/>
      <c r="J391" s="223"/>
      <c r="K391" s="223"/>
      <c r="L391" s="223"/>
      <c r="M391" s="223"/>
      <c r="N391" s="223"/>
      <c r="O391" s="223"/>
      <c r="P391" s="223"/>
      <c r="Q391" s="223"/>
      <c r="R391" s="223"/>
      <c r="S391" s="223"/>
      <c r="T391" s="223"/>
      <c r="U391" s="223"/>
      <c r="V391" s="223"/>
      <c r="W391" s="223"/>
      <c r="X391" s="223"/>
      <c r="Y391" s="223"/>
      <c r="Z391" s="223"/>
    </row>
    <row r="392" ht="14.25" customHeight="1">
      <c r="A392" s="223"/>
      <c r="B392" s="223"/>
      <c r="C392" s="223"/>
      <c r="D392" s="223"/>
      <c r="E392" s="223"/>
      <c r="F392" s="223"/>
      <c r="G392" s="223"/>
      <c r="H392" s="223"/>
      <c r="I392" s="223"/>
      <c r="J392" s="223"/>
      <c r="K392" s="223"/>
      <c r="L392" s="223"/>
      <c r="M392" s="223"/>
      <c r="N392" s="223"/>
      <c r="O392" s="223"/>
      <c r="P392" s="223"/>
      <c r="Q392" s="223"/>
      <c r="R392" s="223"/>
      <c r="S392" s="223"/>
      <c r="T392" s="223"/>
      <c r="U392" s="223"/>
      <c r="V392" s="223"/>
      <c r="W392" s="223"/>
      <c r="X392" s="223"/>
      <c r="Y392" s="223"/>
      <c r="Z392" s="223"/>
    </row>
    <row r="393" ht="14.25" customHeight="1">
      <c r="A393" s="223"/>
      <c r="B393" s="223"/>
      <c r="C393" s="223"/>
      <c r="D393" s="223"/>
      <c r="E393" s="223"/>
      <c r="F393" s="223"/>
      <c r="G393" s="223"/>
      <c r="H393" s="223"/>
      <c r="I393" s="223"/>
      <c r="J393" s="223"/>
      <c r="K393" s="223"/>
      <c r="L393" s="223"/>
      <c r="M393" s="223"/>
      <c r="N393" s="223"/>
      <c r="O393" s="223"/>
      <c r="P393" s="223"/>
      <c r="Q393" s="223"/>
      <c r="R393" s="223"/>
      <c r="S393" s="223"/>
      <c r="T393" s="223"/>
      <c r="U393" s="223"/>
      <c r="V393" s="223"/>
      <c r="W393" s="223"/>
      <c r="X393" s="223"/>
      <c r="Y393" s="223"/>
      <c r="Z393" s="223"/>
    </row>
    <row r="394" ht="14.25" customHeight="1">
      <c r="A394" s="223"/>
      <c r="B394" s="223"/>
      <c r="C394" s="223"/>
      <c r="D394" s="223"/>
      <c r="E394" s="223"/>
      <c r="F394" s="223"/>
      <c r="G394" s="223"/>
      <c r="H394" s="223"/>
      <c r="I394" s="223"/>
      <c r="J394" s="223"/>
      <c r="K394" s="223"/>
      <c r="L394" s="223"/>
      <c r="M394" s="223"/>
      <c r="N394" s="223"/>
      <c r="O394" s="223"/>
      <c r="P394" s="223"/>
      <c r="Q394" s="223"/>
      <c r="R394" s="223"/>
      <c r="S394" s="223"/>
      <c r="T394" s="223"/>
      <c r="U394" s="223"/>
      <c r="V394" s="223"/>
      <c r="W394" s="223"/>
      <c r="X394" s="223"/>
      <c r="Y394" s="223"/>
      <c r="Z394" s="223"/>
    </row>
    <row r="395" ht="14.25" customHeight="1">
      <c r="A395" s="223"/>
      <c r="B395" s="223"/>
      <c r="C395" s="223"/>
      <c r="D395" s="223"/>
      <c r="E395" s="223"/>
      <c r="F395" s="223"/>
      <c r="G395" s="223"/>
      <c r="H395" s="223"/>
      <c r="I395" s="223"/>
      <c r="J395" s="223"/>
      <c r="K395" s="223"/>
      <c r="L395" s="223"/>
      <c r="M395" s="223"/>
      <c r="N395" s="223"/>
      <c r="O395" s="223"/>
      <c r="P395" s="223"/>
      <c r="Q395" s="223"/>
      <c r="R395" s="223"/>
      <c r="S395" s="223"/>
      <c r="T395" s="223"/>
      <c r="U395" s="223"/>
      <c r="V395" s="223"/>
      <c r="W395" s="223"/>
      <c r="X395" s="223"/>
      <c r="Y395" s="223"/>
      <c r="Z395" s="223"/>
    </row>
    <row r="396" ht="14.25" customHeight="1">
      <c r="A396" s="223"/>
      <c r="B396" s="223"/>
      <c r="C396" s="223"/>
      <c r="D396" s="223"/>
      <c r="E396" s="223"/>
      <c r="F396" s="223"/>
      <c r="G396" s="223"/>
      <c r="H396" s="223"/>
      <c r="I396" s="223"/>
      <c r="J396" s="223"/>
      <c r="K396" s="223"/>
      <c r="L396" s="223"/>
      <c r="M396" s="223"/>
      <c r="N396" s="223"/>
      <c r="O396" s="223"/>
      <c r="P396" s="223"/>
      <c r="Q396" s="223"/>
      <c r="R396" s="223"/>
      <c r="S396" s="223"/>
      <c r="T396" s="223"/>
      <c r="U396" s="223"/>
      <c r="V396" s="223"/>
      <c r="W396" s="223"/>
      <c r="X396" s="223"/>
      <c r="Y396" s="223"/>
      <c r="Z396" s="223"/>
    </row>
    <row r="397" ht="14.25" customHeight="1">
      <c r="A397" s="223"/>
      <c r="B397" s="223"/>
      <c r="C397" s="223"/>
      <c r="D397" s="223"/>
      <c r="E397" s="223"/>
      <c r="F397" s="223"/>
      <c r="G397" s="223"/>
      <c r="H397" s="223"/>
      <c r="I397" s="223"/>
      <c r="J397" s="223"/>
      <c r="K397" s="223"/>
      <c r="L397" s="223"/>
      <c r="M397" s="223"/>
      <c r="N397" s="223"/>
      <c r="O397" s="223"/>
      <c r="P397" s="223"/>
      <c r="Q397" s="223"/>
      <c r="R397" s="223"/>
      <c r="S397" s="223"/>
      <c r="T397" s="223"/>
      <c r="U397" s="223"/>
      <c r="V397" s="223"/>
      <c r="W397" s="223"/>
      <c r="X397" s="223"/>
      <c r="Y397" s="223"/>
      <c r="Z397" s="223"/>
    </row>
    <row r="398" ht="14.25" customHeight="1">
      <c r="A398" s="223"/>
      <c r="B398" s="223"/>
      <c r="C398" s="223"/>
      <c r="D398" s="223"/>
      <c r="E398" s="223"/>
      <c r="F398" s="223"/>
      <c r="G398" s="223"/>
      <c r="H398" s="223"/>
      <c r="I398" s="223"/>
      <c r="J398" s="223"/>
      <c r="K398" s="223"/>
      <c r="L398" s="223"/>
      <c r="M398" s="223"/>
      <c r="N398" s="223"/>
      <c r="O398" s="223"/>
      <c r="P398" s="223"/>
      <c r="Q398" s="223"/>
      <c r="R398" s="223"/>
      <c r="S398" s="223"/>
      <c r="T398" s="223"/>
      <c r="U398" s="223"/>
      <c r="V398" s="223"/>
      <c r="W398" s="223"/>
      <c r="X398" s="223"/>
      <c r="Y398" s="223"/>
      <c r="Z398" s="223"/>
    </row>
    <row r="399" ht="14.25" customHeight="1">
      <c r="A399" s="223"/>
      <c r="B399" s="223"/>
      <c r="C399" s="223"/>
      <c r="D399" s="223"/>
      <c r="E399" s="223"/>
      <c r="F399" s="223"/>
      <c r="G399" s="223"/>
      <c r="H399" s="223"/>
      <c r="I399" s="223"/>
      <c r="J399" s="223"/>
      <c r="K399" s="223"/>
      <c r="L399" s="223"/>
      <c r="M399" s="223"/>
      <c r="N399" s="223"/>
      <c r="O399" s="223"/>
      <c r="P399" s="223"/>
      <c r="Q399" s="223"/>
      <c r="R399" s="223"/>
      <c r="S399" s="223"/>
      <c r="T399" s="223"/>
      <c r="U399" s="223"/>
      <c r="V399" s="223"/>
      <c r="W399" s="223"/>
      <c r="X399" s="223"/>
      <c r="Y399" s="223"/>
      <c r="Z399" s="223"/>
    </row>
    <row r="400" ht="14.25" customHeight="1">
      <c r="A400" s="223"/>
      <c r="B400" s="223"/>
      <c r="C400" s="223"/>
      <c r="D400" s="223"/>
      <c r="E400" s="223"/>
      <c r="F400" s="223"/>
      <c r="G400" s="223"/>
      <c r="H400" s="223"/>
      <c r="I400" s="223"/>
      <c r="J400" s="223"/>
      <c r="K400" s="223"/>
      <c r="L400" s="223"/>
      <c r="M400" s="223"/>
      <c r="N400" s="223"/>
      <c r="O400" s="223"/>
      <c r="P400" s="223"/>
      <c r="Q400" s="223"/>
      <c r="R400" s="223"/>
      <c r="S400" s="223"/>
      <c r="T400" s="223"/>
      <c r="U400" s="223"/>
      <c r="V400" s="223"/>
      <c r="W400" s="223"/>
      <c r="X400" s="223"/>
      <c r="Y400" s="223"/>
      <c r="Z400" s="223"/>
    </row>
    <row r="401" ht="14.25" customHeight="1">
      <c r="A401" s="223"/>
      <c r="B401" s="223"/>
      <c r="C401" s="223"/>
      <c r="D401" s="223"/>
      <c r="E401" s="223"/>
      <c r="F401" s="223"/>
      <c r="G401" s="223"/>
      <c r="H401" s="223"/>
      <c r="I401" s="223"/>
      <c r="J401" s="223"/>
      <c r="K401" s="223"/>
      <c r="L401" s="223"/>
      <c r="M401" s="223"/>
      <c r="N401" s="223"/>
      <c r="O401" s="223"/>
      <c r="P401" s="223"/>
      <c r="Q401" s="223"/>
      <c r="R401" s="223"/>
      <c r="S401" s="223"/>
      <c r="T401" s="223"/>
      <c r="U401" s="223"/>
      <c r="V401" s="223"/>
      <c r="W401" s="223"/>
      <c r="X401" s="223"/>
      <c r="Y401" s="223"/>
      <c r="Z401" s="223"/>
    </row>
    <row r="402" ht="14.25" customHeight="1">
      <c r="A402" s="223"/>
      <c r="B402" s="223"/>
      <c r="C402" s="223"/>
      <c r="D402" s="223"/>
      <c r="E402" s="223"/>
      <c r="F402" s="223"/>
      <c r="G402" s="223"/>
      <c r="H402" s="223"/>
      <c r="I402" s="223"/>
      <c r="J402" s="223"/>
      <c r="K402" s="223"/>
      <c r="L402" s="223"/>
      <c r="M402" s="223"/>
      <c r="N402" s="223"/>
      <c r="O402" s="223"/>
      <c r="P402" s="223"/>
      <c r="Q402" s="223"/>
      <c r="R402" s="223"/>
      <c r="S402" s="223"/>
      <c r="T402" s="223"/>
      <c r="U402" s="223"/>
      <c r="V402" s="223"/>
      <c r="W402" s="223"/>
      <c r="X402" s="223"/>
      <c r="Y402" s="223"/>
      <c r="Z402" s="223"/>
    </row>
    <row r="403" ht="14.25" customHeight="1">
      <c r="A403" s="223"/>
      <c r="B403" s="223"/>
      <c r="C403" s="223"/>
      <c r="D403" s="223"/>
      <c r="E403" s="223"/>
      <c r="F403" s="223"/>
      <c r="G403" s="223"/>
      <c r="H403" s="223"/>
      <c r="I403" s="223"/>
      <c r="J403" s="223"/>
      <c r="K403" s="223"/>
      <c r="L403" s="223"/>
      <c r="M403" s="223"/>
      <c r="N403" s="223"/>
      <c r="O403" s="223"/>
      <c r="P403" s="223"/>
      <c r="Q403" s="223"/>
      <c r="R403" s="223"/>
      <c r="S403" s="223"/>
      <c r="T403" s="223"/>
      <c r="U403" s="223"/>
      <c r="V403" s="223"/>
      <c r="W403" s="223"/>
      <c r="X403" s="223"/>
      <c r="Y403" s="223"/>
      <c r="Z403" s="223"/>
    </row>
    <row r="404" ht="14.25" customHeight="1">
      <c r="A404" s="223"/>
      <c r="B404" s="223"/>
      <c r="C404" s="223"/>
      <c r="D404" s="223"/>
      <c r="E404" s="223"/>
      <c r="F404" s="223"/>
      <c r="G404" s="223"/>
      <c r="H404" s="223"/>
      <c r="I404" s="223"/>
      <c r="J404" s="223"/>
      <c r="K404" s="223"/>
      <c r="L404" s="223"/>
      <c r="M404" s="223"/>
      <c r="N404" s="223"/>
      <c r="O404" s="223"/>
      <c r="P404" s="223"/>
      <c r="Q404" s="223"/>
      <c r="R404" s="223"/>
      <c r="S404" s="223"/>
      <c r="T404" s="223"/>
      <c r="U404" s="223"/>
      <c r="V404" s="223"/>
      <c r="W404" s="223"/>
      <c r="X404" s="223"/>
      <c r="Y404" s="223"/>
      <c r="Z404" s="223"/>
    </row>
    <row r="405" ht="14.25" customHeight="1">
      <c r="A405" s="223"/>
      <c r="B405" s="223"/>
      <c r="C405" s="223"/>
      <c r="D405" s="223"/>
      <c r="E405" s="223"/>
      <c r="F405" s="223"/>
      <c r="G405" s="223"/>
      <c r="H405" s="223"/>
      <c r="I405" s="223"/>
      <c r="J405" s="223"/>
      <c r="K405" s="223"/>
      <c r="L405" s="223"/>
      <c r="M405" s="223"/>
      <c r="N405" s="223"/>
      <c r="O405" s="223"/>
      <c r="P405" s="223"/>
      <c r="Q405" s="223"/>
      <c r="R405" s="223"/>
      <c r="S405" s="223"/>
      <c r="T405" s="223"/>
      <c r="U405" s="223"/>
      <c r="V405" s="223"/>
      <c r="W405" s="223"/>
      <c r="X405" s="223"/>
      <c r="Y405" s="223"/>
      <c r="Z405" s="223"/>
    </row>
    <row r="406" ht="14.25" customHeight="1">
      <c r="A406" s="223"/>
      <c r="B406" s="223"/>
      <c r="C406" s="223"/>
      <c r="D406" s="223"/>
      <c r="E406" s="223"/>
      <c r="F406" s="223"/>
      <c r="G406" s="223"/>
      <c r="H406" s="223"/>
      <c r="I406" s="223"/>
      <c r="J406" s="223"/>
      <c r="K406" s="223"/>
      <c r="L406" s="223"/>
      <c r="M406" s="223"/>
      <c r="N406" s="223"/>
      <c r="O406" s="223"/>
      <c r="P406" s="223"/>
      <c r="Q406" s="223"/>
      <c r="R406" s="223"/>
      <c r="S406" s="223"/>
      <c r="T406" s="223"/>
      <c r="U406" s="223"/>
      <c r="V406" s="223"/>
      <c r="W406" s="223"/>
      <c r="X406" s="223"/>
      <c r="Y406" s="223"/>
      <c r="Z406" s="223"/>
    </row>
    <row r="407" ht="14.25" customHeight="1">
      <c r="A407" s="223"/>
      <c r="B407" s="223"/>
      <c r="C407" s="223"/>
      <c r="D407" s="223"/>
      <c r="E407" s="223"/>
      <c r="F407" s="223"/>
      <c r="G407" s="223"/>
      <c r="H407" s="223"/>
      <c r="I407" s="223"/>
      <c r="J407" s="223"/>
      <c r="K407" s="223"/>
      <c r="L407" s="223"/>
      <c r="M407" s="223"/>
      <c r="N407" s="223"/>
      <c r="O407" s="223"/>
      <c r="P407" s="223"/>
      <c r="Q407" s="223"/>
      <c r="R407" s="223"/>
      <c r="S407" s="223"/>
      <c r="T407" s="223"/>
      <c r="U407" s="223"/>
      <c r="V407" s="223"/>
      <c r="W407" s="223"/>
      <c r="X407" s="223"/>
      <c r="Y407" s="223"/>
      <c r="Z407" s="223"/>
    </row>
    <row r="408" ht="14.25" customHeight="1">
      <c r="A408" s="223"/>
      <c r="B408" s="223"/>
      <c r="C408" s="223"/>
      <c r="D408" s="223"/>
      <c r="E408" s="223"/>
      <c r="F408" s="223"/>
      <c r="G408" s="223"/>
      <c r="H408" s="223"/>
      <c r="I408" s="223"/>
      <c r="J408" s="223"/>
      <c r="K408" s="223"/>
      <c r="L408" s="223"/>
      <c r="M408" s="223"/>
      <c r="N408" s="223"/>
      <c r="O408" s="223"/>
      <c r="P408" s="223"/>
      <c r="Q408" s="223"/>
      <c r="R408" s="223"/>
      <c r="S408" s="223"/>
      <c r="T408" s="223"/>
      <c r="U408" s="223"/>
      <c r="V408" s="223"/>
      <c r="W408" s="223"/>
      <c r="X408" s="223"/>
      <c r="Y408" s="223"/>
      <c r="Z408" s="223"/>
    </row>
    <row r="409" ht="14.25" customHeight="1">
      <c r="A409" s="223"/>
      <c r="B409" s="223"/>
      <c r="C409" s="223"/>
      <c r="D409" s="223"/>
      <c r="E409" s="223"/>
      <c r="F409" s="223"/>
      <c r="G409" s="223"/>
      <c r="H409" s="223"/>
      <c r="I409" s="223"/>
      <c r="J409" s="223"/>
      <c r="K409" s="223"/>
      <c r="L409" s="223"/>
      <c r="M409" s="223"/>
      <c r="N409" s="223"/>
      <c r="O409" s="223"/>
      <c r="P409" s="223"/>
      <c r="Q409" s="223"/>
      <c r="R409" s="223"/>
      <c r="S409" s="223"/>
      <c r="T409" s="223"/>
      <c r="U409" s="223"/>
      <c r="V409" s="223"/>
      <c r="W409" s="223"/>
      <c r="X409" s="223"/>
      <c r="Y409" s="223"/>
      <c r="Z409" s="223"/>
    </row>
    <row r="410" ht="14.25" customHeight="1">
      <c r="A410" s="223"/>
      <c r="B410" s="223"/>
      <c r="C410" s="223"/>
      <c r="D410" s="223"/>
      <c r="E410" s="223"/>
      <c r="F410" s="223"/>
      <c r="G410" s="223"/>
      <c r="H410" s="223"/>
      <c r="I410" s="223"/>
      <c r="J410" s="223"/>
      <c r="K410" s="223"/>
      <c r="L410" s="223"/>
      <c r="M410" s="223"/>
      <c r="N410" s="223"/>
      <c r="O410" s="223"/>
      <c r="P410" s="223"/>
      <c r="Q410" s="223"/>
      <c r="R410" s="223"/>
      <c r="S410" s="223"/>
      <c r="T410" s="223"/>
      <c r="U410" s="223"/>
      <c r="V410" s="223"/>
      <c r="W410" s="223"/>
      <c r="X410" s="223"/>
      <c r="Y410" s="223"/>
      <c r="Z410" s="223"/>
    </row>
    <row r="411" ht="14.25" customHeight="1">
      <c r="A411" s="223"/>
      <c r="B411" s="223"/>
      <c r="C411" s="223"/>
      <c r="D411" s="223"/>
      <c r="E411" s="223"/>
      <c r="F411" s="223"/>
      <c r="G411" s="223"/>
      <c r="H411" s="223"/>
      <c r="I411" s="223"/>
      <c r="J411" s="223"/>
      <c r="K411" s="223"/>
      <c r="L411" s="223"/>
      <c r="M411" s="223"/>
      <c r="N411" s="223"/>
      <c r="O411" s="223"/>
      <c r="P411" s="223"/>
      <c r="Q411" s="223"/>
      <c r="R411" s="223"/>
      <c r="S411" s="223"/>
      <c r="T411" s="223"/>
      <c r="U411" s="223"/>
      <c r="V411" s="223"/>
      <c r="W411" s="223"/>
      <c r="X411" s="223"/>
      <c r="Y411" s="223"/>
      <c r="Z411" s="223"/>
    </row>
    <row r="412" ht="14.25" customHeight="1">
      <c r="A412" s="223"/>
      <c r="B412" s="223"/>
      <c r="C412" s="223"/>
      <c r="D412" s="223"/>
      <c r="E412" s="223"/>
      <c r="F412" s="223"/>
      <c r="G412" s="223"/>
      <c r="H412" s="223"/>
      <c r="I412" s="223"/>
      <c r="J412" s="223"/>
      <c r="K412" s="223"/>
      <c r="L412" s="223"/>
      <c r="M412" s="223"/>
      <c r="N412" s="223"/>
      <c r="O412" s="223"/>
      <c r="P412" s="223"/>
      <c r="Q412" s="223"/>
      <c r="R412" s="223"/>
      <c r="S412" s="223"/>
      <c r="T412" s="223"/>
      <c r="U412" s="223"/>
      <c r="V412" s="223"/>
      <c r="W412" s="223"/>
      <c r="X412" s="223"/>
      <c r="Y412" s="223"/>
      <c r="Z412" s="223"/>
    </row>
    <row r="413" ht="14.25" customHeight="1">
      <c r="A413" s="223"/>
      <c r="B413" s="223"/>
      <c r="C413" s="223"/>
      <c r="D413" s="223"/>
      <c r="E413" s="223"/>
      <c r="F413" s="223"/>
      <c r="G413" s="223"/>
      <c r="H413" s="223"/>
      <c r="I413" s="223"/>
      <c r="J413" s="223"/>
      <c r="K413" s="223"/>
      <c r="L413" s="223"/>
      <c r="M413" s="223"/>
      <c r="N413" s="223"/>
      <c r="O413" s="223"/>
      <c r="P413" s="223"/>
      <c r="Q413" s="223"/>
      <c r="R413" s="223"/>
      <c r="S413" s="223"/>
      <c r="T413" s="223"/>
      <c r="U413" s="223"/>
      <c r="V413" s="223"/>
      <c r="W413" s="223"/>
      <c r="X413" s="223"/>
      <c r="Y413" s="223"/>
      <c r="Z413" s="223"/>
    </row>
    <row r="414" ht="14.25" customHeight="1">
      <c r="A414" s="223"/>
      <c r="B414" s="223"/>
      <c r="C414" s="223"/>
      <c r="D414" s="223"/>
      <c r="E414" s="223"/>
      <c r="F414" s="223"/>
      <c r="G414" s="223"/>
      <c r="H414" s="223"/>
      <c r="I414" s="223"/>
      <c r="J414" s="223"/>
      <c r="K414" s="223"/>
      <c r="L414" s="223"/>
      <c r="M414" s="223"/>
      <c r="N414" s="223"/>
      <c r="O414" s="223"/>
      <c r="P414" s="223"/>
      <c r="Q414" s="223"/>
      <c r="R414" s="223"/>
      <c r="S414" s="223"/>
      <c r="T414" s="223"/>
      <c r="U414" s="223"/>
      <c r="V414" s="223"/>
      <c r="W414" s="223"/>
      <c r="X414" s="223"/>
      <c r="Y414" s="223"/>
      <c r="Z414" s="223"/>
    </row>
    <row r="415" ht="14.25" customHeight="1">
      <c r="A415" s="223"/>
      <c r="B415" s="223"/>
      <c r="C415" s="223"/>
      <c r="D415" s="223"/>
      <c r="E415" s="223"/>
      <c r="F415" s="223"/>
      <c r="G415" s="223"/>
      <c r="H415" s="223"/>
      <c r="I415" s="223"/>
      <c r="J415" s="223"/>
      <c r="K415" s="223"/>
      <c r="L415" s="223"/>
      <c r="M415" s="223"/>
      <c r="N415" s="223"/>
      <c r="O415" s="223"/>
      <c r="P415" s="223"/>
      <c r="Q415" s="223"/>
      <c r="R415" s="223"/>
      <c r="S415" s="223"/>
      <c r="T415" s="223"/>
      <c r="U415" s="223"/>
      <c r="V415" s="223"/>
      <c r="W415" s="223"/>
      <c r="X415" s="223"/>
      <c r="Y415" s="223"/>
      <c r="Z415" s="223"/>
    </row>
    <row r="416" ht="14.25" customHeight="1">
      <c r="A416" s="223"/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223"/>
      <c r="T416" s="223"/>
      <c r="U416" s="223"/>
      <c r="V416" s="223"/>
      <c r="W416" s="223"/>
      <c r="X416" s="223"/>
      <c r="Y416" s="223"/>
      <c r="Z416" s="223"/>
    </row>
    <row r="417" ht="14.25" customHeight="1">
      <c r="A417" s="223"/>
      <c r="B417" s="223"/>
      <c r="C417" s="223"/>
      <c r="D417" s="223"/>
      <c r="E417" s="223"/>
      <c r="F417" s="223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3"/>
      <c r="R417" s="223"/>
      <c r="S417" s="223"/>
      <c r="T417" s="223"/>
      <c r="U417" s="223"/>
      <c r="V417" s="223"/>
      <c r="W417" s="223"/>
      <c r="X417" s="223"/>
      <c r="Y417" s="223"/>
      <c r="Z417" s="223"/>
    </row>
    <row r="418" ht="14.25" customHeight="1">
      <c r="A418" s="223"/>
      <c r="B418" s="223"/>
      <c r="C418" s="223"/>
      <c r="D418" s="223"/>
      <c r="E418" s="223"/>
      <c r="F418" s="223"/>
      <c r="G418" s="223"/>
      <c r="H418" s="223"/>
      <c r="I418" s="223"/>
      <c r="J418" s="223"/>
      <c r="K418" s="223"/>
      <c r="L418" s="223"/>
      <c r="M418" s="223"/>
      <c r="N418" s="223"/>
      <c r="O418" s="223"/>
      <c r="P418" s="223"/>
      <c r="Q418" s="223"/>
      <c r="R418" s="223"/>
      <c r="S418" s="223"/>
      <c r="T418" s="223"/>
      <c r="U418" s="223"/>
      <c r="V418" s="223"/>
      <c r="W418" s="223"/>
      <c r="X418" s="223"/>
      <c r="Y418" s="223"/>
      <c r="Z418" s="223"/>
    </row>
    <row r="419" ht="14.25" customHeight="1">
      <c r="A419" s="223"/>
      <c r="B419" s="223"/>
      <c r="C419" s="223"/>
      <c r="D419" s="223"/>
      <c r="E419" s="223"/>
      <c r="F419" s="223"/>
      <c r="G419" s="223"/>
      <c r="H419" s="223"/>
      <c r="I419" s="223"/>
      <c r="J419" s="223"/>
      <c r="K419" s="223"/>
      <c r="L419" s="223"/>
      <c r="M419" s="223"/>
      <c r="N419" s="223"/>
      <c r="O419" s="223"/>
      <c r="P419" s="223"/>
      <c r="Q419" s="223"/>
      <c r="R419" s="223"/>
      <c r="S419" s="223"/>
      <c r="T419" s="223"/>
      <c r="U419" s="223"/>
      <c r="V419" s="223"/>
      <c r="W419" s="223"/>
      <c r="X419" s="223"/>
      <c r="Y419" s="223"/>
      <c r="Z419" s="223"/>
    </row>
    <row r="420" ht="14.25" customHeight="1">
      <c r="A420" s="223"/>
      <c r="B420" s="223"/>
      <c r="C420" s="223"/>
      <c r="D420" s="223"/>
      <c r="E420" s="223"/>
      <c r="F420" s="223"/>
      <c r="G420" s="223"/>
      <c r="H420" s="223"/>
      <c r="I420" s="223"/>
      <c r="J420" s="223"/>
      <c r="K420" s="223"/>
      <c r="L420" s="223"/>
      <c r="M420" s="223"/>
      <c r="N420" s="223"/>
      <c r="O420" s="223"/>
      <c r="P420" s="223"/>
      <c r="Q420" s="223"/>
      <c r="R420" s="223"/>
      <c r="S420" s="223"/>
      <c r="T420" s="223"/>
      <c r="U420" s="223"/>
      <c r="V420" s="223"/>
      <c r="W420" s="223"/>
      <c r="X420" s="223"/>
      <c r="Y420" s="223"/>
      <c r="Z420" s="223"/>
    </row>
    <row r="421" ht="14.25" customHeight="1">
      <c r="A421" s="223"/>
      <c r="B421" s="223"/>
      <c r="C421" s="223"/>
      <c r="D421" s="223"/>
      <c r="E421" s="223"/>
      <c r="F421" s="223"/>
      <c r="G421" s="223"/>
      <c r="H421" s="223"/>
      <c r="I421" s="223"/>
      <c r="J421" s="223"/>
      <c r="K421" s="223"/>
      <c r="L421" s="223"/>
      <c r="M421" s="223"/>
      <c r="N421" s="223"/>
      <c r="O421" s="223"/>
      <c r="P421" s="223"/>
      <c r="Q421" s="223"/>
      <c r="R421" s="223"/>
      <c r="S421" s="223"/>
      <c r="T421" s="223"/>
      <c r="U421" s="223"/>
      <c r="V421" s="223"/>
      <c r="W421" s="223"/>
      <c r="X421" s="223"/>
      <c r="Y421" s="223"/>
      <c r="Z421" s="223"/>
    </row>
    <row r="422" ht="14.25" customHeight="1">
      <c r="A422" s="223"/>
      <c r="B422" s="223"/>
      <c r="C422" s="223"/>
      <c r="D422" s="223"/>
      <c r="E422" s="223"/>
      <c r="F422" s="223"/>
      <c r="G422" s="223"/>
      <c r="H422" s="223"/>
      <c r="I422" s="223"/>
      <c r="J422" s="223"/>
      <c r="K422" s="223"/>
      <c r="L422" s="223"/>
      <c r="M422" s="223"/>
      <c r="N422" s="223"/>
      <c r="O422" s="223"/>
      <c r="P422" s="223"/>
      <c r="Q422" s="223"/>
      <c r="R422" s="223"/>
      <c r="S422" s="223"/>
      <c r="T422" s="223"/>
      <c r="U422" s="223"/>
      <c r="V422" s="223"/>
      <c r="W422" s="223"/>
      <c r="X422" s="223"/>
      <c r="Y422" s="223"/>
      <c r="Z422" s="223"/>
    </row>
    <row r="423" ht="14.25" customHeight="1">
      <c r="A423" s="223"/>
      <c r="B423" s="223"/>
      <c r="C423" s="223"/>
      <c r="D423" s="223"/>
      <c r="E423" s="223"/>
      <c r="F423" s="223"/>
      <c r="G423" s="223"/>
      <c r="H423" s="223"/>
      <c r="I423" s="223"/>
      <c r="J423" s="223"/>
      <c r="K423" s="223"/>
      <c r="L423" s="223"/>
      <c r="M423" s="223"/>
      <c r="N423" s="223"/>
      <c r="O423" s="223"/>
      <c r="P423" s="223"/>
      <c r="Q423" s="223"/>
      <c r="R423" s="223"/>
      <c r="S423" s="223"/>
      <c r="T423" s="223"/>
      <c r="U423" s="223"/>
      <c r="V423" s="223"/>
      <c r="W423" s="223"/>
      <c r="X423" s="223"/>
      <c r="Y423" s="223"/>
      <c r="Z423" s="223"/>
    </row>
    <row r="424" ht="14.25" customHeight="1">
      <c r="A424" s="223"/>
      <c r="B424" s="223"/>
      <c r="C424" s="223"/>
      <c r="D424" s="223"/>
      <c r="E424" s="223"/>
      <c r="F424" s="223"/>
      <c r="G424" s="223"/>
      <c r="H424" s="223"/>
      <c r="I424" s="223"/>
      <c r="J424" s="223"/>
      <c r="K424" s="223"/>
      <c r="L424" s="223"/>
      <c r="M424" s="223"/>
      <c r="N424" s="223"/>
      <c r="O424" s="223"/>
      <c r="P424" s="223"/>
      <c r="Q424" s="223"/>
      <c r="R424" s="223"/>
      <c r="S424" s="223"/>
      <c r="T424" s="223"/>
      <c r="U424" s="223"/>
      <c r="V424" s="223"/>
      <c r="W424" s="223"/>
      <c r="X424" s="223"/>
      <c r="Y424" s="223"/>
      <c r="Z424" s="223"/>
    </row>
    <row r="425" ht="14.25" customHeight="1">
      <c r="A425" s="223"/>
      <c r="B425" s="223"/>
      <c r="C425" s="223"/>
      <c r="D425" s="223"/>
      <c r="E425" s="223"/>
      <c r="F425" s="223"/>
      <c r="G425" s="223"/>
      <c r="H425" s="223"/>
      <c r="I425" s="223"/>
      <c r="J425" s="223"/>
      <c r="K425" s="223"/>
      <c r="L425" s="223"/>
      <c r="M425" s="223"/>
      <c r="N425" s="223"/>
      <c r="O425" s="223"/>
      <c r="P425" s="223"/>
      <c r="Q425" s="223"/>
      <c r="R425" s="223"/>
      <c r="S425" s="223"/>
      <c r="T425" s="223"/>
      <c r="U425" s="223"/>
      <c r="V425" s="223"/>
      <c r="W425" s="223"/>
      <c r="X425" s="223"/>
      <c r="Y425" s="223"/>
      <c r="Z425" s="223"/>
    </row>
    <row r="426" ht="14.25" customHeight="1">
      <c r="A426" s="223"/>
      <c r="B426" s="223"/>
      <c r="C426" s="223"/>
      <c r="D426" s="223"/>
      <c r="E426" s="223"/>
      <c r="F426" s="223"/>
      <c r="G426" s="223"/>
      <c r="H426" s="223"/>
      <c r="I426" s="223"/>
      <c r="J426" s="223"/>
      <c r="K426" s="223"/>
      <c r="L426" s="223"/>
      <c r="M426" s="223"/>
      <c r="N426" s="223"/>
      <c r="O426" s="223"/>
      <c r="P426" s="223"/>
      <c r="Q426" s="223"/>
      <c r="R426" s="223"/>
      <c r="S426" s="223"/>
      <c r="T426" s="223"/>
      <c r="U426" s="223"/>
      <c r="V426" s="223"/>
      <c r="W426" s="223"/>
      <c r="X426" s="223"/>
      <c r="Y426" s="223"/>
      <c r="Z426" s="223"/>
    </row>
    <row r="427" ht="14.25" customHeight="1">
      <c r="A427" s="223"/>
      <c r="B427" s="223"/>
      <c r="C427" s="223"/>
      <c r="D427" s="223"/>
      <c r="E427" s="223"/>
      <c r="F427" s="223"/>
      <c r="G427" s="223"/>
      <c r="H427" s="223"/>
      <c r="I427" s="223"/>
      <c r="J427" s="223"/>
      <c r="K427" s="223"/>
      <c r="L427" s="223"/>
      <c r="M427" s="223"/>
      <c r="N427" s="223"/>
      <c r="O427" s="223"/>
      <c r="P427" s="223"/>
      <c r="Q427" s="223"/>
      <c r="R427" s="223"/>
      <c r="S427" s="223"/>
      <c r="T427" s="223"/>
      <c r="U427" s="223"/>
      <c r="V427" s="223"/>
      <c r="W427" s="223"/>
      <c r="X427" s="223"/>
      <c r="Y427" s="223"/>
      <c r="Z427" s="223"/>
    </row>
    <row r="428" ht="14.25" customHeight="1">
      <c r="A428" s="223"/>
      <c r="B428" s="223"/>
      <c r="C428" s="223"/>
      <c r="D428" s="223"/>
      <c r="E428" s="223"/>
      <c r="F428" s="223"/>
      <c r="G428" s="223"/>
      <c r="H428" s="223"/>
      <c r="I428" s="223"/>
      <c r="J428" s="223"/>
      <c r="K428" s="223"/>
      <c r="L428" s="223"/>
      <c r="M428" s="223"/>
      <c r="N428" s="223"/>
      <c r="O428" s="223"/>
      <c r="P428" s="223"/>
      <c r="Q428" s="223"/>
      <c r="R428" s="223"/>
      <c r="S428" s="223"/>
      <c r="T428" s="223"/>
      <c r="U428" s="223"/>
      <c r="V428" s="223"/>
      <c r="W428" s="223"/>
      <c r="X428" s="223"/>
      <c r="Y428" s="223"/>
      <c r="Z428" s="223"/>
    </row>
    <row r="429" ht="14.25" customHeight="1">
      <c r="A429" s="223"/>
      <c r="B429" s="223"/>
      <c r="C429" s="223"/>
      <c r="D429" s="223"/>
      <c r="E429" s="223"/>
      <c r="F429" s="223"/>
      <c r="G429" s="223"/>
      <c r="H429" s="223"/>
      <c r="I429" s="223"/>
      <c r="J429" s="223"/>
      <c r="K429" s="223"/>
      <c r="L429" s="223"/>
      <c r="M429" s="223"/>
      <c r="N429" s="223"/>
      <c r="O429" s="223"/>
      <c r="P429" s="223"/>
      <c r="Q429" s="223"/>
      <c r="R429" s="223"/>
      <c r="S429" s="223"/>
      <c r="T429" s="223"/>
      <c r="U429" s="223"/>
      <c r="V429" s="223"/>
      <c r="W429" s="223"/>
      <c r="X429" s="223"/>
      <c r="Y429" s="223"/>
      <c r="Z429" s="223"/>
    </row>
    <row r="430" ht="14.25" customHeight="1">
      <c r="A430" s="223"/>
      <c r="B430" s="223"/>
      <c r="C430" s="223"/>
      <c r="D430" s="223"/>
      <c r="E430" s="223"/>
      <c r="F430" s="223"/>
      <c r="G430" s="223"/>
      <c r="H430" s="223"/>
      <c r="I430" s="223"/>
      <c r="J430" s="223"/>
      <c r="K430" s="223"/>
      <c r="L430" s="223"/>
      <c r="M430" s="223"/>
      <c r="N430" s="223"/>
      <c r="O430" s="223"/>
      <c r="P430" s="223"/>
      <c r="Q430" s="223"/>
      <c r="R430" s="223"/>
      <c r="S430" s="223"/>
      <c r="T430" s="223"/>
      <c r="U430" s="223"/>
      <c r="V430" s="223"/>
      <c r="W430" s="223"/>
      <c r="X430" s="223"/>
      <c r="Y430" s="223"/>
      <c r="Z430" s="223"/>
    </row>
    <row r="431" ht="14.25" customHeight="1">
      <c r="A431" s="223"/>
      <c r="B431" s="223"/>
      <c r="C431" s="223"/>
      <c r="D431" s="223"/>
      <c r="E431" s="223"/>
      <c r="F431" s="223"/>
      <c r="G431" s="223"/>
      <c r="H431" s="223"/>
      <c r="I431" s="223"/>
      <c r="J431" s="223"/>
      <c r="K431" s="223"/>
      <c r="L431" s="223"/>
      <c r="M431" s="223"/>
      <c r="N431" s="223"/>
      <c r="O431" s="223"/>
      <c r="P431" s="223"/>
      <c r="Q431" s="223"/>
      <c r="R431" s="223"/>
      <c r="S431" s="223"/>
      <c r="T431" s="223"/>
      <c r="U431" s="223"/>
      <c r="V431" s="223"/>
      <c r="W431" s="223"/>
      <c r="X431" s="223"/>
      <c r="Y431" s="223"/>
      <c r="Z431" s="223"/>
    </row>
    <row r="432" ht="14.25" customHeight="1">
      <c r="A432" s="223"/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223"/>
      <c r="T432" s="223"/>
      <c r="U432" s="223"/>
      <c r="V432" s="223"/>
      <c r="W432" s="223"/>
      <c r="X432" s="223"/>
      <c r="Y432" s="223"/>
      <c r="Z432" s="223"/>
    </row>
    <row r="433" ht="14.25" customHeight="1">
      <c r="A433" s="223"/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223"/>
      <c r="T433" s="223"/>
      <c r="U433" s="223"/>
      <c r="V433" s="223"/>
      <c r="W433" s="223"/>
      <c r="X433" s="223"/>
      <c r="Y433" s="223"/>
      <c r="Z433" s="223"/>
    </row>
    <row r="434" ht="14.25" customHeight="1">
      <c r="A434" s="223"/>
      <c r="B434" s="223"/>
      <c r="C434" s="223"/>
      <c r="D434" s="223"/>
      <c r="E434" s="223"/>
      <c r="F434" s="223"/>
      <c r="G434" s="223"/>
      <c r="H434" s="223"/>
      <c r="I434" s="223"/>
      <c r="J434" s="223"/>
      <c r="K434" s="223"/>
      <c r="L434" s="223"/>
      <c r="M434" s="223"/>
      <c r="N434" s="223"/>
      <c r="O434" s="223"/>
      <c r="P434" s="223"/>
      <c r="Q434" s="223"/>
      <c r="R434" s="223"/>
      <c r="S434" s="223"/>
      <c r="T434" s="223"/>
      <c r="U434" s="223"/>
      <c r="V434" s="223"/>
      <c r="W434" s="223"/>
      <c r="X434" s="223"/>
      <c r="Y434" s="223"/>
      <c r="Z434" s="223"/>
    </row>
    <row r="435" ht="14.25" customHeight="1">
      <c r="A435" s="223"/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223"/>
      <c r="T435" s="223"/>
      <c r="U435" s="223"/>
      <c r="V435" s="223"/>
      <c r="W435" s="223"/>
      <c r="X435" s="223"/>
      <c r="Y435" s="223"/>
      <c r="Z435" s="223"/>
    </row>
    <row r="436" ht="14.25" customHeight="1">
      <c r="A436" s="223"/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223"/>
      <c r="T436" s="223"/>
      <c r="U436" s="223"/>
      <c r="V436" s="223"/>
      <c r="W436" s="223"/>
      <c r="X436" s="223"/>
      <c r="Y436" s="223"/>
      <c r="Z436" s="223"/>
    </row>
    <row r="437" ht="14.25" customHeight="1">
      <c r="A437" s="223"/>
      <c r="B437" s="223"/>
      <c r="C437" s="223"/>
      <c r="D437" s="223"/>
      <c r="E437" s="223"/>
      <c r="F437" s="223"/>
      <c r="G437" s="223"/>
      <c r="H437" s="223"/>
      <c r="I437" s="223"/>
      <c r="J437" s="223"/>
      <c r="K437" s="223"/>
      <c r="L437" s="223"/>
      <c r="M437" s="223"/>
      <c r="N437" s="223"/>
      <c r="O437" s="223"/>
      <c r="P437" s="223"/>
      <c r="Q437" s="223"/>
      <c r="R437" s="223"/>
      <c r="S437" s="223"/>
      <c r="T437" s="223"/>
      <c r="U437" s="223"/>
      <c r="V437" s="223"/>
      <c r="W437" s="223"/>
      <c r="X437" s="223"/>
      <c r="Y437" s="223"/>
      <c r="Z437" s="223"/>
    </row>
    <row r="438" ht="14.25" customHeight="1">
      <c r="A438" s="223"/>
      <c r="B438" s="223"/>
      <c r="C438" s="223"/>
      <c r="D438" s="223"/>
      <c r="E438" s="223"/>
      <c r="F438" s="223"/>
      <c r="G438" s="223"/>
      <c r="H438" s="223"/>
      <c r="I438" s="223"/>
      <c r="J438" s="223"/>
      <c r="K438" s="223"/>
      <c r="L438" s="223"/>
      <c r="M438" s="223"/>
      <c r="N438" s="223"/>
      <c r="O438" s="223"/>
      <c r="P438" s="223"/>
      <c r="Q438" s="223"/>
      <c r="R438" s="223"/>
      <c r="S438" s="223"/>
      <c r="T438" s="223"/>
      <c r="U438" s="223"/>
      <c r="V438" s="223"/>
      <c r="W438" s="223"/>
      <c r="X438" s="223"/>
      <c r="Y438" s="223"/>
      <c r="Z438" s="223"/>
    </row>
    <row r="439" ht="14.25" customHeight="1">
      <c r="A439" s="223"/>
      <c r="B439" s="223"/>
      <c r="C439" s="223"/>
      <c r="D439" s="223"/>
      <c r="E439" s="223"/>
      <c r="F439" s="223"/>
      <c r="G439" s="223"/>
      <c r="H439" s="223"/>
      <c r="I439" s="223"/>
      <c r="J439" s="223"/>
      <c r="K439" s="223"/>
      <c r="L439" s="223"/>
      <c r="M439" s="223"/>
      <c r="N439" s="223"/>
      <c r="O439" s="223"/>
      <c r="P439" s="223"/>
      <c r="Q439" s="223"/>
      <c r="R439" s="223"/>
      <c r="S439" s="223"/>
      <c r="T439" s="223"/>
      <c r="U439" s="223"/>
      <c r="V439" s="223"/>
      <c r="W439" s="223"/>
      <c r="X439" s="223"/>
      <c r="Y439" s="223"/>
      <c r="Z439" s="223"/>
    </row>
    <row r="440" ht="14.25" customHeight="1">
      <c r="A440" s="223"/>
      <c r="B440" s="223"/>
      <c r="C440" s="223"/>
      <c r="D440" s="223"/>
      <c r="E440" s="223"/>
      <c r="F440" s="223"/>
      <c r="G440" s="223"/>
      <c r="H440" s="223"/>
      <c r="I440" s="223"/>
      <c r="J440" s="223"/>
      <c r="K440" s="223"/>
      <c r="L440" s="223"/>
      <c r="M440" s="223"/>
      <c r="N440" s="223"/>
      <c r="O440" s="223"/>
      <c r="P440" s="223"/>
      <c r="Q440" s="223"/>
      <c r="R440" s="223"/>
      <c r="S440" s="223"/>
      <c r="T440" s="223"/>
      <c r="U440" s="223"/>
      <c r="V440" s="223"/>
      <c r="W440" s="223"/>
      <c r="X440" s="223"/>
      <c r="Y440" s="223"/>
      <c r="Z440" s="223"/>
    </row>
    <row r="441" ht="14.25" customHeight="1">
      <c r="A441" s="223"/>
      <c r="B441" s="223"/>
      <c r="C441" s="223"/>
      <c r="D441" s="223"/>
      <c r="E441" s="223"/>
      <c r="F441" s="223"/>
      <c r="G441" s="223"/>
      <c r="H441" s="223"/>
      <c r="I441" s="223"/>
      <c r="J441" s="223"/>
      <c r="K441" s="223"/>
      <c r="L441" s="223"/>
      <c r="M441" s="223"/>
      <c r="N441" s="223"/>
      <c r="O441" s="223"/>
      <c r="P441" s="223"/>
      <c r="Q441" s="223"/>
      <c r="R441" s="223"/>
      <c r="S441" s="223"/>
      <c r="T441" s="223"/>
      <c r="U441" s="223"/>
      <c r="V441" s="223"/>
      <c r="W441" s="223"/>
      <c r="X441" s="223"/>
      <c r="Y441" s="223"/>
      <c r="Z441" s="223"/>
    </row>
    <row r="442" ht="14.25" customHeight="1">
      <c r="A442" s="223"/>
      <c r="B442" s="223"/>
      <c r="C442" s="223"/>
      <c r="D442" s="223"/>
      <c r="E442" s="223"/>
      <c r="F442" s="223"/>
      <c r="G442" s="223"/>
      <c r="H442" s="223"/>
      <c r="I442" s="223"/>
      <c r="J442" s="223"/>
      <c r="K442" s="223"/>
      <c r="L442" s="223"/>
      <c r="M442" s="223"/>
      <c r="N442" s="223"/>
      <c r="O442" s="223"/>
      <c r="P442" s="223"/>
      <c r="Q442" s="223"/>
      <c r="R442" s="223"/>
      <c r="S442" s="223"/>
      <c r="T442" s="223"/>
      <c r="U442" s="223"/>
      <c r="V442" s="223"/>
      <c r="W442" s="223"/>
      <c r="X442" s="223"/>
      <c r="Y442" s="223"/>
      <c r="Z442" s="223"/>
    </row>
    <row r="443" ht="14.25" customHeight="1">
      <c r="A443" s="223"/>
      <c r="B443" s="223"/>
      <c r="C443" s="223"/>
      <c r="D443" s="223"/>
      <c r="E443" s="223"/>
      <c r="F443" s="223"/>
      <c r="G443" s="223"/>
      <c r="H443" s="223"/>
      <c r="I443" s="223"/>
      <c r="J443" s="223"/>
      <c r="K443" s="223"/>
      <c r="L443" s="223"/>
      <c r="M443" s="223"/>
      <c r="N443" s="223"/>
      <c r="O443" s="223"/>
      <c r="P443" s="223"/>
      <c r="Q443" s="223"/>
      <c r="R443" s="223"/>
      <c r="S443" s="223"/>
      <c r="T443" s="223"/>
      <c r="U443" s="223"/>
      <c r="V443" s="223"/>
      <c r="W443" s="223"/>
      <c r="X443" s="223"/>
      <c r="Y443" s="223"/>
      <c r="Z443" s="223"/>
    </row>
    <row r="444" ht="14.25" customHeight="1">
      <c r="A444" s="223"/>
      <c r="B444" s="223"/>
      <c r="C444" s="223"/>
      <c r="D444" s="223"/>
      <c r="E444" s="223"/>
      <c r="F444" s="223"/>
      <c r="G444" s="223"/>
      <c r="H444" s="223"/>
      <c r="I444" s="223"/>
      <c r="J444" s="223"/>
      <c r="K444" s="223"/>
      <c r="L444" s="223"/>
      <c r="M444" s="223"/>
      <c r="N444" s="223"/>
      <c r="O444" s="223"/>
      <c r="P444" s="223"/>
      <c r="Q444" s="223"/>
      <c r="R444" s="223"/>
      <c r="S444" s="223"/>
      <c r="T444" s="223"/>
      <c r="U444" s="223"/>
      <c r="V444" s="223"/>
      <c r="W444" s="223"/>
      <c r="X444" s="223"/>
      <c r="Y444" s="223"/>
      <c r="Z444" s="223"/>
    </row>
    <row r="445" ht="14.25" customHeight="1">
      <c r="A445" s="223"/>
      <c r="B445" s="223"/>
      <c r="C445" s="223"/>
      <c r="D445" s="223"/>
      <c r="E445" s="223"/>
      <c r="F445" s="223"/>
      <c r="G445" s="223"/>
      <c r="H445" s="223"/>
      <c r="I445" s="223"/>
      <c r="J445" s="223"/>
      <c r="K445" s="223"/>
      <c r="L445" s="223"/>
      <c r="M445" s="223"/>
      <c r="N445" s="223"/>
      <c r="O445" s="223"/>
      <c r="P445" s="223"/>
      <c r="Q445" s="223"/>
      <c r="R445" s="223"/>
      <c r="S445" s="223"/>
      <c r="T445" s="223"/>
      <c r="U445" s="223"/>
      <c r="V445" s="223"/>
      <c r="W445" s="223"/>
      <c r="X445" s="223"/>
      <c r="Y445" s="223"/>
      <c r="Z445" s="223"/>
    </row>
    <row r="446" ht="14.25" customHeight="1">
      <c r="A446" s="223"/>
      <c r="B446" s="223"/>
      <c r="C446" s="223"/>
      <c r="D446" s="223"/>
      <c r="E446" s="223"/>
      <c r="F446" s="223"/>
      <c r="G446" s="223"/>
      <c r="H446" s="223"/>
      <c r="I446" s="223"/>
      <c r="J446" s="223"/>
      <c r="K446" s="223"/>
      <c r="L446" s="223"/>
      <c r="M446" s="223"/>
      <c r="N446" s="223"/>
      <c r="O446" s="223"/>
      <c r="P446" s="223"/>
      <c r="Q446" s="223"/>
      <c r="R446" s="223"/>
      <c r="S446" s="223"/>
      <c r="T446" s="223"/>
      <c r="U446" s="223"/>
      <c r="V446" s="223"/>
      <c r="W446" s="223"/>
      <c r="X446" s="223"/>
      <c r="Y446" s="223"/>
      <c r="Z446" s="223"/>
    </row>
    <row r="447" ht="14.25" customHeight="1">
      <c r="A447" s="223"/>
      <c r="B447" s="223"/>
      <c r="C447" s="223"/>
      <c r="D447" s="223"/>
      <c r="E447" s="223"/>
      <c r="F447" s="223"/>
      <c r="G447" s="223"/>
      <c r="H447" s="223"/>
      <c r="I447" s="223"/>
      <c r="J447" s="223"/>
      <c r="K447" s="223"/>
      <c r="L447" s="223"/>
      <c r="M447" s="223"/>
      <c r="N447" s="223"/>
      <c r="O447" s="223"/>
      <c r="P447" s="223"/>
      <c r="Q447" s="223"/>
      <c r="R447" s="223"/>
      <c r="S447" s="223"/>
      <c r="T447" s="223"/>
      <c r="U447" s="223"/>
      <c r="V447" s="223"/>
      <c r="W447" s="223"/>
      <c r="X447" s="223"/>
      <c r="Y447" s="223"/>
      <c r="Z447" s="223"/>
    </row>
    <row r="448" ht="14.25" customHeight="1">
      <c r="A448" s="223"/>
      <c r="B448" s="223"/>
      <c r="C448" s="223"/>
      <c r="D448" s="223"/>
      <c r="E448" s="223"/>
      <c r="F448" s="223"/>
      <c r="G448" s="223"/>
      <c r="H448" s="223"/>
      <c r="I448" s="223"/>
      <c r="J448" s="223"/>
      <c r="K448" s="223"/>
      <c r="L448" s="223"/>
      <c r="M448" s="223"/>
      <c r="N448" s="223"/>
      <c r="O448" s="223"/>
      <c r="P448" s="223"/>
      <c r="Q448" s="223"/>
      <c r="R448" s="223"/>
      <c r="S448" s="223"/>
      <c r="T448" s="223"/>
      <c r="U448" s="223"/>
      <c r="V448" s="223"/>
      <c r="W448" s="223"/>
      <c r="X448" s="223"/>
      <c r="Y448" s="223"/>
      <c r="Z448" s="223"/>
    </row>
    <row r="449" ht="14.25" customHeight="1">
      <c r="A449" s="223"/>
      <c r="B449" s="223"/>
      <c r="C449" s="223"/>
      <c r="D449" s="223"/>
      <c r="E449" s="223"/>
      <c r="F449" s="223"/>
      <c r="G449" s="223"/>
      <c r="H449" s="223"/>
      <c r="I449" s="223"/>
      <c r="J449" s="223"/>
      <c r="K449" s="223"/>
      <c r="L449" s="223"/>
      <c r="M449" s="223"/>
      <c r="N449" s="223"/>
      <c r="O449" s="223"/>
      <c r="P449" s="223"/>
      <c r="Q449" s="223"/>
      <c r="R449" s="223"/>
      <c r="S449" s="223"/>
      <c r="T449" s="223"/>
      <c r="U449" s="223"/>
      <c r="V449" s="223"/>
      <c r="W449" s="223"/>
      <c r="X449" s="223"/>
      <c r="Y449" s="223"/>
      <c r="Z449" s="223"/>
    </row>
    <row r="450" ht="14.25" customHeight="1">
      <c r="A450" s="223"/>
      <c r="B450" s="223"/>
      <c r="C450" s="223"/>
      <c r="D450" s="223"/>
      <c r="E450" s="223"/>
      <c r="F450" s="223"/>
      <c r="G450" s="223"/>
      <c r="H450" s="223"/>
      <c r="I450" s="223"/>
      <c r="J450" s="223"/>
      <c r="K450" s="223"/>
      <c r="L450" s="223"/>
      <c r="M450" s="223"/>
      <c r="N450" s="223"/>
      <c r="O450" s="223"/>
      <c r="P450" s="223"/>
      <c r="Q450" s="223"/>
      <c r="R450" s="223"/>
      <c r="S450" s="223"/>
      <c r="T450" s="223"/>
      <c r="U450" s="223"/>
      <c r="V450" s="223"/>
      <c r="W450" s="223"/>
      <c r="X450" s="223"/>
      <c r="Y450" s="223"/>
      <c r="Z450" s="223"/>
    </row>
    <row r="451" ht="14.25" customHeight="1">
      <c r="A451" s="223"/>
      <c r="B451" s="223"/>
      <c r="C451" s="223"/>
      <c r="D451" s="223"/>
      <c r="E451" s="223"/>
      <c r="F451" s="223"/>
      <c r="G451" s="223"/>
      <c r="H451" s="223"/>
      <c r="I451" s="223"/>
      <c r="J451" s="223"/>
      <c r="K451" s="223"/>
      <c r="L451" s="223"/>
      <c r="M451" s="223"/>
      <c r="N451" s="223"/>
      <c r="O451" s="223"/>
      <c r="P451" s="223"/>
      <c r="Q451" s="223"/>
      <c r="R451" s="223"/>
      <c r="S451" s="223"/>
      <c r="T451" s="223"/>
      <c r="U451" s="223"/>
      <c r="V451" s="223"/>
      <c r="W451" s="223"/>
      <c r="X451" s="223"/>
      <c r="Y451" s="223"/>
      <c r="Z451" s="223"/>
    </row>
    <row r="452" ht="14.25" customHeight="1">
      <c r="A452" s="223"/>
      <c r="B452" s="223"/>
      <c r="C452" s="223"/>
      <c r="D452" s="223"/>
      <c r="E452" s="223"/>
      <c r="F452" s="223"/>
      <c r="G452" s="223"/>
      <c r="H452" s="223"/>
      <c r="I452" s="223"/>
      <c r="J452" s="223"/>
      <c r="K452" s="223"/>
      <c r="L452" s="223"/>
      <c r="M452" s="223"/>
      <c r="N452" s="223"/>
      <c r="O452" s="223"/>
      <c r="P452" s="223"/>
      <c r="Q452" s="223"/>
      <c r="R452" s="223"/>
      <c r="S452" s="223"/>
      <c r="T452" s="223"/>
      <c r="U452" s="223"/>
      <c r="V452" s="223"/>
      <c r="W452" s="223"/>
      <c r="X452" s="223"/>
      <c r="Y452" s="223"/>
      <c r="Z452" s="223"/>
    </row>
    <row r="453" ht="14.25" customHeight="1">
      <c r="A453" s="223"/>
      <c r="B453" s="223"/>
      <c r="C453" s="223"/>
      <c r="D453" s="223"/>
      <c r="E453" s="223"/>
      <c r="F453" s="223"/>
      <c r="G453" s="223"/>
      <c r="H453" s="223"/>
      <c r="I453" s="223"/>
      <c r="J453" s="223"/>
      <c r="K453" s="223"/>
      <c r="L453" s="223"/>
      <c r="M453" s="223"/>
      <c r="N453" s="223"/>
      <c r="O453" s="223"/>
      <c r="P453" s="223"/>
      <c r="Q453" s="223"/>
      <c r="R453" s="223"/>
      <c r="S453" s="223"/>
      <c r="T453" s="223"/>
      <c r="U453" s="223"/>
      <c r="V453" s="223"/>
      <c r="W453" s="223"/>
      <c r="X453" s="223"/>
      <c r="Y453" s="223"/>
      <c r="Z453" s="223"/>
    </row>
    <row r="454" ht="14.25" customHeight="1">
      <c r="A454" s="223"/>
      <c r="B454" s="223"/>
      <c r="C454" s="223"/>
      <c r="D454" s="223"/>
      <c r="E454" s="223"/>
      <c r="F454" s="223"/>
      <c r="G454" s="223"/>
      <c r="H454" s="223"/>
      <c r="I454" s="223"/>
      <c r="J454" s="223"/>
      <c r="K454" s="223"/>
      <c r="L454" s="223"/>
      <c r="M454" s="223"/>
      <c r="N454" s="223"/>
      <c r="O454" s="223"/>
      <c r="P454" s="223"/>
      <c r="Q454" s="223"/>
      <c r="R454" s="223"/>
      <c r="S454" s="223"/>
      <c r="T454" s="223"/>
      <c r="U454" s="223"/>
      <c r="V454" s="223"/>
      <c r="W454" s="223"/>
      <c r="X454" s="223"/>
      <c r="Y454" s="223"/>
      <c r="Z454" s="223"/>
    </row>
    <row r="455" ht="14.25" customHeight="1">
      <c r="A455" s="223"/>
      <c r="B455" s="223"/>
      <c r="C455" s="223"/>
      <c r="D455" s="223"/>
      <c r="E455" s="223"/>
      <c r="F455" s="223"/>
      <c r="G455" s="223"/>
      <c r="H455" s="223"/>
      <c r="I455" s="223"/>
      <c r="J455" s="223"/>
      <c r="K455" s="223"/>
      <c r="L455" s="223"/>
      <c r="M455" s="223"/>
      <c r="N455" s="223"/>
      <c r="O455" s="223"/>
      <c r="P455" s="223"/>
      <c r="Q455" s="223"/>
      <c r="R455" s="223"/>
      <c r="S455" s="223"/>
      <c r="T455" s="223"/>
      <c r="U455" s="223"/>
      <c r="V455" s="223"/>
      <c r="W455" s="223"/>
      <c r="X455" s="223"/>
      <c r="Y455" s="223"/>
      <c r="Z455" s="223"/>
    </row>
    <row r="456" ht="14.25" customHeight="1">
      <c r="A456" s="223"/>
      <c r="B456" s="223"/>
      <c r="C456" s="223"/>
      <c r="D456" s="223"/>
      <c r="E456" s="223"/>
      <c r="F456" s="223"/>
      <c r="G456" s="223"/>
      <c r="H456" s="223"/>
      <c r="I456" s="223"/>
      <c r="J456" s="223"/>
      <c r="K456" s="223"/>
      <c r="L456" s="223"/>
      <c r="M456" s="223"/>
      <c r="N456" s="223"/>
      <c r="O456" s="223"/>
      <c r="P456" s="223"/>
      <c r="Q456" s="223"/>
      <c r="R456" s="223"/>
      <c r="S456" s="223"/>
      <c r="T456" s="223"/>
      <c r="U456" s="223"/>
      <c r="V456" s="223"/>
      <c r="W456" s="223"/>
      <c r="X456" s="223"/>
      <c r="Y456" s="223"/>
      <c r="Z456" s="223"/>
    </row>
    <row r="457" ht="14.25" customHeight="1">
      <c r="A457" s="223"/>
      <c r="B457" s="223"/>
      <c r="C457" s="223"/>
      <c r="D457" s="223"/>
      <c r="E457" s="223"/>
      <c r="F457" s="223"/>
      <c r="G457" s="223"/>
      <c r="H457" s="223"/>
      <c r="I457" s="223"/>
      <c r="J457" s="223"/>
      <c r="K457" s="223"/>
      <c r="L457" s="223"/>
      <c r="M457" s="223"/>
      <c r="N457" s="223"/>
      <c r="O457" s="223"/>
      <c r="P457" s="223"/>
      <c r="Q457" s="223"/>
      <c r="R457" s="223"/>
      <c r="S457" s="223"/>
      <c r="T457" s="223"/>
      <c r="U457" s="223"/>
      <c r="V457" s="223"/>
      <c r="W457" s="223"/>
      <c r="X457" s="223"/>
      <c r="Y457" s="223"/>
      <c r="Z457" s="223"/>
    </row>
    <row r="458" ht="14.25" customHeight="1">
      <c r="A458" s="223"/>
      <c r="B458" s="223"/>
      <c r="C458" s="223"/>
      <c r="D458" s="223"/>
      <c r="E458" s="223"/>
      <c r="F458" s="223"/>
      <c r="G458" s="223"/>
      <c r="H458" s="223"/>
      <c r="I458" s="223"/>
      <c r="J458" s="223"/>
      <c r="K458" s="223"/>
      <c r="L458" s="223"/>
      <c r="M458" s="223"/>
      <c r="N458" s="223"/>
      <c r="O458" s="223"/>
      <c r="P458" s="223"/>
      <c r="Q458" s="223"/>
      <c r="R458" s="223"/>
      <c r="S458" s="223"/>
      <c r="T458" s="223"/>
      <c r="U458" s="223"/>
      <c r="V458" s="223"/>
      <c r="W458" s="223"/>
      <c r="X458" s="223"/>
      <c r="Y458" s="223"/>
      <c r="Z458" s="223"/>
    </row>
    <row r="459" ht="14.25" customHeight="1">
      <c r="A459" s="223"/>
      <c r="B459" s="223"/>
      <c r="C459" s="223"/>
      <c r="D459" s="223"/>
      <c r="E459" s="223"/>
      <c r="F459" s="223"/>
      <c r="G459" s="223"/>
      <c r="H459" s="223"/>
      <c r="I459" s="223"/>
      <c r="J459" s="223"/>
      <c r="K459" s="223"/>
      <c r="L459" s="223"/>
      <c r="M459" s="223"/>
      <c r="N459" s="223"/>
      <c r="O459" s="223"/>
      <c r="P459" s="223"/>
      <c r="Q459" s="223"/>
      <c r="R459" s="223"/>
      <c r="S459" s="223"/>
      <c r="T459" s="223"/>
      <c r="U459" s="223"/>
      <c r="V459" s="223"/>
      <c r="W459" s="223"/>
      <c r="X459" s="223"/>
      <c r="Y459" s="223"/>
      <c r="Z459" s="223"/>
    </row>
    <row r="460" ht="14.25" customHeight="1">
      <c r="A460" s="223"/>
      <c r="B460" s="223"/>
      <c r="C460" s="223"/>
      <c r="D460" s="223"/>
      <c r="E460" s="223"/>
      <c r="F460" s="223"/>
      <c r="G460" s="223"/>
      <c r="H460" s="223"/>
      <c r="I460" s="223"/>
      <c r="J460" s="223"/>
      <c r="K460" s="223"/>
      <c r="L460" s="223"/>
      <c r="M460" s="223"/>
      <c r="N460" s="223"/>
      <c r="O460" s="223"/>
      <c r="P460" s="223"/>
      <c r="Q460" s="223"/>
      <c r="R460" s="223"/>
      <c r="S460" s="223"/>
      <c r="T460" s="223"/>
      <c r="U460" s="223"/>
      <c r="V460" s="223"/>
      <c r="W460" s="223"/>
      <c r="X460" s="223"/>
      <c r="Y460" s="223"/>
      <c r="Z460" s="223"/>
    </row>
    <row r="461" ht="14.25" customHeight="1">
      <c r="A461" s="223"/>
      <c r="B461" s="223"/>
      <c r="C461" s="223"/>
      <c r="D461" s="223"/>
      <c r="E461" s="223"/>
      <c r="F461" s="223"/>
      <c r="G461" s="223"/>
      <c r="H461" s="223"/>
      <c r="I461" s="223"/>
      <c r="J461" s="223"/>
      <c r="K461" s="223"/>
      <c r="L461" s="223"/>
      <c r="M461" s="223"/>
      <c r="N461" s="223"/>
      <c r="O461" s="223"/>
      <c r="P461" s="223"/>
      <c r="Q461" s="223"/>
      <c r="R461" s="223"/>
      <c r="S461" s="223"/>
      <c r="T461" s="223"/>
      <c r="U461" s="223"/>
      <c r="V461" s="223"/>
      <c r="W461" s="223"/>
      <c r="X461" s="223"/>
      <c r="Y461" s="223"/>
      <c r="Z461" s="223"/>
    </row>
    <row r="462" ht="14.25" customHeight="1">
      <c r="A462" s="223"/>
      <c r="B462" s="223"/>
      <c r="C462" s="223"/>
      <c r="D462" s="223"/>
      <c r="E462" s="223"/>
      <c r="F462" s="223"/>
      <c r="G462" s="223"/>
      <c r="H462" s="223"/>
      <c r="I462" s="223"/>
      <c r="J462" s="223"/>
      <c r="K462" s="223"/>
      <c r="L462" s="223"/>
      <c r="M462" s="223"/>
      <c r="N462" s="223"/>
      <c r="O462" s="223"/>
      <c r="P462" s="223"/>
      <c r="Q462" s="223"/>
      <c r="R462" s="223"/>
      <c r="S462" s="223"/>
      <c r="T462" s="223"/>
      <c r="U462" s="223"/>
      <c r="V462" s="223"/>
      <c r="W462" s="223"/>
      <c r="X462" s="223"/>
      <c r="Y462" s="223"/>
      <c r="Z462" s="223"/>
    </row>
    <row r="463" ht="14.25" customHeight="1">
      <c r="A463" s="223"/>
      <c r="B463" s="223"/>
      <c r="C463" s="223"/>
      <c r="D463" s="223"/>
      <c r="E463" s="223"/>
      <c r="F463" s="223"/>
      <c r="G463" s="223"/>
      <c r="H463" s="223"/>
      <c r="I463" s="223"/>
      <c r="J463" s="223"/>
      <c r="K463" s="223"/>
      <c r="L463" s="223"/>
      <c r="M463" s="223"/>
      <c r="N463" s="223"/>
      <c r="O463" s="223"/>
      <c r="P463" s="223"/>
      <c r="Q463" s="223"/>
      <c r="R463" s="223"/>
      <c r="S463" s="223"/>
      <c r="T463" s="223"/>
      <c r="U463" s="223"/>
      <c r="V463" s="223"/>
      <c r="W463" s="223"/>
      <c r="X463" s="223"/>
      <c r="Y463" s="223"/>
      <c r="Z463" s="223"/>
    </row>
    <row r="464" ht="14.25" customHeight="1">
      <c r="A464" s="223"/>
      <c r="B464" s="223"/>
      <c r="C464" s="223"/>
      <c r="D464" s="223"/>
      <c r="E464" s="223"/>
      <c r="F464" s="223"/>
      <c r="G464" s="223"/>
      <c r="H464" s="223"/>
      <c r="I464" s="223"/>
      <c r="J464" s="223"/>
      <c r="K464" s="223"/>
      <c r="L464" s="223"/>
      <c r="M464" s="223"/>
      <c r="N464" s="223"/>
      <c r="O464" s="223"/>
      <c r="P464" s="223"/>
      <c r="Q464" s="223"/>
      <c r="R464" s="223"/>
      <c r="S464" s="223"/>
      <c r="T464" s="223"/>
      <c r="U464" s="223"/>
      <c r="V464" s="223"/>
      <c r="W464" s="223"/>
      <c r="X464" s="223"/>
      <c r="Y464" s="223"/>
      <c r="Z464" s="223"/>
    </row>
    <row r="465" ht="14.25" customHeight="1">
      <c r="A465" s="223"/>
      <c r="B465" s="223"/>
      <c r="C465" s="223"/>
      <c r="D465" s="223"/>
      <c r="E465" s="223"/>
      <c r="F465" s="223"/>
      <c r="G465" s="223"/>
      <c r="H465" s="223"/>
      <c r="I465" s="223"/>
      <c r="J465" s="223"/>
      <c r="K465" s="223"/>
      <c r="L465" s="223"/>
      <c r="M465" s="223"/>
      <c r="N465" s="223"/>
      <c r="O465" s="223"/>
      <c r="P465" s="223"/>
      <c r="Q465" s="223"/>
      <c r="R465" s="223"/>
      <c r="S465" s="223"/>
      <c r="T465" s="223"/>
      <c r="U465" s="223"/>
      <c r="V465" s="223"/>
      <c r="W465" s="223"/>
      <c r="X465" s="223"/>
      <c r="Y465" s="223"/>
      <c r="Z465" s="223"/>
    </row>
    <row r="466" ht="14.25" customHeight="1">
      <c r="A466" s="223"/>
      <c r="B466" s="223"/>
      <c r="C466" s="223"/>
      <c r="D466" s="223"/>
      <c r="E466" s="223"/>
      <c r="F466" s="223"/>
      <c r="G466" s="223"/>
      <c r="H466" s="223"/>
      <c r="I466" s="223"/>
      <c r="J466" s="223"/>
      <c r="K466" s="223"/>
      <c r="L466" s="223"/>
      <c r="M466" s="223"/>
      <c r="N466" s="223"/>
      <c r="O466" s="223"/>
      <c r="P466" s="223"/>
      <c r="Q466" s="223"/>
      <c r="R466" s="223"/>
      <c r="S466" s="223"/>
      <c r="T466" s="223"/>
      <c r="U466" s="223"/>
      <c r="V466" s="223"/>
      <c r="W466" s="223"/>
      <c r="X466" s="223"/>
      <c r="Y466" s="223"/>
      <c r="Z466" s="223"/>
    </row>
    <row r="467" ht="14.25" customHeight="1">
      <c r="A467" s="223"/>
      <c r="B467" s="223"/>
      <c r="C467" s="223"/>
      <c r="D467" s="223"/>
      <c r="E467" s="223"/>
      <c r="F467" s="223"/>
      <c r="G467" s="223"/>
      <c r="H467" s="223"/>
      <c r="I467" s="223"/>
      <c r="J467" s="223"/>
      <c r="K467" s="223"/>
      <c r="L467" s="223"/>
      <c r="M467" s="223"/>
      <c r="N467" s="223"/>
      <c r="O467" s="223"/>
      <c r="P467" s="223"/>
      <c r="Q467" s="223"/>
      <c r="R467" s="223"/>
      <c r="S467" s="223"/>
      <c r="T467" s="223"/>
      <c r="U467" s="223"/>
      <c r="V467" s="223"/>
      <c r="W467" s="223"/>
      <c r="X467" s="223"/>
      <c r="Y467" s="223"/>
      <c r="Z467" s="223"/>
    </row>
    <row r="468" ht="14.25" customHeight="1">
      <c r="A468" s="223"/>
      <c r="B468" s="223"/>
      <c r="C468" s="223"/>
      <c r="D468" s="223"/>
      <c r="E468" s="223"/>
      <c r="F468" s="223"/>
      <c r="G468" s="223"/>
      <c r="H468" s="223"/>
      <c r="I468" s="223"/>
      <c r="J468" s="223"/>
      <c r="K468" s="223"/>
      <c r="L468" s="223"/>
      <c r="M468" s="223"/>
      <c r="N468" s="223"/>
      <c r="O468" s="223"/>
      <c r="P468" s="223"/>
      <c r="Q468" s="223"/>
      <c r="R468" s="223"/>
      <c r="S468" s="223"/>
      <c r="T468" s="223"/>
      <c r="U468" s="223"/>
      <c r="V468" s="223"/>
      <c r="W468" s="223"/>
      <c r="X468" s="223"/>
      <c r="Y468" s="223"/>
      <c r="Z468" s="223"/>
    </row>
    <row r="469" ht="14.25" customHeight="1">
      <c r="A469" s="223"/>
      <c r="B469" s="223"/>
      <c r="C469" s="223"/>
      <c r="D469" s="223"/>
      <c r="E469" s="223"/>
      <c r="F469" s="223"/>
      <c r="G469" s="223"/>
      <c r="H469" s="223"/>
      <c r="I469" s="223"/>
      <c r="J469" s="223"/>
      <c r="K469" s="223"/>
      <c r="L469" s="223"/>
      <c r="M469" s="223"/>
      <c r="N469" s="223"/>
      <c r="O469" s="223"/>
      <c r="P469" s="223"/>
      <c r="Q469" s="223"/>
      <c r="R469" s="223"/>
      <c r="S469" s="223"/>
      <c r="T469" s="223"/>
      <c r="U469" s="223"/>
      <c r="V469" s="223"/>
      <c r="W469" s="223"/>
      <c r="X469" s="223"/>
      <c r="Y469" s="223"/>
      <c r="Z469" s="223"/>
    </row>
    <row r="470" ht="14.25" customHeight="1">
      <c r="A470" s="223"/>
      <c r="B470" s="223"/>
      <c r="C470" s="223"/>
      <c r="D470" s="223"/>
      <c r="E470" s="223"/>
      <c r="F470" s="223"/>
      <c r="G470" s="223"/>
      <c r="H470" s="223"/>
      <c r="I470" s="223"/>
      <c r="J470" s="223"/>
      <c r="K470" s="223"/>
      <c r="L470" s="223"/>
      <c r="M470" s="223"/>
      <c r="N470" s="223"/>
      <c r="O470" s="223"/>
      <c r="P470" s="223"/>
      <c r="Q470" s="223"/>
      <c r="R470" s="223"/>
      <c r="S470" s="223"/>
      <c r="T470" s="223"/>
      <c r="U470" s="223"/>
      <c r="V470" s="223"/>
      <c r="W470" s="223"/>
      <c r="X470" s="223"/>
      <c r="Y470" s="223"/>
      <c r="Z470" s="223"/>
    </row>
    <row r="471" ht="14.25" customHeight="1">
      <c r="A471" s="223"/>
      <c r="B471" s="223"/>
      <c r="C471" s="223"/>
      <c r="D471" s="223"/>
      <c r="E471" s="223"/>
      <c r="F471" s="223"/>
      <c r="G471" s="223"/>
      <c r="H471" s="223"/>
      <c r="I471" s="223"/>
      <c r="J471" s="223"/>
      <c r="K471" s="223"/>
      <c r="L471" s="223"/>
      <c r="M471" s="223"/>
      <c r="N471" s="223"/>
      <c r="O471" s="223"/>
      <c r="P471" s="223"/>
      <c r="Q471" s="223"/>
      <c r="R471" s="223"/>
      <c r="S471" s="223"/>
      <c r="T471" s="223"/>
      <c r="U471" s="223"/>
      <c r="V471" s="223"/>
      <c r="W471" s="223"/>
      <c r="X471" s="223"/>
      <c r="Y471" s="223"/>
      <c r="Z471" s="223"/>
    </row>
    <row r="472" ht="14.25" customHeight="1">
      <c r="A472" s="223"/>
      <c r="B472" s="223"/>
      <c r="C472" s="223"/>
      <c r="D472" s="223"/>
      <c r="E472" s="223"/>
      <c r="F472" s="223"/>
      <c r="G472" s="223"/>
      <c r="H472" s="223"/>
      <c r="I472" s="223"/>
      <c r="J472" s="223"/>
      <c r="K472" s="223"/>
      <c r="L472" s="223"/>
      <c r="M472" s="223"/>
      <c r="N472" s="223"/>
      <c r="O472" s="223"/>
      <c r="P472" s="223"/>
      <c r="Q472" s="223"/>
      <c r="R472" s="223"/>
      <c r="S472" s="223"/>
      <c r="T472" s="223"/>
      <c r="U472" s="223"/>
      <c r="V472" s="223"/>
      <c r="W472" s="223"/>
      <c r="X472" s="223"/>
      <c r="Y472" s="223"/>
      <c r="Z472" s="223"/>
    </row>
    <row r="473" ht="14.25" customHeight="1">
      <c r="A473" s="223"/>
      <c r="B473" s="223"/>
      <c r="C473" s="223"/>
      <c r="D473" s="223"/>
      <c r="E473" s="223"/>
      <c r="F473" s="223"/>
      <c r="G473" s="223"/>
      <c r="H473" s="223"/>
      <c r="I473" s="223"/>
      <c r="J473" s="223"/>
      <c r="K473" s="223"/>
      <c r="L473" s="223"/>
      <c r="M473" s="223"/>
      <c r="N473" s="223"/>
      <c r="O473" s="223"/>
      <c r="P473" s="223"/>
      <c r="Q473" s="223"/>
      <c r="R473" s="223"/>
      <c r="S473" s="223"/>
      <c r="T473" s="223"/>
      <c r="U473" s="223"/>
      <c r="V473" s="223"/>
      <c r="W473" s="223"/>
      <c r="X473" s="223"/>
      <c r="Y473" s="223"/>
      <c r="Z473" s="223"/>
    </row>
    <row r="474" ht="14.25" customHeight="1">
      <c r="A474" s="223"/>
      <c r="B474" s="223"/>
      <c r="C474" s="223"/>
      <c r="D474" s="223"/>
      <c r="E474" s="223"/>
      <c r="F474" s="223"/>
      <c r="G474" s="223"/>
      <c r="H474" s="223"/>
      <c r="I474" s="223"/>
      <c r="J474" s="223"/>
      <c r="K474" s="223"/>
      <c r="L474" s="223"/>
      <c r="M474" s="223"/>
      <c r="N474" s="223"/>
      <c r="O474" s="223"/>
      <c r="P474" s="223"/>
      <c r="Q474" s="223"/>
      <c r="R474" s="223"/>
      <c r="S474" s="223"/>
      <c r="T474" s="223"/>
      <c r="U474" s="223"/>
      <c r="V474" s="223"/>
      <c r="W474" s="223"/>
      <c r="X474" s="223"/>
      <c r="Y474" s="223"/>
      <c r="Z474" s="223"/>
    </row>
    <row r="475" ht="14.25" customHeight="1">
      <c r="A475" s="223"/>
      <c r="B475" s="223"/>
      <c r="C475" s="223"/>
      <c r="D475" s="223"/>
      <c r="E475" s="223"/>
      <c r="F475" s="223"/>
      <c r="G475" s="223"/>
      <c r="H475" s="223"/>
      <c r="I475" s="223"/>
      <c r="J475" s="223"/>
      <c r="K475" s="223"/>
      <c r="L475" s="223"/>
      <c r="M475" s="223"/>
      <c r="N475" s="223"/>
      <c r="O475" s="223"/>
      <c r="P475" s="223"/>
      <c r="Q475" s="223"/>
      <c r="R475" s="223"/>
      <c r="S475" s="223"/>
      <c r="T475" s="223"/>
      <c r="U475" s="223"/>
      <c r="V475" s="223"/>
      <c r="W475" s="223"/>
      <c r="X475" s="223"/>
      <c r="Y475" s="223"/>
      <c r="Z475" s="223"/>
    </row>
    <row r="476" ht="14.25" customHeight="1">
      <c r="A476" s="223"/>
      <c r="B476" s="223"/>
      <c r="C476" s="223"/>
      <c r="D476" s="223"/>
      <c r="E476" s="223"/>
      <c r="F476" s="223"/>
      <c r="G476" s="223"/>
      <c r="H476" s="223"/>
      <c r="I476" s="223"/>
      <c r="J476" s="223"/>
      <c r="K476" s="223"/>
      <c r="L476" s="223"/>
      <c r="M476" s="223"/>
      <c r="N476" s="223"/>
      <c r="O476" s="223"/>
      <c r="P476" s="223"/>
      <c r="Q476" s="223"/>
      <c r="R476" s="223"/>
      <c r="S476" s="223"/>
      <c r="T476" s="223"/>
      <c r="U476" s="223"/>
      <c r="V476" s="223"/>
      <c r="W476" s="223"/>
      <c r="X476" s="223"/>
      <c r="Y476" s="223"/>
      <c r="Z476" s="223"/>
    </row>
    <row r="477" ht="14.25" customHeight="1">
      <c r="A477" s="223"/>
      <c r="B477" s="223"/>
      <c r="C477" s="223"/>
      <c r="D477" s="223"/>
      <c r="E477" s="223"/>
      <c r="F477" s="223"/>
      <c r="G477" s="223"/>
      <c r="H477" s="223"/>
      <c r="I477" s="223"/>
      <c r="J477" s="223"/>
      <c r="K477" s="223"/>
      <c r="L477" s="223"/>
      <c r="M477" s="223"/>
      <c r="N477" s="223"/>
      <c r="O477" s="223"/>
      <c r="P477" s="223"/>
      <c r="Q477" s="223"/>
      <c r="R477" s="223"/>
      <c r="S477" s="223"/>
      <c r="T477" s="223"/>
      <c r="U477" s="223"/>
      <c r="V477" s="223"/>
      <c r="W477" s="223"/>
      <c r="X477" s="223"/>
      <c r="Y477" s="223"/>
      <c r="Z477" s="223"/>
    </row>
    <row r="478" ht="14.25" customHeight="1">
      <c r="A478" s="223"/>
      <c r="B478" s="223"/>
      <c r="C478" s="223"/>
      <c r="D478" s="223"/>
      <c r="E478" s="223"/>
      <c r="F478" s="223"/>
      <c r="G478" s="223"/>
      <c r="H478" s="223"/>
      <c r="I478" s="223"/>
      <c r="J478" s="223"/>
      <c r="K478" s="223"/>
      <c r="L478" s="223"/>
      <c r="M478" s="223"/>
      <c r="N478" s="223"/>
      <c r="O478" s="223"/>
      <c r="P478" s="223"/>
      <c r="Q478" s="223"/>
      <c r="R478" s="223"/>
      <c r="S478" s="223"/>
      <c r="T478" s="223"/>
      <c r="U478" s="223"/>
      <c r="V478" s="223"/>
      <c r="W478" s="223"/>
      <c r="X478" s="223"/>
      <c r="Y478" s="223"/>
      <c r="Z478" s="223"/>
    </row>
    <row r="479" ht="14.25" customHeight="1">
      <c r="A479" s="223"/>
      <c r="B479" s="223"/>
      <c r="C479" s="223"/>
      <c r="D479" s="223"/>
      <c r="E479" s="223"/>
      <c r="F479" s="223"/>
      <c r="G479" s="223"/>
      <c r="H479" s="223"/>
      <c r="I479" s="223"/>
      <c r="J479" s="223"/>
      <c r="K479" s="223"/>
      <c r="L479" s="223"/>
      <c r="M479" s="223"/>
      <c r="N479" s="223"/>
      <c r="O479" s="223"/>
      <c r="P479" s="223"/>
      <c r="Q479" s="223"/>
      <c r="R479" s="223"/>
      <c r="S479" s="223"/>
      <c r="T479" s="223"/>
      <c r="U479" s="223"/>
      <c r="V479" s="223"/>
      <c r="W479" s="223"/>
      <c r="X479" s="223"/>
      <c r="Y479" s="223"/>
      <c r="Z479" s="223"/>
    </row>
    <row r="480" ht="14.25" customHeight="1">
      <c r="A480" s="223"/>
      <c r="B480" s="223"/>
      <c r="C480" s="223"/>
      <c r="D480" s="223"/>
      <c r="E480" s="223"/>
      <c r="F480" s="223"/>
      <c r="G480" s="223"/>
      <c r="H480" s="223"/>
      <c r="I480" s="223"/>
      <c r="J480" s="223"/>
      <c r="K480" s="223"/>
      <c r="L480" s="223"/>
      <c r="M480" s="223"/>
      <c r="N480" s="223"/>
      <c r="O480" s="223"/>
      <c r="P480" s="223"/>
      <c r="Q480" s="223"/>
      <c r="R480" s="223"/>
      <c r="S480" s="223"/>
      <c r="T480" s="223"/>
      <c r="U480" s="223"/>
      <c r="V480" s="223"/>
      <c r="W480" s="223"/>
      <c r="X480" s="223"/>
      <c r="Y480" s="223"/>
      <c r="Z480" s="223"/>
    </row>
    <row r="481" ht="14.25" customHeight="1">
      <c r="A481" s="223"/>
      <c r="B481" s="223"/>
      <c r="C481" s="223"/>
      <c r="D481" s="223"/>
      <c r="E481" s="223"/>
      <c r="F481" s="223"/>
      <c r="G481" s="223"/>
      <c r="H481" s="223"/>
      <c r="I481" s="223"/>
      <c r="J481" s="223"/>
      <c r="K481" s="223"/>
      <c r="L481" s="223"/>
      <c r="M481" s="223"/>
      <c r="N481" s="223"/>
      <c r="O481" s="223"/>
      <c r="P481" s="223"/>
      <c r="Q481" s="223"/>
      <c r="R481" s="223"/>
      <c r="S481" s="223"/>
      <c r="T481" s="223"/>
      <c r="U481" s="223"/>
      <c r="V481" s="223"/>
      <c r="W481" s="223"/>
      <c r="X481" s="223"/>
      <c r="Y481" s="223"/>
      <c r="Z481" s="223"/>
    </row>
    <row r="482" ht="14.25" customHeight="1">
      <c r="A482" s="223"/>
      <c r="B482" s="223"/>
      <c r="C482" s="223"/>
      <c r="D482" s="223"/>
      <c r="E482" s="223"/>
      <c r="F482" s="223"/>
      <c r="G482" s="223"/>
      <c r="H482" s="223"/>
      <c r="I482" s="223"/>
      <c r="J482" s="223"/>
      <c r="K482" s="223"/>
      <c r="L482" s="223"/>
      <c r="M482" s="223"/>
      <c r="N482" s="223"/>
      <c r="O482" s="223"/>
      <c r="P482" s="223"/>
      <c r="Q482" s="223"/>
      <c r="R482" s="223"/>
      <c r="S482" s="223"/>
      <c r="T482" s="223"/>
      <c r="U482" s="223"/>
      <c r="V482" s="223"/>
      <c r="W482" s="223"/>
      <c r="X482" s="223"/>
      <c r="Y482" s="223"/>
      <c r="Z482" s="223"/>
    </row>
    <row r="483" ht="14.25" customHeight="1">
      <c r="A483" s="223"/>
      <c r="B483" s="223"/>
      <c r="C483" s="223"/>
      <c r="D483" s="223"/>
      <c r="E483" s="223"/>
      <c r="F483" s="223"/>
      <c r="G483" s="223"/>
      <c r="H483" s="223"/>
      <c r="I483" s="223"/>
      <c r="J483" s="223"/>
      <c r="K483" s="223"/>
      <c r="L483" s="223"/>
      <c r="M483" s="223"/>
      <c r="N483" s="223"/>
      <c r="O483" s="223"/>
      <c r="P483" s="223"/>
      <c r="Q483" s="223"/>
      <c r="R483" s="223"/>
      <c r="S483" s="223"/>
      <c r="T483" s="223"/>
      <c r="U483" s="223"/>
      <c r="V483" s="223"/>
      <c r="W483" s="223"/>
      <c r="X483" s="223"/>
      <c r="Y483" s="223"/>
      <c r="Z483" s="223"/>
    </row>
    <row r="484" ht="14.25" customHeight="1">
      <c r="A484" s="223"/>
      <c r="B484" s="223"/>
      <c r="C484" s="223"/>
      <c r="D484" s="223"/>
      <c r="E484" s="223"/>
      <c r="F484" s="223"/>
      <c r="G484" s="223"/>
      <c r="H484" s="223"/>
      <c r="I484" s="223"/>
      <c r="J484" s="223"/>
      <c r="K484" s="223"/>
      <c r="L484" s="223"/>
      <c r="M484" s="223"/>
      <c r="N484" s="223"/>
      <c r="O484" s="223"/>
      <c r="P484" s="223"/>
      <c r="Q484" s="223"/>
      <c r="R484" s="223"/>
      <c r="S484" s="223"/>
      <c r="T484" s="223"/>
      <c r="U484" s="223"/>
      <c r="V484" s="223"/>
      <c r="W484" s="223"/>
      <c r="X484" s="223"/>
      <c r="Y484" s="223"/>
      <c r="Z484" s="223"/>
    </row>
    <row r="485" ht="14.25" customHeight="1">
      <c r="A485" s="223"/>
      <c r="B485" s="223"/>
      <c r="C485" s="223"/>
      <c r="D485" s="223"/>
      <c r="E485" s="223"/>
      <c r="F485" s="223"/>
      <c r="G485" s="223"/>
      <c r="H485" s="223"/>
      <c r="I485" s="223"/>
      <c r="J485" s="223"/>
      <c r="K485" s="223"/>
      <c r="L485" s="223"/>
      <c r="M485" s="223"/>
      <c r="N485" s="223"/>
      <c r="O485" s="223"/>
      <c r="P485" s="223"/>
      <c r="Q485" s="223"/>
      <c r="R485" s="223"/>
      <c r="S485" s="223"/>
      <c r="T485" s="223"/>
      <c r="U485" s="223"/>
      <c r="V485" s="223"/>
      <c r="W485" s="223"/>
      <c r="X485" s="223"/>
      <c r="Y485" s="223"/>
      <c r="Z485" s="223"/>
    </row>
    <row r="486" ht="14.25" customHeight="1">
      <c r="A486" s="223"/>
      <c r="B486" s="223"/>
      <c r="C486" s="223"/>
      <c r="D486" s="223"/>
      <c r="E486" s="223"/>
      <c r="F486" s="223"/>
      <c r="G486" s="223"/>
      <c r="H486" s="223"/>
      <c r="I486" s="223"/>
      <c r="J486" s="223"/>
      <c r="K486" s="223"/>
      <c r="L486" s="223"/>
      <c r="M486" s="223"/>
      <c r="N486" s="223"/>
      <c r="O486" s="223"/>
      <c r="P486" s="223"/>
      <c r="Q486" s="223"/>
      <c r="R486" s="223"/>
      <c r="S486" s="223"/>
      <c r="T486" s="223"/>
      <c r="U486" s="223"/>
      <c r="V486" s="223"/>
      <c r="W486" s="223"/>
      <c r="X486" s="223"/>
      <c r="Y486" s="223"/>
      <c r="Z486" s="223"/>
    </row>
    <row r="487" ht="14.25" customHeight="1">
      <c r="A487" s="223"/>
      <c r="B487" s="223"/>
      <c r="C487" s="223"/>
      <c r="D487" s="223"/>
      <c r="E487" s="223"/>
      <c r="F487" s="223"/>
      <c r="G487" s="223"/>
      <c r="H487" s="223"/>
      <c r="I487" s="223"/>
      <c r="J487" s="223"/>
      <c r="K487" s="223"/>
      <c r="L487" s="223"/>
      <c r="M487" s="223"/>
      <c r="N487" s="223"/>
      <c r="O487" s="223"/>
      <c r="P487" s="223"/>
      <c r="Q487" s="223"/>
      <c r="R487" s="223"/>
      <c r="S487" s="223"/>
      <c r="T487" s="223"/>
      <c r="U487" s="223"/>
      <c r="V487" s="223"/>
      <c r="W487" s="223"/>
      <c r="X487" s="223"/>
      <c r="Y487" s="223"/>
      <c r="Z487" s="223"/>
    </row>
    <row r="488" ht="14.25" customHeight="1">
      <c r="A488" s="223"/>
      <c r="B488" s="223"/>
      <c r="C488" s="223"/>
      <c r="D488" s="223"/>
      <c r="E488" s="223"/>
      <c r="F488" s="223"/>
      <c r="G488" s="223"/>
      <c r="H488" s="223"/>
      <c r="I488" s="223"/>
      <c r="J488" s="223"/>
      <c r="K488" s="223"/>
      <c r="L488" s="223"/>
      <c r="M488" s="223"/>
      <c r="N488" s="223"/>
      <c r="O488" s="223"/>
      <c r="P488" s="223"/>
      <c r="Q488" s="223"/>
      <c r="R488" s="223"/>
      <c r="S488" s="223"/>
      <c r="T488" s="223"/>
      <c r="U488" s="223"/>
      <c r="V488" s="223"/>
      <c r="W488" s="223"/>
      <c r="X488" s="223"/>
      <c r="Y488" s="223"/>
      <c r="Z488" s="223"/>
    </row>
    <row r="489" ht="14.25" customHeight="1">
      <c r="A489" s="223"/>
      <c r="B489" s="223"/>
      <c r="C489" s="223"/>
      <c r="D489" s="223"/>
      <c r="E489" s="223"/>
      <c r="F489" s="223"/>
      <c r="G489" s="223"/>
      <c r="H489" s="223"/>
      <c r="I489" s="223"/>
      <c r="J489" s="223"/>
      <c r="K489" s="223"/>
      <c r="L489" s="223"/>
      <c r="M489" s="223"/>
      <c r="N489" s="223"/>
      <c r="O489" s="223"/>
      <c r="P489" s="223"/>
      <c r="Q489" s="223"/>
      <c r="R489" s="223"/>
      <c r="S489" s="223"/>
      <c r="T489" s="223"/>
      <c r="U489" s="223"/>
      <c r="V489" s="223"/>
      <c r="W489" s="223"/>
      <c r="X489" s="223"/>
      <c r="Y489" s="223"/>
      <c r="Z489" s="223"/>
    </row>
    <row r="490" ht="14.25" customHeight="1">
      <c r="A490" s="223"/>
      <c r="B490" s="223"/>
      <c r="C490" s="223"/>
      <c r="D490" s="223"/>
      <c r="E490" s="223"/>
      <c r="F490" s="223"/>
      <c r="G490" s="223"/>
      <c r="H490" s="223"/>
      <c r="I490" s="223"/>
      <c r="J490" s="223"/>
      <c r="K490" s="223"/>
      <c r="L490" s="223"/>
      <c r="M490" s="223"/>
      <c r="N490" s="223"/>
      <c r="O490" s="223"/>
      <c r="P490" s="223"/>
      <c r="Q490" s="223"/>
      <c r="R490" s="223"/>
      <c r="S490" s="223"/>
      <c r="T490" s="223"/>
      <c r="U490" s="223"/>
      <c r="V490" s="223"/>
      <c r="W490" s="223"/>
      <c r="X490" s="223"/>
      <c r="Y490" s="223"/>
      <c r="Z490" s="223"/>
    </row>
    <row r="491" ht="14.25" customHeight="1">
      <c r="A491" s="223"/>
      <c r="B491" s="223"/>
      <c r="C491" s="223"/>
      <c r="D491" s="223"/>
      <c r="E491" s="223"/>
      <c r="F491" s="223"/>
      <c r="G491" s="223"/>
      <c r="H491" s="223"/>
      <c r="I491" s="223"/>
      <c r="J491" s="223"/>
      <c r="K491" s="223"/>
      <c r="L491" s="223"/>
      <c r="M491" s="223"/>
      <c r="N491" s="223"/>
      <c r="O491" s="223"/>
      <c r="P491" s="223"/>
      <c r="Q491" s="223"/>
      <c r="R491" s="223"/>
      <c r="S491" s="223"/>
      <c r="T491" s="223"/>
      <c r="U491" s="223"/>
      <c r="V491" s="223"/>
      <c r="W491" s="223"/>
      <c r="X491" s="223"/>
      <c r="Y491" s="223"/>
      <c r="Z491" s="223"/>
    </row>
    <row r="492" ht="14.25" customHeight="1">
      <c r="A492" s="223"/>
      <c r="B492" s="223"/>
      <c r="C492" s="223"/>
      <c r="D492" s="223"/>
      <c r="E492" s="223"/>
      <c r="F492" s="223"/>
      <c r="G492" s="223"/>
      <c r="H492" s="223"/>
      <c r="I492" s="223"/>
      <c r="J492" s="223"/>
      <c r="K492" s="223"/>
      <c r="L492" s="223"/>
      <c r="M492" s="223"/>
      <c r="N492" s="223"/>
      <c r="O492" s="223"/>
      <c r="P492" s="223"/>
      <c r="Q492" s="223"/>
      <c r="R492" s="223"/>
      <c r="S492" s="223"/>
      <c r="T492" s="223"/>
      <c r="U492" s="223"/>
      <c r="V492" s="223"/>
      <c r="W492" s="223"/>
      <c r="X492" s="223"/>
      <c r="Y492" s="223"/>
      <c r="Z492" s="223"/>
    </row>
    <row r="493" ht="14.25" customHeight="1">
      <c r="A493" s="223"/>
      <c r="B493" s="223"/>
      <c r="C493" s="223"/>
      <c r="D493" s="223"/>
      <c r="E493" s="223"/>
      <c r="F493" s="223"/>
      <c r="G493" s="223"/>
      <c r="H493" s="223"/>
      <c r="I493" s="223"/>
      <c r="J493" s="223"/>
      <c r="K493" s="223"/>
      <c r="L493" s="223"/>
      <c r="M493" s="223"/>
      <c r="N493" s="223"/>
      <c r="O493" s="223"/>
      <c r="P493" s="223"/>
      <c r="Q493" s="223"/>
      <c r="R493" s="223"/>
      <c r="S493" s="223"/>
      <c r="T493" s="223"/>
      <c r="U493" s="223"/>
      <c r="V493" s="223"/>
      <c r="W493" s="223"/>
      <c r="X493" s="223"/>
      <c r="Y493" s="223"/>
      <c r="Z493" s="223"/>
    </row>
    <row r="494" ht="14.25" customHeight="1">
      <c r="A494" s="223"/>
      <c r="B494" s="223"/>
      <c r="C494" s="223"/>
      <c r="D494" s="223"/>
      <c r="E494" s="223"/>
      <c r="F494" s="223"/>
      <c r="G494" s="223"/>
      <c r="H494" s="223"/>
      <c r="I494" s="223"/>
      <c r="J494" s="223"/>
      <c r="K494" s="223"/>
      <c r="L494" s="223"/>
      <c r="M494" s="223"/>
      <c r="N494" s="223"/>
      <c r="O494" s="223"/>
      <c r="P494" s="223"/>
      <c r="Q494" s="223"/>
      <c r="R494" s="223"/>
      <c r="S494" s="223"/>
      <c r="T494" s="223"/>
      <c r="U494" s="223"/>
      <c r="V494" s="223"/>
      <c r="W494" s="223"/>
      <c r="X494" s="223"/>
      <c r="Y494" s="223"/>
      <c r="Z494" s="223"/>
    </row>
    <row r="495" ht="14.25" customHeight="1">
      <c r="A495" s="223"/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223"/>
      <c r="T495" s="223"/>
      <c r="U495" s="223"/>
      <c r="V495" s="223"/>
      <c r="W495" s="223"/>
      <c r="X495" s="223"/>
      <c r="Y495" s="223"/>
      <c r="Z495" s="223"/>
    </row>
    <row r="496" ht="14.25" customHeight="1">
      <c r="A496" s="223"/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223"/>
      <c r="T496" s="223"/>
      <c r="U496" s="223"/>
      <c r="V496" s="223"/>
      <c r="W496" s="223"/>
      <c r="X496" s="223"/>
      <c r="Y496" s="223"/>
      <c r="Z496" s="223"/>
    </row>
    <row r="497" ht="14.25" customHeight="1">
      <c r="A497" s="223"/>
      <c r="B497" s="223"/>
      <c r="C497" s="223"/>
      <c r="D497" s="223"/>
      <c r="E497" s="223"/>
      <c r="F497" s="223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3"/>
      <c r="R497" s="223"/>
      <c r="S497" s="223"/>
      <c r="T497" s="223"/>
      <c r="U497" s="223"/>
      <c r="V497" s="223"/>
      <c r="W497" s="223"/>
      <c r="X497" s="223"/>
      <c r="Y497" s="223"/>
      <c r="Z497" s="223"/>
    </row>
    <row r="498" ht="14.25" customHeight="1">
      <c r="A498" s="223"/>
      <c r="B498" s="223"/>
      <c r="C498" s="223"/>
      <c r="D498" s="223"/>
      <c r="E498" s="223"/>
      <c r="F498" s="223"/>
      <c r="G498" s="223"/>
      <c r="H498" s="223"/>
      <c r="I498" s="223"/>
      <c r="J498" s="223"/>
      <c r="K498" s="223"/>
      <c r="L498" s="223"/>
      <c r="M498" s="223"/>
      <c r="N498" s="223"/>
      <c r="O498" s="223"/>
      <c r="P498" s="223"/>
      <c r="Q498" s="223"/>
      <c r="R498" s="223"/>
      <c r="S498" s="223"/>
      <c r="T498" s="223"/>
      <c r="U498" s="223"/>
      <c r="V498" s="223"/>
      <c r="W498" s="223"/>
      <c r="X498" s="223"/>
      <c r="Y498" s="223"/>
      <c r="Z498" s="223"/>
    </row>
    <row r="499" ht="14.25" customHeight="1">
      <c r="A499" s="223"/>
      <c r="B499" s="223"/>
      <c r="C499" s="223"/>
      <c r="D499" s="223"/>
      <c r="E499" s="223"/>
      <c r="F499" s="223"/>
      <c r="G499" s="223"/>
      <c r="H499" s="223"/>
      <c r="I499" s="223"/>
      <c r="J499" s="223"/>
      <c r="K499" s="223"/>
      <c r="L499" s="223"/>
      <c r="M499" s="223"/>
      <c r="N499" s="223"/>
      <c r="O499" s="223"/>
      <c r="P499" s="223"/>
      <c r="Q499" s="223"/>
      <c r="R499" s="223"/>
      <c r="S499" s="223"/>
      <c r="T499" s="223"/>
      <c r="U499" s="223"/>
      <c r="V499" s="223"/>
      <c r="W499" s="223"/>
      <c r="X499" s="223"/>
      <c r="Y499" s="223"/>
      <c r="Z499" s="223"/>
    </row>
    <row r="500" ht="14.25" customHeight="1">
      <c r="A500" s="223"/>
      <c r="B500" s="223"/>
      <c r="C500" s="223"/>
      <c r="D500" s="223"/>
      <c r="E500" s="223"/>
      <c r="F500" s="223"/>
      <c r="G500" s="223"/>
      <c r="H500" s="223"/>
      <c r="I500" s="223"/>
      <c r="J500" s="223"/>
      <c r="K500" s="223"/>
      <c r="L500" s="223"/>
      <c r="M500" s="223"/>
      <c r="N500" s="223"/>
      <c r="O500" s="223"/>
      <c r="P500" s="223"/>
      <c r="Q500" s="223"/>
      <c r="R500" s="223"/>
      <c r="S500" s="223"/>
      <c r="T500" s="223"/>
      <c r="U500" s="223"/>
      <c r="V500" s="223"/>
      <c r="W500" s="223"/>
      <c r="X500" s="223"/>
      <c r="Y500" s="223"/>
      <c r="Z500" s="223"/>
    </row>
    <row r="501" ht="14.25" customHeight="1">
      <c r="A501" s="223"/>
      <c r="B501" s="223"/>
      <c r="C501" s="223"/>
      <c r="D501" s="223"/>
      <c r="E501" s="223"/>
      <c r="F501" s="223"/>
      <c r="G501" s="223"/>
      <c r="H501" s="223"/>
      <c r="I501" s="223"/>
      <c r="J501" s="223"/>
      <c r="K501" s="223"/>
      <c r="L501" s="223"/>
      <c r="M501" s="223"/>
      <c r="N501" s="223"/>
      <c r="O501" s="223"/>
      <c r="P501" s="223"/>
      <c r="Q501" s="223"/>
      <c r="R501" s="223"/>
      <c r="S501" s="223"/>
      <c r="T501" s="223"/>
      <c r="U501" s="223"/>
      <c r="V501" s="223"/>
      <c r="W501" s="223"/>
      <c r="X501" s="223"/>
      <c r="Y501" s="223"/>
      <c r="Z501" s="223"/>
    </row>
    <row r="502" ht="14.25" customHeight="1">
      <c r="A502" s="223"/>
      <c r="B502" s="223"/>
      <c r="C502" s="223"/>
      <c r="D502" s="223"/>
      <c r="E502" s="223"/>
      <c r="F502" s="223"/>
      <c r="G502" s="223"/>
      <c r="H502" s="223"/>
      <c r="I502" s="223"/>
      <c r="J502" s="223"/>
      <c r="K502" s="223"/>
      <c r="L502" s="223"/>
      <c r="M502" s="223"/>
      <c r="N502" s="223"/>
      <c r="O502" s="223"/>
      <c r="P502" s="223"/>
      <c r="Q502" s="223"/>
      <c r="R502" s="223"/>
      <c r="S502" s="223"/>
      <c r="T502" s="223"/>
      <c r="U502" s="223"/>
      <c r="V502" s="223"/>
      <c r="W502" s="223"/>
      <c r="X502" s="223"/>
      <c r="Y502" s="223"/>
      <c r="Z502" s="223"/>
    </row>
    <row r="503" ht="14.25" customHeight="1">
      <c r="A503" s="223"/>
      <c r="B503" s="223"/>
      <c r="C503" s="223"/>
      <c r="D503" s="223"/>
      <c r="E503" s="223"/>
      <c r="F503" s="223"/>
      <c r="G503" s="223"/>
      <c r="H503" s="223"/>
      <c r="I503" s="223"/>
      <c r="J503" s="223"/>
      <c r="K503" s="223"/>
      <c r="L503" s="223"/>
      <c r="M503" s="223"/>
      <c r="N503" s="223"/>
      <c r="O503" s="223"/>
      <c r="P503" s="223"/>
      <c r="Q503" s="223"/>
      <c r="R503" s="223"/>
      <c r="S503" s="223"/>
      <c r="T503" s="223"/>
      <c r="U503" s="223"/>
      <c r="V503" s="223"/>
      <c r="W503" s="223"/>
      <c r="X503" s="223"/>
      <c r="Y503" s="223"/>
      <c r="Z503" s="223"/>
    </row>
    <row r="504" ht="14.25" customHeight="1">
      <c r="A504" s="223"/>
      <c r="B504" s="223"/>
      <c r="C504" s="223"/>
      <c r="D504" s="223"/>
      <c r="E504" s="223"/>
      <c r="F504" s="223"/>
      <c r="G504" s="223"/>
      <c r="H504" s="223"/>
      <c r="I504" s="223"/>
      <c r="J504" s="223"/>
      <c r="K504" s="223"/>
      <c r="L504" s="223"/>
      <c r="M504" s="223"/>
      <c r="N504" s="223"/>
      <c r="O504" s="223"/>
      <c r="P504" s="223"/>
      <c r="Q504" s="223"/>
      <c r="R504" s="223"/>
      <c r="S504" s="223"/>
      <c r="T504" s="223"/>
      <c r="U504" s="223"/>
      <c r="V504" s="223"/>
      <c r="W504" s="223"/>
      <c r="X504" s="223"/>
      <c r="Y504" s="223"/>
      <c r="Z504" s="223"/>
    </row>
    <row r="505" ht="14.25" customHeight="1">
      <c r="A505" s="223"/>
      <c r="B505" s="223"/>
      <c r="C505" s="223"/>
      <c r="D505" s="223"/>
      <c r="E505" s="223"/>
      <c r="F505" s="223"/>
      <c r="G505" s="223"/>
      <c r="H505" s="223"/>
      <c r="I505" s="223"/>
      <c r="J505" s="223"/>
      <c r="K505" s="223"/>
      <c r="L505" s="223"/>
      <c r="M505" s="223"/>
      <c r="N505" s="223"/>
      <c r="O505" s="223"/>
      <c r="P505" s="223"/>
      <c r="Q505" s="223"/>
      <c r="R505" s="223"/>
      <c r="S505" s="223"/>
      <c r="T505" s="223"/>
      <c r="U505" s="223"/>
      <c r="V505" s="223"/>
      <c r="W505" s="223"/>
      <c r="X505" s="223"/>
      <c r="Y505" s="223"/>
      <c r="Z505" s="223"/>
    </row>
    <row r="506" ht="14.25" customHeight="1">
      <c r="A506" s="223"/>
      <c r="B506" s="223"/>
      <c r="C506" s="223"/>
      <c r="D506" s="223"/>
      <c r="E506" s="223"/>
      <c r="F506" s="223"/>
      <c r="G506" s="223"/>
      <c r="H506" s="223"/>
      <c r="I506" s="223"/>
      <c r="J506" s="223"/>
      <c r="K506" s="223"/>
      <c r="L506" s="223"/>
      <c r="M506" s="223"/>
      <c r="N506" s="223"/>
      <c r="O506" s="223"/>
      <c r="P506" s="223"/>
      <c r="Q506" s="223"/>
      <c r="R506" s="223"/>
      <c r="S506" s="223"/>
      <c r="T506" s="223"/>
      <c r="U506" s="223"/>
      <c r="V506" s="223"/>
      <c r="W506" s="223"/>
      <c r="X506" s="223"/>
      <c r="Y506" s="223"/>
      <c r="Z506" s="223"/>
    </row>
    <row r="507" ht="14.25" customHeight="1">
      <c r="A507" s="223"/>
      <c r="B507" s="223"/>
      <c r="C507" s="223"/>
      <c r="D507" s="223"/>
      <c r="E507" s="223"/>
      <c r="F507" s="223"/>
      <c r="G507" s="223"/>
      <c r="H507" s="223"/>
      <c r="I507" s="223"/>
      <c r="J507" s="223"/>
      <c r="K507" s="223"/>
      <c r="L507" s="223"/>
      <c r="M507" s="223"/>
      <c r="N507" s="223"/>
      <c r="O507" s="223"/>
      <c r="P507" s="223"/>
      <c r="Q507" s="223"/>
      <c r="R507" s="223"/>
      <c r="S507" s="223"/>
      <c r="T507" s="223"/>
      <c r="U507" s="223"/>
      <c r="V507" s="223"/>
      <c r="W507" s="223"/>
      <c r="X507" s="223"/>
      <c r="Y507" s="223"/>
      <c r="Z507" s="223"/>
    </row>
    <row r="508" ht="14.25" customHeight="1">
      <c r="A508" s="223"/>
      <c r="B508" s="223"/>
      <c r="C508" s="223"/>
      <c r="D508" s="223"/>
      <c r="E508" s="223"/>
      <c r="F508" s="223"/>
      <c r="G508" s="223"/>
      <c r="H508" s="223"/>
      <c r="I508" s="223"/>
      <c r="J508" s="223"/>
      <c r="K508" s="223"/>
      <c r="L508" s="223"/>
      <c r="M508" s="223"/>
      <c r="N508" s="223"/>
      <c r="O508" s="223"/>
      <c r="P508" s="223"/>
      <c r="Q508" s="223"/>
      <c r="R508" s="223"/>
      <c r="S508" s="223"/>
      <c r="T508" s="223"/>
      <c r="U508" s="223"/>
      <c r="V508" s="223"/>
      <c r="W508" s="223"/>
      <c r="X508" s="223"/>
      <c r="Y508" s="223"/>
      <c r="Z508" s="223"/>
    </row>
    <row r="509" ht="14.25" customHeight="1">
      <c r="A509" s="223"/>
      <c r="B509" s="223"/>
      <c r="C509" s="223"/>
      <c r="D509" s="223"/>
      <c r="E509" s="223"/>
      <c r="F509" s="223"/>
      <c r="G509" s="223"/>
      <c r="H509" s="223"/>
      <c r="I509" s="223"/>
      <c r="J509" s="223"/>
      <c r="K509" s="223"/>
      <c r="L509" s="223"/>
      <c r="M509" s="223"/>
      <c r="N509" s="223"/>
      <c r="O509" s="223"/>
      <c r="P509" s="223"/>
      <c r="Q509" s="223"/>
      <c r="R509" s="223"/>
      <c r="S509" s="223"/>
      <c r="T509" s="223"/>
      <c r="U509" s="223"/>
      <c r="V509" s="223"/>
      <c r="W509" s="223"/>
      <c r="X509" s="223"/>
      <c r="Y509" s="223"/>
      <c r="Z509" s="223"/>
    </row>
    <row r="510" ht="14.25" customHeight="1">
      <c r="A510" s="223"/>
      <c r="B510" s="223"/>
      <c r="C510" s="223"/>
      <c r="D510" s="223"/>
      <c r="E510" s="223"/>
      <c r="F510" s="223"/>
      <c r="G510" s="223"/>
      <c r="H510" s="223"/>
      <c r="I510" s="223"/>
      <c r="J510" s="223"/>
      <c r="K510" s="223"/>
      <c r="L510" s="223"/>
      <c r="M510" s="223"/>
      <c r="N510" s="223"/>
      <c r="O510" s="223"/>
      <c r="P510" s="223"/>
      <c r="Q510" s="223"/>
      <c r="R510" s="223"/>
      <c r="S510" s="223"/>
      <c r="T510" s="223"/>
      <c r="U510" s="223"/>
      <c r="V510" s="223"/>
      <c r="W510" s="223"/>
      <c r="X510" s="223"/>
      <c r="Y510" s="223"/>
      <c r="Z510" s="223"/>
    </row>
    <row r="511" ht="14.25" customHeight="1">
      <c r="A511" s="223"/>
      <c r="B511" s="223"/>
      <c r="C511" s="223"/>
      <c r="D511" s="223"/>
      <c r="E511" s="223"/>
      <c r="F511" s="223"/>
      <c r="G511" s="223"/>
      <c r="H511" s="223"/>
      <c r="I511" s="223"/>
      <c r="J511" s="223"/>
      <c r="K511" s="223"/>
      <c r="L511" s="223"/>
      <c r="M511" s="223"/>
      <c r="N511" s="223"/>
      <c r="O511" s="223"/>
      <c r="P511" s="223"/>
      <c r="Q511" s="223"/>
      <c r="R511" s="223"/>
      <c r="S511" s="223"/>
      <c r="T511" s="223"/>
      <c r="U511" s="223"/>
      <c r="V511" s="223"/>
      <c r="W511" s="223"/>
      <c r="X511" s="223"/>
      <c r="Y511" s="223"/>
      <c r="Z511" s="223"/>
    </row>
    <row r="512" ht="14.25" customHeight="1">
      <c r="A512" s="223"/>
      <c r="B512" s="223"/>
      <c r="C512" s="223"/>
      <c r="D512" s="223"/>
      <c r="E512" s="223"/>
      <c r="F512" s="223"/>
      <c r="G512" s="223"/>
      <c r="H512" s="223"/>
      <c r="I512" s="223"/>
      <c r="J512" s="223"/>
      <c r="K512" s="223"/>
      <c r="L512" s="223"/>
      <c r="M512" s="223"/>
      <c r="N512" s="223"/>
      <c r="O512" s="223"/>
      <c r="P512" s="223"/>
      <c r="Q512" s="223"/>
      <c r="R512" s="223"/>
      <c r="S512" s="223"/>
      <c r="T512" s="223"/>
      <c r="U512" s="223"/>
      <c r="V512" s="223"/>
      <c r="W512" s="223"/>
      <c r="X512" s="223"/>
      <c r="Y512" s="223"/>
      <c r="Z512" s="223"/>
    </row>
    <row r="513" ht="14.25" customHeight="1">
      <c r="A513" s="223"/>
      <c r="B513" s="223"/>
      <c r="C513" s="223"/>
      <c r="D513" s="223"/>
      <c r="E513" s="223"/>
      <c r="F513" s="223"/>
      <c r="G513" s="223"/>
      <c r="H513" s="223"/>
      <c r="I513" s="223"/>
      <c r="J513" s="223"/>
      <c r="K513" s="223"/>
      <c r="L513" s="223"/>
      <c r="M513" s="223"/>
      <c r="N513" s="223"/>
      <c r="O513" s="223"/>
      <c r="P513" s="223"/>
      <c r="Q513" s="223"/>
      <c r="R513" s="223"/>
      <c r="S513" s="223"/>
      <c r="T513" s="223"/>
      <c r="U513" s="223"/>
      <c r="V513" s="223"/>
      <c r="W513" s="223"/>
      <c r="X513" s="223"/>
      <c r="Y513" s="223"/>
      <c r="Z513" s="223"/>
    </row>
    <row r="514" ht="14.25" customHeight="1">
      <c r="A514" s="223"/>
      <c r="B514" s="223"/>
      <c r="C514" s="223"/>
      <c r="D514" s="223"/>
      <c r="E514" s="223"/>
      <c r="F514" s="223"/>
      <c r="G514" s="223"/>
      <c r="H514" s="223"/>
      <c r="I514" s="223"/>
      <c r="J514" s="223"/>
      <c r="K514" s="223"/>
      <c r="L514" s="223"/>
      <c r="M514" s="223"/>
      <c r="N514" s="223"/>
      <c r="O514" s="223"/>
      <c r="P514" s="223"/>
      <c r="Q514" s="223"/>
      <c r="R514" s="223"/>
      <c r="S514" s="223"/>
      <c r="T514" s="223"/>
      <c r="U514" s="223"/>
      <c r="V514" s="223"/>
      <c r="W514" s="223"/>
      <c r="X514" s="223"/>
      <c r="Y514" s="223"/>
      <c r="Z514" s="223"/>
    </row>
    <row r="515" ht="14.25" customHeight="1">
      <c r="A515" s="223"/>
      <c r="B515" s="223"/>
      <c r="C515" s="223"/>
      <c r="D515" s="223"/>
      <c r="E515" s="223"/>
      <c r="F515" s="223"/>
      <c r="G515" s="223"/>
      <c r="H515" s="223"/>
      <c r="I515" s="223"/>
      <c r="J515" s="223"/>
      <c r="K515" s="223"/>
      <c r="L515" s="223"/>
      <c r="M515" s="223"/>
      <c r="N515" s="223"/>
      <c r="O515" s="223"/>
      <c r="P515" s="223"/>
      <c r="Q515" s="223"/>
      <c r="R515" s="223"/>
      <c r="S515" s="223"/>
      <c r="T515" s="223"/>
      <c r="U515" s="223"/>
      <c r="V515" s="223"/>
      <c r="W515" s="223"/>
      <c r="X515" s="223"/>
      <c r="Y515" s="223"/>
      <c r="Z515" s="223"/>
    </row>
    <row r="516" ht="14.25" customHeight="1">
      <c r="A516" s="223"/>
      <c r="B516" s="223"/>
      <c r="C516" s="223"/>
      <c r="D516" s="223"/>
      <c r="E516" s="223"/>
      <c r="F516" s="223"/>
      <c r="G516" s="223"/>
      <c r="H516" s="223"/>
      <c r="I516" s="223"/>
      <c r="J516" s="223"/>
      <c r="K516" s="223"/>
      <c r="L516" s="223"/>
      <c r="M516" s="223"/>
      <c r="N516" s="223"/>
      <c r="O516" s="223"/>
      <c r="P516" s="223"/>
      <c r="Q516" s="223"/>
      <c r="R516" s="223"/>
      <c r="S516" s="223"/>
      <c r="T516" s="223"/>
      <c r="U516" s="223"/>
      <c r="V516" s="223"/>
      <c r="W516" s="223"/>
      <c r="X516" s="223"/>
      <c r="Y516" s="223"/>
      <c r="Z516" s="223"/>
    </row>
    <row r="517" ht="14.25" customHeight="1">
      <c r="A517" s="223"/>
      <c r="B517" s="223"/>
      <c r="C517" s="223"/>
      <c r="D517" s="223"/>
      <c r="E517" s="223"/>
      <c r="F517" s="223"/>
      <c r="G517" s="223"/>
      <c r="H517" s="223"/>
      <c r="I517" s="223"/>
      <c r="J517" s="223"/>
      <c r="K517" s="223"/>
      <c r="L517" s="223"/>
      <c r="M517" s="223"/>
      <c r="N517" s="223"/>
      <c r="O517" s="223"/>
      <c r="P517" s="223"/>
      <c r="Q517" s="223"/>
      <c r="R517" s="223"/>
      <c r="S517" s="223"/>
      <c r="T517" s="223"/>
      <c r="U517" s="223"/>
      <c r="V517" s="223"/>
      <c r="W517" s="223"/>
      <c r="X517" s="223"/>
      <c r="Y517" s="223"/>
      <c r="Z517" s="223"/>
    </row>
    <row r="518" ht="14.25" customHeight="1">
      <c r="A518" s="223"/>
      <c r="B518" s="223"/>
      <c r="C518" s="223"/>
      <c r="D518" s="223"/>
      <c r="E518" s="223"/>
      <c r="F518" s="223"/>
      <c r="G518" s="223"/>
      <c r="H518" s="223"/>
      <c r="I518" s="223"/>
      <c r="J518" s="223"/>
      <c r="K518" s="223"/>
      <c r="L518" s="223"/>
      <c r="M518" s="223"/>
      <c r="N518" s="223"/>
      <c r="O518" s="223"/>
      <c r="P518" s="223"/>
      <c r="Q518" s="223"/>
      <c r="R518" s="223"/>
      <c r="S518" s="223"/>
      <c r="T518" s="223"/>
      <c r="U518" s="223"/>
      <c r="V518" s="223"/>
      <c r="W518" s="223"/>
      <c r="X518" s="223"/>
      <c r="Y518" s="223"/>
      <c r="Z518" s="223"/>
    </row>
    <row r="519" ht="14.25" customHeight="1">
      <c r="A519" s="223"/>
      <c r="B519" s="223"/>
      <c r="C519" s="223"/>
      <c r="D519" s="223"/>
      <c r="E519" s="223"/>
      <c r="F519" s="223"/>
      <c r="G519" s="223"/>
      <c r="H519" s="223"/>
      <c r="I519" s="223"/>
      <c r="J519" s="223"/>
      <c r="K519" s="223"/>
      <c r="L519" s="223"/>
      <c r="M519" s="223"/>
      <c r="N519" s="223"/>
      <c r="O519" s="223"/>
      <c r="P519" s="223"/>
      <c r="Q519" s="223"/>
      <c r="R519" s="223"/>
      <c r="S519" s="223"/>
      <c r="T519" s="223"/>
      <c r="U519" s="223"/>
      <c r="V519" s="223"/>
      <c r="W519" s="223"/>
      <c r="X519" s="223"/>
      <c r="Y519" s="223"/>
      <c r="Z519" s="223"/>
    </row>
    <row r="520" ht="14.25" customHeight="1">
      <c r="A520" s="223"/>
      <c r="B520" s="223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223"/>
      <c r="T520" s="223"/>
      <c r="U520" s="223"/>
      <c r="V520" s="223"/>
      <c r="W520" s="223"/>
      <c r="X520" s="223"/>
      <c r="Y520" s="223"/>
      <c r="Z520" s="223"/>
    </row>
    <row r="521" ht="14.25" customHeight="1">
      <c r="A521" s="223"/>
      <c r="B521" s="223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223"/>
      <c r="T521" s="223"/>
      <c r="U521" s="223"/>
      <c r="V521" s="223"/>
      <c r="W521" s="223"/>
      <c r="X521" s="223"/>
      <c r="Y521" s="223"/>
      <c r="Z521" s="223"/>
    </row>
    <row r="522" ht="14.25" customHeight="1">
      <c r="A522" s="223"/>
      <c r="B522" s="223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223"/>
      <c r="T522" s="223"/>
      <c r="U522" s="223"/>
      <c r="V522" s="223"/>
      <c r="W522" s="223"/>
      <c r="X522" s="223"/>
      <c r="Y522" s="223"/>
      <c r="Z522" s="223"/>
    </row>
    <row r="523" ht="14.25" customHeight="1">
      <c r="A523" s="223"/>
      <c r="B523" s="223"/>
      <c r="C523" s="223"/>
      <c r="D523" s="223"/>
      <c r="E523" s="223"/>
      <c r="F523" s="223"/>
      <c r="G523" s="223"/>
      <c r="H523" s="223"/>
      <c r="I523" s="223"/>
      <c r="J523" s="223"/>
      <c r="K523" s="223"/>
      <c r="L523" s="223"/>
      <c r="M523" s="223"/>
      <c r="N523" s="223"/>
      <c r="O523" s="223"/>
      <c r="P523" s="223"/>
      <c r="Q523" s="223"/>
      <c r="R523" s="223"/>
      <c r="S523" s="223"/>
      <c r="T523" s="223"/>
      <c r="U523" s="223"/>
      <c r="V523" s="223"/>
      <c r="W523" s="223"/>
      <c r="X523" s="223"/>
      <c r="Y523" s="223"/>
      <c r="Z523" s="223"/>
    </row>
    <row r="524" ht="14.25" customHeight="1">
      <c r="A524" s="223"/>
      <c r="B524" s="223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223"/>
      <c r="T524" s="223"/>
      <c r="U524" s="223"/>
      <c r="V524" s="223"/>
      <c r="W524" s="223"/>
      <c r="X524" s="223"/>
      <c r="Y524" s="223"/>
      <c r="Z524" s="223"/>
    </row>
    <row r="525" ht="14.25" customHeight="1">
      <c r="A525" s="223"/>
      <c r="B525" s="223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223"/>
      <c r="T525" s="223"/>
      <c r="U525" s="223"/>
      <c r="V525" s="223"/>
      <c r="W525" s="223"/>
      <c r="X525" s="223"/>
      <c r="Y525" s="223"/>
      <c r="Z525" s="223"/>
    </row>
    <row r="526" ht="14.25" customHeight="1">
      <c r="A526" s="223"/>
      <c r="B526" s="223"/>
      <c r="C526" s="223"/>
      <c r="D526" s="223"/>
      <c r="E526" s="223"/>
      <c r="F526" s="223"/>
      <c r="G526" s="223"/>
      <c r="H526" s="223"/>
      <c r="I526" s="223"/>
      <c r="J526" s="223"/>
      <c r="K526" s="223"/>
      <c r="L526" s="223"/>
      <c r="M526" s="223"/>
      <c r="N526" s="223"/>
      <c r="O526" s="223"/>
      <c r="P526" s="223"/>
      <c r="Q526" s="223"/>
      <c r="R526" s="223"/>
      <c r="S526" s="223"/>
      <c r="T526" s="223"/>
      <c r="U526" s="223"/>
      <c r="V526" s="223"/>
      <c r="W526" s="223"/>
      <c r="X526" s="223"/>
      <c r="Y526" s="223"/>
      <c r="Z526" s="223"/>
    </row>
    <row r="527" ht="14.25" customHeight="1">
      <c r="A527" s="223"/>
      <c r="B527" s="223"/>
      <c r="C527" s="223"/>
      <c r="D527" s="223"/>
      <c r="E527" s="223"/>
      <c r="F527" s="223"/>
      <c r="G527" s="223"/>
      <c r="H527" s="223"/>
      <c r="I527" s="223"/>
      <c r="J527" s="223"/>
      <c r="K527" s="223"/>
      <c r="L527" s="223"/>
      <c r="M527" s="223"/>
      <c r="N527" s="223"/>
      <c r="O527" s="223"/>
      <c r="P527" s="223"/>
      <c r="Q527" s="223"/>
      <c r="R527" s="223"/>
      <c r="S527" s="223"/>
      <c r="T527" s="223"/>
      <c r="U527" s="223"/>
      <c r="V527" s="223"/>
      <c r="W527" s="223"/>
      <c r="X527" s="223"/>
      <c r="Y527" s="223"/>
      <c r="Z527" s="223"/>
    </row>
    <row r="528" ht="14.25" customHeight="1">
      <c r="A528" s="223"/>
      <c r="B528" s="223"/>
      <c r="C528" s="223"/>
      <c r="D528" s="223"/>
      <c r="E528" s="223"/>
      <c r="F528" s="223"/>
      <c r="G528" s="223"/>
      <c r="H528" s="223"/>
      <c r="I528" s="223"/>
      <c r="J528" s="223"/>
      <c r="K528" s="223"/>
      <c r="L528" s="223"/>
      <c r="M528" s="223"/>
      <c r="N528" s="223"/>
      <c r="O528" s="223"/>
      <c r="P528" s="223"/>
      <c r="Q528" s="223"/>
      <c r="R528" s="223"/>
      <c r="S528" s="223"/>
      <c r="T528" s="223"/>
      <c r="U528" s="223"/>
      <c r="V528" s="223"/>
      <c r="W528" s="223"/>
      <c r="X528" s="223"/>
      <c r="Y528" s="223"/>
      <c r="Z528" s="223"/>
    </row>
    <row r="529" ht="14.25" customHeight="1">
      <c r="A529" s="223"/>
      <c r="B529" s="223"/>
      <c r="C529" s="223"/>
      <c r="D529" s="223"/>
      <c r="E529" s="223"/>
      <c r="F529" s="223"/>
      <c r="G529" s="223"/>
      <c r="H529" s="223"/>
      <c r="I529" s="223"/>
      <c r="J529" s="223"/>
      <c r="K529" s="223"/>
      <c r="L529" s="223"/>
      <c r="M529" s="223"/>
      <c r="N529" s="223"/>
      <c r="O529" s="223"/>
      <c r="P529" s="223"/>
      <c r="Q529" s="223"/>
      <c r="R529" s="223"/>
      <c r="S529" s="223"/>
      <c r="T529" s="223"/>
      <c r="U529" s="223"/>
      <c r="V529" s="223"/>
      <c r="W529" s="223"/>
      <c r="X529" s="223"/>
      <c r="Y529" s="223"/>
      <c r="Z529" s="223"/>
    </row>
    <row r="530" ht="14.25" customHeight="1">
      <c r="A530" s="223"/>
      <c r="B530" s="223"/>
      <c r="C530" s="223"/>
      <c r="D530" s="223"/>
      <c r="E530" s="223"/>
      <c r="F530" s="223"/>
      <c r="G530" s="223"/>
      <c r="H530" s="223"/>
      <c r="I530" s="223"/>
      <c r="J530" s="223"/>
      <c r="K530" s="223"/>
      <c r="L530" s="223"/>
      <c r="M530" s="223"/>
      <c r="N530" s="223"/>
      <c r="O530" s="223"/>
      <c r="P530" s="223"/>
      <c r="Q530" s="223"/>
      <c r="R530" s="223"/>
      <c r="S530" s="223"/>
      <c r="T530" s="223"/>
      <c r="U530" s="223"/>
      <c r="V530" s="223"/>
      <c r="W530" s="223"/>
      <c r="X530" s="223"/>
      <c r="Y530" s="223"/>
      <c r="Z530" s="223"/>
    </row>
    <row r="531" ht="14.25" customHeight="1">
      <c r="A531" s="223"/>
      <c r="B531" s="223"/>
      <c r="C531" s="223"/>
      <c r="D531" s="223"/>
      <c r="E531" s="223"/>
      <c r="F531" s="223"/>
      <c r="G531" s="223"/>
      <c r="H531" s="223"/>
      <c r="I531" s="223"/>
      <c r="J531" s="223"/>
      <c r="K531" s="223"/>
      <c r="L531" s="223"/>
      <c r="M531" s="223"/>
      <c r="N531" s="223"/>
      <c r="O531" s="223"/>
      <c r="P531" s="223"/>
      <c r="Q531" s="223"/>
      <c r="R531" s="223"/>
      <c r="S531" s="223"/>
      <c r="T531" s="223"/>
      <c r="U531" s="223"/>
      <c r="V531" s="223"/>
      <c r="W531" s="223"/>
      <c r="X531" s="223"/>
      <c r="Y531" s="223"/>
      <c r="Z531" s="223"/>
    </row>
    <row r="532" ht="14.25" customHeight="1">
      <c r="A532" s="223"/>
      <c r="B532" s="223"/>
      <c r="C532" s="223"/>
      <c r="D532" s="223"/>
      <c r="E532" s="223"/>
      <c r="F532" s="223"/>
      <c r="G532" s="223"/>
      <c r="H532" s="223"/>
      <c r="I532" s="223"/>
      <c r="J532" s="223"/>
      <c r="K532" s="223"/>
      <c r="L532" s="223"/>
      <c r="M532" s="223"/>
      <c r="N532" s="223"/>
      <c r="O532" s="223"/>
      <c r="P532" s="223"/>
      <c r="Q532" s="223"/>
      <c r="R532" s="223"/>
      <c r="S532" s="223"/>
      <c r="T532" s="223"/>
      <c r="U532" s="223"/>
      <c r="V532" s="223"/>
      <c r="W532" s="223"/>
      <c r="X532" s="223"/>
      <c r="Y532" s="223"/>
      <c r="Z532" s="223"/>
    </row>
    <row r="533" ht="14.25" customHeight="1">
      <c r="A533" s="223"/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223"/>
      <c r="T533" s="223"/>
      <c r="U533" s="223"/>
      <c r="V533" s="223"/>
      <c r="W533" s="223"/>
      <c r="X533" s="223"/>
      <c r="Y533" s="223"/>
      <c r="Z533" s="223"/>
    </row>
    <row r="534" ht="14.25" customHeight="1">
      <c r="A534" s="223"/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223"/>
      <c r="T534" s="223"/>
      <c r="U534" s="223"/>
      <c r="V534" s="223"/>
      <c r="W534" s="223"/>
      <c r="X534" s="223"/>
      <c r="Y534" s="223"/>
      <c r="Z534" s="223"/>
    </row>
    <row r="535" ht="14.25" customHeight="1">
      <c r="A535" s="223"/>
      <c r="B535" s="223"/>
      <c r="C535" s="223"/>
      <c r="D535" s="223"/>
      <c r="E535" s="223"/>
      <c r="F535" s="223"/>
      <c r="G535" s="223"/>
      <c r="H535" s="223"/>
      <c r="I535" s="223"/>
      <c r="J535" s="223"/>
      <c r="K535" s="223"/>
      <c r="L535" s="223"/>
      <c r="M535" s="223"/>
      <c r="N535" s="223"/>
      <c r="O535" s="223"/>
      <c r="P535" s="223"/>
      <c r="Q535" s="223"/>
      <c r="R535" s="223"/>
      <c r="S535" s="223"/>
      <c r="T535" s="223"/>
      <c r="U535" s="223"/>
      <c r="V535" s="223"/>
      <c r="W535" s="223"/>
      <c r="X535" s="223"/>
      <c r="Y535" s="223"/>
      <c r="Z535" s="223"/>
    </row>
    <row r="536" ht="14.25" customHeight="1">
      <c r="A536" s="223"/>
      <c r="B536" s="223"/>
      <c r="C536" s="223"/>
      <c r="D536" s="223"/>
      <c r="E536" s="223"/>
      <c r="F536" s="223"/>
      <c r="G536" s="223"/>
      <c r="H536" s="223"/>
      <c r="I536" s="223"/>
      <c r="J536" s="223"/>
      <c r="K536" s="223"/>
      <c r="L536" s="223"/>
      <c r="M536" s="223"/>
      <c r="N536" s="223"/>
      <c r="O536" s="223"/>
      <c r="P536" s="223"/>
      <c r="Q536" s="223"/>
      <c r="R536" s="223"/>
      <c r="S536" s="223"/>
      <c r="T536" s="223"/>
      <c r="U536" s="223"/>
      <c r="V536" s="223"/>
      <c r="W536" s="223"/>
      <c r="X536" s="223"/>
      <c r="Y536" s="223"/>
      <c r="Z536" s="223"/>
    </row>
    <row r="537" ht="14.25" customHeight="1">
      <c r="A537" s="223"/>
      <c r="B537" s="223"/>
      <c r="C537" s="223"/>
      <c r="D537" s="223"/>
      <c r="E537" s="223"/>
      <c r="F537" s="223"/>
      <c r="G537" s="223"/>
      <c r="H537" s="223"/>
      <c r="I537" s="223"/>
      <c r="J537" s="223"/>
      <c r="K537" s="223"/>
      <c r="L537" s="223"/>
      <c r="M537" s="223"/>
      <c r="N537" s="223"/>
      <c r="O537" s="223"/>
      <c r="P537" s="223"/>
      <c r="Q537" s="223"/>
      <c r="R537" s="223"/>
      <c r="S537" s="223"/>
      <c r="T537" s="223"/>
      <c r="U537" s="223"/>
      <c r="V537" s="223"/>
      <c r="W537" s="223"/>
      <c r="X537" s="223"/>
      <c r="Y537" s="223"/>
      <c r="Z537" s="223"/>
    </row>
    <row r="538" ht="14.25" customHeight="1">
      <c r="A538" s="223"/>
      <c r="B538" s="223"/>
      <c r="C538" s="223"/>
      <c r="D538" s="223"/>
      <c r="E538" s="223"/>
      <c r="F538" s="223"/>
      <c r="G538" s="223"/>
      <c r="H538" s="223"/>
      <c r="I538" s="223"/>
      <c r="J538" s="223"/>
      <c r="K538" s="223"/>
      <c r="L538" s="223"/>
      <c r="M538" s="223"/>
      <c r="N538" s="223"/>
      <c r="O538" s="223"/>
      <c r="P538" s="223"/>
      <c r="Q538" s="223"/>
      <c r="R538" s="223"/>
      <c r="S538" s="223"/>
      <c r="T538" s="223"/>
      <c r="U538" s="223"/>
      <c r="V538" s="223"/>
      <c r="W538" s="223"/>
      <c r="X538" s="223"/>
      <c r="Y538" s="223"/>
      <c r="Z538" s="223"/>
    </row>
    <row r="539" ht="14.25" customHeight="1">
      <c r="A539" s="223"/>
      <c r="B539" s="223"/>
      <c r="C539" s="223"/>
      <c r="D539" s="223"/>
      <c r="E539" s="223"/>
      <c r="F539" s="223"/>
      <c r="G539" s="223"/>
      <c r="H539" s="223"/>
      <c r="I539" s="223"/>
      <c r="J539" s="223"/>
      <c r="K539" s="223"/>
      <c r="L539" s="223"/>
      <c r="M539" s="223"/>
      <c r="N539" s="223"/>
      <c r="O539" s="223"/>
      <c r="P539" s="223"/>
      <c r="Q539" s="223"/>
      <c r="R539" s="223"/>
      <c r="S539" s="223"/>
      <c r="T539" s="223"/>
      <c r="U539" s="223"/>
      <c r="V539" s="223"/>
      <c r="W539" s="223"/>
      <c r="X539" s="223"/>
      <c r="Y539" s="223"/>
      <c r="Z539" s="223"/>
    </row>
    <row r="540" ht="14.25" customHeight="1">
      <c r="A540" s="223"/>
      <c r="B540" s="223"/>
      <c r="C540" s="223"/>
      <c r="D540" s="223"/>
      <c r="E540" s="223"/>
      <c r="F540" s="223"/>
      <c r="G540" s="223"/>
      <c r="H540" s="223"/>
      <c r="I540" s="223"/>
      <c r="J540" s="223"/>
      <c r="K540" s="223"/>
      <c r="L540" s="223"/>
      <c r="M540" s="223"/>
      <c r="N540" s="223"/>
      <c r="O540" s="223"/>
      <c r="P540" s="223"/>
      <c r="Q540" s="223"/>
      <c r="R540" s="223"/>
      <c r="S540" s="223"/>
      <c r="T540" s="223"/>
      <c r="U540" s="223"/>
      <c r="V540" s="223"/>
      <c r="W540" s="223"/>
      <c r="X540" s="223"/>
      <c r="Y540" s="223"/>
      <c r="Z540" s="223"/>
    </row>
    <row r="541" ht="14.25" customHeight="1">
      <c r="A541" s="223"/>
      <c r="B541" s="223"/>
      <c r="C541" s="223"/>
      <c r="D541" s="223"/>
      <c r="E541" s="223"/>
      <c r="F541" s="223"/>
      <c r="G541" s="223"/>
      <c r="H541" s="223"/>
      <c r="I541" s="223"/>
      <c r="J541" s="223"/>
      <c r="K541" s="223"/>
      <c r="L541" s="223"/>
      <c r="M541" s="223"/>
      <c r="N541" s="223"/>
      <c r="O541" s="223"/>
      <c r="P541" s="223"/>
      <c r="Q541" s="223"/>
      <c r="R541" s="223"/>
      <c r="S541" s="223"/>
      <c r="T541" s="223"/>
      <c r="U541" s="223"/>
      <c r="V541" s="223"/>
      <c r="W541" s="223"/>
      <c r="X541" s="223"/>
      <c r="Y541" s="223"/>
      <c r="Z541" s="223"/>
    </row>
    <row r="542" ht="14.25" customHeight="1">
      <c r="A542" s="223"/>
      <c r="B542" s="223"/>
      <c r="C542" s="223"/>
      <c r="D542" s="223"/>
      <c r="E542" s="223"/>
      <c r="F542" s="223"/>
      <c r="G542" s="223"/>
      <c r="H542" s="223"/>
      <c r="I542" s="223"/>
      <c r="J542" s="223"/>
      <c r="K542" s="223"/>
      <c r="L542" s="223"/>
      <c r="M542" s="223"/>
      <c r="N542" s="223"/>
      <c r="O542" s="223"/>
      <c r="P542" s="223"/>
      <c r="Q542" s="223"/>
      <c r="R542" s="223"/>
      <c r="S542" s="223"/>
      <c r="T542" s="223"/>
      <c r="U542" s="223"/>
      <c r="V542" s="223"/>
      <c r="W542" s="223"/>
      <c r="X542" s="223"/>
      <c r="Y542" s="223"/>
      <c r="Z542" s="223"/>
    </row>
    <row r="543" ht="14.25" customHeight="1">
      <c r="A543" s="223"/>
      <c r="B543" s="223"/>
      <c r="C543" s="223"/>
      <c r="D543" s="223"/>
      <c r="E543" s="223"/>
      <c r="F543" s="223"/>
      <c r="G543" s="223"/>
      <c r="H543" s="223"/>
      <c r="I543" s="223"/>
      <c r="J543" s="223"/>
      <c r="K543" s="223"/>
      <c r="L543" s="223"/>
      <c r="M543" s="223"/>
      <c r="N543" s="223"/>
      <c r="O543" s="223"/>
      <c r="P543" s="223"/>
      <c r="Q543" s="223"/>
      <c r="R543" s="223"/>
      <c r="S543" s="223"/>
      <c r="T543" s="223"/>
      <c r="U543" s="223"/>
      <c r="V543" s="223"/>
      <c r="W543" s="223"/>
      <c r="X543" s="223"/>
      <c r="Y543" s="223"/>
      <c r="Z543" s="223"/>
    </row>
    <row r="544" ht="14.25" customHeight="1">
      <c r="A544" s="223"/>
      <c r="B544" s="223"/>
      <c r="C544" s="223"/>
      <c r="D544" s="223"/>
      <c r="E544" s="223"/>
      <c r="F544" s="223"/>
      <c r="G544" s="223"/>
      <c r="H544" s="223"/>
      <c r="I544" s="223"/>
      <c r="J544" s="223"/>
      <c r="K544" s="223"/>
      <c r="L544" s="223"/>
      <c r="M544" s="223"/>
      <c r="N544" s="223"/>
      <c r="O544" s="223"/>
      <c r="P544" s="223"/>
      <c r="Q544" s="223"/>
      <c r="R544" s="223"/>
      <c r="S544" s="223"/>
      <c r="T544" s="223"/>
      <c r="U544" s="223"/>
      <c r="V544" s="223"/>
      <c r="W544" s="223"/>
      <c r="X544" s="223"/>
      <c r="Y544" s="223"/>
      <c r="Z544" s="223"/>
    </row>
    <row r="545" ht="14.25" customHeight="1">
      <c r="A545" s="223"/>
      <c r="B545" s="223"/>
      <c r="C545" s="223"/>
      <c r="D545" s="223"/>
      <c r="E545" s="223"/>
      <c r="F545" s="223"/>
      <c r="G545" s="223"/>
      <c r="H545" s="223"/>
      <c r="I545" s="223"/>
      <c r="J545" s="223"/>
      <c r="K545" s="223"/>
      <c r="L545" s="223"/>
      <c r="M545" s="223"/>
      <c r="N545" s="223"/>
      <c r="O545" s="223"/>
      <c r="P545" s="223"/>
      <c r="Q545" s="223"/>
      <c r="R545" s="223"/>
      <c r="S545" s="223"/>
      <c r="T545" s="223"/>
      <c r="U545" s="223"/>
      <c r="V545" s="223"/>
      <c r="W545" s="223"/>
      <c r="X545" s="223"/>
      <c r="Y545" s="223"/>
      <c r="Z545" s="223"/>
    </row>
    <row r="546" ht="14.25" customHeight="1">
      <c r="A546" s="223"/>
      <c r="B546" s="223"/>
      <c r="C546" s="223"/>
      <c r="D546" s="223"/>
      <c r="E546" s="223"/>
      <c r="F546" s="223"/>
      <c r="G546" s="223"/>
      <c r="H546" s="223"/>
      <c r="I546" s="223"/>
      <c r="J546" s="223"/>
      <c r="K546" s="223"/>
      <c r="L546" s="223"/>
      <c r="M546" s="223"/>
      <c r="N546" s="223"/>
      <c r="O546" s="223"/>
      <c r="P546" s="223"/>
      <c r="Q546" s="223"/>
      <c r="R546" s="223"/>
      <c r="S546" s="223"/>
      <c r="T546" s="223"/>
      <c r="U546" s="223"/>
      <c r="V546" s="223"/>
      <c r="W546" s="223"/>
      <c r="X546" s="223"/>
      <c r="Y546" s="223"/>
      <c r="Z546" s="223"/>
    </row>
    <row r="547" ht="14.25" customHeight="1">
      <c r="A547" s="223"/>
      <c r="B547" s="223"/>
      <c r="C547" s="223"/>
      <c r="D547" s="223"/>
      <c r="E547" s="223"/>
      <c r="F547" s="223"/>
      <c r="G547" s="223"/>
      <c r="H547" s="223"/>
      <c r="I547" s="223"/>
      <c r="J547" s="223"/>
      <c r="K547" s="223"/>
      <c r="L547" s="223"/>
      <c r="M547" s="223"/>
      <c r="N547" s="223"/>
      <c r="O547" s="223"/>
      <c r="P547" s="223"/>
      <c r="Q547" s="223"/>
      <c r="R547" s="223"/>
      <c r="S547" s="223"/>
      <c r="T547" s="223"/>
      <c r="U547" s="223"/>
      <c r="V547" s="223"/>
      <c r="W547" s="223"/>
      <c r="X547" s="223"/>
      <c r="Y547" s="223"/>
      <c r="Z547" s="223"/>
    </row>
    <row r="548" ht="14.25" customHeight="1">
      <c r="A548" s="223"/>
      <c r="B548" s="223"/>
      <c r="C548" s="223"/>
      <c r="D548" s="223"/>
      <c r="E548" s="223"/>
      <c r="F548" s="223"/>
      <c r="G548" s="223"/>
      <c r="H548" s="223"/>
      <c r="I548" s="223"/>
      <c r="J548" s="223"/>
      <c r="K548" s="223"/>
      <c r="L548" s="223"/>
      <c r="M548" s="223"/>
      <c r="N548" s="223"/>
      <c r="O548" s="223"/>
      <c r="P548" s="223"/>
      <c r="Q548" s="223"/>
      <c r="R548" s="223"/>
      <c r="S548" s="223"/>
      <c r="T548" s="223"/>
      <c r="U548" s="223"/>
      <c r="V548" s="223"/>
      <c r="W548" s="223"/>
      <c r="X548" s="223"/>
      <c r="Y548" s="223"/>
      <c r="Z548" s="223"/>
    </row>
    <row r="549" ht="14.25" customHeight="1">
      <c r="A549" s="223"/>
      <c r="B549" s="223"/>
      <c r="C549" s="223"/>
      <c r="D549" s="223"/>
      <c r="E549" s="223"/>
      <c r="F549" s="223"/>
      <c r="G549" s="223"/>
      <c r="H549" s="223"/>
      <c r="I549" s="223"/>
      <c r="J549" s="223"/>
      <c r="K549" s="223"/>
      <c r="L549" s="223"/>
      <c r="M549" s="223"/>
      <c r="N549" s="223"/>
      <c r="O549" s="223"/>
      <c r="P549" s="223"/>
      <c r="Q549" s="223"/>
      <c r="R549" s="223"/>
      <c r="S549" s="223"/>
      <c r="T549" s="223"/>
      <c r="U549" s="223"/>
      <c r="V549" s="223"/>
      <c r="W549" s="223"/>
      <c r="X549" s="223"/>
      <c r="Y549" s="223"/>
      <c r="Z549" s="223"/>
    </row>
    <row r="550" ht="14.25" customHeight="1">
      <c r="A550" s="223"/>
      <c r="B550" s="223"/>
      <c r="C550" s="223"/>
      <c r="D550" s="223"/>
      <c r="E550" s="223"/>
      <c r="F550" s="223"/>
      <c r="G550" s="223"/>
      <c r="H550" s="223"/>
      <c r="I550" s="223"/>
      <c r="J550" s="223"/>
      <c r="K550" s="223"/>
      <c r="L550" s="223"/>
      <c r="M550" s="223"/>
      <c r="N550" s="223"/>
      <c r="O550" s="223"/>
      <c r="P550" s="223"/>
      <c r="Q550" s="223"/>
      <c r="R550" s="223"/>
      <c r="S550" s="223"/>
      <c r="T550" s="223"/>
      <c r="U550" s="223"/>
      <c r="V550" s="223"/>
      <c r="W550" s="223"/>
      <c r="X550" s="223"/>
      <c r="Y550" s="223"/>
      <c r="Z550" s="223"/>
    </row>
    <row r="551" ht="14.25" customHeight="1">
      <c r="A551" s="223"/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</row>
    <row r="552" ht="14.25" customHeight="1">
      <c r="A552" s="223"/>
      <c r="B552" s="223"/>
      <c r="C552" s="223"/>
      <c r="D552" s="223"/>
      <c r="E552" s="223"/>
      <c r="F552" s="223"/>
      <c r="G552" s="223"/>
      <c r="H552" s="223"/>
      <c r="I552" s="223"/>
      <c r="J552" s="223"/>
      <c r="K552" s="223"/>
      <c r="L552" s="223"/>
      <c r="M552" s="223"/>
      <c r="N552" s="223"/>
      <c r="O552" s="223"/>
      <c r="P552" s="223"/>
      <c r="Q552" s="223"/>
      <c r="R552" s="223"/>
      <c r="S552" s="223"/>
      <c r="T552" s="223"/>
      <c r="U552" s="223"/>
      <c r="V552" s="223"/>
      <c r="W552" s="223"/>
      <c r="X552" s="223"/>
      <c r="Y552" s="223"/>
      <c r="Z552" s="223"/>
    </row>
    <row r="553" ht="14.25" customHeight="1">
      <c r="A553" s="223"/>
      <c r="B553" s="223"/>
      <c r="C553" s="223"/>
      <c r="D553" s="223"/>
      <c r="E553" s="223"/>
      <c r="F553" s="223"/>
      <c r="G553" s="223"/>
      <c r="H553" s="223"/>
      <c r="I553" s="223"/>
      <c r="J553" s="223"/>
      <c r="K553" s="223"/>
      <c r="L553" s="223"/>
      <c r="M553" s="223"/>
      <c r="N553" s="223"/>
      <c r="O553" s="223"/>
      <c r="P553" s="223"/>
      <c r="Q553" s="223"/>
      <c r="R553" s="223"/>
      <c r="S553" s="223"/>
      <c r="T553" s="223"/>
      <c r="U553" s="223"/>
      <c r="V553" s="223"/>
      <c r="W553" s="223"/>
      <c r="X553" s="223"/>
      <c r="Y553" s="223"/>
      <c r="Z553" s="223"/>
    </row>
    <row r="554" ht="14.25" customHeight="1">
      <c r="A554" s="223"/>
      <c r="B554" s="223"/>
      <c r="C554" s="223"/>
      <c r="D554" s="223"/>
      <c r="E554" s="223"/>
      <c r="F554" s="223"/>
      <c r="G554" s="223"/>
      <c r="H554" s="223"/>
      <c r="I554" s="223"/>
      <c r="J554" s="223"/>
      <c r="K554" s="223"/>
      <c r="L554" s="223"/>
      <c r="M554" s="223"/>
      <c r="N554" s="223"/>
      <c r="O554" s="223"/>
      <c r="P554" s="223"/>
      <c r="Q554" s="223"/>
      <c r="R554" s="223"/>
      <c r="S554" s="223"/>
      <c r="T554" s="223"/>
      <c r="U554" s="223"/>
      <c r="V554" s="223"/>
      <c r="W554" s="223"/>
      <c r="X554" s="223"/>
      <c r="Y554" s="223"/>
      <c r="Z554" s="223"/>
    </row>
    <row r="555" ht="14.25" customHeight="1">
      <c r="A555" s="223"/>
      <c r="B555" s="223"/>
      <c r="C555" s="223"/>
      <c r="D555" s="223"/>
      <c r="E555" s="223"/>
      <c r="F555" s="223"/>
      <c r="G555" s="223"/>
      <c r="H555" s="223"/>
      <c r="I555" s="223"/>
      <c r="J555" s="223"/>
      <c r="K555" s="223"/>
      <c r="L555" s="223"/>
      <c r="M555" s="223"/>
      <c r="N555" s="223"/>
      <c r="O555" s="223"/>
      <c r="P555" s="223"/>
      <c r="Q555" s="223"/>
      <c r="R555" s="223"/>
      <c r="S555" s="223"/>
      <c r="T555" s="223"/>
      <c r="U555" s="223"/>
      <c r="V555" s="223"/>
      <c r="W555" s="223"/>
      <c r="X555" s="223"/>
      <c r="Y555" s="223"/>
      <c r="Z555" s="223"/>
    </row>
    <row r="556" ht="14.25" customHeight="1">
      <c r="A556" s="223"/>
      <c r="B556" s="223"/>
      <c r="C556" s="223"/>
      <c r="D556" s="223"/>
      <c r="E556" s="223"/>
      <c r="F556" s="223"/>
      <c r="G556" s="223"/>
      <c r="H556" s="223"/>
      <c r="I556" s="223"/>
      <c r="J556" s="223"/>
      <c r="K556" s="223"/>
      <c r="L556" s="223"/>
      <c r="M556" s="223"/>
      <c r="N556" s="223"/>
      <c r="O556" s="223"/>
      <c r="P556" s="223"/>
      <c r="Q556" s="223"/>
      <c r="R556" s="223"/>
      <c r="S556" s="223"/>
      <c r="T556" s="223"/>
      <c r="U556" s="223"/>
      <c r="V556" s="223"/>
      <c r="W556" s="223"/>
      <c r="X556" s="223"/>
      <c r="Y556" s="223"/>
      <c r="Z556" s="223"/>
    </row>
    <row r="557" ht="14.25" customHeight="1">
      <c r="A557" s="223"/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223"/>
      <c r="T557" s="223"/>
      <c r="U557" s="223"/>
      <c r="V557" s="223"/>
      <c r="W557" s="223"/>
      <c r="X557" s="223"/>
      <c r="Y557" s="223"/>
      <c r="Z557" s="223"/>
    </row>
    <row r="558" ht="14.25" customHeight="1">
      <c r="A558" s="223"/>
      <c r="B558" s="223"/>
      <c r="C558" s="223"/>
      <c r="D558" s="223"/>
      <c r="E558" s="223"/>
      <c r="F558" s="223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223"/>
      <c r="T558" s="223"/>
      <c r="U558" s="223"/>
      <c r="V558" s="223"/>
      <c r="W558" s="223"/>
      <c r="X558" s="223"/>
      <c r="Y558" s="223"/>
      <c r="Z558" s="223"/>
    </row>
    <row r="559" ht="14.25" customHeight="1">
      <c r="A559" s="223"/>
      <c r="B559" s="223"/>
      <c r="C559" s="223"/>
      <c r="D559" s="223"/>
      <c r="E559" s="223"/>
      <c r="F559" s="223"/>
      <c r="G559" s="223"/>
      <c r="H559" s="223"/>
      <c r="I559" s="223"/>
      <c r="J559" s="223"/>
      <c r="K559" s="223"/>
      <c r="L559" s="223"/>
      <c r="M559" s="223"/>
      <c r="N559" s="223"/>
      <c r="O559" s="223"/>
      <c r="P559" s="223"/>
      <c r="Q559" s="223"/>
      <c r="R559" s="223"/>
      <c r="S559" s="223"/>
      <c r="T559" s="223"/>
      <c r="U559" s="223"/>
      <c r="V559" s="223"/>
      <c r="W559" s="223"/>
      <c r="X559" s="223"/>
      <c r="Y559" s="223"/>
      <c r="Z559" s="223"/>
    </row>
    <row r="560" ht="14.25" customHeight="1">
      <c r="A560" s="223"/>
      <c r="B560" s="223"/>
      <c r="C560" s="223"/>
      <c r="D560" s="223"/>
      <c r="E560" s="223"/>
      <c r="F560" s="223"/>
      <c r="G560" s="223"/>
      <c r="H560" s="223"/>
      <c r="I560" s="223"/>
      <c r="J560" s="223"/>
      <c r="K560" s="223"/>
      <c r="L560" s="223"/>
      <c r="M560" s="223"/>
      <c r="N560" s="223"/>
      <c r="O560" s="223"/>
      <c r="P560" s="223"/>
      <c r="Q560" s="223"/>
      <c r="R560" s="223"/>
      <c r="S560" s="223"/>
      <c r="T560" s="223"/>
      <c r="U560" s="223"/>
      <c r="V560" s="223"/>
      <c r="W560" s="223"/>
      <c r="X560" s="223"/>
      <c r="Y560" s="223"/>
      <c r="Z560" s="223"/>
    </row>
    <row r="561" ht="14.25" customHeight="1">
      <c r="A561" s="223"/>
      <c r="B561" s="223"/>
      <c r="C561" s="223"/>
      <c r="D561" s="223"/>
      <c r="E561" s="223"/>
      <c r="F561" s="223"/>
      <c r="G561" s="223"/>
      <c r="H561" s="223"/>
      <c r="I561" s="223"/>
      <c r="J561" s="223"/>
      <c r="K561" s="223"/>
      <c r="L561" s="223"/>
      <c r="M561" s="223"/>
      <c r="N561" s="223"/>
      <c r="O561" s="223"/>
      <c r="P561" s="223"/>
      <c r="Q561" s="223"/>
      <c r="R561" s="223"/>
      <c r="S561" s="223"/>
      <c r="T561" s="223"/>
      <c r="U561" s="223"/>
      <c r="V561" s="223"/>
      <c r="W561" s="223"/>
      <c r="X561" s="223"/>
      <c r="Y561" s="223"/>
      <c r="Z561" s="223"/>
    </row>
    <row r="562" ht="14.25" customHeight="1">
      <c r="A562" s="223"/>
      <c r="B562" s="223"/>
      <c r="C562" s="223"/>
      <c r="D562" s="223"/>
      <c r="E562" s="223"/>
      <c r="F562" s="223"/>
      <c r="G562" s="223"/>
      <c r="H562" s="223"/>
      <c r="I562" s="223"/>
      <c r="J562" s="223"/>
      <c r="K562" s="223"/>
      <c r="L562" s="223"/>
      <c r="M562" s="223"/>
      <c r="N562" s="223"/>
      <c r="O562" s="223"/>
      <c r="P562" s="223"/>
      <c r="Q562" s="223"/>
      <c r="R562" s="223"/>
      <c r="S562" s="223"/>
      <c r="T562" s="223"/>
      <c r="U562" s="223"/>
      <c r="V562" s="223"/>
      <c r="W562" s="223"/>
      <c r="X562" s="223"/>
      <c r="Y562" s="223"/>
      <c r="Z562" s="223"/>
    </row>
    <row r="563" ht="14.25" customHeight="1">
      <c r="A563" s="223"/>
      <c r="B563" s="223"/>
      <c r="C563" s="223"/>
      <c r="D563" s="223"/>
      <c r="E563" s="223"/>
      <c r="F563" s="223"/>
      <c r="G563" s="223"/>
      <c r="H563" s="223"/>
      <c r="I563" s="223"/>
      <c r="J563" s="223"/>
      <c r="K563" s="223"/>
      <c r="L563" s="223"/>
      <c r="M563" s="223"/>
      <c r="N563" s="223"/>
      <c r="O563" s="223"/>
      <c r="P563" s="223"/>
      <c r="Q563" s="223"/>
      <c r="R563" s="223"/>
      <c r="S563" s="223"/>
      <c r="T563" s="223"/>
      <c r="U563" s="223"/>
      <c r="V563" s="223"/>
      <c r="W563" s="223"/>
      <c r="X563" s="223"/>
      <c r="Y563" s="223"/>
      <c r="Z563" s="223"/>
    </row>
    <row r="564" ht="14.25" customHeight="1">
      <c r="A564" s="223"/>
      <c r="B564" s="223"/>
      <c r="C564" s="223"/>
      <c r="D564" s="223"/>
      <c r="E564" s="223"/>
      <c r="F564" s="223"/>
      <c r="G564" s="223"/>
      <c r="H564" s="223"/>
      <c r="I564" s="223"/>
      <c r="J564" s="223"/>
      <c r="K564" s="223"/>
      <c r="L564" s="223"/>
      <c r="M564" s="223"/>
      <c r="N564" s="223"/>
      <c r="O564" s="223"/>
      <c r="P564" s="223"/>
      <c r="Q564" s="223"/>
      <c r="R564" s="223"/>
      <c r="S564" s="223"/>
      <c r="T564" s="223"/>
      <c r="U564" s="223"/>
      <c r="V564" s="223"/>
      <c r="W564" s="223"/>
      <c r="X564" s="223"/>
      <c r="Y564" s="223"/>
      <c r="Z564" s="223"/>
    </row>
    <row r="565" ht="14.25" customHeight="1">
      <c r="A565" s="223"/>
      <c r="B565" s="223"/>
      <c r="C565" s="223"/>
      <c r="D565" s="223"/>
      <c r="E565" s="223"/>
      <c r="F565" s="223"/>
      <c r="G565" s="223"/>
      <c r="H565" s="223"/>
      <c r="I565" s="223"/>
      <c r="J565" s="223"/>
      <c r="K565" s="223"/>
      <c r="L565" s="223"/>
      <c r="M565" s="223"/>
      <c r="N565" s="223"/>
      <c r="O565" s="223"/>
      <c r="P565" s="223"/>
      <c r="Q565" s="223"/>
      <c r="R565" s="223"/>
      <c r="S565" s="223"/>
      <c r="T565" s="223"/>
      <c r="U565" s="223"/>
      <c r="V565" s="223"/>
      <c r="W565" s="223"/>
      <c r="X565" s="223"/>
      <c r="Y565" s="223"/>
      <c r="Z565" s="223"/>
    </row>
    <row r="566" ht="14.25" customHeight="1">
      <c r="A566" s="223"/>
      <c r="B566" s="223"/>
      <c r="C566" s="223"/>
      <c r="D566" s="223"/>
      <c r="E566" s="223"/>
      <c r="F566" s="223"/>
      <c r="G566" s="223"/>
      <c r="H566" s="223"/>
      <c r="I566" s="223"/>
      <c r="J566" s="223"/>
      <c r="K566" s="223"/>
      <c r="L566" s="223"/>
      <c r="M566" s="223"/>
      <c r="N566" s="223"/>
      <c r="O566" s="223"/>
      <c r="P566" s="223"/>
      <c r="Q566" s="223"/>
      <c r="R566" s="223"/>
      <c r="S566" s="223"/>
      <c r="T566" s="223"/>
      <c r="U566" s="223"/>
      <c r="V566" s="223"/>
      <c r="W566" s="223"/>
      <c r="X566" s="223"/>
      <c r="Y566" s="223"/>
      <c r="Z566" s="223"/>
    </row>
    <row r="567" ht="14.25" customHeight="1">
      <c r="A567" s="223"/>
      <c r="B567" s="223"/>
      <c r="C567" s="223"/>
      <c r="D567" s="223"/>
      <c r="E567" s="223"/>
      <c r="F567" s="223"/>
      <c r="G567" s="223"/>
      <c r="H567" s="223"/>
      <c r="I567" s="223"/>
      <c r="J567" s="223"/>
      <c r="K567" s="223"/>
      <c r="L567" s="223"/>
      <c r="M567" s="223"/>
      <c r="N567" s="223"/>
      <c r="O567" s="223"/>
      <c r="P567" s="223"/>
      <c r="Q567" s="223"/>
      <c r="R567" s="223"/>
      <c r="S567" s="223"/>
      <c r="T567" s="223"/>
      <c r="U567" s="223"/>
      <c r="V567" s="223"/>
      <c r="W567" s="223"/>
      <c r="X567" s="223"/>
      <c r="Y567" s="223"/>
      <c r="Z567" s="223"/>
    </row>
    <row r="568" ht="14.25" customHeight="1">
      <c r="A568" s="223"/>
      <c r="B568" s="223"/>
      <c r="C568" s="223"/>
      <c r="D568" s="223"/>
      <c r="E568" s="223"/>
      <c r="F568" s="223"/>
      <c r="G568" s="223"/>
      <c r="H568" s="223"/>
      <c r="I568" s="223"/>
      <c r="J568" s="223"/>
      <c r="K568" s="223"/>
      <c r="L568" s="223"/>
      <c r="M568" s="223"/>
      <c r="N568" s="223"/>
      <c r="O568" s="223"/>
      <c r="P568" s="223"/>
      <c r="Q568" s="223"/>
      <c r="R568" s="223"/>
      <c r="S568" s="223"/>
      <c r="T568" s="223"/>
      <c r="U568" s="223"/>
      <c r="V568" s="223"/>
      <c r="W568" s="223"/>
      <c r="X568" s="223"/>
      <c r="Y568" s="223"/>
      <c r="Z568" s="223"/>
    </row>
    <row r="569" ht="14.25" customHeight="1">
      <c r="A569" s="223"/>
      <c r="B569" s="223"/>
      <c r="C569" s="223"/>
      <c r="D569" s="223"/>
      <c r="E569" s="223"/>
      <c r="F569" s="223"/>
      <c r="G569" s="223"/>
      <c r="H569" s="223"/>
      <c r="I569" s="223"/>
      <c r="J569" s="223"/>
      <c r="K569" s="223"/>
      <c r="L569" s="223"/>
      <c r="M569" s="223"/>
      <c r="N569" s="223"/>
      <c r="O569" s="223"/>
      <c r="P569" s="223"/>
      <c r="Q569" s="223"/>
      <c r="R569" s="223"/>
      <c r="S569" s="223"/>
      <c r="T569" s="223"/>
      <c r="U569" s="223"/>
      <c r="V569" s="223"/>
      <c r="W569" s="223"/>
      <c r="X569" s="223"/>
      <c r="Y569" s="223"/>
      <c r="Z569" s="223"/>
    </row>
    <row r="570" ht="14.25" customHeight="1">
      <c r="A570" s="223"/>
      <c r="B570" s="223"/>
      <c r="C570" s="223"/>
      <c r="D570" s="223"/>
      <c r="E570" s="223"/>
      <c r="F570" s="223"/>
      <c r="G570" s="223"/>
      <c r="H570" s="223"/>
      <c r="I570" s="223"/>
      <c r="J570" s="223"/>
      <c r="K570" s="223"/>
      <c r="L570" s="223"/>
      <c r="M570" s="223"/>
      <c r="N570" s="223"/>
      <c r="O570" s="223"/>
      <c r="P570" s="223"/>
      <c r="Q570" s="223"/>
      <c r="R570" s="223"/>
      <c r="S570" s="223"/>
      <c r="T570" s="223"/>
      <c r="U570" s="223"/>
      <c r="V570" s="223"/>
      <c r="W570" s="223"/>
      <c r="X570" s="223"/>
      <c r="Y570" s="223"/>
      <c r="Z570" s="223"/>
    </row>
    <row r="571" ht="14.25" customHeight="1">
      <c r="A571" s="223"/>
      <c r="B571" s="223"/>
      <c r="C571" s="223"/>
      <c r="D571" s="223"/>
      <c r="E571" s="223"/>
      <c r="F571" s="223"/>
      <c r="G571" s="223"/>
      <c r="H571" s="223"/>
      <c r="I571" s="223"/>
      <c r="J571" s="223"/>
      <c r="K571" s="223"/>
      <c r="L571" s="223"/>
      <c r="M571" s="223"/>
      <c r="N571" s="223"/>
      <c r="O571" s="223"/>
      <c r="P571" s="223"/>
      <c r="Q571" s="223"/>
      <c r="R571" s="223"/>
      <c r="S571" s="223"/>
      <c r="T571" s="223"/>
      <c r="U571" s="223"/>
      <c r="V571" s="223"/>
      <c r="W571" s="223"/>
      <c r="X571" s="223"/>
      <c r="Y571" s="223"/>
      <c r="Z571" s="223"/>
    </row>
    <row r="572" ht="14.25" customHeight="1">
      <c r="A572" s="223"/>
      <c r="B572" s="223"/>
      <c r="C572" s="223"/>
      <c r="D572" s="223"/>
      <c r="E572" s="223"/>
      <c r="F572" s="223"/>
      <c r="G572" s="223"/>
      <c r="H572" s="223"/>
      <c r="I572" s="223"/>
      <c r="J572" s="223"/>
      <c r="K572" s="223"/>
      <c r="L572" s="223"/>
      <c r="M572" s="223"/>
      <c r="N572" s="223"/>
      <c r="O572" s="223"/>
      <c r="P572" s="223"/>
      <c r="Q572" s="223"/>
      <c r="R572" s="223"/>
      <c r="S572" s="223"/>
      <c r="T572" s="223"/>
      <c r="U572" s="223"/>
      <c r="V572" s="223"/>
      <c r="W572" s="223"/>
      <c r="X572" s="223"/>
      <c r="Y572" s="223"/>
      <c r="Z572" s="223"/>
    </row>
    <row r="573" ht="14.25" customHeight="1">
      <c r="A573" s="223"/>
      <c r="B573" s="223"/>
      <c r="C573" s="223"/>
      <c r="D573" s="223"/>
      <c r="E573" s="223"/>
      <c r="F573" s="223"/>
      <c r="G573" s="223"/>
      <c r="H573" s="223"/>
      <c r="I573" s="223"/>
      <c r="J573" s="223"/>
      <c r="K573" s="223"/>
      <c r="L573" s="223"/>
      <c r="M573" s="223"/>
      <c r="N573" s="223"/>
      <c r="O573" s="223"/>
      <c r="P573" s="223"/>
      <c r="Q573" s="223"/>
      <c r="R573" s="223"/>
      <c r="S573" s="223"/>
      <c r="T573" s="223"/>
      <c r="U573" s="223"/>
      <c r="V573" s="223"/>
      <c r="W573" s="223"/>
      <c r="X573" s="223"/>
      <c r="Y573" s="223"/>
      <c r="Z573" s="223"/>
    </row>
    <row r="574" ht="14.25" customHeight="1">
      <c r="A574" s="223"/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223"/>
      <c r="T574" s="223"/>
      <c r="U574" s="223"/>
      <c r="V574" s="223"/>
      <c r="W574" s="223"/>
      <c r="X574" s="223"/>
      <c r="Y574" s="223"/>
      <c r="Z574" s="223"/>
    </row>
    <row r="575" ht="14.25" customHeight="1">
      <c r="A575" s="223"/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223"/>
      <c r="T575" s="223"/>
      <c r="U575" s="223"/>
      <c r="V575" s="223"/>
      <c r="W575" s="223"/>
      <c r="X575" s="223"/>
      <c r="Y575" s="223"/>
      <c r="Z575" s="223"/>
    </row>
    <row r="576" ht="14.25" customHeight="1">
      <c r="A576" s="223"/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223"/>
      <c r="T576" s="223"/>
      <c r="U576" s="223"/>
      <c r="V576" s="223"/>
      <c r="W576" s="223"/>
      <c r="X576" s="223"/>
      <c r="Y576" s="223"/>
      <c r="Z576" s="223"/>
    </row>
    <row r="577" ht="14.25" customHeight="1">
      <c r="A577" s="223"/>
      <c r="B577" s="223"/>
      <c r="C577" s="223"/>
      <c r="D577" s="223"/>
      <c r="E577" s="223"/>
      <c r="F577" s="223"/>
      <c r="G577" s="223"/>
      <c r="H577" s="223"/>
      <c r="I577" s="223"/>
      <c r="J577" s="223"/>
      <c r="K577" s="223"/>
      <c r="L577" s="223"/>
      <c r="M577" s="223"/>
      <c r="N577" s="223"/>
      <c r="O577" s="223"/>
      <c r="P577" s="223"/>
      <c r="Q577" s="223"/>
      <c r="R577" s="223"/>
      <c r="S577" s="223"/>
      <c r="T577" s="223"/>
      <c r="U577" s="223"/>
      <c r="V577" s="223"/>
      <c r="W577" s="223"/>
      <c r="X577" s="223"/>
      <c r="Y577" s="223"/>
      <c r="Z577" s="223"/>
    </row>
    <row r="578" ht="14.25" customHeight="1">
      <c r="A578" s="223"/>
      <c r="B578" s="223"/>
      <c r="C578" s="223"/>
      <c r="D578" s="223"/>
      <c r="E578" s="223"/>
      <c r="F578" s="223"/>
      <c r="G578" s="223"/>
      <c r="H578" s="223"/>
      <c r="I578" s="223"/>
      <c r="J578" s="223"/>
      <c r="K578" s="223"/>
      <c r="L578" s="223"/>
      <c r="M578" s="223"/>
      <c r="N578" s="223"/>
      <c r="O578" s="223"/>
      <c r="P578" s="223"/>
      <c r="Q578" s="223"/>
      <c r="R578" s="223"/>
      <c r="S578" s="223"/>
      <c r="T578" s="223"/>
      <c r="U578" s="223"/>
      <c r="V578" s="223"/>
      <c r="W578" s="223"/>
      <c r="X578" s="223"/>
      <c r="Y578" s="223"/>
      <c r="Z578" s="223"/>
    </row>
    <row r="579" ht="14.25" customHeight="1">
      <c r="A579" s="223"/>
      <c r="B579" s="223"/>
      <c r="C579" s="223"/>
      <c r="D579" s="223"/>
      <c r="E579" s="223"/>
      <c r="F579" s="223"/>
      <c r="G579" s="223"/>
      <c r="H579" s="223"/>
      <c r="I579" s="223"/>
      <c r="J579" s="223"/>
      <c r="K579" s="223"/>
      <c r="L579" s="223"/>
      <c r="M579" s="223"/>
      <c r="N579" s="223"/>
      <c r="O579" s="223"/>
      <c r="P579" s="223"/>
      <c r="Q579" s="223"/>
      <c r="R579" s="223"/>
      <c r="S579" s="223"/>
      <c r="T579" s="223"/>
      <c r="U579" s="223"/>
      <c r="V579" s="223"/>
      <c r="W579" s="223"/>
      <c r="X579" s="223"/>
      <c r="Y579" s="223"/>
      <c r="Z579" s="223"/>
    </row>
    <row r="580" ht="14.25" customHeight="1">
      <c r="A580" s="223"/>
      <c r="B580" s="223"/>
      <c r="C580" s="223"/>
      <c r="D580" s="223"/>
      <c r="E580" s="223"/>
      <c r="F580" s="223"/>
      <c r="G580" s="223"/>
      <c r="H580" s="223"/>
      <c r="I580" s="223"/>
      <c r="J580" s="223"/>
      <c r="K580" s="223"/>
      <c r="L580" s="223"/>
      <c r="M580" s="223"/>
      <c r="N580" s="223"/>
      <c r="O580" s="223"/>
      <c r="P580" s="223"/>
      <c r="Q580" s="223"/>
      <c r="R580" s="223"/>
      <c r="S580" s="223"/>
      <c r="T580" s="223"/>
      <c r="U580" s="223"/>
      <c r="V580" s="223"/>
      <c r="W580" s="223"/>
      <c r="X580" s="223"/>
      <c r="Y580" s="223"/>
      <c r="Z580" s="223"/>
    </row>
    <row r="581" ht="14.25" customHeight="1">
      <c r="A581" s="223"/>
      <c r="B581" s="223"/>
      <c r="C581" s="223"/>
      <c r="D581" s="223"/>
      <c r="E581" s="223"/>
      <c r="F581" s="223"/>
      <c r="G581" s="223"/>
      <c r="H581" s="223"/>
      <c r="I581" s="223"/>
      <c r="J581" s="223"/>
      <c r="K581" s="223"/>
      <c r="L581" s="223"/>
      <c r="M581" s="223"/>
      <c r="N581" s="223"/>
      <c r="O581" s="223"/>
      <c r="P581" s="223"/>
      <c r="Q581" s="223"/>
      <c r="R581" s="223"/>
      <c r="S581" s="223"/>
      <c r="T581" s="223"/>
      <c r="U581" s="223"/>
      <c r="V581" s="223"/>
      <c r="W581" s="223"/>
      <c r="X581" s="223"/>
      <c r="Y581" s="223"/>
      <c r="Z581" s="223"/>
    </row>
    <row r="582" ht="14.25" customHeight="1">
      <c r="A582" s="223"/>
      <c r="B582" s="223"/>
      <c r="C582" s="223"/>
      <c r="D582" s="223"/>
      <c r="E582" s="223"/>
      <c r="F582" s="223"/>
      <c r="G582" s="223"/>
      <c r="H582" s="223"/>
      <c r="I582" s="223"/>
      <c r="J582" s="223"/>
      <c r="K582" s="223"/>
      <c r="L582" s="223"/>
      <c r="M582" s="223"/>
      <c r="N582" s="223"/>
      <c r="O582" s="223"/>
      <c r="P582" s="223"/>
      <c r="Q582" s="223"/>
      <c r="R582" s="223"/>
      <c r="S582" s="223"/>
      <c r="T582" s="223"/>
      <c r="U582" s="223"/>
      <c r="V582" s="223"/>
      <c r="W582" s="223"/>
      <c r="X582" s="223"/>
      <c r="Y582" s="223"/>
      <c r="Z582" s="223"/>
    </row>
    <row r="583" ht="14.25" customHeight="1">
      <c r="A583" s="223"/>
      <c r="B583" s="223"/>
      <c r="C583" s="223"/>
      <c r="D583" s="223"/>
      <c r="E583" s="223"/>
      <c r="F583" s="223"/>
      <c r="G583" s="223"/>
      <c r="H583" s="223"/>
      <c r="I583" s="223"/>
      <c r="J583" s="223"/>
      <c r="K583" s="223"/>
      <c r="L583" s="223"/>
      <c r="M583" s="223"/>
      <c r="N583" s="223"/>
      <c r="O583" s="223"/>
      <c r="P583" s="223"/>
      <c r="Q583" s="223"/>
      <c r="R583" s="223"/>
      <c r="S583" s="223"/>
      <c r="T583" s="223"/>
      <c r="U583" s="223"/>
      <c r="V583" s="223"/>
      <c r="W583" s="223"/>
      <c r="X583" s="223"/>
      <c r="Y583" s="223"/>
      <c r="Z583" s="223"/>
    </row>
    <row r="584" ht="14.25" customHeight="1">
      <c r="A584" s="223"/>
      <c r="B584" s="223"/>
      <c r="C584" s="223"/>
      <c r="D584" s="223"/>
      <c r="E584" s="223"/>
      <c r="F584" s="223"/>
      <c r="G584" s="223"/>
      <c r="H584" s="223"/>
      <c r="I584" s="223"/>
      <c r="J584" s="223"/>
      <c r="K584" s="223"/>
      <c r="L584" s="223"/>
      <c r="M584" s="223"/>
      <c r="N584" s="223"/>
      <c r="O584" s="223"/>
      <c r="P584" s="223"/>
      <c r="Q584" s="223"/>
      <c r="R584" s="223"/>
      <c r="S584" s="223"/>
      <c r="T584" s="223"/>
      <c r="U584" s="223"/>
      <c r="V584" s="223"/>
      <c r="W584" s="223"/>
      <c r="X584" s="223"/>
      <c r="Y584" s="223"/>
      <c r="Z584" s="223"/>
    </row>
    <row r="585" ht="14.25" customHeight="1">
      <c r="A585" s="223"/>
      <c r="B585" s="223"/>
      <c r="C585" s="223"/>
      <c r="D585" s="223"/>
      <c r="E585" s="223"/>
      <c r="F585" s="223"/>
      <c r="G585" s="223"/>
      <c r="H585" s="223"/>
      <c r="I585" s="223"/>
      <c r="J585" s="223"/>
      <c r="K585" s="223"/>
      <c r="L585" s="223"/>
      <c r="M585" s="223"/>
      <c r="N585" s="223"/>
      <c r="O585" s="223"/>
      <c r="P585" s="223"/>
      <c r="Q585" s="223"/>
      <c r="R585" s="223"/>
      <c r="S585" s="223"/>
      <c r="T585" s="223"/>
      <c r="U585" s="223"/>
      <c r="V585" s="223"/>
      <c r="W585" s="223"/>
      <c r="X585" s="223"/>
      <c r="Y585" s="223"/>
      <c r="Z585" s="223"/>
    </row>
    <row r="586" ht="14.25" customHeight="1">
      <c r="A586" s="223"/>
      <c r="B586" s="223"/>
      <c r="C586" s="223"/>
      <c r="D586" s="223"/>
      <c r="E586" s="223"/>
      <c r="F586" s="223"/>
      <c r="G586" s="223"/>
      <c r="H586" s="223"/>
      <c r="I586" s="223"/>
      <c r="J586" s="223"/>
      <c r="K586" s="223"/>
      <c r="L586" s="223"/>
      <c r="M586" s="223"/>
      <c r="N586" s="223"/>
      <c r="O586" s="223"/>
      <c r="P586" s="223"/>
      <c r="Q586" s="223"/>
      <c r="R586" s="223"/>
      <c r="S586" s="223"/>
      <c r="T586" s="223"/>
      <c r="U586" s="223"/>
      <c r="V586" s="223"/>
      <c r="W586" s="223"/>
      <c r="X586" s="223"/>
      <c r="Y586" s="223"/>
      <c r="Z586" s="223"/>
    </row>
    <row r="587" ht="14.25" customHeight="1">
      <c r="A587" s="223"/>
      <c r="B587" s="223"/>
      <c r="C587" s="223"/>
      <c r="D587" s="223"/>
      <c r="E587" s="223"/>
      <c r="F587" s="223"/>
      <c r="G587" s="223"/>
      <c r="H587" s="223"/>
      <c r="I587" s="223"/>
      <c r="J587" s="223"/>
      <c r="K587" s="223"/>
      <c r="L587" s="223"/>
      <c r="M587" s="223"/>
      <c r="N587" s="223"/>
      <c r="O587" s="223"/>
      <c r="P587" s="223"/>
      <c r="Q587" s="223"/>
      <c r="R587" s="223"/>
      <c r="S587" s="223"/>
      <c r="T587" s="223"/>
      <c r="U587" s="223"/>
      <c r="V587" s="223"/>
      <c r="W587" s="223"/>
      <c r="X587" s="223"/>
      <c r="Y587" s="223"/>
      <c r="Z587" s="223"/>
    </row>
    <row r="588" ht="14.25" customHeight="1">
      <c r="A588" s="223"/>
      <c r="B588" s="223"/>
      <c r="C588" s="223"/>
      <c r="D588" s="223"/>
      <c r="E588" s="223"/>
      <c r="F588" s="223"/>
      <c r="G588" s="223"/>
      <c r="H588" s="223"/>
      <c r="I588" s="223"/>
      <c r="J588" s="223"/>
      <c r="K588" s="223"/>
      <c r="L588" s="223"/>
      <c r="M588" s="223"/>
      <c r="N588" s="223"/>
      <c r="O588" s="223"/>
      <c r="P588" s="223"/>
      <c r="Q588" s="223"/>
      <c r="R588" s="223"/>
      <c r="S588" s="223"/>
      <c r="T588" s="223"/>
      <c r="U588" s="223"/>
      <c r="V588" s="223"/>
      <c r="W588" s="223"/>
      <c r="X588" s="223"/>
      <c r="Y588" s="223"/>
      <c r="Z588" s="223"/>
    </row>
    <row r="589" ht="14.25" customHeight="1">
      <c r="A589" s="223"/>
      <c r="B589" s="223"/>
      <c r="C589" s="223"/>
      <c r="D589" s="223"/>
      <c r="E589" s="223"/>
      <c r="F589" s="223"/>
      <c r="G589" s="223"/>
      <c r="H589" s="223"/>
      <c r="I589" s="223"/>
      <c r="J589" s="223"/>
      <c r="K589" s="223"/>
      <c r="L589" s="223"/>
      <c r="M589" s="223"/>
      <c r="N589" s="223"/>
      <c r="O589" s="223"/>
      <c r="P589" s="223"/>
      <c r="Q589" s="223"/>
      <c r="R589" s="223"/>
      <c r="S589" s="223"/>
      <c r="T589" s="223"/>
      <c r="U589" s="223"/>
      <c r="V589" s="223"/>
      <c r="W589" s="223"/>
      <c r="X589" s="223"/>
      <c r="Y589" s="223"/>
      <c r="Z589" s="223"/>
    </row>
    <row r="590" ht="14.25" customHeight="1">
      <c r="A590" s="223"/>
      <c r="B590" s="223"/>
      <c r="C590" s="223"/>
      <c r="D590" s="223"/>
      <c r="E590" s="223"/>
      <c r="F590" s="223"/>
      <c r="G590" s="223"/>
      <c r="H590" s="223"/>
      <c r="I590" s="223"/>
      <c r="J590" s="223"/>
      <c r="K590" s="223"/>
      <c r="L590" s="223"/>
      <c r="M590" s="223"/>
      <c r="N590" s="223"/>
      <c r="O590" s="223"/>
      <c r="P590" s="223"/>
      <c r="Q590" s="223"/>
      <c r="R590" s="223"/>
      <c r="S590" s="223"/>
      <c r="T590" s="223"/>
      <c r="U590" s="223"/>
      <c r="V590" s="223"/>
      <c r="W590" s="223"/>
      <c r="X590" s="223"/>
      <c r="Y590" s="223"/>
      <c r="Z590" s="223"/>
    </row>
    <row r="591" ht="14.25" customHeight="1">
      <c r="A591" s="223"/>
      <c r="B591" s="223"/>
      <c r="C591" s="223"/>
      <c r="D591" s="223"/>
      <c r="E591" s="223"/>
      <c r="F591" s="223"/>
      <c r="G591" s="223"/>
      <c r="H591" s="223"/>
      <c r="I591" s="223"/>
      <c r="J591" s="223"/>
      <c r="K591" s="223"/>
      <c r="L591" s="223"/>
      <c r="M591" s="223"/>
      <c r="N591" s="223"/>
      <c r="O591" s="223"/>
      <c r="P591" s="223"/>
      <c r="Q591" s="223"/>
      <c r="R591" s="223"/>
      <c r="S591" s="223"/>
      <c r="T591" s="223"/>
      <c r="U591" s="223"/>
      <c r="V591" s="223"/>
      <c r="W591" s="223"/>
      <c r="X591" s="223"/>
      <c r="Y591" s="223"/>
      <c r="Z591" s="223"/>
    </row>
    <row r="592" ht="14.25" customHeight="1">
      <c r="A592" s="223"/>
      <c r="B592" s="223"/>
      <c r="C592" s="223"/>
      <c r="D592" s="223"/>
      <c r="E592" s="223"/>
      <c r="F592" s="223"/>
      <c r="G592" s="223"/>
      <c r="H592" s="223"/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223"/>
      <c r="T592" s="223"/>
      <c r="U592" s="223"/>
      <c r="V592" s="223"/>
      <c r="W592" s="223"/>
      <c r="X592" s="223"/>
      <c r="Y592" s="223"/>
      <c r="Z592" s="223"/>
    </row>
    <row r="593" ht="14.25" customHeight="1">
      <c r="A593" s="223"/>
      <c r="B593" s="223"/>
      <c r="C593" s="223"/>
      <c r="D593" s="223"/>
      <c r="E593" s="223"/>
      <c r="F593" s="223"/>
      <c r="G593" s="223"/>
      <c r="H593" s="223"/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223"/>
      <c r="T593" s="223"/>
      <c r="U593" s="223"/>
      <c r="V593" s="223"/>
      <c r="W593" s="223"/>
      <c r="X593" s="223"/>
      <c r="Y593" s="223"/>
      <c r="Z593" s="223"/>
    </row>
    <row r="594" ht="14.25" customHeight="1">
      <c r="A594" s="223"/>
      <c r="B594" s="223"/>
      <c r="C594" s="223"/>
      <c r="D594" s="223"/>
      <c r="E594" s="223"/>
      <c r="F594" s="223"/>
      <c r="G594" s="223"/>
      <c r="H594" s="223"/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223"/>
      <c r="T594" s="223"/>
      <c r="U594" s="223"/>
      <c r="V594" s="223"/>
      <c r="W594" s="223"/>
      <c r="X594" s="223"/>
      <c r="Y594" s="223"/>
      <c r="Z594" s="223"/>
    </row>
    <row r="595" ht="14.25" customHeight="1">
      <c r="A595" s="223"/>
      <c r="B595" s="223"/>
      <c r="C595" s="223"/>
      <c r="D595" s="223"/>
      <c r="E595" s="223"/>
      <c r="F595" s="223"/>
      <c r="G595" s="223"/>
      <c r="H595" s="223"/>
      <c r="I595" s="223"/>
      <c r="J595" s="223"/>
      <c r="K595" s="223"/>
      <c r="L595" s="223"/>
      <c r="M595" s="223"/>
      <c r="N595" s="223"/>
      <c r="O595" s="223"/>
      <c r="P595" s="223"/>
      <c r="Q595" s="223"/>
      <c r="R595" s="223"/>
      <c r="S595" s="223"/>
      <c r="T595" s="223"/>
      <c r="U595" s="223"/>
      <c r="V595" s="223"/>
      <c r="W595" s="223"/>
      <c r="X595" s="223"/>
      <c r="Y595" s="223"/>
      <c r="Z595" s="223"/>
    </row>
    <row r="596" ht="14.25" customHeight="1">
      <c r="A596" s="223"/>
      <c r="B596" s="223"/>
      <c r="C596" s="223"/>
      <c r="D596" s="223"/>
      <c r="E596" s="223"/>
      <c r="F596" s="223"/>
      <c r="G596" s="223"/>
      <c r="H596" s="223"/>
      <c r="I596" s="223"/>
      <c r="J596" s="223"/>
      <c r="K596" s="223"/>
      <c r="L596" s="223"/>
      <c r="M596" s="223"/>
      <c r="N596" s="223"/>
      <c r="O596" s="223"/>
      <c r="P596" s="223"/>
      <c r="Q596" s="223"/>
      <c r="R596" s="223"/>
      <c r="S596" s="223"/>
      <c r="T596" s="223"/>
      <c r="U596" s="223"/>
      <c r="V596" s="223"/>
      <c r="W596" s="223"/>
      <c r="X596" s="223"/>
      <c r="Y596" s="223"/>
      <c r="Z596" s="223"/>
    </row>
    <row r="597" ht="14.25" customHeight="1">
      <c r="A597" s="223"/>
      <c r="B597" s="223"/>
      <c r="C597" s="223"/>
      <c r="D597" s="223"/>
      <c r="E597" s="223"/>
      <c r="F597" s="223"/>
      <c r="G597" s="223"/>
      <c r="H597" s="223"/>
      <c r="I597" s="223"/>
      <c r="J597" s="223"/>
      <c r="K597" s="223"/>
      <c r="L597" s="223"/>
      <c r="M597" s="223"/>
      <c r="N597" s="223"/>
      <c r="O597" s="223"/>
      <c r="P597" s="223"/>
      <c r="Q597" s="223"/>
      <c r="R597" s="223"/>
      <c r="S597" s="223"/>
      <c r="T597" s="223"/>
      <c r="U597" s="223"/>
      <c r="V597" s="223"/>
      <c r="W597" s="223"/>
      <c r="X597" s="223"/>
      <c r="Y597" s="223"/>
      <c r="Z597" s="223"/>
    </row>
    <row r="598" ht="14.25" customHeight="1">
      <c r="A598" s="223"/>
      <c r="B598" s="223"/>
      <c r="C598" s="223"/>
      <c r="D598" s="223"/>
      <c r="E598" s="223"/>
      <c r="F598" s="223"/>
      <c r="G598" s="223"/>
      <c r="H598" s="223"/>
      <c r="I598" s="223"/>
      <c r="J598" s="223"/>
      <c r="K598" s="223"/>
      <c r="L598" s="223"/>
      <c r="M598" s="223"/>
      <c r="N598" s="223"/>
      <c r="O598" s="223"/>
      <c r="P598" s="223"/>
      <c r="Q598" s="223"/>
      <c r="R598" s="223"/>
      <c r="S598" s="223"/>
      <c r="T598" s="223"/>
      <c r="U598" s="223"/>
      <c r="V598" s="223"/>
      <c r="W598" s="223"/>
      <c r="X598" s="223"/>
      <c r="Y598" s="223"/>
      <c r="Z598" s="223"/>
    </row>
    <row r="599" ht="14.25" customHeight="1">
      <c r="A599" s="223"/>
      <c r="B599" s="223"/>
      <c r="C599" s="223"/>
      <c r="D599" s="223"/>
      <c r="E599" s="223"/>
      <c r="F599" s="223"/>
      <c r="G599" s="223"/>
      <c r="H599" s="223"/>
      <c r="I599" s="223"/>
      <c r="J599" s="223"/>
      <c r="K599" s="223"/>
      <c r="L599" s="223"/>
      <c r="M599" s="223"/>
      <c r="N599" s="223"/>
      <c r="O599" s="223"/>
      <c r="P599" s="223"/>
      <c r="Q599" s="223"/>
      <c r="R599" s="223"/>
      <c r="S599" s="223"/>
      <c r="T599" s="223"/>
      <c r="U599" s="223"/>
      <c r="V599" s="223"/>
      <c r="W599" s="223"/>
      <c r="X599" s="223"/>
      <c r="Y599" s="223"/>
      <c r="Z599" s="223"/>
    </row>
    <row r="600" ht="14.25" customHeight="1">
      <c r="A600" s="223"/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223"/>
      <c r="T600" s="223"/>
      <c r="U600" s="223"/>
      <c r="V600" s="223"/>
      <c r="W600" s="223"/>
      <c r="X600" s="223"/>
      <c r="Y600" s="223"/>
      <c r="Z600" s="223"/>
    </row>
    <row r="601" ht="14.25" customHeight="1">
      <c r="A601" s="223"/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223"/>
      <c r="T601" s="223"/>
      <c r="U601" s="223"/>
      <c r="V601" s="223"/>
      <c r="W601" s="223"/>
      <c r="X601" s="223"/>
      <c r="Y601" s="223"/>
      <c r="Z601" s="223"/>
    </row>
    <row r="602" ht="14.25" customHeight="1">
      <c r="A602" s="223"/>
      <c r="B602" s="223"/>
      <c r="C602" s="223"/>
      <c r="D602" s="223"/>
      <c r="E602" s="223"/>
      <c r="F602" s="223"/>
      <c r="G602" s="223"/>
      <c r="H602" s="223"/>
      <c r="I602" s="223"/>
      <c r="J602" s="223"/>
      <c r="K602" s="223"/>
      <c r="L602" s="223"/>
      <c r="M602" s="223"/>
      <c r="N602" s="223"/>
      <c r="O602" s="223"/>
      <c r="P602" s="223"/>
      <c r="Q602" s="223"/>
      <c r="R602" s="223"/>
      <c r="S602" s="223"/>
      <c r="T602" s="223"/>
      <c r="U602" s="223"/>
      <c r="V602" s="223"/>
      <c r="W602" s="223"/>
      <c r="X602" s="223"/>
      <c r="Y602" s="223"/>
      <c r="Z602" s="223"/>
    </row>
    <row r="603" ht="14.25" customHeight="1">
      <c r="A603" s="223"/>
      <c r="B603" s="223"/>
      <c r="C603" s="223"/>
      <c r="D603" s="223"/>
      <c r="E603" s="223"/>
      <c r="F603" s="223"/>
      <c r="G603" s="223"/>
      <c r="H603" s="223"/>
      <c r="I603" s="223"/>
      <c r="J603" s="223"/>
      <c r="K603" s="223"/>
      <c r="L603" s="223"/>
      <c r="M603" s="223"/>
      <c r="N603" s="223"/>
      <c r="O603" s="223"/>
      <c r="P603" s="223"/>
      <c r="Q603" s="223"/>
      <c r="R603" s="223"/>
      <c r="S603" s="223"/>
      <c r="T603" s="223"/>
      <c r="U603" s="223"/>
      <c r="V603" s="223"/>
      <c r="W603" s="223"/>
      <c r="X603" s="223"/>
      <c r="Y603" s="223"/>
      <c r="Z603" s="223"/>
    </row>
    <row r="604" ht="14.25" customHeight="1">
      <c r="A604" s="223"/>
      <c r="B604" s="223"/>
      <c r="C604" s="223"/>
      <c r="D604" s="223"/>
      <c r="E604" s="223"/>
      <c r="F604" s="223"/>
      <c r="G604" s="223"/>
      <c r="H604" s="223"/>
      <c r="I604" s="223"/>
      <c r="J604" s="223"/>
      <c r="K604" s="223"/>
      <c r="L604" s="223"/>
      <c r="M604" s="223"/>
      <c r="N604" s="223"/>
      <c r="O604" s="223"/>
      <c r="P604" s="223"/>
      <c r="Q604" s="223"/>
      <c r="R604" s="223"/>
      <c r="S604" s="223"/>
      <c r="T604" s="223"/>
      <c r="U604" s="223"/>
      <c r="V604" s="223"/>
      <c r="W604" s="223"/>
      <c r="X604" s="223"/>
      <c r="Y604" s="223"/>
      <c r="Z604" s="223"/>
    </row>
    <row r="605" ht="14.25" customHeight="1">
      <c r="A605" s="223"/>
      <c r="B605" s="223"/>
      <c r="C605" s="223"/>
      <c r="D605" s="223"/>
      <c r="E605" s="223"/>
      <c r="F605" s="223"/>
      <c r="G605" s="223"/>
      <c r="H605" s="223"/>
      <c r="I605" s="223"/>
      <c r="J605" s="223"/>
      <c r="K605" s="223"/>
      <c r="L605" s="223"/>
      <c r="M605" s="223"/>
      <c r="N605" s="223"/>
      <c r="O605" s="223"/>
      <c r="P605" s="223"/>
      <c r="Q605" s="223"/>
      <c r="R605" s="223"/>
      <c r="S605" s="223"/>
      <c r="T605" s="223"/>
      <c r="U605" s="223"/>
      <c r="V605" s="223"/>
      <c r="W605" s="223"/>
      <c r="X605" s="223"/>
      <c r="Y605" s="223"/>
      <c r="Z605" s="223"/>
    </row>
    <row r="606" ht="14.25" customHeight="1">
      <c r="A606" s="223"/>
      <c r="B606" s="223"/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223"/>
      <c r="T606" s="223"/>
      <c r="U606" s="223"/>
      <c r="V606" s="223"/>
      <c r="W606" s="223"/>
      <c r="X606" s="223"/>
      <c r="Y606" s="223"/>
      <c r="Z606" s="223"/>
    </row>
    <row r="607" ht="14.25" customHeight="1">
      <c r="A607" s="223"/>
      <c r="B607" s="223"/>
      <c r="C607" s="223"/>
      <c r="D607" s="223"/>
      <c r="E607" s="223"/>
      <c r="F607" s="223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3"/>
      <c r="R607" s="223"/>
      <c r="S607" s="223"/>
      <c r="T607" s="223"/>
      <c r="U607" s="223"/>
      <c r="V607" s="223"/>
      <c r="W607" s="223"/>
      <c r="X607" s="223"/>
      <c r="Y607" s="223"/>
      <c r="Z607" s="223"/>
    </row>
    <row r="608" ht="14.25" customHeight="1">
      <c r="A608" s="223"/>
      <c r="B608" s="223"/>
      <c r="C608" s="223"/>
      <c r="D608" s="223"/>
      <c r="E608" s="223"/>
      <c r="F608" s="223"/>
      <c r="G608" s="223"/>
      <c r="H608" s="223"/>
      <c r="I608" s="223"/>
      <c r="J608" s="223"/>
      <c r="K608" s="223"/>
      <c r="L608" s="223"/>
      <c r="M608" s="223"/>
      <c r="N608" s="223"/>
      <c r="O608" s="223"/>
      <c r="P608" s="223"/>
      <c r="Q608" s="223"/>
      <c r="R608" s="223"/>
      <c r="S608" s="223"/>
      <c r="T608" s="223"/>
      <c r="U608" s="223"/>
      <c r="V608" s="223"/>
      <c r="W608" s="223"/>
      <c r="X608" s="223"/>
      <c r="Y608" s="223"/>
      <c r="Z608" s="223"/>
    </row>
    <row r="609" ht="14.25" customHeight="1">
      <c r="A609" s="223"/>
      <c r="B609" s="223"/>
      <c r="C609" s="223"/>
      <c r="D609" s="223"/>
      <c r="E609" s="223"/>
      <c r="F609" s="223"/>
      <c r="G609" s="223"/>
      <c r="H609" s="223"/>
      <c r="I609" s="223"/>
      <c r="J609" s="223"/>
      <c r="K609" s="223"/>
      <c r="L609" s="223"/>
      <c r="M609" s="223"/>
      <c r="N609" s="223"/>
      <c r="O609" s="223"/>
      <c r="P609" s="223"/>
      <c r="Q609" s="223"/>
      <c r="R609" s="223"/>
      <c r="S609" s="223"/>
      <c r="T609" s="223"/>
      <c r="U609" s="223"/>
      <c r="V609" s="223"/>
      <c r="W609" s="223"/>
      <c r="X609" s="223"/>
      <c r="Y609" s="223"/>
      <c r="Z609" s="223"/>
    </row>
    <row r="610" ht="14.25" customHeight="1">
      <c r="A610" s="223"/>
      <c r="B610" s="223"/>
      <c r="C610" s="223"/>
      <c r="D610" s="223"/>
      <c r="E610" s="223"/>
      <c r="F610" s="223"/>
      <c r="G610" s="223"/>
      <c r="H610" s="223"/>
      <c r="I610" s="223"/>
      <c r="J610" s="223"/>
      <c r="K610" s="223"/>
      <c r="L610" s="223"/>
      <c r="M610" s="223"/>
      <c r="N610" s="223"/>
      <c r="O610" s="223"/>
      <c r="P610" s="223"/>
      <c r="Q610" s="223"/>
      <c r="R610" s="223"/>
      <c r="S610" s="223"/>
      <c r="T610" s="223"/>
      <c r="U610" s="223"/>
      <c r="V610" s="223"/>
      <c r="W610" s="223"/>
      <c r="X610" s="223"/>
      <c r="Y610" s="223"/>
      <c r="Z610" s="223"/>
    </row>
    <row r="611" ht="14.25" customHeight="1">
      <c r="A611" s="223"/>
      <c r="B611" s="223"/>
      <c r="C611" s="223"/>
      <c r="D611" s="223"/>
      <c r="E611" s="223"/>
      <c r="F611" s="223"/>
      <c r="G611" s="223"/>
      <c r="H611" s="223"/>
      <c r="I611" s="223"/>
      <c r="J611" s="223"/>
      <c r="K611" s="223"/>
      <c r="L611" s="223"/>
      <c r="M611" s="223"/>
      <c r="N611" s="223"/>
      <c r="O611" s="223"/>
      <c r="P611" s="223"/>
      <c r="Q611" s="223"/>
      <c r="R611" s="223"/>
      <c r="S611" s="223"/>
      <c r="T611" s="223"/>
      <c r="U611" s="223"/>
      <c r="V611" s="223"/>
      <c r="W611" s="223"/>
      <c r="X611" s="223"/>
      <c r="Y611" s="223"/>
      <c r="Z611" s="223"/>
    </row>
    <row r="612" ht="14.25" customHeight="1">
      <c r="A612" s="223"/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223"/>
      <c r="T612" s="223"/>
      <c r="U612" s="223"/>
      <c r="V612" s="223"/>
      <c r="W612" s="223"/>
      <c r="X612" s="223"/>
      <c r="Y612" s="223"/>
      <c r="Z612" s="223"/>
    </row>
    <row r="613" ht="14.25" customHeight="1">
      <c r="A613" s="223"/>
      <c r="B613" s="223"/>
      <c r="C613" s="223"/>
      <c r="D613" s="223"/>
      <c r="E613" s="223"/>
      <c r="F613" s="223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3"/>
      <c r="R613" s="223"/>
      <c r="S613" s="223"/>
      <c r="T613" s="223"/>
      <c r="U613" s="223"/>
      <c r="V613" s="223"/>
      <c r="W613" s="223"/>
      <c r="X613" s="223"/>
      <c r="Y613" s="223"/>
      <c r="Z613" s="223"/>
    </row>
    <row r="614" ht="14.25" customHeight="1">
      <c r="A614" s="223"/>
      <c r="B614" s="223"/>
      <c r="C614" s="223"/>
      <c r="D614" s="223"/>
      <c r="E614" s="223"/>
      <c r="F614" s="223"/>
      <c r="G614" s="223"/>
      <c r="H614" s="223"/>
      <c r="I614" s="223"/>
      <c r="J614" s="223"/>
      <c r="K614" s="223"/>
      <c r="L614" s="223"/>
      <c r="M614" s="223"/>
      <c r="N614" s="223"/>
      <c r="O614" s="223"/>
      <c r="P614" s="223"/>
      <c r="Q614" s="223"/>
      <c r="R614" s="223"/>
      <c r="S614" s="223"/>
      <c r="T614" s="223"/>
      <c r="U614" s="223"/>
      <c r="V614" s="223"/>
      <c r="W614" s="223"/>
      <c r="X614" s="223"/>
      <c r="Y614" s="223"/>
      <c r="Z614" s="223"/>
    </row>
    <row r="615" ht="14.25" customHeight="1">
      <c r="A615" s="223"/>
      <c r="B615" s="223"/>
      <c r="C615" s="223"/>
      <c r="D615" s="223"/>
      <c r="E615" s="223"/>
      <c r="F615" s="223"/>
      <c r="G615" s="223"/>
      <c r="H615" s="223"/>
      <c r="I615" s="223"/>
      <c r="J615" s="223"/>
      <c r="K615" s="223"/>
      <c r="L615" s="223"/>
      <c r="M615" s="223"/>
      <c r="N615" s="223"/>
      <c r="O615" s="223"/>
      <c r="P615" s="223"/>
      <c r="Q615" s="223"/>
      <c r="R615" s="223"/>
      <c r="S615" s="223"/>
      <c r="T615" s="223"/>
      <c r="U615" s="223"/>
      <c r="V615" s="223"/>
      <c r="W615" s="223"/>
      <c r="X615" s="223"/>
      <c r="Y615" s="223"/>
      <c r="Z615" s="223"/>
    </row>
    <row r="616" ht="14.25" customHeight="1">
      <c r="A616" s="223"/>
      <c r="B616" s="223"/>
      <c r="C616" s="223"/>
      <c r="D616" s="223"/>
      <c r="E616" s="223"/>
      <c r="F616" s="223"/>
      <c r="G616" s="223"/>
      <c r="H616" s="223"/>
      <c r="I616" s="223"/>
      <c r="J616" s="223"/>
      <c r="K616" s="223"/>
      <c r="L616" s="223"/>
      <c r="M616" s="223"/>
      <c r="N616" s="223"/>
      <c r="O616" s="223"/>
      <c r="P616" s="223"/>
      <c r="Q616" s="223"/>
      <c r="R616" s="223"/>
      <c r="S616" s="223"/>
      <c r="T616" s="223"/>
      <c r="U616" s="223"/>
      <c r="V616" s="223"/>
      <c r="W616" s="223"/>
      <c r="X616" s="223"/>
      <c r="Y616" s="223"/>
      <c r="Z616" s="223"/>
    </row>
    <row r="617" ht="14.25" customHeight="1">
      <c r="A617" s="223"/>
      <c r="B617" s="223"/>
      <c r="C617" s="223"/>
      <c r="D617" s="223"/>
      <c r="E617" s="223"/>
      <c r="F617" s="223"/>
      <c r="G617" s="223"/>
      <c r="H617" s="223"/>
      <c r="I617" s="223"/>
      <c r="J617" s="223"/>
      <c r="K617" s="223"/>
      <c r="L617" s="223"/>
      <c r="M617" s="223"/>
      <c r="N617" s="223"/>
      <c r="O617" s="223"/>
      <c r="P617" s="223"/>
      <c r="Q617" s="223"/>
      <c r="R617" s="223"/>
      <c r="S617" s="223"/>
      <c r="T617" s="223"/>
      <c r="U617" s="223"/>
      <c r="V617" s="223"/>
      <c r="W617" s="223"/>
      <c r="X617" s="223"/>
      <c r="Y617" s="223"/>
      <c r="Z617" s="223"/>
    </row>
    <row r="618" ht="14.25" customHeight="1">
      <c r="A618" s="223"/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223"/>
      <c r="T618" s="223"/>
      <c r="U618" s="223"/>
      <c r="V618" s="223"/>
      <c r="W618" s="223"/>
      <c r="X618" s="223"/>
      <c r="Y618" s="223"/>
      <c r="Z618" s="223"/>
    </row>
    <row r="619" ht="14.25" customHeight="1">
      <c r="A619" s="223"/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223"/>
      <c r="T619" s="223"/>
      <c r="U619" s="223"/>
      <c r="V619" s="223"/>
      <c r="W619" s="223"/>
      <c r="X619" s="223"/>
      <c r="Y619" s="223"/>
      <c r="Z619" s="223"/>
    </row>
    <row r="620" ht="14.25" customHeight="1">
      <c r="A620" s="223"/>
      <c r="B620" s="223"/>
      <c r="C620" s="223"/>
      <c r="D620" s="223"/>
      <c r="E620" s="223"/>
      <c r="F620" s="223"/>
      <c r="G620" s="223"/>
      <c r="H620" s="223"/>
      <c r="I620" s="223"/>
      <c r="J620" s="223"/>
      <c r="K620" s="223"/>
      <c r="L620" s="223"/>
      <c r="M620" s="223"/>
      <c r="N620" s="223"/>
      <c r="O620" s="223"/>
      <c r="P620" s="223"/>
      <c r="Q620" s="223"/>
      <c r="R620" s="223"/>
      <c r="S620" s="223"/>
      <c r="T620" s="223"/>
      <c r="U620" s="223"/>
      <c r="V620" s="223"/>
      <c r="W620" s="223"/>
      <c r="X620" s="223"/>
      <c r="Y620" s="223"/>
      <c r="Z620" s="223"/>
    </row>
    <row r="621" ht="14.25" customHeight="1">
      <c r="A621" s="223"/>
      <c r="B621" s="223"/>
      <c r="C621" s="223"/>
      <c r="D621" s="223"/>
      <c r="E621" s="223"/>
      <c r="F621" s="223"/>
      <c r="G621" s="223"/>
      <c r="H621" s="223"/>
      <c r="I621" s="223"/>
      <c r="J621" s="223"/>
      <c r="K621" s="223"/>
      <c r="L621" s="223"/>
      <c r="M621" s="223"/>
      <c r="N621" s="223"/>
      <c r="O621" s="223"/>
      <c r="P621" s="223"/>
      <c r="Q621" s="223"/>
      <c r="R621" s="223"/>
      <c r="S621" s="223"/>
      <c r="T621" s="223"/>
      <c r="U621" s="223"/>
      <c r="V621" s="223"/>
      <c r="W621" s="223"/>
      <c r="X621" s="223"/>
      <c r="Y621" s="223"/>
      <c r="Z621" s="223"/>
    </row>
    <row r="622" ht="14.25" customHeight="1">
      <c r="A622" s="223"/>
      <c r="B622" s="223"/>
      <c r="C622" s="223"/>
      <c r="D622" s="223"/>
      <c r="E622" s="223"/>
      <c r="F622" s="223"/>
      <c r="G622" s="223"/>
      <c r="H622" s="223"/>
      <c r="I622" s="223"/>
      <c r="J622" s="223"/>
      <c r="K622" s="223"/>
      <c r="L622" s="223"/>
      <c r="M622" s="223"/>
      <c r="N622" s="223"/>
      <c r="O622" s="223"/>
      <c r="P622" s="223"/>
      <c r="Q622" s="223"/>
      <c r="R622" s="223"/>
      <c r="S622" s="223"/>
      <c r="T622" s="223"/>
      <c r="U622" s="223"/>
      <c r="V622" s="223"/>
      <c r="W622" s="223"/>
      <c r="X622" s="223"/>
      <c r="Y622" s="223"/>
      <c r="Z622" s="223"/>
    </row>
    <row r="623" ht="14.25" customHeight="1">
      <c r="A623" s="223"/>
      <c r="B623" s="223"/>
      <c r="C623" s="223"/>
      <c r="D623" s="223"/>
      <c r="E623" s="223"/>
      <c r="F623" s="223"/>
      <c r="G623" s="223"/>
      <c r="H623" s="223"/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223"/>
      <c r="T623" s="223"/>
      <c r="U623" s="223"/>
      <c r="V623" s="223"/>
      <c r="W623" s="223"/>
      <c r="X623" s="223"/>
      <c r="Y623" s="223"/>
      <c r="Z623" s="223"/>
    </row>
    <row r="624" ht="14.25" customHeight="1">
      <c r="A624" s="223"/>
      <c r="B624" s="223"/>
      <c r="C624" s="223"/>
      <c r="D624" s="223"/>
      <c r="E624" s="223"/>
      <c r="F624" s="223"/>
      <c r="G624" s="223"/>
      <c r="H624" s="223"/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223"/>
      <c r="T624" s="223"/>
      <c r="U624" s="223"/>
      <c r="V624" s="223"/>
      <c r="W624" s="223"/>
      <c r="X624" s="223"/>
      <c r="Y624" s="223"/>
      <c r="Z624" s="223"/>
    </row>
    <row r="625" ht="14.25" customHeight="1">
      <c r="A625" s="223"/>
      <c r="B625" s="223"/>
      <c r="C625" s="223"/>
      <c r="D625" s="223"/>
      <c r="E625" s="223"/>
      <c r="F625" s="223"/>
      <c r="G625" s="223"/>
      <c r="H625" s="223"/>
      <c r="I625" s="223"/>
      <c r="J625" s="223"/>
      <c r="K625" s="223"/>
      <c r="L625" s="223"/>
      <c r="M625" s="223"/>
      <c r="N625" s="223"/>
      <c r="O625" s="223"/>
      <c r="P625" s="223"/>
      <c r="Q625" s="223"/>
      <c r="R625" s="223"/>
      <c r="S625" s="223"/>
      <c r="T625" s="223"/>
      <c r="U625" s="223"/>
      <c r="V625" s="223"/>
      <c r="W625" s="223"/>
      <c r="X625" s="223"/>
      <c r="Y625" s="223"/>
      <c r="Z625" s="223"/>
    </row>
    <row r="626" ht="14.25" customHeight="1">
      <c r="A626" s="223"/>
      <c r="B626" s="223"/>
      <c r="C626" s="223"/>
      <c r="D626" s="223"/>
      <c r="E626" s="223"/>
      <c r="F626" s="223"/>
      <c r="G626" s="223"/>
      <c r="H626" s="223"/>
      <c r="I626" s="223"/>
      <c r="J626" s="223"/>
      <c r="K626" s="223"/>
      <c r="L626" s="223"/>
      <c r="M626" s="223"/>
      <c r="N626" s="223"/>
      <c r="O626" s="223"/>
      <c r="P626" s="223"/>
      <c r="Q626" s="223"/>
      <c r="R626" s="223"/>
      <c r="S626" s="223"/>
      <c r="T626" s="223"/>
      <c r="U626" s="223"/>
      <c r="V626" s="223"/>
      <c r="W626" s="223"/>
      <c r="X626" s="223"/>
      <c r="Y626" s="223"/>
      <c r="Z626" s="223"/>
    </row>
    <row r="627" ht="14.25" customHeight="1">
      <c r="A627" s="223"/>
      <c r="B627" s="223"/>
      <c r="C627" s="223"/>
      <c r="D627" s="223"/>
      <c r="E627" s="223"/>
      <c r="F627" s="223"/>
      <c r="G627" s="223"/>
      <c r="H627" s="223"/>
      <c r="I627" s="223"/>
      <c r="J627" s="223"/>
      <c r="K627" s="223"/>
      <c r="L627" s="223"/>
      <c r="M627" s="223"/>
      <c r="N627" s="223"/>
      <c r="O627" s="223"/>
      <c r="P627" s="223"/>
      <c r="Q627" s="223"/>
      <c r="R627" s="223"/>
      <c r="S627" s="223"/>
      <c r="T627" s="223"/>
      <c r="U627" s="223"/>
      <c r="V627" s="223"/>
      <c r="W627" s="223"/>
      <c r="X627" s="223"/>
      <c r="Y627" s="223"/>
      <c r="Z627" s="223"/>
    </row>
    <row r="628" ht="14.25" customHeight="1">
      <c r="A628" s="223"/>
      <c r="B628" s="223"/>
      <c r="C628" s="223"/>
      <c r="D628" s="223"/>
      <c r="E628" s="223"/>
      <c r="F628" s="223"/>
      <c r="G628" s="223"/>
      <c r="H628" s="223"/>
      <c r="I628" s="223"/>
      <c r="J628" s="223"/>
      <c r="K628" s="223"/>
      <c r="L628" s="223"/>
      <c r="M628" s="223"/>
      <c r="N628" s="223"/>
      <c r="O628" s="223"/>
      <c r="P628" s="223"/>
      <c r="Q628" s="223"/>
      <c r="R628" s="223"/>
      <c r="S628" s="223"/>
      <c r="T628" s="223"/>
      <c r="U628" s="223"/>
      <c r="V628" s="223"/>
      <c r="W628" s="223"/>
      <c r="X628" s="223"/>
      <c r="Y628" s="223"/>
      <c r="Z628" s="223"/>
    </row>
    <row r="629" ht="14.25" customHeight="1">
      <c r="A629" s="223"/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223"/>
      <c r="T629" s="223"/>
      <c r="U629" s="223"/>
      <c r="V629" s="223"/>
      <c r="W629" s="223"/>
      <c r="X629" s="223"/>
      <c r="Y629" s="223"/>
      <c r="Z629" s="223"/>
    </row>
    <row r="630" ht="14.25" customHeight="1">
      <c r="A630" s="223"/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223"/>
      <c r="T630" s="223"/>
      <c r="U630" s="223"/>
      <c r="V630" s="223"/>
      <c r="W630" s="223"/>
      <c r="X630" s="223"/>
      <c r="Y630" s="223"/>
      <c r="Z630" s="223"/>
    </row>
    <row r="631" ht="14.25" customHeight="1">
      <c r="A631" s="223"/>
      <c r="B631" s="223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223"/>
      <c r="T631" s="223"/>
      <c r="U631" s="223"/>
      <c r="V631" s="223"/>
      <c r="W631" s="223"/>
      <c r="X631" s="223"/>
      <c r="Y631" s="223"/>
      <c r="Z631" s="223"/>
    </row>
    <row r="632" ht="14.25" customHeight="1">
      <c r="A632" s="223"/>
      <c r="B632" s="223"/>
      <c r="C632" s="223"/>
      <c r="D632" s="223"/>
      <c r="E632" s="223"/>
      <c r="F632" s="223"/>
      <c r="G632" s="223"/>
      <c r="H632" s="223"/>
      <c r="I632" s="223"/>
      <c r="J632" s="223"/>
      <c r="K632" s="223"/>
      <c r="L632" s="223"/>
      <c r="M632" s="223"/>
      <c r="N632" s="223"/>
      <c r="O632" s="223"/>
      <c r="P632" s="223"/>
      <c r="Q632" s="223"/>
      <c r="R632" s="223"/>
      <c r="S632" s="223"/>
      <c r="T632" s="223"/>
      <c r="U632" s="223"/>
      <c r="V632" s="223"/>
      <c r="W632" s="223"/>
      <c r="X632" s="223"/>
      <c r="Y632" s="223"/>
      <c r="Z632" s="223"/>
    </row>
    <row r="633" ht="14.25" customHeight="1">
      <c r="A633" s="223"/>
      <c r="B633" s="223"/>
      <c r="C633" s="223"/>
      <c r="D633" s="223"/>
      <c r="E633" s="223"/>
      <c r="F633" s="223"/>
      <c r="G633" s="223"/>
      <c r="H633" s="223"/>
      <c r="I633" s="223"/>
      <c r="J633" s="223"/>
      <c r="K633" s="223"/>
      <c r="L633" s="223"/>
      <c r="M633" s="223"/>
      <c r="N633" s="223"/>
      <c r="O633" s="223"/>
      <c r="P633" s="223"/>
      <c r="Q633" s="223"/>
      <c r="R633" s="223"/>
      <c r="S633" s="223"/>
      <c r="T633" s="223"/>
      <c r="U633" s="223"/>
      <c r="V633" s="223"/>
      <c r="W633" s="223"/>
      <c r="X633" s="223"/>
      <c r="Y633" s="223"/>
      <c r="Z633" s="223"/>
    </row>
    <row r="634" ht="14.25" customHeight="1">
      <c r="A634" s="223"/>
      <c r="B634" s="223"/>
      <c r="C634" s="223"/>
      <c r="D634" s="223"/>
      <c r="E634" s="223"/>
      <c r="F634" s="223"/>
      <c r="G634" s="223"/>
      <c r="H634" s="223"/>
      <c r="I634" s="223"/>
      <c r="J634" s="223"/>
      <c r="K634" s="223"/>
      <c r="L634" s="223"/>
      <c r="M634" s="223"/>
      <c r="N634" s="223"/>
      <c r="O634" s="223"/>
      <c r="P634" s="223"/>
      <c r="Q634" s="223"/>
      <c r="R634" s="223"/>
      <c r="S634" s="223"/>
      <c r="T634" s="223"/>
      <c r="U634" s="223"/>
      <c r="V634" s="223"/>
      <c r="W634" s="223"/>
      <c r="X634" s="223"/>
      <c r="Y634" s="223"/>
      <c r="Z634" s="223"/>
    </row>
    <row r="635" ht="14.25" customHeight="1">
      <c r="A635" s="223"/>
      <c r="B635" s="223"/>
      <c r="C635" s="223"/>
      <c r="D635" s="223"/>
      <c r="E635" s="223"/>
      <c r="F635" s="223"/>
      <c r="G635" s="223"/>
      <c r="H635" s="223"/>
      <c r="I635" s="223"/>
      <c r="J635" s="223"/>
      <c r="K635" s="223"/>
      <c r="L635" s="223"/>
      <c r="M635" s="223"/>
      <c r="N635" s="223"/>
      <c r="O635" s="223"/>
      <c r="P635" s="223"/>
      <c r="Q635" s="223"/>
      <c r="R635" s="223"/>
      <c r="S635" s="223"/>
      <c r="T635" s="223"/>
      <c r="U635" s="223"/>
      <c r="V635" s="223"/>
      <c r="W635" s="223"/>
      <c r="X635" s="223"/>
      <c r="Y635" s="223"/>
      <c r="Z635" s="223"/>
    </row>
    <row r="636" ht="14.25" customHeight="1">
      <c r="A636" s="223"/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223"/>
      <c r="S636" s="223"/>
      <c r="T636" s="223"/>
      <c r="U636" s="223"/>
      <c r="V636" s="223"/>
      <c r="W636" s="223"/>
      <c r="X636" s="223"/>
      <c r="Y636" s="223"/>
      <c r="Z636" s="223"/>
    </row>
    <row r="637" ht="14.25" customHeight="1">
      <c r="A637" s="223"/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23"/>
      <c r="S637" s="223"/>
      <c r="T637" s="223"/>
      <c r="U637" s="223"/>
      <c r="V637" s="223"/>
      <c r="W637" s="223"/>
      <c r="X637" s="223"/>
      <c r="Y637" s="223"/>
      <c r="Z637" s="223"/>
    </row>
    <row r="638" ht="14.25" customHeight="1">
      <c r="A638" s="223"/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23"/>
      <c r="S638" s="223"/>
      <c r="T638" s="223"/>
      <c r="U638" s="223"/>
      <c r="V638" s="223"/>
      <c r="W638" s="223"/>
      <c r="X638" s="223"/>
      <c r="Y638" s="223"/>
      <c r="Z638" s="223"/>
    </row>
    <row r="639" ht="14.25" customHeight="1">
      <c r="A639" s="223"/>
      <c r="B639" s="223"/>
      <c r="C639" s="223"/>
      <c r="D639" s="223"/>
      <c r="E639" s="223"/>
      <c r="F639" s="223"/>
      <c r="G639" s="223"/>
      <c r="H639" s="223"/>
      <c r="I639" s="223"/>
      <c r="J639" s="223"/>
      <c r="K639" s="223"/>
      <c r="L639" s="223"/>
      <c r="M639" s="223"/>
      <c r="N639" s="223"/>
      <c r="O639" s="223"/>
      <c r="P639" s="223"/>
      <c r="Q639" s="223"/>
      <c r="R639" s="223"/>
      <c r="S639" s="223"/>
      <c r="T639" s="223"/>
      <c r="U639" s="223"/>
      <c r="V639" s="223"/>
      <c r="W639" s="223"/>
      <c r="X639" s="223"/>
      <c r="Y639" s="223"/>
      <c r="Z639" s="223"/>
    </row>
    <row r="640" ht="14.25" customHeight="1">
      <c r="A640" s="223"/>
      <c r="B640" s="223"/>
      <c r="C640" s="223"/>
      <c r="D640" s="223"/>
      <c r="E640" s="223"/>
      <c r="F640" s="223"/>
      <c r="G640" s="223"/>
      <c r="H640" s="223"/>
      <c r="I640" s="223"/>
      <c r="J640" s="223"/>
      <c r="K640" s="223"/>
      <c r="L640" s="223"/>
      <c r="M640" s="223"/>
      <c r="N640" s="223"/>
      <c r="O640" s="223"/>
      <c r="P640" s="223"/>
      <c r="Q640" s="223"/>
      <c r="R640" s="223"/>
      <c r="S640" s="223"/>
      <c r="T640" s="223"/>
      <c r="U640" s="223"/>
      <c r="V640" s="223"/>
      <c r="W640" s="223"/>
      <c r="X640" s="223"/>
      <c r="Y640" s="223"/>
      <c r="Z640" s="223"/>
    </row>
    <row r="641" ht="14.25" customHeight="1">
      <c r="A641" s="223"/>
      <c r="B641" s="223"/>
      <c r="C641" s="223"/>
      <c r="D641" s="223"/>
      <c r="E641" s="223"/>
      <c r="F641" s="223"/>
      <c r="G641" s="223"/>
      <c r="H641" s="223"/>
      <c r="I641" s="223"/>
      <c r="J641" s="223"/>
      <c r="K641" s="223"/>
      <c r="L641" s="223"/>
      <c r="M641" s="223"/>
      <c r="N641" s="223"/>
      <c r="O641" s="223"/>
      <c r="P641" s="223"/>
      <c r="Q641" s="223"/>
      <c r="R641" s="223"/>
      <c r="S641" s="223"/>
      <c r="T641" s="223"/>
      <c r="U641" s="223"/>
      <c r="V641" s="223"/>
      <c r="W641" s="223"/>
      <c r="X641" s="223"/>
      <c r="Y641" s="223"/>
      <c r="Z641" s="223"/>
    </row>
    <row r="642" ht="14.25" customHeight="1">
      <c r="A642" s="223"/>
      <c r="B642" s="223"/>
      <c r="C642" s="223"/>
      <c r="D642" s="223"/>
      <c r="E642" s="223"/>
      <c r="F642" s="223"/>
      <c r="G642" s="223"/>
      <c r="H642" s="223"/>
      <c r="I642" s="223"/>
      <c r="J642" s="223"/>
      <c r="K642" s="223"/>
      <c r="L642" s="223"/>
      <c r="M642" s="223"/>
      <c r="N642" s="223"/>
      <c r="O642" s="223"/>
      <c r="P642" s="223"/>
      <c r="Q642" s="223"/>
      <c r="R642" s="223"/>
      <c r="S642" s="223"/>
      <c r="T642" s="223"/>
      <c r="U642" s="223"/>
      <c r="V642" s="223"/>
      <c r="W642" s="223"/>
      <c r="X642" s="223"/>
      <c r="Y642" s="223"/>
      <c r="Z642" s="223"/>
    </row>
    <row r="643" ht="14.25" customHeight="1">
      <c r="A643" s="223"/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</row>
    <row r="644" ht="14.25" customHeight="1">
      <c r="A644" s="223"/>
      <c r="B644" s="223"/>
      <c r="C644" s="223"/>
      <c r="D644" s="223"/>
      <c r="E644" s="223"/>
      <c r="F644" s="223"/>
      <c r="G644" s="223"/>
      <c r="H644" s="223"/>
      <c r="I644" s="223"/>
      <c r="J644" s="223"/>
      <c r="K644" s="223"/>
      <c r="L644" s="223"/>
      <c r="M644" s="223"/>
      <c r="N644" s="223"/>
      <c r="O644" s="223"/>
      <c r="P644" s="223"/>
      <c r="Q644" s="223"/>
      <c r="R644" s="223"/>
      <c r="S644" s="223"/>
      <c r="T644" s="223"/>
      <c r="U644" s="223"/>
      <c r="V644" s="223"/>
      <c r="W644" s="223"/>
      <c r="X644" s="223"/>
      <c r="Y644" s="223"/>
      <c r="Z644" s="223"/>
    </row>
    <row r="645" ht="14.25" customHeight="1">
      <c r="A645" s="223"/>
      <c r="B645" s="223"/>
      <c r="C645" s="223"/>
      <c r="D645" s="223"/>
      <c r="E645" s="223"/>
      <c r="F645" s="223"/>
      <c r="G645" s="223"/>
      <c r="H645" s="223"/>
      <c r="I645" s="223"/>
      <c r="J645" s="223"/>
      <c r="K645" s="223"/>
      <c r="L645" s="223"/>
      <c r="M645" s="223"/>
      <c r="N645" s="223"/>
      <c r="O645" s="223"/>
      <c r="P645" s="223"/>
      <c r="Q645" s="223"/>
      <c r="R645" s="223"/>
      <c r="S645" s="223"/>
      <c r="T645" s="223"/>
      <c r="U645" s="223"/>
      <c r="V645" s="223"/>
      <c r="W645" s="223"/>
      <c r="X645" s="223"/>
      <c r="Y645" s="223"/>
      <c r="Z645" s="223"/>
    </row>
    <row r="646" ht="14.25" customHeight="1">
      <c r="A646" s="223"/>
      <c r="B646" s="223"/>
      <c r="C646" s="223"/>
      <c r="D646" s="223"/>
      <c r="E646" s="223"/>
      <c r="F646" s="223"/>
      <c r="G646" s="223"/>
      <c r="H646" s="223"/>
      <c r="I646" s="223"/>
      <c r="J646" s="223"/>
      <c r="K646" s="223"/>
      <c r="L646" s="223"/>
      <c r="M646" s="223"/>
      <c r="N646" s="223"/>
      <c r="O646" s="223"/>
      <c r="P646" s="223"/>
      <c r="Q646" s="223"/>
      <c r="R646" s="223"/>
      <c r="S646" s="223"/>
      <c r="T646" s="223"/>
      <c r="U646" s="223"/>
      <c r="V646" s="223"/>
      <c r="W646" s="223"/>
      <c r="X646" s="223"/>
      <c r="Y646" s="223"/>
      <c r="Z646" s="223"/>
    </row>
    <row r="647" ht="14.25" customHeight="1">
      <c r="A647" s="223"/>
      <c r="B647" s="223"/>
      <c r="C647" s="223"/>
      <c r="D647" s="223"/>
      <c r="E647" s="223"/>
      <c r="F647" s="223"/>
      <c r="G647" s="223"/>
      <c r="H647" s="223"/>
      <c r="I647" s="223"/>
      <c r="J647" s="223"/>
      <c r="K647" s="223"/>
      <c r="L647" s="223"/>
      <c r="M647" s="223"/>
      <c r="N647" s="223"/>
      <c r="O647" s="223"/>
      <c r="P647" s="223"/>
      <c r="Q647" s="223"/>
      <c r="R647" s="223"/>
      <c r="S647" s="223"/>
      <c r="T647" s="223"/>
      <c r="U647" s="223"/>
      <c r="V647" s="223"/>
      <c r="W647" s="223"/>
      <c r="X647" s="223"/>
      <c r="Y647" s="223"/>
      <c r="Z647" s="223"/>
    </row>
    <row r="648" ht="14.25" customHeight="1">
      <c r="A648" s="223"/>
      <c r="B648" s="223"/>
      <c r="C648" s="223"/>
      <c r="D648" s="223"/>
      <c r="E648" s="223"/>
      <c r="F648" s="223"/>
      <c r="G648" s="223"/>
      <c r="H648" s="223"/>
      <c r="I648" s="223"/>
      <c r="J648" s="223"/>
      <c r="K648" s="223"/>
      <c r="L648" s="223"/>
      <c r="M648" s="223"/>
      <c r="N648" s="223"/>
      <c r="O648" s="223"/>
      <c r="P648" s="223"/>
      <c r="Q648" s="223"/>
      <c r="R648" s="223"/>
      <c r="S648" s="223"/>
      <c r="T648" s="223"/>
      <c r="U648" s="223"/>
      <c r="V648" s="223"/>
      <c r="W648" s="223"/>
      <c r="X648" s="223"/>
      <c r="Y648" s="223"/>
      <c r="Z648" s="223"/>
    </row>
    <row r="649" ht="14.25" customHeight="1">
      <c r="A649" s="223"/>
      <c r="B649" s="223"/>
      <c r="C649" s="223"/>
      <c r="D649" s="223"/>
      <c r="E649" s="223"/>
      <c r="F649" s="223"/>
      <c r="G649" s="223"/>
      <c r="H649" s="223"/>
      <c r="I649" s="223"/>
      <c r="J649" s="223"/>
      <c r="K649" s="223"/>
      <c r="L649" s="223"/>
      <c r="M649" s="223"/>
      <c r="N649" s="223"/>
      <c r="O649" s="223"/>
      <c r="P649" s="223"/>
      <c r="Q649" s="223"/>
      <c r="R649" s="223"/>
      <c r="S649" s="223"/>
      <c r="T649" s="223"/>
      <c r="U649" s="223"/>
      <c r="V649" s="223"/>
      <c r="W649" s="223"/>
      <c r="X649" s="223"/>
      <c r="Y649" s="223"/>
      <c r="Z649" s="223"/>
    </row>
    <row r="650" ht="14.25" customHeight="1">
      <c r="A650" s="223"/>
      <c r="B650" s="223"/>
      <c r="C650" s="223"/>
      <c r="D650" s="223"/>
      <c r="E650" s="223"/>
      <c r="F650" s="223"/>
      <c r="G650" s="223"/>
      <c r="H650" s="223"/>
      <c r="I650" s="223"/>
      <c r="J650" s="223"/>
      <c r="K650" s="223"/>
      <c r="L650" s="223"/>
      <c r="M650" s="223"/>
      <c r="N650" s="223"/>
      <c r="O650" s="223"/>
      <c r="P650" s="223"/>
      <c r="Q650" s="223"/>
      <c r="R650" s="223"/>
      <c r="S650" s="223"/>
      <c r="T650" s="223"/>
      <c r="U650" s="223"/>
      <c r="V650" s="223"/>
      <c r="W650" s="223"/>
      <c r="X650" s="223"/>
      <c r="Y650" s="223"/>
      <c r="Z650" s="223"/>
    </row>
    <row r="651" ht="14.25" customHeight="1">
      <c r="A651" s="223"/>
      <c r="B651" s="223"/>
      <c r="C651" s="223"/>
      <c r="D651" s="223"/>
      <c r="E651" s="223"/>
      <c r="F651" s="223"/>
      <c r="G651" s="223"/>
      <c r="H651" s="223"/>
      <c r="I651" s="223"/>
      <c r="J651" s="223"/>
      <c r="K651" s="223"/>
      <c r="L651" s="223"/>
      <c r="M651" s="223"/>
      <c r="N651" s="223"/>
      <c r="O651" s="223"/>
      <c r="P651" s="223"/>
      <c r="Q651" s="223"/>
      <c r="R651" s="223"/>
      <c r="S651" s="223"/>
      <c r="T651" s="223"/>
      <c r="U651" s="223"/>
      <c r="V651" s="223"/>
      <c r="W651" s="223"/>
      <c r="X651" s="223"/>
      <c r="Y651" s="223"/>
      <c r="Z651" s="223"/>
    </row>
    <row r="652" ht="14.25" customHeight="1">
      <c r="A652" s="223"/>
      <c r="B652" s="223"/>
      <c r="C652" s="223"/>
      <c r="D652" s="223"/>
      <c r="E652" s="223"/>
      <c r="F652" s="223"/>
      <c r="G652" s="223"/>
      <c r="H652" s="223"/>
      <c r="I652" s="223"/>
      <c r="J652" s="223"/>
      <c r="K652" s="223"/>
      <c r="L652" s="223"/>
      <c r="M652" s="223"/>
      <c r="N652" s="223"/>
      <c r="O652" s="223"/>
      <c r="P652" s="223"/>
      <c r="Q652" s="223"/>
      <c r="R652" s="223"/>
      <c r="S652" s="223"/>
      <c r="T652" s="223"/>
      <c r="U652" s="223"/>
      <c r="V652" s="223"/>
      <c r="W652" s="223"/>
      <c r="X652" s="223"/>
      <c r="Y652" s="223"/>
      <c r="Z652" s="223"/>
    </row>
    <row r="653" ht="14.25" customHeight="1">
      <c r="A653" s="223"/>
      <c r="B653" s="223"/>
      <c r="C653" s="223"/>
      <c r="D653" s="223"/>
      <c r="E653" s="223"/>
      <c r="F653" s="223"/>
      <c r="G653" s="223"/>
      <c r="H653" s="223"/>
      <c r="I653" s="223"/>
      <c r="J653" s="223"/>
      <c r="K653" s="223"/>
      <c r="L653" s="223"/>
      <c r="M653" s="223"/>
      <c r="N653" s="223"/>
      <c r="O653" s="223"/>
      <c r="P653" s="223"/>
      <c r="Q653" s="223"/>
      <c r="R653" s="223"/>
      <c r="S653" s="223"/>
      <c r="T653" s="223"/>
      <c r="U653" s="223"/>
      <c r="V653" s="223"/>
      <c r="W653" s="223"/>
      <c r="X653" s="223"/>
      <c r="Y653" s="223"/>
      <c r="Z653" s="223"/>
    </row>
    <row r="654" ht="14.25" customHeight="1">
      <c r="A654" s="223"/>
      <c r="B654" s="223"/>
      <c r="C654" s="223"/>
      <c r="D654" s="223"/>
      <c r="E654" s="223"/>
      <c r="F654" s="223"/>
      <c r="G654" s="223"/>
      <c r="H654" s="223"/>
      <c r="I654" s="223"/>
      <c r="J654" s="223"/>
      <c r="K654" s="223"/>
      <c r="L654" s="223"/>
      <c r="M654" s="223"/>
      <c r="N654" s="223"/>
      <c r="O654" s="223"/>
      <c r="P654" s="223"/>
      <c r="Q654" s="223"/>
      <c r="R654" s="223"/>
      <c r="S654" s="223"/>
      <c r="T654" s="223"/>
      <c r="U654" s="223"/>
      <c r="V654" s="223"/>
      <c r="W654" s="223"/>
      <c r="X654" s="223"/>
      <c r="Y654" s="223"/>
      <c r="Z654" s="223"/>
    </row>
    <row r="655" ht="14.25" customHeight="1">
      <c r="A655" s="223"/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223"/>
      <c r="T655" s="223"/>
      <c r="U655" s="223"/>
      <c r="V655" s="223"/>
      <c r="W655" s="223"/>
      <c r="X655" s="223"/>
      <c r="Y655" s="223"/>
      <c r="Z655" s="223"/>
    </row>
    <row r="656" ht="14.25" customHeight="1">
      <c r="A656" s="223"/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223"/>
      <c r="T656" s="223"/>
      <c r="U656" s="223"/>
      <c r="V656" s="223"/>
      <c r="W656" s="223"/>
      <c r="X656" s="223"/>
      <c r="Y656" s="223"/>
      <c r="Z656" s="223"/>
    </row>
    <row r="657" ht="14.25" customHeight="1">
      <c r="A657" s="223"/>
      <c r="B657" s="223"/>
      <c r="C657" s="223"/>
      <c r="D657" s="223"/>
      <c r="E657" s="223"/>
      <c r="F657" s="223"/>
      <c r="G657" s="223"/>
      <c r="H657" s="223"/>
      <c r="I657" s="223"/>
      <c r="J657" s="223"/>
      <c r="K657" s="223"/>
      <c r="L657" s="223"/>
      <c r="M657" s="223"/>
      <c r="N657" s="223"/>
      <c r="O657" s="223"/>
      <c r="P657" s="223"/>
      <c r="Q657" s="223"/>
      <c r="R657" s="223"/>
      <c r="S657" s="223"/>
      <c r="T657" s="223"/>
      <c r="U657" s="223"/>
      <c r="V657" s="223"/>
      <c r="W657" s="223"/>
      <c r="X657" s="223"/>
      <c r="Y657" s="223"/>
      <c r="Z657" s="223"/>
    </row>
    <row r="658" ht="14.25" customHeight="1">
      <c r="A658" s="223"/>
      <c r="B658" s="223"/>
      <c r="C658" s="223"/>
      <c r="D658" s="223"/>
      <c r="E658" s="223"/>
      <c r="F658" s="223"/>
      <c r="G658" s="223"/>
      <c r="H658" s="223"/>
      <c r="I658" s="223"/>
      <c r="J658" s="223"/>
      <c r="K658" s="223"/>
      <c r="L658" s="223"/>
      <c r="M658" s="223"/>
      <c r="N658" s="223"/>
      <c r="O658" s="223"/>
      <c r="P658" s="223"/>
      <c r="Q658" s="223"/>
      <c r="R658" s="223"/>
      <c r="S658" s="223"/>
      <c r="T658" s="223"/>
      <c r="U658" s="223"/>
      <c r="V658" s="223"/>
      <c r="W658" s="223"/>
      <c r="X658" s="223"/>
      <c r="Y658" s="223"/>
      <c r="Z658" s="223"/>
    </row>
    <row r="659" ht="14.25" customHeight="1">
      <c r="A659" s="223"/>
      <c r="B659" s="223"/>
      <c r="C659" s="223"/>
      <c r="D659" s="223"/>
      <c r="E659" s="223"/>
      <c r="F659" s="223"/>
      <c r="G659" s="223"/>
      <c r="H659" s="223"/>
      <c r="I659" s="223"/>
      <c r="J659" s="223"/>
      <c r="K659" s="223"/>
      <c r="L659" s="223"/>
      <c r="M659" s="223"/>
      <c r="N659" s="223"/>
      <c r="O659" s="223"/>
      <c r="P659" s="223"/>
      <c r="Q659" s="223"/>
      <c r="R659" s="223"/>
      <c r="S659" s="223"/>
      <c r="T659" s="223"/>
      <c r="U659" s="223"/>
      <c r="V659" s="223"/>
      <c r="W659" s="223"/>
      <c r="X659" s="223"/>
      <c r="Y659" s="223"/>
      <c r="Z659" s="223"/>
    </row>
    <row r="660" ht="14.25" customHeight="1">
      <c r="A660" s="223"/>
      <c r="B660" s="223"/>
      <c r="C660" s="223"/>
      <c r="D660" s="223"/>
      <c r="E660" s="223"/>
      <c r="F660" s="223"/>
      <c r="G660" s="223"/>
      <c r="H660" s="223"/>
      <c r="I660" s="223"/>
      <c r="J660" s="223"/>
      <c r="K660" s="223"/>
      <c r="L660" s="223"/>
      <c r="M660" s="223"/>
      <c r="N660" s="223"/>
      <c r="O660" s="223"/>
      <c r="P660" s="223"/>
      <c r="Q660" s="223"/>
      <c r="R660" s="223"/>
      <c r="S660" s="223"/>
      <c r="T660" s="223"/>
      <c r="U660" s="223"/>
      <c r="V660" s="223"/>
      <c r="W660" s="223"/>
      <c r="X660" s="223"/>
      <c r="Y660" s="223"/>
      <c r="Z660" s="223"/>
    </row>
    <row r="661" ht="14.25" customHeight="1">
      <c r="A661" s="223"/>
      <c r="B661" s="223"/>
      <c r="C661" s="223"/>
      <c r="D661" s="223"/>
      <c r="E661" s="223"/>
      <c r="F661" s="223"/>
      <c r="G661" s="223"/>
      <c r="H661" s="223"/>
      <c r="I661" s="223"/>
      <c r="J661" s="223"/>
      <c r="K661" s="223"/>
      <c r="L661" s="223"/>
      <c r="M661" s="223"/>
      <c r="N661" s="223"/>
      <c r="O661" s="223"/>
      <c r="P661" s="223"/>
      <c r="Q661" s="223"/>
      <c r="R661" s="223"/>
      <c r="S661" s="223"/>
      <c r="T661" s="223"/>
      <c r="U661" s="223"/>
      <c r="V661" s="223"/>
      <c r="W661" s="223"/>
      <c r="X661" s="223"/>
      <c r="Y661" s="223"/>
      <c r="Z661" s="223"/>
    </row>
    <row r="662" ht="14.25" customHeight="1">
      <c r="A662" s="223"/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223"/>
      <c r="T662" s="223"/>
      <c r="U662" s="223"/>
      <c r="V662" s="223"/>
      <c r="W662" s="223"/>
      <c r="X662" s="223"/>
      <c r="Y662" s="223"/>
      <c r="Z662" s="223"/>
    </row>
    <row r="663" ht="14.25" customHeight="1">
      <c r="A663" s="223"/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223"/>
      <c r="T663" s="223"/>
      <c r="U663" s="223"/>
      <c r="V663" s="223"/>
      <c r="W663" s="223"/>
      <c r="X663" s="223"/>
      <c r="Y663" s="223"/>
      <c r="Z663" s="223"/>
    </row>
    <row r="664" ht="14.25" customHeight="1">
      <c r="A664" s="223"/>
      <c r="B664" s="223"/>
      <c r="C664" s="223"/>
      <c r="D664" s="223"/>
      <c r="E664" s="223"/>
      <c r="F664" s="223"/>
      <c r="G664" s="223"/>
      <c r="H664" s="223"/>
      <c r="I664" s="223"/>
      <c r="J664" s="223"/>
      <c r="K664" s="223"/>
      <c r="L664" s="223"/>
      <c r="M664" s="223"/>
      <c r="N664" s="223"/>
      <c r="O664" s="223"/>
      <c r="P664" s="223"/>
      <c r="Q664" s="223"/>
      <c r="R664" s="223"/>
      <c r="S664" s="223"/>
      <c r="T664" s="223"/>
      <c r="U664" s="223"/>
      <c r="V664" s="223"/>
      <c r="W664" s="223"/>
      <c r="X664" s="223"/>
      <c r="Y664" s="223"/>
      <c r="Z664" s="223"/>
    </row>
    <row r="665" ht="14.25" customHeight="1">
      <c r="A665" s="223"/>
      <c r="B665" s="223"/>
      <c r="C665" s="223"/>
      <c r="D665" s="223"/>
      <c r="E665" s="223"/>
      <c r="F665" s="223"/>
      <c r="G665" s="223"/>
      <c r="H665" s="223"/>
      <c r="I665" s="223"/>
      <c r="J665" s="223"/>
      <c r="K665" s="223"/>
      <c r="L665" s="223"/>
      <c r="M665" s="223"/>
      <c r="N665" s="223"/>
      <c r="O665" s="223"/>
      <c r="P665" s="223"/>
      <c r="Q665" s="223"/>
      <c r="R665" s="223"/>
      <c r="S665" s="223"/>
      <c r="T665" s="223"/>
      <c r="U665" s="223"/>
      <c r="V665" s="223"/>
      <c r="W665" s="223"/>
      <c r="X665" s="223"/>
      <c r="Y665" s="223"/>
      <c r="Z665" s="223"/>
    </row>
    <row r="666" ht="14.25" customHeight="1">
      <c r="A666" s="223"/>
      <c r="B666" s="223"/>
      <c r="C666" s="223"/>
      <c r="D666" s="223"/>
      <c r="E666" s="223"/>
      <c r="F666" s="223"/>
      <c r="G666" s="223"/>
      <c r="H666" s="223"/>
      <c r="I666" s="223"/>
      <c r="J666" s="223"/>
      <c r="K666" s="223"/>
      <c r="L666" s="223"/>
      <c r="M666" s="223"/>
      <c r="N666" s="223"/>
      <c r="O666" s="223"/>
      <c r="P666" s="223"/>
      <c r="Q666" s="223"/>
      <c r="R666" s="223"/>
      <c r="S666" s="223"/>
      <c r="T666" s="223"/>
      <c r="U666" s="223"/>
      <c r="V666" s="223"/>
      <c r="W666" s="223"/>
      <c r="X666" s="223"/>
      <c r="Y666" s="223"/>
      <c r="Z666" s="223"/>
    </row>
    <row r="667" ht="14.25" customHeight="1">
      <c r="A667" s="223"/>
      <c r="B667" s="223"/>
      <c r="C667" s="223"/>
      <c r="D667" s="223"/>
      <c r="E667" s="223"/>
      <c r="F667" s="223"/>
      <c r="G667" s="223"/>
      <c r="H667" s="223"/>
      <c r="I667" s="223"/>
      <c r="J667" s="223"/>
      <c r="K667" s="223"/>
      <c r="L667" s="223"/>
      <c r="M667" s="223"/>
      <c r="N667" s="223"/>
      <c r="O667" s="223"/>
      <c r="P667" s="223"/>
      <c r="Q667" s="223"/>
      <c r="R667" s="223"/>
      <c r="S667" s="223"/>
      <c r="T667" s="223"/>
      <c r="U667" s="223"/>
      <c r="V667" s="223"/>
      <c r="W667" s="223"/>
      <c r="X667" s="223"/>
      <c r="Y667" s="223"/>
      <c r="Z667" s="223"/>
    </row>
    <row r="668" ht="14.25" customHeight="1">
      <c r="A668" s="223"/>
      <c r="B668" s="223"/>
      <c r="C668" s="223"/>
      <c r="D668" s="223"/>
      <c r="E668" s="223"/>
      <c r="F668" s="223"/>
      <c r="G668" s="223"/>
      <c r="H668" s="223"/>
      <c r="I668" s="223"/>
      <c r="J668" s="223"/>
      <c r="K668" s="223"/>
      <c r="L668" s="223"/>
      <c r="M668" s="223"/>
      <c r="N668" s="223"/>
      <c r="O668" s="223"/>
      <c r="P668" s="223"/>
      <c r="Q668" s="223"/>
      <c r="R668" s="223"/>
      <c r="S668" s="223"/>
      <c r="T668" s="223"/>
      <c r="U668" s="223"/>
      <c r="V668" s="223"/>
      <c r="W668" s="223"/>
      <c r="X668" s="223"/>
      <c r="Y668" s="223"/>
      <c r="Z668" s="223"/>
    </row>
    <row r="669" ht="14.25" customHeight="1">
      <c r="A669" s="223"/>
      <c r="B669" s="223"/>
      <c r="C669" s="223"/>
      <c r="D669" s="223"/>
      <c r="E669" s="223"/>
      <c r="F669" s="223"/>
      <c r="G669" s="223"/>
      <c r="H669" s="223"/>
      <c r="I669" s="223"/>
      <c r="J669" s="223"/>
      <c r="K669" s="223"/>
      <c r="L669" s="223"/>
      <c r="M669" s="223"/>
      <c r="N669" s="223"/>
      <c r="O669" s="223"/>
      <c r="P669" s="223"/>
      <c r="Q669" s="223"/>
      <c r="R669" s="223"/>
      <c r="S669" s="223"/>
      <c r="T669" s="223"/>
      <c r="U669" s="223"/>
      <c r="V669" s="223"/>
      <c r="W669" s="223"/>
      <c r="X669" s="223"/>
      <c r="Y669" s="223"/>
      <c r="Z669" s="223"/>
    </row>
    <row r="670" ht="14.25" customHeight="1">
      <c r="A670" s="223"/>
      <c r="B670" s="223"/>
      <c r="C670" s="223"/>
      <c r="D670" s="223"/>
      <c r="E670" s="223"/>
      <c r="F670" s="223"/>
      <c r="G670" s="223"/>
      <c r="H670" s="223"/>
      <c r="I670" s="223"/>
      <c r="J670" s="223"/>
      <c r="K670" s="223"/>
      <c r="L670" s="223"/>
      <c r="M670" s="223"/>
      <c r="N670" s="223"/>
      <c r="O670" s="223"/>
      <c r="P670" s="223"/>
      <c r="Q670" s="223"/>
      <c r="R670" s="223"/>
      <c r="S670" s="223"/>
      <c r="T670" s="223"/>
      <c r="U670" s="223"/>
      <c r="V670" s="223"/>
      <c r="W670" s="223"/>
      <c r="X670" s="223"/>
      <c r="Y670" s="223"/>
      <c r="Z670" s="223"/>
    </row>
    <row r="671" ht="14.25" customHeight="1">
      <c r="A671" s="223"/>
      <c r="B671" s="223"/>
      <c r="C671" s="223"/>
      <c r="D671" s="223"/>
      <c r="E671" s="223"/>
      <c r="F671" s="223"/>
      <c r="G671" s="223"/>
      <c r="H671" s="223"/>
      <c r="I671" s="223"/>
      <c r="J671" s="223"/>
      <c r="K671" s="223"/>
      <c r="L671" s="223"/>
      <c r="M671" s="223"/>
      <c r="N671" s="223"/>
      <c r="O671" s="223"/>
      <c r="P671" s="223"/>
      <c r="Q671" s="223"/>
      <c r="R671" s="223"/>
      <c r="S671" s="223"/>
      <c r="T671" s="223"/>
      <c r="U671" s="223"/>
      <c r="V671" s="223"/>
      <c r="W671" s="223"/>
      <c r="X671" s="223"/>
      <c r="Y671" s="223"/>
      <c r="Z671" s="223"/>
    </row>
    <row r="672" ht="14.25" customHeight="1">
      <c r="A672" s="223"/>
      <c r="B672" s="223"/>
      <c r="C672" s="223"/>
      <c r="D672" s="223"/>
      <c r="E672" s="223"/>
      <c r="F672" s="223"/>
      <c r="G672" s="223"/>
      <c r="H672" s="223"/>
      <c r="I672" s="223"/>
      <c r="J672" s="223"/>
      <c r="K672" s="223"/>
      <c r="L672" s="223"/>
      <c r="M672" s="223"/>
      <c r="N672" s="223"/>
      <c r="O672" s="223"/>
      <c r="P672" s="223"/>
      <c r="Q672" s="223"/>
      <c r="R672" s="223"/>
      <c r="S672" s="223"/>
      <c r="T672" s="223"/>
      <c r="U672" s="223"/>
      <c r="V672" s="223"/>
      <c r="W672" s="223"/>
      <c r="X672" s="223"/>
      <c r="Y672" s="223"/>
      <c r="Z672" s="223"/>
    </row>
    <row r="673" ht="14.25" customHeight="1">
      <c r="A673" s="223"/>
      <c r="B673" s="223"/>
      <c r="C673" s="223"/>
      <c r="D673" s="223"/>
      <c r="E673" s="223"/>
      <c r="F673" s="223"/>
      <c r="G673" s="223"/>
      <c r="H673" s="223"/>
      <c r="I673" s="223"/>
      <c r="J673" s="223"/>
      <c r="K673" s="223"/>
      <c r="L673" s="223"/>
      <c r="M673" s="223"/>
      <c r="N673" s="223"/>
      <c r="O673" s="223"/>
      <c r="P673" s="223"/>
      <c r="Q673" s="223"/>
      <c r="R673" s="223"/>
      <c r="S673" s="223"/>
      <c r="T673" s="223"/>
      <c r="U673" s="223"/>
      <c r="V673" s="223"/>
      <c r="W673" s="223"/>
      <c r="X673" s="223"/>
      <c r="Y673" s="223"/>
      <c r="Z673" s="223"/>
    </row>
    <row r="674" ht="14.25" customHeight="1">
      <c r="A674" s="223"/>
      <c r="B674" s="223"/>
      <c r="C674" s="223"/>
      <c r="D674" s="223"/>
      <c r="E674" s="223"/>
      <c r="F674" s="223"/>
      <c r="G674" s="223"/>
      <c r="H674" s="223"/>
      <c r="I674" s="223"/>
      <c r="J674" s="223"/>
      <c r="K674" s="223"/>
      <c r="L674" s="223"/>
      <c r="M674" s="223"/>
      <c r="N674" s="223"/>
      <c r="O674" s="223"/>
      <c r="P674" s="223"/>
      <c r="Q674" s="223"/>
      <c r="R674" s="223"/>
      <c r="S674" s="223"/>
      <c r="T674" s="223"/>
      <c r="U674" s="223"/>
      <c r="V674" s="223"/>
      <c r="W674" s="223"/>
      <c r="X674" s="223"/>
      <c r="Y674" s="223"/>
      <c r="Z674" s="223"/>
    </row>
    <row r="675" ht="14.25" customHeight="1">
      <c r="A675" s="223"/>
      <c r="B675" s="223"/>
      <c r="C675" s="223"/>
      <c r="D675" s="223"/>
      <c r="E675" s="223"/>
      <c r="F675" s="223"/>
      <c r="G675" s="223"/>
      <c r="H675" s="223"/>
      <c r="I675" s="223"/>
      <c r="J675" s="223"/>
      <c r="K675" s="223"/>
      <c r="L675" s="223"/>
      <c r="M675" s="223"/>
      <c r="N675" s="223"/>
      <c r="O675" s="223"/>
      <c r="P675" s="223"/>
      <c r="Q675" s="223"/>
      <c r="R675" s="223"/>
      <c r="S675" s="223"/>
      <c r="T675" s="223"/>
      <c r="U675" s="223"/>
      <c r="V675" s="223"/>
      <c r="W675" s="223"/>
      <c r="X675" s="223"/>
      <c r="Y675" s="223"/>
      <c r="Z675" s="223"/>
    </row>
    <row r="676" ht="14.25" customHeight="1">
      <c r="A676" s="223"/>
      <c r="B676" s="223"/>
      <c r="C676" s="223"/>
      <c r="D676" s="223"/>
      <c r="E676" s="223"/>
      <c r="F676" s="223"/>
      <c r="G676" s="223"/>
      <c r="H676" s="223"/>
      <c r="I676" s="223"/>
      <c r="J676" s="223"/>
      <c r="K676" s="223"/>
      <c r="L676" s="223"/>
      <c r="M676" s="223"/>
      <c r="N676" s="223"/>
      <c r="O676" s="223"/>
      <c r="P676" s="223"/>
      <c r="Q676" s="223"/>
      <c r="R676" s="223"/>
      <c r="S676" s="223"/>
      <c r="T676" s="223"/>
      <c r="U676" s="223"/>
      <c r="V676" s="223"/>
      <c r="W676" s="223"/>
      <c r="X676" s="223"/>
      <c r="Y676" s="223"/>
      <c r="Z676" s="223"/>
    </row>
    <row r="677" ht="14.25" customHeight="1">
      <c r="A677" s="223"/>
      <c r="B677" s="223"/>
      <c r="C677" s="223"/>
      <c r="D677" s="223"/>
      <c r="E677" s="223"/>
      <c r="F677" s="223"/>
      <c r="G677" s="223"/>
      <c r="H677" s="223"/>
      <c r="I677" s="223"/>
      <c r="J677" s="223"/>
      <c r="K677" s="223"/>
      <c r="L677" s="223"/>
      <c r="M677" s="223"/>
      <c r="N677" s="223"/>
      <c r="O677" s="223"/>
      <c r="P677" s="223"/>
      <c r="Q677" s="223"/>
      <c r="R677" s="223"/>
      <c r="S677" s="223"/>
      <c r="T677" s="223"/>
      <c r="U677" s="223"/>
      <c r="V677" s="223"/>
      <c r="W677" s="223"/>
      <c r="X677" s="223"/>
      <c r="Y677" s="223"/>
      <c r="Z677" s="223"/>
    </row>
    <row r="678" ht="14.25" customHeight="1">
      <c r="A678" s="223"/>
      <c r="B678" s="223"/>
      <c r="C678" s="223"/>
      <c r="D678" s="223"/>
      <c r="E678" s="223"/>
      <c r="F678" s="223"/>
      <c r="G678" s="223"/>
      <c r="H678" s="223"/>
      <c r="I678" s="223"/>
      <c r="J678" s="223"/>
      <c r="K678" s="223"/>
      <c r="L678" s="223"/>
      <c r="M678" s="223"/>
      <c r="N678" s="223"/>
      <c r="O678" s="223"/>
      <c r="P678" s="223"/>
      <c r="Q678" s="223"/>
      <c r="R678" s="223"/>
      <c r="S678" s="223"/>
      <c r="T678" s="223"/>
      <c r="U678" s="223"/>
      <c r="V678" s="223"/>
      <c r="W678" s="223"/>
      <c r="X678" s="223"/>
      <c r="Y678" s="223"/>
      <c r="Z678" s="223"/>
    </row>
    <row r="679" ht="14.25" customHeight="1">
      <c r="A679" s="223"/>
      <c r="B679" s="223"/>
      <c r="C679" s="223"/>
      <c r="D679" s="223"/>
      <c r="E679" s="223"/>
      <c r="F679" s="223"/>
      <c r="G679" s="223"/>
      <c r="H679" s="223"/>
      <c r="I679" s="223"/>
      <c r="J679" s="223"/>
      <c r="K679" s="223"/>
      <c r="L679" s="223"/>
      <c r="M679" s="223"/>
      <c r="N679" s="223"/>
      <c r="O679" s="223"/>
      <c r="P679" s="223"/>
      <c r="Q679" s="223"/>
      <c r="R679" s="223"/>
      <c r="S679" s="223"/>
      <c r="T679" s="223"/>
      <c r="U679" s="223"/>
      <c r="V679" s="223"/>
      <c r="W679" s="223"/>
      <c r="X679" s="223"/>
      <c r="Y679" s="223"/>
      <c r="Z679" s="223"/>
    </row>
    <row r="680" ht="14.25" customHeight="1">
      <c r="A680" s="223"/>
      <c r="B680" s="223"/>
      <c r="C680" s="223"/>
      <c r="D680" s="223"/>
      <c r="E680" s="223"/>
      <c r="F680" s="223"/>
      <c r="G680" s="223"/>
      <c r="H680" s="223"/>
      <c r="I680" s="223"/>
      <c r="J680" s="223"/>
      <c r="K680" s="223"/>
      <c r="L680" s="223"/>
      <c r="M680" s="223"/>
      <c r="N680" s="223"/>
      <c r="O680" s="223"/>
      <c r="P680" s="223"/>
      <c r="Q680" s="223"/>
      <c r="R680" s="223"/>
      <c r="S680" s="223"/>
      <c r="T680" s="223"/>
      <c r="U680" s="223"/>
      <c r="V680" s="223"/>
      <c r="W680" s="223"/>
      <c r="X680" s="223"/>
      <c r="Y680" s="223"/>
      <c r="Z680" s="223"/>
    </row>
    <row r="681" ht="14.25" customHeight="1">
      <c r="A681" s="223"/>
      <c r="B681" s="223"/>
      <c r="C681" s="223"/>
      <c r="D681" s="223"/>
      <c r="E681" s="223"/>
      <c r="F681" s="223"/>
      <c r="G681" s="223"/>
      <c r="H681" s="223"/>
      <c r="I681" s="223"/>
      <c r="J681" s="223"/>
      <c r="K681" s="223"/>
      <c r="L681" s="223"/>
      <c r="M681" s="223"/>
      <c r="N681" s="223"/>
      <c r="O681" s="223"/>
      <c r="P681" s="223"/>
      <c r="Q681" s="223"/>
      <c r="R681" s="223"/>
      <c r="S681" s="223"/>
      <c r="T681" s="223"/>
      <c r="U681" s="223"/>
      <c r="V681" s="223"/>
      <c r="W681" s="223"/>
      <c r="X681" s="223"/>
      <c r="Y681" s="223"/>
      <c r="Z681" s="223"/>
    </row>
    <row r="682" ht="14.25" customHeight="1">
      <c r="A682" s="223"/>
      <c r="B682" s="223"/>
      <c r="C682" s="223"/>
      <c r="D682" s="223"/>
      <c r="E682" s="223"/>
      <c r="F682" s="223"/>
      <c r="G682" s="223"/>
      <c r="H682" s="223"/>
      <c r="I682" s="223"/>
      <c r="J682" s="223"/>
      <c r="K682" s="223"/>
      <c r="L682" s="223"/>
      <c r="M682" s="223"/>
      <c r="N682" s="223"/>
      <c r="O682" s="223"/>
      <c r="P682" s="223"/>
      <c r="Q682" s="223"/>
      <c r="R682" s="223"/>
      <c r="S682" s="223"/>
      <c r="T682" s="223"/>
      <c r="U682" s="223"/>
      <c r="V682" s="223"/>
      <c r="W682" s="223"/>
      <c r="X682" s="223"/>
      <c r="Y682" s="223"/>
      <c r="Z682" s="223"/>
    </row>
    <row r="683" ht="14.25" customHeight="1">
      <c r="A683" s="223"/>
      <c r="B683" s="223"/>
      <c r="C683" s="223"/>
      <c r="D683" s="223"/>
      <c r="E683" s="223"/>
      <c r="F683" s="223"/>
      <c r="G683" s="223"/>
      <c r="H683" s="223"/>
      <c r="I683" s="223"/>
      <c r="J683" s="223"/>
      <c r="K683" s="223"/>
      <c r="L683" s="223"/>
      <c r="M683" s="223"/>
      <c r="N683" s="223"/>
      <c r="O683" s="223"/>
      <c r="P683" s="223"/>
      <c r="Q683" s="223"/>
      <c r="R683" s="223"/>
      <c r="S683" s="223"/>
      <c r="T683" s="223"/>
      <c r="U683" s="223"/>
      <c r="V683" s="223"/>
      <c r="W683" s="223"/>
      <c r="X683" s="223"/>
      <c r="Y683" s="223"/>
      <c r="Z683" s="223"/>
    </row>
    <row r="684" ht="14.25" customHeight="1">
      <c r="A684" s="223"/>
      <c r="B684" s="223"/>
      <c r="C684" s="223"/>
      <c r="D684" s="223"/>
      <c r="E684" s="223"/>
      <c r="F684" s="223"/>
      <c r="G684" s="223"/>
      <c r="H684" s="223"/>
      <c r="I684" s="223"/>
      <c r="J684" s="223"/>
      <c r="K684" s="223"/>
      <c r="L684" s="223"/>
      <c r="M684" s="223"/>
      <c r="N684" s="223"/>
      <c r="O684" s="223"/>
      <c r="P684" s="223"/>
      <c r="Q684" s="223"/>
      <c r="R684" s="223"/>
      <c r="S684" s="223"/>
      <c r="T684" s="223"/>
      <c r="U684" s="223"/>
      <c r="V684" s="223"/>
      <c r="W684" s="223"/>
      <c r="X684" s="223"/>
      <c r="Y684" s="223"/>
      <c r="Z684" s="223"/>
    </row>
    <row r="685" ht="14.25" customHeight="1">
      <c r="A685" s="223"/>
      <c r="B685" s="223"/>
      <c r="C685" s="223"/>
      <c r="D685" s="223"/>
      <c r="E685" s="223"/>
      <c r="F685" s="223"/>
      <c r="G685" s="223"/>
      <c r="H685" s="223"/>
      <c r="I685" s="223"/>
      <c r="J685" s="223"/>
      <c r="K685" s="223"/>
      <c r="L685" s="223"/>
      <c r="M685" s="223"/>
      <c r="N685" s="223"/>
      <c r="O685" s="223"/>
      <c r="P685" s="223"/>
      <c r="Q685" s="223"/>
      <c r="R685" s="223"/>
      <c r="S685" s="223"/>
      <c r="T685" s="223"/>
      <c r="U685" s="223"/>
      <c r="V685" s="223"/>
      <c r="W685" s="223"/>
      <c r="X685" s="223"/>
      <c r="Y685" s="223"/>
      <c r="Z685" s="223"/>
    </row>
    <row r="686" ht="14.25" customHeight="1">
      <c r="A686" s="223"/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23"/>
      <c r="P686" s="223"/>
      <c r="Q686" s="223"/>
      <c r="R686" s="223"/>
      <c r="S686" s="223"/>
      <c r="T686" s="223"/>
      <c r="U686" s="223"/>
      <c r="V686" s="223"/>
      <c r="W686" s="223"/>
      <c r="X686" s="223"/>
      <c r="Y686" s="223"/>
      <c r="Z686" s="223"/>
    </row>
    <row r="687" ht="14.25" customHeight="1">
      <c r="A687" s="223"/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23"/>
      <c r="P687" s="223"/>
      <c r="Q687" s="223"/>
      <c r="R687" s="223"/>
      <c r="S687" s="223"/>
      <c r="T687" s="223"/>
      <c r="U687" s="223"/>
      <c r="V687" s="223"/>
      <c r="W687" s="223"/>
      <c r="X687" s="223"/>
      <c r="Y687" s="223"/>
      <c r="Z687" s="223"/>
    </row>
    <row r="688" ht="14.25" customHeight="1">
      <c r="A688" s="223"/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23"/>
      <c r="P688" s="223"/>
      <c r="Q688" s="223"/>
      <c r="R688" s="223"/>
      <c r="S688" s="223"/>
      <c r="T688" s="223"/>
      <c r="U688" s="223"/>
      <c r="V688" s="223"/>
      <c r="W688" s="223"/>
      <c r="X688" s="223"/>
      <c r="Y688" s="223"/>
      <c r="Z688" s="223"/>
    </row>
    <row r="689" ht="14.25" customHeight="1">
      <c r="A689" s="223"/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23"/>
      <c r="P689" s="223"/>
      <c r="Q689" s="223"/>
      <c r="R689" s="223"/>
      <c r="S689" s="223"/>
      <c r="T689" s="223"/>
      <c r="U689" s="223"/>
      <c r="V689" s="223"/>
      <c r="W689" s="223"/>
      <c r="X689" s="223"/>
      <c r="Y689" s="223"/>
      <c r="Z689" s="223"/>
    </row>
    <row r="690" ht="14.25" customHeight="1">
      <c r="A690" s="223"/>
      <c r="B690" s="223"/>
      <c r="C690" s="223"/>
      <c r="D690" s="223"/>
      <c r="E690" s="223"/>
      <c r="F690" s="223"/>
      <c r="G690" s="223"/>
      <c r="H690" s="223"/>
      <c r="I690" s="223"/>
      <c r="J690" s="223"/>
      <c r="K690" s="223"/>
      <c r="L690" s="223"/>
      <c r="M690" s="223"/>
      <c r="N690" s="223"/>
      <c r="O690" s="223"/>
      <c r="P690" s="223"/>
      <c r="Q690" s="223"/>
      <c r="R690" s="223"/>
      <c r="S690" s="223"/>
      <c r="T690" s="223"/>
      <c r="U690" s="223"/>
      <c r="V690" s="223"/>
      <c r="W690" s="223"/>
      <c r="X690" s="223"/>
      <c r="Y690" s="223"/>
      <c r="Z690" s="223"/>
    </row>
    <row r="691" ht="14.25" customHeight="1">
      <c r="A691" s="223"/>
      <c r="B691" s="223"/>
      <c r="C691" s="223"/>
      <c r="D691" s="223"/>
      <c r="E691" s="223"/>
      <c r="F691" s="223"/>
      <c r="G691" s="223"/>
      <c r="H691" s="223"/>
      <c r="I691" s="223"/>
      <c r="J691" s="223"/>
      <c r="K691" s="223"/>
      <c r="L691" s="223"/>
      <c r="M691" s="223"/>
      <c r="N691" s="223"/>
      <c r="O691" s="223"/>
      <c r="P691" s="223"/>
      <c r="Q691" s="223"/>
      <c r="R691" s="223"/>
      <c r="S691" s="223"/>
      <c r="T691" s="223"/>
      <c r="U691" s="223"/>
      <c r="V691" s="223"/>
      <c r="W691" s="223"/>
      <c r="X691" s="223"/>
      <c r="Y691" s="223"/>
      <c r="Z691" s="223"/>
    </row>
    <row r="692" ht="14.25" customHeight="1">
      <c r="A692" s="223"/>
      <c r="B692" s="223"/>
      <c r="C692" s="223"/>
      <c r="D692" s="223"/>
      <c r="E692" s="223"/>
      <c r="F692" s="223"/>
      <c r="G692" s="223"/>
      <c r="H692" s="223"/>
      <c r="I692" s="223"/>
      <c r="J692" s="223"/>
      <c r="K692" s="223"/>
      <c r="L692" s="223"/>
      <c r="M692" s="223"/>
      <c r="N692" s="223"/>
      <c r="O692" s="223"/>
      <c r="P692" s="223"/>
      <c r="Q692" s="223"/>
      <c r="R692" s="223"/>
      <c r="S692" s="223"/>
      <c r="T692" s="223"/>
      <c r="U692" s="223"/>
      <c r="V692" s="223"/>
      <c r="W692" s="223"/>
      <c r="X692" s="223"/>
      <c r="Y692" s="223"/>
      <c r="Z692" s="223"/>
    </row>
    <row r="693" ht="14.25" customHeight="1">
      <c r="A693" s="223"/>
      <c r="B693" s="223"/>
      <c r="C693" s="223"/>
      <c r="D693" s="223"/>
      <c r="E693" s="223"/>
      <c r="F693" s="223"/>
      <c r="G693" s="223"/>
      <c r="H693" s="223"/>
      <c r="I693" s="223"/>
      <c r="J693" s="223"/>
      <c r="K693" s="223"/>
      <c r="L693" s="223"/>
      <c r="M693" s="223"/>
      <c r="N693" s="223"/>
      <c r="O693" s="223"/>
      <c r="P693" s="223"/>
      <c r="Q693" s="223"/>
      <c r="R693" s="223"/>
      <c r="S693" s="223"/>
      <c r="T693" s="223"/>
      <c r="U693" s="223"/>
      <c r="V693" s="223"/>
      <c r="W693" s="223"/>
      <c r="X693" s="223"/>
      <c r="Y693" s="223"/>
      <c r="Z693" s="223"/>
    </row>
    <row r="694" ht="14.25" customHeight="1">
      <c r="A694" s="223"/>
      <c r="B694" s="223"/>
      <c r="C694" s="223"/>
      <c r="D694" s="223"/>
      <c r="E694" s="223"/>
      <c r="F694" s="223"/>
      <c r="G694" s="223"/>
      <c r="H694" s="223"/>
      <c r="I694" s="223"/>
      <c r="J694" s="223"/>
      <c r="K694" s="223"/>
      <c r="L694" s="223"/>
      <c r="M694" s="223"/>
      <c r="N694" s="223"/>
      <c r="O694" s="223"/>
      <c r="P694" s="223"/>
      <c r="Q694" s="223"/>
      <c r="R694" s="223"/>
      <c r="S694" s="223"/>
      <c r="T694" s="223"/>
      <c r="U694" s="223"/>
      <c r="V694" s="223"/>
      <c r="W694" s="223"/>
      <c r="X694" s="223"/>
      <c r="Y694" s="223"/>
      <c r="Z694" s="223"/>
    </row>
    <row r="695" ht="14.25" customHeight="1">
      <c r="A695" s="223"/>
      <c r="B695" s="223"/>
      <c r="C695" s="223"/>
      <c r="D695" s="223"/>
      <c r="E695" s="223"/>
      <c r="F695" s="223"/>
      <c r="G695" s="223"/>
      <c r="H695" s="223"/>
      <c r="I695" s="223"/>
      <c r="J695" s="223"/>
      <c r="K695" s="223"/>
      <c r="L695" s="223"/>
      <c r="M695" s="223"/>
      <c r="N695" s="223"/>
      <c r="O695" s="223"/>
      <c r="P695" s="223"/>
      <c r="Q695" s="223"/>
      <c r="R695" s="223"/>
      <c r="S695" s="223"/>
      <c r="T695" s="223"/>
      <c r="U695" s="223"/>
      <c r="V695" s="223"/>
      <c r="W695" s="223"/>
      <c r="X695" s="223"/>
      <c r="Y695" s="223"/>
      <c r="Z695" s="223"/>
    </row>
    <row r="696" ht="14.25" customHeight="1">
      <c r="A696" s="223"/>
      <c r="B696" s="223"/>
      <c r="C696" s="223"/>
      <c r="D696" s="223"/>
      <c r="E696" s="223"/>
      <c r="F696" s="223"/>
      <c r="G696" s="223"/>
      <c r="H696" s="223"/>
      <c r="I696" s="223"/>
      <c r="J696" s="223"/>
      <c r="K696" s="223"/>
      <c r="L696" s="223"/>
      <c r="M696" s="223"/>
      <c r="N696" s="223"/>
      <c r="O696" s="223"/>
      <c r="P696" s="223"/>
      <c r="Q696" s="223"/>
      <c r="R696" s="223"/>
      <c r="S696" s="223"/>
      <c r="T696" s="223"/>
      <c r="U696" s="223"/>
      <c r="V696" s="223"/>
      <c r="W696" s="223"/>
      <c r="X696" s="223"/>
      <c r="Y696" s="223"/>
      <c r="Z696" s="223"/>
    </row>
    <row r="697" ht="14.25" customHeight="1">
      <c r="A697" s="223"/>
      <c r="B697" s="223"/>
      <c r="C697" s="223"/>
      <c r="D697" s="223"/>
      <c r="E697" s="223"/>
      <c r="F697" s="223"/>
      <c r="G697" s="223"/>
      <c r="H697" s="223"/>
      <c r="I697" s="223"/>
      <c r="J697" s="223"/>
      <c r="K697" s="223"/>
      <c r="L697" s="223"/>
      <c r="M697" s="223"/>
      <c r="N697" s="223"/>
      <c r="O697" s="223"/>
      <c r="P697" s="223"/>
      <c r="Q697" s="223"/>
      <c r="R697" s="223"/>
      <c r="S697" s="223"/>
      <c r="T697" s="223"/>
      <c r="U697" s="223"/>
      <c r="V697" s="223"/>
      <c r="W697" s="223"/>
      <c r="X697" s="223"/>
      <c r="Y697" s="223"/>
      <c r="Z697" s="223"/>
    </row>
    <row r="698" ht="14.25" customHeight="1">
      <c r="A698" s="223"/>
      <c r="B698" s="223"/>
      <c r="C698" s="223"/>
      <c r="D698" s="223"/>
      <c r="E698" s="223"/>
      <c r="F698" s="223"/>
      <c r="G698" s="223"/>
      <c r="H698" s="223"/>
      <c r="I698" s="223"/>
      <c r="J698" s="223"/>
      <c r="K698" s="223"/>
      <c r="L698" s="223"/>
      <c r="M698" s="223"/>
      <c r="N698" s="223"/>
      <c r="O698" s="223"/>
      <c r="P698" s="223"/>
      <c r="Q698" s="223"/>
      <c r="R698" s="223"/>
      <c r="S698" s="223"/>
      <c r="T698" s="223"/>
      <c r="U698" s="223"/>
      <c r="V698" s="223"/>
      <c r="W698" s="223"/>
      <c r="X698" s="223"/>
      <c r="Y698" s="223"/>
      <c r="Z698" s="223"/>
    </row>
    <row r="699" ht="14.25" customHeight="1">
      <c r="A699" s="223"/>
      <c r="B699" s="223"/>
      <c r="C699" s="223"/>
      <c r="D699" s="223"/>
      <c r="E699" s="223"/>
      <c r="F699" s="223"/>
      <c r="G699" s="223"/>
      <c r="H699" s="223"/>
      <c r="I699" s="223"/>
      <c r="J699" s="223"/>
      <c r="K699" s="223"/>
      <c r="L699" s="223"/>
      <c r="M699" s="223"/>
      <c r="N699" s="223"/>
      <c r="O699" s="223"/>
      <c r="P699" s="223"/>
      <c r="Q699" s="223"/>
      <c r="R699" s="223"/>
      <c r="S699" s="223"/>
      <c r="T699" s="223"/>
      <c r="U699" s="223"/>
      <c r="V699" s="223"/>
      <c r="W699" s="223"/>
      <c r="X699" s="223"/>
      <c r="Y699" s="223"/>
      <c r="Z699" s="223"/>
    </row>
    <row r="700" ht="14.25" customHeight="1">
      <c r="A700" s="223"/>
      <c r="B700" s="223"/>
      <c r="C700" s="223"/>
      <c r="D700" s="223"/>
      <c r="E700" s="223"/>
      <c r="F700" s="223"/>
      <c r="G700" s="223"/>
      <c r="H700" s="223"/>
      <c r="I700" s="223"/>
      <c r="J700" s="223"/>
      <c r="K700" s="223"/>
      <c r="L700" s="223"/>
      <c r="M700" s="223"/>
      <c r="N700" s="223"/>
      <c r="O700" s="223"/>
      <c r="P700" s="223"/>
      <c r="Q700" s="223"/>
      <c r="R700" s="223"/>
      <c r="S700" s="223"/>
      <c r="T700" s="223"/>
      <c r="U700" s="223"/>
      <c r="V700" s="223"/>
      <c r="W700" s="223"/>
      <c r="X700" s="223"/>
      <c r="Y700" s="223"/>
      <c r="Z700" s="223"/>
    </row>
    <row r="701" ht="14.25" customHeight="1">
      <c r="A701" s="223"/>
      <c r="B701" s="223"/>
      <c r="C701" s="223"/>
      <c r="D701" s="223"/>
      <c r="E701" s="223"/>
      <c r="F701" s="223"/>
      <c r="G701" s="223"/>
      <c r="H701" s="223"/>
      <c r="I701" s="223"/>
      <c r="J701" s="223"/>
      <c r="K701" s="223"/>
      <c r="L701" s="223"/>
      <c r="M701" s="223"/>
      <c r="N701" s="223"/>
      <c r="O701" s="223"/>
      <c r="P701" s="223"/>
      <c r="Q701" s="223"/>
      <c r="R701" s="223"/>
      <c r="S701" s="223"/>
      <c r="T701" s="223"/>
      <c r="U701" s="223"/>
      <c r="V701" s="223"/>
      <c r="W701" s="223"/>
      <c r="X701" s="223"/>
      <c r="Y701" s="223"/>
      <c r="Z701" s="223"/>
    </row>
    <row r="702" ht="14.25" customHeight="1">
      <c r="A702" s="223"/>
      <c r="B702" s="223"/>
      <c r="C702" s="223"/>
      <c r="D702" s="223"/>
      <c r="E702" s="223"/>
      <c r="F702" s="223"/>
      <c r="G702" s="223"/>
      <c r="H702" s="223"/>
      <c r="I702" s="223"/>
      <c r="J702" s="223"/>
      <c r="K702" s="223"/>
      <c r="L702" s="223"/>
      <c r="M702" s="223"/>
      <c r="N702" s="223"/>
      <c r="O702" s="223"/>
      <c r="P702" s="223"/>
      <c r="Q702" s="223"/>
      <c r="R702" s="223"/>
      <c r="S702" s="223"/>
      <c r="T702" s="223"/>
      <c r="U702" s="223"/>
      <c r="V702" s="223"/>
      <c r="W702" s="223"/>
      <c r="X702" s="223"/>
      <c r="Y702" s="223"/>
      <c r="Z702" s="223"/>
    </row>
    <row r="703" ht="14.25" customHeight="1">
      <c r="A703" s="223"/>
      <c r="B703" s="223"/>
      <c r="C703" s="223"/>
      <c r="D703" s="223"/>
      <c r="E703" s="223"/>
      <c r="F703" s="223"/>
      <c r="G703" s="223"/>
      <c r="H703" s="223"/>
      <c r="I703" s="223"/>
      <c r="J703" s="223"/>
      <c r="K703" s="223"/>
      <c r="L703" s="223"/>
      <c r="M703" s="223"/>
      <c r="N703" s="223"/>
      <c r="O703" s="223"/>
      <c r="P703" s="223"/>
      <c r="Q703" s="223"/>
      <c r="R703" s="223"/>
      <c r="S703" s="223"/>
      <c r="T703" s="223"/>
      <c r="U703" s="223"/>
      <c r="V703" s="223"/>
      <c r="W703" s="223"/>
      <c r="X703" s="223"/>
      <c r="Y703" s="223"/>
      <c r="Z703" s="223"/>
    </row>
    <row r="704" ht="14.25" customHeight="1">
      <c r="A704" s="223"/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223"/>
      <c r="T704" s="223"/>
      <c r="U704" s="223"/>
      <c r="V704" s="223"/>
      <c r="W704" s="223"/>
      <c r="X704" s="223"/>
      <c r="Y704" s="223"/>
      <c r="Z704" s="223"/>
    </row>
    <row r="705" ht="14.25" customHeight="1">
      <c r="A705" s="223"/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223"/>
      <c r="T705" s="223"/>
      <c r="U705" s="223"/>
      <c r="V705" s="223"/>
      <c r="W705" s="223"/>
      <c r="X705" s="223"/>
      <c r="Y705" s="223"/>
      <c r="Z705" s="223"/>
    </row>
    <row r="706" ht="14.25" customHeight="1">
      <c r="A706" s="223"/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223"/>
      <c r="T706" s="223"/>
      <c r="U706" s="223"/>
      <c r="V706" s="223"/>
      <c r="W706" s="223"/>
      <c r="X706" s="223"/>
      <c r="Y706" s="223"/>
      <c r="Z706" s="223"/>
    </row>
    <row r="707" ht="14.25" customHeight="1">
      <c r="A707" s="223"/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223"/>
      <c r="T707" s="223"/>
      <c r="U707" s="223"/>
      <c r="V707" s="223"/>
      <c r="W707" s="223"/>
      <c r="X707" s="223"/>
      <c r="Y707" s="223"/>
      <c r="Z707" s="223"/>
    </row>
    <row r="708" ht="14.25" customHeight="1">
      <c r="A708" s="223"/>
      <c r="B708" s="223"/>
      <c r="C708" s="223"/>
      <c r="D708" s="223"/>
      <c r="E708" s="223"/>
      <c r="F708" s="223"/>
      <c r="G708" s="223"/>
      <c r="H708" s="223"/>
      <c r="I708" s="223"/>
      <c r="J708" s="223"/>
      <c r="K708" s="223"/>
      <c r="L708" s="223"/>
      <c r="M708" s="223"/>
      <c r="N708" s="223"/>
      <c r="O708" s="223"/>
      <c r="P708" s="223"/>
      <c r="Q708" s="223"/>
      <c r="R708" s="223"/>
      <c r="S708" s="223"/>
      <c r="T708" s="223"/>
      <c r="U708" s="223"/>
      <c r="V708" s="223"/>
      <c r="W708" s="223"/>
      <c r="X708" s="223"/>
      <c r="Y708" s="223"/>
      <c r="Z708" s="223"/>
    </row>
    <row r="709" ht="14.25" customHeight="1">
      <c r="A709" s="223"/>
      <c r="B709" s="223"/>
      <c r="C709" s="223"/>
      <c r="D709" s="223"/>
      <c r="E709" s="223"/>
      <c r="F709" s="223"/>
      <c r="G709" s="223"/>
      <c r="H709" s="223"/>
      <c r="I709" s="223"/>
      <c r="J709" s="223"/>
      <c r="K709" s="223"/>
      <c r="L709" s="223"/>
      <c r="M709" s="223"/>
      <c r="N709" s="223"/>
      <c r="O709" s="223"/>
      <c r="P709" s="223"/>
      <c r="Q709" s="223"/>
      <c r="R709" s="223"/>
      <c r="S709" s="223"/>
      <c r="T709" s="223"/>
      <c r="U709" s="223"/>
      <c r="V709" s="223"/>
      <c r="W709" s="223"/>
      <c r="X709" s="223"/>
      <c r="Y709" s="223"/>
      <c r="Z709" s="223"/>
    </row>
    <row r="710" ht="14.25" customHeight="1">
      <c r="A710" s="223"/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223"/>
      <c r="T710" s="223"/>
      <c r="U710" s="223"/>
      <c r="V710" s="223"/>
      <c r="W710" s="223"/>
      <c r="X710" s="223"/>
      <c r="Y710" s="223"/>
      <c r="Z710" s="223"/>
    </row>
    <row r="711" ht="14.25" customHeight="1">
      <c r="A711" s="223"/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223"/>
      <c r="T711" s="223"/>
      <c r="U711" s="223"/>
      <c r="V711" s="223"/>
      <c r="W711" s="223"/>
      <c r="X711" s="223"/>
      <c r="Y711" s="223"/>
      <c r="Z711" s="223"/>
    </row>
    <row r="712" ht="14.25" customHeight="1">
      <c r="A712" s="223"/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223"/>
      <c r="T712" s="223"/>
      <c r="U712" s="223"/>
      <c r="V712" s="223"/>
      <c r="W712" s="223"/>
      <c r="X712" s="223"/>
      <c r="Y712" s="223"/>
      <c r="Z712" s="223"/>
    </row>
    <row r="713" ht="14.25" customHeight="1">
      <c r="A713" s="223"/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223"/>
      <c r="T713" s="223"/>
      <c r="U713" s="223"/>
      <c r="V713" s="223"/>
      <c r="W713" s="223"/>
      <c r="X713" s="223"/>
      <c r="Y713" s="223"/>
      <c r="Z713" s="223"/>
    </row>
    <row r="714" ht="14.25" customHeight="1">
      <c r="A714" s="223"/>
      <c r="B714" s="223"/>
      <c r="C714" s="223"/>
      <c r="D714" s="223"/>
      <c r="E714" s="223"/>
      <c r="F714" s="223"/>
      <c r="G714" s="223"/>
      <c r="H714" s="223"/>
      <c r="I714" s="223"/>
      <c r="J714" s="223"/>
      <c r="K714" s="223"/>
      <c r="L714" s="223"/>
      <c r="M714" s="223"/>
      <c r="N714" s="223"/>
      <c r="O714" s="223"/>
      <c r="P714" s="223"/>
      <c r="Q714" s="223"/>
      <c r="R714" s="223"/>
      <c r="S714" s="223"/>
      <c r="T714" s="223"/>
      <c r="U714" s="223"/>
      <c r="V714" s="223"/>
      <c r="W714" s="223"/>
      <c r="X714" s="223"/>
      <c r="Y714" s="223"/>
      <c r="Z714" s="223"/>
    </row>
    <row r="715" ht="14.25" customHeight="1">
      <c r="A715" s="223"/>
      <c r="B715" s="223"/>
      <c r="C715" s="223"/>
      <c r="D715" s="223"/>
      <c r="E715" s="223"/>
      <c r="F715" s="223"/>
      <c r="G715" s="223"/>
      <c r="H715" s="223"/>
      <c r="I715" s="223"/>
      <c r="J715" s="223"/>
      <c r="K715" s="223"/>
      <c r="L715" s="223"/>
      <c r="M715" s="223"/>
      <c r="N715" s="223"/>
      <c r="O715" s="223"/>
      <c r="P715" s="223"/>
      <c r="Q715" s="223"/>
      <c r="R715" s="223"/>
      <c r="S715" s="223"/>
      <c r="T715" s="223"/>
      <c r="U715" s="223"/>
      <c r="V715" s="223"/>
      <c r="W715" s="223"/>
      <c r="X715" s="223"/>
      <c r="Y715" s="223"/>
      <c r="Z715" s="223"/>
    </row>
    <row r="716" ht="14.25" customHeight="1">
      <c r="A716" s="223"/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223"/>
      <c r="T716" s="223"/>
      <c r="U716" s="223"/>
      <c r="V716" s="223"/>
      <c r="W716" s="223"/>
      <c r="X716" s="223"/>
      <c r="Y716" s="223"/>
      <c r="Z716" s="223"/>
    </row>
    <row r="717" ht="14.25" customHeight="1">
      <c r="A717" s="223"/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223"/>
      <c r="T717" s="223"/>
      <c r="U717" s="223"/>
      <c r="V717" s="223"/>
      <c r="W717" s="223"/>
      <c r="X717" s="223"/>
      <c r="Y717" s="223"/>
      <c r="Z717" s="223"/>
    </row>
    <row r="718" ht="14.25" customHeight="1">
      <c r="A718" s="223"/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223"/>
      <c r="T718" s="223"/>
      <c r="U718" s="223"/>
      <c r="V718" s="223"/>
      <c r="W718" s="223"/>
      <c r="X718" s="223"/>
      <c r="Y718" s="223"/>
      <c r="Z718" s="223"/>
    </row>
    <row r="719" ht="14.25" customHeight="1">
      <c r="A719" s="223"/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</row>
    <row r="720" ht="14.25" customHeight="1">
      <c r="A720" s="223"/>
      <c r="B720" s="223"/>
      <c r="C720" s="223"/>
      <c r="D720" s="223"/>
      <c r="E720" s="223"/>
      <c r="F720" s="223"/>
      <c r="G720" s="223"/>
      <c r="H720" s="223"/>
      <c r="I720" s="223"/>
      <c r="J720" s="223"/>
      <c r="K720" s="223"/>
      <c r="L720" s="223"/>
      <c r="M720" s="223"/>
      <c r="N720" s="223"/>
      <c r="O720" s="223"/>
      <c r="P720" s="223"/>
      <c r="Q720" s="223"/>
      <c r="R720" s="223"/>
      <c r="S720" s="223"/>
      <c r="T720" s="223"/>
      <c r="U720" s="223"/>
      <c r="V720" s="223"/>
      <c r="W720" s="223"/>
      <c r="X720" s="223"/>
      <c r="Y720" s="223"/>
      <c r="Z720" s="223"/>
    </row>
    <row r="721" ht="14.25" customHeight="1">
      <c r="A721" s="223"/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223"/>
      <c r="T721" s="223"/>
      <c r="U721" s="223"/>
      <c r="V721" s="223"/>
      <c r="W721" s="223"/>
      <c r="X721" s="223"/>
      <c r="Y721" s="223"/>
      <c r="Z721" s="223"/>
    </row>
    <row r="722" ht="14.25" customHeight="1">
      <c r="A722" s="223"/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223"/>
      <c r="T722" s="223"/>
      <c r="U722" s="223"/>
      <c r="V722" s="223"/>
      <c r="W722" s="223"/>
      <c r="X722" s="223"/>
      <c r="Y722" s="223"/>
      <c r="Z722" s="223"/>
    </row>
    <row r="723" ht="14.25" customHeight="1">
      <c r="A723" s="223"/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223"/>
      <c r="T723" s="223"/>
      <c r="U723" s="223"/>
      <c r="V723" s="223"/>
      <c r="W723" s="223"/>
      <c r="X723" s="223"/>
      <c r="Y723" s="223"/>
      <c r="Z723" s="223"/>
    </row>
    <row r="724" ht="14.25" customHeight="1">
      <c r="A724" s="223"/>
      <c r="B724" s="223"/>
      <c r="C724" s="223"/>
      <c r="D724" s="223"/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223"/>
      <c r="T724" s="223"/>
      <c r="U724" s="223"/>
      <c r="V724" s="223"/>
      <c r="W724" s="223"/>
      <c r="X724" s="223"/>
      <c r="Y724" s="223"/>
      <c r="Z724" s="223"/>
    </row>
    <row r="725" ht="14.25" customHeight="1">
      <c r="A725" s="223"/>
      <c r="B725" s="223"/>
      <c r="C725" s="223"/>
      <c r="D725" s="223"/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223"/>
      <c r="T725" s="223"/>
      <c r="U725" s="223"/>
      <c r="V725" s="223"/>
      <c r="W725" s="223"/>
      <c r="X725" s="223"/>
      <c r="Y725" s="223"/>
      <c r="Z725" s="223"/>
    </row>
    <row r="726" ht="14.25" customHeight="1">
      <c r="A726" s="223"/>
      <c r="B726" s="223"/>
      <c r="C726" s="223"/>
      <c r="D726" s="223"/>
      <c r="E726" s="223"/>
      <c r="F726" s="223"/>
      <c r="G726" s="223"/>
      <c r="H726" s="223"/>
      <c r="I726" s="223"/>
      <c r="J726" s="223"/>
      <c r="K726" s="223"/>
      <c r="L726" s="223"/>
      <c r="M726" s="223"/>
      <c r="N726" s="223"/>
      <c r="O726" s="223"/>
      <c r="P726" s="223"/>
      <c r="Q726" s="223"/>
      <c r="R726" s="223"/>
      <c r="S726" s="223"/>
      <c r="T726" s="223"/>
      <c r="U726" s="223"/>
      <c r="V726" s="223"/>
      <c r="W726" s="223"/>
      <c r="X726" s="223"/>
      <c r="Y726" s="223"/>
      <c r="Z726" s="223"/>
    </row>
    <row r="727" ht="14.25" customHeight="1">
      <c r="A727" s="223"/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223"/>
      <c r="T727" s="223"/>
      <c r="U727" s="223"/>
      <c r="V727" s="223"/>
      <c r="W727" s="223"/>
      <c r="X727" s="223"/>
      <c r="Y727" s="223"/>
      <c r="Z727" s="223"/>
    </row>
    <row r="728" ht="14.25" customHeight="1">
      <c r="A728" s="223"/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223"/>
      <c r="T728" s="223"/>
      <c r="U728" s="223"/>
      <c r="V728" s="223"/>
      <c r="W728" s="223"/>
      <c r="X728" s="223"/>
      <c r="Y728" s="223"/>
      <c r="Z728" s="223"/>
    </row>
    <row r="729" ht="14.25" customHeight="1">
      <c r="A729" s="223"/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223"/>
      <c r="T729" s="223"/>
      <c r="U729" s="223"/>
      <c r="V729" s="223"/>
      <c r="W729" s="223"/>
      <c r="X729" s="223"/>
      <c r="Y729" s="223"/>
      <c r="Z729" s="223"/>
    </row>
    <row r="730" ht="14.25" customHeight="1">
      <c r="A730" s="223"/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223"/>
      <c r="T730" s="223"/>
      <c r="U730" s="223"/>
      <c r="V730" s="223"/>
      <c r="W730" s="223"/>
      <c r="X730" s="223"/>
      <c r="Y730" s="223"/>
      <c r="Z730" s="223"/>
    </row>
    <row r="731" ht="14.25" customHeight="1">
      <c r="A731" s="223"/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223"/>
      <c r="T731" s="223"/>
      <c r="U731" s="223"/>
      <c r="V731" s="223"/>
      <c r="W731" s="223"/>
      <c r="X731" s="223"/>
      <c r="Y731" s="223"/>
      <c r="Z731" s="223"/>
    </row>
    <row r="732" ht="14.25" customHeight="1">
      <c r="A732" s="223"/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223"/>
      <c r="T732" s="223"/>
      <c r="U732" s="223"/>
      <c r="V732" s="223"/>
      <c r="W732" s="223"/>
      <c r="X732" s="223"/>
      <c r="Y732" s="223"/>
      <c r="Z732" s="223"/>
    </row>
    <row r="733" ht="14.25" customHeight="1">
      <c r="A733" s="223"/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223"/>
      <c r="T733" s="223"/>
      <c r="U733" s="223"/>
      <c r="V733" s="223"/>
      <c r="W733" s="223"/>
      <c r="X733" s="223"/>
      <c r="Y733" s="223"/>
      <c r="Z733" s="223"/>
    </row>
    <row r="734" ht="14.25" customHeight="1">
      <c r="A734" s="223"/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223"/>
      <c r="T734" s="223"/>
      <c r="U734" s="223"/>
      <c r="V734" s="223"/>
      <c r="W734" s="223"/>
      <c r="X734" s="223"/>
      <c r="Y734" s="223"/>
      <c r="Z734" s="223"/>
    </row>
    <row r="735" ht="14.25" customHeight="1">
      <c r="A735" s="223"/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223"/>
      <c r="T735" s="223"/>
      <c r="U735" s="223"/>
      <c r="V735" s="223"/>
      <c r="W735" s="223"/>
      <c r="X735" s="223"/>
      <c r="Y735" s="223"/>
      <c r="Z735" s="223"/>
    </row>
    <row r="736" ht="14.25" customHeight="1">
      <c r="A736" s="223"/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223"/>
      <c r="T736" s="223"/>
      <c r="U736" s="223"/>
      <c r="V736" s="223"/>
      <c r="W736" s="223"/>
      <c r="X736" s="223"/>
      <c r="Y736" s="223"/>
      <c r="Z736" s="223"/>
    </row>
    <row r="737" ht="14.25" customHeight="1">
      <c r="A737" s="223"/>
      <c r="B737" s="223"/>
      <c r="C737" s="223"/>
      <c r="D737" s="223"/>
      <c r="E737" s="223"/>
      <c r="F737" s="223"/>
      <c r="G737" s="223"/>
      <c r="H737" s="223"/>
      <c r="I737" s="223"/>
      <c r="J737" s="223"/>
      <c r="K737" s="223"/>
      <c r="L737" s="223"/>
      <c r="M737" s="223"/>
      <c r="N737" s="223"/>
      <c r="O737" s="223"/>
      <c r="P737" s="223"/>
      <c r="Q737" s="223"/>
      <c r="R737" s="223"/>
      <c r="S737" s="223"/>
      <c r="T737" s="223"/>
      <c r="U737" s="223"/>
      <c r="V737" s="223"/>
      <c r="W737" s="223"/>
      <c r="X737" s="223"/>
      <c r="Y737" s="223"/>
      <c r="Z737" s="223"/>
    </row>
    <row r="738" ht="14.25" customHeight="1">
      <c r="A738" s="223"/>
      <c r="B738" s="223"/>
      <c r="C738" s="223"/>
      <c r="D738" s="223"/>
      <c r="E738" s="223"/>
      <c r="F738" s="223"/>
      <c r="G738" s="223"/>
      <c r="H738" s="223"/>
      <c r="I738" s="223"/>
      <c r="J738" s="223"/>
      <c r="K738" s="223"/>
      <c r="L738" s="223"/>
      <c r="M738" s="223"/>
      <c r="N738" s="223"/>
      <c r="O738" s="223"/>
      <c r="P738" s="223"/>
      <c r="Q738" s="223"/>
      <c r="R738" s="223"/>
      <c r="S738" s="223"/>
      <c r="T738" s="223"/>
      <c r="U738" s="223"/>
      <c r="V738" s="223"/>
      <c r="W738" s="223"/>
      <c r="X738" s="223"/>
      <c r="Y738" s="223"/>
      <c r="Z738" s="223"/>
    </row>
    <row r="739" ht="14.25" customHeight="1">
      <c r="A739" s="223"/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223"/>
      <c r="T739" s="223"/>
      <c r="U739" s="223"/>
      <c r="V739" s="223"/>
      <c r="W739" s="223"/>
      <c r="X739" s="223"/>
      <c r="Y739" s="223"/>
      <c r="Z739" s="223"/>
    </row>
    <row r="740" ht="14.25" customHeight="1">
      <c r="A740" s="223"/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223"/>
      <c r="T740" s="223"/>
      <c r="U740" s="223"/>
      <c r="V740" s="223"/>
      <c r="W740" s="223"/>
      <c r="X740" s="223"/>
      <c r="Y740" s="223"/>
      <c r="Z740" s="223"/>
    </row>
    <row r="741" ht="14.25" customHeight="1">
      <c r="A741" s="223"/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223"/>
      <c r="T741" s="223"/>
      <c r="U741" s="223"/>
      <c r="V741" s="223"/>
      <c r="W741" s="223"/>
      <c r="X741" s="223"/>
      <c r="Y741" s="223"/>
      <c r="Z741" s="223"/>
    </row>
    <row r="742" ht="14.25" customHeight="1">
      <c r="A742" s="223"/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223"/>
      <c r="T742" s="223"/>
      <c r="U742" s="223"/>
      <c r="V742" s="223"/>
      <c r="W742" s="223"/>
      <c r="X742" s="223"/>
      <c r="Y742" s="223"/>
      <c r="Z742" s="223"/>
    </row>
    <row r="743" ht="14.25" customHeight="1">
      <c r="A743" s="223"/>
      <c r="B743" s="223"/>
      <c r="C743" s="223"/>
      <c r="D743" s="223"/>
      <c r="E743" s="223"/>
      <c r="F743" s="223"/>
      <c r="G743" s="223"/>
      <c r="H743" s="223"/>
      <c r="I743" s="223"/>
      <c r="J743" s="223"/>
      <c r="K743" s="223"/>
      <c r="L743" s="223"/>
      <c r="M743" s="223"/>
      <c r="N743" s="223"/>
      <c r="O743" s="223"/>
      <c r="P743" s="223"/>
      <c r="Q743" s="223"/>
      <c r="R743" s="223"/>
      <c r="S743" s="223"/>
      <c r="T743" s="223"/>
      <c r="U743" s="223"/>
      <c r="V743" s="223"/>
      <c r="W743" s="223"/>
      <c r="X743" s="223"/>
      <c r="Y743" s="223"/>
      <c r="Z743" s="223"/>
    </row>
    <row r="744" ht="14.25" customHeight="1">
      <c r="A744" s="223"/>
      <c r="B744" s="223"/>
      <c r="C744" s="223"/>
      <c r="D744" s="223"/>
      <c r="E744" s="223"/>
      <c r="F744" s="223"/>
      <c r="G744" s="223"/>
      <c r="H744" s="223"/>
      <c r="I744" s="223"/>
      <c r="J744" s="223"/>
      <c r="K744" s="223"/>
      <c r="L744" s="223"/>
      <c r="M744" s="223"/>
      <c r="N744" s="223"/>
      <c r="O744" s="223"/>
      <c r="P744" s="223"/>
      <c r="Q744" s="223"/>
      <c r="R744" s="223"/>
      <c r="S744" s="223"/>
      <c r="T744" s="223"/>
      <c r="U744" s="223"/>
      <c r="V744" s="223"/>
      <c r="W744" s="223"/>
      <c r="X744" s="223"/>
      <c r="Y744" s="223"/>
      <c r="Z744" s="223"/>
    </row>
    <row r="745" ht="14.25" customHeight="1">
      <c r="A745" s="223"/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223"/>
      <c r="T745" s="223"/>
      <c r="U745" s="223"/>
      <c r="V745" s="223"/>
      <c r="W745" s="223"/>
      <c r="X745" s="223"/>
      <c r="Y745" s="223"/>
      <c r="Z745" s="223"/>
    </row>
    <row r="746" ht="14.25" customHeight="1">
      <c r="A746" s="223"/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223"/>
      <c r="T746" s="223"/>
      <c r="U746" s="223"/>
      <c r="V746" s="223"/>
      <c r="W746" s="223"/>
      <c r="X746" s="223"/>
      <c r="Y746" s="223"/>
      <c r="Z746" s="223"/>
    </row>
    <row r="747" ht="14.25" customHeight="1">
      <c r="A747" s="223"/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223"/>
      <c r="T747" s="223"/>
      <c r="U747" s="223"/>
      <c r="V747" s="223"/>
      <c r="W747" s="223"/>
      <c r="X747" s="223"/>
      <c r="Y747" s="223"/>
      <c r="Z747" s="223"/>
    </row>
    <row r="748" ht="14.25" customHeight="1">
      <c r="A748" s="223"/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223"/>
      <c r="T748" s="223"/>
      <c r="U748" s="223"/>
      <c r="V748" s="223"/>
      <c r="W748" s="223"/>
      <c r="X748" s="223"/>
      <c r="Y748" s="223"/>
      <c r="Z748" s="223"/>
    </row>
    <row r="749" ht="14.25" customHeight="1">
      <c r="A749" s="223"/>
      <c r="B749" s="223"/>
      <c r="C749" s="223"/>
      <c r="D749" s="223"/>
      <c r="E749" s="223"/>
      <c r="F749" s="223"/>
      <c r="G749" s="223"/>
      <c r="H749" s="223"/>
      <c r="I749" s="223"/>
      <c r="J749" s="223"/>
      <c r="K749" s="223"/>
      <c r="L749" s="223"/>
      <c r="M749" s="223"/>
      <c r="N749" s="223"/>
      <c r="O749" s="223"/>
      <c r="P749" s="223"/>
      <c r="Q749" s="223"/>
      <c r="R749" s="223"/>
      <c r="S749" s="223"/>
      <c r="T749" s="223"/>
      <c r="U749" s="223"/>
      <c r="V749" s="223"/>
      <c r="W749" s="223"/>
      <c r="X749" s="223"/>
      <c r="Y749" s="223"/>
      <c r="Z749" s="223"/>
    </row>
    <row r="750" ht="14.25" customHeight="1">
      <c r="A750" s="223"/>
      <c r="B750" s="223"/>
      <c r="C750" s="223"/>
      <c r="D750" s="223"/>
      <c r="E750" s="223"/>
      <c r="F750" s="223"/>
      <c r="G750" s="223"/>
      <c r="H750" s="223"/>
      <c r="I750" s="223"/>
      <c r="J750" s="223"/>
      <c r="K750" s="223"/>
      <c r="L750" s="223"/>
      <c r="M750" s="223"/>
      <c r="N750" s="223"/>
      <c r="O750" s="223"/>
      <c r="P750" s="223"/>
      <c r="Q750" s="223"/>
      <c r="R750" s="223"/>
      <c r="S750" s="223"/>
      <c r="T750" s="223"/>
      <c r="U750" s="223"/>
      <c r="V750" s="223"/>
      <c r="W750" s="223"/>
      <c r="X750" s="223"/>
      <c r="Y750" s="223"/>
      <c r="Z750" s="223"/>
    </row>
    <row r="751" ht="14.25" customHeight="1">
      <c r="A751" s="223"/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223"/>
      <c r="T751" s="223"/>
      <c r="U751" s="223"/>
      <c r="V751" s="223"/>
      <c r="W751" s="223"/>
      <c r="X751" s="223"/>
      <c r="Y751" s="223"/>
      <c r="Z751" s="223"/>
    </row>
    <row r="752" ht="14.25" customHeight="1">
      <c r="A752" s="223"/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223"/>
      <c r="T752" s="223"/>
      <c r="U752" s="223"/>
      <c r="V752" s="223"/>
      <c r="W752" s="223"/>
      <c r="X752" s="223"/>
      <c r="Y752" s="223"/>
      <c r="Z752" s="223"/>
    </row>
    <row r="753" ht="14.25" customHeight="1">
      <c r="A753" s="223"/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223"/>
      <c r="T753" s="223"/>
      <c r="U753" s="223"/>
      <c r="V753" s="223"/>
      <c r="W753" s="223"/>
      <c r="X753" s="223"/>
      <c r="Y753" s="223"/>
      <c r="Z753" s="223"/>
    </row>
    <row r="754" ht="14.25" customHeight="1">
      <c r="A754" s="223"/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223"/>
      <c r="T754" s="223"/>
      <c r="U754" s="223"/>
      <c r="V754" s="223"/>
      <c r="W754" s="223"/>
      <c r="X754" s="223"/>
      <c r="Y754" s="223"/>
      <c r="Z754" s="223"/>
    </row>
    <row r="755" ht="14.25" customHeight="1">
      <c r="A755" s="223"/>
      <c r="B755" s="223"/>
      <c r="C755" s="223"/>
      <c r="D755" s="223"/>
      <c r="E755" s="223"/>
      <c r="F755" s="223"/>
      <c r="G755" s="223"/>
      <c r="H755" s="223"/>
      <c r="I755" s="223"/>
      <c r="J755" s="223"/>
      <c r="K755" s="223"/>
      <c r="L755" s="223"/>
      <c r="M755" s="223"/>
      <c r="N755" s="223"/>
      <c r="O755" s="223"/>
      <c r="P755" s="223"/>
      <c r="Q755" s="223"/>
      <c r="R755" s="223"/>
      <c r="S755" s="223"/>
      <c r="T755" s="223"/>
      <c r="U755" s="223"/>
      <c r="V755" s="223"/>
      <c r="W755" s="223"/>
      <c r="X755" s="223"/>
      <c r="Y755" s="223"/>
      <c r="Z755" s="223"/>
    </row>
    <row r="756" ht="14.25" customHeight="1">
      <c r="A756" s="223"/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223"/>
      <c r="T756" s="223"/>
      <c r="U756" s="223"/>
      <c r="V756" s="223"/>
      <c r="W756" s="223"/>
      <c r="X756" s="223"/>
      <c r="Y756" s="223"/>
      <c r="Z756" s="223"/>
    </row>
    <row r="757" ht="14.25" customHeight="1">
      <c r="A757" s="223"/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223"/>
      <c r="T757" s="223"/>
      <c r="U757" s="223"/>
      <c r="V757" s="223"/>
      <c r="W757" s="223"/>
      <c r="X757" s="223"/>
      <c r="Y757" s="223"/>
      <c r="Z757" s="223"/>
    </row>
    <row r="758" ht="14.25" customHeight="1">
      <c r="A758" s="223"/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223"/>
      <c r="T758" s="223"/>
      <c r="U758" s="223"/>
      <c r="V758" s="223"/>
      <c r="W758" s="223"/>
      <c r="X758" s="223"/>
      <c r="Y758" s="223"/>
      <c r="Z758" s="223"/>
    </row>
    <row r="759" ht="14.25" customHeight="1">
      <c r="A759" s="223"/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223"/>
      <c r="T759" s="223"/>
      <c r="U759" s="223"/>
      <c r="V759" s="223"/>
      <c r="W759" s="223"/>
      <c r="X759" s="223"/>
      <c r="Y759" s="223"/>
      <c r="Z759" s="223"/>
    </row>
    <row r="760" ht="14.25" customHeight="1">
      <c r="A760" s="223"/>
      <c r="B760" s="223"/>
      <c r="C760" s="223"/>
      <c r="D760" s="223"/>
      <c r="E760" s="223"/>
      <c r="F760" s="223"/>
      <c r="G760" s="223"/>
      <c r="H760" s="223"/>
      <c r="I760" s="223"/>
      <c r="J760" s="223"/>
      <c r="K760" s="223"/>
      <c r="L760" s="223"/>
      <c r="M760" s="223"/>
      <c r="N760" s="223"/>
      <c r="O760" s="223"/>
      <c r="P760" s="223"/>
      <c r="Q760" s="223"/>
      <c r="R760" s="223"/>
      <c r="S760" s="223"/>
      <c r="T760" s="223"/>
      <c r="U760" s="223"/>
      <c r="V760" s="223"/>
      <c r="W760" s="223"/>
      <c r="X760" s="223"/>
      <c r="Y760" s="223"/>
      <c r="Z760" s="223"/>
    </row>
    <row r="761" ht="14.25" customHeight="1">
      <c r="A761" s="223"/>
      <c r="B761" s="223"/>
      <c r="C761" s="223"/>
      <c r="D761" s="223"/>
      <c r="E761" s="223"/>
      <c r="F761" s="223"/>
      <c r="G761" s="223"/>
      <c r="H761" s="223"/>
      <c r="I761" s="223"/>
      <c r="J761" s="223"/>
      <c r="K761" s="223"/>
      <c r="L761" s="223"/>
      <c r="M761" s="223"/>
      <c r="N761" s="223"/>
      <c r="O761" s="223"/>
      <c r="P761" s="223"/>
      <c r="Q761" s="223"/>
      <c r="R761" s="223"/>
      <c r="S761" s="223"/>
      <c r="T761" s="223"/>
      <c r="U761" s="223"/>
      <c r="V761" s="223"/>
      <c r="W761" s="223"/>
      <c r="X761" s="223"/>
      <c r="Y761" s="223"/>
      <c r="Z761" s="223"/>
    </row>
    <row r="762" ht="14.25" customHeight="1">
      <c r="A762" s="223"/>
      <c r="B762" s="223"/>
      <c r="C762" s="223"/>
      <c r="D762" s="223"/>
      <c r="E762" s="223"/>
      <c r="F762" s="223"/>
      <c r="G762" s="223"/>
      <c r="H762" s="223"/>
      <c r="I762" s="223"/>
      <c r="J762" s="223"/>
      <c r="K762" s="223"/>
      <c r="L762" s="223"/>
      <c r="M762" s="223"/>
      <c r="N762" s="223"/>
      <c r="O762" s="223"/>
      <c r="P762" s="223"/>
      <c r="Q762" s="223"/>
      <c r="R762" s="223"/>
      <c r="S762" s="223"/>
      <c r="T762" s="223"/>
      <c r="U762" s="223"/>
      <c r="V762" s="223"/>
      <c r="W762" s="223"/>
      <c r="X762" s="223"/>
      <c r="Y762" s="223"/>
      <c r="Z762" s="223"/>
    </row>
    <row r="763" ht="14.25" customHeight="1">
      <c r="A763" s="223"/>
      <c r="B763" s="223"/>
      <c r="C763" s="223"/>
      <c r="D763" s="223"/>
      <c r="E763" s="223"/>
      <c r="F763" s="223"/>
      <c r="G763" s="223"/>
      <c r="H763" s="223"/>
      <c r="I763" s="223"/>
      <c r="J763" s="223"/>
      <c r="K763" s="223"/>
      <c r="L763" s="223"/>
      <c r="M763" s="223"/>
      <c r="N763" s="223"/>
      <c r="O763" s="223"/>
      <c r="P763" s="223"/>
      <c r="Q763" s="223"/>
      <c r="R763" s="223"/>
      <c r="S763" s="223"/>
      <c r="T763" s="223"/>
      <c r="U763" s="223"/>
      <c r="V763" s="223"/>
      <c r="W763" s="223"/>
      <c r="X763" s="223"/>
      <c r="Y763" s="223"/>
      <c r="Z763" s="223"/>
    </row>
    <row r="764" ht="14.25" customHeight="1">
      <c r="A764" s="223"/>
      <c r="B764" s="223"/>
      <c r="C764" s="223"/>
      <c r="D764" s="223"/>
      <c r="E764" s="223"/>
      <c r="F764" s="223"/>
      <c r="G764" s="223"/>
      <c r="H764" s="223"/>
      <c r="I764" s="223"/>
      <c r="J764" s="223"/>
      <c r="K764" s="223"/>
      <c r="L764" s="223"/>
      <c r="M764" s="223"/>
      <c r="N764" s="223"/>
      <c r="O764" s="223"/>
      <c r="P764" s="223"/>
      <c r="Q764" s="223"/>
      <c r="R764" s="223"/>
      <c r="S764" s="223"/>
      <c r="T764" s="223"/>
      <c r="U764" s="223"/>
      <c r="V764" s="223"/>
      <c r="W764" s="223"/>
      <c r="X764" s="223"/>
      <c r="Y764" s="223"/>
      <c r="Z764" s="223"/>
    </row>
    <row r="765" ht="14.25" customHeight="1">
      <c r="A765" s="223"/>
      <c r="B765" s="223"/>
      <c r="C765" s="223"/>
      <c r="D765" s="223"/>
      <c r="E765" s="223"/>
      <c r="F765" s="223"/>
      <c r="G765" s="223"/>
      <c r="H765" s="223"/>
      <c r="I765" s="223"/>
      <c r="J765" s="223"/>
      <c r="K765" s="223"/>
      <c r="L765" s="223"/>
      <c r="M765" s="223"/>
      <c r="N765" s="223"/>
      <c r="O765" s="223"/>
      <c r="P765" s="223"/>
      <c r="Q765" s="223"/>
      <c r="R765" s="223"/>
      <c r="S765" s="223"/>
      <c r="T765" s="223"/>
      <c r="U765" s="223"/>
      <c r="V765" s="223"/>
      <c r="W765" s="223"/>
      <c r="X765" s="223"/>
      <c r="Y765" s="223"/>
      <c r="Z765" s="223"/>
    </row>
    <row r="766" ht="14.25" customHeight="1">
      <c r="A766" s="223"/>
      <c r="B766" s="223"/>
      <c r="C766" s="223"/>
      <c r="D766" s="223"/>
      <c r="E766" s="223"/>
      <c r="F766" s="223"/>
      <c r="G766" s="223"/>
      <c r="H766" s="223"/>
      <c r="I766" s="223"/>
      <c r="J766" s="223"/>
      <c r="K766" s="223"/>
      <c r="L766" s="223"/>
      <c r="M766" s="223"/>
      <c r="N766" s="223"/>
      <c r="O766" s="223"/>
      <c r="P766" s="223"/>
      <c r="Q766" s="223"/>
      <c r="R766" s="223"/>
      <c r="S766" s="223"/>
      <c r="T766" s="223"/>
      <c r="U766" s="223"/>
      <c r="V766" s="223"/>
      <c r="W766" s="223"/>
      <c r="X766" s="223"/>
      <c r="Y766" s="223"/>
      <c r="Z766" s="223"/>
    </row>
    <row r="767" ht="14.25" customHeight="1">
      <c r="A767" s="223"/>
      <c r="B767" s="223"/>
      <c r="C767" s="223"/>
      <c r="D767" s="223"/>
      <c r="E767" s="223"/>
      <c r="F767" s="223"/>
      <c r="G767" s="223"/>
      <c r="H767" s="223"/>
      <c r="I767" s="223"/>
      <c r="J767" s="223"/>
      <c r="K767" s="223"/>
      <c r="L767" s="223"/>
      <c r="M767" s="223"/>
      <c r="N767" s="223"/>
      <c r="O767" s="223"/>
      <c r="P767" s="223"/>
      <c r="Q767" s="223"/>
      <c r="R767" s="223"/>
      <c r="S767" s="223"/>
      <c r="T767" s="223"/>
      <c r="U767" s="223"/>
      <c r="V767" s="223"/>
      <c r="W767" s="223"/>
      <c r="X767" s="223"/>
      <c r="Y767" s="223"/>
      <c r="Z767" s="223"/>
    </row>
    <row r="768" ht="14.25" customHeight="1">
      <c r="A768" s="223"/>
      <c r="B768" s="223"/>
      <c r="C768" s="223"/>
      <c r="D768" s="223"/>
      <c r="E768" s="223"/>
      <c r="F768" s="223"/>
      <c r="G768" s="223"/>
      <c r="H768" s="223"/>
      <c r="I768" s="223"/>
      <c r="J768" s="223"/>
      <c r="K768" s="223"/>
      <c r="L768" s="223"/>
      <c r="M768" s="223"/>
      <c r="N768" s="223"/>
      <c r="O768" s="223"/>
      <c r="P768" s="223"/>
      <c r="Q768" s="223"/>
      <c r="R768" s="223"/>
      <c r="S768" s="223"/>
      <c r="T768" s="223"/>
      <c r="U768" s="223"/>
      <c r="V768" s="223"/>
      <c r="W768" s="223"/>
      <c r="X768" s="223"/>
      <c r="Y768" s="223"/>
      <c r="Z768" s="223"/>
    </row>
    <row r="769" ht="14.25" customHeight="1">
      <c r="A769" s="223"/>
      <c r="B769" s="223"/>
      <c r="C769" s="223"/>
      <c r="D769" s="223"/>
      <c r="E769" s="223"/>
      <c r="F769" s="223"/>
      <c r="G769" s="223"/>
      <c r="H769" s="223"/>
      <c r="I769" s="223"/>
      <c r="J769" s="223"/>
      <c r="K769" s="223"/>
      <c r="L769" s="223"/>
      <c r="M769" s="223"/>
      <c r="N769" s="223"/>
      <c r="O769" s="223"/>
      <c r="P769" s="223"/>
      <c r="Q769" s="223"/>
      <c r="R769" s="223"/>
      <c r="S769" s="223"/>
      <c r="T769" s="223"/>
      <c r="U769" s="223"/>
      <c r="V769" s="223"/>
      <c r="W769" s="223"/>
      <c r="X769" s="223"/>
      <c r="Y769" s="223"/>
      <c r="Z769" s="223"/>
    </row>
    <row r="770" ht="14.25" customHeight="1">
      <c r="A770" s="223"/>
      <c r="B770" s="223"/>
      <c r="C770" s="223"/>
      <c r="D770" s="223"/>
      <c r="E770" s="223"/>
      <c r="F770" s="223"/>
      <c r="G770" s="223"/>
      <c r="H770" s="223"/>
      <c r="I770" s="223"/>
      <c r="J770" s="223"/>
      <c r="K770" s="223"/>
      <c r="L770" s="223"/>
      <c r="M770" s="223"/>
      <c r="N770" s="223"/>
      <c r="O770" s="223"/>
      <c r="P770" s="223"/>
      <c r="Q770" s="223"/>
      <c r="R770" s="223"/>
      <c r="S770" s="223"/>
      <c r="T770" s="223"/>
      <c r="U770" s="223"/>
      <c r="V770" s="223"/>
      <c r="W770" s="223"/>
      <c r="X770" s="223"/>
      <c r="Y770" s="223"/>
      <c r="Z770" s="223"/>
    </row>
    <row r="771" ht="14.25" customHeight="1">
      <c r="A771" s="223"/>
      <c r="B771" s="223"/>
      <c r="C771" s="223"/>
      <c r="D771" s="223"/>
      <c r="E771" s="223"/>
      <c r="F771" s="223"/>
      <c r="G771" s="223"/>
      <c r="H771" s="223"/>
      <c r="I771" s="223"/>
      <c r="J771" s="223"/>
      <c r="K771" s="223"/>
      <c r="L771" s="223"/>
      <c r="M771" s="223"/>
      <c r="N771" s="223"/>
      <c r="O771" s="223"/>
      <c r="P771" s="223"/>
      <c r="Q771" s="223"/>
      <c r="R771" s="223"/>
      <c r="S771" s="223"/>
      <c r="T771" s="223"/>
      <c r="U771" s="223"/>
      <c r="V771" s="223"/>
      <c r="W771" s="223"/>
      <c r="X771" s="223"/>
      <c r="Y771" s="223"/>
      <c r="Z771" s="223"/>
    </row>
    <row r="772" ht="14.25" customHeight="1">
      <c r="A772" s="223"/>
      <c r="B772" s="223"/>
      <c r="C772" s="223"/>
      <c r="D772" s="223"/>
      <c r="E772" s="223"/>
      <c r="F772" s="223"/>
      <c r="G772" s="223"/>
      <c r="H772" s="223"/>
      <c r="I772" s="223"/>
      <c r="J772" s="223"/>
      <c r="K772" s="223"/>
      <c r="L772" s="223"/>
      <c r="M772" s="223"/>
      <c r="N772" s="223"/>
      <c r="O772" s="223"/>
      <c r="P772" s="223"/>
      <c r="Q772" s="223"/>
      <c r="R772" s="223"/>
      <c r="S772" s="223"/>
      <c r="T772" s="223"/>
      <c r="U772" s="223"/>
      <c r="V772" s="223"/>
      <c r="W772" s="223"/>
      <c r="X772" s="223"/>
      <c r="Y772" s="223"/>
      <c r="Z772" s="223"/>
    </row>
    <row r="773" ht="14.25" customHeight="1">
      <c r="A773" s="223"/>
      <c r="B773" s="223"/>
      <c r="C773" s="223"/>
      <c r="D773" s="223"/>
      <c r="E773" s="223"/>
      <c r="F773" s="223"/>
      <c r="G773" s="223"/>
      <c r="H773" s="223"/>
      <c r="I773" s="223"/>
      <c r="J773" s="223"/>
      <c r="K773" s="223"/>
      <c r="L773" s="223"/>
      <c r="M773" s="223"/>
      <c r="N773" s="223"/>
      <c r="O773" s="223"/>
      <c r="P773" s="223"/>
      <c r="Q773" s="223"/>
      <c r="R773" s="223"/>
      <c r="S773" s="223"/>
      <c r="T773" s="223"/>
      <c r="U773" s="223"/>
      <c r="V773" s="223"/>
      <c r="W773" s="223"/>
      <c r="X773" s="223"/>
      <c r="Y773" s="223"/>
      <c r="Z773" s="223"/>
    </row>
    <row r="774" ht="14.25" customHeight="1">
      <c r="A774" s="223"/>
      <c r="B774" s="223"/>
      <c r="C774" s="223"/>
      <c r="D774" s="223"/>
      <c r="E774" s="223"/>
      <c r="F774" s="223"/>
      <c r="G774" s="223"/>
      <c r="H774" s="223"/>
      <c r="I774" s="223"/>
      <c r="J774" s="223"/>
      <c r="K774" s="223"/>
      <c r="L774" s="223"/>
      <c r="M774" s="223"/>
      <c r="N774" s="223"/>
      <c r="O774" s="223"/>
      <c r="P774" s="223"/>
      <c r="Q774" s="223"/>
      <c r="R774" s="223"/>
      <c r="S774" s="223"/>
      <c r="T774" s="223"/>
      <c r="U774" s="223"/>
      <c r="V774" s="223"/>
      <c r="W774" s="223"/>
      <c r="X774" s="223"/>
      <c r="Y774" s="223"/>
      <c r="Z774" s="223"/>
    </row>
    <row r="775" ht="14.25" customHeight="1">
      <c r="A775" s="223"/>
      <c r="B775" s="223"/>
      <c r="C775" s="223"/>
      <c r="D775" s="223"/>
      <c r="E775" s="223"/>
      <c r="F775" s="223"/>
      <c r="G775" s="223"/>
      <c r="H775" s="223"/>
      <c r="I775" s="223"/>
      <c r="J775" s="223"/>
      <c r="K775" s="223"/>
      <c r="L775" s="223"/>
      <c r="M775" s="223"/>
      <c r="N775" s="223"/>
      <c r="O775" s="223"/>
      <c r="P775" s="223"/>
      <c r="Q775" s="223"/>
      <c r="R775" s="223"/>
      <c r="S775" s="223"/>
      <c r="T775" s="223"/>
      <c r="U775" s="223"/>
      <c r="V775" s="223"/>
      <c r="W775" s="223"/>
      <c r="X775" s="223"/>
      <c r="Y775" s="223"/>
      <c r="Z775" s="223"/>
    </row>
    <row r="776" ht="14.25" customHeight="1">
      <c r="A776" s="223"/>
      <c r="B776" s="223"/>
      <c r="C776" s="223"/>
      <c r="D776" s="223"/>
      <c r="E776" s="223"/>
      <c r="F776" s="223"/>
      <c r="G776" s="223"/>
      <c r="H776" s="223"/>
      <c r="I776" s="223"/>
      <c r="J776" s="223"/>
      <c r="K776" s="223"/>
      <c r="L776" s="223"/>
      <c r="M776" s="223"/>
      <c r="N776" s="223"/>
      <c r="O776" s="223"/>
      <c r="P776" s="223"/>
      <c r="Q776" s="223"/>
      <c r="R776" s="223"/>
      <c r="S776" s="223"/>
      <c r="T776" s="223"/>
      <c r="U776" s="223"/>
      <c r="V776" s="223"/>
      <c r="W776" s="223"/>
      <c r="X776" s="223"/>
      <c r="Y776" s="223"/>
      <c r="Z776" s="223"/>
    </row>
    <row r="777" ht="14.25" customHeight="1">
      <c r="A777" s="223"/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23"/>
      <c r="P777" s="223"/>
      <c r="Q777" s="223"/>
      <c r="R777" s="223"/>
      <c r="S777" s="223"/>
      <c r="T777" s="223"/>
      <c r="U777" s="223"/>
      <c r="V777" s="223"/>
      <c r="W777" s="223"/>
      <c r="X777" s="223"/>
      <c r="Y777" s="223"/>
      <c r="Z777" s="223"/>
    </row>
    <row r="778" ht="14.25" customHeight="1">
      <c r="A778" s="223"/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23"/>
      <c r="P778" s="223"/>
      <c r="Q778" s="223"/>
      <c r="R778" s="223"/>
      <c r="S778" s="223"/>
      <c r="T778" s="223"/>
      <c r="U778" s="223"/>
      <c r="V778" s="223"/>
      <c r="W778" s="223"/>
      <c r="X778" s="223"/>
      <c r="Y778" s="223"/>
      <c r="Z778" s="223"/>
    </row>
    <row r="779" ht="14.25" customHeight="1">
      <c r="A779" s="223"/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23"/>
      <c r="P779" s="223"/>
      <c r="Q779" s="223"/>
      <c r="R779" s="223"/>
      <c r="S779" s="223"/>
      <c r="T779" s="223"/>
      <c r="U779" s="223"/>
      <c r="V779" s="223"/>
      <c r="W779" s="223"/>
      <c r="X779" s="223"/>
      <c r="Y779" s="223"/>
      <c r="Z779" s="223"/>
    </row>
    <row r="780" ht="14.25" customHeight="1">
      <c r="A780" s="223"/>
      <c r="B780" s="223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23"/>
      <c r="P780" s="223"/>
      <c r="Q780" s="223"/>
      <c r="R780" s="223"/>
      <c r="S780" s="223"/>
      <c r="T780" s="223"/>
      <c r="U780" s="223"/>
      <c r="V780" s="223"/>
      <c r="W780" s="223"/>
      <c r="X780" s="223"/>
      <c r="Y780" s="223"/>
      <c r="Z780" s="223"/>
    </row>
    <row r="781" ht="14.25" customHeight="1">
      <c r="A781" s="223"/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23"/>
      <c r="M781" s="223"/>
      <c r="N781" s="223"/>
      <c r="O781" s="223"/>
      <c r="P781" s="223"/>
      <c r="Q781" s="223"/>
      <c r="R781" s="223"/>
      <c r="S781" s="223"/>
      <c r="T781" s="223"/>
      <c r="U781" s="223"/>
      <c r="V781" s="223"/>
      <c r="W781" s="223"/>
      <c r="X781" s="223"/>
      <c r="Y781" s="223"/>
      <c r="Z781" s="223"/>
    </row>
    <row r="782" ht="14.25" customHeight="1">
      <c r="A782" s="223"/>
      <c r="B782" s="223"/>
      <c r="C782" s="223"/>
      <c r="D782" s="223"/>
      <c r="E782" s="223"/>
      <c r="F782" s="223"/>
      <c r="G782" s="223"/>
      <c r="H782" s="223"/>
      <c r="I782" s="223"/>
      <c r="J782" s="223"/>
      <c r="K782" s="223"/>
      <c r="L782" s="223"/>
      <c r="M782" s="223"/>
      <c r="N782" s="223"/>
      <c r="O782" s="223"/>
      <c r="P782" s="223"/>
      <c r="Q782" s="223"/>
      <c r="R782" s="223"/>
      <c r="S782" s="223"/>
      <c r="T782" s="223"/>
      <c r="U782" s="223"/>
      <c r="V782" s="223"/>
      <c r="W782" s="223"/>
      <c r="X782" s="223"/>
      <c r="Y782" s="223"/>
      <c r="Z782" s="223"/>
    </row>
    <row r="783" ht="14.25" customHeight="1">
      <c r="A783" s="223"/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23"/>
      <c r="M783" s="223"/>
      <c r="N783" s="223"/>
      <c r="O783" s="223"/>
      <c r="P783" s="223"/>
      <c r="Q783" s="223"/>
      <c r="R783" s="223"/>
      <c r="S783" s="223"/>
      <c r="T783" s="223"/>
      <c r="U783" s="223"/>
      <c r="V783" s="223"/>
      <c r="W783" s="223"/>
      <c r="X783" s="223"/>
      <c r="Y783" s="223"/>
      <c r="Z783" s="223"/>
    </row>
    <row r="784" ht="14.25" customHeight="1">
      <c r="A784" s="223"/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23"/>
      <c r="M784" s="223"/>
      <c r="N784" s="223"/>
      <c r="O784" s="223"/>
      <c r="P784" s="223"/>
      <c r="Q784" s="223"/>
      <c r="R784" s="223"/>
      <c r="S784" s="223"/>
      <c r="T784" s="223"/>
      <c r="U784" s="223"/>
      <c r="V784" s="223"/>
      <c r="W784" s="223"/>
      <c r="X784" s="223"/>
      <c r="Y784" s="223"/>
      <c r="Z784" s="223"/>
    </row>
    <row r="785" ht="14.25" customHeight="1">
      <c r="A785" s="223"/>
      <c r="B785" s="223"/>
      <c r="C785" s="223"/>
      <c r="D785" s="223"/>
      <c r="E785" s="223"/>
      <c r="F785" s="223"/>
      <c r="G785" s="223"/>
      <c r="H785" s="223"/>
      <c r="I785" s="223"/>
      <c r="J785" s="223"/>
      <c r="K785" s="223"/>
      <c r="L785" s="223"/>
      <c r="M785" s="223"/>
      <c r="N785" s="223"/>
      <c r="O785" s="223"/>
      <c r="P785" s="223"/>
      <c r="Q785" s="223"/>
      <c r="R785" s="223"/>
      <c r="S785" s="223"/>
      <c r="T785" s="223"/>
      <c r="U785" s="223"/>
      <c r="V785" s="223"/>
      <c r="W785" s="223"/>
      <c r="X785" s="223"/>
      <c r="Y785" s="223"/>
      <c r="Z785" s="223"/>
    </row>
    <row r="786" ht="14.25" customHeight="1">
      <c r="A786" s="223"/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23"/>
      <c r="M786" s="223"/>
      <c r="N786" s="223"/>
      <c r="O786" s="223"/>
      <c r="P786" s="223"/>
      <c r="Q786" s="223"/>
      <c r="R786" s="223"/>
      <c r="S786" s="223"/>
      <c r="T786" s="223"/>
      <c r="U786" s="223"/>
      <c r="V786" s="223"/>
      <c r="W786" s="223"/>
      <c r="X786" s="223"/>
      <c r="Y786" s="223"/>
      <c r="Z786" s="223"/>
    </row>
    <row r="787" ht="14.25" customHeight="1">
      <c r="A787" s="223"/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23"/>
      <c r="M787" s="223"/>
      <c r="N787" s="223"/>
      <c r="O787" s="223"/>
      <c r="P787" s="223"/>
      <c r="Q787" s="223"/>
      <c r="R787" s="223"/>
      <c r="S787" s="223"/>
      <c r="T787" s="223"/>
      <c r="U787" s="223"/>
      <c r="V787" s="223"/>
      <c r="W787" s="223"/>
      <c r="X787" s="223"/>
      <c r="Y787" s="223"/>
      <c r="Z787" s="223"/>
    </row>
    <row r="788" ht="14.25" customHeight="1">
      <c r="A788" s="223"/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23"/>
      <c r="M788" s="223"/>
      <c r="N788" s="223"/>
      <c r="O788" s="223"/>
      <c r="P788" s="223"/>
      <c r="Q788" s="223"/>
      <c r="R788" s="223"/>
      <c r="S788" s="223"/>
      <c r="T788" s="223"/>
      <c r="U788" s="223"/>
      <c r="V788" s="223"/>
      <c r="W788" s="223"/>
      <c r="X788" s="223"/>
      <c r="Y788" s="223"/>
      <c r="Z788" s="223"/>
    </row>
    <row r="789" ht="14.25" customHeight="1">
      <c r="A789" s="223"/>
      <c r="B789" s="223"/>
      <c r="C789" s="223"/>
      <c r="D789" s="223"/>
      <c r="E789" s="223"/>
      <c r="F789" s="223"/>
      <c r="G789" s="223"/>
      <c r="H789" s="223"/>
      <c r="I789" s="223"/>
      <c r="J789" s="223"/>
      <c r="K789" s="223"/>
      <c r="L789" s="223"/>
      <c r="M789" s="223"/>
      <c r="N789" s="223"/>
      <c r="O789" s="223"/>
      <c r="P789" s="223"/>
      <c r="Q789" s="223"/>
      <c r="R789" s="223"/>
      <c r="S789" s="223"/>
      <c r="T789" s="223"/>
      <c r="U789" s="223"/>
      <c r="V789" s="223"/>
      <c r="W789" s="223"/>
      <c r="X789" s="223"/>
      <c r="Y789" s="223"/>
      <c r="Z789" s="223"/>
    </row>
    <row r="790" ht="14.25" customHeight="1">
      <c r="A790" s="223"/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23"/>
      <c r="M790" s="223"/>
      <c r="N790" s="223"/>
      <c r="O790" s="223"/>
      <c r="P790" s="223"/>
      <c r="Q790" s="223"/>
      <c r="R790" s="223"/>
      <c r="S790" s="223"/>
      <c r="T790" s="223"/>
      <c r="U790" s="223"/>
      <c r="V790" s="223"/>
      <c r="W790" s="223"/>
      <c r="X790" s="223"/>
      <c r="Y790" s="223"/>
      <c r="Z790" s="223"/>
    </row>
    <row r="791" ht="14.25" customHeight="1">
      <c r="A791" s="223"/>
      <c r="B791" s="223"/>
      <c r="C791" s="223"/>
      <c r="D791" s="223"/>
      <c r="E791" s="223"/>
      <c r="F791" s="223"/>
      <c r="G791" s="223"/>
      <c r="H791" s="223"/>
      <c r="I791" s="223"/>
      <c r="J791" s="223"/>
      <c r="K791" s="223"/>
      <c r="L791" s="223"/>
      <c r="M791" s="223"/>
      <c r="N791" s="223"/>
      <c r="O791" s="223"/>
      <c r="P791" s="223"/>
      <c r="Q791" s="223"/>
      <c r="R791" s="223"/>
      <c r="S791" s="223"/>
      <c r="T791" s="223"/>
      <c r="U791" s="223"/>
      <c r="V791" s="223"/>
      <c r="W791" s="223"/>
      <c r="X791" s="223"/>
      <c r="Y791" s="223"/>
      <c r="Z791" s="223"/>
    </row>
    <row r="792" ht="14.25" customHeight="1">
      <c r="A792" s="223"/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23"/>
      <c r="M792" s="223"/>
      <c r="N792" s="223"/>
      <c r="O792" s="223"/>
      <c r="P792" s="223"/>
      <c r="Q792" s="223"/>
      <c r="R792" s="223"/>
      <c r="S792" s="223"/>
      <c r="T792" s="223"/>
      <c r="U792" s="223"/>
      <c r="V792" s="223"/>
      <c r="W792" s="223"/>
      <c r="X792" s="223"/>
      <c r="Y792" s="223"/>
      <c r="Z792" s="223"/>
    </row>
    <row r="793" ht="14.25" customHeight="1">
      <c r="A793" s="223"/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23"/>
      <c r="M793" s="223"/>
      <c r="N793" s="223"/>
      <c r="O793" s="223"/>
      <c r="P793" s="223"/>
      <c r="Q793" s="223"/>
      <c r="R793" s="223"/>
      <c r="S793" s="223"/>
      <c r="T793" s="223"/>
      <c r="U793" s="223"/>
      <c r="V793" s="223"/>
      <c r="W793" s="223"/>
      <c r="X793" s="223"/>
      <c r="Y793" s="223"/>
      <c r="Z793" s="223"/>
    </row>
    <row r="794" ht="14.25" customHeight="1">
      <c r="A794" s="223"/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23"/>
      <c r="M794" s="223"/>
      <c r="N794" s="223"/>
      <c r="O794" s="223"/>
      <c r="P794" s="223"/>
      <c r="Q794" s="223"/>
      <c r="R794" s="223"/>
      <c r="S794" s="223"/>
      <c r="T794" s="223"/>
      <c r="U794" s="223"/>
      <c r="V794" s="223"/>
      <c r="W794" s="223"/>
      <c r="X794" s="223"/>
      <c r="Y794" s="223"/>
      <c r="Z794" s="223"/>
    </row>
    <row r="795" ht="14.25" customHeight="1">
      <c r="A795" s="223"/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223"/>
      <c r="T795" s="223"/>
      <c r="U795" s="223"/>
      <c r="V795" s="223"/>
      <c r="W795" s="223"/>
      <c r="X795" s="223"/>
      <c r="Y795" s="223"/>
      <c r="Z795" s="223"/>
    </row>
    <row r="796" ht="14.25" customHeight="1">
      <c r="A796" s="223"/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223"/>
      <c r="T796" s="223"/>
      <c r="U796" s="223"/>
      <c r="V796" s="223"/>
      <c r="W796" s="223"/>
      <c r="X796" s="223"/>
      <c r="Y796" s="223"/>
      <c r="Z796" s="223"/>
    </row>
    <row r="797" ht="14.25" customHeight="1">
      <c r="A797" s="223"/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223"/>
      <c r="T797" s="223"/>
      <c r="U797" s="223"/>
      <c r="V797" s="223"/>
      <c r="W797" s="223"/>
      <c r="X797" s="223"/>
      <c r="Y797" s="223"/>
      <c r="Z797" s="223"/>
    </row>
    <row r="798" ht="14.25" customHeight="1">
      <c r="A798" s="223"/>
      <c r="B798" s="223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223"/>
      <c r="T798" s="223"/>
      <c r="U798" s="223"/>
      <c r="V798" s="223"/>
      <c r="W798" s="223"/>
      <c r="X798" s="223"/>
      <c r="Y798" s="223"/>
      <c r="Z798" s="223"/>
    </row>
    <row r="799" ht="14.25" customHeight="1">
      <c r="A799" s="223"/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223"/>
      <c r="T799" s="223"/>
      <c r="U799" s="223"/>
      <c r="V799" s="223"/>
      <c r="W799" s="223"/>
      <c r="X799" s="223"/>
      <c r="Y799" s="223"/>
      <c r="Z799" s="223"/>
    </row>
    <row r="800" ht="14.25" customHeight="1">
      <c r="A800" s="223"/>
      <c r="B800" s="223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223"/>
      <c r="T800" s="223"/>
      <c r="U800" s="223"/>
      <c r="V800" s="223"/>
      <c r="W800" s="223"/>
      <c r="X800" s="223"/>
      <c r="Y800" s="223"/>
      <c r="Z800" s="223"/>
    </row>
    <row r="801" ht="14.25" customHeight="1">
      <c r="A801" s="223"/>
      <c r="B801" s="223"/>
      <c r="C801" s="223"/>
      <c r="D801" s="223"/>
      <c r="E801" s="223"/>
      <c r="F801" s="223"/>
      <c r="G801" s="223"/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223"/>
      <c r="T801" s="223"/>
      <c r="U801" s="223"/>
      <c r="V801" s="223"/>
      <c r="W801" s="223"/>
      <c r="X801" s="223"/>
      <c r="Y801" s="223"/>
      <c r="Z801" s="223"/>
    </row>
    <row r="802" ht="14.25" customHeight="1">
      <c r="A802" s="223"/>
      <c r="B802" s="223"/>
      <c r="C802" s="223"/>
      <c r="D802" s="223"/>
      <c r="E802" s="223"/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223"/>
      <c r="T802" s="223"/>
      <c r="U802" s="223"/>
      <c r="V802" s="223"/>
      <c r="W802" s="223"/>
      <c r="X802" s="223"/>
      <c r="Y802" s="223"/>
      <c r="Z802" s="223"/>
    </row>
    <row r="803" ht="14.25" customHeight="1">
      <c r="A803" s="223"/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223"/>
      <c r="T803" s="223"/>
      <c r="U803" s="223"/>
      <c r="V803" s="223"/>
      <c r="W803" s="223"/>
      <c r="X803" s="223"/>
      <c r="Y803" s="223"/>
      <c r="Z803" s="223"/>
    </row>
    <row r="804" ht="14.25" customHeight="1">
      <c r="A804" s="223"/>
      <c r="B804" s="223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223"/>
      <c r="T804" s="223"/>
      <c r="U804" s="223"/>
      <c r="V804" s="223"/>
      <c r="W804" s="223"/>
      <c r="X804" s="223"/>
      <c r="Y804" s="223"/>
      <c r="Z804" s="223"/>
    </row>
    <row r="805" ht="14.25" customHeight="1">
      <c r="A805" s="223"/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223"/>
      <c r="T805" s="223"/>
      <c r="U805" s="223"/>
      <c r="V805" s="223"/>
      <c r="W805" s="223"/>
      <c r="X805" s="223"/>
      <c r="Y805" s="223"/>
      <c r="Z805" s="223"/>
    </row>
    <row r="806" ht="14.25" customHeight="1">
      <c r="A806" s="223"/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223"/>
      <c r="T806" s="223"/>
      <c r="U806" s="223"/>
      <c r="V806" s="223"/>
      <c r="W806" s="223"/>
      <c r="X806" s="223"/>
      <c r="Y806" s="223"/>
      <c r="Z806" s="223"/>
    </row>
    <row r="807" ht="14.25" customHeight="1">
      <c r="A807" s="223"/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223"/>
      <c r="T807" s="223"/>
      <c r="U807" s="223"/>
      <c r="V807" s="223"/>
      <c r="W807" s="223"/>
      <c r="X807" s="223"/>
      <c r="Y807" s="223"/>
      <c r="Z807" s="223"/>
    </row>
    <row r="808" ht="14.25" customHeight="1">
      <c r="A808" s="223"/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223"/>
      <c r="T808" s="223"/>
      <c r="U808" s="223"/>
      <c r="V808" s="223"/>
      <c r="W808" s="223"/>
      <c r="X808" s="223"/>
      <c r="Y808" s="223"/>
      <c r="Z808" s="223"/>
    </row>
    <row r="809" ht="14.25" customHeight="1">
      <c r="A809" s="223"/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223"/>
      <c r="T809" s="223"/>
      <c r="U809" s="223"/>
      <c r="V809" s="223"/>
      <c r="W809" s="223"/>
      <c r="X809" s="223"/>
      <c r="Y809" s="223"/>
      <c r="Z809" s="223"/>
    </row>
    <row r="810" ht="14.25" customHeight="1">
      <c r="A810" s="223"/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</row>
    <row r="811" ht="14.25" customHeight="1">
      <c r="A811" s="223"/>
      <c r="B811" s="223"/>
      <c r="C811" s="223"/>
      <c r="D811" s="223"/>
      <c r="E811" s="223"/>
      <c r="F811" s="223"/>
      <c r="G811" s="223"/>
      <c r="H811" s="223"/>
      <c r="I811" s="223"/>
      <c r="J811" s="223"/>
      <c r="K811" s="223"/>
      <c r="L811" s="223"/>
      <c r="M811" s="223"/>
      <c r="N811" s="223"/>
      <c r="O811" s="223"/>
      <c r="P811" s="223"/>
      <c r="Q811" s="223"/>
      <c r="R811" s="223"/>
      <c r="S811" s="223"/>
      <c r="T811" s="223"/>
      <c r="U811" s="223"/>
      <c r="V811" s="223"/>
      <c r="W811" s="223"/>
      <c r="X811" s="223"/>
      <c r="Y811" s="223"/>
      <c r="Z811" s="223"/>
    </row>
    <row r="812" ht="14.25" customHeight="1">
      <c r="A812" s="223"/>
      <c r="B812" s="223"/>
      <c r="C812" s="223"/>
      <c r="D812" s="223"/>
      <c r="E812" s="223"/>
      <c r="F812" s="223"/>
      <c r="G812" s="223"/>
      <c r="H812" s="223"/>
      <c r="I812" s="223"/>
      <c r="J812" s="223"/>
      <c r="K812" s="223"/>
      <c r="L812" s="223"/>
      <c r="M812" s="223"/>
      <c r="N812" s="223"/>
      <c r="O812" s="223"/>
      <c r="P812" s="223"/>
      <c r="Q812" s="223"/>
      <c r="R812" s="223"/>
      <c r="S812" s="223"/>
      <c r="T812" s="223"/>
      <c r="U812" s="223"/>
      <c r="V812" s="223"/>
      <c r="W812" s="223"/>
      <c r="X812" s="223"/>
      <c r="Y812" s="223"/>
      <c r="Z812" s="223"/>
    </row>
    <row r="813" ht="14.25" customHeight="1">
      <c r="A813" s="223"/>
      <c r="B813" s="223"/>
      <c r="C813" s="223"/>
      <c r="D813" s="223"/>
      <c r="E813" s="223"/>
      <c r="F813" s="223"/>
      <c r="G813" s="223"/>
      <c r="H813" s="223"/>
      <c r="I813" s="223"/>
      <c r="J813" s="223"/>
      <c r="K813" s="223"/>
      <c r="L813" s="223"/>
      <c r="M813" s="223"/>
      <c r="N813" s="223"/>
      <c r="O813" s="223"/>
      <c r="P813" s="223"/>
      <c r="Q813" s="223"/>
      <c r="R813" s="223"/>
      <c r="S813" s="223"/>
      <c r="T813" s="223"/>
      <c r="U813" s="223"/>
      <c r="V813" s="223"/>
      <c r="W813" s="223"/>
      <c r="X813" s="223"/>
      <c r="Y813" s="223"/>
      <c r="Z813" s="223"/>
    </row>
    <row r="814" ht="14.25" customHeight="1">
      <c r="A814" s="223"/>
      <c r="B814" s="223"/>
      <c r="C814" s="223"/>
      <c r="D814" s="223"/>
      <c r="E814" s="223"/>
      <c r="F814" s="223"/>
      <c r="G814" s="223"/>
      <c r="H814" s="223"/>
      <c r="I814" s="223"/>
      <c r="J814" s="223"/>
      <c r="K814" s="223"/>
      <c r="L814" s="223"/>
      <c r="M814" s="223"/>
      <c r="N814" s="223"/>
      <c r="O814" s="223"/>
      <c r="P814" s="223"/>
      <c r="Q814" s="223"/>
      <c r="R814" s="223"/>
      <c r="S814" s="223"/>
      <c r="T814" s="223"/>
      <c r="U814" s="223"/>
      <c r="V814" s="223"/>
      <c r="W814" s="223"/>
      <c r="X814" s="223"/>
      <c r="Y814" s="223"/>
      <c r="Z814" s="223"/>
    </row>
    <row r="815" ht="14.25" customHeight="1">
      <c r="A815" s="223"/>
      <c r="B815" s="223"/>
      <c r="C815" s="223"/>
      <c r="D815" s="223"/>
      <c r="E815" s="223"/>
      <c r="F815" s="223"/>
      <c r="G815" s="223"/>
      <c r="H815" s="223"/>
      <c r="I815" s="223"/>
      <c r="J815" s="223"/>
      <c r="K815" s="223"/>
      <c r="L815" s="223"/>
      <c r="M815" s="223"/>
      <c r="N815" s="223"/>
      <c r="O815" s="223"/>
      <c r="P815" s="223"/>
      <c r="Q815" s="223"/>
      <c r="R815" s="223"/>
      <c r="S815" s="223"/>
      <c r="T815" s="223"/>
      <c r="U815" s="223"/>
      <c r="V815" s="223"/>
      <c r="W815" s="223"/>
      <c r="X815" s="223"/>
      <c r="Y815" s="223"/>
      <c r="Z815" s="223"/>
    </row>
    <row r="816" ht="14.25" customHeight="1">
      <c r="A816" s="223"/>
      <c r="B816" s="223"/>
      <c r="C816" s="223"/>
      <c r="D816" s="223"/>
      <c r="E816" s="223"/>
      <c r="F816" s="223"/>
      <c r="G816" s="223"/>
      <c r="H816" s="223"/>
      <c r="I816" s="223"/>
      <c r="J816" s="223"/>
      <c r="K816" s="223"/>
      <c r="L816" s="223"/>
      <c r="M816" s="223"/>
      <c r="N816" s="223"/>
      <c r="O816" s="223"/>
      <c r="P816" s="223"/>
      <c r="Q816" s="223"/>
      <c r="R816" s="223"/>
      <c r="S816" s="223"/>
      <c r="T816" s="223"/>
      <c r="U816" s="223"/>
      <c r="V816" s="223"/>
      <c r="W816" s="223"/>
      <c r="X816" s="223"/>
      <c r="Y816" s="223"/>
      <c r="Z816" s="223"/>
    </row>
    <row r="817" ht="14.25" customHeight="1">
      <c r="A817" s="223"/>
      <c r="B817" s="223"/>
      <c r="C817" s="223"/>
      <c r="D817" s="223"/>
      <c r="E817" s="223"/>
      <c r="F817" s="223"/>
      <c r="G817" s="223"/>
      <c r="H817" s="223"/>
      <c r="I817" s="223"/>
      <c r="J817" s="223"/>
      <c r="K817" s="223"/>
      <c r="L817" s="223"/>
      <c r="M817" s="223"/>
      <c r="N817" s="223"/>
      <c r="O817" s="223"/>
      <c r="P817" s="223"/>
      <c r="Q817" s="223"/>
      <c r="R817" s="223"/>
      <c r="S817" s="223"/>
      <c r="T817" s="223"/>
      <c r="U817" s="223"/>
      <c r="V817" s="223"/>
      <c r="W817" s="223"/>
      <c r="X817" s="223"/>
      <c r="Y817" s="223"/>
      <c r="Z817" s="223"/>
    </row>
    <row r="818" ht="14.25" customHeight="1">
      <c r="A818" s="223"/>
      <c r="B818" s="223"/>
      <c r="C818" s="223"/>
      <c r="D818" s="223"/>
      <c r="E818" s="223"/>
      <c r="F818" s="223"/>
      <c r="G818" s="223"/>
      <c r="H818" s="223"/>
      <c r="I818" s="223"/>
      <c r="J818" s="223"/>
      <c r="K818" s="223"/>
      <c r="L818" s="223"/>
      <c r="M818" s="223"/>
      <c r="N818" s="223"/>
      <c r="O818" s="223"/>
      <c r="P818" s="223"/>
      <c r="Q818" s="223"/>
      <c r="R818" s="223"/>
      <c r="S818" s="223"/>
      <c r="T818" s="223"/>
      <c r="U818" s="223"/>
      <c r="V818" s="223"/>
      <c r="W818" s="223"/>
      <c r="X818" s="223"/>
      <c r="Y818" s="223"/>
      <c r="Z818" s="223"/>
    </row>
    <row r="819" ht="14.25" customHeight="1">
      <c r="A819" s="223"/>
      <c r="B819" s="223"/>
      <c r="C819" s="223"/>
      <c r="D819" s="223"/>
      <c r="E819" s="223"/>
      <c r="F819" s="223"/>
      <c r="G819" s="223"/>
      <c r="H819" s="223"/>
      <c r="I819" s="223"/>
      <c r="J819" s="223"/>
      <c r="K819" s="223"/>
      <c r="L819" s="223"/>
      <c r="M819" s="223"/>
      <c r="N819" s="223"/>
      <c r="O819" s="223"/>
      <c r="P819" s="223"/>
      <c r="Q819" s="223"/>
      <c r="R819" s="223"/>
      <c r="S819" s="223"/>
      <c r="T819" s="223"/>
      <c r="U819" s="223"/>
      <c r="V819" s="223"/>
      <c r="W819" s="223"/>
      <c r="X819" s="223"/>
      <c r="Y819" s="223"/>
      <c r="Z819" s="223"/>
    </row>
    <row r="820" ht="14.25" customHeight="1">
      <c r="A820" s="223"/>
      <c r="B820" s="223"/>
      <c r="C820" s="223"/>
      <c r="D820" s="223"/>
      <c r="E820" s="223"/>
      <c r="F820" s="223"/>
      <c r="G820" s="223"/>
      <c r="H820" s="223"/>
      <c r="I820" s="223"/>
      <c r="J820" s="223"/>
      <c r="K820" s="223"/>
      <c r="L820" s="223"/>
      <c r="M820" s="223"/>
      <c r="N820" s="223"/>
      <c r="O820" s="223"/>
      <c r="P820" s="223"/>
      <c r="Q820" s="223"/>
      <c r="R820" s="223"/>
      <c r="S820" s="223"/>
      <c r="T820" s="223"/>
      <c r="U820" s="223"/>
      <c r="V820" s="223"/>
      <c r="W820" s="223"/>
      <c r="X820" s="223"/>
      <c r="Y820" s="223"/>
      <c r="Z820" s="223"/>
    </row>
    <row r="821" ht="14.25" customHeight="1">
      <c r="A821" s="223"/>
      <c r="B821" s="223"/>
      <c r="C821" s="223"/>
      <c r="D821" s="223"/>
      <c r="E821" s="223"/>
      <c r="F821" s="223"/>
      <c r="G821" s="223"/>
      <c r="H821" s="223"/>
      <c r="I821" s="223"/>
      <c r="J821" s="223"/>
      <c r="K821" s="223"/>
      <c r="L821" s="223"/>
      <c r="M821" s="223"/>
      <c r="N821" s="223"/>
      <c r="O821" s="223"/>
      <c r="P821" s="223"/>
      <c r="Q821" s="223"/>
      <c r="R821" s="223"/>
      <c r="S821" s="223"/>
      <c r="T821" s="223"/>
      <c r="U821" s="223"/>
      <c r="V821" s="223"/>
      <c r="W821" s="223"/>
      <c r="X821" s="223"/>
      <c r="Y821" s="223"/>
      <c r="Z821" s="223"/>
    </row>
    <row r="822" ht="14.25" customHeight="1">
      <c r="A822" s="223"/>
      <c r="B822" s="223"/>
      <c r="C822" s="223"/>
      <c r="D822" s="223"/>
      <c r="E822" s="223"/>
      <c r="F822" s="223"/>
      <c r="G822" s="223"/>
      <c r="H822" s="223"/>
      <c r="I822" s="223"/>
      <c r="J822" s="223"/>
      <c r="K822" s="223"/>
      <c r="L822" s="223"/>
      <c r="M822" s="223"/>
      <c r="N822" s="223"/>
      <c r="O822" s="223"/>
      <c r="P822" s="223"/>
      <c r="Q822" s="223"/>
      <c r="R822" s="223"/>
      <c r="S822" s="223"/>
      <c r="T822" s="223"/>
      <c r="U822" s="223"/>
      <c r="V822" s="223"/>
      <c r="W822" s="223"/>
      <c r="X822" s="223"/>
      <c r="Y822" s="223"/>
      <c r="Z822" s="223"/>
    </row>
    <row r="823" ht="14.25" customHeight="1">
      <c r="A823" s="223"/>
      <c r="B823" s="223"/>
      <c r="C823" s="223"/>
      <c r="D823" s="223"/>
      <c r="E823" s="223"/>
      <c r="F823" s="223"/>
      <c r="G823" s="223"/>
      <c r="H823" s="223"/>
      <c r="I823" s="223"/>
      <c r="J823" s="223"/>
      <c r="K823" s="223"/>
      <c r="L823" s="223"/>
      <c r="M823" s="223"/>
      <c r="N823" s="223"/>
      <c r="O823" s="223"/>
      <c r="P823" s="223"/>
      <c r="Q823" s="223"/>
      <c r="R823" s="223"/>
      <c r="S823" s="223"/>
      <c r="T823" s="223"/>
      <c r="U823" s="223"/>
      <c r="V823" s="223"/>
      <c r="W823" s="223"/>
      <c r="X823" s="223"/>
      <c r="Y823" s="223"/>
      <c r="Z823" s="223"/>
    </row>
    <row r="824" ht="14.25" customHeight="1">
      <c r="A824" s="223"/>
      <c r="B824" s="223"/>
      <c r="C824" s="223"/>
      <c r="D824" s="223"/>
      <c r="E824" s="223"/>
      <c r="F824" s="223"/>
      <c r="G824" s="223"/>
      <c r="H824" s="223"/>
      <c r="I824" s="223"/>
      <c r="J824" s="223"/>
      <c r="K824" s="223"/>
      <c r="L824" s="223"/>
      <c r="M824" s="223"/>
      <c r="N824" s="223"/>
      <c r="O824" s="223"/>
      <c r="P824" s="223"/>
      <c r="Q824" s="223"/>
      <c r="R824" s="223"/>
      <c r="S824" s="223"/>
      <c r="T824" s="223"/>
      <c r="U824" s="223"/>
      <c r="V824" s="223"/>
      <c r="W824" s="223"/>
      <c r="X824" s="223"/>
      <c r="Y824" s="223"/>
      <c r="Z824" s="223"/>
    </row>
    <row r="825" ht="14.25" customHeight="1">
      <c r="A825" s="223"/>
      <c r="B825" s="223"/>
      <c r="C825" s="223"/>
      <c r="D825" s="223"/>
      <c r="E825" s="223"/>
      <c r="F825" s="223"/>
      <c r="G825" s="223"/>
      <c r="H825" s="223"/>
      <c r="I825" s="223"/>
      <c r="J825" s="223"/>
      <c r="K825" s="223"/>
      <c r="L825" s="223"/>
      <c r="M825" s="223"/>
      <c r="N825" s="223"/>
      <c r="O825" s="223"/>
      <c r="P825" s="223"/>
      <c r="Q825" s="223"/>
      <c r="R825" s="223"/>
      <c r="S825" s="223"/>
      <c r="T825" s="223"/>
      <c r="U825" s="223"/>
      <c r="V825" s="223"/>
      <c r="W825" s="223"/>
      <c r="X825" s="223"/>
      <c r="Y825" s="223"/>
      <c r="Z825" s="223"/>
    </row>
    <row r="826" ht="14.25" customHeight="1">
      <c r="A826" s="223"/>
      <c r="B826" s="223"/>
      <c r="C826" s="223"/>
      <c r="D826" s="223"/>
      <c r="E826" s="223"/>
      <c r="F826" s="223"/>
      <c r="G826" s="223"/>
      <c r="H826" s="223"/>
      <c r="I826" s="223"/>
      <c r="J826" s="223"/>
      <c r="K826" s="223"/>
      <c r="L826" s="223"/>
      <c r="M826" s="223"/>
      <c r="N826" s="223"/>
      <c r="O826" s="223"/>
      <c r="P826" s="223"/>
      <c r="Q826" s="223"/>
      <c r="R826" s="223"/>
      <c r="S826" s="223"/>
      <c r="T826" s="223"/>
      <c r="U826" s="223"/>
      <c r="V826" s="223"/>
      <c r="W826" s="223"/>
      <c r="X826" s="223"/>
      <c r="Y826" s="223"/>
      <c r="Z826" s="223"/>
    </row>
    <row r="827" ht="14.25" customHeight="1">
      <c r="A827" s="223"/>
      <c r="B827" s="223"/>
      <c r="C827" s="223"/>
      <c r="D827" s="223"/>
      <c r="E827" s="223"/>
      <c r="F827" s="223"/>
      <c r="G827" s="223"/>
      <c r="H827" s="223"/>
      <c r="I827" s="223"/>
      <c r="J827" s="223"/>
      <c r="K827" s="223"/>
      <c r="L827" s="223"/>
      <c r="M827" s="223"/>
      <c r="N827" s="223"/>
      <c r="O827" s="223"/>
      <c r="P827" s="223"/>
      <c r="Q827" s="223"/>
      <c r="R827" s="223"/>
      <c r="S827" s="223"/>
      <c r="T827" s="223"/>
      <c r="U827" s="223"/>
      <c r="V827" s="223"/>
      <c r="W827" s="223"/>
      <c r="X827" s="223"/>
      <c r="Y827" s="223"/>
      <c r="Z827" s="223"/>
    </row>
    <row r="828" ht="14.25" customHeight="1">
      <c r="A828" s="223"/>
      <c r="B828" s="223"/>
      <c r="C828" s="223"/>
      <c r="D828" s="223"/>
      <c r="E828" s="223"/>
      <c r="F828" s="223"/>
      <c r="G828" s="223"/>
      <c r="H828" s="223"/>
      <c r="I828" s="223"/>
      <c r="J828" s="223"/>
      <c r="K828" s="223"/>
      <c r="L828" s="223"/>
      <c r="M828" s="223"/>
      <c r="N828" s="223"/>
      <c r="O828" s="223"/>
      <c r="P828" s="223"/>
      <c r="Q828" s="223"/>
      <c r="R828" s="223"/>
      <c r="S828" s="223"/>
      <c r="T828" s="223"/>
      <c r="U828" s="223"/>
      <c r="V828" s="223"/>
      <c r="W828" s="223"/>
      <c r="X828" s="223"/>
      <c r="Y828" s="223"/>
      <c r="Z828" s="223"/>
    </row>
    <row r="829" ht="14.25" customHeight="1">
      <c r="A829" s="223"/>
      <c r="B829" s="223"/>
      <c r="C829" s="223"/>
      <c r="D829" s="223"/>
      <c r="E829" s="223"/>
      <c r="F829" s="223"/>
      <c r="G829" s="223"/>
      <c r="H829" s="223"/>
      <c r="I829" s="223"/>
      <c r="J829" s="223"/>
      <c r="K829" s="223"/>
      <c r="L829" s="223"/>
      <c r="M829" s="223"/>
      <c r="N829" s="223"/>
      <c r="O829" s="223"/>
      <c r="P829" s="223"/>
      <c r="Q829" s="223"/>
      <c r="R829" s="223"/>
      <c r="S829" s="223"/>
      <c r="T829" s="223"/>
      <c r="U829" s="223"/>
      <c r="V829" s="223"/>
      <c r="W829" s="223"/>
      <c r="X829" s="223"/>
      <c r="Y829" s="223"/>
      <c r="Z829" s="223"/>
    </row>
    <row r="830" ht="14.25" customHeight="1">
      <c r="A830" s="223"/>
      <c r="B830" s="223"/>
      <c r="C830" s="223"/>
      <c r="D830" s="223"/>
      <c r="E830" s="223"/>
      <c r="F830" s="223"/>
      <c r="G830" s="223"/>
      <c r="H830" s="223"/>
      <c r="I830" s="223"/>
      <c r="J830" s="223"/>
      <c r="K830" s="223"/>
      <c r="L830" s="223"/>
      <c r="M830" s="223"/>
      <c r="N830" s="223"/>
      <c r="O830" s="223"/>
      <c r="P830" s="223"/>
      <c r="Q830" s="223"/>
      <c r="R830" s="223"/>
      <c r="S830" s="223"/>
      <c r="T830" s="223"/>
      <c r="U830" s="223"/>
      <c r="V830" s="223"/>
      <c r="W830" s="223"/>
      <c r="X830" s="223"/>
      <c r="Y830" s="223"/>
      <c r="Z830" s="223"/>
    </row>
    <row r="831" ht="14.25" customHeight="1">
      <c r="A831" s="223"/>
      <c r="B831" s="223"/>
      <c r="C831" s="223"/>
      <c r="D831" s="223"/>
      <c r="E831" s="223"/>
      <c r="F831" s="223"/>
      <c r="G831" s="223"/>
      <c r="H831" s="223"/>
      <c r="I831" s="223"/>
      <c r="J831" s="223"/>
      <c r="K831" s="223"/>
      <c r="L831" s="223"/>
      <c r="M831" s="223"/>
      <c r="N831" s="223"/>
      <c r="O831" s="223"/>
      <c r="P831" s="223"/>
      <c r="Q831" s="223"/>
      <c r="R831" s="223"/>
      <c r="S831" s="223"/>
      <c r="T831" s="223"/>
      <c r="U831" s="223"/>
      <c r="V831" s="223"/>
      <c r="W831" s="223"/>
      <c r="X831" s="223"/>
      <c r="Y831" s="223"/>
      <c r="Z831" s="223"/>
    </row>
    <row r="832" ht="14.25" customHeight="1">
      <c r="A832" s="223"/>
      <c r="B832" s="223"/>
      <c r="C832" s="223"/>
      <c r="D832" s="223"/>
      <c r="E832" s="223"/>
      <c r="F832" s="223"/>
      <c r="G832" s="223"/>
      <c r="H832" s="223"/>
      <c r="I832" s="223"/>
      <c r="J832" s="223"/>
      <c r="K832" s="223"/>
      <c r="L832" s="223"/>
      <c r="M832" s="223"/>
      <c r="N832" s="223"/>
      <c r="O832" s="223"/>
      <c r="P832" s="223"/>
      <c r="Q832" s="223"/>
      <c r="R832" s="223"/>
      <c r="S832" s="223"/>
      <c r="T832" s="223"/>
      <c r="U832" s="223"/>
      <c r="V832" s="223"/>
      <c r="W832" s="223"/>
      <c r="X832" s="223"/>
      <c r="Y832" s="223"/>
      <c r="Z832" s="223"/>
    </row>
    <row r="833" ht="14.25" customHeight="1">
      <c r="A833" s="223"/>
      <c r="B833" s="223"/>
      <c r="C833" s="223"/>
      <c r="D833" s="223"/>
      <c r="E833" s="223"/>
      <c r="F833" s="223"/>
      <c r="G833" s="223"/>
      <c r="H833" s="223"/>
      <c r="I833" s="223"/>
      <c r="J833" s="223"/>
      <c r="K833" s="223"/>
      <c r="L833" s="223"/>
      <c r="M833" s="223"/>
      <c r="N833" s="223"/>
      <c r="O833" s="223"/>
      <c r="P833" s="223"/>
      <c r="Q833" s="223"/>
      <c r="R833" s="223"/>
      <c r="S833" s="223"/>
      <c r="T833" s="223"/>
      <c r="U833" s="223"/>
      <c r="V833" s="223"/>
      <c r="W833" s="223"/>
      <c r="X833" s="223"/>
      <c r="Y833" s="223"/>
      <c r="Z833" s="223"/>
    </row>
    <row r="834" ht="14.25" customHeight="1">
      <c r="A834" s="223"/>
      <c r="B834" s="223"/>
      <c r="C834" s="223"/>
      <c r="D834" s="223"/>
      <c r="E834" s="223"/>
      <c r="F834" s="223"/>
      <c r="G834" s="223"/>
      <c r="H834" s="223"/>
      <c r="I834" s="223"/>
      <c r="J834" s="223"/>
      <c r="K834" s="223"/>
      <c r="L834" s="223"/>
      <c r="M834" s="223"/>
      <c r="N834" s="223"/>
      <c r="O834" s="223"/>
      <c r="P834" s="223"/>
      <c r="Q834" s="223"/>
      <c r="R834" s="223"/>
      <c r="S834" s="223"/>
      <c r="T834" s="223"/>
      <c r="U834" s="223"/>
      <c r="V834" s="223"/>
      <c r="W834" s="223"/>
      <c r="X834" s="223"/>
      <c r="Y834" s="223"/>
      <c r="Z834" s="223"/>
    </row>
    <row r="835" ht="14.25" customHeight="1">
      <c r="A835" s="223"/>
      <c r="B835" s="223"/>
      <c r="C835" s="223"/>
      <c r="D835" s="223"/>
      <c r="E835" s="223"/>
      <c r="F835" s="223"/>
      <c r="G835" s="223"/>
      <c r="H835" s="223"/>
      <c r="I835" s="223"/>
      <c r="J835" s="223"/>
      <c r="K835" s="223"/>
      <c r="L835" s="223"/>
      <c r="M835" s="223"/>
      <c r="N835" s="223"/>
      <c r="O835" s="223"/>
      <c r="P835" s="223"/>
      <c r="Q835" s="223"/>
      <c r="R835" s="223"/>
      <c r="S835" s="223"/>
      <c r="T835" s="223"/>
      <c r="U835" s="223"/>
      <c r="V835" s="223"/>
      <c r="W835" s="223"/>
      <c r="X835" s="223"/>
      <c r="Y835" s="223"/>
      <c r="Z835" s="223"/>
    </row>
    <row r="836" ht="14.25" customHeight="1">
      <c r="A836" s="223"/>
      <c r="B836" s="223"/>
      <c r="C836" s="223"/>
      <c r="D836" s="223"/>
      <c r="E836" s="223"/>
      <c r="F836" s="223"/>
      <c r="G836" s="223"/>
      <c r="H836" s="223"/>
      <c r="I836" s="223"/>
      <c r="J836" s="223"/>
      <c r="K836" s="223"/>
      <c r="L836" s="223"/>
      <c r="M836" s="223"/>
      <c r="N836" s="223"/>
      <c r="O836" s="223"/>
      <c r="P836" s="223"/>
      <c r="Q836" s="223"/>
      <c r="R836" s="223"/>
      <c r="S836" s="223"/>
      <c r="T836" s="223"/>
      <c r="U836" s="223"/>
      <c r="V836" s="223"/>
      <c r="W836" s="223"/>
      <c r="X836" s="223"/>
      <c r="Y836" s="223"/>
      <c r="Z836" s="223"/>
    </row>
    <row r="837" ht="14.25" customHeight="1">
      <c r="A837" s="223"/>
      <c r="B837" s="223"/>
      <c r="C837" s="223"/>
      <c r="D837" s="223"/>
      <c r="E837" s="223"/>
      <c r="F837" s="223"/>
      <c r="G837" s="223"/>
      <c r="H837" s="223"/>
      <c r="I837" s="223"/>
      <c r="J837" s="223"/>
      <c r="K837" s="223"/>
      <c r="L837" s="223"/>
      <c r="M837" s="223"/>
      <c r="N837" s="223"/>
      <c r="O837" s="223"/>
      <c r="P837" s="223"/>
      <c r="Q837" s="223"/>
      <c r="R837" s="223"/>
      <c r="S837" s="223"/>
      <c r="T837" s="223"/>
      <c r="U837" s="223"/>
      <c r="V837" s="223"/>
      <c r="W837" s="223"/>
      <c r="X837" s="223"/>
      <c r="Y837" s="223"/>
      <c r="Z837" s="223"/>
    </row>
    <row r="838" ht="14.25" customHeight="1">
      <c r="A838" s="223"/>
      <c r="B838" s="223"/>
      <c r="C838" s="223"/>
      <c r="D838" s="223"/>
      <c r="E838" s="223"/>
      <c r="F838" s="223"/>
      <c r="G838" s="223"/>
      <c r="H838" s="223"/>
      <c r="I838" s="223"/>
      <c r="J838" s="223"/>
      <c r="K838" s="223"/>
      <c r="L838" s="223"/>
      <c r="M838" s="223"/>
      <c r="N838" s="223"/>
      <c r="O838" s="223"/>
      <c r="P838" s="223"/>
      <c r="Q838" s="223"/>
      <c r="R838" s="223"/>
      <c r="S838" s="223"/>
      <c r="T838" s="223"/>
      <c r="U838" s="223"/>
      <c r="V838" s="223"/>
      <c r="W838" s="223"/>
      <c r="X838" s="223"/>
      <c r="Y838" s="223"/>
      <c r="Z838" s="223"/>
    </row>
    <row r="839" ht="14.25" customHeight="1">
      <c r="A839" s="223"/>
      <c r="B839" s="223"/>
      <c r="C839" s="223"/>
      <c r="D839" s="223"/>
      <c r="E839" s="223"/>
      <c r="F839" s="223"/>
      <c r="G839" s="223"/>
      <c r="H839" s="223"/>
      <c r="I839" s="223"/>
      <c r="J839" s="223"/>
      <c r="K839" s="223"/>
      <c r="L839" s="223"/>
      <c r="M839" s="223"/>
      <c r="N839" s="223"/>
      <c r="O839" s="223"/>
      <c r="P839" s="223"/>
      <c r="Q839" s="223"/>
      <c r="R839" s="223"/>
      <c r="S839" s="223"/>
      <c r="T839" s="223"/>
      <c r="U839" s="223"/>
      <c r="V839" s="223"/>
      <c r="W839" s="223"/>
      <c r="X839" s="223"/>
      <c r="Y839" s="223"/>
      <c r="Z839" s="223"/>
    </row>
    <row r="840" ht="14.25" customHeight="1">
      <c r="A840" s="223"/>
      <c r="B840" s="223"/>
      <c r="C840" s="223"/>
      <c r="D840" s="223"/>
      <c r="E840" s="223"/>
      <c r="F840" s="223"/>
      <c r="G840" s="223"/>
      <c r="H840" s="223"/>
      <c r="I840" s="223"/>
      <c r="J840" s="223"/>
      <c r="K840" s="223"/>
      <c r="L840" s="223"/>
      <c r="M840" s="223"/>
      <c r="N840" s="223"/>
      <c r="O840" s="223"/>
      <c r="P840" s="223"/>
      <c r="Q840" s="223"/>
      <c r="R840" s="223"/>
      <c r="S840" s="223"/>
      <c r="T840" s="223"/>
      <c r="U840" s="223"/>
      <c r="V840" s="223"/>
      <c r="W840" s="223"/>
      <c r="X840" s="223"/>
      <c r="Y840" s="223"/>
      <c r="Z840" s="223"/>
    </row>
    <row r="841" ht="14.25" customHeight="1">
      <c r="A841" s="223"/>
      <c r="B841" s="223"/>
      <c r="C841" s="223"/>
      <c r="D841" s="223"/>
      <c r="E841" s="223"/>
      <c r="F841" s="223"/>
      <c r="G841" s="223"/>
      <c r="H841" s="223"/>
      <c r="I841" s="223"/>
      <c r="J841" s="223"/>
      <c r="K841" s="223"/>
      <c r="L841" s="223"/>
      <c r="M841" s="223"/>
      <c r="N841" s="223"/>
      <c r="O841" s="223"/>
      <c r="P841" s="223"/>
      <c r="Q841" s="223"/>
      <c r="R841" s="223"/>
      <c r="S841" s="223"/>
      <c r="T841" s="223"/>
      <c r="U841" s="223"/>
      <c r="V841" s="223"/>
      <c r="W841" s="223"/>
      <c r="X841" s="223"/>
      <c r="Y841" s="223"/>
      <c r="Z841" s="223"/>
    </row>
    <row r="842" ht="14.25" customHeight="1">
      <c r="A842" s="223"/>
      <c r="B842" s="223"/>
      <c r="C842" s="223"/>
      <c r="D842" s="223"/>
      <c r="E842" s="223"/>
      <c r="F842" s="223"/>
      <c r="G842" s="223"/>
      <c r="H842" s="223"/>
      <c r="I842" s="223"/>
      <c r="J842" s="223"/>
      <c r="K842" s="223"/>
      <c r="L842" s="223"/>
      <c r="M842" s="223"/>
      <c r="N842" s="223"/>
      <c r="O842" s="223"/>
      <c r="P842" s="223"/>
      <c r="Q842" s="223"/>
      <c r="R842" s="223"/>
      <c r="S842" s="223"/>
      <c r="T842" s="223"/>
      <c r="U842" s="223"/>
      <c r="V842" s="223"/>
      <c r="W842" s="223"/>
      <c r="X842" s="223"/>
      <c r="Y842" s="223"/>
      <c r="Z842" s="223"/>
    </row>
    <row r="843" ht="14.25" customHeight="1">
      <c r="A843" s="223"/>
      <c r="B843" s="223"/>
      <c r="C843" s="223"/>
      <c r="D843" s="223"/>
      <c r="E843" s="223"/>
      <c r="F843" s="223"/>
      <c r="G843" s="223"/>
      <c r="H843" s="223"/>
      <c r="I843" s="223"/>
      <c r="J843" s="223"/>
      <c r="K843" s="223"/>
      <c r="L843" s="223"/>
      <c r="M843" s="223"/>
      <c r="N843" s="223"/>
      <c r="O843" s="223"/>
      <c r="P843" s="223"/>
      <c r="Q843" s="223"/>
      <c r="R843" s="223"/>
      <c r="S843" s="223"/>
      <c r="T843" s="223"/>
      <c r="U843" s="223"/>
      <c r="V843" s="223"/>
      <c r="W843" s="223"/>
      <c r="X843" s="223"/>
      <c r="Y843" s="223"/>
      <c r="Z843" s="223"/>
    </row>
    <row r="844" ht="14.25" customHeight="1">
      <c r="A844" s="223"/>
      <c r="B844" s="223"/>
      <c r="C844" s="223"/>
      <c r="D844" s="223"/>
      <c r="E844" s="223"/>
      <c r="F844" s="223"/>
      <c r="G844" s="223"/>
      <c r="H844" s="223"/>
      <c r="I844" s="223"/>
      <c r="J844" s="223"/>
      <c r="K844" s="223"/>
      <c r="L844" s="223"/>
      <c r="M844" s="223"/>
      <c r="N844" s="223"/>
      <c r="O844" s="223"/>
      <c r="P844" s="223"/>
      <c r="Q844" s="223"/>
      <c r="R844" s="223"/>
      <c r="S844" s="223"/>
      <c r="T844" s="223"/>
      <c r="U844" s="223"/>
      <c r="V844" s="223"/>
      <c r="W844" s="223"/>
      <c r="X844" s="223"/>
      <c r="Y844" s="223"/>
      <c r="Z844" s="223"/>
    </row>
    <row r="845" ht="14.25" customHeight="1">
      <c r="A845" s="223"/>
      <c r="B845" s="223"/>
      <c r="C845" s="223"/>
      <c r="D845" s="223"/>
      <c r="E845" s="223"/>
      <c r="F845" s="223"/>
      <c r="G845" s="223"/>
      <c r="H845" s="223"/>
      <c r="I845" s="223"/>
      <c r="J845" s="223"/>
      <c r="K845" s="223"/>
      <c r="L845" s="223"/>
      <c r="M845" s="223"/>
      <c r="N845" s="223"/>
      <c r="O845" s="223"/>
      <c r="P845" s="223"/>
      <c r="Q845" s="223"/>
      <c r="R845" s="223"/>
      <c r="S845" s="223"/>
      <c r="T845" s="223"/>
      <c r="U845" s="223"/>
      <c r="V845" s="223"/>
      <c r="W845" s="223"/>
      <c r="X845" s="223"/>
      <c r="Y845" s="223"/>
      <c r="Z845" s="223"/>
    </row>
    <row r="846" ht="14.25" customHeight="1">
      <c r="A846" s="223"/>
      <c r="B846" s="223"/>
      <c r="C846" s="223"/>
      <c r="D846" s="223"/>
      <c r="E846" s="223"/>
      <c r="F846" s="223"/>
      <c r="G846" s="223"/>
      <c r="H846" s="223"/>
      <c r="I846" s="223"/>
      <c r="J846" s="223"/>
      <c r="K846" s="223"/>
      <c r="L846" s="223"/>
      <c r="M846" s="223"/>
      <c r="N846" s="223"/>
      <c r="O846" s="223"/>
      <c r="P846" s="223"/>
      <c r="Q846" s="223"/>
      <c r="R846" s="223"/>
      <c r="S846" s="223"/>
      <c r="T846" s="223"/>
      <c r="U846" s="223"/>
      <c r="V846" s="223"/>
      <c r="W846" s="223"/>
      <c r="X846" s="223"/>
      <c r="Y846" s="223"/>
      <c r="Z846" s="223"/>
    </row>
    <row r="847" ht="14.25" customHeight="1">
      <c r="A847" s="223"/>
      <c r="B847" s="223"/>
      <c r="C847" s="223"/>
      <c r="D847" s="223"/>
      <c r="E847" s="223"/>
      <c r="F847" s="223"/>
      <c r="G847" s="223"/>
      <c r="H847" s="223"/>
      <c r="I847" s="223"/>
      <c r="J847" s="223"/>
      <c r="K847" s="223"/>
      <c r="L847" s="223"/>
      <c r="M847" s="223"/>
      <c r="N847" s="223"/>
      <c r="O847" s="223"/>
      <c r="P847" s="223"/>
      <c r="Q847" s="223"/>
      <c r="R847" s="223"/>
      <c r="S847" s="223"/>
      <c r="T847" s="223"/>
      <c r="U847" s="223"/>
      <c r="V847" s="223"/>
      <c r="W847" s="223"/>
      <c r="X847" s="223"/>
      <c r="Y847" s="223"/>
      <c r="Z847" s="223"/>
    </row>
    <row r="848" ht="14.25" customHeight="1">
      <c r="A848" s="223"/>
      <c r="B848" s="223"/>
      <c r="C848" s="223"/>
      <c r="D848" s="223"/>
      <c r="E848" s="223"/>
      <c r="F848" s="223"/>
      <c r="G848" s="223"/>
      <c r="H848" s="223"/>
      <c r="I848" s="223"/>
      <c r="J848" s="223"/>
      <c r="K848" s="223"/>
      <c r="L848" s="223"/>
      <c r="M848" s="223"/>
      <c r="N848" s="223"/>
      <c r="O848" s="223"/>
      <c r="P848" s="223"/>
      <c r="Q848" s="223"/>
      <c r="R848" s="223"/>
      <c r="S848" s="223"/>
      <c r="T848" s="223"/>
      <c r="U848" s="223"/>
      <c r="V848" s="223"/>
      <c r="W848" s="223"/>
      <c r="X848" s="223"/>
      <c r="Y848" s="223"/>
      <c r="Z848" s="223"/>
    </row>
    <row r="849" ht="14.25" customHeight="1">
      <c r="A849" s="223"/>
      <c r="B849" s="223"/>
      <c r="C849" s="223"/>
      <c r="D849" s="223"/>
      <c r="E849" s="223"/>
      <c r="F849" s="223"/>
      <c r="G849" s="223"/>
      <c r="H849" s="223"/>
      <c r="I849" s="223"/>
      <c r="J849" s="223"/>
      <c r="K849" s="223"/>
      <c r="L849" s="223"/>
      <c r="M849" s="223"/>
      <c r="N849" s="223"/>
      <c r="O849" s="223"/>
      <c r="P849" s="223"/>
      <c r="Q849" s="223"/>
      <c r="R849" s="223"/>
      <c r="S849" s="223"/>
      <c r="T849" s="223"/>
      <c r="U849" s="223"/>
      <c r="V849" s="223"/>
      <c r="W849" s="223"/>
      <c r="X849" s="223"/>
      <c r="Y849" s="223"/>
      <c r="Z849" s="223"/>
    </row>
    <row r="850" ht="14.25" customHeight="1">
      <c r="A850" s="223"/>
      <c r="B850" s="223"/>
      <c r="C850" s="223"/>
      <c r="D850" s="223"/>
      <c r="E850" s="223"/>
      <c r="F850" s="223"/>
      <c r="G850" s="223"/>
      <c r="H850" s="223"/>
      <c r="I850" s="223"/>
      <c r="J850" s="223"/>
      <c r="K850" s="223"/>
      <c r="L850" s="223"/>
      <c r="M850" s="223"/>
      <c r="N850" s="223"/>
      <c r="O850" s="223"/>
      <c r="P850" s="223"/>
      <c r="Q850" s="223"/>
      <c r="R850" s="223"/>
      <c r="S850" s="223"/>
      <c r="T850" s="223"/>
      <c r="U850" s="223"/>
      <c r="V850" s="223"/>
      <c r="W850" s="223"/>
      <c r="X850" s="223"/>
      <c r="Y850" s="223"/>
      <c r="Z850" s="223"/>
    </row>
    <row r="851" ht="14.25" customHeight="1">
      <c r="A851" s="223"/>
      <c r="B851" s="223"/>
      <c r="C851" s="223"/>
      <c r="D851" s="223"/>
      <c r="E851" s="223"/>
      <c r="F851" s="223"/>
      <c r="G851" s="223"/>
      <c r="H851" s="223"/>
      <c r="I851" s="223"/>
      <c r="J851" s="223"/>
      <c r="K851" s="223"/>
      <c r="L851" s="223"/>
      <c r="M851" s="223"/>
      <c r="N851" s="223"/>
      <c r="O851" s="223"/>
      <c r="P851" s="223"/>
      <c r="Q851" s="223"/>
      <c r="R851" s="223"/>
      <c r="S851" s="223"/>
      <c r="T851" s="223"/>
      <c r="U851" s="223"/>
      <c r="V851" s="223"/>
      <c r="W851" s="223"/>
      <c r="X851" s="223"/>
      <c r="Y851" s="223"/>
      <c r="Z851" s="223"/>
    </row>
    <row r="852" ht="14.25" customHeight="1">
      <c r="A852" s="223"/>
      <c r="B852" s="223"/>
      <c r="C852" s="223"/>
      <c r="D852" s="223"/>
      <c r="E852" s="223"/>
      <c r="F852" s="223"/>
      <c r="G852" s="223"/>
      <c r="H852" s="223"/>
      <c r="I852" s="223"/>
      <c r="J852" s="223"/>
      <c r="K852" s="223"/>
      <c r="L852" s="223"/>
      <c r="M852" s="223"/>
      <c r="N852" s="223"/>
      <c r="O852" s="223"/>
      <c r="P852" s="223"/>
      <c r="Q852" s="223"/>
      <c r="R852" s="223"/>
      <c r="S852" s="223"/>
      <c r="T852" s="223"/>
      <c r="U852" s="223"/>
      <c r="V852" s="223"/>
      <c r="W852" s="223"/>
      <c r="X852" s="223"/>
      <c r="Y852" s="223"/>
      <c r="Z852" s="223"/>
    </row>
    <row r="853" ht="14.25" customHeight="1">
      <c r="A853" s="223"/>
      <c r="B853" s="223"/>
      <c r="C853" s="223"/>
      <c r="D853" s="223"/>
      <c r="E853" s="223"/>
      <c r="F853" s="223"/>
      <c r="G853" s="223"/>
      <c r="H853" s="223"/>
      <c r="I853" s="223"/>
      <c r="J853" s="223"/>
      <c r="K853" s="223"/>
      <c r="L853" s="223"/>
      <c r="M853" s="223"/>
      <c r="N853" s="223"/>
      <c r="O853" s="223"/>
      <c r="P853" s="223"/>
      <c r="Q853" s="223"/>
      <c r="R853" s="223"/>
      <c r="S853" s="223"/>
      <c r="T853" s="223"/>
      <c r="U853" s="223"/>
      <c r="V853" s="223"/>
      <c r="W853" s="223"/>
      <c r="X853" s="223"/>
      <c r="Y853" s="223"/>
      <c r="Z853" s="223"/>
    </row>
    <row r="854" ht="14.25" customHeight="1">
      <c r="A854" s="223"/>
      <c r="B854" s="223"/>
      <c r="C854" s="223"/>
      <c r="D854" s="223"/>
      <c r="E854" s="223"/>
      <c r="F854" s="223"/>
      <c r="G854" s="223"/>
      <c r="H854" s="223"/>
      <c r="I854" s="223"/>
      <c r="J854" s="223"/>
      <c r="K854" s="223"/>
      <c r="L854" s="223"/>
      <c r="M854" s="223"/>
      <c r="N854" s="223"/>
      <c r="O854" s="223"/>
      <c r="P854" s="223"/>
      <c r="Q854" s="223"/>
      <c r="R854" s="223"/>
      <c r="S854" s="223"/>
      <c r="T854" s="223"/>
      <c r="U854" s="223"/>
      <c r="V854" s="223"/>
      <c r="W854" s="223"/>
      <c r="X854" s="223"/>
      <c r="Y854" s="223"/>
      <c r="Z854" s="223"/>
    </row>
    <row r="855" ht="14.25" customHeight="1">
      <c r="A855" s="223"/>
      <c r="B855" s="223"/>
      <c r="C855" s="223"/>
      <c r="D855" s="223"/>
      <c r="E855" s="223"/>
      <c r="F855" s="223"/>
      <c r="G855" s="223"/>
      <c r="H855" s="223"/>
      <c r="I855" s="223"/>
      <c r="J855" s="223"/>
      <c r="K855" s="223"/>
      <c r="L855" s="223"/>
      <c r="M855" s="223"/>
      <c r="N855" s="223"/>
      <c r="O855" s="223"/>
      <c r="P855" s="223"/>
      <c r="Q855" s="223"/>
      <c r="R855" s="223"/>
      <c r="S855" s="223"/>
      <c r="T855" s="223"/>
      <c r="U855" s="223"/>
      <c r="V855" s="223"/>
      <c r="W855" s="223"/>
      <c r="X855" s="223"/>
      <c r="Y855" s="223"/>
      <c r="Z855" s="223"/>
    </row>
    <row r="856" ht="14.25" customHeight="1">
      <c r="A856" s="223"/>
      <c r="B856" s="223"/>
      <c r="C856" s="223"/>
      <c r="D856" s="223"/>
      <c r="E856" s="223"/>
      <c r="F856" s="223"/>
      <c r="G856" s="223"/>
      <c r="H856" s="223"/>
      <c r="I856" s="223"/>
      <c r="J856" s="223"/>
      <c r="K856" s="223"/>
      <c r="L856" s="223"/>
      <c r="M856" s="223"/>
      <c r="N856" s="223"/>
      <c r="O856" s="223"/>
      <c r="P856" s="223"/>
      <c r="Q856" s="223"/>
      <c r="R856" s="223"/>
      <c r="S856" s="223"/>
      <c r="T856" s="223"/>
      <c r="U856" s="223"/>
      <c r="V856" s="223"/>
      <c r="W856" s="223"/>
      <c r="X856" s="223"/>
      <c r="Y856" s="223"/>
      <c r="Z856" s="223"/>
    </row>
    <row r="857" ht="14.25" customHeight="1">
      <c r="A857" s="223"/>
      <c r="B857" s="223"/>
      <c r="C857" s="223"/>
      <c r="D857" s="223"/>
      <c r="E857" s="223"/>
      <c r="F857" s="223"/>
      <c r="G857" s="223"/>
      <c r="H857" s="223"/>
      <c r="I857" s="223"/>
      <c r="J857" s="223"/>
      <c r="K857" s="223"/>
      <c r="L857" s="223"/>
      <c r="M857" s="223"/>
      <c r="N857" s="223"/>
      <c r="O857" s="223"/>
      <c r="P857" s="223"/>
      <c r="Q857" s="223"/>
      <c r="R857" s="223"/>
      <c r="S857" s="223"/>
      <c r="T857" s="223"/>
      <c r="U857" s="223"/>
      <c r="V857" s="223"/>
      <c r="W857" s="223"/>
      <c r="X857" s="223"/>
      <c r="Y857" s="223"/>
      <c r="Z857" s="223"/>
    </row>
    <row r="858" ht="14.25" customHeight="1">
      <c r="A858" s="223"/>
      <c r="B858" s="223"/>
      <c r="C858" s="223"/>
      <c r="D858" s="223"/>
      <c r="E858" s="223"/>
      <c r="F858" s="223"/>
      <c r="G858" s="223"/>
      <c r="H858" s="223"/>
      <c r="I858" s="223"/>
      <c r="J858" s="223"/>
      <c r="K858" s="223"/>
      <c r="L858" s="223"/>
      <c r="M858" s="223"/>
      <c r="N858" s="223"/>
      <c r="O858" s="223"/>
      <c r="P858" s="223"/>
      <c r="Q858" s="223"/>
      <c r="R858" s="223"/>
      <c r="S858" s="223"/>
      <c r="T858" s="223"/>
      <c r="U858" s="223"/>
      <c r="V858" s="223"/>
      <c r="W858" s="223"/>
      <c r="X858" s="223"/>
      <c r="Y858" s="223"/>
      <c r="Z858" s="223"/>
    </row>
    <row r="859" ht="14.25" customHeight="1">
      <c r="A859" s="223"/>
      <c r="B859" s="223"/>
      <c r="C859" s="223"/>
      <c r="D859" s="223"/>
      <c r="E859" s="223"/>
      <c r="F859" s="223"/>
      <c r="G859" s="223"/>
      <c r="H859" s="223"/>
      <c r="I859" s="223"/>
      <c r="J859" s="223"/>
      <c r="K859" s="223"/>
      <c r="L859" s="223"/>
      <c r="M859" s="223"/>
      <c r="N859" s="223"/>
      <c r="O859" s="223"/>
      <c r="P859" s="223"/>
      <c r="Q859" s="223"/>
      <c r="R859" s="223"/>
      <c r="S859" s="223"/>
      <c r="T859" s="223"/>
      <c r="U859" s="223"/>
      <c r="V859" s="223"/>
      <c r="W859" s="223"/>
      <c r="X859" s="223"/>
      <c r="Y859" s="223"/>
      <c r="Z859" s="223"/>
    </row>
    <row r="860" ht="14.25" customHeight="1">
      <c r="A860" s="223"/>
      <c r="B860" s="223"/>
      <c r="C860" s="223"/>
      <c r="D860" s="223"/>
      <c r="E860" s="223"/>
      <c r="F860" s="223"/>
      <c r="G860" s="223"/>
      <c r="H860" s="223"/>
      <c r="I860" s="223"/>
      <c r="J860" s="223"/>
      <c r="K860" s="223"/>
      <c r="L860" s="223"/>
      <c r="M860" s="223"/>
      <c r="N860" s="223"/>
      <c r="O860" s="223"/>
      <c r="P860" s="223"/>
      <c r="Q860" s="223"/>
      <c r="R860" s="223"/>
      <c r="S860" s="223"/>
      <c r="T860" s="223"/>
      <c r="U860" s="223"/>
      <c r="V860" s="223"/>
      <c r="W860" s="223"/>
      <c r="X860" s="223"/>
      <c r="Y860" s="223"/>
      <c r="Z860" s="223"/>
    </row>
    <row r="861" ht="14.25" customHeight="1">
      <c r="A861" s="223"/>
      <c r="B861" s="223"/>
      <c r="C861" s="223"/>
      <c r="D861" s="223"/>
      <c r="E861" s="223"/>
      <c r="F861" s="223"/>
      <c r="G861" s="223"/>
      <c r="H861" s="223"/>
      <c r="I861" s="223"/>
      <c r="J861" s="223"/>
      <c r="K861" s="223"/>
      <c r="L861" s="223"/>
      <c r="M861" s="223"/>
      <c r="N861" s="223"/>
      <c r="O861" s="223"/>
      <c r="P861" s="223"/>
      <c r="Q861" s="223"/>
      <c r="R861" s="223"/>
      <c r="S861" s="223"/>
      <c r="T861" s="223"/>
      <c r="U861" s="223"/>
      <c r="V861" s="223"/>
      <c r="W861" s="223"/>
      <c r="X861" s="223"/>
      <c r="Y861" s="223"/>
      <c r="Z861" s="223"/>
    </row>
    <row r="862" ht="14.25" customHeight="1">
      <c r="A862" s="223"/>
      <c r="B862" s="223"/>
      <c r="C862" s="223"/>
      <c r="D862" s="223"/>
      <c r="E862" s="223"/>
      <c r="F862" s="223"/>
      <c r="G862" s="223"/>
      <c r="H862" s="223"/>
      <c r="I862" s="223"/>
      <c r="J862" s="223"/>
      <c r="K862" s="223"/>
      <c r="L862" s="223"/>
      <c r="M862" s="223"/>
      <c r="N862" s="223"/>
      <c r="O862" s="223"/>
      <c r="P862" s="223"/>
      <c r="Q862" s="223"/>
      <c r="R862" s="223"/>
      <c r="S862" s="223"/>
      <c r="T862" s="223"/>
      <c r="U862" s="223"/>
      <c r="V862" s="223"/>
      <c r="W862" s="223"/>
      <c r="X862" s="223"/>
      <c r="Y862" s="223"/>
      <c r="Z862" s="223"/>
    </row>
    <row r="863" ht="14.25" customHeight="1">
      <c r="A863" s="223"/>
      <c r="B863" s="223"/>
      <c r="C863" s="223"/>
      <c r="D863" s="223"/>
      <c r="E863" s="223"/>
      <c r="F863" s="223"/>
      <c r="G863" s="223"/>
      <c r="H863" s="223"/>
      <c r="I863" s="223"/>
      <c r="J863" s="223"/>
      <c r="K863" s="223"/>
      <c r="L863" s="223"/>
      <c r="M863" s="223"/>
      <c r="N863" s="223"/>
      <c r="O863" s="223"/>
      <c r="P863" s="223"/>
      <c r="Q863" s="223"/>
      <c r="R863" s="223"/>
      <c r="S863" s="223"/>
      <c r="T863" s="223"/>
      <c r="U863" s="223"/>
      <c r="V863" s="223"/>
      <c r="W863" s="223"/>
      <c r="X863" s="223"/>
      <c r="Y863" s="223"/>
      <c r="Z863" s="223"/>
    </row>
    <row r="864" ht="14.25" customHeight="1">
      <c r="A864" s="223"/>
      <c r="B864" s="223"/>
      <c r="C864" s="223"/>
      <c r="D864" s="223"/>
      <c r="E864" s="223"/>
      <c r="F864" s="223"/>
      <c r="G864" s="223"/>
      <c r="H864" s="223"/>
      <c r="I864" s="223"/>
      <c r="J864" s="223"/>
      <c r="K864" s="223"/>
      <c r="L864" s="223"/>
      <c r="M864" s="223"/>
      <c r="N864" s="223"/>
      <c r="O864" s="223"/>
      <c r="P864" s="223"/>
      <c r="Q864" s="223"/>
      <c r="R864" s="223"/>
      <c r="S864" s="223"/>
      <c r="T864" s="223"/>
      <c r="U864" s="223"/>
      <c r="V864" s="223"/>
      <c r="W864" s="223"/>
      <c r="X864" s="223"/>
      <c r="Y864" s="223"/>
      <c r="Z864" s="223"/>
    </row>
    <row r="865" ht="14.25" customHeight="1">
      <c r="A865" s="223"/>
      <c r="B865" s="223"/>
      <c r="C865" s="223"/>
      <c r="D865" s="223"/>
      <c r="E865" s="223"/>
      <c r="F865" s="223"/>
      <c r="G865" s="223"/>
      <c r="H865" s="223"/>
      <c r="I865" s="223"/>
      <c r="J865" s="223"/>
      <c r="K865" s="223"/>
      <c r="L865" s="223"/>
      <c r="M865" s="223"/>
      <c r="N865" s="223"/>
      <c r="O865" s="223"/>
      <c r="P865" s="223"/>
      <c r="Q865" s="223"/>
      <c r="R865" s="223"/>
      <c r="S865" s="223"/>
      <c r="T865" s="223"/>
      <c r="U865" s="223"/>
      <c r="V865" s="223"/>
      <c r="W865" s="223"/>
      <c r="X865" s="223"/>
      <c r="Y865" s="223"/>
      <c r="Z865" s="223"/>
    </row>
    <row r="866" ht="14.25" customHeight="1">
      <c r="A866" s="223"/>
      <c r="B866" s="223"/>
      <c r="C866" s="223"/>
      <c r="D866" s="223"/>
      <c r="E866" s="223"/>
      <c r="F866" s="223"/>
      <c r="G866" s="223"/>
      <c r="H866" s="223"/>
      <c r="I866" s="223"/>
      <c r="J866" s="223"/>
      <c r="K866" s="223"/>
      <c r="L866" s="223"/>
      <c r="M866" s="223"/>
      <c r="N866" s="223"/>
      <c r="O866" s="223"/>
      <c r="P866" s="223"/>
      <c r="Q866" s="223"/>
      <c r="R866" s="223"/>
      <c r="S866" s="223"/>
      <c r="T866" s="223"/>
      <c r="U866" s="223"/>
      <c r="V866" s="223"/>
      <c r="W866" s="223"/>
      <c r="X866" s="223"/>
      <c r="Y866" s="223"/>
      <c r="Z866" s="223"/>
    </row>
    <row r="867" ht="14.25" customHeight="1">
      <c r="A867" s="223"/>
      <c r="B867" s="223"/>
      <c r="C867" s="223"/>
      <c r="D867" s="223"/>
      <c r="E867" s="223"/>
      <c r="F867" s="223"/>
      <c r="G867" s="223"/>
      <c r="H867" s="223"/>
      <c r="I867" s="223"/>
      <c r="J867" s="223"/>
      <c r="K867" s="223"/>
      <c r="L867" s="223"/>
      <c r="M867" s="223"/>
      <c r="N867" s="223"/>
      <c r="O867" s="223"/>
      <c r="P867" s="223"/>
      <c r="Q867" s="223"/>
      <c r="R867" s="223"/>
      <c r="S867" s="223"/>
      <c r="T867" s="223"/>
      <c r="U867" s="223"/>
      <c r="V867" s="223"/>
      <c r="W867" s="223"/>
      <c r="X867" s="223"/>
      <c r="Y867" s="223"/>
      <c r="Z867" s="223"/>
    </row>
    <row r="868" ht="14.25" customHeight="1">
      <c r="A868" s="223"/>
      <c r="B868" s="223"/>
      <c r="C868" s="223"/>
      <c r="D868" s="223"/>
      <c r="E868" s="223"/>
      <c r="F868" s="223"/>
      <c r="G868" s="223"/>
      <c r="H868" s="223"/>
      <c r="I868" s="223"/>
      <c r="J868" s="223"/>
      <c r="K868" s="223"/>
      <c r="L868" s="223"/>
      <c r="M868" s="223"/>
      <c r="N868" s="223"/>
      <c r="O868" s="223"/>
      <c r="P868" s="223"/>
      <c r="Q868" s="223"/>
      <c r="R868" s="223"/>
      <c r="S868" s="223"/>
      <c r="T868" s="223"/>
      <c r="U868" s="223"/>
      <c r="V868" s="223"/>
      <c r="W868" s="223"/>
      <c r="X868" s="223"/>
      <c r="Y868" s="223"/>
      <c r="Z868" s="223"/>
    </row>
    <row r="869" ht="14.25" customHeight="1">
      <c r="A869" s="223"/>
      <c r="B869" s="223"/>
      <c r="C869" s="223"/>
      <c r="D869" s="223"/>
      <c r="E869" s="223"/>
      <c r="F869" s="223"/>
      <c r="G869" s="223"/>
      <c r="H869" s="223"/>
      <c r="I869" s="223"/>
      <c r="J869" s="223"/>
      <c r="K869" s="223"/>
      <c r="L869" s="223"/>
      <c r="M869" s="223"/>
      <c r="N869" s="223"/>
      <c r="O869" s="223"/>
      <c r="P869" s="223"/>
      <c r="Q869" s="223"/>
      <c r="R869" s="223"/>
      <c r="S869" s="223"/>
      <c r="T869" s="223"/>
      <c r="U869" s="223"/>
      <c r="V869" s="223"/>
      <c r="W869" s="223"/>
      <c r="X869" s="223"/>
      <c r="Y869" s="223"/>
      <c r="Z869" s="223"/>
    </row>
    <row r="870" ht="14.25" customHeight="1">
      <c r="A870" s="223"/>
      <c r="B870" s="223"/>
      <c r="C870" s="223"/>
      <c r="D870" s="223"/>
      <c r="E870" s="223"/>
      <c r="F870" s="223"/>
      <c r="G870" s="223"/>
      <c r="H870" s="223"/>
      <c r="I870" s="223"/>
      <c r="J870" s="223"/>
      <c r="K870" s="223"/>
      <c r="L870" s="223"/>
      <c r="M870" s="223"/>
      <c r="N870" s="223"/>
      <c r="O870" s="223"/>
      <c r="P870" s="223"/>
      <c r="Q870" s="223"/>
      <c r="R870" s="223"/>
      <c r="S870" s="223"/>
      <c r="T870" s="223"/>
      <c r="U870" s="223"/>
      <c r="V870" s="223"/>
      <c r="W870" s="223"/>
      <c r="X870" s="223"/>
      <c r="Y870" s="223"/>
      <c r="Z870" s="223"/>
    </row>
    <row r="871" ht="14.25" customHeight="1">
      <c r="A871" s="223"/>
      <c r="B871" s="223"/>
      <c r="C871" s="223"/>
      <c r="D871" s="223"/>
      <c r="E871" s="223"/>
      <c r="F871" s="223"/>
      <c r="G871" s="223"/>
      <c r="H871" s="223"/>
      <c r="I871" s="223"/>
      <c r="J871" s="223"/>
      <c r="K871" s="223"/>
      <c r="L871" s="223"/>
      <c r="M871" s="223"/>
      <c r="N871" s="223"/>
      <c r="O871" s="223"/>
      <c r="P871" s="223"/>
      <c r="Q871" s="223"/>
      <c r="R871" s="223"/>
      <c r="S871" s="223"/>
      <c r="T871" s="223"/>
      <c r="U871" s="223"/>
      <c r="V871" s="223"/>
      <c r="W871" s="223"/>
      <c r="X871" s="223"/>
      <c r="Y871" s="223"/>
      <c r="Z871" s="223"/>
    </row>
    <row r="872" ht="14.25" customHeight="1">
      <c r="A872" s="223"/>
      <c r="B872" s="223"/>
      <c r="C872" s="223"/>
      <c r="D872" s="223"/>
      <c r="E872" s="223"/>
      <c r="F872" s="223"/>
      <c r="G872" s="223"/>
      <c r="H872" s="223"/>
      <c r="I872" s="223"/>
      <c r="J872" s="223"/>
      <c r="K872" s="223"/>
      <c r="L872" s="223"/>
      <c r="M872" s="223"/>
      <c r="N872" s="223"/>
      <c r="O872" s="223"/>
      <c r="P872" s="223"/>
      <c r="Q872" s="223"/>
      <c r="R872" s="223"/>
      <c r="S872" s="223"/>
      <c r="T872" s="223"/>
      <c r="U872" s="223"/>
      <c r="V872" s="223"/>
      <c r="W872" s="223"/>
      <c r="X872" s="223"/>
      <c r="Y872" s="223"/>
      <c r="Z872" s="223"/>
    </row>
    <row r="873" ht="14.25" customHeight="1">
      <c r="A873" s="223"/>
      <c r="B873" s="223"/>
      <c r="C873" s="223"/>
      <c r="D873" s="223"/>
      <c r="E873" s="223"/>
      <c r="F873" s="223"/>
      <c r="G873" s="223"/>
      <c r="H873" s="223"/>
      <c r="I873" s="223"/>
      <c r="J873" s="223"/>
      <c r="K873" s="223"/>
      <c r="L873" s="223"/>
      <c r="M873" s="223"/>
      <c r="N873" s="223"/>
      <c r="O873" s="223"/>
      <c r="P873" s="223"/>
      <c r="Q873" s="223"/>
      <c r="R873" s="223"/>
      <c r="S873" s="223"/>
      <c r="T873" s="223"/>
      <c r="U873" s="223"/>
      <c r="V873" s="223"/>
      <c r="W873" s="223"/>
      <c r="X873" s="223"/>
      <c r="Y873" s="223"/>
      <c r="Z873" s="223"/>
    </row>
    <row r="874" ht="14.25" customHeight="1">
      <c r="A874" s="223"/>
      <c r="B874" s="223"/>
      <c r="C874" s="223"/>
      <c r="D874" s="223"/>
      <c r="E874" s="223"/>
      <c r="F874" s="223"/>
      <c r="G874" s="223"/>
      <c r="H874" s="223"/>
      <c r="I874" s="223"/>
      <c r="J874" s="223"/>
      <c r="K874" s="223"/>
      <c r="L874" s="223"/>
      <c r="M874" s="223"/>
      <c r="N874" s="223"/>
      <c r="O874" s="223"/>
      <c r="P874" s="223"/>
      <c r="Q874" s="223"/>
      <c r="R874" s="223"/>
      <c r="S874" s="223"/>
      <c r="T874" s="223"/>
      <c r="U874" s="223"/>
      <c r="V874" s="223"/>
      <c r="W874" s="223"/>
      <c r="X874" s="223"/>
      <c r="Y874" s="223"/>
      <c r="Z874" s="223"/>
    </row>
    <row r="875" ht="14.25" customHeight="1">
      <c r="A875" s="223"/>
      <c r="B875" s="223"/>
      <c r="C875" s="223"/>
      <c r="D875" s="223"/>
      <c r="E875" s="223"/>
      <c r="F875" s="223"/>
      <c r="G875" s="223"/>
      <c r="H875" s="223"/>
      <c r="I875" s="223"/>
      <c r="J875" s="223"/>
      <c r="K875" s="223"/>
      <c r="L875" s="223"/>
      <c r="M875" s="223"/>
      <c r="N875" s="223"/>
      <c r="O875" s="223"/>
      <c r="P875" s="223"/>
      <c r="Q875" s="223"/>
      <c r="R875" s="223"/>
      <c r="S875" s="223"/>
      <c r="T875" s="223"/>
      <c r="U875" s="223"/>
      <c r="V875" s="223"/>
      <c r="W875" s="223"/>
      <c r="X875" s="223"/>
      <c r="Y875" s="223"/>
      <c r="Z875" s="223"/>
    </row>
    <row r="876" ht="14.25" customHeight="1">
      <c r="A876" s="223"/>
      <c r="B876" s="223"/>
      <c r="C876" s="223"/>
      <c r="D876" s="223"/>
      <c r="E876" s="223"/>
      <c r="F876" s="223"/>
      <c r="G876" s="223"/>
      <c r="H876" s="223"/>
      <c r="I876" s="223"/>
      <c r="J876" s="223"/>
      <c r="K876" s="223"/>
      <c r="L876" s="223"/>
      <c r="M876" s="223"/>
      <c r="N876" s="223"/>
      <c r="O876" s="223"/>
      <c r="P876" s="223"/>
      <c r="Q876" s="223"/>
      <c r="R876" s="223"/>
      <c r="S876" s="223"/>
      <c r="T876" s="223"/>
      <c r="U876" s="223"/>
      <c r="V876" s="223"/>
      <c r="W876" s="223"/>
      <c r="X876" s="223"/>
      <c r="Y876" s="223"/>
      <c r="Z876" s="223"/>
    </row>
    <row r="877" ht="14.25" customHeight="1">
      <c r="A877" s="223"/>
      <c r="B877" s="223"/>
      <c r="C877" s="223"/>
      <c r="D877" s="223"/>
      <c r="E877" s="223"/>
      <c r="F877" s="223"/>
      <c r="G877" s="223"/>
      <c r="H877" s="223"/>
      <c r="I877" s="223"/>
      <c r="J877" s="223"/>
      <c r="K877" s="223"/>
      <c r="L877" s="223"/>
      <c r="M877" s="223"/>
      <c r="N877" s="223"/>
      <c r="O877" s="223"/>
      <c r="P877" s="223"/>
      <c r="Q877" s="223"/>
      <c r="R877" s="223"/>
      <c r="S877" s="223"/>
      <c r="T877" s="223"/>
      <c r="U877" s="223"/>
      <c r="V877" s="223"/>
      <c r="W877" s="223"/>
      <c r="X877" s="223"/>
      <c r="Y877" s="223"/>
      <c r="Z877" s="223"/>
    </row>
    <row r="878" ht="14.25" customHeight="1">
      <c r="A878" s="223"/>
      <c r="B878" s="223"/>
      <c r="C878" s="223"/>
      <c r="D878" s="223"/>
      <c r="E878" s="223"/>
      <c r="F878" s="223"/>
      <c r="G878" s="223"/>
      <c r="H878" s="223"/>
      <c r="I878" s="223"/>
      <c r="J878" s="223"/>
      <c r="K878" s="223"/>
      <c r="L878" s="223"/>
      <c r="M878" s="223"/>
      <c r="N878" s="223"/>
      <c r="O878" s="223"/>
      <c r="P878" s="223"/>
      <c r="Q878" s="223"/>
      <c r="R878" s="223"/>
      <c r="S878" s="223"/>
      <c r="T878" s="223"/>
      <c r="U878" s="223"/>
      <c r="V878" s="223"/>
      <c r="W878" s="223"/>
      <c r="X878" s="223"/>
      <c r="Y878" s="223"/>
      <c r="Z878" s="223"/>
    </row>
    <row r="879" ht="14.25" customHeight="1">
      <c r="A879" s="223"/>
      <c r="B879" s="223"/>
      <c r="C879" s="223"/>
      <c r="D879" s="223"/>
      <c r="E879" s="223"/>
      <c r="F879" s="223"/>
      <c r="G879" s="223"/>
      <c r="H879" s="223"/>
      <c r="I879" s="223"/>
      <c r="J879" s="223"/>
      <c r="K879" s="223"/>
      <c r="L879" s="223"/>
      <c r="M879" s="223"/>
      <c r="N879" s="223"/>
      <c r="O879" s="223"/>
      <c r="P879" s="223"/>
      <c r="Q879" s="223"/>
      <c r="R879" s="223"/>
      <c r="S879" s="223"/>
      <c r="T879" s="223"/>
      <c r="U879" s="223"/>
      <c r="V879" s="223"/>
      <c r="W879" s="223"/>
      <c r="X879" s="223"/>
      <c r="Y879" s="223"/>
      <c r="Z879" s="223"/>
    </row>
    <row r="880" ht="14.25" customHeight="1">
      <c r="A880" s="223"/>
      <c r="B880" s="223"/>
      <c r="C880" s="223"/>
      <c r="D880" s="223"/>
      <c r="E880" s="223"/>
      <c r="F880" s="223"/>
      <c r="G880" s="223"/>
      <c r="H880" s="223"/>
      <c r="I880" s="223"/>
      <c r="J880" s="223"/>
      <c r="K880" s="223"/>
      <c r="L880" s="223"/>
      <c r="M880" s="223"/>
      <c r="N880" s="223"/>
      <c r="O880" s="223"/>
      <c r="P880" s="223"/>
      <c r="Q880" s="223"/>
      <c r="R880" s="223"/>
      <c r="S880" s="223"/>
      <c r="T880" s="223"/>
      <c r="U880" s="223"/>
      <c r="V880" s="223"/>
      <c r="W880" s="223"/>
      <c r="X880" s="223"/>
      <c r="Y880" s="223"/>
      <c r="Z880" s="223"/>
    </row>
    <row r="881" ht="14.25" customHeight="1">
      <c r="A881" s="223"/>
      <c r="B881" s="223"/>
      <c r="C881" s="223"/>
      <c r="D881" s="223"/>
      <c r="E881" s="223"/>
      <c r="F881" s="223"/>
      <c r="G881" s="223"/>
      <c r="H881" s="223"/>
      <c r="I881" s="223"/>
      <c r="J881" s="223"/>
      <c r="K881" s="223"/>
      <c r="L881" s="223"/>
      <c r="M881" s="223"/>
      <c r="N881" s="223"/>
      <c r="O881" s="223"/>
      <c r="P881" s="223"/>
      <c r="Q881" s="223"/>
      <c r="R881" s="223"/>
      <c r="S881" s="223"/>
      <c r="T881" s="223"/>
      <c r="U881" s="223"/>
      <c r="V881" s="223"/>
      <c r="W881" s="223"/>
      <c r="X881" s="223"/>
      <c r="Y881" s="223"/>
      <c r="Z881" s="223"/>
    </row>
    <row r="882" ht="14.25" customHeight="1">
      <c r="A882" s="223"/>
      <c r="B882" s="223"/>
      <c r="C882" s="223"/>
      <c r="D882" s="223"/>
      <c r="E882" s="223"/>
      <c r="F882" s="223"/>
      <c r="G882" s="223"/>
      <c r="H882" s="223"/>
      <c r="I882" s="223"/>
      <c r="J882" s="223"/>
      <c r="K882" s="223"/>
      <c r="L882" s="223"/>
      <c r="M882" s="223"/>
      <c r="N882" s="223"/>
      <c r="O882" s="223"/>
      <c r="P882" s="223"/>
      <c r="Q882" s="223"/>
      <c r="R882" s="223"/>
      <c r="S882" s="223"/>
      <c r="T882" s="223"/>
      <c r="U882" s="223"/>
      <c r="V882" s="223"/>
      <c r="W882" s="223"/>
      <c r="X882" s="223"/>
      <c r="Y882" s="223"/>
      <c r="Z882" s="223"/>
    </row>
    <row r="883" ht="14.25" customHeight="1">
      <c r="A883" s="223"/>
      <c r="B883" s="223"/>
      <c r="C883" s="223"/>
      <c r="D883" s="223"/>
      <c r="E883" s="223"/>
      <c r="F883" s="223"/>
      <c r="G883" s="223"/>
      <c r="H883" s="223"/>
      <c r="I883" s="223"/>
      <c r="J883" s="223"/>
      <c r="K883" s="223"/>
      <c r="L883" s="223"/>
      <c r="M883" s="223"/>
      <c r="N883" s="223"/>
      <c r="O883" s="223"/>
      <c r="P883" s="223"/>
      <c r="Q883" s="223"/>
      <c r="R883" s="223"/>
      <c r="S883" s="223"/>
      <c r="T883" s="223"/>
      <c r="U883" s="223"/>
      <c r="V883" s="223"/>
      <c r="W883" s="223"/>
      <c r="X883" s="223"/>
      <c r="Y883" s="223"/>
      <c r="Z883" s="223"/>
    </row>
    <row r="884" ht="14.25" customHeight="1">
      <c r="A884" s="223"/>
      <c r="B884" s="223"/>
      <c r="C884" s="223"/>
      <c r="D884" s="223"/>
      <c r="E884" s="223"/>
      <c r="F884" s="223"/>
      <c r="G884" s="223"/>
      <c r="H884" s="223"/>
      <c r="I884" s="223"/>
      <c r="J884" s="223"/>
      <c r="K884" s="223"/>
      <c r="L884" s="223"/>
      <c r="M884" s="223"/>
      <c r="N884" s="223"/>
      <c r="O884" s="223"/>
      <c r="P884" s="223"/>
      <c r="Q884" s="223"/>
      <c r="R884" s="223"/>
      <c r="S884" s="223"/>
      <c r="T884" s="223"/>
      <c r="U884" s="223"/>
      <c r="V884" s="223"/>
      <c r="W884" s="223"/>
      <c r="X884" s="223"/>
      <c r="Y884" s="223"/>
      <c r="Z884" s="223"/>
    </row>
    <row r="885" ht="14.25" customHeight="1">
      <c r="A885" s="223"/>
      <c r="B885" s="223"/>
      <c r="C885" s="223"/>
      <c r="D885" s="223"/>
      <c r="E885" s="223"/>
      <c r="F885" s="223"/>
      <c r="G885" s="223"/>
      <c r="H885" s="223"/>
      <c r="I885" s="223"/>
      <c r="J885" s="223"/>
      <c r="K885" s="223"/>
      <c r="L885" s="223"/>
      <c r="M885" s="223"/>
      <c r="N885" s="223"/>
      <c r="O885" s="223"/>
      <c r="P885" s="223"/>
      <c r="Q885" s="223"/>
      <c r="R885" s="223"/>
      <c r="S885" s="223"/>
      <c r="T885" s="223"/>
      <c r="U885" s="223"/>
      <c r="V885" s="223"/>
      <c r="W885" s="223"/>
      <c r="X885" s="223"/>
      <c r="Y885" s="223"/>
      <c r="Z885" s="223"/>
    </row>
    <row r="886" ht="14.25" customHeight="1">
      <c r="A886" s="223"/>
      <c r="B886" s="223"/>
      <c r="C886" s="223"/>
      <c r="D886" s="223"/>
      <c r="E886" s="223"/>
      <c r="F886" s="223"/>
      <c r="G886" s="223"/>
      <c r="H886" s="223"/>
      <c r="I886" s="223"/>
      <c r="J886" s="223"/>
      <c r="K886" s="223"/>
      <c r="L886" s="223"/>
      <c r="M886" s="223"/>
      <c r="N886" s="223"/>
      <c r="O886" s="223"/>
      <c r="P886" s="223"/>
      <c r="Q886" s="223"/>
      <c r="R886" s="223"/>
      <c r="S886" s="223"/>
      <c r="T886" s="223"/>
      <c r="U886" s="223"/>
      <c r="V886" s="223"/>
      <c r="W886" s="223"/>
      <c r="X886" s="223"/>
      <c r="Y886" s="223"/>
      <c r="Z886" s="223"/>
    </row>
    <row r="887" ht="14.25" customHeight="1">
      <c r="A887" s="223"/>
      <c r="B887" s="223"/>
      <c r="C887" s="223"/>
      <c r="D887" s="223"/>
      <c r="E887" s="223"/>
      <c r="F887" s="223"/>
      <c r="G887" s="223"/>
      <c r="H887" s="223"/>
      <c r="I887" s="223"/>
      <c r="J887" s="223"/>
      <c r="K887" s="223"/>
      <c r="L887" s="223"/>
      <c r="M887" s="223"/>
      <c r="N887" s="223"/>
      <c r="O887" s="223"/>
      <c r="P887" s="223"/>
      <c r="Q887" s="223"/>
      <c r="R887" s="223"/>
      <c r="S887" s="223"/>
      <c r="T887" s="223"/>
      <c r="U887" s="223"/>
      <c r="V887" s="223"/>
      <c r="W887" s="223"/>
      <c r="X887" s="223"/>
      <c r="Y887" s="223"/>
      <c r="Z887" s="223"/>
    </row>
    <row r="888" ht="14.25" customHeight="1">
      <c r="A888" s="223"/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</row>
    <row r="889" ht="14.25" customHeight="1">
      <c r="A889" s="223"/>
      <c r="B889" s="223"/>
      <c r="C889" s="223"/>
      <c r="D889" s="223"/>
      <c r="E889" s="223"/>
      <c r="F889" s="223"/>
      <c r="G889" s="223"/>
      <c r="H889" s="223"/>
      <c r="I889" s="223"/>
      <c r="J889" s="223"/>
      <c r="K889" s="223"/>
      <c r="L889" s="223"/>
      <c r="M889" s="223"/>
      <c r="N889" s="223"/>
      <c r="O889" s="223"/>
      <c r="P889" s="223"/>
      <c r="Q889" s="223"/>
      <c r="R889" s="223"/>
      <c r="S889" s="223"/>
      <c r="T889" s="223"/>
      <c r="U889" s="223"/>
      <c r="V889" s="223"/>
      <c r="W889" s="223"/>
      <c r="X889" s="223"/>
      <c r="Y889" s="223"/>
      <c r="Z889" s="223"/>
    </row>
    <row r="890" ht="14.25" customHeight="1">
      <c r="A890" s="223"/>
      <c r="B890" s="223"/>
      <c r="C890" s="223"/>
      <c r="D890" s="223"/>
      <c r="E890" s="223"/>
      <c r="F890" s="223"/>
      <c r="G890" s="223"/>
      <c r="H890" s="223"/>
      <c r="I890" s="223"/>
      <c r="J890" s="223"/>
      <c r="K890" s="223"/>
      <c r="L890" s="223"/>
      <c r="M890" s="223"/>
      <c r="N890" s="223"/>
      <c r="O890" s="223"/>
      <c r="P890" s="223"/>
      <c r="Q890" s="223"/>
      <c r="R890" s="223"/>
      <c r="S890" s="223"/>
      <c r="T890" s="223"/>
      <c r="U890" s="223"/>
      <c r="V890" s="223"/>
      <c r="W890" s="223"/>
      <c r="X890" s="223"/>
      <c r="Y890" s="223"/>
      <c r="Z890" s="223"/>
    </row>
    <row r="891" ht="14.25" customHeight="1">
      <c r="A891" s="223"/>
      <c r="B891" s="223"/>
      <c r="C891" s="223"/>
      <c r="D891" s="223"/>
      <c r="E891" s="223"/>
      <c r="F891" s="223"/>
      <c r="G891" s="223"/>
      <c r="H891" s="223"/>
      <c r="I891" s="223"/>
      <c r="J891" s="223"/>
      <c r="K891" s="223"/>
      <c r="L891" s="223"/>
      <c r="M891" s="223"/>
      <c r="N891" s="223"/>
      <c r="O891" s="223"/>
      <c r="P891" s="223"/>
      <c r="Q891" s="223"/>
      <c r="R891" s="223"/>
      <c r="S891" s="223"/>
      <c r="T891" s="223"/>
      <c r="U891" s="223"/>
      <c r="V891" s="223"/>
      <c r="W891" s="223"/>
      <c r="X891" s="223"/>
      <c r="Y891" s="223"/>
      <c r="Z891" s="223"/>
    </row>
    <row r="892" ht="14.25" customHeight="1">
      <c r="A892" s="223"/>
      <c r="B892" s="223"/>
      <c r="C892" s="223"/>
      <c r="D892" s="223"/>
      <c r="E892" s="223"/>
      <c r="F892" s="223"/>
      <c r="G892" s="223"/>
      <c r="H892" s="223"/>
      <c r="I892" s="223"/>
      <c r="J892" s="223"/>
      <c r="K892" s="223"/>
      <c r="L892" s="223"/>
      <c r="M892" s="223"/>
      <c r="N892" s="223"/>
      <c r="O892" s="223"/>
      <c r="P892" s="223"/>
      <c r="Q892" s="223"/>
      <c r="R892" s="223"/>
      <c r="S892" s="223"/>
      <c r="T892" s="223"/>
      <c r="U892" s="223"/>
      <c r="V892" s="223"/>
      <c r="W892" s="223"/>
      <c r="X892" s="223"/>
      <c r="Y892" s="223"/>
      <c r="Z892" s="223"/>
    </row>
    <row r="893" ht="14.25" customHeight="1">
      <c r="A893" s="223"/>
      <c r="B893" s="223"/>
      <c r="C893" s="223"/>
      <c r="D893" s="223"/>
      <c r="E893" s="223"/>
      <c r="F893" s="223"/>
      <c r="G893" s="223"/>
      <c r="H893" s="223"/>
      <c r="I893" s="223"/>
      <c r="J893" s="223"/>
      <c r="K893" s="223"/>
      <c r="L893" s="223"/>
      <c r="M893" s="223"/>
      <c r="N893" s="223"/>
      <c r="O893" s="223"/>
      <c r="P893" s="223"/>
      <c r="Q893" s="223"/>
      <c r="R893" s="223"/>
      <c r="S893" s="223"/>
      <c r="T893" s="223"/>
      <c r="U893" s="223"/>
      <c r="V893" s="223"/>
      <c r="W893" s="223"/>
      <c r="X893" s="223"/>
      <c r="Y893" s="223"/>
      <c r="Z893" s="223"/>
    </row>
    <row r="894" ht="14.25" customHeight="1">
      <c r="A894" s="223"/>
      <c r="B894" s="223"/>
      <c r="C894" s="223"/>
      <c r="D894" s="223"/>
      <c r="E894" s="223"/>
      <c r="F894" s="223"/>
      <c r="G894" s="223"/>
      <c r="H894" s="223"/>
      <c r="I894" s="223"/>
      <c r="J894" s="223"/>
      <c r="K894" s="223"/>
      <c r="L894" s="223"/>
      <c r="M894" s="223"/>
      <c r="N894" s="223"/>
      <c r="O894" s="223"/>
      <c r="P894" s="223"/>
      <c r="Q894" s="223"/>
      <c r="R894" s="223"/>
      <c r="S894" s="223"/>
      <c r="T894" s="223"/>
      <c r="U894" s="223"/>
      <c r="V894" s="223"/>
      <c r="W894" s="223"/>
      <c r="X894" s="223"/>
      <c r="Y894" s="223"/>
      <c r="Z894" s="223"/>
    </row>
    <row r="895" ht="14.25" customHeight="1">
      <c r="A895" s="223"/>
      <c r="B895" s="223"/>
      <c r="C895" s="223"/>
      <c r="D895" s="223"/>
      <c r="E895" s="223"/>
      <c r="F895" s="223"/>
      <c r="G895" s="223"/>
      <c r="H895" s="223"/>
      <c r="I895" s="223"/>
      <c r="J895" s="223"/>
      <c r="K895" s="223"/>
      <c r="L895" s="223"/>
      <c r="M895" s="223"/>
      <c r="N895" s="223"/>
      <c r="O895" s="223"/>
      <c r="P895" s="223"/>
      <c r="Q895" s="223"/>
      <c r="R895" s="223"/>
      <c r="S895" s="223"/>
      <c r="T895" s="223"/>
      <c r="U895" s="223"/>
      <c r="V895" s="223"/>
      <c r="W895" s="223"/>
      <c r="X895" s="223"/>
      <c r="Y895" s="223"/>
      <c r="Z895" s="223"/>
    </row>
    <row r="896" ht="14.25" customHeight="1">
      <c r="A896" s="223"/>
      <c r="B896" s="223"/>
      <c r="C896" s="223"/>
      <c r="D896" s="223"/>
      <c r="E896" s="223"/>
      <c r="F896" s="223"/>
      <c r="G896" s="223"/>
      <c r="H896" s="223"/>
      <c r="I896" s="223"/>
      <c r="J896" s="223"/>
      <c r="K896" s="223"/>
      <c r="L896" s="223"/>
      <c r="M896" s="223"/>
      <c r="N896" s="223"/>
      <c r="O896" s="223"/>
      <c r="P896" s="223"/>
      <c r="Q896" s="223"/>
      <c r="R896" s="223"/>
      <c r="S896" s="223"/>
      <c r="T896" s="223"/>
      <c r="U896" s="223"/>
      <c r="V896" s="223"/>
      <c r="W896" s="223"/>
      <c r="X896" s="223"/>
      <c r="Y896" s="223"/>
      <c r="Z896" s="223"/>
    </row>
    <row r="897" ht="14.25" customHeight="1">
      <c r="A897" s="223"/>
      <c r="B897" s="223"/>
      <c r="C897" s="223"/>
      <c r="D897" s="223"/>
      <c r="E897" s="223"/>
      <c r="F897" s="223"/>
      <c r="G897" s="223"/>
      <c r="H897" s="223"/>
      <c r="I897" s="223"/>
      <c r="J897" s="223"/>
      <c r="K897" s="223"/>
      <c r="L897" s="223"/>
      <c r="M897" s="223"/>
      <c r="N897" s="223"/>
      <c r="O897" s="223"/>
      <c r="P897" s="223"/>
      <c r="Q897" s="223"/>
      <c r="R897" s="223"/>
      <c r="S897" s="223"/>
      <c r="T897" s="223"/>
      <c r="U897" s="223"/>
      <c r="V897" s="223"/>
      <c r="W897" s="223"/>
      <c r="X897" s="223"/>
      <c r="Y897" s="223"/>
      <c r="Z897" s="223"/>
    </row>
    <row r="898" ht="14.25" customHeight="1">
      <c r="A898" s="223"/>
      <c r="B898" s="223"/>
      <c r="C898" s="223"/>
      <c r="D898" s="223"/>
      <c r="E898" s="223"/>
      <c r="F898" s="223"/>
      <c r="G898" s="223"/>
      <c r="H898" s="223"/>
      <c r="I898" s="223"/>
      <c r="J898" s="223"/>
      <c r="K898" s="223"/>
      <c r="L898" s="223"/>
      <c r="M898" s="223"/>
      <c r="N898" s="223"/>
      <c r="O898" s="223"/>
      <c r="P898" s="223"/>
      <c r="Q898" s="223"/>
      <c r="R898" s="223"/>
      <c r="S898" s="223"/>
      <c r="T898" s="223"/>
      <c r="U898" s="223"/>
      <c r="V898" s="223"/>
      <c r="W898" s="223"/>
      <c r="X898" s="223"/>
      <c r="Y898" s="223"/>
      <c r="Z898" s="223"/>
    </row>
    <row r="899" ht="14.25" customHeight="1">
      <c r="A899" s="223"/>
      <c r="B899" s="223"/>
      <c r="C899" s="223"/>
      <c r="D899" s="223"/>
      <c r="E899" s="223"/>
      <c r="F899" s="223"/>
      <c r="G899" s="223"/>
      <c r="H899" s="223"/>
      <c r="I899" s="223"/>
      <c r="J899" s="223"/>
      <c r="K899" s="223"/>
      <c r="L899" s="223"/>
      <c r="M899" s="223"/>
      <c r="N899" s="223"/>
      <c r="O899" s="223"/>
      <c r="P899" s="223"/>
      <c r="Q899" s="223"/>
      <c r="R899" s="223"/>
      <c r="S899" s="223"/>
      <c r="T899" s="223"/>
      <c r="U899" s="223"/>
      <c r="V899" s="223"/>
      <c r="W899" s="223"/>
      <c r="X899" s="223"/>
      <c r="Y899" s="223"/>
      <c r="Z899" s="223"/>
    </row>
    <row r="900" ht="14.25" customHeight="1">
      <c r="A900" s="223"/>
      <c r="B900" s="223"/>
      <c r="C900" s="223"/>
      <c r="D900" s="223"/>
      <c r="E900" s="223"/>
      <c r="F900" s="223"/>
      <c r="G900" s="223"/>
      <c r="H900" s="223"/>
      <c r="I900" s="223"/>
      <c r="J900" s="223"/>
      <c r="K900" s="223"/>
      <c r="L900" s="223"/>
      <c r="M900" s="223"/>
      <c r="N900" s="223"/>
      <c r="O900" s="223"/>
      <c r="P900" s="223"/>
      <c r="Q900" s="223"/>
      <c r="R900" s="223"/>
      <c r="S900" s="223"/>
      <c r="T900" s="223"/>
      <c r="U900" s="223"/>
      <c r="V900" s="223"/>
      <c r="W900" s="223"/>
      <c r="X900" s="223"/>
      <c r="Y900" s="223"/>
      <c r="Z900" s="223"/>
    </row>
    <row r="901" ht="14.25" customHeight="1">
      <c r="A901" s="223"/>
      <c r="B901" s="223"/>
      <c r="C901" s="223"/>
      <c r="D901" s="223"/>
      <c r="E901" s="223"/>
      <c r="F901" s="223"/>
      <c r="G901" s="223"/>
      <c r="H901" s="223"/>
      <c r="I901" s="223"/>
      <c r="J901" s="223"/>
      <c r="K901" s="223"/>
      <c r="L901" s="223"/>
      <c r="M901" s="223"/>
      <c r="N901" s="223"/>
      <c r="O901" s="223"/>
      <c r="P901" s="223"/>
      <c r="Q901" s="223"/>
      <c r="R901" s="223"/>
      <c r="S901" s="223"/>
      <c r="T901" s="223"/>
      <c r="U901" s="223"/>
      <c r="V901" s="223"/>
      <c r="W901" s="223"/>
      <c r="X901" s="223"/>
      <c r="Y901" s="223"/>
      <c r="Z901" s="223"/>
    </row>
    <row r="902" ht="14.25" customHeight="1">
      <c r="A902" s="223"/>
      <c r="B902" s="223"/>
      <c r="C902" s="223"/>
      <c r="D902" s="223"/>
      <c r="E902" s="223"/>
      <c r="F902" s="223"/>
      <c r="G902" s="223"/>
      <c r="H902" s="223"/>
      <c r="I902" s="223"/>
      <c r="J902" s="223"/>
      <c r="K902" s="223"/>
      <c r="L902" s="223"/>
      <c r="M902" s="223"/>
      <c r="N902" s="223"/>
      <c r="O902" s="223"/>
      <c r="P902" s="223"/>
      <c r="Q902" s="223"/>
      <c r="R902" s="223"/>
      <c r="S902" s="223"/>
      <c r="T902" s="223"/>
      <c r="U902" s="223"/>
      <c r="V902" s="223"/>
      <c r="W902" s="223"/>
      <c r="X902" s="223"/>
      <c r="Y902" s="223"/>
      <c r="Z902" s="223"/>
    </row>
    <row r="903" ht="14.25" customHeight="1">
      <c r="A903" s="223"/>
      <c r="B903" s="223"/>
      <c r="C903" s="223"/>
      <c r="D903" s="223"/>
      <c r="E903" s="223"/>
      <c r="F903" s="223"/>
      <c r="G903" s="223"/>
      <c r="H903" s="223"/>
      <c r="I903" s="223"/>
      <c r="J903" s="223"/>
      <c r="K903" s="223"/>
      <c r="L903" s="223"/>
      <c r="M903" s="223"/>
      <c r="N903" s="223"/>
      <c r="O903" s="223"/>
      <c r="P903" s="223"/>
      <c r="Q903" s="223"/>
      <c r="R903" s="223"/>
      <c r="S903" s="223"/>
      <c r="T903" s="223"/>
      <c r="U903" s="223"/>
      <c r="V903" s="223"/>
      <c r="W903" s="223"/>
      <c r="X903" s="223"/>
      <c r="Y903" s="223"/>
      <c r="Z903" s="223"/>
    </row>
    <row r="904" ht="14.25" customHeight="1">
      <c r="A904" s="223"/>
      <c r="B904" s="223"/>
      <c r="C904" s="223"/>
      <c r="D904" s="223"/>
      <c r="E904" s="223"/>
      <c r="F904" s="223"/>
      <c r="G904" s="223"/>
      <c r="H904" s="223"/>
      <c r="I904" s="223"/>
      <c r="J904" s="223"/>
      <c r="K904" s="223"/>
      <c r="L904" s="223"/>
      <c r="M904" s="223"/>
      <c r="N904" s="223"/>
      <c r="O904" s="223"/>
      <c r="P904" s="223"/>
      <c r="Q904" s="223"/>
      <c r="R904" s="223"/>
      <c r="S904" s="223"/>
      <c r="T904" s="223"/>
      <c r="U904" s="223"/>
      <c r="V904" s="223"/>
      <c r="W904" s="223"/>
      <c r="X904" s="223"/>
      <c r="Y904" s="223"/>
      <c r="Z904" s="223"/>
    </row>
    <row r="905" ht="14.25" customHeight="1">
      <c r="A905" s="223"/>
      <c r="B905" s="223"/>
      <c r="C905" s="223"/>
      <c r="D905" s="223"/>
      <c r="E905" s="223"/>
      <c r="F905" s="223"/>
      <c r="G905" s="223"/>
      <c r="H905" s="223"/>
      <c r="I905" s="223"/>
      <c r="J905" s="223"/>
      <c r="K905" s="223"/>
      <c r="L905" s="223"/>
      <c r="M905" s="223"/>
      <c r="N905" s="223"/>
      <c r="O905" s="223"/>
      <c r="P905" s="223"/>
      <c r="Q905" s="223"/>
      <c r="R905" s="223"/>
      <c r="S905" s="223"/>
      <c r="T905" s="223"/>
      <c r="U905" s="223"/>
      <c r="V905" s="223"/>
      <c r="W905" s="223"/>
      <c r="X905" s="223"/>
      <c r="Y905" s="223"/>
      <c r="Z905" s="223"/>
    </row>
    <row r="906" ht="14.25" customHeight="1">
      <c r="A906" s="223"/>
      <c r="B906" s="223"/>
      <c r="C906" s="223"/>
      <c r="D906" s="223"/>
      <c r="E906" s="223"/>
      <c r="F906" s="223"/>
      <c r="G906" s="223"/>
      <c r="H906" s="223"/>
      <c r="I906" s="223"/>
      <c r="J906" s="223"/>
      <c r="K906" s="223"/>
      <c r="L906" s="223"/>
      <c r="M906" s="223"/>
      <c r="N906" s="223"/>
      <c r="O906" s="223"/>
      <c r="P906" s="223"/>
      <c r="Q906" s="223"/>
      <c r="R906" s="223"/>
      <c r="S906" s="223"/>
      <c r="T906" s="223"/>
      <c r="U906" s="223"/>
      <c r="V906" s="223"/>
      <c r="W906" s="223"/>
      <c r="X906" s="223"/>
      <c r="Y906" s="223"/>
      <c r="Z906" s="223"/>
    </row>
    <row r="907" ht="14.25" customHeight="1">
      <c r="A907" s="223"/>
      <c r="B907" s="223"/>
      <c r="C907" s="223"/>
      <c r="D907" s="223"/>
      <c r="E907" s="223"/>
      <c r="F907" s="223"/>
      <c r="G907" s="223"/>
      <c r="H907" s="223"/>
      <c r="I907" s="223"/>
      <c r="J907" s="223"/>
      <c r="K907" s="223"/>
      <c r="L907" s="223"/>
      <c r="M907" s="223"/>
      <c r="N907" s="223"/>
      <c r="O907" s="223"/>
      <c r="P907" s="223"/>
      <c r="Q907" s="223"/>
      <c r="R907" s="223"/>
      <c r="S907" s="223"/>
      <c r="T907" s="223"/>
      <c r="U907" s="223"/>
      <c r="V907" s="223"/>
      <c r="W907" s="223"/>
      <c r="X907" s="223"/>
      <c r="Y907" s="223"/>
      <c r="Z907" s="223"/>
    </row>
    <row r="908" ht="14.25" customHeight="1">
      <c r="A908" s="223"/>
      <c r="B908" s="223"/>
      <c r="C908" s="223"/>
      <c r="D908" s="223"/>
      <c r="E908" s="223"/>
      <c r="F908" s="223"/>
      <c r="G908" s="223"/>
      <c r="H908" s="223"/>
      <c r="I908" s="223"/>
      <c r="J908" s="223"/>
      <c r="K908" s="223"/>
      <c r="L908" s="223"/>
      <c r="M908" s="223"/>
      <c r="N908" s="223"/>
      <c r="O908" s="223"/>
      <c r="P908" s="223"/>
      <c r="Q908" s="223"/>
      <c r="R908" s="223"/>
      <c r="S908" s="223"/>
      <c r="T908" s="223"/>
      <c r="U908" s="223"/>
      <c r="V908" s="223"/>
      <c r="W908" s="223"/>
      <c r="X908" s="223"/>
      <c r="Y908" s="223"/>
      <c r="Z908" s="223"/>
    </row>
    <row r="909" ht="14.25" customHeight="1">
      <c r="A909" s="223"/>
      <c r="B909" s="223"/>
      <c r="C909" s="223"/>
      <c r="D909" s="223"/>
      <c r="E909" s="223"/>
      <c r="F909" s="223"/>
      <c r="G909" s="223"/>
      <c r="H909" s="223"/>
      <c r="I909" s="223"/>
      <c r="J909" s="223"/>
      <c r="K909" s="223"/>
      <c r="L909" s="223"/>
      <c r="M909" s="223"/>
      <c r="N909" s="223"/>
      <c r="O909" s="223"/>
      <c r="P909" s="223"/>
      <c r="Q909" s="223"/>
      <c r="R909" s="223"/>
      <c r="S909" s="223"/>
      <c r="T909" s="223"/>
      <c r="U909" s="223"/>
      <c r="V909" s="223"/>
      <c r="W909" s="223"/>
      <c r="X909" s="223"/>
      <c r="Y909" s="223"/>
      <c r="Z909" s="223"/>
    </row>
    <row r="910" ht="14.25" customHeight="1">
      <c r="A910" s="223"/>
      <c r="B910" s="223"/>
      <c r="C910" s="223"/>
      <c r="D910" s="223"/>
      <c r="E910" s="223"/>
      <c r="F910" s="223"/>
      <c r="G910" s="223"/>
      <c r="H910" s="223"/>
      <c r="I910" s="223"/>
      <c r="J910" s="223"/>
      <c r="K910" s="223"/>
      <c r="L910" s="223"/>
      <c r="M910" s="223"/>
      <c r="N910" s="223"/>
      <c r="O910" s="223"/>
      <c r="P910" s="223"/>
      <c r="Q910" s="223"/>
      <c r="R910" s="223"/>
      <c r="S910" s="223"/>
      <c r="T910" s="223"/>
      <c r="U910" s="223"/>
      <c r="V910" s="223"/>
      <c r="W910" s="223"/>
      <c r="X910" s="223"/>
      <c r="Y910" s="223"/>
      <c r="Z910" s="223"/>
    </row>
    <row r="911" ht="14.25" customHeight="1">
      <c r="A911" s="223"/>
      <c r="B911" s="223"/>
      <c r="C911" s="223"/>
      <c r="D911" s="223"/>
      <c r="E911" s="223"/>
      <c r="F911" s="223"/>
      <c r="G911" s="223"/>
      <c r="H911" s="223"/>
      <c r="I911" s="223"/>
      <c r="J911" s="223"/>
      <c r="K911" s="223"/>
      <c r="L911" s="223"/>
      <c r="M911" s="223"/>
      <c r="N911" s="223"/>
      <c r="O911" s="223"/>
      <c r="P911" s="223"/>
      <c r="Q911" s="223"/>
      <c r="R911" s="223"/>
      <c r="S911" s="223"/>
      <c r="T911" s="223"/>
      <c r="U911" s="223"/>
      <c r="V911" s="223"/>
      <c r="W911" s="223"/>
      <c r="X911" s="223"/>
      <c r="Y911" s="223"/>
      <c r="Z911" s="223"/>
    </row>
    <row r="912" ht="14.25" customHeight="1">
      <c r="A912" s="223"/>
      <c r="B912" s="223"/>
      <c r="C912" s="223"/>
      <c r="D912" s="223"/>
      <c r="E912" s="223"/>
      <c r="F912" s="223"/>
      <c r="G912" s="223"/>
      <c r="H912" s="223"/>
      <c r="I912" s="223"/>
      <c r="J912" s="223"/>
      <c r="K912" s="223"/>
      <c r="L912" s="223"/>
      <c r="M912" s="223"/>
      <c r="N912" s="223"/>
      <c r="O912" s="223"/>
      <c r="P912" s="223"/>
      <c r="Q912" s="223"/>
      <c r="R912" s="223"/>
      <c r="S912" s="223"/>
      <c r="T912" s="223"/>
      <c r="U912" s="223"/>
      <c r="V912" s="223"/>
      <c r="W912" s="223"/>
      <c r="X912" s="223"/>
      <c r="Y912" s="223"/>
      <c r="Z912" s="223"/>
    </row>
    <row r="913" ht="14.25" customHeight="1">
      <c r="A913" s="223"/>
      <c r="B913" s="223"/>
      <c r="C913" s="223"/>
      <c r="D913" s="223"/>
      <c r="E913" s="223"/>
      <c r="F913" s="223"/>
      <c r="G913" s="223"/>
      <c r="H913" s="223"/>
      <c r="I913" s="223"/>
      <c r="J913" s="223"/>
      <c r="K913" s="223"/>
      <c r="L913" s="223"/>
      <c r="M913" s="223"/>
      <c r="N913" s="223"/>
      <c r="O913" s="223"/>
      <c r="P913" s="223"/>
      <c r="Q913" s="223"/>
      <c r="R913" s="223"/>
      <c r="S913" s="223"/>
      <c r="T913" s="223"/>
      <c r="U913" s="223"/>
      <c r="V913" s="223"/>
      <c r="W913" s="223"/>
      <c r="X913" s="223"/>
      <c r="Y913" s="223"/>
      <c r="Z913" s="223"/>
    </row>
    <row r="914" ht="14.25" customHeight="1">
      <c r="A914" s="223"/>
      <c r="B914" s="223"/>
      <c r="C914" s="223"/>
      <c r="D914" s="223"/>
      <c r="E914" s="223"/>
      <c r="F914" s="223"/>
      <c r="G914" s="223"/>
      <c r="H914" s="223"/>
      <c r="I914" s="223"/>
      <c r="J914" s="223"/>
      <c r="K914" s="223"/>
      <c r="L914" s="223"/>
      <c r="M914" s="223"/>
      <c r="N914" s="223"/>
      <c r="O914" s="223"/>
      <c r="P914" s="223"/>
      <c r="Q914" s="223"/>
      <c r="R914" s="223"/>
      <c r="S914" s="223"/>
      <c r="T914" s="223"/>
      <c r="U914" s="223"/>
      <c r="V914" s="223"/>
      <c r="W914" s="223"/>
      <c r="X914" s="223"/>
      <c r="Y914" s="223"/>
      <c r="Z914" s="223"/>
    </row>
    <row r="915" ht="14.25" customHeight="1">
      <c r="A915" s="223"/>
      <c r="B915" s="223"/>
      <c r="C915" s="223"/>
      <c r="D915" s="223"/>
      <c r="E915" s="223"/>
      <c r="F915" s="223"/>
      <c r="G915" s="223"/>
      <c r="H915" s="223"/>
      <c r="I915" s="223"/>
      <c r="J915" s="223"/>
      <c r="K915" s="223"/>
      <c r="L915" s="223"/>
      <c r="M915" s="223"/>
      <c r="N915" s="223"/>
      <c r="O915" s="223"/>
      <c r="P915" s="223"/>
      <c r="Q915" s="223"/>
      <c r="R915" s="223"/>
      <c r="S915" s="223"/>
      <c r="T915" s="223"/>
      <c r="U915" s="223"/>
      <c r="V915" s="223"/>
      <c r="W915" s="223"/>
      <c r="X915" s="223"/>
      <c r="Y915" s="223"/>
      <c r="Z915" s="223"/>
    </row>
    <row r="916" ht="14.25" customHeight="1">
      <c r="A916" s="223"/>
      <c r="B916" s="223"/>
      <c r="C916" s="223"/>
      <c r="D916" s="223"/>
      <c r="E916" s="223"/>
      <c r="F916" s="223"/>
      <c r="G916" s="223"/>
      <c r="H916" s="223"/>
      <c r="I916" s="223"/>
      <c r="J916" s="223"/>
      <c r="K916" s="223"/>
      <c r="L916" s="223"/>
      <c r="M916" s="223"/>
      <c r="N916" s="223"/>
      <c r="O916" s="223"/>
      <c r="P916" s="223"/>
      <c r="Q916" s="223"/>
      <c r="R916" s="223"/>
      <c r="S916" s="223"/>
      <c r="T916" s="223"/>
      <c r="U916" s="223"/>
      <c r="V916" s="223"/>
      <c r="W916" s="223"/>
      <c r="X916" s="223"/>
      <c r="Y916" s="223"/>
      <c r="Z916" s="223"/>
    </row>
    <row r="917" ht="14.25" customHeight="1">
      <c r="A917" s="223"/>
      <c r="B917" s="223"/>
      <c r="C917" s="223"/>
      <c r="D917" s="223"/>
      <c r="E917" s="223"/>
      <c r="F917" s="223"/>
      <c r="G917" s="223"/>
      <c r="H917" s="223"/>
      <c r="I917" s="223"/>
      <c r="J917" s="223"/>
      <c r="K917" s="223"/>
      <c r="L917" s="223"/>
      <c r="M917" s="223"/>
      <c r="N917" s="223"/>
      <c r="O917" s="223"/>
      <c r="P917" s="223"/>
      <c r="Q917" s="223"/>
      <c r="R917" s="223"/>
      <c r="S917" s="223"/>
      <c r="T917" s="223"/>
      <c r="U917" s="223"/>
      <c r="V917" s="223"/>
      <c r="W917" s="223"/>
      <c r="X917" s="223"/>
      <c r="Y917" s="223"/>
      <c r="Z917" s="223"/>
    </row>
    <row r="918" ht="14.25" customHeight="1">
      <c r="A918" s="223"/>
      <c r="B918" s="223"/>
      <c r="C918" s="223"/>
      <c r="D918" s="223"/>
      <c r="E918" s="223"/>
      <c r="F918" s="223"/>
      <c r="G918" s="223"/>
      <c r="H918" s="223"/>
      <c r="I918" s="223"/>
      <c r="J918" s="223"/>
      <c r="K918" s="223"/>
      <c r="L918" s="223"/>
      <c r="M918" s="223"/>
      <c r="N918" s="223"/>
      <c r="O918" s="223"/>
      <c r="P918" s="223"/>
      <c r="Q918" s="223"/>
      <c r="R918" s="223"/>
      <c r="S918" s="223"/>
      <c r="T918" s="223"/>
      <c r="U918" s="223"/>
      <c r="V918" s="223"/>
      <c r="W918" s="223"/>
      <c r="X918" s="223"/>
      <c r="Y918" s="223"/>
      <c r="Z918" s="223"/>
    </row>
    <row r="919" ht="14.25" customHeight="1">
      <c r="A919" s="223"/>
      <c r="B919" s="223"/>
      <c r="C919" s="223"/>
      <c r="D919" s="223"/>
      <c r="E919" s="223"/>
      <c r="F919" s="223"/>
      <c r="G919" s="223"/>
      <c r="H919" s="223"/>
      <c r="I919" s="223"/>
      <c r="J919" s="223"/>
      <c r="K919" s="223"/>
      <c r="L919" s="223"/>
      <c r="M919" s="223"/>
      <c r="N919" s="223"/>
      <c r="O919" s="223"/>
      <c r="P919" s="223"/>
      <c r="Q919" s="223"/>
      <c r="R919" s="223"/>
      <c r="S919" s="223"/>
      <c r="T919" s="223"/>
      <c r="U919" s="223"/>
      <c r="V919" s="223"/>
      <c r="W919" s="223"/>
      <c r="X919" s="223"/>
      <c r="Y919" s="223"/>
      <c r="Z919" s="223"/>
    </row>
    <row r="920" ht="14.25" customHeight="1">
      <c r="A920" s="223"/>
      <c r="B920" s="223"/>
      <c r="C920" s="223"/>
      <c r="D920" s="223"/>
      <c r="E920" s="223"/>
      <c r="F920" s="223"/>
      <c r="G920" s="223"/>
      <c r="H920" s="223"/>
      <c r="I920" s="223"/>
      <c r="J920" s="223"/>
      <c r="K920" s="223"/>
      <c r="L920" s="223"/>
      <c r="M920" s="223"/>
      <c r="N920" s="223"/>
      <c r="O920" s="223"/>
      <c r="P920" s="223"/>
      <c r="Q920" s="223"/>
      <c r="R920" s="223"/>
      <c r="S920" s="223"/>
      <c r="T920" s="223"/>
      <c r="U920" s="223"/>
      <c r="V920" s="223"/>
      <c r="W920" s="223"/>
      <c r="X920" s="223"/>
      <c r="Y920" s="223"/>
      <c r="Z920" s="223"/>
    </row>
    <row r="921" ht="14.25" customHeight="1">
      <c r="A921" s="223"/>
      <c r="B921" s="223"/>
      <c r="C921" s="223"/>
      <c r="D921" s="223"/>
      <c r="E921" s="223"/>
      <c r="F921" s="223"/>
      <c r="G921" s="223"/>
      <c r="H921" s="223"/>
      <c r="I921" s="223"/>
      <c r="J921" s="223"/>
      <c r="K921" s="223"/>
      <c r="L921" s="223"/>
      <c r="M921" s="223"/>
      <c r="N921" s="223"/>
      <c r="O921" s="223"/>
      <c r="P921" s="223"/>
      <c r="Q921" s="223"/>
      <c r="R921" s="223"/>
      <c r="S921" s="223"/>
      <c r="T921" s="223"/>
      <c r="U921" s="223"/>
      <c r="V921" s="223"/>
      <c r="W921" s="223"/>
      <c r="X921" s="223"/>
      <c r="Y921" s="223"/>
      <c r="Z921" s="223"/>
    </row>
    <row r="922" ht="14.25" customHeight="1">
      <c r="A922" s="223"/>
      <c r="B922" s="223"/>
      <c r="C922" s="223"/>
      <c r="D922" s="223"/>
      <c r="E922" s="223"/>
      <c r="F922" s="223"/>
      <c r="G922" s="223"/>
      <c r="H922" s="223"/>
      <c r="I922" s="223"/>
      <c r="J922" s="223"/>
      <c r="K922" s="223"/>
      <c r="L922" s="223"/>
      <c r="M922" s="223"/>
      <c r="N922" s="223"/>
      <c r="O922" s="223"/>
      <c r="P922" s="223"/>
      <c r="Q922" s="223"/>
      <c r="R922" s="223"/>
      <c r="S922" s="223"/>
      <c r="T922" s="223"/>
      <c r="U922" s="223"/>
      <c r="V922" s="223"/>
      <c r="W922" s="223"/>
      <c r="X922" s="223"/>
      <c r="Y922" s="223"/>
      <c r="Z922" s="223"/>
    </row>
    <row r="923" ht="14.25" customHeight="1">
      <c r="A923" s="223"/>
      <c r="B923" s="223"/>
      <c r="C923" s="223"/>
      <c r="D923" s="223"/>
      <c r="E923" s="223"/>
      <c r="F923" s="223"/>
      <c r="G923" s="223"/>
      <c r="H923" s="223"/>
      <c r="I923" s="223"/>
      <c r="J923" s="223"/>
      <c r="K923" s="223"/>
      <c r="L923" s="223"/>
      <c r="M923" s="223"/>
      <c r="N923" s="223"/>
      <c r="O923" s="223"/>
      <c r="P923" s="223"/>
      <c r="Q923" s="223"/>
      <c r="R923" s="223"/>
      <c r="S923" s="223"/>
      <c r="T923" s="223"/>
      <c r="U923" s="223"/>
      <c r="V923" s="223"/>
      <c r="W923" s="223"/>
      <c r="X923" s="223"/>
      <c r="Y923" s="223"/>
      <c r="Z923" s="223"/>
    </row>
    <row r="924" ht="14.25" customHeight="1">
      <c r="A924" s="223"/>
      <c r="B924" s="223"/>
      <c r="C924" s="223"/>
      <c r="D924" s="223"/>
      <c r="E924" s="223"/>
      <c r="F924" s="223"/>
      <c r="G924" s="223"/>
      <c r="H924" s="223"/>
      <c r="I924" s="223"/>
      <c r="J924" s="223"/>
      <c r="K924" s="223"/>
      <c r="L924" s="223"/>
      <c r="M924" s="223"/>
      <c r="N924" s="223"/>
      <c r="O924" s="223"/>
      <c r="P924" s="223"/>
      <c r="Q924" s="223"/>
      <c r="R924" s="223"/>
      <c r="S924" s="223"/>
      <c r="T924" s="223"/>
      <c r="U924" s="223"/>
      <c r="V924" s="223"/>
      <c r="W924" s="223"/>
      <c r="X924" s="223"/>
      <c r="Y924" s="223"/>
      <c r="Z924" s="223"/>
    </row>
    <row r="925" ht="14.25" customHeight="1">
      <c r="A925" s="223"/>
      <c r="B925" s="223"/>
      <c r="C925" s="223"/>
      <c r="D925" s="223"/>
      <c r="E925" s="223"/>
      <c r="F925" s="223"/>
      <c r="G925" s="223"/>
      <c r="H925" s="223"/>
      <c r="I925" s="223"/>
      <c r="J925" s="223"/>
      <c r="K925" s="223"/>
      <c r="L925" s="223"/>
      <c r="M925" s="223"/>
      <c r="N925" s="223"/>
      <c r="O925" s="223"/>
      <c r="P925" s="223"/>
      <c r="Q925" s="223"/>
      <c r="R925" s="223"/>
      <c r="S925" s="223"/>
      <c r="T925" s="223"/>
      <c r="U925" s="223"/>
      <c r="V925" s="223"/>
      <c r="W925" s="223"/>
      <c r="X925" s="223"/>
      <c r="Y925" s="223"/>
      <c r="Z925" s="223"/>
    </row>
    <row r="926" ht="14.25" customHeight="1">
      <c r="A926" s="223"/>
      <c r="B926" s="223"/>
      <c r="C926" s="223"/>
      <c r="D926" s="223"/>
      <c r="E926" s="223"/>
      <c r="F926" s="223"/>
      <c r="G926" s="223"/>
      <c r="H926" s="223"/>
      <c r="I926" s="223"/>
      <c r="J926" s="223"/>
      <c r="K926" s="223"/>
      <c r="L926" s="223"/>
      <c r="M926" s="223"/>
      <c r="N926" s="223"/>
      <c r="O926" s="223"/>
      <c r="P926" s="223"/>
      <c r="Q926" s="223"/>
      <c r="R926" s="223"/>
      <c r="S926" s="223"/>
      <c r="T926" s="223"/>
      <c r="U926" s="223"/>
      <c r="V926" s="223"/>
      <c r="W926" s="223"/>
      <c r="X926" s="223"/>
      <c r="Y926" s="223"/>
      <c r="Z926" s="223"/>
    </row>
    <row r="927" ht="14.25" customHeight="1">
      <c r="A927" s="223"/>
      <c r="B927" s="223"/>
      <c r="C927" s="223"/>
      <c r="D927" s="223"/>
      <c r="E927" s="223"/>
      <c r="F927" s="223"/>
      <c r="G927" s="223"/>
      <c r="H927" s="223"/>
      <c r="I927" s="223"/>
      <c r="J927" s="223"/>
      <c r="K927" s="223"/>
      <c r="L927" s="223"/>
      <c r="M927" s="223"/>
      <c r="N927" s="223"/>
      <c r="O927" s="223"/>
      <c r="P927" s="223"/>
      <c r="Q927" s="223"/>
      <c r="R927" s="223"/>
      <c r="S927" s="223"/>
      <c r="T927" s="223"/>
      <c r="U927" s="223"/>
      <c r="V927" s="223"/>
      <c r="W927" s="223"/>
      <c r="X927" s="223"/>
      <c r="Y927" s="223"/>
      <c r="Z927" s="223"/>
    </row>
    <row r="928" ht="14.25" customHeight="1">
      <c r="A928" s="223"/>
      <c r="B928" s="223"/>
      <c r="C928" s="223"/>
      <c r="D928" s="223"/>
      <c r="E928" s="223"/>
      <c r="F928" s="223"/>
      <c r="G928" s="223"/>
      <c r="H928" s="223"/>
      <c r="I928" s="223"/>
      <c r="J928" s="223"/>
      <c r="K928" s="223"/>
      <c r="L928" s="223"/>
      <c r="M928" s="223"/>
      <c r="N928" s="223"/>
      <c r="O928" s="223"/>
      <c r="P928" s="223"/>
      <c r="Q928" s="223"/>
      <c r="R928" s="223"/>
      <c r="S928" s="223"/>
      <c r="T928" s="223"/>
      <c r="U928" s="223"/>
      <c r="V928" s="223"/>
      <c r="W928" s="223"/>
      <c r="X928" s="223"/>
      <c r="Y928" s="223"/>
      <c r="Z928" s="223"/>
    </row>
    <row r="929" ht="14.25" customHeight="1">
      <c r="A929" s="223"/>
      <c r="B929" s="223"/>
      <c r="C929" s="223"/>
      <c r="D929" s="223"/>
      <c r="E929" s="223"/>
      <c r="F929" s="223"/>
      <c r="G929" s="223"/>
      <c r="H929" s="223"/>
      <c r="I929" s="223"/>
      <c r="J929" s="223"/>
      <c r="K929" s="223"/>
      <c r="L929" s="223"/>
      <c r="M929" s="223"/>
      <c r="N929" s="223"/>
      <c r="O929" s="223"/>
      <c r="P929" s="223"/>
      <c r="Q929" s="223"/>
      <c r="R929" s="223"/>
      <c r="S929" s="223"/>
      <c r="T929" s="223"/>
      <c r="U929" s="223"/>
      <c r="V929" s="223"/>
      <c r="W929" s="223"/>
      <c r="X929" s="223"/>
      <c r="Y929" s="223"/>
      <c r="Z929" s="223"/>
    </row>
    <row r="930" ht="14.25" customHeight="1">
      <c r="A930" s="223"/>
      <c r="B930" s="223"/>
      <c r="C930" s="223"/>
      <c r="D930" s="223"/>
      <c r="E930" s="223"/>
      <c r="F930" s="223"/>
      <c r="G930" s="223"/>
      <c r="H930" s="223"/>
      <c r="I930" s="223"/>
      <c r="J930" s="223"/>
      <c r="K930" s="223"/>
      <c r="L930" s="223"/>
      <c r="M930" s="223"/>
      <c r="N930" s="223"/>
      <c r="O930" s="223"/>
      <c r="P930" s="223"/>
      <c r="Q930" s="223"/>
      <c r="R930" s="223"/>
      <c r="S930" s="223"/>
      <c r="T930" s="223"/>
      <c r="U930" s="223"/>
      <c r="V930" s="223"/>
      <c r="W930" s="223"/>
      <c r="X930" s="223"/>
      <c r="Y930" s="223"/>
      <c r="Z930" s="223"/>
    </row>
    <row r="931" ht="14.25" customHeight="1">
      <c r="A931" s="223"/>
      <c r="B931" s="223"/>
      <c r="C931" s="223"/>
      <c r="D931" s="223"/>
      <c r="E931" s="223"/>
      <c r="F931" s="223"/>
      <c r="G931" s="223"/>
      <c r="H931" s="223"/>
      <c r="I931" s="223"/>
      <c r="J931" s="223"/>
      <c r="K931" s="223"/>
      <c r="L931" s="223"/>
      <c r="M931" s="223"/>
      <c r="N931" s="223"/>
      <c r="O931" s="223"/>
      <c r="P931" s="223"/>
      <c r="Q931" s="223"/>
      <c r="R931" s="223"/>
      <c r="S931" s="223"/>
      <c r="T931" s="223"/>
      <c r="U931" s="223"/>
      <c r="V931" s="223"/>
      <c r="W931" s="223"/>
      <c r="X931" s="223"/>
      <c r="Y931" s="223"/>
      <c r="Z931" s="223"/>
    </row>
    <row r="932" ht="14.25" customHeight="1">
      <c r="A932" s="223"/>
      <c r="B932" s="223"/>
      <c r="C932" s="223"/>
      <c r="D932" s="223"/>
      <c r="E932" s="223"/>
      <c r="F932" s="223"/>
      <c r="G932" s="223"/>
      <c r="H932" s="223"/>
      <c r="I932" s="223"/>
      <c r="J932" s="223"/>
      <c r="K932" s="223"/>
      <c r="L932" s="223"/>
      <c r="M932" s="223"/>
      <c r="N932" s="223"/>
      <c r="O932" s="223"/>
      <c r="P932" s="223"/>
      <c r="Q932" s="223"/>
      <c r="R932" s="223"/>
      <c r="S932" s="223"/>
      <c r="T932" s="223"/>
      <c r="U932" s="223"/>
      <c r="V932" s="223"/>
      <c r="W932" s="223"/>
      <c r="X932" s="223"/>
      <c r="Y932" s="223"/>
      <c r="Z932" s="223"/>
    </row>
    <row r="933" ht="14.25" customHeight="1">
      <c r="A933" s="223"/>
      <c r="B933" s="223"/>
      <c r="C933" s="223"/>
      <c r="D933" s="223"/>
      <c r="E933" s="223"/>
      <c r="F933" s="223"/>
      <c r="G933" s="223"/>
      <c r="H933" s="223"/>
      <c r="I933" s="223"/>
      <c r="J933" s="223"/>
      <c r="K933" s="223"/>
      <c r="L933" s="223"/>
      <c r="M933" s="223"/>
      <c r="N933" s="223"/>
      <c r="O933" s="223"/>
      <c r="P933" s="223"/>
      <c r="Q933" s="223"/>
      <c r="R933" s="223"/>
      <c r="S933" s="223"/>
      <c r="T933" s="223"/>
      <c r="U933" s="223"/>
      <c r="V933" s="223"/>
      <c r="W933" s="223"/>
      <c r="X933" s="223"/>
      <c r="Y933" s="223"/>
      <c r="Z933" s="223"/>
    </row>
    <row r="934" ht="14.25" customHeight="1">
      <c r="A934" s="223"/>
      <c r="B934" s="223"/>
      <c r="C934" s="223"/>
      <c r="D934" s="223"/>
      <c r="E934" s="223"/>
      <c r="F934" s="223"/>
      <c r="G934" s="223"/>
      <c r="H934" s="223"/>
      <c r="I934" s="223"/>
      <c r="J934" s="223"/>
      <c r="K934" s="223"/>
      <c r="L934" s="223"/>
      <c r="M934" s="223"/>
      <c r="N934" s="223"/>
      <c r="O934" s="223"/>
      <c r="P934" s="223"/>
      <c r="Q934" s="223"/>
      <c r="R934" s="223"/>
      <c r="S934" s="223"/>
      <c r="T934" s="223"/>
      <c r="U934" s="223"/>
      <c r="V934" s="223"/>
      <c r="W934" s="223"/>
      <c r="X934" s="223"/>
      <c r="Y934" s="223"/>
      <c r="Z934" s="223"/>
    </row>
    <row r="935" ht="14.25" customHeight="1">
      <c r="A935" s="223"/>
      <c r="B935" s="223"/>
      <c r="C935" s="223"/>
      <c r="D935" s="223"/>
      <c r="E935" s="223"/>
      <c r="F935" s="223"/>
      <c r="G935" s="223"/>
      <c r="H935" s="223"/>
      <c r="I935" s="223"/>
      <c r="J935" s="223"/>
      <c r="K935" s="223"/>
      <c r="L935" s="223"/>
      <c r="M935" s="223"/>
      <c r="N935" s="223"/>
      <c r="O935" s="223"/>
      <c r="P935" s="223"/>
      <c r="Q935" s="223"/>
      <c r="R935" s="223"/>
      <c r="S935" s="223"/>
      <c r="T935" s="223"/>
      <c r="U935" s="223"/>
      <c r="V935" s="223"/>
      <c r="W935" s="223"/>
      <c r="X935" s="223"/>
      <c r="Y935" s="223"/>
      <c r="Z935" s="223"/>
    </row>
    <row r="936" ht="14.25" customHeight="1">
      <c r="A936" s="223"/>
      <c r="B936" s="223"/>
      <c r="C936" s="223"/>
      <c r="D936" s="223"/>
      <c r="E936" s="223"/>
      <c r="F936" s="223"/>
      <c r="G936" s="223"/>
      <c r="H936" s="223"/>
      <c r="I936" s="223"/>
      <c r="J936" s="223"/>
      <c r="K936" s="223"/>
      <c r="L936" s="223"/>
      <c r="M936" s="223"/>
      <c r="N936" s="223"/>
      <c r="O936" s="223"/>
      <c r="P936" s="223"/>
      <c r="Q936" s="223"/>
      <c r="R936" s="223"/>
      <c r="S936" s="223"/>
      <c r="T936" s="223"/>
      <c r="U936" s="223"/>
      <c r="V936" s="223"/>
      <c r="W936" s="223"/>
      <c r="X936" s="223"/>
      <c r="Y936" s="223"/>
      <c r="Z936" s="223"/>
    </row>
    <row r="937" ht="14.25" customHeight="1">
      <c r="A937" s="223"/>
      <c r="B937" s="223"/>
      <c r="C937" s="223"/>
      <c r="D937" s="223"/>
      <c r="E937" s="223"/>
      <c r="F937" s="223"/>
      <c r="G937" s="223"/>
      <c r="H937" s="223"/>
      <c r="I937" s="223"/>
      <c r="J937" s="223"/>
      <c r="K937" s="223"/>
      <c r="L937" s="223"/>
      <c r="M937" s="223"/>
      <c r="N937" s="223"/>
      <c r="O937" s="223"/>
      <c r="P937" s="223"/>
      <c r="Q937" s="223"/>
      <c r="R937" s="223"/>
      <c r="S937" s="223"/>
      <c r="T937" s="223"/>
      <c r="U937" s="223"/>
      <c r="V937" s="223"/>
      <c r="W937" s="223"/>
      <c r="X937" s="223"/>
      <c r="Y937" s="223"/>
      <c r="Z937" s="223"/>
    </row>
    <row r="938" ht="14.25" customHeight="1">
      <c r="A938" s="223"/>
      <c r="B938" s="223"/>
      <c r="C938" s="223"/>
      <c r="D938" s="223"/>
      <c r="E938" s="223"/>
      <c r="F938" s="223"/>
      <c r="G938" s="223"/>
      <c r="H938" s="223"/>
      <c r="I938" s="223"/>
      <c r="J938" s="223"/>
      <c r="K938" s="223"/>
      <c r="L938" s="223"/>
      <c r="M938" s="223"/>
      <c r="N938" s="223"/>
      <c r="O938" s="223"/>
      <c r="P938" s="223"/>
      <c r="Q938" s="223"/>
      <c r="R938" s="223"/>
      <c r="S938" s="223"/>
      <c r="T938" s="223"/>
      <c r="U938" s="223"/>
      <c r="V938" s="223"/>
      <c r="W938" s="223"/>
      <c r="X938" s="223"/>
      <c r="Y938" s="223"/>
      <c r="Z938" s="223"/>
    </row>
    <row r="939" ht="14.25" customHeight="1">
      <c r="A939" s="223"/>
      <c r="B939" s="223"/>
      <c r="C939" s="223"/>
      <c r="D939" s="223"/>
      <c r="E939" s="223"/>
      <c r="F939" s="223"/>
      <c r="G939" s="223"/>
      <c r="H939" s="223"/>
      <c r="I939" s="223"/>
      <c r="J939" s="223"/>
      <c r="K939" s="223"/>
      <c r="L939" s="223"/>
      <c r="M939" s="223"/>
      <c r="N939" s="223"/>
      <c r="O939" s="223"/>
      <c r="P939" s="223"/>
      <c r="Q939" s="223"/>
      <c r="R939" s="223"/>
      <c r="S939" s="223"/>
      <c r="T939" s="223"/>
      <c r="U939" s="223"/>
      <c r="V939" s="223"/>
      <c r="W939" s="223"/>
      <c r="X939" s="223"/>
      <c r="Y939" s="223"/>
      <c r="Z939" s="223"/>
    </row>
    <row r="940" ht="14.25" customHeight="1">
      <c r="A940" s="223"/>
      <c r="B940" s="223"/>
      <c r="C940" s="223"/>
      <c r="D940" s="223"/>
      <c r="E940" s="223"/>
      <c r="F940" s="223"/>
      <c r="G940" s="223"/>
      <c r="H940" s="223"/>
      <c r="I940" s="223"/>
      <c r="J940" s="223"/>
      <c r="K940" s="223"/>
      <c r="L940" s="223"/>
      <c r="M940" s="223"/>
      <c r="N940" s="223"/>
      <c r="O940" s="223"/>
      <c r="P940" s="223"/>
      <c r="Q940" s="223"/>
      <c r="R940" s="223"/>
      <c r="S940" s="223"/>
      <c r="T940" s="223"/>
      <c r="U940" s="223"/>
      <c r="V940" s="223"/>
      <c r="W940" s="223"/>
      <c r="X940" s="223"/>
      <c r="Y940" s="223"/>
      <c r="Z940" s="223"/>
    </row>
    <row r="941" ht="14.25" customHeight="1">
      <c r="A941" s="223"/>
      <c r="B941" s="223"/>
      <c r="C941" s="223"/>
      <c r="D941" s="223"/>
      <c r="E941" s="223"/>
      <c r="F941" s="223"/>
      <c r="G941" s="223"/>
      <c r="H941" s="223"/>
      <c r="I941" s="223"/>
      <c r="J941" s="223"/>
      <c r="K941" s="223"/>
      <c r="L941" s="223"/>
      <c r="M941" s="223"/>
      <c r="N941" s="223"/>
      <c r="O941" s="223"/>
      <c r="P941" s="223"/>
      <c r="Q941" s="223"/>
      <c r="R941" s="223"/>
      <c r="S941" s="223"/>
      <c r="T941" s="223"/>
      <c r="U941" s="223"/>
      <c r="V941" s="223"/>
      <c r="W941" s="223"/>
      <c r="X941" s="223"/>
      <c r="Y941" s="223"/>
      <c r="Z941" s="223"/>
    </row>
    <row r="942" ht="14.25" customHeight="1">
      <c r="A942" s="223"/>
      <c r="B942" s="223"/>
      <c r="C942" s="223"/>
      <c r="D942" s="223"/>
      <c r="E942" s="223"/>
      <c r="F942" s="223"/>
      <c r="G942" s="223"/>
      <c r="H942" s="223"/>
      <c r="I942" s="223"/>
      <c r="J942" s="223"/>
      <c r="K942" s="223"/>
      <c r="L942" s="223"/>
      <c r="M942" s="223"/>
      <c r="N942" s="223"/>
      <c r="O942" s="223"/>
      <c r="P942" s="223"/>
      <c r="Q942" s="223"/>
      <c r="R942" s="223"/>
      <c r="S942" s="223"/>
      <c r="T942" s="223"/>
      <c r="U942" s="223"/>
      <c r="V942" s="223"/>
      <c r="W942" s="223"/>
      <c r="X942" s="223"/>
      <c r="Y942" s="223"/>
      <c r="Z942" s="223"/>
    </row>
    <row r="943" ht="14.25" customHeight="1">
      <c r="A943" s="223"/>
      <c r="B943" s="223"/>
      <c r="C943" s="223"/>
      <c r="D943" s="223"/>
      <c r="E943" s="223"/>
      <c r="F943" s="223"/>
      <c r="G943" s="223"/>
      <c r="H943" s="223"/>
      <c r="I943" s="223"/>
      <c r="J943" s="223"/>
      <c r="K943" s="223"/>
      <c r="L943" s="223"/>
      <c r="M943" s="223"/>
      <c r="N943" s="223"/>
      <c r="O943" s="223"/>
      <c r="P943" s="223"/>
      <c r="Q943" s="223"/>
      <c r="R943" s="223"/>
      <c r="S943" s="223"/>
      <c r="T943" s="223"/>
      <c r="U943" s="223"/>
      <c r="V943" s="223"/>
      <c r="W943" s="223"/>
      <c r="X943" s="223"/>
      <c r="Y943" s="223"/>
      <c r="Z943" s="223"/>
    </row>
    <row r="944" ht="14.25" customHeight="1">
      <c r="A944" s="223"/>
      <c r="B944" s="223"/>
      <c r="C944" s="223"/>
      <c r="D944" s="223"/>
      <c r="E944" s="223"/>
      <c r="F944" s="223"/>
      <c r="G944" s="223"/>
      <c r="H944" s="223"/>
      <c r="I944" s="223"/>
      <c r="J944" s="223"/>
      <c r="K944" s="223"/>
      <c r="L944" s="223"/>
      <c r="M944" s="223"/>
      <c r="N944" s="223"/>
      <c r="O944" s="223"/>
      <c r="P944" s="223"/>
      <c r="Q944" s="223"/>
      <c r="R944" s="223"/>
      <c r="S944" s="223"/>
      <c r="T944" s="223"/>
      <c r="U944" s="223"/>
      <c r="V944" s="223"/>
      <c r="W944" s="223"/>
      <c r="X944" s="223"/>
      <c r="Y944" s="223"/>
      <c r="Z944" s="223"/>
    </row>
    <row r="945" ht="14.25" customHeight="1">
      <c r="A945" s="223"/>
      <c r="B945" s="223"/>
      <c r="C945" s="223"/>
      <c r="D945" s="223"/>
      <c r="E945" s="223"/>
      <c r="F945" s="223"/>
      <c r="G945" s="223"/>
      <c r="H945" s="223"/>
      <c r="I945" s="223"/>
      <c r="J945" s="223"/>
      <c r="K945" s="223"/>
      <c r="L945" s="223"/>
      <c r="M945" s="223"/>
      <c r="N945" s="223"/>
      <c r="O945" s="223"/>
      <c r="P945" s="223"/>
      <c r="Q945" s="223"/>
      <c r="R945" s="223"/>
      <c r="S945" s="223"/>
      <c r="T945" s="223"/>
      <c r="U945" s="223"/>
      <c r="V945" s="223"/>
      <c r="W945" s="223"/>
      <c r="X945" s="223"/>
      <c r="Y945" s="223"/>
      <c r="Z945" s="223"/>
    </row>
    <row r="946" ht="14.25" customHeight="1">
      <c r="A946" s="223"/>
      <c r="B946" s="223"/>
      <c r="C946" s="223"/>
      <c r="D946" s="223"/>
      <c r="E946" s="223"/>
      <c r="F946" s="223"/>
      <c r="G946" s="223"/>
      <c r="H946" s="223"/>
      <c r="I946" s="223"/>
      <c r="J946" s="223"/>
      <c r="K946" s="223"/>
      <c r="L946" s="223"/>
      <c r="M946" s="223"/>
      <c r="N946" s="223"/>
      <c r="O946" s="223"/>
      <c r="P946" s="223"/>
      <c r="Q946" s="223"/>
      <c r="R946" s="223"/>
      <c r="S946" s="223"/>
      <c r="T946" s="223"/>
      <c r="U946" s="223"/>
      <c r="V946" s="223"/>
      <c r="W946" s="223"/>
      <c r="X946" s="223"/>
      <c r="Y946" s="223"/>
      <c r="Z946" s="223"/>
    </row>
    <row r="947" ht="14.25" customHeight="1">
      <c r="A947" s="223"/>
      <c r="B947" s="223"/>
      <c r="C947" s="223"/>
      <c r="D947" s="223"/>
      <c r="E947" s="223"/>
      <c r="F947" s="223"/>
      <c r="G947" s="223"/>
      <c r="H947" s="223"/>
      <c r="I947" s="223"/>
      <c r="J947" s="223"/>
      <c r="K947" s="223"/>
      <c r="L947" s="223"/>
      <c r="M947" s="223"/>
      <c r="N947" s="223"/>
      <c r="O947" s="223"/>
      <c r="P947" s="223"/>
      <c r="Q947" s="223"/>
      <c r="R947" s="223"/>
      <c r="S947" s="223"/>
      <c r="T947" s="223"/>
      <c r="U947" s="223"/>
      <c r="V947" s="223"/>
      <c r="W947" s="223"/>
      <c r="X947" s="223"/>
      <c r="Y947" s="223"/>
      <c r="Z947" s="223"/>
    </row>
    <row r="948" ht="14.25" customHeight="1">
      <c r="A948" s="223"/>
      <c r="B948" s="223"/>
      <c r="C948" s="223"/>
      <c r="D948" s="223"/>
      <c r="E948" s="223"/>
      <c r="F948" s="223"/>
      <c r="G948" s="223"/>
      <c r="H948" s="223"/>
      <c r="I948" s="223"/>
      <c r="J948" s="223"/>
      <c r="K948" s="223"/>
      <c r="L948" s="223"/>
      <c r="M948" s="223"/>
      <c r="N948" s="223"/>
      <c r="O948" s="223"/>
      <c r="P948" s="223"/>
      <c r="Q948" s="223"/>
      <c r="R948" s="223"/>
      <c r="S948" s="223"/>
      <c r="T948" s="223"/>
      <c r="U948" s="223"/>
      <c r="V948" s="223"/>
      <c r="W948" s="223"/>
      <c r="X948" s="223"/>
      <c r="Y948" s="223"/>
      <c r="Z948" s="223"/>
    </row>
    <row r="949" ht="14.25" customHeight="1">
      <c r="A949" s="223"/>
      <c r="B949" s="223"/>
      <c r="C949" s="223"/>
      <c r="D949" s="223"/>
      <c r="E949" s="223"/>
      <c r="F949" s="223"/>
      <c r="G949" s="223"/>
      <c r="H949" s="223"/>
      <c r="I949" s="223"/>
      <c r="J949" s="223"/>
      <c r="K949" s="223"/>
      <c r="L949" s="223"/>
      <c r="M949" s="223"/>
      <c r="N949" s="223"/>
      <c r="O949" s="223"/>
      <c r="P949" s="223"/>
      <c r="Q949" s="223"/>
      <c r="R949" s="223"/>
      <c r="S949" s="223"/>
      <c r="T949" s="223"/>
      <c r="U949" s="223"/>
      <c r="V949" s="223"/>
      <c r="W949" s="223"/>
      <c r="X949" s="223"/>
      <c r="Y949" s="223"/>
      <c r="Z949" s="223"/>
    </row>
    <row r="950" ht="14.25" customHeight="1">
      <c r="A950" s="223"/>
      <c r="B950" s="223"/>
      <c r="C950" s="223"/>
      <c r="D950" s="223"/>
      <c r="E950" s="223"/>
      <c r="F950" s="223"/>
      <c r="G950" s="223"/>
      <c r="H950" s="223"/>
      <c r="I950" s="223"/>
      <c r="J950" s="223"/>
      <c r="K950" s="223"/>
      <c r="L950" s="223"/>
      <c r="M950" s="223"/>
      <c r="N950" s="223"/>
      <c r="O950" s="223"/>
      <c r="P950" s="223"/>
      <c r="Q950" s="223"/>
      <c r="R950" s="223"/>
      <c r="S950" s="223"/>
      <c r="T950" s="223"/>
      <c r="U950" s="223"/>
      <c r="V950" s="223"/>
      <c r="W950" s="223"/>
      <c r="X950" s="223"/>
      <c r="Y950" s="223"/>
      <c r="Z950" s="223"/>
    </row>
    <row r="951" ht="14.25" customHeight="1">
      <c r="A951" s="223"/>
      <c r="B951" s="223"/>
      <c r="C951" s="223"/>
      <c r="D951" s="223"/>
      <c r="E951" s="223"/>
      <c r="F951" s="223"/>
      <c r="G951" s="223"/>
      <c r="H951" s="223"/>
      <c r="I951" s="223"/>
      <c r="J951" s="223"/>
      <c r="K951" s="223"/>
      <c r="L951" s="223"/>
      <c r="M951" s="223"/>
      <c r="N951" s="223"/>
      <c r="O951" s="223"/>
      <c r="P951" s="223"/>
      <c r="Q951" s="223"/>
      <c r="R951" s="223"/>
      <c r="S951" s="223"/>
      <c r="T951" s="223"/>
      <c r="U951" s="223"/>
      <c r="V951" s="223"/>
      <c r="W951" s="223"/>
      <c r="X951" s="223"/>
      <c r="Y951" s="223"/>
      <c r="Z951" s="223"/>
    </row>
    <row r="952" ht="14.25" customHeight="1">
      <c r="A952" s="223"/>
      <c r="B952" s="223"/>
      <c r="C952" s="223"/>
      <c r="D952" s="223"/>
      <c r="E952" s="223"/>
      <c r="F952" s="223"/>
      <c r="G952" s="223"/>
      <c r="H952" s="223"/>
      <c r="I952" s="223"/>
      <c r="J952" s="223"/>
      <c r="K952" s="223"/>
      <c r="L952" s="223"/>
      <c r="M952" s="223"/>
      <c r="N952" s="223"/>
      <c r="O952" s="223"/>
      <c r="P952" s="223"/>
      <c r="Q952" s="223"/>
      <c r="R952" s="223"/>
      <c r="S952" s="223"/>
      <c r="T952" s="223"/>
      <c r="U952" s="223"/>
      <c r="V952" s="223"/>
      <c r="W952" s="223"/>
      <c r="X952" s="223"/>
      <c r="Y952" s="223"/>
      <c r="Z952" s="223"/>
    </row>
    <row r="953" ht="14.25" customHeight="1">
      <c r="A953" s="223"/>
      <c r="B953" s="223"/>
      <c r="C953" s="223"/>
      <c r="D953" s="223"/>
      <c r="E953" s="223"/>
      <c r="F953" s="223"/>
      <c r="G953" s="223"/>
      <c r="H953" s="223"/>
      <c r="I953" s="223"/>
      <c r="J953" s="223"/>
      <c r="K953" s="223"/>
      <c r="L953" s="223"/>
      <c r="M953" s="223"/>
      <c r="N953" s="223"/>
      <c r="O953" s="223"/>
      <c r="P953" s="223"/>
      <c r="Q953" s="223"/>
      <c r="R953" s="223"/>
      <c r="S953" s="223"/>
      <c r="T953" s="223"/>
      <c r="U953" s="223"/>
      <c r="V953" s="223"/>
      <c r="W953" s="223"/>
      <c r="X953" s="223"/>
      <c r="Y953" s="223"/>
      <c r="Z953" s="223"/>
    </row>
    <row r="954" ht="14.25" customHeight="1">
      <c r="A954" s="223"/>
      <c r="B954" s="223"/>
      <c r="C954" s="223"/>
      <c r="D954" s="223"/>
      <c r="E954" s="223"/>
      <c r="F954" s="223"/>
      <c r="G954" s="223"/>
      <c r="H954" s="223"/>
      <c r="I954" s="223"/>
      <c r="J954" s="223"/>
      <c r="K954" s="223"/>
      <c r="L954" s="223"/>
      <c r="M954" s="223"/>
      <c r="N954" s="223"/>
      <c r="O954" s="223"/>
      <c r="P954" s="223"/>
      <c r="Q954" s="223"/>
      <c r="R954" s="223"/>
      <c r="S954" s="223"/>
      <c r="T954" s="223"/>
      <c r="U954" s="223"/>
      <c r="V954" s="223"/>
      <c r="W954" s="223"/>
      <c r="X954" s="223"/>
      <c r="Y954" s="223"/>
      <c r="Z954" s="223"/>
    </row>
    <row r="955" ht="14.25" customHeight="1">
      <c r="A955" s="223"/>
      <c r="B955" s="223"/>
      <c r="C955" s="223"/>
      <c r="D955" s="223"/>
      <c r="E955" s="223"/>
      <c r="F955" s="223"/>
      <c r="G955" s="223"/>
      <c r="H955" s="223"/>
      <c r="I955" s="223"/>
      <c r="J955" s="223"/>
      <c r="K955" s="223"/>
      <c r="L955" s="223"/>
      <c r="M955" s="223"/>
      <c r="N955" s="223"/>
      <c r="O955" s="223"/>
      <c r="P955" s="223"/>
      <c r="Q955" s="223"/>
      <c r="R955" s="223"/>
      <c r="S955" s="223"/>
      <c r="T955" s="223"/>
      <c r="U955" s="223"/>
      <c r="V955" s="223"/>
      <c r="W955" s="223"/>
      <c r="X955" s="223"/>
      <c r="Y955" s="223"/>
      <c r="Z955" s="223"/>
    </row>
    <row r="956" ht="14.25" customHeight="1">
      <c r="A956" s="223"/>
      <c r="B956" s="223"/>
      <c r="C956" s="223"/>
      <c r="D956" s="223"/>
      <c r="E956" s="223"/>
      <c r="F956" s="223"/>
      <c r="G956" s="223"/>
      <c r="H956" s="223"/>
      <c r="I956" s="223"/>
      <c r="J956" s="223"/>
      <c r="K956" s="223"/>
      <c r="L956" s="223"/>
      <c r="M956" s="223"/>
      <c r="N956" s="223"/>
      <c r="O956" s="223"/>
      <c r="P956" s="223"/>
      <c r="Q956" s="223"/>
      <c r="R956" s="223"/>
      <c r="S956" s="223"/>
      <c r="T956" s="223"/>
      <c r="U956" s="223"/>
      <c r="V956" s="223"/>
      <c r="W956" s="223"/>
      <c r="X956" s="223"/>
      <c r="Y956" s="223"/>
      <c r="Z956" s="223"/>
    </row>
    <row r="957" ht="14.25" customHeight="1">
      <c r="A957" s="223"/>
      <c r="B957" s="223"/>
      <c r="C957" s="223"/>
      <c r="D957" s="223"/>
      <c r="E957" s="223"/>
      <c r="F957" s="223"/>
      <c r="G957" s="223"/>
      <c r="H957" s="223"/>
      <c r="I957" s="223"/>
      <c r="J957" s="223"/>
      <c r="K957" s="223"/>
      <c r="L957" s="223"/>
      <c r="M957" s="223"/>
      <c r="N957" s="223"/>
      <c r="O957" s="223"/>
      <c r="P957" s="223"/>
      <c r="Q957" s="223"/>
      <c r="R957" s="223"/>
      <c r="S957" s="223"/>
      <c r="T957" s="223"/>
      <c r="U957" s="223"/>
      <c r="V957" s="223"/>
      <c r="W957" s="223"/>
      <c r="X957" s="223"/>
      <c r="Y957" s="223"/>
      <c r="Z957" s="223"/>
    </row>
    <row r="958" ht="14.25" customHeight="1">
      <c r="A958" s="223"/>
      <c r="B958" s="223"/>
      <c r="C958" s="223"/>
      <c r="D958" s="223"/>
      <c r="E958" s="223"/>
      <c r="F958" s="223"/>
      <c r="G958" s="223"/>
      <c r="H958" s="223"/>
      <c r="I958" s="223"/>
      <c r="J958" s="223"/>
      <c r="K958" s="223"/>
      <c r="L958" s="223"/>
      <c r="M958" s="223"/>
      <c r="N958" s="223"/>
      <c r="O958" s="223"/>
      <c r="P958" s="223"/>
      <c r="Q958" s="223"/>
      <c r="R958" s="223"/>
      <c r="S958" s="223"/>
      <c r="T958" s="223"/>
      <c r="U958" s="223"/>
      <c r="V958" s="223"/>
      <c r="W958" s="223"/>
      <c r="X958" s="223"/>
      <c r="Y958" s="223"/>
      <c r="Z958" s="223"/>
    </row>
    <row r="959" ht="14.25" customHeight="1">
      <c r="A959" s="223"/>
      <c r="B959" s="223"/>
      <c r="C959" s="223"/>
      <c r="D959" s="223"/>
      <c r="E959" s="223"/>
      <c r="F959" s="223"/>
      <c r="G959" s="223"/>
      <c r="H959" s="223"/>
      <c r="I959" s="223"/>
      <c r="J959" s="223"/>
      <c r="K959" s="223"/>
      <c r="L959" s="223"/>
      <c r="M959" s="223"/>
      <c r="N959" s="223"/>
      <c r="O959" s="223"/>
      <c r="P959" s="223"/>
      <c r="Q959" s="223"/>
      <c r="R959" s="223"/>
      <c r="S959" s="223"/>
      <c r="T959" s="223"/>
      <c r="U959" s="223"/>
      <c r="V959" s="223"/>
      <c r="W959" s="223"/>
      <c r="X959" s="223"/>
      <c r="Y959" s="223"/>
      <c r="Z959" s="223"/>
    </row>
    <row r="960" ht="14.25" customHeight="1">
      <c r="A960" s="223"/>
      <c r="B960" s="223"/>
      <c r="C960" s="223"/>
      <c r="D960" s="223"/>
      <c r="E960" s="223"/>
      <c r="F960" s="223"/>
      <c r="G960" s="223"/>
      <c r="H960" s="223"/>
      <c r="I960" s="223"/>
      <c r="J960" s="223"/>
      <c r="K960" s="223"/>
      <c r="L960" s="223"/>
      <c r="M960" s="223"/>
      <c r="N960" s="223"/>
      <c r="O960" s="223"/>
      <c r="P960" s="223"/>
      <c r="Q960" s="223"/>
      <c r="R960" s="223"/>
      <c r="S960" s="223"/>
      <c r="T960" s="223"/>
      <c r="U960" s="223"/>
      <c r="V960" s="223"/>
      <c r="W960" s="223"/>
      <c r="X960" s="223"/>
      <c r="Y960" s="223"/>
      <c r="Z960" s="223"/>
    </row>
    <row r="961" ht="14.25" customHeight="1">
      <c r="A961" s="223"/>
      <c r="B961" s="223"/>
      <c r="C961" s="223"/>
      <c r="D961" s="223"/>
      <c r="E961" s="223"/>
      <c r="F961" s="223"/>
      <c r="G961" s="223"/>
      <c r="H961" s="223"/>
      <c r="I961" s="223"/>
      <c r="J961" s="223"/>
      <c r="K961" s="223"/>
      <c r="L961" s="223"/>
      <c r="M961" s="223"/>
      <c r="N961" s="223"/>
      <c r="O961" s="223"/>
      <c r="P961" s="223"/>
      <c r="Q961" s="223"/>
      <c r="R961" s="223"/>
      <c r="S961" s="223"/>
      <c r="T961" s="223"/>
      <c r="U961" s="223"/>
      <c r="V961" s="223"/>
      <c r="W961" s="223"/>
      <c r="X961" s="223"/>
      <c r="Y961" s="223"/>
      <c r="Z961" s="223"/>
    </row>
    <row r="962" ht="14.25" customHeight="1">
      <c r="A962" s="223"/>
      <c r="B962" s="223"/>
      <c r="C962" s="223"/>
      <c r="D962" s="223"/>
      <c r="E962" s="223"/>
      <c r="F962" s="223"/>
      <c r="G962" s="223"/>
      <c r="H962" s="223"/>
      <c r="I962" s="223"/>
      <c r="J962" s="223"/>
      <c r="K962" s="223"/>
      <c r="L962" s="223"/>
      <c r="M962" s="223"/>
      <c r="N962" s="223"/>
      <c r="O962" s="223"/>
      <c r="P962" s="223"/>
      <c r="Q962" s="223"/>
      <c r="R962" s="223"/>
      <c r="S962" s="223"/>
      <c r="T962" s="223"/>
      <c r="U962" s="223"/>
      <c r="V962" s="223"/>
      <c r="W962" s="223"/>
      <c r="X962" s="223"/>
      <c r="Y962" s="223"/>
      <c r="Z962" s="223"/>
    </row>
    <row r="963" ht="14.25" customHeight="1">
      <c r="A963" s="223"/>
      <c r="B963" s="223"/>
      <c r="C963" s="223"/>
      <c r="D963" s="223"/>
      <c r="E963" s="223"/>
      <c r="F963" s="223"/>
      <c r="G963" s="223"/>
      <c r="H963" s="223"/>
      <c r="I963" s="223"/>
      <c r="J963" s="223"/>
      <c r="K963" s="223"/>
      <c r="L963" s="223"/>
      <c r="M963" s="223"/>
      <c r="N963" s="223"/>
      <c r="O963" s="223"/>
      <c r="P963" s="223"/>
      <c r="Q963" s="223"/>
      <c r="R963" s="223"/>
      <c r="S963" s="223"/>
      <c r="T963" s="223"/>
      <c r="U963" s="223"/>
      <c r="V963" s="223"/>
      <c r="W963" s="223"/>
      <c r="X963" s="223"/>
      <c r="Y963" s="223"/>
      <c r="Z963" s="223"/>
    </row>
    <row r="964" ht="14.25" customHeight="1">
      <c r="A964" s="223"/>
      <c r="B964" s="223"/>
      <c r="C964" s="223"/>
      <c r="D964" s="223"/>
      <c r="E964" s="223"/>
      <c r="F964" s="223"/>
      <c r="G964" s="223"/>
      <c r="H964" s="223"/>
      <c r="I964" s="223"/>
      <c r="J964" s="223"/>
      <c r="K964" s="223"/>
      <c r="L964" s="223"/>
      <c r="M964" s="223"/>
      <c r="N964" s="223"/>
      <c r="O964" s="223"/>
      <c r="P964" s="223"/>
      <c r="Q964" s="223"/>
      <c r="R964" s="223"/>
      <c r="S964" s="223"/>
      <c r="T964" s="223"/>
      <c r="U964" s="223"/>
      <c r="V964" s="223"/>
      <c r="W964" s="223"/>
      <c r="X964" s="223"/>
      <c r="Y964" s="223"/>
      <c r="Z964" s="223"/>
    </row>
    <row r="965" ht="14.25" customHeight="1">
      <c r="A965" s="223"/>
      <c r="B965" s="223"/>
      <c r="C965" s="223"/>
      <c r="D965" s="223"/>
      <c r="E965" s="223"/>
      <c r="F965" s="223"/>
      <c r="G965" s="223"/>
      <c r="H965" s="223"/>
      <c r="I965" s="223"/>
      <c r="J965" s="223"/>
      <c r="K965" s="223"/>
      <c r="L965" s="223"/>
      <c r="M965" s="223"/>
      <c r="N965" s="223"/>
      <c r="O965" s="223"/>
      <c r="P965" s="223"/>
      <c r="Q965" s="223"/>
      <c r="R965" s="223"/>
      <c r="S965" s="223"/>
      <c r="T965" s="223"/>
      <c r="U965" s="223"/>
      <c r="V965" s="223"/>
      <c r="W965" s="223"/>
      <c r="X965" s="223"/>
      <c r="Y965" s="223"/>
      <c r="Z965" s="223"/>
    </row>
    <row r="966" ht="14.25" customHeight="1">
      <c r="A966" s="223"/>
      <c r="B966" s="223"/>
      <c r="C966" s="223"/>
      <c r="D966" s="223"/>
      <c r="E966" s="223"/>
      <c r="F966" s="223"/>
      <c r="G966" s="223"/>
      <c r="H966" s="223"/>
      <c r="I966" s="223"/>
      <c r="J966" s="223"/>
      <c r="K966" s="223"/>
      <c r="L966" s="223"/>
      <c r="M966" s="223"/>
      <c r="N966" s="223"/>
      <c r="O966" s="223"/>
      <c r="P966" s="223"/>
      <c r="Q966" s="223"/>
      <c r="R966" s="223"/>
      <c r="S966" s="223"/>
      <c r="T966" s="223"/>
      <c r="U966" s="223"/>
      <c r="V966" s="223"/>
      <c r="W966" s="223"/>
      <c r="X966" s="223"/>
      <c r="Y966" s="223"/>
      <c r="Z966" s="223"/>
    </row>
    <row r="967" ht="14.25" customHeight="1">
      <c r="A967" s="223"/>
      <c r="B967" s="223"/>
      <c r="C967" s="223"/>
      <c r="D967" s="223"/>
      <c r="E967" s="223"/>
      <c r="F967" s="223"/>
      <c r="G967" s="223"/>
      <c r="H967" s="223"/>
      <c r="I967" s="223"/>
      <c r="J967" s="223"/>
      <c r="K967" s="223"/>
      <c r="L967" s="223"/>
      <c r="M967" s="223"/>
      <c r="N967" s="223"/>
      <c r="O967" s="223"/>
      <c r="P967" s="223"/>
      <c r="Q967" s="223"/>
      <c r="R967" s="223"/>
      <c r="S967" s="223"/>
      <c r="T967" s="223"/>
      <c r="U967" s="223"/>
      <c r="V967" s="223"/>
      <c r="W967" s="223"/>
      <c r="X967" s="223"/>
      <c r="Y967" s="223"/>
      <c r="Z967" s="223"/>
    </row>
    <row r="968" ht="14.25" customHeight="1">
      <c r="A968" s="223"/>
      <c r="B968" s="223"/>
      <c r="C968" s="223"/>
      <c r="D968" s="223"/>
      <c r="E968" s="223"/>
      <c r="F968" s="223"/>
      <c r="G968" s="223"/>
      <c r="H968" s="223"/>
      <c r="I968" s="223"/>
      <c r="J968" s="223"/>
      <c r="K968" s="223"/>
      <c r="L968" s="223"/>
      <c r="M968" s="223"/>
      <c r="N968" s="223"/>
      <c r="O968" s="223"/>
      <c r="P968" s="223"/>
      <c r="Q968" s="223"/>
      <c r="R968" s="223"/>
      <c r="S968" s="223"/>
      <c r="T968" s="223"/>
      <c r="U968" s="223"/>
      <c r="V968" s="223"/>
      <c r="W968" s="223"/>
      <c r="X968" s="223"/>
      <c r="Y968" s="223"/>
      <c r="Z968" s="223"/>
    </row>
    <row r="969" ht="14.25" customHeight="1">
      <c r="A969" s="223"/>
      <c r="B969" s="223"/>
      <c r="C969" s="223"/>
      <c r="D969" s="223"/>
      <c r="E969" s="223"/>
      <c r="F969" s="223"/>
      <c r="G969" s="223"/>
      <c r="H969" s="223"/>
      <c r="I969" s="223"/>
      <c r="J969" s="223"/>
      <c r="K969" s="223"/>
      <c r="L969" s="223"/>
      <c r="M969" s="223"/>
      <c r="N969" s="223"/>
      <c r="O969" s="223"/>
      <c r="P969" s="223"/>
      <c r="Q969" s="223"/>
      <c r="R969" s="223"/>
      <c r="S969" s="223"/>
      <c r="T969" s="223"/>
      <c r="U969" s="223"/>
      <c r="V969" s="223"/>
      <c r="W969" s="223"/>
      <c r="X969" s="223"/>
      <c r="Y969" s="223"/>
      <c r="Z969" s="223"/>
    </row>
    <row r="970" ht="14.25" customHeight="1">
      <c r="A970" s="223"/>
      <c r="B970" s="223"/>
      <c r="C970" s="223"/>
      <c r="D970" s="223"/>
      <c r="E970" s="223"/>
      <c r="F970" s="223"/>
      <c r="G970" s="223"/>
      <c r="H970" s="223"/>
      <c r="I970" s="223"/>
      <c r="J970" s="223"/>
      <c r="K970" s="223"/>
      <c r="L970" s="223"/>
      <c r="M970" s="223"/>
      <c r="N970" s="223"/>
      <c r="O970" s="223"/>
      <c r="P970" s="223"/>
      <c r="Q970" s="223"/>
      <c r="R970" s="223"/>
      <c r="S970" s="223"/>
      <c r="T970" s="223"/>
      <c r="U970" s="223"/>
      <c r="V970" s="223"/>
      <c r="W970" s="223"/>
      <c r="X970" s="223"/>
      <c r="Y970" s="223"/>
      <c r="Z970" s="223"/>
    </row>
    <row r="971" ht="14.25" customHeight="1">
      <c r="A971" s="223"/>
      <c r="B971" s="223"/>
      <c r="C971" s="223"/>
      <c r="D971" s="223"/>
      <c r="E971" s="223"/>
      <c r="F971" s="223"/>
      <c r="G971" s="223"/>
      <c r="H971" s="223"/>
      <c r="I971" s="223"/>
      <c r="J971" s="223"/>
      <c r="K971" s="223"/>
      <c r="L971" s="223"/>
      <c r="M971" s="223"/>
      <c r="N971" s="223"/>
      <c r="O971" s="223"/>
      <c r="P971" s="223"/>
      <c r="Q971" s="223"/>
      <c r="R971" s="223"/>
      <c r="S971" s="223"/>
      <c r="T971" s="223"/>
      <c r="U971" s="223"/>
      <c r="V971" s="223"/>
      <c r="W971" s="223"/>
      <c r="X971" s="223"/>
      <c r="Y971" s="223"/>
      <c r="Z971" s="223"/>
    </row>
    <row r="972" ht="14.25" customHeight="1">
      <c r="A972" s="223"/>
      <c r="B972" s="223"/>
      <c r="C972" s="223"/>
      <c r="D972" s="223"/>
      <c r="E972" s="223"/>
      <c r="F972" s="223"/>
      <c r="G972" s="223"/>
      <c r="H972" s="223"/>
      <c r="I972" s="223"/>
      <c r="J972" s="223"/>
      <c r="K972" s="223"/>
      <c r="L972" s="223"/>
      <c r="M972" s="223"/>
      <c r="N972" s="223"/>
      <c r="O972" s="223"/>
      <c r="P972" s="223"/>
      <c r="Q972" s="223"/>
      <c r="R972" s="223"/>
      <c r="S972" s="223"/>
      <c r="T972" s="223"/>
      <c r="U972" s="223"/>
      <c r="V972" s="223"/>
      <c r="W972" s="223"/>
      <c r="X972" s="223"/>
      <c r="Y972" s="223"/>
      <c r="Z972" s="223"/>
    </row>
    <row r="973" ht="14.25" customHeight="1">
      <c r="A973" s="223"/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</row>
    <row r="974" ht="14.25" customHeight="1">
      <c r="A974" s="223"/>
      <c r="B974" s="223"/>
      <c r="C974" s="223"/>
      <c r="D974" s="223"/>
      <c r="E974" s="223"/>
      <c r="F974" s="223"/>
      <c r="G974" s="223"/>
      <c r="H974" s="223"/>
      <c r="I974" s="223"/>
      <c r="J974" s="223"/>
      <c r="K974" s="223"/>
      <c r="L974" s="223"/>
      <c r="M974" s="223"/>
      <c r="N974" s="223"/>
      <c r="O974" s="223"/>
      <c r="P974" s="223"/>
      <c r="Q974" s="223"/>
      <c r="R974" s="223"/>
      <c r="S974" s="223"/>
      <c r="T974" s="223"/>
      <c r="U974" s="223"/>
      <c r="V974" s="223"/>
      <c r="W974" s="223"/>
      <c r="X974" s="223"/>
      <c r="Y974" s="223"/>
      <c r="Z974" s="223"/>
    </row>
    <row r="975" ht="14.25" customHeight="1">
      <c r="A975" s="223"/>
      <c r="B975" s="223"/>
      <c r="C975" s="223"/>
      <c r="D975" s="223"/>
      <c r="E975" s="223"/>
      <c r="F975" s="223"/>
      <c r="G975" s="223"/>
      <c r="H975" s="223"/>
      <c r="I975" s="223"/>
      <c r="J975" s="223"/>
      <c r="K975" s="223"/>
      <c r="L975" s="223"/>
      <c r="M975" s="223"/>
      <c r="N975" s="223"/>
      <c r="O975" s="223"/>
      <c r="P975" s="223"/>
      <c r="Q975" s="223"/>
      <c r="R975" s="223"/>
      <c r="S975" s="223"/>
      <c r="T975" s="223"/>
      <c r="U975" s="223"/>
      <c r="V975" s="223"/>
      <c r="W975" s="223"/>
      <c r="X975" s="223"/>
      <c r="Y975" s="223"/>
      <c r="Z975" s="223"/>
    </row>
    <row r="976" ht="14.25" customHeight="1">
      <c r="A976" s="223"/>
      <c r="B976" s="223"/>
      <c r="C976" s="223"/>
      <c r="D976" s="223"/>
      <c r="E976" s="223"/>
      <c r="F976" s="223"/>
      <c r="G976" s="223"/>
      <c r="H976" s="223"/>
      <c r="I976" s="223"/>
      <c r="J976" s="223"/>
      <c r="K976" s="223"/>
      <c r="L976" s="223"/>
      <c r="M976" s="223"/>
      <c r="N976" s="223"/>
      <c r="O976" s="223"/>
      <c r="P976" s="223"/>
      <c r="Q976" s="223"/>
      <c r="R976" s="223"/>
      <c r="S976" s="223"/>
      <c r="T976" s="223"/>
      <c r="U976" s="223"/>
      <c r="V976" s="223"/>
      <c r="W976" s="223"/>
      <c r="X976" s="223"/>
      <c r="Y976" s="223"/>
      <c r="Z976" s="223"/>
    </row>
    <row r="977" ht="14.25" customHeight="1">
      <c r="A977" s="223"/>
      <c r="B977" s="223"/>
      <c r="C977" s="223"/>
      <c r="D977" s="223"/>
      <c r="E977" s="223"/>
      <c r="F977" s="223"/>
      <c r="G977" s="223"/>
      <c r="H977" s="223"/>
      <c r="I977" s="223"/>
      <c r="J977" s="223"/>
      <c r="K977" s="223"/>
      <c r="L977" s="223"/>
      <c r="M977" s="223"/>
      <c r="N977" s="223"/>
      <c r="O977" s="223"/>
      <c r="P977" s="223"/>
      <c r="Q977" s="223"/>
      <c r="R977" s="223"/>
      <c r="S977" s="223"/>
      <c r="T977" s="223"/>
      <c r="U977" s="223"/>
      <c r="V977" s="223"/>
      <c r="W977" s="223"/>
      <c r="X977" s="223"/>
      <c r="Y977" s="223"/>
      <c r="Z977" s="223"/>
    </row>
    <row r="978" ht="14.25" customHeight="1">
      <c r="A978" s="223"/>
      <c r="B978" s="223"/>
      <c r="C978" s="223"/>
      <c r="D978" s="223"/>
      <c r="E978" s="223"/>
      <c r="F978" s="223"/>
      <c r="G978" s="223"/>
      <c r="H978" s="223"/>
      <c r="I978" s="223"/>
      <c r="J978" s="223"/>
      <c r="K978" s="223"/>
      <c r="L978" s="223"/>
      <c r="M978" s="223"/>
      <c r="N978" s="223"/>
      <c r="O978" s="223"/>
      <c r="P978" s="223"/>
      <c r="Q978" s="223"/>
      <c r="R978" s="223"/>
      <c r="S978" s="223"/>
      <c r="T978" s="223"/>
      <c r="U978" s="223"/>
      <c r="V978" s="223"/>
      <c r="W978" s="223"/>
      <c r="X978" s="223"/>
      <c r="Y978" s="223"/>
      <c r="Z978" s="223"/>
    </row>
    <row r="979" ht="14.25" customHeight="1">
      <c r="A979" s="223"/>
      <c r="B979" s="223"/>
      <c r="C979" s="223"/>
      <c r="D979" s="223"/>
      <c r="E979" s="223"/>
      <c r="F979" s="223"/>
      <c r="G979" s="223"/>
      <c r="H979" s="223"/>
      <c r="I979" s="223"/>
      <c r="J979" s="223"/>
      <c r="K979" s="223"/>
      <c r="L979" s="223"/>
      <c r="M979" s="223"/>
      <c r="N979" s="223"/>
      <c r="O979" s="223"/>
      <c r="P979" s="223"/>
      <c r="Q979" s="223"/>
      <c r="R979" s="223"/>
      <c r="S979" s="223"/>
      <c r="T979" s="223"/>
      <c r="U979" s="223"/>
      <c r="V979" s="223"/>
      <c r="W979" s="223"/>
      <c r="X979" s="223"/>
      <c r="Y979" s="223"/>
      <c r="Z979" s="223"/>
    </row>
    <row r="980" ht="14.25" customHeight="1">
      <c r="A980" s="223"/>
      <c r="B980" s="223"/>
      <c r="C980" s="223"/>
      <c r="D980" s="223"/>
      <c r="E980" s="223"/>
      <c r="F980" s="223"/>
      <c r="G980" s="223"/>
      <c r="H980" s="223"/>
      <c r="I980" s="223"/>
      <c r="J980" s="223"/>
      <c r="K980" s="223"/>
      <c r="L980" s="223"/>
      <c r="M980" s="223"/>
      <c r="N980" s="223"/>
      <c r="O980" s="223"/>
      <c r="P980" s="223"/>
      <c r="Q980" s="223"/>
      <c r="R980" s="223"/>
      <c r="S980" s="223"/>
      <c r="T980" s="223"/>
      <c r="U980" s="223"/>
      <c r="V980" s="223"/>
      <c r="W980" s="223"/>
      <c r="X980" s="223"/>
      <c r="Y980" s="223"/>
      <c r="Z980" s="223"/>
    </row>
    <row r="981" ht="14.25" customHeight="1">
      <c r="A981" s="223"/>
      <c r="B981" s="223"/>
      <c r="C981" s="223"/>
      <c r="D981" s="223"/>
      <c r="E981" s="223"/>
      <c r="F981" s="223"/>
      <c r="G981" s="223"/>
      <c r="H981" s="223"/>
      <c r="I981" s="223"/>
      <c r="J981" s="223"/>
      <c r="K981" s="223"/>
      <c r="L981" s="223"/>
      <c r="M981" s="223"/>
      <c r="N981" s="223"/>
      <c r="O981" s="223"/>
      <c r="P981" s="223"/>
      <c r="Q981" s="223"/>
      <c r="R981" s="223"/>
      <c r="S981" s="223"/>
      <c r="T981" s="223"/>
      <c r="U981" s="223"/>
      <c r="V981" s="223"/>
      <c r="W981" s="223"/>
      <c r="X981" s="223"/>
      <c r="Y981" s="223"/>
      <c r="Z981" s="223"/>
    </row>
    <row r="982" ht="14.25" customHeight="1">
      <c r="A982" s="223"/>
      <c r="B982" s="223"/>
      <c r="C982" s="223"/>
      <c r="D982" s="223"/>
      <c r="E982" s="223"/>
      <c r="F982" s="223"/>
      <c r="G982" s="223"/>
      <c r="H982" s="223"/>
      <c r="I982" s="223"/>
      <c r="J982" s="223"/>
      <c r="K982" s="223"/>
      <c r="L982" s="223"/>
      <c r="M982" s="223"/>
      <c r="N982" s="223"/>
      <c r="O982" s="223"/>
      <c r="P982" s="223"/>
      <c r="Q982" s="223"/>
      <c r="R982" s="223"/>
      <c r="S982" s="223"/>
      <c r="T982" s="223"/>
      <c r="U982" s="223"/>
      <c r="V982" s="223"/>
      <c r="W982" s="223"/>
      <c r="X982" s="223"/>
      <c r="Y982" s="223"/>
      <c r="Z982" s="223"/>
    </row>
    <row r="983" ht="14.25" customHeight="1">
      <c r="A983" s="223"/>
      <c r="B983" s="223"/>
      <c r="C983" s="223"/>
      <c r="D983" s="223"/>
      <c r="E983" s="223"/>
      <c r="F983" s="223"/>
      <c r="G983" s="223"/>
      <c r="H983" s="223"/>
      <c r="I983" s="223"/>
      <c r="J983" s="223"/>
      <c r="K983" s="223"/>
      <c r="L983" s="223"/>
      <c r="M983" s="223"/>
      <c r="N983" s="223"/>
      <c r="O983" s="223"/>
      <c r="P983" s="223"/>
      <c r="Q983" s="223"/>
      <c r="R983" s="223"/>
      <c r="S983" s="223"/>
      <c r="T983" s="223"/>
      <c r="U983" s="223"/>
      <c r="V983" s="223"/>
      <c r="W983" s="223"/>
      <c r="X983" s="223"/>
      <c r="Y983" s="223"/>
      <c r="Z983" s="223"/>
    </row>
    <row r="984" ht="14.25" customHeight="1">
      <c r="A984" s="223"/>
      <c r="B984" s="223"/>
      <c r="C984" s="223"/>
      <c r="D984" s="223"/>
      <c r="E984" s="223"/>
      <c r="F984" s="223"/>
      <c r="G984" s="223"/>
      <c r="H984" s="223"/>
      <c r="I984" s="223"/>
      <c r="J984" s="223"/>
      <c r="K984" s="223"/>
      <c r="L984" s="223"/>
      <c r="M984" s="223"/>
      <c r="N984" s="223"/>
      <c r="O984" s="223"/>
      <c r="P984" s="223"/>
      <c r="Q984" s="223"/>
      <c r="R984" s="223"/>
      <c r="S984" s="223"/>
      <c r="T984" s="223"/>
      <c r="U984" s="223"/>
      <c r="V984" s="223"/>
      <c r="W984" s="223"/>
      <c r="X984" s="223"/>
      <c r="Y984" s="223"/>
      <c r="Z984" s="223"/>
    </row>
    <row r="985" ht="14.25" customHeight="1">
      <c r="A985" s="223"/>
      <c r="B985" s="223"/>
      <c r="C985" s="223"/>
      <c r="D985" s="223"/>
      <c r="E985" s="223"/>
      <c r="F985" s="223"/>
      <c r="G985" s="223"/>
      <c r="H985" s="223"/>
      <c r="I985" s="223"/>
      <c r="J985" s="223"/>
      <c r="K985" s="223"/>
      <c r="L985" s="223"/>
      <c r="M985" s="223"/>
      <c r="N985" s="223"/>
      <c r="O985" s="223"/>
      <c r="P985" s="223"/>
      <c r="Q985" s="223"/>
      <c r="R985" s="223"/>
      <c r="S985" s="223"/>
      <c r="T985" s="223"/>
      <c r="U985" s="223"/>
      <c r="V985" s="223"/>
      <c r="W985" s="223"/>
      <c r="X985" s="223"/>
      <c r="Y985" s="223"/>
      <c r="Z985" s="223"/>
    </row>
    <row r="986" ht="14.25" customHeight="1">
      <c r="A986" s="223"/>
      <c r="B986" s="223"/>
      <c r="C986" s="223"/>
      <c r="D986" s="223"/>
      <c r="E986" s="223"/>
      <c r="F986" s="223"/>
      <c r="G986" s="223"/>
      <c r="H986" s="223"/>
      <c r="I986" s="223"/>
      <c r="J986" s="223"/>
      <c r="K986" s="223"/>
      <c r="L986" s="223"/>
      <c r="M986" s="223"/>
      <c r="N986" s="223"/>
      <c r="O986" s="223"/>
      <c r="P986" s="223"/>
      <c r="Q986" s="223"/>
      <c r="R986" s="223"/>
      <c r="S986" s="223"/>
      <c r="T986" s="223"/>
      <c r="U986" s="223"/>
      <c r="V986" s="223"/>
      <c r="W986" s="223"/>
      <c r="X986" s="223"/>
      <c r="Y986" s="223"/>
      <c r="Z986" s="223"/>
    </row>
    <row r="987" ht="14.25" customHeight="1">
      <c r="A987" s="223"/>
      <c r="B987" s="223"/>
      <c r="C987" s="223"/>
      <c r="D987" s="223"/>
      <c r="E987" s="223"/>
      <c r="F987" s="223"/>
      <c r="G987" s="223"/>
      <c r="H987" s="223"/>
      <c r="I987" s="223"/>
      <c r="J987" s="223"/>
      <c r="K987" s="223"/>
      <c r="L987" s="223"/>
      <c r="M987" s="223"/>
      <c r="N987" s="223"/>
      <c r="O987" s="223"/>
      <c r="P987" s="223"/>
      <c r="Q987" s="223"/>
      <c r="R987" s="223"/>
      <c r="S987" s="223"/>
      <c r="T987" s="223"/>
      <c r="U987" s="223"/>
      <c r="V987" s="223"/>
      <c r="W987" s="223"/>
      <c r="X987" s="223"/>
      <c r="Y987" s="223"/>
      <c r="Z987" s="223"/>
    </row>
    <row r="988" ht="14.25" customHeight="1">
      <c r="A988" s="223"/>
      <c r="B988" s="223"/>
      <c r="C988" s="223"/>
      <c r="D988" s="223"/>
      <c r="E988" s="223"/>
      <c r="F988" s="223"/>
      <c r="G988" s="223"/>
      <c r="H988" s="223"/>
      <c r="I988" s="223"/>
      <c r="J988" s="223"/>
      <c r="K988" s="223"/>
      <c r="L988" s="223"/>
      <c r="M988" s="223"/>
      <c r="N988" s="223"/>
      <c r="O988" s="223"/>
      <c r="P988" s="223"/>
      <c r="Q988" s="223"/>
      <c r="R988" s="223"/>
      <c r="S988" s="223"/>
      <c r="T988" s="223"/>
      <c r="U988" s="223"/>
      <c r="V988" s="223"/>
      <c r="W988" s="223"/>
      <c r="X988" s="223"/>
      <c r="Y988" s="223"/>
      <c r="Z988" s="223"/>
    </row>
    <row r="989" ht="14.25" customHeight="1">
      <c r="A989" s="223"/>
      <c r="B989" s="223"/>
      <c r="C989" s="223"/>
      <c r="D989" s="223"/>
      <c r="E989" s="223"/>
      <c r="F989" s="223"/>
      <c r="G989" s="223"/>
      <c r="H989" s="223"/>
      <c r="I989" s="223"/>
      <c r="J989" s="223"/>
      <c r="K989" s="223"/>
      <c r="L989" s="223"/>
      <c r="M989" s="223"/>
      <c r="N989" s="223"/>
      <c r="O989" s="223"/>
      <c r="P989" s="223"/>
      <c r="Q989" s="223"/>
      <c r="R989" s="223"/>
      <c r="S989" s="223"/>
      <c r="T989" s="223"/>
      <c r="U989" s="223"/>
      <c r="V989" s="223"/>
      <c r="W989" s="223"/>
      <c r="X989" s="223"/>
      <c r="Y989" s="223"/>
      <c r="Z989" s="223"/>
    </row>
    <row r="990" ht="14.25" customHeight="1">
      <c r="A990" s="223"/>
      <c r="B990" s="223"/>
      <c r="C990" s="223"/>
      <c r="D990" s="223"/>
      <c r="E990" s="223"/>
      <c r="F990" s="223"/>
      <c r="G990" s="223"/>
      <c r="H990" s="223"/>
      <c r="I990" s="223"/>
      <c r="J990" s="223"/>
      <c r="K990" s="223"/>
      <c r="L990" s="223"/>
      <c r="M990" s="223"/>
      <c r="N990" s="223"/>
      <c r="O990" s="223"/>
      <c r="P990" s="223"/>
      <c r="Q990" s="223"/>
      <c r="R990" s="223"/>
      <c r="S990" s="223"/>
      <c r="T990" s="223"/>
      <c r="U990" s="223"/>
      <c r="V990" s="223"/>
      <c r="W990" s="223"/>
      <c r="X990" s="223"/>
      <c r="Y990" s="223"/>
      <c r="Z990" s="223"/>
    </row>
    <row r="991" ht="14.25" customHeight="1">
      <c r="A991" s="223"/>
      <c r="B991" s="223"/>
      <c r="C991" s="223"/>
      <c r="D991" s="223"/>
      <c r="E991" s="223"/>
      <c r="F991" s="223"/>
      <c r="G991" s="223"/>
      <c r="H991" s="223"/>
      <c r="I991" s="223"/>
      <c r="J991" s="223"/>
      <c r="K991" s="223"/>
      <c r="L991" s="223"/>
      <c r="M991" s="223"/>
      <c r="N991" s="223"/>
      <c r="O991" s="223"/>
      <c r="P991" s="223"/>
      <c r="Q991" s="223"/>
      <c r="R991" s="223"/>
      <c r="S991" s="223"/>
      <c r="T991" s="223"/>
      <c r="U991" s="223"/>
      <c r="V991" s="223"/>
      <c r="W991" s="223"/>
      <c r="X991" s="223"/>
      <c r="Y991" s="223"/>
      <c r="Z991" s="223"/>
    </row>
    <row r="992" ht="14.25" customHeight="1">
      <c r="A992" s="223"/>
      <c r="B992" s="223"/>
      <c r="C992" s="223"/>
      <c r="D992" s="223"/>
      <c r="E992" s="223"/>
      <c r="F992" s="223"/>
      <c r="G992" s="223"/>
      <c r="H992" s="223"/>
      <c r="I992" s="223"/>
      <c r="J992" s="223"/>
      <c r="K992" s="223"/>
      <c r="L992" s="223"/>
      <c r="M992" s="223"/>
      <c r="N992" s="223"/>
      <c r="O992" s="223"/>
      <c r="P992" s="223"/>
      <c r="Q992" s="223"/>
      <c r="R992" s="223"/>
      <c r="S992" s="223"/>
      <c r="T992" s="223"/>
      <c r="U992" s="223"/>
      <c r="V992" s="223"/>
      <c r="W992" s="223"/>
      <c r="X992" s="223"/>
      <c r="Y992" s="223"/>
      <c r="Z992" s="223"/>
    </row>
    <row r="993" ht="14.25" customHeight="1">
      <c r="A993" s="223"/>
      <c r="B993" s="223"/>
      <c r="C993" s="223"/>
      <c r="D993" s="223"/>
      <c r="E993" s="223"/>
      <c r="F993" s="223"/>
      <c r="G993" s="223"/>
      <c r="H993" s="223"/>
      <c r="I993" s="223"/>
      <c r="J993" s="223"/>
      <c r="K993" s="223"/>
      <c r="L993" s="223"/>
      <c r="M993" s="223"/>
      <c r="N993" s="223"/>
      <c r="O993" s="223"/>
      <c r="P993" s="223"/>
      <c r="Q993" s="223"/>
      <c r="R993" s="223"/>
      <c r="S993" s="223"/>
      <c r="T993" s="223"/>
      <c r="U993" s="223"/>
      <c r="V993" s="223"/>
      <c r="W993" s="223"/>
      <c r="X993" s="223"/>
      <c r="Y993" s="223"/>
      <c r="Z993" s="223"/>
    </row>
    <row r="994" ht="14.25" customHeight="1">
      <c r="A994" s="223"/>
      <c r="B994" s="223"/>
      <c r="C994" s="223"/>
      <c r="D994" s="223"/>
      <c r="E994" s="223"/>
      <c r="F994" s="223"/>
      <c r="G994" s="223"/>
      <c r="H994" s="223"/>
      <c r="I994" s="223"/>
      <c r="J994" s="223"/>
      <c r="K994" s="223"/>
      <c r="L994" s="223"/>
      <c r="M994" s="223"/>
      <c r="N994" s="223"/>
      <c r="O994" s="223"/>
      <c r="P994" s="223"/>
      <c r="Q994" s="223"/>
      <c r="R994" s="223"/>
      <c r="S994" s="223"/>
      <c r="T994" s="223"/>
      <c r="U994" s="223"/>
      <c r="V994" s="223"/>
      <c r="W994" s="223"/>
      <c r="X994" s="223"/>
      <c r="Y994" s="223"/>
      <c r="Z994" s="223"/>
    </row>
    <row r="995" ht="14.25" customHeight="1">
      <c r="A995" s="223"/>
      <c r="B995" s="223"/>
      <c r="C995" s="223"/>
      <c r="D995" s="223"/>
      <c r="E995" s="223"/>
      <c r="F995" s="223"/>
      <c r="G995" s="223"/>
      <c r="H995" s="223"/>
      <c r="I995" s="223"/>
      <c r="J995" s="223"/>
      <c r="K995" s="223"/>
      <c r="L995" s="223"/>
      <c r="M995" s="223"/>
      <c r="N995" s="223"/>
      <c r="O995" s="223"/>
      <c r="P995" s="223"/>
      <c r="Q995" s="223"/>
      <c r="R995" s="223"/>
      <c r="S995" s="223"/>
      <c r="T995" s="223"/>
      <c r="U995" s="223"/>
      <c r="V995" s="223"/>
      <c r="W995" s="223"/>
      <c r="X995" s="223"/>
      <c r="Y995" s="223"/>
      <c r="Z995" s="223"/>
    </row>
    <row r="996" ht="14.25" customHeight="1">
      <c r="A996" s="223"/>
      <c r="B996" s="223"/>
      <c r="C996" s="223"/>
      <c r="D996" s="223"/>
      <c r="E996" s="223"/>
      <c r="F996" s="223"/>
      <c r="G996" s="223"/>
      <c r="H996" s="223"/>
      <c r="I996" s="223"/>
      <c r="J996" s="223"/>
      <c r="K996" s="223"/>
      <c r="L996" s="223"/>
      <c r="M996" s="223"/>
      <c r="N996" s="223"/>
      <c r="O996" s="223"/>
      <c r="P996" s="223"/>
      <c r="Q996" s="223"/>
      <c r="R996" s="223"/>
      <c r="S996" s="223"/>
      <c r="T996" s="223"/>
      <c r="U996" s="223"/>
      <c r="V996" s="223"/>
      <c r="W996" s="223"/>
      <c r="X996" s="223"/>
      <c r="Y996" s="223"/>
      <c r="Z996" s="223"/>
    </row>
    <row r="997" ht="14.25" customHeight="1">
      <c r="A997" s="223"/>
      <c r="B997" s="223"/>
      <c r="C997" s="223"/>
      <c r="D997" s="223"/>
      <c r="E997" s="223"/>
      <c r="F997" s="223"/>
      <c r="G997" s="223"/>
      <c r="H997" s="223"/>
      <c r="I997" s="223"/>
      <c r="J997" s="223"/>
      <c r="K997" s="223"/>
      <c r="L997" s="223"/>
      <c r="M997" s="223"/>
      <c r="N997" s="223"/>
      <c r="O997" s="223"/>
      <c r="P997" s="223"/>
      <c r="Q997" s="223"/>
      <c r="R997" s="223"/>
      <c r="S997" s="223"/>
      <c r="T997" s="223"/>
      <c r="U997" s="223"/>
      <c r="V997" s="223"/>
      <c r="W997" s="223"/>
      <c r="X997" s="223"/>
      <c r="Y997" s="223"/>
      <c r="Z997" s="223"/>
    </row>
    <row r="998" ht="14.25" customHeight="1">
      <c r="A998" s="223"/>
      <c r="B998" s="223"/>
      <c r="C998" s="223"/>
      <c r="D998" s="223"/>
      <c r="E998" s="223"/>
      <c r="F998" s="223"/>
      <c r="G998" s="223"/>
      <c r="H998" s="223"/>
      <c r="I998" s="223"/>
      <c r="J998" s="223"/>
      <c r="K998" s="223"/>
      <c r="L998" s="223"/>
      <c r="M998" s="223"/>
      <c r="N998" s="223"/>
      <c r="O998" s="223"/>
      <c r="P998" s="223"/>
      <c r="Q998" s="223"/>
      <c r="R998" s="223"/>
      <c r="S998" s="223"/>
      <c r="T998" s="223"/>
      <c r="U998" s="223"/>
      <c r="V998" s="223"/>
      <c r="W998" s="223"/>
      <c r="X998" s="223"/>
      <c r="Y998" s="223"/>
      <c r="Z998" s="223"/>
    </row>
    <row r="999" ht="14.25" customHeight="1">
      <c r="A999" s="223"/>
      <c r="B999" s="223"/>
      <c r="C999" s="223"/>
      <c r="D999" s="223"/>
      <c r="E999" s="223"/>
      <c r="F999" s="223"/>
      <c r="G999" s="223"/>
      <c r="H999" s="223"/>
      <c r="I999" s="223"/>
      <c r="J999" s="223"/>
      <c r="K999" s="223"/>
      <c r="L999" s="223"/>
      <c r="M999" s="223"/>
      <c r="N999" s="223"/>
      <c r="O999" s="223"/>
      <c r="P999" s="223"/>
      <c r="Q999" s="223"/>
      <c r="R999" s="223"/>
      <c r="S999" s="223"/>
      <c r="T999" s="223"/>
      <c r="U999" s="223"/>
      <c r="V999" s="223"/>
      <c r="W999" s="223"/>
      <c r="X999" s="223"/>
      <c r="Y999" s="223"/>
      <c r="Z999" s="223"/>
    </row>
    <row r="1000" ht="14.25" customHeight="1">
      <c r="A1000" s="223"/>
      <c r="B1000" s="223"/>
      <c r="C1000" s="223"/>
      <c r="D1000" s="223"/>
      <c r="E1000" s="223"/>
      <c r="F1000" s="223"/>
      <c r="G1000" s="223"/>
      <c r="H1000" s="223"/>
      <c r="I1000" s="223"/>
      <c r="J1000" s="223"/>
      <c r="K1000" s="223"/>
      <c r="L1000" s="223"/>
      <c r="M1000" s="223"/>
      <c r="N1000" s="223"/>
      <c r="O1000" s="223"/>
      <c r="P1000" s="223"/>
      <c r="Q1000" s="223"/>
      <c r="R1000" s="223"/>
      <c r="S1000" s="223"/>
      <c r="T1000" s="223"/>
      <c r="U1000" s="223"/>
      <c r="V1000" s="223"/>
      <c r="W1000" s="223"/>
      <c r="X1000" s="223"/>
      <c r="Y1000" s="223"/>
      <c r="Z1000" s="223"/>
    </row>
  </sheetData>
  <mergeCells count="4">
    <mergeCell ref="A1:C1"/>
    <mergeCell ref="A2:A9"/>
    <mergeCell ref="B11:C11"/>
    <mergeCell ref="B12:C12"/>
  </mergeCells>
  <printOptions/>
  <pageMargins bottom="0.315277777777778" footer="0.0" header="0.0" left="0.511805555555555" right="0.511805555555555" top="0.315277777777778"/>
  <pageSetup scale="90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29.29"/>
    <col customWidth="1" min="2" max="2" width="16.86"/>
    <col customWidth="1" min="3" max="3" width="22.14"/>
    <col customWidth="1" min="4" max="4" width="21.57"/>
    <col customWidth="1" min="5" max="5" width="23.0"/>
    <col customWidth="1" min="6" max="10" width="20.0"/>
    <col customWidth="1" min="11" max="11" width="26.43"/>
    <col customWidth="1" min="12" max="26" width="9.86"/>
  </cols>
  <sheetData>
    <row r="1" ht="13.5" customHeight="1">
      <c r="A1" s="233" t="s">
        <v>336</v>
      </c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</row>
    <row r="2" ht="13.5" customHeight="1">
      <c r="A2" s="235" t="s">
        <v>337</v>
      </c>
      <c r="B2" s="231"/>
      <c r="C2" s="236" t="s">
        <v>338</v>
      </c>
      <c r="D2" s="237" t="s">
        <v>339</v>
      </c>
      <c r="E2" s="236" t="s">
        <v>340</v>
      </c>
      <c r="F2" s="236" t="s">
        <v>341</v>
      </c>
      <c r="G2" s="236" t="s">
        <v>342</v>
      </c>
      <c r="H2" s="236" t="s">
        <v>343</v>
      </c>
      <c r="I2" s="236" t="s">
        <v>344</v>
      </c>
      <c r="J2" s="236" t="s">
        <v>345</v>
      </c>
      <c r="K2" s="236" t="s">
        <v>346</v>
      </c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</row>
    <row r="3" ht="13.5" customHeight="1">
      <c r="A3" s="239" t="s">
        <v>329</v>
      </c>
      <c r="B3" s="236"/>
      <c r="C3" s="236">
        <v>393.0</v>
      </c>
      <c r="D3" s="240">
        <v>28.3</v>
      </c>
      <c r="E3" s="241">
        <v>11316.0</v>
      </c>
      <c r="F3" s="241">
        <v>11316.0</v>
      </c>
      <c r="G3" s="242"/>
      <c r="H3" s="242"/>
      <c r="I3" s="242"/>
      <c r="J3" s="242"/>
      <c r="K3" s="243">
        <v>0.0</v>
      </c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</row>
    <row r="4" ht="13.5" customHeight="1">
      <c r="A4" s="239" t="s">
        <v>272</v>
      </c>
      <c r="B4" s="236"/>
      <c r="C4" s="236">
        <v>155.0</v>
      </c>
      <c r="D4" s="240">
        <v>20.49</v>
      </c>
      <c r="E4" s="241">
        <v>11619.53</v>
      </c>
      <c r="F4" s="241">
        <v>11619.53</v>
      </c>
      <c r="G4" s="242"/>
      <c r="H4" s="242"/>
      <c r="I4" s="242"/>
      <c r="J4" s="242"/>
      <c r="K4" s="243">
        <v>11619.53</v>
      </c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</row>
    <row r="5" ht="13.5" customHeight="1">
      <c r="A5" s="239" t="s">
        <v>347</v>
      </c>
      <c r="B5" s="236"/>
      <c r="C5" s="236">
        <v>6.0</v>
      </c>
      <c r="D5" s="240">
        <v>62.87</v>
      </c>
      <c r="E5" s="241">
        <v>2263.56</v>
      </c>
      <c r="F5" s="241">
        <v>2263.56</v>
      </c>
      <c r="G5" s="242"/>
      <c r="H5" s="242"/>
      <c r="I5" s="242"/>
      <c r="J5" s="242"/>
      <c r="K5" s="243">
        <v>2263.56</v>
      </c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</row>
    <row r="6" ht="13.5" customHeight="1">
      <c r="A6" s="239" t="s">
        <v>328</v>
      </c>
      <c r="B6" s="236"/>
      <c r="C6" s="236">
        <v>120.0</v>
      </c>
      <c r="D6" s="240">
        <v>28.3</v>
      </c>
      <c r="E6" s="241">
        <f t="shared" ref="E6:F6" si="1">D6*C6</f>
        <v>3396</v>
      </c>
      <c r="F6" s="241">
        <f t="shared" si="1"/>
        <v>96106.8</v>
      </c>
      <c r="G6" s="242"/>
      <c r="H6" s="242"/>
      <c r="I6" s="242"/>
      <c r="J6" s="242"/>
      <c r="K6" s="243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</row>
    <row r="7" ht="13.5" customHeight="1">
      <c r="A7" s="239" t="s">
        <v>326</v>
      </c>
      <c r="B7" s="236"/>
      <c r="C7" s="236">
        <v>36.0</v>
      </c>
      <c r="D7" s="240">
        <v>49.77</v>
      </c>
      <c r="E7" s="241">
        <v>1791.32</v>
      </c>
      <c r="F7" s="241">
        <v>1791.32</v>
      </c>
      <c r="G7" s="242"/>
      <c r="H7" s="242"/>
      <c r="I7" s="242"/>
      <c r="J7" s="242"/>
      <c r="K7" s="243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234"/>
      <c r="Y7" s="234"/>
      <c r="Z7" s="234"/>
    </row>
    <row r="8" ht="13.5" customHeight="1">
      <c r="A8" s="239" t="s">
        <v>325</v>
      </c>
      <c r="B8" s="236"/>
      <c r="C8" s="236">
        <v>308.0</v>
      </c>
      <c r="D8" s="240">
        <v>49.77</v>
      </c>
      <c r="E8" s="241">
        <v>15329.16</v>
      </c>
      <c r="F8" s="241">
        <v>15329.16</v>
      </c>
      <c r="G8" s="242"/>
      <c r="H8" s="242"/>
      <c r="I8" s="242"/>
      <c r="J8" s="242"/>
      <c r="K8" s="243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</row>
    <row r="9" ht="13.5" customHeight="1">
      <c r="A9" s="239" t="s">
        <v>324</v>
      </c>
      <c r="B9" s="236"/>
      <c r="C9" s="236">
        <v>333.0</v>
      </c>
      <c r="D9" s="240">
        <v>49.77</v>
      </c>
      <c r="E9" s="241">
        <v>14781.69</v>
      </c>
      <c r="F9" s="241">
        <v>14781.69</v>
      </c>
      <c r="G9" s="242"/>
      <c r="H9" s="242"/>
      <c r="I9" s="242"/>
      <c r="J9" s="242"/>
      <c r="K9" s="243">
        <v>10750.32</v>
      </c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</row>
    <row r="10" ht="13.5" customHeight="1">
      <c r="A10" s="244" t="s">
        <v>348</v>
      </c>
      <c r="B10" s="236" t="s">
        <v>349</v>
      </c>
      <c r="C10" s="236">
        <v>56.0</v>
      </c>
      <c r="D10" s="240">
        <v>26.34</v>
      </c>
      <c r="E10" s="241">
        <v>1584.52</v>
      </c>
      <c r="F10" s="241">
        <v>1584.52</v>
      </c>
      <c r="G10" s="242"/>
      <c r="H10" s="242"/>
      <c r="I10" s="242"/>
      <c r="J10" s="242"/>
      <c r="K10" s="243"/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  <c r="Z10" s="234"/>
    </row>
    <row r="11" ht="13.5" customHeight="1">
      <c r="A11" s="227"/>
      <c r="B11" s="236" t="s">
        <v>350</v>
      </c>
      <c r="C11" s="236">
        <v>80.0</v>
      </c>
      <c r="D11" s="245"/>
      <c r="E11" s="241"/>
      <c r="F11" s="242"/>
      <c r="G11" s="242"/>
      <c r="H11" s="242"/>
      <c r="I11" s="242"/>
      <c r="J11" s="242"/>
      <c r="K11" s="243"/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</row>
    <row r="12" ht="13.5" customHeight="1">
      <c r="A12" s="227"/>
      <c r="B12" s="236" t="s">
        <v>351</v>
      </c>
      <c r="C12" s="236">
        <v>102.0</v>
      </c>
      <c r="D12" s="240">
        <v>26.34</v>
      </c>
      <c r="E12" s="241">
        <v>2886.1</v>
      </c>
      <c r="F12" s="241">
        <v>2886.1</v>
      </c>
      <c r="G12" s="242"/>
      <c r="H12" s="242"/>
      <c r="I12" s="242"/>
      <c r="J12" s="242"/>
      <c r="K12" s="243"/>
      <c r="L12" s="234"/>
      <c r="M12" s="234"/>
      <c r="N12" s="234"/>
      <c r="O12" s="234"/>
      <c r="P12" s="234"/>
      <c r="Q12" s="234"/>
      <c r="R12" s="234"/>
      <c r="S12" s="234"/>
      <c r="T12" s="234"/>
      <c r="U12" s="234"/>
      <c r="V12" s="234"/>
      <c r="W12" s="234"/>
      <c r="X12" s="234"/>
      <c r="Y12" s="234"/>
      <c r="Z12" s="234"/>
    </row>
    <row r="13" ht="13.5" customHeight="1">
      <c r="A13" s="227"/>
      <c r="B13" s="236" t="s">
        <v>352</v>
      </c>
      <c r="C13" s="236">
        <v>72.0</v>
      </c>
      <c r="D13" s="240">
        <v>26.34</v>
      </c>
      <c r="E13" s="241">
        <v>2037.24</v>
      </c>
      <c r="F13" s="241">
        <v>2037.24</v>
      </c>
      <c r="G13" s="242"/>
      <c r="H13" s="242"/>
      <c r="I13" s="242"/>
      <c r="J13" s="242"/>
      <c r="K13" s="243"/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  <c r="Y13" s="234"/>
      <c r="Z13" s="234"/>
    </row>
    <row r="14" ht="13.5" customHeight="1">
      <c r="A14" s="227"/>
      <c r="B14" s="236" t="s">
        <v>353</v>
      </c>
      <c r="C14" s="236">
        <v>60.0</v>
      </c>
      <c r="D14" s="240">
        <v>26.34</v>
      </c>
      <c r="E14" s="241">
        <v>1697.7</v>
      </c>
      <c r="F14" s="241">
        <v>1697.7</v>
      </c>
      <c r="G14" s="242"/>
      <c r="H14" s="242"/>
      <c r="I14" s="242"/>
      <c r="J14" s="242"/>
      <c r="K14" s="243"/>
      <c r="L14" s="234"/>
      <c r="M14" s="234"/>
      <c r="N14" s="234"/>
      <c r="O14" s="234"/>
      <c r="P14" s="234"/>
      <c r="Q14" s="234"/>
      <c r="R14" s="234"/>
      <c r="S14" s="234"/>
      <c r="T14" s="234"/>
      <c r="U14" s="234"/>
      <c r="V14" s="234"/>
      <c r="W14" s="234"/>
      <c r="X14" s="234"/>
      <c r="Y14" s="234"/>
      <c r="Z14" s="234"/>
    </row>
    <row r="15" ht="13.5" customHeight="1">
      <c r="A15" s="227"/>
      <c r="B15" s="236" t="s">
        <v>354</v>
      </c>
      <c r="C15" s="236">
        <v>192.0</v>
      </c>
      <c r="D15" s="240">
        <v>26.34</v>
      </c>
      <c r="E15" s="241">
        <v>5432.65</v>
      </c>
      <c r="F15" s="241">
        <v>5432.65</v>
      </c>
      <c r="G15" s="242"/>
      <c r="H15" s="242"/>
      <c r="I15" s="242"/>
      <c r="J15" s="242"/>
      <c r="K15" s="243"/>
      <c r="L15" s="234"/>
      <c r="M15" s="234"/>
      <c r="N15" s="234"/>
      <c r="O15" s="234"/>
      <c r="P15" s="234"/>
      <c r="Q15" s="234"/>
      <c r="R15" s="234"/>
      <c r="S15" s="234"/>
      <c r="T15" s="234"/>
      <c r="U15" s="234"/>
      <c r="V15" s="234"/>
      <c r="W15" s="234"/>
      <c r="X15" s="234"/>
      <c r="Y15" s="234"/>
      <c r="Z15" s="234"/>
    </row>
    <row r="16" ht="13.5" customHeight="1">
      <c r="A16" s="228"/>
      <c r="B16" s="236" t="s">
        <v>355</v>
      </c>
      <c r="C16" s="236">
        <v>28.0</v>
      </c>
      <c r="D16" s="245"/>
      <c r="E16" s="241"/>
      <c r="F16" s="242"/>
      <c r="G16" s="242"/>
      <c r="H16" s="242"/>
      <c r="I16" s="242"/>
      <c r="J16" s="242"/>
      <c r="K16" s="243"/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</row>
    <row r="17" ht="13.5" customHeight="1">
      <c r="A17" s="239" t="s">
        <v>356</v>
      </c>
      <c r="B17" s="236"/>
      <c r="C17" s="236">
        <v>16.0</v>
      </c>
      <c r="D17" s="240">
        <v>49.77</v>
      </c>
      <c r="E17" s="241">
        <v>4777.92</v>
      </c>
      <c r="F17" s="241">
        <v>4777.92</v>
      </c>
      <c r="G17" s="242"/>
      <c r="H17" s="242"/>
      <c r="I17" s="242"/>
      <c r="J17" s="242"/>
      <c r="K17" s="243">
        <v>4777.92</v>
      </c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</row>
    <row r="18" ht="13.5" customHeight="1">
      <c r="A18" s="239" t="s">
        <v>357</v>
      </c>
      <c r="B18" s="236"/>
      <c r="C18" s="236">
        <v>33.0</v>
      </c>
      <c r="D18" s="240">
        <v>49.77</v>
      </c>
      <c r="E18" s="241">
        <f>D18*C18</f>
        <v>1642.41</v>
      </c>
      <c r="F18" s="241">
        <v>1642.41</v>
      </c>
      <c r="G18" s="241"/>
      <c r="H18" s="241"/>
      <c r="I18" s="241"/>
      <c r="J18" s="241"/>
      <c r="K18" s="243">
        <f>E18+F18+G18+H18+I18+J18</f>
        <v>3284.82</v>
      </c>
      <c r="L18" s="234"/>
      <c r="M18" s="234"/>
      <c r="N18" s="234"/>
      <c r="O18" s="234"/>
      <c r="P18" s="234"/>
      <c r="Q18" s="234"/>
      <c r="R18" s="234"/>
      <c r="S18" s="234"/>
      <c r="T18" s="234"/>
      <c r="U18" s="234"/>
      <c r="V18" s="234"/>
      <c r="W18" s="234"/>
      <c r="X18" s="234"/>
      <c r="Y18" s="234"/>
      <c r="Z18" s="234"/>
    </row>
    <row r="19" ht="13.5" customHeight="1">
      <c r="A19" s="246" t="s">
        <v>135</v>
      </c>
      <c r="E19" s="247">
        <f t="shared" ref="E19:K19" si="2">SUM(E3:E18)</f>
        <v>80555.8</v>
      </c>
      <c r="F19" s="247">
        <f t="shared" si="2"/>
        <v>173266.6</v>
      </c>
      <c r="G19" s="247">
        <f t="shared" si="2"/>
        <v>0</v>
      </c>
      <c r="H19" s="247">
        <f t="shared" si="2"/>
        <v>0</v>
      </c>
      <c r="I19" s="247">
        <f t="shared" si="2"/>
        <v>0</v>
      </c>
      <c r="J19" s="247">
        <f t="shared" si="2"/>
        <v>0</v>
      </c>
      <c r="K19" s="243">
        <f t="shared" si="2"/>
        <v>32696.15</v>
      </c>
      <c r="L19" s="234"/>
      <c r="M19" s="234"/>
      <c r="N19" s="234"/>
      <c r="O19" s="234"/>
      <c r="P19" s="234"/>
      <c r="Q19" s="234"/>
      <c r="R19" s="234"/>
      <c r="S19" s="234"/>
      <c r="T19" s="234"/>
      <c r="U19" s="234"/>
      <c r="V19" s="234"/>
      <c r="W19" s="234"/>
      <c r="X19" s="234"/>
      <c r="Y19" s="234"/>
      <c r="Z19" s="234"/>
    </row>
    <row r="20" ht="13.5" customHeight="1">
      <c r="A20" s="248" t="s">
        <v>358</v>
      </c>
      <c r="B20" s="249"/>
      <c r="C20" s="249"/>
      <c r="D20" s="231"/>
      <c r="E20" s="250">
        <f>SUM(E19:J19)</f>
        <v>253822.4</v>
      </c>
      <c r="F20" s="249"/>
      <c r="G20" s="249"/>
      <c r="H20" s="249"/>
      <c r="I20" s="249"/>
      <c r="J20" s="249"/>
      <c r="K20" s="231"/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</row>
    <row r="21" ht="13.5" customHeight="1">
      <c r="A21" s="234"/>
      <c r="B21" s="234"/>
      <c r="C21" s="234"/>
      <c r="D21" s="234"/>
      <c r="E21" s="234"/>
      <c r="F21" s="234"/>
      <c r="G21" s="234"/>
      <c r="H21" s="234"/>
      <c r="I21" s="234"/>
      <c r="J21" s="234"/>
      <c r="K21" s="234"/>
      <c r="L21" s="234"/>
      <c r="M21" s="234"/>
      <c r="N21" s="234"/>
      <c r="O21" s="234"/>
      <c r="P21" s="234"/>
      <c r="Q21" s="234"/>
      <c r="R21" s="234"/>
      <c r="S21" s="234"/>
      <c r="T21" s="234"/>
      <c r="U21" s="234"/>
      <c r="V21" s="234"/>
      <c r="W21" s="234"/>
      <c r="X21" s="234"/>
      <c r="Y21" s="234"/>
      <c r="Z21" s="234"/>
    </row>
    <row r="22" ht="13.5" customHeight="1">
      <c r="A22" s="234"/>
      <c r="B22" s="234"/>
      <c r="C22" s="234"/>
      <c r="D22" s="234"/>
      <c r="E22" s="234"/>
      <c r="F22" s="234"/>
      <c r="G22" s="234"/>
      <c r="H22" s="234"/>
      <c r="I22" s="234"/>
      <c r="J22" s="234"/>
      <c r="K22" s="234"/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</row>
    <row r="23" ht="13.5" customHeight="1">
      <c r="A23" s="234"/>
      <c r="B23" s="234"/>
      <c r="C23" s="234"/>
      <c r="D23" s="234"/>
      <c r="E23" s="234"/>
      <c r="F23" s="234"/>
      <c r="G23" s="234"/>
      <c r="H23" s="234"/>
      <c r="I23" s="234"/>
      <c r="J23" s="234"/>
      <c r="K23" s="234"/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</row>
    <row r="24" ht="13.5" customHeight="1">
      <c r="A24" s="234"/>
      <c r="B24" s="234"/>
      <c r="C24" s="234"/>
      <c r="D24" s="234"/>
      <c r="E24" s="234"/>
      <c r="F24" s="234"/>
      <c r="G24" s="234"/>
      <c r="H24" s="234"/>
      <c r="I24" s="234"/>
      <c r="J24" s="234"/>
      <c r="K24" s="234"/>
      <c r="L24" s="234"/>
      <c r="M24" s="234"/>
      <c r="N24" s="234"/>
      <c r="O24" s="234"/>
      <c r="P24" s="234"/>
      <c r="Q24" s="234"/>
      <c r="R24" s="234"/>
      <c r="S24" s="234"/>
      <c r="T24" s="234"/>
      <c r="U24" s="234"/>
      <c r="V24" s="234"/>
      <c r="W24" s="234"/>
      <c r="X24" s="234"/>
      <c r="Y24" s="234"/>
      <c r="Z24" s="234"/>
    </row>
    <row r="25" ht="13.5" customHeight="1">
      <c r="A25" s="234"/>
      <c r="B25" s="234"/>
      <c r="C25" s="234"/>
      <c r="D25" s="234"/>
      <c r="E25" s="234"/>
      <c r="F25" s="234"/>
      <c r="G25" s="234"/>
      <c r="H25" s="234"/>
      <c r="I25" s="234"/>
      <c r="J25" s="234"/>
      <c r="K25" s="234"/>
      <c r="L25" s="234"/>
      <c r="M25" s="234"/>
      <c r="N25" s="234"/>
      <c r="O25" s="234"/>
      <c r="P25" s="234"/>
      <c r="Q25" s="234"/>
      <c r="R25" s="234"/>
      <c r="S25" s="234"/>
      <c r="T25" s="234"/>
      <c r="U25" s="234"/>
      <c r="V25" s="234"/>
      <c r="W25" s="234"/>
      <c r="X25" s="234"/>
      <c r="Y25" s="234"/>
      <c r="Z25" s="234"/>
    </row>
    <row r="26" ht="13.5" customHeight="1">
      <c r="A26" s="234"/>
      <c r="B26" s="234"/>
      <c r="C26" s="234"/>
      <c r="D26" s="234"/>
      <c r="E26" s="234"/>
      <c r="F26" s="234"/>
      <c r="G26" s="234"/>
      <c r="H26" s="234"/>
      <c r="I26" s="234"/>
      <c r="J26" s="234"/>
      <c r="K26" s="234"/>
      <c r="L26" s="234"/>
      <c r="M26" s="234"/>
      <c r="N26" s="234"/>
      <c r="O26" s="234"/>
      <c r="P26" s="234"/>
      <c r="Q26" s="234"/>
      <c r="R26" s="234"/>
      <c r="S26" s="234"/>
      <c r="T26" s="234"/>
      <c r="U26" s="234"/>
      <c r="V26" s="234"/>
      <c r="W26" s="234"/>
      <c r="X26" s="234"/>
      <c r="Y26" s="234"/>
      <c r="Z26" s="234"/>
    </row>
    <row r="27" ht="13.5" customHeight="1">
      <c r="A27" s="234"/>
      <c r="B27" s="234"/>
      <c r="C27" s="234"/>
      <c r="D27" s="234"/>
      <c r="E27" s="234"/>
      <c r="F27" s="234"/>
      <c r="G27" s="234"/>
      <c r="H27" s="234"/>
      <c r="I27" s="234"/>
      <c r="J27" s="234"/>
      <c r="K27" s="234"/>
      <c r="L27" s="234"/>
      <c r="M27" s="234"/>
      <c r="N27" s="234"/>
      <c r="O27" s="234"/>
      <c r="P27" s="234"/>
      <c r="Q27" s="234"/>
      <c r="R27" s="234"/>
      <c r="S27" s="234"/>
      <c r="T27" s="234"/>
      <c r="U27" s="234"/>
      <c r="V27" s="234"/>
      <c r="W27" s="234"/>
      <c r="X27" s="234"/>
      <c r="Y27" s="234"/>
      <c r="Z27" s="234"/>
    </row>
    <row r="28" ht="13.5" customHeight="1">
      <c r="A28" s="234"/>
      <c r="B28" s="234"/>
      <c r="C28" s="234"/>
      <c r="D28" s="234"/>
      <c r="E28" s="234"/>
      <c r="F28" s="234"/>
      <c r="G28" s="234"/>
      <c r="H28" s="234"/>
      <c r="I28" s="234"/>
      <c r="J28" s="234"/>
      <c r="K28" s="234"/>
      <c r="L28" s="234"/>
      <c r="M28" s="234"/>
      <c r="N28" s="234"/>
      <c r="O28" s="234"/>
      <c r="P28" s="234"/>
      <c r="Q28" s="234"/>
      <c r="R28" s="234"/>
      <c r="S28" s="234"/>
      <c r="T28" s="234"/>
      <c r="U28" s="234"/>
      <c r="V28" s="234"/>
      <c r="W28" s="234"/>
      <c r="X28" s="234"/>
      <c r="Y28" s="234"/>
      <c r="Z28" s="234"/>
    </row>
    <row r="29" ht="13.5" customHeight="1">
      <c r="A29" s="234"/>
      <c r="B29" s="234"/>
      <c r="C29" s="234"/>
      <c r="D29" s="234"/>
      <c r="E29" s="234"/>
      <c r="F29" s="234"/>
      <c r="G29" s="234"/>
      <c r="H29" s="234"/>
      <c r="I29" s="234"/>
      <c r="J29" s="234"/>
      <c r="K29" s="234"/>
      <c r="L29" s="234"/>
      <c r="M29" s="234"/>
      <c r="N29" s="234"/>
      <c r="O29" s="234"/>
      <c r="P29" s="234"/>
      <c r="Q29" s="234"/>
      <c r="R29" s="234"/>
      <c r="S29" s="234"/>
      <c r="T29" s="234"/>
      <c r="U29" s="234"/>
      <c r="V29" s="234"/>
      <c r="W29" s="234"/>
      <c r="X29" s="234"/>
      <c r="Y29" s="234"/>
      <c r="Z29" s="234"/>
    </row>
    <row r="30" ht="13.5" customHeight="1">
      <c r="A30" s="234"/>
      <c r="B30" s="234"/>
      <c r="C30" s="234"/>
      <c r="D30" s="234"/>
      <c r="E30" s="234"/>
      <c r="F30" s="234"/>
      <c r="G30" s="234"/>
      <c r="H30" s="234"/>
      <c r="I30" s="234"/>
      <c r="J30" s="234"/>
      <c r="K30" s="234"/>
      <c r="L30" s="234"/>
      <c r="M30" s="234"/>
      <c r="N30" s="234"/>
      <c r="O30" s="234"/>
      <c r="P30" s="234"/>
      <c r="Q30" s="234"/>
      <c r="R30" s="234"/>
      <c r="S30" s="234"/>
      <c r="T30" s="234"/>
      <c r="U30" s="234"/>
      <c r="V30" s="234"/>
      <c r="W30" s="234"/>
      <c r="X30" s="234"/>
      <c r="Y30" s="234"/>
      <c r="Z30" s="234"/>
    </row>
    <row r="31" ht="13.5" customHeight="1">
      <c r="A31" s="234"/>
      <c r="B31" s="234"/>
      <c r="C31" s="234"/>
      <c r="D31" s="234"/>
      <c r="E31" s="234"/>
      <c r="F31" s="234"/>
      <c r="G31" s="234"/>
      <c r="H31" s="234"/>
      <c r="I31" s="234"/>
      <c r="J31" s="234"/>
      <c r="K31" s="234"/>
      <c r="L31" s="234"/>
      <c r="M31" s="234"/>
      <c r="N31" s="234"/>
      <c r="O31" s="234"/>
      <c r="P31" s="234"/>
      <c r="Q31" s="234"/>
      <c r="R31" s="234"/>
      <c r="S31" s="234"/>
      <c r="T31" s="234"/>
      <c r="U31" s="234"/>
      <c r="V31" s="234"/>
      <c r="W31" s="234"/>
      <c r="X31" s="234"/>
      <c r="Y31" s="234"/>
      <c r="Z31" s="234"/>
    </row>
    <row r="32" ht="13.5" customHeight="1">
      <c r="A32" s="234"/>
      <c r="B32" s="234"/>
      <c r="C32" s="234"/>
      <c r="D32" s="234"/>
      <c r="E32" s="234"/>
      <c r="F32" s="234"/>
      <c r="G32" s="234"/>
      <c r="H32" s="234"/>
      <c r="I32" s="234"/>
      <c r="J32" s="234"/>
      <c r="K32" s="234"/>
      <c r="L32" s="234"/>
      <c r="M32" s="234"/>
      <c r="N32" s="234"/>
      <c r="O32" s="234"/>
      <c r="P32" s="234"/>
      <c r="Q32" s="234"/>
      <c r="R32" s="234"/>
      <c r="S32" s="234"/>
      <c r="T32" s="234"/>
      <c r="U32" s="234"/>
      <c r="V32" s="234"/>
      <c r="W32" s="234"/>
      <c r="X32" s="234"/>
      <c r="Y32" s="234"/>
      <c r="Z32" s="234"/>
    </row>
    <row r="33" ht="13.5" customHeight="1">
      <c r="A33" s="234"/>
      <c r="B33" s="234"/>
      <c r="C33" s="234"/>
      <c r="D33" s="234"/>
      <c r="E33" s="234"/>
      <c r="F33" s="234"/>
      <c r="G33" s="234"/>
      <c r="H33" s="234"/>
      <c r="I33" s="234"/>
      <c r="J33" s="234"/>
      <c r="K33" s="234"/>
      <c r="L33" s="234"/>
      <c r="M33" s="234"/>
      <c r="N33" s="234"/>
      <c r="O33" s="234"/>
      <c r="P33" s="234"/>
      <c r="Q33" s="234"/>
      <c r="R33" s="234"/>
      <c r="S33" s="234"/>
      <c r="T33" s="234"/>
      <c r="U33" s="234"/>
      <c r="V33" s="234"/>
      <c r="W33" s="234"/>
      <c r="X33" s="234"/>
      <c r="Y33" s="234"/>
      <c r="Z33" s="234"/>
    </row>
    <row r="34" ht="13.5" customHeight="1">
      <c r="A34" s="234"/>
      <c r="B34" s="234"/>
      <c r="C34" s="234"/>
      <c r="D34" s="234"/>
      <c r="E34" s="234"/>
      <c r="F34" s="234"/>
      <c r="G34" s="234"/>
      <c r="H34" s="234"/>
      <c r="I34" s="234"/>
      <c r="J34" s="234"/>
      <c r="K34" s="234"/>
      <c r="L34" s="234"/>
      <c r="M34" s="234"/>
      <c r="N34" s="234"/>
      <c r="O34" s="234"/>
      <c r="P34" s="234"/>
      <c r="Q34" s="234"/>
      <c r="R34" s="234"/>
      <c r="S34" s="234"/>
      <c r="T34" s="234"/>
      <c r="U34" s="234"/>
      <c r="V34" s="234"/>
      <c r="W34" s="234"/>
      <c r="X34" s="234"/>
      <c r="Y34" s="234"/>
      <c r="Z34" s="234"/>
    </row>
    <row r="35" ht="13.5" customHeight="1">
      <c r="A35" s="234"/>
      <c r="B35" s="234"/>
      <c r="C35" s="234"/>
      <c r="D35" s="234"/>
      <c r="E35" s="234"/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</row>
    <row r="36" ht="13.5" customHeight="1">
      <c r="A36" s="234"/>
      <c r="B36" s="234"/>
      <c r="C36" s="234"/>
      <c r="D36" s="234"/>
      <c r="E36" s="234"/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</row>
    <row r="37" ht="13.5" customHeight="1">
      <c r="A37" s="234"/>
      <c r="B37" s="234"/>
      <c r="C37" s="234"/>
      <c r="D37" s="234"/>
      <c r="E37" s="234"/>
      <c r="F37" s="234"/>
      <c r="G37" s="234"/>
      <c r="H37" s="234"/>
      <c r="I37" s="234"/>
      <c r="J37" s="234"/>
      <c r="K37" s="234"/>
      <c r="L37" s="234"/>
      <c r="M37" s="234"/>
      <c r="N37" s="234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4"/>
    </row>
    <row r="38" ht="13.5" customHeight="1">
      <c r="A38" s="234"/>
      <c r="B38" s="234"/>
      <c r="C38" s="234"/>
      <c r="D38" s="234"/>
      <c r="E38" s="234"/>
      <c r="F38" s="234"/>
      <c r="G38" s="234"/>
      <c r="H38" s="234"/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</row>
    <row r="39" ht="13.5" customHeight="1">
      <c r="A39" s="234"/>
      <c r="B39" s="234"/>
      <c r="C39" s="234"/>
      <c r="D39" s="234"/>
      <c r="E39" s="234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</row>
    <row r="40" ht="13.5" customHeight="1">
      <c r="A40" s="234"/>
      <c r="B40" s="234"/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</row>
    <row r="41" ht="13.5" customHeight="1">
      <c r="A41" s="234"/>
      <c r="B41" s="234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</row>
    <row r="42" ht="13.5" customHeight="1">
      <c r="A42" s="234"/>
      <c r="B42" s="234"/>
      <c r="C42" s="234"/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</row>
    <row r="43" ht="13.5" customHeight="1">
      <c r="A43" s="234"/>
      <c r="B43" s="234"/>
      <c r="C43" s="234"/>
      <c r="D43" s="234"/>
      <c r="E43" s="234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</row>
    <row r="44" ht="13.5" customHeight="1">
      <c r="A44" s="234"/>
      <c r="B44" s="234"/>
      <c r="C44" s="234"/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</row>
    <row r="45" ht="13.5" customHeight="1">
      <c r="A45" s="234"/>
      <c r="B45" s="234"/>
      <c r="C45" s="234"/>
      <c r="D45" s="234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</row>
    <row r="46" ht="13.5" customHeight="1">
      <c r="A46" s="234"/>
      <c r="B46" s="234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</row>
    <row r="47" ht="13.5" customHeight="1">
      <c r="A47" s="234"/>
      <c r="B47" s="234"/>
      <c r="C47" s="234"/>
      <c r="D47" s="234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</row>
    <row r="48" ht="13.5" customHeight="1">
      <c r="A48" s="234"/>
      <c r="B48" s="234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</row>
    <row r="49" ht="13.5" customHeight="1">
      <c r="A49" s="234"/>
      <c r="B49" s="234"/>
      <c r="C49" s="234"/>
      <c r="D49" s="234"/>
      <c r="E49" s="234"/>
      <c r="F49" s="234"/>
      <c r="G49" s="234"/>
      <c r="H49" s="234"/>
      <c r="I49" s="234"/>
      <c r="J49" s="234"/>
      <c r="K49" s="234"/>
      <c r="L49" s="234"/>
      <c r="M49" s="234"/>
      <c r="N49" s="234"/>
      <c r="O49" s="234"/>
      <c r="P49" s="234"/>
      <c r="Q49" s="234"/>
      <c r="R49" s="234"/>
      <c r="S49" s="234"/>
      <c r="T49" s="234"/>
      <c r="U49" s="234"/>
      <c r="V49" s="234"/>
      <c r="W49" s="234"/>
      <c r="X49" s="234"/>
      <c r="Y49" s="234"/>
      <c r="Z49" s="234"/>
    </row>
    <row r="50" ht="13.5" customHeight="1">
      <c r="A50" s="234"/>
      <c r="B50" s="234"/>
      <c r="C50" s="234"/>
      <c r="D50" s="234"/>
      <c r="E50" s="234"/>
      <c r="F50" s="234"/>
      <c r="G50" s="234"/>
      <c r="H50" s="234"/>
      <c r="I50" s="234"/>
      <c r="J50" s="234"/>
      <c r="K50" s="234"/>
      <c r="L50" s="234"/>
      <c r="M50" s="234"/>
      <c r="N50" s="234"/>
      <c r="O50" s="234"/>
      <c r="P50" s="234"/>
      <c r="Q50" s="234"/>
      <c r="R50" s="234"/>
      <c r="S50" s="234"/>
      <c r="T50" s="234"/>
      <c r="U50" s="234"/>
      <c r="V50" s="234"/>
      <c r="W50" s="234"/>
      <c r="X50" s="234"/>
      <c r="Y50" s="234"/>
      <c r="Z50" s="234"/>
    </row>
    <row r="51" ht="13.5" customHeight="1">
      <c r="A51" s="234"/>
      <c r="B51" s="234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</row>
    <row r="52" ht="13.5" customHeight="1">
      <c r="A52" s="234"/>
      <c r="B52" s="234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</row>
    <row r="53" ht="13.5" customHeight="1">
      <c r="A53" s="234"/>
      <c r="B53" s="234"/>
      <c r="C53" s="234"/>
      <c r="D53" s="234"/>
      <c r="E53" s="234"/>
      <c r="F53" s="234"/>
      <c r="G53" s="234"/>
      <c r="H53" s="234"/>
      <c r="I53" s="234"/>
      <c r="J53" s="234"/>
      <c r="K53" s="234"/>
      <c r="L53" s="234"/>
      <c r="M53" s="234"/>
      <c r="N53" s="234"/>
      <c r="O53" s="234"/>
      <c r="P53" s="234"/>
      <c r="Q53" s="234"/>
      <c r="R53" s="234"/>
      <c r="S53" s="234"/>
      <c r="T53" s="234"/>
      <c r="U53" s="234"/>
      <c r="V53" s="234"/>
      <c r="W53" s="234"/>
      <c r="X53" s="234"/>
      <c r="Y53" s="234"/>
      <c r="Z53" s="234"/>
    </row>
    <row r="54" ht="13.5" customHeight="1">
      <c r="A54" s="234"/>
      <c r="B54" s="234"/>
      <c r="C54" s="234"/>
      <c r="D54" s="234"/>
      <c r="E54" s="234"/>
      <c r="F54" s="234"/>
      <c r="G54" s="234"/>
      <c r="H54" s="234"/>
      <c r="I54" s="234"/>
      <c r="J54" s="234"/>
      <c r="K54" s="234"/>
      <c r="L54" s="234"/>
      <c r="M54" s="234"/>
      <c r="N54" s="234"/>
      <c r="O54" s="234"/>
      <c r="P54" s="234"/>
      <c r="Q54" s="234"/>
      <c r="R54" s="234"/>
      <c r="S54" s="234"/>
      <c r="T54" s="234"/>
      <c r="U54" s="234"/>
      <c r="V54" s="234"/>
      <c r="W54" s="234"/>
      <c r="X54" s="234"/>
      <c r="Y54" s="234"/>
      <c r="Z54" s="234"/>
    </row>
    <row r="55" ht="13.5" customHeight="1">
      <c r="A55" s="234"/>
      <c r="B55" s="234"/>
      <c r="C55" s="234"/>
      <c r="D55" s="234"/>
      <c r="E55" s="234"/>
      <c r="F55" s="234"/>
      <c r="G55" s="234"/>
      <c r="H55" s="234"/>
      <c r="I55" s="234"/>
      <c r="J55" s="234"/>
      <c r="K55" s="234"/>
      <c r="L55" s="234"/>
      <c r="M55" s="234"/>
      <c r="N55" s="234"/>
      <c r="O55" s="234"/>
      <c r="P55" s="234"/>
      <c r="Q55" s="234"/>
      <c r="R55" s="234"/>
      <c r="S55" s="234"/>
      <c r="T55" s="234"/>
      <c r="U55" s="234"/>
      <c r="V55" s="234"/>
      <c r="W55" s="234"/>
      <c r="X55" s="234"/>
      <c r="Y55" s="234"/>
      <c r="Z55" s="234"/>
    </row>
    <row r="56" ht="13.5" customHeight="1">
      <c r="A56" s="234"/>
      <c r="B56" s="234"/>
      <c r="C56" s="234"/>
      <c r="D56" s="234"/>
      <c r="E56" s="234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234"/>
      <c r="Q56" s="234"/>
      <c r="R56" s="234"/>
      <c r="S56" s="234"/>
      <c r="T56" s="234"/>
      <c r="U56" s="234"/>
      <c r="V56" s="234"/>
      <c r="W56" s="234"/>
      <c r="X56" s="234"/>
      <c r="Y56" s="234"/>
      <c r="Z56" s="234"/>
    </row>
    <row r="57" ht="13.5" customHeight="1">
      <c r="A57" s="234"/>
      <c r="B57" s="234"/>
      <c r="C57" s="234"/>
      <c r="D57" s="234"/>
      <c r="E57" s="234"/>
      <c r="F57" s="234"/>
      <c r="G57" s="234"/>
      <c r="H57" s="234"/>
      <c r="I57" s="234"/>
      <c r="J57" s="234"/>
      <c r="K57" s="234"/>
      <c r="L57" s="234"/>
      <c r="M57" s="234"/>
      <c r="N57" s="234"/>
      <c r="O57" s="234"/>
      <c r="P57" s="234"/>
      <c r="Q57" s="234"/>
      <c r="R57" s="234"/>
      <c r="S57" s="234"/>
      <c r="T57" s="234"/>
      <c r="U57" s="234"/>
      <c r="V57" s="234"/>
      <c r="W57" s="234"/>
      <c r="X57" s="234"/>
      <c r="Y57" s="234"/>
      <c r="Z57" s="234"/>
    </row>
    <row r="58" ht="13.5" customHeight="1">
      <c r="A58" s="234"/>
      <c r="B58" s="234"/>
      <c r="C58" s="234"/>
      <c r="D58" s="234"/>
      <c r="E58" s="234"/>
      <c r="F58" s="234"/>
      <c r="G58" s="234"/>
      <c r="H58" s="234"/>
      <c r="I58" s="234"/>
      <c r="J58" s="234"/>
      <c r="K58" s="234"/>
      <c r="L58" s="234"/>
      <c r="M58" s="234"/>
      <c r="N58" s="234"/>
      <c r="O58" s="234"/>
      <c r="P58" s="234"/>
      <c r="Q58" s="234"/>
      <c r="R58" s="234"/>
      <c r="S58" s="234"/>
      <c r="T58" s="234"/>
      <c r="U58" s="234"/>
      <c r="V58" s="234"/>
      <c r="W58" s="234"/>
      <c r="X58" s="234"/>
      <c r="Y58" s="234"/>
      <c r="Z58" s="234"/>
    </row>
    <row r="59" ht="13.5" customHeight="1">
      <c r="A59" s="234"/>
      <c r="B59" s="234"/>
      <c r="C59" s="234"/>
      <c r="D59" s="234"/>
      <c r="E59" s="234"/>
      <c r="F59" s="234"/>
      <c r="G59" s="234"/>
      <c r="H59" s="234"/>
      <c r="I59" s="234"/>
      <c r="J59" s="234"/>
      <c r="K59" s="234"/>
      <c r="L59" s="234"/>
      <c r="M59" s="234"/>
      <c r="N59" s="234"/>
      <c r="O59" s="234"/>
      <c r="P59" s="234"/>
      <c r="Q59" s="234"/>
      <c r="R59" s="234"/>
      <c r="S59" s="234"/>
      <c r="T59" s="234"/>
      <c r="U59" s="234"/>
      <c r="V59" s="234"/>
      <c r="W59" s="234"/>
      <c r="X59" s="234"/>
      <c r="Y59" s="234"/>
      <c r="Z59" s="234"/>
    </row>
    <row r="60" ht="13.5" customHeight="1">
      <c r="A60" s="234"/>
      <c r="B60" s="234"/>
      <c r="C60" s="234"/>
      <c r="D60" s="234"/>
      <c r="E60" s="234"/>
      <c r="F60" s="234"/>
      <c r="G60" s="234"/>
      <c r="H60" s="234"/>
      <c r="I60" s="234"/>
      <c r="J60" s="234"/>
      <c r="K60" s="234"/>
      <c r="L60" s="234"/>
      <c r="M60" s="234"/>
      <c r="N60" s="234"/>
      <c r="O60" s="234"/>
      <c r="P60" s="234"/>
      <c r="Q60" s="234"/>
      <c r="R60" s="234"/>
      <c r="S60" s="234"/>
      <c r="T60" s="234"/>
      <c r="U60" s="234"/>
      <c r="V60" s="234"/>
      <c r="W60" s="234"/>
      <c r="X60" s="234"/>
      <c r="Y60" s="234"/>
      <c r="Z60" s="234"/>
    </row>
    <row r="61" ht="13.5" customHeight="1">
      <c r="A61" s="234"/>
      <c r="B61" s="234"/>
      <c r="C61" s="234"/>
      <c r="D61" s="234"/>
      <c r="E61" s="234"/>
      <c r="F61" s="234"/>
      <c r="G61" s="234"/>
      <c r="H61" s="234"/>
      <c r="I61" s="234"/>
      <c r="J61" s="234"/>
      <c r="K61" s="234"/>
      <c r="L61" s="234"/>
      <c r="M61" s="234"/>
      <c r="N61" s="234"/>
      <c r="O61" s="234"/>
      <c r="P61" s="234"/>
      <c r="Q61" s="234"/>
      <c r="R61" s="234"/>
      <c r="S61" s="234"/>
      <c r="T61" s="234"/>
      <c r="U61" s="234"/>
      <c r="V61" s="234"/>
      <c r="W61" s="234"/>
      <c r="X61" s="234"/>
      <c r="Y61" s="234"/>
      <c r="Z61" s="234"/>
    </row>
    <row r="62" ht="13.5" customHeight="1">
      <c r="A62" s="234"/>
      <c r="B62" s="234"/>
      <c r="C62" s="234"/>
      <c r="D62" s="234"/>
      <c r="E62" s="234"/>
      <c r="F62" s="234"/>
      <c r="G62" s="234"/>
      <c r="H62" s="234"/>
      <c r="I62" s="234"/>
      <c r="J62" s="234"/>
      <c r="K62" s="234"/>
      <c r="L62" s="234"/>
      <c r="M62" s="234"/>
      <c r="N62" s="234"/>
      <c r="O62" s="234"/>
      <c r="P62" s="234"/>
      <c r="Q62" s="234"/>
      <c r="R62" s="234"/>
      <c r="S62" s="234"/>
      <c r="T62" s="234"/>
      <c r="U62" s="234"/>
      <c r="V62" s="234"/>
      <c r="W62" s="234"/>
      <c r="X62" s="234"/>
      <c r="Y62" s="234"/>
      <c r="Z62" s="234"/>
    </row>
    <row r="63" ht="13.5" customHeight="1">
      <c r="A63" s="234"/>
      <c r="B63" s="234"/>
      <c r="C63" s="234"/>
      <c r="D63" s="234"/>
      <c r="E63" s="234"/>
      <c r="F63" s="234"/>
      <c r="G63" s="234"/>
      <c r="H63" s="234"/>
      <c r="I63" s="23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</row>
    <row r="64" ht="13.5" customHeight="1">
      <c r="A64" s="234"/>
      <c r="B64" s="234"/>
      <c r="C64" s="234"/>
      <c r="D64" s="234"/>
      <c r="E64" s="234"/>
      <c r="F64" s="234"/>
      <c r="G64" s="234"/>
      <c r="H64" s="234"/>
      <c r="I64" s="234"/>
      <c r="J64" s="234"/>
      <c r="K64" s="234"/>
      <c r="L64" s="234"/>
      <c r="M64" s="234"/>
      <c r="N64" s="23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</row>
    <row r="65" ht="13.5" customHeight="1">
      <c r="A65" s="234"/>
      <c r="B65" s="234"/>
      <c r="C65" s="234"/>
      <c r="D65" s="234"/>
      <c r="E65" s="234"/>
      <c r="F65" s="234"/>
      <c r="G65" s="234"/>
      <c r="H65" s="234"/>
      <c r="I65" s="234"/>
      <c r="J65" s="234"/>
      <c r="K65" s="234"/>
      <c r="L65" s="234"/>
      <c r="M65" s="234"/>
      <c r="N65" s="234"/>
      <c r="O65" s="234"/>
      <c r="P65" s="234"/>
      <c r="Q65" s="234"/>
      <c r="R65" s="234"/>
      <c r="S65" s="234"/>
      <c r="T65" s="234"/>
      <c r="U65" s="234"/>
      <c r="V65" s="234"/>
      <c r="W65" s="234"/>
      <c r="X65" s="234"/>
      <c r="Y65" s="234"/>
      <c r="Z65" s="234"/>
    </row>
    <row r="66" ht="13.5" customHeight="1">
      <c r="A66" s="234"/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</row>
    <row r="67" ht="13.5" customHeight="1">
      <c r="A67" s="234"/>
      <c r="B67" s="234"/>
      <c r="C67" s="234"/>
      <c r="D67" s="234"/>
      <c r="E67" s="234"/>
      <c r="F67" s="234"/>
      <c r="G67" s="234"/>
      <c r="H67" s="234"/>
      <c r="I67" s="234"/>
      <c r="J67" s="234"/>
      <c r="K67" s="234"/>
      <c r="L67" s="234"/>
      <c r="M67" s="234"/>
      <c r="N67" s="234"/>
      <c r="O67" s="234"/>
      <c r="P67" s="234"/>
      <c r="Q67" s="234"/>
      <c r="R67" s="234"/>
      <c r="S67" s="234"/>
      <c r="T67" s="234"/>
      <c r="U67" s="234"/>
      <c r="V67" s="234"/>
      <c r="W67" s="234"/>
      <c r="X67" s="234"/>
      <c r="Y67" s="234"/>
      <c r="Z67" s="234"/>
    </row>
    <row r="68" ht="13.5" customHeight="1">
      <c r="A68" s="234"/>
      <c r="B68" s="234"/>
      <c r="C68" s="234"/>
      <c r="D68" s="234"/>
      <c r="E68" s="234"/>
      <c r="F68" s="234"/>
      <c r="G68" s="234"/>
      <c r="H68" s="234"/>
      <c r="I68" s="234"/>
      <c r="J68" s="234"/>
      <c r="K68" s="234"/>
      <c r="L68" s="234"/>
      <c r="M68" s="234"/>
      <c r="N68" s="234"/>
      <c r="O68" s="234"/>
      <c r="P68" s="234"/>
      <c r="Q68" s="234"/>
      <c r="R68" s="234"/>
      <c r="S68" s="234"/>
      <c r="T68" s="234"/>
      <c r="U68" s="234"/>
      <c r="V68" s="234"/>
      <c r="W68" s="234"/>
      <c r="X68" s="234"/>
      <c r="Y68" s="234"/>
      <c r="Z68" s="234"/>
    </row>
    <row r="69" ht="13.5" customHeight="1">
      <c r="A69" s="234"/>
      <c r="B69" s="234"/>
      <c r="C69" s="234"/>
      <c r="D69" s="234"/>
      <c r="E69" s="234"/>
      <c r="F69" s="234"/>
      <c r="G69" s="234"/>
      <c r="H69" s="234"/>
      <c r="I69" s="234"/>
      <c r="J69" s="234"/>
      <c r="K69" s="234"/>
      <c r="L69" s="234"/>
      <c r="M69" s="234"/>
      <c r="N69" s="234"/>
      <c r="O69" s="234"/>
      <c r="P69" s="234"/>
      <c r="Q69" s="234"/>
      <c r="R69" s="234"/>
      <c r="S69" s="234"/>
      <c r="T69" s="234"/>
      <c r="U69" s="234"/>
      <c r="V69" s="234"/>
      <c r="W69" s="234"/>
      <c r="X69" s="234"/>
      <c r="Y69" s="234"/>
      <c r="Z69" s="234"/>
    </row>
    <row r="70" ht="13.5" customHeight="1">
      <c r="A70" s="234"/>
      <c r="B70" s="234"/>
      <c r="C70" s="234"/>
      <c r="D70" s="234"/>
      <c r="E70" s="234"/>
      <c r="F70" s="234"/>
      <c r="G70" s="234"/>
      <c r="H70" s="234"/>
      <c r="I70" s="234"/>
      <c r="J70" s="234"/>
      <c r="K70" s="234"/>
      <c r="L70" s="234"/>
      <c r="M70" s="234"/>
      <c r="N70" s="234"/>
      <c r="O70" s="234"/>
      <c r="P70" s="234"/>
      <c r="Q70" s="234"/>
      <c r="R70" s="234"/>
      <c r="S70" s="234"/>
      <c r="T70" s="234"/>
      <c r="U70" s="234"/>
      <c r="V70" s="234"/>
      <c r="W70" s="234"/>
      <c r="X70" s="234"/>
      <c r="Y70" s="234"/>
      <c r="Z70" s="234"/>
    </row>
    <row r="71" ht="13.5" customHeight="1">
      <c r="A71" s="234"/>
      <c r="B71" s="234"/>
      <c r="C71" s="234"/>
      <c r="D71" s="234"/>
      <c r="E71" s="234"/>
      <c r="F71" s="234"/>
      <c r="G71" s="234"/>
      <c r="H71" s="234"/>
      <c r="I71" s="234"/>
      <c r="J71" s="234"/>
      <c r="K71" s="234"/>
      <c r="L71" s="234"/>
      <c r="M71" s="234"/>
      <c r="N71" s="234"/>
      <c r="O71" s="234"/>
      <c r="P71" s="234"/>
      <c r="Q71" s="234"/>
      <c r="R71" s="234"/>
      <c r="S71" s="234"/>
      <c r="T71" s="234"/>
      <c r="U71" s="234"/>
      <c r="V71" s="234"/>
      <c r="W71" s="234"/>
      <c r="X71" s="234"/>
      <c r="Y71" s="234"/>
      <c r="Z71" s="234"/>
    </row>
    <row r="72" ht="13.5" customHeight="1">
      <c r="A72" s="234"/>
      <c r="B72" s="234"/>
      <c r="C72" s="234"/>
      <c r="D72" s="234"/>
      <c r="E72" s="234"/>
      <c r="F72" s="234"/>
      <c r="G72" s="234"/>
      <c r="H72" s="234"/>
      <c r="I72" s="234"/>
      <c r="J72" s="234"/>
      <c r="K72" s="234"/>
      <c r="L72" s="234"/>
      <c r="M72" s="234"/>
      <c r="N72" s="234"/>
      <c r="O72" s="234"/>
      <c r="P72" s="234"/>
      <c r="Q72" s="234"/>
      <c r="R72" s="234"/>
      <c r="S72" s="234"/>
      <c r="T72" s="234"/>
      <c r="U72" s="234"/>
      <c r="V72" s="234"/>
      <c r="W72" s="234"/>
      <c r="X72" s="234"/>
      <c r="Y72" s="234"/>
      <c r="Z72" s="234"/>
    </row>
    <row r="73" ht="13.5" customHeight="1">
      <c r="A73" s="234"/>
      <c r="B73" s="234"/>
      <c r="C73" s="234"/>
      <c r="D73" s="234"/>
      <c r="E73" s="234"/>
      <c r="F73" s="234"/>
      <c r="G73" s="234"/>
      <c r="H73" s="234"/>
      <c r="I73" s="234"/>
      <c r="J73" s="234"/>
      <c r="K73" s="234"/>
      <c r="L73" s="234"/>
      <c r="M73" s="234"/>
      <c r="N73" s="234"/>
      <c r="O73" s="234"/>
      <c r="P73" s="234"/>
      <c r="Q73" s="234"/>
      <c r="R73" s="234"/>
      <c r="S73" s="234"/>
      <c r="T73" s="234"/>
      <c r="U73" s="234"/>
      <c r="V73" s="234"/>
      <c r="W73" s="234"/>
      <c r="X73" s="234"/>
      <c r="Y73" s="234"/>
      <c r="Z73" s="234"/>
    </row>
    <row r="74" ht="13.5" customHeight="1">
      <c r="A74" s="234"/>
      <c r="B74" s="234"/>
      <c r="C74" s="234"/>
      <c r="D74" s="234"/>
      <c r="E74" s="234"/>
      <c r="F74" s="234"/>
      <c r="G74" s="234"/>
      <c r="H74" s="234"/>
      <c r="I74" s="234"/>
      <c r="J74" s="234"/>
      <c r="K74" s="234"/>
      <c r="L74" s="234"/>
      <c r="M74" s="234"/>
      <c r="N74" s="234"/>
      <c r="O74" s="234"/>
      <c r="P74" s="234"/>
      <c r="Q74" s="234"/>
      <c r="R74" s="234"/>
      <c r="S74" s="234"/>
      <c r="T74" s="234"/>
      <c r="U74" s="234"/>
      <c r="V74" s="234"/>
      <c r="W74" s="234"/>
      <c r="X74" s="234"/>
      <c r="Y74" s="234"/>
      <c r="Z74" s="234"/>
    </row>
    <row r="75" ht="13.5" customHeight="1">
      <c r="A75" s="234"/>
      <c r="B75" s="234"/>
      <c r="C75" s="234"/>
      <c r="D75" s="234"/>
      <c r="E75" s="234"/>
      <c r="F75" s="234"/>
      <c r="G75" s="234"/>
      <c r="H75" s="234"/>
      <c r="I75" s="234"/>
      <c r="J75" s="234"/>
      <c r="K75" s="234"/>
      <c r="L75" s="234"/>
      <c r="M75" s="234"/>
      <c r="N75" s="234"/>
      <c r="O75" s="234"/>
      <c r="P75" s="234"/>
      <c r="Q75" s="234"/>
      <c r="R75" s="234"/>
      <c r="S75" s="234"/>
      <c r="T75" s="234"/>
      <c r="U75" s="234"/>
      <c r="V75" s="234"/>
      <c r="W75" s="234"/>
      <c r="X75" s="234"/>
      <c r="Y75" s="234"/>
      <c r="Z75" s="234"/>
    </row>
    <row r="76" ht="13.5" customHeight="1">
      <c r="A76" s="234"/>
      <c r="B76" s="234"/>
      <c r="C76" s="234"/>
      <c r="D76" s="234"/>
      <c r="E76" s="234"/>
      <c r="F76" s="234"/>
      <c r="G76" s="234"/>
      <c r="H76" s="234"/>
      <c r="I76" s="234"/>
      <c r="J76" s="234"/>
      <c r="K76" s="234"/>
      <c r="L76" s="234"/>
      <c r="M76" s="234"/>
      <c r="N76" s="234"/>
      <c r="O76" s="234"/>
      <c r="P76" s="234"/>
      <c r="Q76" s="234"/>
      <c r="R76" s="234"/>
      <c r="S76" s="234"/>
      <c r="T76" s="234"/>
      <c r="U76" s="234"/>
      <c r="V76" s="234"/>
      <c r="W76" s="234"/>
      <c r="X76" s="234"/>
      <c r="Y76" s="234"/>
      <c r="Z76" s="234"/>
    </row>
    <row r="77" ht="13.5" customHeight="1">
      <c r="A77" s="234"/>
      <c r="B77" s="234"/>
      <c r="C77" s="234"/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4"/>
      <c r="O77" s="234"/>
      <c r="P77" s="234"/>
      <c r="Q77" s="234"/>
      <c r="R77" s="234"/>
      <c r="S77" s="234"/>
      <c r="T77" s="234"/>
      <c r="U77" s="234"/>
      <c r="V77" s="234"/>
      <c r="W77" s="234"/>
      <c r="X77" s="234"/>
      <c r="Y77" s="234"/>
      <c r="Z77" s="234"/>
    </row>
    <row r="78" ht="13.5" customHeight="1">
      <c r="A78" s="234"/>
      <c r="B78" s="234"/>
      <c r="C78" s="234"/>
      <c r="D78" s="234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</row>
    <row r="79" ht="13.5" customHeight="1">
      <c r="A79" s="234"/>
      <c r="B79" s="234"/>
      <c r="C79" s="234"/>
      <c r="D79" s="234"/>
      <c r="E79" s="234"/>
      <c r="F79" s="234"/>
      <c r="G79" s="234"/>
      <c r="H79" s="234"/>
      <c r="I79" s="234"/>
      <c r="J79" s="234"/>
      <c r="K79" s="234"/>
      <c r="L79" s="234"/>
      <c r="M79" s="234"/>
      <c r="N79" s="234"/>
      <c r="O79" s="234"/>
      <c r="P79" s="234"/>
      <c r="Q79" s="234"/>
      <c r="R79" s="234"/>
      <c r="S79" s="234"/>
      <c r="T79" s="234"/>
      <c r="U79" s="234"/>
      <c r="V79" s="234"/>
      <c r="W79" s="234"/>
      <c r="X79" s="234"/>
      <c r="Y79" s="234"/>
      <c r="Z79" s="234"/>
    </row>
    <row r="80" ht="13.5" customHeight="1">
      <c r="A80" s="234"/>
      <c r="B80" s="234"/>
      <c r="C80" s="234"/>
      <c r="D80" s="234"/>
      <c r="E80" s="234"/>
      <c r="F80" s="234"/>
      <c r="G80" s="234"/>
      <c r="H80" s="234"/>
      <c r="I80" s="234"/>
      <c r="J80" s="234"/>
      <c r="K80" s="234"/>
      <c r="L80" s="234"/>
      <c r="M80" s="234"/>
      <c r="N80" s="234"/>
      <c r="O80" s="234"/>
      <c r="P80" s="234"/>
      <c r="Q80" s="234"/>
      <c r="R80" s="234"/>
      <c r="S80" s="234"/>
      <c r="T80" s="234"/>
      <c r="U80" s="234"/>
      <c r="V80" s="234"/>
      <c r="W80" s="234"/>
      <c r="X80" s="234"/>
      <c r="Y80" s="234"/>
      <c r="Z80" s="234"/>
    </row>
    <row r="81" ht="13.5" customHeight="1">
      <c r="A81" s="234"/>
      <c r="B81" s="234"/>
      <c r="C81" s="234"/>
      <c r="D81" s="234"/>
      <c r="E81" s="234"/>
      <c r="F81" s="234"/>
      <c r="G81" s="234"/>
      <c r="H81" s="234"/>
      <c r="I81" s="234"/>
      <c r="J81" s="234"/>
      <c r="K81" s="234"/>
      <c r="L81" s="234"/>
      <c r="M81" s="234"/>
      <c r="N81" s="234"/>
      <c r="O81" s="234"/>
      <c r="P81" s="234"/>
      <c r="Q81" s="234"/>
      <c r="R81" s="234"/>
      <c r="S81" s="234"/>
      <c r="T81" s="234"/>
      <c r="U81" s="234"/>
      <c r="V81" s="234"/>
      <c r="W81" s="234"/>
      <c r="X81" s="234"/>
      <c r="Y81" s="234"/>
      <c r="Z81" s="234"/>
    </row>
    <row r="82" ht="13.5" customHeight="1">
      <c r="A82" s="234"/>
      <c r="B82" s="234"/>
      <c r="C82" s="234"/>
      <c r="D82" s="234"/>
      <c r="E82" s="234"/>
      <c r="F82" s="234"/>
      <c r="G82" s="234"/>
      <c r="H82" s="234"/>
      <c r="I82" s="234"/>
      <c r="J82" s="234"/>
      <c r="K82" s="234"/>
      <c r="L82" s="234"/>
      <c r="M82" s="234"/>
      <c r="N82" s="234"/>
      <c r="O82" s="234"/>
      <c r="P82" s="234"/>
      <c r="Q82" s="234"/>
      <c r="R82" s="234"/>
      <c r="S82" s="234"/>
      <c r="T82" s="234"/>
      <c r="U82" s="234"/>
      <c r="V82" s="234"/>
      <c r="W82" s="234"/>
      <c r="X82" s="234"/>
      <c r="Y82" s="234"/>
      <c r="Z82" s="234"/>
    </row>
    <row r="83" ht="13.5" customHeight="1">
      <c r="A83" s="234"/>
      <c r="B83" s="234"/>
      <c r="C83" s="234"/>
      <c r="D83" s="234"/>
      <c r="E83" s="234"/>
      <c r="F83" s="234"/>
      <c r="G83" s="234"/>
      <c r="H83" s="234"/>
      <c r="I83" s="234"/>
      <c r="J83" s="234"/>
      <c r="K83" s="234"/>
      <c r="L83" s="234"/>
      <c r="M83" s="234"/>
      <c r="N83" s="234"/>
      <c r="O83" s="234"/>
      <c r="P83" s="234"/>
      <c r="Q83" s="234"/>
      <c r="R83" s="234"/>
      <c r="S83" s="234"/>
      <c r="T83" s="234"/>
      <c r="U83" s="234"/>
      <c r="V83" s="234"/>
      <c r="W83" s="234"/>
      <c r="X83" s="234"/>
      <c r="Y83" s="234"/>
      <c r="Z83" s="234"/>
    </row>
    <row r="84" ht="13.5" customHeight="1">
      <c r="A84" s="234"/>
      <c r="B84" s="234"/>
      <c r="C84" s="234"/>
      <c r="D84" s="234"/>
      <c r="E84" s="234"/>
      <c r="F84" s="234"/>
      <c r="G84" s="234"/>
      <c r="H84" s="234"/>
      <c r="I84" s="234"/>
      <c r="J84" s="234"/>
      <c r="K84" s="234"/>
      <c r="L84" s="234"/>
      <c r="M84" s="234"/>
      <c r="N84" s="234"/>
      <c r="O84" s="234"/>
      <c r="P84" s="234"/>
      <c r="Q84" s="234"/>
      <c r="R84" s="234"/>
      <c r="S84" s="234"/>
      <c r="T84" s="234"/>
      <c r="U84" s="234"/>
      <c r="V84" s="234"/>
      <c r="W84" s="234"/>
      <c r="X84" s="234"/>
      <c r="Y84" s="234"/>
      <c r="Z84" s="234"/>
    </row>
    <row r="85" ht="13.5" customHeight="1">
      <c r="A85" s="234"/>
      <c r="B85" s="234"/>
      <c r="C85" s="234"/>
      <c r="D85" s="234"/>
      <c r="E85" s="234"/>
      <c r="F85" s="234"/>
      <c r="G85" s="234"/>
      <c r="H85" s="234"/>
      <c r="I85" s="234"/>
      <c r="J85" s="234"/>
      <c r="K85" s="234"/>
      <c r="L85" s="234"/>
      <c r="M85" s="234"/>
      <c r="N85" s="234"/>
      <c r="O85" s="234"/>
      <c r="P85" s="234"/>
      <c r="Q85" s="234"/>
      <c r="R85" s="234"/>
      <c r="S85" s="234"/>
      <c r="T85" s="234"/>
      <c r="U85" s="234"/>
      <c r="V85" s="234"/>
      <c r="W85" s="234"/>
      <c r="X85" s="234"/>
      <c r="Y85" s="234"/>
      <c r="Z85" s="234"/>
    </row>
    <row r="86" ht="13.5" customHeight="1">
      <c r="A86" s="234"/>
      <c r="B86" s="234"/>
      <c r="C86" s="234"/>
      <c r="D86" s="234"/>
      <c r="E86" s="234"/>
      <c r="F86" s="234"/>
      <c r="G86" s="234"/>
      <c r="H86" s="234"/>
      <c r="I86" s="234"/>
      <c r="J86" s="234"/>
      <c r="K86" s="234"/>
      <c r="L86" s="234"/>
      <c r="M86" s="234"/>
      <c r="N86" s="234"/>
      <c r="O86" s="234"/>
      <c r="P86" s="234"/>
      <c r="Q86" s="234"/>
      <c r="R86" s="234"/>
      <c r="S86" s="234"/>
      <c r="T86" s="234"/>
      <c r="U86" s="234"/>
      <c r="V86" s="234"/>
      <c r="W86" s="234"/>
      <c r="X86" s="234"/>
      <c r="Y86" s="234"/>
      <c r="Z86" s="234"/>
    </row>
    <row r="87" ht="13.5" customHeight="1">
      <c r="A87" s="234"/>
      <c r="B87" s="234"/>
      <c r="C87" s="234"/>
      <c r="D87" s="234"/>
      <c r="E87" s="234"/>
      <c r="F87" s="234"/>
      <c r="G87" s="234"/>
      <c r="H87" s="234"/>
      <c r="I87" s="234"/>
      <c r="J87" s="234"/>
      <c r="K87" s="234"/>
      <c r="L87" s="234"/>
      <c r="M87" s="234"/>
      <c r="N87" s="234"/>
      <c r="O87" s="234"/>
      <c r="P87" s="234"/>
      <c r="Q87" s="234"/>
      <c r="R87" s="234"/>
      <c r="S87" s="234"/>
      <c r="T87" s="234"/>
      <c r="U87" s="234"/>
      <c r="V87" s="234"/>
      <c r="W87" s="234"/>
      <c r="X87" s="234"/>
      <c r="Y87" s="234"/>
      <c r="Z87" s="234"/>
    </row>
    <row r="88" ht="13.5" customHeight="1">
      <c r="A88" s="234"/>
      <c r="B88" s="234"/>
      <c r="C88" s="234"/>
      <c r="D88" s="234"/>
      <c r="E88" s="234"/>
      <c r="F88" s="234"/>
      <c r="G88" s="234"/>
      <c r="H88" s="234"/>
      <c r="I88" s="234"/>
      <c r="J88" s="234"/>
      <c r="K88" s="234"/>
      <c r="L88" s="234"/>
      <c r="M88" s="234"/>
      <c r="N88" s="234"/>
      <c r="O88" s="234"/>
      <c r="P88" s="234"/>
      <c r="Q88" s="234"/>
      <c r="R88" s="234"/>
      <c r="S88" s="234"/>
      <c r="T88" s="234"/>
      <c r="U88" s="234"/>
      <c r="V88" s="234"/>
      <c r="W88" s="234"/>
      <c r="X88" s="234"/>
      <c r="Y88" s="234"/>
      <c r="Z88" s="234"/>
    </row>
    <row r="89" ht="13.5" customHeight="1">
      <c r="A89" s="234"/>
      <c r="B89" s="234"/>
      <c r="C89" s="234"/>
      <c r="D89" s="234"/>
      <c r="E89" s="234"/>
      <c r="F89" s="234"/>
      <c r="G89" s="234"/>
      <c r="H89" s="234"/>
      <c r="I89" s="234"/>
      <c r="J89" s="234"/>
      <c r="K89" s="234"/>
      <c r="L89" s="234"/>
      <c r="M89" s="234"/>
      <c r="N89" s="234"/>
      <c r="O89" s="234"/>
      <c r="P89" s="234"/>
      <c r="Q89" s="234"/>
      <c r="R89" s="234"/>
      <c r="S89" s="234"/>
      <c r="T89" s="234"/>
      <c r="U89" s="234"/>
      <c r="V89" s="234"/>
      <c r="W89" s="234"/>
      <c r="X89" s="234"/>
      <c r="Y89" s="234"/>
      <c r="Z89" s="234"/>
    </row>
    <row r="90" ht="13.5" customHeight="1">
      <c r="A90" s="234"/>
      <c r="B90" s="234"/>
      <c r="C90" s="234"/>
      <c r="D90" s="234"/>
      <c r="E90" s="234"/>
      <c r="F90" s="234"/>
      <c r="G90" s="234"/>
      <c r="H90" s="234"/>
      <c r="I90" s="234"/>
      <c r="J90" s="234"/>
      <c r="K90" s="234"/>
      <c r="L90" s="234"/>
      <c r="M90" s="234"/>
      <c r="N90" s="234"/>
      <c r="O90" s="234"/>
      <c r="P90" s="234"/>
      <c r="Q90" s="234"/>
      <c r="R90" s="234"/>
      <c r="S90" s="234"/>
      <c r="T90" s="234"/>
      <c r="U90" s="234"/>
      <c r="V90" s="234"/>
      <c r="W90" s="234"/>
      <c r="X90" s="234"/>
      <c r="Y90" s="234"/>
      <c r="Z90" s="234"/>
    </row>
    <row r="91" ht="13.5" customHeight="1">
      <c r="A91" s="234"/>
      <c r="B91" s="234"/>
      <c r="C91" s="234"/>
      <c r="D91" s="234"/>
      <c r="E91" s="234"/>
      <c r="F91" s="234"/>
      <c r="G91" s="234"/>
      <c r="H91" s="234"/>
      <c r="I91" s="234"/>
      <c r="J91" s="234"/>
      <c r="K91" s="234"/>
      <c r="L91" s="234"/>
      <c r="M91" s="234"/>
      <c r="N91" s="234"/>
      <c r="O91" s="234"/>
      <c r="P91" s="234"/>
      <c r="Q91" s="234"/>
      <c r="R91" s="234"/>
      <c r="S91" s="234"/>
      <c r="T91" s="234"/>
      <c r="U91" s="234"/>
      <c r="V91" s="234"/>
      <c r="W91" s="234"/>
      <c r="X91" s="234"/>
      <c r="Y91" s="234"/>
      <c r="Z91" s="234"/>
    </row>
    <row r="92" ht="13.5" customHeight="1">
      <c r="A92" s="234"/>
      <c r="B92" s="234"/>
      <c r="C92" s="234"/>
      <c r="D92" s="234"/>
      <c r="E92" s="234"/>
      <c r="F92" s="234"/>
      <c r="G92" s="234"/>
      <c r="H92" s="234"/>
      <c r="I92" s="234"/>
      <c r="J92" s="234"/>
      <c r="K92" s="234"/>
      <c r="L92" s="234"/>
      <c r="M92" s="234"/>
      <c r="N92" s="234"/>
      <c r="O92" s="234"/>
      <c r="P92" s="234"/>
      <c r="Q92" s="234"/>
      <c r="R92" s="234"/>
      <c r="S92" s="234"/>
      <c r="T92" s="234"/>
      <c r="U92" s="234"/>
      <c r="V92" s="234"/>
      <c r="W92" s="234"/>
      <c r="X92" s="234"/>
      <c r="Y92" s="234"/>
      <c r="Z92" s="234"/>
    </row>
    <row r="93" ht="13.5" customHeight="1">
      <c r="A93" s="234"/>
      <c r="B93" s="234"/>
      <c r="C93" s="234"/>
      <c r="D93" s="234"/>
      <c r="E93" s="234"/>
      <c r="F93" s="234"/>
      <c r="G93" s="234"/>
      <c r="H93" s="234"/>
      <c r="I93" s="234"/>
      <c r="J93" s="234"/>
      <c r="K93" s="234"/>
      <c r="L93" s="234"/>
      <c r="M93" s="234"/>
      <c r="N93" s="234"/>
      <c r="O93" s="234"/>
      <c r="P93" s="234"/>
      <c r="Q93" s="234"/>
      <c r="R93" s="234"/>
      <c r="S93" s="234"/>
      <c r="T93" s="234"/>
      <c r="U93" s="234"/>
      <c r="V93" s="234"/>
      <c r="W93" s="234"/>
      <c r="X93" s="234"/>
      <c r="Y93" s="234"/>
      <c r="Z93" s="234"/>
    </row>
    <row r="94" ht="13.5" customHeight="1">
      <c r="A94" s="234"/>
      <c r="B94" s="234"/>
      <c r="C94" s="234"/>
      <c r="D94" s="234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234"/>
      <c r="Q94" s="234"/>
      <c r="R94" s="234"/>
      <c r="S94" s="234"/>
      <c r="T94" s="234"/>
      <c r="U94" s="234"/>
      <c r="V94" s="234"/>
      <c r="W94" s="234"/>
      <c r="X94" s="234"/>
      <c r="Y94" s="234"/>
      <c r="Z94" s="234"/>
    </row>
    <row r="95" ht="13.5" customHeight="1">
      <c r="A95" s="234"/>
      <c r="B95" s="234"/>
      <c r="C95" s="234"/>
      <c r="D95" s="234"/>
      <c r="E95" s="234"/>
      <c r="F95" s="234"/>
      <c r="G95" s="234"/>
      <c r="H95" s="234"/>
      <c r="I95" s="234"/>
      <c r="J95" s="234"/>
      <c r="K95" s="234"/>
      <c r="L95" s="234"/>
      <c r="M95" s="234"/>
      <c r="N95" s="234"/>
      <c r="O95" s="234"/>
      <c r="P95" s="234"/>
      <c r="Q95" s="234"/>
      <c r="R95" s="234"/>
      <c r="S95" s="234"/>
      <c r="T95" s="234"/>
      <c r="U95" s="234"/>
      <c r="V95" s="234"/>
      <c r="W95" s="234"/>
      <c r="X95" s="234"/>
      <c r="Y95" s="234"/>
      <c r="Z95" s="234"/>
    </row>
    <row r="96" ht="13.5" customHeight="1">
      <c r="A96" s="234"/>
      <c r="B96" s="234"/>
      <c r="C96" s="234"/>
      <c r="D96" s="234"/>
      <c r="E96" s="234"/>
      <c r="F96" s="234"/>
      <c r="G96" s="234"/>
      <c r="H96" s="234"/>
      <c r="I96" s="234"/>
      <c r="J96" s="234"/>
      <c r="K96" s="234"/>
      <c r="L96" s="234"/>
      <c r="M96" s="234"/>
      <c r="N96" s="234"/>
      <c r="O96" s="234"/>
      <c r="P96" s="234"/>
      <c r="Q96" s="234"/>
      <c r="R96" s="234"/>
      <c r="S96" s="234"/>
      <c r="T96" s="234"/>
      <c r="U96" s="234"/>
      <c r="V96" s="234"/>
      <c r="W96" s="234"/>
      <c r="X96" s="234"/>
      <c r="Y96" s="234"/>
      <c r="Z96" s="234"/>
    </row>
    <row r="97" ht="13.5" customHeight="1">
      <c r="A97" s="234"/>
      <c r="B97" s="234"/>
      <c r="C97" s="234"/>
      <c r="D97" s="234"/>
      <c r="E97" s="234"/>
      <c r="F97" s="234"/>
      <c r="G97" s="234"/>
      <c r="H97" s="234"/>
      <c r="I97" s="234"/>
      <c r="J97" s="234"/>
      <c r="K97" s="234"/>
      <c r="L97" s="234"/>
      <c r="M97" s="234"/>
      <c r="N97" s="234"/>
      <c r="O97" s="234"/>
      <c r="P97" s="234"/>
      <c r="Q97" s="234"/>
      <c r="R97" s="234"/>
      <c r="S97" s="234"/>
      <c r="T97" s="234"/>
      <c r="U97" s="234"/>
      <c r="V97" s="234"/>
      <c r="W97" s="234"/>
      <c r="X97" s="234"/>
      <c r="Y97" s="234"/>
      <c r="Z97" s="234"/>
    </row>
    <row r="98" ht="13.5" customHeight="1">
      <c r="A98" s="234"/>
      <c r="B98" s="234"/>
      <c r="C98" s="234"/>
      <c r="D98" s="234"/>
      <c r="E98" s="234"/>
      <c r="F98" s="234"/>
      <c r="G98" s="234"/>
      <c r="H98" s="234"/>
      <c r="I98" s="234"/>
      <c r="J98" s="234"/>
      <c r="K98" s="234"/>
      <c r="L98" s="234"/>
      <c r="M98" s="234"/>
      <c r="N98" s="234"/>
      <c r="O98" s="234"/>
      <c r="P98" s="234"/>
      <c r="Q98" s="234"/>
      <c r="R98" s="234"/>
      <c r="S98" s="234"/>
      <c r="T98" s="234"/>
      <c r="U98" s="234"/>
      <c r="V98" s="234"/>
      <c r="W98" s="234"/>
      <c r="X98" s="234"/>
      <c r="Y98" s="234"/>
      <c r="Z98" s="234"/>
    </row>
    <row r="99" ht="13.5" customHeight="1">
      <c r="A99" s="234"/>
      <c r="B99" s="234"/>
      <c r="C99" s="234"/>
      <c r="D99" s="234"/>
      <c r="E99" s="234"/>
      <c r="F99" s="234"/>
      <c r="G99" s="234"/>
      <c r="H99" s="234"/>
      <c r="I99" s="234"/>
      <c r="J99" s="234"/>
      <c r="K99" s="234"/>
      <c r="L99" s="234"/>
      <c r="M99" s="234"/>
      <c r="N99" s="234"/>
      <c r="O99" s="234"/>
      <c r="P99" s="234"/>
      <c r="Q99" s="234"/>
      <c r="R99" s="234"/>
      <c r="S99" s="234"/>
      <c r="T99" s="234"/>
      <c r="U99" s="234"/>
      <c r="V99" s="234"/>
      <c r="W99" s="234"/>
      <c r="X99" s="234"/>
      <c r="Y99" s="234"/>
      <c r="Z99" s="234"/>
    </row>
    <row r="100" ht="13.5" customHeight="1">
      <c r="A100" s="234"/>
      <c r="B100" s="234"/>
      <c r="C100" s="234"/>
      <c r="D100" s="234"/>
      <c r="E100" s="234"/>
      <c r="F100" s="234"/>
      <c r="G100" s="234"/>
      <c r="H100" s="234"/>
      <c r="I100" s="234"/>
      <c r="J100" s="234"/>
      <c r="K100" s="234"/>
      <c r="L100" s="234"/>
      <c r="M100" s="234"/>
      <c r="N100" s="234"/>
      <c r="O100" s="234"/>
      <c r="P100" s="234"/>
      <c r="Q100" s="234"/>
      <c r="R100" s="234"/>
      <c r="S100" s="234"/>
      <c r="T100" s="234"/>
      <c r="U100" s="234"/>
      <c r="V100" s="234"/>
      <c r="W100" s="234"/>
      <c r="X100" s="234"/>
      <c r="Y100" s="234"/>
      <c r="Z100" s="234"/>
    </row>
    <row r="101" ht="13.5" customHeight="1">
      <c r="A101" s="234"/>
      <c r="B101" s="234"/>
      <c r="C101" s="234"/>
      <c r="D101" s="234"/>
      <c r="E101" s="234"/>
      <c r="F101" s="234"/>
      <c r="G101" s="234"/>
      <c r="H101" s="234"/>
      <c r="I101" s="234"/>
      <c r="J101" s="234"/>
      <c r="K101" s="234"/>
      <c r="L101" s="234"/>
      <c r="M101" s="234"/>
      <c r="N101" s="234"/>
      <c r="O101" s="234"/>
      <c r="P101" s="234"/>
      <c r="Q101" s="234"/>
      <c r="R101" s="234"/>
      <c r="S101" s="234"/>
      <c r="T101" s="234"/>
      <c r="U101" s="234"/>
      <c r="V101" s="234"/>
      <c r="W101" s="234"/>
      <c r="X101" s="234"/>
      <c r="Y101" s="234"/>
      <c r="Z101" s="234"/>
    </row>
    <row r="102" ht="13.5" customHeight="1">
      <c r="A102" s="234"/>
      <c r="B102" s="234"/>
      <c r="C102" s="234"/>
      <c r="D102" s="234"/>
      <c r="E102" s="234"/>
      <c r="F102" s="234"/>
      <c r="G102" s="234"/>
      <c r="H102" s="234"/>
      <c r="I102" s="234"/>
      <c r="J102" s="234"/>
      <c r="K102" s="234"/>
      <c r="L102" s="234"/>
      <c r="M102" s="234"/>
      <c r="N102" s="234"/>
      <c r="O102" s="234"/>
      <c r="P102" s="234"/>
      <c r="Q102" s="234"/>
      <c r="R102" s="234"/>
      <c r="S102" s="234"/>
      <c r="T102" s="234"/>
      <c r="U102" s="234"/>
      <c r="V102" s="234"/>
      <c r="W102" s="234"/>
      <c r="X102" s="234"/>
      <c r="Y102" s="234"/>
      <c r="Z102" s="234"/>
    </row>
    <row r="103" ht="13.5" customHeight="1">
      <c r="A103" s="234"/>
      <c r="B103" s="234"/>
      <c r="C103" s="234"/>
      <c r="D103" s="234"/>
      <c r="E103" s="234"/>
      <c r="F103" s="234"/>
      <c r="G103" s="234"/>
      <c r="H103" s="234"/>
      <c r="I103" s="234"/>
      <c r="J103" s="234"/>
      <c r="K103" s="234"/>
      <c r="L103" s="234"/>
      <c r="M103" s="234"/>
      <c r="N103" s="234"/>
      <c r="O103" s="234"/>
      <c r="P103" s="234"/>
      <c r="Q103" s="234"/>
      <c r="R103" s="234"/>
      <c r="S103" s="234"/>
      <c r="T103" s="234"/>
      <c r="U103" s="234"/>
      <c r="V103" s="234"/>
      <c r="W103" s="234"/>
      <c r="X103" s="234"/>
      <c r="Y103" s="234"/>
      <c r="Z103" s="234"/>
    </row>
    <row r="104" ht="13.5" customHeight="1">
      <c r="A104" s="234"/>
      <c r="B104" s="234"/>
      <c r="C104" s="234"/>
      <c r="D104" s="234"/>
      <c r="E104" s="234"/>
      <c r="F104" s="234"/>
      <c r="G104" s="234"/>
      <c r="H104" s="234"/>
      <c r="I104" s="234"/>
      <c r="J104" s="234"/>
      <c r="K104" s="234"/>
      <c r="L104" s="234"/>
      <c r="M104" s="234"/>
      <c r="N104" s="234"/>
      <c r="O104" s="234"/>
      <c r="P104" s="234"/>
      <c r="Q104" s="234"/>
      <c r="R104" s="234"/>
      <c r="S104" s="234"/>
      <c r="T104" s="234"/>
      <c r="U104" s="234"/>
      <c r="V104" s="234"/>
      <c r="W104" s="234"/>
      <c r="X104" s="234"/>
      <c r="Y104" s="234"/>
      <c r="Z104" s="234"/>
    </row>
    <row r="105" ht="13.5" customHeight="1">
      <c r="A105" s="234"/>
      <c r="B105" s="234"/>
      <c r="C105" s="234"/>
      <c r="D105" s="234"/>
      <c r="E105" s="234"/>
      <c r="F105" s="234"/>
      <c r="G105" s="234"/>
      <c r="H105" s="234"/>
      <c r="I105" s="234"/>
      <c r="J105" s="234"/>
      <c r="K105" s="234"/>
      <c r="L105" s="234"/>
      <c r="M105" s="234"/>
      <c r="N105" s="234"/>
      <c r="O105" s="234"/>
      <c r="P105" s="234"/>
      <c r="Q105" s="234"/>
      <c r="R105" s="234"/>
      <c r="S105" s="234"/>
      <c r="T105" s="234"/>
      <c r="U105" s="234"/>
      <c r="V105" s="234"/>
      <c r="W105" s="234"/>
      <c r="X105" s="234"/>
      <c r="Y105" s="234"/>
      <c r="Z105" s="234"/>
    </row>
    <row r="106" ht="13.5" customHeight="1">
      <c r="A106" s="234"/>
      <c r="B106" s="234"/>
      <c r="C106" s="234"/>
      <c r="D106" s="234"/>
      <c r="E106" s="234"/>
      <c r="F106" s="234"/>
      <c r="G106" s="234"/>
      <c r="H106" s="234"/>
      <c r="I106" s="234"/>
      <c r="J106" s="234"/>
      <c r="K106" s="234"/>
      <c r="L106" s="234"/>
      <c r="M106" s="234"/>
      <c r="N106" s="234"/>
      <c r="O106" s="234"/>
      <c r="P106" s="234"/>
      <c r="Q106" s="234"/>
      <c r="R106" s="234"/>
      <c r="S106" s="234"/>
      <c r="T106" s="234"/>
      <c r="U106" s="234"/>
      <c r="V106" s="234"/>
      <c r="W106" s="234"/>
      <c r="X106" s="234"/>
      <c r="Y106" s="234"/>
      <c r="Z106" s="234"/>
    </row>
    <row r="107" ht="13.5" customHeight="1">
      <c r="A107" s="234"/>
      <c r="B107" s="234"/>
      <c r="C107" s="234"/>
      <c r="D107" s="234"/>
      <c r="E107" s="234"/>
      <c r="F107" s="234"/>
      <c r="G107" s="234"/>
      <c r="H107" s="234"/>
      <c r="I107" s="234"/>
      <c r="J107" s="234"/>
      <c r="K107" s="234"/>
      <c r="L107" s="234"/>
      <c r="M107" s="234"/>
      <c r="N107" s="234"/>
      <c r="O107" s="234"/>
      <c r="P107" s="234"/>
      <c r="Q107" s="234"/>
      <c r="R107" s="234"/>
      <c r="S107" s="234"/>
      <c r="T107" s="234"/>
      <c r="U107" s="234"/>
      <c r="V107" s="234"/>
      <c r="W107" s="234"/>
      <c r="X107" s="234"/>
      <c r="Y107" s="234"/>
      <c r="Z107" s="234"/>
    </row>
    <row r="108" ht="13.5" customHeight="1">
      <c r="A108" s="234"/>
      <c r="B108" s="234"/>
      <c r="C108" s="234"/>
      <c r="D108" s="234"/>
      <c r="E108" s="234"/>
      <c r="F108" s="234"/>
      <c r="G108" s="234"/>
      <c r="H108" s="234"/>
      <c r="I108" s="234"/>
      <c r="J108" s="234"/>
      <c r="K108" s="234"/>
      <c r="L108" s="234"/>
      <c r="M108" s="234"/>
      <c r="N108" s="234"/>
      <c r="O108" s="234"/>
      <c r="P108" s="234"/>
      <c r="Q108" s="234"/>
      <c r="R108" s="234"/>
      <c r="S108" s="234"/>
      <c r="T108" s="234"/>
      <c r="U108" s="234"/>
      <c r="V108" s="234"/>
      <c r="W108" s="234"/>
      <c r="X108" s="234"/>
      <c r="Y108" s="234"/>
      <c r="Z108" s="234"/>
    </row>
    <row r="109" ht="13.5" customHeight="1">
      <c r="A109" s="234"/>
      <c r="B109" s="234"/>
      <c r="C109" s="234"/>
      <c r="D109" s="234"/>
      <c r="E109" s="234"/>
      <c r="F109" s="234"/>
      <c r="G109" s="234"/>
      <c r="H109" s="234"/>
      <c r="I109" s="234"/>
      <c r="J109" s="234"/>
      <c r="K109" s="234"/>
      <c r="L109" s="234"/>
      <c r="M109" s="234"/>
      <c r="N109" s="234"/>
      <c r="O109" s="234"/>
      <c r="P109" s="234"/>
      <c r="Q109" s="234"/>
      <c r="R109" s="234"/>
      <c r="S109" s="234"/>
      <c r="T109" s="234"/>
      <c r="U109" s="234"/>
      <c r="V109" s="234"/>
      <c r="W109" s="234"/>
      <c r="X109" s="234"/>
      <c r="Y109" s="234"/>
      <c r="Z109" s="234"/>
    </row>
    <row r="110" ht="13.5" customHeight="1">
      <c r="A110" s="234"/>
      <c r="B110" s="234"/>
      <c r="C110" s="234"/>
      <c r="D110" s="234"/>
      <c r="E110" s="234"/>
      <c r="F110" s="234"/>
      <c r="G110" s="234"/>
      <c r="H110" s="234"/>
      <c r="I110" s="234"/>
      <c r="J110" s="234"/>
      <c r="K110" s="234"/>
      <c r="L110" s="234"/>
      <c r="M110" s="234"/>
      <c r="N110" s="234"/>
      <c r="O110" s="234"/>
      <c r="P110" s="234"/>
      <c r="Q110" s="234"/>
      <c r="R110" s="234"/>
      <c r="S110" s="234"/>
      <c r="T110" s="234"/>
      <c r="U110" s="234"/>
      <c r="V110" s="234"/>
      <c r="W110" s="234"/>
      <c r="X110" s="234"/>
      <c r="Y110" s="234"/>
      <c r="Z110" s="234"/>
    </row>
    <row r="111" ht="13.5" customHeight="1">
      <c r="A111" s="234"/>
      <c r="B111" s="234"/>
      <c r="C111" s="234"/>
      <c r="D111" s="234"/>
      <c r="E111" s="234"/>
      <c r="F111" s="234"/>
      <c r="G111" s="234"/>
      <c r="H111" s="234"/>
      <c r="I111" s="234"/>
      <c r="J111" s="234"/>
      <c r="K111" s="234"/>
      <c r="L111" s="234"/>
      <c r="M111" s="234"/>
      <c r="N111" s="234"/>
      <c r="O111" s="234"/>
      <c r="P111" s="234"/>
      <c r="Q111" s="234"/>
      <c r="R111" s="234"/>
      <c r="S111" s="234"/>
      <c r="T111" s="234"/>
      <c r="U111" s="234"/>
      <c r="V111" s="234"/>
      <c r="W111" s="234"/>
      <c r="X111" s="234"/>
      <c r="Y111" s="234"/>
      <c r="Z111" s="234"/>
    </row>
    <row r="112" ht="13.5" customHeight="1">
      <c r="A112" s="234"/>
      <c r="B112" s="234"/>
      <c r="C112" s="234"/>
      <c r="D112" s="234"/>
      <c r="E112" s="234"/>
      <c r="F112" s="234"/>
      <c r="G112" s="234"/>
      <c r="H112" s="234"/>
      <c r="I112" s="234"/>
      <c r="J112" s="234"/>
      <c r="K112" s="234"/>
      <c r="L112" s="234"/>
      <c r="M112" s="234"/>
      <c r="N112" s="234"/>
      <c r="O112" s="234"/>
      <c r="P112" s="234"/>
      <c r="Q112" s="234"/>
      <c r="R112" s="234"/>
      <c r="S112" s="234"/>
      <c r="T112" s="234"/>
      <c r="U112" s="234"/>
      <c r="V112" s="234"/>
      <c r="W112" s="234"/>
      <c r="X112" s="234"/>
      <c r="Y112" s="234"/>
      <c r="Z112" s="234"/>
    </row>
    <row r="113" ht="13.5" customHeight="1">
      <c r="A113" s="234"/>
      <c r="B113" s="234"/>
      <c r="C113" s="234"/>
      <c r="D113" s="234"/>
      <c r="E113" s="234"/>
      <c r="F113" s="234"/>
      <c r="G113" s="234"/>
      <c r="H113" s="234"/>
      <c r="I113" s="234"/>
      <c r="J113" s="234"/>
      <c r="K113" s="234"/>
      <c r="L113" s="234"/>
      <c r="M113" s="234"/>
      <c r="N113" s="234"/>
      <c r="O113" s="234"/>
      <c r="P113" s="234"/>
      <c r="Q113" s="234"/>
      <c r="R113" s="234"/>
      <c r="S113" s="234"/>
      <c r="T113" s="234"/>
      <c r="U113" s="234"/>
      <c r="V113" s="234"/>
      <c r="W113" s="234"/>
      <c r="X113" s="234"/>
      <c r="Y113" s="234"/>
      <c r="Z113" s="234"/>
    </row>
    <row r="114" ht="13.5" customHeight="1">
      <c r="A114" s="234"/>
      <c r="B114" s="234"/>
      <c r="C114" s="234"/>
      <c r="D114" s="234"/>
      <c r="E114" s="234"/>
      <c r="F114" s="234"/>
      <c r="G114" s="234"/>
      <c r="H114" s="234"/>
      <c r="I114" s="234"/>
      <c r="J114" s="234"/>
      <c r="K114" s="234"/>
      <c r="L114" s="234"/>
      <c r="M114" s="234"/>
      <c r="N114" s="234"/>
      <c r="O114" s="234"/>
      <c r="P114" s="234"/>
      <c r="Q114" s="234"/>
      <c r="R114" s="234"/>
      <c r="S114" s="234"/>
      <c r="T114" s="234"/>
      <c r="U114" s="234"/>
      <c r="V114" s="234"/>
      <c r="W114" s="234"/>
      <c r="X114" s="234"/>
      <c r="Y114" s="234"/>
      <c r="Z114" s="234"/>
    </row>
    <row r="115" ht="13.5" customHeight="1">
      <c r="A115" s="234"/>
      <c r="B115" s="234"/>
      <c r="C115" s="234"/>
      <c r="D115" s="234"/>
      <c r="E115" s="234"/>
      <c r="F115" s="234"/>
      <c r="G115" s="234"/>
      <c r="H115" s="234"/>
      <c r="I115" s="234"/>
      <c r="J115" s="234"/>
      <c r="K115" s="234"/>
      <c r="L115" s="234"/>
      <c r="M115" s="234"/>
      <c r="N115" s="234"/>
      <c r="O115" s="234"/>
      <c r="P115" s="234"/>
      <c r="Q115" s="234"/>
      <c r="R115" s="234"/>
      <c r="S115" s="234"/>
      <c r="T115" s="234"/>
      <c r="U115" s="234"/>
      <c r="V115" s="234"/>
      <c r="W115" s="234"/>
      <c r="X115" s="234"/>
      <c r="Y115" s="234"/>
      <c r="Z115" s="234"/>
    </row>
    <row r="116" ht="13.5" customHeight="1">
      <c r="A116" s="234"/>
      <c r="B116" s="234"/>
      <c r="C116" s="234"/>
      <c r="D116" s="234"/>
      <c r="E116" s="234"/>
      <c r="F116" s="234"/>
      <c r="G116" s="234"/>
      <c r="H116" s="234"/>
      <c r="I116" s="234"/>
      <c r="J116" s="234"/>
      <c r="K116" s="234"/>
      <c r="L116" s="234"/>
      <c r="M116" s="234"/>
      <c r="N116" s="234"/>
      <c r="O116" s="234"/>
      <c r="P116" s="234"/>
      <c r="Q116" s="234"/>
      <c r="R116" s="234"/>
      <c r="S116" s="234"/>
      <c r="T116" s="234"/>
      <c r="U116" s="234"/>
      <c r="V116" s="234"/>
      <c r="W116" s="234"/>
      <c r="X116" s="234"/>
      <c r="Y116" s="234"/>
      <c r="Z116" s="234"/>
    </row>
    <row r="117" ht="13.5" customHeight="1">
      <c r="A117" s="234"/>
      <c r="B117" s="234"/>
      <c r="C117" s="234"/>
      <c r="D117" s="234"/>
      <c r="E117" s="234"/>
      <c r="F117" s="234"/>
      <c r="G117" s="234"/>
      <c r="H117" s="234"/>
      <c r="I117" s="234"/>
      <c r="J117" s="234"/>
      <c r="K117" s="234"/>
      <c r="L117" s="234"/>
      <c r="M117" s="234"/>
      <c r="N117" s="234"/>
      <c r="O117" s="234"/>
      <c r="P117" s="234"/>
      <c r="Q117" s="234"/>
      <c r="R117" s="234"/>
      <c r="S117" s="234"/>
      <c r="T117" s="234"/>
      <c r="U117" s="234"/>
      <c r="V117" s="234"/>
      <c r="W117" s="234"/>
      <c r="X117" s="234"/>
      <c r="Y117" s="234"/>
      <c r="Z117" s="234"/>
    </row>
    <row r="118" ht="13.5" customHeight="1">
      <c r="A118" s="234"/>
      <c r="B118" s="234"/>
      <c r="C118" s="234"/>
      <c r="D118" s="234"/>
      <c r="E118" s="234"/>
      <c r="F118" s="234"/>
      <c r="G118" s="234"/>
      <c r="H118" s="234"/>
      <c r="I118" s="234"/>
      <c r="J118" s="234"/>
      <c r="K118" s="234"/>
      <c r="L118" s="234"/>
      <c r="M118" s="234"/>
      <c r="N118" s="234"/>
      <c r="O118" s="234"/>
      <c r="P118" s="234"/>
      <c r="Q118" s="234"/>
      <c r="R118" s="234"/>
      <c r="S118" s="234"/>
      <c r="T118" s="234"/>
      <c r="U118" s="234"/>
      <c r="V118" s="234"/>
      <c r="W118" s="234"/>
      <c r="X118" s="234"/>
      <c r="Y118" s="234"/>
      <c r="Z118" s="234"/>
    </row>
    <row r="119" ht="13.5" customHeight="1">
      <c r="A119" s="234"/>
      <c r="B119" s="234"/>
      <c r="C119" s="234"/>
      <c r="D119" s="234"/>
      <c r="E119" s="234"/>
      <c r="F119" s="234"/>
      <c r="G119" s="234"/>
      <c r="H119" s="234"/>
      <c r="I119" s="234"/>
      <c r="J119" s="234"/>
      <c r="K119" s="234"/>
      <c r="L119" s="234"/>
      <c r="M119" s="234"/>
      <c r="N119" s="234"/>
      <c r="O119" s="234"/>
      <c r="P119" s="234"/>
      <c r="Q119" s="234"/>
      <c r="R119" s="234"/>
      <c r="S119" s="234"/>
      <c r="T119" s="234"/>
      <c r="U119" s="234"/>
      <c r="V119" s="234"/>
      <c r="W119" s="234"/>
      <c r="X119" s="234"/>
      <c r="Y119" s="234"/>
      <c r="Z119" s="234"/>
    </row>
    <row r="120" ht="13.5" customHeight="1">
      <c r="A120" s="234"/>
      <c r="B120" s="234"/>
      <c r="C120" s="234"/>
      <c r="D120" s="234"/>
      <c r="E120" s="234"/>
      <c r="F120" s="234"/>
      <c r="G120" s="234"/>
      <c r="H120" s="234"/>
      <c r="I120" s="234"/>
      <c r="J120" s="234"/>
      <c r="K120" s="234"/>
      <c r="L120" s="234"/>
      <c r="M120" s="234"/>
      <c r="N120" s="234"/>
      <c r="O120" s="234"/>
      <c r="P120" s="234"/>
      <c r="Q120" s="234"/>
      <c r="R120" s="234"/>
      <c r="S120" s="234"/>
      <c r="T120" s="234"/>
      <c r="U120" s="234"/>
      <c r="V120" s="234"/>
      <c r="W120" s="234"/>
      <c r="X120" s="234"/>
      <c r="Y120" s="234"/>
      <c r="Z120" s="234"/>
    </row>
    <row r="121" ht="13.5" customHeight="1">
      <c r="A121" s="234"/>
      <c r="B121" s="234"/>
      <c r="C121" s="234"/>
      <c r="D121" s="234"/>
      <c r="E121" s="234"/>
      <c r="F121" s="234"/>
      <c r="G121" s="234"/>
      <c r="H121" s="234"/>
      <c r="I121" s="234"/>
      <c r="J121" s="234"/>
      <c r="K121" s="234"/>
      <c r="L121" s="234"/>
      <c r="M121" s="234"/>
      <c r="N121" s="234"/>
      <c r="O121" s="234"/>
      <c r="P121" s="234"/>
      <c r="Q121" s="234"/>
      <c r="R121" s="234"/>
      <c r="S121" s="234"/>
      <c r="T121" s="234"/>
      <c r="U121" s="234"/>
      <c r="V121" s="234"/>
      <c r="W121" s="234"/>
      <c r="X121" s="234"/>
      <c r="Y121" s="234"/>
      <c r="Z121" s="234"/>
    </row>
    <row r="122" ht="13.5" customHeight="1">
      <c r="A122" s="234"/>
      <c r="B122" s="234"/>
      <c r="C122" s="234"/>
      <c r="D122" s="234"/>
      <c r="E122" s="234"/>
      <c r="F122" s="234"/>
      <c r="G122" s="234"/>
      <c r="H122" s="234"/>
      <c r="I122" s="234"/>
      <c r="J122" s="234"/>
      <c r="K122" s="234"/>
      <c r="L122" s="234"/>
      <c r="M122" s="234"/>
      <c r="N122" s="234"/>
      <c r="O122" s="234"/>
      <c r="P122" s="234"/>
      <c r="Q122" s="234"/>
      <c r="R122" s="234"/>
      <c r="S122" s="234"/>
      <c r="T122" s="234"/>
      <c r="U122" s="234"/>
      <c r="V122" s="234"/>
      <c r="W122" s="234"/>
      <c r="X122" s="234"/>
      <c r="Y122" s="234"/>
      <c r="Z122" s="234"/>
    </row>
    <row r="123" ht="13.5" customHeight="1">
      <c r="A123" s="234"/>
      <c r="B123" s="234"/>
      <c r="C123" s="234"/>
      <c r="D123" s="234"/>
      <c r="E123" s="234"/>
      <c r="F123" s="234"/>
      <c r="G123" s="234"/>
      <c r="H123" s="234"/>
      <c r="I123" s="234"/>
      <c r="J123" s="234"/>
      <c r="K123" s="234"/>
      <c r="L123" s="234"/>
      <c r="M123" s="234"/>
      <c r="N123" s="234"/>
      <c r="O123" s="234"/>
      <c r="P123" s="234"/>
      <c r="Q123" s="234"/>
      <c r="R123" s="234"/>
      <c r="S123" s="234"/>
      <c r="T123" s="234"/>
      <c r="U123" s="234"/>
      <c r="V123" s="234"/>
      <c r="W123" s="234"/>
      <c r="X123" s="234"/>
      <c r="Y123" s="234"/>
      <c r="Z123" s="234"/>
    </row>
    <row r="124" ht="13.5" customHeight="1">
      <c r="A124" s="234"/>
      <c r="B124" s="234"/>
      <c r="C124" s="234"/>
      <c r="D124" s="234"/>
      <c r="E124" s="234"/>
      <c r="F124" s="234"/>
      <c r="G124" s="234"/>
      <c r="H124" s="234"/>
      <c r="I124" s="234"/>
      <c r="J124" s="234"/>
      <c r="K124" s="234"/>
      <c r="L124" s="234"/>
      <c r="M124" s="234"/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</row>
    <row r="125" ht="13.5" customHeight="1">
      <c r="A125" s="234"/>
      <c r="B125" s="234"/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</row>
    <row r="126" ht="13.5" customHeight="1">
      <c r="A126" s="234"/>
      <c r="B126" s="234"/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</row>
    <row r="127" ht="13.5" customHeight="1">
      <c r="A127" s="234"/>
      <c r="B127" s="234"/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/>
      <c r="S127" s="234"/>
      <c r="T127" s="234"/>
      <c r="U127" s="234"/>
      <c r="V127" s="234"/>
      <c r="W127" s="234"/>
      <c r="X127" s="234"/>
      <c r="Y127" s="234"/>
      <c r="Z127" s="234"/>
    </row>
    <row r="128" ht="13.5" customHeight="1">
      <c r="A128" s="234"/>
      <c r="B128" s="234"/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/>
      <c r="T128" s="234"/>
      <c r="U128" s="234"/>
      <c r="V128" s="234"/>
      <c r="W128" s="234"/>
      <c r="X128" s="234"/>
      <c r="Y128" s="234"/>
      <c r="Z128" s="234"/>
    </row>
    <row r="129" ht="13.5" customHeight="1">
      <c r="A129" s="234"/>
      <c r="B129" s="234"/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/>
      <c r="U129" s="234"/>
      <c r="V129" s="234"/>
      <c r="W129" s="234"/>
      <c r="X129" s="234"/>
      <c r="Y129" s="234"/>
      <c r="Z129" s="234"/>
    </row>
    <row r="130" ht="13.5" customHeight="1">
      <c r="A130" s="234"/>
      <c r="B130" s="234"/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/>
      <c r="V130" s="234"/>
      <c r="W130" s="234"/>
      <c r="X130" s="234"/>
      <c r="Y130" s="234"/>
      <c r="Z130" s="234"/>
    </row>
    <row r="131" ht="13.5" customHeight="1">
      <c r="A131" s="234"/>
      <c r="B131" s="234"/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/>
      <c r="X131" s="234"/>
      <c r="Y131" s="234"/>
      <c r="Z131" s="234"/>
    </row>
    <row r="132" ht="13.5" customHeight="1">
      <c r="A132" s="234"/>
      <c r="B132" s="234"/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/>
      <c r="Z132" s="234"/>
    </row>
    <row r="133" ht="13.5" customHeight="1">
      <c r="A133" s="234"/>
      <c r="B133" s="234"/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</row>
    <row r="134" ht="13.5" customHeight="1">
      <c r="A134" s="234"/>
      <c r="B134" s="234"/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</row>
    <row r="135" ht="13.5" customHeight="1">
      <c r="A135" s="234"/>
      <c r="B135" s="234"/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</row>
    <row r="136" ht="13.5" customHeight="1">
      <c r="A136" s="234"/>
      <c r="B136" s="234"/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</row>
    <row r="137" ht="13.5" customHeight="1">
      <c r="A137" s="234"/>
      <c r="B137" s="234"/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</row>
    <row r="138" ht="13.5" customHeight="1">
      <c r="A138" s="234"/>
      <c r="B138" s="234"/>
      <c r="C138" s="234"/>
      <c r="D138" s="234"/>
      <c r="E138" s="234"/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</row>
    <row r="139" ht="13.5" customHeight="1">
      <c r="A139" s="234"/>
      <c r="B139" s="234"/>
      <c r="C139" s="234"/>
      <c r="D139" s="234"/>
      <c r="E139" s="234"/>
      <c r="F139" s="234"/>
      <c r="G139" s="234"/>
      <c r="H139" s="234"/>
      <c r="I139" s="234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</row>
    <row r="140" ht="13.5" customHeight="1">
      <c r="A140" s="234"/>
      <c r="B140" s="234"/>
      <c r="C140" s="234"/>
      <c r="D140" s="234"/>
      <c r="E140" s="234"/>
      <c r="F140" s="234"/>
      <c r="G140" s="234"/>
      <c r="H140" s="234"/>
      <c r="I140" s="234"/>
      <c r="J140" s="234"/>
      <c r="K140" s="234"/>
      <c r="L140" s="234"/>
      <c r="M140" s="234"/>
      <c r="N140" s="234"/>
      <c r="O140" s="234"/>
      <c r="P140" s="234"/>
      <c r="Q140" s="234"/>
      <c r="R140" s="234"/>
      <c r="S140" s="234"/>
      <c r="T140" s="234"/>
      <c r="U140" s="234"/>
      <c r="V140" s="234"/>
      <c r="W140" s="234"/>
      <c r="X140" s="234"/>
      <c r="Y140" s="234"/>
      <c r="Z140" s="234"/>
    </row>
    <row r="141" ht="13.5" customHeight="1">
      <c r="A141" s="234"/>
      <c r="B141" s="234"/>
      <c r="C141" s="234"/>
      <c r="D141" s="234"/>
      <c r="E141" s="234"/>
      <c r="F141" s="234"/>
      <c r="G141" s="234"/>
      <c r="H141" s="234"/>
      <c r="I141" s="234"/>
      <c r="J141" s="234"/>
      <c r="K141" s="234"/>
      <c r="L141" s="234"/>
      <c r="M141" s="234"/>
      <c r="N141" s="234"/>
      <c r="O141" s="234"/>
      <c r="P141" s="234"/>
      <c r="Q141" s="234"/>
      <c r="R141" s="234"/>
      <c r="S141" s="234"/>
      <c r="T141" s="234"/>
      <c r="U141" s="234"/>
      <c r="V141" s="234"/>
      <c r="W141" s="234"/>
      <c r="X141" s="234"/>
      <c r="Y141" s="234"/>
      <c r="Z141" s="234"/>
    </row>
    <row r="142" ht="13.5" customHeight="1">
      <c r="A142" s="234"/>
      <c r="B142" s="234"/>
      <c r="C142" s="234"/>
      <c r="D142" s="234"/>
      <c r="E142" s="234"/>
      <c r="F142" s="234"/>
      <c r="G142" s="234"/>
      <c r="H142" s="234"/>
      <c r="I142" s="234"/>
      <c r="J142" s="234"/>
      <c r="K142" s="234"/>
      <c r="L142" s="234"/>
      <c r="M142" s="234"/>
      <c r="N142" s="234"/>
      <c r="O142" s="234"/>
      <c r="P142" s="234"/>
      <c r="Q142" s="234"/>
      <c r="R142" s="234"/>
      <c r="S142" s="234"/>
      <c r="T142" s="234"/>
      <c r="U142" s="234"/>
      <c r="V142" s="234"/>
      <c r="W142" s="234"/>
      <c r="X142" s="234"/>
      <c r="Y142" s="234"/>
      <c r="Z142" s="234"/>
    </row>
    <row r="143" ht="13.5" customHeight="1">
      <c r="A143" s="234"/>
      <c r="B143" s="234"/>
      <c r="C143" s="234"/>
      <c r="D143" s="234"/>
      <c r="E143" s="234"/>
      <c r="F143" s="234"/>
      <c r="G143" s="234"/>
      <c r="H143" s="234"/>
      <c r="I143" s="234"/>
      <c r="J143" s="234"/>
      <c r="K143" s="234"/>
      <c r="L143" s="234"/>
      <c r="M143" s="234"/>
      <c r="N143" s="234"/>
      <c r="O143" s="234"/>
      <c r="P143" s="234"/>
      <c r="Q143" s="234"/>
      <c r="R143" s="234"/>
      <c r="S143" s="234"/>
      <c r="T143" s="234"/>
      <c r="U143" s="234"/>
      <c r="V143" s="234"/>
      <c r="W143" s="234"/>
      <c r="X143" s="234"/>
      <c r="Y143" s="234"/>
      <c r="Z143" s="234"/>
    </row>
    <row r="144" ht="13.5" customHeight="1">
      <c r="A144" s="234"/>
      <c r="B144" s="234"/>
      <c r="C144" s="234"/>
      <c r="D144" s="234"/>
      <c r="E144" s="234"/>
      <c r="F144" s="234"/>
      <c r="G144" s="234"/>
      <c r="H144" s="234"/>
      <c r="I144" s="234"/>
      <c r="J144" s="234"/>
      <c r="K144" s="234"/>
      <c r="L144" s="234"/>
      <c r="M144" s="234"/>
      <c r="N144" s="234"/>
      <c r="O144" s="234"/>
      <c r="P144" s="234"/>
      <c r="Q144" s="234"/>
      <c r="R144" s="234"/>
      <c r="S144" s="234"/>
      <c r="T144" s="234"/>
      <c r="U144" s="234"/>
      <c r="V144" s="234"/>
      <c r="W144" s="234"/>
      <c r="X144" s="234"/>
      <c r="Y144" s="234"/>
      <c r="Z144" s="234"/>
    </row>
    <row r="145" ht="13.5" customHeight="1">
      <c r="A145" s="234"/>
      <c r="B145" s="234"/>
      <c r="C145" s="234"/>
      <c r="D145" s="234"/>
      <c r="E145" s="234"/>
      <c r="F145" s="234"/>
      <c r="G145" s="234"/>
      <c r="H145" s="234"/>
      <c r="I145" s="234"/>
      <c r="J145" s="234"/>
      <c r="K145" s="234"/>
      <c r="L145" s="234"/>
      <c r="M145" s="234"/>
      <c r="N145" s="234"/>
      <c r="O145" s="234"/>
      <c r="P145" s="234"/>
      <c r="Q145" s="234"/>
      <c r="R145" s="234"/>
      <c r="S145" s="234"/>
      <c r="T145" s="234"/>
      <c r="U145" s="234"/>
      <c r="V145" s="234"/>
      <c r="W145" s="234"/>
      <c r="X145" s="234"/>
      <c r="Y145" s="234"/>
      <c r="Z145" s="234"/>
    </row>
    <row r="146" ht="13.5" customHeight="1">
      <c r="A146" s="234"/>
      <c r="B146" s="234"/>
      <c r="C146" s="234"/>
      <c r="D146" s="234"/>
      <c r="E146" s="234"/>
      <c r="F146" s="234"/>
      <c r="G146" s="234"/>
      <c r="H146" s="234"/>
      <c r="I146" s="234"/>
      <c r="J146" s="234"/>
      <c r="K146" s="234"/>
      <c r="L146" s="234"/>
      <c r="M146" s="234"/>
      <c r="N146" s="234"/>
      <c r="O146" s="234"/>
      <c r="P146" s="234"/>
      <c r="Q146" s="234"/>
      <c r="R146" s="234"/>
      <c r="S146" s="234"/>
      <c r="T146" s="234"/>
      <c r="U146" s="234"/>
      <c r="V146" s="234"/>
      <c r="W146" s="234"/>
      <c r="X146" s="234"/>
      <c r="Y146" s="234"/>
      <c r="Z146" s="234"/>
    </row>
    <row r="147" ht="13.5" customHeight="1">
      <c r="A147" s="234"/>
      <c r="B147" s="234"/>
      <c r="C147" s="234"/>
      <c r="D147" s="234"/>
      <c r="E147" s="234"/>
      <c r="F147" s="234"/>
      <c r="G147" s="234"/>
      <c r="H147" s="234"/>
      <c r="I147" s="234"/>
      <c r="J147" s="234"/>
      <c r="K147" s="234"/>
      <c r="L147" s="234"/>
      <c r="M147" s="234"/>
      <c r="N147" s="234"/>
      <c r="O147" s="234"/>
      <c r="P147" s="234"/>
      <c r="Q147" s="234"/>
      <c r="R147" s="234"/>
      <c r="S147" s="234"/>
      <c r="T147" s="234"/>
      <c r="U147" s="234"/>
      <c r="V147" s="234"/>
      <c r="W147" s="234"/>
      <c r="X147" s="234"/>
      <c r="Y147" s="234"/>
      <c r="Z147" s="234"/>
    </row>
    <row r="148" ht="13.5" customHeight="1">
      <c r="A148" s="234"/>
      <c r="B148" s="234"/>
      <c r="C148" s="234"/>
      <c r="D148" s="234"/>
      <c r="E148" s="234"/>
      <c r="F148" s="234"/>
      <c r="G148" s="234"/>
      <c r="H148" s="234"/>
      <c r="I148" s="234"/>
      <c r="J148" s="234"/>
      <c r="K148" s="234"/>
      <c r="L148" s="234"/>
      <c r="M148" s="234"/>
      <c r="N148" s="234"/>
      <c r="O148" s="234"/>
      <c r="P148" s="234"/>
      <c r="Q148" s="234"/>
      <c r="R148" s="234"/>
      <c r="S148" s="234"/>
      <c r="T148" s="234"/>
      <c r="U148" s="234"/>
      <c r="V148" s="234"/>
      <c r="W148" s="234"/>
      <c r="X148" s="234"/>
      <c r="Y148" s="234"/>
      <c r="Z148" s="234"/>
    </row>
    <row r="149" ht="13.5" customHeight="1">
      <c r="A149" s="234"/>
      <c r="B149" s="234"/>
      <c r="C149" s="234"/>
      <c r="D149" s="234"/>
      <c r="E149" s="234"/>
      <c r="F149" s="234"/>
      <c r="G149" s="234"/>
      <c r="H149" s="234"/>
      <c r="I149" s="234"/>
      <c r="J149" s="234"/>
      <c r="K149" s="234"/>
      <c r="L149" s="234"/>
      <c r="M149" s="234"/>
      <c r="N149" s="234"/>
      <c r="O149" s="234"/>
      <c r="P149" s="234"/>
      <c r="Q149" s="234"/>
      <c r="R149" s="234"/>
      <c r="S149" s="234"/>
      <c r="T149" s="234"/>
      <c r="U149" s="234"/>
      <c r="V149" s="234"/>
      <c r="W149" s="234"/>
      <c r="X149" s="234"/>
      <c r="Y149" s="234"/>
      <c r="Z149" s="234"/>
    </row>
    <row r="150" ht="13.5" customHeight="1">
      <c r="A150" s="234"/>
      <c r="B150" s="234"/>
      <c r="C150" s="234"/>
      <c r="D150" s="234"/>
      <c r="E150" s="234"/>
      <c r="F150" s="234"/>
      <c r="G150" s="234"/>
      <c r="H150" s="234"/>
      <c r="I150" s="234"/>
      <c r="J150" s="234"/>
      <c r="K150" s="234"/>
      <c r="L150" s="234"/>
      <c r="M150" s="234"/>
      <c r="N150" s="234"/>
      <c r="O150" s="234"/>
      <c r="P150" s="234"/>
      <c r="Q150" s="234"/>
      <c r="R150" s="234"/>
      <c r="S150" s="234"/>
      <c r="T150" s="234"/>
      <c r="U150" s="234"/>
      <c r="V150" s="234"/>
      <c r="W150" s="234"/>
      <c r="X150" s="234"/>
      <c r="Y150" s="234"/>
      <c r="Z150" s="234"/>
    </row>
    <row r="151" ht="13.5" customHeight="1">
      <c r="A151" s="234"/>
      <c r="B151" s="234"/>
      <c r="C151" s="234"/>
      <c r="D151" s="234"/>
      <c r="E151" s="234"/>
      <c r="F151" s="234"/>
      <c r="G151" s="234"/>
      <c r="H151" s="234"/>
      <c r="I151" s="234"/>
      <c r="J151" s="234"/>
      <c r="K151" s="234"/>
      <c r="L151" s="234"/>
      <c r="M151" s="234"/>
      <c r="N151" s="234"/>
      <c r="O151" s="234"/>
      <c r="P151" s="234"/>
      <c r="Q151" s="234"/>
      <c r="R151" s="234"/>
      <c r="S151" s="234"/>
      <c r="T151" s="234"/>
      <c r="U151" s="234"/>
      <c r="V151" s="234"/>
      <c r="W151" s="234"/>
      <c r="X151" s="234"/>
      <c r="Y151" s="234"/>
      <c r="Z151" s="234"/>
    </row>
    <row r="152" ht="13.5" customHeight="1">
      <c r="A152" s="234"/>
      <c r="B152" s="234"/>
      <c r="C152" s="234"/>
      <c r="D152" s="234"/>
      <c r="E152" s="234"/>
      <c r="F152" s="234"/>
      <c r="G152" s="234"/>
      <c r="H152" s="234"/>
      <c r="I152" s="234"/>
      <c r="J152" s="234"/>
      <c r="K152" s="234"/>
      <c r="L152" s="234"/>
      <c r="M152" s="234"/>
      <c r="N152" s="234"/>
      <c r="O152" s="234"/>
      <c r="P152" s="234"/>
      <c r="Q152" s="234"/>
      <c r="R152" s="234"/>
      <c r="S152" s="234"/>
      <c r="T152" s="234"/>
      <c r="U152" s="234"/>
      <c r="V152" s="234"/>
      <c r="W152" s="234"/>
      <c r="X152" s="234"/>
      <c r="Y152" s="234"/>
      <c r="Z152" s="234"/>
    </row>
    <row r="153" ht="13.5" customHeight="1">
      <c r="A153" s="234"/>
      <c r="B153" s="234"/>
      <c r="C153" s="234"/>
      <c r="D153" s="234"/>
      <c r="E153" s="234"/>
      <c r="F153" s="234"/>
      <c r="G153" s="234"/>
      <c r="H153" s="234"/>
      <c r="I153" s="234"/>
      <c r="J153" s="234"/>
      <c r="K153" s="234"/>
      <c r="L153" s="234"/>
      <c r="M153" s="234"/>
      <c r="N153" s="234"/>
      <c r="O153" s="234"/>
      <c r="P153" s="234"/>
      <c r="Q153" s="234"/>
      <c r="R153" s="234"/>
      <c r="S153" s="234"/>
      <c r="T153" s="234"/>
      <c r="U153" s="234"/>
      <c r="V153" s="234"/>
      <c r="W153" s="234"/>
      <c r="X153" s="234"/>
      <c r="Y153" s="234"/>
      <c r="Z153" s="234"/>
    </row>
    <row r="154" ht="13.5" customHeight="1">
      <c r="A154" s="234"/>
      <c r="B154" s="234"/>
      <c r="C154" s="234"/>
      <c r="D154" s="234"/>
      <c r="E154" s="234"/>
      <c r="F154" s="234"/>
      <c r="G154" s="234"/>
      <c r="H154" s="234"/>
      <c r="I154" s="234"/>
      <c r="J154" s="234"/>
      <c r="K154" s="234"/>
      <c r="L154" s="234"/>
      <c r="M154" s="234"/>
      <c r="N154" s="234"/>
      <c r="O154" s="234"/>
      <c r="P154" s="234"/>
      <c r="Q154" s="234"/>
      <c r="R154" s="234"/>
      <c r="S154" s="234"/>
      <c r="T154" s="234"/>
      <c r="U154" s="234"/>
      <c r="V154" s="234"/>
      <c r="W154" s="234"/>
      <c r="X154" s="234"/>
      <c r="Y154" s="234"/>
      <c r="Z154" s="234"/>
    </row>
    <row r="155" ht="13.5" customHeight="1">
      <c r="A155" s="234"/>
      <c r="B155" s="234"/>
      <c r="C155" s="234"/>
      <c r="D155" s="234"/>
      <c r="E155" s="234"/>
      <c r="F155" s="234"/>
      <c r="G155" s="234"/>
      <c r="H155" s="234"/>
      <c r="I155" s="234"/>
      <c r="J155" s="234"/>
      <c r="K155" s="234"/>
      <c r="L155" s="234"/>
      <c r="M155" s="234"/>
      <c r="N155" s="234"/>
      <c r="O155" s="234"/>
      <c r="P155" s="234"/>
      <c r="Q155" s="234"/>
      <c r="R155" s="234"/>
      <c r="S155" s="234"/>
      <c r="T155" s="234"/>
      <c r="U155" s="234"/>
      <c r="V155" s="234"/>
      <c r="W155" s="234"/>
      <c r="X155" s="234"/>
      <c r="Y155" s="234"/>
      <c r="Z155" s="234"/>
    </row>
    <row r="156" ht="13.5" customHeight="1">
      <c r="A156" s="234"/>
      <c r="B156" s="234"/>
      <c r="C156" s="234"/>
      <c r="D156" s="234"/>
      <c r="E156" s="234"/>
      <c r="F156" s="234"/>
      <c r="G156" s="234"/>
      <c r="H156" s="234"/>
      <c r="I156" s="234"/>
      <c r="J156" s="234"/>
      <c r="K156" s="234"/>
      <c r="L156" s="234"/>
      <c r="M156" s="234"/>
      <c r="N156" s="234"/>
      <c r="O156" s="234"/>
      <c r="P156" s="234"/>
      <c r="Q156" s="234"/>
      <c r="R156" s="234"/>
      <c r="S156" s="234"/>
      <c r="T156" s="234"/>
      <c r="U156" s="234"/>
      <c r="V156" s="234"/>
      <c r="W156" s="234"/>
      <c r="X156" s="234"/>
      <c r="Y156" s="234"/>
      <c r="Z156" s="234"/>
    </row>
    <row r="157" ht="13.5" customHeight="1">
      <c r="A157" s="234"/>
      <c r="B157" s="234"/>
      <c r="C157" s="234"/>
      <c r="D157" s="234"/>
      <c r="E157" s="234"/>
      <c r="F157" s="234"/>
      <c r="G157" s="234"/>
      <c r="H157" s="234"/>
      <c r="I157" s="234"/>
      <c r="J157" s="234"/>
      <c r="K157" s="234"/>
      <c r="L157" s="234"/>
      <c r="M157" s="234"/>
      <c r="N157" s="234"/>
      <c r="O157" s="234"/>
      <c r="P157" s="234"/>
      <c r="Q157" s="234"/>
      <c r="R157" s="234"/>
      <c r="S157" s="234"/>
      <c r="T157" s="234"/>
      <c r="U157" s="234"/>
      <c r="V157" s="234"/>
      <c r="W157" s="234"/>
      <c r="X157" s="234"/>
      <c r="Y157" s="234"/>
      <c r="Z157" s="234"/>
    </row>
    <row r="158" ht="13.5" customHeight="1">
      <c r="A158" s="234"/>
      <c r="B158" s="234"/>
      <c r="C158" s="234"/>
      <c r="D158" s="234"/>
      <c r="E158" s="234"/>
      <c r="F158" s="234"/>
      <c r="G158" s="234"/>
      <c r="H158" s="234"/>
      <c r="I158" s="234"/>
      <c r="J158" s="234"/>
      <c r="K158" s="234"/>
      <c r="L158" s="234"/>
      <c r="M158" s="234"/>
      <c r="N158" s="234"/>
      <c r="O158" s="234"/>
      <c r="P158" s="234"/>
      <c r="Q158" s="234"/>
      <c r="R158" s="234"/>
      <c r="S158" s="234"/>
      <c r="T158" s="234"/>
      <c r="U158" s="234"/>
      <c r="V158" s="234"/>
      <c r="W158" s="234"/>
      <c r="X158" s="234"/>
      <c r="Y158" s="234"/>
      <c r="Z158" s="234"/>
    </row>
    <row r="159" ht="13.5" customHeight="1">
      <c r="A159" s="234"/>
      <c r="B159" s="234"/>
      <c r="C159" s="234"/>
      <c r="D159" s="234"/>
      <c r="E159" s="234"/>
      <c r="F159" s="234"/>
      <c r="G159" s="234"/>
      <c r="H159" s="234"/>
      <c r="I159" s="234"/>
      <c r="J159" s="234"/>
      <c r="K159" s="234"/>
      <c r="L159" s="234"/>
      <c r="M159" s="234"/>
      <c r="N159" s="234"/>
      <c r="O159" s="234"/>
      <c r="P159" s="234"/>
      <c r="Q159" s="234"/>
      <c r="R159" s="234"/>
      <c r="S159" s="234"/>
      <c r="T159" s="234"/>
      <c r="U159" s="234"/>
      <c r="V159" s="234"/>
      <c r="W159" s="234"/>
      <c r="X159" s="234"/>
      <c r="Y159" s="234"/>
      <c r="Z159" s="234"/>
    </row>
    <row r="160" ht="13.5" customHeight="1">
      <c r="A160" s="234"/>
      <c r="B160" s="234"/>
      <c r="C160" s="234"/>
      <c r="D160" s="234"/>
      <c r="E160" s="234"/>
      <c r="F160" s="234"/>
      <c r="G160" s="234"/>
      <c r="H160" s="234"/>
      <c r="I160" s="234"/>
      <c r="J160" s="234"/>
      <c r="K160" s="234"/>
      <c r="L160" s="234"/>
      <c r="M160" s="234"/>
      <c r="N160" s="234"/>
      <c r="O160" s="234"/>
      <c r="P160" s="234"/>
      <c r="Q160" s="234"/>
      <c r="R160" s="234"/>
      <c r="S160" s="234"/>
      <c r="T160" s="234"/>
      <c r="U160" s="234"/>
      <c r="V160" s="234"/>
      <c r="W160" s="234"/>
      <c r="X160" s="234"/>
      <c r="Y160" s="234"/>
      <c r="Z160" s="234"/>
    </row>
    <row r="161" ht="13.5" customHeight="1">
      <c r="A161" s="234"/>
      <c r="B161" s="234"/>
      <c r="C161" s="234"/>
      <c r="D161" s="234"/>
      <c r="E161" s="234"/>
      <c r="F161" s="234"/>
      <c r="G161" s="234"/>
      <c r="H161" s="234"/>
      <c r="I161" s="234"/>
      <c r="J161" s="234"/>
      <c r="K161" s="234"/>
      <c r="L161" s="234"/>
      <c r="M161" s="234"/>
      <c r="N161" s="234"/>
      <c r="O161" s="234"/>
      <c r="P161" s="234"/>
      <c r="Q161" s="234"/>
      <c r="R161" s="234"/>
      <c r="S161" s="234"/>
      <c r="T161" s="234"/>
      <c r="U161" s="234"/>
      <c r="V161" s="234"/>
      <c r="W161" s="234"/>
      <c r="X161" s="234"/>
      <c r="Y161" s="234"/>
      <c r="Z161" s="234"/>
    </row>
    <row r="162" ht="13.5" customHeight="1">
      <c r="A162" s="234"/>
      <c r="B162" s="234"/>
      <c r="C162" s="234"/>
      <c r="D162" s="234"/>
      <c r="E162" s="234"/>
      <c r="F162" s="234"/>
      <c r="G162" s="234"/>
      <c r="H162" s="234"/>
      <c r="I162" s="234"/>
      <c r="J162" s="234"/>
      <c r="K162" s="234"/>
      <c r="L162" s="234"/>
      <c r="M162" s="234"/>
      <c r="N162" s="234"/>
      <c r="O162" s="234"/>
      <c r="P162" s="234"/>
      <c r="Q162" s="234"/>
      <c r="R162" s="234"/>
      <c r="S162" s="234"/>
      <c r="T162" s="234"/>
      <c r="U162" s="234"/>
      <c r="V162" s="234"/>
      <c r="W162" s="234"/>
      <c r="X162" s="234"/>
      <c r="Y162" s="234"/>
      <c r="Z162" s="234"/>
    </row>
    <row r="163" ht="13.5" customHeight="1">
      <c r="A163" s="234"/>
      <c r="B163" s="234"/>
      <c r="C163" s="234"/>
      <c r="D163" s="234"/>
      <c r="E163" s="234"/>
      <c r="F163" s="234"/>
      <c r="G163" s="234"/>
      <c r="H163" s="234"/>
      <c r="I163" s="234"/>
      <c r="J163" s="234"/>
      <c r="K163" s="234"/>
      <c r="L163" s="234"/>
      <c r="M163" s="234"/>
      <c r="N163" s="234"/>
      <c r="O163" s="234"/>
      <c r="P163" s="234"/>
      <c r="Q163" s="234"/>
      <c r="R163" s="234"/>
      <c r="S163" s="234"/>
      <c r="T163" s="234"/>
      <c r="U163" s="234"/>
      <c r="V163" s="234"/>
      <c r="W163" s="234"/>
      <c r="X163" s="234"/>
      <c r="Y163" s="234"/>
      <c r="Z163" s="234"/>
    </row>
    <row r="164" ht="13.5" customHeight="1">
      <c r="A164" s="234"/>
      <c r="B164" s="234"/>
      <c r="C164" s="234"/>
      <c r="D164" s="234"/>
      <c r="E164" s="234"/>
      <c r="F164" s="234"/>
      <c r="G164" s="234"/>
      <c r="H164" s="234"/>
      <c r="I164" s="234"/>
      <c r="J164" s="234"/>
      <c r="K164" s="234"/>
      <c r="L164" s="234"/>
      <c r="M164" s="234"/>
      <c r="N164" s="234"/>
      <c r="O164" s="234"/>
      <c r="P164" s="234"/>
      <c r="Q164" s="234"/>
      <c r="R164" s="234"/>
      <c r="S164" s="234"/>
      <c r="T164" s="234"/>
      <c r="U164" s="234"/>
      <c r="V164" s="234"/>
      <c r="W164" s="234"/>
      <c r="X164" s="234"/>
      <c r="Y164" s="234"/>
      <c r="Z164" s="234"/>
    </row>
    <row r="165" ht="13.5" customHeight="1">
      <c r="A165" s="234"/>
      <c r="B165" s="234"/>
      <c r="C165" s="234"/>
      <c r="D165" s="234"/>
      <c r="E165" s="234"/>
      <c r="F165" s="234"/>
      <c r="G165" s="234"/>
      <c r="H165" s="234"/>
      <c r="I165" s="234"/>
      <c r="J165" s="234"/>
      <c r="K165" s="234"/>
      <c r="L165" s="234"/>
      <c r="M165" s="234"/>
      <c r="N165" s="234"/>
      <c r="O165" s="234"/>
      <c r="P165" s="234"/>
      <c r="Q165" s="234"/>
      <c r="R165" s="234"/>
      <c r="S165" s="234"/>
      <c r="T165" s="234"/>
      <c r="U165" s="234"/>
      <c r="V165" s="234"/>
      <c r="W165" s="234"/>
      <c r="X165" s="234"/>
      <c r="Y165" s="234"/>
      <c r="Z165" s="234"/>
    </row>
    <row r="166" ht="13.5" customHeight="1">
      <c r="A166" s="234"/>
      <c r="B166" s="234"/>
      <c r="C166" s="234"/>
      <c r="D166" s="234"/>
      <c r="E166" s="234"/>
      <c r="F166" s="234"/>
      <c r="G166" s="234"/>
      <c r="H166" s="234"/>
      <c r="I166" s="234"/>
      <c r="J166" s="234"/>
      <c r="K166" s="234"/>
      <c r="L166" s="234"/>
      <c r="M166" s="234"/>
      <c r="N166" s="234"/>
      <c r="O166" s="234"/>
      <c r="P166" s="234"/>
      <c r="Q166" s="234"/>
      <c r="R166" s="234"/>
      <c r="S166" s="234"/>
      <c r="T166" s="234"/>
      <c r="U166" s="234"/>
      <c r="V166" s="234"/>
      <c r="W166" s="234"/>
      <c r="X166" s="234"/>
      <c r="Y166" s="234"/>
      <c r="Z166" s="234"/>
    </row>
    <row r="167" ht="13.5" customHeight="1">
      <c r="A167" s="234"/>
      <c r="B167" s="234"/>
      <c r="C167" s="234"/>
      <c r="D167" s="234"/>
      <c r="E167" s="234"/>
      <c r="F167" s="234"/>
      <c r="G167" s="234"/>
      <c r="H167" s="234"/>
      <c r="I167" s="234"/>
      <c r="J167" s="234"/>
      <c r="K167" s="234"/>
      <c r="L167" s="234"/>
      <c r="M167" s="234"/>
      <c r="N167" s="234"/>
      <c r="O167" s="234"/>
      <c r="P167" s="234"/>
      <c r="Q167" s="234"/>
      <c r="R167" s="234"/>
      <c r="S167" s="234"/>
      <c r="T167" s="234"/>
      <c r="U167" s="234"/>
      <c r="V167" s="234"/>
      <c r="W167" s="234"/>
      <c r="X167" s="234"/>
      <c r="Y167" s="234"/>
      <c r="Z167" s="234"/>
    </row>
    <row r="168" ht="13.5" customHeight="1">
      <c r="A168" s="234"/>
      <c r="B168" s="234"/>
      <c r="C168" s="234"/>
      <c r="D168" s="234"/>
      <c r="E168" s="234"/>
      <c r="F168" s="234"/>
      <c r="G168" s="234"/>
      <c r="H168" s="234"/>
      <c r="I168" s="234"/>
      <c r="J168" s="234"/>
      <c r="K168" s="234"/>
      <c r="L168" s="234"/>
      <c r="M168" s="234"/>
      <c r="N168" s="234"/>
      <c r="O168" s="234"/>
      <c r="P168" s="234"/>
      <c r="Q168" s="234"/>
      <c r="R168" s="234"/>
      <c r="S168" s="234"/>
      <c r="T168" s="234"/>
      <c r="U168" s="234"/>
      <c r="V168" s="234"/>
      <c r="W168" s="234"/>
      <c r="X168" s="234"/>
      <c r="Y168" s="234"/>
      <c r="Z168" s="234"/>
    </row>
    <row r="169" ht="13.5" customHeight="1">
      <c r="A169" s="234"/>
      <c r="B169" s="234"/>
      <c r="C169" s="234"/>
      <c r="D169" s="234"/>
      <c r="E169" s="234"/>
      <c r="F169" s="234"/>
      <c r="G169" s="234"/>
      <c r="H169" s="234"/>
      <c r="I169" s="234"/>
      <c r="J169" s="234"/>
      <c r="K169" s="234"/>
      <c r="L169" s="234"/>
      <c r="M169" s="234"/>
      <c r="N169" s="234"/>
      <c r="O169" s="234"/>
      <c r="P169" s="234"/>
      <c r="Q169" s="234"/>
      <c r="R169" s="234"/>
      <c r="S169" s="234"/>
      <c r="T169" s="234"/>
      <c r="U169" s="234"/>
      <c r="V169" s="234"/>
      <c r="W169" s="234"/>
      <c r="X169" s="234"/>
      <c r="Y169" s="234"/>
      <c r="Z169" s="234"/>
    </row>
    <row r="170" ht="13.5" customHeight="1">
      <c r="A170" s="234"/>
      <c r="B170" s="234"/>
      <c r="C170" s="234"/>
      <c r="D170" s="234"/>
      <c r="E170" s="234"/>
      <c r="F170" s="234"/>
      <c r="G170" s="234"/>
      <c r="H170" s="234"/>
      <c r="I170" s="234"/>
      <c r="J170" s="234"/>
      <c r="K170" s="234"/>
      <c r="L170" s="234"/>
      <c r="M170" s="234"/>
      <c r="N170" s="234"/>
      <c r="O170" s="234"/>
      <c r="P170" s="234"/>
      <c r="Q170" s="234"/>
      <c r="R170" s="234"/>
      <c r="S170" s="234"/>
      <c r="T170" s="234"/>
      <c r="U170" s="234"/>
      <c r="V170" s="234"/>
      <c r="W170" s="234"/>
      <c r="X170" s="234"/>
      <c r="Y170" s="234"/>
      <c r="Z170" s="234"/>
    </row>
    <row r="171" ht="13.5" customHeight="1">
      <c r="A171" s="234"/>
      <c r="B171" s="234"/>
      <c r="C171" s="234"/>
      <c r="D171" s="234"/>
      <c r="E171" s="234"/>
      <c r="F171" s="234"/>
      <c r="G171" s="234"/>
      <c r="H171" s="234"/>
      <c r="I171" s="234"/>
      <c r="J171" s="234"/>
      <c r="K171" s="234"/>
      <c r="L171" s="234"/>
      <c r="M171" s="234"/>
      <c r="N171" s="234"/>
      <c r="O171" s="234"/>
      <c r="P171" s="234"/>
      <c r="Q171" s="234"/>
      <c r="R171" s="234"/>
      <c r="S171" s="234"/>
      <c r="T171" s="234"/>
      <c r="U171" s="234"/>
      <c r="V171" s="234"/>
      <c r="W171" s="234"/>
      <c r="X171" s="234"/>
      <c r="Y171" s="234"/>
      <c r="Z171" s="234"/>
    </row>
    <row r="172" ht="13.5" customHeight="1">
      <c r="A172" s="234"/>
      <c r="B172" s="234"/>
      <c r="C172" s="234"/>
      <c r="D172" s="234"/>
      <c r="E172" s="234"/>
      <c r="F172" s="234"/>
      <c r="G172" s="234"/>
      <c r="H172" s="234"/>
      <c r="I172" s="234"/>
      <c r="J172" s="234"/>
      <c r="K172" s="234"/>
      <c r="L172" s="234"/>
      <c r="M172" s="234"/>
      <c r="N172" s="234"/>
      <c r="O172" s="234"/>
      <c r="P172" s="234"/>
      <c r="Q172" s="234"/>
      <c r="R172" s="234"/>
      <c r="S172" s="234"/>
      <c r="T172" s="234"/>
      <c r="U172" s="234"/>
      <c r="V172" s="234"/>
      <c r="W172" s="234"/>
      <c r="X172" s="234"/>
      <c r="Y172" s="234"/>
      <c r="Z172" s="234"/>
    </row>
    <row r="173" ht="13.5" customHeight="1">
      <c r="A173" s="234"/>
      <c r="B173" s="234"/>
      <c r="C173" s="234"/>
      <c r="D173" s="234"/>
      <c r="E173" s="234"/>
      <c r="F173" s="234"/>
      <c r="G173" s="234"/>
      <c r="H173" s="234"/>
      <c r="I173" s="234"/>
      <c r="J173" s="234"/>
      <c r="K173" s="234"/>
      <c r="L173" s="234"/>
      <c r="M173" s="234"/>
      <c r="N173" s="234"/>
      <c r="O173" s="234"/>
      <c r="P173" s="234"/>
      <c r="Q173" s="234"/>
      <c r="R173" s="234"/>
      <c r="S173" s="234"/>
      <c r="T173" s="234"/>
      <c r="U173" s="234"/>
      <c r="V173" s="234"/>
      <c r="W173" s="234"/>
      <c r="X173" s="234"/>
      <c r="Y173" s="234"/>
      <c r="Z173" s="234"/>
    </row>
    <row r="174" ht="13.5" customHeight="1">
      <c r="A174" s="234"/>
      <c r="B174" s="234"/>
      <c r="C174" s="234"/>
      <c r="D174" s="234"/>
      <c r="E174" s="234"/>
      <c r="F174" s="234"/>
      <c r="G174" s="234"/>
      <c r="H174" s="234"/>
      <c r="I174" s="234"/>
      <c r="J174" s="234"/>
      <c r="K174" s="234"/>
      <c r="L174" s="234"/>
      <c r="M174" s="234"/>
      <c r="N174" s="234"/>
      <c r="O174" s="234"/>
      <c r="P174" s="234"/>
      <c r="Q174" s="234"/>
      <c r="R174" s="234"/>
      <c r="S174" s="234"/>
      <c r="T174" s="234"/>
      <c r="U174" s="234"/>
      <c r="V174" s="234"/>
      <c r="W174" s="234"/>
      <c r="X174" s="234"/>
      <c r="Y174" s="234"/>
      <c r="Z174" s="234"/>
    </row>
    <row r="175" ht="13.5" customHeight="1">
      <c r="A175" s="234"/>
      <c r="B175" s="234"/>
      <c r="C175" s="234"/>
      <c r="D175" s="234"/>
      <c r="E175" s="234"/>
      <c r="F175" s="234"/>
      <c r="G175" s="234"/>
      <c r="H175" s="234"/>
      <c r="I175" s="234"/>
      <c r="J175" s="234"/>
      <c r="K175" s="234"/>
      <c r="L175" s="234"/>
      <c r="M175" s="234"/>
      <c r="N175" s="234"/>
      <c r="O175" s="234"/>
      <c r="P175" s="234"/>
      <c r="Q175" s="234"/>
      <c r="R175" s="234"/>
      <c r="S175" s="234"/>
      <c r="T175" s="234"/>
      <c r="U175" s="234"/>
      <c r="V175" s="234"/>
      <c r="W175" s="234"/>
      <c r="X175" s="234"/>
      <c r="Y175" s="234"/>
      <c r="Z175" s="234"/>
    </row>
    <row r="176" ht="13.5" customHeight="1">
      <c r="A176" s="234"/>
      <c r="B176" s="234"/>
      <c r="C176" s="234"/>
      <c r="D176" s="234"/>
      <c r="E176" s="234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234"/>
      <c r="T176" s="234"/>
      <c r="U176" s="234"/>
      <c r="V176" s="234"/>
      <c r="W176" s="234"/>
      <c r="X176" s="234"/>
      <c r="Y176" s="234"/>
      <c r="Z176" s="234"/>
    </row>
    <row r="177" ht="13.5" customHeight="1">
      <c r="A177" s="234"/>
      <c r="B177" s="234"/>
      <c r="C177" s="234"/>
      <c r="D177" s="234"/>
      <c r="E177" s="234"/>
      <c r="F177" s="234"/>
      <c r="G177" s="234"/>
      <c r="H177" s="234"/>
      <c r="I177" s="234"/>
      <c r="J177" s="234"/>
      <c r="K177" s="234"/>
      <c r="L177" s="234"/>
      <c r="M177" s="234"/>
      <c r="N177" s="234"/>
      <c r="O177" s="234"/>
      <c r="P177" s="234"/>
      <c r="Q177" s="234"/>
      <c r="R177" s="234"/>
      <c r="S177" s="234"/>
      <c r="T177" s="234"/>
      <c r="U177" s="234"/>
      <c r="V177" s="234"/>
      <c r="W177" s="234"/>
      <c r="X177" s="234"/>
      <c r="Y177" s="234"/>
      <c r="Z177" s="234"/>
    </row>
    <row r="178" ht="13.5" customHeight="1">
      <c r="A178" s="234"/>
      <c r="B178" s="234"/>
      <c r="C178" s="234"/>
      <c r="D178" s="234"/>
      <c r="E178" s="234"/>
      <c r="F178" s="234"/>
      <c r="G178" s="234"/>
      <c r="H178" s="234"/>
      <c r="I178" s="234"/>
      <c r="J178" s="234"/>
      <c r="K178" s="234"/>
      <c r="L178" s="234"/>
      <c r="M178" s="234"/>
      <c r="N178" s="234"/>
      <c r="O178" s="234"/>
      <c r="P178" s="234"/>
      <c r="Q178" s="234"/>
      <c r="R178" s="234"/>
      <c r="S178" s="234"/>
      <c r="T178" s="234"/>
      <c r="U178" s="234"/>
      <c r="V178" s="234"/>
      <c r="W178" s="234"/>
      <c r="X178" s="234"/>
      <c r="Y178" s="234"/>
      <c r="Z178" s="234"/>
    </row>
    <row r="179" ht="13.5" customHeight="1">
      <c r="A179" s="234"/>
      <c r="B179" s="234"/>
      <c r="C179" s="234"/>
      <c r="D179" s="234"/>
      <c r="E179" s="234"/>
      <c r="F179" s="234"/>
      <c r="G179" s="234"/>
      <c r="H179" s="234"/>
      <c r="I179" s="234"/>
      <c r="J179" s="234"/>
      <c r="K179" s="234"/>
      <c r="L179" s="234"/>
      <c r="M179" s="234"/>
      <c r="N179" s="234"/>
      <c r="O179" s="234"/>
      <c r="P179" s="234"/>
      <c r="Q179" s="234"/>
      <c r="R179" s="234"/>
      <c r="S179" s="234"/>
      <c r="T179" s="234"/>
      <c r="U179" s="234"/>
      <c r="V179" s="234"/>
      <c r="W179" s="234"/>
      <c r="X179" s="234"/>
      <c r="Y179" s="234"/>
      <c r="Z179" s="234"/>
    </row>
    <row r="180" ht="13.5" customHeight="1">
      <c r="A180" s="234"/>
      <c r="B180" s="234"/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</row>
    <row r="181" ht="13.5" customHeight="1">
      <c r="A181" s="234"/>
      <c r="B181" s="234"/>
      <c r="C181" s="234"/>
      <c r="D181" s="234"/>
      <c r="E181" s="234"/>
      <c r="F181" s="234"/>
      <c r="G181" s="234"/>
      <c r="H181" s="234"/>
      <c r="I181" s="234"/>
      <c r="J181" s="234"/>
      <c r="K181" s="234"/>
      <c r="L181" s="234"/>
      <c r="M181" s="234"/>
      <c r="N181" s="234"/>
      <c r="O181" s="234"/>
      <c r="P181" s="234"/>
      <c r="Q181" s="234"/>
      <c r="R181" s="234"/>
      <c r="S181" s="234"/>
      <c r="T181" s="234"/>
      <c r="U181" s="234"/>
      <c r="V181" s="234"/>
      <c r="W181" s="234"/>
      <c r="X181" s="234"/>
      <c r="Y181" s="234"/>
      <c r="Z181" s="234"/>
    </row>
    <row r="182" ht="13.5" customHeight="1">
      <c r="A182" s="234"/>
      <c r="B182" s="234"/>
      <c r="C182" s="234"/>
      <c r="D182" s="234"/>
      <c r="E182" s="234"/>
      <c r="F182" s="234"/>
      <c r="G182" s="234"/>
      <c r="H182" s="234"/>
      <c r="I182" s="234"/>
      <c r="J182" s="234"/>
      <c r="K182" s="234"/>
      <c r="L182" s="234"/>
      <c r="M182" s="234"/>
      <c r="N182" s="234"/>
      <c r="O182" s="234"/>
      <c r="P182" s="234"/>
      <c r="Q182" s="234"/>
      <c r="R182" s="234"/>
      <c r="S182" s="234"/>
      <c r="T182" s="234"/>
      <c r="U182" s="234"/>
      <c r="V182" s="234"/>
      <c r="W182" s="234"/>
      <c r="X182" s="234"/>
      <c r="Y182" s="234"/>
      <c r="Z182" s="234"/>
    </row>
    <row r="183" ht="13.5" customHeight="1">
      <c r="A183" s="234"/>
      <c r="B183" s="234"/>
      <c r="C183" s="234"/>
      <c r="D183" s="234"/>
      <c r="E183" s="234"/>
      <c r="F183" s="234"/>
      <c r="G183" s="234"/>
      <c r="H183" s="234"/>
      <c r="I183" s="234"/>
      <c r="J183" s="234"/>
      <c r="K183" s="234"/>
      <c r="L183" s="234"/>
      <c r="M183" s="234"/>
      <c r="N183" s="234"/>
      <c r="O183" s="234"/>
      <c r="P183" s="234"/>
      <c r="Q183" s="234"/>
      <c r="R183" s="234"/>
      <c r="S183" s="234"/>
      <c r="T183" s="234"/>
      <c r="U183" s="234"/>
      <c r="V183" s="234"/>
      <c r="W183" s="234"/>
      <c r="X183" s="234"/>
      <c r="Y183" s="234"/>
      <c r="Z183" s="234"/>
    </row>
    <row r="184" ht="13.5" customHeight="1">
      <c r="A184" s="234"/>
      <c r="B184" s="234"/>
      <c r="C184" s="234"/>
      <c r="D184" s="234"/>
      <c r="E184" s="234"/>
      <c r="F184" s="234"/>
      <c r="G184" s="234"/>
      <c r="H184" s="234"/>
      <c r="I184" s="234"/>
      <c r="J184" s="234"/>
      <c r="K184" s="234"/>
      <c r="L184" s="234"/>
      <c r="M184" s="234"/>
      <c r="N184" s="234"/>
      <c r="O184" s="234"/>
      <c r="P184" s="234"/>
      <c r="Q184" s="234"/>
      <c r="R184" s="234"/>
      <c r="S184" s="234"/>
      <c r="T184" s="234"/>
      <c r="U184" s="234"/>
      <c r="V184" s="234"/>
      <c r="W184" s="234"/>
      <c r="X184" s="234"/>
      <c r="Y184" s="234"/>
      <c r="Z184" s="234"/>
    </row>
    <row r="185" ht="13.5" customHeight="1">
      <c r="A185" s="234"/>
      <c r="B185" s="234"/>
      <c r="C185" s="234"/>
      <c r="D185" s="234"/>
      <c r="E185" s="234"/>
      <c r="F185" s="234"/>
      <c r="G185" s="234"/>
      <c r="H185" s="234"/>
      <c r="I185" s="234"/>
      <c r="J185" s="234"/>
      <c r="K185" s="234"/>
      <c r="L185" s="234"/>
      <c r="M185" s="234"/>
      <c r="N185" s="234"/>
      <c r="O185" s="234"/>
      <c r="P185" s="234"/>
      <c r="Q185" s="234"/>
      <c r="R185" s="234"/>
      <c r="S185" s="234"/>
      <c r="T185" s="234"/>
      <c r="U185" s="234"/>
      <c r="V185" s="234"/>
      <c r="W185" s="234"/>
      <c r="X185" s="234"/>
      <c r="Y185" s="234"/>
      <c r="Z185" s="234"/>
    </row>
    <row r="186" ht="13.5" customHeight="1">
      <c r="A186" s="234"/>
      <c r="B186" s="234"/>
      <c r="C186" s="234"/>
      <c r="D186" s="234"/>
      <c r="E186" s="234"/>
      <c r="F186" s="234"/>
      <c r="G186" s="234"/>
      <c r="H186" s="234"/>
      <c r="I186" s="234"/>
      <c r="J186" s="234"/>
      <c r="K186" s="234"/>
      <c r="L186" s="234"/>
      <c r="M186" s="234"/>
      <c r="N186" s="234"/>
      <c r="O186" s="234"/>
      <c r="P186" s="234"/>
      <c r="Q186" s="234"/>
      <c r="R186" s="234"/>
      <c r="S186" s="234"/>
      <c r="T186" s="234"/>
      <c r="U186" s="234"/>
      <c r="V186" s="234"/>
      <c r="W186" s="234"/>
      <c r="X186" s="234"/>
      <c r="Y186" s="234"/>
      <c r="Z186" s="234"/>
    </row>
    <row r="187" ht="13.5" customHeight="1">
      <c r="A187" s="234"/>
      <c r="B187" s="234"/>
      <c r="C187" s="234"/>
      <c r="D187" s="234"/>
      <c r="E187" s="234"/>
      <c r="F187" s="234"/>
      <c r="G187" s="234"/>
      <c r="H187" s="234"/>
      <c r="I187" s="234"/>
      <c r="J187" s="234"/>
      <c r="K187" s="234"/>
      <c r="L187" s="234"/>
      <c r="M187" s="234"/>
      <c r="N187" s="234"/>
      <c r="O187" s="234"/>
      <c r="P187" s="234"/>
      <c r="Q187" s="234"/>
      <c r="R187" s="234"/>
      <c r="S187" s="234"/>
      <c r="T187" s="234"/>
      <c r="U187" s="234"/>
      <c r="V187" s="234"/>
      <c r="W187" s="234"/>
      <c r="X187" s="234"/>
      <c r="Y187" s="234"/>
      <c r="Z187" s="234"/>
    </row>
    <row r="188" ht="13.5" customHeight="1">
      <c r="A188" s="234"/>
      <c r="B188" s="234"/>
      <c r="C188" s="234"/>
      <c r="D188" s="234"/>
      <c r="E188" s="234"/>
      <c r="F188" s="234"/>
      <c r="G188" s="234"/>
      <c r="H188" s="234"/>
      <c r="I188" s="234"/>
      <c r="J188" s="234"/>
      <c r="K188" s="234"/>
      <c r="L188" s="234"/>
      <c r="M188" s="234"/>
      <c r="N188" s="234"/>
      <c r="O188" s="234"/>
      <c r="P188" s="234"/>
      <c r="Q188" s="234"/>
      <c r="R188" s="234"/>
      <c r="S188" s="234"/>
      <c r="T188" s="234"/>
      <c r="U188" s="234"/>
      <c r="V188" s="234"/>
      <c r="W188" s="234"/>
      <c r="X188" s="234"/>
      <c r="Y188" s="234"/>
      <c r="Z188" s="234"/>
    </row>
    <row r="189" ht="13.5" customHeight="1">
      <c r="A189" s="234"/>
      <c r="B189" s="234"/>
      <c r="C189" s="234"/>
      <c r="D189" s="234"/>
      <c r="E189" s="234"/>
      <c r="F189" s="234"/>
      <c r="G189" s="234"/>
      <c r="H189" s="234"/>
      <c r="I189" s="234"/>
      <c r="J189" s="234"/>
      <c r="K189" s="234"/>
      <c r="L189" s="234"/>
      <c r="M189" s="234"/>
      <c r="N189" s="234"/>
      <c r="O189" s="234"/>
      <c r="P189" s="234"/>
      <c r="Q189" s="234"/>
      <c r="R189" s="234"/>
      <c r="S189" s="234"/>
      <c r="T189" s="234"/>
      <c r="U189" s="234"/>
      <c r="V189" s="234"/>
      <c r="W189" s="234"/>
      <c r="X189" s="234"/>
      <c r="Y189" s="234"/>
      <c r="Z189" s="234"/>
    </row>
    <row r="190" ht="13.5" customHeight="1">
      <c r="A190" s="234"/>
      <c r="B190" s="234"/>
      <c r="C190" s="234"/>
      <c r="D190" s="234"/>
      <c r="E190" s="234"/>
      <c r="F190" s="234"/>
      <c r="G190" s="234"/>
      <c r="H190" s="234"/>
      <c r="I190" s="234"/>
      <c r="J190" s="234"/>
      <c r="K190" s="234"/>
      <c r="L190" s="234"/>
      <c r="M190" s="234"/>
      <c r="N190" s="234"/>
      <c r="O190" s="234"/>
      <c r="P190" s="234"/>
      <c r="Q190" s="234"/>
      <c r="R190" s="234"/>
      <c r="S190" s="234"/>
      <c r="T190" s="234"/>
      <c r="U190" s="234"/>
      <c r="V190" s="234"/>
      <c r="W190" s="234"/>
      <c r="X190" s="234"/>
      <c r="Y190" s="234"/>
      <c r="Z190" s="234"/>
    </row>
    <row r="191" ht="13.5" customHeight="1">
      <c r="A191" s="234"/>
      <c r="B191" s="234"/>
      <c r="C191" s="234"/>
      <c r="D191" s="234"/>
      <c r="E191" s="234"/>
      <c r="F191" s="234"/>
      <c r="G191" s="234"/>
      <c r="H191" s="234"/>
      <c r="I191" s="234"/>
      <c r="J191" s="234"/>
      <c r="K191" s="234"/>
      <c r="L191" s="234"/>
      <c r="M191" s="234"/>
      <c r="N191" s="234"/>
      <c r="O191" s="234"/>
      <c r="P191" s="234"/>
      <c r="Q191" s="234"/>
      <c r="R191" s="234"/>
      <c r="S191" s="234"/>
      <c r="T191" s="234"/>
      <c r="U191" s="234"/>
      <c r="V191" s="234"/>
      <c r="W191" s="234"/>
      <c r="X191" s="234"/>
      <c r="Y191" s="234"/>
      <c r="Z191" s="234"/>
    </row>
    <row r="192" ht="13.5" customHeight="1">
      <c r="A192" s="234"/>
      <c r="B192" s="234"/>
      <c r="C192" s="234"/>
      <c r="D192" s="234"/>
      <c r="E192" s="234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234"/>
      <c r="U192" s="234"/>
      <c r="V192" s="234"/>
      <c r="W192" s="234"/>
      <c r="X192" s="234"/>
      <c r="Y192" s="234"/>
      <c r="Z192" s="234"/>
    </row>
    <row r="193" ht="13.5" customHeight="1">
      <c r="A193" s="234"/>
      <c r="B193" s="234"/>
      <c r="C193" s="234"/>
      <c r="D193" s="234"/>
      <c r="E193" s="234"/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234"/>
      <c r="U193" s="234"/>
      <c r="V193" s="234"/>
      <c r="W193" s="234"/>
      <c r="X193" s="234"/>
      <c r="Y193" s="234"/>
      <c r="Z193" s="234"/>
    </row>
    <row r="194" ht="13.5" customHeight="1">
      <c r="A194" s="234"/>
      <c r="B194" s="234"/>
      <c r="C194" s="234"/>
      <c r="D194" s="234"/>
      <c r="E194" s="234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234"/>
      <c r="U194" s="234"/>
      <c r="V194" s="234"/>
      <c r="W194" s="234"/>
      <c r="X194" s="234"/>
      <c r="Y194" s="234"/>
      <c r="Z194" s="234"/>
    </row>
    <row r="195" ht="13.5" customHeight="1">
      <c r="A195" s="234"/>
      <c r="B195" s="234"/>
      <c r="C195" s="234"/>
      <c r="D195" s="234"/>
      <c r="E195" s="234"/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234"/>
      <c r="U195" s="234"/>
      <c r="V195" s="234"/>
      <c r="W195" s="234"/>
      <c r="X195" s="234"/>
      <c r="Y195" s="234"/>
      <c r="Z195" s="234"/>
    </row>
    <row r="196" ht="13.5" customHeight="1">
      <c r="A196" s="234"/>
      <c r="B196" s="234"/>
      <c r="C196" s="234"/>
      <c r="D196" s="234"/>
      <c r="E196" s="234"/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234"/>
      <c r="U196" s="234"/>
      <c r="V196" s="234"/>
      <c r="W196" s="234"/>
      <c r="X196" s="234"/>
      <c r="Y196" s="234"/>
      <c r="Z196" s="234"/>
    </row>
    <row r="197" ht="13.5" customHeight="1">
      <c r="A197" s="234"/>
      <c r="B197" s="234"/>
      <c r="C197" s="234"/>
      <c r="D197" s="234"/>
      <c r="E197" s="234"/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234"/>
      <c r="U197" s="234"/>
      <c r="V197" s="234"/>
      <c r="W197" s="234"/>
      <c r="X197" s="234"/>
      <c r="Y197" s="234"/>
      <c r="Z197" s="234"/>
    </row>
    <row r="198" ht="13.5" customHeight="1">
      <c r="A198" s="234"/>
      <c r="B198" s="234"/>
      <c r="C198" s="234"/>
      <c r="D198" s="234"/>
      <c r="E198" s="234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234"/>
      <c r="U198" s="234"/>
      <c r="V198" s="234"/>
      <c r="W198" s="234"/>
      <c r="X198" s="234"/>
      <c r="Y198" s="234"/>
      <c r="Z198" s="234"/>
    </row>
    <row r="199" ht="13.5" customHeight="1">
      <c r="A199" s="234"/>
      <c r="B199" s="234"/>
      <c r="C199" s="234"/>
      <c r="D199" s="234"/>
      <c r="E199" s="234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234"/>
      <c r="U199" s="234"/>
      <c r="V199" s="234"/>
      <c r="W199" s="234"/>
      <c r="X199" s="234"/>
      <c r="Y199" s="234"/>
      <c r="Z199" s="234"/>
    </row>
    <row r="200" ht="13.5" customHeight="1">
      <c r="A200" s="234"/>
      <c r="B200" s="234"/>
      <c r="C200" s="234"/>
      <c r="D200" s="234"/>
      <c r="E200" s="234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234"/>
      <c r="U200" s="234"/>
      <c r="V200" s="234"/>
      <c r="W200" s="234"/>
      <c r="X200" s="234"/>
      <c r="Y200" s="234"/>
      <c r="Z200" s="234"/>
    </row>
    <row r="201" ht="13.5" customHeight="1">
      <c r="A201" s="234"/>
      <c r="B201" s="234"/>
      <c r="C201" s="234"/>
      <c r="D201" s="234"/>
      <c r="E201" s="234"/>
      <c r="F201" s="234"/>
      <c r="G201" s="234"/>
      <c r="H201" s="234"/>
      <c r="I201" s="234"/>
      <c r="J201" s="234"/>
      <c r="K201" s="234"/>
      <c r="L201" s="234"/>
      <c r="M201" s="234"/>
      <c r="N201" s="234"/>
      <c r="O201" s="234"/>
      <c r="P201" s="234"/>
      <c r="Q201" s="234"/>
      <c r="R201" s="234"/>
      <c r="S201" s="234"/>
      <c r="T201" s="234"/>
      <c r="U201" s="234"/>
      <c r="V201" s="234"/>
      <c r="W201" s="234"/>
      <c r="X201" s="234"/>
      <c r="Y201" s="234"/>
      <c r="Z201" s="234"/>
    </row>
    <row r="202" ht="13.5" customHeight="1">
      <c r="A202" s="234"/>
      <c r="B202" s="234"/>
      <c r="C202" s="234"/>
      <c r="D202" s="234"/>
      <c r="E202" s="234"/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234"/>
      <c r="U202" s="234"/>
      <c r="V202" s="234"/>
      <c r="W202" s="234"/>
      <c r="X202" s="234"/>
      <c r="Y202" s="234"/>
      <c r="Z202" s="234"/>
    </row>
    <row r="203" ht="13.5" customHeight="1">
      <c r="A203" s="234"/>
      <c r="B203" s="234"/>
      <c r="C203" s="234"/>
      <c r="D203" s="234"/>
      <c r="E203" s="234"/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234"/>
      <c r="U203" s="234"/>
      <c r="V203" s="234"/>
      <c r="W203" s="234"/>
      <c r="X203" s="234"/>
      <c r="Y203" s="234"/>
      <c r="Z203" s="234"/>
    </row>
    <row r="204" ht="13.5" customHeight="1">
      <c r="A204" s="234"/>
      <c r="B204" s="234"/>
      <c r="C204" s="234"/>
      <c r="D204" s="234"/>
      <c r="E204" s="234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234"/>
      <c r="U204" s="234"/>
      <c r="V204" s="234"/>
      <c r="W204" s="234"/>
      <c r="X204" s="234"/>
      <c r="Y204" s="234"/>
      <c r="Z204" s="234"/>
    </row>
    <row r="205" ht="13.5" customHeight="1">
      <c r="A205" s="234"/>
      <c r="B205" s="234"/>
      <c r="C205" s="234"/>
      <c r="D205" s="234"/>
      <c r="E205" s="234"/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234"/>
      <c r="U205" s="234"/>
      <c r="V205" s="234"/>
      <c r="W205" s="234"/>
      <c r="X205" s="234"/>
      <c r="Y205" s="234"/>
      <c r="Z205" s="234"/>
    </row>
    <row r="206" ht="13.5" customHeight="1">
      <c r="A206" s="234"/>
      <c r="B206" s="234"/>
      <c r="C206" s="234"/>
      <c r="D206" s="234"/>
      <c r="E206" s="234"/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234"/>
      <c r="U206" s="234"/>
      <c r="V206" s="234"/>
      <c r="W206" s="234"/>
      <c r="X206" s="234"/>
      <c r="Y206" s="234"/>
      <c r="Z206" s="234"/>
    </row>
    <row r="207" ht="13.5" customHeight="1">
      <c r="A207" s="234"/>
      <c r="B207" s="234"/>
      <c r="C207" s="234"/>
      <c r="D207" s="234"/>
      <c r="E207" s="234"/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234"/>
      <c r="U207" s="234"/>
      <c r="V207" s="234"/>
      <c r="W207" s="234"/>
      <c r="X207" s="234"/>
      <c r="Y207" s="234"/>
      <c r="Z207" s="234"/>
    </row>
    <row r="208" ht="13.5" customHeight="1">
      <c r="A208" s="234"/>
      <c r="B208" s="234"/>
      <c r="C208" s="234"/>
      <c r="D208" s="234"/>
      <c r="E208" s="234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234"/>
      <c r="U208" s="234"/>
      <c r="V208" s="234"/>
      <c r="W208" s="234"/>
      <c r="X208" s="234"/>
      <c r="Y208" s="234"/>
      <c r="Z208" s="234"/>
    </row>
    <row r="209" ht="13.5" customHeight="1">
      <c r="A209" s="234"/>
      <c r="B209" s="234"/>
      <c r="C209" s="234"/>
      <c r="D209" s="234"/>
      <c r="E209" s="234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234"/>
      <c r="U209" s="234"/>
      <c r="V209" s="234"/>
      <c r="W209" s="234"/>
      <c r="X209" s="234"/>
      <c r="Y209" s="234"/>
      <c r="Z209" s="234"/>
    </row>
    <row r="210" ht="13.5" customHeight="1">
      <c r="A210" s="234"/>
      <c r="B210" s="234"/>
      <c r="C210" s="234"/>
      <c r="D210" s="234"/>
      <c r="E210" s="234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234"/>
      <c r="U210" s="234"/>
      <c r="V210" s="234"/>
      <c r="W210" s="234"/>
      <c r="X210" s="234"/>
      <c r="Y210" s="234"/>
      <c r="Z210" s="234"/>
    </row>
    <row r="211" ht="13.5" customHeight="1">
      <c r="A211" s="234"/>
      <c r="B211" s="234"/>
      <c r="C211" s="234"/>
      <c r="D211" s="234"/>
      <c r="E211" s="234"/>
      <c r="F211" s="234"/>
      <c r="G211" s="234"/>
      <c r="H211" s="234"/>
      <c r="I211" s="234"/>
      <c r="J211" s="234"/>
      <c r="K211" s="234"/>
      <c r="L211" s="234"/>
      <c r="M211" s="234"/>
      <c r="N211" s="234"/>
      <c r="O211" s="234"/>
      <c r="P211" s="234"/>
      <c r="Q211" s="234"/>
      <c r="R211" s="234"/>
      <c r="S211" s="234"/>
      <c r="T211" s="234"/>
      <c r="U211" s="234"/>
      <c r="V211" s="234"/>
      <c r="W211" s="234"/>
      <c r="X211" s="234"/>
      <c r="Y211" s="234"/>
      <c r="Z211" s="234"/>
    </row>
    <row r="212" ht="13.5" customHeight="1">
      <c r="A212" s="234"/>
      <c r="B212" s="234"/>
      <c r="C212" s="234"/>
      <c r="D212" s="234"/>
      <c r="E212" s="234"/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234"/>
      <c r="U212" s="234"/>
      <c r="V212" s="234"/>
      <c r="W212" s="234"/>
      <c r="X212" s="234"/>
      <c r="Y212" s="234"/>
      <c r="Z212" s="234"/>
    </row>
    <row r="213" ht="13.5" customHeight="1">
      <c r="A213" s="234"/>
      <c r="B213" s="234"/>
      <c r="C213" s="234"/>
      <c r="D213" s="234"/>
      <c r="E213" s="234"/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234"/>
      <c r="U213" s="234"/>
      <c r="V213" s="234"/>
      <c r="W213" s="234"/>
      <c r="X213" s="234"/>
      <c r="Y213" s="234"/>
      <c r="Z213" s="234"/>
    </row>
    <row r="214" ht="13.5" customHeight="1">
      <c r="A214" s="234"/>
      <c r="B214" s="234"/>
      <c r="C214" s="234"/>
      <c r="D214" s="234"/>
      <c r="E214" s="234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234"/>
      <c r="U214" s="234"/>
      <c r="V214" s="234"/>
      <c r="W214" s="234"/>
      <c r="X214" s="234"/>
      <c r="Y214" s="234"/>
      <c r="Z214" s="234"/>
    </row>
    <row r="215" ht="13.5" customHeight="1">
      <c r="A215" s="234"/>
      <c r="B215" s="234"/>
      <c r="C215" s="234"/>
      <c r="D215" s="234"/>
      <c r="E215" s="234"/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234"/>
      <c r="U215" s="234"/>
      <c r="V215" s="234"/>
      <c r="W215" s="234"/>
      <c r="X215" s="234"/>
      <c r="Y215" s="234"/>
      <c r="Z215" s="234"/>
    </row>
    <row r="216" ht="13.5" customHeight="1">
      <c r="A216" s="234"/>
      <c r="B216" s="234"/>
      <c r="C216" s="234"/>
      <c r="D216" s="234"/>
      <c r="E216" s="234"/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234"/>
      <c r="U216" s="234"/>
      <c r="V216" s="234"/>
      <c r="W216" s="234"/>
      <c r="X216" s="234"/>
      <c r="Y216" s="234"/>
      <c r="Z216" s="234"/>
    </row>
    <row r="217" ht="13.5" customHeight="1">
      <c r="A217" s="234"/>
      <c r="B217" s="234"/>
      <c r="C217" s="234"/>
      <c r="D217" s="234"/>
      <c r="E217" s="234"/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234"/>
      <c r="U217" s="234"/>
      <c r="V217" s="234"/>
      <c r="W217" s="234"/>
      <c r="X217" s="234"/>
      <c r="Y217" s="234"/>
      <c r="Z217" s="234"/>
    </row>
    <row r="218" ht="13.5" customHeight="1">
      <c r="A218" s="234"/>
      <c r="B218" s="234"/>
      <c r="C218" s="234"/>
      <c r="D218" s="234"/>
      <c r="E218" s="234"/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234"/>
      <c r="U218" s="234"/>
      <c r="V218" s="234"/>
      <c r="W218" s="234"/>
      <c r="X218" s="234"/>
      <c r="Y218" s="234"/>
      <c r="Z218" s="234"/>
    </row>
    <row r="219" ht="13.5" customHeight="1">
      <c r="A219" s="234"/>
      <c r="B219" s="234"/>
      <c r="C219" s="234"/>
      <c r="D219" s="234"/>
      <c r="E219" s="234"/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234"/>
      <c r="U219" s="234"/>
      <c r="V219" s="234"/>
      <c r="W219" s="234"/>
      <c r="X219" s="234"/>
      <c r="Y219" s="234"/>
      <c r="Z219" s="234"/>
    </row>
    <row r="220" ht="13.5" customHeight="1">
      <c r="A220" s="234"/>
      <c r="B220" s="234"/>
      <c r="C220" s="234"/>
      <c r="D220" s="234"/>
      <c r="E220" s="234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234"/>
      <c r="U220" s="234"/>
      <c r="V220" s="234"/>
      <c r="W220" s="234"/>
      <c r="X220" s="234"/>
      <c r="Y220" s="234"/>
      <c r="Z220" s="234"/>
    </row>
    <row r="221" ht="13.5" customHeight="1">
      <c r="A221" s="234"/>
      <c r="B221" s="234"/>
      <c r="C221" s="234"/>
      <c r="D221" s="234"/>
      <c r="E221" s="234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234"/>
      <c r="U221" s="234"/>
      <c r="V221" s="234"/>
      <c r="W221" s="234"/>
      <c r="X221" s="234"/>
      <c r="Y221" s="234"/>
      <c r="Z221" s="234"/>
    </row>
    <row r="222" ht="13.5" customHeight="1">
      <c r="A222" s="234"/>
      <c r="B222" s="234"/>
      <c r="C222" s="234"/>
      <c r="D222" s="234"/>
      <c r="E222" s="234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234"/>
      <c r="U222" s="234"/>
      <c r="V222" s="234"/>
      <c r="W222" s="234"/>
      <c r="X222" s="234"/>
      <c r="Y222" s="234"/>
      <c r="Z222" s="234"/>
    </row>
    <row r="223" ht="13.5" customHeight="1">
      <c r="A223" s="234"/>
      <c r="B223" s="234"/>
      <c r="C223" s="234"/>
      <c r="D223" s="234"/>
      <c r="E223" s="234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234"/>
      <c r="U223" s="234"/>
      <c r="V223" s="234"/>
      <c r="W223" s="234"/>
      <c r="X223" s="234"/>
      <c r="Y223" s="234"/>
      <c r="Z223" s="234"/>
    </row>
    <row r="224" ht="13.5" customHeight="1">
      <c r="A224" s="234"/>
      <c r="B224" s="234"/>
      <c r="C224" s="234"/>
      <c r="D224" s="234"/>
      <c r="E224" s="234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234"/>
      <c r="U224" s="234"/>
      <c r="V224" s="234"/>
      <c r="W224" s="234"/>
      <c r="X224" s="234"/>
      <c r="Y224" s="234"/>
      <c r="Z224" s="234"/>
    </row>
    <row r="225" ht="13.5" customHeight="1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</row>
    <row r="226" ht="13.5" customHeight="1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</row>
    <row r="227" ht="13.5" customHeight="1">
      <c r="A227" s="234"/>
      <c r="B227" s="234"/>
      <c r="C227" s="234"/>
      <c r="D227" s="234"/>
      <c r="E227" s="234"/>
      <c r="F227" s="234"/>
      <c r="G227" s="234"/>
      <c r="H227" s="234"/>
      <c r="I227" s="234"/>
      <c r="J227" s="234"/>
      <c r="K227" s="234"/>
      <c r="L227" s="234"/>
      <c r="M227" s="234"/>
      <c r="N227" s="234"/>
      <c r="O227" s="234"/>
      <c r="P227" s="234"/>
      <c r="Q227" s="234"/>
      <c r="R227" s="234"/>
      <c r="S227" s="234"/>
      <c r="T227" s="234"/>
      <c r="U227" s="234"/>
      <c r="V227" s="234"/>
      <c r="W227" s="234"/>
      <c r="X227" s="234"/>
      <c r="Y227" s="234"/>
      <c r="Z227" s="234"/>
    </row>
    <row r="228" ht="13.5" customHeight="1">
      <c r="A228" s="234"/>
      <c r="B228" s="234"/>
      <c r="C228" s="234"/>
      <c r="D228" s="234"/>
      <c r="E228" s="234"/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234"/>
      <c r="U228" s="234"/>
      <c r="V228" s="234"/>
      <c r="W228" s="234"/>
      <c r="X228" s="234"/>
      <c r="Y228" s="234"/>
      <c r="Z228" s="234"/>
    </row>
    <row r="229" ht="13.5" customHeight="1">
      <c r="A229" s="234"/>
      <c r="B229" s="234"/>
      <c r="C229" s="234"/>
      <c r="D229" s="234"/>
      <c r="E229" s="234"/>
      <c r="F229" s="234"/>
      <c r="G229" s="234"/>
      <c r="H229" s="234"/>
      <c r="I229" s="234"/>
      <c r="J229" s="234"/>
      <c r="K229" s="234"/>
      <c r="L229" s="234"/>
      <c r="M229" s="234"/>
      <c r="N229" s="234"/>
      <c r="O229" s="234"/>
      <c r="P229" s="234"/>
      <c r="Q229" s="234"/>
      <c r="R229" s="234"/>
      <c r="S229" s="234"/>
      <c r="T229" s="234"/>
      <c r="U229" s="234"/>
      <c r="V229" s="234"/>
      <c r="W229" s="234"/>
      <c r="X229" s="234"/>
      <c r="Y229" s="234"/>
      <c r="Z229" s="234"/>
    </row>
    <row r="230" ht="13.5" customHeight="1">
      <c r="A230" s="234"/>
      <c r="B230" s="234"/>
      <c r="C230" s="234"/>
      <c r="D230" s="234"/>
      <c r="E230" s="234"/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234"/>
      <c r="U230" s="234"/>
      <c r="V230" s="234"/>
      <c r="W230" s="234"/>
      <c r="X230" s="234"/>
      <c r="Y230" s="234"/>
      <c r="Z230" s="234"/>
    </row>
    <row r="231" ht="13.5" customHeight="1">
      <c r="A231" s="234"/>
      <c r="B231" s="234"/>
      <c r="C231" s="234"/>
      <c r="D231" s="234"/>
      <c r="E231" s="234"/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234"/>
      <c r="U231" s="234"/>
      <c r="V231" s="234"/>
      <c r="W231" s="234"/>
      <c r="X231" s="234"/>
      <c r="Y231" s="234"/>
      <c r="Z231" s="234"/>
    </row>
    <row r="232" ht="13.5" customHeight="1">
      <c r="A232" s="234"/>
      <c r="B232" s="234"/>
      <c r="C232" s="234"/>
      <c r="D232" s="234"/>
      <c r="E232" s="234"/>
      <c r="F232" s="234"/>
      <c r="G232" s="234"/>
      <c r="H232" s="234"/>
      <c r="I232" s="234"/>
      <c r="J232" s="234"/>
      <c r="K232" s="234"/>
      <c r="L232" s="234"/>
      <c r="M232" s="234"/>
      <c r="N232" s="234"/>
      <c r="O232" s="234"/>
      <c r="P232" s="234"/>
      <c r="Q232" s="234"/>
      <c r="R232" s="234"/>
      <c r="S232" s="234"/>
      <c r="T232" s="234"/>
      <c r="U232" s="234"/>
      <c r="V232" s="234"/>
      <c r="W232" s="234"/>
      <c r="X232" s="234"/>
      <c r="Y232" s="234"/>
      <c r="Z232" s="234"/>
    </row>
    <row r="233" ht="13.5" customHeight="1">
      <c r="A233" s="234"/>
      <c r="B233" s="234"/>
      <c r="C233" s="234"/>
      <c r="D233" s="234"/>
      <c r="E233" s="234"/>
      <c r="F233" s="234"/>
      <c r="G233" s="234"/>
      <c r="H233" s="234"/>
      <c r="I233" s="234"/>
      <c r="J233" s="234"/>
      <c r="K233" s="234"/>
      <c r="L233" s="234"/>
      <c r="M233" s="234"/>
      <c r="N233" s="234"/>
      <c r="O233" s="234"/>
      <c r="P233" s="234"/>
      <c r="Q233" s="234"/>
      <c r="R233" s="234"/>
      <c r="S233" s="234"/>
      <c r="T233" s="234"/>
      <c r="U233" s="234"/>
      <c r="V233" s="234"/>
      <c r="W233" s="234"/>
      <c r="X233" s="234"/>
      <c r="Y233" s="234"/>
      <c r="Z233" s="234"/>
    </row>
    <row r="234" ht="13.5" customHeight="1">
      <c r="A234" s="234"/>
      <c r="B234" s="234"/>
      <c r="C234" s="234"/>
      <c r="D234" s="234"/>
      <c r="E234" s="234"/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234"/>
      <c r="U234" s="234"/>
      <c r="V234" s="234"/>
      <c r="W234" s="234"/>
      <c r="X234" s="234"/>
      <c r="Y234" s="234"/>
      <c r="Z234" s="234"/>
    </row>
    <row r="235" ht="13.5" customHeight="1">
      <c r="A235" s="234"/>
      <c r="B235" s="234"/>
      <c r="C235" s="234"/>
      <c r="D235" s="234"/>
      <c r="E235" s="234"/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234"/>
      <c r="U235" s="234"/>
      <c r="V235" s="234"/>
      <c r="W235" s="234"/>
      <c r="X235" s="234"/>
      <c r="Y235" s="234"/>
      <c r="Z235" s="234"/>
    </row>
    <row r="236" ht="13.5" customHeight="1">
      <c r="A236" s="234"/>
      <c r="B236" s="234"/>
      <c r="C236" s="234"/>
      <c r="D236" s="234"/>
      <c r="E236" s="234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234"/>
      <c r="U236" s="234"/>
      <c r="V236" s="234"/>
      <c r="W236" s="234"/>
      <c r="X236" s="234"/>
      <c r="Y236" s="234"/>
      <c r="Z236" s="234"/>
    </row>
    <row r="237" ht="13.5" customHeight="1">
      <c r="A237" s="234"/>
      <c r="B237" s="234"/>
      <c r="C237" s="234"/>
      <c r="D237" s="234"/>
      <c r="E237" s="234"/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234"/>
      <c r="U237" s="234"/>
      <c r="V237" s="234"/>
      <c r="W237" s="234"/>
      <c r="X237" s="234"/>
      <c r="Y237" s="234"/>
      <c r="Z237" s="234"/>
    </row>
    <row r="238" ht="13.5" customHeight="1">
      <c r="A238" s="234"/>
      <c r="B238" s="234"/>
      <c r="C238" s="234"/>
      <c r="D238" s="234"/>
      <c r="E238" s="234"/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234"/>
      <c r="U238" s="234"/>
      <c r="V238" s="234"/>
      <c r="W238" s="234"/>
      <c r="X238" s="234"/>
      <c r="Y238" s="234"/>
      <c r="Z238" s="234"/>
    </row>
    <row r="239" ht="13.5" customHeight="1">
      <c r="A239" s="234"/>
      <c r="B239" s="234"/>
      <c r="C239" s="234"/>
      <c r="D239" s="234"/>
      <c r="E239" s="234"/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234"/>
      <c r="U239" s="234"/>
      <c r="V239" s="234"/>
      <c r="W239" s="234"/>
      <c r="X239" s="234"/>
      <c r="Y239" s="234"/>
      <c r="Z239" s="234"/>
    </row>
    <row r="240" ht="13.5" customHeight="1">
      <c r="A240" s="234"/>
      <c r="B240" s="234"/>
      <c r="C240" s="234"/>
      <c r="D240" s="234"/>
      <c r="E240" s="234"/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234"/>
      <c r="U240" s="234"/>
      <c r="V240" s="234"/>
      <c r="W240" s="234"/>
      <c r="X240" s="234"/>
      <c r="Y240" s="234"/>
      <c r="Z240" s="234"/>
    </row>
    <row r="241" ht="13.5" customHeight="1">
      <c r="A241" s="234"/>
      <c r="B241" s="234"/>
      <c r="C241" s="234"/>
      <c r="D241" s="234"/>
      <c r="E241" s="234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234"/>
      <c r="U241" s="234"/>
      <c r="V241" s="234"/>
      <c r="W241" s="234"/>
      <c r="X241" s="234"/>
      <c r="Y241" s="234"/>
      <c r="Z241" s="234"/>
    </row>
    <row r="242" ht="13.5" customHeight="1">
      <c r="A242" s="234"/>
      <c r="B242" s="234"/>
      <c r="C242" s="234"/>
      <c r="D242" s="234"/>
      <c r="E242" s="234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234"/>
      <c r="U242" s="234"/>
      <c r="V242" s="234"/>
      <c r="W242" s="234"/>
      <c r="X242" s="234"/>
      <c r="Y242" s="234"/>
      <c r="Z242" s="234"/>
    </row>
    <row r="243" ht="13.5" customHeight="1">
      <c r="A243" s="234"/>
      <c r="B243" s="234"/>
      <c r="C243" s="234"/>
      <c r="D243" s="234"/>
      <c r="E243" s="234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234"/>
      <c r="U243" s="234"/>
      <c r="V243" s="234"/>
      <c r="W243" s="234"/>
      <c r="X243" s="234"/>
      <c r="Y243" s="234"/>
      <c r="Z243" s="234"/>
    </row>
    <row r="244" ht="13.5" customHeight="1">
      <c r="A244" s="234"/>
      <c r="B244" s="234"/>
      <c r="C244" s="234"/>
      <c r="D244" s="234"/>
      <c r="E244" s="234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234"/>
      <c r="U244" s="234"/>
      <c r="V244" s="234"/>
      <c r="W244" s="234"/>
      <c r="X244" s="234"/>
      <c r="Y244" s="234"/>
      <c r="Z244" s="234"/>
    </row>
    <row r="245" ht="13.5" customHeight="1">
      <c r="A245" s="234"/>
      <c r="B245" s="234"/>
      <c r="C245" s="234"/>
      <c r="D245" s="234"/>
      <c r="E245" s="234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234"/>
      <c r="U245" s="234"/>
      <c r="V245" s="234"/>
      <c r="W245" s="234"/>
      <c r="X245" s="234"/>
      <c r="Y245" s="234"/>
      <c r="Z245" s="234"/>
    </row>
    <row r="246" ht="13.5" customHeight="1">
      <c r="A246" s="234"/>
      <c r="B246" s="234"/>
      <c r="C246" s="234"/>
      <c r="D246" s="234"/>
      <c r="E246" s="234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234"/>
      <c r="U246" s="234"/>
      <c r="V246" s="234"/>
      <c r="W246" s="234"/>
      <c r="X246" s="234"/>
      <c r="Y246" s="234"/>
      <c r="Z246" s="234"/>
    </row>
    <row r="247" ht="13.5" customHeight="1">
      <c r="A247" s="234"/>
      <c r="B247" s="234"/>
      <c r="C247" s="234"/>
      <c r="D247" s="234"/>
      <c r="E247" s="234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234"/>
      <c r="U247" s="234"/>
      <c r="V247" s="234"/>
      <c r="W247" s="234"/>
      <c r="X247" s="234"/>
      <c r="Y247" s="234"/>
      <c r="Z247" s="234"/>
    </row>
    <row r="248" ht="13.5" customHeight="1">
      <c r="A248" s="234"/>
      <c r="B248" s="234"/>
      <c r="C248" s="234"/>
      <c r="D248" s="234"/>
      <c r="E248" s="234"/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234"/>
      <c r="U248" s="234"/>
      <c r="V248" s="234"/>
      <c r="W248" s="234"/>
      <c r="X248" s="234"/>
      <c r="Y248" s="234"/>
      <c r="Z248" s="234"/>
    </row>
    <row r="249" ht="13.5" customHeight="1">
      <c r="A249" s="234"/>
      <c r="B249" s="234"/>
      <c r="C249" s="234"/>
      <c r="D249" s="234"/>
      <c r="E249" s="234"/>
      <c r="F249" s="234"/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234"/>
      <c r="U249" s="234"/>
      <c r="V249" s="234"/>
      <c r="W249" s="234"/>
      <c r="X249" s="234"/>
      <c r="Y249" s="234"/>
      <c r="Z249" s="234"/>
    </row>
    <row r="250" ht="13.5" customHeight="1">
      <c r="A250" s="234"/>
      <c r="B250" s="234"/>
      <c r="C250" s="234"/>
      <c r="D250" s="234"/>
      <c r="E250" s="234"/>
      <c r="F250" s="234"/>
      <c r="G250" s="234"/>
      <c r="H250" s="234"/>
      <c r="I250" s="234"/>
      <c r="J250" s="234"/>
      <c r="K250" s="234"/>
      <c r="L250" s="234"/>
      <c r="M250" s="234"/>
      <c r="N250" s="234"/>
      <c r="O250" s="234"/>
      <c r="P250" s="234"/>
      <c r="Q250" s="234"/>
      <c r="R250" s="234"/>
      <c r="S250" s="234"/>
      <c r="T250" s="234"/>
      <c r="U250" s="234"/>
      <c r="V250" s="234"/>
      <c r="W250" s="234"/>
      <c r="X250" s="234"/>
      <c r="Y250" s="234"/>
      <c r="Z250" s="234"/>
    </row>
    <row r="251" ht="13.5" customHeight="1">
      <c r="A251" s="234"/>
      <c r="B251" s="234"/>
      <c r="C251" s="234"/>
      <c r="D251" s="234"/>
      <c r="E251" s="234"/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234"/>
      <c r="U251" s="234"/>
      <c r="V251" s="234"/>
      <c r="W251" s="234"/>
      <c r="X251" s="234"/>
      <c r="Y251" s="234"/>
      <c r="Z251" s="234"/>
    </row>
    <row r="252" ht="13.5" customHeight="1">
      <c r="A252" s="234"/>
      <c r="B252" s="234"/>
      <c r="C252" s="234"/>
      <c r="D252" s="234"/>
      <c r="E252" s="234"/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234"/>
      <c r="U252" s="234"/>
      <c r="V252" s="234"/>
      <c r="W252" s="234"/>
      <c r="X252" s="234"/>
      <c r="Y252" s="234"/>
      <c r="Z252" s="234"/>
    </row>
    <row r="253" ht="13.5" customHeight="1">
      <c r="A253" s="234"/>
      <c r="B253" s="234"/>
      <c r="C253" s="234"/>
      <c r="D253" s="234"/>
      <c r="E253" s="234"/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234"/>
      <c r="U253" s="234"/>
      <c r="V253" s="234"/>
      <c r="W253" s="234"/>
      <c r="X253" s="234"/>
      <c r="Y253" s="234"/>
      <c r="Z253" s="234"/>
    </row>
    <row r="254" ht="13.5" customHeight="1">
      <c r="A254" s="234"/>
      <c r="B254" s="234"/>
      <c r="C254" s="234"/>
      <c r="D254" s="234"/>
      <c r="E254" s="234"/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234"/>
      <c r="U254" s="234"/>
      <c r="V254" s="234"/>
      <c r="W254" s="234"/>
      <c r="X254" s="234"/>
      <c r="Y254" s="234"/>
      <c r="Z254" s="234"/>
    </row>
    <row r="255" ht="13.5" customHeight="1">
      <c r="A255" s="234"/>
      <c r="B255" s="234"/>
      <c r="C255" s="234"/>
      <c r="D255" s="234"/>
      <c r="E255" s="234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234"/>
      <c r="U255" s="234"/>
      <c r="V255" s="234"/>
      <c r="W255" s="234"/>
      <c r="X255" s="234"/>
      <c r="Y255" s="234"/>
      <c r="Z255" s="234"/>
    </row>
    <row r="256" ht="13.5" customHeight="1">
      <c r="A256" s="234"/>
      <c r="B256" s="234"/>
      <c r="C256" s="234"/>
      <c r="D256" s="234"/>
      <c r="E256" s="234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234"/>
      <c r="U256" s="234"/>
      <c r="V256" s="234"/>
      <c r="W256" s="234"/>
      <c r="X256" s="234"/>
      <c r="Y256" s="234"/>
      <c r="Z256" s="234"/>
    </row>
    <row r="257" ht="13.5" customHeight="1">
      <c r="A257" s="234"/>
      <c r="B257" s="234"/>
      <c r="C257" s="234"/>
      <c r="D257" s="234"/>
      <c r="E257" s="234"/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234"/>
      <c r="U257" s="234"/>
      <c r="V257" s="234"/>
      <c r="W257" s="234"/>
      <c r="X257" s="234"/>
      <c r="Y257" s="234"/>
      <c r="Z257" s="234"/>
    </row>
    <row r="258" ht="13.5" customHeight="1">
      <c r="A258" s="234"/>
      <c r="B258" s="234"/>
      <c r="C258" s="234"/>
      <c r="D258" s="234"/>
      <c r="E258" s="234"/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234"/>
      <c r="U258" s="234"/>
      <c r="V258" s="234"/>
      <c r="W258" s="234"/>
      <c r="X258" s="234"/>
      <c r="Y258" s="234"/>
      <c r="Z258" s="234"/>
    </row>
    <row r="259" ht="13.5" customHeight="1">
      <c r="A259" s="234"/>
      <c r="B259" s="234"/>
      <c r="C259" s="234"/>
      <c r="D259" s="234"/>
      <c r="E259" s="234"/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234"/>
      <c r="U259" s="234"/>
      <c r="V259" s="234"/>
      <c r="W259" s="234"/>
      <c r="X259" s="234"/>
      <c r="Y259" s="234"/>
      <c r="Z259" s="234"/>
    </row>
    <row r="260" ht="13.5" customHeight="1">
      <c r="A260" s="234"/>
      <c r="B260" s="234"/>
      <c r="C260" s="234"/>
      <c r="D260" s="234"/>
      <c r="E260" s="234"/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234"/>
      <c r="U260" s="234"/>
      <c r="V260" s="234"/>
      <c r="W260" s="234"/>
      <c r="X260" s="234"/>
      <c r="Y260" s="234"/>
      <c r="Z260" s="234"/>
    </row>
    <row r="261" ht="13.5" customHeight="1">
      <c r="A261" s="234"/>
      <c r="B261" s="234"/>
      <c r="C261" s="234"/>
      <c r="D261" s="234"/>
      <c r="E261" s="234"/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234"/>
      <c r="U261" s="234"/>
      <c r="V261" s="234"/>
      <c r="W261" s="234"/>
      <c r="X261" s="234"/>
      <c r="Y261" s="234"/>
      <c r="Z261" s="234"/>
    </row>
    <row r="262" ht="13.5" customHeight="1">
      <c r="A262" s="234"/>
      <c r="B262" s="234"/>
      <c r="C262" s="234"/>
      <c r="D262" s="234"/>
      <c r="E262" s="234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234"/>
      <c r="U262" s="234"/>
      <c r="V262" s="234"/>
      <c r="W262" s="234"/>
      <c r="X262" s="234"/>
      <c r="Y262" s="234"/>
      <c r="Z262" s="234"/>
    </row>
    <row r="263" ht="13.5" customHeight="1">
      <c r="A263" s="234"/>
      <c r="B263" s="234"/>
      <c r="C263" s="234"/>
      <c r="D263" s="234"/>
      <c r="E263" s="234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234"/>
      <c r="U263" s="234"/>
      <c r="V263" s="234"/>
      <c r="W263" s="234"/>
      <c r="X263" s="234"/>
      <c r="Y263" s="234"/>
      <c r="Z263" s="234"/>
    </row>
    <row r="264" ht="13.5" customHeight="1">
      <c r="A264" s="234"/>
      <c r="B264" s="234"/>
      <c r="C264" s="234"/>
      <c r="D264" s="234"/>
      <c r="E264" s="234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234"/>
      <c r="U264" s="234"/>
      <c r="V264" s="234"/>
      <c r="W264" s="234"/>
      <c r="X264" s="234"/>
      <c r="Y264" s="234"/>
      <c r="Z264" s="234"/>
    </row>
    <row r="265" ht="13.5" customHeight="1">
      <c r="A265" s="234"/>
      <c r="B265" s="234"/>
      <c r="C265" s="234"/>
      <c r="D265" s="234"/>
      <c r="E265" s="234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234"/>
      <c r="U265" s="234"/>
      <c r="V265" s="234"/>
      <c r="W265" s="234"/>
      <c r="X265" s="234"/>
      <c r="Y265" s="234"/>
      <c r="Z265" s="234"/>
    </row>
    <row r="266" ht="13.5" customHeight="1">
      <c r="A266" s="234"/>
      <c r="B266" s="234"/>
      <c r="C266" s="234"/>
      <c r="D266" s="234"/>
      <c r="E266" s="234"/>
      <c r="F266" s="234"/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234"/>
      <c r="U266" s="234"/>
      <c r="V266" s="234"/>
      <c r="W266" s="234"/>
      <c r="X266" s="234"/>
      <c r="Y266" s="234"/>
      <c r="Z266" s="234"/>
    </row>
    <row r="267" ht="13.5" customHeight="1">
      <c r="A267" s="234"/>
      <c r="B267" s="234"/>
      <c r="C267" s="234"/>
      <c r="D267" s="234"/>
      <c r="E267" s="234"/>
      <c r="F267" s="234"/>
      <c r="G267" s="234"/>
      <c r="H267" s="234"/>
      <c r="I267" s="234"/>
      <c r="J267" s="234"/>
      <c r="K267" s="234"/>
      <c r="L267" s="234"/>
      <c r="M267" s="234"/>
      <c r="N267" s="234"/>
      <c r="O267" s="234"/>
      <c r="P267" s="234"/>
      <c r="Q267" s="234"/>
      <c r="R267" s="234"/>
      <c r="S267" s="234"/>
      <c r="T267" s="234"/>
      <c r="U267" s="234"/>
      <c r="V267" s="234"/>
      <c r="W267" s="234"/>
      <c r="X267" s="234"/>
      <c r="Y267" s="234"/>
      <c r="Z267" s="234"/>
    </row>
    <row r="268" ht="13.5" customHeight="1">
      <c r="A268" s="234"/>
      <c r="B268" s="234"/>
      <c r="C268" s="234"/>
      <c r="D268" s="234"/>
      <c r="E268" s="234"/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234"/>
      <c r="U268" s="234"/>
      <c r="V268" s="234"/>
      <c r="W268" s="234"/>
      <c r="X268" s="234"/>
      <c r="Y268" s="234"/>
      <c r="Z268" s="234"/>
    </row>
    <row r="269" ht="13.5" customHeight="1">
      <c r="A269" s="234"/>
      <c r="B269" s="234"/>
      <c r="C269" s="234"/>
      <c r="D269" s="234"/>
      <c r="E269" s="234"/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234"/>
      <c r="U269" s="234"/>
      <c r="V269" s="234"/>
      <c r="W269" s="234"/>
      <c r="X269" s="234"/>
      <c r="Y269" s="234"/>
      <c r="Z269" s="234"/>
    </row>
    <row r="270" ht="13.5" customHeight="1">
      <c r="A270" s="234"/>
      <c r="B270" s="234"/>
      <c r="C270" s="234"/>
      <c r="D270" s="234"/>
      <c r="E270" s="234"/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234"/>
      <c r="U270" s="234"/>
      <c r="V270" s="234"/>
      <c r="W270" s="234"/>
      <c r="X270" s="234"/>
      <c r="Y270" s="234"/>
      <c r="Z270" s="234"/>
    </row>
    <row r="271" ht="13.5" customHeight="1">
      <c r="A271" s="234"/>
      <c r="B271" s="234"/>
      <c r="C271" s="234"/>
      <c r="D271" s="234"/>
      <c r="E271" s="234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234"/>
      <c r="U271" s="234"/>
      <c r="V271" s="234"/>
      <c r="W271" s="234"/>
      <c r="X271" s="234"/>
      <c r="Y271" s="234"/>
      <c r="Z271" s="234"/>
    </row>
    <row r="272" ht="13.5" customHeight="1">
      <c r="A272" s="234"/>
      <c r="B272" s="234"/>
      <c r="C272" s="234"/>
      <c r="D272" s="234"/>
      <c r="E272" s="234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234"/>
      <c r="U272" s="234"/>
      <c r="V272" s="234"/>
      <c r="W272" s="234"/>
      <c r="X272" s="234"/>
      <c r="Y272" s="234"/>
      <c r="Z272" s="234"/>
    </row>
    <row r="273" ht="13.5" customHeight="1">
      <c r="A273" s="234"/>
      <c r="B273" s="234"/>
      <c r="C273" s="234"/>
      <c r="D273" s="234"/>
      <c r="E273" s="234"/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234"/>
      <c r="U273" s="234"/>
      <c r="V273" s="234"/>
      <c r="W273" s="234"/>
      <c r="X273" s="234"/>
      <c r="Y273" s="234"/>
      <c r="Z273" s="234"/>
    </row>
    <row r="274" ht="13.5" customHeight="1">
      <c r="A274" s="234"/>
      <c r="B274" s="234"/>
      <c r="C274" s="234"/>
      <c r="D274" s="234"/>
      <c r="E274" s="234"/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234"/>
      <c r="U274" s="234"/>
      <c r="V274" s="234"/>
      <c r="W274" s="234"/>
      <c r="X274" s="234"/>
      <c r="Y274" s="234"/>
      <c r="Z274" s="234"/>
    </row>
    <row r="275" ht="13.5" customHeight="1">
      <c r="A275" s="234"/>
      <c r="B275" s="234"/>
      <c r="C275" s="234"/>
      <c r="D275" s="234"/>
      <c r="E275" s="234"/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234"/>
      <c r="U275" s="234"/>
      <c r="V275" s="234"/>
      <c r="W275" s="234"/>
      <c r="X275" s="234"/>
      <c r="Y275" s="234"/>
      <c r="Z275" s="234"/>
    </row>
    <row r="276" ht="13.5" customHeight="1">
      <c r="A276" s="234"/>
      <c r="B276" s="234"/>
      <c r="C276" s="234"/>
      <c r="D276" s="234"/>
      <c r="E276" s="234"/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234"/>
      <c r="U276" s="234"/>
      <c r="V276" s="234"/>
      <c r="W276" s="234"/>
      <c r="X276" s="234"/>
      <c r="Y276" s="234"/>
      <c r="Z276" s="234"/>
    </row>
    <row r="277" ht="13.5" customHeight="1">
      <c r="A277" s="234"/>
      <c r="B277" s="234"/>
      <c r="C277" s="234"/>
      <c r="D277" s="234"/>
      <c r="E277" s="234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234"/>
      <c r="U277" s="234"/>
      <c r="V277" s="234"/>
      <c r="W277" s="234"/>
      <c r="X277" s="234"/>
      <c r="Y277" s="234"/>
      <c r="Z277" s="234"/>
    </row>
    <row r="278" ht="13.5" customHeight="1">
      <c r="A278" s="234"/>
      <c r="B278" s="234"/>
      <c r="C278" s="234"/>
      <c r="D278" s="234"/>
      <c r="E278" s="234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234"/>
      <c r="U278" s="234"/>
      <c r="V278" s="234"/>
      <c r="W278" s="234"/>
      <c r="X278" s="234"/>
      <c r="Y278" s="234"/>
      <c r="Z278" s="234"/>
    </row>
    <row r="279" ht="13.5" customHeight="1">
      <c r="A279" s="234"/>
      <c r="B279" s="234"/>
      <c r="C279" s="234"/>
      <c r="D279" s="234"/>
      <c r="E279" s="234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234"/>
      <c r="U279" s="234"/>
      <c r="V279" s="234"/>
      <c r="W279" s="234"/>
      <c r="X279" s="234"/>
      <c r="Y279" s="234"/>
      <c r="Z279" s="234"/>
    </row>
    <row r="280" ht="13.5" customHeight="1">
      <c r="A280" s="234"/>
      <c r="B280" s="234"/>
      <c r="C280" s="234"/>
      <c r="D280" s="234"/>
      <c r="E280" s="234"/>
      <c r="F280" s="234"/>
      <c r="G280" s="234"/>
      <c r="H280" s="234"/>
      <c r="I280" s="234"/>
      <c r="J280" s="234"/>
      <c r="K280" s="234"/>
      <c r="L280" s="234"/>
      <c r="M280" s="234"/>
      <c r="N280" s="234"/>
      <c r="O280" s="234"/>
      <c r="P280" s="234"/>
      <c r="Q280" s="234"/>
      <c r="R280" s="234"/>
      <c r="S280" s="234"/>
      <c r="T280" s="234"/>
      <c r="U280" s="234"/>
      <c r="V280" s="234"/>
      <c r="W280" s="234"/>
      <c r="X280" s="234"/>
      <c r="Y280" s="234"/>
      <c r="Z280" s="234"/>
    </row>
    <row r="281" ht="13.5" customHeight="1">
      <c r="A281" s="234"/>
      <c r="B281" s="234"/>
      <c r="C281" s="234"/>
      <c r="D281" s="234"/>
      <c r="E281" s="234"/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234"/>
      <c r="U281" s="234"/>
      <c r="V281" s="234"/>
      <c r="W281" s="234"/>
      <c r="X281" s="234"/>
      <c r="Y281" s="234"/>
      <c r="Z281" s="234"/>
    </row>
    <row r="282" ht="13.5" customHeight="1">
      <c r="A282" s="234"/>
      <c r="B282" s="234"/>
      <c r="C282" s="234"/>
      <c r="D282" s="234"/>
      <c r="E282" s="234"/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234"/>
      <c r="U282" s="234"/>
      <c r="V282" s="234"/>
      <c r="W282" s="234"/>
      <c r="X282" s="234"/>
      <c r="Y282" s="234"/>
      <c r="Z282" s="234"/>
    </row>
    <row r="283" ht="13.5" customHeight="1">
      <c r="A283" s="234"/>
      <c r="B283" s="234"/>
      <c r="C283" s="234"/>
      <c r="D283" s="234"/>
      <c r="E283" s="234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234"/>
      <c r="U283" s="234"/>
      <c r="V283" s="234"/>
      <c r="W283" s="234"/>
      <c r="X283" s="234"/>
      <c r="Y283" s="234"/>
      <c r="Z283" s="234"/>
    </row>
    <row r="284" ht="13.5" customHeight="1">
      <c r="A284" s="234"/>
      <c r="B284" s="234"/>
      <c r="C284" s="234"/>
      <c r="D284" s="234"/>
      <c r="E284" s="234"/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234"/>
      <c r="U284" s="234"/>
      <c r="V284" s="234"/>
      <c r="W284" s="234"/>
      <c r="X284" s="234"/>
      <c r="Y284" s="234"/>
      <c r="Z284" s="234"/>
    </row>
    <row r="285" ht="13.5" customHeight="1">
      <c r="A285" s="234"/>
      <c r="B285" s="234"/>
      <c r="C285" s="234"/>
      <c r="D285" s="234"/>
      <c r="E285" s="234"/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234"/>
      <c r="U285" s="234"/>
      <c r="V285" s="234"/>
      <c r="W285" s="234"/>
      <c r="X285" s="234"/>
      <c r="Y285" s="234"/>
      <c r="Z285" s="234"/>
    </row>
    <row r="286" ht="13.5" customHeight="1">
      <c r="A286" s="234"/>
      <c r="B286" s="234"/>
      <c r="C286" s="234"/>
      <c r="D286" s="234"/>
      <c r="E286" s="234"/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234"/>
      <c r="U286" s="234"/>
      <c r="V286" s="234"/>
      <c r="W286" s="234"/>
      <c r="X286" s="234"/>
      <c r="Y286" s="234"/>
      <c r="Z286" s="234"/>
    </row>
    <row r="287" ht="13.5" customHeight="1">
      <c r="A287" s="234"/>
      <c r="B287" s="234"/>
      <c r="C287" s="234"/>
      <c r="D287" s="234"/>
      <c r="E287" s="234"/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234"/>
      <c r="U287" s="234"/>
      <c r="V287" s="234"/>
      <c r="W287" s="234"/>
      <c r="X287" s="234"/>
      <c r="Y287" s="234"/>
      <c r="Z287" s="234"/>
    </row>
    <row r="288" ht="13.5" customHeight="1">
      <c r="A288" s="234"/>
      <c r="B288" s="234"/>
      <c r="C288" s="234"/>
      <c r="D288" s="234"/>
      <c r="E288" s="234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234"/>
      <c r="U288" s="234"/>
      <c r="V288" s="234"/>
      <c r="W288" s="234"/>
      <c r="X288" s="234"/>
      <c r="Y288" s="234"/>
      <c r="Z288" s="234"/>
    </row>
    <row r="289" ht="13.5" customHeight="1">
      <c r="A289" s="234"/>
      <c r="B289" s="234"/>
      <c r="C289" s="234"/>
      <c r="D289" s="234"/>
      <c r="E289" s="234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234"/>
      <c r="U289" s="234"/>
      <c r="V289" s="234"/>
      <c r="W289" s="234"/>
      <c r="X289" s="234"/>
      <c r="Y289" s="234"/>
      <c r="Z289" s="234"/>
    </row>
    <row r="290" ht="13.5" customHeight="1">
      <c r="A290" s="234"/>
      <c r="B290" s="234"/>
      <c r="C290" s="234"/>
      <c r="D290" s="234"/>
      <c r="E290" s="234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234"/>
      <c r="U290" s="234"/>
      <c r="V290" s="234"/>
      <c r="W290" s="234"/>
      <c r="X290" s="234"/>
      <c r="Y290" s="234"/>
      <c r="Z290" s="234"/>
    </row>
    <row r="291" ht="13.5" customHeight="1">
      <c r="A291" s="234"/>
      <c r="B291" s="234"/>
      <c r="C291" s="234"/>
      <c r="D291" s="234"/>
      <c r="E291" s="234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234"/>
      <c r="U291" s="234"/>
      <c r="V291" s="234"/>
      <c r="W291" s="234"/>
      <c r="X291" s="234"/>
      <c r="Y291" s="234"/>
      <c r="Z291" s="234"/>
    </row>
    <row r="292" ht="13.5" customHeight="1">
      <c r="A292" s="234"/>
      <c r="B292" s="234"/>
      <c r="C292" s="234"/>
      <c r="D292" s="234"/>
      <c r="E292" s="234"/>
      <c r="F292" s="234"/>
      <c r="G292" s="234"/>
      <c r="H292" s="234"/>
      <c r="I292" s="234"/>
      <c r="J292" s="234"/>
      <c r="K292" s="234"/>
      <c r="L292" s="234"/>
      <c r="M292" s="234"/>
      <c r="N292" s="234"/>
      <c r="O292" s="234"/>
      <c r="P292" s="234"/>
      <c r="Q292" s="234"/>
      <c r="R292" s="234"/>
      <c r="S292" s="234"/>
      <c r="T292" s="234"/>
      <c r="U292" s="234"/>
      <c r="V292" s="234"/>
      <c r="W292" s="234"/>
      <c r="X292" s="234"/>
      <c r="Y292" s="234"/>
      <c r="Z292" s="234"/>
    </row>
    <row r="293" ht="13.5" customHeight="1">
      <c r="A293" s="234"/>
      <c r="B293" s="234"/>
      <c r="C293" s="234"/>
      <c r="D293" s="234"/>
      <c r="E293" s="234"/>
      <c r="F293" s="234"/>
      <c r="G293" s="234"/>
      <c r="H293" s="234"/>
      <c r="I293" s="234"/>
      <c r="J293" s="234"/>
      <c r="K293" s="234"/>
      <c r="L293" s="234"/>
      <c r="M293" s="234"/>
      <c r="N293" s="234"/>
      <c r="O293" s="234"/>
      <c r="P293" s="234"/>
      <c r="Q293" s="234"/>
      <c r="R293" s="234"/>
      <c r="S293" s="234"/>
      <c r="T293" s="234"/>
      <c r="U293" s="234"/>
      <c r="V293" s="234"/>
      <c r="W293" s="234"/>
      <c r="X293" s="234"/>
      <c r="Y293" s="234"/>
      <c r="Z293" s="234"/>
    </row>
    <row r="294" ht="13.5" customHeight="1">
      <c r="A294" s="234"/>
      <c r="B294" s="234"/>
      <c r="C294" s="234"/>
      <c r="D294" s="234"/>
      <c r="E294" s="234"/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234"/>
      <c r="U294" s="234"/>
      <c r="V294" s="234"/>
      <c r="W294" s="234"/>
      <c r="X294" s="234"/>
      <c r="Y294" s="234"/>
      <c r="Z294" s="234"/>
    </row>
    <row r="295" ht="13.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</row>
    <row r="296" ht="13.5" customHeight="1">
      <c r="A296" s="234"/>
      <c r="B296" s="234"/>
      <c r="C296" s="234"/>
      <c r="D296" s="234"/>
      <c r="E296" s="234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234"/>
      <c r="U296" s="234"/>
      <c r="V296" s="234"/>
      <c r="W296" s="234"/>
      <c r="X296" s="234"/>
      <c r="Y296" s="234"/>
      <c r="Z296" s="234"/>
    </row>
    <row r="297" ht="13.5" customHeight="1">
      <c r="A297" s="234"/>
      <c r="B297" s="234"/>
      <c r="C297" s="234"/>
      <c r="D297" s="234"/>
      <c r="E297" s="234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234"/>
      <c r="U297" s="234"/>
      <c r="V297" s="234"/>
      <c r="W297" s="234"/>
      <c r="X297" s="234"/>
      <c r="Y297" s="234"/>
      <c r="Z297" s="234"/>
    </row>
    <row r="298" ht="13.5" customHeight="1">
      <c r="A298" s="234"/>
      <c r="B298" s="234"/>
      <c r="C298" s="234"/>
      <c r="D298" s="234"/>
      <c r="E298" s="234"/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234"/>
      <c r="U298" s="234"/>
      <c r="V298" s="234"/>
      <c r="W298" s="234"/>
      <c r="X298" s="234"/>
      <c r="Y298" s="234"/>
      <c r="Z298" s="234"/>
    </row>
    <row r="299" ht="13.5" customHeight="1">
      <c r="A299" s="234"/>
      <c r="B299" s="234"/>
      <c r="C299" s="234"/>
      <c r="D299" s="234"/>
      <c r="E299" s="234"/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234"/>
      <c r="U299" s="234"/>
      <c r="V299" s="234"/>
      <c r="W299" s="234"/>
      <c r="X299" s="234"/>
      <c r="Y299" s="234"/>
      <c r="Z299" s="234"/>
    </row>
    <row r="300" ht="13.5" customHeight="1">
      <c r="A300" s="234"/>
      <c r="B300" s="234"/>
      <c r="C300" s="234"/>
      <c r="D300" s="234"/>
      <c r="E300" s="234"/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234"/>
      <c r="U300" s="234"/>
      <c r="V300" s="234"/>
      <c r="W300" s="234"/>
      <c r="X300" s="234"/>
      <c r="Y300" s="234"/>
      <c r="Z300" s="234"/>
    </row>
    <row r="301" ht="13.5" customHeight="1">
      <c r="A301" s="234"/>
      <c r="B301" s="234"/>
      <c r="C301" s="234"/>
      <c r="D301" s="234"/>
      <c r="E301" s="234"/>
      <c r="F301" s="234"/>
      <c r="G301" s="234"/>
      <c r="H301" s="234"/>
      <c r="I301" s="234"/>
      <c r="J301" s="234"/>
      <c r="K301" s="234"/>
      <c r="L301" s="234"/>
      <c r="M301" s="234"/>
      <c r="N301" s="234"/>
      <c r="O301" s="234"/>
      <c r="P301" s="234"/>
      <c r="Q301" s="234"/>
      <c r="R301" s="234"/>
      <c r="S301" s="234"/>
      <c r="T301" s="234"/>
      <c r="U301" s="234"/>
      <c r="V301" s="234"/>
      <c r="W301" s="234"/>
      <c r="X301" s="234"/>
      <c r="Y301" s="234"/>
      <c r="Z301" s="234"/>
    </row>
    <row r="302" ht="13.5" customHeight="1">
      <c r="A302" s="234"/>
      <c r="B302" s="234"/>
      <c r="C302" s="234"/>
      <c r="D302" s="234"/>
      <c r="E302" s="234"/>
      <c r="F302" s="234"/>
      <c r="G302" s="234"/>
      <c r="H302" s="234"/>
      <c r="I302" s="234"/>
      <c r="J302" s="234"/>
      <c r="K302" s="234"/>
      <c r="L302" s="234"/>
      <c r="M302" s="234"/>
      <c r="N302" s="234"/>
      <c r="O302" s="234"/>
      <c r="P302" s="234"/>
      <c r="Q302" s="234"/>
      <c r="R302" s="234"/>
      <c r="S302" s="234"/>
      <c r="T302" s="234"/>
      <c r="U302" s="234"/>
      <c r="V302" s="234"/>
      <c r="W302" s="234"/>
      <c r="X302" s="234"/>
      <c r="Y302" s="234"/>
      <c r="Z302" s="234"/>
    </row>
    <row r="303" ht="13.5" customHeight="1">
      <c r="A303" s="234"/>
      <c r="B303" s="234"/>
      <c r="C303" s="234"/>
      <c r="D303" s="234"/>
      <c r="E303" s="234"/>
      <c r="F303" s="234"/>
      <c r="G303" s="234"/>
      <c r="H303" s="234"/>
      <c r="I303" s="234"/>
      <c r="J303" s="234"/>
      <c r="K303" s="234"/>
      <c r="L303" s="234"/>
      <c r="M303" s="234"/>
      <c r="N303" s="234"/>
      <c r="O303" s="234"/>
      <c r="P303" s="234"/>
      <c r="Q303" s="234"/>
      <c r="R303" s="234"/>
      <c r="S303" s="234"/>
      <c r="T303" s="234"/>
      <c r="U303" s="234"/>
      <c r="V303" s="234"/>
      <c r="W303" s="234"/>
      <c r="X303" s="234"/>
      <c r="Y303" s="234"/>
      <c r="Z303" s="234"/>
    </row>
    <row r="304" ht="13.5" customHeight="1">
      <c r="A304" s="234"/>
      <c r="B304" s="234"/>
      <c r="C304" s="234"/>
      <c r="D304" s="234"/>
      <c r="E304" s="234"/>
      <c r="F304" s="234"/>
      <c r="G304" s="234"/>
      <c r="H304" s="234"/>
      <c r="I304" s="234"/>
      <c r="J304" s="234"/>
      <c r="K304" s="234"/>
      <c r="L304" s="234"/>
      <c r="M304" s="234"/>
      <c r="N304" s="234"/>
      <c r="O304" s="234"/>
      <c r="P304" s="234"/>
      <c r="Q304" s="234"/>
      <c r="R304" s="234"/>
      <c r="S304" s="234"/>
      <c r="T304" s="234"/>
      <c r="U304" s="234"/>
      <c r="V304" s="234"/>
      <c r="W304" s="234"/>
      <c r="X304" s="234"/>
      <c r="Y304" s="234"/>
      <c r="Z304" s="234"/>
    </row>
    <row r="305" ht="13.5" customHeight="1">
      <c r="A305" s="234"/>
      <c r="B305" s="234"/>
      <c r="C305" s="234"/>
      <c r="D305" s="234"/>
      <c r="E305" s="234"/>
      <c r="F305" s="234"/>
      <c r="G305" s="234"/>
      <c r="H305" s="234"/>
      <c r="I305" s="234"/>
      <c r="J305" s="234"/>
      <c r="K305" s="234"/>
      <c r="L305" s="234"/>
      <c r="M305" s="234"/>
      <c r="N305" s="234"/>
      <c r="O305" s="234"/>
      <c r="P305" s="234"/>
      <c r="Q305" s="234"/>
      <c r="R305" s="234"/>
      <c r="S305" s="234"/>
      <c r="T305" s="234"/>
      <c r="U305" s="234"/>
      <c r="V305" s="234"/>
      <c r="W305" s="234"/>
      <c r="X305" s="234"/>
      <c r="Y305" s="234"/>
      <c r="Z305" s="234"/>
    </row>
    <row r="306" ht="13.5" customHeight="1">
      <c r="A306" s="234"/>
      <c r="B306" s="234"/>
      <c r="C306" s="234"/>
      <c r="D306" s="234"/>
      <c r="E306" s="234"/>
      <c r="F306" s="234"/>
      <c r="G306" s="234"/>
      <c r="H306" s="234"/>
      <c r="I306" s="234"/>
      <c r="J306" s="234"/>
      <c r="K306" s="234"/>
      <c r="L306" s="234"/>
      <c r="M306" s="234"/>
      <c r="N306" s="234"/>
      <c r="O306" s="234"/>
      <c r="P306" s="234"/>
      <c r="Q306" s="234"/>
      <c r="R306" s="234"/>
      <c r="S306" s="234"/>
      <c r="T306" s="234"/>
      <c r="U306" s="234"/>
      <c r="V306" s="234"/>
      <c r="W306" s="234"/>
      <c r="X306" s="234"/>
      <c r="Y306" s="234"/>
      <c r="Z306" s="234"/>
    </row>
    <row r="307" ht="13.5" customHeight="1">
      <c r="A307" s="234"/>
      <c r="B307" s="234"/>
      <c r="C307" s="234"/>
      <c r="D307" s="234"/>
      <c r="E307" s="234"/>
      <c r="F307" s="234"/>
      <c r="G307" s="234"/>
      <c r="H307" s="234"/>
      <c r="I307" s="234"/>
      <c r="J307" s="234"/>
      <c r="K307" s="234"/>
      <c r="L307" s="234"/>
      <c r="M307" s="234"/>
      <c r="N307" s="234"/>
      <c r="O307" s="234"/>
      <c r="P307" s="234"/>
      <c r="Q307" s="234"/>
      <c r="R307" s="234"/>
      <c r="S307" s="234"/>
      <c r="T307" s="234"/>
      <c r="U307" s="234"/>
      <c r="V307" s="234"/>
      <c r="W307" s="234"/>
      <c r="X307" s="234"/>
      <c r="Y307" s="234"/>
      <c r="Z307" s="234"/>
    </row>
    <row r="308" ht="13.5" customHeight="1">
      <c r="A308" s="234"/>
      <c r="B308" s="234"/>
      <c r="C308" s="234"/>
      <c r="D308" s="234"/>
      <c r="E308" s="234"/>
      <c r="F308" s="234"/>
      <c r="G308" s="234"/>
      <c r="H308" s="234"/>
      <c r="I308" s="234"/>
      <c r="J308" s="234"/>
      <c r="K308" s="234"/>
      <c r="L308" s="234"/>
      <c r="M308" s="234"/>
      <c r="N308" s="234"/>
      <c r="O308" s="234"/>
      <c r="P308" s="234"/>
      <c r="Q308" s="234"/>
      <c r="R308" s="234"/>
      <c r="S308" s="234"/>
      <c r="T308" s="234"/>
      <c r="U308" s="234"/>
      <c r="V308" s="234"/>
      <c r="W308" s="234"/>
      <c r="X308" s="234"/>
      <c r="Y308" s="234"/>
      <c r="Z308" s="234"/>
    </row>
    <row r="309" ht="13.5" customHeight="1">
      <c r="A309" s="234"/>
      <c r="B309" s="234"/>
      <c r="C309" s="234"/>
      <c r="D309" s="234"/>
      <c r="E309" s="234"/>
      <c r="F309" s="234"/>
      <c r="G309" s="234"/>
      <c r="H309" s="234"/>
      <c r="I309" s="234"/>
      <c r="J309" s="234"/>
      <c r="K309" s="234"/>
      <c r="L309" s="234"/>
      <c r="M309" s="234"/>
      <c r="N309" s="234"/>
      <c r="O309" s="234"/>
      <c r="P309" s="234"/>
      <c r="Q309" s="234"/>
      <c r="R309" s="234"/>
      <c r="S309" s="234"/>
      <c r="T309" s="234"/>
      <c r="U309" s="234"/>
      <c r="V309" s="234"/>
      <c r="W309" s="234"/>
      <c r="X309" s="234"/>
      <c r="Y309" s="234"/>
      <c r="Z309" s="234"/>
    </row>
    <row r="310" ht="13.5" customHeight="1">
      <c r="A310" s="234"/>
      <c r="B310" s="234"/>
      <c r="C310" s="234"/>
      <c r="D310" s="234"/>
      <c r="E310" s="234"/>
      <c r="F310" s="234"/>
      <c r="G310" s="234"/>
      <c r="H310" s="234"/>
      <c r="I310" s="234"/>
      <c r="J310" s="234"/>
      <c r="K310" s="234"/>
      <c r="L310" s="234"/>
      <c r="M310" s="234"/>
      <c r="N310" s="234"/>
      <c r="O310" s="234"/>
      <c r="P310" s="234"/>
      <c r="Q310" s="234"/>
      <c r="R310" s="234"/>
      <c r="S310" s="234"/>
      <c r="T310" s="234"/>
      <c r="U310" s="234"/>
      <c r="V310" s="234"/>
      <c r="W310" s="234"/>
      <c r="X310" s="234"/>
      <c r="Y310" s="234"/>
      <c r="Z310" s="234"/>
    </row>
    <row r="311" ht="13.5" customHeight="1">
      <c r="A311" s="234"/>
      <c r="B311" s="234"/>
      <c r="C311" s="234"/>
      <c r="D311" s="234"/>
      <c r="E311" s="234"/>
      <c r="F311" s="234"/>
      <c r="G311" s="234"/>
      <c r="H311" s="234"/>
      <c r="I311" s="234"/>
      <c r="J311" s="234"/>
      <c r="K311" s="234"/>
      <c r="L311" s="234"/>
      <c r="M311" s="234"/>
      <c r="N311" s="234"/>
      <c r="O311" s="234"/>
      <c r="P311" s="234"/>
      <c r="Q311" s="234"/>
      <c r="R311" s="234"/>
      <c r="S311" s="234"/>
      <c r="T311" s="234"/>
      <c r="U311" s="234"/>
      <c r="V311" s="234"/>
      <c r="W311" s="234"/>
      <c r="X311" s="234"/>
      <c r="Y311" s="234"/>
      <c r="Z311" s="234"/>
    </row>
    <row r="312" ht="13.5" customHeight="1">
      <c r="A312" s="234"/>
      <c r="B312" s="234"/>
      <c r="C312" s="234"/>
      <c r="D312" s="234"/>
      <c r="E312" s="234"/>
      <c r="F312" s="234"/>
      <c r="G312" s="234"/>
      <c r="H312" s="234"/>
      <c r="I312" s="234"/>
      <c r="J312" s="234"/>
      <c r="K312" s="234"/>
      <c r="L312" s="234"/>
      <c r="M312" s="234"/>
      <c r="N312" s="234"/>
      <c r="O312" s="234"/>
      <c r="P312" s="234"/>
      <c r="Q312" s="234"/>
      <c r="R312" s="234"/>
      <c r="S312" s="234"/>
      <c r="T312" s="234"/>
      <c r="U312" s="234"/>
      <c r="V312" s="234"/>
      <c r="W312" s="234"/>
      <c r="X312" s="234"/>
      <c r="Y312" s="234"/>
      <c r="Z312" s="234"/>
    </row>
    <row r="313" ht="13.5" customHeight="1">
      <c r="A313" s="234"/>
      <c r="B313" s="234"/>
      <c r="C313" s="234"/>
      <c r="D313" s="234"/>
      <c r="E313" s="234"/>
      <c r="F313" s="234"/>
      <c r="G313" s="234"/>
      <c r="H313" s="234"/>
      <c r="I313" s="234"/>
      <c r="J313" s="234"/>
      <c r="K313" s="234"/>
      <c r="L313" s="234"/>
      <c r="M313" s="234"/>
      <c r="N313" s="234"/>
      <c r="O313" s="234"/>
      <c r="P313" s="234"/>
      <c r="Q313" s="234"/>
      <c r="R313" s="234"/>
      <c r="S313" s="234"/>
      <c r="T313" s="234"/>
      <c r="U313" s="234"/>
      <c r="V313" s="234"/>
      <c r="W313" s="234"/>
      <c r="X313" s="234"/>
      <c r="Y313" s="234"/>
      <c r="Z313" s="234"/>
    </row>
    <row r="314" ht="13.5" customHeight="1">
      <c r="A314" s="234"/>
      <c r="B314" s="234"/>
      <c r="C314" s="234"/>
      <c r="D314" s="234"/>
      <c r="E314" s="234"/>
      <c r="F314" s="234"/>
      <c r="G314" s="234"/>
      <c r="H314" s="234"/>
      <c r="I314" s="234"/>
      <c r="J314" s="234"/>
      <c r="K314" s="234"/>
      <c r="L314" s="234"/>
      <c r="M314" s="234"/>
      <c r="N314" s="234"/>
      <c r="O314" s="234"/>
      <c r="P314" s="234"/>
      <c r="Q314" s="234"/>
      <c r="R314" s="234"/>
      <c r="S314" s="234"/>
      <c r="T314" s="234"/>
      <c r="U314" s="234"/>
      <c r="V314" s="234"/>
      <c r="W314" s="234"/>
      <c r="X314" s="234"/>
      <c r="Y314" s="234"/>
      <c r="Z314" s="234"/>
    </row>
    <row r="315" ht="13.5" customHeight="1">
      <c r="A315" s="234"/>
      <c r="B315" s="234"/>
      <c r="C315" s="234"/>
      <c r="D315" s="234"/>
      <c r="E315" s="234"/>
      <c r="F315" s="234"/>
      <c r="G315" s="234"/>
      <c r="H315" s="234"/>
      <c r="I315" s="234"/>
      <c r="J315" s="234"/>
      <c r="K315" s="234"/>
      <c r="L315" s="234"/>
      <c r="M315" s="234"/>
      <c r="N315" s="234"/>
      <c r="O315" s="234"/>
      <c r="P315" s="234"/>
      <c r="Q315" s="234"/>
      <c r="R315" s="234"/>
      <c r="S315" s="234"/>
      <c r="T315" s="234"/>
      <c r="U315" s="234"/>
      <c r="V315" s="234"/>
      <c r="W315" s="234"/>
      <c r="X315" s="234"/>
      <c r="Y315" s="234"/>
      <c r="Z315" s="234"/>
    </row>
    <row r="316" ht="13.5" customHeight="1">
      <c r="A316" s="234"/>
      <c r="B316" s="234"/>
      <c r="C316" s="234"/>
      <c r="D316" s="234"/>
      <c r="E316" s="234"/>
      <c r="F316" s="234"/>
      <c r="G316" s="234"/>
      <c r="H316" s="234"/>
      <c r="I316" s="234"/>
      <c r="J316" s="234"/>
      <c r="K316" s="234"/>
      <c r="L316" s="234"/>
      <c r="M316" s="234"/>
      <c r="N316" s="234"/>
      <c r="O316" s="234"/>
      <c r="P316" s="234"/>
      <c r="Q316" s="234"/>
      <c r="R316" s="234"/>
      <c r="S316" s="234"/>
      <c r="T316" s="234"/>
      <c r="U316" s="234"/>
      <c r="V316" s="234"/>
      <c r="W316" s="234"/>
      <c r="X316" s="234"/>
      <c r="Y316" s="234"/>
      <c r="Z316" s="234"/>
    </row>
    <row r="317" ht="13.5" customHeight="1">
      <c r="A317" s="234"/>
      <c r="B317" s="234"/>
      <c r="C317" s="234"/>
      <c r="D317" s="234"/>
      <c r="E317" s="234"/>
      <c r="F317" s="234"/>
      <c r="G317" s="234"/>
      <c r="H317" s="234"/>
      <c r="I317" s="234"/>
      <c r="J317" s="234"/>
      <c r="K317" s="234"/>
      <c r="L317" s="234"/>
      <c r="M317" s="234"/>
      <c r="N317" s="234"/>
      <c r="O317" s="234"/>
      <c r="P317" s="234"/>
      <c r="Q317" s="234"/>
      <c r="R317" s="234"/>
      <c r="S317" s="234"/>
      <c r="T317" s="234"/>
      <c r="U317" s="234"/>
      <c r="V317" s="234"/>
      <c r="W317" s="234"/>
      <c r="X317" s="234"/>
      <c r="Y317" s="234"/>
      <c r="Z317" s="234"/>
    </row>
    <row r="318" ht="13.5" customHeight="1">
      <c r="A318" s="234"/>
      <c r="B318" s="234"/>
      <c r="C318" s="234"/>
      <c r="D318" s="234"/>
      <c r="E318" s="234"/>
      <c r="F318" s="234"/>
      <c r="G318" s="234"/>
      <c r="H318" s="234"/>
      <c r="I318" s="234"/>
      <c r="J318" s="234"/>
      <c r="K318" s="234"/>
      <c r="L318" s="234"/>
      <c r="M318" s="234"/>
      <c r="N318" s="234"/>
      <c r="O318" s="234"/>
      <c r="P318" s="234"/>
      <c r="Q318" s="234"/>
      <c r="R318" s="234"/>
      <c r="S318" s="234"/>
      <c r="T318" s="234"/>
      <c r="U318" s="234"/>
      <c r="V318" s="234"/>
      <c r="W318" s="234"/>
      <c r="X318" s="234"/>
      <c r="Y318" s="234"/>
      <c r="Z318" s="234"/>
    </row>
    <row r="319" ht="13.5" customHeight="1">
      <c r="A319" s="234"/>
      <c r="B319" s="234"/>
      <c r="C319" s="234"/>
      <c r="D319" s="234"/>
      <c r="E319" s="234"/>
      <c r="F319" s="234"/>
      <c r="G319" s="234"/>
      <c r="H319" s="234"/>
      <c r="I319" s="234"/>
      <c r="J319" s="234"/>
      <c r="K319" s="234"/>
      <c r="L319" s="234"/>
      <c r="M319" s="234"/>
      <c r="N319" s="234"/>
      <c r="O319" s="234"/>
      <c r="P319" s="234"/>
      <c r="Q319" s="234"/>
      <c r="R319" s="234"/>
      <c r="S319" s="234"/>
      <c r="T319" s="234"/>
      <c r="U319" s="234"/>
      <c r="V319" s="234"/>
      <c r="W319" s="234"/>
      <c r="X319" s="234"/>
      <c r="Y319" s="234"/>
      <c r="Z319" s="234"/>
    </row>
    <row r="320" ht="13.5" customHeight="1">
      <c r="A320" s="234"/>
      <c r="B320" s="234"/>
      <c r="C320" s="234"/>
      <c r="D320" s="234"/>
      <c r="E320" s="234"/>
      <c r="F320" s="234"/>
      <c r="G320" s="234"/>
      <c r="H320" s="234"/>
      <c r="I320" s="234"/>
      <c r="J320" s="234"/>
      <c r="K320" s="234"/>
      <c r="L320" s="234"/>
      <c r="M320" s="234"/>
      <c r="N320" s="234"/>
      <c r="O320" s="234"/>
      <c r="P320" s="234"/>
      <c r="Q320" s="234"/>
      <c r="R320" s="234"/>
      <c r="S320" s="234"/>
      <c r="T320" s="234"/>
      <c r="U320" s="234"/>
      <c r="V320" s="234"/>
      <c r="W320" s="234"/>
      <c r="X320" s="234"/>
      <c r="Y320" s="234"/>
      <c r="Z320" s="234"/>
    </row>
    <row r="321" ht="13.5" customHeight="1">
      <c r="A321" s="234"/>
      <c r="B321" s="234"/>
      <c r="C321" s="234"/>
      <c r="D321" s="234"/>
      <c r="E321" s="234"/>
      <c r="F321" s="234"/>
      <c r="G321" s="234"/>
      <c r="H321" s="234"/>
      <c r="I321" s="234"/>
      <c r="J321" s="234"/>
      <c r="K321" s="234"/>
      <c r="L321" s="234"/>
      <c r="M321" s="234"/>
      <c r="N321" s="234"/>
      <c r="O321" s="234"/>
      <c r="P321" s="234"/>
      <c r="Q321" s="234"/>
      <c r="R321" s="234"/>
      <c r="S321" s="234"/>
      <c r="T321" s="234"/>
      <c r="U321" s="234"/>
      <c r="V321" s="234"/>
      <c r="W321" s="234"/>
      <c r="X321" s="234"/>
      <c r="Y321" s="234"/>
      <c r="Z321" s="234"/>
    </row>
    <row r="322" ht="13.5" customHeight="1">
      <c r="A322" s="234"/>
      <c r="B322" s="234"/>
      <c r="C322" s="234"/>
      <c r="D322" s="234"/>
      <c r="E322" s="234"/>
      <c r="F322" s="234"/>
      <c r="G322" s="234"/>
      <c r="H322" s="234"/>
      <c r="I322" s="234"/>
      <c r="J322" s="234"/>
      <c r="K322" s="234"/>
      <c r="L322" s="234"/>
      <c r="M322" s="234"/>
      <c r="N322" s="234"/>
      <c r="O322" s="234"/>
      <c r="P322" s="234"/>
      <c r="Q322" s="234"/>
      <c r="R322" s="234"/>
      <c r="S322" s="234"/>
      <c r="T322" s="234"/>
      <c r="U322" s="234"/>
      <c r="V322" s="234"/>
      <c r="W322" s="234"/>
      <c r="X322" s="234"/>
      <c r="Y322" s="234"/>
      <c r="Z322" s="234"/>
    </row>
    <row r="323" ht="13.5" customHeight="1">
      <c r="A323" s="234"/>
      <c r="B323" s="234"/>
      <c r="C323" s="234"/>
      <c r="D323" s="234"/>
      <c r="E323" s="234"/>
      <c r="F323" s="234"/>
      <c r="G323" s="234"/>
      <c r="H323" s="234"/>
      <c r="I323" s="234"/>
      <c r="J323" s="234"/>
      <c r="K323" s="234"/>
      <c r="L323" s="234"/>
      <c r="M323" s="234"/>
      <c r="N323" s="234"/>
      <c r="O323" s="234"/>
      <c r="P323" s="234"/>
      <c r="Q323" s="234"/>
      <c r="R323" s="234"/>
      <c r="S323" s="234"/>
      <c r="T323" s="234"/>
      <c r="U323" s="234"/>
      <c r="V323" s="234"/>
      <c r="W323" s="234"/>
      <c r="X323" s="234"/>
      <c r="Y323" s="234"/>
      <c r="Z323" s="234"/>
    </row>
    <row r="324" ht="13.5" customHeight="1">
      <c r="A324" s="234"/>
      <c r="B324" s="234"/>
      <c r="C324" s="234"/>
      <c r="D324" s="234"/>
      <c r="E324" s="234"/>
      <c r="F324" s="234"/>
      <c r="G324" s="234"/>
      <c r="H324" s="234"/>
      <c r="I324" s="234"/>
      <c r="J324" s="234"/>
      <c r="K324" s="234"/>
      <c r="L324" s="234"/>
      <c r="M324" s="234"/>
      <c r="N324" s="234"/>
      <c r="O324" s="234"/>
      <c r="P324" s="234"/>
      <c r="Q324" s="234"/>
      <c r="R324" s="234"/>
      <c r="S324" s="234"/>
      <c r="T324" s="234"/>
      <c r="U324" s="234"/>
      <c r="V324" s="234"/>
      <c r="W324" s="234"/>
      <c r="X324" s="234"/>
      <c r="Y324" s="234"/>
      <c r="Z324" s="234"/>
    </row>
    <row r="325" ht="13.5" customHeight="1">
      <c r="A325" s="234"/>
      <c r="B325" s="234"/>
      <c r="C325" s="234"/>
      <c r="D325" s="234"/>
      <c r="E325" s="234"/>
      <c r="F325" s="234"/>
      <c r="G325" s="234"/>
      <c r="H325" s="234"/>
      <c r="I325" s="234"/>
      <c r="J325" s="234"/>
      <c r="K325" s="234"/>
      <c r="L325" s="234"/>
      <c r="M325" s="234"/>
      <c r="N325" s="234"/>
      <c r="O325" s="234"/>
      <c r="P325" s="234"/>
      <c r="Q325" s="234"/>
      <c r="R325" s="234"/>
      <c r="S325" s="234"/>
      <c r="T325" s="234"/>
      <c r="U325" s="234"/>
      <c r="V325" s="234"/>
      <c r="W325" s="234"/>
      <c r="X325" s="234"/>
      <c r="Y325" s="234"/>
      <c r="Z325" s="234"/>
    </row>
    <row r="326" ht="13.5" customHeight="1">
      <c r="A326" s="234"/>
      <c r="B326" s="234"/>
      <c r="C326" s="234"/>
      <c r="D326" s="234"/>
      <c r="E326" s="234"/>
      <c r="F326" s="234"/>
      <c r="G326" s="234"/>
      <c r="H326" s="234"/>
      <c r="I326" s="234"/>
      <c r="J326" s="234"/>
      <c r="K326" s="234"/>
      <c r="L326" s="234"/>
      <c r="M326" s="234"/>
      <c r="N326" s="234"/>
      <c r="O326" s="234"/>
      <c r="P326" s="234"/>
      <c r="Q326" s="234"/>
      <c r="R326" s="234"/>
      <c r="S326" s="234"/>
      <c r="T326" s="234"/>
      <c r="U326" s="234"/>
      <c r="V326" s="234"/>
      <c r="W326" s="234"/>
      <c r="X326" s="234"/>
      <c r="Y326" s="234"/>
      <c r="Z326" s="234"/>
    </row>
    <row r="327" ht="13.5" customHeight="1">
      <c r="A327" s="234"/>
      <c r="B327" s="234"/>
      <c r="C327" s="234"/>
      <c r="D327" s="234"/>
      <c r="E327" s="234"/>
      <c r="F327" s="234"/>
      <c r="G327" s="234"/>
      <c r="H327" s="234"/>
      <c r="I327" s="234"/>
      <c r="J327" s="234"/>
      <c r="K327" s="234"/>
      <c r="L327" s="234"/>
      <c r="M327" s="234"/>
      <c r="N327" s="234"/>
      <c r="O327" s="234"/>
      <c r="P327" s="234"/>
      <c r="Q327" s="234"/>
      <c r="R327" s="234"/>
      <c r="S327" s="234"/>
      <c r="T327" s="234"/>
      <c r="U327" s="234"/>
      <c r="V327" s="234"/>
      <c r="W327" s="234"/>
      <c r="X327" s="234"/>
      <c r="Y327" s="234"/>
      <c r="Z327" s="234"/>
    </row>
    <row r="328" ht="13.5" customHeight="1">
      <c r="A328" s="234"/>
      <c r="B328" s="234"/>
      <c r="C328" s="234"/>
      <c r="D328" s="234"/>
      <c r="E328" s="234"/>
      <c r="F328" s="234"/>
      <c r="G328" s="234"/>
      <c r="H328" s="234"/>
      <c r="I328" s="234"/>
      <c r="J328" s="234"/>
      <c r="K328" s="234"/>
      <c r="L328" s="234"/>
      <c r="M328" s="234"/>
      <c r="N328" s="234"/>
      <c r="O328" s="234"/>
      <c r="P328" s="234"/>
      <c r="Q328" s="234"/>
      <c r="R328" s="234"/>
      <c r="S328" s="234"/>
      <c r="T328" s="234"/>
      <c r="U328" s="234"/>
      <c r="V328" s="234"/>
      <c r="W328" s="234"/>
      <c r="X328" s="234"/>
      <c r="Y328" s="234"/>
      <c r="Z328" s="234"/>
    </row>
    <row r="329" ht="13.5" customHeight="1">
      <c r="A329" s="234"/>
      <c r="B329" s="234"/>
      <c r="C329" s="234"/>
      <c r="D329" s="234"/>
      <c r="E329" s="234"/>
      <c r="F329" s="234"/>
      <c r="G329" s="234"/>
      <c r="H329" s="234"/>
      <c r="I329" s="234"/>
      <c r="J329" s="234"/>
      <c r="K329" s="234"/>
      <c r="L329" s="234"/>
      <c r="M329" s="234"/>
      <c r="N329" s="234"/>
      <c r="O329" s="234"/>
      <c r="P329" s="234"/>
      <c r="Q329" s="234"/>
      <c r="R329" s="234"/>
      <c r="S329" s="234"/>
      <c r="T329" s="234"/>
      <c r="U329" s="234"/>
      <c r="V329" s="234"/>
      <c r="W329" s="234"/>
      <c r="X329" s="234"/>
      <c r="Y329" s="234"/>
      <c r="Z329" s="234"/>
    </row>
    <row r="330" ht="13.5" customHeight="1">
      <c r="A330" s="234"/>
      <c r="B330" s="234"/>
      <c r="C330" s="234"/>
      <c r="D330" s="234"/>
      <c r="E330" s="234"/>
      <c r="F330" s="234"/>
      <c r="G330" s="234"/>
      <c r="H330" s="234"/>
      <c r="I330" s="234"/>
      <c r="J330" s="234"/>
      <c r="K330" s="234"/>
      <c r="L330" s="234"/>
      <c r="M330" s="234"/>
      <c r="N330" s="234"/>
      <c r="O330" s="234"/>
      <c r="P330" s="234"/>
      <c r="Q330" s="234"/>
      <c r="R330" s="234"/>
      <c r="S330" s="234"/>
      <c r="T330" s="234"/>
      <c r="U330" s="234"/>
      <c r="V330" s="234"/>
      <c r="W330" s="234"/>
      <c r="X330" s="234"/>
      <c r="Y330" s="234"/>
      <c r="Z330" s="234"/>
    </row>
    <row r="331" ht="13.5" customHeight="1">
      <c r="A331" s="234"/>
      <c r="B331" s="234"/>
      <c r="C331" s="234"/>
      <c r="D331" s="234"/>
      <c r="E331" s="234"/>
      <c r="F331" s="234"/>
      <c r="G331" s="234"/>
      <c r="H331" s="234"/>
      <c r="I331" s="234"/>
      <c r="J331" s="234"/>
      <c r="K331" s="234"/>
      <c r="L331" s="234"/>
      <c r="M331" s="234"/>
      <c r="N331" s="234"/>
      <c r="O331" s="234"/>
      <c r="P331" s="234"/>
      <c r="Q331" s="234"/>
      <c r="R331" s="234"/>
      <c r="S331" s="234"/>
      <c r="T331" s="234"/>
      <c r="U331" s="234"/>
      <c r="V331" s="234"/>
      <c r="W331" s="234"/>
      <c r="X331" s="234"/>
      <c r="Y331" s="234"/>
      <c r="Z331" s="234"/>
    </row>
    <row r="332" ht="13.5" customHeight="1">
      <c r="A332" s="234"/>
      <c r="B332" s="234"/>
      <c r="C332" s="234"/>
      <c r="D332" s="234"/>
      <c r="E332" s="234"/>
      <c r="F332" s="234"/>
      <c r="G332" s="234"/>
      <c r="H332" s="234"/>
      <c r="I332" s="234"/>
      <c r="J332" s="234"/>
      <c r="K332" s="234"/>
      <c r="L332" s="234"/>
      <c r="M332" s="234"/>
      <c r="N332" s="234"/>
      <c r="O332" s="234"/>
      <c r="P332" s="234"/>
      <c r="Q332" s="234"/>
      <c r="R332" s="234"/>
      <c r="S332" s="234"/>
      <c r="T332" s="234"/>
      <c r="U332" s="234"/>
      <c r="V332" s="234"/>
      <c r="W332" s="234"/>
      <c r="X332" s="234"/>
      <c r="Y332" s="234"/>
      <c r="Z332" s="234"/>
    </row>
    <row r="333" ht="13.5" customHeight="1">
      <c r="A333" s="234"/>
      <c r="B333" s="234"/>
      <c r="C333" s="234"/>
      <c r="D333" s="234"/>
      <c r="E333" s="234"/>
      <c r="F333" s="234"/>
      <c r="G333" s="234"/>
      <c r="H333" s="234"/>
      <c r="I333" s="234"/>
      <c r="J333" s="234"/>
      <c r="K333" s="234"/>
      <c r="L333" s="234"/>
      <c r="M333" s="234"/>
      <c r="N333" s="234"/>
      <c r="O333" s="234"/>
      <c r="P333" s="234"/>
      <c r="Q333" s="234"/>
      <c r="R333" s="234"/>
      <c r="S333" s="234"/>
      <c r="T333" s="234"/>
      <c r="U333" s="234"/>
      <c r="V333" s="234"/>
      <c r="W333" s="234"/>
      <c r="X333" s="234"/>
      <c r="Y333" s="234"/>
      <c r="Z333" s="234"/>
    </row>
    <row r="334" ht="13.5" customHeight="1">
      <c r="A334" s="234"/>
      <c r="B334" s="234"/>
      <c r="C334" s="234"/>
      <c r="D334" s="234"/>
      <c r="E334" s="234"/>
      <c r="F334" s="234"/>
      <c r="G334" s="234"/>
      <c r="H334" s="234"/>
      <c r="I334" s="234"/>
      <c r="J334" s="234"/>
      <c r="K334" s="234"/>
      <c r="L334" s="234"/>
      <c r="M334" s="234"/>
      <c r="N334" s="234"/>
      <c r="O334" s="234"/>
      <c r="P334" s="234"/>
      <c r="Q334" s="234"/>
      <c r="R334" s="234"/>
      <c r="S334" s="234"/>
      <c r="T334" s="234"/>
      <c r="U334" s="234"/>
      <c r="V334" s="234"/>
      <c r="W334" s="234"/>
      <c r="X334" s="234"/>
      <c r="Y334" s="234"/>
      <c r="Z334" s="234"/>
    </row>
    <row r="335" ht="13.5" customHeight="1">
      <c r="A335" s="234"/>
      <c r="B335" s="234"/>
      <c r="C335" s="234"/>
      <c r="D335" s="234"/>
      <c r="E335" s="234"/>
      <c r="F335" s="234"/>
      <c r="G335" s="234"/>
      <c r="H335" s="234"/>
      <c r="I335" s="234"/>
      <c r="J335" s="234"/>
      <c r="K335" s="234"/>
      <c r="L335" s="234"/>
      <c r="M335" s="234"/>
      <c r="N335" s="234"/>
      <c r="O335" s="234"/>
      <c r="P335" s="234"/>
      <c r="Q335" s="234"/>
      <c r="R335" s="234"/>
      <c r="S335" s="234"/>
      <c r="T335" s="234"/>
      <c r="U335" s="234"/>
      <c r="V335" s="234"/>
      <c r="W335" s="234"/>
      <c r="X335" s="234"/>
      <c r="Y335" s="234"/>
      <c r="Z335" s="234"/>
    </row>
    <row r="336" ht="13.5" customHeight="1">
      <c r="A336" s="234"/>
      <c r="B336" s="234"/>
      <c r="C336" s="234"/>
      <c r="D336" s="234"/>
      <c r="E336" s="234"/>
      <c r="F336" s="234"/>
      <c r="G336" s="234"/>
      <c r="H336" s="234"/>
      <c r="I336" s="234"/>
      <c r="J336" s="234"/>
      <c r="K336" s="234"/>
      <c r="L336" s="234"/>
      <c r="M336" s="234"/>
      <c r="N336" s="234"/>
      <c r="O336" s="234"/>
      <c r="P336" s="234"/>
      <c r="Q336" s="234"/>
      <c r="R336" s="234"/>
      <c r="S336" s="234"/>
      <c r="T336" s="234"/>
      <c r="U336" s="234"/>
      <c r="V336" s="234"/>
      <c r="W336" s="234"/>
      <c r="X336" s="234"/>
      <c r="Y336" s="234"/>
      <c r="Z336" s="234"/>
    </row>
    <row r="337" ht="13.5" customHeight="1">
      <c r="A337" s="234"/>
      <c r="B337" s="234"/>
      <c r="C337" s="234"/>
      <c r="D337" s="234"/>
      <c r="E337" s="234"/>
      <c r="F337" s="234"/>
      <c r="G337" s="234"/>
      <c r="H337" s="234"/>
      <c r="I337" s="234"/>
      <c r="J337" s="234"/>
      <c r="K337" s="234"/>
      <c r="L337" s="234"/>
      <c r="M337" s="234"/>
      <c r="N337" s="234"/>
      <c r="O337" s="234"/>
      <c r="P337" s="234"/>
      <c r="Q337" s="234"/>
      <c r="R337" s="234"/>
      <c r="S337" s="234"/>
      <c r="T337" s="234"/>
      <c r="U337" s="234"/>
      <c r="V337" s="234"/>
      <c r="W337" s="234"/>
      <c r="X337" s="234"/>
      <c r="Y337" s="234"/>
      <c r="Z337" s="234"/>
    </row>
    <row r="338" ht="13.5" customHeight="1">
      <c r="A338" s="234"/>
      <c r="B338" s="234"/>
      <c r="C338" s="234"/>
      <c r="D338" s="234"/>
      <c r="E338" s="234"/>
      <c r="F338" s="234"/>
      <c r="G338" s="234"/>
      <c r="H338" s="234"/>
      <c r="I338" s="234"/>
      <c r="J338" s="234"/>
      <c r="K338" s="234"/>
      <c r="L338" s="234"/>
      <c r="M338" s="234"/>
      <c r="N338" s="234"/>
      <c r="O338" s="234"/>
      <c r="P338" s="234"/>
      <c r="Q338" s="234"/>
      <c r="R338" s="234"/>
      <c r="S338" s="234"/>
      <c r="T338" s="234"/>
      <c r="U338" s="234"/>
      <c r="V338" s="234"/>
      <c r="W338" s="234"/>
      <c r="X338" s="234"/>
      <c r="Y338" s="234"/>
      <c r="Z338" s="234"/>
    </row>
    <row r="339" ht="13.5" customHeight="1">
      <c r="A339" s="234"/>
      <c r="B339" s="234"/>
      <c r="C339" s="234"/>
      <c r="D339" s="234"/>
      <c r="E339" s="234"/>
      <c r="F339" s="234"/>
      <c r="G339" s="234"/>
      <c r="H339" s="234"/>
      <c r="I339" s="234"/>
      <c r="J339" s="234"/>
      <c r="K339" s="234"/>
      <c r="L339" s="234"/>
      <c r="M339" s="234"/>
      <c r="N339" s="234"/>
      <c r="O339" s="234"/>
      <c r="P339" s="234"/>
      <c r="Q339" s="234"/>
      <c r="R339" s="234"/>
      <c r="S339" s="234"/>
      <c r="T339" s="234"/>
      <c r="U339" s="234"/>
      <c r="V339" s="234"/>
      <c r="W339" s="234"/>
      <c r="X339" s="234"/>
      <c r="Y339" s="234"/>
      <c r="Z339" s="234"/>
    </row>
    <row r="340" ht="13.5" customHeight="1">
      <c r="A340" s="234"/>
      <c r="B340" s="234"/>
      <c r="C340" s="234"/>
      <c r="D340" s="234"/>
      <c r="E340" s="234"/>
      <c r="F340" s="234"/>
      <c r="G340" s="234"/>
      <c r="H340" s="234"/>
      <c r="I340" s="234"/>
      <c r="J340" s="234"/>
      <c r="K340" s="234"/>
      <c r="L340" s="234"/>
      <c r="M340" s="234"/>
      <c r="N340" s="234"/>
      <c r="O340" s="234"/>
      <c r="P340" s="234"/>
      <c r="Q340" s="234"/>
      <c r="R340" s="234"/>
      <c r="S340" s="234"/>
      <c r="T340" s="234"/>
      <c r="U340" s="234"/>
      <c r="V340" s="234"/>
      <c r="W340" s="234"/>
      <c r="X340" s="234"/>
      <c r="Y340" s="234"/>
      <c r="Z340" s="234"/>
    </row>
    <row r="341" ht="13.5" customHeight="1">
      <c r="A341" s="234"/>
      <c r="B341" s="234"/>
      <c r="C341" s="234"/>
      <c r="D341" s="234"/>
      <c r="E341" s="234"/>
      <c r="F341" s="234"/>
      <c r="G341" s="234"/>
      <c r="H341" s="234"/>
      <c r="I341" s="234"/>
      <c r="J341" s="234"/>
      <c r="K341" s="234"/>
      <c r="L341" s="234"/>
      <c r="M341" s="234"/>
      <c r="N341" s="234"/>
      <c r="O341" s="234"/>
      <c r="P341" s="234"/>
      <c r="Q341" s="234"/>
      <c r="R341" s="234"/>
      <c r="S341" s="234"/>
      <c r="T341" s="234"/>
      <c r="U341" s="234"/>
      <c r="V341" s="234"/>
      <c r="W341" s="234"/>
      <c r="X341" s="234"/>
      <c r="Y341" s="234"/>
      <c r="Z341" s="234"/>
    </row>
    <row r="342" ht="13.5" customHeight="1">
      <c r="A342" s="234"/>
      <c r="B342" s="234"/>
      <c r="C342" s="234"/>
      <c r="D342" s="234"/>
      <c r="E342" s="234"/>
      <c r="F342" s="234"/>
      <c r="G342" s="234"/>
      <c r="H342" s="234"/>
      <c r="I342" s="234"/>
      <c r="J342" s="234"/>
      <c r="K342" s="234"/>
      <c r="L342" s="234"/>
      <c r="M342" s="234"/>
      <c r="N342" s="234"/>
      <c r="O342" s="234"/>
      <c r="P342" s="234"/>
      <c r="Q342" s="234"/>
      <c r="R342" s="234"/>
      <c r="S342" s="234"/>
      <c r="T342" s="234"/>
      <c r="U342" s="234"/>
      <c r="V342" s="234"/>
      <c r="W342" s="234"/>
      <c r="X342" s="234"/>
      <c r="Y342" s="234"/>
      <c r="Z342" s="234"/>
    </row>
    <row r="343" ht="13.5" customHeight="1">
      <c r="A343" s="234"/>
      <c r="B343" s="234"/>
      <c r="C343" s="234"/>
      <c r="D343" s="234"/>
      <c r="E343" s="234"/>
      <c r="F343" s="234"/>
      <c r="G343" s="234"/>
      <c r="H343" s="234"/>
      <c r="I343" s="234"/>
      <c r="J343" s="234"/>
      <c r="K343" s="234"/>
      <c r="L343" s="234"/>
      <c r="M343" s="234"/>
      <c r="N343" s="234"/>
      <c r="O343" s="234"/>
      <c r="P343" s="234"/>
      <c r="Q343" s="234"/>
      <c r="R343" s="234"/>
      <c r="S343" s="234"/>
      <c r="T343" s="234"/>
      <c r="U343" s="234"/>
      <c r="V343" s="234"/>
      <c r="W343" s="234"/>
      <c r="X343" s="234"/>
      <c r="Y343" s="234"/>
      <c r="Z343" s="234"/>
    </row>
    <row r="344" ht="13.5" customHeight="1">
      <c r="A344" s="234"/>
      <c r="B344" s="234"/>
      <c r="C344" s="234"/>
      <c r="D344" s="234"/>
      <c r="E344" s="234"/>
      <c r="F344" s="234"/>
      <c r="G344" s="234"/>
      <c r="H344" s="234"/>
      <c r="I344" s="234"/>
      <c r="J344" s="234"/>
      <c r="K344" s="234"/>
      <c r="L344" s="234"/>
      <c r="M344" s="234"/>
      <c r="N344" s="234"/>
      <c r="O344" s="234"/>
      <c r="P344" s="234"/>
      <c r="Q344" s="234"/>
      <c r="R344" s="234"/>
      <c r="S344" s="234"/>
      <c r="T344" s="234"/>
      <c r="U344" s="234"/>
      <c r="V344" s="234"/>
      <c r="W344" s="234"/>
      <c r="X344" s="234"/>
      <c r="Y344" s="234"/>
      <c r="Z344" s="234"/>
    </row>
    <row r="345" ht="13.5" customHeight="1">
      <c r="A345" s="234"/>
      <c r="B345" s="234"/>
      <c r="C345" s="234"/>
      <c r="D345" s="234"/>
      <c r="E345" s="234"/>
      <c r="F345" s="234"/>
      <c r="G345" s="234"/>
      <c r="H345" s="234"/>
      <c r="I345" s="234"/>
      <c r="J345" s="234"/>
      <c r="K345" s="234"/>
      <c r="L345" s="234"/>
      <c r="M345" s="234"/>
      <c r="N345" s="234"/>
      <c r="O345" s="234"/>
      <c r="P345" s="234"/>
      <c r="Q345" s="234"/>
      <c r="R345" s="234"/>
      <c r="S345" s="234"/>
      <c r="T345" s="234"/>
      <c r="U345" s="234"/>
      <c r="V345" s="234"/>
      <c r="W345" s="234"/>
      <c r="X345" s="234"/>
      <c r="Y345" s="234"/>
      <c r="Z345" s="234"/>
    </row>
    <row r="346" ht="13.5" customHeight="1">
      <c r="A346" s="234"/>
      <c r="B346" s="234"/>
      <c r="C346" s="234"/>
      <c r="D346" s="234"/>
      <c r="E346" s="234"/>
      <c r="F346" s="234"/>
      <c r="G346" s="234"/>
      <c r="H346" s="234"/>
      <c r="I346" s="234"/>
      <c r="J346" s="234"/>
      <c r="K346" s="234"/>
      <c r="L346" s="234"/>
      <c r="M346" s="234"/>
      <c r="N346" s="234"/>
      <c r="O346" s="234"/>
      <c r="P346" s="234"/>
      <c r="Q346" s="234"/>
      <c r="R346" s="234"/>
      <c r="S346" s="234"/>
      <c r="T346" s="234"/>
      <c r="U346" s="234"/>
      <c r="V346" s="234"/>
      <c r="W346" s="234"/>
      <c r="X346" s="234"/>
      <c r="Y346" s="234"/>
      <c r="Z346" s="234"/>
    </row>
    <row r="347" ht="13.5" customHeight="1">
      <c r="A347" s="234"/>
      <c r="B347" s="234"/>
      <c r="C347" s="234"/>
      <c r="D347" s="234"/>
      <c r="E347" s="234"/>
      <c r="F347" s="234"/>
      <c r="G347" s="234"/>
      <c r="H347" s="234"/>
      <c r="I347" s="234"/>
      <c r="J347" s="234"/>
      <c r="K347" s="234"/>
      <c r="L347" s="234"/>
      <c r="M347" s="234"/>
      <c r="N347" s="234"/>
      <c r="O347" s="234"/>
      <c r="P347" s="234"/>
      <c r="Q347" s="234"/>
      <c r="R347" s="234"/>
      <c r="S347" s="234"/>
      <c r="T347" s="234"/>
      <c r="U347" s="234"/>
      <c r="V347" s="234"/>
      <c r="W347" s="234"/>
      <c r="X347" s="234"/>
      <c r="Y347" s="234"/>
      <c r="Z347" s="234"/>
    </row>
    <row r="348" ht="13.5" customHeight="1">
      <c r="A348" s="234"/>
      <c r="B348" s="234"/>
      <c r="C348" s="234"/>
      <c r="D348" s="234"/>
      <c r="E348" s="234"/>
      <c r="F348" s="234"/>
      <c r="G348" s="234"/>
      <c r="H348" s="234"/>
      <c r="I348" s="234"/>
      <c r="J348" s="234"/>
      <c r="K348" s="234"/>
      <c r="L348" s="234"/>
      <c r="M348" s="234"/>
      <c r="N348" s="234"/>
      <c r="O348" s="234"/>
      <c r="P348" s="234"/>
      <c r="Q348" s="234"/>
      <c r="R348" s="234"/>
      <c r="S348" s="234"/>
      <c r="T348" s="234"/>
      <c r="U348" s="234"/>
      <c r="V348" s="234"/>
      <c r="W348" s="234"/>
      <c r="X348" s="234"/>
      <c r="Y348" s="234"/>
      <c r="Z348" s="234"/>
    </row>
    <row r="349" ht="13.5" customHeight="1">
      <c r="A349" s="234"/>
      <c r="B349" s="234"/>
      <c r="C349" s="234"/>
      <c r="D349" s="234"/>
      <c r="E349" s="234"/>
      <c r="F349" s="234"/>
      <c r="G349" s="234"/>
      <c r="H349" s="234"/>
      <c r="I349" s="234"/>
      <c r="J349" s="234"/>
      <c r="K349" s="234"/>
      <c r="L349" s="234"/>
      <c r="M349" s="234"/>
      <c r="N349" s="234"/>
      <c r="O349" s="234"/>
      <c r="P349" s="234"/>
      <c r="Q349" s="234"/>
      <c r="R349" s="234"/>
      <c r="S349" s="234"/>
      <c r="T349" s="234"/>
      <c r="U349" s="234"/>
      <c r="V349" s="234"/>
      <c r="W349" s="234"/>
      <c r="X349" s="234"/>
      <c r="Y349" s="234"/>
      <c r="Z349" s="234"/>
    </row>
    <row r="350" ht="13.5" customHeight="1">
      <c r="A350" s="234"/>
      <c r="B350" s="234"/>
      <c r="C350" s="234"/>
      <c r="D350" s="234"/>
      <c r="E350" s="234"/>
      <c r="F350" s="234"/>
      <c r="G350" s="234"/>
      <c r="H350" s="234"/>
      <c r="I350" s="234"/>
      <c r="J350" s="234"/>
      <c r="K350" s="234"/>
      <c r="L350" s="234"/>
      <c r="M350" s="234"/>
      <c r="N350" s="234"/>
      <c r="O350" s="234"/>
      <c r="P350" s="234"/>
      <c r="Q350" s="234"/>
      <c r="R350" s="234"/>
      <c r="S350" s="234"/>
      <c r="T350" s="234"/>
      <c r="U350" s="234"/>
      <c r="V350" s="234"/>
      <c r="W350" s="234"/>
      <c r="X350" s="234"/>
      <c r="Y350" s="234"/>
      <c r="Z350" s="234"/>
    </row>
    <row r="351" ht="13.5" customHeight="1">
      <c r="A351" s="234"/>
      <c r="B351" s="234"/>
      <c r="C351" s="234"/>
      <c r="D351" s="234"/>
      <c r="E351" s="234"/>
      <c r="F351" s="234"/>
      <c r="G351" s="234"/>
      <c r="H351" s="234"/>
      <c r="I351" s="234"/>
      <c r="J351" s="234"/>
      <c r="K351" s="234"/>
      <c r="L351" s="234"/>
      <c r="M351" s="234"/>
      <c r="N351" s="234"/>
      <c r="O351" s="234"/>
      <c r="P351" s="234"/>
      <c r="Q351" s="234"/>
      <c r="R351" s="234"/>
      <c r="S351" s="234"/>
      <c r="T351" s="234"/>
      <c r="U351" s="234"/>
      <c r="V351" s="234"/>
      <c r="W351" s="234"/>
      <c r="X351" s="234"/>
      <c r="Y351" s="234"/>
      <c r="Z351" s="234"/>
    </row>
    <row r="352" ht="13.5" customHeight="1">
      <c r="A352" s="234"/>
      <c r="B352" s="234"/>
      <c r="C352" s="234"/>
      <c r="D352" s="234"/>
      <c r="E352" s="234"/>
      <c r="F352" s="234"/>
      <c r="G352" s="234"/>
      <c r="H352" s="234"/>
      <c r="I352" s="234"/>
      <c r="J352" s="234"/>
      <c r="K352" s="234"/>
      <c r="L352" s="234"/>
      <c r="M352" s="234"/>
      <c r="N352" s="234"/>
      <c r="O352" s="234"/>
      <c r="P352" s="234"/>
      <c r="Q352" s="234"/>
      <c r="R352" s="234"/>
      <c r="S352" s="234"/>
      <c r="T352" s="234"/>
      <c r="U352" s="234"/>
      <c r="V352" s="234"/>
      <c r="W352" s="234"/>
      <c r="X352" s="234"/>
      <c r="Y352" s="234"/>
      <c r="Z352" s="234"/>
    </row>
    <row r="353" ht="13.5" customHeight="1">
      <c r="A353" s="234"/>
      <c r="B353" s="234"/>
      <c r="C353" s="234"/>
      <c r="D353" s="234"/>
      <c r="E353" s="234"/>
      <c r="F353" s="234"/>
      <c r="G353" s="234"/>
      <c r="H353" s="234"/>
      <c r="I353" s="234"/>
      <c r="J353" s="234"/>
      <c r="K353" s="234"/>
      <c r="L353" s="234"/>
      <c r="M353" s="234"/>
      <c r="N353" s="234"/>
      <c r="O353" s="234"/>
      <c r="P353" s="234"/>
      <c r="Q353" s="234"/>
      <c r="R353" s="234"/>
      <c r="S353" s="234"/>
      <c r="T353" s="234"/>
      <c r="U353" s="234"/>
      <c r="V353" s="234"/>
      <c r="W353" s="234"/>
      <c r="X353" s="234"/>
      <c r="Y353" s="234"/>
      <c r="Z353" s="234"/>
    </row>
    <row r="354" ht="13.5" customHeight="1">
      <c r="A354" s="234"/>
      <c r="B354" s="234"/>
      <c r="C354" s="234"/>
      <c r="D354" s="234"/>
      <c r="E354" s="234"/>
      <c r="F354" s="234"/>
      <c r="G354" s="234"/>
      <c r="H354" s="234"/>
      <c r="I354" s="234"/>
      <c r="J354" s="234"/>
      <c r="K354" s="234"/>
      <c r="L354" s="234"/>
      <c r="M354" s="234"/>
      <c r="N354" s="234"/>
      <c r="O354" s="234"/>
      <c r="P354" s="234"/>
      <c r="Q354" s="234"/>
      <c r="R354" s="234"/>
      <c r="S354" s="234"/>
      <c r="T354" s="234"/>
      <c r="U354" s="234"/>
      <c r="V354" s="234"/>
      <c r="W354" s="234"/>
      <c r="X354" s="234"/>
      <c r="Y354" s="234"/>
      <c r="Z354" s="234"/>
    </row>
    <row r="355" ht="13.5" customHeight="1">
      <c r="A355" s="234"/>
      <c r="B355" s="234"/>
      <c r="C355" s="234"/>
      <c r="D355" s="234"/>
      <c r="E355" s="234"/>
      <c r="F355" s="234"/>
      <c r="G355" s="234"/>
      <c r="H355" s="234"/>
      <c r="I355" s="234"/>
      <c r="J355" s="234"/>
      <c r="K355" s="234"/>
      <c r="L355" s="234"/>
      <c r="M355" s="234"/>
      <c r="N355" s="234"/>
      <c r="O355" s="234"/>
      <c r="P355" s="234"/>
      <c r="Q355" s="234"/>
      <c r="R355" s="234"/>
      <c r="S355" s="234"/>
      <c r="T355" s="234"/>
      <c r="U355" s="234"/>
      <c r="V355" s="234"/>
      <c r="W355" s="234"/>
      <c r="X355" s="234"/>
      <c r="Y355" s="234"/>
      <c r="Z355" s="234"/>
    </row>
    <row r="356" ht="13.5" customHeight="1">
      <c r="A356" s="234"/>
      <c r="B356" s="234"/>
      <c r="C356" s="234"/>
      <c r="D356" s="234"/>
      <c r="E356" s="234"/>
      <c r="F356" s="234"/>
      <c r="G356" s="234"/>
      <c r="H356" s="234"/>
      <c r="I356" s="234"/>
      <c r="J356" s="234"/>
      <c r="K356" s="234"/>
      <c r="L356" s="234"/>
      <c r="M356" s="234"/>
      <c r="N356" s="234"/>
      <c r="O356" s="234"/>
      <c r="P356" s="234"/>
      <c r="Q356" s="234"/>
      <c r="R356" s="234"/>
      <c r="S356" s="234"/>
      <c r="T356" s="234"/>
      <c r="U356" s="234"/>
      <c r="V356" s="234"/>
      <c r="W356" s="234"/>
      <c r="X356" s="234"/>
      <c r="Y356" s="234"/>
      <c r="Z356" s="234"/>
    </row>
    <row r="357" ht="13.5" customHeight="1">
      <c r="A357" s="234"/>
      <c r="B357" s="234"/>
      <c r="C357" s="234"/>
      <c r="D357" s="234"/>
      <c r="E357" s="234"/>
      <c r="F357" s="234"/>
      <c r="G357" s="234"/>
      <c r="H357" s="234"/>
      <c r="I357" s="234"/>
      <c r="J357" s="234"/>
      <c r="K357" s="234"/>
      <c r="L357" s="234"/>
      <c r="M357" s="234"/>
      <c r="N357" s="234"/>
      <c r="O357" s="234"/>
      <c r="P357" s="234"/>
      <c r="Q357" s="234"/>
      <c r="R357" s="234"/>
      <c r="S357" s="234"/>
      <c r="T357" s="234"/>
      <c r="U357" s="234"/>
      <c r="V357" s="234"/>
      <c r="W357" s="234"/>
      <c r="X357" s="234"/>
      <c r="Y357" s="234"/>
      <c r="Z357" s="234"/>
    </row>
    <row r="358" ht="13.5" customHeight="1">
      <c r="A358" s="234"/>
      <c r="B358" s="234"/>
      <c r="C358" s="234"/>
      <c r="D358" s="234"/>
      <c r="E358" s="234"/>
      <c r="F358" s="234"/>
      <c r="G358" s="234"/>
      <c r="H358" s="234"/>
      <c r="I358" s="234"/>
      <c r="J358" s="234"/>
      <c r="K358" s="234"/>
      <c r="L358" s="234"/>
      <c r="M358" s="234"/>
      <c r="N358" s="234"/>
      <c r="O358" s="234"/>
      <c r="P358" s="234"/>
      <c r="Q358" s="234"/>
      <c r="R358" s="234"/>
      <c r="S358" s="234"/>
      <c r="T358" s="234"/>
      <c r="U358" s="234"/>
      <c r="V358" s="234"/>
      <c r="W358" s="234"/>
      <c r="X358" s="234"/>
      <c r="Y358" s="234"/>
      <c r="Z358" s="234"/>
    </row>
    <row r="359" ht="13.5" customHeight="1">
      <c r="A359" s="234"/>
      <c r="B359" s="234"/>
      <c r="C359" s="234"/>
      <c r="D359" s="234"/>
      <c r="E359" s="234"/>
      <c r="F359" s="234"/>
      <c r="G359" s="234"/>
      <c r="H359" s="234"/>
      <c r="I359" s="234"/>
      <c r="J359" s="234"/>
      <c r="K359" s="234"/>
      <c r="L359" s="234"/>
      <c r="M359" s="234"/>
      <c r="N359" s="234"/>
      <c r="O359" s="234"/>
      <c r="P359" s="234"/>
      <c r="Q359" s="234"/>
      <c r="R359" s="234"/>
      <c r="S359" s="234"/>
      <c r="T359" s="234"/>
      <c r="U359" s="234"/>
      <c r="V359" s="234"/>
      <c r="W359" s="234"/>
      <c r="X359" s="234"/>
      <c r="Y359" s="234"/>
      <c r="Z359" s="234"/>
    </row>
    <row r="360" ht="13.5" customHeight="1">
      <c r="A360" s="234"/>
      <c r="B360" s="234"/>
      <c r="C360" s="234"/>
      <c r="D360" s="234"/>
      <c r="E360" s="234"/>
      <c r="F360" s="234"/>
      <c r="G360" s="234"/>
      <c r="H360" s="234"/>
      <c r="I360" s="234"/>
      <c r="J360" s="234"/>
      <c r="K360" s="234"/>
      <c r="L360" s="234"/>
      <c r="M360" s="234"/>
      <c r="N360" s="234"/>
      <c r="O360" s="234"/>
      <c r="P360" s="234"/>
      <c r="Q360" s="234"/>
      <c r="R360" s="234"/>
      <c r="S360" s="234"/>
      <c r="T360" s="234"/>
      <c r="U360" s="234"/>
      <c r="V360" s="234"/>
      <c r="W360" s="234"/>
      <c r="X360" s="234"/>
      <c r="Y360" s="234"/>
      <c r="Z360" s="234"/>
    </row>
    <row r="361" ht="13.5" customHeight="1">
      <c r="A361" s="234"/>
      <c r="B361" s="234"/>
      <c r="C361" s="234"/>
      <c r="D361" s="234"/>
      <c r="E361" s="234"/>
      <c r="F361" s="234"/>
      <c r="G361" s="234"/>
      <c r="H361" s="234"/>
      <c r="I361" s="234"/>
      <c r="J361" s="234"/>
      <c r="K361" s="234"/>
      <c r="L361" s="234"/>
      <c r="M361" s="234"/>
      <c r="N361" s="234"/>
      <c r="O361" s="234"/>
      <c r="P361" s="234"/>
      <c r="Q361" s="234"/>
      <c r="R361" s="234"/>
      <c r="S361" s="234"/>
      <c r="T361" s="234"/>
      <c r="U361" s="234"/>
      <c r="V361" s="234"/>
      <c r="W361" s="234"/>
      <c r="X361" s="234"/>
      <c r="Y361" s="234"/>
      <c r="Z361" s="234"/>
    </row>
    <row r="362" ht="13.5" customHeight="1">
      <c r="A362" s="234"/>
      <c r="B362" s="234"/>
      <c r="C362" s="234"/>
      <c r="D362" s="234"/>
      <c r="E362" s="234"/>
      <c r="F362" s="234"/>
      <c r="G362" s="234"/>
      <c r="H362" s="234"/>
      <c r="I362" s="234"/>
      <c r="J362" s="234"/>
      <c r="K362" s="234"/>
      <c r="L362" s="234"/>
      <c r="M362" s="234"/>
      <c r="N362" s="234"/>
      <c r="O362" s="234"/>
      <c r="P362" s="234"/>
      <c r="Q362" s="234"/>
      <c r="R362" s="234"/>
      <c r="S362" s="234"/>
      <c r="T362" s="234"/>
      <c r="U362" s="234"/>
      <c r="V362" s="234"/>
      <c r="W362" s="234"/>
      <c r="X362" s="234"/>
      <c r="Y362" s="234"/>
      <c r="Z362" s="234"/>
    </row>
    <row r="363" ht="13.5" customHeight="1">
      <c r="A363" s="234"/>
      <c r="B363" s="234"/>
      <c r="C363" s="234"/>
      <c r="D363" s="234"/>
      <c r="E363" s="234"/>
      <c r="F363" s="234"/>
      <c r="G363" s="234"/>
      <c r="H363" s="234"/>
      <c r="I363" s="234"/>
      <c r="J363" s="234"/>
      <c r="K363" s="234"/>
      <c r="L363" s="234"/>
      <c r="M363" s="234"/>
      <c r="N363" s="234"/>
      <c r="O363" s="234"/>
      <c r="P363" s="234"/>
      <c r="Q363" s="234"/>
      <c r="R363" s="234"/>
      <c r="S363" s="234"/>
      <c r="T363" s="234"/>
      <c r="U363" s="234"/>
      <c r="V363" s="234"/>
      <c r="W363" s="234"/>
      <c r="X363" s="234"/>
      <c r="Y363" s="234"/>
      <c r="Z363" s="234"/>
    </row>
    <row r="364" ht="13.5" customHeight="1">
      <c r="A364" s="234"/>
      <c r="B364" s="234"/>
      <c r="C364" s="234"/>
      <c r="D364" s="234"/>
      <c r="E364" s="234"/>
      <c r="F364" s="234"/>
      <c r="G364" s="234"/>
      <c r="H364" s="234"/>
      <c r="I364" s="234"/>
      <c r="J364" s="234"/>
      <c r="K364" s="234"/>
      <c r="L364" s="234"/>
      <c r="M364" s="234"/>
      <c r="N364" s="234"/>
      <c r="O364" s="234"/>
      <c r="P364" s="234"/>
      <c r="Q364" s="234"/>
      <c r="R364" s="234"/>
      <c r="S364" s="234"/>
      <c r="T364" s="234"/>
      <c r="U364" s="234"/>
      <c r="V364" s="234"/>
      <c r="W364" s="234"/>
      <c r="X364" s="234"/>
      <c r="Y364" s="234"/>
      <c r="Z364" s="234"/>
    </row>
    <row r="365" ht="13.5" customHeight="1">
      <c r="A365" s="234"/>
      <c r="B365" s="234"/>
      <c r="C365" s="234"/>
      <c r="D365" s="234"/>
      <c r="E365" s="234"/>
      <c r="F365" s="234"/>
      <c r="G365" s="234"/>
      <c r="H365" s="234"/>
      <c r="I365" s="234"/>
      <c r="J365" s="234"/>
      <c r="K365" s="234"/>
      <c r="L365" s="234"/>
      <c r="M365" s="234"/>
      <c r="N365" s="234"/>
      <c r="O365" s="234"/>
      <c r="P365" s="234"/>
      <c r="Q365" s="234"/>
      <c r="R365" s="234"/>
      <c r="S365" s="234"/>
      <c r="T365" s="234"/>
      <c r="U365" s="234"/>
      <c r="V365" s="234"/>
      <c r="W365" s="234"/>
      <c r="X365" s="234"/>
      <c r="Y365" s="234"/>
      <c r="Z365" s="234"/>
    </row>
    <row r="366" ht="13.5" customHeight="1">
      <c r="A366" s="234"/>
      <c r="B366" s="234"/>
      <c r="C366" s="234"/>
      <c r="D366" s="234"/>
      <c r="E366" s="234"/>
      <c r="F366" s="234"/>
      <c r="G366" s="234"/>
      <c r="H366" s="234"/>
      <c r="I366" s="234"/>
      <c r="J366" s="234"/>
      <c r="K366" s="234"/>
      <c r="L366" s="234"/>
      <c r="M366" s="234"/>
      <c r="N366" s="234"/>
      <c r="O366" s="234"/>
      <c r="P366" s="234"/>
      <c r="Q366" s="234"/>
      <c r="R366" s="234"/>
      <c r="S366" s="234"/>
      <c r="T366" s="234"/>
      <c r="U366" s="234"/>
      <c r="V366" s="234"/>
      <c r="W366" s="234"/>
      <c r="X366" s="234"/>
      <c r="Y366" s="234"/>
      <c r="Z366" s="234"/>
    </row>
    <row r="367" ht="13.5" customHeight="1">
      <c r="A367" s="234"/>
      <c r="B367" s="234"/>
      <c r="C367" s="234"/>
      <c r="D367" s="234"/>
      <c r="E367" s="234"/>
      <c r="F367" s="234"/>
      <c r="G367" s="234"/>
      <c r="H367" s="234"/>
      <c r="I367" s="234"/>
      <c r="J367" s="234"/>
      <c r="K367" s="234"/>
      <c r="L367" s="234"/>
      <c r="M367" s="234"/>
      <c r="N367" s="234"/>
      <c r="O367" s="234"/>
      <c r="P367" s="234"/>
      <c r="Q367" s="234"/>
      <c r="R367" s="234"/>
      <c r="S367" s="234"/>
      <c r="T367" s="234"/>
      <c r="U367" s="234"/>
      <c r="V367" s="234"/>
      <c r="W367" s="234"/>
      <c r="X367" s="234"/>
      <c r="Y367" s="234"/>
      <c r="Z367" s="234"/>
    </row>
    <row r="368" ht="13.5" customHeight="1">
      <c r="A368" s="234"/>
      <c r="B368" s="234"/>
      <c r="C368" s="234"/>
      <c r="D368" s="234"/>
      <c r="E368" s="234"/>
      <c r="F368" s="234"/>
      <c r="G368" s="234"/>
      <c r="H368" s="234"/>
      <c r="I368" s="234"/>
      <c r="J368" s="234"/>
      <c r="K368" s="234"/>
      <c r="L368" s="234"/>
      <c r="M368" s="234"/>
      <c r="N368" s="234"/>
      <c r="O368" s="234"/>
      <c r="P368" s="234"/>
      <c r="Q368" s="234"/>
      <c r="R368" s="234"/>
      <c r="S368" s="234"/>
      <c r="T368" s="234"/>
      <c r="U368" s="234"/>
      <c r="V368" s="234"/>
      <c r="W368" s="234"/>
      <c r="X368" s="234"/>
      <c r="Y368" s="234"/>
      <c r="Z368" s="234"/>
    </row>
    <row r="369" ht="13.5" customHeight="1">
      <c r="A369" s="234"/>
      <c r="B369" s="234"/>
      <c r="C369" s="234"/>
      <c r="D369" s="234"/>
      <c r="E369" s="234"/>
      <c r="F369" s="234"/>
      <c r="G369" s="234"/>
      <c r="H369" s="234"/>
      <c r="I369" s="234"/>
      <c r="J369" s="234"/>
      <c r="K369" s="234"/>
      <c r="L369" s="234"/>
      <c r="M369" s="234"/>
      <c r="N369" s="234"/>
      <c r="O369" s="234"/>
      <c r="P369" s="234"/>
      <c r="Q369" s="234"/>
      <c r="R369" s="234"/>
      <c r="S369" s="234"/>
      <c r="T369" s="234"/>
      <c r="U369" s="234"/>
      <c r="V369" s="234"/>
      <c r="W369" s="234"/>
      <c r="X369" s="234"/>
      <c r="Y369" s="234"/>
      <c r="Z369" s="234"/>
    </row>
    <row r="370" ht="13.5" customHeight="1">
      <c r="A370" s="234"/>
      <c r="B370" s="234"/>
      <c r="C370" s="234"/>
      <c r="D370" s="234"/>
      <c r="E370" s="234"/>
      <c r="F370" s="234"/>
      <c r="G370" s="234"/>
      <c r="H370" s="234"/>
      <c r="I370" s="234"/>
      <c r="J370" s="234"/>
      <c r="K370" s="234"/>
      <c r="L370" s="234"/>
      <c r="M370" s="234"/>
      <c r="N370" s="234"/>
      <c r="O370" s="234"/>
      <c r="P370" s="234"/>
      <c r="Q370" s="234"/>
      <c r="R370" s="234"/>
      <c r="S370" s="234"/>
      <c r="T370" s="234"/>
      <c r="U370" s="234"/>
      <c r="V370" s="234"/>
      <c r="W370" s="234"/>
      <c r="X370" s="234"/>
      <c r="Y370" s="234"/>
      <c r="Z370" s="234"/>
    </row>
    <row r="371" ht="13.5" customHeight="1">
      <c r="A371" s="234"/>
      <c r="B371" s="234"/>
      <c r="C371" s="234"/>
      <c r="D371" s="234"/>
      <c r="E371" s="234"/>
      <c r="F371" s="234"/>
      <c r="G371" s="234"/>
      <c r="H371" s="234"/>
      <c r="I371" s="234"/>
      <c r="J371" s="234"/>
      <c r="K371" s="234"/>
      <c r="L371" s="234"/>
      <c r="M371" s="234"/>
      <c r="N371" s="234"/>
      <c r="O371" s="234"/>
      <c r="P371" s="234"/>
      <c r="Q371" s="234"/>
      <c r="R371" s="234"/>
      <c r="S371" s="234"/>
      <c r="T371" s="234"/>
      <c r="U371" s="234"/>
      <c r="V371" s="234"/>
      <c r="W371" s="234"/>
      <c r="X371" s="234"/>
      <c r="Y371" s="234"/>
      <c r="Z371" s="234"/>
    </row>
    <row r="372" ht="13.5" customHeight="1">
      <c r="A372" s="234"/>
      <c r="B372" s="234"/>
      <c r="C372" s="234"/>
      <c r="D372" s="234"/>
      <c r="E372" s="234"/>
      <c r="F372" s="234"/>
      <c r="G372" s="234"/>
      <c r="H372" s="234"/>
      <c r="I372" s="234"/>
      <c r="J372" s="234"/>
      <c r="K372" s="234"/>
      <c r="L372" s="234"/>
      <c r="M372" s="234"/>
      <c r="N372" s="234"/>
      <c r="O372" s="234"/>
      <c r="P372" s="234"/>
      <c r="Q372" s="234"/>
      <c r="R372" s="234"/>
      <c r="S372" s="234"/>
      <c r="T372" s="234"/>
      <c r="U372" s="234"/>
      <c r="V372" s="234"/>
      <c r="W372" s="234"/>
      <c r="X372" s="234"/>
      <c r="Y372" s="234"/>
      <c r="Z372" s="234"/>
    </row>
    <row r="373" ht="13.5" customHeight="1">
      <c r="A373" s="234"/>
      <c r="B373" s="234"/>
      <c r="C373" s="234"/>
      <c r="D373" s="234"/>
      <c r="E373" s="234"/>
      <c r="F373" s="234"/>
      <c r="G373" s="234"/>
      <c r="H373" s="234"/>
      <c r="I373" s="234"/>
      <c r="J373" s="234"/>
      <c r="K373" s="234"/>
      <c r="L373" s="234"/>
      <c r="M373" s="234"/>
      <c r="N373" s="234"/>
      <c r="O373" s="234"/>
      <c r="P373" s="234"/>
      <c r="Q373" s="234"/>
      <c r="R373" s="234"/>
      <c r="S373" s="234"/>
      <c r="T373" s="234"/>
      <c r="U373" s="234"/>
      <c r="V373" s="234"/>
      <c r="W373" s="234"/>
      <c r="X373" s="234"/>
      <c r="Y373" s="234"/>
      <c r="Z373" s="234"/>
    </row>
    <row r="374" ht="13.5" customHeight="1">
      <c r="A374" s="234"/>
      <c r="B374" s="234"/>
      <c r="C374" s="234"/>
      <c r="D374" s="234"/>
      <c r="E374" s="234"/>
      <c r="F374" s="234"/>
      <c r="G374" s="234"/>
      <c r="H374" s="234"/>
      <c r="I374" s="234"/>
      <c r="J374" s="234"/>
      <c r="K374" s="234"/>
      <c r="L374" s="234"/>
      <c r="M374" s="234"/>
      <c r="N374" s="234"/>
      <c r="O374" s="234"/>
      <c r="P374" s="234"/>
      <c r="Q374" s="234"/>
      <c r="R374" s="234"/>
      <c r="S374" s="234"/>
      <c r="T374" s="234"/>
      <c r="U374" s="234"/>
      <c r="V374" s="234"/>
      <c r="W374" s="234"/>
      <c r="X374" s="234"/>
      <c r="Y374" s="234"/>
      <c r="Z374" s="234"/>
    </row>
    <row r="375" ht="13.5" customHeight="1">
      <c r="A375" s="234"/>
      <c r="B375" s="234"/>
      <c r="C375" s="234"/>
      <c r="D375" s="234"/>
      <c r="E375" s="234"/>
      <c r="F375" s="234"/>
      <c r="G375" s="234"/>
      <c r="H375" s="234"/>
      <c r="I375" s="234"/>
      <c r="J375" s="234"/>
      <c r="K375" s="234"/>
      <c r="L375" s="234"/>
      <c r="M375" s="234"/>
      <c r="N375" s="234"/>
      <c r="O375" s="234"/>
      <c r="P375" s="234"/>
      <c r="Q375" s="234"/>
      <c r="R375" s="234"/>
      <c r="S375" s="234"/>
      <c r="T375" s="234"/>
      <c r="U375" s="234"/>
      <c r="V375" s="234"/>
      <c r="W375" s="234"/>
      <c r="X375" s="234"/>
      <c r="Y375" s="234"/>
      <c r="Z375" s="234"/>
    </row>
    <row r="376" ht="13.5" customHeight="1">
      <c r="A376" s="234"/>
      <c r="B376" s="234"/>
      <c r="C376" s="234"/>
      <c r="D376" s="234"/>
      <c r="E376" s="234"/>
      <c r="F376" s="234"/>
      <c r="G376" s="234"/>
      <c r="H376" s="234"/>
      <c r="I376" s="234"/>
      <c r="J376" s="234"/>
      <c r="K376" s="234"/>
      <c r="L376" s="234"/>
      <c r="M376" s="234"/>
      <c r="N376" s="234"/>
      <c r="O376" s="234"/>
      <c r="P376" s="234"/>
      <c r="Q376" s="234"/>
      <c r="R376" s="234"/>
      <c r="S376" s="234"/>
      <c r="T376" s="234"/>
      <c r="U376" s="234"/>
      <c r="V376" s="234"/>
      <c r="W376" s="234"/>
      <c r="X376" s="234"/>
      <c r="Y376" s="234"/>
      <c r="Z376" s="234"/>
    </row>
    <row r="377" ht="13.5" customHeight="1">
      <c r="A377" s="234"/>
      <c r="B377" s="234"/>
      <c r="C377" s="234"/>
      <c r="D377" s="234"/>
      <c r="E377" s="234"/>
      <c r="F377" s="234"/>
      <c r="G377" s="234"/>
      <c r="H377" s="234"/>
      <c r="I377" s="234"/>
      <c r="J377" s="234"/>
      <c r="K377" s="234"/>
      <c r="L377" s="234"/>
      <c r="M377" s="234"/>
      <c r="N377" s="234"/>
      <c r="O377" s="234"/>
      <c r="P377" s="234"/>
      <c r="Q377" s="234"/>
      <c r="R377" s="234"/>
      <c r="S377" s="234"/>
      <c r="T377" s="234"/>
      <c r="U377" s="234"/>
      <c r="V377" s="234"/>
      <c r="W377" s="234"/>
      <c r="X377" s="234"/>
      <c r="Y377" s="234"/>
      <c r="Z377" s="234"/>
    </row>
    <row r="378" ht="13.5" customHeight="1">
      <c r="A378" s="234"/>
      <c r="B378" s="234"/>
      <c r="C378" s="234"/>
      <c r="D378" s="234"/>
      <c r="E378" s="234"/>
      <c r="F378" s="234"/>
      <c r="G378" s="234"/>
      <c r="H378" s="234"/>
      <c r="I378" s="234"/>
      <c r="J378" s="234"/>
      <c r="K378" s="234"/>
      <c r="L378" s="234"/>
      <c r="M378" s="234"/>
      <c r="N378" s="234"/>
      <c r="O378" s="234"/>
      <c r="P378" s="234"/>
      <c r="Q378" s="234"/>
      <c r="R378" s="234"/>
      <c r="S378" s="234"/>
      <c r="T378" s="234"/>
      <c r="U378" s="234"/>
      <c r="V378" s="234"/>
      <c r="W378" s="234"/>
      <c r="X378" s="234"/>
      <c r="Y378" s="234"/>
      <c r="Z378" s="234"/>
    </row>
    <row r="379" ht="13.5" customHeight="1">
      <c r="A379" s="234"/>
      <c r="B379" s="234"/>
      <c r="C379" s="234"/>
      <c r="D379" s="234"/>
      <c r="E379" s="234"/>
      <c r="F379" s="234"/>
      <c r="G379" s="234"/>
      <c r="H379" s="234"/>
      <c r="I379" s="234"/>
      <c r="J379" s="234"/>
      <c r="K379" s="234"/>
      <c r="L379" s="234"/>
      <c r="M379" s="234"/>
      <c r="N379" s="234"/>
      <c r="O379" s="234"/>
      <c r="P379" s="234"/>
      <c r="Q379" s="234"/>
      <c r="R379" s="234"/>
      <c r="S379" s="234"/>
      <c r="T379" s="234"/>
      <c r="U379" s="234"/>
      <c r="V379" s="234"/>
      <c r="W379" s="234"/>
      <c r="X379" s="234"/>
      <c r="Y379" s="234"/>
      <c r="Z379" s="234"/>
    </row>
    <row r="380" ht="13.5" customHeight="1">
      <c r="A380" s="234"/>
      <c r="B380" s="234"/>
      <c r="C380" s="234"/>
      <c r="D380" s="234"/>
      <c r="E380" s="234"/>
      <c r="F380" s="234"/>
      <c r="G380" s="234"/>
      <c r="H380" s="234"/>
      <c r="I380" s="234"/>
      <c r="J380" s="234"/>
      <c r="K380" s="234"/>
      <c r="L380" s="234"/>
      <c r="M380" s="234"/>
      <c r="N380" s="234"/>
      <c r="O380" s="234"/>
      <c r="P380" s="234"/>
      <c r="Q380" s="234"/>
      <c r="R380" s="234"/>
      <c r="S380" s="234"/>
      <c r="T380" s="234"/>
      <c r="U380" s="234"/>
      <c r="V380" s="234"/>
      <c r="W380" s="234"/>
      <c r="X380" s="234"/>
      <c r="Y380" s="234"/>
      <c r="Z380" s="234"/>
    </row>
    <row r="381" ht="13.5" customHeight="1">
      <c r="A381" s="234"/>
      <c r="B381" s="234"/>
      <c r="C381" s="234"/>
      <c r="D381" s="234"/>
      <c r="E381" s="234"/>
      <c r="F381" s="234"/>
      <c r="G381" s="234"/>
      <c r="H381" s="234"/>
      <c r="I381" s="234"/>
      <c r="J381" s="234"/>
      <c r="K381" s="234"/>
      <c r="L381" s="234"/>
      <c r="M381" s="234"/>
      <c r="N381" s="234"/>
      <c r="O381" s="234"/>
      <c r="P381" s="234"/>
      <c r="Q381" s="234"/>
      <c r="R381" s="234"/>
      <c r="S381" s="234"/>
      <c r="T381" s="234"/>
      <c r="U381" s="234"/>
      <c r="V381" s="234"/>
      <c r="W381" s="234"/>
      <c r="X381" s="234"/>
      <c r="Y381" s="234"/>
      <c r="Z381" s="234"/>
    </row>
    <row r="382" ht="13.5" customHeight="1">
      <c r="A382" s="234"/>
      <c r="B382" s="234"/>
      <c r="C382" s="234"/>
      <c r="D382" s="234"/>
      <c r="E382" s="234"/>
      <c r="F382" s="234"/>
      <c r="G382" s="234"/>
      <c r="H382" s="234"/>
      <c r="I382" s="234"/>
      <c r="J382" s="234"/>
      <c r="K382" s="234"/>
      <c r="L382" s="234"/>
      <c r="M382" s="234"/>
      <c r="N382" s="234"/>
      <c r="O382" s="234"/>
      <c r="P382" s="234"/>
      <c r="Q382" s="234"/>
      <c r="R382" s="234"/>
      <c r="S382" s="234"/>
      <c r="T382" s="234"/>
      <c r="U382" s="234"/>
      <c r="V382" s="234"/>
      <c r="W382" s="234"/>
      <c r="X382" s="234"/>
      <c r="Y382" s="234"/>
      <c r="Z382" s="234"/>
    </row>
    <row r="383" ht="13.5" customHeight="1">
      <c r="A383" s="234"/>
      <c r="B383" s="234"/>
      <c r="C383" s="234"/>
      <c r="D383" s="234"/>
      <c r="E383" s="234"/>
      <c r="F383" s="234"/>
      <c r="G383" s="234"/>
      <c r="H383" s="234"/>
      <c r="I383" s="234"/>
      <c r="J383" s="234"/>
      <c r="K383" s="234"/>
      <c r="L383" s="234"/>
      <c r="M383" s="234"/>
      <c r="N383" s="234"/>
      <c r="O383" s="234"/>
      <c r="P383" s="234"/>
      <c r="Q383" s="234"/>
      <c r="R383" s="234"/>
      <c r="S383" s="234"/>
      <c r="T383" s="234"/>
      <c r="U383" s="234"/>
      <c r="V383" s="234"/>
      <c r="W383" s="234"/>
      <c r="X383" s="234"/>
      <c r="Y383" s="234"/>
      <c r="Z383" s="234"/>
    </row>
    <row r="384" ht="13.5" customHeight="1">
      <c r="A384" s="234"/>
      <c r="B384" s="234"/>
      <c r="C384" s="234"/>
      <c r="D384" s="234"/>
      <c r="E384" s="234"/>
      <c r="F384" s="234"/>
      <c r="G384" s="234"/>
      <c r="H384" s="234"/>
      <c r="I384" s="234"/>
      <c r="J384" s="234"/>
      <c r="K384" s="234"/>
      <c r="L384" s="234"/>
      <c r="M384" s="234"/>
      <c r="N384" s="234"/>
      <c r="O384" s="234"/>
      <c r="P384" s="234"/>
      <c r="Q384" s="234"/>
      <c r="R384" s="234"/>
      <c r="S384" s="234"/>
      <c r="T384" s="234"/>
      <c r="U384" s="234"/>
      <c r="V384" s="234"/>
      <c r="W384" s="234"/>
      <c r="X384" s="234"/>
      <c r="Y384" s="234"/>
      <c r="Z384" s="234"/>
    </row>
    <row r="385" ht="13.5" customHeight="1">
      <c r="A385" s="234"/>
      <c r="B385" s="234"/>
      <c r="C385" s="234"/>
      <c r="D385" s="234"/>
      <c r="E385" s="234"/>
      <c r="F385" s="234"/>
      <c r="G385" s="234"/>
      <c r="H385" s="234"/>
      <c r="I385" s="234"/>
      <c r="J385" s="234"/>
      <c r="K385" s="234"/>
      <c r="L385" s="234"/>
      <c r="M385" s="234"/>
      <c r="N385" s="234"/>
      <c r="O385" s="234"/>
      <c r="P385" s="234"/>
      <c r="Q385" s="234"/>
      <c r="R385" s="234"/>
      <c r="S385" s="234"/>
      <c r="T385" s="234"/>
      <c r="U385" s="234"/>
      <c r="V385" s="234"/>
      <c r="W385" s="234"/>
      <c r="X385" s="234"/>
      <c r="Y385" s="234"/>
      <c r="Z385" s="234"/>
    </row>
    <row r="386" ht="13.5" customHeight="1">
      <c r="A386" s="234"/>
      <c r="B386" s="234"/>
      <c r="C386" s="234"/>
      <c r="D386" s="234"/>
      <c r="E386" s="234"/>
      <c r="F386" s="234"/>
      <c r="G386" s="234"/>
      <c r="H386" s="234"/>
      <c r="I386" s="234"/>
      <c r="J386" s="234"/>
      <c r="K386" s="234"/>
      <c r="L386" s="234"/>
      <c r="M386" s="234"/>
      <c r="N386" s="234"/>
      <c r="O386" s="234"/>
      <c r="P386" s="234"/>
      <c r="Q386" s="234"/>
      <c r="R386" s="234"/>
      <c r="S386" s="234"/>
      <c r="T386" s="234"/>
      <c r="U386" s="234"/>
      <c r="V386" s="234"/>
      <c r="W386" s="234"/>
      <c r="X386" s="234"/>
      <c r="Y386" s="234"/>
      <c r="Z386" s="234"/>
    </row>
    <row r="387" ht="13.5" customHeight="1">
      <c r="A387" s="234"/>
      <c r="B387" s="234"/>
      <c r="C387" s="234"/>
      <c r="D387" s="234"/>
      <c r="E387" s="234"/>
      <c r="F387" s="234"/>
      <c r="G387" s="234"/>
      <c r="H387" s="234"/>
      <c r="I387" s="234"/>
      <c r="J387" s="234"/>
      <c r="K387" s="234"/>
      <c r="L387" s="234"/>
      <c r="M387" s="234"/>
      <c r="N387" s="234"/>
      <c r="O387" s="234"/>
      <c r="P387" s="234"/>
      <c r="Q387" s="234"/>
      <c r="R387" s="234"/>
      <c r="S387" s="234"/>
      <c r="T387" s="234"/>
      <c r="U387" s="234"/>
      <c r="V387" s="234"/>
      <c r="W387" s="234"/>
      <c r="X387" s="234"/>
      <c r="Y387" s="234"/>
      <c r="Z387" s="234"/>
    </row>
    <row r="388" ht="13.5" customHeight="1">
      <c r="A388" s="234"/>
      <c r="B388" s="234"/>
      <c r="C388" s="234"/>
      <c r="D388" s="234"/>
      <c r="E388" s="234"/>
      <c r="F388" s="234"/>
      <c r="G388" s="234"/>
      <c r="H388" s="234"/>
      <c r="I388" s="234"/>
      <c r="J388" s="234"/>
      <c r="K388" s="234"/>
      <c r="L388" s="234"/>
      <c r="M388" s="234"/>
      <c r="N388" s="234"/>
      <c r="O388" s="234"/>
      <c r="P388" s="234"/>
      <c r="Q388" s="234"/>
      <c r="R388" s="234"/>
      <c r="S388" s="234"/>
      <c r="T388" s="234"/>
      <c r="U388" s="234"/>
      <c r="V388" s="234"/>
      <c r="W388" s="234"/>
      <c r="X388" s="234"/>
      <c r="Y388" s="234"/>
      <c r="Z388" s="234"/>
    </row>
    <row r="389" ht="13.5" customHeight="1">
      <c r="A389" s="234"/>
      <c r="B389" s="234"/>
      <c r="C389" s="234"/>
      <c r="D389" s="234"/>
      <c r="E389" s="234"/>
      <c r="F389" s="234"/>
      <c r="G389" s="234"/>
      <c r="H389" s="234"/>
      <c r="I389" s="234"/>
      <c r="J389" s="234"/>
      <c r="K389" s="234"/>
      <c r="L389" s="234"/>
      <c r="M389" s="234"/>
      <c r="N389" s="234"/>
      <c r="O389" s="234"/>
      <c r="P389" s="234"/>
      <c r="Q389" s="234"/>
      <c r="R389" s="234"/>
      <c r="S389" s="234"/>
      <c r="T389" s="234"/>
      <c r="U389" s="234"/>
      <c r="V389" s="234"/>
      <c r="W389" s="234"/>
      <c r="X389" s="234"/>
      <c r="Y389" s="234"/>
      <c r="Z389" s="234"/>
    </row>
    <row r="390" ht="13.5" customHeight="1">
      <c r="A390" s="234"/>
      <c r="B390" s="234"/>
      <c r="C390" s="234"/>
      <c r="D390" s="234"/>
      <c r="E390" s="234"/>
      <c r="F390" s="234"/>
      <c r="G390" s="234"/>
      <c r="H390" s="234"/>
      <c r="I390" s="234"/>
      <c r="J390" s="234"/>
      <c r="K390" s="234"/>
      <c r="L390" s="234"/>
      <c r="M390" s="234"/>
      <c r="N390" s="234"/>
      <c r="O390" s="234"/>
      <c r="P390" s="234"/>
      <c r="Q390" s="234"/>
      <c r="R390" s="234"/>
      <c r="S390" s="234"/>
      <c r="T390" s="234"/>
      <c r="U390" s="234"/>
      <c r="V390" s="234"/>
      <c r="W390" s="234"/>
      <c r="X390" s="234"/>
      <c r="Y390" s="234"/>
      <c r="Z390" s="234"/>
    </row>
    <row r="391" ht="13.5" customHeight="1">
      <c r="A391" s="234"/>
      <c r="B391" s="234"/>
      <c r="C391" s="234"/>
      <c r="D391" s="234"/>
      <c r="E391" s="234"/>
      <c r="F391" s="234"/>
      <c r="G391" s="234"/>
      <c r="H391" s="234"/>
      <c r="I391" s="234"/>
      <c r="J391" s="234"/>
      <c r="K391" s="234"/>
      <c r="L391" s="234"/>
      <c r="M391" s="234"/>
      <c r="N391" s="234"/>
      <c r="O391" s="234"/>
      <c r="P391" s="234"/>
      <c r="Q391" s="234"/>
      <c r="R391" s="234"/>
      <c r="S391" s="234"/>
      <c r="T391" s="234"/>
      <c r="U391" s="234"/>
      <c r="V391" s="234"/>
      <c r="W391" s="234"/>
      <c r="X391" s="234"/>
      <c r="Y391" s="234"/>
      <c r="Z391" s="234"/>
    </row>
    <row r="392" ht="13.5" customHeight="1">
      <c r="A392" s="234"/>
      <c r="B392" s="234"/>
      <c r="C392" s="234"/>
      <c r="D392" s="234"/>
      <c r="E392" s="234"/>
      <c r="F392" s="234"/>
      <c r="G392" s="234"/>
      <c r="H392" s="234"/>
      <c r="I392" s="234"/>
      <c r="J392" s="234"/>
      <c r="K392" s="234"/>
      <c r="L392" s="234"/>
      <c r="M392" s="234"/>
      <c r="N392" s="234"/>
      <c r="O392" s="234"/>
      <c r="P392" s="234"/>
      <c r="Q392" s="234"/>
      <c r="R392" s="234"/>
      <c r="S392" s="234"/>
      <c r="T392" s="234"/>
      <c r="U392" s="234"/>
      <c r="V392" s="234"/>
      <c r="W392" s="234"/>
      <c r="X392" s="234"/>
      <c r="Y392" s="234"/>
      <c r="Z392" s="234"/>
    </row>
    <row r="393" ht="13.5" customHeight="1">
      <c r="A393" s="234"/>
      <c r="B393" s="234"/>
      <c r="C393" s="234"/>
      <c r="D393" s="234"/>
      <c r="E393" s="234"/>
      <c r="F393" s="234"/>
      <c r="G393" s="234"/>
      <c r="H393" s="234"/>
      <c r="I393" s="234"/>
      <c r="J393" s="234"/>
      <c r="K393" s="234"/>
      <c r="L393" s="234"/>
      <c r="M393" s="234"/>
      <c r="N393" s="234"/>
      <c r="O393" s="234"/>
      <c r="P393" s="234"/>
      <c r="Q393" s="234"/>
      <c r="R393" s="234"/>
      <c r="S393" s="234"/>
      <c r="T393" s="234"/>
      <c r="U393" s="234"/>
      <c r="V393" s="234"/>
      <c r="W393" s="234"/>
      <c r="X393" s="234"/>
      <c r="Y393" s="234"/>
      <c r="Z393" s="234"/>
    </row>
    <row r="394" ht="13.5" customHeight="1">
      <c r="A394" s="234"/>
      <c r="B394" s="234"/>
      <c r="C394" s="234"/>
      <c r="D394" s="234"/>
      <c r="E394" s="234"/>
      <c r="F394" s="234"/>
      <c r="G394" s="234"/>
      <c r="H394" s="234"/>
      <c r="I394" s="234"/>
      <c r="J394" s="234"/>
      <c r="K394" s="234"/>
      <c r="L394" s="234"/>
      <c r="M394" s="234"/>
      <c r="N394" s="234"/>
      <c r="O394" s="234"/>
      <c r="P394" s="234"/>
      <c r="Q394" s="234"/>
      <c r="R394" s="234"/>
      <c r="S394" s="234"/>
      <c r="T394" s="234"/>
      <c r="U394" s="234"/>
      <c r="V394" s="234"/>
      <c r="W394" s="234"/>
      <c r="X394" s="234"/>
      <c r="Y394" s="234"/>
      <c r="Z394" s="234"/>
    </row>
    <row r="395" ht="13.5" customHeight="1">
      <c r="A395" s="234"/>
      <c r="B395" s="234"/>
      <c r="C395" s="234"/>
      <c r="D395" s="234"/>
      <c r="E395" s="234"/>
      <c r="F395" s="234"/>
      <c r="G395" s="234"/>
      <c r="H395" s="234"/>
      <c r="I395" s="234"/>
      <c r="J395" s="234"/>
      <c r="K395" s="234"/>
      <c r="L395" s="234"/>
      <c r="M395" s="234"/>
      <c r="N395" s="234"/>
      <c r="O395" s="234"/>
      <c r="P395" s="234"/>
      <c r="Q395" s="234"/>
      <c r="R395" s="234"/>
      <c r="S395" s="234"/>
      <c r="T395" s="234"/>
      <c r="U395" s="234"/>
      <c r="V395" s="234"/>
      <c r="W395" s="234"/>
      <c r="X395" s="234"/>
      <c r="Y395" s="234"/>
      <c r="Z395" s="234"/>
    </row>
    <row r="396" ht="13.5" customHeight="1">
      <c r="A396" s="234"/>
      <c r="B396" s="234"/>
      <c r="C396" s="234"/>
      <c r="D396" s="234"/>
      <c r="E396" s="234"/>
      <c r="F396" s="234"/>
      <c r="G396" s="234"/>
      <c r="H396" s="234"/>
      <c r="I396" s="234"/>
      <c r="J396" s="234"/>
      <c r="K396" s="234"/>
      <c r="L396" s="234"/>
      <c r="M396" s="234"/>
      <c r="N396" s="234"/>
      <c r="O396" s="234"/>
      <c r="P396" s="234"/>
      <c r="Q396" s="234"/>
      <c r="R396" s="234"/>
      <c r="S396" s="234"/>
      <c r="T396" s="234"/>
      <c r="U396" s="234"/>
      <c r="V396" s="234"/>
      <c r="W396" s="234"/>
      <c r="X396" s="234"/>
      <c r="Y396" s="234"/>
      <c r="Z396" s="234"/>
    </row>
    <row r="397" ht="13.5" customHeight="1">
      <c r="A397" s="234"/>
      <c r="B397" s="234"/>
      <c r="C397" s="234"/>
      <c r="D397" s="234"/>
      <c r="E397" s="234"/>
      <c r="F397" s="234"/>
      <c r="G397" s="234"/>
      <c r="H397" s="234"/>
      <c r="I397" s="234"/>
      <c r="J397" s="234"/>
      <c r="K397" s="234"/>
      <c r="L397" s="234"/>
      <c r="M397" s="234"/>
      <c r="N397" s="234"/>
      <c r="O397" s="234"/>
      <c r="P397" s="234"/>
      <c r="Q397" s="234"/>
      <c r="R397" s="234"/>
      <c r="S397" s="234"/>
      <c r="T397" s="234"/>
      <c r="U397" s="234"/>
      <c r="V397" s="234"/>
      <c r="W397" s="234"/>
      <c r="X397" s="234"/>
      <c r="Y397" s="234"/>
      <c r="Z397" s="234"/>
    </row>
    <row r="398" ht="13.5" customHeight="1">
      <c r="A398" s="234"/>
      <c r="B398" s="234"/>
      <c r="C398" s="234"/>
      <c r="D398" s="234"/>
      <c r="E398" s="234"/>
      <c r="F398" s="234"/>
      <c r="G398" s="234"/>
      <c r="H398" s="234"/>
      <c r="I398" s="234"/>
      <c r="J398" s="234"/>
      <c r="K398" s="234"/>
      <c r="L398" s="234"/>
      <c r="M398" s="234"/>
      <c r="N398" s="234"/>
      <c r="O398" s="234"/>
      <c r="P398" s="234"/>
      <c r="Q398" s="234"/>
      <c r="R398" s="234"/>
      <c r="S398" s="234"/>
      <c r="T398" s="234"/>
      <c r="U398" s="234"/>
      <c r="V398" s="234"/>
      <c r="W398" s="234"/>
      <c r="X398" s="234"/>
      <c r="Y398" s="234"/>
      <c r="Z398" s="234"/>
    </row>
    <row r="399" ht="13.5" customHeight="1">
      <c r="A399" s="234"/>
      <c r="B399" s="234"/>
      <c r="C399" s="234"/>
      <c r="D399" s="234"/>
      <c r="E399" s="234"/>
      <c r="F399" s="234"/>
      <c r="G399" s="234"/>
      <c r="H399" s="234"/>
      <c r="I399" s="234"/>
      <c r="J399" s="234"/>
      <c r="K399" s="234"/>
      <c r="L399" s="234"/>
      <c r="M399" s="234"/>
      <c r="N399" s="234"/>
      <c r="O399" s="234"/>
      <c r="P399" s="234"/>
      <c r="Q399" s="234"/>
      <c r="R399" s="234"/>
      <c r="S399" s="234"/>
      <c r="T399" s="234"/>
      <c r="U399" s="234"/>
      <c r="V399" s="234"/>
      <c r="W399" s="234"/>
      <c r="X399" s="234"/>
      <c r="Y399" s="234"/>
      <c r="Z399" s="234"/>
    </row>
    <row r="400" ht="13.5" customHeight="1">
      <c r="A400" s="234"/>
      <c r="B400" s="234"/>
      <c r="C400" s="234"/>
      <c r="D400" s="234"/>
      <c r="E400" s="234"/>
      <c r="F400" s="234"/>
      <c r="G400" s="234"/>
      <c r="H400" s="234"/>
      <c r="I400" s="234"/>
      <c r="J400" s="234"/>
      <c r="K400" s="234"/>
      <c r="L400" s="234"/>
      <c r="M400" s="234"/>
      <c r="N400" s="234"/>
      <c r="O400" s="234"/>
      <c r="P400" s="234"/>
      <c r="Q400" s="234"/>
      <c r="R400" s="234"/>
      <c r="S400" s="234"/>
      <c r="T400" s="234"/>
      <c r="U400" s="234"/>
      <c r="V400" s="234"/>
      <c r="W400" s="234"/>
      <c r="X400" s="234"/>
      <c r="Y400" s="234"/>
      <c r="Z400" s="234"/>
    </row>
    <row r="401" ht="13.5" customHeight="1">
      <c r="A401" s="234"/>
      <c r="B401" s="234"/>
      <c r="C401" s="234"/>
      <c r="D401" s="234"/>
      <c r="E401" s="234"/>
      <c r="F401" s="234"/>
      <c r="G401" s="234"/>
      <c r="H401" s="234"/>
      <c r="I401" s="234"/>
      <c r="J401" s="234"/>
      <c r="K401" s="234"/>
      <c r="L401" s="234"/>
      <c r="M401" s="234"/>
      <c r="N401" s="234"/>
      <c r="O401" s="234"/>
      <c r="P401" s="234"/>
      <c r="Q401" s="234"/>
      <c r="R401" s="234"/>
      <c r="S401" s="234"/>
      <c r="T401" s="234"/>
      <c r="U401" s="234"/>
      <c r="V401" s="234"/>
      <c r="W401" s="234"/>
      <c r="X401" s="234"/>
      <c r="Y401" s="234"/>
      <c r="Z401" s="234"/>
    </row>
    <row r="402" ht="13.5" customHeight="1">
      <c r="A402" s="234"/>
      <c r="B402" s="234"/>
      <c r="C402" s="234"/>
      <c r="D402" s="234"/>
      <c r="E402" s="234"/>
      <c r="F402" s="234"/>
      <c r="G402" s="234"/>
      <c r="H402" s="234"/>
      <c r="I402" s="234"/>
      <c r="J402" s="234"/>
      <c r="K402" s="234"/>
      <c r="L402" s="234"/>
      <c r="M402" s="234"/>
      <c r="N402" s="234"/>
      <c r="O402" s="234"/>
      <c r="P402" s="234"/>
      <c r="Q402" s="234"/>
      <c r="R402" s="234"/>
      <c r="S402" s="234"/>
      <c r="T402" s="234"/>
      <c r="U402" s="234"/>
      <c r="V402" s="234"/>
      <c r="W402" s="234"/>
      <c r="X402" s="234"/>
      <c r="Y402" s="234"/>
      <c r="Z402" s="234"/>
    </row>
    <row r="403" ht="13.5" customHeight="1">
      <c r="A403" s="234"/>
      <c r="B403" s="234"/>
      <c r="C403" s="234"/>
      <c r="D403" s="234"/>
      <c r="E403" s="234"/>
      <c r="F403" s="234"/>
      <c r="G403" s="234"/>
      <c r="H403" s="234"/>
      <c r="I403" s="234"/>
      <c r="J403" s="234"/>
      <c r="K403" s="234"/>
      <c r="L403" s="234"/>
      <c r="M403" s="234"/>
      <c r="N403" s="234"/>
      <c r="O403" s="234"/>
      <c r="P403" s="234"/>
      <c r="Q403" s="234"/>
      <c r="R403" s="234"/>
      <c r="S403" s="234"/>
      <c r="T403" s="234"/>
      <c r="U403" s="234"/>
      <c r="V403" s="234"/>
      <c r="W403" s="234"/>
      <c r="X403" s="234"/>
      <c r="Y403" s="234"/>
      <c r="Z403" s="234"/>
    </row>
    <row r="404" ht="13.5" customHeight="1">
      <c r="A404" s="234"/>
      <c r="B404" s="234"/>
      <c r="C404" s="234"/>
      <c r="D404" s="234"/>
      <c r="E404" s="234"/>
      <c r="F404" s="234"/>
      <c r="G404" s="234"/>
      <c r="H404" s="234"/>
      <c r="I404" s="234"/>
      <c r="J404" s="234"/>
      <c r="K404" s="234"/>
      <c r="L404" s="234"/>
      <c r="M404" s="234"/>
      <c r="N404" s="234"/>
      <c r="O404" s="234"/>
      <c r="P404" s="234"/>
      <c r="Q404" s="234"/>
      <c r="R404" s="234"/>
      <c r="S404" s="234"/>
      <c r="T404" s="234"/>
      <c r="U404" s="234"/>
      <c r="V404" s="234"/>
      <c r="W404" s="234"/>
      <c r="X404" s="234"/>
      <c r="Y404" s="234"/>
      <c r="Z404" s="234"/>
    </row>
    <row r="405" ht="13.5" customHeight="1">
      <c r="A405" s="234"/>
      <c r="B405" s="234"/>
      <c r="C405" s="234"/>
      <c r="D405" s="234"/>
      <c r="E405" s="234"/>
      <c r="F405" s="234"/>
      <c r="G405" s="234"/>
      <c r="H405" s="234"/>
      <c r="I405" s="234"/>
      <c r="J405" s="234"/>
      <c r="K405" s="234"/>
      <c r="L405" s="234"/>
      <c r="M405" s="234"/>
      <c r="N405" s="234"/>
      <c r="O405" s="234"/>
      <c r="P405" s="234"/>
      <c r="Q405" s="234"/>
      <c r="R405" s="234"/>
      <c r="S405" s="234"/>
      <c r="T405" s="234"/>
      <c r="U405" s="234"/>
      <c r="V405" s="234"/>
      <c r="W405" s="234"/>
      <c r="X405" s="234"/>
      <c r="Y405" s="234"/>
      <c r="Z405" s="234"/>
    </row>
    <row r="406" ht="13.5" customHeight="1">
      <c r="A406" s="234"/>
      <c r="B406" s="234"/>
      <c r="C406" s="234"/>
      <c r="D406" s="234"/>
      <c r="E406" s="234"/>
      <c r="F406" s="234"/>
      <c r="G406" s="234"/>
      <c r="H406" s="234"/>
      <c r="I406" s="234"/>
      <c r="J406" s="234"/>
      <c r="K406" s="234"/>
      <c r="L406" s="234"/>
      <c r="M406" s="234"/>
      <c r="N406" s="234"/>
      <c r="O406" s="234"/>
      <c r="P406" s="234"/>
      <c r="Q406" s="234"/>
      <c r="R406" s="234"/>
      <c r="S406" s="234"/>
      <c r="T406" s="234"/>
      <c r="U406" s="234"/>
      <c r="V406" s="234"/>
      <c r="W406" s="234"/>
      <c r="X406" s="234"/>
      <c r="Y406" s="234"/>
      <c r="Z406" s="234"/>
    </row>
    <row r="407" ht="13.5" customHeight="1">
      <c r="A407" s="234"/>
      <c r="B407" s="234"/>
      <c r="C407" s="234"/>
      <c r="D407" s="234"/>
      <c r="E407" s="234"/>
      <c r="F407" s="234"/>
      <c r="G407" s="234"/>
      <c r="H407" s="234"/>
      <c r="I407" s="234"/>
      <c r="J407" s="234"/>
      <c r="K407" s="234"/>
      <c r="L407" s="234"/>
      <c r="M407" s="234"/>
      <c r="N407" s="234"/>
      <c r="O407" s="234"/>
      <c r="P407" s="234"/>
      <c r="Q407" s="234"/>
      <c r="R407" s="234"/>
      <c r="S407" s="234"/>
      <c r="T407" s="234"/>
      <c r="U407" s="234"/>
      <c r="V407" s="234"/>
      <c r="W407" s="234"/>
      <c r="X407" s="234"/>
      <c r="Y407" s="234"/>
      <c r="Z407" s="234"/>
    </row>
    <row r="408" ht="13.5" customHeight="1">
      <c r="A408" s="234"/>
      <c r="B408" s="234"/>
      <c r="C408" s="234"/>
      <c r="D408" s="234"/>
      <c r="E408" s="234"/>
      <c r="F408" s="234"/>
      <c r="G408" s="234"/>
      <c r="H408" s="234"/>
      <c r="I408" s="234"/>
      <c r="J408" s="234"/>
      <c r="K408" s="234"/>
      <c r="L408" s="234"/>
      <c r="M408" s="234"/>
      <c r="N408" s="234"/>
      <c r="O408" s="234"/>
      <c r="P408" s="234"/>
      <c r="Q408" s="234"/>
      <c r="R408" s="234"/>
      <c r="S408" s="234"/>
      <c r="T408" s="234"/>
      <c r="U408" s="234"/>
      <c r="V408" s="234"/>
      <c r="W408" s="234"/>
      <c r="X408" s="234"/>
      <c r="Y408" s="234"/>
      <c r="Z408" s="234"/>
    </row>
    <row r="409" ht="13.5" customHeight="1">
      <c r="A409" s="234"/>
      <c r="B409" s="234"/>
      <c r="C409" s="234"/>
      <c r="D409" s="234"/>
      <c r="E409" s="234"/>
      <c r="F409" s="234"/>
      <c r="G409" s="234"/>
      <c r="H409" s="234"/>
      <c r="I409" s="234"/>
      <c r="J409" s="234"/>
      <c r="K409" s="234"/>
      <c r="L409" s="234"/>
      <c r="M409" s="234"/>
      <c r="N409" s="234"/>
      <c r="O409" s="234"/>
      <c r="P409" s="234"/>
      <c r="Q409" s="234"/>
      <c r="R409" s="234"/>
      <c r="S409" s="234"/>
      <c r="T409" s="234"/>
      <c r="U409" s="234"/>
      <c r="V409" s="234"/>
      <c r="W409" s="234"/>
      <c r="X409" s="234"/>
      <c r="Y409" s="234"/>
      <c r="Z409" s="234"/>
    </row>
    <row r="410" ht="13.5" customHeight="1">
      <c r="A410" s="234"/>
      <c r="B410" s="234"/>
      <c r="C410" s="234"/>
      <c r="D410" s="234"/>
      <c r="E410" s="234"/>
      <c r="F410" s="234"/>
      <c r="G410" s="234"/>
      <c r="H410" s="234"/>
      <c r="I410" s="234"/>
      <c r="J410" s="234"/>
      <c r="K410" s="234"/>
      <c r="L410" s="234"/>
      <c r="M410" s="234"/>
      <c r="N410" s="234"/>
      <c r="O410" s="234"/>
      <c r="P410" s="234"/>
      <c r="Q410" s="234"/>
      <c r="R410" s="234"/>
      <c r="S410" s="234"/>
      <c r="T410" s="234"/>
      <c r="U410" s="234"/>
      <c r="V410" s="234"/>
      <c r="W410" s="234"/>
      <c r="X410" s="234"/>
      <c r="Y410" s="234"/>
      <c r="Z410" s="234"/>
    </row>
    <row r="411" ht="13.5" customHeight="1">
      <c r="A411" s="234"/>
      <c r="B411" s="234"/>
      <c r="C411" s="234"/>
      <c r="D411" s="234"/>
      <c r="E411" s="234"/>
      <c r="F411" s="234"/>
      <c r="G411" s="234"/>
      <c r="H411" s="234"/>
      <c r="I411" s="234"/>
      <c r="J411" s="234"/>
      <c r="K411" s="234"/>
      <c r="L411" s="234"/>
      <c r="M411" s="234"/>
      <c r="N411" s="234"/>
      <c r="O411" s="234"/>
      <c r="P411" s="234"/>
      <c r="Q411" s="234"/>
      <c r="R411" s="234"/>
      <c r="S411" s="234"/>
      <c r="T411" s="234"/>
      <c r="U411" s="234"/>
      <c r="V411" s="234"/>
      <c r="W411" s="234"/>
      <c r="X411" s="234"/>
      <c r="Y411" s="234"/>
      <c r="Z411" s="234"/>
    </row>
    <row r="412" ht="13.5" customHeight="1">
      <c r="A412" s="234"/>
      <c r="B412" s="234"/>
      <c r="C412" s="234"/>
      <c r="D412" s="234"/>
      <c r="E412" s="234"/>
      <c r="F412" s="234"/>
      <c r="G412" s="234"/>
      <c r="H412" s="234"/>
      <c r="I412" s="234"/>
      <c r="J412" s="234"/>
      <c r="K412" s="234"/>
      <c r="L412" s="234"/>
      <c r="M412" s="234"/>
      <c r="N412" s="234"/>
      <c r="O412" s="234"/>
      <c r="P412" s="234"/>
      <c r="Q412" s="234"/>
      <c r="R412" s="234"/>
      <c r="S412" s="234"/>
      <c r="T412" s="234"/>
      <c r="U412" s="234"/>
      <c r="V412" s="234"/>
      <c r="W412" s="234"/>
      <c r="X412" s="234"/>
      <c r="Y412" s="234"/>
      <c r="Z412" s="234"/>
    </row>
    <row r="413" ht="13.5" customHeight="1">
      <c r="A413" s="234"/>
      <c r="B413" s="234"/>
      <c r="C413" s="234"/>
      <c r="D413" s="234"/>
      <c r="E413" s="234"/>
      <c r="F413" s="234"/>
      <c r="G413" s="234"/>
      <c r="H413" s="234"/>
      <c r="I413" s="234"/>
      <c r="J413" s="234"/>
      <c r="K413" s="234"/>
      <c r="L413" s="234"/>
      <c r="M413" s="234"/>
      <c r="N413" s="234"/>
      <c r="O413" s="234"/>
      <c r="P413" s="234"/>
      <c r="Q413" s="234"/>
      <c r="R413" s="234"/>
      <c r="S413" s="234"/>
      <c r="T413" s="234"/>
      <c r="U413" s="234"/>
      <c r="V413" s="234"/>
      <c r="W413" s="234"/>
      <c r="X413" s="234"/>
      <c r="Y413" s="234"/>
      <c r="Z413" s="234"/>
    </row>
    <row r="414" ht="13.5" customHeight="1">
      <c r="A414" s="234"/>
      <c r="B414" s="234"/>
      <c r="C414" s="234"/>
      <c r="D414" s="234"/>
      <c r="E414" s="234"/>
      <c r="F414" s="234"/>
      <c r="G414" s="234"/>
      <c r="H414" s="234"/>
      <c r="I414" s="234"/>
      <c r="J414" s="234"/>
      <c r="K414" s="234"/>
      <c r="L414" s="234"/>
      <c r="M414" s="234"/>
      <c r="N414" s="234"/>
      <c r="O414" s="234"/>
      <c r="P414" s="234"/>
      <c r="Q414" s="234"/>
      <c r="R414" s="234"/>
      <c r="S414" s="234"/>
      <c r="T414" s="234"/>
      <c r="U414" s="234"/>
      <c r="V414" s="234"/>
      <c r="W414" s="234"/>
      <c r="X414" s="234"/>
      <c r="Y414" s="234"/>
      <c r="Z414" s="234"/>
    </row>
    <row r="415" ht="13.5" customHeight="1">
      <c r="A415" s="234"/>
      <c r="B415" s="234"/>
      <c r="C415" s="234"/>
      <c r="D415" s="234"/>
      <c r="E415" s="234"/>
      <c r="F415" s="234"/>
      <c r="G415" s="234"/>
      <c r="H415" s="234"/>
      <c r="I415" s="234"/>
      <c r="J415" s="234"/>
      <c r="K415" s="234"/>
      <c r="L415" s="234"/>
      <c r="M415" s="234"/>
      <c r="N415" s="234"/>
      <c r="O415" s="234"/>
      <c r="P415" s="234"/>
      <c r="Q415" s="234"/>
      <c r="R415" s="234"/>
      <c r="S415" s="234"/>
      <c r="T415" s="234"/>
      <c r="U415" s="234"/>
      <c r="V415" s="234"/>
      <c r="W415" s="234"/>
      <c r="X415" s="234"/>
      <c r="Y415" s="234"/>
      <c r="Z415" s="234"/>
    </row>
    <row r="416" ht="13.5" customHeight="1">
      <c r="A416" s="234"/>
      <c r="B416" s="234"/>
      <c r="C416" s="234"/>
      <c r="D416" s="234"/>
      <c r="E416" s="234"/>
      <c r="F416" s="234"/>
      <c r="G416" s="234"/>
      <c r="H416" s="234"/>
      <c r="I416" s="234"/>
      <c r="J416" s="234"/>
      <c r="K416" s="234"/>
      <c r="L416" s="234"/>
      <c r="M416" s="234"/>
      <c r="N416" s="234"/>
      <c r="O416" s="234"/>
      <c r="P416" s="234"/>
      <c r="Q416" s="234"/>
      <c r="R416" s="234"/>
      <c r="S416" s="234"/>
      <c r="T416" s="234"/>
      <c r="U416" s="234"/>
      <c r="V416" s="234"/>
      <c r="W416" s="234"/>
      <c r="X416" s="234"/>
      <c r="Y416" s="234"/>
      <c r="Z416" s="234"/>
    </row>
    <row r="417" ht="13.5" customHeight="1">
      <c r="A417" s="234"/>
      <c r="B417" s="234"/>
      <c r="C417" s="234"/>
      <c r="D417" s="234"/>
      <c r="E417" s="234"/>
      <c r="F417" s="234"/>
      <c r="G417" s="234"/>
      <c r="H417" s="234"/>
      <c r="I417" s="234"/>
      <c r="J417" s="234"/>
      <c r="K417" s="234"/>
      <c r="L417" s="234"/>
      <c r="M417" s="234"/>
      <c r="N417" s="234"/>
      <c r="O417" s="234"/>
      <c r="P417" s="234"/>
      <c r="Q417" s="234"/>
      <c r="R417" s="234"/>
      <c r="S417" s="234"/>
      <c r="T417" s="234"/>
      <c r="U417" s="234"/>
      <c r="V417" s="234"/>
      <c r="W417" s="234"/>
      <c r="X417" s="234"/>
      <c r="Y417" s="234"/>
      <c r="Z417" s="234"/>
    </row>
    <row r="418" ht="13.5" customHeight="1">
      <c r="A418" s="234"/>
      <c r="B418" s="234"/>
      <c r="C418" s="234"/>
      <c r="D418" s="234"/>
      <c r="E418" s="234"/>
      <c r="F418" s="234"/>
      <c r="G418" s="234"/>
      <c r="H418" s="234"/>
      <c r="I418" s="234"/>
      <c r="J418" s="234"/>
      <c r="K418" s="234"/>
      <c r="L418" s="234"/>
      <c r="M418" s="234"/>
      <c r="N418" s="234"/>
      <c r="O418" s="234"/>
      <c r="P418" s="234"/>
      <c r="Q418" s="234"/>
      <c r="R418" s="234"/>
      <c r="S418" s="234"/>
      <c r="T418" s="234"/>
      <c r="U418" s="234"/>
      <c r="V418" s="234"/>
      <c r="W418" s="234"/>
      <c r="X418" s="234"/>
      <c r="Y418" s="234"/>
      <c r="Z418" s="234"/>
    </row>
    <row r="419" ht="13.5" customHeight="1">
      <c r="A419" s="234"/>
      <c r="B419" s="234"/>
      <c r="C419" s="234"/>
      <c r="D419" s="234"/>
      <c r="E419" s="234"/>
      <c r="F419" s="234"/>
      <c r="G419" s="234"/>
      <c r="H419" s="234"/>
      <c r="I419" s="234"/>
      <c r="J419" s="234"/>
      <c r="K419" s="234"/>
      <c r="L419" s="234"/>
      <c r="M419" s="234"/>
      <c r="N419" s="234"/>
      <c r="O419" s="234"/>
      <c r="P419" s="234"/>
      <c r="Q419" s="234"/>
      <c r="R419" s="234"/>
      <c r="S419" s="234"/>
      <c r="T419" s="234"/>
      <c r="U419" s="234"/>
      <c r="V419" s="234"/>
      <c r="W419" s="234"/>
      <c r="X419" s="234"/>
      <c r="Y419" s="234"/>
      <c r="Z419" s="234"/>
    </row>
    <row r="420" ht="13.5" customHeight="1">
      <c r="A420" s="234"/>
      <c r="B420" s="234"/>
      <c r="C420" s="234"/>
      <c r="D420" s="234"/>
      <c r="E420" s="234"/>
      <c r="F420" s="234"/>
      <c r="G420" s="234"/>
      <c r="H420" s="234"/>
      <c r="I420" s="234"/>
      <c r="J420" s="234"/>
      <c r="K420" s="234"/>
      <c r="L420" s="234"/>
      <c r="M420" s="234"/>
      <c r="N420" s="234"/>
      <c r="O420" s="234"/>
      <c r="P420" s="234"/>
      <c r="Q420" s="234"/>
      <c r="R420" s="234"/>
      <c r="S420" s="234"/>
      <c r="T420" s="234"/>
      <c r="U420" s="234"/>
      <c r="V420" s="234"/>
      <c r="W420" s="234"/>
      <c r="X420" s="234"/>
      <c r="Y420" s="234"/>
      <c r="Z420" s="234"/>
    </row>
    <row r="421" ht="13.5" customHeight="1">
      <c r="A421" s="234"/>
      <c r="B421" s="234"/>
      <c r="C421" s="234"/>
      <c r="D421" s="234"/>
      <c r="E421" s="234"/>
      <c r="F421" s="234"/>
      <c r="G421" s="234"/>
      <c r="H421" s="234"/>
      <c r="I421" s="234"/>
      <c r="J421" s="234"/>
      <c r="K421" s="234"/>
      <c r="L421" s="234"/>
      <c r="M421" s="234"/>
      <c r="N421" s="234"/>
      <c r="O421" s="234"/>
      <c r="P421" s="234"/>
      <c r="Q421" s="234"/>
      <c r="R421" s="234"/>
      <c r="S421" s="234"/>
      <c r="T421" s="234"/>
      <c r="U421" s="234"/>
      <c r="V421" s="234"/>
      <c r="W421" s="234"/>
      <c r="X421" s="234"/>
      <c r="Y421" s="234"/>
      <c r="Z421" s="234"/>
    </row>
    <row r="422" ht="13.5" customHeight="1">
      <c r="A422" s="234"/>
      <c r="B422" s="234"/>
      <c r="C422" s="234"/>
      <c r="D422" s="234"/>
      <c r="E422" s="234"/>
      <c r="F422" s="234"/>
      <c r="G422" s="234"/>
      <c r="H422" s="234"/>
      <c r="I422" s="234"/>
      <c r="J422" s="234"/>
      <c r="K422" s="234"/>
      <c r="L422" s="234"/>
      <c r="M422" s="234"/>
      <c r="N422" s="234"/>
      <c r="O422" s="234"/>
      <c r="P422" s="234"/>
      <c r="Q422" s="234"/>
      <c r="R422" s="234"/>
      <c r="S422" s="234"/>
      <c r="T422" s="234"/>
      <c r="U422" s="234"/>
      <c r="V422" s="234"/>
      <c r="W422" s="234"/>
      <c r="X422" s="234"/>
      <c r="Y422" s="234"/>
      <c r="Z422" s="234"/>
    </row>
    <row r="423" ht="13.5" customHeight="1">
      <c r="A423" s="234"/>
      <c r="B423" s="234"/>
      <c r="C423" s="234"/>
      <c r="D423" s="234"/>
      <c r="E423" s="234"/>
      <c r="F423" s="234"/>
      <c r="G423" s="234"/>
      <c r="H423" s="234"/>
      <c r="I423" s="234"/>
      <c r="J423" s="234"/>
      <c r="K423" s="234"/>
      <c r="L423" s="234"/>
      <c r="M423" s="234"/>
      <c r="N423" s="234"/>
      <c r="O423" s="234"/>
      <c r="P423" s="234"/>
      <c r="Q423" s="234"/>
      <c r="R423" s="234"/>
      <c r="S423" s="234"/>
      <c r="T423" s="234"/>
      <c r="U423" s="234"/>
      <c r="V423" s="234"/>
      <c r="W423" s="234"/>
      <c r="X423" s="234"/>
      <c r="Y423" s="234"/>
      <c r="Z423" s="234"/>
    </row>
    <row r="424" ht="13.5" customHeight="1">
      <c r="A424" s="234"/>
      <c r="B424" s="234"/>
      <c r="C424" s="234"/>
      <c r="D424" s="234"/>
      <c r="E424" s="234"/>
      <c r="F424" s="234"/>
      <c r="G424" s="234"/>
      <c r="H424" s="234"/>
      <c r="I424" s="234"/>
      <c r="J424" s="234"/>
      <c r="K424" s="234"/>
      <c r="L424" s="234"/>
      <c r="M424" s="234"/>
      <c r="N424" s="234"/>
      <c r="O424" s="234"/>
      <c r="P424" s="234"/>
      <c r="Q424" s="234"/>
      <c r="R424" s="234"/>
      <c r="S424" s="234"/>
      <c r="T424" s="234"/>
      <c r="U424" s="234"/>
      <c r="V424" s="234"/>
      <c r="W424" s="234"/>
      <c r="X424" s="234"/>
      <c r="Y424" s="234"/>
      <c r="Z424" s="234"/>
    </row>
    <row r="425" ht="13.5" customHeight="1">
      <c r="A425" s="234"/>
      <c r="B425" s="234"/>
      <c r="C425" s="234"/>
      <c r="D425" s="234"/>
      <c r="E425" s="234"/>
      <c r="F425" s="234"/>
      <c r="G425" s="234"/>
      <c r="H425" s="234"/>
      <c r="I425" s="234"/>
      <c r="J425" s="234"/>
      <c r="K425" s="234"/>
      <c r="L425" s="234"/>
      <c r="M425" s="234"/>
      <c r="N425" s="234"/>
      <c r="O425" s="234"/>
      <c r="P425" s="234"/>
      <c r="Q425" s="234"/>
      <c r="R425" s="234"/>
      <c r="S425" s="234"/>
      <c r="T425" s="234"/>
      <c r="U425" s="234"/>
      <c r="V425" s="234"/>
      <c r="W425" s="234"/>
      <c r="X425" s="234"/>
      <c r="Y425" s="234"/>
      <c r="Z425" s="234"/>
    </row>
    <row r="426" ht="13.5" customHeight="1">
      <c r="A426" s="234"/>
      <c r="B426" s="234"/>
      <c r="C426" s="234"/>
      <c r="D426" s="234"/>
      <c r="E426" s="234"/>
      <c r="F426" s="234"/>
      <c r="G426" s="234"/>
      <c r="H426" s="234"/>
      <c r="I426" s="234"/>
      <c r="J426" s="234"/>
      <c r="K426" s="234"/>
      <c r="L426" s="234"/>
      <c r="M426" s="234"/>
      <c r="N426" s="234"/>
      <c r="O426" s="234"/>
      <c r="P426" s="234"/>
      <c r="Q426" s="234"/>
      <c r="R426" s="234"/>
      <c r="S426" s="234"/>
      <c r="T426" s="234"/>
      <c r="U426" s="234"/>
      <c r="V426" s="234"/>
      <c r="W426" s="234"/>
      <c r="X426" s="234"/>
      <c r="Y426" s="234"/>
      <c r="Z426" s="234"/>
    </row>
    <row r="427" ht="13.5" customHeight="1">
      <c r="A427" s="234"/>
      <c r="B427" s="234"/>
      <c r="C427" s="234"/>
      <c r="D427" s="234"/>
      <c r="E427" s="234"/>
      <c r="F427" s="234"/>
      <c r="G427" s="234"/>
      <c r="H427" s="234"/>
      <c r="I427" s="234"/>
      <c r="J427" s="234"/>
      <c r="K427" s="234"/>
      <c r="L427" s="234"/>
      <c r="M427" s="234"/>
      <c r="N427" s="234"/>
      <c r="O427" s="234"/>
      <c r="P427" s="234"/>
      <c r="Q427" s="234"/>
      <c r="R427" s="234"/>
      <c r="S427" s="234"/>
      <c r="T427" s="234"/>
      <c r="U427" s="234"/>
      <c r="V427" s="234"/>
      <c r="W427" s="234"/>
      <c r="X427" s="234"/>
      <c r="Y427" s="234"/>
      <c r="Z427" s="234"/>
    </row>
    <row r="428" ht="13.5" customHeight="1">
      <c r="A428" s="234"/>
      <c r="B428" s="234"/>
      <c r="C428" s="234"/>
      <c r="D428" s="234"/>
      <c r="E428" s="234"/>
      <c r="F428" s="234"/>
      <c r="G428" s="234"/>
      <c r="H428" s="234"/>
      <c r="I428" s="234"/>
      <c r="J428" s="234"/>
      <c r="K428" s="234"/>
      <c r="L428" s="234"/>
      <c r="M428" s="234"/>
      <c r="N428" s="234"/>
      <c r="O428" s="234"/>
      <c r="P428" s="234"/>
      <c r="Q428" s="234"/>
      <c r="R428" s="234"/>
      <c r="S428" s="234"/>
      <c r="T428" s="234"/>
      <c r="U428" s="234"/>
      <c r="V428" s="234"/>
      <c r="W428" s="234"/>
      <c r="X428" s="234"/>
      <c r="Y428" s="234"/>
      <c r="Z428" s="234"/>
    </row>
    <row r="429" ht="13.5" customHeight="1">
      <c r="A429" s="234"/>
      <c r="B429" s="234"/>
      <c r="C429" s="234"/>
      <c r="D429" s="234"/>
      <c r="E429" s="234"/>
      <c r="F429" s="234"/>
      <c r="G429" s="234"/>
      <c r="H429" s="234"/>
      <c r="I429" s="234"/>
      <c r="J429" s="234"/>
      <c r="K429" s="234"/>
      <c r="L429" s="234"/>
      <c r="M429" s="234"/>
      <c r="N429" s="234"/>
      <c r="O429" s="234"/>
      <c r="P429" s="234"/>
      <c r="Q429" s="234"/>
      <c r="R429" s="234"/>
      <c r="S429" s="234"/>
      <c r="T429" s="234"/>
      <c r="U429" s="234"/>
      <c r="V429" s="234"/>
      <c r="W429" s="234"/>
      <c r="X429" s="234"/>
      <c r="Y429" s="234"/>
      <c r="Z429" s="234"/>
    </row>
    <row r="430" ht="13.5" customHeight="1">
      <c r="A430" s="234"/>
      <c r="B430" s="234"/>
      <c r="C430" s="234"/>
      <c r="D430" s="234"/>
      <c r="E430" s="234"/>
      <c r="F430" s="234"/>
      <c r="G430" s="234"/>
      <c r="H430" s="234"/>
      <c r="I430" s="234"/>
      <c r="J430" s="234"/>
      <c r="K430" s="234"/>
      <c r="L430" s="234"/>
      <c r="M430" s="234"/>
      <c r="N430" s="234"/>
      <c r="O430" s="234"/>
      <c r="P430" s="234"/>
      <c r="Q430" s="234"/>
      <c r="R430" s="234"/>
      <c r="S430" s="234"/>
      <c r="T430" s="234"/>
      <c r="U430" s="234"/>
      <c r="V430" s="234"/>
      <c r="W430" s="234"/>
      <c r="X430" s="234"/>
      <c r="Y430" s="234"/>
      <c r="Z430" s="234"/>
    </row>
    <row r="431" ht="13.5" customHeight="1">
      <c r="A431" s="234"/>
      <c r="B431" s="234"/>
      <c r="C431" s="234"/>
      <c r="D431" s="234"/>
      <c r="E431" s="234"/>
      <c r="F431" s="234"/>
      <c r="G431" s="234"/>
      <c r="H431" s="234"/>
      <c r="I431" s="234"/>
      <c r="J431" s="234"/>
      <c r="K431" s="234"/>
      <c r="L431" s="234"/>
      <c r="M431" s="234"/>
      <c r="N431" s="234"/>
      <c r="O431" s="234"/>
      <c r="P431" s="234"/>
      <c r="Q431" s="234"/>
      <c r="R431" s="234"/>
      <c r="S431" s="234"/>
      <c r="T431" s="234"/>
      <c r="U431" s="234"/>
      <c r="V431" s="234"/>
      <c r="W431" s="234"/>
      <c r="X431" s="234"/>
      <c r="Y431" s="234"/>
      <c r="Z431" s="234"/>
    </row>
    <row r="432" ht="13.5" customHeight="1">
      <c r="A432" s="234"/>
      <c r="B432" s="234"/>
      <c r="C432" s="234"/>
      <c r="D432" s="234"/>
      <c r="E432" s="234"/>
      <c r="F432" s="234"/>
      <c r="G432" s="234"/>
      <c r="H432" s="234"/>
      <c r="I432" s="234"/>
      <c r="J432" s="234"/>
      <c r="K432" s="234"/>
      <c r="L432" s="234"/>
      <c r="M432" s="234"/>
      <c r="N432" s="234"/>
      <c r="O432" s="234"/>
      <c r="P432" s="234"/>
      <c r="Q432" s="234"/>
      <c r="R432" s="234"/>
      <c r="S432" s="234"/>
      <c r="T432" s="234"/>
      <c r="U432" s="234"/>
      <c r="V432" s="234"/>
      <c r="W432" s="234"/>
      <c r="X432" s="234"/>
      <c r="Y432" s="234"/>
      <c r="Z432" s="234"/>
    </row>
    <row r="433" ht="13.5" customHeight="1">
      <c r="A433" s="234"/>
      <c r="B433" s="234"/>
      <c r="C433" s="234"/>
      <c r="D433" s="234"/>
      <c r="E433" s="234"/>
      <c r="F433" s="234"/>
      <c r="G433" s="234"/>
      <c r="H433" s="234"/>
      <c r="I433" s="234"/>
      <c r="J433" s="234"/>
      <c r="K433" s="234"/>
      <c r="L433" s="234"/>
      <c r="M433" s="234"/>
      <c r="N433" s="234"/>
      <c r="O433" s="234"/>
      <c r="P433" s="234"/>
      <c r="Q433" s="234"/>
      <c r="R433" s="234"/>
      <c r="S433" s="234"/>
      <c r="T433" s="234"/>
      <c r="U433" s="234"/>
      <c r="V433" s="234"/>
      <c r="W433" s="234"/>
      <c r="X433" s="234"/>
      <c r="Y433" s="234"/>
      <c r="Z433" s="234"/>
    </row>
    <row r="434" ht="13.5" customHeight="1">
      <c r="A434" s="234"/>
      <c r="B434" s="234"/>
      <c r="C434" s="234"/>
      <c r="D434" s="234"/>
      <c r="E434" s="234"/>
      <c r="F434" s="234"/>
      <c r="G434" s="234"/>
      <c r="H434" s="234"/>
      <c r="I434" s="234"/>
      <c r="J434" s="234"/>
      <c r="K434" s="234"/>
      <c r="L434" s="234"/>
      <c r="M434" s="234"/>
      <c r="N434" s="234"/>
      <c r="O434" s="234"/>
      <c r="P434" s="234"/>
      <c r="Q434" s="234"/>
      <c r="R434" s="234"/>
      <c r="S434" s="234"/>
      <c r="T434" s="234"/>
      <c r="U434" s="234"/>
      <c r="V434" s="234"/>
      <c r="W434" s="234"/>
      <c r="X434" s="234"/>
      <c r="Y434" s="234"/>
      <c r="Z434" s="234"/>
    </row>
    <row r="435" ht="13.5" customHeight="1">
      <c r="A435" s="234"/>
      <c r="B435" s="234"/>
      <c r="C435" s="234"/>
      <c r="D435" s="234"/>
      <c r="E435" s="234"/>
      <c r="F435" s="234"/>
      <c r="G435" s="234"/>
      <c r="H435" s="234"/>
      <c r="I435" s="234"/>
      <c r="J435" s="234"/>
      <c r="K435" s="234"/>
      <c r="L435" s="234"/>
      <c r="M435" s="234"/>
      <c r="N435" s="234"/>
      <c r="O435" s="234"/>
      <c r="P435" s="234"/>
      <c r="Q435" s="234"/>
      <c r="R435" s="234"/>
      <c r="S435" s="234"/>
      <c r="T435" s="234"/>
      <c r="U435" s="234"/>
      <c r="V435" s="234"/>
      <c r="W435" s="234"/>
      <c r="X435" s="234"/>
      <c r="Y435" s="234"/>
      <c r="Z435" s="234"/>
    </row>
    <row r="436" ht="13.5" customHeight="1">
      <c r="A436" s="234"/>
      <c r="B436" s="234"/>
      <c r="C436" s="234"/>
      <c r="D436" s="234"/>
      <c r="E436" s="234"/>
      <c r="F436" s="234"/>
      <c r="G436" s="234"/>
      <c r="H436" s="234"/>
      <c r="I436" s="234"/>
      <c r="J436" s="234"/>
      <c r="K436" s="234"/>
      <c r="L436" s="234"/>
      <c r="M436" s="234"/>
      <c r="N436" s="234"/>
      <c r="O436" s="234"/>
      <c r="P436" s="234"/>
      <c r="Q436" s="234"/>
      <c r="R436" s="234"/>
      <c r="S436" s="234"/>
      <c r="T436" s="234"/>
      <c r="U436" s="234"/>
      <c r="V436" s="234"/>
      <c r="W436" s="234"/>
      <c r="X436" s="234"/>
      <c r="Y436" s="234"/>
      <c r="Z436" s="234"/>
    </row>
    <row r="437" ht="13.5" customHeight="1">
      <c r="A437" s="234"/>
      <c r="B437" s="234"/>
      <c r="C437" s="234"/>
      <c r="D437" s="234"/>
      <c r="E437" s="234"/>
      <c r="F437" s="234"/>
      <c r="G437" s="234"/>
      <c r="H437" s="234"/>
      <c r="I437" s="234"/>
      <c r="J437" s="234"/>
      <c r="K437" s="234"/>
      <c r="L437" s="234"/>
      <c r="M437" s="234"/>
      <c r="N437" s="234"/>
      <c r="O437" s="234"/>
      <c r="P437" s="234"/>
      <c r="Q437" s="234"/>
      <c r="R437" s="234"/>
      <c r="S437" s="234"/>
      <c r="T437" s="234"/>
      <c r="U437" s="234"/>
      <c r="V437" s="234"/>
      <c r="W437" s="234"/>
      <c r="X437" s="234"/>
      <c r="Y437" s="234"/>
      <c r="Z437" s="234"/>
    </row>
    <row r="438" ht="13.5" customHeight="1">
      <c r="A438" s="234"/>
      <c r="B438" s="234"/>
      <c r="C438" s="234"/>
      <c r="D438" s="234"/>
      <c r="E438" s="234"/>
      <c r="F438" s="234"/>
      <c r="G438" s="234"/>
      <c r="H438" s="234"/>
      <c r="I438" s="234"/>
      <c r="J438" s="234"/>
      <c r="K438" s="234"/>
      <c r="L438" s="234"/>
      <c r="M438" s="234"/>
      <c r="N438" s="234"/>
      <c r="O438" s="234"/>
      <c r="P438" s="234"/>
      <c r="Q438" s="234"/>
      <c r="R438" s="234"/>
      <c r="S438" s="234"/>
      <c r="T438" s="234"/>
      <c r="U438" s="234"/>
      <c r="V438" s="234"/>
      <c r="W438" s="234"/>
      <c r="X438" s="234"/>
      <c r="Y438" s="234"/>
      <c r="Z438" s="234"/>
    </row>
    <row r="439" ht="13.5" customHeight="1">
      <c r="A439" s="234"/>
      <c r="B439" s="234"/>
      <c r="C439" s="234"/>
      <c r="D439" s="234"/>
      <c r="E439" s="234"/>
      <c r="F439" s="234"/>
      <c r="G439" s="234"/>
      <c r="H439" s="234"/>
      <c r="I439" s="234"/>
      <c r="J439" s="234"/>
      <c r="K439" s="234"/>
      <c r="L439" s="234"/>
      <c r="M439" s="234"/>
      <c r="N439" s="234"/>
      <c r="O439" s="234"/>
      <c r="P439" s="234"/>
      <c r="Q439" s="234"/>
      <c r="R439" s="234"/>
      <c r="S439" s="234"/>
      <c r="T439" s="234"/>
      <c r="U439" s="234"/>
      <c r="V439" s="234"/>
      <c r="W439" s="234"/>
      <c r="X439" s="234"/>
      <c r="Y439" s="234"/>
      <c r="Z439" s="234"/>
    </row>
    <row r="440" ht="13.5" customHeight="1">
      <c r="A440" s="234"/>
      <c r="B440" s="234"/>
      <c r="C440" s="234"/>
      <c r="D440" s="234"/>
      <c r="E440" s="234"/>
      <c r="F440" s="234"/>
      <c r="G440" s="234"/>
      <c r="H440" s="234"/>
      <c r="I440" s="234"/>
      <c r="J440" s="234"/>
      <c r="K440" s="234"/>
      <c r="L440" s="234"/>
      <c r="M440" s="234"/>
      <c r="N440" s="234"/>
      <c r="O440" s="234"/>
      <c r="P440" s="234"/>
      <c r="Q440" s="234"/>
      <c r="R440" s="234"/>
      <c r="S440" s="234"/>
      <c r="T440" s="234"/>
      <c r="U440" s="234"/>
      <c r="V440" s="234"/>
      <c r="W440" s="234"/>
      <c r="X440" s="234"/>
      <c r="Y440" s="234"/>
      <c r="Z440" s="234"/>
    </row>
    <row r="441" ht="13.5" customHeight="1">
      <c r="A441" s="234"/>
      <c r="B441" s="234"/>
      <c r="C441" s="234"/>
      <c r="D441" s="234"/>
      <c r="E441" s="234"/>
      <c r="F441" s="234"/>
      <c r="G441" s="234"/>
      <c r="H441" s="234"/>
      <c r="I441" s="234"/>
      <c r="J441" s="234"/>
      <c r="K441" s="234"/>
      <c r="L441" s="234"/>
      <c r="M441" s="234"/>
      <c r="N441" s="234"/>
      <c r="O441" s="234"/>
      <c r="P441" s="234"/>
      <c r="Q441" s="234"/>
      <c r="R441" s="234"/>
      <c r="S441" s="234"/>
      <c r="T441" s="234"/>
      <c r="U441" s="234"/>
      <c r="V441" s="234"/>
      <c r="W441" s="234"/>
      <c r="X441" s="234"/>
      <c r="Y441" s="234"/>
      <c r="Z441" s="234"/>
    </row>
    <row r="442" ht="13.5" customHeight="1">
      <c r="A442" s="234"/>
      <c r="B442" s="234"/>
      <c r="C442" s="234"/>
      <c r="D442" s="234"/>
      <c r="E442" s="234"/>
      <c r="F442" s="234"/>
      <c r="G442" s="234"/>
      <c r="H442" s="234"/>
      <c r="I442" s="234"/>
      <c r="J442" s="234"/>
      <c r="K442" s="234"/>
      <c r="L442" s="234"/>
      <c r="M442" s="234"/>
      <c r="N442" s="234"/>
      <c r="O442" s="234"/>
      <c r="P442" s="234"/>
      <c r="Q442" s="234"/>
      <c r="R442" s="234"/>
      <c r="S442" s="234"/>
      <c r="T442" s="234"/>
      <c r="U442" s="234"/>
      <c r="V442" s="234"/>
      <c r="W442" s="234"/>
      <c r="X442" s="234"/>
      <c r="Y442" s="234"/>
      <c r="Z442" s="234"/>
    </row>
    <row r="443" ht="13.5" customHeight="1">
      <c r="A443" s="234"/>
      <c r="B443" s="234"/>
      <c r="C443" s="234"/>
      <c r="D443" s="234"/>
      <c r="E443" s="234"/>
      <c r="F443" s="234"/>
      <c r="G443" s="234"/>
      <c r="H443" s="234"/>
      <c r="I443" s="234"/>
      <c r="J443" s="234"/>
      <c r="K443" s="234"/>
      <c r="L443" s="234"/>
      <c r="M443" s="234"/>
      <c r="N443" s="234"/>
      <c r="O443" s="234"/>
      <c r="P443" s="234"/>
      <c r="Q443" s="234"/>
      <c r="R443" s="234"/>
      <c r="S443" s="234"/>
      <c r="T443" s="234"/>
      <c r="U443" s="234"/>
      <c r="V443" s="234"/>
      <c r="W443" s="234"/>
      <c r="X443" s="234"/>
      <c r="Y443" s="234"/>
      <c r="Z443" s="234"/>
    </row>
    <row r="444" ht="13.5" customHeight="1">
      <c r="A444" s="234"/>
      <c r="B444" s="234"/>
      <c r="C444" s="234"/>
      <c r="D444" s="234"/>
      <c r="E444" s="234"/>
      <c r="F444" s="234"/>
      <c r="G444" s="234"/>
      <c r="H444" s="234"/>
      <c r="I444" s="234"/>
      <c r="J444" s="234"/>
      <c r="K444" s="234"/>
      <c r="L444" s="234"/>
      <c r="M444" s="234"/>
      <c r="N444" s="234"/>
      <c r="O444" s="234"/>
      <c r="P444" s="234"/>
      <c r="Q444" s="234"/>
      <c r="R444" s="234"/>
      <c r="S444" s="234"/>
      <c r="T444" s="234"/>
      <c r="U444" s="234"/>
      <c r="V444" s="234"/>
      <c r="W444" s="234"/>
      <c r="X444" s="234"/>
      <c r="Y444" s="234"/>
      <c r="Z444" s="234"/>
    </row>
    <row r="445" ht="13.5" customHeight="1">
      <c r="A445" s="234"/>
      <c r="B445" s="234"/>
      <c r="C445" s="234"/>
      <c r="D445" s="234"/>
      <c r="E445" s="234"/>
      <c r="F445" s="234"/>
      <c r="G445" s="234"/>
      <c r="H445" s="234"/>
      <c r="I445" s="234"/>
      <c r="J445" s="234"/>
      <c r="K445" s="234"/>
      <c r="L445" s="234"/>
      <c r="M445" s="234"/>
      <c r="N445" s="234"/>
      <c r="O445" s="234"/>
      <c r="P445" s="234"/>
      <c r="Q445" s="234"/>
      <c r="R445" s="234"/>
      <c r="S445" s="234"/>
      <c r="T445" s="234"/>
      <c r="U445" s="234"/>
      <c r="V445" s="234"/>
      <c r="W445" s="234"/>
      <c r="X445" s="234"/>
      <c r="Y445" s="234"/>
      <c r="Z445" s="234"/>
    </row>
    <row r="446" ht="13.5" customHeight="1">
      <c r="A446" s="234"/>
      <c r="B446" s="234"/>
      <c r="C446" s="234"/>
      <c r="D446" s="234"/>
      <c r="E446" s="234"/>
      <c r="F446" s="234"/>
      <c r="G446" s="234"/>
      <c r="H446" s="234"/>
      <c r="I446" s="234"/>
      <c r="J446" s="234"/>
      <c r="K446" s="234"/>
      <c r="L446" s="234"/>
      <c r="M446" s="234"/>
      <c r="N446" s="234"/>
      <c r="O446" s="234"/>
      <c r="P446" s="234"/>
      <c r="Q446" s="234"/>
      <c r="R446" s="234"/>
      <c r="S446" s="234"/>
      <c r="T446" s="234"/>
      <c r="U446" s="234"/>
      <c r="V446" s="234"/>
      <c r="W446" s="234"/>
      <c r="X446" s="234"/>
      <c r="Y446" s="234"/>
      <c r="Z446" s="234"/>
    </row>
    <row r="447" ht="13.5" customHeight="1">
      <c r="A447" s="234"/>
      <c r="B447" s="234"/>
      <c r="C447" s="234"/>
      <c r="D447" s="234"/>
      <c r="E447" s="234"/>
      <c r="F447" s="234"/>
      <c r="G447" s="234"/>
      <c r="H447" s="234"/>
      <c r="I447" s="234"/>
      <c r="J447" s="234"/>
      <c r="K447" s="234"/>
      <c r="L447" s="234"/>
      <c r="M447" s="234"/>
      <c r="N447" s="234"/>
      <c r="O447" s="234"/>
      <c r="P447" s="234"/>
      <c r="Q447" s="234"/>
      <c r="R447" s="234"/>
      <c r="S447" s="234"/>
      <c r="T447" s="234"/>
      <c r="U447" s="234"/>
      <c r="V447" s="234"/>
      <c r="W447" s="234"/>
      <c r="X447" s="234"/>
      <c r="Y447" s="234"/>
      <c r="Z447" s="234"/>
    </row>
    <row r="448" ht="13.5" customHeight="1">
      <c r="A448" s="234"/>
      <c r="B448" s="234"/>
      <c r="C448" s="234"/>
      <c r="D448" s="234"/>
      <c r="E448" s="234"/>
      <c r="F448" s="234"/>
      <c r="G448" s="234"/>
      <c r="H448" s="234"/>
      <c r="I448" s="234"/>
      <c r="J448" s="234"/>
      <c r="K448" s="234"/>
      <c r="L448" s="234"/>
      <c r="M448" s="234"/>
      <c r="N448" s="234"/>
      <c r="O448" s="234"/>
      <c r="P448" s="234"/>
      <c r="Q448" s="234"/>
      <c r="R448" s="234"/>
      <c r="S448" s="234"/>
      <c r="T448" s="234"/>
      <c r="U448" s="234"/>
      <c r="V448" s="234"/>
      <c r="W448" s="234"/>
      <c r="X448" s="234"/>
      <c r="Y448" s="234"/>
      <c r="Z448" s="234"/>
    </row>
    <row r="449" ht="13.5" customHeight="1">
      <c r="A449" s="234"/>
      <c r="B449" s="234"/>
      <c r="C449" s="234"/>
      <c r="D449" s="234"/>
      <c r="E449" s="234"/>
      <c r="F449" s="234"/>
      <c r="G449" s="234"/>
      <c r="H449" s="234"/>
      <c r="I449" s="234"/>
      <c r="J449" s="234"/>
      <c r="K449" s="234"/>
      <c r="L449" s="234"/>
      <c r="M449" s="234"/>
      <c r="N449" s="234"/>
      <c r="O449" s="234"/>
      <c r="P449" s="234"/>
      <c r="Q449" s="234"/>
      <c r="R449" s="234"/>
      <c r="S449" s="234"/>
      <c r="T449" s="234"/>
      <c r="U449" s="234"/>
      <c r="V449" s="234"/>
      <c r="W449" s="234"/>
      <c r="X449" s="234"/>
      <c r="Y449" s="234"/>
      <c r="Z449" s="234"/>
    </row>
    <row r="450" ht="13.5" customHeight="1">
      <c r="A450" s="234"/>
      <c r="B450" s="234"/>
      <c r="C450" s="234"/>
      <c r="D450" s="234"/>
      <c r="E450" s="234"/>
      <c r="F450" s="234"/>
      <c r="G450" s="234"/>
      <c r="H450" s="234"/>
      <c r="I450" s="234"/>
      <c r="J450" s="234"/>
      <c r="K450" s="234"/>
      <c r="L450" s="234"/>
      <c r="M450" s="234"/>
      <c r="N450" s="234"/>
      <c r="O450" s="234"/>
      <c r="P450" s="234"/>
      <c r="Q450" s="234"/>
      <c r="R450" s="234"/>
      <c r="S450" s="234"/>
      <c r="T450" s="234"/>
      <c r="U450" s="234"/>
      <c r="V450" s="234"/>
      <c r="W450" s="234"/>
      <c r="X450" s="234"/>
      <c r="Y450" s="234"/>
      <c r="Z450" s="234"/>
    </row>
    <row r="451" ht="13.5" customHeight="1">
      <c r="A451" s="234"/>
      <c r="B451" s="234"/>
      <c r="C451" s="234"/>
      <c r="D451" s="234"/>
      <c r="E451" s="234"/>
      <c r="F451" s="234"/>
      <c r="G451" s="234"/>
      <c r="H451" s="234"/>
      <c r="I451" s="234"/>
      <c r="J451" s="234"/>
      <c r="K451" s="234"/>
      <c r="L451" s="234"/>
      <c r="M451" s="234"/>
      <c r="N451" s="234"/>
      <c r="O451" s="234"/>
      <c r="P451" s="234"/>
      <c r="Q451" s="234"/>
      <c r="R451" s="234"/>
      <c r="S451" s="234"/>
      <c r="T451" s="234"/>
      <c r="U451" s="234"/>
      <c r="V451" s="234"/>
      <c r="W451" s="234"/>
      <c r="X451" s="234"/>
      <c r="Y451" s="234"/>
      <c r="Z451" s="234"/>
    </row>
    <row r="452" ht="13.5" customHeight="1">
      <c r="A452" s="234"/>
      <c r="B452" s="234"/>
      <c r="C452" s="234"/>
      <c r="D452" s="234"/>
      <c r="E452" s="234"/>
      <c r="F452" s="234"/>
      <c r="G452" s="234"/>
      <c r="H452" s="234"/>
      <c r="I452" s="234"/>
      <c r="J452" s="234"/>
      <c r="K452" s="234"/>
      <c r="L452" s="234"/>
      <c r="M452" s="234"/>
      <c r="N452" s="234"/>
      <c r="O452" s="234"/>
      <c r="P452" s="234"/>
      <c r="Q452" s="234"/>
      <c r="R452" s="234"/>
      <c r="S452" s="234"/>
      <c r="T452" s="234"/>
      <c r="U452" s="234"/>
      <c r="V452" s="234"/>
      <c r="W452" s="234"/>
      <c r="X452" s="234"/>
      <c r="Y452" s="234"/>
      <c r="Z452" s="234"/>
    </row>
    <row r="453" ht="13.5" customHeight="1">
      <c r="A453" s="234"/>
      <c r="B453" s="234"/>
      <c r="C453" s="234"/>
      <c r="D453" s="234"/>
      <c r="E453" s="234"/>
      <c r="F453" s="234"/>
      <c r="G453" s="234"/>
      <c r="H453" s="234"/>
      <c r="I453" s="234"/>
      <c r="J453" s="234"/>
      <c r="K453" s="234"/>
      <c r="L453" s="234"/>
      <c r="M453" s="234"/>
      <c r="N453" s="234"/>
      <c r="O453" s="234"/>
      <c r="P453" s="234"/>
      <c r="Q453" s="234"/>
      <c r="R453" s="234"/>
      <c r="S453" s="234"/>
      <c r="T453" s="234"/>
      <c r="U453" s="234"/>
      <c r="V453" s="234"/>
      <c r="W453" s="234"/>
      <c r="X453" s="234"/>
      <c r="Y453" s="234"/>
      <c r="Z453" s="234"/>
    </row>
    <row r="454" ht="13.5" customHeight="1">
      <c r="A454" s="234"/>
      <c r="B454" s="234"/>
      <c r="C454" s="234"/>
      <c r="D454" s="234"/>
      <c r="E454" s="234"/>
      <c r="F454" s="234"/>
      <c r="G454" s="234"/>
      <c r="H454" s="234"/>
      <c r="I454" s="234"/>
      <c r="J454" s="234"/>
      <c r="K454" s="234"/>
      <c r="L454" s="234"/>
      <c r="M454" s="234"/>
      <c r="N454" s="234"/>
      <c r="O454" s="234"/>
      <c r="P454" s="234"/>
      <c r="Q454" s="234"/>
      <c r="R454" s="234"/>
      <c r="S454" s="234"/>
      <c r="T454" s="234"/>
      <c r="U454" s="234"/>
      <c r="V454" s="234"/>
      <c r="W454" s="234"/>
      <c r="X454" s="234"/>
      <c r="Y454" s="234"/>
      <c r="Z454" s="234"/>
    </row>
    <row r="455" ht="13.5" customHeight="1">
      <c r="A455" s="234"/>
      <c r="B455" s="234"/>
      <c r="C455" s="234"/>
      <c r="D455" s="234"/>
      <c r="E455" s="234"/>
      <c r="F455" s="234"/>
      <c r="G455" s="234"/>
      <c r="H455" s="234"/>
      <c r="I455" s="234"/>
      <c r="J455" s="234"/>
      <c r="K455" s="234"/>
      <c r="L455" s="234"/>
      <c r="M455" s="234"/>
      <c r="N455" s="234"/>
      <c r="O455" s="234"/>
      <c r="P455" s="234"/>
      <c r="Q455" s="234"/>
      <c r="R455" s="234"/>
      <c r="S455" s="234"/>
      <c r="T455" s="234"/>
      <c r="U455" s="234"/>
      <c r="V455" s="234"/>
      <c r="W455" s="234"/>
      <c r="X455" s="234"/>
      <c r="Y455" s="234"/>
      <c r="Z455" s="234"/>
    </row>
    <row r="456" ht="13.5" customHeight="1">
      <c r="A456" s="234"/>
      <c r="B456" s="234"/>
      <c r="C456" s="234"/>
      <c r="D456" s="234"/>
      <c r="E456" s="234"/>
      <c r="F456" s="234"/>
      <c r="G456" s="234"/>
      <c r="H456" s="234"/>
      <c r="I456" s="234"/>
      <c r="J456" s="234"/>
      <c r="K456" s="234"/>
      <c r="L456" s="234"/>
      <c r="M456" s="234"/>
      <c r="N456" s="234"/>
      <c r="O456" s="234"/>
      <c r="P456" s="234"/>
      <c r="Q456" s="234"/>
      <c r="R456" s="234"/>
      <c r="S456" s="234"/>
      <c r="T456" s="234"/>
      <c r="U456" s="234"/>
      <c r="V456" s="234"/>
      <c r="W456" s="234"/>
      <c r="X456" s="234"/>
      <c r="Y456" s="234"/>
      <c r="Z456" s="234"/>
    </row>
    <row r="457" ht="13.5" customHeight="1">
      <c r="A457" s="234"/>
      <c r="B457" s="234"/>
      <c r="C457" s="234"/>
      <c r="D457" s="234"/>
      <c r="E457" s="234"/>
      <c r="F457" s="234"/>
      <c r="G457" s="234"/>
      <c r="H457" s="234"/>
      <c r="I457" s="234"/>
      <c r="J457" s="234"/>
      <c r="K457" s="234"/>
      <c r="L457" s="234"/>
      <c r="M457" s="234"/>
      <c r="N457" s="234"/>
      <c r="O457" s="234"/>
      <c r="P457" s="234"/>
      <c r="Q457" s="234"/>
      <c r="R457" s="234"/>
      <c r="S457" s="234"/>
      <c r="T457" s="234"/>
      <c r="U457" s="234"/>
      <c r="V457" s="234"/>
      <c r="W457" s="234"/>
      <c r="X457" s="234"/>
      <c r="Y457" s="234"/>
      <c r="Z457" s="234"/>
    </row>
    <row r="458" ht="13.5" customHeight="1">
      <c r="A458" s="234"/>
      <c r="B458" s="234"/>
      <c r="C458" s="234"/>
      <c r="D458" s="234"/>
      <c r="E458" s="234"/>
      <c r="F458" s="234"/>
      <c r="G458" s="234"/>
      <c r="H458" s="234"/>
      <c r="I458" s="234"/>
      <c r="J458" s="234"/>
      <c r="K458" s="234"/>
      <c r="L458" s="234"/>
      <c r="M458" s="234"/>
      <c r="N458" s="234"/>
      <c r="O458" s="234"/>
      <c r="P458" s="234"/>
      <c r="Q458" s="234"/>
      <c r="R458" s="234"/>
      <c r="S458" s="234"/>
      <c r="T458" s="234"/>
      <c r="U458" s="234"/>
      <c r="V458" s="234"/>
      <c r="W458" s="234"/>
      <c r="X458" s="234"/>
      <c r="Y458" s="234"/>
      <c r="Z458" s="234"/>
    </row>
    <row r="459" ht="13.5" customHeight="1">
      <c r="A459" s="234"/>
      <c r="B459" s="234"/>
      <c r="C459" s="234"/>
      <c r="D459" s="234"/>
      <c r="E459" s="234"/>
      <c r="F459" s="234"/>
      <c r="G459" s="234"/>
      <c r="H459" s="234"/>
      <c r="I459" s="234"/>
      <c r="J459" s="234"/>
      <c r="K459" s="234"/>
      <c r="L459" s="234"/>
      <c r="M459" s="234"/>
      <c r="N459" s="234"/>
      <c r="O459" s="234"/>
      <c r="P459" s="234"/>
      <c r="Q459" s="234"/>
      <c r="R459" s="234"/>
      <c r="S459" s="234"/>
      <c r="T459" s="234"/>
      <c r="U459" s="234"/>
      <c r="V459" s="234"/>
      <c r="W459" s="234"/>
      <c r="X459" s="234"/>
      <c r="Y459" s="234"/>
      <c r="Z459" s="234"/>
    </row>
    <row r="460" ht="13.5" customHeight="1">
      <c r="A460" s="234"/>
      <c r="B460" s="234"/>
      <c r="C460" s="234"/>
      <c r="D460" s="234"/>
      <c r="E460" s="234"/>
      <c r="F460" s="234"/>
      <c r="G460" s="234"/>
      <c r="H460" s="234"/>
      <c r="I460" s="234"/>
      <c r="J460" s="234"/>
      <c r="K460" s="234"/>
      <c r="L460" s="234"/>
      <c r="M460" s="234"/>
      <c r="N460" s="234"/>
      <c r="O460" s="234"/>
      <c r="P460" s="234"/>
      <c r="Q460" s="234"/>
      <c r="R460" s="234"/>
      <c r="S460" s="234"/>
      <c r="T460" s="234"/>
      <c r="U460" s="234"/>
      <c r="V460" s="234"/>
      <c r="W460" s="234"/>
      <c r="X460" s="234"/>
      <c r="Y460" s="234"/>
      <c r="Z460" s="234"/>
    </row>
    <row r="461" ht="13.5" customHeight="1">
      <c r="A461" s="234"/>
      <c r="B461" s="234"/>
      <c r="C461" s="234"/>
      <c r="D461" s="234"/>
      <c r="E461" s="234"/>
      <c r="F461" s="234"/>
      <c r="G461" s="234"/>
      <c r="H461" s="234"/>
      <c r="I461" s="234"/>
      <c r="J461" s="234"/>
      <c r="K461" s="234"/>
      <c r="L461" s="234"/>
      <c r="M461" s="234"/>
      <c r="N461" s="234"/>
      <c r="O461" s="234"/>
      <c r="P461" s="234"/>
      <c r="Q461" s="234"/>
      <c r="R461" s="234"/>
      <c r="S461" s="234"/>
      <c r="T461" s="234"/>
      <c r="U461" s="234"/>
      <c r="V461" s="234"/>
      <c r="W461" s="234"/>
      <c r="X461" s="234"/>
      <c r="Y461" s="234"/>
      <c r="Z461" s="234"/>
    </row>
    <row r="462" ht="13.5" customHeight="1">
      <c r="A462" s="234"/>
      <c r="B462" s="234"/>
      <c r="C462" s="234"/>
      <c r="D462" s="234"/>
      <c r="E462" s="234"/>
      <c r="F462" s="234"/>
      <c r="G462" s="234"/>
      <c r="H462" s="234"/>
      <c r="I462" s="234"/>
      <c r="J462" s="234"/>
      <c r="K462" s="234"/>
      <c r="L462" s="234"/>
      <c r="M462" s="234"/>
      <c r="N462" s="234"/>
      <c r="O462" s="234"/>
      <c r="P462" s="234"/>
      <c r="Q462" s="234"/>
      <c r="R462" s="234"/>
      <c r="S462" s="234"/>
      <c r="T462" s="234"/>
      <c r="U462" s="234"/>
      <c r="V462" s="234"/>
      <c r="W462" s="234"/>
      <c r="X462" s="234"/>
      <c r="Y462" s="234"/>
      <c r="Z462" s="234"/>
    </row>
    <row r="463" ht="13.5" customHeight="1">
      <c r="A463" s="234"/>
      <c r="B463" s="234"/>
      <c r="C463" s="234"/>
      <c r="D463" s="234"/>
      <c r="E463" s="234"/>
      <c r="F463" s="234"/>
      <c r="G463" s="234"/>
      <c r="H463" s="234"/>
      <c r="I463" s="234"/>
      <c r="J463" s="234"/>
      <c r="K463" s="234"/>
      <c r="L463" s="234"/>
      <c r="M463" s="234"/>
      <c r="N463" s="234"/>
      <c r="O463" s="234"/>
      <c r="P463" s="234"/>
      <c r="Q463" s="234"/>
      <c r="R463" s="234"/>
      <c r="S463" s="234"/>
      <c r="T463" s="234"/>
      <c r="U463" s="234"/>
      <c r="V463" s="234"/>
      <c r="W463" s="234"/>
      <c r="X463" s="234"/>
      <c r="Y463" s="234"/>
      <c r="Z463" s="234"/>
    </row>
    <row r="464" ht="13.5" customHeight="1">
      <c r="A464" s="234"/>
      <c r="B464" s="234"/>
      <c r="C464" s="234"/>
      <c r="D464" s="234"/>
      <c r="E464" s="234"/>
      <c r="F464" s="234"/>
      <c r="G464" s="234"/>
      <c r="H464" s="234"/>
      <c r="I464" s="234"/>
      <c r="J464" s="234"/>
      <c r="K464" s="234"/>
      <c r="L464" s="234"/>
      <c r="M464" s="234"/>
      <c r="N464" s="234"/>
      <c r="O464" s="234"/>
      <c r="P464" s="234"/>
      <c r="Q464" s="234"/>
      <c r="R464" s="234"/>
      <c r="S464" s="234"/>
      <c r="T464" s="234"/>
      <c r="U464" s="234"/>
      <c r="V464" s="234"/>
      <c r="W464" s="234"/>
      <c r="X464" s="234"/>
      <c r="Y464" s="234"/>
      <c r="Z464" s="234"/>
    </row>
    <row r="465" ht="13.5" customHeight="1">
      <c r="A465" s="234"/>
      <c r="B465" s="234"/>
      <c r="C465" s="234"/>
      <c r="D465" s="234"/>
      <c r="E465" s="234"/>
      <c r="F465" s="234"/>
      <c r="G465" s="234"/>
      <c r="H465" s="234"/>
      <c r="I465" s="234"/>
      <c r="J465" s="234"/>
      <c r="K465" s="234"/>
      <c r="L465" s="234"/>
      <c r="M465" s="234"/>
      <c r="N465" s="234"/>
      <c r="O465" s="234"/>
      <c r="P465" s="234"/>
      <c r="Q465" s="234"/>
      <c r="R465" s="234"/>
      <c r="S465" s="234"/>
      <c r="T465" s="234"/>
      <c r="U465" s="234"/>
      <c r="V465" s="234"/>
      <c r="W465" s="234"/>
      <c r="X465" s="234"/>
      <c r="Y465" s="234"/>
      <c r="Z465" s="234"/>
    </row>
    <row r="466" ht="13.5" customHeight="1">
      <c r="A466" s="234"/>
      <c r="B466" s="234"/>
      <c r="C466" s="234"/>
      <c r="D466" s="234"/>
      <c r="E466" s="234"/>
      <c r="F466" s="234"/>
      <c r="G466" s="234"/>
      <c r="H466" s="234"/>
      <c r="I466" s="234"/>
      <c r="J466" s="234"/>
      <c r="K466" s="234"/>
      <c r="L466" s="234"/>
      <c r="M466" s="234"/>
      <c r="N466" s="234"/>
      <c r="O466" s="234"/>
      <c r="P466" s="234"/>
      <c r="Q466" s="234"/>
      <c r="R466" s="234"/>
      <c r="S466" s="234"/>
      <c r="T466" s="234"/>
      <c r="U466" s="234"/>
      <c r="V466" s="234"/>
      <c r="W466" s="234"/>
      <c r="X466" s="234"/>
      <c r="Y466" s="234"/>
      <c r="Z466" s="234"/>
    </row>
    <row r="467" ht="13.5" customHeight="1">
      <c r="A467" s="234"/>
      <c r="B467" s="234"/>
      <c r="C467" s="234"/>
      <c r="D467" s="234"/>
      <c r="E467" s="234"/>
      <c r="F467" s="234"/>
      <c r="G467" s="234"/>
      <c r="H467" s="234"/>
      <c r="I467" s="234"/>
      <c r="J467" s="234"/>
      <c r="K467" s="234"/>
      <c r="L467" s="234"/>
      <c r="M467" s="234"/>
      <c r="N467" s="234"/>
      <c r="O467" s="234"/>
      <c r="P467" s="234"/>
      <c r="Q467" s="234"/>
      <c r="R467" s="234"/>
      <c r="S467" s="234"/>
      <c r="T467" s="234"/>
      <c r="U467" s="234"/>
      <c r="V467" s="234"/>
      <c r="W467" s="234"/>
      <c r="X467" s="234"/>
      <c r="Y467" s="234"/>
      <c r="Z467" s="234"/>
    </row>
    <row r="468" ht="13.5" customHeight="1">
      <c r="A468" s="234"/>
      <c r="B468" s="234"/>
      <c r="C468" s="234"/>
      <c r="D468" s="234"/>
      <c r="E468" s="234"/>
      <c r="F468" s="234"/>
      <c r="G468" s="234"/>
      <c r="H468" s="234"/>
      <c r="I468" s="234"/>
      <c r="J468" s="234"/>
      <c r="K468" s="234"/>
      <c r="L468" s="234"/>
      <c r="M468" s="234"/>
      <c r="N468" s="234"/>
      <c r="O468" s="234"/>
      <c r="P468" s="234"/>
      <c r="Q468" s="234"/>
      <c r="R468" s="234"/>
      <c r="S468" s="234"/>
      <c r="T468" s="234"/>
      <c r="U468" s="234"/>
      <c r="V468" s="234"/>
      <c r="W468" s="234"/>
      <c r="X468" s="234"/>
      <c r="Y468" s="234"/>
      <c r="Z468" s="234"/>
    </row>
    <row r="469" ht="13.5" customHeight="1">
      <c r="A469" s="234"/>
      <c r="B469" s="234"/>
      <c r="C469" s="234"/>
      <c r="D469" s="234"/>
      <c r="E469" s="234"/>
      <c r="F469" s="234"/>
      <c r="G469" s="234"/>
      <c r="H469" s="234"/>
      <c r="I469" s="234"/>
      <c r="J469" s="234"/>
      <c r="K469" s="234"/>
      <c r="L469" s="234"/>
      <c r="M469" s="234"/>
      <c r="N469" s="234"/>
      <c r="O469" s="234"/>
      <c r="P469" s="234"/>
      <c r="Q469" s="234"/>
      <c r="R469" s="234"/>
      <c r="S469" s="234"/>
      <c r="T469" s="234"/>
      <c r="U469" s="234"/>
      <c r="V469" s="234"/>
      <c r="W469" s="234"/>
      <c r="X469" s="234"/>
      <c r="Y469" s="234"/>
      <c r="Z469" s="234"/>
    </row>
    <row r="470" ht="13.5" customHeight="1">
      <c r="A470" s="234"/>
      <c r="B470" s="234"/>
      <c r="C470" s="234"/>
      <c r="D470" s="234"/>
      <c r="E470" s="234"/>
      <c r="F470" s="234"/>
      <c r="G470" s="234"/>
      <c r="H470" s="234"/>
      <c r="I470" s="234"/>
      <c r="J470" s="234"/>
      <c r="K470" s="234"/>
      <c r="L470" s="234"/>
      <c r="M470" s="234"/>
      <c r="N470" s="234"/>
      <c r="O470" s="234"/>
      <c r="P470" s="234"/>
      <c r="Q470" s="234"/>
      <c r="R470" s="234"/>
      <c r="S470" s="234"/>
      <c r="T470" s="234"/>
      <c r="U470" s="234"/>
      <c r="V470" s="234"/>
      <c r="W470" s="234"/>
      <c r="X470" s="234"/>
      <c r="Y470" s="234"/>
      <c r="Z470" s="234"/>
    </row>
    <row r="471" ht="13.5" customHeight="1">
      <c r="A471" s="234"/>
      <c r="B471" s="234"/>
      <c r="C471" s="234"/>
      <c r="D471" s="234"/>
      <c r="E471" s="234"/>
      <c r="F471" s="234"/>
      <c r="G471" s="234"/>
      <c r="H471" s="234"/>
      <c r="I471" s="234"/>
      <c r="J471" s="234"/>
      <c r="K471" s="234"/>
      <c r="L471" s="234"/>
      <c r="M471" s="234"/>
      <c r="N471" s="234"/>
      <c r="O471" s="234"/>
      <c r="P471" s="234"/>
      <c r="Q471" s="234"/>
      <c r="R471" s="234"/>
      <c r="S471" s="234"/>
      <c r="T471" s="234"/>
      <c r="U471" s="234"/>
      <c r="V471" s="234"/>
      <c r="W471" s="234"/>
      <c r="X471" s="234"/>
      <c r="Y471" s="234"/>
      <c r="Z471" s="234"/>
    </row>
    <row r="472" ht="13.5" customHeight="1">
      <c r="A472" s="234"/>
      <c r="B472" s="234"/>
      <c r="C472" s="234"/>
      <c r="D472" s="234"/>
      <c r="E472" s="234"/>
      <c r="F472" s="234"/>
      <c r="G472" s="234"/>
      <c r="H472" s="234"/>
      <c r="I472" s="234"/>
      <c r="J472" s="234"/>
      <c r="K472" s="234"/>
      <c r="L472" s="234"/>
      <c r="M472" s="234"/>
      <c r="N472" s="234"/>
      <c r="O472" s="234"/>
      <c r="P472" s="234"/>
      <c r="Q472" s="234"/>
      <c r="R472" s="234"/>
      <c r="S472" s="234"/>
      <c r="T472" s="234"/>
      <c r="U472" s="234"/>
      <c r="V472" s="234"/>
      <c r="W472" s="234"/>
      <c r="X472" s="234"/>
      <c r="Y472" s="234"/>
      <c r="Z472" s="234"/>
    </row>
    <row r="473" ht="13.5" customHeight="1">
      <c r="A473" s="234"/>
      <c r="B473" s="234"/>
      <c r="C473" s="234"/>
      <c r="D473" s="234"/>
      <c r="E473" s="234"/>
      <c r="F473" s="234"/>
      <c r="G473" s="234"/>
      <c r="H473" s="234"/>
      <c r="I473" s="234"/>
      <c r="J473" s="234"/>
      <c r="K473" s="234"/>
      <c r="L473" s="234"/>
      <c r="M473" s="234"/>
      <c r="N473" s="234"/>
      <c r="O473" s="234"/>
      <c r="P473" s="234"/>
      <c r="Q473" s="234"/>
      <c r="R473" s="234"/>
      <c r="S473" s="234"/>
      <c r="T473" s="234"/>
      <c r="U473" s="234"/>
      <c r="V473" s="234"/>
      <c r="W473" s="234"/>
      <c r="X473" s="234"/>
      <c r="Y473" s="234"/>
      <c r="Z473" s="234"/>
    </row>
    <row r="474" ht="13.5" customHeight="1">
      <c r="A474" s="234"/>
      <c r="B474" s="234"/>
      <c r="C474" s="234"/>
      <c r="D474" s="234"/>
      <c r="E474" s="234"/>
      <c r="F474" s="234"/>
      <c r="G474" s="234"/>
      <c r="H474" s="234"/>
      <c r="I474" s="234"/>
      <c r="J474" s="234"/>
      <c r="K474" s="234"/>
      <c r="L474" s="234"/>
      <c r="M474" s="234"/>
      <c r="N474" s="234"/>
      <c r="O474" s="234"/>
      <c r="P474" s="234"/>
      <c r="Q474" s="234"/>
      <c r="R474" s="234"/>
      <c r="S474" s="234"/>
      <c r="T474" s="234"/>
      <c r="U474" s="234"/>
      <c r="V474" s="234"/>
      <c r="W474" s="234"/>
      <c r="X474" s="234"/>
      <c r="Y474" s="234"/>
      <c r="Z474" s="234"/>
    </row>
    <row r="475" ht="13.5" customHeight="1">
      <c r="A475" s="234"/>
      <c r="B475" s="234"/>
      <c r="C475" s="234"/>
      <c r="D475" s="234"/>
      <c r="E475" s="234"/>
      <c r="F475" s="234"/>
      <c r="G475" s="234"/>
      <c r="H475" s="234"/>
      <c r="I475" s="234"/>
      <c r="J475" s="234"/>
      <c r="K475" s="234"/>
      <c r="L475" s="234"/>
      <c r="M475" s="234"/>
      <c r="N475" s="234"/>
      <c r="O475" s="234"/>
      <c r="P475" s="234"/>
      <c r="Q475" s="234"/>
      <c r="R475" s="234"/>
      <c r="S475" s="234"/>
      <c r="T475" s="234"/>
      <c r="U475" s="234"/>
      <c r="V475" s="234"/>
      <c r="W475" s="234"/>
      <c r="X475" s="234"/>
      <c r="Y475" s="234"/>
      <c r="Z475" s="234"/>
    </row>
    <row r="476" ht="13.5" customHeight="1">
      <c r="A476" s="234"/>
      <c r="B476" s="234"/>
      <c r="C476" s="234"/>
      <c r="D476" s="234"/>
      <c r="E476" s="234"/>
      <c r="F476" s="234"/>
      <c r="G476" s="234"/>
      <c r="H476" s="234"/>
      <c r="I476" s="234"/>
      <c r="J476" s="234"/>
      <c r="K476" s="234"/>
      <c r="L476" s="234"/>
      <c r="M476" s="234"/>
      <c r="N476" s="234"/>
      <c r="O476" s="234"/>
      <c r="P476" s="234"/>
      <c r="Q476" s="234"/>
      <c r="R476" s="234"/>
      <c r="S476" s="234"/>
      <c r="T476" s="234"/>
      <c r="U476" s="234"/>
      <c r="V476" s="234"/>
      <c r="W476" s="234"/>
      <c r="X476" s="234"/>
      <c r="Y476" s="234"/>
      <c r="Z476" s="234"/>
    </row>
    <row r="477" ht="13.5" customHeight="1">
      <c r="A477" s="234"/>
      <c r="B477" s="234"/>
      <c r="C477" s="234"/>
      <c r="D477" s="234"/>
      <c r="E477" s="234"/>
      <c r="F477" s="234"/>
      <c r="G477" s="234"/>
      <c r="H477" s="234"/>
      <c r="I477" s="234"/>
      <c r="J477" s="234"/>
      <c r="K477" s="234"/>
      <c r="L477" s="234"/>
      <c r="M477" s="234"/>
      <c r="N477" s="234"/>
      <c r="O477" s="234"/>
      <c r="P477" s="234"/>
      <c r="Q477" s="234"/>
      <c r="R477" s="234"/>
      <c r="S477" s="234"/>
      <c r="T477" s="234"/>
      <c r="U477" s="234"/>
      <c r="V477" s="234"/>
      <c r="W477" s="234"/>
      <c r="X477" s="234"/>
      <c r="Y477" s="234"/>
      <c r="Z477" s="234"/>
    </row>
    <row r="478" ht="13.5" customHeight="1">
      <c r="A478" s="234"/>
      <c r="B478" s="234"/>
      <c r="C478" s="234"/>
      <c r="D478" s="234"/>
      <c r="E478" s="234"/>
      <c r="F478" s="234"/>
      <c r="G478" s="234"/>
      <c r="H478" s="234"/>
      <c r="I478" s="234"/>
      <c r="J478" s="234"/>
      <c r="K478" s="234"/>
      <c r="L478" s="234"/>
      <c r="M478" s="234"/>
      <c r="N478" s="234"/>
      <c r="O478" s="234"/>
      <c r="P478" s="234"/>
      <c r="Q478" s="234"/>
      <c r="R478" s="234"/>
      <c r="S478" s="234"/>
      <c r="T478" s="234"/>
      <c r="U478" s="234"/>
      <c r="V478" s="234"/>
      <c r="W478" s="234"/>
      <c r="X478" s="234"/>
      <c r="Y478" s="234"/>
      <c r="Z478" s="234"/>
    </row>
    <row r="479" ht="13.5" customHeight="1">
      <c r="A479" s="234"/>
      <c r="B479" s="234"/>
      <c r="C479" s="234"/>
      <c r="D479" s="234"/>
      <c r="E479" s="234"/>
      <c r="F479" s="234"/>
      <c r="G479" s="234"/>
      <c r="H479" s="234"/>
      <c r="I479" s="234"/>
      <c r="J479" s="234"/>
      <c r="K479" s="234"/>
      <c r="L479" s="234"/>
      <c r="M479" s="234"/>
      <c r="N479" s="234"/>
      <c r="O479" s="234"/>
      <c r="P479" s="234"/>
      <c r="Q479" s="234"/>
      <c r="R479" s="234"/>
      <c r="S479" s="234"/>
      <c r="T479" s="234"/>
      <c r="U479" s="234"/>
      <c r="V479" s="234"/>
      <c r="W479" s="234"/>
      <c r="X479" s="234"/>
      <c r="Y479" s="234"/>
      <c r="Z479" s="234"/>
    </row>
    <row r="480" ht="13.5" customHeight="1">
      <c r="A480" s="234"/>
      <c r="B480" s="234"/>
      <c r="C480" s="234"/>
      <c r="D480" s="234"/>
      <c r="E480" s="234"/>
      <c r="F480" s="234"/>
      <c r="G480" s="234"/>
      <c r="H480" s="234"/>
      <c r="I480" s="234"/>
      <c r="J480" s="234"/>
      <c r="K480" s="234"/>
      <c r="L480" s="234"/>
      <c r="M480" s="234"/>
      <c r="N480" s="234"/>
      <c r="O480" s="234"/>
      <c r="P480" s="234"/>
      <c r="Q480" s="234"/>
      <c r="R480" s="234"/>
      <c r="S480" s="234"/>
      <c r="T480" s="234"/>
      <c r="U480" s="234"/>
      <c r="V480" s="234"/>
      <c r="W480" s="234"/>
      <c r="X480" s="234"/>
      <c r="Y480" s="234"/>
      <c r="Z480" s="234"/>
    </row>
    <row r="481" ht="13.5" customHeight="1">
      <c r="A481" s="234"/>
      <c r="B481" s="234"/>
      <c r="C481" s="234"/>
      <c r="D481" s="234"/>
      <c r="E481" s="234"/>
      <c r="F481" s="234"/>
      <c r="G481" s="234"/>
      <c r="H481" s="234"/>
      <c r="I481" s="234"/>
      <c r="J481" s="234"/>
      <c r="K481" s="234"/>
      <c r="L481" s="234"/>
      <c r="M481" s="234"/>
      <c r="N481" s="234"/>
      <c r="O481" s="234"/>
      <c r="P481" s="234"/>
      <c r="Q481" s="234"/>
      <c r="R481" s="234"/>
      <c r="S481" s="234"/>
      <c r="T481" s="234"/>
      <c r="U481" s="234"/>
      <c r="V481" s="234"/>
      <c r="W481" s="234"/>
      <c r="X481" s="234"/>
      <c r="Y481" s="234"/>
      <c r="Z481" s="234"/>
    </row>
    <row r="482" ht="13.5" customHeight="1">
      <c r="A482" s="234"/>
      <c r="B482" s="234"/>
      <c r="C482" s="234"/>
      <c r="D482" s="234"/>
      <c r="E482" s="234"/>
      <c r="F482" s="234"/>
      <c r="G482" s="234"/>
      <c r="H482" s="234"/>
      <c r="I482" s="234"/>
      <c r="J482" s="234"/>
      <c r="K482" s="234"/>
      <c r="L482" s="234"/>
      <c r="M482" s="234"/>
      <c r="N482" s="234"/>
      <c r="O482" s="234"/>
      <c r="P482" s="234"/>
      <c r="Q482" s="234"/>
      <c r="R482" s="234"/>
      <c r="S482" s="234"/>
      <c r="T482" s="234"/>
      <c r="U482" s="234"/>
      <c r="V482" s="234"/>
      <c r="W482" s="234"/>
      <c r="X482" s="234"/>
      <c r="Y482" s="234"/>
      <c r="Z482" s="234"/>
    </row>
    <row r="483" ht="13.5" customHeight="1">
      <c r="A483" s="234"/>
      <c r="B483" s="234"/>
      <c r="C483" s="234"/>
      <c r="D483" s="234"/>
      <c r="E483" s="234"/>
      <c r="F483" s="234"/>
      <c r="G483" s="234"/>
      <c r="H483" s="234"/>
      <c r="I483" s="234"/>
      <c r="J483" s="234"/>
      <c r="K483" s="234"/>
      <c r="L483" s="234"/>
      <c r="M483" s="234"/>
      <c r="N483" s="234"/>
      <c r="O483" s="234"/>
      <c r="P483" s="234"/>
      <c r="Q483" s="234"/>
      <c r="R483" s="234"/>
      <c r="S483" s="234"/>
      <c r="T483" s="234"/>
      <c r="U483" s="234"/>
      <c r="V483" s="234"/>
      <c r="W483" s="234"/>
      <c r="X483" s="234"/>
      <c r="Y483" s="234"/>
      <c r="Z483" s="234"/>
    </row>
    <row r="484" ht="13.5" customHeight="1">
      <c r="A484" s="234"/>
      <c r="B484" s="234"/>
      <c r="C484" s="234"/>
      <c r="D484" s="234"/>
      <c r="E484" s="234"/>
      <c r="F484" s="234"/>
      <c r="G484" s="234"/>
      <c r="H484" s="234"/>
      <c r="I484" s="234"/>
      <c r="J484" s="234"/>
      <c r="K484" s="234"/>
      <c r="L484" s="234"/>
      <c r="M484" s="234"/>
      <c r="N484" s="234"/>
      <c r="O484" s="234"/>
      <c r="P484" s="234"/>
      <c r="Q484" s="234"/>
      <c r="R484" s="234"/>
      <c r="S484" s="234"/>
      <c r="T484" s="234"/>
      <c r="U484" s="234"/>
      <c r="V484" s="234"/>
      <c r="W484" s="234"/>
      <c r="X484" s="234"/>
      <c r="Y484" s="234"/>
      <c r="Z484" s="234"/>
    </row>
    <row r="485" ht="13.5" customHeight="1">
      <c r="A485" s="234"/>
      <c r="B485" s="234"/>
      <c r="C485" s="234"/>
      <c r="D485" s="234"/>
      <c r="E485" s="234"/>
      <c r="F485" s="234"/>
      <c r="G485" s="234"/>
      <c r="H485" s="234"/>
      <c r="I485" s="234"/>
      <c r="J485" s="234"/>
      <c r="K485" s="234"/>
      <c r="L485" s="234"/>
      <c r="M485" s="234"/>
      <c r="N485" s="234"/>
      <c r="O485" s="234"/>
      <c r="P485" s="234"/>
      <c r="Q485" s="234"/>
      <c r="R485" s="234"/>
      <c r="S485" s="234"/>
      <c r="T485" s="234"/>
      <c r="U485" s="234"/>
      <c r="V485" s="234"/>
      <c r="W485" s="234"/>
      <c r="X485" s="234"/>
      <c r="Y485" s="234"/>
      <c r="Z485" s="234"/>
    </row>
    <row r="486" ht="13.5" customHeight="1">
      <c r="A486" s="234"/>
      <c r="B486" s="234"/>
      <c r="C486" s="234"/>
      <c r="D486" s="234"/>
      <c r="E486" s="234"/>
      <c r="F486" s="234"/>
      <c r="G486" s="234"/>
      <c r="H486" s="234"/>
      <c r="I486" s="234"/>
      <c r="J486" s="234"/>
      <c r="K486" s="234"/>
      <c r="L486" s="234"/>
      <c r="M486" s="234"/>
      <c r="N486" s="234"/>
      <c r="O486" s="234"/>
      <c r="P486" s="234"/>
      <c r="Q486" s="234"/>
      <c r="R486" s="234"/>
      <c r="S486" s="234"/>
      <c r="T486" s="234"/>
      <c r="U486" s="234"/>
      <c r="V486" s="234"/>
      <c r="W486" s="234"/>
      <c r="X486" s="234"/>
      <c r="Y486" s="234"/>
      <c r="Z486" s="234"/>
    </row>
    <row r="487" ht="13.5" customHeight="1">
      <c r="A487" s="234"/>
      <c r="B487" s="234"/>
      <c r="C487" s="234"/>
      <c r="D487" s="234"/>
      <c r="E487" s="234"/>
      <c r="F487" s="234"/>
      <c r="G487" s="234"/>
      <c r="H487" s="234"/>
      <c r="I487" s="234"/>
      <c r="J487" s="234"/>
      <c r="K487" s="234"/>
      <c r="L487" s="234"/>
      <c r="M487" s="234"/>
      <c r="N487" s="234"/>
      <c r="O487" s="234"/>
      <c r="P487" s="234"/>
      <c r="Q487" s="234"/>
      <c r="R487" s="234"/>
      <c r="S487" s="234"/>
      <c r="T487" s="234"/>
      <c r="U487" s="234"/>
      <c r="V487" s="234"/>
      <c r="W487" s="234"/>
      <c r="X487" s="234"/>
      <c r="Y487" s="234"/>
      <c r="Z487" s="234"/>
    </row>
    <row r="488" ht="13.5" customHeight="1">
      <c r="A488" s="234"/>
      <c r="B488" s="234"/>
      <c r="C488" s="234"/>
      <c r="D488" s="234"/>
      <c r="E488" s="234"/>
      <c r="F488" s="234"/>
      <c r="G488" s="234"/>
      <c r="H488" s="234"/>
      <c r="I488" s="234"/>
      <c r="J488" s="234"/>
      <c r="K488" s="234"/>
      <c r="L488" s="234"/>
      <c r="M488" s="234"/>
      <c r="N488" s="234"/>
      <c r="O488" s="234"/>
      <c r="P488" s="234"/>
      <c r="Q488" s="234"/>
      <c r="R488" s="234"/>
      <c r="S488" s="234"/>
      <c r="T488" s="234"/>
      <c r="U488" s="234"/>
      <c r="V488" s="234"/>
      <c r="W488" s="234"/>
      <c r="X488" s="234"/>
      <c r="Y488" s="234"/>
      <c r="Z488" s="234"/>
    </row>
    <row r="489" ht="13.5" customHeight="1">
      <c r="A489" s="234"/>
      <c r="B489" s="234"/>
      <c r="C489" s="234"/>
      <c r="D489" s="234"/>
      <c r="E489" s="234"/>
      <c r="F489" s="234"/>
      <c r="G489" s="234"/>
      <c r="H489" s="234"/>
      <c r="I489" s="234"/>
      <c r="J489" s="234"/>
      <c r="K489" s="234"/>
      <c r="L489" s="234"/>
      <c r="M489" s="234"/>
      <c r="N489" s="234"/>
      <c r="O489" s="234"/>
      <c r="P489" s="234"/>
      <c r="Q489" s="234"/>
      <c r="R489" s="234"/>
      <c r="S489" s="234"/>
      <c r="T489" s="234"/>
      <c r="U489" s="234"/>
      <c r="V489" s="234"/>
      <c r="W489" s="234"/>
      <c r="X489" s="234"/>
      <c r="Y489" s="234"/>
      <c r="Z489" s="234"/>
    </row>
    <row r="490" ht="13.5" customHeight="1">
      <c r="A490" s="234"/>
      <c r="B490" s="234"/>
      <c r="C490" s="234"/>
      <c r="D490" s="234"/>
      <c r="E490" s="234"/>
      <c r="F490" s="234"/>
      <c r="G490" s="234"/>
      <c r="H490" s="234"/>
      <c r="I490" s="234"/>
      <c r="J490" s="234"/>
      <c r="K490" s="234"/>
      <c r="L490" s="234"/>
      <c r="M490" s="234"/>
      <c r="N490" s="234"/>
      <c r="O490" s="234"/>
      <c r="P490" s="234"/>
      <c r="Q490" s="234"/>
      <c r="R490" s="234"/>
      <c r="S490" s="234"/>
      <c r="T490" s="234"/>
      <c r="U490" s="234"/>
      <c r="V490" s="234"/>
      <c r="W490" s="234"/>
      <c r="X490" s="234"/>
      <c r="Y490" s="234"/>
      <c r="Z490" s="234"/>
    </row>
    <row r="491" ht="13.5" customHeight="1">
      <c r="A491" s="234"/>
      <c r="B491" s="234"/>
      <c r="C491" s="234"/>
      <c r="D491" s="234"/>
      <c r="E491" s="234"/>
      <c r="F491" s="234"/>
      <c r="G491" s="234"/>
      <c r="H491" s="234"/>
      <c r="I491" s="234"/>
      <c r="J491" s="234"/>
      <c r="K491" s="234"/>
      <c r="L491" s="234"/>
      <c r="M491" s="234"/>
      <c r="N491" s="234"/>
      <c r="O491" s="234"/>
      <c r="P491" s="234"/>
      <c r="Q491" s="234"/>
      <c r="R491" s="234"/>
      <c r="S491" s="234"/>
      <c r="T491" s="234"/>
      <c r="U491" s="234"/>
      <c r="V491" s="234"/>
      <c r="W491" s="234"/>
      <c r="X491" s="234"/>
      <c r="Y491" s="234"/>
      <c r="Z491" s="234"/>
    </row>
    <row r="492" ht="13.5" customHeight="1">
      <c r="A492" s="234"/>
      <c r="B492" s="234"/>
      <c r="C492" s="234"/>
      <c r="D492" s="234"/>
      <c r="E492" s="234"/>
      <c r="F492" s="234"/>
      <c r="G492" s="234"/>
      <c r="H492" s="234"/>
      <c r="I492" s="234"/>
      <c r="J492" s="234"/>
      <c r="K492" s="234"/>
      <c r="L492" s="234"/>
      <c r="M492" s="234"/>
      <c r="N492" s="234"/>
      <c r="O492" s="234"/>
      <c r="P492" s="234"/>
      <c r="Q492" s="234"/>
      <c r="R492" s="234"/>
      <c r="S492" s="234"/>
      <c r="T492" s="234"/>
      <c r="U492" s="234"/>
      <c r="V492" s="234"/>
      <c r="W492" s="234"/>
      <c r="X492" s="234"/>
      <c r="Y492" s="234"/>
      <c r="Z492" s="234"/>
    </row>
    <row r="493" ht="13.5" customHeight="1">
      <c r="A493" s="234"/>
      <c r="B493" s="234"/>
      <c r="C493" s="234"/>
      <c r="D493" s="234"/>
      <c r="E493" s="234"/>
      <c r="F493" s="234"/>
      <c r="G493" s="234"/>
      <c r="H493" s="234"/>
      <c r="I493" s="234"/>
      <c r="J493" s="234"/>
      <c r="K493" s="234"/>
      <c r="L493" s="234"/>
      <c r="M493" s="234"/>
      <c r="N493" s="234"/>
      <c r="O493" s="234"/>
      <c r="P493" s="234"/>
      <c r="Q493" s="234"/>
      <c r="R493" s="234"/>
      <c r="S493" s="234"/>
      <c r="T493" s="234"/>
      <c r="U493" s="234"/>
      <c r="V493" s="234"/>
      <c r="W493" s="234"/>
      <c r="X493" s="234"/>
      <c r="Y493" s="234"/>
      <c r="Z493" s="234"/>
    </row>
    <row r="494" ht="13.5" customHeight="1">
      <c r="A494" s="234"/>
      <c r="B494" s="234"/>
      <c r="C494" s="234"/>
      <c r="D494" s="234"/>
      <c r="E494" s="234"/>
      <c r="F494" s="234"/>
      <c r="G494" s="234"/>
      <c r="H494" s="234"/>
      <c r="I494" s="234"/>
      <c r="J494" s="234"/>
      <c r="K494" s="234"/>
      <c r="L494" s="234"/>
      <c r="M494" s="234"/>
      <c r="N494" s="234"/>
      <c r="O494" s="234"/>
      <c r="P494" s="234"/>
      <c r="Q494" s="234"/>
      <c r="R494" s="234"/>
      <c r="S494" s="234"/>
      <c r="T494" s="234"/>
      <c r="U494" s="234"/>
      <c r="V494" s="234"/>
      <c r="W494" s="234"/>
      <c r="X494" s="234"/>
      <c r="Y494" s="234"/>
      <c r="Z494" s="234"/>
    </row>
    <row r="495" ht="13.5" customHeight="1">
      <c r="A495" s="234"/>
      <c r="B495" s="234"/>
      <c r="C495" s="234"/>
      <c r="D495" s="234"/>
      <c r="E495" s="234"/>
      <c r="F495" s="234"/>
      <c r="G495" s="234"/>
      <c r="H495" s="234"/>
      <c r="I495" s="234"/>
      <c r="J495" s="234"/>
      <c r="K495" s="234"/>
      <c r="L495" s="234"/>
      <c r="M495" s="234"/>
      <c r="N495" s="234"/>
      <c r="O495" s="234"/>
      <c r="P495" s="234"/>
      <c r="Q495" s="234"/>
      <c r="R495" s="234"/>
      <c r="S495" s="234"/>
      <c r="T495" s="234"/>
      <c r="U495" s="234"/>
      <c r="V495" s="234"/>
      <c r="W495" s="234"/>
      <c r="X495" s="234"/>
      <c r="Y495" s="234"/>
      <c r="Z495" s="234"/>
    </row>
    <row r="496" ht="13.5" customHeight="1">
      <c r="A496" s="234"/>
      <c r="B496" s="234"/>
      <c r="C496" s="234"/>
      <c r="D496" s="234"/>
      <c r="E496" s="234"/>
      <c r="F496" s="234"/>
      <c r="G496" s="234"/>
      <c r="H496" s="234"/>
      <c r="I496" s="234"/>
      <c r="J496" s="234"/>
      <c r="K496" s="234"/>
      <c r="L496" s="234"/>
      <c r="M496" s="234"/>
      <c r="N496" s="234"/>
      <c r="O496" s="234"/>
      <c r="P496" s="234"/>
      <c r="Q496" s="234"/>
      <c r="R496" s="234"/>
      <c r="S496" s="234"/>
      <c r="T496" s="234"/>
      <c r="U496" s="234"/>
      <c r="V496" s="234"/>
      <c r="W496" s="234"/>
      <c r="X496" s="234"/>
      <c r="Y496" s="234"/>
      <c r="Z496" s="234"/>
    </row>
    <row r="497" ht="13.5" customHeight="1">
      <c r="A497" s="234"/>
      <c r="B497" s="234"/>
      <c r="C497" s="234"/>
      <c r="D497" s="234"/>
      <c r="E497" s="234"/>
      <c r="F497" s="234"/>
      <c r="G497" s="234"/>
      <c r="H497" s="234"/>
      <c r="I497" s="234"/>
      <c r="J497" s="234"/>
      <c r="K497" s="234"/>
      <c r="L497" s="234"/>
      <c r="M497" s="234"/>
      <c r="N497" s="234"/>
      <c r="O497" s="234"/>
      <c r="P497" s="234"/>
      <c r="Q497" s="234"/>
      <c r="R497" s="234"/>
      <c r="S497" s="234"/>
      <c r="T497" s="234"/>
      <c r="U497" s="234"/>
      <c r="V497" s="234"/>
      <c r="W497" s="234"/>
      <c r="X497" s="234"/>
      <c r="Y497" s="234"/>
      <c r="Z497" s="234"/>
    </row>
    <row r="498" ht="13.5" customHeight="1">
      <c r="A498" s="234"/>
      <c r="B498" s="234"/>
      <c r="C498" s="234"/>
      <c r="D498" s="234"/>
      <c r="E498" s="234"/>
      <c r="F498" s="234"/>
      <c r="G498" s="234"/>
      <c r="H498" s="234"/>
      <c r="I498" s="234"/>
      <c r="J498" s="234"/>
      <c r="K498" s="234"/>
      <c r="L498" s="234"/>
      <c r="M498" s="234"/>
      <c r="N498" s="234"/>
      <c r="O498" s="234"/>
      <c r="P498" s="234"/>
      <c r="Q498" s="234"/>
      <c r="R498" s="234"/>
      <c r="S498" s="234"/>
      <c r="T498" s="234"/>
      <c r="U498" s="234"/>
      <c r="V498" s="234"/>
      <c r="W498" s="234"/>
      <c r="X498" s="234"/>
      <c r="Y498" s="234"/>
      <c r="Z498" s="234"/>
    </row>
    <row r="499" ht="13.5" customHeight="1">
      <c r="A499" s="234"/>
      <c r="B499" s="234"/>
      <c r="C499" s="234"/>
      <c r="D499" s="234"/>
      <c r="E499" s="234"/>
      <c r="F499" s="234"/>
      <c r="G499" s="234"/>
      <c r="H499" s="234"/>
      <c r="I499" s="234"/>
      <c r="J499" s="234"/>
      <c r="K499" s="234"/>
      <c r="L499" s="234"/>
      <c r="M499" s="234"/>
      <c r="N499" s="234"/>
      <c r="O499" s="234"/>
      <c r="P499" s="234"/>
      <c r="Q499" s="234"/>
      <c r="R499" s="234"/>
      <c r="S499" s="234"/>
      <c r="T499" s="234"/>
      <c r="U499" s="234"/>
      <c r="V499" s="234"/>
      <c r="W499" s="234"/>
      <c r="X499" s="234"/>
      <c r="Y499" s="234"/>
      <c r="Z499" s="234"/>
    </row>
    <row r="500" ht="13.5" customHeight="1">
      <c r="A500" s="234"/>
      <c r="B500" s="234"/>
      <c r="C500" s="234"/>
      <c r="D500" s="234"/>
      <c r="E500" s="234"/>
      <c r="F500" s="234"/>
      <c r="G500" s="234"/>
      <c r="H500" s="234"/>
      <c r="I500" s="234"/>
      <c r="J500" s="234"/>
      <c r="K500" s="234"/>
      <c r="L500" s="234"/>
      <c r="M500" s="234"/>
      <c r="N500" s="234"/>
      <c r="O500" s="234"/>
      <c r="P500" s="234"/>
      <c r="Q500" s="234"/>
      <c r="R500" s="234"/>
      <c r="S500" s="234"/>
      <c r="T500" s="234"/>
      <c r="U500" s="234"/>
      <c r="V500" s="234"/>
      <c r="W500" s="234"/>
      <c r="X500" s="234"/>
      <c r="Y500" s="234"/>
      <c r="Z500" s="234"/>
    </row>
    <row r="501" ht="13.5" customHeight="1">
      <c r="A501" s="234"/>
      <c r="B501" s="234"/>
      <c r="C501" s="234"/>
      <c r="D501" s="234"/>
      <c r="E501" s="234"/>
      <c r="F501" s="234"/>
      <c r="G501" s="234"/>
      <c r="H501" s="234"/>
      <c r="I501" s="234"/>
      <c r="J501" s="234"/>
      <c r="K501" s="234"/>
      <c r="L501" s="234"/>
      <c r="M501" s="234"/>
      <c r="N501" s="234"/>
      <c r="O501" s="234"/>
      <c r="P501" s="234"/>
      <c r="Q501" s="234"/>
      <c r="R501" s="234"/>
      <c r="S501" s="234"/>
      <c r="T501" s="234"/>
      <c r="U501" s="234"/>
      <c r="V501" s="234"/>
      <c r="W501" s="234"/>
      <c r="X501" s="234"/>
      <c r="Y501" s="234"/>
      <c r="Z501" s="234"/>
    </row>
    <row r="502" ht="13.5" customHeight="1">
      <c r="A502" s="234"/>
      <c r="B502" s="234"/>
      <c r="C502" s="234"/>
      <c r="D502" s="234"/>
      <c r="E502" s="234"/>
      <c r="F502" s="234"/>
      <c r="G502" s="234"/>
      <c r="H502" s="234"/>
      <c r="I502" s="234"/>
      <c r="J502" s="234"/>
      <c r="K502" s="234"/>
      <c r="L502" s="234"/>
      <c r="M502" s="234"/>
      <c r="N502" s="234"/>
      <c r="O502" s="234"/>
      <c r="P502" s="234"/>
      <c r="Q502" s="234"/>
      <c r="R502" s="234"/>
      <c r="S502" s="234"/>
      <c r="T502" s="234"/>
      <c r="U502" s="234"/>
      <c r="V502" s="234"/>
      <c r="W502" s="234"/>
      <c r="X502" s="234"/>
      <c r="Y502" s="234"/>
      <c r="Z502" s="234"/>
    </row>
    <row r="503" ht="13.5" customHeight="1">
      <c r="A503" s="234"/>
      <c r="B503" s="234"/>
      <c r="C503" s="234"/>
      <c r="D503" s="234"/>
      <c r="E503" s="234"/>
      <c r="F503" s="234"/>
      <c r="G503" s="234"/>
      <c r="H503" s="234"/>
      <c r="I503" s="234"/>
      <c r="J503" s="234"/>
      <c r="K503" s="234"/>
      <c r="L503" s="234"/>
      <c r="M503" s="234"/>
      <c r="N503" s="234"/>
      <c r="O503" s="234"/>
      <c r="P503" s="234"/>
      <c r="Q503" s="234"/>
      <c r="R503" s="234"/>
      <c r="S503" s="234"/>
      <c r="T503" s="234"/>
      <c r="U503" s="234"/>
      <c r="V503" s="234"/>
      <c r="W503" s="234"/>
      <c r="X503" s="234"/>
      <c r="Y503" s="234"/>
      <c r="Z503" s="234"/>
    </row>
    <row r="504" ht="13.5" customHeight="1">
      <c r="A504" s="234"/>
      <c r="B504" s="234"/>
      <c r="C504" s="234"/>
      <c r="D504" s="234"/>
      <c r="E504" s="234"/>
      <c r="F504" s="234"/>
      <c r="G504" s="234"/>
      <c r="H504" s="234"/>
      <c r="I504" s="234"/>
      <c r="J504" s="234"/>
      <c r="K504" s="234"/>
      <c r="L504" s="234"/>
      <c r="M504" s="234"/>
      <c r="N504" s="234"/>
      <c r="O504" s="234"/>
      <c r="P504" s="234"/>
      <c r="Q504" s="234"/>
      <c r="R504" s="234"/>
      <c r="S504" s="234"/>
      <c r="T504" s="234"/>
      <c r="U504" s="234"/>
      <c r="V504" s="234"/>
      <c r="W504" s="234"/>
      <c r="X504" s="234"/>
      <c r="Y504" s="234"/>
      <c r="Z504" s="234"/>
    </row>
    <row r="505" ht="13.5" customHeight="1">
      <c r="A505" s="234"/>
      <c r="B505" s="234"/>
      <c r="C505" s="234"/>
      <c r="D505" s="234"/>
      <c r="E505" s="234"/>
      <c r="F505" s="234"/>
      <c r="G505" s="234"/>
      <c r="H505" s="234"/>
      <c r="I505" s="234"/>
      <c r="J505" s="234"/>
      <c r="K505" s="234"/>
      <c r="L505" s="234"/>
      <c r="M505" s="234"/>
      <c r="N505" s="234"/>
      <c r="O505" s="234"/>
      <c r="P505" s="234"/>
      <c r="Q505" s="234"/>
      <c r="R505" s="234"/>
      <c r="S505" s="234"/>
      <c r="T505" s="234"/>
      <c r="U505" s="234"/>
      <c r="V505" s="234"/>
      <c r="W505" s="234"/>
      <c r="X505" s="234"/>
      <c r="Y505" s="234"/>
      <c r="Z505" s="234"/>
    </row>
    <row r="506" ht="13.5" customHeight="1">
      <c r="A506" s="234"/>
      <c r="B506" s="234"/>
      <c r="C506" s="234"/>
      <c r="D506" s="234"/>
      <c r="E506" s="234"/>
      <c r="F506" s="234"/>
      <c r="G506" s="234"/>
      <c r="H506" s="234"/>
      <c r="I506" s="234"/>
      <c r="J506" s="234"/>
      <c r="K506" s="234"/>
      <c r="L506" s="234"/>
      <c r="M506" s="234"/>
      <c r="N506" s="234"/>
      <c r="O506" s="234"/>
      <c r="P506" s="234"/>
      <c r="Q506" s="234"/>
      <c r="R506" s="234"/>
      <c r="S506" s="234"/>
      <c r="T506" s="234"/>
      <c r="U506" s="234"/>
      <c r="V506" s="234"/>
      <c r="W506" s="234"/>
      <c r="X506" s="234"/>
      <c r="Y506" s="234"/>
      <c r="Z506" s="234"/>
    </row>
    <row r="507" ht="13.5" customHeight="1">
      <c r="A507" s="234"/>
      <c r="B507" s="234"/>
      <c r="C507" s="234"/>
      <c r="D507" s="234"/>
      <c r="E507" s="234"/>
      <c r="F507" s="234"/>
      <c r="G507" s="234"/>
      <c r="H507" s="234"/>
      <c r="I507" s="234"/>
      <c r="J507" s="234"/>
      <c r="K507" s="234"/>
      <c r="L507" s="234"/>
      <c r="M507" s="234"/>
      <c r="N507" s="234"/>
      <c r="O507" s="234"/>
      <c r="P507" s="234"/>
      <c r="Q507" s="234"/>
      <c r="R507" s="234"/>
      <c r="S507" s="234"/>
      <c r="T507" s="234"/>
      <c r="U507" s="234"/>
      <c r="V507" s="234"/>
      <c r="W507" s="234"/>
      <c r="X507" s="234"/>
      <c r="Y507" s="234"/>
      <c r="Z507" s="234"/>
    </row>
    <row r="508" ht="13.5" customHeight="1">
      <c r="A508" s="234"/>
      <c r="B508" s="234"/>
      <c r="C508" s="234"/>
      <c r="D508" s="234"/>
      <c r="E508" s="234"/>
      <c r="F508" s="234"/>
      <c r="G508" s="234"/>
      <c r="H508" s="234"/>
      <c r="I508" s="234"/>
      <c r="J508" s="234"/>
      <c r="K508" s="234"/>
      <c r="L508" s="234"/>
      <c r="M508" s="234"/>
      <c r="N508" s="234"/>
      <c r="O508" s="234"/>
      <c r="P508" s="234"/>
      <c r="Q508" s="234"/>
      <c r="R508" s="234"/>
      <c r="S508" s="234"/>
      <c r="T508" s="234"/>
      <c r="U508" s="234"/>
      <c r="V508" s="234"/>
      <c r="W508" s="234"/>
      <c r="X508" s="234"/>
      <c r="Y508" s="234"/>
      <c r="Z508" s="234"/>
    </row>
    <row r="509" ht="13.5" customHeight="1">
      <c r="A509" s="234"/>
      <c r="B509" s="234"/>
      <c r="C509" s="234"/>
      <c r="D509" s="234"/>
      <c r="E509" s="234"/>
      <c r="F509" s="234"/>
      <c r="G509" s="234"/>
      <c r="H509" s="234"/>
      <c r="I509" s="234"/>
      <c r="J509" s="234"/>
      <c r="K509" s="234"/>
      <c r="L509" s="234"/>
      <c r="M509" s="234"/>
      <c r="N509" s="234"/>
      <c r="O509" s="234"/>
      <c r="P509" s="234"/>
      <c r="Q509" s="234"/>
      <c r="R509" s="234"/>
      <c r="S509" s="234"/>
      <c r="T509" s="234"/>
      <c r="U509" s="234"/>
      <c r="V509" s="234"/>
      <c r="W509" s="234"/>
      <c r="X509" s="234"/>
      <c r="Y509" s="234"/>
      <c r="Z509" s="234"/>
    </row>
    <row r="510" ht="13.5" customHeight="1">
      <c r="A510" s="234"/>
      <c r="B510" s="234"/>
      <c r="C510" s="234"/>
      <c r="D510" s="234"/>
      <c r="E510" s="234"/>
      <c r="F510" s="234"/>
      <c r="G510" s="234"/>
      <c r="H510" s="234"/>
      <c r="I510" s="234"/>
      <c r="J510" s="234"/>
      <c r="K510" s="234"/>
      <c r="L510" s="234"/>
      <c r="M510" s="234"/>
      <c r="N510" s="234"/>
      <c r="O510" s="234"/>
      <c r="P510" s="234"/>
      <c r="Q510" s="234"/>
      <c r="R510" s="234"/>
      <c r="S510" s="234"/>
      <c r="T510" s="234"/>
      <c r="U510" s="234"/>
      <c r="V510" s="234"/>
      <c r="W510" s="234"/>
      <c r="X510" s="234"/>
      <c r="Y510" s="234"/>
      <c r="Z510" s="234"/>
    </row>
    <row r="511" ht="13.5" customHeight="1">
      <c r="A511" s="234"/>
      <c r="B511" s="234"/>
      <c r="C511" s="234"/>
      <c r="D511" s="234"/>
      <c r="E511" s="234"/>
      <c r="F511" s="234"/>
      <c r="G511" s="234"/>
      <c r="H511" s="234"/>
      <c r="I511" s="234"/>
      <c r="J511" s="234"/>
      <c r="K511" s="234"/>
      <c r="L511" s="234"/>
      <c r="M511" s="234"/>
      <c r="N511" s="234"/>
      <c r="O511" s="234"/>
      <c r="P511" s="234"/>
      <c r="Q511" s="234"/>
      <c r="R511" s="234"/>
      <c r="S511" s="234"/>
      <c r="T511" s="234"/>
      <c r="U511" s="234"/>
      <c r="V511" s="234"/>
      <c r="W511" s="234"/>
      <c r="X511" s="234"/>
      <c r="Y511" s="234"/>
      <c r="Z511" s="234"/>
    </row>
    <row r="512" ht="13.5" customHeight="1">
      <c r="A512" s="234"/>
      <c r="B512" s="234"/>
      <c r="C512" s="234"/>
      <c r="D512" s="234"/>
      <c r="E512" s="234"/>
      <c r="F512" s="234"/>
      <c r="G512" s="234"/>
      <c r="H512" s="234"/>
      <c r="I512" s="234"/>
      <c r="J512" s="234"/>
      <c r="K512" s="234"/>
      <c r="L512" s="234"/>
      <c r="M512" s="234"/>
      <c r="N512" s="234"/>
      <c r="O512" s="234"/>
      <c r="P512" s="234"/>
      <c r="Q512" s="234"/>
      <c r="R512" s="234"/>
      <c r="S512" s="234"/>
      <c r="T512" s="234"/>
      <c r="U512" s="234"/>
      <c r="V512" s="234"/>
      <c r="W512" s="234"/>
      <c r="X512" s="234"/>
      <c r="Y512" s="234"/>
      <c r="Z512" s="234"/>
    </row>
    <row r="513" ht="13.5" customHeight="1">
      <c r="A513" s="234"/>
      <c r="B513" s="234"/>
      <c r="C513" s="234"/>
      <c r="D513" s="234"/>
      <c r="E513" s="234"/>
      <c r="F513" s="234"/>
      <c r="G513" s="234"/>
      <c r="H513" s="234"/>
      <c r="I513" s="234"/>
      <c r="J513" s="234"/>
      <c r="K513" s="234"/>
      <c r="L513" s="234"/>
      <c r="M513" s="234"/>
      <c r="N513" s="234"/>
      <c r="O513" s="234"/>
      <c r="P513" s="234"/>
      <c r="Q513" s="234"/>
      <c r="R513" s="234"/>
      <c r="S513" s="234"/>
      <c r="T513" s="234"/>
      <c r="U513" s="234"/>
      <c r="V513" s="234"/>
      <c r="W513" s="234"/>
      <c r="X513" s="234"/>
      <c r="Y513" s="234"/>
      <c r="Z513" s="234"/>
    </row>
    <row r="514" ht="13.5" customHeight="1">
      <c r="A514" s="234"/>
      <c r="B514" s="234"/>
      <c r="C514" s="234"/>
      <c r="D514" s="234"/>
      <c r="E514" s="234"/>
      <c r="F514" s="234"/>
      <c r="G514" s="234"/>
      <c r="H514" s="234"/>
      <c r="I514" s="234"/>
      <c r="J514" s="234"/>
      <c r="K514" s="234"/>
      <c r="L514" s="234"/>
      <c r="M514" s="234"/>
      <c r="N514" s="234"/>
      <c r="O514" s="234"/>
      <c r="P514" s="234"/>
      <c r="Q514" s="234"/>
      <c r="R514" s="234"/>
      <c r="S514" s="234"/>
      <c r="T514" s="234"/>
      <c r="U514" s="234"/>
      <c r="V514" s="234"/>
      <c r="W514" s="234"/>
      <c r="X514" s="234"/>
      <c r="Y514" s="234"/>
      <c r="Z514" s="234"/>
    </row>
    <row r="515" ht="13.5" customHeight="1">
      <c r="A515" s="234"/>
      <c r="B515" s="234"/>
      <c r="C515" s="234"/>
      <c r="D515" s="234"/>
      <c r="E515" s="234"/>
      <c r="F515" s="234"/>
      <c r="G515" s="234"/>
      <c r="H515" s="234"/>
      <c r="I515" s="234"/>
      <c r="J515" s="234"/>
      <c r="K515" s="234"/>
      <c r="L515" s="234"/>
      <c r="M515" s="234"/>
      <c r="N515" s="234"/>
      <c r="O515" s="234"/>
      <c r="P515" s="234"/>
      <c r="Q515" s="234"/>
      <c r="R515" s="234"/>
      <c r="S515" s="234"/>
      <c r="T515" s="234"/>
      <c r="U515" s="234"/>
      <c r="V515" s="234"/>
      <c r="W515" s="234"/>
      <c r="X515" s="234"/>
      <c r="Y515" s="234"/>
      <c r="Z515" s="234"/>
    </row>
    <row r="516" ht="13.5" customHeight="1">
      <c r="A516" s="234"/>
      <c r="B516" s="234"/>
      <c r="C516" s="234"/>
      <c r="D516" s="234"/>
      <c r="E516" s="234"/>
      <c r="F516" s="234"/>
      <c r="G516" s="234"/>
      <c r="H516" s="234"/>
      <c r="I516" s="234"/>
      <c r="J516" s="234"/>
      <c r="K516" s="234"/>
      <c r="L516" s="234"/>
      <c r="M516" s="234"/>
      <c r="N516" s="234"/>
      <c r="O516" s="234"/>
      <c r="P516" s="234"/>
      <c r="Q516" s="234"/>
      <c r="R516" s="234"/>
      <c r="S516" s="234"/>
      <c r="T516" s="234"/>
      <c r="U516" s="234"/>
      <c r="V516" s="234"/>
      <c r="W516" s="234"/>
      <c r="X516" s="234"/>
      <c r="Y516" s="234"/>
      <c r="Z516" s="234"/>
    </row>
    <row r="517" ht="13.5" customHeight="1">
      <c r="A517" s="234"/>
      <c r="B517" s="234"/>
      <c r="C517" s="234"/>
      <c r="D517" s="234"/>
      <c r="E517" s="234"/>
      <c r="F517" s="234"/>
      <c r="G517" s="234"/>
      <c r="H517" s="234"/>
      <c r="I517" s="234"/>
      <c r="J517" s="234"/>
      <c r="K517" s="234"/>
      <c r="L517" s="234"/>
      <c r="M517" s="234"/>
      <c r="N517" s="234"/>
      <c r="O517" s="234"/>
      <c r="P517" s="234"/>
      <c r="Q517" s="234"/>
      <c r="R517" s="234"/>
      <c r="S517" s="234"/>
      <c r="T517" s="234"/>
      <c r="U517" s="234"/>
      <c r="V517" s="234"/>
      <c r="W517" s="234"/>
      <c r="X517" s="234"/>
      <c r="Y517" s="234"/>
      <c r="Z517" s="234"/>
    </row>
    <row r="518" ht="13.5" customHeight="1">
      <c r="A518" s="234"/>
      <c r="B518" s="234"/>
      <c r="C518" s="234"/>
      <c r="D518" s="234"/>
      <c r="E518" s="234"/>
      <c r="F518" s="234"/>
      <c r="G518" s="234"/>
      <c r="H518" s="234"/>
      <c r="I518" s="234"/>
      <c r="J518" s="234"/>
      <c r="K518" s="234"/>
      <c r="L518" s="234"/>
      <c r="M518" s="234"/>
      <c r="N518" s="234"/>
      <c r="O518" s="234"/>
      <c r="P518" s="234"/>
      <c r="Q518" s="234"/>
      <c r="R518" s="234"/>
      <c r="S518" s="234"/>
      <c r="T518" s="234"/>
      <c r="U518" s="234"/>
      <c r="V518" s="234"/>
      <c r="W518" s="234"/>
      <c r="X518" s="234"/>
      <c r="Y518" s="234"/>
      <c r="Z518" s="234"/>
    </row>
    <row r="519" ht="13.5" customHeight="1">
      <c r="A519" s="234"/>
      <c r="B519" s="234"/>
      <c r="C519" s="234"/>
      <c r="D519" s="234"/>
      <c r="E519" s="234"/>
      <c r="F519" s="234"/>
      <c r="G519" s="234"/>
      <c r="H519" s="234"/>
      <c r="I519" s="234"/>
      <c r="J519" s="234"/>
      <c r="K519" s="234"/>
      <c r="L519" s="234"/>
      <c r="M519" s="234"/>
      <c r="N519" s="234"/>
      <c r="O519" s="234"/>
      <c r="P519" s="234"/>
      <c r="Q519" s="234"/>
      <c r="R519" s="234"/>
      <c r="S519" s="234"/>
      <c r="T519" s="234"/>
      <c r="U519" s="234"/>
      <c r="V519" s="234"/>
      <c r="W519" s="234"/>
      <c r="X519" s="234"/>
      <c r="Y519" s="234"/>
      <c r="Z519" s="234"/>
    </row>
    <row r="520" ht="13.5" customHeight="1">
      <c r="A520" s="234"/>
      <c r="B520" s="234"/>
      <c r="C520" s="234"/>
      <c r="D520" s="234"/>
      <c r="E520" s="234"/>
      <c r="F520" s="234"/>
      <c r="G520" s="234"/>
      <c r="H520" s="234"/>
      <c r="I520" s="234"/>
      <c r="J520" s="234"/>
      <c r="K520" s="234"/>
      <c r="L520" s="234"/>
      <c r="M520" s="234"/>
      <c r="N520" s="234"/>
      <c r="O520" s="234"/>
      <c r="P520" s="234"/>
      <c r="Q520" s="234"/>
      <c r="R520" s="234"/>
      <c r="S520" s="234"/>
      <c r="T520" s="234"/>
      <c r="U520" s="234"/>
      <c r="V520" s="234"/>
      <c r="W520" s="234"/>
      <c r="X520" s="234"/>
      <c r="Y520" s="234"/>
      <c r="Z520" s="234"/>
    </row>
    <row r="521" ht="13.5" customHeight="1">
      <c r="A521" s="234"/>
      <c r="B521" s="234"/>
      <c r="C521" s="234"/>
      <c r="D521" s="234"/>
      <c r="E521" s="234"/>
      <c r="F521" s="234"/>
      <c r="G521" s="234"/>
      <c r="H521" s="234"/>
      <c r="I521" s="234"/>
      <c r="J521" s="234"/>
      <c r="K521" s="234"/>
      <c r="L521" s="234"/>
      <c r="M521" s="234"/>
      <c r="N521" s="234"/>
      <c r="O521" s="234"/>
      <c r="P521" s="234"/>
      <c r="Q521" s="234"/>
      <c r="R521" s="234"/>
      <c r="S521" s="234"/>
      <c r="T521" s="234"/>
      <c r="U521" s="234"/>
      <c r="V521" s="234"/>
      <c r="W521" s="234"/>
      <c r="X521" s="234"/>
      <c r="Y521" s="234"/>
      <c r="Z521" s="234"/>
    </row>
    <row r="522" ht="13.5" customHeight="1">
      <c r="A522" s="234"/>
      <c r="B522" s="234"/>
      <c r="C522" s="234"/>
      <c r="D522" s="234"/>
      <c r="E522" s="234"/>
      <c r="F522" s="234"/>
      <c r="G522" s="234"/>
      <c r="H522" s="234"/>
      <c r="I522" s="234"/>
      <c r="J522" s="234"/>
      <c r="K522" s="234"/>
      <c r="L522" s="234"/>
      <c r="M522" s="234"/>
      <c r="N522" s="234"/>
      <c r="O522" s="234"/>
      <c r="P522" s="234"/>
      <c r="Q522" s="234"/>
      <c r="R522" s="234"/>
      <c r="S522" s="234"/>
      <c r="T522" s="234"/>
      <c r="U522" s="234"/>
      <c r="V522" s="234"/>
      <c r="W522" s="234"/>
      <c r="X522" s="234"/>
      <c r="Y522" s="234"/>
      <c r="Z522" s="234"/>
    </row>
    <row r="523" ht="13.5" customHeight="1">
      <c r="A523" s="234"/>
      <c r="B523" s="234"/>
      <c r="C523" s="234"/>
      <c r="D523" s="234"/>
      <c r="E523" s="234"/>
      <c r="F523" s="234"/>
      <c r="G523" s="234"/>
      <c r="H523" s="234"/>
      <c r="I523" s="234"/>
      <c r="J523" s="234"/>
      <c r="K523" s="234"/>
      <c r="L523" s="234"/>
      <c r="M523" s="234"/>
      <c r="N523" s="234"/>
      <c r="O523" s="234"/>
      <c r="P523" s="234"/>
      <c r="Q523" s="234"/>
      <c r="R523" s="234"/>
      <c r="S523" s="234"/>
      <c r="T523" s="234"/>
      <c r="U523" s="234"/>
      <c r="V523" s="234"/>
      <c r="W523" s="234"/>
      <c r="X523" s="234"/>
      <c r="Y523" s="234"/>
      <c r="Z523" s="234"/>
    </row>
    <row r="524" ht="13.5" customHeight="1">
      <c r="A524" s="234"/>
      <c r="B524" s="234"/>
      <c r="C524" s="234"/>
      <c r="D524" s="234"/>
      <c r="E524" s="234"/>
      <c r="F524" s="234"/>
      <c r="G524" s="234"/>
      <c r="H524" s="234"/>
      <c r="I524" s="234"/>
      <c r="J524" s="234"/>
      <c r="K524" s="234"/>
      <c r="L524" s="234"/>
      <c r="M524" s="234"/>
      <c r="N524" s="234"/>
      <c r="O524" s="234"/>
      <c r="P524" s="234"/>
      <c r="Q524" s="234"/>
      <c r="R524" s="234"/>
      <c r="S524" s="234"/>
      <c r="T524" s="234"/>
      <c r="U524" s="234"/>
      <c r="V524" s="234"/>
      <c r="W524" s="234"/>
      <c r="X524" s="234"/>
      <c r="Y524" s="234"/>
      <c r="Z524" s="234"/>
    </row>
    <row r="525" ht="13.5" customHeight="1">
      <c r="A525" s="234"/>
      <c r="B525" s="234"/>
      <c r="C525" s="234"/>
      <c r="D525" s="234"/>
      <c r="E525" s="234"/>
      <c r="F525" s="234"/>
      <c r="G525" s="234"/>
      <c r="H525" s="234"/>
      <c r="I525" s="234"/>
      <c r="J525" s="234"/>
      <c r="K525" s="234"/>
      <c r="L525" s="234"/>
      <c r="M525" s="234"/>
      <c r="N525" s="234"/>
      <c r="O525" s="234"/>
      <c r="P525" s="234"/>
      <c r="Q525" s="234"/>
      <c r="R525" s="234"/>
      <c r="S525" s="234"/>
      <c r="T525" s="234"/>
      <c r="U525" s="234"/>
      <c r="V525" s="234"/>
      <c r="W525" s="234"/>
      <c r="X525" s="234"/>
      <c r="Y525" s="234"/>
      <c r="Z525" s="234"/>
    </row>
    <row r="526" ht="13.5" customHeight="1">
      <c r="A526" s="234"/>
      <c r="B526" s="234"/>
      <c r="C526" s="234"/>
      <c r="D526" s="234"/>
      <c r="E526" s="234"/>
      <c r="F526" s="234"/>
      <c r="G526" s="234"/>
      <c r="H526" s="234"/>
      <c r="I526" s="234"/>
      <c r="J526" s="234"/>
      <c r="K526" s="234"/>
      <c r="L526" s="234"/>
      <c r="M526" s="234"/>
      <c r="N526" s="234"/>
      <c r="O526" s="234"/>
      <c r="P526" s="234"/>
      <c r="Q526" s="234"/>
      <c r="R526" s="234"/>
      <c r="S526" s="234"/>
      <c r="T526" s="234"/>
      <c r="U526" s="234"/>
      <c r="V526" s="234"/>
      <c r="W526" s="234"/>
      <c r="X526" s="234"/>
      <c r="Y526" s="234"/>
      <c r="Z526" s="234"/>
    </row>
    <row r="527" ht="13.5" customHeight="1">
      <c r="A527" s="234"/>
      <c r="B527" s="234"/>
      <c r="C527" s="234"/>
      <c r="D527" s="234"/>
      <c r="E527" s="234"/>
      <c r="F527" s="234"/>
      <c r="G527" s="234"/>
      <c r="H527" s="234"/>
      <c r="I527" s="234"/>
      <c r="J527" s="234"/>
      <c r="K527" s="234"/>
      <c r="L527" s="234"/>
      <c r="M527" s="234"/>
      <c r="N527" s="234"/>
      <c r="O527" s="234"/>
      <c r="P527" s="234"/>
      <c r="Q527" s="234"/>
      <c r="R527" s="234"/>
      <c r="S527" s="234"/>
      <c r="T527" s="234"/>
      <c r="U527" s="234"/>
      <c r="V527" s="234"/>
      <c r="W527" s="234"/>
      <c r="X527" s="234"/>
      <c r="Y527" s="234"/>
      <c r="Z527" s="234"/>
    </row>
    <row r="528" ht="13.5" customHeight="1">
      <c r="A528" s="234"/>
      <c r="B528" s="234"/>
      <c r="C528" s="234"/>
      <c r="D528" s="234"/>
      <c r="E528" s="234"/>
      <c r="F528" s="234"/>
      <c r="G528" s="234"/>
      <c r="H528" s="234"/>
      <c r="I528" s="234"/>
      <c r="J528" s="234"/>
      <c r="K528" s="234"/>
      <c r="L528" s="234"/>
      <c r="M528" s="234"/>
      <c r="N528" s="234"/>
      <c r="O528" s="234"/>
      <c r="P528" s="234"/>
      <c r="Q528" s="234"/>
      <c r="R528" s="234"/>
      <c r="S528" s="234"/>
      <c r="T528" s="234"/>
      <c r="U528" s="234"/>
      <c r="V528" s="234"/>
      <c r="W528" s="234"/>
      <c r="X528" s="234"/>
      <c r="Y528" s="234"/>
      <c r="Z528" s="234"/>
    </row>
    <row r="529" ht="13.5" customHeight="1">
      <c r="A529" s="234"/>
      <c r="B529" s="234"/>
      <c r="C529" s="234"/>
      <c r="D529" s="234"/>
      <c r="E529" s="234"/>
      <c r="F529" s="234"/>
      <c r="G529" s="234"/>
      <c r="H529" s="234"/>
      <c r="I529" s="234"/>
      <c r="J529" s="234"/>
      <c r="K529" s="234"/>
      <c r="L529" s="234"/>
      <c r="M529" s="234"/>
      <c r="N529" s="234"/>
      <c r="O529" s="234"/>
      <c r="P529" s="234"/>
      <c r="Q529" s="234"/>
      <c r="R529" s="234"/>
      <c r="S529" s="234"/>
      <c r="T529" s="234"/>
      <c r="U529" s="234"/>
      <c r="V529" s="234"/>
      <c r="W529" s="234"/>
      <c r="X529" s="234"/>
      <c r="Y529" s="234"/>
      <c r="Z529" s="234"/>
    </row>
    <row r="530" ht="13.5" customHeight="1">
      <c r="A530" s="234"/>
      <c r="B530" s="234"/>
      <c r="C530" s="234"/>
      <c r="D530" s="234"/>
      <c r="E530" s="234"/>
      <c r="F530" s="234"/>
      <c r="G530" s="234"/>
      <c r="H530" s="234"/>
      <c r="I530" s="234"/>
      <c r="J530" s="234"/>
      <c r="K530" s="234"/>
      <c r="L530" s="234"/>
      <c r="M530" s="234"/>
      <c r="N530" s="234"/>
      <c r="O530" s="234"/>
      <c r="P530" s="234"/>
      <c r="Q530" s="234"/>
      <c r="R530" s="234"/>
      <c r="S530" s="234"/>
      <c r="T530" s="234"/>
      <c r="U530" s="234"/>
      <c r="V530" s="234"/>
      <c r="W530" s="234"/>
      <c r="X530" s="234"/>
      <c r="Y530" s="234"/>
      <c r="Z530" s="234"/>
    </row>
    <row r="531" ht="13.5" customHeight="1">
      <c r="A531" s="234"/>
      <c r="B531" s="234"/>
      <c r="C531" s="234"/>
      <c r="D531" s="234"/>
      <c r="E531" s="234"/>
      <c r="F531" s="234"/>
      <c r="G531" s="234"/>
      <c r="H531" s="234"/>
      <c r="I531" s="234"/>
      <c r="J531" s="234"/>
      <c r="K531" s="234"/>
      <c r="L531" s="234"/>
      <c r="M531" s="234"/>
      <c r="N531" s="234"/>
      <c r="O531" s="234"/>
      <c r="P531" s="234"/>
      <c r="Q531" s="234"/>
      <c r="R531" s="234"/>
      <c r="S531" s="234"/>
      <c r="T531" s="234"/>
      <c r="U531" s="234"/>
      <c r="V531" s="234"/>
      <c r="W531" s="234"/>
      <c r="X531" s="234"/>
      <c r="Y531" s="234"/>
      <c r="Z531" s="234"/>
    </row>
    <row r="532" ht="13.5" customHeight="1">
      <c r="A532" s="234"/>
      <c r="B532" s="234"/>
      <c r="C532" s="234"/>
      <c r="D532" s="234"/>
      <c r="E532" s="234"/>
      <c r="F532" s="234"/>
      <c r="G532" s="234"/>
      <c r="H532" s="234"/>
      <c r="I532" s="234"/>
      <c r="J532" s="234"/>
      <c r="K532" s="234"/>
      <c r="L532" s="234"/>
      <c r="M532" s="234"/>
      <c r="N532" s="234"/>
      <c r="O532" s="234"/>
      <c r="P532" s="234"/>
      <c r="Q532" s="234"/>
      <c r="R532" s="234"/>
      <c r="S532" s="234"/>
      <c r="T532" s="234"/>
      <c r="U532" s="234"/>
      <c r="V532" s="234"/>
      <c r="W532" s="234"/>
      <c r="X532" s="234"/>
      <c r="Y532" s="234"/>
      <c r="Z532" s="234"/>
    </row>
    <row r="533" ht="13.5" customHeight="1">
      <c r="A533" s="234"/>
      <c r="B533" s="234"/>
      <c r="C533" s="234"/>
      <c r="D533" s="234"/>
      <c r="E533" s="234"/>
      <c r="F533" s="234"/>
      <c r="G533" s="234"/>
      <c r="H533" s="234"/>
      <c r="I533" s="234"/>
      <c r="J533" s="234"/>
      <c r="K533" s="234"/>
      <c r="L533" s="234"/>
      <c r="M533" s="234"/>
      <c r="N533" s="234"/>
      <c r="O533" s="234"/>
      <c r="P533" s="234"/>
      <c r="Q533" s="234"/>
      <c r="R533" s="234"/>
      <c r="S533" s="234"/>
      <c r="T533" s="234"/>
      <c r="U533" s="234"/>
      <c r="V533" s="234"/>
      <c r="W533" s="234"/>
      <c r="X533" s="234"/>
      <c r="Y533" s="234"/>
      <c r="Z533" s="234"/>
    </row>
    <row r="534" ht="13.5" customHeight="1">
      <c r="A534" s="234"/>
      <c r="B534" s="234"/>
      <c r="C534" s="234"/>
      <c r="D534" s="234"/>
      <c r="E534" s="234"/>
      <c r="F534" s="234"/>
      <c r="G534" s="234"/>
      <c r="H534" s="234"/>
      <c r="I534" s="234"/>
      <c r="J534" s="234"/>
      <c r="K534" s="234"/>
      <c r="L534" s="234"/>
      <c r="M534" s="234"/>
      <c r="N534" s="234"/>
      <c r="O534" s="234"/>
      <c r="P534" s="234"/>
      <c r="Q534" s="234"/>
      <c r="R534" s="234"/>
      <c r="S534" s="234"/>
      <c r="T534" s="234"/>
      <c r="U534" s="234"/>
      <c r="V534" s="234"/>
      <c r="W534" s="234"/>
      <c r="X534" s="234"/>
      <c r="Y534" s="234"/>
      <c r="Z534" s="234"/>
    </row>
    <row r="535" ht="13.5" customHeight="1">
      <c r="A535" s="234"/>
      <c r="B535" s="234"/>
      <c r="C535" s="234"/>
      <c r="D535" s="234"/>
      <c r="E535" s="234"/>
      <c r="F535" s="234"/>
      <c r="G535" s="234"/>
      <c r="H535" s="234"/>
      <c r="I535" s="234"/>
      <c r="J535" s="234"/>
      <c r="K535" s="234"/>
      <c r="L535" s="234"/>
      <c r="M535" s="234"/>
      <c r="N535" s="234"/>
      <c r="O535" s="234"/>
      <c r="P535" s="234"/>
      <c r="Q535" s="234"/>
      <c r="R535" s="234"/>
      <c r="S535" s="234"/>
      <c r="T535" s="234"/>
      <c r="U535" s="234"/>
      <c r="V535" s="234"/>
      <c r="W535" s="234"/>
      <c r="X535" s="234"/>
      <c r="Y535" s="234"/>
      <c r="Z535" s="234"/>
    </row>
    <row r="536" ht="13.5" customHeight="1">
      <c r="A536" s="234"/>
      <c r="B536" s="234"/>
      <c r="C536" s="234"/>
      <c r="D536" s="234"/>
      <c r="E536" s="234"/>
      <c r="F536" s="234"/>
      <c r="G536" s="234"/>
      <c r="H536" s="234"/>
      <c r="I536" s="234"/>
      <c r="J536" s="234"/>
      <c r="K536" s="234"/>
      <c r="L536" s="234"/>
      <c r="M536" s="234"/>
      <c r="N536" s="234"/>
      <c r="O536" s="234"/>
      <c r="P536" s="234"/>
      <c r="Q536" s="234"/>
      <c r="R536" s="234"/>
      <c r="S536" s="234"/>
      <c r="T536" s="234"/>
      <c r="U536" s="234"/>
      <c r="V536" s="234"/>
      <c r="W536" s="234"/>
      <c r="X536" s="234"/>
      <c r="Y536" s="234"/>
      <c r="Z536" s="234"/>
    </row>
    <row r="537" ht="13.5" customHeight="1">
      <c r="A537" s="234"/>
      <c r="B537" s="234"/>
      <c r="C537" s="234"/>
      <c r="D537" s="234"/>
      <c r="E537" s="234"/>
      <c r="F537" s="234"/>
      <c r="G537" s="234"/>
      <c r="H537" s="234"/>
      <c r="I537" s="234"/>
      <c r="J537" s="234"/>
      <c r="K537" s="234"/>
      <c r="L537" s="234"/>
      <c r="M537" s="234"/>
      <c r="N537" s="234"/>
      <c r="O537" s="234"/>
      <c r="P537" s="234"/>
      <c r="Q537" s="234"/>
      <c r="R537" s="234"/>
      <c r="S537" s="234"/>
      <c r="T537" s="234"/>
      <c r="U537" s="234"/>
      <c r="V537" s="234"/>
      <c r="W537" s="234"/>
      <c r="X537" s="234"/>
      <c r="Y537" s="234"/>
      <c r="Z537" s="234"/>
    </row>
    <row r="538" ht="13.5" customHeight="1">
      <c r="A538" s="234"/>
      <c r="B538" s="234"/>
      <c r="C538" s="234"/>
      <c r="D538" s="234"/>
      <c r="E538" s="234"/>
      <c r="F538" s="234"/>
      <c r="G538" s="234"/>
      <c r="H538" s="234"/>
      <c r="I538" s="234"/>
      <c r="J538" s="234"/>
      <c r="K538" s="234"/>
      <c r="L538" s="234"/>
      <c r="M538" s="234"/>
      <c r="N538" s="234"/>
      <c r="O538" s="234"/>
      <c r="P538" s="234"/>
      <c r="Q538" s="234"/>
      <c r="R538" s="234"/>
      <c r="S538" s="234"/>
      <c r="T538" s="234"/>
      <c r="U538" s="234"/>
      <c r="V538" s="234"/>
      <c r="W538" s="234"/>
      <c r="X538" s="234"/>
      <c r="Y538" s="234"/>
      <c r="Z538" s="234"/>
    </row>
    <row r="539" ht="13.5" customHeight="1">
      <c r="A539" s="234"/>
      <c r="B539" s="234"/>
      <c r="C539" s="234"/>
      <c r="D539" s="234"/>
      <c r="E539" s="234"/>
      <c r="F539" s="234"/>
      <c r="G539" s="234"/>
      <c r="H539" s="234"/>
      <c r="I539" s="234"/>
      <c r="J539" s="234"/>
      <c r="K539" s="234"/>
      <c r="L539" s="234"/>
      <c r="M539" s="234"/>
      <c r="N539" s="234"/>
      <c r="O539" s="234"/>
      <c r="P539" s="234"/>
      <c r="Q539" s="234"/>
      <c r="R539" s="234"/>
      <c r="S539" s="234"/>
      <c r="T539" s="234"/>
      <c r="U539" s="234"/>
      <c r="V539" s="234"/>
      <c r="W539" s="234"/>
      <c r="X539" s="234"/>
      <c r="Y539" s="234"/>
      <c r="Z539" s="234"/>
    </row>
    <row r="540" ht="13.5" customHeight="1">
      <c r="A540" s="234"/>
      <c r="B540" s="234"/>
      <c r="C540" s="234"/>
      <c r="D540" s="234"/>
      <c r="E540" s="234"/>
      <c r="F540" s="234"/>
      <c r="G540" s="234"/>
      <c r="H540" s="234"/>
      <c r="I540" s="234"/>
      <c r="J540" s="234"/>
      <c r="K540" s="234"/>
      <c r="L540" s="234"/>
      <c r="M540" s="234"/>
      <c r="N540" s="234"/>
      <c r="O540" s="234"/>
      <c r="P540" s="234"/>
      <c r="Q540" s="234"/>
      <c r="R540" s="234"/>
      <c r="S540" s="234"/>
      <c r="T540" s="234"/>
      <c r="U540" s="234"/>
      <c r="V540" s="234"/>
      <c r="W540" s="234"/>
      <c r="X540" s="234"/>
      <c r="Y540" s="234"/>
      <c r="Z540" s="234"/>
    </row>
    <row r="541" ht="13.5" customHeight="1">
      <c r="A541" s="234"/>
      <c r="B541" s="234"/>
      <c r="C541" s="234"/>
      <c r="D541" s="234"/>
      <c r="E541" s="234"/>
      <c r="F541" s="234"/>
      <c r="G541" s="234"/>
      <c r="H541" s="234"/>
      <c r="I541" s="234"/>
      <c r="J541" s="234"/>
      <c r="K541" s="234"/>
      <c r="L541" s="234"/>
      <c r="M541" s="234"/>
      <c r="N541" s="234"/>
      <c r="O541" s="234"/>
      <c r="P541" s="234"/>
      <c r="Q541" s="234"/>
      <c r="R541" s="234"/>
      <c r="S541" s="234"/>
      <c r="T541" s="234"/>
      <c r="U541" s="234"/>
      <c r="V541" s="234"/>
      <c r="W541" s="234"/>
      <c r="X541" s="234"/>
      <c r="Y541" s="234"/>
      <c r="Z541" s="234"/>
    </row>
    <row r="542" ht="13.5" customHeight="1">
      <c r="A542" s="234"/>
      <c r="B542" s="234"/>
      <c r="C542" s="234"/>
      <c r="D542" s="234"/>
      <c r="E542" s="234"/>
      <c r="F542" s="234"/>
      <c r="G542" s="234"/>
      <c r="H542" s="234"/>
      <c r="I542" s="234"/>
      <c r="J542" s="234"/>
      <c r="K542" s="234"/>
      <c r="L542" s="234"/>
      <c r="M542" s="234"/>
      <c r="N542" s="234"/>
      <c r="O542" s="234"/>
      <c r="P542" s="234"/>
      <c r="Q542" s="234"/>
      <c r="R542" s="234"/>
      <c r="S542" s="234"/>
      <c r="T542" s="234"/>
      <c r="U542" s="234"/>
      <c r="V542" s="234"/>
      <c r="W542" s="234"/>
      <c r="X542" s="234"/>
      <c r="Y542" s="234"/>
      <c r="Z542" s="234"/>
    </row>
    <row r="543" ht="13.5" customHeight="1">
      <c r="A543" s="234"/>
      <c r="B543" s="234"/>
      <c r="C543" s="234"/>
      <c r="D543" s="234"/>
      <c r="E543" s="234"/>
      <c r="F543" s="234"/>
      <c r="G543" s="234"/>
      <c r="H543" s="234"/>
      <c r="I543" s="234"/>
      <c r="J543" s="234"/>
      <c r="K543" s="234"/>
      <c r="L543" s="234"/>
      <c r="M543" s="234"/>
      <c r="N543" s="234"/>
      <c r="O543" s="234"/>
      <c r="P543" s="234"/>
      <c r="Q543" s="234"/>
      <c r="R543" s="234"/>
      <c r="S543" s="234"/>
      <c r="T543" s="234"/>
      <c r="U543" s="234"/>
      <c r="V543" s="234"/>
      <c r="W543" s="234"/>
      <c r="X543" s="234"/>
      <c r="Y543" s="234"/>
      <c r="Z543" s="234"/>
    </row>
    <row r="544" ht="13.5" customHeight="1">
      <c r="A544" s="234"/>
      <c r="B544" s="234"/>
      <c r="C544" s="234"/>
      <c r="D544" s="234"/>
      <c r="E544" s="234"/>
      <c r="F544" s="234"/>
      <c r="G544" s="234"/>
      <c r="H544" s="234"/>
      <c r="I544" s="234"/>
      <c r="J544" s="234"/>
      <c r="K544" s="234"/>
      <c r="L544" s="234"/>
      <c r="M544" s="234"/>
      <c r="N544" s="234"/>
      <c r="O544" s="234"/>
      <c r="P544" s="234"/>
      <c r="Q544" s="234"/>
      <c r="R544" s="234"/>
      <c r="S544" s="234"/>
      <c r="T544" s="234"/>
      <c r="U544" s="234"/>
      <c r="V544" s="234"/>
      <c r="W544" s="234"/>
      <c r="X544" s="234"/>
      <c r="Y544" s="234"/>
      <c r="Z544" s="234"/>
    </row>
    <row r="545" ht="13.5" customHeight="1">
      <c r="A545" s="234"/>
      <c r="B545" s="234"/>
      <c r="C545" s="234"/>
      <c r="D545" s="234"/>
      <c r="E545" s="234"/>
      <c r="F545" s="234"/>
      <c r="G545" s="234"/>
      <c r="H545" s="234"/>
      <c r="I545" s="234"/>
      <c r="J545" s="234"/>
      <c r="K545" s="234"/>
      <c r="L545" s="234"/>
      <c r="M545" s="234"/>
      <c r="N545" s="234"/>
      <c r="O545" s="234"/>
      <c r="P545" s="234"/>
      <c r="Q545" s="234"/>
      <c r="R545" s="234"/>
      <c r="S545" s="234"/>
      <c r="T545" s="234"/>
      <c r="U545" s="234"/>
      <c r="V545" s="234"/>
      <c r="W545" s="234"/>
      <c r="X545" s="234"/>
      <c r="Y545" s="234"/>
      <c r="Z545" s="234"/>
    </row>
    <row r="546" ht="13.5" customHeight="1">
      <c r="A546" s="234"/>
      <c r="B546" s="234"/>
      <c r="C546" s="234"/>
      <c r="D546" s="234"/>
      <c r="E546" s="234"/>
      <c r="F546" s="234"/>
      <c r="G546" s="234"/>
      <c r="H546" s="234"/>
      <c r="I546" s="234"/>
      <c r="J546" s="234"/>
      <c r="K546" s="234"/>
      <c r="L546" s="234"/>
      <c r="M546" s="234"/>
      <c r="N546" s="234"/>
      <c r="O546" s="234"/>
      <c r="P546" s="234"/>
      <c r="Q546" s="234"/>
      <c r="R546" s="234"/>
      <c r="S546" s="234"/>
      <c r="T546" s="234"/>
      <c r="U546" s="234"/>
      <c r="V546" s="234"/>
      <c r="W546" s="234"/>
      <c r="X546" s="234"/>
      <c r="Y546" s="234"/>
      <c r="Z546" s="234"/>
    </row>
    <row r="547" ht="13.5" customHeight="1">
      <c r="A547" s="234"/>
      <c r="B547" s="234"/>
      <c r="C547" s="234"/>
      <c r="D547" s="234"/>
      <c r="E547" s="234"/>
      <c r="F547" s="234"/>
      <c r="G547" s="234"/>
      <c r="H547" s="234"/>
      <c r="I547" s="234"/>
      <c r="J547" s="234"/>
      <c r="K547" s="234"/>
      <c r="L547" s="234"/>
      <c r="M547" s="234"/>
      <c r="N547" s="234"/>
      <c r="O547" s="234"/>
      <c r="P547" s="234"/>
      <c r="Q547" s="234"/>
      <c r="R547" s="234"/>
      <c r="S547" s="234"/>
      <c r="T547" s="234"/>
      <c r="U547" s="234"/>
      <c r="V547" s="234"/>
      <c r="W547" s="234"/>
      <c r="X547" s="234"/>
      <c r="Y547" s="234"/>
      <c r="Z547" s="234"/>
    </row>
    <row r="548" ht="13.5" customHeight="1">
      <c r="A548" s="234"/>
      <c r="B548" s="234"/>
      <c r="C548" s="234"/>
      <c r="D548" s="234"/>
      <c r="E548" s="234"/>
      <c r="F548" s="234"/>
      <c r="G548" s="234"/>
      <c r="H548" s="234"/>
      <c r="I548" s="234"/>
      <c r="J548" s="234"/>
      <c r="K548" s="234"/>
      <c r="L548" s="234"/>
      <c r="M548" s="234"/>
      <c r="N548" s="234"/>
      <c r="O548" s="234"/>
      <c r="P548" s="234"/>
      <c r="Q548" s="234"/>
      <c r="R548" s="234"/>
      <c r="S548" s="234"/>
      <c r="T548" s="234"/>
      <c r="U548" s="234"/>
      <c r="V548" s="234"/>
      <c r="W548" s="234"/>
      <c r="X548" s="234"/>
      <c r="Y548" s="234"/>
      <c r="Z548" s="234"/>
    </row>
    <row r="549" ht="13.5" customHeight="1">
      <c r="A549" s="234"/>
      <c r="B549" s="234"/>
      <c r="C549" s="234"/>
      <c r="D549" s="234"/>
      <c r="E549" s="234"/>
      <c r="F549" s="234"/>
      <c r="G549" s="234"/>
      <c r="H549" s="234"/>
      <c r="I549" s="234"/>
      <c r="J549" s="234"/>
      <c r="K549" s="234"/>
      <c r="L549" s="234"/>
      <c r="M549" s="234"/>
      <c r="N549" s="234"/>
      <c r="O549" s="234"/>
      <c r="P549" s="234"/>
      <c r="Q549" s="234"/>
      <c r="R549" s="234"/>
      <c r="S549" s="234"/>
      <c r="T549" s="234"/>
      <c r="U549" s="234"/>
      <c r="V549" s="234"/>
      <c r="W549" s="234"/>
      <c r="X549" s="234"/>
      <c r="Y549" s="234"/>
      <c r="Z549" s="234"/>
    </row>
    <row r="550" ht="13.5" customHeight="1">
      <c r="A550" s="234"/>
      <c r="B550" s="234"/>
      <c r="C550" s="234"/>
      <c r="D550" s="234"/>
      <c r="E550" s="234"/>
      <c r="F550" s="234"/>
      <c r="G550" s="234"/>
      <c r="H550" s="234"/>
      <c r="I550" s="234"/>
      <c r="J550" s="234"/>
      <c r="K550" s="234"/>
      <c r="L550" s="234"/>
      <c r="M550" s="234"/>
      <c r="N550" s="234"/>
      <c r="O550" s="234"/>
      <c r="P550" s="234"/>
      <c r="Q550" s="234"/>
      <c r="R550" s="234"/>
      <c r="S550" s="234"/>
      <c r="T550" s="234"/>
      <c r="U550" s="234"/>
      <c r="V550" s="234"/>
      <c r="W550" s="234"/>
      <c r="X550" s="234"/>
      <c r="Y550" s="234"/>
      <c r="Z550" s="234"/>
    </row>
    <row r="551" ht="13.5" customHeight="1">
      <c r="A551" s="234"/>
      <c r="B551" s="234"/>
      <c r="C551" s="234"/>
      <c r="D551" s="234"/>
      <c r="E551" s="234"/>
      <c r="F551" s="234"/>
      <c r="G551" s="234"/>
      <c r="H551" s="234"/>
      <c r="I551" s="234"/>
      <c r="J551" s="234"/>
      <c r="K551" s="234"/>
      <c r="L551" s="234"/>
      <c r="M551" s="234"/>
      <c r="N551" s="234"/>
      <c r="O551" s="234"/>
      <c r="P551" s="234"/>
      <c r="Q551" s="234"/>
      <c r="R551" s="234"/>
      <c r="S551" s="234"/>
      <c r="T551" s="234"/>
      <c r="U551" s="234"/>
      <c r="V551" s="234"/>
      <c r="W551" s="234"/>
      <c r="X551" s="234"/>
      <c r="Y551" s="234"/>
      <c r="Z551" s="234"/>
    </row>
    <row r="552" ht="13.5" customHeight="1">
      <c r="A552" s="234"/>
      <c r="B552" s="234"/>
      <c r="C552" s="234"/>
      <c r="D552" s="234"/>
      <c r="E552" s="234"/>
      <c r="F552" s="234"/>
      <c r="G552" s="234"/>
      <c r="H552" s="234"/>
      <c r="I552" s="234"/>
      <c r="J552" s="234"/>
      <c r="K552" s="234"/>
      <c r="L552" s="234"/>
      <c r="M552" s="234"/>
      <c r="N552" s="234"/>
      <c r="O552" s="234"/>
      <c r="P552" s="234"/>
      <c r="Q552" s="234"/>
      <c r="R552" s="234"/>
      <c r="S552" s="234"/>
      <c r="T552" s="234"/>
      <c r="U552" s="234"/>
      <c r="V552" s="234"/>
      <c r="W552" s="234"/>
      <c r="X552" s="234"/>
      <c r="Y552" s="234"/>
      <c r="Z552" s="234"/>
    </row>
    <row r="553" ht="13.5" customHeight="1">
      <c r="A553" s="234"/>
      <c r="B553" s="234"/>
      <c r="C553" s="234"/>
      <c r="D553" s="234"/>
      <c r="E553" s="234"/>
      <c r="F553" s="234"/>
      <c r="G553" s="234"/>
      <c r="H553" s="234"/>
      <c r="I553" s="234"/>
      <c r="J553" s="234"/>
      <c r="K553" s="234"/>
      <c r="L553" s="234"/>
      <c r="M553" s="234"/>
      <c r="N553" s="234"/>
      <c r="O553" s="234"/>
      <c r="P553" s="234"/>
      <c r="Q553" s="234"/>
      <c r="R553" s="234"/>
      <c r="S553" s="234"/>
      <c r="T553" s="234"/>
      <c r="U553" s="234"/>
      <c r="V553" s="234"/>
      <c r="W553" s="234"/>
      <c r="X553" s="234"/>
      <c r="Y553" s="234"/>
      <c r="Z553" s="234"/>
    </row>
    <row r="554" ht="13.5" customHeight="1">
      <c r="A554" s="234"/>
      <c r="B554" s="234"/>
      <c r="C554" s="234"/>
      <c r="D554" s="234"/>
      <c r="E554" s="234"/>
      <c r="F554" s="234"/>
      <c r="G554" s="234"/>
      <c r="H554" s="234"/>
      <c r="I554" s="234"/>
      <c r="J554" s="234"/>
      <c r="K554" s="234"/>
      <c r="L554" s="234"/>
      <c r="M554" s="234"/>
      <c r="N554" s="234"/>
      <c r="O554" s="234"/>
      <c r="P554" s="234"/>
      <c r="Q554" s="234"/>
      <c r="R554" s="234"/>
      <c r="S554" s="234"/>
      <c r="T554" s="234"/>
      <c r="U554" s="234"/>
      <c r="V554" s="234"/>
      <c r="W554" s="234"/>
      <c r="X554" s="234"/>
      <c r="Y554" s="234"/>
      <c r="Z554" s="234"/>
    </row>
    <row r="555" ht="13.5" customHeight="1">
      <c r="A555" s="234"/>
      <c r="B555" s="234"/>
      <c r="C555" s="234"/>
      <c r="D555" s="234"/>
      <c r="E555" s="234"/>
      <c r="F555" s="234"/>
      <c r="G555" s="234"/>
      <c r="H555" s="234"/>
      <c r="I555" s="234"/>
      <c r="J555" s="234"/>
      <c r="K555" s="234"/>
      <c r="L555" s="234"/>
      <c r="M555" s="234"/>
      <c r="N555" s="234"/>
      <c r="O555" s="234"/>
      <c r="P555" s="234"/>
      <c r="Q555" s="234"/>
      <c r="R555" s="234"/>
      <c r="S555" s="234"/>
      <c r="T555" s="234"/>
      <c r="U555" s="234"/>
      <c r="V555" s="234"/>
      <c r="W555" s="234"/>
      <c r="X555" s="234"/>
      <c r="Y555" s="234"/>
      <c r="Z555" s="234"/>
    </row>
    <row r="556" ht="13.5" customHeight="1">
      <c r="A556" s="234"/>
      <c r="B556" s="234"/>
      <c r="C556" s="234"/>
      <c r="D556" s="234"/>
      <c r="E556" s="234"/>
      <c r="F556" s="234"/>
      <c r="G556" s="234"/>
      <c r="H556" s="234"/>
      <c r="I556" s="234"/>
      <c r="J556" s="234"/>
      <c r="K556" s="234"/>
      <c r="L556" s="234"/>
      <c r="M556" s="234"/>
      <c r="N556" s="234"/>
      <c r="O556" s="234"/>
      <c r="P556" s="234"/>
      <c r="Q556" s="234"/>
      <c r="R556" s="234"/>
      <c r="S556" s="234"/>
      <c r="T556" s="234"/>
      <c r="U556" s="234"/>
      <c r="V556" s="234"/>
      <c r="W556" s="234"/>
      <c r="X556" s="234"/>
      <c r="Y556" s="234"/>
      <c r="Z556" s="234"/>
    </row>
    <row r="557" ht="13.5" customHeight="1">
      <c r="A557" s="234"/>
      <c r="B557" s="234"/>
      <c r="C557" s="234"/>
      <c r="D557" s="234"/>
      <c r="E557" s="234"/>
      <c r="F557" s="234"/>
      <c r="G557" s="234"/>
      <c r="H557" s="234"/>
      <c r="I557" s="234"/>
      <c r="J557" s="234"/>
      <c r="K557" s="234"/>
      <c r="L557" s="234"/>
      <c r="M557" s="234"/>
      <c r="N557" s="234"/>
      <c r="O557" s="234"/>
      <c r="P557" s="234"/>
      <c r="Q557" s="234"/>
      <c r="R557" s="234"/>
      <c r="S557" s="234"/>
      <c r="T557" s="234"/>
      <c r="U557" s="234"/>
      <c r="V557" s="234"/>
      <c r="W557" s="234"/>
      <c r="X557" s="234"/>
      <c r="Y557" s="234"/>
      <c r="Z557" s="234"/>
    </row>
    <row r="558" ht="13.5" customHeight="1">
      <c r="A558" s="234"/>
      <c r="B558" s="234"/>
      <c r="C558" s="234"/>
      <c r="D558" s="234"/>
      <c r="E558" s="234"/>
      <c r="F558" s="234"/>
      <c r="G558" s="234"/>
      <c r="H558" s="234"/>
      <c r="I558" s="234"/>
      <c r="J558" s="234"/>
      <c r="K558" s="234"/>
      <c r="L558" s="234"/>
      <c r="M558" s="234"/>
      <c r="N558" s="234"/>
      <c r="O558" s="234"/>
      <c r="P558" s="234"/>
      <c r="Q558" s="234"/>
      <c r="R558" s="234"/>
      <c r="S558" s="234"/>
      <c r="T558" s="234"/>
      <c r="U558" s="234"/>
      <c r="V558" s="234"/>
      <c r="W558" s="234"/>
      <c r="X558" s="234"/>
      <c r="Y558" s="234"/>
      <c r="Z558" s="234"/>
    </row>
    <row r="559" ht="13.5" customHeight="1">
      <c r="A559" s="234"/>
      <c r="B559" s="234"/>
      <c r="C559" s="234"/>
      <c r="D559" s="234"/>
      <c r="E559" s="234"/>
      <c r="F559" s="234"/>
      <c r="G559" s="234"/>
      <c r="H559" s="234"/>
      <c r="I559" s="234"/>
      <c r="J559" s="234"/>
      <c r="K559" s="234"/>
      <c r="L559" s="234"/>
      <c r="M559" s="234"/>
      <c r="N559" s="234"/>
      <c r="O559" s="234"/>
      <c r="P559" s="234"/>
      <c r="Q559" s="234"/>
      <c r="R559" s="234"/>
      <c r="S559" s="234"/>
      <c r="T559" s="234"/>
      <c r="U559" s="234"/>
      <c r="V559" s="234"/>
      <c r="W559" s="234"/>
      <c r="X559" s="234"/>
      <c r="Y559" s="234"/>
      <c r="Z559" s="234"/>
    </row>
    <row r="560" ht="13.5" customHeight="1">
      <c r="A560" s="234"/>
      <c r="B560" s="234"/>
      <c r="C560" s="234"/>
      <c r="D560" s="234"/>
      <c r="E560" s="234"/>
      <c r="F560" s="234"/>
      <c r="G560" s="234"/>
      <c r="H560" s="234"/>
      <c r="I560" s="234"/>
      <c r="J560" s="234"/>
      <c r="K560" s="234"/>
      <c r="L560" s="234"/>
      <c r="M560" s="234"/>
      <c r="N560" s="234"/>
      <c r="O560" s="234"/>
      <c r="P560" s="234"/>
      <c r="Q560" s="234"/>
      <c r="R560" s="234"/>
      <c r="S560" s="234"/>
      <c r="T560" s="234"/>
      <c r="U560" s="234"/>
      <c r="V560" s="234"/>
      <c r="W560" s="234"/>
      <c r="X560" s="234"/>
      <c r="Y560" s="234"/>
      <c r="Z560" s="234"/>
    </row>
    <row r="561" ht="13.5" customHeight="1">
      <c r="A561" s="234"/>
      <c r="B561" s="234"/>
      <c r="C561" s="234"/>
      <c r="D561" s="234"/>
      <c r="E561" s="234"/>
      <c r="F561" s="234"/>
      <c r="G561" s="234"/>
      <c r="H561" s="234"/>
      <c r="I561" s="234"/>
      <c r="J561" s="234"/>
      <c r="K561" s="234"/>
      <c r="L561" s="234"/>
      <c r="M561" s="234"/>
      <c r="N561" s="234"/>
      <c r="O561" s="234"/>
      <c r="P561" s="234"/>
      <c r="Q561" s="234"/>
      <c r="R561" s="234"/>
      <c r="S561" s="234"/>
      <c r="T561" s="234"/>
      <c r="U561" s="234"/>
      <c r="V561" s="234"/>
      <c r="W561" s="234"/>
      <c r="X561" s="234"/>
      <c r="Y561" s="234"/>
      <c r="Z561" s="234"/>
    </row>
    <row r="562" ht="13.5" customHeight="1">
      <c r="A562" s="234"/>
      <c r="B562" s="234"/>
      <c r="C562" s="234"/>
      <c r="D562" s="234"/>
      <c r="E562" s="234"/>
      <c r="F562" s="234"/>
      <c r="G562" s="234"/>
      <c r="H562" s="234"/>
      <c r="I562" s="234"/>
      <c r="J562" s="234"/>
      <c r="K562" s="234"/>
      <c r="L562" s="234"/>
      <c r="M562" s="234"/>
      <c r="N562" s="234"/>
      <c r="O562" s="234"/>
      <c r="P562" s="234"/>
      <c r="Q562" s="234"/>
      <c r="R562" s="234"/>
      <c r="S562" s="234"/>
      <c r="T562" s="234"/>
      <c r="U562" s="234"/>
      <c r="V562" s="234"/>
      <c r="W562" s="234"/>
      <c r="X562" s="234"/>
      <c r="Y562" s="234"/>
      <c r="Z562" s="234"/>
    </row>
    <row r="563" ht="13.5" customHeight="1">
      <c r="A563" s="234"/>
      <c r="B563" s="234"/>
      <c r="C563" s="234"/>
      <c r="D563" s="234"/>
      <c r="E563" s="234"/>
      <c r="F563" s="234"/>
      <c r="G563" s="234"/>
      <c r="H563" s="234"/>
      <c r="I563" s="234"/>
      <c r="J563" s="234"/>
      <c r="K563" s="234"/>
      <c r="L563" s="234"/>
      <c r="M563" s="234"/>
      <c r="N563" s="234"/>
      <c r="O563" s="234"/>
      <c r="P563" s="234"/>
      <c r="Q563" s="234"/>
      <c r="R563" s="234"/>
      <c r="S563" s="234"/>
      <c r="T563" s="234"/>
      <c r="U563" s="234"/>
      <c r="V563" s="234"/>
      <c r="W563" s="234"/>
      <c r="X563" s="234"/>
      <c r="Y563" s="234"/>
      <c r="Z563" s="234"/>
    </row>
    <row r="564" ht="13.5" customHeight="1">
      <c r="A564" s="234"/>
      <c r="B564" s="234"/>
      <c r="C564" s="234"/>
      <c r="D564" s="234"/>
      <c r="E564" s="234"/>
      <c r="F564" s="234"/>
      <c r="G564" s="234"/>
      <c r="H564" s="234"/>
      <c r="I564" s="234"/>
      <c r="J564" s="234"/>
      <c r="K564" s="234"/>
      <c r="L564" s="234"/>
      <c r="M564" s="234"/>
      <c r="N564" s="234"/>
      <c r="O564" s="234"/>
      <c r="P564" s="234"/>
      <c r="Q564" s="234"/>
      <c r="R564" s="234"/>
      <c r="S564" s="234"/>
      <c r="T564" s="234"/>
      <c r="U564" s="234"/>
      <c r="V564" s="234"/>
      <c r="W564" s="234"/>
      <c r="X564" s="234"/>
      <c r="Y564" s="234"/>
      <c r="Z564" s="234"/>
    </row>
    <row r="565" ht="13.5" customHeight="1">
      <c r="A565" s="234"/>
      <c r="B565" s="234"/>
      <c r="C565" s="234"/>
      <c r="D565" s="234"/>
      <c r="E565" s="234"/>
      <c r="F565" s="234"/>
      <c r="G565" s="234"/>
      <c r="H565" s="234"/>
      <c r="I565" s="234"/>
      <c r="J565" s="234"/>
      <c r="K565" s="234"/>
      <c r="L565" s="234"/>
      <c r="M565" s="234"/>
      <c r="N565" s="234"/>
      <c r="O565" s="234"/>
      <c r="P565" s="234"/>
      <c r="Q565" s="234"/>
      <c r="R565" s="234"/>
      <c r="S565" s="234"/>
      <c r="T565" s="234"/>
      <c r="U565" s="234"/>
      <c r="V565" s="234"/>
      <c r="W565" s="234"/>
      <c r="X565" s="234"/>
      <c r="Y565" s="234"/>
      <c r="Z565" s="234"/>
    </row>
    <row r="566" ht="13.5" customHeight="1">
      <c r="A566" s="234"/>
      <c r="B566" s="234"/>
      <c r="C566" s="234"/>
      <c r="D566" s="234"/>
      <c r="E566" s="234"/>
      <c r="F566" s="234"/>
      <c r="G566" s="234"/>
      <c r="H566" s="234"/>
      <c r="I566" s="234"/>
      <c r="J566" s="234"/>
      <c r="K566" s="234"/>
      <c r="L566" s="234"/>
      <c r="M566" s="234"/>
      <c r="N566" s="234"/>
      <c r="O566" s="234"/>
      <c r="P566" s="234"/>
      <c r="Q566" s="234"/>
      <c r="R566" s="234"/>
      <c r="S566" s="234"/>
      <c r="T566" s="234"/>
      <c r="U566" s="234"/>
      <c r="V566" s="234"/>
      <c r="W566" s="234"/>
      <c r="X566" s="234"/>
      <c r="Y566" s="234"/>
      <c r="Z566" s="234"/>
    </row>
    <row r="567" ht="13.5" customHeight="1">
      <c r="A567" s="234"/>
      <c r="B567" s="234"/>
      <c r="C567" s="234"/>
      <c r="D567" s="234"/>
      <c r="E567" s="234"/>
      <c r="F567" s="234"/>
      <c r="G567" s="234"/>
      <c r="H567" s="234"/>
      <c r="I567" s="234"/>
      <c r="J567" s="234"/>
      <c r="K567" s="234"/>
      <c r="L567" s="234"/>
      <c r="M567" s="234"/>
      <c r="N567" s="234"/>
      <c r="O567" s="234"/>
      <c r="P567" s="234"/>
      <c r="Q567" s="234"/>
      <c r="R567" s="234"/>
      <c r="S567" s="234"/>
      <c r="T567" s="234"/>
      <c r="U567" s="234"/>
      <c r="V567" s="234"/>
      <c r="W567" s="234"/>
      <c r="X567" s="234"/>
      <c r="Y567" s="234"/>
      <c r="Z567" s="234"/>
    </row>
    <row r="568" ht="13.5" customHeight="1">
      <c r="A568" s="234"/>
      <c r="B568" s="234"/>
      <c r="C568" s="234"/>
      <c r="D568" s="234"/>
      <c r="E568" s="234"/>
      <c r="F568" s="234"/>
      <c r="G568" s="234"/>
      <c r="H568" s="234"/>
      <c r="I568" s="234"/>
      <c r="J568" s="234"/>
      <c r="K568" s="234"/>
      <c r="L568" s="234"/>
      <c r="M568" s="234"/>
      <c r="N568" s="234"/>
      <c r="O568" s="234"/>
      <c r="P568" s="234"/>
      <c r="Q568" s="234"/>
      <c r="R568" s="234"/>
      <c r="S568" s="234"/>
      <c r="T568" s="234"/>
      <c r="U568" s="234"/>
      <c r="V568" s="234"/>
      <c r="W568" s="234"/>
      <c r="X568" s="234"/>
      <c r="Y568" s="234"/>
      <c r="Z568" s="234"/>
    </row>
    <row r="569" ht="13.5" customHeight="1">
      <c r="A569" s="234"/>
      <c r="B569" s="234"/>
      <c r="C569" s="234"/>
      <c r="D569" s="234"/>
      <c r="E569" s="234"/>
      <c r="F569" s="234"/>
      <c r="G569" s="234"/>
      <c r="H569" s="234"/>
      <c r="I569" s="234"/>
      <c r="J569" s="234"/>
      <c r="K569" s="234"/>
      <c r="L569" s="234"/>
      <c r="M569" s="234"/>
      <c r="N569" s="234"/>
      <c r="O569" s="234"/>
      <c r="P569" s="234"/>
      <c r="Q569" s="234"/>
      <c r="R569" s="234"/>
      <c r="S569" s="234"/>
      <c r="T569" s="234"/>
      <c r="U569" s="234"/>
      <c r="V569" s="234"/>
      <c r="W569" s="234"/>
      <c r="X569" s="234"/>
      <c r="Y569" s="234"/>
      <c r="Z569" s="234"/>
    </row>
    <row r="570" ht="13.5" customHeight="1">
      <c r="A570" s="234"/>
      <c r="B570" s="234"/>
      <c r="C570" s="234"/>
      <c r="D570" s="234"/>
      <c r="E570" s="234"/>
      <c r="F570" s="234"/>
      <c r="G570" s="234"/>
      <c r="H570" s="234"/>
      <c r="I570" s="234"/>
      <c r="J570" s="234"/>
      <c r="K570" s="234"/>
      <c r="L570" s="234"/>
      <c r="M570" s="234"/>
      <c r="N570" s="234"/>
      <c r="O570" s="234"/>
      <c r="P570" s="234"/>
      <c r="Q570" s="234"/>
      <c r="R570" s="234"/>
      <c r="S570" s="234"/>
      <c r="T570" s="234"/>
      <c r="U570" s="234"/>
      <c r="V570" s="234"/>
      <c r="W570" s="234"/>
      <c r="X570" s="234"/>
      <c r="Y570" s="234"/>
      <c r="Z570" s="234"/>
    </row>
    <row r="571" ht="13.5" customHeight="1">
      <c r="A571" s="234"/>
      <c r="B571" s="234"/>
      <c r="C571" s="234"/>
      <c r="D571" s="234"/>
      <c r="E571" s="234"/>
      <c r="F571" s="234"/>
      <c r="G571" s="234"/>
      <c r="H571" s="234"/>
      <c r="I571" s="234"/>
      <c r="J571" s="234"/>
      <c r="K571" s="234"/>
      <c r="L571" s="234"/>
      <c r="M571" s="234"/>
      <c r="N571" s="234"/>
      <c r="O571" s="234"/>
      <c r="P571" s="234"/>
      <c r="Q571" s="234"/>
      <c r="R571" s="234"/>
      <c r="S571" s="234"/>
      <c r="T571" s="234"/>
      <c r="U571" s="234"/>
      <c r="V571" s="234"/>
      <c r="W571" s="234"/>
      <c r="X571" s="234"/>
      <c r="Y571" s="234"/>
      <c r="Z571" s="234"/>
    </row>
    <row r="572" ht="13.5" customHeight="1">
      <c r="A572" s="234"/>
      <c r="B572" s="234"/>
      <c r="C572" s="234"/>
      <c r="D572" s="234"/>
      <c r="E572" s="234"/>
      <c r="F572" s="234"/>
      <c r="G572" s="234"/>
      <c r="H572" s="234"/>
      <c r="I572" s="234"/>
      <c r="J572" s="234"/>
      <c r="K572" s="234"/>
      <c r="L572" s="234"/>
      <c r="M572" s="234"/>
      <c r="N572" s="234"/>
      <c r="O572" s="234"/>
      <c r="P572" s="234"/>
      <c r="Q572" s="234"/>
      <c r="R572" s="234"/>
      <c r="S572" s="234"/>
      <c r="T572" s="234"/>
      <c r="U572" s="234"/>
      <c r="V572" s="234"/>
      <c r="W572" s="234"/>
      <c r="X572" s="234"/>
      <c r="Y572" s="234"/>
      <c r="Z572" s="234"/>
    </row>
    <row r="573" ht="13.5" customHeight="1">
      <c r="A573" s="234"/>
      <c r="B573" s="234"/>
      <c r="C573" s="234"/>
      <c r="D573" s="234"/>
      <c r="E573" s="234"/>
      <c r="F573" s="234"/>
      <c r="G573" s="234"/>
      <c r="H573" s="234"/>
      <c r="I573" s="234"/>
      <c r="J573" s="234"/>
      <c r="K573" s="234"/>
      <c r="L573" s="234"/>
      <c r="M573" s="234"/>
      <c r="N573" s="234"/>
      <c r="O573" s="234"/>
      <c r="P573" s="234"/>
      <c r="Q573" s="234"/>
      <c r="R573" s="234"/>
      <c r="S573" s="234"/>
      <c r="T573" s="234"/>
      <c r="U573" s="234"/>
      <c r="V573" s="234"/>
      <c r="W573" s="234"/>
      <c r="X573" s="234"/>
      <c r="Y573" s="234"/>
      <c r="Z573" s="234"/>
    </row>
    <row r="574" ht="13.5" customHeight="1">
      <c r="A574" s="234"/>
      <c r="B574" s="234"/>
      <c r="C574" s="234"/>
      <c r="D574" s="234"/>
      <c r="E574" s="234"/>
      <c r="F574" s="234"/>
      <c r="G574" s="234"/>
      <c r="H574" s="234"/>
      <c r="I574" s="234"/>
      <c r="J574" s="234"/>
      <c r="K574" s="234"/>
      <c r="L574" s="234"/>
      <c r="M574" s="234"/>
      <c r="N574" s="234"/>
      <c r="O574" s="234"/>
      <c r="P574" s="234"/>
      <c r="Q574" s="234"/>
      <c r="R574" s="234"/>
      <c r="S574" s="234"/>
      <c r="T574" s="234"/>
      <c r="U574" s="234"/>
      <c r="V574" s="234"/>
      <c r="W574" s="234"/>
      <c r="X574" s="234"/>
      <c r="Y574" s="234"/>
      <c r="Z574" s="234"/>
    </row>
    <row r="575" ht="13.5" customHeight="1">
      <c r="A575" s="234"/>
      <c r="B575" s="234"/>
      <c r="C575" s="234"/>
      <c r="D575" s="234"/>
      <c r="E575" s="234"/>
      <c r="F575" s="234"/>
      <c r="G575" s="234"/>
      <c r="H575" s="234"/>
      <c r="I575" s="234"/>
      <c r="J575" s="234"/>
      <c r="K575" s="234"/>
      <c r="L575" s="234"/>
      <c r="M575" s="234"/>
      <c r="N575" s="234"/>
      <c r="O575" s="234"/>
      <c r="P575" s="234"/>
      <c r="Q575" s="234"/>
      <c r="R575" s="234"/>
      <c r="S575" s="234"/>
      <c r="T575" s="234"/>
      <c r="U575" s="234"/>
      <c r="V575" s="234"/>
      <c r="W575" s="234"/>
      <c r="X575" s="234"/>
      <c r="Y575" s="234"/>
      <c r="Z575" s="234"/>
    </row>
    <row r="576" ht="13.5" customHeight="1">
      <c r="A576" s="234"/>
      <c r="B576" s="234"/>
      <c r="C576" s="234"/>
      <c r="D576" s="234"/>
      <c r="E576" s="234"/>
      <c r="F576" s="234"/>
      <c r="G576" s="234"/>
      <c r="H576" s="234"/>
      <c r="I576" s="234"/>
      <c r="J576" s="234"/>
      <c r="K576" s="234"/>
      <c r="L576" s="234"/>
      <c r="M576" s="234"/>
      <c r="N576" s="234"/>
      <c r="O576" s="234"/>
      <c r="P576" s="234"/>
      <c r="Q576" s="234"/>
      <c r="R576" s="234"/>
      <c r="S576" s="234"/>
      <c r="T576" s="234"/>
      <c r="U576" s="234"/>
      <c r="V576" s="234"/>
      <c r="W576" s="234"/>
      <c r="X576" s="234"/>
      <c r="Y576" s="234"/>
      <c r="Z576" s="234"/>
    </row>
    <row r="577" ht="13.5" customHeight="1">
      <c r="A577" s="234"/>
      <c r="B577" s="234"/>
      <c r="C577" s="234"/>
      <c r="D577" s="234"/>
      <c r="E577" s="234"/>
      <c r="F577" s="234"/>
      <c r="G577" s="234"/>
      <c r="H577" s="234"/>
      <c r="I577" s="234"/>
      <c r="J577" s="234"/>
      <c r="K577" s="234"/>
      <c r="L577" s="234"/>
      <c r="M577" s="234"/>
      <c r="N577" s="234"/>
      <c r="O577" s="234"/>
      <c r="P577" s="234"/>
      <c r="Q577" s="234"/>
      <c r="R577" s="234"/>
      <c r="S577" s="234"/>
      <c r="T577" s="234"/>
      <c r="U577" s="234"/>
      <c r="V577" s="234"/>
      <c r="W577" s="234"/>
      <c r="X577" s="234"/>
      <c r="Y577" s="234"/>
      <c r="Z577" s="234"/>
    </row>
    <row r="578" ht="13.5" customHeight="1">
      <c r="A578" s="234"/>
      <c r="B578" s="234"/>
      <c r="C578" s="234"/>
      <c r="D578" s="234"/>
      <c r="E578" s="234"/>
      <c r="F578" s="234"/>
      <c r="G578" s="234"/>
      <c r="H578" s="234"/>
      <c r="I578" s="234"/>
      <c r="J578" s="234"/>
      <c r="K578" s="234"/>
      <c r="L578" s="234"/>
      <c r="M578" s="234"/>
      <c r="N578" s="234"/>
      <c r="O578" s="234"/>
      <c r="P578" s="234"/>
      <c r="Q578" s="234"/>
      <c r="R578" s="234"/>
      <c r="S578" s="234"/>
      <c r="T578" s="234"/>
      <c r="U578" s="234"/>
      <c r="V578" s="234"/>
      <c r="W578" s="234"/>
      <c r="X578" s="234"/>
      <c r="Y578" s="234"/>
      <c r="Z578" s="234"/>
    </row>
    <row r="579" ht="13.5" customHeight="1">
      <c r="A579" s="234"/>
      <c r="B579" s="234"/>
      <c r="C579" s="234"/>
      <c r="D579" s="234"/>
      <c r="E579" s="234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234"/>
      <c r="Z579" s="234"/>
    </row>
    <row r="580" ht="13.5" customHeight="1">
      <c r="A580" s="234"/>
      <c r="B580" s="234"/>
      <c r="C580" s="234"/>
      <c r="D580" s="234"/>
      <c r="E580" s="234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234"/>
      <c r="Z580" s="234"/>
    </row>
    <row r="581" ht="13.5" customHeight="1">
      <c r="A581" s="234"/>
      <c r="B581" s="234"/>
      <c r="C581" s="234"/>
      <c r="D581" s="234"/>
      <c r="E581" s="234"/>
      <c r="F581" s="234"/>
      <c r="G581" s="234"/>
      <c r="H581" s="234"/>
      <c r="I581" s="234"/>
      <c r="J581" s="234"/>
      <c r="K581" s="234"/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234"/>
      <c r="Z581" s="234"/>
    </row>
    <row r="582" ht="13.5" customHeight="1">
      <c r="A582" s="234"/>
      <c r="B582" s="234"/>
      <c r="C582" s="234"/>
      <c r="D582" s="234"/>
      <c r="E582" s="234"/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/>
      <c r="U582" s="234"/>
      <c r="V582" s="234"/>
      <c r="W582" s="234"/>
      <c r="X582" s="234"/>
      <c r="Y582" s="234"/>
      <c r="Z582" s="234"/>
    </row>
    <row r="583" ht="13.5" customHeight="1">
      <c r="A583" s="234"/>
      <c r="B583" s="234"/>
      <c r="C583" s="234"/>
      <c r="D583" s="234"/>
      <c r="E583" s="234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234"/>
      <c r="Z583" s="234"/>
    </row>
    <row r="584" ht="13.5" customHeight="1">
      <c r="A584" s="234"/>
      <c r="B584" s="234"/>
      <c r="C584" s="234"/>
      <c r="D584" s="234"/>
      <c r="E584" s="234"/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234"/>
      <c r="Z584" s="234"/>
    </row>
    <row r="585" ht="13.5" customHeight="1">
      <c r="A585" s="234"/>
      <c r="B585" s="234"/>
      <c r="C585" s="234"/>
      <c r="D585" s="234"/>
      <c r="E585" s="234"/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234"/>
      <c r="Z585" s="234"/>
    </row>
    <row r="586" ht="13.5" customHeight="1">
      <c r="A586" s="234"/>
      <c r="B586" s="234"/>
      <c r="C586" s="234"/>
      <c r="D586" s="234"/>
      <c r="E586" s="234"/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234"/>
      <c r="Z586" s="234"/>
    </row>
    <row r="587" ht="13.5" customHeight="1">
      <c r="A587" s="234"/>
      <c r="B587" s="234"/>
      <c r="C587" s="234"/>
      <c r="D587" s="234"/>
      <c r="E587" s="234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234"/>
      <c r="Z587" s="234"/>
    </row>
    <row r="588" ht="13.5" customHeight="1">
      <c r="A588" s="234"/>
      <c r="B588" s="234"/>
      <c r="C588" s="234"/>
      <c r="D588" s="234"/>
      <c r="E588" s="234"/>
      <c r="F588" s="234"/>
      <c r="G588" s="234"/>
      <c r="H588" s="234"/>
      <c r="I588" s="234"/>
      <c r="J588" s="234"/>
      <c r="K588" s="234"/>
      <c r="L588" s="234"/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234"/>
      <c r="Z588" s="234"/>
    </row>
    <row r="589" ht="13.5" customHeight="1">
      <c r="A589" s="234"/>
      <c r="B589" s="234"/>
      <c r="C589" s="234"/>
      <c r="D589" s="234"/>
      <c r="E589" s="234"/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/>
      <c r="X589" s="234"/>
      <c r="Y589" s="234"/>
      <c r="Z589" s="234"/>
    </row>
    <row r="590" ht="13.5" customHeight="1">
      <c r="A590" s="234"/>
      <c r="B590" s="234"/>
      <c r="C590" s="234"/>
      <c r="D590" s="234"/>
      <c r="E590" s="234"/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/>
      <c r="U590" s="234"/>
      <c r="V590" s="234"/>
      <c r="W590" s="234"/>
      <c r="X590" s="234"/>
      <c r="Y590" s="234"/>
      <c r="Z590" s="234"/>
    </row>
    <row r="591" ht="13.5" customHeight="1">
      <c r="A591" s="234"/>
      <c r="B591" s="234"/>
      <c r="C591" s="234"/>
      <c r="D591" s="234"/>
      <c r="E591" s="234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234"/>
      <c r="Z591" s="234"/>
    </row>
    <row r="592" ht="13.5" customHeight="1">
      <c r="A592" s="234"/>
      <c r="B592" s="234"/>
      <c r="C592" s="234"/>
      <c r="D592" s="234"/>
      <c r="E592" s="234"/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234"/>
      <c r="Z592" s="234"/>
    </row>
    <row r="593" ht="13.5" customHeight="1">
      <c r="A593" s="234"/>
      <c r="B593" s="234"/>
      <c r="C593" s="234"/>
      <c r="D593" s="234"/>
      <c r="E593" s="234"/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234"/>
      <c r="Z593" s="234"/>
    </row>
    <row r="594" ht="13.5" customHeight="1">
      <c r="A594" s="234"/>
      <c r="B594" s="234"/>
      <c r="C594" s="234"/>
      <c r="D594" s="234"/>
      <c r="E594" s="234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234"/>
      <c r="Z594" s="234"/>
    </row>
    <row r="595" ht="13.5" customHeight="1">
      <c r="A595" s="234"/>
      <c r="B595" s="234"/>
      <c r="C595" s="234"/>
      <c r="D595" s="234"/>
      <c r="E595" s="234"/>
      <c r="F595" s="234"/>
      <c r="G595" s="234"/>
      <c r="H595" s="234"/>
      <c r="I595" s="234"/>
      <c r="J595" s="234"/>
      <c r="K595" s="234"/>
      <c r="L595" s="234"/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234"/>
      <c r="Z595" s="234"/>
    </row>
    <row r="596" ht="13.5" customHeight="1">
      <c r="A596" s="234"/>
      <c r="B596" s="234"/>
      <c r="C596" s="234"/>
      <c r="D596" s="234"/>
      <c r="E596" s="234"/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/>
      <c r="X596" s="234"/>
      <c r="Y596" s="234"/>
      <c r="Z596" s="234"/>
    </row>
    <row r="597" ht="13.5" customHeight="1">
      <c r="A597" s="234"/>
      <c r="B597" s="234"/>
      <c r="C597" s="234"/>
      <c r="D597" s="234"/>
      <c r="E597" s="234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234"/>
      <c r="Z597" s="234"/>
    </row>
    <row r="598" ht="13.5" customHeight="1">
      <c r="A598" s="234"/>
      <c r="B598" s="234"/>
      <c r="C598" s="234"/>
      <c r="D598" s="234"/>
      <c r="E598" s="234"/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234"/>
      <c r="Z598" s="234"/>
    </row>
    <row r="599" ht="13.5" customHeight="1">
      <c r="A599" s="234"/>
      <c r="B599" s="234"/>
      <c r="C599" s="234"/>
      <c r="D599" s="234"/>
      <c r="E599" s="234"/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234"/>
      <c r="Z599" s="234"/>
    </row>
    <row r="600" ht="13.5" customHeight="1">
      <c r="A600" s="234"/>
      <c r="B600" s="234"/>
      <c r="C600" s="234"/>
      <c r="D600" s="234"/>
      <c r="E600" s="234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234"/>
      <c r="Z600" s="234"/>
    </row>
    <row r="601" ht="13.5" customHeight="1">
      <c r="A601" s="234"/>
      <c r="B601" s="234"/>
      <c r="C601" s="234"/>
      <c r="D601" s="234"/>
      <c r="E601" s="234"/>
      <c r="F601" s="234"/>
      <c r="G601" s="234"/>
      <c r="H601" s="234"/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234"/>
      <c r="Z601" s="234"/>
    </row>
    <row r="602" ht="13.5" customHeight="1">
      <c r="A602" s="234"/>
      <c r="B602" s="234"/>
      <c r="C602" s="234"/>
      <c r="D602" s="234"/>
      <c r="E602" s="234"/>
      <c r="F602" s="234"/>
      <c r="G602" s="234"/>
      <c r="H602" s="234"/>
      <c r="I602" s="234"/>
      <c r="J602" s="234"/>
      <c r="K602" s="234"/>
      <c r="L602" s="234"/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234"/>
      <c r="Z602" s="234"/>
    </row>
    <row r="603" ht="13.5" customHeight="1">
      <c r="A603" s="234"/>
      <c r="B603" s="234"/>
      <c r="C603" s="234"/>
      <c r="D603" s="234"/>
      <c r="E603" s="234"/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/>
      <c r="X603" s="234"/>
      <c r="Y603" s="234"/>
      <c r="Z603" s="234"/>
    </row>
    <row r="604" ht="13.5" customHeight="1">
      <c r="A604" s="234"/>
      <c r="B604" s="234"/>
      <c r="C604" s="234"/>
      <c r="D604" s="234"/>
      <c r="E604" s="234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234"/>
      <c r="Z604" s="234"/>
    </row>
    <row r="605" ht="13.5" customHeight="1">
      <c r="A605" s="234"/>
      <c r="B605" s="234"/>
      <c r="C605" s="234"/>
      <c r="D605" s="234"/>
      <c r="E605" s="234"/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234"/>
      <c r="Z605" s="234"/>
    </row>
    <row r="606" ht="13.5" customHeight="1">
      <c r="A606" s="234"/>
      <c r="B606" s="234"/>
      <c r="C606" s="234"/>
      <c r="D606" s="234"/>
      <c r="E606" s="234"/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234"/>
      <c r="Z606" s="234"/>
    </row>
    <row r="607" ht="13.5" customHeight="1">
      <c r="A607" s="234"/>
      <c r="B607" s="234"/>
      <c r="C607" s="234"/>
      <c r="D607" s="234"/>
      <c r="E607" s="234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234"/>
      <c r="Z607" s="234"/>
    </row>
    <row r="608" ht="13.5" customHeight="1">
      <c r="A608" s="234"/>
      <c r="B608" s="234"/>
      <c r="C608" s="234"/>
      <c r="D608" s="234"/>
      <c r="E608" s="234"/>
      <c r="F608" s="234"/>
      <c r="G608" s="234"/>
      <c r="H608" s="234"/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234"/>
      <c r="Z608" s="234"/>
    </row>
    <row r="609" ht="13.5" customHeight="1">
      <c r="A609" s="234"/>
      <c r="B609" s="234"/>
      <c r="C609" s="234"/>
      <c r="D609" s="234"/>
      <c r="E609" s="234"/>
      <c r="F609" s="234"/>
      <c r="G609" s="234"/>
      <c r="H609" s="234"/>
      <c r="I609" s="234"/>
      <c r="J609" s="234"/>
      <c r="K609" s="234"/>
      <c r="L609" s="234"/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234"/>
      <c r="Z609" s="234"/>
    </row>
    <row r="610" ht="13.5" customHeight="1">
      <c r="A610" s="234"/>
      <c r="B610" s="234"/>
      <c r="C610" s="234"/>
      <c r="D610" s="234"/>
      <c r="E610" s="234"/>
      <c r="F610" s="234"/>
      <c r="G610" s="234"/>
      <c r="H610" s="234"/>
      <c r="I610" s="234"/>
      <c r="J610" s="234"/>
      <c r="K610" s="234"/>
      <c r="L610" s="234"/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234"/>
      <c r="Z610" s="234"/>
    </row>
    <row r="611" ht="13.5" customHeight="1">
      <c r="A611" s="234"/>
      <c r="B611" s="234"/>
      <c r="C611" s="234"/>
      <c r="D611" s="234"/>
      <c r="E611" s="234"/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/>
      <c r="X611" s="234"/>
      <c r="Y611" s="234"/>
      <c r="Z611" s="234"/>
    </row>
    <row r="612" ht="13.5" customHeight="1">
      <c r="A612" s="234"/>
      <c r="B612" s="234"/>
      <c r="C612" s="234"/>
      <c r="D612" s="234"/>
      <c r="E612" s="234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234"/>
      <c r="Z612" s="234"/>
    </row>
    <row r="613" ht="13.5" customHeight="1">
      <c r="A613" s="234"/>
      <c r="B613" s="234"/>
      <c r="C613" s="234"/>
      <c r="D613" s="234"/>
      <c r="E613" s="234"/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234"/>
      <c r="Z613" s="234"/>
    </row>
    <row r="614" ht="13.5" customHeight="1">
      <c r="A614" s="234"/>
      <c r="B614" s="234"/>
      <c r="C614" s="234"/>
      <c r="D614" s="234"/>
      <c r="E614" s="234"/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234"/>
      <c r="Z614" s="234"/>
    </row>
    <row r="615" ht="13.5" customHeight="1">
      <c r="A615" s="234"/>
      <c r="B615" s="234"/>
      <c r="C615" s="234"/>
      <c r="D615" s="234"/>
      <c r="E615" s="234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234"/>
      <c r="Z615" s="234"/>
    </row>
    <row r="616" ht="13.5" customHeight="1">
      <c r="A616" s="234"/>
      <c r="B616" s="234"/>
      <c r="C616" s="234"/>
      <c r="D616" s="234"/>
      <c r="E616" s="234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234"/>
      <c r="Z616" s="234"/>
    </row>
    <row r="617" ht="13.5" customHeight="1">
      <c r="A617" s="234"/>
      <c r="B617" s="234"/>
      <c r="C617" s="234"/>
      <c r="D617" s="234"/>
      <c r="E617" s="234"/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234"/>
      <c r="Z617" s="234"/>
    </row>
    <row r="618" ht="13.5" customHeight="1">
      <c r="A618" s="234"/>
      <c r="B618" s="234"/>
      <c r="C618" s="234"/>
      <c r="D618" s="234"/>
      <c r="E618" s="234"/>
      <c r="F618" s="234"/>
      <c r="G618" s="234"/>
      <c r="H618" s="234"/>
      <c r="I618" s="234"/>
      <c r="J618" s="234"/>
      <c r="K618" s="234"/>
      <c r="L618" s="234"/>
      <c r="M618" s="234"/>
      <c r="N618" s="234"/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234"/>
      <c r="Z618" s="234"/>
    </row>
    <row r="619" ht="13.5" customHeight="1">
      <c r="A619" s="234"/>
      <c r="B619" s="234"/>
      <c r="C619" s="234"/>
      <c r="D619" s="234"/>
      <c r="E619" s="234"/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/>
      <c r="U619" s="234"/>
      <c r="V619" s="234"/>
      <c r="W619" s="234"/>
      <c r="X619" s="234"/>
      <c r="Y619" s="234"/>
      <c r="Z619" s="234"/>
    </row>
    <row r="620" ht="13.5" customHeight="1">
      <c r="A620" s="234"/>
      <c r="B620" s="234"/>
      <c r="C620" s="234"/>
      <c r="D620" s="234"/>
      <c r="E620" s="234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234"/>
      <c r="Z620" s="234"/>
    </row>
    <row r="621" ht="13.5" customHeight="1">
      <c r="A621" s="234"/>
      <c r="B621" s="234"/>
      <c r="C621" s="234"/>
      <c r="D621" s="234"/>
      <c r="E621" s="234"/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234"/>
      <c r="Z621" s="234"/>
    </row>
    <row r="622" ht="13.5" customHeight="1">
      <c r="A622" s="234"/>
      <c r="B622" s="234"/>
      <c r="C622" s="234"/>
      <c r="D622" s="234"/>
      <c r="E622" s="234"/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234"/>
      <c r="Z622" s="234"/>
    </row>
    <row r="623" ht="13.5" customHeight="1">
      <c r="A623" s="234"/>
      <c r="B623" s="234"/>
      <c r="C623" s="234"/>
      <c r="D623" s="234"/>
      <c r="E623" s="234"/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234"/>
      <c r="Z623" s="234"/>
    </row>
    <row r="624" ht="13.5" customHeight="1">
      <c r="A624" s="234"/>
      <c r="B624" s="234"/>
      <c r="C624" s="234"/>
      <c r="D624" s="234"/>
      <c r="E624" s="234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234"/>
      <c r="Z624" s="234"/>
    </row>
    <row r="625" ht="13.5" customHeight="1">
      <c r="A625" s="234"/>
      <c r="B625" s="234"/>
      <c r="C625" s="234"/>
      <c r="D625" s="234"/>
      <c r="E625" s="234"/>
      <c r="F625" s="234"/>
      <c r="G625" s="234"/>
      <c r="H625" s="234"/>
      <c r="I625" s="234"/>
      <c r="J625" s="234"/>
      <c r="K625" s="234"/>
      <c r="L625" s="234"/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234"/>
      <c r="Z625" s="234"/>
    </row>
    <row r="626" ht="13.5" customHeight="1">
      <c r="A626" s="234"/>
      <c r="B626" s="234"/>
      <c r="C626" s="234"/>
      <c r="D626" s="234"/>
      <c r="E626" s="234"/>
      <c r="F626" s="234"/>
      <c r="G626" s="234"/>
      <c r="H626" s="234"/>
      <c r="I626" s="234"/>
      <c r="J626" s="234"/>
      <c r="K626" s="234"/>
      <c r="L626" s="234"/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234"/>
      <c r="Z626" s="234"/>
    </row>
    <row r="627" ht="13.5" customHeight="1">
      <c r="A627" s="234"/>
      <c r="B627" s="234"/>
      <c r="C627" s="234"/>
      <c r="D627" s="234"/>
      <c r="E627" s="234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234"/>
      <c r="Z627" s="234"/>
    </row>
    <row r="628" ht="13.5" customHeight="1">
      <c r="A628" s="234"/>
      <c r="B628" s="234"/>
      <c r="C628" s="234"/>
      <c r="D628" s="234"/>
      <c r="E628" s="234"/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234"/>
      <c r="Z628" s="234"/>
    </row>
    <row r="629" ht="13.5" customHeight="1">
      <c r="A629" s="234"/>
      <c r="B629" s="234"/>
      <c r="C629" s="234"/>
      <c r="D629" s="234"/>
      <c r="E629" s="234"/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234"/>
      <c r="Z629" s="234"/>
    </row>
    <row r="630" ht="13.5" customHeight="1">
      <c r="A630" s="234"/>
      <c r="B630" s="234"/>
      <c r="C630" s="234"/>
      <c r="D630" s="234"/>
      <c r="E630" s="234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234"/>
      <c r="Z630" s="234"/>
    </row>
    <row r="631" ht="13.5" customHeight="1">
      <c r="A631" s="234"/>
      <c r="B631" s="234"/>
      <c r="C631" s="234"/>
      <c r="D631" s="234"/>
      <c r="E631" s="234"/>
      <c r="F631" s="234"/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234"/>
      <c r="Z631" s="234"/>
    </row>
    <row r="632" ht="13.5" customHeight="1">
      <c r="A632" s="234"/>
      <c r="B632" s="234"/>
      <c r="C632" s="234"/>
      <c r="D632" s="234"/>
      <c r="E632" s="234"/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/>
      <c r="X632" s="234"/>
      <c r="Y632" s="234"/>
      <c r="Z632" s="234"/>
    </row>
    <row r="633" ht="13.5" customHeight="1">
      <c r="A633" s="234"/>
      <c r="B633" s="234"/>
      <c r="C633" s="234"/>
      <c r="D633" s="234"/>
      <c r="E633" s="234"/>
      <c r="F633" s="234"/>
      <c r="G633" s="234"/>
      <c r="H633" s="234"/>
      <c r="I633" s="234"/>
      <c r="J633" s="234"/>
      <c r="K633" s="234"/>
      <c r="L633" s="234"/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234"/>
      <c r="Z633" s="234"/>
    </row>
    <row r="634" ht="13.5" customHeight="1">
      <c r="A634" s="234"/>
      <c r="B634" s="234"/>
      <c r="C634" s="234"/>
      <c r="D634" s="234"/>
      <c r="E634" s="234"/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/>
      <c r="X634" s="234"/>
      <c r="Y634" s="234"/>
      <c r="Z634" s="234"/>
    </row>
    <row r="635" ht="13.5" customHeight="1">
      <c r="A635" s="234"/>
      <c r="B635" s="234"/>
      <c r="C635" s="234"/>
      <c r="D635" s="234"/>
      <c r="E635" s="234"/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/>
      <c r="U635" s="234"/>
      <c r="V635" s="234"/>
      <c r="W635" s="234"/>
      <c r="X635" s="234"/>
      <c r="Y635" s="234"/>
      <c r="Z635" s="234"/>
    </row>
    <row r="636" ht="13.5" customHeight="1">
      <c r="A636" s="234"/>
      <c r="B636" s="234"/>
      <c r="C636" s="234"/>
      <c r="D636" s="234"/>
      <c r="E636" s="234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234"/>
      <c r="Z636" s="234"/>
    </row>
    <row r="637" ht="13.5" customHeight="1">
      <c r="A637" s="234"/>
      <c r="B637" s="234"/>
      <c r="C637" s="234"/>
      <c r="D637" s="234"/>
      <c r="E637" s="234"/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234"/>
      <c r="Z637" s="234"/>
    </row>
    <row r="638" ht="13.5" customHeight="1">
      <c r="A638" s="234"/>
      <c r="B638" s="234"/>
      <c r="C638" s="234"/>
      <c r="D638" s="234"/>
      <c r="E638" s="234"/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234"/>
      <c r="Z638" s="234"/>
    </row>
    <row r="639" ht="13.5" customHeight="1">
      <c r="A639" s="234"/>
      <c r="B639" s="234"/>
      <c r="C639" s="234"/>
      <c r="D639" s="234"/>
      <c r="E639" s="234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234"/>
      <c r="Z639" s="234"/>
    </row>
    <row r="640" ht="13.5" customHeight="1">
      <c r="A640" s="234"/>
      <c r="B640" s="234"/>
      <c r="C640" s="234"/>
      <c r="D640" s="234"/>
      <c r="E640" s="234"/>
      <c r="F640" s="234"/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234"/>
      <c r="Z640" s="234"/>
    </row>
    <row r="641" ht="13.5" customHeight="1">
      <c r="A641" s="234"/>
      <c r="B641" s="234"/>
      <c r="C641" s="234"/>
      <c r="D641" s="234"/>
      <c r="E641" s="234"/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/>
      <c r="X641" s="234"/>
      <c r="Y641" s="234"/>
      <c r="Z641" s="234"/>
    </row>
    <row r="642" ht="13.5" customHeight="1">
      <c r="A642" s="234"/>
      <c r="B642" s="234"/>
      <c r="C642" s="234"/>
      <c r="D642" s="234"/>
      <c r="E642" s="234"/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234"/>
      <c r="Z642" s="234"/>
    </row>
    <row r="643" ht="13.5" customHeight="1">
      <c r="A643" s="234"/>
      <c r="B643" s="234"/>
      <c r="C643" s="234"/>
      <c r="D643" s="234"/>
      <c r="E643" s="234"/>
      <c r="F643" s="234"/>
      <c r="G643" s="234"/>
      <c r="H643" s="234"/>
      <c r="I643" s="234"/>
      <c r="J643" s="234"/>
      <c r="K643" s="234"/>
      <c r="L643" s="234"/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234"/>
      <c r="Z643" s="234"/>
    </row>
    <row r="644" ht="13.5" customHeight="1">
      <c r="A644" s="234"/>
      <c r="B644" s="234"/>
      <c r="C644" s="234"/>
      <c r="D644" s="234"/>
      <c r="E644" s="234"/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/>
      <c r="X644" s="234"/>
      <c r="Y644" s="234"/>
      <c r="Z644" s="234"/>
    </row>
    <row r="645" ht="13.5" customHeight="1">
      <c r="A645" s="234"/>
      <c r="B645" s="234"/>
      <c r="C645" s="234"/>
      <c r="D645" s="234"/>
      <c r="E645" s="234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234"/>
      <c r="Z645" s="234"/>
    </row>
    <row r="646" ht="13.5" customHeight="1">
      <c r="A646" s="234"/>
      <c r="B646" s="234"/>
      <c r="C646" s="234"/>
      <c r="D646" s="234"/>
      <c r="E646" s="234"/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/>
      <c r="U646" s="234"/>
      <c r="V646" s="234"/>
      <c r="W646" s="234"/>
      <c r="X646" s="234"/>
      <c r="Y646" s="234"/>
      <c r="Z646" s="234"/>
    </row>
    <row r="647" ht="13.5" customHeight="1">
      <c r="A647" s="234"/>
      <c r="B647" s="234"/>
      <c r="C647" s="234"/>
      <c r="D647" s="234"/>
      <c r="E647" s="234"/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234"/>
      <c r="Z647" s="234"/>
    </row>
    <row r="648" ht="13.5" customHeight="1">
      <c r="A648" s="234"/>
      <c r="B648" s="234"/>
      <c r="C648" s="234"/>
      <c r="D648" s="234"/>
      <c r="E648" s="234"/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234"/>
      <c r="Z648" s="234"/>
    </row>
    <row r="649" ht="13.5" customHeight="1">
      <c r="A649" s="234"/>
      <c r="B649" s="234"/>
      <c r="C649" s="234"/>
      <c r="D649" s="234"/>
      <c r="E649" s="234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234"/>
      <c r="Z649" s="234"/>
    </row>
    <row r="650" ht="13.5" customHeight="1">
      <c r="A650" s="234"/>
      <c r="B650" s="234"/>
      <c r="C650" s="234"/>
      <c r="D650" s="234"/>
      <c r="E650" s="234"/>
      <c r="F650" s="234"/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234"/>
      <c r="Z650" s="234"/>
    </row>
    <row r="651" ht="13.5" customHeight="1">
      <c r="A651" s="234"/>
      <c r="B651" s="234"/>
      <c r="C651" s="234"/>
      <c r="D651" s="234"/>
      <c r="E651" s="234"/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/>
      <c r="X651" s="234"/>
      <c r="Y651" s="234"/>
      <c r="Z651" s="234"/>
    </row>
    <row r="652" ht="13.5" customHeight="1">
      <c r="A652" s="234"/>
      <c r="B652" s="234"/>
      <c r="C652" s="234"/>
      <c r="D652" s="234"/>
      <c r="E652" s="234"/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/>
      <c r="U652" s="234"/>
      <c r="V652" s="234"/>
      <c r="W652" s="234"/>
      <c r="X652" s="234"/>
      <c r="Y652" s="234"/>
      <c r="Z652" s="234"/>
    </row>
    <row r="653" ht="13.5" customHeight="1">
      <c r="A653" s="234"/>
      <c r="B653" s="234"/>
      <c r="C653" s="234"/>
      <c r="D653" s="234"/>
      <c r="E653" s="234"/>
      <c r="F653" s="234"/>
      <c r="G653" s="234"/>
      <c r="H653" s="234"/>
      <c r="I653" s="234"/>
      <c r="J653" s="234"/>
      <c r="K653" s="234"/>
      <c r="L653" s="234"/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234"/>
      <c r="Z653" s="234"/>
    </row>
    <row r="654" ht="13.5" customHeight="1">
      <c r="A654" s="234"/>
      <c r="B654" s="234"/>
      <c r="C654" s="234"/>
      <c r="D654" s="234"/>
      <c r="E654" s="234"/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234"/>
      <c r="Z654" s="234"/>
    </row>
    <row r="655" ht="13.5" customHeight="1">
      <c r="A655" s="234"/>
      <c r="B655" s="234"/>
      <c r="C655" s="234"/>
      <c r="D655" s="234"/>
      <c r="E655" s="234"/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/>
      <c r="X655" s="234"/>
      <c r="Y655" s="234"/>
      <c r="Z655" s="234"/>
    </row>
    <row r="656" ht="13.5" customHeight="1">
      <c r="A656" s="234"/>
      <c r="B656" s="234"/>
      <c r="C656" s="234"/>
      <c r="D656" s="234"/>
      <c r="E656" s="234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234"/>
      <c r="Z656" s="234"/>
    </row>
    <row r="657" ht="13.5" customHeight="1">
      <c r="A657" s="234"/>
      <c r="B657" s="234"/>
      <c r="C657" s="234"/>
      <c r="D657" s="234"/>
      <c r="E657" s="234"/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234"/>
      <c r="Z657" s="234"/>
    </row>
    <row r="658" ht="13.5" customHeight="1">
      <c r="A658" s="234"/>
      <c r="B658" s="234"/>
      <c r="C658" s="234"/>
      <c r="D658" s="234"/>
      <c r="E658" s="234"/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234"/>
      <c r="Z658" s="234"/>
    </row>
    <row r="659" ht="13.5" customHeight="1">
      <c r="A659" s="234"/>
      <c r="B659" s="234"/>
      <c r="C659" s="234"/>
      <c r="D659" s="234"/>
      <c r="E659" s="234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234"/>
      <c r="Z659" s="234"/>
    </row>
    <row r="660" ht="13.5" customHeight="1">
      <c r="A660" s="234"/>
      <c r="B660" s="234"/>
      <c r="C660" s="234"/>
      <c r="D660" s="234"/>
      <c r="E660" s="234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234"/>
      <c r="Z660" s="234"/>
    </row>
    <row r="661" ht="13.5" customHeight="1">
      <c r="A661" s="234"/>
      <c r="B661" s="234"/>
      <c r="C661" s="234"/>
      <c r="D661" s="234"/>
      <c r="E661" s="234"/>
      <c r="F661" s="234"/>
      <c r="G661" s="234"/>
      <c r="H661" s="234"/>
      <c r="I661" s="234"/>
      <c r="J661" s="234"/>
      <c r="K661" s="234"/>
      <c r="L661" s="234"/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234"/>
      <c r="Z661" s="234"/>
    </row>
    <row r="662" ht="13.5" customHeight="1">
      <c r="A662" s="234"/>
      <c r="B662" s="234"/>
      <c r="C662" s="234"/>
      <c r="D662" s="234"/>
      <c r="E662" s="234"/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/>
      <c r="X662" s="234"/>
      <c r="Y662" s="234"/>
      <c r="Z662" s="234"/>
    </row>
    <row r="663" ht="13.5" customHeight="1">
      <c r="A663" s="234"/>
      <c r="B663" s="234"/>
      <c r="C663" s="234"/>
      <c r="D663" s="234"/>
      <c r="E663" s="234"/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/>
      <c r="U663" s="234"/>
      <c r="V663" s="234"/>
      <c r="W663" s="234"/>
      <c r="X663" s="234"/>
      <c r="Y663" s="234"/>
      <c r="Z663" s="234"/>
    </row>
    <row r="664" ht="13.5" customHeight="1">
      <c r="A664" s="234"/>
      <c r="B664" s="234"/>
      <c r="C664" s="234"/>
      <c r="D664" s="234"/>
      <c r="E664" s="234"/>
      <c r="F664" s="234"/>
      <c r="G664" s="234"/>
      <c r="H664" s="234"/>
      <c r="I664" s="234"/>
      <c r="J664" s="234"/>
      <c r="K664" s="234"/>
      <c r="L664" s="234"/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234"/>
      <c r="Z664" s="234"/>
    </row>
    <row r="665" ht="13.5" customHeight="1">
      <c r="A665" s="234"/>
      <c r="B665" s="234"/>
      <c r="C665" s="234"/>
      <c r="D665" s="234"/>
      <c r="E665" s="234"/>
      <c r="F665" s="234"/>
      <c r="G665" s="234"/>
      <c r="H665" s="234"/>
      <c r="I665" s="234"/>
      <c r="J665" s="234"/>
      <c r="K665" s="234"/>
      <c r="L665" s="234"/>
      <c r="M665" s="234"/>
      <c r="N665" s="234"/>
      <c r="O665" s="234"/>
      <c r="P665" s="234"/>
      <c r="Q665" s="234"/>
      <c r="R665" s="234"/>
      <c r="S665" s="234"/>
      <c r="T665" s="234"/>
      <c r="U665" s="234"/>
      <c r="V665" s="234"/>
      <c r="W665" s="234"/>
      <c r="X665" s="234"/>
      <c r="Y665" s="234"/>
      <c r="Z665" s="234"/>
    </row>
    <row r="666" ht="13.5" customHeight="1">
      <c r="A666" s="234"/>
      <c r="B666" s="234"/>
      <c r="C666" s="234"/>
      <c r="D666" s="234"/>
      <c r="E666" s="234"/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234"/>
      <c r="Z666" s="234"/>
    </row>
    <row r="667" ht="13.5" customHeight="1">
      <c r="A667" s="234"/>
      <c r="B667" s="234"/>
      <c r="C667" s="234"/>
      <c r="D667" s="234"/>
      <c r="E667" s="234"/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234"/>
      <c r="Z667" s="234"/>
    </row>
    <row r="668" ht="13.5" customHeight="1">
      <c r="A668" s="234"/>
      <c r="B668" s="234"/>
      <c r="C668" s="234"/>
      <c r="D668" s="234"/>
      <c r="E668" s="234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234"/>
      <c r="Z668" s="234"/>
    </row>
    <row r="669" ht="13.5" customHeight="1">
      <c r="A669" s="234"/>
      <c r="B669" s="234"/>
      <c r="C669" s="234"/>
      <c r="D669" s="234"/>
      <c r="E669" s="234"/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234"/>
      <c r="Z669" s="234"/>
    </row>
    <row r="670" ht="13.5" customHeight="1">
      <c r="A670" s="234"/>
      <c r="B670" s="234"/>
      <c r="C670" s="234"/>
      <c r="D670" s="234"/>
      <c r="E670" s="234"/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234"/>
      <c r="Z670" s="234"/>
    </row>
    <row r="671" ht="13.5" customHeight="1">
      <c r="A671" s="234"/>
      <c r="B671" s="234"/>
      <c r="C671" s="234"/>
      <c r="D671" s="234"/>
      <c r="E671" s="234"/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234"/>
      <c r="Z671" s="234"/>
    </row>
    <row r="672" ht="13.5" customHeight="1">
      <c r="A672" s="234"/>
      <c r="B672" s="234"/>
      <c r="C672" s="234"/>
      <c r="D672" s="234"/>
      <c r="E672" s="234"/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234"/>
      <c r="Z672" s="234"/>
    </row>
    <row r="673" ht="13.5" customHeight="1">
      <c r="A673" s="234"/>
      <c r="B673" s="234"/>
      <c r="C673" s="234"/>
      <c r="D673" s="234"/>
      <c r="E673" s="234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234"/>
      <c r="Z673" s="234"/>
    </row>
    <row r="674" ht="13.5" customHeight="1">
      <c r="A674" s="234"/>
      <c r="B674" s="234"/>
      <c r="C674" s="234"/>
      <c r="D674" s="234"/>
      <c r="E674" s="234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234"/>
      <c r="Z674" s="234"/>
    </row>
    <row r="675" ht="13.5" customHeight="1">
      <c r="A675" s="234"/>
      <c r="B675" s="234"/>
      <c r="C675" s="234"/>
      <c r="D675" s="234"/>
      <c r="E675" s="234"/>
      <c r="F675" s="234"/>
      <c r="G675" s="234"/>
      <c r="H675" s="234"/>
      <c r="I675" s="234"/>
      <c r="J675" s="234"/>
      <c r="K675" s="234"/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234"/>
      <c r="Z675" s="234"/>
    </row>
    <row r="676" ht="13.5" customHeight="1">
      <c r="A676" s="234"/>
      <c r="B676" s="234"/>
      <c r="C676" s="234"/>
      <c r="D676" s="234"/>
      <c r="E676" s="234"/>
      <c r="F676" s="234"/>
      <c r="G676" s="234"/>
      <c r="H676" s="234"/>
      <c r="I676" s="234"/>
      <c r="J676" s="234"/>
      <c r="K676" s="234"/>
      <c r="L676" s="234"/>
      <c r="M676" s="234"/>
      <c r="N676" s="234"/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234"/>
      <c r="Z676" s="234"/>
    </row>
    <row r="677" ht="13.5" customHeight="1">
      <c r="A677" s="234"/>
      <c r="B677" s="234"/>
      <c r="C677" s="234"/>
      <c r="D677" s="234"/>
      <c r="E677" s="234"/>
      <c r="F677" s="234"/>
      <c r="G677" s="234"/>
      <c r="H677" s="234"/>
      <c r="I677" s="234"/>
      <c r="J677" s="234"/>
      <c r="K677" s="234"/>
      <c r="L677" s="234"/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234"/>
      <c r="Z677" s="234"/>
    </row>
    <row r="678" ht="13.5" customHeight="1">
      <c r="A678" s="234"/>
      <c r="B678" s="234"/>
      <c r="C678" s="234"/>
      <c r="D678" s="234"/>
      <c r="E678" s="234"/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/>
      <c r="X678" s="234"/>
      <c r="Y678" s="234"/>
      <c r="Z678" s="234"/>
    </row>
    <row r="679" ht="13.5" customHeight="1">
      <c r="A679" s="234"/>
      <c r="B679" s="234"/>
      <c r="C679" s="234"/>
      <c r="D679" s="234"/>
      <c r="E679" s="234"/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/>
      <c r="U679" s="234"/>
      <c r="V679" s="234"/>
      <c r="W679" s="234"/>
      <c r="X679" s="234"/>
      <c r="Y679" s="234"/>
      <c r="Z679" s="234"/>
    </row>
    <row r="680" ht="13.5" customHeight="1">
      <c r="A680" s="234"/>
      <c r="B680" s="234"/>
      <c r="C680" s="234"/>
      <c r="D680" s="234"/>
      <c r="E680" s="234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234"/>
      <c r="Z680" s="234"/>
    </row>
    <row r="681" ht="13.5" customHeight="1">
      <c r="A681" s="234"/>
      <c r="B681" s="234"/>
      <c r="C681" s="234"/>
      <c r="D681" s="234"/>
      <c r="E681" s="234"/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234"/>
      <c r="Z681" s="234"/>
    </row>
    <row r="682" ht="13.5" customHeight="1">
      <c r="A682" s="234"/>
      <c r="B682" s="234"/>
      <c r="C682" s="234"/>
      <c r="D682" s="234"/>
      <c r="E682" s="234"/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234"/>
      <c r="Z682" s="234"/>
    </row>
    <row r="683" ht="13.5" customHeight="1">
      <c r="A683" s="234"/>
      <c r="B683" s="234"/>
      <c r="C683" s="234"/>
      <c r="D683" s="234"/>
      <c r="E683" s="234"/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234"/>
      <c r="Z683" s="234"/>
    </row>
    <row r="684" ht="13.5" customHeight="1">
      <c r="A684" s="234"/>
      <c r="B684" s="234"/>
      <c r="C684" s="234"/>
      <c r="D684" s="234"/>
      <c r="E684" s="234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234"/>
      <c r="Z684" s="234"/>
    </row>
    <row r="685" ht="13.5" customHeight="1">
      <c r="A685" s="234"/>
      <c r="B685" s="234"/>
      <c r="C685" s="234"/>
      <c r="D685" s="234"/>
      <c r="E685" s="234"/>
      <c r="F685" s="234"/>
      <c r="G685" s="234"/>
      <c r="H685" s="234"/>
      <c r="I685" s="234"/>
      <c r="J685" s="234"/>
      <c r="K685" s="234"/>
      <c r="L685" s="234"/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234"/>
      <c r="Z685" s="234"/>
    </row>
    <row r="686" ht="13.5" customHeight="1">
      <c r="A686" s="234"/>
      <c r="B686" s="234"/>
      <c r="C686" s="234"/>
      <c r="D686" s="234"/>
      <c r="E686" s="234"/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/>
      <c r="X686" s="234"/>
      <c r="Y686" s="234"/>
      <c r="Z686" s="234"/>
    </row>
    <row r="687" ht="13.5" customHeight="1">
      <c r="A687" s="234"/>
      <c r="B687" s="234"/>
      <c r="C687" s="234"/>
      <c r="D687" s="234"/>
      <c r="E687" s="234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234"/>
      <c r="Z687" s="234"/>
    </row>
    <row r="688" ht="13.5" customHeight="1">
      <c r="A688" s="234"/>
      <c r="B688" s="234"/>
      <c r="C688" s="234"/>
      <c r="D688" s="234"/>
      <c r="E688" s="234"/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/>
      <c r="Y688" s="234"/>
      <c r="Z688" s="234"/>
    </row>
    <row r="689" ht="13.5" customHeight="1">
      <c r="A689" s="234"/>
      <c r="B689" s="234"/>
      <c r="C689" s="234"/>
      <c r="D689" s="234"/>
      <c r="E689" s="234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234"/>
      <c r="Z689" s="234"/>
    </row>
    <row r="690" ht="13.5" customHeight="1">
      <c r="A690" s="234"/>
      <c r="B690" s="234"/>
      <c r="C690" s="234"/>
      <c r="D690" s="234"/>
      <c r="E690" s="234"/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234"/>
      <c r="Z690" s="234"/>
    </row>
    <row r="691" ht="13.5" customHeight="1">
      <c r="A691" s="234"/>
      <c r="B691" s="234"/>
      <c r="C691" s="234"/>
      <c r="D691" s="234"/>
      <c r="E691" s="234"/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234"/>
      <c r="Z691" s="234"/>
    </row>
    <row r="692" ht="13.5" customHeight="1">
      <c r="A692" s="234"/>
      <c r="B692" s="234"/>
      <c r="C692" s="234"/>
      <c r="D692" s="234"/>
      <c r="E692" s="234"/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234"/>
      <c r="Z692" s="234"/>
    </row>
    <row r="693" ht="13.5" customHeight="1">
      <c r="A693" s="234"/>
      <c r="B693" s="234"/>
      <c r="C693" s="234"/>
      <c r="D693" s="234"/>
      <c r="E693" s="234"/>
      <c r="F693" s="234"/>
      <c r="G693" s="234"/>
      <c r="H693" s="234"/>
      <c r="I693" s="234"/>
      <c r="J693" s="234"/>
      <c r="K693" s="234"/>
      <c r="L693" s="234"/>
      <c r="M693" s="234"/>
      <c r="N693" s="234"/>
      <c r="O693" s="234"/>
      <c r="P693" s="234"/>
      <c r="Q693" s="234"/>
      <c r="R693" s="234"/>
      <c r="S693" s="234"/>
      <c r="T693" s="234"/>
      <c r="U693" s="234"/>
      <c r="V693" s="234"/>
      <c r="W693" s="234"/>
      <c r="X693" s="234"/>
      <c r="Y693" s="234"/>
      <c r="Z693" s="234"/>
    </row>
    <row r="694" ht="13.5" customHeight="1">
      <c r="A694" s="234"/>
      <c r="B694" s="234"/>
      <c r="C694" s="234"/>
      <c r="D694" s="234"/>
      <c r="E694" s="234"/>
      <c r="F694" s="234"/>
      <c r="G694" s="234"/>
      <c r="H694" s="234"/>
      <c r="I694" s="234"/>
      <c r="J694" s="234"/>
      <c r="K694" s="234"/>
      <c r="L694" s="234"/>
      <c r="M694" s="234"/>
      <c r="N694" s="234"/>
      <c r="O694" s="234"/>
      <c r="P694" s="234"/>
      <c r="Q694" s="234"/>
      <c r="R694" s="234"/>
      <c r="S694" s="234"/>
      <c r="T694" s="234"/>
      <c r="U694" s="234"/>
      <c r="V694" s="234"/>
      <c r="W694" s="234"/>
      <c r="X694" s="234"/>
      <c r="Y694" s="234"/>
      <c r="Z694" s="234"/>
    </row>
    <row r="695" ht="13.5" customHeight="1">
      <c r="A695" s="234"/>
      <c r="B695" s="234"/>
      <c r="C695" s="234"/>
      <c r="D695" s="234"/>
      <c r="E695" s="234"/>
      <c r="F695" s="234"/>
      <c r="G695" s="234"/>
      <c r="H695" s="234"/>
      <c r="I695" s="234"/>
      <c r="J695" s="234"/>
      <c r="K695" s="234"/>
      <c r="L695" s="234"/>
      <c r="M695" s="234"/>
      <c r="N695" s="234"/>
      <c r="O695" s="234"/>
      <c r="P695" s="234"/>
      <c r="Q695" s="234"/>
      <c r="R695" s="234"/>
      <c r="S695" s="234"/>
      <c r="T695" s="234"/>
      <c r="U695" s="234"/>
      <c r="V695" s="234"/>
      <c r="W695" s="234"/>
      <c r="X695" s="234"/>
      <c r="Y695" s="234"/>
      <c r="Z695" s="234"/>
    </row>
    <row r="696" ht="13.5" customHeight="1">
      <c r="A696" s="234"/>
      <c r="B696" s="234"/>
      <c r="C696" s="234"/>
      <c r="D696" s="234"/>
      <c r="E696" s="234"/>
      <c r="F696" s="234"/>
      <c r="G696" s="234"/>
      <c r="H696" s="234"/>
      <c r="I696" s="234"/>
      <c r="J696" s="234"/>
      <c r="K696" s="234"/>
      <c r="L696" s="234"/>
      <c r="M696" s="234"/>
      <c r="N696" s="234"/>
      <c r="O696" s="234"/>
      <c r="P696" s="234"/>
      <c r="Q696" s="234"/>
      <c r="R696" s="234"/>
      <c r="S696" s="234"/>
      <c r="T696" s="234"/>
      <c r="U696" s="234"/>
      <c r="V696" s="234"/>
      <c r="W696" s="234"/>
      <c r="X696" s="234"/>
      <c r="Y696" s="234"/>
      <c r="Z696" s="234"/>
    </row>
    <row r="697" ht="13.5" customHeight="1">
      <c r="A697" s="234"/>
      <c r="B697" s="234"/>
      <c r="C697" s="234"/>
      <c r="D697" s="234"/>
      <c r="E697" s="234"/>
      <c r="F697" s="234"/>
      <c r="G697" s="234"/>
      <c r="H697" s="234"/>
      <c r="I697" s="234"/>
      <c r="J697" s="234"/>
      <c r="K697" s="234"/>
      <c r="L697" s="234"/>
      <c r="M697" s="234"/>
      <c r="N697" s="234"/>
      <c r="O697" s="234"/>
      <c r="P697" s="234"/>
      <c r="Q697" s="234"/>
      <c r="R697" s="234"/>
      <c r="S697" s="234"/>
      <c r="T697" s="234"/>
      <c r="U697" s="234"/>
      <c r="V697" s="234"/>
      <c r="W697" s="234"/>
      <c r="X697" s="234"/>
      <c r="Y697" s="234"/>
      <c r="Z697" s="234"/>
    </row>
    <row r="698" ht="13.5" customHeight="1">
      <c r="A698" s="234"/>
      <c r="B698" s="234"/>
      <c r="C698" s="234"/>
      <c r="D698" s="234"/>
      <c r="E698" s="234"/>
      <c r="F698" s="234"/>
      <c r="G698" s="234"/>
      <c r="H698" s="234"/>
      <c r="I698" s="234"/>
      <c r="J698" s="234"/>
      <c r="K698" s="234"/>
      <c r="L698" s="234"/>
      <c r="M698" s="234"/>
      <c r="N698" s="234"/>
      <c r="O698" s="234"/>
      <c r="P698" s="234"/>
      <c r="Q698" s="234"/>
      <c r="R698" s="234"/>
      <c r="S698" s="234"/>
      <c r="T698" s="234"/>
      <c r="U698" s="234"/>
      <c r="V698" s="234"/>
      <c r="W698" s="234"/>
      <c r="X698" s="234"/>
      <c r="Y698" s="234"/>
      <c r="Z698" s="234"/>
    </row>
    <row r="699" ht="13.5" customHeight="1">
      <c r="A699" s="234"/>
      <c r="B699" s="234"/>
      <c r="C699" s="234"/>
      <c r="D699" s="234"/>
      <c r="E699" s="234"/>
      <c r="F699" s="234"/>
      <c r="G699" s="234"/>
      <c r="H699" s="234"/>
      <c r="I699" s="234"/>
      <c r="J699" s="234"/>
      <c r="K699" s="234"/>
      <c r="L699" s="234"/>
      <c r="M699" s="234"/>
      <c r="N699" s="234"/>
      <c r="O699" s="234"/>
      <c r="P699" s="234"/>
      <c r="Q699" s="234"/>
      <c r="R699" s="234"/>
      <c r="S699" s="234"/>
      <c r="T699" s="234"/>
      <c r="U699" s="234"/>
      <c r="V699" s="234"/>
      <c r="W699" s="234"/>
      <c r="X699" s="234"/>
      <c r="Y699" s="234"/>
      <c r="Z699" s="234"/>
    </row>
    <row r="700" ht="13.5" customHeight="1">
      <c r="A700" s="234"/>
      <c r="B700" s="234"/>
      <c r="C700" s="234"/>
      <c r="D700" s="234"/>
      <c r="E700" s="234"/>
      <c r="F700" s="234"/>
      <c r="G700" s="234"/>
      <c r="H700" s="234"/>
      <c r="I700" s="234"/>
      <c r="J700" s="234"/>
      <c r="K700" s="234"/>
      <c r="L700" s="234"/>
      <c r="M700" s="234"/>
      <c r="N700" s="234"/>
      <c r="O700" s="234"/>
      <c r="P700" s="234"/>
      <c r="Q700" s="234"/>
      <c r="R700" s="234"/>
      <c r="S700" s="234"/>
      <c r="T700" s="234"/>
      <c r="U700" s="234"/>
      <c r="V700" s="234"/>
      <c r="W700" s="234"/>
      <c r="X700" s="234"/>
      <c r="Y700" s="234"/>
      <c r="Z700" s="234"/>
    </row>
    <row r="701" ht="13.5" customHeight="1">
      <c r="A701" s="234"/>
      <c r="B701" s="234"/>
      <c r="C701" s="234"/>
      <c r="D701" s="234"/>
      <c r="E701" s="234"/>
      <c r="F701" s="234"/>
      <c r="G701" s="234"/>
      <c r="H701" s="234"/>
      <c r="I701" s="234"/>
      <c r="J701" s="234"/>
      <c r="K701" s="234"/>
      <c r="L701" s="234"/>
      <c r="M701" s="234"/>
      <c r="N701" s="234"/>
      <c r="O701" s="234"/>
      <c r="P701" s="234"/>
      <c r="Q701" s="234"/>
      <c r="R701" s="234"/>
      <c r="S701" s="234"/>
      <c r="T701" s="234"/>
      <c r="U701" s="234"/>
      <c r="V701" s="234"/>
      <c r="W701" s="234"/>
      <c r="X701" s="234"/>
      <c r="Y701" s="234"/>
      <c r="Z701" s="234"/>
    </row>
    <row r="702" ht="13.5" customHeight="1">
      <c r="A702" s="234"/>
      <c r="B702" s="234"/>
      <c r="C702" s="234"/>
      <c r="D702" s="234"/>
      <c r="E702" s="234"/>
      <c r="F702" s="234"/>
      <c r="G702" s="234"/>
      <c r="H702" s="234"/>
      <c r="I702" s="234"/>
      <c r="J702" s="234"/>
      <c r="K702" s="234"/>
      <c r="L702" s="234"/>
      <c r="M702" s="234"/>
      <c r="N702" s="234"/>
      <c r="O702" s="234"/>
      <c r="P702" s="234"/>
      <c r="Q702" s="234"/>
      <c r="R702" s="234"/>
      <c r="S702" s="234"/>
      <c r="T702" s="234"/>
      <c r="U702" s="234"/>
      <c r="V702" s="234"/>
      <c r="W702" s="234"/>
      <c r="X702" s="234"/>
      <c r="Y702" s="234"/>
      <c r="Z702" s="234"/>
    </row>
    <row r="703" ht="13.5" customHeight="1">
      <c r="A703" s="234"/>
      <c r="B703" s="234"/>
      <c r="C703" s="234"/>
      <c r="D703" s="234"/>
      <c r="E703" s="234"/>
      <c r="F703" s="234"/>
      <c r="G703" s="234"/>
      <c r="H703" s="234"/>
      <c r="I703" s="234"/>
      <c r="J703" s="234"/>
      <c r="K703" s="234"/>
      <c r="L703" s="234"/>
      <c r="M703" s="234"/>
      <c r="N703" s="234"/>
      <c r="O703" s="234"/>
      <c r="P703" s="234"/>
      <c r="Q703" s="234"/>
      <c r="R703" s="234"/>
      <c r="S703" s="234"/>
      <c r="T703" s="234"/>
      <c r="U703" s="234"/>
      <c r="V703" s="234"/>
      <c r="W703" s="234"/>
      <c r="X703" s="234"/>
      <c r="Y703" s="234"/>
      <c r="Z703" s="234"/>
    </row>
    <row r="704" ht="13.5" customHeight="1">
      <c r="A704" s="234"/>
      <c r="B704" s="234"/>
      <c r="C704" s="234"/>
      <c r="D704" s="234"/>
      <c r="E704" s="234"/>
      <c r="F704" s="234"/>
      <c r="G704" s="234"/>
      <c r="H704" s="234"/>
      <c r="I704" s="234"/>
      <c r="J704" s="234"/>
      <c r="K704" s="234"/>
      <c r="L704" s="234"/>
      <c r="M704" s="234"/>
      <c r="N704" s="234"/>
      <c r="O704" s="234"/>
      <c r="P704" s="234"/>
      <c r="Q704" s="234"/>
      <c r="R704" s="234"/>
      <c r="S704" s="234"/>
      <c r="T704" s="234"/>
      <c r="U704" s="234"/>
      <c r="V704" s="234"/>
      <c r="W704" s="234"/>
      <c r="X704" s="234"/>
      <c r="Y704" s="234"/>
      <c r="Z704" s="234"/>
    </row>
    <row r="705" ht="13.5" customHeight="1">
      <c r="A705" s="234"/>
      <c r="B705" s="234"/>
      <c r="C705" s="234"/>
      <c r="D705" s="234"/>
      <c r="E705" s="234"/>
      <c r="F705" s="234"/>
      <c r="G705" s="234"/>
      <c r="H705" s="234"/>
      <c r="I705" s="234"/>
      <c r="J705" s="234"/>
      <c r="K705" s="234"/>
      <c r="L705" s="234"/>
      <c r="M705" s="234"/>
      <c r="N705" s="234"/>
      <c r="O705" s="234"/>
      <c r="P705" s="234"/>
      <c r="Q705" s="234"/>
      <c r="R705" s="234"/>
      <c r="S705" s="234"/>
      <c r="T705" s="234"/>
      <c r="U705" s="234"/>
      <c r="V705" s="234"/>
      <c r="W705" s="234"/>
      <c r="X705" s="234"/>
      <c r="Y705" s="234"/>
      <c r="Z705" s="234"/>
    </row>
    <row r="706" ht="13.5" customHeight="1">
      <c r="A706" s="234"/>
      <c r="B706" s="234"/>
      <c r="C706" s="234"/>
      <c r="D706" s="234"/>
      <c r="E706" s="234"/>
      <c r="F706" s="234"/>
      <c r="G706" s="234"/>
      <c r="H706" s="234"/>
      <c r="I706" s="234"/>
      <c r="J706" s="234"/>
      <c r="K706" s="234"/>
      <c r="L706" s="234"/>
      <c r="M706" s="234"/>
      <c r="N706" s="234"/>
      <c r="O706" s="234"/>
      <c r="P706" s="234"/>
      <c r="Q706" s="234"/>
      <c r="R706" s="234"/>
      <c r="S706" s="234"/>
      <c r="T706" s="234"/>
      <c r="U706" s="234"/>
      <c r="V706" s="234"/>
      <c r="W706" s="234"/>
      <c r="X706" s="234"/>
      <c r="Y706" s="234"/>
      <c r="Z706" s="234"/>
    </row>
    <row r="707" ht="13.5" customHeight="1">
      <c r="A707" s="234"/>
      <c r="B707" s="234"/>
      <c r="C707" s="234"/>
      <c r="D707" s="234"/>
      <c r="E707" s="234"/>
      <c r="F707" s="234"/>
      <c r="G707" s="234"/>
      <c r="H707" s="234"/>
      <c r="I707" s="234"/>
      <c r="J707" s="234"/>
      <c r="K707" s="234"/>
      <c r="L707" s="234"/>
      <c r="M707" s="234"/>
      <c r="N707" s="234"/>
      <c r="O707" s="234"/>
      <c r="P707" s="234"/>
      <c r="Q707" s="234"/>
      <c r="R707" s="234"/>
      <c r="S707" s="234"/>
      <c r="T707" s="234"/>
      <c r="U707" s="234"/>
      <c r="V707" s="234"/>
      <c r="W707" s="234"/>
      <c r="X707" s="234"/>
      <c r="Y707" s="234"/>
      <c r="Z707" s="234"/>
    </row>
    <row r="708" ht="13.5" customHeight="1">
      <c r="A708" s="234"/>
      <c r="B708" s="234"/>
      <c r="C708" s="234"/>
      <c r="D708" s="234"/>
      <c r="E708" s="234"/>
      <c r="F708" s="234"/>
      <c r="G708" s="234"/>
      <c r="H708" s="234"/>
      <c r="I708" s="234"/>
      <c r="J708" s="234"/>
      <c r="K708" s="234"/>
      <c r="L708" s="234"/>
      <c r="M708" s="234"/>
      <c r="N708" s="234"/>
      <c r="O708" s="234"/>
      <c r="P708" s="234"/>
      <c r="Q708" s="234"/>
      <c r="R708" s="234"/>
      <c r="S708" s="234"/>
      <c r="T708" s="234"/>
      <c r="U708" s="234"/>
      <c r="V708" s="234"/>
      <c r="W708" s="234"/>
      <c r="X708" s="234"/>
      <c r="Y708" s="234"/>
      <c r="Z708" s="234"/>
    </row>
    <row r="709" ht="13.5" customHeight="1">
      <c r="A709" s="234"/>
      <c r="B709" s="234"/>
      <c r="C709" s="234"/>
      <c r="D709" s="234"/>
      <c r="E709" s="234"/>
      <c r="F709" s="234"/>
      <c r="G709" s="234"/>
      <c r="H709" s="234"/>
      <c r="I709" s="234"/>
      <c r="J709" s="234"/>
      <c r="K709" s="234"/>
      <c r="L709" s="234"/>
      <c r="M709" s="234"/>
      <c r="N709" s="234"/>
      <c r="O709" s="234"/>
      <c r="P709" s="234"/>
      <c r="Q709" s="234"/>
      <c r="R709" s="234"/>
      <c r="S709" s="234"/>
      <c r="T709" s="234"/>
      <c r="U709" s="234"/>
      <c r="V709" s="234"/>
      <c r="W709" s="234"/>
      <c r="X709" s="234"/>
      <c r="Y709" s="234"/>
      <c r="Z709" s="234"/>
    </row>
    <row r="710" ht="13.5" customHeight="1">
      <c r="A710" s="234"/>
      <c r="B710" s="234"/>
      <c r="C710" s="234"/>
      <c r="D710" s="234"/>
      <c r="E710" s="234"/>
      <c r="F710" s="234"/>
      <c r="G710" s="234"/>
      <c r="H710" s="234"/>
      <c r="I710" s="234"/>
      <c r="J710" s="234"/>
      <c r="K710" s="234"/>
      <c r="L710" s="234"/>
      <c r="M710" s="234"/>
      <c r="N710" s="234"/>
      <c r="O710" s="234"/>
      <c r="P710" s="234"/>
      <c r="Q710" s="234"/>
      <c r="R710" s="234"/>
      <c r="S710" s="234"/>
      <c r="T710" s="234"/>
      <c r="U710" s="234"/>
      <c r="V710" s="234"/>
      <c r="W710" s="234"/>
      <c r="X710" s="234"/>
      <c r="Y710" s="234"/>
      <c r="Z710" s="234"/>
    </row>
    <row r="711" ht="13.5" customHeight="1">
      <c r="A711" s="234"/>
      <c r="B711" s="234"/>
      <c r="C711" s="234"/>
      <c r="D711" s="234"/>
      <c r="E711" s="234"/>
      <c r="F711" s="234"/>
      <c r="G711" s="234"/>
      <c r="H711" s="234"/>
      <c r="I711" s="234"/>
      <c r="J711" s="234"/>
      <c r="K711" s="234"/>
      <c r="L711" s="234"/>
      <c r="M711" s="234"/>
      <c r="N711" s="234"/>
      <c r="O711" s="234"/>
      <c r="P711" s="234"/>
      <c r="Q711" s="234"/>
      <c r="R711" s="234"/>
      <c r="S711" s="234"/>
      <c r="T711" s="234"/>
      <c r="U711" s="234"/>
      <c r="V711" s="234"/>
      <c r="W711" s="234"/>
      <c r="X711" s="234"/>
      <c r="Y711" s="234"/>
      <c r="Z711" s="234"/>
    </row>
    <row r="712" ht="13.5" customHeight="1">
      <c r="A712" s="234"/>
      <c r="B712" s="234"/>
      <c r="C712" s="234"/>
      <c r="D712" s="234"/>
      <c r="E712" s="234"/>
      <c r="F712" s="234"/>
      <c r="G712" s="234"/>
      <c r="H712" s="234"/>
      <c r="I712" s="234"/>
      <c r="J712" s="234"/>
      <c r="K712" s="234"/>
      <c r="L712" s="234"/>
      <c r="M712" s="234"/>
      <c r="N712" s="234"/>
      <c r="O712" s="234"/>
      <c r="P712" s="234"/>
      <c r="Q712" s="234"/>
      <c r="R712" s="234"/>
      <c r="S712" s="234"/>
      <c r="T712" s="234"/>
      <c r="U712" s="234"/>
      <c r="V712" s="234"/>
      <c r="W712" s="234"/>
      <c r="X712" s="234"/>
      <c r="Y712" s="234"/>
      <c r="Z712" s="234"/>
    </row>
    <row r="713" ht="13.5" customHeight="1">
      <c r="A713" s="234"/>
      <c r="B713" s="234"/>
      <c r="C713" s="234"/>
      <c r="D713" s="234"/>
      <c r="E713" s="234"/>
      <c r="F713" s="234"/>
      <c r="G713" s="234"/>
      <c r="H713" s="234"/>
      <c r="I713" s="234"/>
      <c r="J713" s="234"/>
      <c r="K713" s="234"/>
      <c r="L713" s="234"/>
      <c r="M713" s="234"/>
      <c r="N713" s="234"/>
      <c r="O713" s="234"/>
      <c r="P713" s="234"/>
      <c r="Q713" s="234"/>
      <c r="R713" s="234"/>
      <c r="S713" s="234"/>
      <c r="T713" s="234"/>
      <c r="U713" s="234"/>
      <c r="V713" s="234"/>
      <c r="W713" s="234"/>
      <c r="X713" s="234"/>
      <c r="Y713" s="234"/>
      <c r="Z713" s="234"/>
    </row>
    <row r="714" ht="13.5" customHeight="1">
      <c r="A714" s="234"/>
      <c r="B714" s="234"/>
      <c r="C714" s="234"/>
      <c r="D714" s="234"/>
      <c r="E714" s="234"/>
      <c r="F714" s="234"/>
      <c r="G714" s="234"/>
      <c r="H714" s="234"/>
      <c r="I714" s="234"/>
      <c r="J714" s="234"/>
      <c r="K714" s="234"/>
      <c r="L714" s="234"/>
      <c r="M714" s="234"/>
      <c r="N714" s="234"/>
      <c r="O714" s="234"/>
      <c r="P714" s="234"/>
      <c r="Q714" s="234"/>
      <c r="R714" s="234"/>
      <c r="S714" s="234"/>
      <c r="T714" s="234"/>
      <c r="U714" s="234"/>
      <c r="V714" s="234"/>
      <c r="W714" s="234"/>
      <c r="X714" s="234"/>
      <c r="Y714" s="234"/>
      <c r="Z714" s="234"/>
    </row>
    <row r="715" ht="13.5" customHeight="1">
      <c r="A715" s="234"/>
      <c r="B715" s="234"/>
      <c r="C715" s="234"/>
      <c r="D715" s="234"/>
      <c r="E715" s="234"/>
      <c r="F715" s="234"/>
      <c r="G715" s="234"/>
      <c r="H715" s="234"/>
      <c r="I715" s="234"/>
      <c r="J715" s="234"/>
      <c r="K715" s="234"/>
      <c r="L715" s="234"/>
      <c r="M715" s="234"/>
      <c r="N715" s="234"/>
      <c r="O715" s="234"/>
      <c r="P715" s="234"/>
      <c r="Q715" s="234"/>
      <c r="R715" s="234"/>
      <c r="S715" s="234"/>
      <c r="T715" s="234"/>
      <c r="U715" s="234"/>
      <c r="V715" s="234"/>
      <c r="W715" s="234"/>
      <c r="X715" s="234"/>
      <c r="Y715" s="234"/>
      <c r="Z715" s="234"/>
    </row>
    <row r="716" ht="13.5" customHeight="1">
      <c r="A716" s="234"/>
      <c r="B716" s="234"/>
      <c r="C716" s="234"/>
      <c r="D716" s="234"/>
      <c r="E716" s="234"/>
      <c r="F716" s="234"/>
      <c r="G716" s="234"/>
      <c r="H716" s="234"/>
      <c r="I716" s="234"/>
      <c r="J716" s="234"/>
      <c r="K716" s="234"/>
      <c r="L716" s="234"/>
      <c r="M716" s="234"/>
      <c r="N716" s="234"/>
      <c r="O716" s="234"/>
      <c r="P716" s="234"/>
      <c r="Q716" s="234"/>
      <c r="R716" s="234"/>
      <c r="S716" s="234"/>
      <c r="T716" s="234"/>
      <c r="U716" s="234"/>
      <c r="V716" s="234"/>
      <c r="W716" s="234"/>
      <c r="X716" s="234"/>
      <c r="Y716" s="234"/>
      <c r="Z716" s="234"/>
    </row>
    <row r="717" ht="13.5" customHeight="1">
      <c r="A717" s="234"/>
      <c r="B717" s="234"/>
      <c r="C717" s="234"/>
      <c r="D717" s="234"/>
      <c r="E717" s="234"/>
      <c r="F717" s="234"/>
      <c r="G717" s="234"/>
      <c r="H717" s="234"/>
      <c r="I717" s="234"/>
      <c r="J717" s="234"/>
      <c r="K717" s="234"/>
      <c r="L717" s="234"/>
      <c r="M717" s="234"/>
      <c r="N717" s="234"/>
      <c r="O717" s="234"/>
      <c r="P717" s="234"/>
      <c r="Q717" s="234"/>
      <c r="R717" s="234"/>
      <c r="S717" s="234"/>
      <c r="T717" s="234"/>
      <c r="U717" s="234"/>
      <c r="V717" s="234"/>
      <c r="W717" s="234"/>
      <c r="X717" s="234"/>
      <c r="Y717" s="234"/>
      <c r="Z717" s="234"/>
    </row>
    <row r="718" ht="13.5" customHeight="1">
      <c r="A718" s="234"/>
      <c r="B718" s="234"/>
      <c r="C718" s="234"/>
      <c r="D718" s="234"/>
      <c r="E718" s="234"/>
      <c r="F718" s="234"/>
      <c r="G718" s="234"/>
      <c r="H718" s="234"/>
      <c r="I718" s="234"/>
      <c r="J718" s="234"/>
      <c r="K718" s="234"/>
      <c r="L718" s="234"/>
      <c r="M718" s="234"/>
      <c r="N718" s="234"/>
      <c r="O718" s="234"/>
      <c r="P718" s="234"/>
      <c r="Q718" s="234"/>
      <c r="R718" s="234"/>
      <c r="S718" s="234"/>
      <c r="T718" s="234"/>
      <c r="U718" s="234"/>
      <c r="V718" s="234"/>
      <c r="W718" s="234"/>
      <c r="X718" s="234"/>
      <c r="Y718" s="234"/>
      <c r="Z718" s="234"/>
    </row>
    <row r="719" ht="13.5" customHeight="1">
      <c r="A719" s="234"/>
      <c r="B719" s="234"/>
      <c r="C719" s="234"/>
      <c r="D719" s="234"/>
      <c r="E719" s="234"/>
      <c r="F719" s="234"/>
      <c r="G719" s="234"/>
      <c r="H719" s="234"/>
      <c r="I719" s="234"/>
      <c r="J719" s="234"/>
      <c r="K719" s="234"/>
      <c r="L719" s="234"/>
      <c r="M719" s="234"/>
      <c r="N719" s="234"/>
      <c r="O719" s="234"/>
      <c r="P719" s="234"/>
      <c r="Q719" s="234"/>
      <c r="R719" s="234"/>
      <c r="S719" s="234"/>
      <c r="T719" s="234"/>
      <c r="U719" s="234"/>
      <c r="V719" s="234"/>
      <c r="W719" s="234"/>
      <c r="X719" s="234"/>
      <c r="Y719" s="234"/>
      <c r="Z719" s="234"/>
    </row>
    <row r="720" ht="13.5" customHeight="1">
      <c r="A720" s="234"/>
      <c r="B720" s="234"/>
      <c r="C720" s="234"/>
      <c r="D720" s="234"/>
      <c r="E720" s="234"/>
      <c r="F720" s="234"/>
      <c r="G720" s="234"/>
      <c r="H720" s="234"/>
      <c r="I720" s="234"/>
      <c r="J720" s="234"/>
      <c r="K720" s="234"/>
      <c r="L720" s="234"/>
      <c r="M720" s="234"/>
      <c r="N720" s="234"/>
      <c r="O720" s="234"/>
      <c r="P720" s="234"/>
      <c r="Q720" s="234"/>
      <c r="R720" s="234"/>
      <c r="S720" s="234"/>
      <c r="T720" s="234"/>
      <c r="U720" s="234"/>
      <c r="V720" s="234"/>
      <c r="W720" s="234"/>
      <c r="X720" s="234"/>
      <c r="Y720" s="234"/>
      <c r="Z720" s="234"/>
    </row>
    <row r="721" ht="13.5" customHeight="1">
      <c r="A721" s="234"/>
      <c r="B721" s="234"/>
      <c r="C721" s="234"/>
      <c r="D721" s="234"/>
      <c r="E721" s="234"/>
      <c r="F721" s="234"/>
      <c r="G721" s="234"/>
      <c r="H721" s="234"/>
      <c r="I721" s="234"/>
      <c r="J721" s="234"/>
      <c r="K721" s="234"/>
      <c r="L721" s="234"/>
      <c r="M721" s="234"/>
      <c r="N721" s="234"/>
      <c r="O721" s="234"/>
      <c r="P721" s="234"/>
      <c r="Q721" s="234"/>
      <c r="R721" s="234"/>
      <c r="S721" s="234"/>
      <c r="T721" s="234"/>
      <c r="U721" s="234"/>
      <c r="V721" s="234"/>
      <c r="W721" s="234"/>
      <c r="X721" s="234"/>
      <c r="Y721" s="234"/>
      <c r="Z721" s="234"/>
    </row>
    <row r="722" ht="13.5" customHeight="1">
      <c r="A722" s="234"/>
      <c r="B722" s="234"/>
      <c r="C722" s="234"/>
      <c r="D722" s="234"/>
      <c r="E722" s="234"/>
      <c r="F722" s="234"/>
      <c r="G722" s="234"/>
      <c r="H722" s="234"/>
      <c r="I722" s="234"/>
      <c r="J722" s="234"/>
      <c r="K722" s="234"/>
      <c r="L722" s="234"/>
      <c r="M722" s="234"/>
      <c r="N722" s="234"/>
      <c r="O722" s="234"/>
      <c r="P722" s="234"/>
      <c r="Q722" s="234"/>
      <c r="R722" s="234"/>
      <c r="S722" s="234"/>
      <c r="T722" s="234"/>
      <c r="U722" s="234"/>
      <c r="V722" s="234"/>
      <c r="W722" s="234"/>
      <c r="X722" s="234"/>
      <c r="Y722" s="234"/>
      <c r="Z722" s="234"/>
    </row>
    <row r="723" ht="13.5" customHeight="1">
      <c r="A723" s="234"/>
      <c r="B723" s="234"/>
      <c r="C723" s="234"/>
      <c r="D723" s="234"/>
      <c r="E723" s="234"/>
      <c r="F723" s="234"/>
      <c r="G723" s="234"/>
      <c r="H723" s="234"/>
      <c r="I723" s="234"/>
      <c r="J723" s="234"/>
      <c r="K723" s="234"/>
      <c r="L723" s="234"/>
      <c r="M723" s="234"/>
      <c r="N723" s="234"/>
      <c r="O723" s="234"/>
      <c r="P723" s="234"/>
      <c r="Q723" s="234"/>
      <c r="R723" s="234"/>
      <c r="S723" s="234"/>
      <c r="T723" s="234"/>
      <c r="U723" s="234"/>
      <c r="V723" s="234"/>
      <c r="W723" s="234"/>
      <c r="X723" s="234"/>
      <c r="Y723" s="234"/>
      <c r="Z723" s="234"/>
    </row>
    <row r="724" ht="13.5" customHeight="1">
      <c r="A724" s="234"/>
      <c r="B724" s="234"/>
      <c r="C724" s="234"/>
      <c r="D724" s="234"/>
      <c r="E724" s="234"/>
      <c r="F724" s="234"/>
      <c r="G724" s="234"/>
      <c r="H724" s="234"/>
      <c r="I724" s="234"/>
      <c r="J724" s="234"/>
      <c r="K724" s="234"/>
      <c r="L724" s="234"/>
      <c r="M724" s="234"/>
      <c r="N724" s="234"/>
      <c r="O724" s="234"/>
      <c r="P724" s="234"/>
      <c r="Q724" s="234"/>
      <c r="R724" s="234"/>
      <c r="S724" s="234"/>
      <c r="T724" s="234"/>
      <c r="U724" s="234"/>
      <c r="V724" s="234"/>
      <c r="W724" s="234"/>
      <c r="X724" s="234"/>
      <c r="Y724" s="234"/>
      <c r="Z724" s="234"/>
    </row>
    <row r="725" ht="13.5" customHeight="1">
      <c r="A725" s="234"/>
      <c r="B725" s="234"/>
      <c r="C725" s="234"/>
      <c r="D725" s="234"/>
      <c r="E725" s="234"/>
      <c r="F725" s="234"/>
      <c r="G725" s="234"/>
      <c r="H725" s="234"/>
      <c r="I725" s="234"/>
      <c r="J725" s="234"/>
      <c r="K725" s="234"/>
      <c r="L725" s="234"/>
      <c r="M725" s="234"/>
      <c r="N725" s="234"/>
      <c r="O725" s="234"/>
      <c r="P725" s="234"/>
      <c r="Q725" s="234"/>
      <c r="R725" s="234"/>
      <c r="S725" s="234"/>
      <c r="T725" s="234"/>
      <c r="U725" s="234"/>
      <c r="V725" s="234"/>
      <c r="W725" s="234"/>
      <c r="X725" s="234"/>
      <c r="Y725" s="234"/>
      <c r="Z725" s="234"/>
    </row>
    <row r="726" ht="13.5" customHeight="1">
      <c r="A726" s="234"/>
      <c r="B726" s="234"/>
      <c r="C726" s="234"/>
      <c r="D726" s="234"/>
      <c r="E726" s="234"/>
      <c r="F726" s="234"/>
      <c r="G726" s="234"/>
      <c r="H726" s="234"/>
      <c r="I726" s="234"/>
      <c r="J726" s="234"/>
      <c r="K726" s="234"/>
      <c r="L726" s="234"/>
      <c r="M726" s="234"/>
      <c r="N726" s="234"/>
      <c r="O726" s="234"/>
      <c r="P726" s="234"/>
      <c r="Q726" s="234"/>
      <c r="R726" s="234"/>
      <c r="S726" s="234"/>
      <c r="T726" s="234"/>
      <c r="U726" s="234"/>
      <c r="V726" s="234"/>
      <c r="W726" s="234"/>
      <c r="X726" s="234"/>
      <c r="Y726" s="234"/>
      <c r="Z726" s="234"/>
    </row>
    <row r="727" ht="13.5" customHeight="1">
      <c r="A727" s="234"/>
      <c r="B727" s="234"/>
      <c r="C727" s="234"/>
      <c r="D727" s="234"/>
      <c r="E727" s="234"/>
      <c r="F727" s="234"/>
      <c r="G727" s="234"/>
      <c r="H727" s="234"/>
      <c r="I727" s="234"/>
      <c r="J727" s="234"/>
      <c r="K727" s="234"/>
      <c r="L727" s="234"/>
      <c r="M727" s="234"/>
      <c r="N727" s="234"/>
      <c r="O727" s="234"/>
      <c r="P727" s="234"/>
      <c r="Q727" s="234"/>
      <c r="R727" s="234"/>
      <c r="S727" s="234"/>
      <c r="T727" s="234"/>
      <c r="U727" s="234"/>
      <c r="V727" s="234"/>
      <c r="W727" s="234"/>
      <c r="X727" s="234"/>
      <c r="Y727" s="234"/>
      <c r="Z727" s="234"/>
    </row>
    <row r="728" ht="13.5" customHeight="1">
      <c r="A728" s="234"/>
      <c r="B728" s="234"/>
      <c r="C728" s="234"/>
      <c r="D728" s="234"/>
      <c r="E728" s="234"/>
      <c r="F728" s="234"/>
      <c r="G728" s="234"/>
      <c r="H728" s="234"/>
      <c r="I728" s="234"/>
      <c r="J728" s="234"/>
      <c r="K728" s="234"/>
      <c r="L728" s="234"/>
      <c r="M728" s="234"/>
      <c r="N728" s="234"/>
      <c r="O728" s="234"/>
      <c r="P728" s="234"/>
      <c r="Q728" s="234"/>
      <c r="R728" s="234"/>
      <c r="S728" s="234"/>
      <c r="T728" s="234"/>
      <c r="U728" s="234"/>
      <c r="V728" s="234"/>
      <c r="W728" s="234"/>
      <c r="X728" s="234"/>
      <c r="Y728" s="234"/>
      <c r="Z728" s="234"/>
    </row>
    <row r="729" ht="13.5" customHeight="1">
      <c r="A729" s="234"/>
      <c r="B729" s="234"/>
      <c r="C729" s="234"/>
      <c r="D729" s="234"/>
      <c r="E729" s="234"/>
      <c r="F729" s="234"/>
      <c r="G729" s="234"/>
      <c r="H729" s="234"/>
      <c r="I729" s="234"/>
      <c r="J729" s="234"/>
      <c r="K729" s="234"/>
      <c r="L729" s="234"/>
      <c r="M729" s="234"/>
      <c r="N729" s="234"/>
      <c r="O729" s="234"/>
      <c r="P729" s="234"/>
      <c r="Q729" s="234"/>
      <c r="R729" s="234"/>
      <c r="S729" s="234"/>
      <c r="T729" s="234"/>
      <c r="U729" s="234"/>
      <c r="V729" s="234"/>
      <c r="W729" s="234"/>
      <c r="X729" s="234"/>
      <c r="Y729" s="234"/>
      <c r="Z729" s="234"/>
    </row>
    <row r="730" ht="13.5" customHeight="1">
      <c r="A730" s="234"/>
      <c r="B730" s="234"/>
      <c r="C730" s="234"/>
      <c r="D730" s="234"/>
      <c r="E730" s="234"/>
      <c r="F730" s="234"/>
      <c r="G730" s="234"/>
      <c r="H730" s="234"/>
      <c r="I730" s="234"/>
      <c r="J730" s="234"/>
      <c r="K730" s="234"/>
      <c r="L730" s="234"/>
      <c r="M730" s="234"/>
      <c r="N730" s="234"/>
      <c r="O730" s="234"/>
      <c r="P730" s="234"/>
      <c r="Q730" s="234"/>
      <c r="R730" s="234"/>
      <c r="S730" s="234"/>
      <c r="T730" s="234"/>
      <c r="U730" s="234"/>
      <c r="V730" s="234"/>
      <c r="W730" s="234"/>
      <c r="X730" s="234"/>
      <c r="Y730" s="234"/>
      <c r="Z730" s="234"/>
    </row>
    <row r="731" ht="13.5" customHeight="1">
      <c r="A731" s="234"/>
      <c r="B731" s="234"/>
      <c r="C731" s="234"/>
      <c r="D731" s="234"/>
      <c r="E731" s="234"/>
      <c r="F731" s="234"/>
      <c r="G731" s="234"/>
      <c r="H731" s="234"/>
      <c r="I731" s="234"/>
      <c r="J731" s="234"/>
      <c r="K731" s="234"/>
      <c r="L731" s="234"/>
      <c r="M731" s="234"/>
      <c r="N731" s="234"/>
      <c r="O731" s="234"/>
      <c r="P731" s="234"/>
      <c r="Q731" s="234"/>
      <c r="R731" s="234"/>
      <c r="S731" s="234"/>
      <c r="T731" s="234"/>
      <c r="U731" s="234"/>
      <c r="V731" s="234"/>
      <c r="W731" s="234"/>
      <c r="X731" s="234"/>
      <c r="Y731" s="234"/>
      <c r="Z731" s="234"/>
    </row>
    <row r="732" ht="13.5" customHeight="1">
      <c r="A732" s="234"/>
      <c r="B732" s="234"/>
      <c r="C732" s="234"/>
      <c r="D732" s="234"/>
      <c r="E732" s="234"/>
      <c r="F732" s="234"/>
      <c r="G732" s="234"/>
      <c r="H732" s="234"/>
      <c r="I732" s="234"/>
      <c r="J732" s="234"/>
      <c r="K732" s="234"/>
      <c r="L732" s="234"/>
      <c r="M732" s="234"/>
      <c r="N732" s="234"/>
      <c r="O732" s="234"/>
      <c r="P732" s="234"/>
      <c r="Q732" s="234"/>
      <c r="R732" s="234"/>
      <c r="S732" s="234"/>
      <c r="T732" s="234"/>
      <c r="U732" s="234"/>
      <c r="V732" s="234"/>
      <c r="W732" s="234"/>
      <c r="X732" s="234"/>
      <c r="Y732" s="234"/>
      <c r="Z732" s="234"/>
    </row>
    <row r="733" ht="13.5" customHeight="1">
      <c r="A733" s="234"/>
      <c r="B733" s="234"/>
      <c r="C733" s="234"/>
      <c r="D733" s="234"/>
      <c r="E733" s="234"/>
      <c r="F733" s="234"/>
      <c r="G733" s="234"/>
      <c r="H733" s="234"/>
      <c r="I733" s="234"/>
      <c r="J733" s="234"/>
      <c r="K733" s="234"/>
      <c r="L733" s="234"/>
      <c r="M733" s="234"/>
      <c r="N733" s="234"/>
      <c r="O733" s="234"/>
      <c r="P733" s="234"/>
      <c r="Q733" s="234"/>
      <c r="R733" s="234"/>
      <c r="S733" s="234"/>
      <c r="T733" s="234"/>
      <c r="U733" s="234"/>
      <c r="V733" s="234"/>
      <c r="W733" s="234"/>
      <c r="X733" s="234"/>
      <c r="Y733" s="234"/>
      <c r="Z733" s="234"/>
    </row>
    <row r="734" ht="13.5" customHeight="1">
      <c r="A734" s="234"/>
      <c r="B734" s="234"/>
      <c r="C734" s="234"/>
      <c r="D734" s="234"/>
      <c r="E734" s="234"/>
      <c r="F734" s="234"/>
      <c r="G734" s="234"/>
      <c r="H734" s="234"/>
      <c r="I734" s="234"/>
      <c r="J734" s="234"/>
      <c r="K734" s="234"/>
      <c r="L734" s="234"/>
      <c r="M734" s="234"/>
      <c r="N734" s="234"/>
      <c r="O734" s="234"/>
      <c r="P734" s="234"/>
      <c r="Q734" s="234"/>
      <c r="R734" s="234"/>
      <c r="S734" s="234"/>
      <c r="T734" s="234"/>
      <c r="U734" s="234"/>
      <c r="V734" s="234"/>
      <c r="W734" s="234"/>
      <c r="X734" s="234"/>
      <c r="Y734" s="234"/>
      <c r="Z734" s="234"/>
    </row>
    <row r="735" ht="13.5" customHeight="1">
      <c r="A735" s="234"/>
      <c r="B735" s="234"/>
      <c r="C735" s="234"/>
      <c r="D735" s="234"/>
      <c r="E735" s="234"/>
      <c r="F735" s="234"/>
      <c r="G735" s="234"/>
      <c r="H735" s="234"/>
      <c r="I735" s="234"/>
      <c r="J735" s="234"/>
      <c r="K735" s="234"/>
      <c r="L735" s="234"/>
      <c r="M735" s="234"/>
      <c r="N735" s="234"/>
      <c r="O735" s="234"/>
      <c r="P735" s="234"/>
      <c r="Q735" s="234"/>
      <c r="R735" s="234"/>
      <c r="S735" s="234"/>
      <c r="T735" s="234"/>
      <c r="U735" s="234"/>
      <c r="V735" s="234"/>
      <c r="W735" s="234"/>
      <c r="X735" s="234"/>
      <c r="Y735" s="234"/>
      <c r="Z735" s="234"/>
    </row>
    <row r="736" ht="13.5" customHeight="1">
      <c r="A736" s="234"/>
      <c r="B736" s="234"/>
      <c r="C736" s="234"/>
      <c r="D736" s="234"/>
      <c r="E736" s="234"/>
      <c r="F736" s="234"/>
      <c r="G736" s="234"/>
      <c r="H736" s="234"/>
      <c r="I736" s="234"/>
      <c r="J736" s="234"/>
      <c r="K736" s="234"/>
      <c r="L736" s="234"/>
      <c r="M736" s="234"/>
      <c r="N736" s="234"/>
      <c r="O736" s="234"/>
      <c r="P736" s="234"/>
      <c r="Q736" s="234"/>
      <c r="R736" s="234"/>
      <c r="S736" s="234"/>
      <c r="T736" s="234"/>
      <c r="U736" s="234"/>
      <c r="V736" s="234"/>
      <c r="W736" s="234"/>
      <c r="X736" s="234"/>
      <c r="Y736" s="234"/>
      <c r="Z736" s="234"/>
    </row>
    <row r="737" ht="13.5" customHeight="1">
      <c r="A737" s="234"/>
      <c r="B737" s="234"/>
      <c r="C737" s="234"/>
      <c r="D737" s="234"/>
      <c r="E737" s="234"/>
      <c r="F737" s="234"/>
      <c r="G737" s="234"/>
      <c r="H737" s="234"/>
      <c r="I737" s="234"/>
      <c r="J737" s="234"/>
      <c r="K737" s="234"/>
      <c r="L737" s="234"/>
      <c r="M737" s="234"/>
      <c r="N737" s="234"/>
      <c r="O737" s="234"/>
      <c r="P737" s="234"/>
      <c r="Q737" s="234"/>
      <c r="R737" s="234"/>
      <c r="S737" s="234"/>
      <c r="T737" s="234"/>
      <c r="U737" s="234"/>
      <c r="V737" s="234"/>
      <c r="W737" s="234"/>
      <c r="X737" s="234"/>
      <c r="Y737" s="234"/>
      <c r="Z737" s="234"/>
    </row>
    <row r="738" ht="13.5" customHeight="1">
      <c r="A738" s="234"/>
      <c r="B738" s="234"/>
      <c r="C738" s="234"/>
      <c r="D738" s="234"/>
      <c r="E738" s="234"/>
      <c r="F738" s="234"/>
      <c r="G738" s="234"/>
      <c r="H738" s="234"/>
      <c r="I738" s="234"/>
      <c r="J738" s="234"/>
      <c r="K738" s="234"/>
      <c r="L738" s="234"/>
      <c r="M738" s="234"/>
      <c r="N738" s="234"/>
      <c r="O738" s="234"/>
      <c r="P738" s="234"/>
      <c r="Q738" s="234"/>
      <c r="R738" s="234"/>
      <c r="S738" s="234"/>
      <c r="T738" s="234"/>
      <c r="U738" s="234"/>
      <c r="V738" s="234"/>
      <c r="W738" s="234"/>
      <c r="X738" s="234"/>
      <c r="Y738" s="234"/>
      <c r="Z738" s="234"/>
    </row>
    <row r="739" ht="13.5" customHeight="1">
      <c r="A739" s="234"/>
      <c r="B739" s="234"/>
      <c r="C739" s="234"/>
      <c r="D739" s="234"/>
      <c r="E739" s="234"/>
      <c r="F739" s="234"/>
      <c r="G739" s="234"/>
      <c r="H739" s="234"/>
      <c r="I739" s="234"/>
      <c r="J739" s="234"/>
      <c r="K739" s="234"/>
      <c r="L739" s="234"/>
      <c r="M739" s="234"/>
      <c r="N739" s="234"/>
      <c r="O739" s="234"/>
      <c r="P739" s="234"/>
      <c r="Q739" s="234"/>
      <c r="R739" s="234"/>
      <c r="S739" s="234"/>
      <c r="T739" s="234"/>
      <c r="U739" s="234"/>
      <c r="V739" s="234"/>
      <c r="W739" s="234"/>
      <c r="X739" s="234"/>
      <c r="Y739" s="234"/>
      <c r="Z739" s="234"/>
    </row>
    <row r="740" ht="13.5" customHeight="1">
      <c r="A740" s="234"/>
      <c r="B740" s="234"/>
      <c r="C740" s="234"/>
      <c r="D740" s="234"/>
      <c r="E740" s="234"/>
      <c r="F740" s="234"/>
      <c r="G740" s="234"/>
      <c r="H740" s="234"/>
      <c r="I740" s="234"/>
      <c r="J740" s="234"/>
      <c r="K740" s="234"/>
      <c r="L740" s="234"/>
      <c r="M740" s="234"/>
      <c r="N740" s="234"/>
      <c r="O740" s="234"/>
      <c r="P740" s="234"/>
      <c r="Q740" s="234"/>
      <c r="R740" s="234"/>
      <c r="S740" s="234"/>
      <c r="T740" s="234"/>
      <c r="U740" s="234"/>
      <c r="V740" s="234"/>
      <c r="W740" s="234"/>
      <c r="X740" s="234"/>
      <c r="Y740" s="234"/>
      <c r="Z740" s="234"/>
    </row>
    <row r="741" ht="13.5" customHeight="1">
      <c r="A741" s="234"/>
      <c r="B741" s="234"/>
      <c r="C741" s="234"/>
      <c r="D741" s="234"/>
      <c r="E741" s="234"/>
      <c r="F741" s="234"/>
      <c r="G741" s="234"/>
      <c r="H741" s="234"/>
      <c r="I741" s="234"/>
      <c r="J741" s="234"/>
      <c r="K741" s="234"/>
      <c r="L741" s="234"/>
      <c r="M741" s="234"/>
      <c r="N741" s="234"/>
      <c r="O741" s="234"/>
      <c r="P741" s="234"/>
      <c r="Q741" s="234"/>
      <c r="R741" s="234"/>
      <c r="S741" s="234"/>
      <c r="T741" s="234"/>
      <c r="U741" s="234"/>
      <c r="V741" s="234"/>
      <c r="W741" s="234"/>
      <c r="X741" s="234"/>
      <c r="Y741" s="234"/>
      <c r="Z741" s="234"/>
    </row>
    <row r="742" ht="13.5" customHeight="1">
      <c r="A742" s="234"/>
      <c r="B742" s="234"/>
      <c r="C742" s="234"/>
      <c r="D742" s="234"/>
      <c r="E742" s="234"/>
      <c r="F742" s="234"/>
      <c r="G742" s="234"/>
      <c r="H742" s="234"/>
      <c r="I742" s="234"/>
      <c r="J742" s="234"/>
      <c r="K742" s="234"/>
      <c r="L742" s="234"/>
      <c r="M742" s="234"/>
      <c r="N742" s="234"/>
      <c r="O742" s="234"/>
      <c r="P742" s="234"/>
      <c r="Q742" s="234"/>
      <c r="R742" s="234"/>
      <c r="S742" s="234"/>
      <c r="T742" s="234"/>
      <c r="U742" s="234"/>
      <c r="V742" s="234"/>
      <c r="W742" s="234"/>
      <c r="X742" s="234"/>
      <c r="Y742" s="234"/>
      <c r="Z742" s="234"/>
    </row>
    <row r="743" ht="13.5" customHeight="1">
      <c r="A743" s="234"/>
      <c r="B743" s="234"/>
      <c r="C743" s="234"/>
      <c r="D743" s="234"/>
      <c r="E743" s="234"/>
      <c r="F743" s="234"/>
      <c r="G743" s="234"/>
      <c r="H743" s="234"/>
      <c r="I743" s="234"/>
      <c r="J743" s="234"/>
      <c r="K743" s="234"/>
      <c r="L743" s="234"/>
      <c r="M743" s="234"/>
      <c r="N743" s="234"/>
      <c r="O743" s="234"/>
      <c r="P743" s="234"/>
      <c r="Q743" s="234"/>
      <c r="R743" s="234"/>
      <c r="S743" s="234"/>
      <c r="T743" s="234"/>
      <c r="U743" s="234"/>
      <c r="V743" s="234"/>
      <c r="W743" s="234"/>
      <c r="X743" s="234"/>
      <c r="Y743" s="234"/>
      <c r="Z743" s="234"/>
    </row>
    <row r="744" ht="13.5" customHeight="1">
      <c r="A744" s="234"/>
      <c r="B744" s="234"/>
      <c r="C744" s="234"/>
      <c r="D744" s="234"/>
      <c r="E744" s="234"/>
      <c r="F744" s="234"/>
      <c r="G744" s="234"/>
      <c r="H744" s="234"/>
      <c r="I744" s="234"/>
      <c r="J744" s="234"/>
      <c r="K744" s="234"/>
      <c r="L744" s="234"/>
      <c r="M744" s="234"/>
      <c r="N744" s="234"/>
      <c r="O744" s="234"/>
      <c r="P744" s="234"/>
      <c r="Q744" s="234"/>
      <c r="R744" s="234"/>
      <c r="S744" s="234"/>
      <c r="T744" s="234"/>
      <c r="U744" s="234"/>
      <c r="V744" s="234"/>
      <c r="W744" s="234"/>
      <c r="X744" s="234"/>
      <c r="Y744" s="234"/>
      <c r="Z744" s="234"/>
    </row>
    <row r="745" ht="13.5" customHeight="1">
      <c r="A745" s="234"/>
      <c r="B745" s="234"/>
      <c r="C745" s="234"/>
      <c r="D745" s="234"/>
      <c r="E745" s="234"/>
      <c r="F745" s="234"/>
      <c r="G745" s="234"/>
      <c r="H745" s="234"/>
      <c r="I745" s="234"/>
      <c r="J745" s="234"/>
      <c r="K745" s="234"/>
      <c r="L745" s="234"/>
      <c r="M745" s="234"/>
      <c r="N745" s="234"/>
      <c r="O745" s="234"/>
      <c r="P745" s="234"/>
      <c r="Q745" s="234"/>
      <c r="R745" s="234"/>
      <c r="S745" s="234"/>
      <c r="T745" s="234"/>
      <c r="U745" s="234"/>
      <c r="V745" s="234"/>
      <c r="W745" s="234"/>
      <c r="X745" s="234"/>
      <c r="Y745" s="234"/>
      <c r="Z745" s="234"/>
    </row>
    <row r="746" ht="13.5" customHeight="1">
      <c r="A746" s="234"/>
      <c r="B746" s="234"/>
      <c r="C746" s="234"/>
      <c r="D746" s="234"/>
      <c r="E746" s="234"/>
      <c r="F746" s="234"/>
      <c r="G746" s="234"/>
      <c r="H746" s="234"/>
      <c r="I746" s="234"/>
      <c r="J746" s="234"/>
      <c r="K746" s="234"/>
      <c r="L746" s="234"/>
      <c r="M746" s="234"/>
      <c r="N746" s="234"/>
      <c r="O746" s="234"/>
      <c r="P746" s="234"/>
      <c r="Q746" s="234"/>
      <c r="R746" s="234"/>
      <c r="S746" s="234"/>
      <c r="T746" s="234"/>
      <c r="U746" s="234"/>
      <c r="V746" s="234"/>
      <c r="W746" s="234"/>
      <c r="X746" s="234"/>
      <c r="Y746" s="234"/>
      <c r="Z746" s="234"/>
    </row>
    <row r="747" ht="13.5" customHeight="1">
      <c r="A747" s="234"/>
      <c r="B747" s="234"/>
      <c r="C747" s="234"/>
      <c r="D747" s="234"/>
      <c r="E747" s="234"/>
      <c r="F747" s="234"/>
      <c r="G747" s="234"/>
      <c r="H747" s="234"/>
      <c r="I747" s="234"/>
      <c r="J747" s="234"/>
      <c r="K747" s="234"/>
      <c r="L747" s="234"/>
      <c r="M747" s="234"/>
      <c r="N747" s="234"/>
      <c r="O747" s="234"/>
      <c r="P747" s="234"/>
      <c r="Q747" s="234"/>
      <c r="R747" s="234"/>
      <c r="S747" s="234"/>
      <c r="T747" s="234"/>
      <c r="U747" s="234"/>
      <c r="V747" s="234"/>
      <c r="W747" s="234"/>
      <c r="X747" s="234"/>
      <c r="Y747" s="234"/>
      <c r="Z747" s="234"/>
    </row>
    <row r="748" ht="13.5" customHeight="1">
      <c r="A748" s="234"/>
      <c r="B748" s="234"/>
      <c r="C748" s="234"/>
      <c r="D748" s="234"/>
      <c r="E748" s="234"/>
      <c r="F748" s="234"/>
      <c r="G748" s="234"/>
      <c r="H748" s="234"/>
      <c r="I748" s="234"/>
      <c r="J748" s="234"/>
      <c r="K748" s="234"/>
      <c r="L748" s="234"/>
      <c r="M748" s="234"/>
      <c r="N748" s="234"/>
      <c r="O748" s="234"/>
      <c r="P748" s="234"/>
      <c r="Q748" s="234"/>
      <c r="R748" s="234"/>
      <c r="S748" s="234"/>
      <c r="T748" s="234"/>
      <c r="U748" s="234"/>
      <c r="V748" s="234"/>
      <c r="W748" s="234"/>
      <c r="X748" s="234"/>
      <c r="Y748" s="234"/>
      <c r="Z748" s="234"/>
    </row>
    <row r="749" ht="13.5" customHeight="1">
      <c r="A749" s="234"/>
      <c r="B749" s="234"/>
      <c r="C749" s="234"/>
      <c r="D749" s="234"/>
      <c r="E749" s="234"/>
      <c r="F749" s="234"/>
      <c r="G749" s="234"/>
      <c r="H749" s="234"/>
      <c r="I749" s="234"/>
      <c r="J749" s="234"/>
      <c r="K749" s="234"/>
      <c r="L749" s="234"/>
      <c r="M749" s="234"/>
      <c r="N749" s="234"/>
      <c r="O749" s="234"/>
      <c r="P749" s="234"/>
      <c r="Q749" s="234"/>
      <c r="R749" s="234"/>
      <c r="S749" s="234"/>
      <c r="T749" s="234"/>
      <c r="U749" s="234"/>
      <c r="V749" s="234"/>
      <c r="W749" s="234"/>
      <c r="X749" s="234"/>
      <c r="Y749" s="234"/>
      <c r="Z749" s="234"/>
    </row>
    <row r="750" ht="13.5" customHeight="1">
      <c r="A750" s="234"/>
      <c r="B750" s="234"/>
      <c r="C750" s="234"/>
      <c r="D750" s="234"/>
      <c r="E750" s="234"/>
      <c r="F750" s="234"/>
      <c r="G750" s="234"/>
      <c r="H750" s="234"/>
      <c r="I750" s="234"/>
      <c r="J750" s="234"/>
      <c r="K750" s="234"/>
      <c r="L750" s="234"/>
      <c r="M750" s="234"/>
      <c r="N750" s="234"/>
      <c r="O750" s="234"/>
      <c r="P750" s="234"/>
      <c r="Q750" s="234"/>
      <c r="R750" s="234"/>
      <c r="S750" s="234"/>
      <c r="T750" s="234"/>
      <c r="U750" s="234"/>
      <c r="V750" s="234"/>
      <c r="W750" s="234"/>
      <c r="X750" s="234"/>
      <c r="Y750" s="234"/>
      <c r="Z750" s="234"/>
    </row>
    <row r="751" ht="13.5" customHeight="1">
      <c r="A751" s="234"/>
      <c r="B751" s="234"/>
      <c r="C751" s="234"/>
      <c r="D751" s="234"/>
      <c r="E751" s="234"/>
      <c r="F751" s="234"/>
      <c r="G751" s="234"/>
      <c r="H751" s="234"/>
      <c r="I751" s="234"/>
      <c r="J751" s="234"/>
      <c r="K751" s="234"/>
      <c r="L751" s="234"/>
      <c r="M751" s="234"/>
      <c r="N751" s="234"/>
      <c r="O751" s="234"/>
      <c r="P751" s="234"/>
      <c r="Q751" s="234"/>
      <c r="R751" s="234"/>
      <c r="S751" s="234"/>
      <c r="T751" s="234"/>
      <c r="U751" s="234"/>
      <c r="V751" s="234"/>
      <c r="W751" s="234"/>
      <c r="X751" s="234"/>
      <c r="Y751" s="234"/>
      <c r="Z751" s="234"/>
    </row>
    <row r="752" ht="13.5" customHeight="1">
      <c r="A752" s="234"/>
      <c r="B752" s="234"/>
      <c r="C752" s="234"/>
      <c r="D752" s="234"/>
      <c r="E752" s="234"/>
      <c r="F752" s="234"/>
      <c r="G752" s="234"/>
      <c r="H752" s="234"/>
      <c r="I752" s="234"/>
      <c r="J752" s="234"/>
      <c r="K752" s="234"/>
      <c r="L752" s="234"/>
      <c r="M752" s="234"/>
      <c r="N752" s="234"/>
      <c r="O752" s="234"/>
      <c r="P752" s="234"/>
      <c r="Q752" s="234"/>
      <c r="R752" s="234"/>
      <c r="S752" s="234"/>
      <c r="T752" s="234"/>
      <c r="U752" s="234"/>
      <c r="V752" s="234"/>
      <c r="W752" s="234"/>
      <c r="X752" s="234"/>
      <c r="Y752" s="234"/>
      <c r="Z752" s="234"/>
    </row>
    <row r="753" ht="13.5" customHeight="1">
      <c r="A753" s="234"/>
      <c r="B753" s="234"/>
      <c r="C753" s="234"/>
      <c r="D753" s="234"/>
      <c r="E753" s="234"/>
      <c r="F753" s="234"/>
      <c r="G753" s="234"/>
      <c r="H753" s="234"/>
      <c r="I753" s="234"/>
      <c r="J753" s="234"/>
      <c r="K753" s="234"/>
      <c r="L753" s="234"/>
      <c r="M753" s="234"/>
      <c r="N753" s="234"/>
      <c r="O753" s="234"/>
      <c r="P753" s="234"/>
      <c r="Q753" s="234"/>
      <c r="R753" s="234"/>
      <c r="S753" s="234"/>
      <c r="T753" s="234"/>
      <c r="U753" s="234"/>
      <c r="V753" s="234"/>
      <c r="W753" s="234"/>
      <c r="X753" s="234"/>
      <c r="Y753" s="234"/>
      <c r="Z753" s="234"/>
    </row>
    <row r="754" ht="13.5" customHeight="1">
      <c r="A754" s="234"/>
      <c r="B754" s="234"/>
      <c r="C754" s="234"/>
      <c r="D754" s="234"/>
      <c r="E754" s="234"/>
      <c r="F754" s="234"/>
      <c r="G754" s="234"/>
      <c r="H754" s="234"/>
      <c r="I754" s="234"/>
      <c r="J754" s="234"/>
      <c r="K754" s="234"/>
      <c r="L754" s="234"/>
      <c r="M754" s="234"/>
      <c r="N754" s="234"/>
      <c r="O754" s="234"/>
      <c r="P754" s="234"/>
      <c r="Q754" s="234"/>
      <c r="R754" s="234"/>
      <c r="S754" s="234"/>
      <c r="T754" s="234"/>
      <c r="U754" s="234"/>
      <c r="V754" s="234"/>
      <c r="W754" s="234"/>
      <c r="X754" s="234"/>
      <c r="Y754" s="234"/>
      <c r="Z754" s="234"/>
    </row>
    <row r="755" ht="13.5" customHeight="1">
      <c r="A755" s="234"/>
      <c r="B755" s="234"/>
      <c r="C755" s="234"/>
      <c r="D755" s="234"/>
      <c r="E755" s="234"/>
      <c r="F755" s="234"/>
      <c r="G755" s="234"/>
      <c r="H755" s="234"/>
      <c r="I755" s="234"/>
      <c r="J755" s="234"/>
      <c r="K755" s="234"/>
      <c r="L755" s="234"/>
      <c r="M755" s="234"/>
      <c r="N755" s="234"/>
      <c r="O755" s="234"/>
      <c r="P755" s="234"/>
      <c r="Q755" s="234"/>
      <c r="R755" s="234"/>
      <c r="S755" s="234"/>
      <c r="T755" s="234"/>
      <c r="U755" s="234"/>
      <c r="V755" s="234"/>
      <c r="W755" s="234"/>
      <c r="X755" s="234"/>
      <c r="Y755" s="234"/>
      <c r="Z755" s="234"/>
    </row>
    <row r="756" ht="13.5" customHeight="1">
      <c r="A756" s="234"/>
      <c r="B756" s="234"/>
      <c r="C756" s="234"/>
      <c r="D756" s="234"/>
      <c r="E756" s="234"/>
      <c r="F756" s="234"/>
      <c r="G756" s="234"/>
      <c r="H756" s="234"/>
      <c r="I756" s="234"/>
      <c r="J756" s="234"/>
      <c r="K756" s="234"/>
      <c r="L756" s="234"/>
      <c r="M756" s="234"/>
      <c r="N756" s="234"/>
      <c r="O756" s="234"/>
      <c r="P756" s="234"/>
      <c r="Q756" s="234"/>
      <c r="R756" s="234"/>
      <c r="S756" s="234"/>
      <c r="T756" s="234"/>
      <c r="U756" s="234"/>
      <c r="V756" s="234"/>
      <c r="W756" s="234"/>
      <c r="X756" s="234"/>
      <c r="Y756" s="234"/>
      <c r="Z756" s="234"/>
    </row>
    <row r="757" ht="13.5" customHeight="1">
      <c r="A757" s="234"/>
      <c r="B757" s="234"/>
      <c r="C757" s="234"/>
      <c r="D757" s="234"/>
      <c r="E757" s="234"/>
      <c r="F757" s="234"/>
      <c r="G757" s="234"/>
      <c r="H757" s="234"/>
      <c r="I757" s="234"/>
      <c r="J757" s="234"/>
      <c r="K757" s="234"/>
      <c r="L757" s="234"/>
      <c r="M757" s="234"/>
      <c r="N757" s="234"/>
      <c r="O757" s="234"/>
      <c r="P757" s="234"/>
      <c r="Q757" s="234"/>
      <c r="R757" s="234"/>
      <c r="S757" s="234"/>
      <c r="T757" s="234"/>
      <c r="U757" s="234"/>
      <c r="V757" s="234"/>
      <c r="W757" s="234"/>
      <c r="X757" s="234"/>
      <c r="Y757" s="234"/>
      <c r="Z757" s="234"/>
    </row>
    <row r="758" ht="13.5" customHeight="1">
      <c r="A758" s="234"/>
      <c r="B758" s="234"/>
      <c r="C758" s="234"/>
      <c r="D758" s="234"/>
      <c r="E758" s="234"/>
      <c r="F758" s="234"/>
      <c r="G758" s="234"/>
      <c r="H758" s="234"/>
      <c r="I758" s="234"/>
      <c r="J758" s="234"/>
      <c r="K758" s="234"/>
      <c r="L758" s="234"/>
      <c r="M758" s="234"/>
      <c r="N758" s="234"/>
      <c r="O758" s="234"/>
      <c r="P758" s="234"/>
      <c r="Q758" s="234"/>
      <c r="R758" s="234"/>
      <c r="S758" s="234"/>
      <c r="T758" s="234"/>
      <c r="U758" s="234"/>
      <c r="V758" s="234"/>
      <c r="W758" s="234"/>
      <c r="X758" s="234"/>
      <c r="Y758" s="234"/>
      <c r="Z758" s="234"/>
    </row>
    <row r="759" ht="13.5" customHeight="1">
      <c r="A759" s="234"/>
      <c r="B759" s="234"/>
      <c r="C759" s="234"/>
      <c r="D759" s="234"/>
      <c r="E759" s="234"/>
      <c r="F759" s="234"/>
      <c r="G759" s="234"/>
      <c r="H759" s="234"/>
      <c r="I759" s="234"/>
      <c r="J759" s="234"/>
      <c r="K759" s="234"/>
      <c r="L759" s="234"/>
      <c r="M759" s="234"/>
      <c r="N759" s="234"/>
      <c r="O759" s="234"/>
      <c r="P759" s="234"/>
      <c r="Q759" s="234"/>
      <c r="R759" s="234"/>
      <c r="S759" s="234"/>
      <c r="T759" s="234"/>
      <c r="U759" s="234"/>
      <c r="V759" s="234"/>
      <c r="W759" s="234"/>
      <c r="X759" s="234"/>
      <c r="Y759" s="234"/>
      <c r="Z759" s="234"/>
    </row>
    <row r="760" ht="13.5" customHeight="1">
      <c r="A760" s="234"/>
      <c r="B760" s="234"/>
      <c r="C760" s="234"/>
      <c r="D760" s="234"/>
      <c r="E760" s="234"/>
      <c r="F760" s="234"/>
      <c r="G760" s="234"/>
      <c r="H760" s="234"/>
      <c r="I760" s="234"/>
      <c r="J760" s="234"/>
      <c r="K760" s="234"/>
      <c r="L760" s="234"/>
      <c r="M760" s="234"/>
      <c r="N760" s="234"/>
      <c r="O760" s="234"/>
      <c r="P760" s="234"/>
      <c r="Q760" s="234"/>
      <c r="R760" s="234"/>
      <c r="S760" s="234"/>
      <c r="T760" s="234"/>
      <c r="U760" s="234"/>
      <c r="V760" s="234"/>
      <c r="W760" s="234"/>
      <c r="X760" s="234"/>
      <c r="Y760" s="234"/>
      <c r="Z760" s="234"/>
    </row>
    <row r="761" ht="13.5" customHeight="1">
      <c r="A761" s="234"/>
      <c r="B761" s="234"/>
      <c r="C761" s="234"/>
      <c r="D761" s="234"/>
      <c r="E761" s="234"/>
      <c r="F761" s="234"/>
      <c r="G761" s="234"/>
      <c r="H761" s="234"/>
      <c r="I761" s="234"/>
      <c r="J761" s="234"/>
      <c r="K761" s="234"/>
      <c r="L761" s="234"/>
      <c r="M761" s="234"/>
      <c r="N761" s="234"/>
      <c r="O761" s="234"/>
      <c r="P761" s="234"/>
      <c r="Q761" s="234"/>
      <c r="R761" s="234"/>
      <c r="S761" s="234"/>
      <c r="T761" s="234"/>
      <c r="U761" s="234"/>
      <c r="V761" s="234"/>
      <c r="W761" s="234"/>
      <c r="X761" s="234"/>
      <c r="Y761" s="234"/>
      <c r="Z761" s="234"/>
    </row>
    <row r="762" ht="13.5" customHeight="1">
      <c r="A762" s="234"/>
      <c r="B762" s="234"/>
      <c r="C762" s="234"/>
      <c r="D762" s="234"/>
      <c r="E762" s="234"/>
      <c r="F762" s="234"/>
      <c r="G762" s="234"/>
      <c r="H762" s="234"/>
      <c r="I762" s="234"/>
      <c r="J762" s="234"/>
      <c r="K762" s="234"/>
      <c r="L762" s="234"/>
      <c r="M762" s="234"/>
      <c r="N762" s="234"/>
      <c r="O762" s="234"/>
      <c r="P762" s="234"/>
      <c r="Q762" s="234"/>
      <c r="R762" s="234"/>
      <c r="S762" s="234"/>
      <c r="T762" s="234"/>
      <c r="U762" s="234"/>
      <c r="V762" s="234"/>
      <c r="W762" s="234"/>
      <c r="X762" s="234"/>
      <c r="Y762" s="234"/>
      <c r="Z762" s="234"/>
    </row>
    <row r="763" ht="13.5" customHeight="1">
      <c r="A763" s="234"/>
      <c r="B763" s="234"/>
      <c r="C763" s="234"/>
      <c r="D763" s="234"/>
      <c r="E763" s="234"/>
      <c r="F763" s="234"/>
      <c r="G763" s="234"/>
      <c r="H763" s="234"/>
      <c r="I763" s="234"/>
      <c r="J763" s="234"/>
      <c r="K763" s="234"/>
      <c r="L763" s="234"/>
      <c r="M763" s="234"/>
      <c r="N763" s="234"/>
      <c r="O763" s="234"/>
      <c r="P763" s="234"/>
      <c r="Q763" s="234"/>
      <c r="R763" s="234"/>
      <c r="S763" s="234"/>
      <c r="T763" s="234"/>
      <c r="U763" s="234"/>
      <c r="V763" s="234"/>
      <c r="W763" s="234"/>
      <c r="X763" s="234"/>
      <c r="Y763" s="234"/>
      <c r="Z763" s="234"/>
    </row>
    <row r="764" ht="13.5" customHeight="1">
      <c r="A764" s="234"/>
      <c r="B764" s="234"/>
      <c r="C764" s="234"/>
      <c r="D764" s="234"/>
      <c r="E764" s="234"/>
      <c r="F764" s="234"/>
      <c r="G764" s="234"/>
      <c r="H764" s="234"/>
      <c r="I764" s="234"/>
      <c r="J764" s="234"/>
      <c r="K764" s="234"/>
      <c r="L764" s="234"/>
      <c r="M764" s="234"/>
      <c r="N764" s="234"/>
      <c r="O764" s="234"/>
      <c r="P764" s="234"/>
      <c r="Q764" s="234"/>
      <c r="R764" s="234"/>
      <c r="S764" s="234"/>
      <c r="T764" s="234"/>
      <c r="U764" s="234"/>
      <c r="V764" s="234"/>
      <c r="W764" s="234"/>
      <c r="X764" s="234"/>
      <c r="Y764" s="234"/>
      <c r="Z764" s="234"/>
    </row>
    <row r="765" ht="13.5" customHeight="1">
      <c r="A765" s="234"/>
      <c r="B765" s="234"/>
      <c r="C765" s="234"/>
      <c r="D765" s="234"/>
      <c r="E765" s="234"/>
      <c r="F765" s="234"/>
      <c r="G765" s="234"/>
      <c r="H765" s="234"/>
      <c r="I765" s="234"/>
      <c r="J765" s="234"/>
      <c r="K765" s="234"/>
      <c r="L765" s="234"/>
      <c r="M765" s="234"/>
      <c r="N765" s="234"/>
      <c r="O765" s="234"/>
      <c r="P765" s="234"/>
      <c r="Q765" s="234"/>
      <c r="R765" s="234"/>
      <c r="S765" s="234"/>
      <c r="T765" s="234"/>
      <c r="U765" s="234"/>
      <c r="V765" s="234"/>
      <c r="W765" s="234"/>
      <c r="X765" s="234"/>
      <c r="Y765" s="234"/>
      <c r="Z765" s="234"/>
    </row>
    <row r="766" ht="13.5" customHeight="1">
      <c r="A766" s="234"/>
      <c r="B766" s="234"/>
      <c r="C766" s="234"/>
      <c r="D766" s="234"/>
      <c r="E766" s="234"/>
      <c r="F766" s="234"/>
      <c r="G766" s="234"/>
      <c r="H766" s="234"/>
      <c r="I766" s="234"/>
      <c r="J766" s="234"/>
      <c r="K766" s="234"/>
      <c r="L766" s="234"/>
      <c r="M766" s="234"/>
      <c r="N766" s="234"/>
      <c r="O766" s="234"/>
      <c r="P766" s="234"/>
      <c r="Q766" s="234"/>
      <c r="R766" s="234"/>
      <c r="S766" s="234"/>
      <c r="T766" s="234"/>
      <c r="U766" s="234"/>
      <c r="V766" s="234"/>
      <c r="W766" s="234"/>
      <c r="X766" s="234"/>
      <c r="Y766" s="234"/>
      <c r="Z766" s="234"/>
    </row>
    <row r="767" ht="13.5" customHeight="1">
      <c r="A767" s="234"/>
      <c r="B767" s="234"/>
      <c r="C767" s="234"/>
      <c r="D767" s="234"/>
      <c r="E767" s="234"/>
      <c r="F767" s="234"/>
      <c r="G767" s="234"/>
      <c r="H767" s="234"/>
      <c r="I767" s="234"/>
      <c r="J767" s="234"/>
      <c r="K767" s="234"/>
      <c r="L767" s="234"/>
      <c r="M767" s="234"/>
      <c r="N767" s="234"/>
      <c r="O767" s="234"/>
      <c r="P767" s="234"/>
      <c r="Q767" s="234"/>
      <c r="R767" s="234"/>
      <c r="S767" s="234"/>
      <c r="T767" s="234"/>
      <c r="U767" s="234"/>
      <c r="V767" s="234"/>
      <c r="W767" s="234"/>
      <c r="X767" s="234"/>
      <c r="Y767" s="234"/>
      <c r="Z767" s="234"/>
    </row>
    <row r="768" ht="13.5" customHeight="1">
      <c r="A768" s="234"/>
      <c r="B768" s="234"/>
      <c r="C768" s="234"/>
      <c r="D768" s="234"/>
      <c r="E768" s="234"/>
      <c r="F768" s="234"/>
      <c r="G768" s="234"/>
      <c r="H768" s="234"/>
      <c r="I768" s="234"/>
      <c r="J768" s="234"/>
      <c r="K768" s="234"/>
      <c r="L768" s="234"/>
      <c r="M768" s="234"/>
      <c r="N768" s="234"/>
      <c r="O768" s="234"/>
      <c r="P768" s="234"/>
      <c r="Q768" s="234"/>
      <c r="R768" s="234"/>
      <c r="S768" s="234"/>
      <c r="T768" s="234"/>
      <c r="U768" s="234"/>
      <c r="V768" s="234"/>
      <c r="W768" s="234"/>
      <c r="X768" s="234"/>
      <c r="Y768" s="234"/>
      <c r="Z768" s="234"/>
    </row>
    <row r="769" ht="13.5" customHeight="1">
      <c r="A769" s="234"/>
      <c r="B769" s="234"/>
      <c r="C769" s="234"/>
      <c r="D769" s="234"/>
      <c r="E769" s="234"/>
      <c r="F769" s="234"/>
      <c r="G769" s="234"/>
      <c r="H769" s="234"/>
      <c r="I769" s="234"/>
      <c r="J769" s="234"/>
      <c r="K769" s="234"/>
      <c r="L769" s="234"/>
      <c r="M769" s="234"/>
      <c r="N769" s="234"/>
      <c r="O769" s="234"/>
      <c r="P769" s="234"/>
      <c r="Q769" s="234"/>
      <c r="R769" s="234"/>
      <c r="S769" s="234"/>
      <c r="T769" s="234"/>
      <c r="U769" s="234"/>
      <c r="V769" s="234"/>
      <c r="W769" s="234"/>
      <c r="X769" s="234"/>
      <c r="Y769" s="234"/>
      <c r="Z769" s="234"/>
    </row>
    <row r="770" ht="13.5" customHeight="1">
      <c r="A770" s="234"/>
      <c r="B770" s="234"/>
      <c r="C770" s="234"/>
      <c r="D770" s="234"/>
      <c r="E770" s="234"/>
      <c r="F770" s="234"/>
      <c r="G770" s="234"/>
      <c r="H770" s="234"/>
      <c r="I770" s="234"/>
      <c r="J770" s="234"/>
      <c r="K770" s="234"/>
      <c r="L770" s="234"/>
      <c r="M770" s="234"/>
      <c r="N770" s="234"/>
      <c r="O770" s="234"/>
      <c r="P770" s="234"/>
      <c r="Q770" s="234"/>
      <c r="R770" s="234"/>
      <c r="S770" s="234"/>
      <c r="T770" s="234"/>
      <c r="U770" s="234"/>
      <c r="V770" s="234"/>
      <c r="W770" s="234"/>
      <c r="X770" s="234"/>
      <c r="Y770" s="234"/>
      <c r="Z770" s="234"/>
    </row>
    <row r="771" ht="13.5" customHeight="1">
      <c r="A771" s="234"/>
      <c r="B771" s="234"/>
      <c r="C771" s="234"/>
      <c r="D771" s="234"/>
      <c r="E771" s="234"/>
      <c r="F771" s="234"/>
      <c r="G771" s="234"/>
      <c r="H771" s="234"/>
      <c r="I771" s="234"/>
      <c r="J771" s="234"/>
      <c r="K771" s="234"/>
      <c r="L771" s="234"/>
      <c r="M771" s="234"/>
      <c r="N771" s="234"/>
      <c r="O771" s="234"/>
      <c r="P771" s="234"/>
      <c r="Q771" s="234"/>
      <c r="R771" s="234"/>
      <c r="S771" s="234"/>
      <c r="T771" s="234"/>
      <c r="U771" s="234"/>
      <c r="V771" s="234"/>
      <c r="W771" s="234"/>
      <c r="X771" s="234"/>
      <c r="Y771" s="234"/>
      <c r="Z771" s="234"/>
    </row>
    <row r="772" ht="13.5" customHeight="1">
      <c r="A772" s="234"/>
      <c r="B772" s="234"/>
      <c r="C772" s="234"/>
      <c r="D772" s="234"/>
      <c r="E772" s="234"/>
      <c r="F772" s="234"/>
      <c r="G772" s="234"/>
      <c r="H772" s="234"/>
      <c r="I772" s="234"/>
      <c r="J772" s="234"/>
      <c r="K772" s="234"/>
      <c r="L772" s="234"/>
      <c r="M772" s="234"/>
      <c r="N772" s="234"/>
      <c r="O772" s="234"/>
      <c r="P772" s="234"/>
      <c r="Q772" s="234"/>
      <c r="R772" s="234"/>
      <c r="S772" s="234"/>
      <c r="T772" s="234"/>
      <c r="U772" s="234"/>
      <c r="V772" s="234"/>
      <c r="W772" s="234"/>
      <c r="X772" s="234"/>
      <c r="Y772" s="234"/>
      <c r="Z772" s="234"/>
    </row>
    <row r="773" ht="13.5" customHeight="1">
      <c r="A773" s="234"/>
      <c r="B773" s="234"/>
      <c r="C773" s="234"/>
      <c r="D773" s="234"/>
      <c r="E773" s="234"/>
      <c r="F773" s="234"/>
      <c r="G773" s="234"/>
      <c r="H773" s="234"/>
      <c r="I773" s="234"/>
      <c r="J773" s="234"/>
      <c r="K773" s="234"/>
      <c r="L773" s="234"/>
      <c r="M773" s="234"/>
      <c r="N773" s="234"/>
      <c r="O773" s="234"/>
      <c r="P773" s="234"/>
      <c r="Q773" s="234"/>
      <c r="R773" s="234"/>
      <c r="S773" s="234"/>
      <c r="T773" s="234"/>
      <c r="U773" s="234"/>
      <c r="V773" s="234"/>
      <c r="W773" s="234"/>
      <c r="X773" s="234"/>
      <c r="Y773" s="234"/>
      <c r="Z773" s="234"/>
    </row>
    <row r="774" ht="13.5" customHeight="1">
      <c r="A774" s="234"/>
      <c r="B774" s="234"/>
      <c r="C774" s="234"/>
      <c r="D774" s="234"/>
      <c r="E774" s="234"/>
      <c r="F774" s="234"/>
      <c r="G774" s="234"/>
      <c r="H774" s="234"/>
      <c r="I774" s="234"/>
      <c r="J774" s="234"/>
      <c r="K774" s="234"/>
      <c r="L774" s="234"/>
      <c r="M774" s="234"/>
      <c r="N774" s="234"/>
      <c r="O774" s="234"/>
      <c r="P774" s="234"/>
      <c r="Q774" s="234"/>
      <c r="R774" s="234"/>
      <c r="S774" s="234"/>
      <c r="T774" s="234"/>
      <c r="U774" s="234"/>
      <c r="V774" s="234"/>
      <c r="W774" s="234"/>
      <c r="X774" s="234"/>
      <c r="Y774" s="234"/>
      <c r="Z774" s="234"/>
    </row>
    <row r="775" ht="13.5" customHeight="1">
      <c r="A775" s="234"/>
      <c r="B775" s="234"/>
      <c r="C775" s="234"/>
      <c r="D775" s="234"/>
      <c r="E775" s="234"/>
      <c r="F775" s="234"/>
      <c r="G775" s="234"/>
      <c r="H775" s="234"/>
      <c r="I775" s="234"/>
      <c r="J775" s="234"/>
      <c r="K775" s="234"/>
      <c r="L775" s="234"/>
      <c r="M775" s="234"/>
      <c r="N775" s="234"/>
      <c r="O775" s="234"/>
      <c r="P775" s="234"/>
      <c r="Q775" s="234"/>
      <c r="R775" s="234"/>
      <c r="S775" s="234"/>
      <c r="T775" s="234"/>
      <c r="U775" s="234"/>
      <c r="V775" s="234"/>
      <c r="W775" s="234"/>
      <c r="X775" s="234"/>
      <c r="Y775" s="234"/>
      <c r="Z775" s="234"/>
    </row>
    <row r="776" ht="13.5" customHeight="1">
      <c r="A776" s="234"/>
      <c r="B776" s="234"/>
      <c r="C776" s="234"/>
      <c r="D776" s="234"/>
      <c r="E776" s="234"/>
      <c r="F776" s="234"/>
      <c r="G776" s="234"/>
      <c r="H776" s="234"/>
      <c r="I776" s="234"/>
      <c r="J776" s="234"/>
      <c r="K776" s="234"/>
      <c r="L776" s="234"/>
      <c r="M776" s="234"/>
      <c r="N776" s="234"/>
      <c r="O776" s="234"/>
      <c r="P776" s="234"/>
      <c r="Q776" s="234"/>
      <c r="R776" s="234"/>
      <c r="S776" s="234"/>
      <c r="T776" s="234"/>
      <c r="U776" s="234"/>
      <c r="V776" s="234"/>
      <c r="W776" s="234"/>
      <c r="X776" s="234"/>
      <c r="Y776" s="234"/>
      <c r="Z776" s="234"/>
    </row>
    <row r="777" ht="13.5" customHeight="1">
      <c r="A777" s="234"/>
      <c r="B777" s="234"/>
      <c r="C777" s="234"/>
      <c r="D777" s="234"/>
      <c r="E777" s="234"/>
      <c r="F777" s="234"/>
      <c r="G777" s="234"/>
      <c r="H777" s="234"/>
      <c r="I777" s="234"/>
      <c r="J777" s="234"/>
      <c r="K777" s="234"/>
      <c r="L777" s="234"/>
      <c r="M777" s="234"/>
      <c r="N777" s="234"/>
      <c r="O777" s="234"/>
      <c r="P777" s="234"/>
      <c r="Q777" s="234"/>
      <c r="R777" s="234"/>
      <c r="S777" s="234"/>
      <c r="T777" s="234"/>
      <c r="U777" s="234"/>
      <c r="V777" s="234"/>
      <c r="W777" s="234"/>
      <c r="X777" s="234"/>
      <c r="Y777" s="234"/>
      <c r="Z777" s="234"/>
    </row>
    <row r="778" ht="13.5" customHeight="1">
      <c r="A778" s="234"/>
      <c r="B778" s="234"/>
      <c r="C778" s="234"/>
      <c r="D778" s="234"/>
      <c r="E778" s="234"/>
      <c r="F778" s="234"/>
      <c r="G778" s="234"/>
      <c r="H778" s="234"/>
      <c r="I778" s="234"/>
      <c r="J778" s="234"/>
      <c r="K778" s="234"/>
      <c r="L778" s="234"/>
      <c r="M778" s="234"/>
      <c r="N778" s="234"/>
      <c r="O778" s="234"/>
      <c r="P778" s="234"/>
      <c r="Q778" s="234"/>
      <c r="R778" s="234"/>
      <c r="S778" s="234"/>
      <c r="T778" s="234"/>
      <c r="U778" s="234"/>
      <c r="V778" s="234"/>
      <c r="W778" s="234"/>
      <c r="X778" s="234"/>
      <c r="Y778" s="234"/>
      <c r="Z778" s="234"/>
    </row>
    <row r="779" ht="13.5" customHeight="1">
      <c r="A779" s="234"/>
      <c r="B779" s="234"/>
      <c r="C779" s="234"/>
      <c r="D779" s="234"/>
      <c r="E779" s="234"/>
      <c r="F779" s="234"/>
      <c r="G779" s="234"/>
      <c r="H779" s="234"/>
      <c r="I779" s="234"/>
      <c r="J779" s="234"/>
      <c r="K779" s="234"/>
      <c r="L779" s="234"/>
      <c r="M779" s="234"/>
      <c r="N779" s="234"/>
      <c r="O779" s="234"/>
      <c r="P779" s="234"/>
      <c r="Q779" s="234"/>
      <c r="R779" s="234"/>
      <c r="S779" s="234"/>
      <c r="T779" s="234"/>
      <c r="U779" s="234"/>
      <c r="V779" s="234"/>
      <c r="W779" s="234"/>
      <c r="X779" s="234"/>
      <c r="Y779" s="234"/>
      <c r="Z779" s="234"/>
    </row>
    <row r="780" ht="13.5" customHeight="1">
      <c r="A780" s="234"/>
      <c r="B780" s="234"/>
      <c r="C780" s="234"/>
      <c r="D780" s="234"/>
      <c r="E780" s="234"/>
      <c r="F780" s="234"/>
      <c r="G780" s="234"/>
      <c r="H780" s="234"/>
      <c r="I780" s="234"/>
      <c r="J780" s="234"/>
      <c r="K780" s="234"/>
      <c r="L780" s="234"/>
      <c r="M780" s="234"/>
      <c r="N780" s="234"/>
      <c r="O780" s="234"/>
      <c r="P780" s="234"/>
      <c r="Q780" s="234"/>
      <c r="R780" s="234"/>
      <c r="S780" s="234"/>
      <c r="T780" s="234"/>
      <c r="U780" s="234"/>
      <c r="V780" s="234"/>
      <c r="W780" s="234"/>
      <c r="X780" s="234"/>
      <c r="Y780" s="234"/>
      <c r="Z780" s="234"/>
    </row>
    <row r="781" ht="13.5" customHeight="1">
      <c r="A781" s="234"/>
      <c r="B781" s="234"/>
      <c r="C781" s="234"/>
      <c r="D781" s="234"/>
      <c r="E781" s="234"/>
      <c r="F781" s="234"/>
      <c r="G781" s="234"/>
      <c r="H781" s="234"/>
      <c r="I781" s="234"/>
      <c r="J781" s="234"/>
      <c r="K781" s="234"/>
      <c r="L781" s="234"/>
      <c r="M781" s="234"/>
      <c r="N781" s="234"/>
      <c r="O781" s="234"/>
      <c r="P781" s="234"/>
      <c r="Q781" s="234"/>
      <c r="R781" s="234"/>
      <c r="S781" s="234"/>
      <c r="T781" s="234"/>
      <c r="U781" s="234"/>
      <c r="V781" s="234"/>
      <c r="W781" s="234"/>
      <c r="X781" s="234"/>
      <c r="Y781" s="234"/>
      <c r="Z781" s="234"/>
    </row>
    <row r="782" ht="13.5" customHeight="1">
      <c r="A782" s="234"/>
      <c r="B782" s="234"/>
      <c r="C782" s="234"/>
      <c r="D782" s="234"/>
      <c r="E782" s="234"/>
      <c r="F782" s="234"/>
      <c r="G782" s="234"/>
      <c r="H782" s="234"/>
      <c r="I782" s="234"/>
      <c r="J782" s="234"/>
      <c r="K782" s="234"/>
      <c r="L782" s="234"/>
      <c r="M782" s="234"/>
      <c r="N782" s="234"/>
      <c r="O782" s="234"/>
      <c r="P782" s="234"/>
      <c r="Q782" s="234"/>
      <c r="R782" s="234"/>
      <c r="S782" s="234"/>
      <c r="T782" s="234"/>
      <c r="U782" s="234"/>
      <c r="V782" s="234"/>
      <c r="W782" s="234"/>
      <c r="X782" s="234"/>
      <c r="Y782" s="234"/>
      <c r="Z782" s="234"/>
    </row>
    <row r="783" ht="13.5" customHeight="1">
      <c r="A783" s="234"/>
      <c r="B783" s="234"/>
      <c r="C783" s="234"/>
      <c r="D783" s="234"/>
      <c r="E783" s="234"/>
      <c r="F783" s="234"/>
      <c r="G783" s="234"/>
      <c r="H783" s="234"/>
      <c r="I783" s="234"/>
      <c r="J783" s="234"/>
      <c r="K783" s="234"/>
      <c r="L783" s="234"/>
      <c r="M783" s="234"/>
      <c r="N783" s="234"/>
      <c r="O783" s="234"/>
      <c r="P783" s="234"/>
      <c r="Q783" s="234"/>
      <c r="R783" s="234"/>
      <c r="S783" s="234"/>
      <c r="T783" s="234"/>
      <c r="U783" s="234"/>
      <c r="V783" s="234"/>
      <c r="W783" s="234"/>
      <c r="X783" s="234"/>
      <c r="Y783" s="234"/>
      <c r="Z783" s="234"/>
    </row>
    <row r="784" ht="13.5" customHeight="1">
      <c r="A784" s="234"/>
      <c r="B784" s="234"/>
      <c r="C784" s="234"/>
      <c r="D784" s="234"/>
      <c r="E784" s="234"/>
      <c r="F784" s="234"/>
      <c r="G784" s="234"/>
      <c r="H784" s="234"/>
      <c r="I784" s="234"/>
      <c r="J784" s="234"/>
      <c r="K784" s="234"/>
      <c r="L784" s="234"/>
      <c r="M784" s="234"/>
      <c r="N784" s="234"/>
      <c r="O784" s="234"/>
      <c r="P784" s="234"/>
      <c r="Q784" s="234"/>
      <c r="R784" s="234"/>
      <c r="S784" s="234"/>
      <c r="T784" s="234"/>
      <c r="U784" s="234"/>
      <c r="V784" s="234"/>
      <c r="W784" s="234"/>
      <c r="X784" s="234"/>
      <c r="Y784" s="234"/>
      <c r="Z784" s="234"/>
    </row>
    <row r="785" ht="13.5" customHeight="1">
      <c r="A785" s="234"/>
      <c r="B785" s="234"/>
      <c r="C785" s="234"/>
      <c r="D785" s="234"/>
      <c r="E785" s="234"/>
      <c r="F785" s="234"/>
      <c r="G785" s="234"/>
      <c r="H785" s="234"/>
      <c r="I785" s="234"/>
      <c r="J785" s="234"/>
      <c r="K785" s="234"/>
      <c r="L785" s="234"/>
      <c r="M785" s="234"/>
      <c r="N785" s="234"/>
      <c r="O785" s="234"/>
      <c r="P785" s="234"/>
      <c r="Q785" s="234"/>
      <c r="R785" s="234"/>
      <c r="S785" s="234"/>
      <c r="T785" s="234"/>
      <c r="U785" s="234"/>
      <c r="V785" s="234"/>
      <c r="W785" s="234"/>
      <c r="X785" s="234"/>
      <c r="Y785" s="234"/>
      <c r="Z785" s="234"/>
    </row>
    <row r="786" ht="13.5" customHeight="1">
      <c r="A786" s="234"/>
      <c r="B786" s="234"/>
      <c r="C786" s="234"/>
      <c r="D786" s="234"/>
      <c r="E786" s="234"/>
      <c r="F786" s="234"/>
      <c r="G786" s="234"/>
      <c r="H786" s="234"/>
      <c r="I786" s="234"/>
      <c r="J786" s="234"/>
      <c r="K786" s="234"/>
      <c r="L786" s="234"/>
      <c r="M786" s="234"/>
      <c r="N786" s="234"/>
      <c r="O786" s="234"/>
      <c r="P786" s="234"/>
      <c r="Q786" s="234"/>
      <c r="R786" s="234"/>
      <c r="S786" s="234"/>
      <c r="T786" s="234"/>
      <c r="U786" s="234"/>
      <c r="V786" s="234"/>
      <c r="W786" s="234"/>
      <c r="X786" s="234"/>
      <c r="Y786" s="234"/>
      <c r="Z786" s="234"/>
    </row>
    <row r="787" ht="13.5" customHeight="1">
      <c r="A787" s="234"/>
      <c r="B787" s="234"/>
      <c r="C787" s="234"/>
      <c r="D787" s="234"/>
      <c r="E787" s="234"/>
      <c r="F787" s="234"/>
      <c r="G787" s="234"/>
      <c r="H787" s="234"/>
      <c r="I787" s="234"/>
      <c r="J787" s="234"/>
      <c r="K787" s="234"/>
      <c r="L787" s="234"/>
      <c r="M787" s="234"/>
      <c r="N787" s="234"/>
      <c r="O787" s="234"/>
      <c r="P787" s="234"/>
      <c r="Q787" s="234"/>
      <c r="R787" s="234"/>
      <c r="S787" s="234"/>
      <c r="T787" s="234"/>
      <c r="U787" s="234"/>
      <c r="V787" s="234"/>
      <c r="W787" s="234"/>
      <c r="X787" s="234"/>
      <c r="Y787" s="234"/>
      <c r="Z787" s="234"/>
    </row>
    <row r="788" ht="13.5" customHeight="1">
      <c r="A788" s="234"/>
      <c r="B788" s="234"/>
      <c r="C788" s="234"/>
      <c r="D788" s="234"/>
      <c r="E788" s="234"/>
      <c r="F788" s="234"/>
      <c r="G788" s="234"/>
      <c r="H788" s="234"/>
      <c r="I788" s="234"/>
      <c r="J788" s="234"/>
      <c r="K788" s="234"/>
      <c r="L788" s="234"/>
      <c r="M788" s="234"/>
      <c r="N788" s="234"/>
      <c r="O788" s="234"/>
      <c r="P788" s="234"/>
      <c r="Q788" s="234"/>
      <c r="R788" s="234"/>
      <c r="S788" s="234"/>
      <c r="T788" s="234"/>
      <c r="U788" s="234"/>
      <c r="V788" s="234"/>
      <c r="W788" s="234"/>
      <c r="X788" s="234"/>
      <c r="Y788" s="234"/>
      <c r="Z788" s="234"/>
    </row>
    <row r="789" ht="13.5" customHeight="1">
      <c r="A789" s="234"/>
      <c r="B789" s="234"/>
      <c r="C789" s="234"/>
      <c r="D789" s="234"/>
      <c r="E789" s="234"/>
      <c r="F789" s="234"/>
      <c r="G789" s="234"/>
      <c r="H789" s="234"/>
      <c r="I789" s="234"/>
      <c r="J789" s="234"/>
      <c r="K789" s="234"/>
      <c r="L789" s="234"/>
      <c r="M789" s="234"/>
      <c r="N789" s="234"/>
      <c r="O789" s="234"/>
      <c r="P789" s="234"/>
      <c r="Q789" s="234"/>
      <c r="R789" s="234"/>
      <c r="S789" s="234"/>
      <c r="T789" s="234"/>
      <c r="U789" s="234"/>
      <c r="V789" s="234"/>
      <c r="W789" s="234"/>
      <c r="X789" s="234"/>
      <c r="Y789" s="234"/>
      <c r="Z789" s="234"/>
    </row>
    <row r="790" ht="13.5" customHeight="1">
      <c r="A790" s="234"/>
      <c r="B790" s="234"/>
      <c r="C790" s="234"/>
      <c r="D790" s="234"/>
      <c r="E790" s="234"/>
      <c r="F790" s="234"/>
      <c r="G790" s="234"/>
      <c r="H790" s="234"/>
      <c r="I790" s="234"/>
      <c r="J790" s="234"/>
      <c r="K790" s="234"/>
      <c r="L790" s="234"/>
      <c r="M790" s="234"/>
      <c r="N790" s="234"/>
      <c r="O790" s="234"/>
      <c r="P790" s="234"/>
      <c r="Q790" s="234"/>
      <c r="R790" s="234"/>
      <c r="S790" s="234"/>
      <c r="T790" s="234"/>
      <c r="U790" s="234"/>
      <c r="V790" s="234"/>
      <c r="W790" s="234"/>
      <c r="X790" s="234"/>
      <c r="Y790" s="234"/>
      <c r="Z790" s="234"/>
    </row>
    <row r="791" ht="13.5" customHeight="1">
      <c r="A791" s="234"/>
      <c r="B791" s="234"/>
      <c r="C791" s="234"/>
      <c r="D791" s="234"/>
      <c r="E791" s="234"/>
      <c r="F791" s="234"/>
      <c r="G791" s="234"/>
      <c r="H791" s="234"/>
      <c r="I791" s="234"/>
      <c r="J791" s="234"/>
      <c r="K791" s="234"/>
      <c r="L791" s="234"/>
      <c r="M791" s="234"/>
      <c r="N791" s="234"/>
      <c r="O791" s="234"/>
      <c r="P791" s="234"/>
      <c r="Q791" s="234"/>
      <c r="R791" s="234"/>
      <c r="S791" s="234"/>
      <c r="T791" s="234"/>
      <c r="U791" s="234"/>
      <c r="V791" s="234"/>
      <c r="W791" s="234"/>
      <c r="X791" s="234"/>
      <c r="Y791" s="234"/>
      <c r="Z791" s="234"/>
    </row>
    <row r="792" ht="13.5" customHeight="1">
      <c r="A792" s="234"/>
      <c r="B792" s="234"/>
      <c r="C792" s="234"/>
      <c r="D792" s="234"/>
      <c r="E792" s="234"/>
      <c r="F792" s="234"/>
      <c r="G792" s="234"/>
      <c r="H792" s="234"/>
      <c r="I792" s="234"/>
      <c r="J792" s="234"/>
      <c r="K792" s="234"/>
      <c r="L792" s="234"/>
      <c r="M792" s="234"/>
      <c r="N792" s="234"/>
      <c r="O792" s="234"/>
      <c r="P792" s="234"/>
      <c r="Q792" s="234"/>
      <c r="R792" s="234"/>
      <c r="S792" s="234"/>
      <c r="T792" s="234"/>
      <c r="U792" s="234"/>
      <c r="V792" s="234"/>
      <c r="W792" s="234"/>
      <c r="X792" s="234"/>
      <c r="Y792" s="234"/>
      <c r="Z792" s="234"/>
    </row>
    <row r="793" ht="13.5" customHeight="1">
      <c r="A793" s="234"/>
      <c r="B793" s="234"/>
      <c r="C793" s="234"/>
      <c r="D793" s="234"/>
      <c r="E793" s="234"/>
      <c r="F793" s="234"/>
      <c r="G793" s="234"/>
      <c r="H793" s="234"/>
      <c r="I793" s="234"/>
      <c r="J793" s="234"/>
      <c r="K793" s="234"/>
      <c r="L793" s="234"/>
      <c r="M793" s="234"/>
      <c r="N793" s="234"/>
      <c r="O793" s="234"/>
      <c r="P793" s="234"/>
      <c r="Q793" s="234"/>
      <c r="R793" s="234"/>
      <c r="S793" s="234"/>
      <c r="T793" s="234"/>
      <c r="U793" s="234"/>
      <c r="V793" s="234"/>
      <c r="W793" s="234"/>
      <c r="X793" s="234"/>
      <c r="Y793" s="234"/>
      <c r="Z793" s="234"/>
    </row>
    <row r="794" ht="13.5" customHeight="1">
      <c r="A794" s="234"/>
      <c r="B794" s="234"/>
      <c r="C794" s="234"/>
      <c r="D794" s="234"/>
      <c r="E794" s="234"/>
      <c r="F794" s="234"/>
      <c r="G794" s="234"/>
      <c r="H794" s="234"/>
      <c r="I794" s="234"/>
      <c r="J794" s="234"/>
      <c r="K794" s="234"/>
      <c r="L794" s="234"/>
      <c r="M794" s="234"/>
      <c r="N794" s="234"/>
      <c r="O794" s="234"/>
      <c r="P794" s="234"/>
      <c r="Q794" s="234"/>
      <c r="R794" s="234"/>
      <c r="S794" s="234"/>
      <c r="T794" s="234"/>
      <c r="U794" s="234"/>
      <c r="V794" s="234"/>
      <c r="W794" s="234"/>
      <c r="X794" s="234"/>
      <c r="Y794" s="234"/>
      <c r="Z794" s="234"/>
    </row>
    <row r="795" ht="13.5" customHeight="1">
      <c r="A795" s="234"/>
      <c r="B795" s="234"/>
      <c r="C795" s="234"/>
      <c r="D795" s="234"/>
      <c r="E795" s="234"/>
      <c r="F795" s="234"/>
      <c r="G795" s="234"/>
      <c r="H795" s="234"/>
      <c r="I795" s="234"/>
      <c r="J795" s="234"/>
      <c r="K795" s="234"/>
      <c r="L795" s="234"/>
      <c r="M795" s="234"/>
      <c r="N795" s="234"/>
      <c r="O795" s="234"/>
      <c r="P795" s="234"/>
      <c r="Q795" s="234"/>
      <c r="R795" s="234"/>
      <c r="S795" s="234"/>
      <c r="T795" s="234"/>
      <c r="U795" s="234"/>
      <c r="V795" s="234"/>
      <c r="W795" s="234"/>
      <c r="X795" s="234"/>
      <c r="Y795" s="234"/>
      <c r="Z795" s="234"/>
    </row>
    <row r="796" ht="13.5" customHeight="1">
      <c r="A796" s="234"/>
      <c r="B796" s="234"/>
      <c r="C796" s="234"/>
      <c r="D796" s="234"/>
      <c r="E796" s="234"/>
      <c r="F796" s="234"/>
      <c r="G796" s="234"/>
      <c r="H796" s="234"/>
      <c r="I796" s="234"/>
      <c r="J796" s="234"/>
      <c r="K796" s="234"/>
      <c r="L796" s="234"/>
      <c r="M796" s="234"/>
      <c r="N796" s="234"/>
      <c r="O796" s="234"/>
      <c r="P796" s="234"/>
      <c r="Q796" s="234"/>
      <c r="R796" s="234"/>
      <c r="S796" s="234"/>
      <c r="T796" s="234"/>
      <c r="U796" s="234"/>
      <c r="V796" s="234"/>
      <c r="W796" s="234"/>
      <c r="X796" s="234"/>
      <c r="Y796" s="234"/>
      <c r="Z796" s="234"/>
    </row>
    <row r="797" ht="13.5" customHeight="1">
      <c r="A797" s="234"/>
      <c r="B797" s="234"/>
      <c r="C797" s="234"/>
      <c r="D797" s="234"/>
      <c r="E797" s="234"/>
      <c r="F797" s="234"/>
      <c r="G797" s="234"/>
      <c r="H797" s="234"/>
      <c r="I797" s="234"/>
      <c r="J797" s="234"/>
      <c r="K797" s="234"/>
      <c r="L797" s="234"/>
      <c r="M797" s="234"/>
      <c r="N797" s="234"/>
      <c r="O797" s="234"/>
      <c r="P797" s="234"/>
      <c r="Q797" s="234"/>
      <c r="R797" s="234"/>
      <c r="S797" s="234"/>
      <c r="T797" s="234"/>
      <c r="U797" s="234"/>
      <c r="V797" s="234"/>
      <c r="W797" s="234"/>
      <c r="X797" s="234"/>
      <c r="Y797" s="234"/>
      <c r="Z797" s="234"/>
    </row>
    <row r="798" ht="13.5" customHeight="1">
      <c r="A798" s="234"/>
      <c r="B798" s="234"/>
      <c r="C798" s="234"/>
      <c r="D798" s="234"/>
      <c r="E798" s="234"/>
      <c r="F798" s="234"/>
      <c r="G798" s="234"/>
      <c r="H798" s="234"/>
      <c r="I798" s="234"/>
      <c r="J798" s="234"/>
      <c r="K798" s="234"/>
      <c r="L798" s="234"/>
      <c r="M798" s="234"/>
      <c r="N798" s="234"/>
      <c r="O798" s="234"/>
      <c r="P798" s="234"/>
      <c r="Q798" s="234"/>
      <c r="R798" s="234"/>
      <c r="S798" s="234"/>
      <c r="T798" s="234"/>
      <c r="U798" s="234"/>
      <c r="V798" s="234"/>
      <c r="W798" s="234"/>
      <c r="X798" s="234"/>
      <c r="Y798" s="234"/>
      <c r="Z798" s="234"/>
    </row>
    <row r="799" ht="13.5" customHeight="1">
      <c r="A799" s="234"/>
      <c r="B799" s="234"/>
      <c r="C799" s="234"/>
      <c r="D799" s="234"/>
      <c r="E799" s="234"/>
      <c r="F799" s="234"/>
      <c r="G799" s="234"/>
      <c r="H799" s="234"/>
      <c r="I799" s="234"/>
      <c r="J799" s="234"/>
      <c r="K799" s="234"/>
      <c r="L799" s="234"/>
      <c r="M799" s="234"/>
      <c r="N799" s="234"/>
      <c r="O799" s="234"/>
      <c r="P799" s="234"/>
      <c r="Q799" s="234"/>
      <c r="R799" s="234"/>
      <c r="S799" s="234"/>
      <c r="T799" s="234"/>
      <c r="U799" s="234"/>
      <c r="V799" s="234"/>
      <c r="W799" s="234"/>
      <c r="X799" s="234"/>
      <c r="Y799" s="234"/>
      <c r="Z799" s="234"/>
    </row>
    <row r="800" ht="13.5" customHeight="1">
      <c r="A800" s="234"/>
      <c r="B800" s="234"/>
      <c r="C800" s="234"/>
      <c r="D800" s="234"/>
      <c r="E800" s="234"/>
      <c r="F800" s="234"/>
      <c r="G800" s="234"/>
      <c r="H800" s="234"/>
      <c r="I800" s="234"/>
      <c r="J800" s="234"/>
      <c r="K800" s="234"/>
      <c r="L800" s="234"/>
      <c r="M800" s="234"/>
      <c r="N800" s="234"/>
      <c r="O800" s="234"/>
      <c r="P800" s="234"/>
      <c r="Q800" s="234"/>
      <c r="R800" s="234"/>
      <c r="S800" s="234"/>
      <c r="T800" s="234"/>
      <c r="U800" s="234"/>
      <c r="V800" s="234"/>
      <c r="W800" s="234"/>
      <c r="X800" s="234"/>
      <c r="Y800" s="234"/>
      <c r="Z800" s="234"/>
    </row>
    <row r="801" ht="13.5" customHeight="1">
      <c r="A801" s="234"/>
      <c r="B801" s="234"/>
      <c r="C801" s="234"/>
      <c r="D801" s="234"/>
      <c r="E801" s="234"/>
      <c r="F801" s="234"/>
      <c r="G801" s="234"/>
      <c r="H801" s="234"/>
      <c r="I801" s="234"/>
      <c r="J801" s="234"/>
      <c r="K801" s="234"/>
      <c r="L801" s="234"/>
      <c r="M801" s="234"/>
      <c r="N801" s="234"/>
      <c r="O801" s="234"/>
      <c r="P801" s="234"/>
      <c r="Q801" s="234"/>
      <c r="R801" s="234"/>
      <c r="S801" s="234"/>
      <c r="T801" s="234"/>
      <c r="U801" s="234"/>
      <c r="V801" s="234"/>
      <c r="W801" s="234"/>
      <c r="X801" s="234"/>
      <c r="Y801" s="234"/>
      <c r="Z801" s="234"/>
    </row>
    <row r="802" ht="13.5" customHeight="1">
      <c r="A802" s="234"/>
      <c r="B802" s="234"/>
      <c r="C802" s="234"/>
      <c r="D802" s="234"/>
      <c r="E802" s="234"/>
      <c r="F802" s="234"/>
      <c r="G802" s="234"/>
      <c r="H802" s="234"/>
      <c r="I802" s="234"/>
      <c r="J802" s="234"/>
      <c r="K802" s="234"/>
      <c r="L802" s="234"/>
      <c r="M802" s="234"/>
      <c r="N802" s="234"/>
      <c r="O802" s="234"/>
      <c r="P802" s="234"/>
      <c r="Q802" s="234"/>
      <c r="R802" s="234"/>
      <c r="S802" s="234"/>
      <c r="T802" s="234"/>
      <c r="U802" s="234"/>
      <c r="V802" s="234"/>
      <c r="W802" s="234"/>
      <c r="X802" s="234"/>
      <c r="Y802" s="234"/>
      <c r="Z802" s="234"/>
    </row>
    <row r="803" ht="13.5" customHeight="1">
      <c r="A803" s="234"/>
      <c r="B803" s="234"/>
      <c r="C803" s="234"/>
      <c r="D803" s="234"/>
      <c r="E803" s="234"/>
      <c r="F803" s="234"/>
      <c r="G803" s="234"/>
      <c r="H803" s="234"/>
      <c r="I803" s="234"/>
      <c r="J803" s="234"/>
      <c r="K803" s="234"/>
      <c r="L803" s="234"/>
      <c r="M803" s="234"/>
      <c r="N803" s="234"/>
      <c r="O803" s="234"/>
      <c r="P803" s="234"/>
      <c r="Q803" s="234"/>
      <c r="R803" s="234"/>
      <c r="S803" s="234"/>
      <c r="T803" s="234"/>
      <c r="U803" s="234"/>
      <c r="V803" s="234"/>
      <c r="W803" s="234"/>
      <c r="X803" s="234"/>
      <c r="Y803" s="234"/>
      <c r="Z803" s="234"/>
    </row>
    <row r="804" ht="13.5" customHeight="1">
      <c r="A804" s="234"/>
      <c r="B804" s="234"/>
      <c r="C804" s="234"/>
      <c r="D804" s="234"/>
      <c r="E804" s="234"/>
      <c r="F804" s="234"/>
      <c r="G804" s="234"/>
      <c r="H804" s="234"/>
      <c r="I804" s="234"/>
      <c r="J804" s="234"/>
      <c r="K804" s="234"/>
      <c r="L804" s="234"/>
      <c r="M804" s="234"/>
      <c r="N804" s="234"/>
      <c r="O804" s="234"/>
      <c r="P804" s="234"/>
      <c r="Q804" s="234"/>
      <c r="R804" s="234"/>
      <c r="S804" s="234"/>
      <c r="T804" s="234"/>
      <c r="U804" s="234"/>
      <c r="V804" s="234"/>
      <c r="W804" s="234"/>
      <c r="X804" s="234"/>
      <c r="Y804" s="234"/>
      <c r="Z804" s="234"/>
    </row>
    <row r="805" ht="13.5" customHeight="1">
      <c r="A805" s="234"/>
      <c r="B805" s="234"/>
      <c r="C805" s="234"/>
      <c r="D805" s="234"/>
      <c r="E805" s="234"/>
      <c r="F805" s="234"/>
      <c r="G805" s="234"/>
      <c r="H805" s="234"/>
      <c r="I805" s="234"/>
      <c r="J805" s="234"/>
      <c r="K805" s="234"/>
      <c r="L805" s="234"/>
      <c r="M805" s="234"/>
      <c r="N805" s="234"/>
      <c r="O805" s="234"/>
      <c r="P805" s="234"/>
      <c r="Q805" s="234"/>
      <c r="R805" s="234"/>
      <c r="S805" s="234"/>
      <c r="T805" s="234"/>
      <c r="U805" s="234"/>
      <c r="V805" s="234"/>
      <c r="W805" s="234"/>
      <c r="X805" s="234"/>
      <c r="Y805" s="234"/>
      <c r="Z805" s="234"/>
    </row>
    <row r="806" ht="13.5" customHeight="1">
      <c r="A806" s="234"/>
      <c r="B806" s="234"/>
      <c r="C806" s="234"/>
      <c r="D806" s="234"/>
      <c r="E806" s="234"/>
      <c r="F806" s="234"/>
      <c r="G806" s="234"/>
      <c r="H806" s="234"/>
      <c r="I806" s="234"/>
      <c r="J806" s="234"/>
      <c r="K806" s="234"/>
      <c r="L806" s="234"/>
      <c r="M806" s="234"/>
      <c r="N806" s="234"/>
      <c r="O806" s="234"/>
      <c r="P806" s="234"/>
      <c r="Q806" s="234"/>
      <c r="R806" s="234"/>
      <c r="S806" s="234"/>
      <c r="T806" s="234"/>
      <c r="U806" s="234"/>
      <c r="V806" s="234"/>
      <c r="W806" s="234"/>
      <c r="X806" s="234"/>
      <c r="Y806" s="234"/>
      <c r="Z806" s="234"/>
    </row>
    <row r="807" ht="13.5" customHeight="1">
      <c r="A807" s="234"/>
      <c r="B807" s="234"/>
      <c r="C807" s="234"/>
      <c r="D807" s="234"/>
      <c r="E807" s="234"/>
      <c r="F807" s="234"/>
      <c r="G807" s="234"/>
      <c r="H807" s="234"/>
      <c r="I807" s="234"/>
      <c r="J807" s="234"/>
      <c r="K807" s="234"/>
      <c r="L807" s="234"/>
      <c r="M807" s="234"/>
      <c r="N807" s="234"/>
      <c r="O807" s="234"/>
      <c r="P807" s="234"/>
      <c r="Q807" s="234"/>
      <c r="R807" s="234"/>
      <c r="S807" s="234"/>
      <c r="T807" s="234"/>
      <c r="U807" s="234"/>
      <c r="V807" s="234"/>
      <c r="W807" s="234"/>
      <c r="X807" s="234"/>
      <c r="Y807" s="234"/>
      <c r="Z807" s="234"/>
    </row>
    <row r="808" ht="13.5" customHeight="1">
      <c r="A808" s="234"/>
      <c r="B808" s="234"/>
      <c r="C808" s="234"/>
      <c r="D808" s="234"/>
      <c r="E808" s="234"/>
      <c r="F808" s="234"/>
      <c r="G808" s="234"/>
      <c r="H808" s="234"/>
      <c r="I808" s="234"/>
      <c r="J808" s="234"/>
      <c r="K808" s="234"/>
      <c r="L808" s="234"/>
      <c r="M808" s="234"/>
      <c r="N808" s="234"/>
      <c r="O808" s="234"/>
      <c r="P808" s="234"/>
      <c r="Q808" s="234"/>
      <c r="R808" s="234"/>
      <c r="S808" s="234"/>
      <c r="T808" s="234"/>
      <c r="U808" s="234"/>
      <c r="V808" s="234"/>
      <c r="W808" s="234"/>
      <c r="X808" s="234"/>
      <c r="Y808" s="234"/>
      <c r="Z808" s="234"/>
    </row>
    <row r="809" ht="13.5" customHeight="1">
      <c r="A809" s="234"/>
      <c r="B809" s="234"/>
      <c r="C809" s="234"/>
      <c r="D809" s="234"/>
      <c r="E809" s="234"/>
      <c r="F809" s="234"/>
      <c r="G809" s="234"/>
      <c r="H809" s="234"/>
      <c r="I809" s="234"/>
      <c r="J809" s="234"/>
      <c r="K809" s="234"/>
      <c r="L809" s="234"/>
      <c r="M809" s="234"/>
      <c r="N809" s="234"/>
      <c r="O809" s="234"/>
      <c r="P809" s="234"/>
      <c r="Q809" s="234"/>
      <c r="R809" s="234"/>
      <c r="S809" s="234"/>
      <c r="T809" s="234"/>
      <c r="U809" s="234"/>
      <c r="V809" s="234"/>
      <c r="W809" s="234"/>
      <c r="X809" s="234"/>
      <c r="Y809" s="234"/>
      <c r="Z809" s="234"/>
    </row>
    <row r="810" ht="13.5" customHeight="1">
      <c r="A810" s="234"/>
      <c r="B810" s="234"/>
      <c r="C810" s="234"/>
      <c r="D810" s="234"/>
      <c r="E810" s="234"/>
      <c r="F810" s="234"/>
      <c r="G810" s="234"/>
      <c r="H810" s="234"/>
      <c r="I810" s="234"/>
      <c r="J810" s="234"/>
      <c r="K810" s="234"/>
      <c r="L810" s="234"/>
      <c r="M810" s="234"/>
      <c r="N810" s="234"/>
      <c r="O810" s="234"/>
      <c r="P810" s="234"/>
      <c r="Q810" s="234"/>
      <c r="R810" s="234"/>
      <c r="S810" s="234"/>
      <c r="T810" s="234"/>
      <c r="U810" s="234"/>
      <c r="V810" s="234"/>
      <c r="W810" s="234"/>
      <c r="X810" s="234"/>
      <c r="Y810" s="234"/>
      <c r="Z810" s="234"/>
    </row>
    <row r="811" ht="13.5" customHeight="1">
      <c r="A811" s="234"/>
      <c r="B811" s="234"/>
      <c r="C811" s="234"/>
      <c r="D811" s="234"/>
      <c r="E811" s="234"/>
      <c r="F811" s="234"/>
      <c r="G811" s="234"/>
      <c r="H811" s="234"/>
      <c r="I811" s="234"/>
      <c r="J811" s="234"/>
      <c r="K811" s="234"/>
      <c r="L811" s="234"/>
      <c r="M811" s="234"/>
      <c r="N811" s="234"/>
      <c r="O811" s="234"/>
      <c r="P811" s="234"/>
      <c r="Q811" s="234"/>
      <c r="R811" s="234"/>
      <c r="S811" s="234"/>
      <c r="T811" s="234"/>
      <c r="U811" s="234"/>
      <c r="V811" s="234"/>
      <c r="W811" s="234"/>
      <c r="X811" s="234"/>
      <c r="Y811" s="234"/>
      <c r="Z811" s="234"/>
    </row>
    <row r="812" ht="13.5" customHeight="1">
      <c r="A812" s="234"/>
      <c r="B812" s="234"/>
      <c r="C812" s="234"/>
      <c r="D812" s="234"/>
      <c r="E812" s="234"/>
      <c r="F812" s="234"/>
      <c r="G812" s="234"/>
      <c r="H812" s="234"/>
      <c r="I812" s="234"/>
      <c r="J812" s="234"/>
      <c r="K812" s="234"/>
      <c r="L812" s="234"/>
      <c r="M812" s="234"/>
      <c r="N812" s="234"/>
      <c r="O812" s="234"/>
      <c r="P812" s="234"/>
      <c r="Q812" s="234"/>
      <c r="R812" s="234"/>
      <c r="S812" s="234"/>
      <c r="T812" s="234"/>
      <c r="U812" s="234"/>
      <c r="V812" s="234"/>
      <c r="W812" s="234"/>
      <c r="X812" s="234"/>
      <c r="Y812" s="234"/>
      <c r="Z812" s="234"/>
    </row>
    <row r="813" ht="13.5" customHeight="1">
      <c r="A813" s="234"/>
      <c r="B813" s="234"/>
      <c r="C813" s="234"/>
      <c r="D813" s="234"/>
      <c r="E813" s="234"/>
      <c r="F813" s="234"/>
      <c r="G813" s="234"/>
      <c r="H813" s="234"/>
      <c r="I813" s="234"/>
      <c r="J813" s="234"/>
      <c r="K813" s="234"/>
      <c r="L813" s="234"/>
      <c r="M813" s="234"/>
      <c r="N813" s="234"/>
      <c r="O813" s="234"/>
      <c r="P813" s="234"/>
      <c r="Q813" s="234"/>
      <c r="R813" s="234"/>
      <c r="S813" s="234"/>
      <c r="T813" s="234"/>
      <c r="U813" s="234"/>
      <c r="V813" s="234"/>
      <c r="W813" s="234"/>
      <c r="X813" s="234"/>
      <c r="Y813" s="234"/>
      <c r="Z813" s="234"/>
    </row>
    <row r="814" ht="13.5" customHeight="1">
      <c r="A814" s="234"/>
      <c r="B814" s="234"/>
      <c r="C814" s="234"/>
      <c r="D814" s="234"/>
      <c r="E814" s="234"/>
      <c r="F814" s="234"/>
      <c r="G814" s="234"/>
      <c r="H814" s="234"/>
      <c r="I814" s="234"/>
      <c r="J814" s="234"/>
      <c r="K814" s="234"/>
      <c r="L814" s="234"/>
      <c r="M814" s="234"/>
      <c r="N814" s="234"/>
      <c r="O814" s="234"/>
      <c r="P814" s="234"/>
      <c r="Q814" s="234"/>
      <c r="R814" s="234"/>
      <c r="S814" s="234"/>
      <c r="T814" s="234"/>
      <c r="U814" s="234"/>
      <c r="V814" s="234"/>
      <c r="W814" s="234"/>
      <c r="X814" s="234"/>
      <c r="Y814" s="234"/>
      <c r="Z814" s="234"/>
    </row>
    <row r="815" ht="13.5" customHeight="1">
      <c r="A815" s="234"/>
      <c r="B815" s="234"/>
      <c r="C815" s="234"/>
      <c r="D815" s="234"/>
      <c r="E815" s="234"/>
      <c r="F815" s="234"/>
      <c r="G815" s="234"/>
      <c r="H815" s="234"/>
      <c r="I815" s="234"/>
      <c r="J815" s="234"/>
      <c r="K815" s="234"/>
      <c r="L815" s="234"/>
      <c r="M815" s="234"/>
      <c r="N815" s="234"/>
      <c r="O815" s="234"/>
      <c r="P815" s="234"/>
      <c r="Q815" s="234"/>
      <c r="R815" s="234"/>
      <c r="S815" s="234"/>
      <c r="T815" s="234"/>
      <c r="U815" s="234"/>
      <c r="V815" s="234"/>
      <c r="W815" s="234"/>
      <c r="X815" s="234"/>
      <c r="Y815" s="234"/>
      <c r="Z815" s="234"/>
    </row>
    <row r="816" ht="13.5" customHeight="1">
      <c r="A816" s="234"/>
      <c r="B816" s="234"/>
      <c r="C816" s="234"/>
      <c r="D816" s="234"/>
      <c r="E816" s="234"/>
      <c r="F816" s="234"/>
      <c r="G816" s="234"/>
      <c r="H816" s="234"/>
      <c r="I816" s="234"/>
      <c r="J816" s="234"/>
      <c r="K816" s="234"/>
      <c r="L816" s="234"/>
      <c r="M816" s="234"/>
      <c r="N816" s="234"/>
      <c r="O816" s="234"/>
      <c r="P816" s="234"/>
      <c r="Q816" s="234"/>
      <c r="R816" s="234"/>
      <c r="S816" s="234"/>
      <c r="T816" s="234"/>
      <c r="U816" s="234"/>
      <c r="V816" s="234"/>
      <c r="W816" s="234"/>
      <c r="X816" s="234"/>
      <c r="Y816" s="234"/>
      <c r="Z816" s="234"/>
    </row>
    <row r="817" ht="13.5" customHeight="1">
      <c r="A817" s="234"/>
      <c r="B817" s="234"/>
      <c r="C817" s="234"/>
      <c r="D817" s="234"/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4"/>
      <c r="Z817" s="234"/>
    </row>
    <row r="818" ht="13.5" customHeight="1">
      <c r="A818" s="234"/>
      <c r="B818" s="234"/>
      <c r="C818" s="234"/>
      <c r="D818" s="234"/>
      <c r="E818" s="234"/>
      <c r="F818" s="234"/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4"/>
      <c r="Z818" s="234"/>
    </row>
    <row r="819" ht="13.5" customHeight="1">
      <c r="A819" s="234"/>
      <c r="B819" s="234"/>
      <c r="C819" s="234"/>
      <c r="D819" s="234"/>
      <c r="E819" s="234"/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/>
      <c r="X819" s="234"/>
      <c r="Y819" s="234"/>
      <c r="Z819" s="234"/>
    </row>
    <row r="820" ht="13.5" customHeight="1">
      <c r="A820" s="234"/>
      <c r="B820" s="234"/>
      <c r="C820" s="234"/>
      <c r="D820" s="234"/>
      <c r="E820" s="234"/>
      <c r="F820" s="234"/>
      <c r="G820" s="234"/>
      <c r="H820" s="234"/>
      <c r="I820" s="234"/>
      <c r="J820" s="234"/>
      <c r="K820" s="234"/>
      <c r="L820" s="234"/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4"/>
      <c r="Z820" s="234"/>
    </row>
    <row r="821" ht="13.5" customHeight="1">
      <c r="A821" s="234"/>
      <c r="B821" s="234"/>
      <c r="C821" s="234"/>
      <c r="D821" s="234"/>
      <c r="E821" s="234"/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/>
      <c r="X821" s="234"/>
      <c r="Y821" s="234"/>
      <c r="Z821" s="234"/>
    </row>
    <row r="822" ht="13.5" customHeight="1">
      <c r="A822" s="234"/>
      <c r="B822" s="234"/>
      <c r="C822" s="234"/>
      <c r="D822" s="234"/>
      <c r="E822" s="234"/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/>
      <c r="U822" s="234"/>
      <c r="V822" s="234"/>
      <c r="W822" s="234"/>
      <c r="X822" s="234"/>
      <c r="Y822" s="234"/>
      <c r="Z822" s="234"/>
    </row>
    <row r="823" ht="13.5" customHeight="1">
      <c r="A823" s="234"/>
      <c r="B823" s="234"/>
      <c r="C823" s="234"/>
      <c r="D823" s="234"/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4"/>
      <c r="Z823" s="234"/>
    </row>
    <row r="824" ht="13.5" customHeight="1">
      <c r="A824" s="234"/>
      <c r="B824" s="234"/>
      <c r="C824" s="234"/>
      <c r="D824" s="234"/>
      <c r="E824" s="234"/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/>
      <c r="U824" s="234"/>
      <c r="V824" s="234"/>
      <c r="W824" s="234"/>
      <c r="X824" s="234"/>
      <c r="Y824" s="234"/>
      <c r="Z824" s="234"/>
    </row>
    <row r="825" ht="13.5" customHeight="1">
      <c r="A825" s="234"/>
      <c r="B825" s="234"/>
      <c r="C825" s="234"/>
      <c r="D825" s="234"/>
      <c r="E825" s="234"/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4"/>
      <c r="Z825" s="234"/>
    </row>
    <row r="826" ht="13.5" customHeight="1">
      <c r="A826" s="234"/>
      <c r="B826" s="234"/>
      <c r="C826" s="234"/>
      <c r="D826" s="234"/>
      <c r="E826" s="234"/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4"/>
      <c r="Z826" s="234"/>
    </row>
    <row r="827" ht="13.5" customHeight="1">
      <c r="A827" s="234"/>
      <c r="B827" s="234"/>
      <c r="C827" s="234"/>
      <c r="D827" s="234"/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4"/>
      <c r="Z827" s="234"/>
    </row>
    <row r="828" ht="13.5" customHeight="1">
      <c r="A828" s="234"/>
      <c r="B828" s="234"/>
      <c r="C828" s="234"/>
      <c r="D828" s="234"/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4"/>
      <c r="Z828" s="234"/>
    </row>
    <row r="829" ht="13.5" customHeight="1">
      <c r="A829" s="234"/>
      <c r="B829" s="234"/>
      <c r="C829" s="234"/>
      <c r="D829" s="234"/>
      <c r="E829" s="234"/>
      <c r="F829" s="234"/>
      <c r="G829" s="234"/>
      <c r="H829" s="234"/>
      <c r="I829" s="234"/>
      <c r="J829" s="234"/>
      <c r="K829" s="234"/>
      <c r="L829" s="234"/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4"/>
      <c r="Z829" s="234"/>
    </row>
    <row r="830" ht="13.5" customHeight="1">
      <c r="A830" s="234"/>
      <c r="B830" s="234"/>
      <c r="C830" s="234"/>
      <c r="D830" s="234"/>
      <c r="E830" s="234"/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/>
      <c r="X830" s="234"/>
      <c r="Y830" s="234"/>
      <c r="Z830" s="234"/>
    </row>
    <row r="831" ht="13.5" customHeight="1">
      <c r="A831" s="234"/>
      <c r="B831" s="234"/>
      <c r="C831" s="234"/>
      <c r="D831" s="234"/>
      <c r="E831" s="234"/>
      <c r="F831" s="234"/>
      <c r="G831" s="234"/>
      <c r="H831" s="234"/>
      <c r="I831" s="234"/>
      <c r="J831" s="234"/>
      <c r="K831" s="234"/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4"/>
      <c r="Z831" s="234"/>
    </row>
    <row r="832" ht="13.5" customHeight="1">
      <c r="A832" s="234"/>
      <c r="B832" s="234"/>
      <c r="C832" s="234"/>
      <c r="D832" s="234"/>
      <c r="E832" s="234"/>
      <c r="F832" s="234"/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4"/>
      <c r="Z832" s="234"/>
    </row>
    <row r="833" ht="13.5" customHeight="1">
      <c r="A833" s="234"/>
      <c r="B833" s="234"/>
      <c r="C833" s="234"/>
      <c r="D833" s="234"/>
      <c r="E833" s="234"/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/>
      <c r="X833" s="234"/>
      <c r="Y833" s="234"/>
      <c r="Z833" s="234"/>
    </row>
    <row r="834" ht="13.5" customHeight="1">
      <c r="A834" s="234"/>
      <c r="B834" s="234"/>
      <c r="C834" s="234"/>
      <c r="D834" s="234"/>
      <c r="E834" s="234"/>
      <c r="F834" s="234"/>
      <c r="G834" s="234"/>
      <c r="H834" s="234"/>
      <c r="I834" s="234"/>
      <c r="J834" s="234"/>
      <c r="K834" s="234"/>
      <c r="L834" s="234"/>
      <c r="M834" s="234"/>
      <c r="N834" s="234"/>
      <c r="O834" s="234"/>
      <c r="P834" s="234"/>
      <c r="Q834" s="234"/>
      <c r="R834" s="234"/>
      <c r="S834" s="234"/>
      <c r="T834" s="234"/>
      <c r="U834" s="234"/>
      <c r="V834" s="234"/>
      <c r="W834" s="234"/>
      <c r="X834" s="234"/>
      <c r="Y834" s="234"/>
      <c r="Z834" s="234"/>
    </row>
    <row r="835" ht="13.5" customHeight="1">
      <c r="A835" s="234"/>
      <c r="B835" s="234"/>
      <c r="C835" s="234"/>
      <c r="D835" s="234"/>
      <c r="E835" s="234"/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/>
      <c r="U835" s="234"/>
      <c r="V835" s="234"/>
      <c r="W835" s="234"/>
      <c r="X835" s="234"/>
      <c r="Y835" s="234"/>
      <c r="Z835" s="234"/>
    </row>
    <row r="836" ht="13.5" customHeight="1">
      <c r="A836" s="234"/>
      <c r="B836" s="234"/>
      <c r="C836" s="234"/>
      <c r="D836" s="234"/>
      <c r="E836" s="234"/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/>
      <c r="U836" s="234"/>
      <c r="V836" s="234"/>
      <c r="W836" s="234"/>
      <c r="X836" s="234"/>
      <c r="Y836" s="234"/>
      <c r="Z836" s="234"/>
    </row>
    <row r="837" ht="13.5" customHeight="1">
      <c r="A837" s="234"/>
      <c r="B837" s="234"/>
      <c r="C837" s="234"/>
      <c r="D837" s="234"/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4"/>
      <c r="Z837" s="234"/>
    </row>
    <row r="838" ht="13.5" customHeight="1">
      <c r="A838" s="234"/>
      <c r="B838" s="234"/>
      <c r="C838" s="234"/>
      <c r="D838" s="234"/>
      <c r="E838" s="234"/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4"/>
      <c r="Z838" s="234"/>
    </row>
    <row r="839" ht="13.5" customHeight="1">
      <c r="A839" s="234"/>
      <c r="B839" s="234"/>
      <c r="C839" s="234"/>
      <c r="D839" s="234"/>
      <c r="E839" s="234"/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4"/>
      <c r="Z839" s="234"/>
    </row>
    <row r="840" ht="13.5" customHeight="1">
      <c r="A840" s="234"/>
      <c r="B840" s="234"/>
      <c r="C840" s="234"/>
      <c r="D840" s="234"/>
      <c r="E840" s="234"/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4"/>
      <c r="Z840" s="234"/>
    </row>
    <row r="841" ht="13.5" customHeight="1">
      <c r="A841" s="234"/>
      <c r="B841" s="234"/>
      <c r="C841" s="234"/>
      <c r="D841" s="234"/>
      <c r="E841" s="234"/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4"/>
      <c r="Z841" s="234"/>
    </row>
    <row r="842" ht="13.5" customHeight="1">
      <c r="A842" s="234"/>
      <c r="B842" s="234"/>
      <c r="C842" s="234"/>
      <c r="D842" s="234"/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4"/>
      <c r="Z842" s="234"/>
    </row>
    <row r="843" ht="13.5" customHeight="1">
      <c r="A843" s="234"/>
      <c r="B843" s="234"/>
      <c r="C843" s="234"/>
      <c r="D843" s="234"/>
      <c r="E843" s="234"/>
      <c r="F843" s="234"/>
      <c r="G843" s="234"/>
      <c r="H843" s="234"/>
      <c r="I843" s="234"/>
      <c r="J843" s="234"/>
      <c r="K843" s="234"/>
      <c r="L843" s="234"/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4"/>
      <c r="Z843" s="234"/>
    </row>
    <row r="844" ht="13.5" customHeight="1">
      <c r="A844" s="234"/>
      <c r="B844" s="234"/>
      <c r="C844" s="234"/>
      <c r="D844" s="234"/>
      <c r="E844" s="234"/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/>
      <c r="X844" s="234"/>
      <c r="Y844" s="234"/>
      <c r="Z844" s="234"/>
    </row>
    <row r="845" ht="13.5" customHeight="1">
      <c r="A845" s="234"/>
      <c r="B845" s="234"/>
      <c r="C845" s="234"/>
      <c r="D845" s="234"/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4"/>
      <c r="Z845" s="234"/>
    </row>
    <row r="846" ht="13.5" customHeight="1">
      <c r="A846" s="234"/>
      <c r="B846" s="234"/>
      <c r="C846" s="234"/>
      <c r="D846" s="234"/>
      <c r="E846" s="234"/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4"/>
      <c r="Z846" s="234"/>
    </row>
    <row r="847" ht="13.5" customHeight="1">
      <c r="A847" s="234"/>
      <c r="B847" s="234"/>
      <c r="C847" s="234"/>
      <c r="D847" s="234"/>
      <c r="E847" s="234"/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4"/>
      <c r="Z847" s="234"/>
    </row>
    <row r="848" ht="13.5" customHeight="1">
      <c r="A848" s="234"/>
      <c r="B848" s="234"/>
      <c r="C848" s="234"/>
      <c r="D848" s="234"/>
      <c r="E848" s="234"/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4"/>
      <c r="Z848" s="234"/>
    </row>
    <row r="849" ht="13.5" customHeight="1">
      <c r="A849" s="234"/>
      <c r="B849" s="234"/>
      <c r="C849" s="234"/>
      <c r="D849" s="234"/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4"/>
      <c r="Z849" s="234"/>
    </row>
    <row r="850" ht="13.5" customHeight="1">
      <c r="A850" s="234"/>
      <c r="B850" s="234"/>
      <c r="C850" s="234"/>
      <c r="D850" s="234"/>
      <c r="E850" s="234"/>
      <c r="F850" s="234"/>
      <c r="G850" s="234"/>
      <c r="H850" s="234"/>
      <c r="I850" s="234"/>
      <c r="J850" s="234"/>
      <c r="K850" s="234"/>
      <c r="L850" s="234"/>
      <c r="M850" s="234"/>
      <c r="N850" s="234"/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4"/>
      <c r="Z850" s="234"/>
    </row>
    <row r="851" ht="13.5" customHeight="1">
      <c r="A851" s="234"/>
      <c r="B851" s="234"/>
      <c r="C851" s="234"/>
      <c r="D851" s="234"/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4"/>
      <c r="Z851" s="234"/>
    </row>
    <row r="852" ht="13.5" customHeight="1">
      <c r="A852" s="234"/>
      <c r="B852" s="234"/>
      <c r="C852" s="234"/>
      <c r="D852" s="234"/>
      <c r="E852" s="234"/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4"/>
      <c r="Z852" s="234"/>
    </row>
    <row r="853" ht="13.5" customHeight="1">
      <c r="A853" s="234"/>
      <c r="B853" s="234"/>
      <c r="C853" s="234"/>
      <c r="D853" s="234"/>
      <c r="E853" s="234"/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4"/>
      <c r="Z853" s="234"/>
    </row>
    <row r="854" ht="13.5" customHeight="1">
      <c r="A854" s="234"/>
      <c r="B854" s="234"/>
      <c r="C854" s="234"/>
      <c r="D854" s="234"/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4"/>
      <c r="Z854" s="234"/>
    </row>
    <row r="855" ht="13.5" customHeight="1">
      <c r="A855" s="234"/>
      <c r="B855" s="234"/>
      <c r="C855" s="234"/>
      <c r="D855" s="234"/>
      <c r="E855" s="234"/>
      <c r="F855" s="234"/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4"/>
      <c r="Z855" s="234"/>
    </row>
    <row r="856" ht="13.5" customHeight="1">
      <c r="A856" s="234"/>
      <c r="B856" s="234"/>
      <c r="C856" s="234"/>
      <c r="D856" s="234"/>
      <c r="E856" s="234"/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/>
      <c r="X856" s="234"/>
      <c r="Y856" s="234"/>
      <c r="Z856" s="234"/>
    </row>
    <row r="857" ht="13.5" customHeight="1">
      <c r="A857" s="234"/>
      <c r="B857" s="234"/>
      <c r="C857" s="234"/>
      <c r="D857" s="234"/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4"/>
      <c r="Z857" s="234"/>
    </row>
    <row r="858" ht="13.5" customHeight="1">
      <c r="A858" s="234"/>
      <c r="B858" s="234"/>
      <c r="C858" s="234"/>
      <c r="D858" s="234"/>
      <c r="E858" s="234"/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4"/>
      <c r="Z858" s="234"/>
    </row>
    <row r="859" ht="13.5" customHeight="1">
      <c r="A859" s="234"/>
      <c r="B859" s="234"/>
      <c r="C859" s="234"/>
      <c r="D859" s="234"/>
      <c r="E859" s="234"/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4"/>
      <c r="Z859" s="234"/>
    </row>
    <row r="860" ht="13.5" customHeight="1">
      <c r="A860" s="234"/>
      <c r="B860" s="234"/>
      <c r="C860" s="234"/>
      <c r="D860" s="234"/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4"/>
      <c r="Z860" s="234"/>
    </row>
    <row r="861" ht="13.5" customHeight="1">
      <c r="A861" s="234"/>
      <c r="B861" s="234"/>
      <c r="C861" s="234"/>
      <c r="D861" s="234"/>
      <c r="E861" s="234"/>
      <c r="F861" s="234"/>
      <c r="G861" s="234"/>
      <c r="H861" s="234"/>
      <c r="I861" s="234"/>
      <c r="J861" s="234"/>
      <c r="K861" s="234"/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4"/>
      <c r="Z861" s="234"/>
    </row>
    <row r="862" ht="13.5" customHeight="1">
      <c r="A862" s="234"/>
      <c r="B862" s="234"/>
      <c r="C862" s="234"/>
      <c r="D862" s="234"/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4"/>
      <c r="Z862" s="234"/>
    </row>
    <row r="863" ht="13.5" customHeight="1">
      <c r="A863" s="234"/>
      <c r="B863" s="234"/>
      <c r="C863" s="234"/>
      <c r="D863" s="234"/>
      <c r="E863" s="234"/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4"/>
      <c r="Z863" s="234"/>
    </row>
    <row r="864" ht="13.5" customHeight="1">
      <c r="A864" s="234"/>
      <c r="B864" s="234"/>
      <c r="C864" s="234"/>
      <c r="D864" s="234"/>
      <c r="E864" s="234"/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4"/>
      <c r="Z864" s="234"/>
    </row>
    <row r="865" ht="13.5" customHeight="1">
      <c r="A865" s="234"/>
      <c r="B865" s="234"/>
      <c r="C865" s="234"/>
      <c r="D865" s="234"/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4"/>
      <c r="Z865" s="234"/>
    </row>
    <row r="866" ht="13.5" customHeight="1">
      <c r="A866" s="234"/>
      <c r="B866" s="234"/>
      <c r="C866" s="234"/>
      <c r="D866" s="234"/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4"/>
      <c r="Z866" s="234"/>
    </row>
    <row r="867" ht="13.5" customHeight="1">
      <c r="A867" s="234"/>
      <c r="B867" s="234"/>
      <c r="C867" s="234"/>
      <c r="D867" s="234"/>
      <c r="E867" s="234"/>
      <c r="F867" s="234"/>
      <c r="G867" s="234"/>
      <c r="H867" s="234"/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4"/>
      <c r="Z867" s="234"/>
    </row>
    <row r="868" ht="13.5" customHeight="1">
      <c r="A868" s="234"/>
      <c r="B868" s="234"/>
      <c r="C868" s="234"/>
      <c r="D868" s="234"/>
      <c r="E868" s="234"/>
      <c r="F868" s="234"/>
      <c r="G868" s="234"/>
      <c r="H868" s="234"/>
      <c r="I868" s="234"/>
      <c r="J868" s="234"/>
      <c r="K868" s="234"/>
      <c r="L868" s="234"/>
      <c r="M868" s="234"/>
      <c r="N868" s="234"/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4"/>
      <c r="Z868" s="234"/>
    </row>
    <row r="869" ht="13.5" customHeight="1">
      <c r="A869" s="234"/>
      <c r="B869" s="234"/>
      <c r="C869" s="234"/>
      <c r="D869" s="234"/>
      <c r="E869" s="234"/>
      <c r="F869" s="234"/>
      <c r="G869" s="234"/>
      <c r="H869" s="234"/>
      <c r="I869" s="234"/>
      <c r="J869" s="234"/>
      <c r="K869" s="234"/>
      <c r="L869" s="234"/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4"/>
      <c r="Z869" s="234"/>
    </row>
    <row r="870" ht="13.5" customHeight="1">
      <c r="A870" s="234"/>
      <c r="B870" s="234"/>
      <c r="C870" s="234"/>
      <c r="D870" s="234"/>
      <c r="E870" s="234"/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/>
      <c r="X870" s="234"/>
      <c r="Y870" s="234"/>
      <c r="Z870" s="234"/>
    </row>
    <row r="871" ht="13.5" customHeight="1">
      <c r="A871" s="234"/>
      <c r="B871" s="234"/>
      <c r="C871" s="234"/>
      <c r="D871" s="234"/>
      <c r="E871" s="234"/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/>
      <c r="U871" s="234"/>
      <c r="V871" s="234"/>
      <c r="W871" s="234"/>
      <c r="X871" s="234"/>
      <c r="Y871" s="234"/>
      <c r="Z871" s="234"/>
    </row>
    <row r="872" ht="13.5" customHeight="1">
      <c r="A872" s="234"/>
      <c r="B872" s="234"/>
      <c r="C872" s="234"/>
      <c r="D872" s="234"/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4"/>
      <c r="Z872" s="234"/>
    </row>
    <row r="873" ht="13.5" customHeight="1">
      <c r="A873" s="234"/>
      <c r="B873" s="234"/>
      <c r="C873" s="234"/>
      <c r="D873" s="234"/>
      <c r="E873" s="234"/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/>
      <c r="U873" s="234"/>
      <c r="V873" s="234"/>
      <c r="W873" s="234"/>
      <c r="X873" s="234"/>
      <c r="Y873" s="234"/>
      <c r="Z873" s="234"/>
    </row>
    <row r="874" ht="13.5" customHeight="1">
      <c r="A874" s="234"/>
      <c r="B874" s="234"/>
      <c r="C874" s="234"/>
      <c r="D874" s="234"/>
      <c r="E874" s="234"/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4"/>
      <c r="Z874" s="234"/>
    </row>
    <row r="875" ht="13.5" customHeight="1">
      <c r="A875" s="234"/>
      <c r="B875" s="234"/>
      <c r="C875" s="234"/>
      <c r="D875" s="234"/>
      <c r="E875" s="234"/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4"/>
      <c r="Z875" s="234"/>
    </row>
    <row r="876" ht="13.5" customHeight="1">
      <c r="A876" s="234"/>
      <c r="B876" s="234"/>
      <c r="C876" s="234"/>
      <c r="D876" s="234"/>
      <c r="E876" s="234"/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4"/>
      <c r="Z876" s="234"/>
    </row>
    <row r="877" ht="13.5" customHeight="1">
      <c r="A877" s="234"/>
      <c r="B877" s="234"/>
      <c r="C877" s="234"/>
      <c r="D877" s="234"/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4"/>
      <c r="Z877" s="234"/>
    </row>
    <row r="878" ht="13.5" customHeight="1">
      <c r="A878" s="234"/>
      <c r="B878" s="234"/>
      <c r="C878" s="234"/>
      <c r="D878" s="234"/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4"/>
      <c r="Z878" s="234"/>
    </row>
    <row r="879" ht="13.5" customHeight="1">
      <c r="A879" s="234"/>
      <c r="B879" s="234"/>
      <c r="C879" s="234"/>
      <c r="D879" s="234"/>
      <c r="E879" s="234"/>
      <c r="F879" s="234"/>
      <c r="G879" s="234"/>
      <c r="H879" s="234"/>
      <c r="I879" s="234"/>
      <c r="J879" s="234"/>
      <c r="K879" s="234"/>
      <c r="L879" s="234"/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4"/>
      <c r="Z879" s="234"/>
    </row>
    <row r="880" ht="13.5" customHeight="1">
      <c r="A880" s="234"/>
      <c r="B880" s="234"/>
      <c r="C880" s="234"/>
      <c r="D880" s="234"/>
      <c r="E880" s="234"/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/>
      <c r="X880" s="234"/>
      <c r="Y880" s="234"/>
      <c r="Z880" s="234"/>
    </row>
    <row r="881" ht="13.5" customHeight="1">
      <c r="A881" s="234"/>
      <c r="B881" s="234"/>
      <c r="C881" s="234"/>
      <c r="D881" s="234"/>
      <c r="E881" s="234"/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/>
      <c r="U881" s="234"/>
      <c r="V881" s="234"/>
      <c r="W881" s="234"/>
      <c r="X881" s="234"/>
      <c r="Y881" s="234"/>
      <c r="Z881" s="234"/>
    </row>
    <row r="882" ht="13.5" customHeight="1">
      <c r="A882" s="234"/>
      <c r="B882" s="234"/>
      <c r="C882" s="234"/>
      <c r="D882" s="234"/>
      <c r="E882" s="234"/>
      <c r="F882" s="234"/>
      <c r="G882" s="234"/>
      <c r="H882" s="234"/>
      <c r="I882" s="234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/>
      <c r="T882" s="234"/>
      <c r="U882" s="234"/>
      <c r="V882" s="234"/>
      <c r="W882" s="234"/>
      <c r="X882" s="234"/>
      <c r="Y882" s="234"/>
      <c r="Z882" s="234"/>
    </row>
    <row r="883" ht="13.5" customHeight="1">
      <c r="A883" s="234"/>
      <c r="B883" s="234"/>
      <c r="C883" s="234"/>
      <c r="D883" s="234"/>
      <c r="E883" s="234"/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/>
      <c r="Y883" s="234"/>
      <c r="Z883" s="234"/>
    </row>
    <row r="884" ht="13.5" customHeight="1">
      <c r="A884" s="234"/>
      <c r="B884" s="234"/>
      <c r="C884" s="234"/>
      <c r="D884" s="234"/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4"/>
      <c r="Z884" s="234"/>
    </row>
    <row r="885" ht="13.5" customHeight="1">
      <c r="A885" s="234"/>
      <c r="B885" s="234"/>
      <c r="C885" s="234"/>
      <c r="D885" s="234"/>
      <c r="E885" s="234"/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4"/>
      <c r="Z885" s="234"/>
    </row>
    <row r="886" ht="13.5" customHeight="1">
      <c r="A886" s="234"/>
      <c r="B886" s="234"/>
      <c r="C886" s="234"/>
      <c r="D886" s="234"/>
      <c r="E886" s="234"/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4"/>
      <c r="Z886" s="234"/>
    </row>
    <row r="887" ht="13.5" customHeight="1">
      <c r="A887" s="234"/>
      <c r="B887" s="234"/>
      <c r="C887" s="234"/>
      <c r="D887" s="234"/>
      <c r="E887" s="234"/>
      <c r="F887" s="234"/>
      <c r="G887" s="234"/>
      <c r="H887" s="234"/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/>
      <c r="W887" s="234"/>
      <c r="X887" s="234"/>
      <c r="Y887" s="234"/>
      <c r="Z887" s="234"/>
    </row>
    <row r="888" ht="13.5" customHeight="1">
      <c r="A888" s="234"/>
      <c r="B888" s="234"/>
      <c r="C888" s="234"/>
      <c r="D888" s="234"/>
      <c r="E888" s="234"/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4"/>
      <c r="Z888" s="234"/>
    </row>
    <row r="889" ht="13.5" customHeight="1">
      <c r="A889" s="234"/>
      <c r="B889" s="234"/>
      <c r="C889" s="234"/>
      <c r="D889" s="234"/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4"/>
      <c r="Z889" s="234"/>
    </row>
    <row r="890" ht="13.5" customHeight="1">
      <c r="A890" s="234"/>
      <c r="B890" s="234"/>
      <c r="C890" s="234"/>
      <c r="D890" s="234"/>
      <c r="E890" s="234"/>
      <c r="F890" s="234"/>
      <c r="G890" s="234"/>
      <c r="H890" s="234"/>
      <c r="I890" s="234"/>
      <c r="J890" s="234"/>
      <c r="K890" s="234"/>
      <c r="L890" s="234"/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4"/>
      <c r="Z890" s="234"/>
    </row>
    <row r="891" ht="13.5" customHeight="1">
      <c r="A891" s="234"/>
      <c r="B891" s="234"/>
      <c r="C891" s="234"/>
      <c r="D891" s="234"/>
      <c r="E891" s="234"/>
      <c r="F891" s="234"/>
      <c r="G891" s="234"/>
      <c r="H891" s="234"/>
      <c r="I891" s="234"/>
      <c r="J891" s="234"/>
      <c r="K891" s="234"/>
      <c r="L891" s="234"/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4"/>
      <c r="Z891" s="234"/>
    </row>
    <row r="892" ht="13.5" customHeight="1">
      <c r="A892" s="234"/>
      <c r="B892" s="234"/>
      <c r="C892" s="234"/>
      <c r="D892" s="234"/>
      <c r="E892" s="234"/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/>
      <c r="X892" s="234"/>
      <c r="Y892" s="234"/>
      <c r="Z892" s="234"/>
    </row>
    <row r="893" ht="13.5" customHeight="1">
      <c r="A893" s="234"/>
      <c r="B893" s="234"/>
      <c r="C893" s="234"/>
      <c r="D893" s="234"/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4"/>
      <c r="Z893" s="234"/>
    </row>
    <row r="894" ht="13.5" customHeight="1">
      <c r="A894" s="234"/>
      <c r="B894" s="234"/>
      <c r="C894" s="234"/>
      <c r="D894" s="234"/>
      <c r="E894" s="234"/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4"/>
      <c r="Z894" s="234"/>
    </row>
    <row r="895" ht="13.5" customHeight="1">
      <c r="A895" s="234"/>
      <c r="B895" s="234"/>
      <c r="C895" s="234"/>
      <c r="D895" s="234"/>
      <c r="E895" s="234"/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4"/>
      <c r="Z895" s="234"/>
    </row>
    <row r="896" ht="13.5" customHeight="1">
      <c r="A896" s="234"/>
      <c r="B896" s="234"/>
      <c r="C896" s="234"/>
      <c r="D896" s="234"/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4"/>
      <c r="Z896" s="234"/>
    </row>
    <row r="897" ht="13.5" customHeight="1">
      <c r="A897" s="234"/>
      <c r="B897" s="234"/>
      <c r="C897" s="234"/>
      <c r="D897" s="234"/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4"/>
      <c r="Z897" s="234"/>
    </row>
    <row r="898" ht="13.5" customHeight="1">
      <c r="A898" s="234"/>
      <c r="B898" s="234"/>
      <c r="C898" s="234"/>
      <c r="D898" s="234"/>
      <c r="E898" s="234"/>
      <c r="F898" s="234"/>
      <c r="G898" s="234"/>
      <c r="H898" s="234"/>
      <c r="I898" s="234"/>
      <c r="J898" s="234"/>
      <c r="K898" s="234"/>
      <c r="L898" s="234"/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4"/>
      <c r="Z898" s="234"/>
    </row>
    <row r="899" ht="13.5" customHeight="1">
      <c r="A899" s="234"/>
      <c r="B899" s="234"/>
      <c r="C899" s="234"/>
      <c r="D899" s="234"/>
      <c r="E899" s="234"/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/>
      <c r="X899" s="234"/>
      <c r="Y899" s="234"/>
      <c r="Z899" s="234"/>
    </row>
    <row r="900" ht="13.5" customHeight="1">
      <c r="A900" s="234"/>
      <c r="B900" s="234"/>
      <c r="C900" s="234"/>
      <c r="D900" s="234"/>
      <c r="E900" s="234"/>
      <c r="F900" s="234"/>
      <c r="G900" s="234"/>
      <c r="H900" s="234"/>
      <c r="I900" s="234"/>
      <c r="J900" s="234"/>
      <c r="K900" s="234"/>
      <c r="L900" s="234"/>
      <c r="M900" s="234"/>
      <c r="N900" s="234"/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4"/>
      <c r="Z900" s="234"/>
    </row>
    <row r="901" ht="13.5" customHeight="1">
      <c r="A901" s="234"/>
      <c r="B901" s="234"/>
      <c r="C901" s="234"/>
      <c r="D901" s="234"/>
      <c r="E901" s="234"/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/>
      <c r="U901" s="234"/>
      <c r="V901" s="234"/>
      <c r="W901" s="234"/>
      <c r="X901" s="234"/>
      <c r="Y901" s="234"/>
      <c r="Z901" s="234"/>
    </row>
    <row r="902" ht="13.5" customHeight="1">
      <c r="A902" s="234"/>
      <c r="B902" s="234"/>
      <c r="C902" s="234"/>
      <c r="D902" s="234"/>
      <c r="E902" s="234"/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/>
      <c r="U902" s="234"/>
      <c r="V902" s="234"/>
      <c r="W902" s="234"/>
      <c r="X902" s="234"/>
      <c r="Y902" s="234"/>
      <c r="Z902" s="234"/>
    </row>
    <row r="903" ht="13.5" customHeight="1">
      <c r="A903" s="234"/>
      <c r="B903" s="234"/>
      <c r="C903" s="234"/>
      <c r="D903" s="234"/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4"/>
      <c r="Z903" s="234"/>
    </row>
    <row r="904" ht="13.5" customHeight="1">
      <c r="A904" s="234"/>
      <c r="B904" s="234"/>
      <c r="C904" s="234"/>
      <c r="D904" s="234"/>
      <c r="E904" s="234"/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4"/>
      <c r="Z904" s="234"/>
    </row>
    <row r="905" ht="13.5" customHeight="1">
      <c r="A905" s="234"/>
      <c r="B905" s="234"/>
      <c r="C905" s="234"/>
      <c r="D905" s="234"/>
      <c r="E905" s="234"/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4"/>
      <c r="Z905" s="234"/>
    </row>
    <row r="906" ht="13.5" customHeight="1">
      <c r="A906" s="234"/>
      <c r="B906" s="234"/>
      <c r="C906" s="234"/>
      <c r="D906" s="234"/>
      <c r="E906" s="234"/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4"/>
      <c r="Z906" s="234"/>
    </row>
    <row r="907" ht="13.5" customHeight="1">
      <c r="A907" s="234"/>
      <c r="B907" s="234"/>
      <c r="C907" s="234"/>
      <c r="D907" s="234"/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4"/>
      <c r="Z907" s="234"/>
    </row>
    <row r="908" ht="13.5" customHeight="1">
      <c r="A908" s="234"/>
      <c r="B908" s="234"/>
      <c r="C908" s="234"/>
      <c r="D908" s="234"/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4"/>
      <c r="Z908" s="234"/>
    </row>
    <row r="909" ht="13.5" customHeight="1">
      <c r="A909" s="234"/>
      <c r="B909" s="234"/>
      <c r="C909" s="234"/>
      <c r="D909" s="234"/>
      <c r="E909" s="234"/>
      <c r="F909" s="234"/>
      <c r="G909" s="234"/>
      <c r="H909" s="234"/>
      <c r="I909" s="234"/>
      <c r="J909" s="234"/>
      <c r="K909" s="234"/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4"/>
      <c r="Z909" s="234"/>
    </row>
    <row r="910" ht="13.5" customHeight="1">
      <c r="A910" s="234"/>
      <c r="B910" s="234"/>
      <c r="C910" s="234"/>
      <c r="D910" s="234"/>
      <c r="E910" s="234"/>
      <c r="F910" s="234"/>
      <c r="G910" s="234"/>
      <c r="H910" s="234"/>
      <c r="I910" s="234"/>
      <c r="J910" s="234"/>
      <c r="K910" s="234"/>
      <c r="L910" s="234"/>
      <c r="M910" s="234"/>
      <c r="N910" s="234"/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4"/>
      <c r="Z910" s="234"/>
    </row>
    <row r="911" ht="13.5" customHeight="1">
      <c r="A911" s="234"/>
      <c r="B911" s="234"/>
      <c r="C911" s="234"/>
      <c r="D911" s="234"/>
      <c r="E911" s="234"/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/>
      <c r="U911" s="234"/>
      <c r="V911" s="234"/>
      <c r="W911" s="234"/>
      <c r="X911" s="234"/>
      <c r="Y911" s="234"/>
      <c r="Z911" s="234"/>
    </row>
    <row r="912" ht="13.5" customHeight="1">
      <c r="A912" s="234"/>
      <c r="B912" s="234"/>
      <c r="C912" s="234"/>
      <c r="D912" s="234"/>
      <c r="E912" s="234"/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/>
      <c r="U912" s="234"/>
      <c r="V912" s="234"/>
      <c r="W912" s="234"/>
      <c r="X912" s="234"/>
      <c r="Y912" s="234"/>
      <c r="Z912" s="234"/>
    </row>
    <row r="913" ht="13.5" customHeight="1">
      <c r="A913" s="234"/>
      <c r="B913" s="234"/>
      <c r="C913" s="234"/>
      <c r="D913" s="234"/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4"/>
      <c r="Z913" s="234"/>
    </row>
    <row r="914" ht="13.5" customHeight="1">
      <c r="A914" s="234"/>
      <c r="B914" s="234"/>
      <c r="C914" s="234"/>
      <c r="D914" s="234"/>
      <c r="E914" s="234"/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4"/>
      <c r="Z914" s="234"/>
    </row>
    <row r="915" ht="13.5" customHeight="1">
      <c r="A915" s="234"/>
      <c r="B915" s="234"/>
      <c r="C915" s="234"/>
      <c r="D915" s="234"/>
      <c r="E915" s="234"/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4"/>
      <c r="Z915" s="234"/>
    </row>
    <row r="916" ht="13.5" customHeight="1">
      <c r="A916" s="234"/>
      <c r="B916" s="234"/>
      <c r="C916" s="234"/>
      <c r="D916" s="234"/>
      <c r="E916" s="234"/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4"/>
      <c r="Z916" s="234"/>
    </row>
    <row r="917" ht="13.5" customHeight="1">
      <c r="A917" s="234"/>
      <c r="B917" s="234"/>
      <c r="C917" s="234"/>
      <c r="D917" s="234"/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4"/>
      <c r="Z917" s="234"/>
    </row>
    <row r="918" ht="13.5" customHeight="1">
      <c r="A918" s="234"/>
      <c r="B918" s="234"/>
      <c r="C918" s="234"/>
      <c r="D918" s="234"/>
      <c r="E918" s="234"/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4"/>
      <c r="Z918" s="234"/>
    </row>
    <row r="919" ht="13.5" customHeight="1">
      <c r="A919" s="234"/>
      <c r="B919" s="234"/>
      <c r="C919" s="234"/>
      <c r="D919" s="234"/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4"/>
      <c r="Z919" s="234"/>
    </row>
    <row r="920" ht="13.5" customHeight="1">
      <c r="A920" s="234"/>
      <c r="B920" s="234"/>
      <c r="C920" s="234"/>
      <c r="D920" s="234"/>
      <c r="E920" s="234"/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4"/>
      <c r="Z920" s="234"/>
    </row>
    <row r="921" ht="13.5" customHeight="1">
      <c r="A921" s="234"/>
      <c r="B921" s="234"/>
      <c r="C921" s="234"/>
      <c r="D921" s="234"/>
      <c r="E921" s="234"/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4"/>
      <c r="Z921" s="234"/>
    </row>
    <row r="922" ht="13.5" customHeight="1">
      <c r="A922" s="234"/>
      <c r="B922" s="234"/>
      <c r="C922" s="234"/>
      <c r="D922" s="234"/>
      <c r="E922" s="234"/>
      <c r="F922" s="234"/>
      <c r="G922" s="234"/>
      <c r="H922" s="234"/>
      <c r="I922" s="234"/>
      <c r="J922" s="234"/>
      <c r="K922" s="234"/>
      <c r="L922" s="234"/>
      <c r="M922" s="234"/>
      <c r="N922" s="234"/>
      <c r="O922" s="234"/>
      <c r="P922" s="234"/>
      <c r="Q922" s="234"/>
      <c r="R922" s="234"/>
      <c r="S922" s="234"/>
      <c r="T922" s="234"/>
      <c r="U922" s="234"/>
      <c r="V922" s="234"/>
      <c r="W922" s="234"/>
      <c r="X922" s="234"/>
      <c r="Y922" s="234"/>
      <c r="Z922" s="234"/>
    </row>
    <row r="923" ht="13.5" customHeight="1">
      <c r="A923" s="234"/>
      <c r="B923" s="234"/>
      <c r="C923" s="234"/>
      <c r="D923" s="234"/>
      <c r="E923" s="234"/>
      <c r="F923" s="234"/>
      <c r="G923" s="234"/>
      <c r="H923" s="234"/>
      <c r="I923" s="234"/>
      <c r="J923" s="234"/>
      <c r="K923" s="234"/>
      <c r="L923" s="234"/>
      <c r="M923" s="234"/>
      <c r="N923" s="234"/>
      <c r="O923" s="234"/>
      <c r="P923" s="234"/>
      <c r="Q923" s="234"/>
      <c r="R923" s="234"/>
      <c r="S923" s="234"/>
      <c r="T923" s="234"/>
      <c r="U923" s="234"/>
      <c r="V923" s="234"/>
      <c r="W923" s="234"/>
      <c r="X923" s="234"/>
      <c r="Y923" s="234"/>
      <c r="Z923" s="234"/>
    </row>
    <row r="924" ht="13.5" customHeight="1">
      <c r="A924" s="234"/>
      <c r="B924" s="234"/>
      <c r="C924" s="234"/>
      <c r="D924" s="234"/>
      <c r="E924" s="234"/>
      <c r="F924" s="234"/>
      <c r="G924" s="234"/>
      <c r="H924" s="234"/>
      <c r="I924" s="234"/>
      <c r="J924" s="234"/>
      <c r="K924" s="234"/>
      <c r="L924" s="234"/>
      <c r="M924" s="234"/>
      <c r="N924" s="234"/>
      <c r="O924" s="234"/>
      <c r="P924" s="234"/>
      <c r="Q924" s="234"/>
      <c r="R924" s="234"/>
      <c r="S924" s="234"/>
      <c r="T924" s="234"/>
      <c r="U924" s="234"/>
      <c r="V924" s="234"/>
      <c r="W924" s="234"/>
      <c r="X924" s="234"/>
      <c r="Y924" s="234"/>
      <c r="Z924" s="234"/>
    </row>
    <row r="925" ht="13.5" customHeight="1">
      <c r="A925" s="234"/>
      <c r="B925" s="234"/>
      <c r="C925" s="234"/>
      <c r="D925" s="234"/>
      <c r="E925" s="234"/>
      <c r="F925" s="234"/>
      <c r="G925" s="234"/>
      <c r="H925" s="234"/>
      <c r="I925" s="234"/>
      <c r="J925" s="234"/>
      <c r="K925" s="234"/>
      <c r="L925" s="234"/>
      <c r="M925" s="234"/>
      <c r="N925" s="234"/>
      <c r="O925" s="234"/>
      <c r="P925" s="234"/>
      <c r="Q925" s="234"/>
      <c r="R925" s="234"/>
      <c r="S925" s="234"/>
      <c r="T925" s="234"/>
      <c r="U925" s="234"/>
      <c r="V925" s="234"/>
      <c r="W925" s="234"/>
      <c r="X925" s="234"/>
      <c r="Y925" s="234"/>
      <c r="Z925" s="234"/>
    </row>
    <row r="926" ht="13.5" customHeight="1">
      <c r="A926" s="234"/>
      <c r="B926" s="234"/>
      <c r="C926" s="234"/>
      <c r="D926" s="234"/>
      <c r="E926" s="234"/>
      <c r="F926" s="234"/>
      <c r="G926" s="234"/>
      <c r="H926" s="234"/>
      <c r="I926" s="234"/>
      <c r="J926" s="234"/>
      <c r="K926" s="234"/>
      <c r="L926" s="234"/>
      <c r="M926" s="234"/>
      <c r="N926" s="234"/>
      <c r="O926" s="234"/>
      <c r="P926" s="234"/>
      <c r="Q926" s="234"/>
      <c r="R926" s="234"/>
      <c r="S926" s="234"/>
      <c r="T926" s="234"/>
      <c r="U926" s="234"/>
      <c r="V926" s="234"/>
      <c r="W926" s="234"/>
      <c r="X926" s="234"/>
      <c r="Y926" s="234"/>
      <c r="Z926" s="234"/>
    </row>
    <row r="927" ht="13.5" customHeight="1">
      <c r="A927" s="234"/>
      <c r="B927" s="234"/>
      <c r="C927" s="234"/>
      <c r="D927" s="234"/>
      <c r="E927" s="234"/>
      <c r="F927" s="234"/>
      <c r="G927" s="234"/>
      <c r="H927" s="234"/>
      <c r="I927" s="234"/>
      <c r="J927" s="234"/>
      <c r="K927" s="234"/>
      <c r="L927" s="234"/>
      <c r="M927" s="234"/>
      <c r="N927" s="234"/>
      <c r="O927" s="234"/>
      <c r="P927" s="234"/>
      <c r="Q927" s="234"/>
      <c r="R927" s="234"/>
      <c r="S927" s="234"/>
      <c r="T927" s="234"/>
      <c r="U927" s="234"/>
      <c r="V927" s="234"/>
      <c r="W927" s="234"/>
      <c r="X927" s="234"/>
      <c r="Y927" s="234"/>
      <c r="Z927" s="234"/>
    </row>
    <row r="928" ht="13.5" customHeight="1">
      <c r="A928" s="234"/>
      <c r="B928" s="234"/>
      <c r="C928" s="234"/>
      <c r="D928" s="234"/>
      <c r="E928" s="234"/>
      <c r="F928" s="234"/>
      <c r="G928" s="234"/>
      <c r="H928" s="234"/>
      <c r="I928" s="234"/>
      <c r="J928" s="234"/>
      <c r="K928" s="234"/>
      <c r="L928" s="234"/>
      <c r="M928" s="234"/>
      <c r="N928" s="234"/>
      <c r="O928" s="234"/>
      <c r="P928" s="234"/>
      <c r="Q928" s="234"/>
      <c r="R928" s="234"/>
      <c r="S928" s="234"/>
      <c r="T928" s="234"/>
      <c r="U928" s="234"/>
      <c r="V928" s="234"/>
      <c r="W928" s="234"/>
      <c r="X928" s="234"/>
      <c r="Y928" s="234"/>
      <c r="Z928" s="234"/>
    </row>
    <row r="929" ht="13.5" customHeight="1">
      <c r="A929" s="234"/>
      <c r="B929" s="234"/>
      <c r="C929" s="234"/>
      <c r="D929" s="234"/>
      <c r="E929" s="234"/>
      <c r="F929" s="234"/>
      <c r="G929" s="234"/>
      <c r="H929" s="234"/>
      <c r="I929" s="234"/>
      <c r="J929" s="234"/>
      <c r="K929" s="234"/>
      <c r="L929" s="234"/>
      <c r="M929" s="234"/>
      <c r="N929" s="234"/>
      <c r="O929" s="234"/>
      <c r="P929" s="234"/>
      <c r="Q929" s="234"/>
      <c r="R929" s="234"/>
      <c r="S929" s="234"/>
      <c r="T929" s="234"/>
      <c r="U929" s="234"/>
      <c r="V929" s="234"/>
      <c r="W929" s="234"/>
      <c r="X929" s="234"/>
      <c r="Y929" s="234"/>
      <c r="Z929" s="234"/>
    </row>
    <row r="930" ht="13.5" customHeight="1">
      <c r="A930" s="234"/>
      <c r="B930" s="234"/>
      <c r="C930" s="234"/>
      <c r="D930" s="234"/>
      <c r="E930" s="234"/>
      <c r="F930" s="234"/>
      <c r="G930" s="234"/>
      <c r="H930" s="234"/>
      <c r="I930" s="234"/>
      <c r="J930" s="234"/>
      <c r="K930" s="234"/>
      <c r="L930" s="234"/>
      <c r="M930" s="234"/>
      <c r="N930" s="234"/>
      <c r="O930" s="234"/>
      <c r="P930" s="234"/>
      <c r="Q930" s="234"/>
      <c r="R930" s="234"/>
      <c r="S930" s="234"/>
      <c r="T930" s="234"/>
      <c r="U930" s="234"/>
      <c r="V930" s="234"/>
      <c r="W930" s="234"/>
      <c r="X930" s="234"/>
      <c r="Y930" s="234"/>
      <c r="Z930" s="234"/>
    </row>
    <row r="931" ht="13.5" customHeight="1">
      <c r="A931" s="234"/>
      <c r="B931" s="234"/>
      <c r="C931" s="234"/>
      <c r="D931" s="234"/>
      <c r="E931" s="234"/>
      <c r="F931" s="234"/>
      <c r="G931" s="234"/>
      <c r="H931" s="234"/>
      <c r="I931" s="234"/>
      <c r="J931" s="234"/>
      <c r="K931" s="234"/>
      <c r="L931" s="234"/>
      <c r="M931" s="234"/>
      <c r="N931" s="234"/>
      <c r="O931" s="234"/>
      <c r="P931" s="234"/>
      <c r="Q931" s="234"/>
      <c r="R931" s="234"/>
      <c r="S931" s="234"/>
      <c r="T931" s="234"/>
      <c r="U931" s="234"/>
      <c r="V931" s="234"/>
      <c r="W931" s="234"/>
      <c r="X931" s="234"/>
      <c r="Y931" s="234"/>
      <c r="Z931" s="234"/>
    </row>
    <row r="932" ht="13.5" customHeight="1">
      <c r="A932" s="234"/>
      <c r="B932" s="234"/>
      <c r="C932" s="234"/>
      <c r="D932" s="234"/>
      <c r="E932" s="234"/>
      <c r="F932" s="234"/>
      <c r="G932" s="234"/>
      <c r="H932" s="234"/>
      <c r="I932" s="234"/>
      <c r="J932" s="234"/>
      <c r="K932" s="234"/>
      <c r="L932" s="234"/>
      <c r="M932" s="234"/>
      <c r="N932" s="234"/>
      <c r="O932" s="234"/>
      <c r="P932" s="234"/>
      <c r="Q932" s="234"/>
      <c r="R932" s="234"/>
      <c r="S932" s="234"/>
      <c r="T932" s="234"/>
      <c r="U932" s="234"/>
      <c r="V932" s="234"/>
      <c r="W932" s="234"/>
      <c r="X932" s="234"/>
      <c r="Y932" s="234"/>
      <c r="Z932" s="234"/>
    </row>
    <row r="933" ht="13.5" customHeight="1">
      <c r="A933" s="234"/>
      <c r="B933" s="234"/>
      <c r="C933" s="234"/>
      <c r="D933" s="234"/>
      <c r="E933" s="234"/>
      <c r="F933" s="234"/>
      <c r="G933" s="234"/>
      <c r="H933" s="234"/>
      <c r="I933" s="234"/>
      <c r="J933" s="234"/>
      <c r="K933" s="234"/>
      <c r="L933" s="234"/>
      <c r="M933" s="234"/>
      <c r="N933" s="234"/>
      <c r="O933" s="234"/>
      <c r="P933" s="234"/>
      <c r="Q933" s="234"/>
      <c r="R933" s="234"/>
      <c r="S933" s="234"/>
      <c r="T933" s="234"/>
      <c r="U933" s="234"/>
      <c r="V933" s="234"/>
      <c r="W933" s="234"/>
      <c r="X933" s="234"/>
      <c r="Y933" s="234"/>
      <c r="Z933" s="234"/>
    </row>
    <row r="934" ht="13.5" customHeight="1">
      <c r="A934" s="234"/>
      <c r="B934" s="234"/>
      <c r="C934" s="234"/>
      <c r="D934" s="234"/>
      <c r="E934" s="234"/>
      <c r="F934" s="234"/>
      <c r="G934" s="234"/>
      <c r="H934" s="234"/>
      <c r="I934" s="234"/>
      <c r="J934" s="234"/>
      <c r="K934" s="234"/>
      <c r="L934" s="234"/>
      <c r="M934" s="234"/>
      <c r="N934" s="234"/>
      <c r="O934" s="234"/>
      <c r="P934" s="234"/>
      <c r="Q934" s="234"/>
      <c r="R934" s="234"/>
      <c r="S934" s="234"/>
      <c r="T934" s="234"/>
      <c r="U934" s="234"/>
      <c r="V934" s="234"/>
      <c r="W934" s="234"/>
      <c r="X934" s="234"/>
      <c r="Y934" s="234"/>
      <c r="Z934" s="234"/>
    </row>
    <row r="935" ht="13.5" customHeight="1">
      <c r="A935" s="234"/>
      <c r="B935" s="234"/>
      <c r="C935" s="234"/>
      <c r="D935" s="234"/>
      <c r="E935" s="234"/>
      <c r="F935" s="234"/>
      <c r="G935" s="234"/>
      <c r="H935" s="234"/>
      <c r="I935" s="234"/>
      <c r="J935" s="234"/>
      <c r="K935" s="234"/>
      <c r="L935" s="234"/>
      <c r="M935" s="234"/>
      <c r="N935" s="234"/>
      <c r="O935" s="234"/>
      <c r="P935" s="234"/>
      <c r="Q935" s="234"/>
      <c r="R935" s="234"/>
      <c r="S935" s="234"/>
      <c r="T935" s="234"/>
      <c r="U935" s="234"/>
      <c r="V935" s="234"/>
      <c r="W935" s="234"/>
      <c r="X935" s="234"/>
      <c r="Y935" s="234"/>
      <c r="Z935" s="234"/>
    </row>
    <row r="936" ht="13.5" customHeight="1">
      <c r="A936" s="234"/>
      <c r="B936" s="234"/>
      <c r="C936" s="234"/>
      <c r="D936" s="234"/>
      <c r="E936" s="234"/>
      <c r="F936" s="234"/>
      <c r="G936" s="234"/>
      <c r="H936" s="234"/>
      <c r="I936" s="234"/>
      <c r="J936" s="234"/>
      <c r="K936" s="234"/>
      <c r="L936" s="234"/>
      <c r="M936" s="234"/>
      <c r="N936" s="234"/>
      <c r="O936" s="234"/>
      <c r="P936" s="234"/>
      <c r="Q936" s="234"/>
      <c r="R936" s="234"/>
      <c r="S936" s="234"/>
      <c r="T936" s="234"/>
      <c r="U936" s="234"/>
      <c r="V936" s="234"/>
      <c r="W936" s="234"/>
      <c r="X936" s="234"/>
      <c r="Y936" s="234"/>
      <c r="Z936" s="234"/>
    </row>
    <row r="937" ht="13.5" customHeight="1">
      <c r="A937" s="234"/>
      <c r="B937" s="234"/>
      <c r="C937" s="234"/>
      <c r="D937" s="234"/>
      <c r="E937" s="234"/>
      <c r="F937" s="234"/>
      <c r="G937" s="234"/>
      <c r="H937" s="234"/>
      <c r="I937" s="234"/>
      <c r="J937" s="234"/>
      <c r="K937" s="234"/>
      <c r="L937" s="234"/>
      <c r="M937" s="234"/>
      <c r="N937" s="234"/>
      <c r="O937" s="234"/>
      <c r="P937" s="234"/>
      <c r="Q937" s="234"/>
      <c r="R937" s="234"/>
      <c r="S937" s="234"/>
      <c r="T937" s="234"/>
      <c r="U937" s="234"/>
      <c r="V937" s="234"/>
      <c r="W937" s="234"/>
      <c r="X937" s="234"/>
      <c r="Y937" s="234"/>
      <c r="Z937" s="234"/>
    </row>
    <row r="938" ht="13.5" customHeight="1">
      <c r="A938" s="234"/>
      <c r="B938" s="234"/>
      <c r="C938" s="234"/>
      <c r="D938" s="234"/>
      <c r="E938" s="234"/>
      <c r="F938" s="234"/>
      <c r="G938" s="234"/>
      <c r="H938" s="234"/>
      <c r="I938" s="234"/>
      <c r="J938" s="234"/>
      <c r="K938" s="234"/>
      <c r="L938" s="234"/>
      <c r="M938" s="234"/>
      <c r="N938" s="234"/>
      <c r="O938" s="234"/>
      <c r="P938" s="234"/>
      <c r="Q938" s="234"/>
      <c r="R938" s="234"/>
      <c r="S938" s="234"/>
      <c r="T938" s="234"/>
      <c r="U938" s="234"/>
      <c r="V938" s="234"/>
      <c r="W938" s="234"/>
      <c r="X938" s="234"/>
      <c r="Y938" s="234"/>
      <c r="Z938" s="234"/>
    </row>
    <row r="939" ht="13.5" customHeight="1">
      <c r="A939" s="234"/>
      <c r="B939" s="234"/>
      <c r="C939" s="234"/>
      <c r="D939" s="234"/>
      <c r="E939" s="234"/>
      <c r="F939" s="234"/>
      <c r="G939" s="234"/>
      <c r="H939" s="234"/>
      <c r="I939" s="234"/>
      <c r="J939" s="234"/>
      <c r="K939" s="234"/>
      <c r="L939" s="234"/>
      <c r="M939" s="234"/>
      <c r="N939" s="234"/>
      <c r="O939" s="234"/>
      <c r="P939" s="234"/>
      <c r="Q939" s="234"/>
      <c r="R939" s="234"/>
      <c r="S939" s="234"/>
      <c r="T939" s="234"/>
      <c r="U939" s="234"/>
      <c r="V939" s="234"/>
      <c r="W939" s="234"/>
      <c r="X939" s="234"/>
      <c r="Y939" s="234"/>
      <c r="Z939" s="234"/>
    </row>
    <row r="940" ht="13.5" customHeight="1">
      <c r="A940" s="234"/>
      <c r="B940" s="234"/>
      <c r="C940" s="234"/>
      <c r="D940" s="234"/>
      <c r="E940" s="234"/>
      <c r="F940" s="234"/>
      <c r="G940" s="234"/>
      <c r="H940" s="234"/>
      <c r="I940" s="234"/>
      <c r="J940" s="234"/>
      <c r="K940" s="234"/>
      <c r="L940" s="234"/>
      <c r="M940" s="234"/>
      <c r="N940" s="234"/>
      <c r="O940" s="234"/>
      <c r="P940" s="234"/>
      <c r="Q940" s="234"/>
      <c r="R940" s="234"/>
      <c r="S940" s="234"/>
      <c r="T940" s="234"/>
      <c r="U940" s="234"/>
      <c r="V940" s="234"/>
      <c r="W940" s="234"/>
      <c r="X940" s="234"/>
      <c r="Y940" s="234"/>
      <c r="Z940" s="234"/>
    </row>
    <row r="941" ht="13.5" customHeight="1">
      <c r="A941" s="234"/>
      <c r="B941" s="234"/>
      <c r="C941" s="234"/>
      <c r="D941" s="234"/>
      <c r="E941" s="234"/>
      <c r="F941" s="234"/>
      <c r="G941" s="234"/>
      <c r="H941" s="234"/>
      <c r="I941" s="234"/>
      <c r="J941" s="234"/>
      <c r="K941" s="234"/>
      <c r="L941" s="234"/>
      <c r="M941" s="234"/>
      <c r="N941" s="234"/>
      <c r="O941" s="234"/>
      <c r="P941" s="234"/>
      <c r="Q941" s="234"/>
      <c r="R941" s="234"/>
      <c r="S941" s="234"/>
      <c r="T941" s="234"/>
      <c r="U941" s="234"/>
      <c r="V941" s="234"/>
      <c r="W941" s="234"/>
      <c r="X941" s="234"/>
      <c r="Y941" s="234"/>
      <c r="Z941" s="234"/>
    </row>
    <row r="942" ht="13.5" customHeight="1">
      <c r="A942" s="234"/>
      <c r="B942" s="234"/>
      <c r="C942" s="234"/>
      <c r="D942" s="234"/>
      <c r="E942" s="234"/>
      <c r="F942" s="234"/>
      <c r="G942" s="234"/>
      <c r="H942" s="234"/>
      <c r="I942" s="234"/>
      <c r="J942" s="234"/>
      <c r="K942" s="234"/>
      <c r="L942" s="234"/>
      <c r="M942" s="234"/>
      <c r="N942" s="234"/>
      <c r="O942" s="234"/>
      <c r="P942" s="234"/>
      <c r="Q942" s="234"/>
      <c r="R942" s="234"/>
      <c r="S942" s="234"/>
      <c r="T942" s="234"/>
      <c r="U942" s="234"/>
      <c r="V942" s="234"/>
      <c r="W942" s="234"/>
      <c r="X942" s="234"/>
      <c r="Y942" s="234"/>
      <c r="Z942" s="234"/>
    </row>
    <row r="943" ht="13.5" customHeight="1">
      <c r="A943" s="234"/>
      <c r="B943" s="234"/>
      <c r="C943" s="234"/>
      <c r="D943" s="234"/>
      <c r="E943" s="234"/>
      <c r="F943" s="234"/>
      <c r="G943" s="234"/>
      <c r="H943" s="234"/>
      <c r="I943" s="234"/>
      <c r="J943" s="234"/>
      <c r="K943" s="234"/>
      <c r="L943" s="234"/>
      <c r="M943" s="234"/>
      <c r="N943" s="234"/>
      <c r="O943" s="234"/>
      <c r="P943" s="234"/>
      <c r="Q943" s="234"/>
      <c r="R943" s="234"/>
      <c r="S943" s="234"/>
      <c r="T943" s="234"/>
      <c r="U943" s="234"/>
      <c r="V943" s="234"/>
      <c r="W943" s="234"/>
      <c r="X943" s="234"/>
      <c r="Y943" s="234"/>
      <c r="Z943" s="234"/>
    </row>
    <row r="944" ht="13.5" customHeight="1">
      <c r="A944" s="234"/>
      <c r="B944" s="234"/>
      <c r="C944" s="234"/>
      <c r="D944" s="234"/>
      <c r="E944" s="234"/>
      <c r="F944" s="234"/>
      <c r="G944" s="234"/>
      <c r="H944" s="234"/>
      <c r="I944" s="234"/>
      <c r="J944" s="234"/>
      <c r="K944" s="234"/>
      <c r="L944" s="234"/>
      <c r="M944" s="234"/>
      <c r="N944" s="234"/>
      <c r="O944" s="234"/>
      <c r="P944" s="234"/>
      <c r="Q944" s="234"/>
      <c r="R944" s="234"/>
      <c r="S944" s="234"/>
      <c r="T944" s="234"/>
      <c r="U944" s="234"/>
      <c r="V944" s="234"/>
      <c r="W944" s="234"/>
      <c r="X944" s="234"/>
      <c r="Y944" s="234"/>
      <c r="Z944" s="234"/>
    </row>
    <row r="945" ht="13.5" customHeight="1">
      <c r="A945" s="234"/>
      <c r="B945" s="234"/>
      <c r="C945" s="234"/>
      <c r="D945" s="234"/>
      <c r="E945" s="234"/>
      <c r="F945" s="234"/>
      <c r="G945" s="234"/>
      <c r="H945" s="234"/>
      <c r="I945" s="234"/>
      <c r="J945" s="234"/>
      <c r="K945" s="234"/>
      <c r="L945" s="234"/>
      <c r="M945" s="234"/>
      <c r="N945" s="234"/>
      <c r="O945" s="234"/>
      <c r="P945" s="234"/>
      <c r="Q945" s="234"/>
      <c r="R945" s="234"/>
      <c r="S945" s="234"/>
      <c r="T945" s="234"/>
      <c r="U945" s="234"/>
      <c r="V945" s="234"/>
      <c r="W945" s="234"/>
      <c r="X945" s="234"/>
      <c r="Y945" s="234"/>
      <c r="Z945" s="234"/>
    </row>
    <row r="946" ht="13.5" customHeight="1">
      <c r="A946" s="234"/>
      <c r="B946" s="234"/>
      <c r="C946" s="234"/>
      <c r="D946" s="234"/>
      <c r="E946" s="234"/>
      <c r="F946" s="234"/>
      <c r="G946" s="234"/>
      <c r="H946" s="234"/>
      <c r="I946" s="234"/>
      <c r="J946" s="234"/>
      <c r="K946" s="234"/>
      <c r="L946" s="234"/>
      <c r="M946" s="234"/>
      <c r="N946" s="234"/>
      <c r="O946" s="234"/>
      <c r="P946" s="234"/>
      <c r="Q946" s="234"/>
      <c r="R946" s="234"/>
      <c r="S946" s="234"/>
      <c r="T946" s="234"/>
      <c r="U946" s="234"/>
      <c r="V946" s="234"/>
      <c r="W946" s="234"/>
      <c r="X946" s="234"/>
      <c r="Y946" s="234"/>
      <c r="Z946" s="234"/>
    </row>
    <row r="947" ht="13.5" customHeight="1">
      <c r="A947" s="234"/>
      <c r="B947" s="234"/>
      <c r="C947" s="234"/>
      <c r="D947" s="234"/>
      <c r="E947" s="234"/>
      <c r="F947" s="234"/>
      <c r="G947" s="234"/>
      <c r="H947" s="234"/>
      <c r="I947" s="234"/>
      <c r="J947" s="234"/>
      <c r="K947" s="234"/>
      <c r="L947" s="234"/>
      <c r="M947" s="234"/>
      <c r="N947" s="234"/>
      <c r="O947" s="234"/>
      <c r="P947" s="234"/>
      <c r="Q947" s="234"/>
      <c r="R947" s="234"/>
      <c r="S947" s="234"/>
      <c r="T947" s="234"/>
      <c r="U947" s="234"/>
      <c r="V947" s="234"/>
      <c r="W947" s="234"/>
      <c r="X947" s="234"/>
      <c r="Y947" s="234"/>
      <c r="Z947" s="234"/>
    </row>
    <row r="948" ht="13.5" customHeight="1">
      <c r="A948" s="234"/>
      <c r="B948" s="234"/>
      <c r="C948" s="234"/>
      <c r="D948" s="234"/>
      <c r="E948" s="234"/>
      <c r="F948" s="234"/>
      <c r="G948" s="234"/>
      <c r="H948" s="234"/>
      <c r="I948" s="234"/>
      <c r="J948" s="234"/>
      <c r="K948" s="234"/>
      <c r="L948" s="234"/>
      <c r="M948" s="234"/>
      <c r="N948" s="234"/>
      <c r="O948" s="234"/>
      <c r="P948" s="234"/>
      <c r="Q948" s="234"/>
      <c r="R948" s="234"/>
      <c r="S948" s="234"/>
      <c r="T948" s="234"/>
      <c r="U948" s="234"/>
      <c r="V948" s="234"/>
      <c r="W948" s="234"/>
      <c r="X948" s="234"/>
      <c r="Y948" s="234"/>
      <c r="Z948" s="234"/>
    </row>
    <row r="949" ht="13.5" customHeight="1">
      <c r="A949" s="234"/>
      <c r="B949" s="234"/>
      <c r="C949" s="234"/>
      <c r="D949" s="234"/>
      <c r="E949" s="234"/>
      <c r="F949" s="234"/>
      <c r="G949" s="234"/>
      <c r="H949" s="234"/>
      <c r="I949" s="234"/>
      <c r="J949" s="234"/>
      <c r="K949" s="234"/>
      <c r="L949" s="234"/>
      <c r="M949" s="234"/>
      <c r="N949" s="234"/>
      <c r="O949" s="234"/>
      <c r="P949" s="234"/>
      <c r="Q949" s="234"/>
      <c r="R949" s="234"/>
      <c r="S949" s="234"/>
      <c r="T949" s="234"/>
      <c r="U949" s="234"/>
      <c r="V949" s="234"/>
      <c r="W949" s="234"/>
      <c r="X949" s="234"/>
      <c r="Y949" s="234"/>
      <c r="Z949" s="234"/>
    </row>
    <row r="950" ht="13.5" customHeight="1">
      <c r="A950" s="234"/>
      <c r="B950" s="234"/>
      <c r="C950" s="234"/>
      <c r="D950" s="234"/>
      <c r="E950" s="234"/>
      <c r="F950" s="234"/>
      <c r="G950" s="234"/>
      <c r="H950" s="234"/>
      <c r="I950" s="234"/>
      <c r="J950" s="234"/>
      <c r="K950" s="234"/>
      <c r="L950" s="234"/>
      <c r="M950" s="234"/>
      <c r="N950" s="234"/>
      <c r="O950" s="234"/>
      <c r="P950" s="234"/>
      <c r="Q950" s="234"/>
      <c r="R950" s="234"/>
      <c r="S950" s="234"/>
      <c r="T950" s="234"/>
      <c r="U950" s="234"/>
      <c r="V950" s="234"/>
      <c r="W950" s="234"/>
      <c r="X950" s="234"/>
      <c r="Y950" s="234"/>
      <c r="Z950" s="234"/>
    </row>
    <row r="951" ht="13.5" customHeight="1">
      <c r="A951" s="234"/>
      <c r="B951" s="234"/>
      <c r="C951" s="234"/>
      <c r="D951" s="234"/>
      <c r="E951" s="234"/>
      <c r="F951" s="234"/>
      <c r="G951" s="234"/>
      <c r="H951" s="234"/>
      <c r="I951" s="234"/>
      <c r="J951" s="234"/>
      <c r="K951" s="234"/>
      <c r="L951" s="234"/>
      <c r="M951" s="234"/>
      <c r="N951" s="234"/>
      <c r="O951" s="234"/>
      <c r="P951" s="234"/>
      <c r="Q951" s="234"/>
      <c r="R951" s="234"/>
      <c r="S951" s="234"/>
      <c r="T951" s="234"/>
      <c r="U951" s="234"/>
      <c r="V951" s="234"/>
      <c r="W951" s="234"/>
      <c r="X951" s="234"/>
      <c r="Y951" s="234"/>
      <c r="Z951" s="234"/>
    </row>
    <row r="952" ht="13.5" customHeight="1">
      <c r="A952" s="234"/>
      <c r="B952" s="234"/>
      <c r="C952" s="234"/>
      <c r="D952" s="234"/>
      <c r="E952" s="234"/>
      <c r="F952" s="234"/>
      <c r="G952" s="234"/>
      <c r="H952" s="234"/>
      <c r="I952" s="234"/>
      <c r="J952" s="234"/>
      <c r="K952" s="234"/>
      <c r="L952" s="234"/>
      <c r="M952" s="234"/>
      <c r="N952" s="234"/>
      <c r="O952" s="234"/>
      <c r="P952" s="234"/>
      <c r="Q952" s="234"/>
      <c r="R952" s="234"/>
      <c r="S952" s="234"/>
      <c r="T952" s="234"/>
      <c r="U952" s="234"/>
      <c r="V952" s="234"/>
      <c r="W952" s="234"/>
      <c r="X952" s="234"/>
      <c r="Y952" s="234"/>
      <c r="Z952" s="234"/>
    </row>
    <row r="953" ht="13.5" customHeight="1">
      <c r="A953" s="234"/>
      <c r="B953" s="234"/>
      <c r="C953" s="234"/>
      <c r="D953" s="234"/>
      <c r="E953" s="234"/>
      <c r="F953" s="234"/>
      <c r="G953" s="234"/>
      <c r="H953" s="234"/>
      <c r="I953" s="234"/>
      <c r="J953" s="234"/>
      <c r="K953" s="234"/>
      <c r="L953" s="234"/>
      <c r="M953" s="234"/>
      <c r="N953" s="234"/>
      <c r="O953" s="234"/>
      <c r="P953" s="234"/>
      <c r="Q953" s="234"/>
      <c r="R953" s="234"/>
      <c r="S953" s="234"/>
      <c r="T953" s="234"/>
      <c r="U953" s="234"/>
      <c r="V953" s="234"/>
      <c r="W953" s="234"/>
      <c r="X953" s="234"/>
      <c r="Y953" s="234"/>
      <c r="Z953" s="234"/>
    </row>
    <row r="954" ht="13.5" customHeight="1">
      <c r="A954" s="234"/>
      <c r="B954" s="234"/>
      <c r="C954" s="234"/>
      <c r="D954" s="234"/>
      <c r="E954" s="234"/>
      <c r="F954" s="234"/>
      <c r="G954" s="234"/>
      <c r="H954" s="234"/>
      <c r="I954" s="234"/>
      <c r="J954" s="234"/>
      <c r="K954" s="234"/>
      <c r="L954" s="234"/>
      <c r="M954" s="234"/>
      <c r="N954" s="234"/>
      <c r="O954" s="234"/>
      <c r="P954" s="234"/>
      <c r="Q954" s="234"/>
      <c r="R954" s="234"/>
      <c r="S954" s="234"/>
      <c r="T954" s="234"/>
      <c r="U954" s="234"/>
      <c r="V954" s="234"/>
      <c r="W954" s="234"/>
      <c r="X954" s="234"/>
      <c r="Y954" s="234"/>
      <c r="Z954" s="234"/>
    </row>
    <row r="955" ht="13.5" customHeight="1">
      <c r="A955" s="234"/>
      <c r="B955" s="234"/>
      <c r="C955" s="234"/>
      <c r="D955" s="234"/>
      <c r="E955" s="234"/>
      <c r="F955" s="234"/>
      <c r="G955" s="234"/>
      <c r="H955" s="234"/>
      <c r="I955" s="234"/>
      <c r="J955" s="234"/>
      <c r="K955" s="234"/>
      <c r="L955" s="234"/>
      <c r="M955" s="234"/>
      <c r="N955" s="234"/>
      <c r="O955" s="234"/>
      <c r="P955" s="234"/>
      <c r="Q955" s="234"/>
      <c r="R955" s="234"/>
      <c r="S955" s="234"/>
      <c r="T955" s="234"/>
      <c r="U955" s="234"/>
      <c r="V955" s="234"/>
      <c r="W955" s="234"/>
      <c r="X955" s="234"/>
      <c r="Y955" s="234"/>
      <c r="Z955" s="234"/>
    </row>
    <row r="956" ht="13.5" customHeight="1">
      <c r="A956" s="234"/>
      <c r="B956" s="234"/>
      <c r="C956" s="234"/>
      <c r="D956" s="234"/>
      <c r="E956" s="234"/>
      <c r="F956" s="234"/>
      <c r="G956" s="234"/>
      <c r="H956" s="234"/>
      <c r="I956" s="234"/>
      <c r="J956" s="234"/>
      <c r="K956" s="234"/>
      <c r="L956" s="234"/>
      <c r="M956" s="234"/>
      <c r="N956" s="234"/>
      <c r="O956" s="234"/>
      <c r="P956" s="234"/>
      <c r="Q956" s="234"/>
      <c r="R956" s="234"/>
      <c r="S956" s="234"/>
      <c r="T956" s="234"/>
      <c r="U956" s="234"/>
      <c r="V956" s="234"/>
      <c r="W956" s="234"/>
      <c r="X956" s="234"/>
      <c r="Y956" s="234"/>
      <c r="Z956" s="234"/>
    </row>
    <row r="957" ht="13.5" customHeight="1">
      <c r="A957" s="234"/>
      <c r="B957" s="234"/>
      <c r="C957" s="234"/>
      <c r="D957" s="234"/>
      <c r="E957" s="234"/>
      <c r="F957" s="234"/>
      <c r="G957" s="234"/>
      <c r="H957" s="234"/>
      <c r="I957" s="234"/>
      <c r="J957" s="234"/>
      <c r="K957" s="234"/>
      <c r="L957" s="234"/>
      <c r="M957" s="234"/>
      <c r="N957" s="234"/>
      <c r="O957" s="234"/>
      <c r="P957" s="234"/>
      <c r="Q957" s="234"/>
      <c r="R957" s="234"/>
      <c r="S957" s="234"/>
      <c r="T957" s="234"/>
      <c r="U957" s="234"/>
      <c r="V957" s="234"/>
      <c r="W957" s="234"/>
      <c r="X957" s="234"/>
      <c r="Y957" s="234"/>
      <c r="Z957" s="234"/>
    </row>
    <row r="958" ht="13.5" customHeight="1">
      <c r="A958" s="234"/>
      <c r="B958" s="234"/>
      <c r="C958" s="234"/>
      <c r="D958" s="234"/>
      <c r="E958" s="234"/>
      <c r="F958" s="234"/>
      <c r="G958" s="234"/>
      <c r="H958" s="234"/>
      <c r="I958" s="234"/>
      <c r="J958" s="234"/>
      <c r="K958" s="234"/>
      <c r="L958" s="234"/>
      <c r="M958" s="234"/>
      <c r="N958" s="234"/>
      <c r="O958" s="234"/>
      <c r="P958" s="234"/>
      <c r="Q958" s="234"/>
      <c r="R958" s="234"/>
      <c r="S958" s="234"/>
      <c r="T958" s="234"/>
      <c r="U958" s="234"/>
      <c r="V958" s="234"/>
      <c r="W958" s="234"/>
      <c r="X958" s="234"/>
      <c r="Y958" s="234"/>
      <c r="Z958" s="234"/>
    </row>
    <row r="959" ht="13.5" customHeight="1">
      <c r="A959" s="234"/>
      <c r="B959" s="234"/>
      <c r="C959" s="234"/>
      <c r="D959" s="234"/>
      <c r="E959" s="234"/>
      <c r="F959" s="234"/>
      <c r="G959" s="234"/>
      <c r="H959" s="234"/>
      <c r="I959" s="234"/>
      <c r="J959" s="234"/>
      <c r="K959" s="234"/>
      <c r="L959" s="234"/>
      <c r="M959" s="234"/>
      <c r="N959" s="234"/>
      <c r="O959" s="234"/>
      <c r="P959" s="234"/>
      <c r="Q959" s="234"/>
      <c r="R959" s="234"/>
      <c r="S959" s="234"/>
      <c r="T959" s="234"/>
      <c r="U959" s="234"/>
      <c r="V959" s="234"/>
      <c r="W959" s="234"/>
      <c r="X959" s="234"/>
      <c r="Y959" s="234"/>
      <c r="Z959" s="234"/>
    </row>
    <row r="960" ht="13.5" customHeight="1">
      <c r="A960" s="234"/>
      <c r="B960" s="234"/>
      <c r="C960" s="234"/>
      <c r="D960" s="234"/>
      <c r="E960" s="234"/>
      <c r="F960" s="234"/>
      <c r="G960" s="234"/>
      <c r="H960" s="234"/>
      <c r="I960" s="234"/>
      <c r="J960" s="234"/>
      <c r="K960" s="234"/>
      <c r="L960" s="234"/>
      <c r="M960" s="234"/>
      <c r="N960" s="234"/>
      <c r="O960" s="234"/>
      <c r="P960" s="234"/>
      <c r="Q960" s="234"/>
      <c r="R960" s="234"/>
      <c r="S960" s="234"/>
      <c r="T960" s="234"/>
      <c r="U960" s="234"/>
      <c r="V960" s="234"/>
      <c r="W960" s="234"/>
      <c r="X960" s="234"/>
      <c r="Y960" s="234"/>
      <c r="Z960" s="234"/>
    </row>
    <row r="961" ht="13.5" customHeight="1">
      <c r="A961" s="234"/>
      <c r="B961" s="234"/>
      <c r="C961" s="234"/>
      <c r="D961" s="234"/>
      <c r="E961" s="234"/>
      <c r="F961" s="234"/>
      <c r="G961" s="234"/>
      <c r="H961" s="234"/>
      <c r="I961" s="234"/>
      <c r="J961" s="234"/>
      <c r="K961" s="234"/>
      <c r="L961" s="234"/>
      <c r="M961" s="234"/>
      <c r="N961" s="234"/>
      <c r="O961" s="234"/>
      <c r="P961" s="234"/>
      <c r="Q961" s="234"/>
      <c r="R961" s="234"/>
      <c r="S961" s="234"/>
      <c r="T961" s="234"/>
      <c r="U961" s="234"/>
      <c r="V961" s="234"/>
      <c r="W961" s="234"/>
      <c r="X961" s="234"/>
      <c r="Y961" s="234"/>
      <c r="Z961" s="234"/>
    </row>
    <row r="962" ht="13.5" customHeight="1">
      <c r="A962" s="234"/>
      <c r="B962" s="234"/>
      <c r="C962" s="234"/>
      <c r="D962" s="234"/>
      <c r="E962" s="234"/>
      <c r="F962" s="234"/>
      <c r="G962" s="234"/>
      <c r="H962" s="234"/>
      <c r="I962" s="234"/>
      <c r="J962" s="234"/>
      <c r="K962" s="234"/>
      <c r="L962" s="234"/>
      <c r="M962" s="234"/>
      <c r="N962" s="234"/>
      <c r="O962" s="234"/>
      <c r="P962" s="234"/>
      <c r="Q962" s="234"/>
      <c r="R962" s="234"/>
      <c r="S962" s="234"/>
      <c r="T962" s="234"/>
      <c r="U962" s="234"/>
      <c r="V962" s="234"/>
      <c r="W962" s="234"/>
      <c r="X962" s="234"/>
      <c r="Y962" s="234"/>
      <c r="Z962" s="234"/>
    </row>
    <row r="963" ht="13.5" customHeight="1">
      <c r="A963" s="234"/>
      <c r="B963" s="234"/>
      <c r="C963" s="234"/>
      <c r="D963" s="234"/>
      <c r="E963" s="234"/>
      <c r="F963" s="234"/>
      <c r="G963" s="234"/>
      <c r="H963" s="234"/>
      <c r="I963" s="234"/>
      <c r="J963" s="234"/>
      <c r="K963" s="234"/>
      <c r="L963" s="234"/>
      <c r="M963" s="234"/>
      <c r="N963" s="234"/>
      <c r="O963" s="234"/>
      <c r="P963" s="234"/>
      <c r="Q963" s="234"/>
      <c r="R963" s="234"/>
      <c r="S963" s="234"/>
      <c r="T963" s="234"/>
      <c r="U963" s="234"/>
      <c r="V963" s="234"/>
      <c r="W963" s="234"/>
      <c r="X963" s="234"/>
      <c r="Y963" s="234"/>
      <c r="Z963" s="234"/>
    </row>
    <row r="964" ht="13.5" customHeight="1">
      <c r="A964" s="234"/>
      <c r="B964" s="234"/>
      <c r="C964" s="234"/>
      <c r="D964" s="234"/>
      <c r="E964" s="234"/>
      <c r="F964" s="234"/>
      <c r="G964" s="234"/>
      <c r="H964" s="234"/>
      <c r="I964" s="234"/>
      <c r="J964" s="234"/>
      <c r="K964" s="234"/>
      <c r="L964" s="234"/>
      <c r="M964" s="234"/>
      <c r="N964" s="234"/>
      <c r="O964" s="234"/>
      <c r="P964" s="234"/>
      <c r="Q964" s="234"/>
      <c r="R964" s="234"/>
      <c r="S964" s="234"/>
      <c r="T964" s="234"/>
      <c r="U964" s="234"/>
      <c r="V964" s="234"/>
      <c r="W964" s="234"/>
      <c r="X964" s="234"/>
      <c r="Y964" s="234"/>
      <c r="Z964" s="234"/>
    </row>
    <row r="965" ht="13.5" customHeight="1">
      <c r="A965" s="234"/>
      <c r="B965" s="234"/>
      <c r="C965" s="234"/>
      <c r="D965" s="234"/>
      <c r="E965" s="234"/>
      <c r="F965" s="234"/>
      <c r="G965" s="234"/>
      <c r="H965" s="234"/>
      <c r="I965" s="234"/>
      <c r="J965" s="234"/>
      <c r="K965" s="234"/>
      <c r="L965" s="234"/>
      <c r="M965" s="234"/>
      <c r="N965" s="234"/>
      <c r="O965" s="234"/>
      <c r="P965" s="234"/>
      <c r="Q965" s="234"/>
      <c r="R965" s="234"/>
      <c r="S965" s="234"/>
      <c r="T965" s="234"/>
      <c r="U965" s="234"/>
      <c r="V965" s="234"/>
      <c r="W965" s="234"/>
      <c r="X965" s="234"/>
      <c r="Y965" s="234"/>
      <c r="Z965" s="234"/>
    </row>
    <row r="966" ht="13.5" customHeight="1">
      <c r="A966" s="234"/>
      <c r="B966" s="234"/>
      <c r="C966" s="234"/>
      <c r="D966" s="234"/>
      <c r="E966" s="234"/>
      <c r="F966" s="234"/>
      <c r="G966" s="234"/>
      <c r="H966" s="234"/>
      <c r="I966" s="234"/>
      <c r="J966" s="234"/>
      <c r="K966" s="234"/>
      <c r="L966" s="234"/>
      <c r="M966" s="234"/>
      <c r="N966" s="234"/>
      <c r="O966" s="234"/>
      <c r="P966" s="234"/>
      <c r="Q966" s="234"/>
      <c r="R966" s="234"/>
      <c r="S966" s="234"/>
      <c r="T966" s="234"/>
      <c r="U966" s="234"/>
      <c r="V966" s="234"/>
      <c r="W966" s="234"/>
      <c r="X966" s="234"/>
      <c r="Y966" s="234"/>
      <c r="Z966" s="234"/>
    </row>
    <row r="967" ht="13.5" customHeight="1">
      <c r="A967" s="234"/>
      <c r="B967" s="234"/>
      <c r="C967" s="234"/>
      <c r="D967" s="234"/>
      <c r="E967" s="234"/>
      <c r="F967" s="234"/>
      <c r="G967" s="234"/>
      <c r="H967" s="234"/>
      <c r="I967" s="234"/>
      <c r="J967" s="234"/>
      <c r="K967" s="234"/>
      <c r="L967" s="234"/>
      <c r="M967" s="234"/>
      <c r="N967" s="234"/>
      <c r="O967" s="234"/>
      <c r="P967" s="234"/>
      <c r="Q967" s="234"/>
      <c r="R967" s="234"/>
      <c r="S967" s="234"/>
      <c r="T967" s="234"/>
      <c r="U967" s="234"/>
      <c r="V967" s="234"/>
      <c r="W967" s="234"/>
      <c r="X967" s="234"/>
      <c r="Y967" s="234"/>
      <c r="Z967" s="234"/>
    </row>
    <row r="968" ht="13.5" customHeight="1">
      <c r="A968" s="234"/>
      <c r="B968" s="234"/>
      <c r="C968" s="234"/>
      <c r="D968" s="234"/>
      <c r="E968" s="234"/>
      <c r="F968" s="234"/>
      <c r="G968" s="234"/>
      <c r="H968" s="234"/>
      <c r="I968" s="234"/>
      <c r="J968" s="234"/>
      <c r="K968" s="234"/>
      <c r="L968" s="234"/>
      <c r="M968" s="234"/>
      <c r="N968" s="234"/>
      <c r="O968" s="234"/>
      <c r="P968" s="234"/>
      <c r="Q968" s="234"/>
      <c r="R968" s="234"/>
      <c r="S968" s="234"/>
      <c r="T968" s="234"/>
      <c r="U968" s="234"/>
      <c r="V968" s="234"/>
      <c r="W968" s="234"/>
      <c r="X968" s="234"/>
      <c r="Y968" s="234"/>
      <c r="Z968" s="234"/>
    </row>
    <row r="969" ht="13.5" customHeight="1">
      <c r="A969" s="234"/>
      <c r="B969" s="234"/>
      <c r="C969" s="234"/>
      <c r="D969" s="234"/>
      <c r="E969" s="234"/>
      <c r="F969" s="234"/>
      <c r="G969" s="234"/>
      <c r="H969" s="234"/>
      <c r="I969" s="234"/>
      <c r="J969" s="234"/>
      <c r="K969" s="234"/>
      <c r="L969" s="234"/>
      <c r="M969" s="234"/>
      <c r="N969" s="234"/>
      <c r="O969" s="234"/>
      <c r="P969" s="234"/>
      <c r="Q969" s="234"/>
      <c r="R969" s="234"/>
      <c r="S969" s="234"/>
      <c r="T969" s="234"/>
      <c r="U969" s="234"/>
      <c r="V969" s="234"/>
      <c r="W969" s="234"/>
      <c r="X969" s="234"/>
      <c r="Y969" s="234"/>
      <c r="Z969" s="234"/>
    </row>
    <row r="970" ht="13.5" customHeight="1">
      <c r="A970" s="234"/>
      <c r="B970" s="234"/>
      <c r="C970" s="234"/>
      <c r="D970" s="234"/>
      <c r="E970" s="234"/>
      <c r="F970" s="234"/>
      <c r="G970" s="234"/>
      <c r="H970" s="234"/>
      <c r="I970" s="234"/>
      <c r="J970" s="234"/>
      <c r="K970" s="234"/>
      <c r="L970" s="234"/>
      <c r="M970" s="234"/>
      <c r="N970" s="234"/>
      <c r="O970" s="234"/>
      <c r="P970" s="234"/>
      <c r="Q970" s="234"/>
      <c r="R970" s="234"/>
      <c r="S970" s="234"/>
      <c r="T970" s="234"/>
      <c r="U970" s="234"/>
      <c r="V970" s="234"/>
      <c r="W970" s="234"/>
      <c r="X970" s="234"/>
      <c r="Y970" s="234"/>
      <c r="Z970" s="234"/>
    </row>
    <row r="971" ht="13.5" customHeight="1">
      <c r="A971" s="234"/>
      <c r="B971" s="234"/>
      <c r="C971" s="234"/>
      <c r="D971" s="234"/>
      <c r="E971" s="234"/>
      <c r="F971" s="234"/>
      <c r="G971" s="234"/>
      <c r="H971" s="234"/>
      <c r="I971" s="234"/>
      <c r="J971" s="234"/>
      <c r="K971" s="234"/>
      <c r="L971" s="234"/>
      <c r="M971" s="234"/>
      <c r="N971" s="234"/>
      <c r="O971" s="234"/>
      <c r="P971" s="234"/>
      <c r="Q971" s="234"/>
      <c r="R971" s="234"/>
      <c r="S971" s="234"/>
      <c r="T971" s="234"/>
      <c r="U971" s="234"/>
      <c r="V971" s="234"/>
      <c r="W971" s="234"/>
      <c r="X971" s="234"/>
      <c r="Y971" s="234"/>
      <c r="Z971" s="234"/>
    </row>
    <row r="972" ht="13.5" customHeight="1">
      <c r="A972" s="234"/>
      <c r="B972" s="234"/>
      <c r="C972" s="234"/>
      <c r="D972" s="234"/>
      <c r="E972" s="234"/>
      <c r="F972" s="234"/>
      <c r="G972" s="234"/>
      <c r="H972" s="234"/>
      <c r="I972" s="234"/>
      <c r="J972" s="234"/>
      <c r="K972" s="234"/>
      <c r="L972" s="234"/>
      <c r="M972" s="234"/>
      <c r="N972" s="234"/>
      <c r="O972" s="234"/>
      <c r="P972" s="234"/>
      <c r="Q972" s="234"/>
      <c r="R972" s="234"/>
      <c r="S972" s="234"/>
      <c r="T972" s="234"/>
      <c r="U972" s="234"/>
      <c r="V972" s="234"/>
      <c r="W972" s="234"/>
      <c r="X972" s="234"/>
      <c r="Y972" s="234"/>
      <c r="Z972" s="234"/>
    </row>
    <row r="973" ht="13.5" customHeight="1">
      <c r="A973" s="234"/>
      <c r="B973" s="234"/>
      <c r="C973" s="234"/>
      <c r="D973" s="234"/>
      <c r="E973" s="234"/>
      <c r="F973" s="234"/>
      <c r="G973" s="234"/>
      <c r="H973" s="234"/>
      <c r="I973" s="234"/>
      <c r="J973" s="234"/>
      <c r="K973" s="234"/>
      <c r="L973" s="234"/>
      <c r="M973" s="234"/>
      <c r="N973" s="234"/>
      <c r="O973" s="234"/>
      <c r="P973" s="234"/>
      <c r="Q973" s="234"/>
      <c r="R973" s="234"/>
      <c r="S973" s="234"/>
      <c r="T973" s="234"/>
      <c r="U973" s="234"/>
      <c r="V973" s="234"/>
      <c r="W973" s="234"/>
      <c r="X973" s="234"/>
      <c r="Y973" s="234"/>
      <c r="Z973" s="234"/>
    </row>
    <row r="974" ht="13.5" customHeight="1">
      <c r="A974" s="234"/>
      <c r="B974" s="234"/>
      <c r="C974" s="234"/>
      <c r="D974" s="234"/>
      <c r="E974" s="234"/>
      <c r="F974" s="234"/>
      <c r="G974" s="234"/>
      <c r="H974" s="234"/>
      <c r="I974" s="234"/>
      <c r="J974" s="234"/>
      <c r="K974" s="234"/>
      <c r="L974" s="234"/>
      <c r="M974" s="234"/>
      <c r="N974" s="234"/>
      <c r="O974" s="234"/>
      <c r="P974" s="234"/>
      <c r="Q974" s="234"/>
      <c r="R974" s="234"/>
      <c r="S974" s="234"/>
      <c r="T974" s="234"/>
      <c r="U974" s="234"/>
      <c r="V974" s="234"/>
      <c r="W974" s="234"/>
      <c r="X974" s="234"/>
      <c r="Y974" s="234"/>
      <c r="Z974" s="234"/>
    </row>
    <row r="975" ht="13.5" customHeight="1">
      <c r="A975" s="234"/>
      <c r="B975" s="234"/>
      <c r="C975" s="234"/>
      <c r="D975" s="234"/>
      <c r="E975" s="234"/>
      <c r="F975" s="234"/>
      <c r="G975" s="234"/>
      <c r="H975" s="234"/>
      <c r="I975" s="234"/>
      <c r="J975" s="234"/>
      <c r="K975" s="234"/>
      <c r="L975" s="234"/>
      <c r="M975" s="234"/>
      <c r="N975" s="234"/>
      <c r="O975" s="234"/>
      <c r="P975" s="234"/>
      <c r="Q975" s="234"/>
      <c r="R975" s="234"/>
      <c r="S975" s="234"/>
      <c r="T975" s="234"/>
      <c r="U975" s="234"/>
      <c r="V975" s="234"/>
      <c r="W975" s="234"/>
      <c r="X975" s="234"/>
      <c r="Y975" s="234"/>
      <c r="Z975" s="234"/>
    </row>
    <row r="976" ht="13.5" customHeight="1">
      <c r="A976" s="234"/>
      <c r="B976" s="234"/>
      <c r="C976" s="234"/>
      <c r="D976" s="234"/>
      <c r="E976" s="234"/>
      <c r="F976" s="234"/>
      <c r="G976" s="234"/>
      <c r="H976" s="234"/>
      <c r="I976" s="234"/>
      <c r="J976" s="234"/>
      <c r="K976" s="234"/>
      <c r="L976" s="234"/>
      <c r="M976" s="234"/>
      <c r="N976" s="234"/>
      <c r="O976" s="234"/>
      <c r="P976" s="234"/>
      <c r="Q976" s="234"/>
      <c r="R976" s="234"/>
      <c r="S976" s="234"/>
      <c r="T976" s="234"/>
      <c r="U976" s="234"/>
      <c r="V976" s="234"/>
      <c r="W976" s="234"/>
      <c r="X976" s="234"/>
      <c r="Y976" s="234"/>
      <c r="Z976" s="234"/>
    </row>
    <row r="977" ht="13.5" customHeight="1">
      <c r="A977" s="234"/>
      <c r="B977" s="234"/>
      <c r="C977" s="234"/>
      <c r="D977" s="234"/>
      <c r="E977" s="234"/>
      <c r="F977" s="234"/>
      <c r="G977" s="234"/>
      <c r="H977" s="234"/>
      <c r="I977" s="234"/>
      <c r="J977" s="234"/>
      <c r="K977" s="234"/>
      <c r="L977" s="234"/>
      <c r="M977" s="234"/>
      <c r="N977" s="234"/>
      <c r="O977" s="234"/>
      <c r="P977" s="234"/>
      <c r="Q977" s="234"/>
      <c r="R977" s="234"/>
      <c r="S977" s="234"/>
      <c r="T977" s="234"/>
      <c r="U977" s="234"/>
      <c r="V977" s="234"/>
      <c r="W977" s="234"/>
      <c r="X977" s="234"/>
      <c r="Y977" s="234"/>
      <c r="Z977" s="234"/>
    </row>
    <row r="978" ht="13.5" customHeight="1">
      <c r="A978" s="234"/>
      <c r="B978" s="234"/>
      <c r="C978" s="234"/>
      <c r="D978" s="234"/>
      <c r="E978" s="234"/>
      <c r="F978" s="234"/>
      <c r="G978" s="234"/>
      <c r="H978" s="234"/>
      <c r="I978" s="234"/>
      <c r="J978" s="234"/>
      <c r="K978" s="234"/>
      <c r="L978" s="234"/>
      <c r="M978" s="234"/>
      <c r="N978" s="234"/>
      <c r="O978" s="234"/>
      <c r="P978" s="234"/>
      <c r="Q978" s="234"/>
      <c r="R978" s="234"/>
      <c r="S978" s="234"/>
      <c r="T978" s="234"/>
      <c r="U978" s="234"/>
      <c r="V978" s="234"/>
      <c r="W978" s="234"/>
      <c r="X978" s="234"/>
      <c r="Y978" s="234"/>
      <c r="Z978" s="234"/>
    </row>
    <row r="979" ht="13.5" customHeight="1">
      <c r="A979" s="234"/>
      <c r="B979" s="234"/>
      <c r="C979" s="234"/>
      <c r="D979" s="234"/>
      <c r="E979" s="234"/>
      <c r="F979" s="234"/>
      <c r="G979" s="234"/>
      <c r="H979" s="234"/>
      <c r="I979" s="234"/>
      <c r="J979" s="234"/>
      <c r="K979" s="234"/>
      <c r="L979" s="234"/>
      <c r="M979" s="234"/>
      <c r="N979" s="234"/>
      <c r="O979" s="234"/>
      <c r="P979" s="234"/>
      <c r="Q979" s="234"/>
      <c r="R979" s="234"/>
      <c r="S979" s="234"/>
      <c r="T979" s="234"/>
      <c r="U979" s="234"/>
      <c r="V979" s="234"/>
      <c r="W979" s="234"/>
      <c r="X979" s="234"/>
      <c r="Y979" s="234"/>
      <c r="Z979" s="234"/>
    </row>
    <row r="980" ht="13.5" customHeight="1">
      <c r="A980" s="234"/>
      <c r="B980" s="234"/>
      <c r="C980" s="234"/>
      <c r="D980" s="234"/>
      <c r="E980" s="234"/>
      <c r="F980" s="234"/>
      <c r="G980" s="234"/>
      <c r="H980" s="234"/>
      <c r="I980" s="234"/>
      <c r="J980" s="234"/>
      <c r="K980" s="234"/>
      <c r="L980" s="234"/>
      <c r="M980" s="234"/>
      <c r="N980" s="234"/>
      <c r="O980" s="234"/>
      <c r="P980" s="234"/>
      <c r="Q980" s="234"/>
      <c r="R980" s="234"/>
      <c r="S980" s="234"/>
      <c r="T980" s="234"/>
      <c r="U980" s="234"/>
      <c r="V980" s="234"/>
      <c r="W980" s="234"/>
      <c r="X980" s="234"/>
      <c r="Y980" s="234"/>
      <c r="Z980" s="234"/>
    </row>
    <row r="981" ht="13.5" customHeight="1">
      <c r="A981" s="234"/>
      <c r="B981" s="234"/>
      <c r="C981" s="234"/>
      <c r="D981" s="234"/>
      <c r="E981" s="234"/>
      <c r="F981" s="234"/>
      <c r="G981" s="234"/>
      <c r="H981" s="234"/>
      <c r="I981" s="234"/>
      <c r="J981" s="234"/>
      <c r="K981" s="234"/>
      <c r="L981" s="234"/>
      <c r="M981" s="234"/>
      <c r="N981" s="234"/>
      <c r="O981" s="234"/>
      <c r="P981" s="234"/>
      <c r="Q981" s="234"/>
      <c r="R981" s="234"/>
      <c r="S981" s="234"/>
      <c r="T981" s="234"/>
      <c r="U981" s="234"/>
      <c r="V981" s="234"/>
      <c r="W981" s="234"/>
      <c r="X981" s="234"/>
      <c r="Y981" s="234"/>
      <c r="Z981" s="234"/>
    </row>
    <row r="982" ht="13.5" customHeight="1">
      <c r="A982" s="234"/>
      <c r="B982" s="234"/>
      <c r="C982" s="234"/>
      <c r="D982" s="234"/>
      <c r="E982" s="234"/>
      <c r="F982" s="234"/>
      <c r="G982" s="234"/>
      <c r="H982" s="234"/>
      <c r="I982" s="234"/>
      <c r="J982" s="234"/>
      <c r="K982" s="234"/>
      <c r="L982" s="234"/>
      <c r="M982" s="234"/>
      <c r="N982" s="234"/>
      <c r="O982" s="234"/>
      <c r="P982" s="234"/>
      <c r="Q982" s="234"/>
      <c r="R982" s="234"/>
      <c r="S982" s="234"/>
      <c r="T982" s="234"/>
      <c r="U982" s="234"/>
      <c r="V982" s="234"/>
      <c r="W982" s="234"/>
      <c r="X982" s="234"/>
      <c r="Y982" s="234"/>
      <c r="Z982" s="234"/>
    </row>
    <row r="983" ht="13.5" customHeight="1">
      <c r="A983" s="234"/>
      <c r="B983" s="234"/>
      <c r="C983" s="234"/>
      <c r="D983" s="234"/>
      <c r="E983" s="234"/>
      <c r="F983" s="234"/>
      <c r="G983" s="234"/>
      <c r="H983" s="234"/>
      <c r="I983" s="234"/>
      <c r="J983" s="234"/>
      <c r="K983" s="234"/>
      <c r="L983" s="234"/>
      <c r="M983" s="234"/>
      <c r="N983" s="234"/>
      <c r="O983" s="234"/>
      <c r="P983" s="234"/>
      <c r="Q983" s="234"/>
      <c r="R983" s="234"/>
      <c r="S983" s="234"/>
      <c r="T983" s="234"/>
      <c r="U983" s="234"/>
      <c r="V983" s="234"/>
      <c r="W983" s="234"/>
      <c r="X983" s="234"/>
      <c r="Y983" s="234"/>
      <c r="Z983" s="234"/>
    </row>
    <row r="984" ht="13.5" customHeight="1">
      <c r="A984" s="234"/>
      <c r="B984" s="234"/>
      <c r="C984" s="234"/>
      <c r="D984" s="234"/>
      <c r="E984" s="234"/>
      <c r="F984" s="234"/>
      <c r="G984" s="234"/>
      <c r="H984" s="234"/>
      <c r="I984" s="234"/>
      <c r="J984" s="234"/>
      <c r="K984" s="234"/>
      <c r="L984" s="234"/>
      <c r="M984" s="234"/>
      <c r="N984" s="234"/>
      <c r="O984" s="234"/>
      <c r="P984" s="234"/>
      <c r="Q984" s="234"/>
      <c r="R984" s="234"/>
      <c r="S984" s="234"/>
      <c r="T984" s="234"/>
      <c r="U984" s="234"/>
      <c r="V984" s="234"/>
      <c r="W984" s="234"/>
      <c r="X984" s="234"/>
      <c r="Y984" s="234"/>
      <c r="Z984" s="234"/>
    </row>
    <row r="985" ht="13.5" customHeight="1">
      <c r="A985" s="234"/>
      <c r="B985" s="234"/>
      <c r="C985" s="234"/>
      <c r="D985" s="234"/>
      <c r="E985" s="234"/>
      <c r="F985" s="234"/>
      <c r="G985" s="234"/>
      <c r="H985" s="234"/>
      <c r="I985" s="234"/>
      <c r="J985" s="234"/>
      <c r="K985" s="234"/>
      <c r="L985" s="234"/>
      <c r="M985" s="234"/>
      <c r="N985" s="234"/>
      <c r="O985" s="234"/>
      <c r="P985" s="234"/>
      <c r="Q985" s="234"/>
      <c r="R985" s="234"/>
      <c r="S985" s="234"/>
      <c r="T985" s="234"/>
      <c r="U985" s="234"/>
      <c r="V985" s="234"/>
      <c r="W985" s="234"/>
      <c r="X985" s="234"/>
      <c r="Y985" s="234"/>
      <c r="Z985" s="234"/>
    </row>
    <row r="986" ht="13.5" customHeight="1">
      <c r="A986" s="234"/>
      <c r="B986" s="234"/>
      <c r="C986" s="234"/>
      <c r="D986" s="234"/>
      <c r="E986" s="234"/>
      <c r="F986" s="234"/>
      <c r="G986" s="234"/>
      <c r="H986" s="234"/>
      <c r="I986" s="234"/>
      <c r="J986" s="234"/>
      <c r="K986" s="234"/>
      <c r="L986" s="234"/>
      <c r="M986" s="234"/>
      <c r="N986" s="234"/>
      <c r="O986" s="234"/>
      <c r="P986" s="234"/>
      <c r="Q986" s="234"/>
      <c r="R986" s="234"/>
      <c r="S986" s="234"/>
      <c r="T986" s="234"/>
      <c r="U986" s="234"/>
      <c r="V986" s="234"/>
      <c r="W986" s="234"/>
      <c r="X986" s="234"/>
      <c r="Y986" s="234"/>
      <c r="Z986" s="234"/>
    </row>
    <row r="987" ht="13.5" customHeight="1">
      <c r="A987" s="234"/>
      <c r="B987" s="234"/>
      <c r="C987" s="234"/>
      <c r="D987" s="234"/>
      <c r="E987" s="234"/>
      <c r="F987" s="234"/>
      <c r="G987" s="234"/>
      <c r="H987" s="234"/>
      <c r="I987" s="234"/>
      <c r="J987" s="234"/>
      <c r="K987" s="234"/>
      <c r="L987" s="234"/>
      <c r="M987" s="234"/>
      <c r="N987" s="234"/>
      <c r="O987" s="234"/>
      <c r="P987" s="234"/>
      <c r="Q987" s="234"/>
      <c r="R987" s="234"/>
      <c r="S987" s="234"/>
      <c r="T987" s="234"/>
      <c r="U987" s="234"/>
      <c r="V987" s="234"/>
      <c r="W987" s="234"/>
      <c r="X987" s="234"/>
      <c r="Y987" s="234"/>
      <c r="Z987" s="234"/>
    </row>
    <row r="988" ht="13.5" customHeight="1">
      <c r="A988" s="234"/>
      <c r="B988" s="234"/>
      <c r="C988" s="234"/>
      <c r="D988" s="234"/>
      <c r="E988" s="234"/>
      <c r="F988" s="234"/>
      <c r="G988" s="234"/>
      <c r="H988" s="234"/>
      <c r="I988" s="234"/>
      <c r="J988" s="234"/>
      <c r="K988" s="234"/>
      <c r="L988" s="234"/>
      <c r="M988" s="234"/>
      <c r="N988" s="234"/>
      <c r="O988" s="234"/>
      <c r="P988" s="234"/>
      <c r="Q988" s="234"/>
      <c r="R988" s="234"/>
      <c r="S988" s="234"/>
      <c r="T988" s="234"/>
      <c r="U988" s="234"/>
      <c r="V988" s="234"/>
      <c r="W988" s="234"/>
      <c r="X988" s="234"/>
      <c r="Y988" s="234"/>
      <c r="Z988" s="234"/>
    </row>
    <row r="989" ht="13.5" customHeight="1">
      <c r="A989" s="234"/>
      <c r="B989" s="234"/>
      <c r="C989" s="234"/>
      <c r="D989" s="234"/>
      <c r="E989" s="234"/>
      <c r="F989" s="234"/>
      <c r="G989" s="234"/>
      <c r="H989" s="234"/>
      <c r="I989" s="234"/>
      <c r="J989" s="234"/>
      <c r="K989" s="234"/>
      <c r="L989" s="234"/>
      <c r="M989" s="234"/>
      <c r="N989" s="234"/>
      <c r="O989" s="234"/>
      <c r="P989" s="234"/>
      <c r="Q989" s="234"/>
      <c r="R989" s="234"/>
      <c r="S989" s="234"/>
      <c r="T989" s="234"/>
      <c r="U989" s="234"/>
      <c r="V989" s="234"/>
      <c r="W989" s="234"/>
      <c r="X989" s="234"/>
      <c r="Y989" s="234"/>
      <c r="Z989" s="234"/>
    </row>
    <row r="990" ht="13.5" customHeight="1">
      <c r="A990" s="234"/>
      <c r="B990" s="234"/>
      <c r="C990" s="234"/>
      <c r="D990" s="234"/>
      <c r="E990" s="234"/>
      <c r="F990" s="234"/>
      <c r="G990" s="234"/>
      <c r="H990" s="234"/>
      <c r="I990" s="234"/>
      <c r="J990" s="234"/>
      <c r="K990" s="234"/>
      <c r="L990" s="234"/>
      <c r="M990" s="234"/>
      <c r="N990" s="234"/>
      <c r="O990" s="234"/>
      <c r="P990" s="234"/>
      <c r="Q990" s="234"/>
      <c r="R990" s="234"/>
      <c r="S990" s="234"/>
      <c r="T990" s="234"/>
      <c r="U990" s="234"/>
      <c r="V990" s="234"/>
      <c r="W990" s="234"/>
      <c r="X990" s="234"/>
      <c r="Y990" s="234"/>
      <c r="Z990" s="234"/>
    </row>
    <row r="991" ht="13.5" customHeight="1">
      <c r="A991" s="234"/>
      <c r="B991" s="234"/>
      <c r="C991" s="234"/>
      <c r="D991" s="234"/>
      <c r="E991" s="234"/>
      <c r="F991" s="234"/>
      <c r="G991" s="234"/>
      <c r="H991" s="234"/>
      <c r="I991" s="234"/>
      <c r="J991" s="234"/>
      <c r="K991" s="234"/>
      <c r="L991" s="234"/>
      <c r="M991" s="234"/>
      <c r="N991" s="234"/>
      <c r="O991" s="234"/>
      <c r="P991" s="234"/>
      <c r="Q991" s="234"/>
      <c r="R991" s="234"/>
      <c r="S991" s="234"/>
      <c r="T991" s="234"/>
      <c r="U991" s="234"/>
      <c r="V991" s="234"/>
      <c r="W991" s="234"/>
      <c r="X991" s="234"/>
      <c r="Y991" s="234"/>
      <c r="Z991" s="234"/>
    </row>
    <row r="992" ht="13.5" customHeight="1">
      <c r="A992" s="234"/>
      <c r="B992" s="234"/>
      <c r="C992" s="234"/>
      <c r="D992" s="234"/>
      <c r="E992" s="234"/>
      <c r="F992" s="234"/>
      <c r="G992" s="234"/>
      <c r="H992" s="234"/>
      <c r="I992" s="234"/>
      <c r="J992" s="234"/>
      <c r="K992" s="234"/>
      <c r="L992" s="234"/>
      <c r="M992" s="234"/>
      <c r="N992" s="234"/>
      <c r="O992" s="234"/>
      <c r="P992" s="234"/>
      <c r="Q992" s="234"/>
      <c r="R992" s="234"/>
      <c r="S992" s="234"/>
      <c r="T992" s="234"/>
      <c r="U992" s="234"/>
      <c r="V992" s="234"/>
      <c r="W992" s="234"/>
      <c r="X992" s="234"/>
      <c r="Y992" s="234"/>
      <c r="Z992" s="234"/>
    </row>
    <row r="993" ht="13.5" customHeight="1">
      <c r="A993" s="234"/>
      <c r="B993" s="234"/>
      <c r="C993" s="234"/>
      <c r="D993" s="234"/>
      <c r="E993" s="234"/>
      <c r="F993" s="234"/>
      <c r="G993" s="234"/>
      <c r="H993" s="234"/>
      <c r="I993" s="234"/>
      <c r="J993" s="234"/>
      <c r="K993" s="234"/>
      <c r="L993" s="234"/>
      <c r="M993" s="234"/>
      <c r="N993" s="234"/>
      <c r="O993" s="234"/>
      <c r="P993" s="234"/>
      <c r="Q993" s="234"/>
      <c r="R993" s="234"/>
      <c r="S993" s="234"/>
      <c r="T993" s="234"/>
      <c r="U993" s="234"/>
      <c r="V993" s="234"/>
      <c r="W993" s="234"/>
      <c r="X993" s="234"/>
      <c r="Y993" s="234"/>
      <c r="Z993" s="234"/>
    </row>
    <row r="994" ht="13.5" customHeight="1">
      <c r="A994" s="234"/>
      <c r="B994" s="234"/>
      <c r="C994" s="234"/>
      <c r="D994" s="234"/>
      <c r="E994" s="234"/>
      <c r="F994" s="234"/>
      <c r="G994" s="234"/>
      <c r="H994" s="234"/>
      <c r="I994" s="234"/>
      <c r="J994" s="234"/>
      <c r="K994" s="234"/>
      <c r="L994" s="234"/>
      <c r="M994" s="234"/>
      <c r="N994" s="234"/>
      <c r="O994" s="234"/>
      <c r="P994" s="234"/>
      <c r="Q994" s="234"/>
      <c r="R994" s="234"/>
      <c r="S994" s="234"/>
      <c r="T994" s="234"/>
      <c r="U994" s="234"/>
      <c r="V994" s="234"/>
      <c r="W994" s="234"/>
      <c r="X994" s="234"/>
      <c r="Y994" s="234"/>
      <c r="Z994" s="234"/>
    </row>
    <row r="995" ht="13.5" customHeight="1">
      <c r="A995" s="234"/>
      <c r="B995" s="234"/>
      <c r="C995" s="234"/>
      <c r="D995" s="234"/>
      <c r="E995" s="234"/>
      <c r="F995" s="234"/>
      <c r="G995" s="234"/>
      <c r="H995" s="234"/>
      <c r="I995" s="234"/>
      <c r="J995" s="234"/>
      <c r="K995" s="234"/>
      <c r="L995" s="234"/>
      <c r="M995" s="234"/>
      <c r="N995" s="234"/>
      <c r="O995" s="234"/>
      <c r="P995" s="234"/>
      <c r="Q995" s="234"/>
      <c r="R995" s="234"/>
      <c r="S995" s="234"/>
      <c r="T995" s="234"/>
      <c r="U995" s="234"/>
      <c r="V995" s="234"/>
      <c r="W995" s="234"/>
      <c r="X995" s="234"/>
      <c r="Y995" s="234"/>
      <c r="Z995" s="234"/>
    </row>
    <row r="996" ht="13.5" customHeight="1">
      <c r="A996" s="234"/>
      <c r="B996" s="234"/>
      <c r="C996" s="234"/>
      <c r="D996" s="234"/>
      <c r="E996" s="234"/>
      <c r="F996" s="234"/>
      <c r="G996" s="234"/>
      <c r="H996" s="234"/>
      <c r="I996" s="234"/>
      <c r="J996" s="234"/>
      <c r="K996" s="234"/>
      <c r="L996" s="234"/>
      <c r="M996" s="234"/>
      <c r="N996" s="234"/>
      <c r="O996" s="234"/>
      <c r="P996" s="234"/>
      <c r="Q996" s="234"/>
      <c r="R996" s="234"/>
      <c r="S996" s="234"/>
      <c r="T996" s="234"/>
      <c r="U996" s="234"/>
      <c r="V996" s="234"/>
      <c r="W996" s="234"/>
      <c r="X996" s="234"/>
      <c r="Y996" s="234"/>
      <c r="Z996" s="234"/>
    </row>
    <row r="997" ht="13.5" customHeight="1">
      <c r="A997" s="234"/>
      <c r="B997" s="234"/>
      <c r="C997" s="234"/>
      <c r="D997" s="234"/>
      <c r="E997" s="234"/>
      <c r="F997" s="234"/>
      <c r="G997" s="234"/>
      <c r="H997" s="234"/>
      <c r="I997" s="234"/>
      <c r="J997" s="234"/>
      <c r="K997" s="234"/>
      <c r="L997" s="234"/>
      <c r="M997" s="234"/>
      <c r="N997" s="234"/>
      <c r="O997" s="234"/>
      <c r="P997" s="234"/>
      <c r="Q997" s="234"/>
      <c r="R997" s="234"/>
      <c r="S997" s="234"/>
      <c r="T997" s="234"/>
      <c r="U997" s="234"/>
      <c r="V997" s="234"/>
      <c r="W997" s="234"/>
      <c r="X997" s="234"/>
      <c r="Y997" s="234"/>
      <c r="Z997" s="234"/>
    </row>
    <row r="998" ht="13.5" customHeight="1">
      <c r="A998" s="234"/>
      <c r="B998" s="234"/>
      <c r="C998" s="234"/>
      <c r="D998" s="234"/>
      <c r="E998" s="234"/>
      <c r="F998" s="234"/>
      <c r="G998" s="234"/>
      <c r="H998" s="234"/>
      <c r="I998" s="234"/>
      <c r="J998" s="234"/>
      <c r="K998" s="234"/>
      <c r="L998" s="234"/>
      <c r="M998" s="234"/>
      <c r="N998" s="234"/>
      <c r="O998" s="234"/>
      <c r="P998" s="234"/>
      <c r="Q998" s="234"/>
      <c r="R998" s="234"/>
      <c r="S998" s="234"/>
      <c r="T998" s="234"/>
      <c r="U998" s="234"/>
      <c r="V998" s="234"/>
      <c r="W998" s="234"/>
      <c r="X998" s="234"/>
      <c r="Y998" s="234"/>
      <c r="Z998" s="234"/>
    </row>
    <row r="999" ht="13.5" customHeight="1">
      <c r="A999" s="234"/>
      <c r="B999" s="234"/>
      <c r="C999" s="234"/>
      <c r="D999" s="234"/>
      <c r="E999" s="234"/>
      <c r="F999" s="234"/>
      <c r="G999" s="234"/>
      <c r="H999" s="234"/>
      <c r="I999" s="234"/>
      <c r="J999" s="234"/>
      <c r="K999" s="234"/>
      <c r="L999" s="234"/>
      <c r="M999" s="234"/>
      <c r="N999" s="234"/>
      <c r="O999" s="234"/>
      <c r="P999" s="234"/>
      <c r="Q999" s="234"/>
      <c r="R999" s="234"/>
      <c r="S999" s="234"/>
      <c r="T999" s="234"/>
      <c r="U999" s="234"/>
      <c r="V999" s="234"/>
      <c r="W999" s="234"/>
      <c r="X999" s="234"/>
      <c r="Y999" s="234"/>
      <c r="Z999" s="234"/>
    </row>
    <row r="1000" ht="13.5" customHeight="1">
      <c r="A1000" s="234"/>
      <c r="B1000" s="234"/>
      <c r="C1000" s="234"/>
      <c r="D1000" s="234"/>
      <c r="E1000" s="234"/>
      <c r="F1000" s="234"/>
      <c r="G1000" s="234"/>
      <c r="H1000" s="234"/>
      <c r="I1000" s="234"/>
      <c r="J1000" s="234"/>
      <c r="K1000" s="234"/>
      <c r="L1000" s="234"/>
      <c r="M1000" s="234"/>
      <c r="N1000" s="234"/>
      <c r="O1000" s="234"/>
      <c r="P1000" s="234"/>
      <c r="Q1000" s="234"/>
      <c r="R1000" s="234"/>
      <c r="S1000" s="234"/>
      <c r="T1000" s="234"/>
      <c r="U1000" s="234"/>
      <c r="V1000" s="234"/>
      <c r="W1000" s="234"/>
      <c r="X1000" s="234"/>
      <c r="Y1000" s="234"/>
      <c r="Z1000" s="234"/>
    </row>
  </sheetData>
  <mergeCells count="6">
    <mergeCell ref="A1:K1"/>
    <mergeCell ref="A2:B2"/>
    <mergeCell ref="A10:A16"/>
    <mergeCell ref="A19:D19"/>
    <mergeCell ref="A20:D20"/>
    <mergeCell ref="E20:K20"/>
  </mergeCells>
  <printOptions/>
  <pageMargins bottom="0.0" footer="0.0" header="0.0" left="0.196527777777778" right="0.196527777777778" top="0.0"/>
  <pageSetup scale="66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29.43"/>
    <col customWidth="1" min="2" max="2" width="19.86"/>
    <col customWidth="1" min="3" max="3" width="24.0"/>
    <col customWidth="1" min="4" max="4" width="26.43"/>
    <col customWidth="1" min="5" max="8" width="23.0"/>
    <col customWidth="1" min="9" max="10" width="22.0"/>
    <col customWidth="1" min="11" max="11" width="26.86"/>
    <col customWidth="1" min="12" max="26" width="9.86"/>
  </cols>
  <sheetData>
    <row r="1" ht="13.5" customHeight="1">
      <c r="A1" s="233" t="s">
        <v>359</v>
      </c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</row>
    <row r="2" ht="13.5" customHeight="1">
      <c r="A2" s="235" t="s">
        <v>337</v>
      </c>
      <c r="B2" s="231"/>
      <c r="C2" s="236" t="s">
        <v>338</v>
      </c>
      <c r="D2" s="237" t="s">
        <v>339</v>
      </c>
      <c r="E2" s="236" t="s">
        <v>340</v>
      </c>
      <c r="F2" s="236" t="s">
        <v>341</v>
      </c>
      <c r="G2" s="236" t="s">
        <v>342</v>
      </c>
      <c r="H2" s="236" t="s">
        <v>343</v>
      </c>
      <c r="I2" s="236" t="s">
        <v>344</v>
      </c>
      <c r="J2" s="236" t="s">
        <v>345</v>
      </c>
      <c r="K2" s="236" t="s">
        <v>346</v>
      </c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</row>
    <row r="3" ht="13.5" customHeight="1">
      <c r="A3" s="239" t="s">
        <v>329</v>
      </c>
      <c r="B3" s="236"/>
      <c r="C3" s="236">
        <v>392.0</v>
      </c>
      <c r="D3" s="240">
        <v>29.87</v>
      </c>
      <c r="E3" s="241">
        <f>C3*D3</f>
        <v>11709.04</v>
      </c>
      <c r="F3" s="241">
        <v>11709.04</v>
      </c>
      <c r="G3" s="241">
        <v>11709.04</v>
      </c>
      <c r="H3" s="241">
        <v>11709.04</v>
      </c>
      <c r="I3" s="241">
        <v>11709.04</v>
      </c>
      <c r="J3" s="241">
        <v>11709.04</v>
      </c>
      <c r="K3" s="243">
        <f t="shared" ref="K3:K4" si="1">SUM(E3:J3)</f>
        <v>70254.24</v>
      </c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</row>
    <row r="4" ht="13.5" customHeight="1">
      <c r="A4" s="239" t="s">
        <v>272</v>
      </c>
      <c r="B4" s="236"/>
      <c r="C4" s="236">
        <v>215.0</v>
      </c>
      <c r="D4" s="240">
        <v>23.23</v>
      </c>
      <c r="E4" s="241">
        <f>D4*C4</f>
        <v>4994.45</v>
      </c>
      <c r="F4" s="241">
        <f>D4*C4</f>
        <v>4994.45</v>
      </c>
      <c r="G4" s="241">
        <f>C4*D4</f>
        <v>4994.45</v>
      </c>
      <c r="H4" s="241">
        <v>0.0</v>
      </c>
      <c r="I4" s="241">
        <v>0.0</v>
      </c>
      <c r="J4" s="241">
        <v>0.0</v>
      </c>
      <c r="K4" s="243">
        <f t="shared" si="1"/>
        <v>14983.35</v>
      </c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</row>
    <row r="5" ht="13.5" customHeight="1">
      <c r="A5" s="239" t="s">
        <v>347</v>
      </c>
      <c r="B5" s="236"/>
      <c r="C5" s="236">
        <v>6.0</v>
      </c>
      <c r="D5" s="240">
        <v>66.38</v>
      </c>
      <c r="E5" s="241">
        <v>2389.68</v>
      </c>
      <c r="F5" s="241">
        <v>0.0</v>
      </c>
      <c r="G5" s="241">
        <v>0.0</v>
      </c>
      <c r="H5" s="241">
        <v>0.0</v>
      </c>
      <c r="I5" s="241">
        <v>0.0</v>
      </c>
      <c r="J5" s="241">
        <v>0.0</v>
      </c>
      <c r="K5" s="243">
        <f>D5*C5*6</f>
        <v>2389.68</v>
      </c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</row>
    <row r="6" ht="13.5" customHeight="1">
      <c r="A6" s="239" t="s">
        <v>328</v>
      </c>
      <c r="B6" s="236"/>
      <c r="C6" s="236">
        <v>116.0</v>
      </c>
      <c r="D6" s="240">
        <v>29.87</v>
      </c>
      <c r="E6" s="241">
        <f t="shared" ref="E6:E9" si="2">D6*C6</f>
        <v>3464.92</v>
      </c>
      <c r="F6" s="241">
        <f>D6*C6</f>
        <v>3464.92</v>
      </c>
      <c r="G6" s="241">
        <f>C6*D6</f>
        <v>3464.92</v>
      </c>
      <c r="H6" s="241">
        <f>C6*D6</f>
        <v>3464.92</v>
      </c>
      <c r="I6" s="241">
        <f>C6*D6</f>
        <v>3464.92</v>
      </c>
      <c r="J6" s="241">
        <f>C6*D6</f>
        <v>3464.92</v>
      </c>
      <c r="K6" s="243">
        <f t="shared" ref="K6:K22" si="3">SUM(E6:J6)</f>
        <v>20789.52</v>
      </c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</row>
    <row r="7" ht="13.5" customHeight="1">
      <c r="A7" s="239" t="s">
        <v>326</v>
      </c>
      <c r="B7" s="236"/>
      <c r="C7" s="236">
        <v>36.0</v>
      </c>
      <c r="D7" s="240">
        <v>52.55</v>
      </c>
      <c r="E7" s="241">
        <f t="shared" si="2"/>
        <v>1891.8</v>
      </c>
      <c r="F7" s="241">
        <v>1891.8</v>
      </c>
      <c r="G7" s="241">
        <v>1891.8</v>
      </c>
      <c r="H7" s="241">
        <v>1891.8</v>
      </c>
      <c r="I7" s="241">
        <v>1891.8</v>
      </c>
      <c r="J7" s="241">
        <v>1891.8</v>
      </c>
      <c r="K7" s="243">
        <f t="shared" si="3"/>
        <v>11350.8</v>
      </c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234"/>
      <c r="Y7" s="234"/>
      <c r="Z7" s="234"/>
    </row>
    <row r="8" ht="13.5" customHeight="1">
      <c r="A8" s="239" t="s">
        <v>325</v>
      </c>
      <c r="B8" s="236"/>
      <c r="C8" s="236">
        <v>309.0</v>
      </c>
      <c r="D8" s="240">
        <v>52.55</v>
      </c>
      <c r="E8" s="241">
        <f t="shared" si="2"/>
        <v>16237.95</v>
      </c>
      <c r="F8" s="241">
        <f>C8*D8</f>
        <v>16237.95</v>
      </c>
      <c r="G8" s="241">
        <f t="shared" ref="G8:G9" si="4">C8*D8</f>
        <v>16237.95</v>
      </c>
      <c r="H8" s="241">
        <f t="shared" ref="H8:H9" si="5">C8*D8</f>
        <v>16237.95</v>
      </c>
      <c r="I8" s="241">
        <f t="shared" ref="I8:I9" si="6">C8*D8</f>
        <v>16237.95</v>
      </c>
      <c r="J8" s="241">
        <f t="shared" ref="J8:J9" si="7">C8*D8</f>
        <v>16237.95</v>
      </c>
      <c r="K8" s="243">
        <f t="shared" si="3"/>
        <v>97427.7</v>
      </c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</row>
    <row r="9" ht="13.5" customHeight="1">
      <c r="A9" s="239" t="s">
        <v>324</v>
      </c>
      <c r="B9" s="236"/>
      <c r="C9" s="236">
        <v>302.0</v>
      </c>
      <c r="D9" s="240">
        <v>52.55</v>
      </c>
      <c r="E9" s="241">
        <f t="shared" si="2"/>
        <v>15870.1</v>
      </c>
      <c r="F9" s="241">
        <v>15870.1</v>
      </c>
      <c r="G9" s="241">
        <f t="shared" si="4"/>
        <v>15870.1</v>
      </c>
      <c r="H9" s="241">
        <f t="shared" si="5"/>
        <v>15870.1</v>
      </c>
      <c r="I9" s="241">
        <f t="shared" si="6"/>
        <v>15870.1</v>
      </c>
      <c r="J9" s="241">
        <f t="shared" si="7"/>
        <v>15870.1</v>
      </c>
      <c r="K9" s="243">
        <f t="shared" si="3"/>
        <v>95220.6</v>
      </c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</row>
    <row r="10" ht="13.5" customHeight="1">
      <c r="A10" s="239" t="s">
        <v>360</v>
      </c>
      <c r="B10" s="236"/>
      <c r="C10" s="236">
        <v>1.0</v>
      </c>
      <c r="D10" s="240">
        <v>52.55</v>
      </c>
      <c r="E10" s="241">
        <f>C10*D10</f>
        <v>52.55</v>
      </c>
      <c r="F10" s="241">
        <v>52.55</v>
      </c>
      <c r="G10" s="241">
        <v>52.55</v>
      </c>
      <c r="H10" s="241">
        <v>52.55</v>
      </c>
      <c r="I10" s="241">
        <v>52.55</v>
      </c>
      <c r="J10" s="241">
        <v>52.55</v>
      </c>
      <c r="K10" s="243">
        <f t="shared" si="3"/>
        <v>315.3</v>
      </c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  <c r="Z10" s="234"/>
    </row>
    <row r="11" ht="13.5" customHeight="1">
      <c r="A11" s="244" t="s">
        <v>348</v>
      </c>
      <c r="B11" s="236" t="s">
        <v>349</v>
      </c>
      <c r="C11" s="236">
        <v>56.0</v>
      </c>
      <c r="D11" s="240">
        <v>29.87</v>
      </c>
      <c r="E11" s="241">
        <v>1672.77</v>
      </c>
      <c r="F11" s="241">
        <v>1672.77</v>
      </c>
      <c r="G11" s="241">
        <v>1672.77</v>
      </c>
      <c r="H11" s="241">
        <v>1672.77</v>
      </c>
      <c r="I11" s="241">
        <v>1672.77</v>
      </c>
      <c r="J11" s="241">
        <v>1672.77</v>
      </c>
      <c r="K11" s="243">
        <f t="shared" si="3"/>
        <v>10036.62</v>
      </c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</row>
    <row r="12" ht="13.5" customHeight="1">
      <c r="A12" s="227"/>
      <c r="B12" s="236" t="s">
        <v>350</v>
      </c>
      <c r="C12" s="236">
        <v>80.0</v>
      </c>
      <c r="D12" s="240">
        <v>29.87</v>
      </c>
      <c r="E12" s="241">
        <v>2389.68</v>
      </c>
      <c r="F12" s="241">
        <v>2389.68</v>
      </c>
      <c r="G12" s="241">
        <v>2389.68</v>
      </c>
      <c r="H12" s="241">
        <v>2389.68</v>
      </c>
      <c r="I12" s="241">
        <v>2389.68</v>
      </c>
      <c r="J12" s="241">
        <v>2389.68</v>
      </c>
      <c r="K12" s="243">
        <f t="shared" si="3"/>
        <v>14338.08</v>
      </c>
      <c r="L12" s="234"/>
      <c r="M12" s="234"/>
      <c r="N12" s="234"/>
      <c r="O12" s="234"/>
      <c r="P12" s="234"/>
      <c r="Q12" s="234"/>
      <c r="R12" s="234"/>
      <c r="S12" s="234"/>
      <c r="T12" s="234"/>
      <c r="U12" s="234"/>
      <c r="V12" s="234"/>
      <c r="W12" s="234"/>
      <c r="X12" s="234"/>
      <c r="Y12" s="234"/>
      <c r="Z12" s="234"/>
    </row>
    <row r="13" ht="13.5" customHeight="1">
      <c r="A13" s="227"/>
      <c r="B13" s="236" t="s">
        <v>351</v>
      </c>
      <c r="C13" s="236">
        <v>102.0</v>
      </c>
      <c r="D13" s="240">
        <v>29.87</v>
      </c>
      <c r="E13" s="241">
        <v>3046.84</v>
      </c>
      <c r="F13" s="241">
        <v>3046.84</v>
      </c>
      <c r="G13" s="241">
        <v>3046.84</v>
      </c>
      <c r="H13" s="241">
        <v>3046.84</v>
      </c>
      <c r="I13" s="241">
        <v>3046.84</v>
      </c>
      <c r="J13" s="241">
        <v>3046.84</v>
      </c>
      <c r="K13" s="243">
        <f t="shared" si="3"/>
        <v>18281.04</v>
      </c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  <c r="Y13" s="234"/>
      <c r="Z13" s="234"/>
    </row>
    <row r="14" ht="13.5" customHeight="1">
      <c r="A14" s="227"/>
      <c r="B14" s="236" t="s">
        <v>352</v>
      </c>
      <c r="C14" s="236">
        <v>72.0</v>
      </c>
      <c r="D14" s="240">
        <v>29.87</v>
      </c>
      <c r="E14" s="241">
        <v>2150.71</v>
      </c>
      <c r="F14" s="241">
        <v>2150.71</v>
      </c>
      <c r="G14" s="241">
        <v>2150.71</v>
      </c>
      <c r="H14" s="241">
        <v>2150.71</v>
      </c>
      <c r="I14" s="241">
        <v>2150.71</v>
      </c>
      <c r="J14" s="241">
        <v>2150.71</v>
      </c>
      <c r="K14" s="243">
        <f t="shared" si="3"/>
        <v>12904.26</v>
      </c>
      <c r="L14" s="234"/>
      <c r="M14" s="234"/>
      <c r="N14" s="234"/>
      <c r="O14" s="234"/>
      <c r="P14" s="234"/>
      <c r="Q14" s="234"/>
      <c r="R14" s="234"/>
      <c r="S14" s="234"/>
      <c r="T14" s="234"/>
      <c r="U14" s="234"/>
      <c r="V14" s="234"/>
      <c r="W14" s="234"/>
      <c r="X14" s="234"/>
      <c r="Y14" s="234"/>
      <c r="Z14" s="234"/>
    </row>
    <row r="15" ht="13.5" customHeight="1">
      <c r="A15" s="227"/>
      <c r="B15" s="236" t="s">
        <v>353</v>
      </c>
      <c r="C15" s="236">
        <v>60.0</v>
      </c>
      <c r="D15" s="240">
        <v>29.87</v>
      </c>
      <c r="E15" s="241">
        <v>1792.26</v>
      </c>
      <c r="F15" s="241">
        <v>1792.26</v>
      </c>
      <c r="G15" s="241">
        <v>1792.26</v>
      </c>
      <c r="H15" s="241">
        <v>1792.26</v>
      </c>
      <c r="I15" s="241">
        <v>1792.26</v>
      </c>
      <c r="J15" s="241">
        <v>1792.26</v>
      </c>
      <c r="K15" s="243">
        <f t="shared" si="3"/>
        <v>10753.56</v>
      </c>
      <c r="L15" s="234"/>
      <c r="M15" s="234"/>
      <c r="N15" s="234"/>
      <c r="O15" s="234"/>
      <c r="P15" s="234"/>
      <c r="Q15" s="234"/>
      <c r="R15" s="234"/>
      <c r="S15" s="234"/>
      <c r="T15" s="234"/>
      <c r="U15" s="234"/>
      <c r="V15" s="234"/>
      <c r="W15" s="234"/>
      <c r="X15" s="234"/>
      <c r="Y15" s="234"/>
      <c r="Z15" s="234"/>
    </row>
    <row r="16" ht="13.5" customHeight="1">
      <c r="A16" s="227"/>
      <c r="B16" s="236" t="s">
        <v>361</v>
      </c>
      <c r="C16" s="236">
        <v>90.0</v>
      </c>
      <c r="D16" s="240"/>
      <c r="E16" s="241">
        <v>59.74</v>
      </c>
      <c r="F16" s="241">
        <v>59.74</v>
      </c>
      <c r="G16" s="241">
        <v>59.74</v>
      </c>
      <c r="H16" s="241">
        <v>59.74</v>
      </c>
      <c r="I16" s="241">
        <v>59.74</v>
      </c>
      <c r="J16" s="241">
        <v>59.74</v>
      </c>
      <c r="K16" s="243">
        <f t="shared" si="3"/>
        <v>358.44</v>
      </c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</row>
    <row r="17" ht="13.5" customHeight="1">
      <c r="A17" s="227"/>
      <c r="B17" s="236" t="s">
        <v>354</v>
      </c>
      <c r="C17" s="236">
        <v>192.0</v>
      </c>
      <c r="D17" s="240">
        <v>29.87</v>
      </c>
      <c r="E17" s="241">
        <v>5735.23</v>
      </c>
      <c r="F17" s="241">
        <v>5735.23</v>
      </c>
      <c r="G17" s="241">
        <v>5735.23</v>
      </c>
      <c r="H17" s="241">
        <v>5735.23</v>
      </c>
      <c r="I17" s="241">
        <v>5735.23</v>
      </c>
      <c r="J17" s="241">
        <v>5735.23</v>
      </c>
      <c r="K17" s="243">
        <f t="shared" si="3"/>
        <v>34411.38</v>
      </c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</row>
    <row r="18" ht="13.5" customHeight="1">
      <c r="A18" s="227"/>
      <c r="B18" s="236" t="s">
        <v>362</v>
      </c>
      <c r="C18" s="236">
        <v>104.0</v>
      </c>
      <c r="D18" s="240"/>
      <c r="E18" s="241">
        <v>0.0</v>
      </c>
      <c r="F18" s="241">
        <v>0.0</v>
      </c>
      <c r="G18" s="241">
        <v>0.0</v>
      </c>
      <c r="H18" s="241">
        <v>0.0</v>
      </c>
      <c r="I18" s="241">
        <v>0.0</v>
      </c>
      <c r="J18" s="241">
        <v>0.0</v>
      </c>
      <c r="K18" s="243">
        <f t="shared" si="3"/>
        <v>0</v>
      </c>
      <c r="L18" s="234"/>
      <c r="M18" s="234"/>
      <c r="N18" s="234"/>
      <c r="O18" s="234"/>
      <c r="P18" s="234"/>
      <c r="Q18" s="234"/>
      <c r="R18" s="234"/>
      <c r="S18" s="234"/>
      <c r="T18" s="234"/>
      <c r="U18" s="234"/>
      <c r="V18" s="234"/>
      <c r="W18" s="234"/>
      <c r="X18" s="234"/>
      <c r="Y18" s="234"/>
      <c r="Z18" s="234"/>
    </row>
    <row r="19" ht="13.5" customHeight="1">
      <c r="A19" s="228"/>
      <c r="B19" s="236" t="s">
        <v>355</v>
      </c>
      <c r="C19" s="236">
        <v>28.0</v>
      </c>
      <c r="D19" s="240">
        <v>29.87</v>
      </c>
      <c r="E19" s="241">
        <v>836.38</v>
      </c>
      <c r="F19" s="241">
        <v>836.38</v>
      </c>
      <c r="G19" s="241">
        <v>836.38</v>
      </c>
      <c r="H19" s="241">
        <v>836.38</v>
      </c>
      <c r="I19" s="241">
        <v>836.38</v>
      </c>
      <c r="J19" s="241">
        <v>836.38</v>
      </c>
      <c r="K19" s="243">
        <f t="shared" si="3"/>
        <v>5018.28</v>
      </c>
      <c r="L19" s="234"/>
      <c r="M19" s="234"/>
      <c r="N19" s="234"/>
      <c r="O19" s="234"/>
      <c r="P19" s="234"/>
      <c r="Q19" s="234"/>
      <c r="R19" s="234"/>
      <c r="S19" s="234"/>
      <c r="T19" s="234"/>
      <c r="U19" s="234"/>
      <c r="V19" s="234"/>
      <c r="W19" s="234"/>
      <c r="X19" s="234"/>
      <c r="Y19" s="234"/>
      <c r="Z19" s="234"/>
    </row>
    <row r="20" ht="13.5" customHeight="1">
      <c r="A20" s="239" t="s">
        <v>356</v>
      </c>
      <c r="B20" s="236"/>
      <c r="C20" s="236">
        <v>15.0</v>
      </c>
      <c r="D20" s="240">
        <v>52.55</v>
      </c>
      <c r="E20" s="241">
        <f>D20*C20</f>
        <v>788.25</v>
      </c>
      <c r="F20" s="241">
        <v>840.8</v>
      </c>
      <c r="G20" s="241">
        <v>840.8</v>
      </c>
      <c r="H20" s="241">
        <v>840.8</v>
      </c>
      <c r="I20" s="241">
        <v>840.8</v>
      </c>
      <c r="J20" s="241">
        <v>840.8</v>
      </c>
      <c r="K20" s="243">
        <f t="shared" si="3"/>
        <v>4992.25</v>
      </c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</row>
    <row r="21" ht="13.5" customHeight="1">
      <c r="A21" s="239" t="s">
        <v>357</v>
      </c>
      <c r="B21" s="236"/>
      <c r="C21" s="236">
        <v>70.0</v>
      </c>
      <c r="D21" s="240">
        <v>0.0</v>
      </c>
      <c r="E21" s="241">
        <v>3368.17</v>
      </c>
      <c r="F21" s="241">
        <v>3368.17</v>
      </c>
      <c r="G21" s="241">
        <v>3368.17</v>
      </c>
      <c r="H21" s="241">
        <v>3368.17</v>
      </c>
      <c r="I21" s="241">
        <v>3368.17</v>
      </c>
      <c r="J21" s="241">
        <v>3368.17</v>
      </c>
      <c r="K21" s="243">
        <f t="shared" si="3"/>
        <v>20209.02</v>
      </c>
      <c r="L21" s="234"/>
      <c r="M21" s="234"/>
      <c r="N21" s="234"/>
      <c r="O21" s="234"/>
      <c r="P21" s="234"/>
      <c r="Q21" s="234"/>
      <c r="R21" s="234"/>
      <c r="S21" s="234"/>
      <c r="T21" s="234"/>
      <c r="U21" s="234"/>
      <c r="V21" s="234"/>
      <c r="W21" s="234"/>
      <c r="X21" s="234"/>
      <c r="Y21" s="234"/>
      <c r="Z21" s="234"/>
    </row>
    <row r="22" ht="13.5" customHeight="1">
      <c r="A22" s="239" t="s">
        <v>363</v>
      </c>
      <c r="B22" s="236"/>
      <c r="C22" s="236">
        <v>0.0</v>
      </c>
      <c r="D22" s="240">
        <v>0.0</v>
      </c>
      <c r="E22" s="241">
        <v>0.0</v>
      </c>
      <c r="F22" s="241">
        <v>0.0</v>
      </c>
      <c r="G22" s="241">
        <v>0.0</v>
      </c>
      <c r="H22" s="241">
        <v>0.0</v>
      </c>
      <c r="I22" s="241">
        <v>0.0</v>
      </c>
      <c r="J22" s="241">
        <v>0.0</v>
      </c>
      <c r="K22" s="243">
        <f t="shared" si="3"/>
        <v>0</v>
      </c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</row>
    <row r="23" ht="13.5" customHeight="1">
      <c r="A23" s="246" t="s">
        <v>135</v>
      </c>
      <c r="E23" s="247">
        <f t="shared" ref="E23:J23" si="8">SUM(E3:E22)</f>
        <v>78450.52</v>
      </c>
      <c r="F23" s="247">
        <f t="shared" si="8"/>
        <v>76113.39</v>
      </c>
      <c r="G23" s="247">
        <f t="shared" si="8"/>
        <v>76113.39</v>
      </c>
      <c r="H23" s="247">
        <f t="shared" si="8"/>
        <v>71118.94</v>
      </c>
      <c r="I23" s="247">
        <f t="shared" si="8"/>
        <v>71118.94</v>
      </c>
      <c r="J23" s="247">
        <f t="shared" si="8"/>
        <v>71118.94</v>
      </c>
      <c r="K23" s="243">
        <f>SUM(K3:K21)</f>
        <v>444034.12</v>
      </c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</row>
    <row r="24" ht="13.5" customHeight="1">
      <c r="A24" s="248" t="s">
        <v>364</v>
      </c>
      <c r="B24" s="249"/>
      <c r="C24" s="249"/>
      <c r="D24" s="231"/>
      <c r="E24" s="250">
        <f>K23</f>
        <v>444034.12</v>
      </c>
      <c r="F24" s="249"/>
      <c r="G24" s="249"/>
      <c r="H24" s="249"/>
      <c r="I24" s="249"/>
      <c r="J24" s="249"/>
      <c r="K24" s="231"/>
      <c r="L24" s="234"/>
      <c r="M24" s="234"/>
      <c r="N24" s="234"/>
      <c r="O24" s="234"/>
      <c r="P24" s="234"/>
      <c r="Q24" s="234"/>
      <c r="R24" s="234"/>
      <c r="S24" s="234"/>
      <c r="T24" s="234"/>
      <c r="U24" s="234"/>
      <c r="V24" s="234"/>
      <c r="W24" s="234"/>
      <c r="X24" s="234"/>
      <c r="Y24" s="234"/>
      <c r="Z24" s="234"/>
    </row>
    <row r="25" ht="13.5" customHeight="1">
      <c r="A25" s="234"/>
      <c r="B25" s="234"/>
      <c r="C25" s="234"/>
      <c r="D25" s="234"/>
      <c r="E25" s="234"/>
      <c r="F25" s="234"/>
      <c r="G25" s="234"/>
      <c r="H25" s="234"/>
      <c r="I25" s="234"/>
      <c r="J25" s="234"/>
      <c r="K25" s="234"/>
      <c r="L25" s="234"/>
      <c r="M25" s="234"/>
      <c r="N25" s="234"/>
      <c r="O25" s="234"/>
      <c r="P25" s="234"/>
      <c r="Q25" s="234"/>
      <c r="R25" s="234"/>
      <c r="S25" s="234"/>
      <c r="T25" s="234"/>
      <c r="U25" s="234"/>
      <c r="V25" s="234"/>
      <c r="W25" s="234"/>
      <c r="X25" s="234"/>
      <c r="Y25" s="234"/>
      <c r="Z25" s="234"/>
    </row>
    <row r="26" ht="13.5" customHeight="1">
      <c r="A26" s="251" t="s">
        <v>365</v>
      </c>
      <c r="B26" s="249"/>
      <c r="C26" s="231"/>
      <c r="D26" s="234"/>
      <c r="E26" s="234"/>
      <c r="F26" s="234"/>
      <c r="G26" s="234"/>
      <c r="H26" s="234"/>
      <c r="I26" s="234"/>
      <c r="J26" s="234"/>
      <c r="K26" s="234"/>
      <c r="L26" s="234"/>
      <c r="M26" s="234"/>
      <c r="N26" s="234"/>
      <c r="O26" s="234"/>
      <c r="P26" s="234"/>
      <c r="Q26" s="234"/>
      <c r="R26" s="234"/>
      <c r="S26" s="234"/>
      <c r="T26" s="234"/>
      <c r="U26" s="234"/>
      <c r="V26" s="234"/>
      <c r="W26" s="234"/>
      <c r="X26" s="234"/>
      <c r="Y26" s="234"/>
      <c r="Z26" s="234"/>
    </row>
    <row r="27" ht="13.5" customHeight="1">
      <c r="A27" s="252" t="s">
        <v>366</v>
      </c>
      <c r="B27" s="253">
        <v>70926.03</v>
      </c>
      <c r="C27" s="231"/>
      <c r="D27" s="234"/>
      <c r="E27" s="234"/>
      <c r="F27" s="234"/>
      <c r="G27" s="234"/>
      <c r="H27" s="234"/>
      <c r="I27" s="234"/>
      <c r="J27" s="234"/>
      <c r="K27" s="234"/>
      <c r="L27" s="234"/>
      <c r="M27" s="234"/>
      <c r="N27" s="234"/>
      <c r="O27" s="234"/>
      <c r="P27" s="234"/>
      <c r="Q27" s="234"/>
      <c r="R27" s="234"/>
      <c r="S27" s="234"/>
      <c r="T27" s="234"/>
      <c r="U27" s="234"/>
      <c r="V27" s="234"/>
      <c r="W27" s="234"/>
      <c r="X27" s="234"/>
      <c r="Y27" s="234"/>
      <c r="Z27" s="234"/>
    </row>
    <row r="28" ht="13.5" customHeight="1">
      <c r="A28" s="252" t="s">
        <v>367</v>
      </c>
      <c r="B28" s="253">
        <v>70437.28</v>
      </c>
      <c r="C28" s="231"/>
      <c r="D28" s="234"/>
      <c r="E28" s="234"/>
      <c r="F28" s="234"/>
      <c r="G28" s="234"/>
      <c r="H28" s="234"/>
      <c r="I28" s="234"/>
      <c r="J28" s="234"/>
      <c r="K28" s="234"/>
      <c r="L28" s="234"/>
      <c r="M28" s="234"/>
      <c r="N28" s="234"/>
      <c r="O28" s="234"/>
      <c r="P28" s="234"/>
      <c r="Q28" s="234"/>
      <c r="R28" s="234"/>
      <c r="S28" s="234"/>
      <c r="T28" s="234"/>
      <c r="U28" s="234"/>
      <c r="V28" s="234"/>
      <c r="W28" s="234"/>
      <c r="X28" s="234"/>
      <c r="Y28" s="234"/>
      <c r="Z28" s="234"/>
    </row>
    <row r="29" ht="13.5" customHeight="1">
      <c r="A29" s="252" t="s">
        <v>368</v>
      </c>
      <c r="B29" s="253">
        <v>74865.65</v>
      </c>
      <c r="C29" s="231"/>
      <c r="D29" s="234"/>
      <c r="E29" s="234"/>
      <c r="F29" s="234"/>
      <c r="G29" s="234"/>
      <c r="H29" s="234"/>
      <c r="I29" s="234"/>
      <c r="J29" s="234"/>
      <c r="K29" s="234"/>
      <c r="L29" s="234"/>
      <c r="M29" s="234"/>
      <c r="N29" s="234"/>
      <c r="O29" s="234"/>
      <c r="P29" s="234"/>
      <c r="Q29" s="234"/>
      <c r="R29" s="234"/>
      <c r="S29" s="234"/>
      <c r="T29" s="234"/>
      <c r="U29" s="234"/>
      <c r="V29" s="234"/>
      <c r="W29" s="234"/>
      <c r="X29" s="234"/>
      <c r="Y29" s="234"/>
      <c r="Z29" s="234"/>
    </row>
    <row r="30" ht="13.5" customHeight="1">
      <c r="A30" s="252" t="s">
        <v>369</v>
      </c>
      <c r="B30" s="253">
        <v>75802.75</v>
      </c>
      <c r="C30" s="231"/>
      <c r="D30" s="234"/>
      <c r="E30" s="234"/>
      <c r="F30" s="234"/>
      <c r="G30" s="234"/>
      <c r="H30" s="234"/>
      <c r="I30" s="234"/>
      <c r="J30" s="234"/>
      <c r="K30" s="234"/>
      <c r="L30" s="234"/>
      <c r="M30" s="234"/>
      <c r="N30" s="234"/>
      <c r="O30" s="234"/>
      <c r="P30" s="234"/>
      <c r="Q30" s="234"/>
      <c r="R30" s="234"/>
      <c r="S30" s="234"/>
      <c r="T30" s="234"/>
      <c r="U30" s="234"/>
      <c r="V30" s="234"/>
      <c r="W30" s="234"/>
      <c r="X30" s="234"/>
      <c r="Y30" s="234"/>
      <c r="Z30" s="234"/>
    </row>
    <row r="31" ht="13.5" customHeight="1">
      <c r="A31" s="252" t="s">
        <v>370</v>
      </c>
      <c r="B31" s="253">
        <v>71073.33</v>
      </c>
      <c r="C31" s="231"/>
      <c r="D31" s="234"/>
      <c r="E31" s="234"/>
      <c r="F31" s="234"/>
      <c r="G31" s="234"/>
      <c r="H31" s="234"/>
      <c r="I31" s="234"/>
      <c r="J31" s="234"/>
      <c r="K31" s="234"/>
      <c r="L31" s="234"/>
      <c r="M31" s="234"/>
      <c r="N31" s="234"/>
      <c r="O31" s="234"/>
      <c r="P31" s="234"/>
      <c r="Q31" s="234"/>
      <c r="R31" s="234"/>
      <c r="S31" s="234"/>
      <c r="T31" s="234"/>
      <c r="U31" s="234"/>
      <c r="V31" s="234"/>
      <c r="W31" s="234"/>
      <c r="X31" s="234"/>
      <c r="Y31" s="234"/>
      <c r="Z31" s="234"/>
    </row>
    <row r="32" ht="13.5" customHeight="1">
      <c r="A32" s="252" t="s">
        <v>371</v>
      </c>
      <c r="B32" s="253">
        <v>72654.43</v>
      </c>
      <c r="C32" s="231"/>
      <c r="D32" s="234"/>
      <c r="E32" s="234"/>
      <c r="F32" s="234"/>
      <c r="G32" s="234"/>
      <c r="H32" s="234"/>
      <c r="I32" s="234"/>
      <c r="J32" s="234"/>
      <c r="K32" s="234"/>
      <c r="L32" s="234"/>
      <c r="M32" s="234"/>
      <c r="N32" s="234"/>
      <c r="O32" s="234"/>
      <c r="P32" s="234"/>
      <c r="Q32" s="234"/>
      <c r="R32" s="234"/>
      <c r="S32" s="234"/>
      <c r="T32" s="234"/>
      <c r="U32" s="234"/>
      <c r="V32" s="234"/>
      <c r="W32" s="234"/>
      <c r="X32" s="234"/>
      <c r="Y32" s="234"/>
      <c r="Z32" s="234"/>
    </row>
    <row r="33" ht="13.5" customHeight="1">
      <c r="A33" s="252" t="s">
        <v>135</v>
      </c>
      <c r="B33" s="254">
        <f>SUM(B27:B32)</f>
        <v>435759.47</v>
      </c>
      <c r="C33" s="231"/>
      <c r="D33" s="234"/>
      <c r="E33" s="234"/>
      <c r="F33" s="234"/>
      <c r="G33" s="234"/>
      <c r="H33" s="234"/>
      <c r="I33" s="234"/>
      <c r="J33" s="234"/>
      <c r="K33" s="234"/>
      <c r="L33" s="234"/>
      <c r="M33" s="234"/>
      <c r="N33" s="234"/>
      <c r="O33" s="234"/>
      <c r="P33" s="234"/>
      <c r="Q33" s="234"/>
      <c r="R33" s="234"/>
      <c r="S33" s="234"/>
      <c r="T33" s="234"/>
      <c r="U33" s="234"/>
      <c r="V33" s="234"/>
      <c r="W33" s="234"/>
      <c r="X33" s="234"/>
      <c r="Y33" s="234"/>
      <c r="Z33" s="234"/>
    </row>
    <row r="34" ht="13.5" customHeight="1">
      <c r="A34" s="252" t="s">
        <v>372</v>
      </c>
      <c r="B34" s="255">
        <f>E24</f>
        <v>444034.12</v>
      </c>
      <c r="C34" s="231"/>
      <c r="D34" s="234"/>
      <c r="E34" s="234"/>
      <c r="F34" s="234"/>
      <c r="G34" s="234"/>
      <c r="H34" s="234"/>
      <c r="I34" s="234"/>
      <c r="J34" s="234"/>
      <c r="K34" s="234"/>
      <c r="L34" s="234"/>
      <c r="M34" s="234"/>
      <c r="N34" s="234"/>
      <c r="O34" s="234"/>
      <c r="P34" s="234"/>
      <c r="Q34" s="234"/>
      <c r="R34" s="234"/>
      <c r="S34" s="234"/>
      <c r="T34" s="234"/>
      <c r="U34" s="234"/>
      <c r="V34" s="234"/>
      <c r="W34" s="234"/>
      <c r="X34" s="234"/>
      <c r="Y34" s="234"/>
      <c r="Z34" s="234"/>
    </row>
    <row r="35" ht="13.5" customHeight="1">
      <c r="A35" s="252" t="s">
        <v>373</v>
      </c>
      <c r="B35" s="256">
        <f>B33-B34</f>
        <v>-8274.65</v>
      </c>
      <c r="C35" s="231"/>
      <c r="D35" s="234"/>
      <c r="E35" s="234"/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</row>
    <row r="36" ht="13.5" customHeight="1">
      <c r="A36" s="234"/>
      <c r="B36" s="234"/>
      <c r="C36" s="234"/>
      <c r="D36" s="234"/>
      <c r="E36" s="234"/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</row>
    <row r="37" ht="13.5" customHeight="1">
      <c r="A37" s="234"/>
      <c r="B37" s="234"/>
      <c r="C37" s="234"/>
      <c r="D37" s="234"/>
      <c r="E37" s="234"/>
      <c r="F37" s="234"/>
      <c r="G37" s="234"/>
      <c r="H37" s="234"/>
      <c r="I37" s="234"/>
      <c r="J37" s="234"/>
      <c r="K37" s="234"/>
      <c r="L37" s="234"/>
      <c r="M37" s="234"/>
      <c r="N37" s="234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4"/>
    </row>
    <row r="38" ht="13.5" customHeight="1">
      <c r="A38" s="234"/>
      <c r="B38" s="234"/>
      <c r="C38" s="234"/>
      <c r="D38" s="234"/>
      <c r="E38" s="234"/>
      <c r="F38" s="234"/>
      <c r="G38" s="234"/>
      <c r="H38" s="234"/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</row>
    <row r="39" ht="13.5" customHeight="1">
      <c r="A39" s="234"/>
      <c r="B39" s="234"/>
      <c r="C39" s="234"/>
      <c r="D39" s="234"/>
      <c r="E39" s="234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</row>
    <row r="40" ht="13.5" customHeight="1">
      <c r="A40" s="234"/>
      <c r="B40" s="234"/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</row>
    <row r="41" ht="13.5" customHeight="1">
      <c r="A41" s="234"/>
      <c r="B41" s="234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</row>
    <row r="42" ht="13.5" customHeight="1">
      <c r="A42" s="234"/>
      <c r="B42" s="234"/>
      <c r="C42" s="234"/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</row>
    <row r="43" ht="13.5" customHeight="1">
      <c r="A43" s="234"/>
      <c r="B43" s="234"/>
      <c r="C43" s="234"/>
      <c r="D43" s="234"/>
      <c r="E43" s="234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</row>
    <row r="44" ht="13.5" customHeight="1">
      <c r="A44" s="234"/>
      <c r="B44" s="234"/>
      <c r="C44" s="234"/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</row>
    <row r="45" ht="13.5" customHeight="1">
      <c r="A45" s="234"/>
      <c r="B45" s="234"/>
      <c r="C45" s="234"/>
      <c r="D45" s="234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</row>
    <row r="46" ht="13.5" customHeight="1">
      <c r="A46" s="234"/>
      <c r="B46" s="234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</row>
    <row r="47" ht="13.5" customHeight="1">
      <c r="A47" s="234"/>
      <c r="B47" s="234"/>
      <c r="C47" s="234"/>
      <c r="D47" s="234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</row>
    <row r="48" ht="13.5" customHeight="1">
      <c r="A48" s="234"/>
      <c r="B48" s="234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</row>
    <row r="49" ht="13.5" customHeight="1">
      <c r="A49" s="234"/>
      <c r="B49" s="234"/>
      <c r="C49" s="234"/>
      <c r="D49" s="234"/>
      <c r="E49" s="234"/>
      <c r="F49" s="234"/>
      <c r="G49" s="234"/>
      <c r="H49" s="234"/>
      <c r="I49" s="234"/>
      <c r="J49" s="234"/>
      <c r="K49" s="234"/>
      <c r="L49" s="234"/>
      <c r="M49" s="234"/>
      <c r="N49" s="234"/>
      <c r="O49" s="234"/>
      <c r="P49" s="234"/>
      <c r="Q49" s="234"/>
      <c r="R49" s="234"/>
      <c r="S49" s="234"/>
      <c r="T49" s="234"/>
      <c r="U49" s="234"/>
      <c r="V49" s="234"/>
      <c r="W49" s="234"/>
      <c r="X49" s="234"/>
      <c r="Y49" s="234"/>
      <c r="Z49" s="234"/>
    </row>
    <row r="50" ht="13.5" customHeight="1">
      <c r="A50" s="234"/>
      <c r="B50" s="234"/>
      <c r="C50" s="234"/>
      <c r="D50" s="234"/>
      <c r="E50" s="234"/>
      <c r="F50" s="234"/>
      <c r="G50" s="234"/>
      <c r="H50" s="234"/>
      <c r="I50" s="234"/>
      <c r="J50" s="234"/>
      <c r="K50" s="234"/>
      <c r="L50" s="234"/>
      <c r="M50" s="234"/>
      <c r="N50" s="234"/>
      <c r="O50" s="234"/>
      <c r="P50" s="234"/>
      <c r="Q50" s="234"/>
      <c r="R50" s="234"/>
      <c r="S50" s="234"/>
      <c r="T50" s="234"/>
      <c r="U50" s="234"/>
      <c r="V50" s="234"/>
      <c r="W50" s="234"/>
      <c r="X50" s="234"/>
      <c r="Y50" s="234"/>
      <c r="Z50" s="234"/>
    </row>
    <row r="51" ht="13.5" customHeight="1">
      <c r="A51" s="234"/>
      <c r="B51" s="234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</row>
    <row r="52" ht="13.5" customHeight="1">
      <c r="A52" s="234"/>
      <c r="B52" s="234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</row>
    <row r="53" ht="13.5" customHeight="1">
      <c r="A53" s="234"/>
      <c r="B53" s="234"/>
      <c r="C53" s="234"/>
      <c r="D53" s="234"/>
      <c r="E53" s="234"/>
      <c r="F53" s="234"/>
      <c r="G53" s="234"/>
      <c r="H53" s="234"/>
      <c r="I53" s="234"/>
      <c r="J53" s="234"/>
      <c r="K53" s="234"/>
      <c r="L53" s="234"/>
      <c r="M53" s="234"/>
      <c r="N53" s="234"/>
      <c r="O53" s="234"/>
      <c r="P53" s="234"/>
      <c r="Q53" s="234"/>
      <c r="R53" s="234"/>
      <c r="S53" s="234"/>
      <c r="T53" s="234"/>
      <c r="U53" s="234"/>
      <c r="V53" s="234"/>
      <c r="W53" s="234"/>
      <c r="X53" s="234"/>
      <c r="Y53" s="234"/>
      <c r="Z53" s="234"/>
    </row>
    <row r="54" ht="13.5" customHeight="1">
      <c r="A54" s="234"/>
      <c r="B54" s="234"/>
      <c r="C54" s="234"/>
      <c r="D54" s="234"/>
      <c r="E54" s="234"/>
      <c r="F54" s="234"/>
      <c r="G54" s="234"/>
      <c r="H54" s="234"/>
      <c r="I54" s="234"/>
      <c r="J54" s="234"/>
      <c r="K54" s="234"/>
      <c r="L54" s="234"/>
      <c r="M54" s="234"/>
      <c r="N54" s="234"/>
      <c r="O54" s="234"/>
      <c r="P54" s="234"/>
      <c r="Q54" s="234"/>
      <c r="R54" s="234"/>
      <c r="S54" s="234"/>
      <c r="T54" s="234"/>
      <c r="U54" s="234"/>
      <c r="V54" s="234"/>
      <c r="W54" s="234"/>
      <c r="X54" s="234"/>
      <c r="Y54" s="234"/>
      <c r="Z54" s="234"/>
    </row>
    <row r="55" ht="13.5" customHeight="1">
      <c r="A55" s="234"/>
      <c r="B55" s="234"/>
      <c r="C55" s="234"/>
      <c r="D55" s="234"/>
      <c r="E55" s="234"/>
      <c r="F55" s="234"/>
      <c r="G55" s="234"/>
      <c r="H55" s="234"/>
      <c r="I55" s="234"/>
      <c r="J55" s="234"/>
      <c r="K55" s="234"/>
      <c r="L55" s="234"/>
      <c r="M55" s="234"/>
      <c r="N55" s="234"/>
      <c r="O55" s="234"/>
      <c r="P55" s="234"/>
      <c r="Q55" s="234"/>
      <c r="R55" s="234"/>
      <c r="S55" s="234"/>
      <c r="T55" s="234"/>
      <c r="U55" s="234"/>
      <c r="V55" s="234"/>
      <c r="W55" s="234"/>
      <c r="X55" s="234"/>
      <c r="Y55" s="234"/>
      <c r="Z55" s="234"/>
    </row>
    <row r="56" ht="13.5" customHeight="1">
      <c r="A56" s="234"/>
      <c r="B56" s="234"/>
      <c r="C56" s="234"/>
      <c r="D56" s="234"/>
      <c r="E56" s="234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234"/>
      <c r="Q56" s="234"/>
      <c r="R56" s="234"/>
      <c r="S56" s="234"/>
      <c r="T56" s="234"/>
      <c r="U56" s="234"/>
      <c r="V56" s="234"/>
      <c r="W56" s="234"/>
      <c r="X56" s="234"/>
      <c r="Y56" s="234"/>
      <c r="Z56" s="234"/>
    </row>
    <row r="57" ht="13.5" customHeight="1">
      <c r="A57" s="234"/>
      <c r="B57" s="234"/>
      <c r="C57" s="234"/>
      <c r="D57" s="234"/>
      <c r="E57" s="234"/>
      <c r="F57" s="234"/>
      <c r="G57" s="234"/>
      <c r="H57" s="234"/>
      <c r="I57" s="234"/>
      <c r="J57" s="234"/>
      <c r="K57" s="234"/>
      <c r="L57" s="234"/>
      <c r="M57" s="234"/>
      <c r="N57" s="234"/>
      <c r="O57" s="234"/>
      <c r="P57" s="234"/>
      <c r="Q57" s="234"/>
      <c r="R57" s="234"/>
      <c r="S57" s="234"/>
      <c r="T57" s="234"/>
      <c r="U57" s="234"/>
      <c r="V57" s="234"/>
      <c r="W57" s="234"/>
      <c r="X57" s="234"/>
      <c r="Y57" s="234"/>
      <c r="Z57" s="234"/>
    </row>
    <row r="58" ht="13.5" customHeight="1">
      <c r="A58" s="234"/>
      <c r="B58" s="234"/>
      <c r="C58" s="234"/>
      <c r="D58" s="234"/>
      <c r="E58" s="234"/>
      <c r="F58" s="234"/>
      <c r="G58" s="234"/>
      <c r="H58" s="234"/>
      <c r="I58" s="234"/>
      <c r="J58" s="234"/>
      <c r="K58" s="234"/>
      <c r="L58" s="234"/>
      <c r="M58" s="234"/>
      <c r="N58" s="234"/>
      <c r="O58" s="234"/>
      <c r="P58" s="234"/>
      <c r="Q58" s="234"/>
      <c r="R58" s="234"/>
      <c r="S58" s="234"/>
      <c r="T58" s="234"/>
      <c r="U58" s="234"/>
      <c r="V58" s="234"/>
      <c r="W58" s="234"/>
      <c r="X58" s="234"/>
      <c r="Y58" s="234"/>
      <c r="Z58" s="234"/>
    </row>
    <row r="59" ht="13.5" customHeight="1">
      <c r="A59" s="234"/>
      <c r="B59" s="234"/>
      <c r="C59" s="234"/>
      <c r="D59" s="234"/>
      <c r="E59" s="234"/>
      <c r="F59" s="234"/>
      <c r="G59" s="234"/>
      <c r="H59" s="234"/>
      <c r="I59" s="234"/>
      <c r="J59" s="234"/>
      <c r="K59" s="234"/>
      <c r="L59" s="234"/>
      <c r="M59" s="234"/>
      <c r="N59" s="234"/>
      <c r="O59" s="234"/>
      <c r="P59" s="234"/>
      <c r="Q59" s="234"/>
      <c r="R59" s="234"/>
      <c r="S59" s="234"/>
      <c r="T59" s="234"/>
      <c r="U59" s="234"/>
      <c r="V59" s="234"/>
      <c r="W59" s="234"/>
      <c r="X59" s="234"/>
      <c r="Y59" s="234"/>
      <c r="Z59" s="234"/>
    </row>
    <row r="60" ht="13.5" customHeight="1">
      <c r="A60" s="234"/>
      <c r="B60" s="234"/>
      <c r="C60" s="234"/>
      <c r="D60" s="234"/>
      <c r="E60" s="234"/>
      <c r="F60" s="234"/>
      <c r="G60" s="234"/>
      <c r="H60" s="234"/>
      <c r="I60" s="234"/>
      <c r="J60" s="234"/>
      <c r="K60" s="234"/>
      <c r="L60" s="234"/>
      <c r="M60" s="234"/>
      <c r="N60" s="234"/>
      <c r="O60" s="234"/>
      <c r="P60" s="234"/>
      <c r="Q60" s="234"/>
      <c r="R60" s="234"/>
      <c r="S60" s="234"/>
      <c r="T60" s="234"/>
      <c r="U60" s="234"/>
      <c r="V60" s="234"/>
      <c r="W60" s="234"/>
      <c r="X60" s="234"/>
      <c r="Y60" s="234"/>
      <c r="Z60" s="234"/>
    </row>
    <row r="61" ht="13.5" customHeight="1">
      <c r="A61" s="234"/>
      <c r="B61" s="234"/>
      <c r="C61" s="234"/>
      <c r="D61" s="234"/>
      <c r="E61" s="234"/>
      <c r="F61" s="234"/>
      <c r="G61" s="234"/>
      <c r="H61" s="234"/>
      <c r="I61" s="234"/>
      <c r="J61" s="234"/>
      <c r="K61" s="234"/>
      <c r="L61" s="234"/>
      <c r="M61" s="234"/>
      <c r="N61" s="234"/>
      <c r="O61" s="234"/>
      <c r="P61" s="234"/>
      <c r="Q61" s="234"/>
      <c r="R61" s="234"/>
      <c r="S61" s="234"/>
      <c r="T61" s="234"/>
      <c r="U61" s="234"/>
      <c r="V61" s="234"/>
      <c r="W61" s="234"/>
      <c r="X61" s="234"/>
      <c r="Y61" s="234"/>
      <c r="Z61" s="234"/>
    </row>
    <row r="62" ht="13.5" customHeight="1">
      <c r="A62" s="234"/>
      <c r="B62" s="234"/>
      <c r="C62" s="234"/>
      <c r="D62" s="234"/>
      <c r="E62" s="234"/>
      <c r="F62" s="234"/>
      <c r="G62" s="234"/>
      <c r="H62" s="234"/>
      <c r="I62" s="234"/>
      <c r="J62" s="234"/>
      <c r="K62" s="234"/>
      <c r="L62" s="234"/>
      <c r="M62" s="234"/>
      <c r="N62" s="234"/>
      <c r="O62" s="234"/>
      <c r="P62" s="234"/>
      <c r="Q62" s="234"/>
      <c r="R62" s="234"/>
      <c r="S62" s="234"/>
      <c r="T62" s="234"/>
      <c r="U62" s="234"/>
      <c r="V62" s="234"/>
      <c r="W62" s="234"/>
      <c r="X62" s="234"/>
      <c r="Y62" s="234"/>
      <c r="Z62" s="234"/>
    </row>
    <row r="63" ht="13.5" customHeight="1">
      <c r="A63" s="234"/>
      <c r="B63" s="234"/>
      <c r="C63" s="234"/>
      <c r="D63" s="234"/>
      <c r="E63" s="234"/>
      <c r="F63" s="234"/>
      <c r="G63" s="234"/>
      <c r="H63" s="234"/>
      <c r="I63" s="23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</row>
    <row r="64" ht="13.5" customHeight="1">
      <c r="A64" s="234"/>
      <c r="B64" s="234"/>
      <c r="C64" s="234"/>
      <c r="D64" s="234"/>
      <c r="E64" s="234"/>
      <c r="F64" s="234"/>
      <c r="G64" s="234"/>
      <c r="H64" s="234"/>
      <c r="I64" s="234"/>
      <c r="J64" s="234"/>
      <c r="K64" s="234"/>
      <c r="L64" s="234"/>
      <c r="M64" s="234"/>
      <c r="N64" s="23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</row>
    <row r="65" ht="13.5" customHeight="1">
      <c r="A65" s="234"/>
      <c r="B65" s="234"/>
      <c r="C65" s="234"/>
      <c r="D65" s="234"/>
      <c r="E65" s="234"/>
      <c r="F65" s="234"/>
      <c r="G65" s="234"/>
      <c r="H65" s="234"/>
      <c r="I65" s="234"/>
      <c r="J65" s="234"/>
      <c r="K65" s="234"/>
      <c r="L65" s="234"/>
      <c r="M65" s="234"/>
      <c r="N65" s="234"/>
      <c r="O65" s="234"/>
      <c r="P65" s="234"/>
      <c r="Q65" s="234"/>
      <c r="R65" s="234"/>
      <c r="S65" s="234"/>
      <c r="T65" s="234"/>
      <c r="U65" s="234"/>
      <c r="V65" s="234"/>
      <c r="W65" s="234"/>
      <c r="X65" s="234"/>
      <c r="Y65" s="234"/>
      <c r="Z65" s="234"/>
    </row>
    <row r="66" ht="13.5" customHeight="1">
      <c r="A66" s="234"/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</row>
    <row r="67" ht="13.5" customHeight="1">
      <c r="A67" s="234"/>
      <c r="B67" s="234"/>
      <c r="C67" s="234"/>
      <c r="D67" s="234"/>
      <c r="E67" s="234"/>
      <c r="F67" s="234"/>
      <c r="G67" s="234"/>
      <c r="H67" s="234"/>
      <c r="I67" s="234"/>
      <c r="J67" s="234"/>
      <c r="K67" s="234"/>
      <c r="L67" s="234"/>
      <c r="M67" s="234"/>
      <c r="N67" s="234"/>
      <c r="O67" s="234"/>
      <c r="P67" s="234"/>
      <c r="Q67" s="234"/>
      <c r="R67" s="234"/>
      <c r="S67" s="234"/>
      <c r="T67" s="234"/>
      <c r="U67" s="234"/>
      <c r="V67" s="234"/>
      <c r="W67" s="234"/>
      <c r="X67" s="234"/>
      <c r="Y67" s="234"/>
      <c r="Z67" s="234"/>
    </row>
    <row r="68" ht="13.5" customHeight="1">
      <c r="A68" s="234"/>
      <c r="B68" s="234"/>
      <c r="C68" s="234"/>
      <c r="D68" s="234"/>
      <c r="E68" s="234"/>
      <c r="F68" s="234"/>
      <c r="G68" s="234"/>
      <c r="H68" s="234"/>
      <c r="I68" s="234"/>
      <c r="J68" s="234"/>
      <c r="K68" s="234"/>
      <c r="L68" s="234"/>
      <c r="M68" s="234"/>
      <c r="N68" s="234"/>
      <c r="O68" s="234"/>
      <c r="P68" s="234"/>
      <c r="Q68" s="234"/>
      <c r="R68" s="234"/>
      <c r="S68" s="234"/>
      <c r="T68" s="234"/>
      <c r="U68" s="234"/>
      <c r="V68" s="234"/>
      <c r="W68" s="234"/>
      <c r="X68" s="234"/>
      <c r="Y68" s="234"/>
      <c r="Z68" s="234"/>
    </row>
    <row r="69" ht="13.5" customHeight="1">
      <c r="A69" s="234"/>
      <c r="B69" s="234"/>
      <c r="C69" s="234"/>
      <c r="D69" s="234"/>
      <c r="E69" s="234"/>
      <c r="F69" s="234"/>
      <c r="G69" s="234"/>
      <c r="H69" s="234"/>
      <c r="I69" s="234"/>
      <c r="J69" s="234"/>
      <c r="K69" s="234"/>
      <c r="L69" s="234"/>
      <c r="M69" s="234"/>
      <c r="N69" s="234"/>
      <c r="O69" s="234"/>
      <c r="P69" s="234"/>
      <c r="Q69" s="234"/>
      <c r="R69" s="234"/>
      <c r="S69" s="234"/>
      <c r="T69" s="234"/>
      <c r="U69" s="234"/>
      <c r="V69" s="234"/>
      <c r="W69" s="234"/>
      <c r="X69" s="234"/>
      <c r="Y69" s="234"/>
      <c r="Z69" s="234"/>
    </row>
    <row r="70" ht="13.5" customHeight="1">
      <c r="A70" s="234"/>
      <c r="B70" s="234"/>
      <c r="C70" s="234"/>
      <c r="D70" s="234"/>
      <c r="E70" s="234"/>
      <c r="F70" s="234"/>
      <c r="G70" s="234"/>
      <c r="H70" s="234"/>
      <c r="I70" s="234"/>
      <c r="J70" s="234"/>
      <c r="K70" s="234"/>
      <c r="L70" s="234"/>
      <c r="M70" s="234"/>
      <c r="N70" s="234"/>
      <c r="O70" s="234"/>
      <c r="P70" s="234"/>
      <c r="Q70" s="234"/>
      <c r="R70" s="234"/>
      <c r="S70" s="234"/>
      <c r="T70" s="234"/>
      <c r="U70" s="234"/>
      <c r="V70" s="234"/>
      <c r="W70" s="234"/>
      <c r="X70" s="234"/>
      <c r="Y70" s="234"/>
      <c r="Z70" s="234"/>
    </row>
    <row r="71" ht="13.5" customHeight="1">
      <c r="A71" s="234"/>
      <c r="B71" s="234"/>
      <c r="C71" s="234"/>
      <c r="D71" s="234"/>
      <c r="E71" s="234"/>
      <c r="F71" s="234"/>
      <c r="G71" s="234"/>
      <c r="H71" s="234"/>
      <c r="I71" s="234"/>
      <c r="J71" s="234"/>
      <c r="K71" s="234"/>
      <c r="L71" s="234"/>
      <c r="M71" s="234"/>
      <c r="N71" s="234"/>
      <c r="O71" s="234"/>
      <c r="P71" s="234"/>
      <c r="Q71" s="234"/>
      <c r="R71" s="234"/>
      <c r="S71" s="234"/>
      <c r="T71" s="234"/>
      <c r="U71" s="234"/>
      <c r="V71" s="234"/>
      <c r="W71" s="234"/>
      <c r="X71" s="234"/>
      <c r="Y71" s="234"/>
      <c r="Z71" s="234"/>
    </row>
    <row r="72" ht="13.5" customHeight="1">
      <c r="A72" s="234"/>
      <c r="B72" s="234"/>
      <c r="C72" s="234"/>
      <c r="D72" s="234"/>
      <c r="E72" s="234"/>
      <c r="F72" s="234"/>
      <c r="G72" s="234"/>
      <c r="H72" s="234"/>
      <c r="I72" s="234"/>
      <c r="J72" s="234"/>
      <c r="K72" s="234"/>
      <c r="L72" s="234"/>
      <c r="M72" s="234"/>
      <c r="N72" s="234"/>
      <c r="O72" s="234"/>
      <c r="P72" s="234"/>
      <c r="Q72" s="234"/>
      <c r="R72" s="234"/>
      <c r="S72" s="234"/>
      <c r="T72" s="234"/>
      <c r="U72" s="234"/>
      <c r="V72" s="234"/>
      <c r="W72" s="234"/>
      <c r="X72" s="234"/>
      <c r="Y72" s="234"/>
      <c r="Z72" s="234"/>
    </row>
    <row r="73" ht="13.5" customHeight="1">
      <c r="A73" s="234"/>
      <c r="B73" s="234"/>
      <c r="C73" s="234"/>
      <c r="D73" s="234"/>
      <c r="E73" s="234"/>
      <c r="F73" s="234"/>
      <c r="G73" s="234"/>
      <c r="H73" s="234"/>
      <c r="I73" s="234"/>
      <c r="J73" s="234"/>
      <c r="K73" s="234"/>
      <c r="L73" s="234"/>
      <c r="M73" s="234"/>
      <c r="N73" s="234"/>
      <c r="O73" s="234"/>
      <c r="P73" s="234"/>
      <c r="Q73" s="234"/>
      <c r="R73" s="234"/>
      <c r="S73" s="234"/>
      <c r="T73" s="234"/>
      <c r="U73" s="234"/>
      <c r="V73" s="234"/>
      <c r="W73" s="234"/>
      <c r="X73" s="234"/>
      <c r="Y73" s="234"/>
      <c r="Z73" s="234"/>
    </row>
    <row r="74" ht="13.5" customHeight="1">
      <c r="A74" s="234"/>
      <c r="B74" s="234"/>
      <c r="C74" s="234"/>
      <c r="D74" s="234"/>
      <c r="E74" s="234"/>
      <c r="F74" s="234"/>
      <c r="G74" s="234"/>
      <c r="H74" s="234"/>
      <c r="I74" s="234"/>
      <c r="J74" s="234"/>
      <c r="K74" s="234"/>
      <c r="L74" s="234"/>
      <c r="M74" s="234"/>
      <c r="N74" s="234"/>
      <c r="O74" s="234"/>
      <c r="P74" s="234"/>
      <c r="Q74" s="234"/>
      <c r="R74" s="234"/>
      <c r="S74" s="234"/>
      <c r="T74" s="234"/>
      <c r="U74" s="234"/>
      <c r="V74" s="234"/>
      <c r="W74" s="234"/>
      <c r="X74" s="234"/>
      <c r="Y74" s="234"/>
      <c r="Z74" s="234"/>
    </row>
    <row r="75" ht="13.5" customHeight="1">
      <c r="A75" s="234"/>
      <c r="B75" s="234"/>
      <c r="C75" s="234"/>
      <c r="D75" s="234"/>
      <c r="E75" s="234"/>
      <c r="F75" s="234"/>
      <c r="G75" s="234"/>
      <c r="H75" s="234"/>
      <c r="I75" s="234"/>
      <c r="J75" s="234"/>
      <c r="K75" s="234"/>
      <c r="L75" s="234"/>
      <c r="M75" s="234"/>
      <c r="N75" s="234"/>
      <c r="O75" s="234"/>
      <c r="P75" s="234"/>
      <c r="Q75" s="234"/>
      <c r="R75" s="234"/>
      <c r="S75" s="234"/>
      <c r="T75" s="234"/>
      <c r="U75" s="234"/>
      <c r="V75" s="234"/>
      <c r="W75" s="234"/>
      <c r="X75" s="234"/>
      <c r="Y75" s="234"/>
      <c r="Z75" s="234"/>
    </row>
    <row r="76" ht="13.5" customHeight="1">
      <c r="A76" s="234"/>
      <c r="B76" s="234"/>
      <c r="C76" s="234"/>
      <c r="D76" s="234"/>
      <c r="E76" s="234"/>
      <c r="F76" s="234"/>
      <c r="G76" s="234"/>
      <c r="H76" s="234"/>
      <c r="I76" s="234"/>
      <c r="J76" s="234"/>
      <c r="K76" s="234"/>
      <c r="L76" s="234"/>
      <c r="M76" s="234"/>
      <c r="N76" s="234"/>
      <c r="O76" s="234"/>
      <c r="P76" s="234"/>
      <c r="Q76" s="234"/>
      <c r="R76" s="234"/>
      <c r="S76" s="234"/>
      <c r="T76" s="234"/>
      <c r="U76" s="234"/>
      <c r="V76" s="234"/>
      <c r="W76" s="234"/>
      <c r="X76" s="234"/>
      <c r="Y76" s="234"/>
      <c r="Z76" s="234"/>
    </row>
    <row r="77" ht="13.5" customHeight="1">
      <c r="A77" s="234"/>
      <c r="B77" s="234"/>
      <c r="C77" s="234"/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4"/>
      <c r="O77" s="234"/>
      <c r="P77" s="234"/>
      <c r="Q77" s="234"/>
      <c r="R77" s="234"/>
      <c r="S77" s="234"/>
      <c r="T77" s="234"/>
      <c r="U77" s="234"/>
      <c r="V77" s="234"/>
      <c r="W77" s="234"/>
      <c r="X77" s="234"/>
      <c r="Y77" s="234"/>
      <c r="Z77" s="234"/>
    </row>
    <row r="78" ht="13.5" customHeight="1">
      <c r="A78" s="234"/>
      <c r="B78" s="234"/>
      <c r="C78" s="234"/>
      <c r="D78" s="234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</row>
    <row r="79" ht="13.5" customHeight="1">
      <c r="A79" s="234"/>
      <c r="B79" s="234"/>
      <c r="C79" s="234"/>
      <c r="D79" s="234"/>
      <c r="E79" s="234"/>
      <c r="F79" s="234"/>
      <c r="G79" s="234"/>
      <c r="H79" s="234"/>
      <c r="I79" s="234"/>
      <c r="J79" s="234"/>
      <c r="K79" s="234"/>
      <c r="L79" s="234"/>
      <c r="M79" s="234"/>
      <c r="N79" s="234"/>
      <c r="O79" s="234"/>
      <c r="P79" s="234"/>
      <c r="Q79" s="234"/>
      <c r="R79" s="234"/>
      <c r="S79" s="234"/>
      <c r="T79" s="234"/>
      <c r="U79" s="234"/>
      <c r="V79" s="234"/>
      <c r="W79" s="234"/>
      <c r="X79" s="234"/>
      <c r="Y79" s="234"/>
      <c r="Z79" s="234"/>
    </row>
    <row r="80" ht="13.5" customHeight="1">
      <c r="A80" s="234"/>
      <c r="B80" s="234"/>
      <c r="C80" s="234"/>
      <c r="D80" s="234"/>
      <c r="E80" s="234"/>
      <c r="F80" s="234"/>
      <c r="G80" s="234"/>
      <c r="H80" s="234"/>
      <c r="I80" s="234"/>
      <c r="J80" s="234"/>
      <c r="K80" s="234"/>
      <c r="L80" s="234"/>
      <c r="M80" s="234"/>
      <c r="N80" s="234"/>
      <c r="O80" s="234"/>
      <c r="P80" s="234"/>
      <c r="Q80" s="234"/>
      <c r="R80" s="234"/>
      <c r="S80" s="234"/>
      <c r="T80" s="234"/>
      <c r="U80" s="234"/>
      <c r="V80" s="234"/>
      <c r="W80" s="234"/>
      <c r="X80" s="234"/>
      <c r="Y80" s="234"/>
      <c r="Z80" s="234"/>
    </row>
    <row r="81" ht="13.5" customHeight="1">
      <c r="A81" s="234"/>
      <c r="B81" s="234"/>
      <c r="C81" s="234"/>
      <c r="D81" s="234"/>
      <c r="E81" s="234"/>
      <c r="F81" s="234"/>
      <c r="G81" s="234"/>
      <c r="H81" s="234"/>
      <c r="I81" s="234"/>
      <c r="J81" s="234"/>
      <c r="K81" s="234"/>
      <c r="L81" s="234"/>
      <c r="M81" s="234"/>
      <c r="N81" s="234"/>
      <c r="O81" s="234"/>
      <c r="P81" s="234"/>
      <c r="Q81" s="234"/>
      <c r="R81" s="234"/>
      <c r="S81" s="234"/>
      <c r="T81" s="234"/>
      <c r="U81" s="234"/>
      <c r="V81" s="234"/>
      <c r="W81" s="234"/>
      <c r="X81" s="234"/>
      <c r="Y81" s="234"/>
      <c r="Z81" s="234"/>
    </row>
    <row r="82" ht="13.5" customHeight="1">
      <c r="A82" s="234"/>
      <c r="B82" s="234"/>
      <c r="C82" s="234"/>
      <c r="D82" s="234"/>
      <c r="E82" s="234"/>
      <c r="F82" s="234"/>
      <c r="G82" s="234"/>
      <c r="H82" s="234"/>
      <c r="I82" s="234"/>
      <c r="J82" s="234"/>
      <c r="K82" s="234"/>
      <c r="L82" s="234"/>
      <c r="M82" s="234"/>
      <c r="N82" s="234"/>
      <c r="O82" s="234"/>
      <c r="P82" s="234"/>
      <c r="Q82" s="234"/>
      <c r="R82" s="234"/>
      <c r="S82" s="234"/>
      <c r="T82" s="234"/>
      <c r="U82" s="234"/>
      <c r="V82" s="234"/>
      <c r="W82" s="234"/>
      <c r="X82" s="234"/>
      <c r="Y82" s="234"/>
      <c r="Z82" s="234"/>
    </row>
    <row r="83" ht="13.5" customHeight="1">
      <c r="A83" s="234"/>
      <c r="B83" s="234"/>
      <c r="C83" s="234"/>
      <c r="D83" s="234"/>
      <c r="E83" s="234"/>
      <c r="F83" s="234"/>
      <c r="G83" s="234"/>
      <c r="H83" s="234"/>
      <c r="I83" s="234"/>
      <c r="J83" s="234"/>
      <c r="K83" s="234"/>
      <c r="L83" s="234"/>
      <c r="M83" s="234"/>
      <c r="N83" s="234"/>
      <c r="O83" s="234"/>
      <c r="P83" s="234"/>
      <c r="Q83" s="234"/>
      <c r="R83" s="234"/>
      <c r="S83" s="234"/>
      <c r="T83" s="234"/>
      <c r="U83" s="234"/>
      <c r="V83" s="234"/>
      <c r="W83" s="234"/>
      <c r="X83" s="234"/>
      <c r="Y83" s="234"/>
      <c r="Z83" s="234"/>
    </row>
    <row r="84" ht="13.5" customHeight="1">
      <c r="A84" s="234"/>
      <c r="B84" s="234"/>
      <c r="C84" s="234"/>
      <c r="D84" s="234"/>
      <c r="E84" s="234"/>
      <c r="F84" s="234"/>
      <c r="G84" s="234"/>
      <c r="H84" s="234"/>
      <c r="I84" s="234"/>
      <c r="J84" s="234"/>
      <c r="K84" s="234"/>
      <c r="L84" s="234"/>
      <c r="M84" s="234"/>
      <c r="N84" s="234"/>
      <c r="O84" s="234"/>
      <c r="P84" s="234"/>
      <c r="Q84" s="234"/>
      <c r="R84" s="234"/>
      <c r="S84" s="234"/>
      <c r="T84" s="234"/>
      <c r="U84" s="234"/>
      <c r="V84" s="234"/>
      <c r="W84" s="234"/>
      <c r="X84" s="234"/>
      <c r="Y84" s="234"/>
      <c r="Z84" s="234"/>
    </row>
    <row r="85" ht="13.5" customHeight="1">
      <c r="A85" s="234"/>
      <c r="B85" s="234"/>
      <c r="C85" s="234"/>
      <c r="D85" s="234"/>
      <c r="E85" s="234"/>
      <c r="F85" s="234"/>
      <c r="G85" s="234"/>
      <c r="H85" s="234"/>
      <c r="I85" s="234"/>
      <c r="J85" s="234"/>
      <c r="K85" s="234"/>
      <c r="L85" s="234"/>
      <c r="M85" s="234"/>
      <c r="N85" s="234"/>
      <c r="O85" s="234"/>
      <c r="P85" s="234"/>
      <c r="Q85" s="234"/>
      <c r="R85" s="234"/>
      <c r="S85" s="234"/>
      <c r="T85" s="234"/>
      <c r="U85" s="234"/>
      <c r="V85" s="234"/>
      <c r="W85" s="234"/>
      <c r="X85" s="234"/>
      <c r="Y85" s="234"/>
      <c r="Z85" s="234"/>
    </row>
    <row r="86" ht="13.5" customHeight="1">
      <c r="A86" s="234"/>
      <c r="B86" s="234"/>
      <c r="C86" s="234"/>
      <c r="D86" s="234"/>
      <c r="E86" s="234"/>
      <c r="F86" s="234"/>
      <c r="G86" s="234"/>
      <c r="H86" s="234"/>
      <c r="I86" s="234"/>
      <c r="J86" s="234"/>
      <c r="K86" s="234"/>
      <c r="L86" s="234"/>
      <c r="M86" s="234"/>
      <c r="N86" s="234"/>
      <c r="O86" s="234"/>
      <c r="P86" s="234"/>
      <c r="Q86" s="234"/>
      <c r="R86" s="234"/>
      <c r="S86" s="234"/>
      <c r="T86" s="234"/>
      <c r="U86" s="234"/>
      <c r="V86" s="234"/>
      <c r="W86" s="234"/>
      <c r="X86" s="234"/>
      <c r="Y86" s="234"/>
      <c r="Z86" s="234"/>
    </row>
    <row r="87" ht="13.5" customHeight="1">
      <c r="A87" s="234"/>
      <c r="B87" s="234"/>
      <c r="C87" s="234"/>
      <c r="D87" s="234"/>
      <c r="E87" s="234"/>
      <c r="F87" s="234"/>
      <c r="G87" s="234"/>
      <c r="H87" s="234"/>
      <c r="I87" s="234"/>
      <c r="J87" s="234"/>
      <c r="K87" s="234"/>
      <c r="L87" s="234"/>
      <c r="M87" s="234"/>
      <c r="N87" s="234"/>
      <c r="O87" s="234"/>
      <c r="P87" s="234"/>
      <c r="Q87" s="234"/>
      <c r="R87" s="234"/>
      <c r="S87" s="234"/>
      <c r="T87" s="234"/>
      <c r="U87" s="234"/>
      <c r="V87" s="234"/>
      <c r="W87" s="234"/>
      <c r="X87" s="234"/>
      <c r="Y87" s="234"/>
      <c r="Z87" s="234"/>
    </row>
    <row r="88" ht="13.5" customHeight="1">
      <c r="A88" s="234"/>
      <c r="B88" s="234"/>
      <c r="C88" s="234"/>
      <c r="D88" s="234"/>
      <c r="E88" s="234"/>
      <c r="F88" s="234"/>
      <c r="G88" s="234"/>
      <c r="H88" s="234"/>
      <c r="I88" s="234"/>
      <c r="J88" s="234"/>
      <c r="K88" s="234"/>
      <c r="L88" s="234"/>
      <c r="M88" s="234"/>
      <c r="N88" s="234"/>
      <c r="O88" s="234"/>
      <c r="P88" s="234"/>
      <c r="Q88" s="234"/>
      <c r="R88" s="234"/>
      <c r="S88" s="234"/>
      <c r="T88" s="234"/>
      <c r="U88" s="234"/>
      <c r="V88" s="234"/>
      <c r="W88" s="234"/>
      <c r="X88" s="234"/>
      <c r="Y88" s="234"/>
      <c r="Z88" s="234"/>
    </row>
    <row r="89" ht="13.5" customHeight="1">
      <c r="A89" s="234"/>
      <c r="B89" s="234"/>
      <c r="C89" s="234"/>
      <c r="D89" s="234"/>
      <c r="E89" s="234"/>
      <c r="F89" s="234"/>
      <c r="G89" s="234"/>
      <c r="H89" s="234"/>
      <c r="I89" s="234"/>
      <c r="J89" s="234"/>
      <c r="K89" s="234"/>
      <c r="L89" s="234"/>
      <c r="M89" s="234"/>
      <c r="N89" s="234"/>
      <c r="O89" s="234"/>
      <c r="P89" s="234"/>
      <c r="Q89" s="234"/>
      <c r="R89" s="234"/>
      <c r="S89" s="234"/>
      <c r="T89" s="234"/>
      <c r="U89" s="234"/>
      <c r="V89" s="234"/>
      <c r="W89" s="234"/>
      <c r="X89" s="234"/>
      <c r="Y89" s="234"/>
      <c r="Z89" s="234"/>
    </row>
    <row r="90" ht="13.5" customHeight="1">
      <c r="A90" s="234"/>
      <c r="B90" s="234"/>
      <c r="C90" s="234"/>
      <c r="D90" s="234"/>
      <c r="E90" s="234"/>
      <c r="F90" s="234"/>
      <c r="G90" s="234"/>
      <c r="H90" s="234"/>
      <c r="I90" s="234"/>
      <c r="J90" s="234"/>
      <c r="K90" s="234"/>
      <c r="L90" s="234"/>
      <c r="M90" s="234"/>
      <c r="N90" s="234"/>
      <c r="O90" s="234"/>
      <c r="P90" s="234"/>
      <c r="Q90" s="234"/>
      <c r="R90" s="234"/>
      <c r="S90" s="234"/>
      <c r="T90" s="234"/>
      <c r="U90" s="234"/>
      <c r="V90" s="234"/>
      <c r="W90" s="234"/>
      <c r="X90" s="234"/>
      <c r="Y90" s="234"/>
      <c r="Z90" s="234"/>
    </row>
    <row r="91" ht="13.5" customHeight="1">
      <c r="A91" s="234"/>
      <c r="B91" s="234"/>
      <c r="C91" s="234"/>
      <c r="D91" s="234"/>
      <c r="E91" s="234"/>
      <c r="F91" s="234"/>
      <c r="G91" s="234"/>
      <c r="H91" s="234"/>
      <c r="I91" s="234"/>
      <c r="J91" s="234"/>
      <c r="K91" s="234"/>
      <c r="L91" s="234"/>
      <c r="M91" s="234"/>
      <c r="N91" s="234"/>
      <c r="O91" s="234"/>
      <c r="P91" s="234"/>
      <c r="Q91" s="234"/>
      <c r="R91" s="234"/>
      <c r="S91" s="234"/>
      <c r="T91" s="234"/>
      <c r="U91" s="234"/>
      <c r="V91" s="234"/>
      <c r="W91" s="234"/>
      <c r="X91" s="234"/>
      <c r="Y91" s="234"/>
      <c r="Z91" s="234"/>
    </row>
    <row r="92" ht="13.5" customHeight="1">
      <c r="A92" s="234"/>
      <c r="B92" s="234"/>
      <c r="C92" s="234"/>
      <c r="D92" s="234"/>
      <c r="E92" s="234"/>
      <c r="F92" s="234"/>
      <c r="G92" s="234"/>
      <c r="H92" s="234"/>
      <c r="I92" s="234"/>
      <c r="J92" s="234"/>
      <c r="K92" s="234"/>
      <c r="L92" s="234"/>
      <c r="M92" s="234"/>
      <c r="N92" s="234"/>
      <c r="O92" s="234"/>
      <c r="P92" s="234"/>
      <c r="Q92" s="234"/>
      <c r="R92" s="234"/>
      <c r="S92" s="234"/>
      <c r="T92" s="234"/>
      <c r="U92" s="234"/>
      <c r="V92" s="234"/>
      <c r="W92" s="234"/>
      <c r="X92" s="234"/>
      <c r="Y92" s="234"/>
      <c r="Z92" s="234"/>
    </row>
    <row r="93" ht="13.5" customHeight="1">
      <c r="A93" s="234"/>
      <c r="B93" s="234"/>
      <c r="C93" s="234"/>
      <c r="D93" s="234"/>
      <c r="E93" s="234"/>
      <c r="F93" s="234"/>
      <c r="G93" s="234"/>
      <c r="H93" s="234"/>
      <c r="I93" s="234"/>
      <c r="J93" s="234"/>
      <c r="K93" s="234"/>
      <c r="L93" s="234"/>
      <c r="M93" s="234"/>
      <c r="N93" s="234"/>
      <c r="O93" s="234"/>
      <c r="P93" s="234"/>
      <c r="Q93" s="234"/>
      <c r="R93" s="234"/>
      <c r="S93" s="234"/>
      <c r="T93" s="234"/>
      <c r="U93" s="234"/>
      <c r="V93" s="234"/>
      <c r="W93" s="234"/>
      <c r="X93" s="234"/>
      <c r="Y93" s="234"/>
      <c r="Z93" s="234"/>
    </row>
    <row r="94" ht="13.5" customHeight="1">
      <c r="A94" s="234"/>
      <c r="B94" s="234"/>
      <c r="C94" s="234"/>
      <c r="D94" s="234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234"/>
      <c r="Q94" s="234"/>
      <c r="R94" s="234"/>
      <c r="S94" s="234"/>
      <c r="T94" s="234"/>
      <c r="U94" s="234"/>
      <c r="V94" s="234"/>
      <c r="W94" s="234"/>
      <c r="X94" s="234"/>
      <c r="Y94" s="234"/>
      <c r="Z94" s="234"/>
    </row>
    <row r="95" ht="13.5" customHeight="1">
      <c r="A95" s="234"/>
      <c r="B95" s="234"/>
      <c r="C95" s="234"/>
      <c r="D95" s="234"/>
      <c r="E95" s="234"/>
      <c r="F95" s="234"/>
      <c r="G95" s="234"/>
      <c r="H95" s="234"/>
      <c r="I95" s="234"/>
      <c r="J95" s="234"/>
      <c r="K95" s="234"/>
      <c r="L95" s="234"/>
      <c r="M95" s="234"/>
      <c r="N95" s="234"/>
      <c r="O95" s="234"/>
      <c r="P95" s="234"/>
      <c r="Q95" s="234"/>
      <c r="R95" s="234"/>
      <c r="S95" s="234"/>
      <c r="T95" s="234"/>
      <c r="U95" s="234"/>
      <c r="V95" s="234"/>
      <c r="W95" s="234"/>
      <c r="X95" s="234"/>
      <c r="Y95" s="234"/>
      <c r="Z95" s="234"/>
    </row>
    <row r="96" ht="13.5" customHeight="1">
      <c r="A96" s="234"/>
      <c r="B96" s="234"/>
      <c r="C96" s="234"/>
      <c r="D96" s="234"/>
      <c r="E96" s="234"/>
      <c r="F96" s="234"/>
      <c r="G96" s="234"/>
      <c r="H96" s="234"/>
      <c r="I96" s="234"/>
      <c r="J96" s="234"/>
      <c r="K96" s="234"/>
      <c r="L96" s="234"/>
      <c r="M96" s="234"/>
      <c r="N96" s="234"/>
      <c r="O96" s="234"/>
      <c r="P96" s="234"/>
      <c r="Q96" s="234"/>
      <c r="R96" s="234"/>
      <c r="S96" s="234"/>
      <c r="T96" s="234"/>
      <c r="U96" s="234"/>
      <c r="V96" s="234"/>
      <c r="W96" s="234"/>
      <c r="X96" s="234"/>
      <c r="Y96" s="234"/>
      <c r="Z96" s="234"/>
    </row>
    <row r="97" ht="13.5" customHeight="1">
      <c r="A97" s="234"/>
      <c r="B97" s="234"/>
      <c r="C97" s="234"/>
      <c r="D97" s="234"/>
      <c r="E97" s="234"/>
      <c r="F97" s="234"/>
      <c r="G97" s="234"/>
      <c r="H97" s="234"/>
      <c r="I97" s="234"/>
      <c r="J97" s="234"/>
      <c r="K97" s="234"/>
      <c r="L97" s="234"/>
      <c r="M97" s="234"/>
      <c r="N97" s="234"/>
      <c r="O97" s="234"/>
      <c r="P97" s="234"/>
      <c r="Q97" s="234"/>
      <c r="R97" s="234"/>
      <c r="S97" s="234"/>
      <c r="T97" s="234"/>
      <c r="U97" s="234"/>
      <c r="V97" s="234"/>
      <c r="W97" s="234"/>
      <c r="X97" s="234"/>
      <c r="Y97" s="234"/>
      <c r="Z97" s="234"/>
    </row>
    <row r="98" ht="13.5" customHeight="1">
      <c r="A98" s="234"/>
      <c r="B98" s="234"/>
      <c r="C98" s="234"/>
      <c r="D98" s="234"/>
      <c r="E98" s="234"/>
      <c r="F98" s="234"/>
      <c r="G98" s="234"/>
      <c r="H98" s="234"/>
      <c r="I98" s="234"/>
      <c r="J98" s="234"/>
      <c r="K98" s="234"/>
      <c r="L98" s="234"/>
      <c r="M98" s="234"/>
      <c r="N98" s="234"/>
      <c r="O98" s="234"/>
      <c r="P98" s="234"/>
      <c r="Q98" s="234"/>
      <c r="R98" s="234"/>
      <c r="S98" s="234"/>
      <c r="T98" s="234"/>
      <c r="U98" s="234"/>
      <c r="V98" s="234"/>
      <c r="W98" s="234"/>
      <c r="X98" s="234"/>
      <c r="Y98" s="234"/>
      <c r="Z98" s="234"/>
    </row>
    <row r="99" ht="13.5" customHeight="1">
      <c r="A99" s="234"/>
      <c r="B99" s="234"/>
      <c r="C99" s="234"/>
      <c r="D99" s="234"/>
      <c r="E99" s="234"/>
      <c r="F99" s="234"/>
      <c r="G99" s="234"/>
      <c r="H99" s="234"/>
      <c r="I99" s="234"/>
      <c r="J99" s="234"/>
      <c r="K99" s="234"/>
      <c r="L99" s="234"/>
      <c r="M99" s="234"/>
      <c r="N99" s="234"/>
      <c r="O99" s="234"/>
      <c r="P99" s="234"/>
      <c r="Q99" s="234"/>
      <c r="R99" s="234"/>
      <c r="S99" s="234"/>
      <c r="T99" s="234"/>
      <c r="U99" s="234"/>
      <c r="V99" s="234"/>
      <c r="W99" s="234"/>
      <c r="X99" s="234"/>
      <c r="Y99" s="234"/>
      <c r="Z99" s="234"/>
    </row>
    <row r="100" ht="13.5" customHeight="1">
      <c r="A100" s="234"/>
      <c r="B100" s="234"/>
      <c r="C100" s="234"/>
      <c r="D100" s="234"/>
      <c r="E100" s="234"/>
      <c r="F100" s="234"/>
      <c r="G100" s="234"/>
      <c r="H100" s="234"/>
      <c r="I100" s="234"/>
      <c r="J100" s="234"/>
      <c r="K100" s="234"/>
      <c r="L100" s="234"/>
      <c r="M100" s="234"/>
      <c r="N100" s="234"/>
      <c r="O100" s="234"/>
      <c r="P100" s="234"/>
      <c r="Q100" s="234"/>
      <c r="R100" s="234"/>
      <c r="S100" s="234"/>
      <c r="T100" s="234"/>
      <c r="U100" s="234"/>
      <c r="V100" s="234"/>
      <c r="W100" s="234"/>
      <c r="X100" s="234"/>
      <c r="Y100" s="234"/>
      <c r="Z100" s="234"/>
    </row>
    <row r="101" ht="13.5" customHeight="1">
      <c r="A101" s="234"/>
      <c r="B101" s="234"/>
      <c r="C101" s="234"/>
      <c r="D101" s="234"/>
      <c r="E101" s="234"/>
      <c r="F101" s="234"/>
      <c r="G101" s="234"/>
      <c r="H101" s="234"/>
      <c r="I101" s="234"/>
      <c r="J101" s="234"/>
      <c r="K101" s="234"/>
      <c r="L101" s="234"/>
      <c r="M101" s="234"/>
      <c r="N101" s="234"/>
      <c r="O101" s="234"/>
      <c r="P101" s="234"/>
      <c r="Q101" s="234"/>
      <c r="R101" s="234"/>
      <c r="S101" s="234"/>
      <c r="T101" s="234"/>
      <c r="U101" s="234"/>
      <c r="V101" s="234"/>
      <c r="W101" s="234"/>
      <c r="X101" s="234"/>
      <c r="Y101" s="234"/>
      <c r="Z101" s="234"/>
    </row>
    <row r="102" ht="13.5" customHeight="1">
      <c r="A102" s="234"/>
      <c r="B102" s="234"/>
      <c r="C102" s="234"/>
      <c r="D102" s="234"/>
      <c r="E102" s="234"/>
      <c r="F102" s="234"/>
      <c r="G102" s="234"/>
      <c r="H102" s="234"/>
      <c r="I102" s="234"/>
      <c r="J102" s="234"/>
      <c r="K102" s="234"/>
      <c r="L102" s="234"/>
      <c r="M102" s="234"/>
      <c r="N102" s="234"/>
      <c r="O102" s="234"/>
      <c r="P102" s="234"/>
      <c r="Q102" s="234"/>
      <c r="R102" s="234"/>
      <c r="S102" s="234"/>
      <c r="T102" s="234"/>
      <c r="U102" s="234"/>
      <c r="V102" s="234"/>
      <c r="W102" s="234"/>
      <c r="X102" s="234"/>
      <c r="Y102" s="234"/>
      <c r="Z102" s="234"/>
    </row>
    <row r="103" ht="13.5" customHeight="1">
      <c r="A103" s="234"/>
      <c r="B103" s="234"/>
      <c r="C103" s="234"/>
      <c r="D103" s="234"/>
      <c r="E103" s="234"/>
      <c r="F103" s="234"/>
      <c r="G103" s="234"/>
      <c r="H103" s="234"/>
      <c r="I103" s="234"/>
      <c r="J103" s="234"/>
      <c r="K103" s="234"/>
      <c r="L103" s="234"/>
      <c r="M103" s="234"/>
      <c r="N103" s="234"/>
      <c r="O103" s="234"/>
      <c r="P103" s="234"/>
      <c r="Q103" s="234"/>
      <c r="R103" s="234"/>
      <c r="S103" s="234"/>
      <c r="T103" s="234"/>
      <c r="U103" s="234"/>
      <c r="V103" s="234"/>
      <c r="W103" s="234"/>
      <c r="X103" s="234"/>
      <c r="Y103" s="234"/>
      <c r="Z103" s="234"/>
    </row>
    <row r="104" ht="13.5" customHeight="1">
      <c r="A104" s="234"/>
      <c r="B104" s="234"/>
      <c r="C104" s="234"/>
      <c r="D104" s="234"/>
      <c r="E104" s="234"/>
      <c r="F104" s="234"/>
      <c r="G104" s="234"/>
      <c r="H104" s="234"/>
      <c r="I104" s="234"/>
      <c r="J104" s="234"/>
      <c r="K104" s="234"/>
      <c r="L104" s="234"/>
      <c r="M104" s="234"/>
      <c r="N104" s="234"/>
      <c r="O104" s="234"/>
      <c r="P104" s="234"/>
      <c r="Q104" s="234"/>
      <c r="R104" s="234"/>
      <c r="S104" s="234"/>
      <c r="T104" s="234"/>
      <c r="U104" s="234"/>
      <c r="V104" s="234"/>
      <c r="W104" s="234"/>
      <c r="X104" s="234"/>
      <c r="Y104" s="234"/>
      <c r="Z104" s="234"/>
    </row>
    <row r="105" ht="13.5" customHeight="1">
      <c r="A105" s="234"/>
      <c r="B105" s="234"/>
      <c r="C105" s="234"/>
      <c r="D105" s="234"/>
      <c r="E105" s="234"/>
      <c r="F105" s="234"/>
      <c r="G105" s="234"/>
      <c r="H105" s="234"/>
      <c r="I105" s="234"/>
      <c r="J105" s="234"/>
      <c r="K105" s="234"/>
      <c r="L105" s="234"/>
      <c r="M105" s="234"/>
      <c r="N105" s="234"/>
      <c r="O105" s="234"/>
      <c r="P105" s="234"/>
      <c r="Q105" s="234"/>
      <c r="R105" s="234"/>
      <c r="S105" s="234"/>
      <c r="T105" s="234"/>
      <c r="U105" s="234"/>
      <c r="V105" s="234"/>
      <c r="W105" s="234"/>
      <c r="X105" s="234"/>
      <c r="Y105" s="234"/>
      <c r="Z105" s="234"/>
    </row>
    <row r="106" ht="13.5" customHeight="1">
      <c r="A106" s="234"/>
      <c r="B106" s="234"/>
      <c r="C106" s="234"/>
      <c r="D106" s="234"/>
      <c r="E106" s="234"/>
      <c r="F106" s="234"/>
      <c r="G106" s="234"/>
      <c r="H106" s="234"/>
      <c r="I106" s="234"/>
      <c r="J106" s="234"/>
      <c r="K106" s="234"/>
      <c r="L106" s="234"/>
      <c r="M106" s="234"/>
      <c r="N106" s="234"/>
      <c r="O106" s="234"/>
      <c r="P106" s="234"/>
      <c r="Q106" s="234"/>
      <c r="R106" s="234"/>
      <c r="S106" s="234"/>
      <c r="T106" s="234"/>
      <c r="U106" s="234"/>
      <c r="V106" s="234"/>
      <c r="W106" s="234"/>
      <c r="X106" s="234"/>
      <c r="Y106" s="234"/>
      <c r="Z106" s="234"/>
    </row>
    <row r="107" ht="13.5" customHeight="1">
      <c r="A107" s="234"/>
      <c r="B107" s="234"/>
      <c r="C107" s="234"/>
      <c r="D107" s="234"/>
      <c r="E107" s="234"/>
      <c r="F107" s="234"/>
      <c r="G107" s="234"/>
      <c r="H107" s="234"/>
      <c r="I107" s="234"/>
      <c r="J107" s="234"/>
      <c r="K107" s="234"/>
      <c r="L107" s="234"/>
      <c r="M107" s="234"/>
      <c r="N107" s="234"/>
      <c r="O107" s="234"/>
      <c r="P107" s="234"/>
      <c r="Q107" s="234"/>
      <c r="R107" s="234"/>
      <c r="S107" s="234"/>
      <c r="T107" s="234"/>
      <c r="U107" s="234"/>
      <c r="V107" s="234"/>
      <c r="W107" s="234"/>
      <c r="X107" s="234"/>
      <c r="Y107" s="234"/>
      <c r="Z107" s="234"/>
    </row>
    <row r="108" ht="13.5" customHeight="1">
      <c r="A108" s="234"/>
      <c r="B108" s="234"/>
      <c r="C108" s="234"/>
      <c r="D108" s="234"/>
      <c r="E108" s="234"/>
      <c r="F108" s="234"/>
      <c r="G108" s="234"/>
      <c r="H108" s="234"/>
      <c r="I108" s="234"/>
      <c r="J108" s="234"/>
      <c r="K108" s="234"/>
      <c r="L108" s="234"/>
      <c r="M108" s="234"/>
      <c r="N108" s="234"/>
      <c r="O108" s="234"/>
      <c r="P108" s="234"/>
      <c r="Q108" s="234"/>
      <c r="R108" s="234"/>
      <c r="S108" s="234"/>
      <c r="T108" s="234"/>
      <c r="U108" s="234"/>
      <c r="V108" s="234"/>
      <c r="W108" s="234"/>
      <c r="X108" s="234"/>
      <c r="Y108" s="234"/>
      <c r="Z108" s="234"/>
    </row>
    <row r="109" ht="13.5" customHeight="1">
      <c r="A109" s="234"/>
      <c r="B109" s="234"/>
      <c r="C109" s="234"/>
      <c r="D109" s="234"/>
      <c r="E109" s="234"/>
      <c r="F109" s="234"/>
      <c r="G109" s="234"/>
      <c r="H109" s="234"/>
      <c r="I109" s="234"/>
      <c r="J109" s="234"/>
      <c r="K109" s="234"/>
      <c r="L109" s="234"/>
      <c r="M109" s="234"/>
      <c r="N109" s="234"/>
      <c r="O109" s="234"/>
      <c r="P109" s="234"/>
      <c r="Q109" s="234"/>
      <c r="R109" s="234"/>
      <c r="S109" s="234"/>
      <c r="T109" s="234"/>
      <c r="U109" s="234"/>
      <c r="V109" s="234"/>
      <c r="W109" s="234"/>
      <c r="X109" s="234"/>
      <c r="Y109" s="234"/>
      <c r="Z109" s="234"/>
    </row>
    <row r="110" ht="13.5" customHeight="1">
      <c r="A110" s="234"/>
      <c r="B110" s="234"/>
      <c r="C110" s="234"/>
      <c r="D110" s="234"/>
      <c r="E110" s="234"/>
      <c r="F110" s="234"/>
      <c r="G110" s="234"/>
      <c r="H110" s="234"/>
      <c r="I110" s="234"/>
      <c r="J110" s="234"/>
      <c r="K110" s="234"/>
      <c r="L110" s="234"/>
      <c r="M110" s="234"/>
      <c r="N110" s="234"/>
      <c r="O110" s="234"/>
      <c r="P110" s="234"/>
      <c r="Q110" s="234"/>
      <c r="R110" s="234"/>
      <c r="S110" s="234"/>
      <c r="T110" s="234"/>
      <c r="U110" s="234"/>
      <c r="V110" s="234"/>
      <c r="W110" s="234"/>
      <c r="X110" s="234"/>
      <c r="Y110" s="234"/>
      <c r="Z110" s="234"/>
    </row>
    <row r="111" ht="13.5" customHeight="1">
      <c r="A111" s="234"/>
      <c r="B111" s="234"/>
      <c r="C111" s="234"/>
      <c r="D111" s="234"/>
      <c r="E111" s="234"/>
      <c r="F111" s="234"/>
      <c r="G111" s="234"/>
      <c r="H111" s="234"/>
      <c r="I111" s="234"/>
      <c r="J111" s="234"/>
      <c r="K111" s="234"/>
      <c r="L111" s="234"/>
      <c r="M111" s="234"/>
      <c r="N111" s="234"/>
      <c r="O111" s="234"/>
      <c r="P111" s="234"/>
      <c r="Q111" s="234"/>
      <c r="R111" s="234"/>
      <c r="S111" s="234"/>
      <c r="T111" s="234"/>
      <c r="U111" s="234"/>
      <c r="V111" s="234"/>
      <c r="W111" s="234"/>
      <c r="X111" s="234"/>
      <c r="Y111" s="234"/>
      <c r="Z111" s="234"/>
    </row>
    <row r="112" ht="13.5" customHeight="1">
      <c r="A112" s="234"/>
      <c r="B112" s="234"/>
      <c r="C112" s="234"/>
      <c r="D112" s="234"/>
      <c r="E112" s="234"/>
      <c r="F112" s="234"/>
      <c r="G112" s="234"/>
      <c r="H112" s="234"/>
      <c r="I112" s="234"/>
      <c r="J112" s="234"/>
      <c r="K112" s="234"/>
      <c r="L112" s="234"/>
      <c r="M112" s="234"/>
      <c r="N112" s="234"/>
      <c r="O112" s="234"/>
      <c r="P112" s="234"/>
      <c r="Q112" s="234"/>
      <c r="R112" s="234"/>
      <c r="S112" s="234"/>
      <c r="T112" s="234"/>
      <c r="U112" s="234"/>
      <c r="V112" s="234"/>
      <c r="W112" s="234"/>
      <c r="X112" s="234"/>
      <c r="Y112" s="234"/>
      <c r="Z112" s="234"/>
    </row>
    <row r="113" ht="13.5" customHeight="1">
      <c r="A113" s="234"/>
      <c r="B113" s="234"/>
      <c r="C113" s="234"/>
      <c r="D113" s="234"/>
      <c r="E113" s="234"/>
      <c r="F113" s="234"/>
      <c r="G113" s="234"/>
      <c r="H113" s="234"/>
      <c r="I113" s="234"/>
      <c r="J113" s="234"/>
      <c r="K113" s="234"/>
      <c r="L113" s="234"/>
      <c r="M113" s="234"/>
      <c r="N113" s="234"/>
      <c r="O113" s="234"/>
      <c r="P113" s="234"/>
      <c r="Q113" s="234"/>
      <c r="R113" s="234"/>
      <c r="S113" s="234"/>
      <c r="T113" s="234"/>
      <c r="U113" s="234"/>
      <c r="V113" s="234"/>
      <c r="W113" s="234"/>
      <c r="X113" s="234"/>
      <c r="Y113" s="234"/>
      <c r="Z113" s="234"/>
    </row>
    <row r="114" ht="13.5" customHeight="1">
      <c r="A114" s="234"/>
      <c r="B114" s="234"/>
      <c r="C114" s="234"/>
      <c r="D114" s="234"/>
      <c r="E114" s="234"/>
      <c r="F114" s="234"/>
      <c r="G114" s="234"/>
      <c r="H114" s="234"/>
      <c r="I114" s="234"/>
      <c r="J114" s="234"/>
      <c r="K114" s="234"/>
      <c r="L114" s="234"/>
      <c r="M114" s="234"/>
      <c r="N114" s="234"/>
      <c r="O114" s="234"/>
      <c r="P114" s="234"/>
      <c r="Q114" s="234"/>
      <c r="R114" s="234"/>
      <c r="S114" s="234"/>
      <c r="T114" s="234"/>
      <c r="U114" s="234"/>
      <c r="V114" s="234"/>
      <c r="W114" s="234"/>
      <c r="X114" s="234"/>
      <c r="Y114" s="234"/>
      <c r="Z114" s="234"/>
    </row>
    <row r="115" ht="13.5" customHeight="1">
      <c r="A115" s="234"/>
      <c r="B115" s="234"/>
      <c r="C115" s="234"/>
      <c r="D115" s="234"/>
      <c r="E115" s="234"/>
      <c r="F115" s="234"/>
      <c r="G115" s="234"/>
      <c r="H115" s="234"/>
      <c r="I115" s="234"/>
      <c r="J115" s="234"/>
      <c r="K115" s="234"/>
      <c r="L115" s="234"/>
      <c r="M115" s="234"/>
      <c r="N115" s="234"/>
      <c r="O115" s="234"/>
      <c r="P115" s="234"/>
      <c r="Q115" s="234"/>
      <c r="R115" s="234"/>
      <c r="S115" s="234"/>
      <c r="T115" s="234"/>
      <c r="U115" s="234"/>
      <c r="V115" s="234"/>
      <c r="W115" s="234"/>
      <c r="X115" s="234"/>
      <c r="Y115" s="234"/>
      <c r="Z115" s="234"/>
    </row>
    <row r="116" ht="13.5" customHeight="1">
      <c r="A116" s="234"/>
      <c r="B116" s="234"/>
      <c r="C116" s="234"/>
      <c r="D116" s="234"/>
      <c r="E116" s="234"/>
      <c r="F116" s="234"/>
      <c r="G116" s="234"/>
      <c r="H116" s="234"/>
      <c r="I116" s="234"/>
      <c r="J116" s="234"/>
      <c r="K116" s="234"/>
      <c r="L116" s="234"/>
      <c r="M116" s="234"/>
      <c r="N116" s="234"/>
      <c r="O116" s="234"/>
      <c r="P116" s="234"/>
      <c r="Q116" s="234"/>
      <c r="R116" s="234"/>
      <c r="S116" s="234"/>
      <c r="T116" s="234"/>
      <c r="U116" s="234"/>
      <c r="V116" s="234"/>
      <c r="W116" s="234"/>
      <c r="X116" s="234"/>
      <c r="Y116" s="234"/>
      <c r="Z116" s="234"/>
    </row>
    <row r="117" ht="13.5" customHeight="1">
      <c r="A117" s="234"/>
      <c r="B117" s="234"/>
      <c r="C117" s="234"/>
      <c r="D117" s="234"/>
      <c r="E117" s="234"/>
      <c r="F117" s="234"/>
      <c r="G117" s="234"/>
      <c r="H117" s="234"/>
      <c r="I117" s="234"/>
      <c r="J117" s="234"/>
      <c r="K117" s="234"/>
      <c r="L117" s="234"/>
      <c r="M117" s="234"/>
      <c r="N117" s="234"/>
      <c r="O117" s="234"/>
      <c r="P117" s="234"/>
      <c r="Q117" s="234"/>
      <c r="R117" s="234"/>
      <c r="S117" s="234"/>
      <c r="T117" s="234"/>
      <c r="U117" s="234"/>
      <c r="V117" s="234"/>
      <c r="W117" s="234"/>
      <c r="X117" s="234"/>
      <c r="Y117" s="234"/>
      <c r="Z117" s="234"/>
    </row>
    <row r="118" ht="13.5" customHeight="1">
      <c r="A118" s="234"/>
      <c r="B118" s="234"/>
      <c r="C118" s="234"/>
      <c r="D118" s="234"/>
      <c r="E118" s="234"/>
      <c r="F118" s="234"/>
      <c r="G118" s="234"/>
      <c r="H118" s="234"/>
      <c r="I118" s="234"/>
      <c r="J118" s="234"/>
      <c r="K118" s="234"/>
      <c r="L118" s="234"/>
      <c r="M118" s="234"/>
      <c r="N118" s="234"/>
      <c r="O118" s="234"/>
      <c r="P118" s="234"/>
      <c r="Q118" s="234"/>
      <c r="R118" s="234"/>
      <c r="S118" s="234"/>
      <c r="T118" s="234"/>
      <c r="U118" s="234"/>
      <c r="V118" s="234"/>
      <c r="W118" s="234"/>
      <c r="X118" s="234"/>
      <c r="Y118" s="234"/>
      <c r="Z118" s="234"/>
    </row>
    <row r="119" ht="13.5" customHeight="1">
      <c r="A119" s="234"/>
      <c r="B119" s="234"/>
      <c r="C119" s="234"/>
      <c r="D119" s="234"/>
      <c r="E119" s="234"/>
      <c r="F119" s="234"/>
      <c r="G119" s="234"/>
      <c r="H119" s="234"/>
      <c r="I119" s="234"/>
      <c r="J119" s="234"/>
      <c r="K119" s="234"/>
      <c r="L119" s="234"/>
      <c r="M119" s="234"/>
      <c r="N119" s="234"/>
      <c r="O119" s="234"/>
      <c r="P119" s="234"/>
      <c r="Q119" s="234"/>
      <c r="R119" s="234"/>
      <c r="S119" s="234"/>
      <c r="T119" s="234"/>
      <c r="U119" s="234"/>
      <c r="V119" s="234"/>
      <c r="W119" s="234"/>
      <c r="X119" s="234"/>
      <c r="Y119" s="234"/>
      <c r="Z119" s="234"/>
    </row>
    <row r="120" ht="13.5" customHeight="1">
      <c r="A120" s="234"/>
      <c r="B120" s="234"/>
      <c r="C120" s="234"/>
      <c r="D120" s="234"/>
      <c r="E120" s="234"/>
      <c r="F120" s="234"/>
      <c r="G120" s="234"/>
      <c r="H120" s="234"/>
      <c r="I120" s="234"/>
      <c r="J120" s="234"/>
      <c r="K120" s="234"/>
      <c r="L120" s="234"/>
      <c r="M120" s="234"/>
      <c r="N120" s="234"/>
      <c r="O120" s="234"/>
      <c r="P120" s="234"/>
      <c r="Q120" s="234"/>
      <c r="R120" s="234"/>
      <c r="S120" s="234"/>
      <c r="T120" s="234"/>
      <c r="U120" s="234"/>
      <c r="V120" s="234"/>
      <c r="W120" s="234"/>
      <c r="X120" s="234"/>
      <c r="Y120" s="234"/>
      <c r="Z120" s="234"/>
    </row>
    <row r="121" ht="13.5" customHeight="1">
      <c r="A121" s="234"/>
      <c r="B121" s="234"/>
      <c r="C121" s="234"/>
      <c r="D121" s="234"/>
      <c r="E121" s="234"/>
      <c r="F121" s="234"/>
      <c r="G121" s="234"/>
      <c r="H121" s="234"/>
      <c r="I121" s="234"/>
      <c r="J121" s="234"/>
      <c r="K121" s="234"/>
      <c r="L121" s="234"/>
      <c r="M121" s="234"/>
      <c r="N121" s="234"/>
      <c r="O121" s="234"/>
      <c r="P121" s="234"/>
      <c r="Q121" s="234"/>
      <c r="R121" s="234"/>
      <c r="S121" s="234"/>
      <c r="T121" s="234"/>
      <c r="U121" s="234"/>
      <c r="V121" s="234"/>
      <c r="W121" s="234"/>
      <c r="X121" s="234"/>
      <c r="Y121" s="234"/>
      <c r="Z121" s="234"/>
    </row>
    <row r="122" ht="13.5" customHeight="1">
      <c r="A122" s="234"/>
      <c r="B122" s="234"/>
      <c r="C122" s="234"/>
      <c r="D122" s="234"/>
      <c r="E122" s="234"/>
      <c r="F122" s="234"/>
      <c r="G122" s="234"/>
      <c r="H122" s="234"/>
      <c r="I122" s="234"/>
      <c r="J122" s="234"/>
      <c r="K122" s="234"/>
      <c r="L122" s="234"/>
      <c r="M122" s="234"/>
      <c r="N122" s="234"/>
      <c r="O122" s="234"/>
      <c r="P122" s="234"/>
      <c r="Q122" s="234"/>
      <c r="R122" s="234"/>
      <c r="S122" s="234"/>
      <c r="T122" s="234"/>
      <c r="U122" s="234"/>
      <c r="V122" s="234"/>
      <c r="W122" s="234"/>
      <c r="X122" s="234"/>
      <c r="Y122" s="234"/>
      <c r="Z122" s="234"/>
    </row>
    <row r="123" ht="13.5" customHeight="1">
      <c r="A123" s="234"/>
      <c r="B123" s="234"/>
      <c r="C123" s="234"/>
      <c r="D123" s="234"/>
      <c r="E123" s="234"/>
      <c r="F123" s="234"/>
      <c r="G123" s="234"/>
      <c r="H123" s="234"/>
      <c r="I123" s="234"/>
      <c r="J123" s="234"/>
      <c r="K123" s="234"/>
      <c r="L123" s="234"/>
      <c r="M123" s="234"/>
      <c r="N123" s="234"/>
      <c r="O123" s="234"/>
      <c r="P123" s="234"/>
      <c r="Q123" s="234"/>
      <c r="R123" s="234"/>
      <c r="S123" s="234"/>
      <c r="T123" s="234"/>
      <c r="U123" s="234"/>
      <c r="V123" s="234"/>
      <c r="W123" s="234"/>
      <c r="X123" s="234"/>
      <c r="Y123" s="234"/>
      <c r="Z123" s="234"/>
    </row>
    <row r="124" ht="13.5" customHeight="1">
      <c r="A124" s="234"/>
      <c r="B124" s="234"/>
      <c r="C124" s="234"/>
      <c r="D124" s="234"/>
      <c r="E124" s="234"/>
      <c r="F124" s="234"/>
      <c r="G124" s="234"/>
      <c r="H124" s="234"/>
      <c r="I124" s="234"/>
      <c r="J124" s="234"/>
      <c r="K124" s="234"/>
      <c r="L124" s="234"/>
      <c r="M124" s="234"/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</row>
    <row r="125" ht="13.5" customHeight="1">
      <c r="A125" s="234"/>
      <c r="B125" s="234"/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</row>
    <row r="126" ht="13.5" customHeight="1">
      <c r="A126" s="234"/>
      <c r="B126" s="234"/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</row>
    <row r="127" ht="13.5" customHeight="1">
      <c r="A127" s="234"/>
      <c r="B127" s="234"/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/>
      <c r="S127" s="234"/>
      <c r="T127" s="234"/>
      <c r="U127" s="234"/>
      <c r="V127" s="234"/>
      <c r="W127" s="234"/>
      <c r="X127" s="234"/>
      <c r="Y127" s="234"/>
      <c r="Z127" s="234"/>
    </row>
    <row r="128" ht="13.5" customHeight="1">
      <c r="A128" s="234"/>
      <c r="B128" s="234"/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/>
      <c r="T128" s="234"/>
      <c r="U128" s="234"/>
      <c r="V128" s="234"/>
      <c r="W128" s="234"/>
      <c r="X128" s="234"/>
      <c r="Y128" s="234"/>
      <c r="Z128" s="234"/>
    </row>
    <row r="129" ht="13.5" customHeight="1">
      <c r="A129" s="234"/>
      <c r="B129" s="234"/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/>
      <c r="U129" s="234"/>
      <c r="V129" s="234"/>
      <c r="W129" s="234"/>
      <c r="X129" s="234"/>
      <c r="Y129" s="234"/>
      <c r="Z129" s="234"/>
    </row>
    <row r="130" ht="13.5" customHeight="1">
      <c r="A130" s="234"/>
      <c r="B130" s="234"/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/>
      <c r="V130" s="234"/>
      <c r="W130" s="234"/>
      <c r="X130" s="234"/>
      <c r="Y130" s="234"/>
      <c r="Z130" s="234"/>
    </row>
    <row r="131" ht="13.5" customHeight="1">
      <c r="A131" s="234"/>
      <c r="B131" s="234"/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/>
      <c r="X131" s="234"/>
      <c r="Y131" s="234"/>
      <c r="Z131" s="234"/>
    </row>
    <row r="132" ht="13.5" customHeight="1">
      <c r="A132" s="234"/>
      <c r="B132" s="234"/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/>
      <c r="Z132" s="234"/>
    </row>
    <row r="133" ht="13.5" customHeight="1">
      <c r="A133" s="234"/>
      <c r="B133" s="234"/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</row>
    <row r="134" ht="13.5" customHeight="1">
      <c r="A134" s="234"/>
      <c r="B134" s="234"/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</row>
    <row r="135" ht="13.5" customHeight="1">
      <c r="A135" s="234"/>
      <c r="B135" s="234"/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</row>
    <row r="136" ht="13.5" customHeight="1">
      <c r="A136" s="234"/>
      <c r="B136" s="234"/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</row>
    <row r="137" ht="13.5" customHeight="1">
      <c r="A137" s="234"/>
      <c r="B137" s="234"/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</row>
    <row r="138" ht="13.5" customHeight="1">
      <c r="A138" s="234"/>
      <c r="B138" s="234"/>
      <c r="C138" s="234"/>
      <c r="D138" s="234"/>
      <c r="E138" s="234"/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</row>
    <row r="139" ht="13.5" customHeight="1">
      <c r="A139" s="234"/>
      <c r="B139" s="234"/>
      <c r="C139" s="234"/>
      <c r="D139" s="234"/>
      <c r="E139" s="234"/>
      <c r="F139" s="234"/>
      <c r="G139" s="234"/>
      <c r="H139" s="234"/>
      <c r="I139" s="234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</row>
    <row r="140" ht="13.5" customHeight="1">
      <c r="A140" s="234"/>
      <c r="B140" s="234"/>
      <c r="C140" s="234"/>
      <c r="D140" s="234"/>
      <c r="E140" s="234"/>
      <c r="F140" s="234"/>
      <c r="G140" s="234"/>
      <c r="H140" s="234"/>
      <c r="I140" s="234"/>
      <c r="J140" s="234"/>
      <c r="K140" s="234"/>
      <c r="L140" s="234"/>
      <c r="M140" s="234"/>
      <c r="N140" s="234"/>
      <c r="O140" s="234"/>
      <c r="P140" s="234"/>
      <c r="Q140" s="234"/>
      <c r="R140" s="234"/>
      <c r="S140" s="234"/>
      <c r="T140" s="234"/>
      <c r="U140" s="234"/>
      <c r="V140" s="234"/>
      <c r="W140" s="234"/>
      <c r="X140" s="234"/>
      <c r="Y140" s="234"/>
      <c r="Z140" s="234"/>
    </row>
    <row r="141" ht="13.5" customHeight="1">
      <c r="A141" s="234"/>
      <c r="B141" s="234"/>
      <c r="C141" s="234"/>
      <c r="D141" s="234"/>
      <c r="E141" s="234"/>
      <c r="F141" s="234"/>
      <c r="G141" s="234"/>
      <c r="H141" s="234"/>
      <c r="I141" s="234"/>
      <c r="J141" s="234"/>
      <c r="K141" s="234"/>
      <c r="L141" s="234"/>
      <c r="M141" s="234"/>
      <c r="N141" s="234"/>
      <c r="O141" s="234"/>
      <c r="P141" s="234"/>
      <c r="Q141" s="234"/>
      <c r="R141" s="234"/>
      <c r="S141" s="234"/>
      <c r="T141" s="234"/>
      <c r="U141" s="234"/>
      <c r="V141" s="234"/>
      <c r="W141" s="234"/>
      <c r="X141" s="234"/>
      <c r="Y141" s="234"/>
      <c r="Z141" s="234"/>
    </row>
    <row r="142" ht="13.5" customHeight="1">
      <c r="A142" s="234"/>
      <c r="B142" s="234"/>
      <c r="C142" s="234"/>
      <c r="D142" s="234"/>
      <c r="E142" s="234"/>
      <c r="F142" s="234"/>
      <c r="G142" s="234"/>
      <c r="H142" s="234"/>
      <c r="I142" s="234"/>
      <c r="J142" s="234"/>
      <c r="K142" s="234"/>
      <c r="L142" s="234"/>
      <c r="M142" s="234"/>
      <c r="N142" s="234"/>
      <c r="O142" s="234"/>
      <c r="P142" s="234"/>
      <c r="Q142" s="234"/>
      <c r="R142" s="234"/>
      <c r="S142" s="234"/>
      <c r="T142" s="234"/>
      <c r="U142" s="234"/>
      <c r="V142" s="234"/>
      <c r="W142" s="234"/>
      <c r="X142" s="234"/>
      <c r="Y142" s="234"/>
      <c r="Z142" s="234"/>
    </row>
    <row r="143" ht="13.5" customHeight="1">
      <c r="A143" s="234"/>
      <c r="B143" s="234"/>
      <c r="C143" s="234"/>
      <c r="D143" s="234"/>
      <c r="E143" s="234"/>
      <c r="F143" s="234"/>
      <c r="G143" s="234"/>
      <c r="H143" s="234"/>
      <c r="I143" s="234"/>
      <c r="J143" s="234"/>
      <c r="K143" s="234"/>
      <c r="L143" s="234"/>
      <c r="M143" s="234"/>
      <c r="N143" s="234"/>
      <c r="O143" s="234"/>
      <c r="P143" s="234"/>
      <c r="Q143" s="234"/>
      <c r="R143" s="234"/>
      <c r="S143" s="234"/>
      <c r="T143" s="234"/>
      <c r="U143" s="234"/>
      <c r="V143" s="234"/>
      <c r="W143" s="234"/>
      <c r="X143" s="234"/>
      <c r="Y143" s="234"/>
      <c r="Z143" s="234"/>
    </row>
    <row r="144" ht="13.5" customHeight="1">
      <c r="A144" s="234"/>
      <c r="B144" s="234"/>
      <c r="C144" s="234"/>
      <c r="D144" s="234"/>
      <c r="E144" s="234"/>
      <c r="F144" s="234"/>
      <c r="G144" s="234"/>
      <c r="H144" s="234"/>
      <c r="I144" s="234"/>
      <c r="J144" s="234"/>
      <c r="K144" s="234"/>
      <c r="L144" s="234"/>
      <c r="M144" s="234"/>
      <c r="N144" s="234"/>
      <c r="O144" s="234"/>
      <c r="P144" s="234"/>
      <c r="Q144" s="234"/>
      <c r="R144" s="234"/>
      <c r="S144" s="234"/>
      <c r="T144" s="234"/>
      <c r="U144" s="234"/>
      <c r="V144" s="234"/>
      <c r="W144" s="234"/>
      <c r="X144" s="234"/>
      <c r="Y144" s="234"/>
      <c r="Z144" s="234"/>
    </row>
    <row r="145" ht="13.5" customHeight="1">
      <c r="A145" s="234"/>
      <c r="B145" s="234"/>
      <c r="C145" s="234"/>
      <c r="D145" s="234"/>
      <c r="E145" s="234"/>
      <c r="F145" s="234"/>
      <c r="G145" s="234"/>
      <c r="H145" s="234"/>
      <c r="I145" s="234"/>
      <c r="J145" s="234"/>
      <c r="K145" s="234"/>
      <c r="L145" s="234"/>
      <c r="M145" s="234"/>
      <c r="N145" s="234"/>
      <c r="O145" s="234"/>
      <c r="P145" s="234"/>
      <c r="Q145" s="234"/>
      <c r="R145" s="234"/>
      <c r="S145" s="234"/>
      <c r="T145" s="234"/>
      <c r="U145" s="234"/>
      <c r="V145" s="234"/>
      <c r="W145" s="234"/>
      <c r="X145" s="234"/>
      <c r="Y145" s="234"/>
      <c r="Z145" s="234"/>
    </row>
    <row r="146" ht="13.5" customHeight="1">
      <c r="A146" s="234"/>
      <c r="B146" s="234"/>
      <c r="C146" s="234"/>
      <c r="D146" s="234"/>
      <c r="E146" s="234"/>
      <c r="F146" s="234"/>
      <c r="G146" s="234"/>
      <c r="H146" s="234"/>
      <c r="I146" s="234"/>
      <c r="J146" s="234"/>
      <c r="K146" s="234"/>
      <c r="L146" s="234"/>
      <c r="M146" s="234"/>
      <c r="N146" s="234"/>
      <c r="O146" s="234"/>
      <c r="P146" s="234"/>
      <c r="Q146" s="234"/>
      <c r="R146" s="234"/>
      <c r="S146" s="234"/>
      <c r="T146" s="234"/>
      <c r="U146" s="234"/>
      <c r="V146" s="234"/>
      <c r="W146" s="234"/>
      <c r="X146" s="234"/>
      <c r="Y146" s="234"/>
      <c r="Z146" s="234"/>
    </row>
    <row r="147" ht="13.5" customHeight="1">
      <c r="A147" s="234"/>
      <c r="B147" s="234"/>
      <c r="C147" s="234"/>
      <c r="D147" s="234"/>
      <c r="E147" s="234"/>
      <c r="F147" s="234"/>
      <c r="G147" s="234"/>
      <c r="H147" s="234"/>
      <c r="I147" s="234"/>
      <c r="J147" s="234"/>
      <c r="K147" s="234"/>
      <c r="L147" s="234"/>
      <c r="M147" s="234"/>
      <c r="N147" s="234"/>
      <c r="O147" s="234"/>
      <c r="P147" s="234"/>
      <c r="Q147" s="234"/>
      <c r="R147" s="234"/>
      <c r="S147" s="234"/>
      <c r="T147" s="234"/>
      <c r="U147" s="234"/>
      <c r="V147" s="234"/>
      <c r="W147" s="234"/>
      <c r="X147" s="234"/>
      <c r="Y147" s="234"/>
      <c r="Z147" s="234"/>
    </row>
    <row r="148" ht="13.5" customHeight="1">
      <c r="A148" s="234"/>
      <c r="B148" s="234"/>
      <c r="C148" s="234"/>
      <c r="D148" s="234"/>
      <c r="E148" s="234"/>
      <c r="F148" s="234"/>
      <c r="G148" s="234"/>
      <c r="H148" s="234"/>
      <c r="I148" s="234"/>
      <c r="J148" s="234"/>
      <c r="K148" s="234"/>
      <c r="L148" s="234"/>
      <c r="M148" s="234"/>
      <c r="N148" s="234"/>
      <c r="O148" s="234"/>
      <c r="P148" s="234"/>
      <c r="Q148" s="234"/>
      <c r="R148" s="234"/>
      <c r="S148" s="234"/>
      <c r="T148" s="234"/>
      <c r="U148" s="234"/>
      <c r="V148" s="234"/>
      <c r="W148" s="234"/>
      <c r="X148" s="234"/>
      <c r="Y148" s="234"/>
      <c r="Z148" s="234"/>
    </row>
    <row r="149" ht="13.5" customHeight="1">
      <c r="A149" s="234"/>
      <c r="B149" s="234"/>
      <c r="C149" s="234"/>
      <c r="D149" s="234"/>
      <c r="E149" s="234"/>
      <c r="F149" s="234"/>
      <c r="G149" s="234"/>
      <c r="H149" s="234"/>
      <c r="I149" s="234"/>
      <c r="J149" s="234"/>
      <c r="K149" s="234"/>
      <c r="L149" s="234"/>
      <c r="M149" s="234"/>
      <c r="N149" s="234"/>
      <c r="O149" s="234"/>
      <c r="P149" s="234"/>
      <c r="Q149" s="234"/>
      <c r="R149" s="234"/>
      <c r="S149" s="234"/>
      <c r="T149" s="234"/>
      <c r="U149" s="234"/>
      <c r="V149" s="234"/>
      <c r="W149" s="234"/>
      <c r="X149" s="234"/>
      <c r="Y149" s="234"/>
      <c r="Z149" s="234"/>
    </row>
    <row r="150" ht="13.5" customHeight="1">
      <c r="A150" s="234"/>
      <c r="B150" s="234"/>
      <c r="C150" s="234"/>
      <c r="D150" s="234"/>
      <c r="E150" s="234"/>
      <c r="F150" s="234"/>
      <c r="G150" s="234"/>
      <c r="H150" s="234"/>
      <c r="I150" s="234"/>
      <c r="J150" s="234"/>
      <c r="K150" s="234"/>
      <c r="L150" s="234"/>
      <c r="M150" s="234"/>
      <c r="N150" s="234"/>
      <c r="O150" s="234"/>
      <c r="P150" s="234"/>
      <c r="Q150" s="234"/>
      <c r="R150" s="234"/>
      <c r="S150" s="234"/>
      <c r="T150" s="234"/>
      <c r="U150" s="234"/>
      <c r="V150" s="234"/>
      <c r="W150" s="234"/>
      <c r="X150" s="234"/>
      <c r="Y150" s="234"/>
      <c r="Z150" s="234"/>
    </row>
    <row r="151" ht="13.5" customHeight="1">
      <c r="A151" s="234"/>
      <c r="B151" s="234"/>
      <c r="C151" s="234"/>
      <c r="D151" s="234"/>
      <c r="E151" s="234"/>
      <c r="F151" s="234"/>
      <c r="G151" s="234"/>
      <c r="H151" s="234"/>
      <c r="I151" s="234"/>
      <c r="J151" s="234"/>
      <c r="K151" s="234"/>
      <c r="L151" s="234"/>
      <c r="M151" s="234"/>
      <c r="N151" s="234"/>
      <c r="O151" s="234"/>
      <c r="P151" s="234"/>
      <c r="Q151" s="234"/>
      <c r="R151" s="234"/>
      <c r="S151" s="234"/>
      <c r="T151" s="234"/>
      <c r="U151" s="234"/>
      <c r="V151" s="234"/>
      <c r="W151" s="234"/>
      <c r="X151" s="234"/>
      <c r="Y151" s="234"/>
      <c r="Z151" s="234"/>
    </row>
    <row r="152" ht="13.5" customHeight="1">
      <c r="A152" s="234"/>
      <c r="B152" s="234"/>
      <c r="C152" s="234"/>
      <c r="D152" s="234"/>
      <c r="E152" s="234"/>
      <c r="F152" s="234"/>
      <c r="G152" s="234"/>
      <c r="H152" s="234"/>
      <c r="I152" s="234"/>
      <c r="J152" s="234"/>
      <c r="K152" s="234"/>
      <c r="L152" s="234"/>
      <c r="M152" s="234"/>
      <c r="N152" s="234"/>
      <c r="O152" s="234"/>
      <c r="P152" s="234"/>
      <c r="Q152" s="234"/>
      <c r="R152" s="234"/>
      <c r="S152" s="234"/>
      <c r="T152" s="234"/>
      <c r="U152" s="234"/>
      <c r="V152" s="234"/>
      <c r="W152" s="234"/>
      <c r="X152" s="234"/>
      <c r="Y152" s="234"/>
      <c r="Z152" s="234"/>
    </row>
    <row r="153" ht="13.5" customHeight="1">
      <c r="A153" s="234"/>
      <c r="B153" s="234"/>
      <c r="C153" s="234"/>
      <c r="D153" s="234"/>
      <c r="E153" s="234"/>
      <c r="F153" s="234"/>
      <c r="G153" s="234"/>
      <c r="H153" s="234"/>
      <c r="I153" s="234"/>
      <c r="J153" s="234"/>
      <c r="K153" s="234"/>
      <c r="L153" s="234"/>
      <c r="M153" s="234"/>
      <c r="N153" s="234"/>
      <c r="O153" s="234"/>
      <c r="P153" s="234"/>
      <c r="Q153" s="234"/>
      <c r="R153" s="234"/>
      <c r="S153" s="234"/>
      <c r="T153" s="234"/>
      <c r="U153" s="234"/>
      <c r="V153" s="234"/>
      <c r="W153" s="234"/>
      <c r="X153" s="234"/>
      <c r="Y153" s="234"/>
      <c r="Z153" s="234"/>
    </row>
    <row r="154" ht="13.5" customHeight="1">
      <c r="A154" s="234"/>
      <c r="B154" s="234"/>
      <c r="C154" s="234"/>
      <c r="D154" s="234"/>
      <c r="E154" s="234"/>
      <c r="F154" s="234"/>
      <c r="G154" s="234"/>
      <c r="H154" s="234"/>
      <c r="I154" s="234"/>
      <c r="J154" s="234"/>
      <c r="K154" s="234"/>
      <c r="L154" s="234"/>
      <c r="M154" s="234"/>
      <c r="N154" s="234"/>
      <c r="O154" s="234"/>
      <c r="P154" s="234"/>
      <c r="Q154" s="234"/>
      <c r="R154" s="234"/>
      <c r="S154" s="234"/>
      <c r="T154" s="234"/>
      <c r="U154" s="234"/>
      <c r="V154" s="234"/>
      <c r="W154" s="234"/>
      <c r="X154" s="234"/>
      <c r="Y154" s="234"/>
      <c r="Z154" s="234"/>
    </row>
    <row r="155" ht="13.5" customHeight="1">
      <c r="A155" s="234"/>
      <c r="B155" s="234"/>
      <c r="C155" s="234"/>
      <c r="D155" s="234"/>
      <c r="E155" s="234"/>
      <c r="F155" s="234"/>
      <c r="G155" s="234"/>
      <c r="H155" s="234"/>
      <c r="I155" s="234"/>
      <c r="J155" s="234"/>
      <c r="K155" s="234"/>
      <c r="L155" s="234"/>
      <c r="M155" s="234"/>
      <c r="N155" s="234"/>
      <c r="O155" s="234"/>
      <c r="P155" s="234"/>
      <c r="Q155" s="234"/>
      <c r="R155" s="234"/>
      <c r="S155" s="234"/>
      <c r="T155" s="234"/>
      <c r="U155" s="234"/>
      <c r="V155" s="234"/>
      <c r="W155" s="234"/>
      <c r="X155" s="234"/>
      <c r="Y155" s="234"/>
      <c r="Z155" s="234"/>
    </row>
    <row r="156" ht="13.5" customHeight="1">
      <c r="A156" s="234"/>
      <c r="B156" s="234"/>
      <c r="C156" s="234"/>
      <c r="D156" s="234"/>
      <c r="E156" s="234"/>
      <c r="F156" s="234"/>
      <c r="G156" s="234"/>
      <c r="H156" s="234"/>
      <c r="I156" s="234"/>
      <c r="J156" s="234"/>
      <c r="K156" s="234"/>
      <c r="L156" s="234"/>
      <c r="M156" s="234"/>
      <c r="N156" s="234"/>
      <c r="O156" s="234"/>
      <c r="P156" s="234"/>
      <c r="Q156" s="234"/>
      <c r="R156" s="234"/>
      <c r="S156" s="234"/>
      <c r="T156" s="234"/>
      <c r="U156" s="234"/>
      <c r="V156" s="234"/>
      <c r="W156" s="234"/>
      <c r="X156" s="234"/>
      <c r="Y156" s="234"/>
      <c r="Z156" s="234"/>
    </row>
    <row r="157" ht="13.5" customHeight="1">
      <c r="A157" s="234"/>
      <c r="B157" s="234"/>
      <c r="C157" s="234"/>
      <c r="D157" s="234"/>
      <c r="E157" s="234"/>
      <c r="F157" s="234"/>
      <c r="G157" s="234"/>
      <c r="H157" s="234"/>
      <c r="I157" s="234"/>
      <c r="J157" s="234"/>
      <c r="K157" s="234"/>
      <c r="L157" s="234"/>
      <c r="M157" s="234"/>
      <c r="N157" s="234"/>
      <c r="O157" s="234"/>
      <c r="P157" s="234"/>
      <c r="Q157" s="234"/>
      <c r="R157" s="234"/>
      <c r="S157" s="234"/>
      <c r="T157" s="234"/>
      <c r="U157" s="234"/>
      <c r="V157" s="234"/>
      <c r="W157" s="234"/>
      <c r="X157" s="234"/>
      <c r="Y157" s="234"/>
      <c r="Z157" s="234"/>
    </row>
    <row r="158" ht="13.5" customHeight="1">
      <c r="A158" s="234"/>
      <c r="B158" s="234"/>
      <c r="C158" s="234"/>
      <c r="D158" s="234"/>
      <c r="E158" s="234"/>
      <c r="F158" s="234"/>
      <c r="G158" s="234"/>
      <c r="H158" s="234"/>
      <c r="I158" s="234"/>
      <c r="J158" s="234"/>
      <c r="K158" s="234"/>
      <c r="L158" s="234"/>
      <c r="M158" s="234"/>
      <c r="N158" s="234"/>
      <c r="O158" s="234"/>
      <c r="P158" s="234"/>
      <c r="Q158" s="234"/>
      <c r="R158" s="234"/>
      <c r="S158" s="234"/>
      <c r="T158" s="234"/>
      <c r="U158" s="234"/>
      <c r="V158" s="234"/>
      <c r="W158" s="234"/>
      <c r="X158" s="234"/>
      <c r="Y158" s="234"/>
      <c r="Z158" s="234"/>
    </row>
    <row r="159" ht="13.5" customHeight="1">
      <c r="A159" s="234"/>
      <c r="B159" s="234"/>
      <c r="C159" s="234"/>
      <c r="D159" s="234"/>
      <c r="E159" s="234"/>
      <c r="F159" s="234"/>
      <c r="G159" s="234"/>
      <c r="H159" s="234"/>
      <c r="I159" s="234"/>
      <c r="J159" s="234"/>
      <c r="K159" s="234"/>
      <c r="L159" s="234"/>
      <c r="M159" s="234"/>
      <c r="N159" s="234"/>
      <c r="O159" s="234"/>
      <c r="P159" s="234"/>
      <c r="Q159" s="234"/>
      <c r="R159" s="234"/>
      <c r="S159" s="234"/>
      <c r="T159" s="234"/>
      <c r="U159" s="234"/>
      <c r="V159" s="234"/>
      <c r="W159" s="234"/>
      <c r="X159" s="234"/>
      <c r="Y159" s="234"/>
      <c r="Z159" s="234"/>
    </row>
    <row r="160" ht="13.5" customHeight="1">
      <c r="A160" s="234"/>
      <c r="B160" s="234"/>
      <c r="C160" s="234"/>
      <c r="D160" s="234"/>
      <c r="E160" s="234"/>
      <c r="F160" s="234"/>
      <c r="G160" s="234"/>
      <c r="H160" s="234"/>
      <c r="I160" s="234"/>
      <c r="J160" s="234"/>
      <c r="K160" s="234"/>
      <c r="L160" s="234"/>
      <c r="M160" s="234"/>
      <c r="N160" s="234"/>
      <c r="O160" s="234"/>
      <c r="P160" s="234"/>
      <c r="Q160" s="234"/>
      <c r="R160" s="234"/>
      <c r="S160" s="234"/>
      <c r="T160" s="234"/>
      <c r="U160" s="234"/>
      <c r="V160" s="234"/>
      <c r="W160" s="234"/>
      <c r="X160" s="234"/>
      <c r="Y160" s="234"/>
      <c r="Z160" s="234"/>
    </row>
    <row r="161" ht="13.5" customHeight="1">
      <c r="A161" s="234"/>
      <c r="B161" s="234"/>
      <c r="C161" s="234"/>
      <c r="D161" s="234"/>
      <c r="E161" s="234"/>
      <c r="F161" s="234"/>
      <c r="G161" s="234"/>
      <c r="H161" s="234"/>
      <c r="I161" s="234"/>
      <c r="J161" s="234"/>
      <c r="K161" s="234"/>
      <c r="L161" s="234"/>
      <c r="M161" s="234"/>
      <c r="N161" s="234"/>
      <c r="O161" s="234"/>
      <c r="P161" s="234"/>
      <c r="Q161" s="234"/>
      <c r="R161" s="234"/>
      <c r="S161" s="234"/>
      <c r="T161" s="234"/>
      <c r="U161" s="234"/>
      <c r="V161" s="234"/>
      <c r="W161" s="234"/>
      <c r="X161" s="234"/>
      <c r="Y161" s="234"/>
      <c r="Z161" s="234"/>
    </row>
    <row r="162" ht="13.5" customHeight="1">
      <c r="A162" s="234"/>
      <c r="B162" s="234"/>
      <c r="C162" s="234"/>
      <c r="D162" s="234"/>
      <c r="E162" s="234"/>
      <c r="F162" s="234"/>
      <c r="G162" s="234"/>
      <c r="H162" s="234"/>
      <c r="I162" s="234"/>
      <c r="J162" s="234"/>
      <c r="K162" s="234"/>
      <c r="L162" s="234"/>
      <c r="M162" s="234"/>
      <c r="N162" s="234"/>
      <c r="O162" s="234"/>
      <c r="P162" s="234"/>
      <c r="Q162" s="234"/>
      <c r="R162" s="234"/>
      <c r="S162" s="234"/>
      <c r="T162" s="234"/>
      <c r="U162" s="234"/>
      <c r="V162" s="234"/>
      <c r="W162" s="234"/>
      <c r="X162" s="234"/>
      <c r="Y162" s="234"/>
      <c r="Z162" s="234"/>
    </row>
    <row r="163" ht="13.5" customHeight="1">
      <c r="A163" s="234"/>
      <c r="B163" s="234"/>
      <c r="C163" s="234"/>
      <c r="D163" s="234"/>
      <c r="E163" s="234"/>
      <c r="F163" s="234"/>
      <c r="G163" s="234"/>
      <c r="H163" s="234"/>
      <c r="I163" s="234"/>
      <c r="J163" s="234"/>
      <c r="K163" s="234"/>
      <c r="L163" s="234"/>
      <c r="M163" s="234"/>
      <c r="N163" s="234"/>
      <c r="O163" s="234"/>
      <c r="P163" s="234"/>
      <c r="Q163" s="234"/>
      <c r="R163" s="234"/>
      <c r="S163" s="234"/>
      <c r="T163" s="234"/>
      <c r="U163" s="234"/>
      <c r="V163" s="234"/>
      <c r="W163" s="234"/>
      <c r="X163" s="234"/>
      <c r="Y163" s="234"/>
      <c r="Z163" s="234"/>
    </row>
    <row r="164" ht="13.5" customHeight="1">
      <c r="A164" s="234"/>
      <c r="B164" s="234"/>
      <c r="C164" s="234"/>
      <c r="D164" s="234"/>
      <c r="E164" s="234"/>
      <c r="F164" s="234"/>
      <c r="G164" s="234"/>
      <c r="H164" s="234"/>
      <c r="I164" s="234"/>
      <c r="J164" s="234"/>
      <c r="K164" s="234"/>
      <c r="L164" s="234"/>
      <c r="M164" s="234"/>
      <c r="N164" s="234"/>
      <c r="O164" s="234"/>
      <c r="P164" s="234"/>
      <c r="Q164" s="234"/>
      <c r="R164" s="234"/>
      <c r="S164" s="234"/>
      <c r="T164" s="234"/>
      <c r="U164" s="234"/>
      <c r="V164" s="234"/>
      <c r="W164" s="234"/>
      <c r="X164" s="234"/>
      <c r="Y164" s="234"/>
      <c r="Z164" s="234"/>
    </row>
    <row r="165" ht="13.5" customHeight="1">
      <c r="A165" s="234"/>
      <c r="B165" s="234"/>
      <c r="C165" s="234"/>
      <c r="D165" s="234"/>
      <c r="E165" s="234"/>
      <c r="F165" s="234"/>
      <c r="G165" s="234"/>
      <c r="H165" s="234"/>
      <c r="I165" s="234"/>
      <c r="J165" s="234"/>
      <c r="K165" s="234"/>
      <c r="L165" s="234"/>
      <c r="M165" s="234"/>
      <c r="N165" s="234"/>
      <c r="O165" s="234"/>
      <c r="P165" s="234"/>
      <c r="Q165" s="234"/>
      <c r="R165" s="234"/>
      <c r="S165" s="234"/>
      <c r="T165" s="234"/>
      <c r="U165" s="234"/>
      <c r="V165" s="234"/>
      <c r="W165" s="234"/>
      <c r="X165" s="234"/>
      <c r="Y165" s="234"/>
      <c r="Z165" s="234"/>
    </row>
    <row r="166" ht="13.5" customHeight="1">
      <c r="A166" s="234"/>
      <c r="B166" s="234"/>
      <c r="C166" s="234"/>
      <c r="D166" s="234"/>
      <c r="E166" s="234"/>
      <c r="F166" s="234"/>
      <c r="G166" s="234"/>
      <c r="H166" s="234"/>
      <c r="I166" s="234"/>
      <c r="J166" s="234"/>
      <c r="K166" s="234"/>
      <c r="L166" s="234"/>
      <c r="M166" s="234"/>
      <c r="N166" s="234"/>
      <c r="O166" s="234"/>
      <c r="P166" s="234"/>
      <c r="Q166" s="234"/>
      <c r="R166" s="234"/>
      <c r="S166" s="234"/>
      <c r="T166" s="234"/>
      <c r="U166" s="234"/>
      <c r="V166" s="234"/>
      <c r="W166" s="234"/>
      <c r="X166" s="234"/>
      <c r="Y166" s="234"/>
      <c r="Z166" s="234"/>
    </row>
    <row r="167" ht="13.5" customHeight="1">
      <c r="A167" s="234"/>
      <c r="B167" s="234"/>
      <c r="C167" s="234"/>
      <c r="D167" s="234"/>
      <c r="E167" s="234"/>
      <c r="F167" s="234"/>
      <c r="G167" s="234"/>
      <c r="H167" s="234"/>
      <c r="I167" s="234"/>
      <c r="J167" s="234"/>
      <c r="K167" s="234"/>
      <c r="L167" s="234"/>
      <c r="M167" s="234"/>
      <c r="N167" s="234"/>
      <c r="O167" s="234"/>
      <c r="P167" s="234"/>
      <c r="Q167" s="234"/>
      <c r="R167" s="234"/>
      <c r="S167" s="234"/>
      <c r="T167" s="234"/>
      <c r="U167" s="234"/>
      <c r="V167" s="234"/>
      <c r="W167" s="234"/>
      <c r="X167" s="234"/>
      <c r="Y167" s="234"/>
      <c r="Z167" s="234"/>
    </row>
    <row r="168" ht="13.5" customHeight="1">
      <c r="A168" s="234"/>
      <c r="B168" s="234"/>
      <c r="C168" s="234"/>
      <c r="D168" s="234"/>
      <c r="E168" s="234"/>
      <c r="F168" s="234"/>
      <c r="G168" s="234"/>
      <c r="H168" s="234"/>
      <c r="I168" s="234"/>
      <c r="J168" s="234"/>
      <c r="K168" s="234"/>
      <c r="L168" s="234"/>
      <c r="M168" s="234"/>
      <c r="N168" s="234"/>
      <c r="O168" s="234"/>
      <c r="P168" s="234"/>
      <c r="Q168" s="234"/>
      <c r="R168" s="234"/>
      <c r="S168" s="234"/>
      <c r="T168" s="234"/>
      <c r="U168" s="234"/>
      <c r="V168" s="234"/>
      <c r="W168" s="234"/>
      <c r="X168" s="234"/>
      <c r="Y168" s="234"/>
      <c r="Z168" s="234"/>
    </row>
    <row r="169" ht="13.5" customHeight="1">
      <c r="A169" s="234"/>
      <c r="B169" s="234"/>
      <c r="C169" s="234"/>
      <c r="D169" s="234"/>
      <c r="E169" s="234"/>
      <c r="F169" s="234"/>
      <c r="G169" s="234"/>
      <c r="H169" s="234"/>
      <c r="I169" s="234"/>
      <c r="J169" s="234"/>
      <c r="K169" s="234"/>
      <c r="L169" s="234"/>
      <c r="M169" s="234"/>
      <c r="N169" s="234"/>
      <c r="O169" s="234"/>
      <c r="P169" s="234"/>
      <c r="Q169" s="234"/>
      <c r="R169" s="234"/>
      <c r="S169" s="234"/>
      <c r="T169" s="234"/>
      <c r="U169" s="234"/>
      <c r="V169" s="234"/>
      <c r="W169" s="234"/>
      <c r="X169" s="234"/>
      <c r="Y169" s="234"/>
      <c r="Z169" s="234"/>
    </row>
    <row r="170" ht="13.5" customHeight="1">
      <c r="A170" s="234"/>
      <c r="B170" s="234"/>
      <c r="C170" s="234"/>
      <c r="D170" s="234"/>
      <c r="E170" s="234"/>
      <c r="F170" s="234"/>
      <c r="G170" s="234"/>
      <c r="H170" s="234"/>
      <c r="I170" s="234"/>
      <c r="J170" s="234"/>
      <c r="K170" s="234"/>
      <c r="L170" s="234"/>
      <c r="M170" s="234"/>
      <c r="N170" s="234"/>
      <c r="O170" s="234"/>
      <c r="P170" s="234"/>
      <c r="Q170" s="234"/>
      <c r="R170" s="234"/>
      <c r="S170" s="234"/>
      <c r="T170" s="234"/>
      <c r="U170" s="234"/>
      <c r="V170" s="234"/>
      <c r="W170" s="234"/>
      <c r="X170" s="234"/>
      <c r="Y170" s="234"/>
      <c r="Z170" s="234"/>
    </row>
    <row r="171" ht="13.5" customHeight="1">
      <c r="A171" s="234"/>
      <c r="B171" s="234"/>
      <c r="C171" s="234"/>
      <c r="D171" s="234"/>
      <c r="E171" s="234"/>
      <c r="F171" s="234"/>
      <c r="G171" s="234"/>
      <c r="H171" s="234"/>
      <c r="I171" s="234"/>
      <c r="J171" s="234"/>
      <c r="K171" s="234"/>
      <c r="L171" s="234"/>
      <c r="M171" s="234"/>
      <c r="N171" s="234"/>
      <c r="O171" s="234"/>
      <c r="P171" s="234"/>
      <c r="Q171" s="234"/>
      <c r="R171" s="234"/>
      <c r="S171" s="234"/>
      <c r="T171" s="234"/>
      <c r="U171" s="234"/>
      <c r="V171" s="234"/>
      <c r="W171" s="234"/>
      <c r="X171" s="234"/>
      <c r="Y171" s="234"/>
      <c r="Z171" s="234"/>
    </row>
    <row r="172" ht="13.5" customHeight="1">
      <c r="A172" s="234"/>
      <c r="B172" s="234"/>
      <c r="C172" s="234"/>
      <c r="D172" s="234"/>
      <c r="E172" s="234"/>
      <c r="F172" s="234"/>
      <c r="G172" s="234"/>
      <c r="H172" s="234"/>
      <c r="I172" s="234"/>
      <c r="J172" s="234"/>
      <c r="K172" s="234"/>
      <c r="L172" s="234"/>
      <c r="M172" s="234"/>
      <c r="N172" s="234"/>
      <c r="O172" s="234"/>
      <c r="P172" s="234"/>
      <c r="Q172" s="234"/>
      <c r="R172" s="234"/>
      <c r="S172" s="234"/>
      <c r="T172" s="234"/>
      <c r="U172" s="234"/>
      <c r="V172" s="234"/>
      <c r="W172" s="234"/>
      <c r="X172" s="234"/>
      <c r="Y172" s="234"/>
      <c r="Z172" s="234"/>
    </row>
    <row r="173" ht="13.5" customHeight="1">
      <c r="A173" s="234"/>
      <c r="B173" s="234"/>
      <c r="C173" s="234"/>
      <c r="D173" s="234"/>
      <c r="E173" s="234"/>
      <c r="F173" s="234"/>
      <c r="G173" s="234"/>
      <c r="H173" s="234"/>
      <c r="I173" s="234"/>
      <c r="J173" s="234"/>
      <c r="K173" s="234"/>
      <c r="L173" s="234"/>
      <c r="M173" s="234"/>
      <c r="N173" s="234"/>
      <c r="O173" s="234"/>
      <c r="P173" s="234"/>
      <c r="Q173" s="234"/>
      <c r="R173" s="234"/>
      <c r="S173" s="234"/>
      <c r="T173" s="234"/>
      <c r="U173" s="234"/>
      <c r="V173" s="234"/>
      <c r="W173" s="234"/>
      <c r="X173" s="234"/>
      <c r="Y173" s="234"/>
      <c r="Z173" s="234"/>
    </row>
    <row r="174" ht="13.5" customHeight="1">
      <c r="A174" s="234"/>
      <c r="B174" s="234"/>
      <c r="C174" s="234"/>
      <c r="D174" s="234"/>
      <c r="E174" s="234"/>
      <c r="F174" s="234"/>
      <c r="G174" s="234"/>
      <c r="H174" s="234"/>
      <c r="I174" s="234"/>
      <c r="J174" s="234"/>
      <c r="K174" s="234"/>
      <c r="L174" s="234"/>
      <c r="M174" s="234"/>
      <c r="N174" s="234"/>
      <c r="O174" s="234"/>
      <c r="P174" s="234"/>
      <c r="Q174" s="234"/>
      <c r="R174" s="234"/>
      <c r="S174" s="234"/>
      <c r="T174" s="234"/>
      <c r="U174" s="234"/>
      <c r="V174" s="234"/>
      <c r="W174" s="234"/>
      <c r="X174" s="234"/>
      <c r="Y174" s="234"/>
      <c r="Z174" s="234"/>
    </row>
    <row r="175" ht="13.5" customHeight="1">
      <c r="A175" s="234"/>
      <c r="B175" s="234"/>
      <c r="C175" s="234"/>
      <c r="D175" s="234"/>
      <c r="E175" s="234"/>
      <c r="F175" s="234"/>
      <c r="G175" s="234"/>
      <c r="H175" s="234"/>
      <c r="I175" s="234"/>
      <c r="J175" s="234"/>
      <c r="K175" s="234"/>
      <c r="L175" s="234"/>
      <c r="M175" s="234"/>
      <c r="N175" s="234"/>
      <c r="O175" s="234"/>
      <c r="P175" s="234"/>
      <c r="Q175" s="234"/>
      <c r="R175" s="234"/>
      <c r="S175" s="234"/>
      <c r="T175" s="234"/>
      <c r="U175" s="234"/>
      <c r="V175" s="234"/>
      <c r="W175" s="234"/>
      <c r="X175" s="234"/>
      <c r="Y175" s="234"/>
      <c r="Z175" s="234"/>
    </row>
    <row r="176" ht="13.5" customHeight="1">
      <c r="A176" s="234"/>
      <c r="B176" s="234"/>
      <c r="C176" s="234"/>
      <c r="D176" s="234"/>
      <c r="E176" s="234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234"/>
      <c r="T176" s="234"/>
      <c r="U176" s="234"/>
      <c r="V176" s="234"/>
      <c r="W176" s="234"/>
      <c r="X176" s="234"/>
      <c r="Y176" s="234"/>
      <c r="Z176" s="234"/>
    </row>
    <row r="177" ht="13.5" customHeight="1">
      <c r="A177" s="234"/>
      <c r="B177" s="234"/>
      <c r="C177" s="234"/>
      <c r="D177" s="234"/>
      <c r="E177" s="234"/>
      <c r="F177" s="234"/>
      <c r="G177" s="234"/>
      <c r="H177" s="234"/>
      <c r="I177" s="234"/>
      <c r="J177" s="234"/>
      <c r="K177" s="234"/>
      <c r="L177" s="234"/>
      <c r="M177" s="234"/>
      <c r="N177" s="234"/>
      <c r="O177" s="234"/>
      <c r="P177" s="234"/>
      <c r="Q177" s="234"/>
      <c r="R177" s="234"/>
      <c r="S177" s="234"/>
      <c r="T177" s="234"/>
      <c r="U177" s="234"/>
      <c r="V177" s="234"/>
      <c r="W177" s="234"/>
      <c r="X177" s="234"/>
      <c r="Y177" s="234"/>
      <c r="Z177" s="234"/>
    </row>
    <row r="178" ht="13.5" customHeight="1">
      <c r="A178" s="234"/>
      <c r="B178" s="234"/>
      <c r="C178" s="234"/>
      <c r="D178" s="234"/>
      <c r="E178" s="234"/>
      <c r="F178" s="234"/>
      <c r="G178" s="234"/>
      <c r="H178" s="234"/>
      <c r="I178" s="234"/>
      <c r="J178" s="234"/>
      <c r="K178" s="234"/>
      <c r="L178" s="234"/>
      <c r="M178" s="234"/>
      <c r="N178" s="234"/>
      <c r="O178" s="234"/>
      <c r="P178" s="234"/>
      <c r="Q178" s="234"/>
      <c r="R178" s="234"/>
      <c r="S178" s="234"/>
      <c r="T178" s="234"/>
      <c r="U178" s="234"/>
      <c r="V178" s="234"/>
      <c r="W178" s="234"/>
      <c r="X178" s="234"/>
      <c r="Y178" s="234"/>
      <c r="Z178" s="234"/>
    </row>
    <row r="179" ht="13.5" customHeight="1">
      <c r="A179" s="234"/>
      <c r="B179" s="234"/>
      <c r="C179" s="234"/>
      <c r="D179" s="234"/>
      <c r="E179" s="234"/>
      <c r="F179" s="234"/>
      <c r="G179" s="234"/>
      <c r="H179" s="234"/>
      <c r="I179" s="234"/>
      <c r="J179" s="234"/>
      <c r="K179" s="234"/>
      <c r="L179" s="234"/>
      <c r="M179" s="234"/>
      <c r="N179" s="234"/>
      <c r="O179" s="234"/>
      <c r="P179" s="234"/>
      <c r="Q179" s="234"/>
      <c r="R179" s="234"/>
      <c r="S179" s="234"/>
      <c r="T179" s="234"/>
      <c r="U179" s="234"/>
      <c r="V179" s="234"/>
      <c r="W179" s="234"/>
      <c r="X179" s="234"/>
      <c r="Y179" s="234"/>
      <c r="Z179" s="234"/>
    </row>
    <row r="180" ht="13.5" customHeight="1">
      <c r="A180" s="234"/>
      <c r="B180" s="234"/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</row>
    <row r="181" ht="13.5" customHeight="1">
      <c r="A181" s="234"/>
      <c r="B181" s="234"/>
      <c r="C181" s="234"/>
      <c r="D181" s="234"/>
      <c r="E181" s="234"/>
      <c r="F181" s="234"/>
      <c r="G181" s="234"/>
      <c r="H181" s="234"/>
      <c r="I181" s="234"/>
      <c r="J181" s="234"/>
      <c r="K181" s="234"/>
      <c r="L181" s="234"/>
      <c r="M181" s="234"/>
      <c r="N181" s="234"/>
      <c r="O181" s="234"/>
      <c r="P181" s="234"/>
      <c r="Q181" s="234"/>
      <c r="R181" s="234"/>
      <c r="S181" s="234"/>
      <c r="T181" s="234"/>
      <c r="U181" s="234"/>
      <c r="V181" s="234"/>
      <c r="W181" s="234"/>
      <c r="X181" s="234"/>
      <c r="Y181" s="234"/>
      <c r="Z181" s="234"/>
    </row>
    <row r="182" ht="13.5" customHeight="1">
      <c r="A182" s="234"/>
      <c r="B182" s="234"/>
      <c r="C182" s="234"/>
      <c r="D182" s="234"/>
      <c r="E182" s="234"/>
      <c r="F182" s="234"/>
      <c r="G182" s="234"/>
      <c r="H182" s="234"/>
      <c r="I182" s="234"/>
      <c r="J182" s="234"/>
      <c r="K182" s="234"/>
      <c r="L182" s="234"/>
      <c r="M182" s="234"/>
      <c r="N182" s="234"/>
      <c r="O182" s="234"/>
      <c r="P182" s="234"/>
      <c r="Q182" s="234"/>
      <c r="R182" s="234"/>
      <c r="S182" s="234"/>
      <c r="T182" s="234"/>
      <c r="U182" s="234"/>
      <c r="V182" s="234"/>
      <c r="W182" s="234"/>
      <c r="X182" s="234"/>
      <c r="Y182" s="234"/>
      <c r="Z182" s="234"/>
    </row>
    <row r="183" ht="13.5" customHeight="1">
      <c r="A183" s="234"/>
      <c r="B183" s="234"/>
      <c r="C183" s="234"/>
      <c r="D183" s="234"/>
      <c r="E183" s="234"/>
      <c r="F183" s="234"/>
      <c r="G183" s="234"/>
      <c r="H183" s="234"/>
      <c r="I183" s="234"/>
      <c r="J183" s="234"/>
      <c r="K183" s="234"/>
      <c r="L183" s="234"/>
      <c r="M183" s="234"/>
      <c r="N183" s="234"/>
      <c r="O183" s="234"/>
      <c r="P183" s="234"/>
      <c r="Q183" s="234"/>
      <c r="R183" s="234"/>
      <c r="S183" s="234"/>
      <c r="T183" s="234"/>
      <c r="U183" s="234"/>
      <c r="V183" s="234"/>
      <c r="W183" s="234"/>
      <c r="X183" s="234"/>
      <c r="Y183" s="234"/>
      <c r="Z183" s="234"/>
    </row>
    <row r="184" ht="13.5" customHeight="1">
      <c r="A184" s="234"/>
      <c r="B184" s="234"/>
      <c r="C184" s="234"/>
      <c r="D184" s="234"/>
      <c r="E184" s="234"/>
      <c r="F184" s="234"/>
      <c r="G184" s="234"/>
      <c r="H184" s="234"/>
      <c r="I184" s="234"/>
      <c r="J184" s="234"/>
      <c r="K184" s="234"/>
      <c r="L184" s="234"/>
      <c r="M184" s="234"/>
      <c r="N184" s="234"/>
      <c r="O184" s="234"/>
      <c r="P184" s="234"/>
      <c r="Q184" s="234"/>
      <c r="R184" s="234"/>
      <c r="S184" s="234"/>
      <c r="T184" s="234"/>
      <c r="U184" s="234"/>
      <c r="V184" s="234"/>
      <c r="W184" s="234"/>
      <c r="X184" s="234"/>
      <c r="Y184" s="234"/>
      <c r="Z184" s="234"/>
    </row>
    <row r="185" ht="13.5" customHeight="1">
      <c r="A185" s="234"/>
      <c r="B185" s="234"/>
      <c r="C185" s="234"/>
      <c r="D185" s="234"/>
      <c r="E185" s="234"/>
      <c r="F185" s="234"/>
      <c r="G185" s="234"/>
      <c r="H185" s="234"/>
      <c r="I185" s="234"/>
      <c r="J185" s="234"/>
      <c r="K185" s="234"/>
      <c r="L185" s="234"/>
      <c r="M185" s="234"/>
      <c r="N185" s="234"/>
      <c r="O185" s="234"/>
      <c r="P185" s="234"/>
      <c r="Q185" s="234"/>
      <c r="R185" s="234"/>
      <c r="S185" s="234"/>
      <c r="T185" s="234"/>
      <c r="U185" s="234"/>
      <c r="V185" s="234"/>
      <c r="W185" s="234"/>
      <c r="X185" s="234"/>
      <c r="Y185" s="234"/>
      <c r="Z185" s="234"/>
    </row>
    <row r="186" ht="13.5" customHeight="1">
      <c r="A186" s="234"/>
      <c r="B186" s="234"/>
      <c r="C186" s="234"/>
      <c r="D186" s="234"/>
      <c r="E186" s="234"/>
      <c r="F186" s="234"/>
      <c r="G186" s="234"/>
      <c r="H186" s="234"/>
      <c r="I186" s="234"/>
      <c r="J186" s="234"/>
      <c r="K186" s="234"/>
      <c r="L186" s="234"/>
      <c r="M186" s="234"/>
      <c r="N186" s="234"/>
      <c r="O186" s="234"/>
      <c r="P186" s="234"/>
      <c r="Q186" s="234"/>
      <c r="R186" s="234"/>
      <c r="S186" s="234"/>
      <c r="T186" s="234"/>
      <c r="U186" s="234"/>
      <c r="V186" s="234"/>
      <c r="W186" s="234"/>
      <c r="X186" s="234"/>
      <c r="Y186" s="234"/>
      <c r="Z186" s="234"/>
    </row>
    <row r="187" ht="13.5" customHeight="1">
      <c r="A187" s="234"/>
      <c r="B187" s="234"/>
      <c r="C187" s="234"/>
      <c r="D187" s="234"/>
      <c r="E187" s="234"/>
      <c r="F187" s="234"/>
      <c r="G187" s="234"/>
      <c r="H187" s="234"/>
      <c r="I187" s="234"/>
      <c r="J187" s="234"/>
      <c r="K187" s="234"/>
      <c r="L187" s="234"/>
      <c r="M187" s="234"/>
      <c r="N187" s="234"/>
      <c r="O187" s="234"/>
      <c r="P187" s="234"/>
      <c r="Q187" s="234"/>
      <c r="R187" s="234"/>
      <c r="S187" s="234"/>
      <c r="T187" s="234"/>
      <c r="U187" s="234"/>
      <c r="V187" s="234"/>
      <c r="W187" s="234"/>
      <c r="X187" s="234"/>
      <c r="Y187" s="234"/>
      <c r="Z187" s="234"/>
    </row>
    <row r="188" ht="13.5" customHeight="1">
      <c r="A188" s="234"/>
      <c r="B188" s="234"/>
      <c r="C188" s="234"/>
      <c r="D188" s="234"/>
      <c r="E188" s="234"/>
      <c r="F188" s="234"/>
      <c r="G188" s="234"/>
      <c r="H188" s="234"/>
      <c r="I188" s="234"/>
      <c r="J188" s="234"/>
      <c r="K188" s="234"/>
      <c r="L188" s="234"/>
      <c r="M188" s="234"/>
      <c r="N188" s="234"/>
      <c r="O188" s="234"/>
      <c r="P188" s="234"/>
      <c r="Q188" s="234"/>
      <c r="R188" s="234"/>
      <c r="S188" s="234"/>
      <c r="T188" s="234"/>
      <c r="U188" s="234"/>
      <c r="V188" s="234"/>
      <c r="W188" s="234"/>
      <c r="X188" s="234"/>
      <c r="Y188" s="234"/>
      <c r="Z188" s="234"/>
    </row>
    <row r="189" ht="13.5" customHeight="1">
      <c r="A189" s="234"/>
      <c r="B189" s="234"/>
      <c r="C189" s="234"/>
      <c r="D189" s="234"/>
      <c r="E189" s="234"/>
      <c r="F189" s="234"/>
      <c r="G189" s="234"/>
      <c r="H189" s="234"/>
      <c r="I189" s="234"/>
      <c r="J189" s="234"/>
      <c r="K189" s="234"/>
      <c r="L189" s="234"/>
      <c r="M189" s="234"/>
      <c r="N189" s="234"/>
      <c r="O189" s="234"/>
      <c r="P189" s="234"/>
      <c r="Q189" s="234"/>
      <c r="R189" s="234"/>
      <c r="S189" s="234"/>
      <c r="T189" s="234"/>
      <c r="U189" s="234"/>
      <c r="V189" s="234"/>
      <c r="W189" s="234"/>
      <c r="X189" s="234"/>
      <c r="Y189" s="234"/>
      <c r="Z189" s="234"/>
    </row>
    <row r="190" ht="13.5" customHeight="1">
      <c r="A190" s="234"/>
      <c r="B190" s="234"/>
      <c r="C190" s="234"/>
      <c r="D190" s="234"/>
      <c r="E190" s="234"/>
      <c r="F190" s="234"/>
      <c r="G190" s="234"/>
      <c r="H190" s="234"/>
      <c r="I190" s="234"/>
      <c r="J190" s="234"/>
      <c r="K190" s="234"/>
      <c r="L190" s="234"/>
      <c r="M190" s="234"/>
      <c r="N190" s="234"/>
      <c r="O190" s="234"/>
      <c r="P190" s="234"/>
      <c r="Q190" s="234"/>
      <c r="R190" s="234"/>
      <c r="S190" s="234"/>
      <c r="T190" s="234"/>
      <c r="U190" s="234"/>
      <c r="V190" s="234"/>
      <c r="W190" s="234"/>
      <c r="X190" s="234"/>
      <c r="Y190" s="234"/>
      <c r="Z190" s="234"/>
    </row>
    <row r="191" ht="13.5" customHeight="1">
      <c r="A191" s="234"/>
      <c r="B191" s="234"/>
      <c r="C191" s="234"/>
      <c r="D191" s="234"/>
      <c r="E191" s="234"/>
      <c r="F191" s="234"/>
      <c r="G191" s="234"/>
      <c r="H191" s="234"/>
      <c r="I191" s="234"/>
      <c r="J191" s="234"/>
      <c r="K191" s="234"/>
      <c r="L191" s="234"/>
      <c r="M191" s="234"/>
      <c r="N191" s="234"/>
      <c r="O191" s="234"/>
      <c r="P191" s="234"/>
      <c r="Q191" s="234"/>
      <c r="R191" s="234"/>
      <c r="S191" s="234"/>
      <c r="T191" s="234"/>
      <c r="U191" s="234"/>
      <c r="V191" s="234"/>
      <c r="W191" s="234"/>
      <c r="X191" s="234"/>
      <c r="Y191" s="234"/>
      <c r="Z191" s="234"/>
    </row>
    <row r="192" ht="13.5" customHeight="1">
      <c r="A192" s="234"/>
      <c r="B192" s="234"/>
      <c r="C192" s="234"/>
      <c r="D192" s="234"/>
      <c r="E192" s="234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234"/>
      <c r="U192" s="234"/>
      <c r="V192" s="234"/>
      <c r="W192" s="234"/>
      <c r="X192" s="234"/>
      <c r="Y192" s="234"/>
      <c r="Z192" s="234"/>
    </row>
    <row r="193" ht="13.5" customHeight="1">
      <c r="A193" s="234"/>
      <c r="B193" s="234"/>
      <c r="C193" s="234"/>
      <c r="D193" s="234"/>
      <c r="E193" s="234"/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234"/>
      <c r="U193" s="234"/>
      <c r="V193" s="234"/>
      <c r="W193" s="234"/>
      <c r="X193" s="234"/>
      <c r="Y193" s="234"/>
      <c r="Z193" s="234"/>
    </row>
    <row r="194" ht="13.5" customHeight="1">
      <c r="A194" s="234"/>
      <c r="B194" s="234"/>
      <c r="C194" s="234"/>
      <c r="D194" s="234"/>
      <c r="E194" s="234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234"/>
      <c r="U194" s="234"/>
      <c r="V194" s="234"/>
      <c r="W194" s="234"/>
      <c r="X194" s="234"/>
      <c r="Y194" s="234"/>
      <c r="Z194" s="234"/>
    </row>
    <row r="195" ht="13.5" customHeight="1">
      <c r="A195" s="234"/>
      <c r="B195" s="234"/>
      <c r="C195" s="234"/>
      <c r="D195" s="234"/>
      <c r="E195" s="234"/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234"/>
      <c r="U195" s="234"/>
      <c r="V195" s="234"/>
      <c r="W195" s="234"/>
      <c r="X195" s="234"/>
      <c r="Y195" s="234"/>
      <c r="Z195" s="234"/>
    </row>
    <row r="196" ht="13.5" customHeight="1">
      <c r="A196" s="234"/>
      <c r="B196" s="234"/>
      <c r="C196" s="234"/>
      <c r="D196" s="234"/>
      <c r="E196" s="234"/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234"/>
      <c r="U196" s="234"/>
      <c r="V196" s="234"/>
      <c r="W196" s="234"/>
      <c r="X196" s="234"/>
      <c r="Y196" s="234"/>
      <c r="Z196" s="234"/>
    </row>
    <row r="197" ht="13.5" customHeight="1">
      <c r="A197" s="234"/>
      <c r="B197" s="234"/>
      <c r="C197" s="234"/>
      <c r="D197" s="234"/>
      <c r="E197" s="234"/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234"/>
      <c r="U197" s="234"/>
      <c r="V197" s="234"/>
      <c r="W197" s="234"/>
      <c r="X197" s="234"/>
      <c r="Y197" s="234"/>
      <c r="Z197" s="234"/>
    </row>
    <row r="198" ht="13.5" customHeight="1">
      <c r="A198" s="234"/>
      <c r="B198" s="234"/>
      <c r="C198" s="234"/>
      <c r="D198" s="234"/>
      <c r="E198" s="234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234"/>
      <c r="U198" s="234"/>
      <c r="V198" s="234"/>
      <c r="W198" s="234"/>
      <c r="X198" s="234"/>
      <c r="Y198" s="234"/>
      <c r="Z198" s="234"/>
    </row>
    <row r="199" ht="13.5" customHeight="1">
      <c r="A199" s="234"/>
      <c r="B199" s="234"/>
      <c r="C199" s="234"/>
      <c r="D199" s="234"/>
      <c r="E199" s="234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234"/>
      <c r="U199" s="234"/>
      <c r="V199" s="234"/>
      <c r="W199" s="234"/>
      <c r="X199" s="234"/>
      <c r="Y199" s="234"/>
      <c r="Z199" s="234"/>
    </row>
    <row r="200" ht="13.5" customHeight="1">
      <c r="A200" s="234"/>
      <c r="B200" s="234"/>
      <c r="C200" s="234"/>
      <c r="D200" s="234"/>
      <c r="E200" s="234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234"/>
      <c r="U200" s="234"/>
      <c r="V200" s="234"/>
      <c r="W200" s="234"/>
      <c r="X200" s="234"/>
      <c r="Y200" s="234"/>
      <c r="Z200" s="234"/>
    </row>
    <row r="201" ht="13.5" customHeight="1">
      <c r="A201" s="234"/>
      <c r="B201" s="234"/>
      <c r="C201" s="234"/>
      <c r="D201" s="234"/>
      <c r="E201" s="234"/>
      <c r="F201" s="234"/>
      <c r="G201" s="234"/>
      <c r="H201" s="234"/>
      <c r="I201" s="234"/>
      <c r="J201" s="234"/>
      <c r="K201" s="234"/>
      <c r="L201" s="234"/>
      <c r="M201" s="234"/>
      <c r="N201" s="234"/>
      <c r="O201" s="234"/>
      <c r="P201" s="234"/>
      <c r="Q201" s="234"/>
      <c r="R201" s="234"/>
      <c r="S201" s="234"/>
      <c r="T201" s="234"/>
      <c r="U201" s="234"/>
      <c r="V201" s="234"/>
      <c r="W201" s="234"/>
      <c r="X201" s="234"/>
      <c r="Y201" s="234"/>
      <c r="Z201" s="234"/>
    </row>
    <row r="202" ht="13.5" customHeight="1">
      <c r="A202" s="234"/>
      <c r="B202" s="234"/>
      <c r="C202" s="234"/>
      <c r="D202" s="234"/>
      <c r="E202" s="234"/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234"/>
      <c r="U202" s="234"/>
      <c r="V202" s="234"/>
      <c r="W202" s="234"/>
      <c r="X202" s="234"/>
      <c r="Y202" s="234"/>
      <c r="Z202" s="234"/>
    </row>
    <row r="203" ht="13.5" customHeight="1">
      <c r="A203" s="234"/>
      <c r="B203" s="234"/>
      <c r="C203" s="234"/>
      <c r="D203" s="234"/>
      <c r="E203" s="234"/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234"/>
      <c r="U203" s="234"/>
      <c r="V203" s="234"/>
      <c r="W203" s="234"/>
      <c r="X203" s="234"/>
      <c r="Y203" s="234"/>
      <c r="Z203" s="234"/>
    </row>
    <row r="204" ht="13.5" customHeight="1">
      <c r="A204" s="234"/>
      <c r="B204" s="234"/>
      <c r="C204" s="234"/>
      <c r="D204" s="234"/>
      <c r="E204" s="234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234"/>
      <c r="U204" s="234"/>
      <c r="V204" s="234"/>
      <c r="W204" s="234"/>
      <c r="X204" s="234"/>
      <c r="Y204" s="234"/>
      <c r="Z204" s="234"/>
    </row>
    <row r="205" ht="13.5" customHeight="1">
      <c r="A205" s="234"/>
      <c r="B205" s="234"/>
      <c r="C205" s="234"/>
      <c r="D205" s="234"/>
      <c r="E205" s="234"/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234"/>
      <c r="U205" s="234"/>
      <c r="V205" s="234"/>
      <c r="W205" s="234"/>
      <c r="X205" s="234"/>
      <c r="Y205" s="234"/>
      <c r="Z205" s="234"/>
    </row>
    <row r="206" ht="13.5" customHeight="1">
      <c r="A206" s="234"/>
      <c r="B206" s="234"/>
      <c r="C206" s="234"/>
      <c r="D206" s="234"/>
      <c r="E206" s="234"/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234"/>
      <c r="U206" s="234"/>
      <c r="V206" s="234"/>
      <c r="W206" s="234"/>
      <c r="X206" s="234"/>
      <c r="Y206" s="234"/>
      <c r="Z206" s="234"/>
    </row>
    <row r="207" ht="13.5" customHeight="1">
      <c r="A207" s="234"/>
      <c r="B207" s="234"/>
      <c r="C207" s="234"/>
      <c r="D207" s="234"/>
      <c r="E207" s="234"/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234"/>
      <c r="U207" s="234"/>
      <c r="V207" s="234"/>
      <c r="W207" s="234"/>
      <c r="X207" s="234"/>
      <c r="Y207" s="234"/>
      <c r="Z207" s="234"/>
    </row>
    <row r="208" ht="13.5" customHeight="1">
      <c r="A208" s="234"/>
      <c r="B208" s="234"/>
      <c r="C208" s="234"/>
      <c r="D208" s="234"/>
      <c r="E208" s="234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234"/>
      <c r="U208" s="234"/>
      <c r="V208" s="234"/>
      <c r="W208" s="234"/>
      <c r="X208" s="234"/>
      <c r="Y208" s="234"/>
      <c r="Z208" s="234"/>
    </row>
    <row r="209" ht="13.5" customHeight="1">
      <c r="A209" s="234"/>
      <c r="B209" s="234"/>
      <c r="C209" s="234"/>
      <c r="D209" s="234"/>
      <c r="E209" s="234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234"/>
      <c r="U209" s="234"/>
      <c r="V209" s="234"/>
      <c r="W209" s="234"/>
      <c r="X209" s="234"/>
      <c r="Y209" s="234"/>
      <c r="Z209" s="234"/>
    </row>
    <row r="210" ht="13.5" customHeight="1">
      <c r="A210" s="234"/>
      <c r="B210" s="234"/>
      <c r="C210" s="234"/>
      <c r="D210" s="234"/>
      <c r="E210" s="234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234"/>
      <c r="U210" s="234"/>
      <c r="V210" s="234"/>
      <c r="W210" s="234"/>
      <c r="X210" s="234"/>
      <c r="Y210" s="234"/>
      <c r="Z210" s="234"/>
    </row>
    <row r="211" ht="13.5" customHeight="1">
      <c r="A211" s="234"/>
      <c r="B211" s="234"/>
      <c r="C211" s="234"/>
      <c r="D211" s="234"/>
      <c r="E211" s="234"/>
      <c r="F211" s="234"/>
      <c r="G211" s="234"/>
      <c r="H211" s="234"/>
      <c r="I211" s="234"/>
      <c r="J211" s="234"/>
      <c r="K211" s="234"/>
      <c r="L211" s="234"/>
      <c r="M211" s="234"/>
      <c r="N211" s="234"/>
      <c r="O211" s="234"/>
      <c r="P211" s="234"/>
      <c r="Q211" s="234"/>
      <c r="R211" s="234"/>
      <c r="S211" s="234"/>
      <c r="T211" s="234"/>
      <c r="U211" s="234"/>
      <c r="V211" s="234"/>
      <c r="W211" s="234"/>
      <c r="X211" s="234"/>
      <c r="Y211" s="234"/>
      <c r="Z211" s="234"/>
    </row>
    <row r="212" ht="13.5" customHeight="1">
      <c r="A212" s="234"/>
      <c r="B212" s="234"/>
      <c r="C212" s="234"/>
      <c r="D212" s="234"/>
      <c r="E212" s="234"/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234"/>
      <c r="U212" s="234"/>
      <c r="V212" s="234"/>
      <c r="W212" s="234"/>
      <c r="X212" s="234"/>
      <c r="Y212" s="234"/>
      <c r="Z212" s="234"/>
    </row>
    <row r="213" ht="13.5" customHeight="1">
      <c r="A213" s="234"/>
      <c r="B213" s="234"/>
      <c r="C213" s="234"/>
      <c r="D213" s="234"/>
      <c r="E213" s="234"/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234"/>
      <c r="U213" s="234"/>
      <c r="V213" s="234"/>
      <c r="W213" s="234"/>
      <c r="X213" s="234"/>
      <c r="Y213" s="234"/>
      <c r="Z213" s="234"/>
    </row>
    <row r="214" ht="13.5" customHeight="1">
      <c r="A214" s="234"/>
      <c r="B214" s="234"/>
      <c r="C214" s="234"/>
      <c r="D214" s="234"/>
      <c r="E214" s="234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234"/>
      <c r="U214" s="234"/>
      <c r="V214" s="234"/>
      <c r="W214" s="234"/>
      <c r="X214" s="234"/>
      <c r="Y214" s="234"/>
      <c r="Z214" s="234"/>
    </row>
    <row r="215" ht="13.5" customHeight="1">
      <c r="A215" s="234"/>
      <c r="B215" s="234"/>
      <c r="C215" s="234"/>
      <c r="D215" s="234"/>
      <c r="E215" s="234"/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234"/>
      <c r="U215" s="234"/>
      <c r="V215" s="234"/>
      <c r="W215" s="234"/>
      <c r="X215" s="234"/>
      <c r="Y215" s="234"/>
      <c r="Z215" s="234"/>
    </row>
    <row r="216" ht="13.5" customHeight="1">
      <c r="A216" s="234"/>
      <c r="B216" s="234"/>
      <c r="C216" s="234"/>
      <c r="D216" s="234"/>
      <c r="E216" s="234"/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234"/>
      <c r="U216" s="234"/>
      <c r="V216" s="234"/>
      <c r="W216" s="234"/>
      <c r="X216" s="234"/>
      <c r="Y216" s="234"/>
      <c r="Z216" s="234"/>
    </row>
    <row r="217" ht="13.5" customHeight="1">
      <c r="A217" s="234"/>
      <c r="B217" s="234"/>
      <c r="C217" s="234"/>
      <c r="D217" s="234"/>
      <c r="E217" s="234"/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234"/>
      <c r="U217" s="234"/>
      <c r="V217" s="234"/>
      <c r="W217" s="234"/>
      <c r="X217" s="234"/>
      <c r="Y217" s="234"/>
      <c r="Z217" s="234"/>
    </row>
    <row r="218" ht="13.5" customHeight="1">
      <c r="A218" s="234"/>
      <c r="B218" s="234"/>
      <c r="C218" s="234"/>
      <c r="D218" s="234"/>
      <c r="E218" s="234"/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234"/>
      <c r="U218" s="234"/>
      <c r="V218" s="234"/>
      <c r="W218" s="234"/>
      <c r="X218" s="234"/>
      <c r="Y218" s="234"/>
      <c r="Z218" s="234"/>
    </row>
    <row r="219" ht="13.5" customHeight="1">
      <c r="A219" s="234"/>
      <c r="B219" s="234"/>
      <c r="C219" s="234"/>
      <c r="D219" s="234"/>
      <c r="E219" s="234"/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234"/>
      <c r="U219" s="234"/>
      <c r="V219" s="234"/>
      <c r="W219" s="234"/>
      <c r="X219" s="234"/>
      <c r="Y219" s="234"/>
      <c r="Z219" s="234"/>
    </row>
    <row r="220" ht="13.5" customHeight="1">
      <c r="A220" s="234"/>
      <c r="B220" s="234"/>
      <c r="C220" s="234"/>
      <c r="D220" s="234"/>
      <c r="E220" s="234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234"/>
      <c r="U220" s="234"/>
      <c r="V220" s="234"/>
      <c r="W220" s="234"/>
      <c r="X220" s="234"/>
      <c r="Y220" s="234"/>
      <c r="Z220" s="234"/>
    </row>
    <row r="221" ht="13.5" customHeight="1">
      <c r="A221" s="234"/>
      <c r="B221" s="234"/>
      <c r="C221" s="234"/>
      <c r="D221" s="234"/>
      <c r="E221" s="234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234"/>
      <c r="U221" s="234"/>
      <c r="V221" s="234"/>
      <c r="W221" s="234"/>
      <c r="X221" s="234"/>
      <c r="Y221" s="234"/>
      <c r="Z221" s="234"/>
    </row>
    <row r="222" ht="13.5" customHeight="1">
      <c r="A222" s="234"/>
      <c r="B222" s="234"/>
      <c r="C222" s="234"/>
      <c r="D222" s="234"/>
      <c r="E222" s="234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234"/>
      <c r="U222" s="234"/>
      <c r="V222" s="234"/>
      <c r="W222" s="234"/>
      <c r="X222" s="234"/>
      <c r="Y222" s="234"/>
      <c r="Z222" s="234"/>
    </row>
    <row r="223" ht="13.5" customHeight="1">
      <c r="A223" s="234"/>
      <c r="B223" s="234"/>
      <c r="C223" s="234"/>
      <c r="D223" s="234"/>
      <c r="E223" s="234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234"/>
      <c r="U223" s="234"/>
      <c r="V223" s="234"/>
      <c r="W223" s="234"/>
      <c r="X223" s="234"/>
      <c r="Y223" s="234"/>
      <c r="Z223" s="234"/>
    </row>
    <row r="224" ht="13.5" customHeight="1">
      <c r="A224" s="234"/>
      <c r="B224" s="234"/>
      <c r="C224" s="234"/>
      <c r="D224" s="234"/>
      <c r="E224" s="234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234"/>
      <c r="U224" s="234"/>
      <c r="V224" s="234"/>
      <c r="W224" s="234"/>
      <c r="X224" s="234"/>
      <c r="Y224" s="234"/>
      <c r="Z224" s="234"/>
    </row>
    <row r="225" ht="13.5" customHeight="1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</row>
    <row r="226" ht="13.5" customHeight="1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</row>
    <row r="227" ht="13.5" customHeight="1">
      <c r="A227" s="234"/>
      <c r="B227" s="234"/>
      <c r="C227" s="234"/>
      <c r="D227" s="234"/>
      <c r="E227" s="234"/>
      <c r="F227" s="234"/>
      <c r="G227" s="234"/>
      <c r="H227" s="234"/>
      <c r="I227" s="234"/>
      <c r="J227" s="234"/>
      <c r="K227" s="234"/>
      <c r="L227" s="234"/>
      <c r="M227" s="234"/>
      <c r="N227" s="234"/>
      <c r="O227" s="234"/>
      <c r="P227" s="234"/>
      <c r="Q227" s="234"/>
      <c r="R227" s="234"/>
      <c r="S227" s="234"/>
      <c r="T227" s="234"/>
      <c r="U227" s="234"/>
      <c r="V227" s="234"/>
      <c r="W227" s="234"/>
      <c r="X227" s="234"/>
      <c r="Y227" s="234"/>
      <c r="Z227" s="234"/>
    </row>
    <row r="228" ht="13.5" customHeight="1">
      <c r="A228" s="234"/>
      <c r="B228" s="234"/>
      <c r="C228" s="234"/>
      <c r="D228" s="234"/>
      <c r="E228" s="234"/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234"/>
      <c r="U228" s="234"/>
      <c r="V228" s="234"/>
      <c r="W228" s="234"/>
      <c r="X228" s="234"/>
      <c r="Y228" s="234"/>
      <c r="Z228" s="234"/>
    </row>
    <row r="229" ht="13.5" customHeight="1">
      <c r="A229" s="234"/>
      <c r="B229" s="234"/>
      <c r="C229" s="234"/>
      <c r="D229" s="234"/>
      <c r="E229" s="234"/>
      <c r="F229" s="234"/>
      <c r="G229" s="234"/>
      <c r="H229" s="234"/>
      <c r="I229" s="234"/>
      <c r="J229" s="234"/>
      <c r="K229" s="234"/>
      <c r="L229" s="234"/>
      <c r="M229" s="234"/>
      <c r="N229" s="234"/>
      <c r="O229" s="234"/>
      <c r="P229" s="234"/>
      <c r="Q229" s="234"/>
      <c r="R229" s="234"/>
      <c r="S229" s="234"/>
      <c r="T229" s="234"/>
      <c r="U229" s="234"/>
      <c r="V229" s="234"/>
      <c r="W229" s="234"/>
      <c r="X229" s="234"/>
      <c r="Y229" s="234"/>
      <c r="Z229" s="234"/>
    </row>
    <row r="230" ht="13.5" customHeight="1">
      <c r="A230" s="234"/>
      <c r="B230" s="234"/>
      <c r="C230" s="234"/>
      <c r="D230" s="234"/>
      <c r="E230" s="234"/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234"/>
      <c r="U230" s="234"/>
      <c r="V230" s="234"/>
      <c r="W230" s="234"/>
      <c r="X230" s="234"/>
      <c r="Y230" s="234"/>
      <c r="Z230" s="234"/>
    </row>
    <row r="231" ht="13.5" customHeight="1">
      <c r="A231" s="234"/>
      <c r="B231" s="234"/>
      <c r="C231" s="234"/>
      <c r="D231" s="234"/>
      <c r="E231" s="234"/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234"/>
      <c r="U231" s="234"/>
      <c r="V231" s="234"/>
      <c r="W231" s="234"/>
      <c r="X231" s="234"/>
      <c r="Y231" s="234"/>
      <c r="Z231" s="234"/>
    </row>
    <row r="232" ht="13.5" customHeight="1">
      <c r="A232" s="234"/>
      <c r="B232" s="234"/>
      <c r="C232" s="234"/>
      <c r="D232" s="234"/>
      <c r="E232" s="234"/>
      <c r="F232" s="234"/>
      <c r="G232" s="234"/>
      <c r="H232" s="234"/>
      <c r="I232" s="234"/>
      <c r="J232" s="234"/>
      <c r="K232" s="234"/>
      <c r="L232" s="234"/>
      <c r="M232" s="234"/>
      <c r="N232" s="234"/>
      <c r="O232" s="234"/>
      <c r="P232" s="234"/>
      <c r="Q232" s="234"/>
      <c r="R232" s="234"/>
      <c r="S232" s="234"/>
      <c r="T232" s="234"/>
      <c r="U232" s="234"/>
      <c r="V232" s="234"/>
      <c r="W232" s="234"/>
      <c r="X232" s="234"/>
      <c r="Y232" s="234"/>
      <c r="Z232" s="234"/>
    </row>
    <row r="233" ht="13.5" customHeight="1">
      <c r="A233" s="234"/>
      <c r="B233" s="234"/>
      <c r="C233" s="234"/>
      <c r="D233" s="234"/>
      <c r="E233" s="234"/>
      <c r="F233" s="234"/>
      <c r="G233" s="234"/>
      <c r="H233" s="234"/>
      <c r="I233" s="234"/>
      <c r="J233" s="234"/>
      <c r="K233" s="234"/>
      <c r="L233" s="234"/>
      <c r="M233" s="234"/>
      <c r="N233" s="234"/>
      <c r="O233" s="234"/>
      <c r="P233" s="234"/>
      <c r="Q233" s="234"/>
      <c r="R233" s="234"/>
      <c r="S233" s="234"/>
      <c r="T233" s="234"/>
      <c r="U233" s="234"/>
      <c r="V233" s="234"/>
      <c r="W233" s="234"/>
      <c r="X233" s="234"/>
      <c r="Y233" s="234"/>
      <c r="Z233" s="234"/>
    </row>
    <row r="234" ht="13.5" customHeight="1">
      <c r="A234" s="234"/>
      <c r="B234" s="234"/>
      <c r="C234" s="234"/>
      <c r="D234" s="234"/>
      <c r="E234" s="234"/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234"/>
      <c r="U234" s="234"/>
      <c r="V234" s="234"/>
      <c r="W234" s="234"/>
      <c r="X234" s="234"/>
      <c r="Y234" s="234"/>
      <c r="Z234" s="234"/>
    </row>
    <row r="235" ht="13.5" customHeight="1">
      <c r="A235" s="234"/>
      <c r="B235" s="234"/>
      <c r="C235" s="234"/>
      <c r="D235" s="234"/>
      <c r="E235" s="234"/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234"/>
      <c r="U235" s="234"/>
      <c r="V235" s="234"/>
      <c r="W235" s="234"/>
      <c r="X235" s="234"/>
      <c r="Y235" s="234"/>
      <c r="Z235" s="234"/>
    </row>
    <row r="236" ht="13.5" customHeight="1">
      <c r="A236" s="234"/>
      <c r="B236" s="234"/>
      <c r="C236" s="234"/>
      <c r="D236" s="234"/>
      <c r="E236" s="234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234"/>
      <c r="U236" s="234"/>
      <c r="V236" s="234"/>
      <c r="W236" s="234"/>
      <c r="X236" s="234"/>
      <c r="Y236" s="234"/>
      <c r="Z236" s="234"/>
    </row>
    <row r="237" ht="13.5" customHeight="1">
      <c r="A237" s="234"/>
      <c r="B237" s="234"/>
      <c r="C237" s="234"/>
      <c r="D237" s="234"/>
      <c r="E237" s="234"/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234"/>
      <c r="U237" s="234"/>
      <c r="V237" s="234"/>
      <c r="W237" s="234"/>
      <c r="X237" s="234"/>
      <c r="Y237" s="234"/>
      <c r="Z237" s="234"/>
    </row>
    <row r="238" ht="13.5" customHeight="1">
      <c r="A238" s="234"/>
      <c r="B238" s="234"/>
      <c r="C238" s="234"/>
      <c r="D238" s="234"/>
      <c r="E238" s="234"/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234"/>
      <c r="U238" s="234"/>
      <c r="V238" s="234"/>
      <c r="W238" s="234"/>
      <c r="X238" s="234"/>
      <c r="Y238" s="234"/>
      <c r="Z238" s="234"/>
    </row>
    <row r="239" ht="13.5" customHeight="1">
      <c r="A239" s="234"/>
      <c r="B239" s="234"/>
      <c r="C239" s="234"/>
      <c r="D239" s="234"/>
      <c r="E239" s="234"/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234"/>
      <c r="U239" s="234"/>
      <c r="V239" s="234"/>
      <c r="W239" s="234"/>
      <c r="X239" s="234"/>
      <c r="Y239" s="234"/>
      <c r="Z239" s="234"/>
    </row>
    <row r="240" ht="13.5" customHeight="1">
      <c r="A240" s="234"/>
      <c r="B240" s="234"/>
      <c r="C240" s="234"/>
      <c r="D240" s="234"/>
      <c r="E240" s="234"/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234"/>
      <c r="U240" s="234"/>
      <c r="V240" s="234"/>
      <c r="W240" s="234"/>
      <c r="X240" s="234"/>
      <c r="Y240" s="234"/>
      <c r="Z240" s="234"/>
    </row>
    <row r="241" ht="13.5" customHeight="1">
      <c r="A241" s="234"/>
      <c r="B241" s="234"/>
      <c r="C241" s="234"/>
      <c r="D241" s="234"/>
      <c r="E241" s="234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234"/>
      <c r="U241" s="234"/>
      <c r="V241" s="234"/>
      <c r="W241" s="234"/>
      <c r="X241" s="234"/>
      <c r="Y241" s="234"/>
      <c r="Z241" s="234"/>
    </row>
    <row r="242" ht="13.5" customHeight="1">
      <c r="A242" s="234"/>
      <c r="B242" s="234"/>
      <c r="C242" s="234"/>
      <c r="D242" s="234"/>
      <c r="E242" s="234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234"/>
      <c r="U242" s="234"/>
      <c r="V242" s="234"/>
      <c r="W242" s="234"/>
      <c r="X242" s="234"/>
      <c r="Y242" s="234"/>
      <c r="Z242" s="234"/>
    </row>
    <row r="243" ht="13.5" customHeight="1">
      <c r="A243" s="234"/>
      <c r="B243" s="234"/>
      <c r="C243" s="234"/>
      <c r="D243" s="234"/>
      <c r="E243" s="234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234"/>
      <c r="U243" s="234"/>
      <c r="V243" s="234"/>
      <c r="W243" s="234"/>
      <c r="X243" s="234"/>
      <c r="Y243" s="234"/>
      <c r="Z243" s="234"/>
    </row>
    <row r="244" ht="13.5" customHeight="1">
      <c r="A244" s="234"/>
      <c r="B244" s="234"/>
      <c r="C244" s="234"/>
      <c r="D244" s="234"/>
      <c r="E244" s="234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234"/>
      <c r="U244" s="234"/>
      <c r="V244" s="234"/>
      <c r="W244" s="234"/>
      <c r="X244" s="234"/>
      <c r="Y244" s="234"/>
      <c r="Z244" s="234"/>
    </row>
    <row r="245" ht="13.5" customHeight="1">
      <c r="A245" s="234"/>
      <c r="B245" s="234"/>
      <c r="C245" s="234"/>
      <c r="D245" s="234"/>
      <c r="E245" s="234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234"/>
      <c r="U245" s="234"/>
      <c r="V245" s="234"/>
      <c r="W245" s="234"/>
      <c r="X245" s="234"/>
      <c r="Y245" s="234"/>
      <c r="Z245" s="234"/>
    </row>
    <row r="246" ht="13.5" customHeight="1">
      <c r="A246" s="234"/>
      <c r="B246" s="234"/>
      <c r="C246" s="234"/>
      <c r="D246" s="234"/>
      <c r="E246" s="234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234"/>
      <c r="U246" s="234"/>
      <c r="V246" s="234"/>
      <c r="W246" s="234"/>
      <c r="X246" s="234"/>
      <c r="Y246" s="234"/>
      <c r="Z246" s="234"/>
    </row>
    <row r="247" ht="13.5" customHeight="1">
      <c r="A247" s="234"/>
      <c r="B247" s="234"/>
      <c r="C247" s="234"/>
      <c r="D247" s="234"/>
      <c r="E247" s="234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234"/>
      <c r="U247" s="234"/>
      <c r="V247" s="234"/>
      <c r="W247" s="234"/>
      <c r="X247" s="234"/>
      <c r="Y247" s="234"/>
      <c r="Z247" s="234"/>
    </row>
    <row r="248" ht="13.5" customHeight="1">
      <c r="A248" s="234"/>
      <c r="B248" s="234"/>
      <c r="C248" s="234"/>
      <c r="D248" s="234"/>
      <c r="E248" s="234"/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234"/>
      <c r="U248" s="234"/>
      <c r="V248" s="234"/>
      <c r="W248" s="234"/>
      <c r="X248" s="234"/>
      <c r="Y248" s="234"/>
      <c r="Z248" s="234"/>
    </row>
    <row r="249" ht="13.5" customHeight="1">
      <c r="A249" s="234"/>
      <c r="B249" s="234"/>
      <c r="C249" s="234"/>
      <c r="D249" s="234"/>
      <c r="E249" s="234"/>
      <c r="F249" s="234"/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234"/>
      <c r="U249" s="234"/>
      <c r="V249" s="234"/>
      <c r="W249" s="234"/>
      <c r="X249" s="234"/>
      <c r="Y249" s="234"/>
      <c r="Z249" s="234"/>
    </row>
    <row r="250" ht="13.5" customHeight="1">
      <c r="A250" s="234"/>
      <c r="B250" s="234"/>
      <c r="C250" s="234"/>
      <c r="D250" s="234"/>
      <c r="E250" s="234"/>
      <c r="F250" s="234"/>
      <c r="G250" s="234"/>
      <c r="H250" s="234"/>
      <c r="I250" s="234"/>
      <c r="J250" s="234"/>
      <c r="K250" s="234"/>
      <c r="L250" s="234"/>
      <c r="M250" s="234"/>
      <c r="N250" s="234"/>
      <c r="O250" s="234"/>
      <c r="P250" s="234"/>
      <c r="Q250" s="234"/>
      <c r="R250" s="234"/>
      <c r="S250" s="234"/>
      <c r="T250" s="234"/>
      <c r="U250" s="234"/>
      <c r="V250" s="234"/>
      <c r="W250" s="234"/>
      <c r="X250" s="234"/>
      <c r="Y250" s="234"/>
      <c r="Z250" s="234"/>
    </row>
    <row r="251" ht="13.5" customHeight="1">
      <c r="A251" s="234"/>
      <c r="B251" s="234"/>
      <c r="C251" s="234"/>
      <c r="D251" s="234"/>
      <c r="E251" s="234"/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234"/>
      <c r="U251" s="234"/>
      <c r="V251" s="234"/>
      <c r="W251" s="234"/>
      <c r="X251" s="234"/>
      <c r="Y251" s="234"/>
      <c r="Z251" s="234"/>
    </row>
    <row r="252" ht="13.5" customHeight="1">
      <c r="A252" s="234"/>
      <c r="B252" s="234"/>
      <c r="C252" s="234"/>
      <c r="D252" s="234"/>
      <c r="E252" s="234"/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234"/>
      <c r="U252" s="234"/>
      <c r="V252" s="234"/>
      <c r="W252" s="234"/>
      <c r="X252" s="234"/>
      <c r="Y252" s="234"/>
      <c r="Z252" s="234"/>
    </row>
    <row r="253" ht="13.5" customHeight="1">
      <c r="A253" s="234"/>
      <c r="B253" s="234"/>
      <c r="C253" s="234"/>
      <c r="D253" s="234"/>
      <c r="E253" s="234"/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234"/>
      <c r="U253" s="234"/>
      <c r="V253" s="234"/>
      <c r="W253" s="234"/>
      <c r="X253" s="234"/>
      <c r="Y253" s="234"/>
      <c r="Z253" s="234"/>
    </row>
    <row r="254" ht="13.5" customHeight="1">
      <c r="A254" s="234"/>
      <c r="B254" s="234"/>
      <c r="C254" s="234"/>
      <c r="D254" s="234"/>
      <c r="E254" s="234"/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234"/>
      <c r="U254" s="234"/>
      <c r="V254" s="234"/>
      <c r="W254" s="234"/>
      <c r="X254" s="234"/>
      <c r="Y254" s="234"/>
      <c r="Z254" s="234"/>
    </row>
    <row r="255" ht="13.5" customHeight="1">
      <c r="A255" s="234"/>
      <c r="B255" s="234"/>
      <c r="C255" s="234"/>
      <c r="D255" s="234"/>
      <c r="E255" s="234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234"/>
      <c r="U255" s="234"/>
      <c r="V255" s="234"/>
      <c r="W255" s="234"/>
      <c r="X255" s="234"/>
      <c r="Y255" s="234"/>
      <c r="Z255" s="234"/>
    </row>
    <row r="256" ht="13.5" customHeight="1">
      <c r="A256" s="234"/>
      <c r="B256" s="234"/>
      <c r="C256" s="234"/>
      <c r="D256" s="234"/>
      <c r="E256" s="234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234"/>
      <c r="U256" s="234"/>
      <c r="V256" s="234"/>
      <c r="W256" s="234"/>
      <c r="X256" s="234"/>
      <c r="Y256" s="234"/>
      <c r="Z256" s="234"/>
    </row>
    <row r="257" ht="13.5" customHeight="1">
      <c r="A257" s="234"/>
      <c r="B257" s="234"/>
      <c r="C257" s="234"/>
      <c r="D257" s="234"/>
      <c r="E257" s="234"/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234"/>
      <c r="U257" s="234"/>
      <c r="V257" s="234"/>
      <c r="W257" s="234"/>
      <c r="X257" s="234"/>
      <c r="Y257" s="234"/>
      <c r="Z257" s="234"/>
    </row>
    <row r="258" ht="13.5" customHeight="1">
      <c r="A258" s="234"/>
      <c r="B258" s="234"/>
      <c r="C258" s="234"/>
      <c r="D258" s="234"/>
      <c r="E258" s="234"/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234"/>
      <c r="U258" s="234"/>
      <c r="V258" s="234"/>
      <c r="W258" s="234"/>
      <c r="X258" s="234"/>
      <c r="Y258" s="234"/>
      <c r="Z258" s="234"/>
    </row>
    <row r="259" ht="13.5" customHeight="1">
      <c r="A259" s="234"/>
      <c r="B259" s="234"/>
      <c r="C259" s="234"/>
      <c r="D259" s="234"/>
      <c r="E259" s="234"/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234"/>
      <c r="U259" s="234"/>
      <c r="V259" s="234"/>
      <c r="W259" s="234"/>
      <c r="X259" s="234"/>
      <c r="Y259" s="234"/>
      <c r="Z259" s="234"/>
    </row>
    <row r="260" ht="13.5" customHeight="1">
      <c r="A260" s="234"/>
      <c r="B260" s="234"/>
      <c r="C260" s="234"/>
      <c r="D260" s="234"/>
      <c r="E260" s="234"/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234"/>
      <c r="U260" s="234"/>
      <c r="V260" s="234"/>
      <c r="W260" s="234"/>
      <c r="X260" s="234"/>
      <c r="Y260" s="234"/>
      <c r="Z260" s="234"/>
    </row>
    <row r="261" ht="13.5" customHeight="1">
      <c r="A261" s="234"/>
      <c r="B261" s="234"/>
      <c r="C261" s="234"/>
      <c r="D261" s="234"/>
      <c r="E261" s="234"/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234"/>
      <c r="U261" s="234"/>
      <c r="V261" s="234"/>
      <c r="W261" s="234"/>
      <c r="X261" s="234"/>
      <c r="Y261" s="234"/>
      <c r="Z261" s="234"/>
    </row>
    <row r="262" ht="13.5" customHeight="1">
      <c r="A262" s="234"/>
      <c r="B262" s="234"/>
      <c r="C262" s="234"/>
      <c r="D262" s="234"/>
      <c r="E262" s="234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234"/>
      <c r="U262" s="234"/>
      <c r="V262" s="234"/>
      <c r="W262" s="234"/>
      <c r="X262" s="234"/>
      <c r="Y262" s="234"/>
      <c r="Z262" s="234"/>
    </row>
    <row r="263" ht="13.5" customHeight="1">
      <c r="A263" s="234"/>
      <c r="B263" s="234"/>
      <c r="C263" s="234"/>
      <c r="D263" s="234"/>
      <c r="E263" s="234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234"/>
      <c r="U263" s="234"/>
      <c r="V263" s="234"/>
      <c r="W263" s="234"/>
      <c r="X263" s="234"/>
      <c r="Y263" s="234"/>
      <c r="Z263" s="234"/>
    </row>
    <row r="264" ht="13.5" customHeight="1">
      <c r="A264" s="234"/>
      <c r="B264" s="234"/>
      <c r="C264" s="234"/>
      <c r="D264" s="234"/>
      <c r="E264" s="234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234"/>
      <c r="U264" s="234"/>
      <c r="V264" s="234"/>
      <c r="W264" s="234"/>
      <c r="X264" s="234"/>
      <c r="Y264" s="234"/>
      <c r="Z264" s="234"/>
    </row>
    <row r="265" ht="13.5" customHeight="1">
      <c r="A265" s="234"/>
      <c r="B265" s="234"/>
      <c r="C265" s="234"/>
      <c r="D265" s="234"/>
      <c r="E265" s="234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234"/>
      <c r="U265" s="234"/>
      <c r="V265" s="234"/>
      <c r="W265" s="234"/>
      <c r="X265" s="234"/>
      <c r="Y265" s="234"/>
      <c r="Z265" s="234"/>
    </row>
    <row r="266" ht="13.5" customHeight="1">
      <c r="A266" s="234"/>
      <c r="B266" s="234"/>
      <c r="C266" s="234"/>
      <c r="D266" s="234"/>
      <c r="E266" s="234"/>
      <c r="F266" s="234"/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234"/>
      <c r="U266" s="234"/>
      <c r="V266" s="234"/>
      <c r="W266" s="234"/>
      <c r="X266" s="234"/>
      <c r="Y266" s="234"/>
      <c r="Z266" s="234"/>
    </row>
    <row r="267" ht="13.5" customHeight="1">
      <c r="A267" s="234"/>
      <c r="B267" s="234"/>
      <c r="C267" s="234"/>
      <c r="D267" s="234"/>
      <c r="E267" s="234"/>
      <c r="F267" s="234"/>
      <c r="G267" s="234"/>
      <c r="H267" s="234"/>
      <c r="I267" s="234"/>
      <c r="J267" s="234"/>
      <c r="K267" s="234"/>
      <c r="L267" s="234"/>
      <c r="M267" s="234"/>
      <c r="N267" s="234"/>
      <c r="O267" s="234"/>
      <c r="P267" s="234"/>
      <c r="Q267" s="234"/>
      <c r="R267" s="234"/>
      <c r="S267" s="234"/>
      <c r="T267" s="234"/>
      <c r="U267" s="234"/>
      <c r="V267" s="234"/>
      <c r="W267" s="234"/>
      <c r="X267" s="234"/>
      <c r="Y267" s="234"/>
      <c r="Z267" s="234"/>
    </row>
    <row r="268" ht="13.5" customHeight="1">
      <c r="A268" s="234"/>
      <c r="B268" s="234"/>
      <c r="C268" s="234"/>
      <c r="D268" s="234"/>
      <c r="E268" s="234"/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234"/>
      <c r="U268" s="234"/>
      <c r="V268" s="234"/>
      <c r="W268" s="234"/>
      <c r="X268" s="234"/>
      <c r="Y268" s="234"/>
      <c r="Z268" s="234"/>
    </row>
    <row r="269" ht="13.5" customHeight="1">
      <c r="A269" s="234"/>
      <c r="B269" s="234"/>
      <c r="C269" s="234"/>
      <c r="D269" s="234"/>
      <c r="E269" s="234"/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234"/>
      <c r="U269" s="234"/>
      <c r="V269" s="234"/>
      <c r="W269" s="234"/>
      <c r="X269" s="234"/>
      <c r="Y269" s="234"/>
      <c r="Z269" s="234"/>
    </row>
    <row r="270" ht="13.5" customHeight="1">
      <c r="A270" s="234"/>
      <c r="B270" s="234"/>
      <c r="C270" s="234"/>
      <c r="D270" s="234"/>
      <c r="E270" s="234"/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234"/>
      <c r="U270" s="234"/>
      <c r="V270" s="234"/>
      <c r="W270" s="234"/>
      <c r="X270" s="234"/>
      <c r="Y270" s="234"/>
      <c r="Z270" s="234"/>
    </row>
    <row r="271" ht="13.5" customHeight="1">
      <c r="A271" s="234"/>
      <c r="B271" s="234"/>
      <c r="C271" s="234"/>
      <c r="D271" s="234"/>
      <c r="E271" s="234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234"/>
      <c r="U271" s="234"/>
      <c r="V271" s="234"/>
      <c r="W271" s="234"/>
      <c r="X271" s="234"/>
      <c r="Y271" s="234"/>
      <c r="Z271" s="234"/>
    </row>
    <row r="272" ht="13.5" customHeight="1">
      <c r="A272" s="234"/>
      <c r="B272" s="234"/>
      <c r="C272" s="234"/>
      <c r="D272" s="234"/>
      <c r="E272" s="234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234"/>
      <c r="U272" s="234"/>
      <c r="V272" s="234"/>
      <c r="W272" s="234"/>
      <c r="X272" s="234"/>
      <c r="Y272" s="234"/>
      <c r="Z272" s="234"/>
    </row>
    <row r="273" ht="13.5" customHeight="1">
      <c r="A273" s="234"/>
      <c r="B273" s="234"/>
      <c r="C273" s="234"/>
      <c r="D273" s="234"/>
      <c r="E273" s="234"/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234"/>
      <c r="U273" s="234"/>
      <c r="V273" s="234"/>
      <c r="W273" s="234"/>
      <c r="X273" s="234"/>
      <c r="Y273" s="234"/>
      <c r="Z273" s="234"/>
    </row>
    <row r="274" ht="13.5" customHeight="1">
      <c r="A274" s="234"/>
      <c r="B274" s="234"/>
      <c r="C274" s="234"/>
      <c r="D274" s="234"/>
      <c r="E274" s="234"/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234"/>
      <c r="U274" s="234"/>
      <c r="V274" s="234"/>
      <c r="W274" s="234"/>
      <c r="X274" s="234"/>
      <c r="Y274" s="234"/>
      <c r="Z274" s="234"/>
    </row>
    <row r="275" ht="13.5" customHeight="1">
      <c r="A275" s="234"/>
      <c r="B275" s="234"/>
      <c r="C275" s="234"/>
      <c r="D275" s="234"/>
      <c r="E275" s="234"/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234"/>
      <c r="U275" s="234"/>
      <c r="V275" s="234"/>
      <c r="W275" s="234"/>
      <c r="X275" s="234"/>
      <c r="Y275" s="234"/>
      <c r="Z275" s="234"/>
    </row>
    <row r="276" ht="13.5" customHeight="1">
      <c r="A276" s="234"/>
      <c r="B276" s="234"/>
      <c r="C276" s="234"/>
      <c r="D276" s="234"/>
      <c r="E276" s="234"/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234"/>
      <c r="U276" s="234"/>
      <c r="V276" s="234"/>
      <c r="W276" s="234"/>
      <c r="X276" s="234"/>
      <c r="Y276" s="234"/>
      <c r="Z276" s="234"/>
    </row>
    <row r="277" ht="13.5" customHeight="1">
      <c r="A277" s="234"/>
      <c r="B277" s="234"/>
      <c r="C277" s="234"/>
      <c r="D277" s="234"/>
      <c r="E277" s="234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234"/>
      <c r="U277" s="234"/>
      <c r="V277" s="234"/>
      <c r="W277" s="234"/>
      <c r="X277" s="234"/>
      <c r="Y277" s="234"/>
      <c r="Z277" s="234"/>
    </row>
    <row r="278" ht="13.5" customHeight="1">
      <c r="A278" s="234"/>
      <c r="B278" s="234"/>
      <c r="C278" s="234"/>
      <c r="D278" s="234"/>
      <c r="E278" s="234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234"/>
      <c r="U278" s="234"/>
      <c r="V278" s="234"/>
      <c r="W278" s="234"/>
      <c r="X278" s="234"/>
      <c r="Y278" s="234"/>
      <c r="Z278" s="234"/>
    </row>
    <row r="279" ht="13.5" customHeight="1">
      <c r="A279" s="234"/>
      <c r="B279" s="234"/>
      <c r="C279" s="234"/>
      <c r="D279" s="234"/>
      <c r="E279" s="234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234"/>
      <c r="U279" s="234"/>
      <c r="V279" s="234"/>
      <c r="W279" s="234"/>
      <c r="X279" s="234"/>
      <c r="Y279" s="234"/>
      <c r="Z279" s="234"/>
    </row>
    <row r="280" ht="13.5" customHeight="1">
      <c r="A280" s="234"/>
      <c r="B280" s="234"/>
      <c r="C280" s="234"/>
      <c r="D280" s="234"/>
      <c r="E280" s="234"/>
      <c r="F280" s="234"/>
      <c r="G280" s="234"/>
      <c r="H280" s="234"/>
      <c r="I280" s="234"/>
      <c r="J280" s="234"/>
      <c r="K280" s="234"/>
      <c r="L280" s="234"/>
      <c r="M280" s="234"/>
      <c r="N280" s="234"/>
      <c r="O280" s="234"/>
      <c r="P280" s="234"/>
      <c r="Q280" s="234"/>
      <c r="R280" s="234"/>
      <c r="S280" s="234"/>
      <c r="T280" s="234"/>
      <c r="U280" s="234"/>
      <c r="V280" s="234"/>
      <c r="W280" s="234"/>
      <c r="X280" s="234"/>
      <c r="Y280" s="234"/>
      <c r="Z280" s="234"/>
    </row>
    <row r="281" ht="13.5" customHeight="1">
      <c r="A281" s="234"/>
      <c r="B281" s="234"/>
      <c r="C281" s="234"/>
      <c r="D281" s="234"/>
      <c r="E281" s="234"/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234"/>
      <c r="U281" s="234"/>
      <c r="V281" s="234"/>
      <c r="W281" s="234"/>
      <c r="X281" s="234"/>
      <c r="Y281" s="234"/>
      <c r="Z281" s="234"/>
    </row>
    <row r="282" ht="13.5" customHeight="1">
      <c r="A282" s="234"/>
      <c r="B282" s="234"/>
      <c r="C282" s="234"/>
      <c r="D282" s="234"/>
      <c r="E282" s="234"/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234"/>
      <c r="U282" s="234"/>
      <c r="V282" s="234"/>
      <c r="W282" s="234"/>
      <c r="X282" s="234"/>
      <c r="Y282" s="234"/>
      <c r="Z282" s="234"/>
    </row>
    <row r="283" ht="13.5" customHeight="1">
      <c r="A283" s="234"/>
      <c r="B283" s="234"/>
      <c r="C283" s="234"/>
      <c r="D283" s="234"/>
      <c r="E283" s="234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234"/>
      <c r="U283" s="234"/>
      <c r="V283" s="234"/>
      <c r="W283" s="234"/>
      <c r="X283" s="234"/>
      <c r="Y283" s="234"/>
      <c r="Z283" s="234"/>
    </row>
    <row r="284" ht="13.5" customHeight="1">
      <c r="A284" s="234"/>
      <c r="B284" s="234"/>
      <c r="C284" s="234"/>
      <c r="D284" s="234"/>
      <c r="E284" s="234"/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234"/>
      <c r="U284" s="234"/>
      <c r="V284" s="234"/>
      <c r="W284" s="234"/>
      <c r="X284" s="234"/>
      <c r="Y284" s="234"/>
      <c r="Z284" s="234"/>
    </row>
    <row r="285" ht="13.5" customHeight="1">
      <c r="A285" s="234"/>
      <c r="B285" s="234"/>
      <c r="C285" s="234"/>
      <c r="D285" s="234"/>
      <c r="E285" s="234"/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234"/>
      <c r="U285" s="234"/>
      <c r="V285" s="234"/>
      <c r="W285" s="234"/>
      <c r="X285" s="234"/>
      <c r="Y285" s="234"/>
      <c r="Z285" s="234"/>
    </row>
    <row r="286" ht="13.5" customHeight="1">
      <c r="A286" s="234"/>
      <c r="B286" s="234"/>
      <c r="C286" s="234"/>
      <c r="D286" s="234"/>
      <c r="E286" s="234"/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234"/>
      <c r="U286" s="234"/>
      <c r="V286" s="234"/>
      <c r="W286" s="234"/>
      <c r="X286" s="234"/>
      <c r="Y286" s="234"/>
      <c r="Z286" s="234"/>
    </row>
    <row r="287" ht="13.5" customHeight="1">
      <c r="A287" s="234"/>
      <c r="B287" s="234"/>
      <c r="C287" s="234"/>
      <c r="D287" s="234"/>
      <c r="E287" s="234"/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234"/>
      <c r="U287" s="234"/>
      <c r="V287" s="234"/>
      <c r="W287" s="234"/>
      <c r="X287" s="234"/>
      <c r="Y287" s="234"/>
      <c r="Z287" s="234"/>
    </row>
    <row r="288" ht="13.5" customHeight="1">
      <c r="A288" s="234"/>
      <c r="B288" s="234"/>
      <c r="C288" s="234"/>
      <c r="D288" s="234"/>
      <c r="E288" s="234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234"/>
      <c r="U288" s="234"/>
      <c r="V288" s="234"/>
      <c r="W288" s="234"/>
      <c r="X288" s="234"/>
      <c r="Y288" s="234"/>
      <c r="Z288" s="234"/>
    </row>
    <row r="289" ht="13.5" customHeight="1">
      <c r="A289" s="234"/>
      <c r="B289" s="234"/>
      <c r="C289" s="234"/>
      <c r="D289" s="234"/>
      <c r="E289" s="234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234"/>
      <c r="U289" s="234"/>
      <c r="V289" s="234"/>
      <c r="W289" s="234"/>
      <c r="X289" s="234"/>
      <c r="Y289" s="234"/>
      <c r="Z289" s="234"/>
    </row>
    <row r="290" ht="13.5" customHeight="1">
      <c r="A290" s="234"/>
      <c r="B290" s="234"/>
      <c r="C290" s="234"/>
      <c r="D290" s="234"/>
      <c r="E290" s="234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234"/>
      <c r="U290" s="234"/>
      <c r="V290" s="234"/>
      <c r="W290" s="234"/>
      <c r="X290" s="234"/>
      <c r="Y290" s="234"/>
      <c r="Z290" s="234"/>
    </row>
    <row r="291" ht="13.5" customHeight="1">
      <c r="A291" s="234"/>
      <c r="B291" s="234"/>
      <c r="C291" s="234"/>
      <c r="D291" s="234"/>
      <c r="E291" s="234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234"/>
      <c r="U291" s="234"/>
      <c r="V291" s="234"/>
      <c r="W291" s="234"/>
      <c r="X291" s="234"/>
      <c r="Y291" s="234"/>
      <c r="Z291" s="234"/>
    </row>
    <row r="292" ht="13.5" customHeight="1">
      <c r="A292" s="234"/>
      <c r="B292" s="234"/>
      <c r="C292" s="234"/>
      <c r="D292" s="234"/>
      <c r="E292" s="234"/>
      <c r="F292" s="234"/>
      <c r="G292" s="234"/>
      <c r="H292" s="234"/>
      <c r="I292" s="234"/>
      <c r="J292" s="234"/>
      <c r="K292" s="234"/>
      <c r="L292" s="234"/>
      <c r="M292" s="234"/>
      <c r="N292" s="234"/>
      <c r="O292" s="234"/>
      <c r="P292" s="234"/>
      <c r="Q292" s="234"/>
      <c r="R292" s="234"/>
      <c r="S292" s="234"/>
      <c r="T292" s="234"/>
      <c r="U292" s="234"/>
      <c r="V292" s="234"/>
      <c r="W292" s="234"/>
      <c r="X292" s="234"/>
      <c r="Y292" s="234"/>
      <c r="Z292" s="234"/>
    </row>
    <row r="293" ht="13.5" customHeight="1">
      <c r="A293" s="234"/>
      <c r="B293" s="234"/>
      <c r="C293" s="234"/>
      <c r="D293" s="234"/>
      <c r="E293" s="234"/>
      <c r="F293" s="234"/>
      <c r="G293" s="234"/>
      <c r="H293" s="234"/>
      <c r="I293" s="234"/>
      <c r="J293" s="234"/>
      <c r="K293" s="234"/>
      <c r="L293" s="234"/>
      <c r="M293" s="234"/>
      <c r="N293" s="234"/>
      <c r="O293" s="234"/>
      <c r="P293" s="234"/>
      <c r="Q293" s="234"/>
      <c r="R293" s="234"/>
      <c r="S293" s="234"/>
      <c r="T293" s="234"/>
      <c r="U293" s="234"/>
      <c r="V293" s="234"/>
      <c r="W293" s="234"/>
      <c r="X293" s="234"/>
      <c r="Y293" s="234"/>
      <c r="Z293" s="234"/>
    </row>
    <row r="294" ht="13.5" customHeight="1">
      <c r="A294" s="234"/>
      <c r="B294" s="234"/>
      <c r="C294" s="234"/>
      <c r="D294" s="234"/>
      <c r="E294" s="234"/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234"/>
      <c r="U294" s="234"/>
      <c r="V294" s="234"/>
      <c r="W294" s="234"/>
      <c r="X294" s="234"/>
      <c r="Y294" s="234"/>
      <c r="Z294" s="234"/>
    </row>
    <row r="295" ht="13.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</row>
    <row r="296" ht="13.5" customHeight="1">
      <c r="A296" s="234"/>
      <c r="B296" s="234"/>
      <c r="C296" s="234"/>
      <c r="D296" s="234"/>
      <c r="E296" s="234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234"/>
      <c r="U296" s="234"/>
      <c r="V296" s="234"/>
      <c r="W296" s="234"/>
      <c r="X296" s="234"/>
      <c r="Y296" s="234"/>
      <c r="Z296" s="234"/>
    </row>
    <row r="297" ht="13.5" customHeight="1">
      <c r="A297" s="234"/>
      <c r="B297" s="234"/>
      <c r="C297" s="234"/>
      <c r="D297" s="234"/>
      <c r="E297" s="234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234"/>
      <c r="U297" s="234"/>
      <c r="V297" s="234"/>
      <c r="W297" s="234"/>
      <c r="X297" s="234"/>
      <c r="Y297" s="234"/>
      <c r="Z297" s="234"/>
    </row>
    <row r="298" ht="13.5" customHeight="1">
      <c r="A298" s="234"/>
      <c r="B298" s="234"/>
      <c r="C298" s="234"/>
      <c r="D298" s="234"/>
      <c r="E298" s="234"/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234"/>
      <c r="U298" s="234"/>
      <c r="V298" s="234"/>
      <c r="W298" s="234"/>
      <c r="X298" s="234"/>
      <c r="Y298" s="234"/>
      <c r="Z298" s="234"/>
    </row>
    <row r="299" ht="13.5" customHeight="1">
      <c r="A299" s="234"/>
      <c r="B299" s="234"/>
      <c r="C299" s="234"/>
      <c r="D299" s="234"/>
      <c r="E299" s="234"/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234"/>
      <c r="U299" s="234"/>
      <c r="V299" s="234"/>
      <c r="W299" s="234"/>
      <c r="X299" s="234"/>
      <c r="Y299" s="234"/>
      <c r="Z299" s="234"/>
    </row>
    <row r="300" ht="13.5" customHeight="1">
      <c r="A300" s="234"/>
      <c r="B300" s="234"/>
      <c r="C300" s="234"/>
      <c r="D300" s="234"/>
      <c r="E300" s="234"/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234"/>
      <c r="U300" s="234"/>
      <c r="V300" s="234"/>
      <c r="W300" s="234"/>
      <c r="X300" s="234"/>
      <c r="Y300" s="234"/>
      <c r="Z300" s="234"/>
    </row>
    <row r="301" ht="13.5" customHeight="1">
      <c r="A301" s="234"/>
      <c r="B301" s="234"/>
      <c r="C301" s="234"/>
      <c r="D301" s="234"/>
      <c r="E301" s="234"/>
      <c r="F301" s="234"/>
      <c r="G301" s="234"/>
      <c r="H301" s="234"/>
      <c r="I301" s="234"/>
      <c r="J301" s="234"/>
      <c r="K301" s="234"/>
      <c r="L301" s="234"/>
      <c r="M301" s="234"/>
      <c r="N301" s="234"/>
      <c r="O301" s="234"/>
      <c r="P301" s="234"/>
      <c r="Q301" s="234"/>
      <c r="R301" s="234"/>
      <c r="S301" s="234"/>
      <c r="T301" s="234"/>
      <c r="U301" s="234"/>
      <c r="V301" s="234"/>
      <c r="W301" s="234"/>
      <c r="X301" s="234"/>
      <c r="Y301" s="234"/>
      <c r="Z301" s="234"/>
    </row>
    <row r="302" ht="13.5" customHeight="1">
      <c r="A302" s="234"/>
      <c r="B302" s="234"/>
      <c r="C302" s="234"/>
      <c r="D302" s="234"/>
      <c r="E302" s="234"/>
      <c r="F302" s="234"/>
      <c r="G302" s="234"/>
      <c r="H302" s="234"/>
      <c r="I302" s="234"/>
      <c r="J302" s="234"/>
      <c r="K302" s="234"/>
      <c r="L302" s="234"/>
      <c r="M302" s="234"/>
      <c r="N302" s="234"/>
      <c r="O302" s="234"/>
      <c r="P302" s="234"/>
      <c r="Q302" s="234"/>
      <c r="R302" s="234"/>
      <c r="S302" s="234"/>
      <c r="T302" s="234"/>
      <c r="U302" s="234"/>
      <c r="V302" s="234"/>
      <c r="W302" s="234"/>
      <c r="X302" s="234"/>
      <c r="Y302" s="234"/>
      <c r="Z302" s="234"/>
    </row>
    <row r="303" ht="13.5" customHeight="1">
      <c r="A303" s="234"/>
      <c r="B303" s="234"/>
      <c r="C303" s="234"/>
      <c r="D303" s="234"/>
      <c r="E303" s="234"/>
      <c r="F303" s="234"/>
      <c r="G303" s="234"/>
      <c r="H303" s="234"/>
      <c r="I303" s="234"/>
      <c r="J303" s="234"/>
      <c r="K303" s="234"/>
      <c r="L303" s="234"/>
      <c r="M303" s="234"/>
      <c r="N303" s="234"/>
      <c r="O303" s="234"/>
      <c r="P303" s="234"/>
      <c r="Q303" s="234"/>
      <c r="R303" s="234"/>
      <c r="S303" s="234"/>
      <c r="T303" s="234"/>
      <c r="U303" s="234"/>
      <c r="V303" s="234"/>
      <c r="W303" s="234"/>
      <c r="X303" s="234"/>
      <c r="Y303" s="234"/>
      <c r="Z303" s="234"/>
    </row>
    <row r="304" ht="13.5" customHeight="1">
      <c r="A304" s="234"/>
      <c r="B304" s="234"/>
      <c r="C304" s="234"/>
      <c r="D304" s="234"/>
      <c r="E304" s="234"/>
      <c r="F304" s="234"/>
      <c r="G304" s="234"/>
      <c r="H304" s="234"/>
      <c r="I304" s="234"/>
      <c r="J304" s="234"/>
      <c r="K304" s="234"/>
      <c r="L304" s="234"/>
      <c r="M304" s="234"/>
      <c r="N304" s="234"/>
      <c r="O304" s="234"/>
      <c r="P304" s="234"/>
      <c r="Q304" s="234"/>
      <c r="R304" s="234"/>
      <c r="S304" s="234"/>
      <c r="T304" s="234"/>
      <c r="U304" s="234"/>
      <c r="V304" s="234"/>
      <c r="W304" s="234"/>
      <c r="X304" s="234"/>
      <c r="Y304" s="234"/>
      <c r="Z304" s="234"/>
    </row>
    <row r="305" ht="13.5" customHeight="1">
      <c r="A305" s="234"/>
      <c r="B305" s="234"/>
      <c r="C305" s="234"/>
      <c r="D305" s="234"/>
      <c r="E305" s="234"/>
      <c r="F305" s="234"/>
      <c r="G305" s="234"/>
      <c r="H305" s="234"/>
      <c r="I305" s="234"/>
      <c r="J305" s="234"/>
      <c r="K305" s="234"/>
      <c r="L305" s="234"/>
      <c r="M305" s="234"/>
      <c r="N305" s="234"/>
      <c r="O305" s="234"/>
      <c r="P305" s="234"/>
      <c r="Q305" s="234"/>
      <c r="R305" s="234"/>
      <c r="S305" s="234"/>
      <c r="T305" s="234"/>
      <c r="U305" s="234"/>
      <c r="V305" s="234"/>
      <c r="W305" s="234"/>
      <c r="X305" s="234"/>
      <c r="Y305" s="234"/>
      <c r="Z305" s="234"/>
    </row>
    <row r="306" ht="13.5" customHeight="1">
      <c r="A306" s="234"/>
      <c r="B306" s="234"/>
      <c r="C306" s="234"/>
      <c r="D306" s="234"/>
      <c r="E306" s="234"/>
      <c r="F306" s="234"/>
      <c r="G306" s="234"/>
      <c r="H306" s="234"/>
      <c r="I306" s="234"/>
      <c r="J306" s="234"/>
      <c r="K306" s="234"/>
      <c r="L306" s="234"/>
      <c r="M306" s="234"/>
      <c r="N306" s="234"/>
      <c r="O306" s="234"/>
      <c r="P306" s="234"/>
      <c r="Q306" s="234"/>
      <c r="R306" s="234"/>
      <c r="S306" s="234"/>
      <c r="T306" s="234"/>
      <c r="U306" s="234"/>
      <c r="V306" s="234"/>
      <c r="W306" s="234"/>
      <c r="X306" s="234"/>
      <c r="Y306" s="234"/>
      <c r="Z306" s="234"/>
    </row>
    <row r="307" ht="13.5" customHeight="1">
      <c r="A307" s="234"/>
      <c r="B307" s="234"/>
      <c r="C307" s="234"/>
      <c r="D307" s="234"/>
      <c r="E307" s="234"/>
      <c r="F307" s="234"/>
      <c r="G307" s="234"/>
      <c r="H307" s="234"/>
      <c r="I307" s="234"/>
      <c r="J307" s="234"/>
      <c r="K307" s="234"/>
      <c r="L307" s="234"/>
      <c r="M307" s="234"/>
      <c r="N307" s="234"/>
      <c r="O307" s="234"/>
      <c r="P307" s="234"/>
      <c r="Q307" s="234"/>
      <c r="R307" s="234"/>
      <c r="S307" s="234"/>
      <c r="T307" s="234"/>
      <c r="U307" s="234"/>
      <c r="V307" s="234"/>
      <c r="W307" s="234"/>
      <c r="X307" s="234"/>
      <c r="Y307" s="234"/>
      <c r="Z307" s="234"/>
    </row>
    <row r="308" ht="13.5" customHeight="1">
      <c r="A308" s="234"/>
      <c r="B308" s="234"/>
      <c r="C308" s="234"/>
      <c r="D308" s="234"/>
      <c r="E308" s="234"/>
      <c r="F308" s="234"/>
      <c r="G308" s="234"/>
      <c r="H308" s="234"/>
      <c r="I308" s="234"/>
      <c r="J308" s="234"/>
      <c r="K308" s="234"/>
      <c r="L308" s="234"/>
      <c r="M308" s="234"/>
      <c r="N308" s="234"/>
      <c r="O308" s="234"/>
      <c r="P308" s="234"/>
      <c r="Q308" s="234"/>
      <c r="R308" s="234"/>
      <c r="S308" s="234"/>
      <c r="T308" s="234"/>
      <c r="U308" s="234"/>
      <c r="V308" s="234"/>
      <c r="W308" s="234"/>
      <c r="X308" s="234"/>
      <c r="Y308" s="234"/>
      <c r="Z308" s="234"/>
    </row>
    <row r="309" ht="13.5" customHeight="1">
      <c r="A309" s="234"/>
      <c r="B309" s="234"/>
      <c r="C309" s="234"/>
      <c r="D309" s="234"/>
      <c r="E309" s="234"/>
      <c r="F309" s="234"/>
      <c r="G309" s="234"/>
      <c r="H309" s="234"/>
      <c r="I309" s="234"/>
      <c r="J309" s="234"/>
      <c r="K309" s="234"/>
      <c r="L309" s="234"/>
      <c r="M309" s="234"/>
      <c r="N309" s="234"/>
      <c r="O309" s="234"/>
      <c r="P309" s="234"/>
      <c r="Q309" s="234"/>
      <c r="R309" s="234"/>
      <c r="S309" s="234"/>
      <c r="T309" s="234"/>
      <c r="U309" s="234"/>
      <c r="V309" s="234"/>
      <c r="W309" s="234"/>
      <c r="X309" s="234"/>
      <c r="Y309" s="234"/>
      <c r="Z309" s="234"/>
    </row>
    <row r="310" ht="13.5" customHeight="1">
      <c r="A310" s="234"/>
      <c r="B310" s="234"/>
      <c r="C310" s="234"/>
      <c r="D310" s="234"/>
      <c r="E310" s="234"/>
      <c r="F310" s="234"/>
      <c r="G310" s="234"/>
      <c r="H310" s="234"/>
      <c r="I310" s="234"/>
      <c r="J310" s="234"/>
      <c r="K310" s="234"/>
      <c r="L310" s="234"/>
      <c r="M310" s="234"/>
      <c r="N310" s="234"/>
      <c r="O310" s="234"/>
      <c r="P310" s="234"/>
      <c r="Q310" s="234"/>
      <c r="R310" s="234"/>
      <c r="S310" s="234"/>
      <c r="T310" s="234"/>
      <c r="U310" s="234"/>
      <c r="V310" s="234"/>
      <c r="W310" s="234"/>
      <c r="X310" s="234"/>
      <c r="Y310" s="234"/>
      <c r="Z310" s="234"/>
    </row>
    <row r="311" ht="13.5" customHeight="1">
      <c r="A311" s="234"/>
      <c r="B311" s="234"/>
      <c r="C311" s="234"/>
      <c r="D311" s="234"/>
      <c r="E311" s="234"/>
      <c r="F311" s="234"/>
      <c r="G311" s="234"/>
      <c r="H311" s="234"/>
      <c r="I311" s="234"/>
      <c r="J311" s="234"/>
      <c r="K311" s="234"/>
      <c r="L311" s="234"/>
      <c r="M311" s="234"/>
      <c r="N311" s="234"/>
      <c r="O311" s="234"/>
      <c r="P311" s="234"/>
      <c r="Q311" s="234"/>
      <c r="R311" s="234"/>
      <c r="S311" s="234"/>
      <c r="T311" s="234"/>
      <c r="U311" s="234"/>
      <c r="V311" s="234"/>
      <c r="W311" s="234"/>
      <c r="X311" s="234"/>
      <c r="Y311" s="234"/>
      <c r="Z311" s="234"/>
    </row>
    <row r="312" ht="13.5" customHeight="1">
      <c r="A312" s="234"/>
      <c r="B312" s="234"/>
      <c r="C312" s="234"/>
      <c r="D312" s="234"/>
      <c r="E312" s="234"/>
      <c r="F312" s="234"/>
      <c r="G312" s="234"/>
      <c r="H312" s="234"/>
      <c r="I312" s="234"/>
      <c r="J312" s="234"/>
      <c r="K312" s="234"/>
      <c r="L312" s="234"/>
      <c r="M312" s="234"/>
      <c r="N312" s="234"/>
      <c r="O312" s="234"/>
      <c r="P312" s="234"/>
      <c r="Q312" s="234"/>
      <c r="R312" s="234"/>
      <c r="S312" s="234"/>
      <c r="T312" s="234"/>
      <c r="U312" s="234"/>
      <c r="V312" s="234"/>
      <c r="W312" s="234"/>
      <c r="X312" s="234"/>
      <c r="Y312" s="234"/>
      <c r="Z312" s="234"/>
    </row>
    <row r="313" ht="13.5" customHeight="1">
      <c r="A313" s="234"/>
      <c r="B313" s="234"/>
      <c r="C313" s="234"/>
      <c r="D313" s="234"/>
      <c r="E313" s="234"/>
      <c r="F313" s="234"/>
      <c r="G313" s="234"/>
      <c r="H313" s="234"/>
      <c r="I313" s="234"/>
      <c r="J313" s="234"/>
      <c r="K313" s="234"/>
      <c r="L313" s="234"/>
      <c r="M313" s="234"/>
      <c r="N313" s="234"/>
      <c r="O313" s="234"/>
      <c r="P313" s="234"/>
      <c r="Q313" s="234"/>
      <c r="R313" s="234"/>
      <c r="S313" s="234"/>
      <c r="T313" s="234"/>
      <c r="U313" s="234"/>
      <c r="V313" s="234"/>
      <c r="W313" s="234"/>
      <c r="X313" s="234"/>
      <c r="Y313" s="234"/>
      <c r="Z313" s="234"/>
    </row>
    <row r="314" ht="13.5" customHeight="1">
      <c r="A314" s="234"/>
      <c r="B314" s="234"/>
      <c r="C314" s="234"/>
      <c r="D314" s="234"/>
      <c r="E314" s="234"/>
      <c r="F314" s="234"/>
      <c r="G314" s="234"/>
      <c r="H314" s="234"/>
      <c r="I314" s="234"/>
      <c r="J314" s="234"/>
      <c r="K314" s="234"/>
      <c r="L314" s="234"/>
      <c r="M314" s="234"/>
      <c r="N314" s="234"/>
      <c r="O314" s="234"/>
      <c r="P314" s="234"/>
      <c r="Q314" s="234"/>
      <c r="R314" s="234"/>
      <c r="S314" s="234"/>
      <c r="T314" s="234"/>
      <c r="U314" s="234"/>
      <c r="V314" s="234"/>
      <c r="W314" s="234"/>
      <c r="X314" s="234"/>
      <c r="Y314" s="234"/>
      <c r="Z314" s="234"/>
    </row>
    <row r="315" ht="13.5" customHeight="1">
      <c r="A315" s="234"/>
      <c r="B315" s="234"/>
      <c r="C315" s="234"/>
      <c r="D315" s="234"/>
      <c r="E315" s="234"/>
      <c r="F315" s="234"/>
      <c r="G315" s="234"/>
      <c r="H315" s="234"/>
      <c r="I315" s="234"/>
      <c r="J315" s="234"/>
      <c r="K315" s="234"/>
      <c r="L315" s="234"/>
      <c r="M315" s="234"/>
      <c r="N315" s="234"/>
      <c r="O315" s="234"/>
      <c r="P315" s="234"/>
      <c r="Q315" s="234"/>
      <c r="R315" s="234"/>
      <c r="S315" s="234"/>
      <c r="T315" s="234"/>
      <c r="U315" s="234"/>
      <c r="V315" s="234"/>
      <c r="W315" s="234"/>
      <c r="X315" s="234"/>
      <c r="Y315" s="234"/>
      <c r="Z315" s="234"/>
    </row>
    <row r="316" ht="13.5" customHeight="1">
      <c r="A316" s="234"/>
      <c r="B316" s="234"/>
      <c r="C316" s="234"/>
      <c r="D316" s="234"/>
      <c r="E316" s="234"/>
      <c r="F316" s="234"/>
      <c r="G316" s="234"/>
      <c r="H316" s="234"/>
      <c r="I316" s="234"/>
      <c r="J316" s="234"/>
      <c r="K316" s="234"/>
      <c r="L316" s="234"/>
      <c r="M316" s="234"/>
      <c r="N316" s="234"/>
      <c r="O316" s="234"/>
      <c r="P316" s="234"/>
      <c r="Q316" s="234"/>
      <c r="R316" s="234"/>
      <c r="S316" s="234"/>
      <c r="T316" s="234"/>
      <c r="U316" s="234"/>
      <c r="V316" s="234"/>
      <c r="W316" s="234"/>
      <c r="X316" s="234"/>
      <c r="Y316" s="234"/>
      <c r="Z316" s="234"/>
    </row>
    <row r="317" ht="13.5" customHeight="1">
      <c r="A317" s="234"/>
      <c r="B317" s="234"/>
      <c r="C317" s="234"/>
      <c r="D317" s="234"/>
      <c r="E317" s="234"/>
      <c r="F317" s="234"/>
      <c r="G317" s="234"/>
      <c r="H317" s="234"/>
      <c r="I317" s="234"/>
      <c r="J317" s="234"/>
      <c r="K317" s="234"/>
      <c r="L317" s="234"/>
      <c r="M317" s="234"/>
      <c r="N317" s="234"/>
      <c r="O317" s="234"/>
      <c r="P317" s="234"/>
      <c r="Q317" s="234"/>
      <c r="R317" s="234"/>
      <c r="S317" s="234"/>
      <c r="T317" s="234"/>
      <c r="U317" s="234"/>
      <c r="V317" s="234"/>
      <c r="W317" s="234"/>
      <c r="X317" s="234"/>
      <c r="Y317" s="234"/>
      <c r="Z317" s="234"/>
    </row>
    <row r="318" ht="13.5" customHeight="1">
      <c r="A318" s="234"/>
      <c r="B318" s="234"/>
      <c r="C318" s="234"/>
      <c r="D318" s="234"/>
      <c r="E318" s="234"/>
      <c r="F318" s="234"/>
      <c r="G318" s="234"/>
      <c r="H318" s="234"/>
      <c r="I318" s="234"/>
      <c r="J318" s="234"/>
      <c r="K318" s="234"/>
      <c r="L318" s="234"/>
      <c r="M318" s="234"/>
      <c r="N318" s="234"/>
      <c r="O318" s="234"/>
      <c r="P318" s="234"/>
      <c r="Q318" s="234"/>
      <c r="R318" s="234"/>
      <c r="S318" s="234"/>
      <c r="T318" s="234"/>
      <c r="U318" s="234"/>
      <c r="V318" s="234"/>
      <c r="W318" s="234"/>
      <c r="X318" s="234"/>
      <c r="Y318" s="234"/>
      <c r="Z318" s="234"/>
    </row>
    <row r="319" ht="13.5" customHeight="1">
      <c r="A319" s="234"/>
      <c r="B319" s="234"/>
      <c r="C319" s="234"/>
      <c r="D319" s="234"/>
      <c r="E319" s="234"/>
      <c r="F319" s="234"/>
      <c r="G319" s="234"/>
      <c r="H319" s="234"/>
      <c r="I319" s="234"/>
      <c r="J319" s="234"/>
      <c r="K319" s="234"/>
      <c r="L319" s="234"/>
      <c r="M319" s="234"/>
      <c r="N319" s="234"/>
      <c r="O319" s="234"/>
      <c r="P319" s="234"/>
      <c r="Q319" s="234"/>
      <c r="R319" s="234"/>
      <c r="S319" s="234"/>
      <c r="T319" s="234"/>
      <c r="U319" s="234"/>
      <c r="V319" s="234"/>
      <c r="W319" s="234"/>
      <c r="X319" s="234"/>
      <c r="Y319" s="234"/>
      <c r="Z319" s="234"/>
    </row>
    <row r="320" ht="13.5" customHeight="1">
      <c r="A320" s="234"/>
      <c r="B320" s="234"/>
      <c r="C320" s="234"/>
      <c r="D320" s="234"/>
      <c r="E320" s="234"/>
      <c r="F320" s="234"/>
      <c r="G320" s="234"/>
      <c r="H320" s="234"/>
      <c r="I320" s="234"/>
      <c r="J320" s="234"/>
      <c r="K320" s="234"/>
      <c r="L320" s="234"/>
      <c r="M320" s="234"/>
      <c r="N320" s="234"/>
      <c r="O320" s="234"/>
      <c r="P320" s="234"/>
      <c r="Q320" s="234"/>
      <c r="R320" s="234"/>
      <c r="S320" s="234"/>
      <c r="T320" s="234"/>
      <c r="U320" s="234"/>
      <c r="V320" s="234"/>
      <c r="W320" s="234"/>
      <c r="X320" s="234"/>
      <c r="Y320" s="234"/>
      <c r="Z320" s="234"/>
    </row>
    <row r="321" ht="13.5" customHeight="1">
      <c r="A321" s="234"/>
      <c r="B321" s="234"/>
      <c r="C321" s="234"/>
      <c r="D321" s="234"/>
      <c r="E321" s="234"/>
      <c r="F321" s="234"/>
      <c r="G321" s="234"/>
      <c r="H321" s="234"/>
      <c r="I321" s="234"/>
      <c r="J321" s="234"/>
      <c r="K321" s="234"/>
      <c r="L321" s="234"/>
      <c r="M321" s="234"/>
      <c r="N321" s="234"/>
      <c r="O321" s="234"/>
      <c r="P321" s="234"/>
      <c r="Q321" s="234"/>
      <c r="R321" s="234"/>
      <c r="S321" s="234"/>
      <c r="T321" s="234"/>
      <c r="U321" s="234"/>
      <c r="V321" s="234"/>
      <c r="W321" s="234"/>
      <c r="X321" s="234"/>
      <c r="Y321" s="234"/>
      <c r="Z321" s="234"/>
    </row>
    <row r="322" ht="13.5" customHeight="1">
      <c r="A322" s="234"/>
      <c r="B322" s="234"/>
      <c r="C322" s="234"/>
      <c r="D322" s="234"/>
      <c r="E322" s="234"/>
      <c r="F322" s="234"/>
      <c r="G322" s="234"/>
      <c r="H322" s="234"/>
      <c r="I322" s="234"/>
      <c r="J322" s="234"/>
      <c r="K322" s="234"/>
      <c r="L322" s="234"/>
      <c r="M322" s="234"/>
      <c r="N322" s="234"/>
      <c r="O322" s="234"/>
      <c r="P322" s="234"/>
      <c r="Q322" s="234"/>
      <c r="R322" s="234"/>
      <c r="S322" s="234"/>
      <c r="T322" s="234"/>
      <c r="U322" s="234"/>
      <c r="V322" s="234"/>
      <c r="W322" s="234"/>
      <c r="X322" s="234"/>
      <c r="Y322" s="234"/>
      <c r="Z322" s="234"/>
    </row>
    <row r="323" ht="13.5" customHeight="1">
      <c r="A323" s="234"/>
      <c r="B323" s="234"/>
      <c r="C323" s="234"/>
      <c r="D323" s="234"/>
      <c r="E323" s="234"/>
      <c r="F323" s="234"/>
      <c r="G323" s="234"/>
      <c r="H323" s="234"/>
      <c r="I323" s="234"/>
      <c r="J323" s="234"/>
      <c r="K323" s="234"/>
      <c r="L323" s="234"/>
      <c r="M323" s="234"/>
      <c r="N323" s="234"/>
      <c r="O323" s="234"/>
      <c r="P323" s="234"/>
      <c r="Q323" s="234"/>
      <c r="R323" s="234"/>
      <c r="S323" s="234"/>
      <c r="T323" s="234"/>
      <c r="U323" s="234"/>
      <c r="V323" s="234"/>
      <c r="W323" s="234"/>
      <c r="X323" s="234"/>
      <c r="Y323" s="234"/>
      <c r="Z323" s="234"/>
    </row>
    <row r="324" ht="13.5" customHeight="1">
      <c r="A324" s="234"/>
      <c r="B324" s="234"/>
      <c r="C324" s="234"/>
      <c r="D324" s="234"/>
      <c r="E324" s="234"/>
      <c r="F324" s="234"/>
      <c r="G324" s="234"/>
      <c r="H324" s="234"/>
      <c r="I324" s="234"/>
      <c r="J324" s="234"/>
      <c r="K324" s="234"/>
      <c r="L324" s="234"/>
      <c r="M324" s="234"/>
      <c r="N324" s="234"/>
      <c r="O324" s="234"/>
      <c r="P324" s="234"/>
      <c r="Q324" s="234"/>
      <c r="R324" s="234"/>
      <c r="S324" s="234"/>
      <c r="T324" s="234"/>
      <c r="U324" s="234"/>
      <c r="V324" s="234"/>
      <c r="W324" s="234"/>
      <c r="X324" s="234"/>
      <c r="Y324" s="234"/>
      <c r="Z324" s="234"/>
    </row>
    <row r="325" ht="13.5" customHeight="1">
      <c r="A325" s="234"/>
      <c r="B325" s="234"/>
      <c r="C325" s="234"/>
      <c r="D325" s="234"/>
      <c r="E325" s="234"/>
      <c r="F325" s="234"/>
      <c r="G325" s="234"/>
      <c r="H325" s="234"/>
      <c r="I325" s="234"/>
      <c r="J325" s="234"/>
      <c r="K325" s="234"/>
      <c r="L325" s="234"/>
      <c r="M325" s="234"/>
      <c r="N325" s="234"/>
      <c r="O325" s="234"/>
      <c r="P325" s="234"/>
      <c r="Q325" s="234"/>
      <c r="R325" s="234"/>
      <c r="S325" s="234"/>
      <c r="T325" s="234"/>
      <c r="U325" s="234"/>
      <c r="V325" s="234"/>
      <c r="W325" s="234"/>
      <c r="X325" s="234"/>
      <c r="Y325" s="234"/>
      <c r="Z325" s="234"/>
    </row>
    <row r="326" ht="13.5" customHeight="1">
      <c r="A326" s="234"/>
      <c r="B326" s="234"/>
      <c r="C326" s="234"/>
      <c r="D326" s="234"/>
      <c r="E326" s="234"/>
      <c r="F326" s="234"/>
      <c r="G326" s="234"/>
      <c r="H326" s="234"/>
      <c r="I326" s="234"/>
      <c r="J326" s="234"/>
      <c r="K326" s="234"/>
      <c r="L326" s="234"/>
      <c r="M326" s="234"/>
      <c r="N326" s="234"/>
      <c r="O326" s="234"/>
      <c r="P326" s="234"/>
      <c r="Q326" s="234"/>
      <c r="R326" s="234"/>
      <c r="S326" s="234"/>
      <c r="T326" s="234"/>
      <c r="U326" s="234"/>
      <c r="V326" s="234"/>
      <c r="W326" s="234"/>
      <c r="X326" s="234"/>
      <c r="Y326" s="234"/>
      <c r="Z326" s="234"/>
    </row>
    <row r="327" ht="13.5" customHeight="1">
      <c r="A327" s="234"/>
      <c r="B327" s="234"/>
      <c r="C327" s="234"/>
      <c r="D327" s="234"/>
      <c r="E327" s="234"/>
      <c r="F327" s="234"/>
      <c r="G327" s="234"/>
      <c r="H327" s="234"/>
      <c r="I327" s="234"/>
      <c r="J327" s="234"/>
      <c r="K327" s="234"/>
      <c r="L327" s="234"/>
      <c r="M327" s="234"/>
      <c r="N327" s="234"/>
      <c r="O327" s="234"/>
      <c r="P327" s="234"/>
      <c r="Q327" s="234"/>
      <c r="R327" s="234"/>
      <c r="S327" s="234"/>
      <c r="T327" s="234"/>
      <c r="U327" s="234"/>
      <c r="V327" s="234"/>
      <c r="W327" s="234"/>
      <c r="X327" s="234"/>
      <c r="Y327" s="234"/>
      <c r="Z327" s="234"/>
    </row>
    <row r="328" ht="13.5" customHeight="1">
      <c r="A328" s="234"/>
      <c r="B328" s="234"/>
      <c r="C328" s="234"/>
      <c r="D328" s="234"/>
      <c r="E328" s="234"/>
      <c r="F328" s="234"/>
      <c r="G328" s="234"/>
      <c r="H328" s="234"/>
      <c r="I328" s="234"/>
      <c r="J328" s="234"/>
      <c r="K328" s="234"/>
      <c r="L328" s="234"/>
      <c r="M328" s="234"/>
      <c r="N328" s="234"/>
      <c r="O328" s="234"/>
      <c r="P328" s="234"/>
      <c r="Q328" s="234"/>
      <c r="R328" s="234"/>
      <c r="S328" s="234"/>
      <c r="T328" s="234"/>
      <c r="U328" s="234"/>
      <c r="V328" s="234"/>
      <c r="W328" s="234"/>
      <c r="X328" s="234"/>
      <c r="Y328" s="234"/>
      <c r="Z328" s="234"/>
    </row>
    <row r="329" ht="13.5" customHeight="1">
      <c r="A329" s="234"/>
      <c r="B329" s="234"/>
      <c r="C329" s="234"/>
      <c r="D329" s="234"/>
      <c r="E329" s="234"/>
      <c r="F329" s="234"/>
      <c r="G329" s="234"/>
      <c r="H329" s="234"/>
      <c r="I329" s="234"/>
      <c r="J329" s="234"/>
      <c r="K329" s="234"/>
      <c r="L329" s="234"/>
      <c r="M329" s="234"/>
      <c r="N329" s="234"/>
      <c r="O329" s="234"/>
      <c r="P329" s="234"/>
      <c r="Q329" s="234"/>
      <c r="R329" s="234"/>
      <c r="S329" s="234"/>
      <c r="T329" s="234"/>
      <c r="U329" s="234"/>
      <c r="V329" s="234"/>
      <c r="W329" s="234"/>
      <c r="X329" s="234"/>
      <c r="Y329" s="234"/>
      <c r="Z329" s="234"/>
    </row>
    <row r="330" ht="13.5" customHeight="1">
      <c r="A330" s="234"/>
      <c r="B330" s="234"/>
      <c r="C330" s="234"/>
      <c r="D330" s="234"/>
      <c r="E330" s="234"/>
      <c r="F330" s="234"/>
      <c r="G330" s="234"/>
      <c r="H330" s="234"/>
      <c r="I330" s="234"/>
      <c r="J330" s="234"/>
      <c r="K330" s="234"/>
      <c r="L330" s="234"/>
      <c r="M330" s="234"/>
      <c r="N330" s="234"/>
      <c r="O330" s="234"/>
      <c r="P330" s="234"/>
      <c r="Q330" s="234"/>
      <c r="R330" s="234"/>
      <c r="S330" s="234"/>
      <c r="T330" s="234"/>
      <c r="U330" s="234"/>
      <c r="V330" s="234"/>
      <c r="W330" s="234"/>
      <c r="X330" s="234"/>
      <c r="Y330" s="234"/>
      <c r="Z330" s="234"/>
    </row>
    <row r="331" ht="13.5" customHeight="1">
      <c r="A331" s="234"/>
      <c r="B331" s="234"/>
      <c r="C331" s="234"/>
      <c r="D331" s="234"/>
      <c r="E331" s="234"/>
      <c r="F331" s="234"/>
      <c r="G331" s="234"/>
      <c r="H331" s="234"/>
      <c r="I331" s="234"/>
      <c r="J331" s="234"/>
      <c r="K331" s="234"/>
      <c r="L331" s="234"/>
      <c r="M331" s="234"/>
      <c r="N331" s="234"/>
      <c r="O331" s="234"/>
      <c r="P331" s="234"/>
      <c r="Q331" s="234"/>
      <c r="R331" s="234"/>
      <c r="S331" s="234"/>
      <c r="T331" s="234"/>
      <c r="U331" s="234"/>
      <c r="V331" s="234"/>
      <c r="W331" s="234"/>
      <c r="X331" s="234"/>
      <c r="Y331" s="234"/>
      <c r="Z331" s="234"/>
    </row>
    <row r="332" ht="13.5" customHeight="1">
      <c r="A332" s="234"/>
      <c r="B332" s="234"/>
      <c r="C332" s="234"/>
      <c r="D332" s="234"/>
      <c r="E332" s="234"/>
      <c r="F332" s="234"/>
      <c r="G332" s="234"/>
      <c r="H332" s="234"/>
      <c r="I332" s="234"/>
      <c r="J332" s="234"/>
      <c r="K332" s="234"/>
      <c r="L332" s="234"/>
      <c r="M332" s="234"/>
      <c r="N332" s="234"/>
      <c r="O332" s="234"/>
      <c r="P332" s="234"/>
      <c r="Q332" s="234"/>
      <c r="R332" s="234"/>
      <c r="S332" s="234"/>
      <c r="T332" s="234"/>
      <c r="U332" s="234"/>
      <c r="V332" s="234"/>
      <c r="W332" s="234"/>
      <c r="X332" s="234"/>
      <c r="Y332" s="234"/>
      <c r="Z332" s="234"/>
    </row>
    <row r="333" ht="13.5" customHeight="1">
      <c r="A333" s="234"/>
      <c r="B333" s="234"/>
      <c r="C333" s="234"/>
      <c r="D333" s="234"/>
      <c r="E333" s="234"/>
      <c r="F333" s="234"/>
      <c r="G333" s="234"/>
      <c r="H333" s="234"/>
      <c r="I333" s="234"/>
      <c r="J333" s="234"/>
      <c r="K333" s="234"/>
      <c r="L333" s="234"/>
      <c r="M333" s="234"/>
      <c r="N333" s="234"/>
      <c r="O333" s="234"/>
      <c r="P333" s="234"/>
      <c r="Q333" s="234"/>
      <c r="R333" s="234"/>
      <c r="S333" s="234"/>
      <c r="T333" s="234"/>
      <c r="U333" s="234"/>
      <c r="V333" s="234"/>
      <c r="W333" s="234"/>
      <c r="X333" s="234"/>
      <c r="Y333" s="234"/>
      <c r="Z333" s="234"/>
    </row>
    <row r="334" ht="13.5" customHeight="1">
      <c r="A334" s="234"/>
      <c r="B334" s="234"/>
      <c r="C334" s="234"/>
      <c r="D334" s="234"/>
      <c r="E334" s="234"/>
      <c r="F334" s="234"/>
      <c r="G334" s="234"/>
      <c r="H334" s="234"/>
      <c r="I334" s="234"/>
      <c r="J334" s="234"/>
      <c r="K334" s="234"/>
      <c r="L334" s="234"/>
      <c r="M334" s="234"/>
      <c r="N334" s="234"/>
      <c r="O334" s="234"/>
      <c r="P334" s="234"/>
      <c r="Q334" s="234"/>
      <c r="R334" s="234"/>
      <c r="S334" s="234"/>
      <c r="T334" s="234"/>
      <c r="U334" s="234"/>
      <c r="V334" s="234"/>
      <c r="W334" s="234"/>
      <c r="X334" s="234"/>
      <c r="Y334" s="234"/>
      <c r="Z334" s="234"/>
    </row>
    <row r="335" ht="13.5" customHeight="1">
      <c r="A335" s="234"/>
      <c r="B335" s="234"/>
      <c r="C335" s="234"/>
      <c r="D335" s="234"/>
      <c r="E335" s="234"/>
      <c r="F335" s="234"/>
      <c r="G335" s="234"/>
      <c r="H335" s="234"/>
      <c r="I335" s="234"/>
      <c r="J335" s="234"/>
      <c r="K335" s="234"/>
      <c r="L335" s="234"/>
      <c r="M335" s="234"/>
      <c r="N335" s="234"/>
      <c r="O335" s="234"/>
      <c r="P335" s="234"/>
      <c r="Q335" s="234"/>
      <c r="R335" s="234"/>
      <c r="S335" s="234"/>
      <c r="T335" s="234"/>
      <c r="U335" s="234"/>
      <c r="V335" s="234"/>
      <c r="W335" s="234"/>
      <c r="X335" s="234"/>
      <c r="Y335" s="234"/>
      <c r="Z335" s="234"/>
    </row>
    <row r="336" ht="13.5" customHeight="1">
      <c r="A336" s="234"/>
      <c r="B336" s="234"/>
      <c r="C336" s="234"/>
      <c r="D336" s="234"/>
      <c r="E336" s="234"/>
      <c r="F336" s="234"/>
      <c r="G336" s="234"/>
      <c r="H336" s="234"/>
      <c r="I336" s="234"/>
      <c r="J336" s="234"/>
      <c r="K336" s="234"/>
      <c r="L336" s="234"/>
      <c r="M336" s="234"/>
      <c r="N336" s="234"/>
      <c r="O336" s="234"/>
      <c r="P336" s="234"/>
      <c r="Q336" s="234"/>
      <c r="R336" s="234"/>
      <c r="S336" s="234"/>
      <c r="T336" s="234"/>
      <c r="U336" s="234"/>
      <c r="V336" s="234"/>
      <c r="W336" s="234"/>
      <c r="X336" s="234"/>
      <c r="Y336" s="234"/>
      <c r="Z336" s="234"/>
    </row>
    <row r="337" ht="13.5" customHeight="1">
      <c r="A337" s="234"/>
      <c r="B337" s="234"/>
      <c r="C337" s="234"/>
      <c r="D337" s="234"/>
      <c r="E337" s="234"/>
      <c r="F337" s="234"/>
      <c r="G337" s="234"/>
      <c r="H337" s="234"/>
      <c r="I337" s="234"/>
      <c r="J337" s="234"/>
      <c r="K337" s="234"/>
      <c r="L337" s="234"/>
      <c r="M337" s="234"/>
      <c r="N337" s="234"/>
      <c r="O337" s="234"/>
      <c r="P337" s="234"/>
      <c r="Q337" s="234"/>
      <c r="R337" s="234"/>
      <c r="S337" s="234"/>
      <c r="T337" s="234"/>
      <c r="U337" s="234"/>
      <c r="V337" s="234"/>
      <c r="W337" s="234"/>
      <c r="X337" s="234"/>
      <c r="Y337" s="234"/>
      <c r="Z337" s="234"/>
    </row>
    <row r="338" ht="13.5" customHeight="1">
      <c r="A338" s="234"/>
      <c r="B338" s="234"/>
      <c r="C338" s="234"/>
      <c r="D338" s="234"/>
      <c r="E338" s="234"/>
      <c r="F338" s="234"/>
      <c r="G338" s="234"/>
      <c r="H338" s="234"/>
      <c r="I338" s="234"/>
      <c r="J338" s="234"/>
      <c r="K338" s="234"/>
      <c r="L338" s="234"/>
      <c r="M338" s="234"/>
      <c r="N338" s="234"/>
      <c r="O338" s="234"/>
      <c r="P338" s="234"/>
      <c r="Q338" s="234"/>
      <c r="R338" s="234"/>
      <c r="S338" s="234"/>
      <c r="T338" s="234"/>
      <c r="U338" s="234"/>
      <c r="V338" s="234"/>
      <c r="W338" s="234"/>
      <c r="X338" s="234"/>
      <c r="Y338" s="234"/>
      <c r="Z338" s="234"/>
    </row>
    <row r="339" ht="13.5" customHeight="1">
      <c r="A339" s="234"/>
      <c r="B339" s="234"/>
      <c r="C339" s="234"/>
      <c r="D339" s="234"/>
      <c r="E339" s="234"/>
      <c r="F339" s="234"/>
      <c r="G339" s="234"/>
      <c r="H339" s="234"/>
      <c r="I339" s="234"/>
      <c r="J339" s="234"/>
      <c r="K339" s="234"/>
      <c r="L339" s="234"/>
      <c r="M339" s="234"/>
      <c r="N339" s="234"/>
      <c r="O339" s="234"/>
      <c r="P339" s="234"/>
      <c r="Q339" s="234"/>
      <c r="R339" s="234"/>
      <c r="S339" s="234"/>
      <c r="T339" s="234"/>
      <c r="U339" s="234"/>
      <c r="V339" s="234"/>
      <c r="W339" s="234"/>
      <c r="X339" s="234"/>
      <c r="Y339" s="234"/>
      <c r="Z339" s="234"/>
    </row>
    <row r="340" ht="13.5" customHeight="1">
      <c r="A340" s="234"/>
      <c r="B340" s="234"/>
      <c r="C340" s="234"/>
      <c r="D340" s="234"/>
      <c r="E340" s="234"/>
      <c r="F340" s="234"/>
      <c r="G340" s="234"/>
      <c r="H340" s="234"/>
      <c r="I340" s="234"/>
      <c r="J340" s="234"/>
      <c r="K340" s="234"/>
      <c r="L340" s="234"/>
      <c r="M340" s="234"/>
      <c r="N340" s="234"/>
      <c r="O340" s="234"/>
      <c r="P340" s="234"/>
      <c r="Q340" s="234"/>
      <c r="R340" s="234"/>
      <c r="S340" s="234"/>
      <c r="T340" s="234"/>
      <c r="U340" s="234"/>
      <c r="V340" s="234"/>
      <c r="W340" s="234"/>
      <c r="X340" s="234"/>
      <c r="Y340" s="234"/>
      <c r="Z340" s="234"/>
    </row>
    <row r="341" ht="13.5" customHeight="1">
      <c r="A341" s="234"/>
      <c r="B341" s="234"/>
      <c r="C341" s="234"/>
      <c r="D341" s="234"/>
      <c r="E341" s="234"/>
      <c r="F341" s="234"/>
      <c r="G341" s="234"/>
      <c r="H341" s="234"/>
      <c r="I341" s="234"/>
      <c r="J341" s="234"/>
      <c r="K341" s="234"/>
      <c r="L341" s="234"/>
      <c r="M341" s="234"/>
      <c r="N341" s="234"/>
      <c r="O341" s="234"/>
      <c r="P341" s="234"/>
      <c r="Q341" s="234"/>
      <c r="R341" s="234"/>
      <c r="S341" s="234"/>
      <c r="T341" s="234"/>
      <c r="U341" s="234"/>
      <c r="V341" s="234"/>
      <c r="W341" s="234"/>
      <c r="X341" s="234"/>
      <c r="Y341" s="234"/>
      <c r="Z341" s="234"/>
    </row>
    <row r="342" ht="13.5" customHeight="1">
      <c r="A342" s="234"/>
      <c r="B342" s="234"/>
      <c r="C342" s="234"/>
      <c r="D342" s="234"/>
      <c r="E342" s="234"/>
      <c r="F342" s="234"/>
      <c r="G342" s="234"/>
      <c r="H342" s="234"/>
      <c r="I342" s="234"/>
      <c r="J342" s="234"/>
      <c r="K342" s="234"/>
      <c r="L342" s="234"/>
      <c r="M342" s="234"/>
      <c r="N342" s="234"/>
      <c r="O342" s="234"/>
      <c r="P342" s="234"/>
      <c r="Q342" s="234"/>
      <c r="R342" s="234"/>
      <c r="S342" s="234"/>
      <c r="T342" s="234"/>
      <c r="U342" s="234"/>
      <c r="V342" s="234"/>
      <c r="W342" s="234"/>
      <c r="X342" s="234"/>
      <c r="Y342" s="234"/>
      <c r="Z342" s="234"/>
    </row>
    <row r="343" ht="13.5" customHeight="1">
      <c r="A343" s="234"/>
      <c r="B343" s="234"/>
      <c r="C343" s="234"/>
      <c r="D343" s="234"/>
      <c r="E343" s="234"/>
      <c r="F343" s="234"/>
      <c r="G343" s="234"/>
      <c r="H343" s="234"/>
      <c r="I343" s="234"/>
      <c r="J343" s="234"/>
      <c r="K343" s="234"/>
      <c r="L343" s="234"/>
      <c r="M343" s="234"/>
      <c r="N343" s="234"/>
      <c r="O343" s="234"/>
      <c r="P343" s="234"/>
      <c r="Q343" s="234"/>
      <c r="R343" s="234"/>
      <c r="S343" s="234"/>
      <c r="T343" s="234"/>
      <c r="U343" s="234"/>
      <c r="V343" s="234"/>
      <c r="W343" s="234"/>
      <c r="X343" s="234"/>
      <c r="Y343" s="234"/>
      <c r="Z343" s="234"/>
    </row>
    <row r="344" ht="13.5" customHeight="1">
      <c r="A344" s="234"/>
      <c r="B344" s="234"/>
      <c r="C344" s="234"/>
      <c r="D344" s="234"/>
      <c r="E344" s="234"/>
      <c r="F344" s="234"/>
      <c r="G344" s="234"/>
      <c r="H344" s="234"/>
      <c r="I344" s="234"/>
      <c r="J344" s="234"/>
      <c r="K344" s="234"/>
      <c r="L344" s="234"/>
      <c r="M344" s="234"/>
      <c r="N344" s="234"/>
      <c r="O344" s="234"/>
      <c r="P344" s="234"/>
      <c r="Q344" s="234"/>
      <c r="R344" s="234"/>
      <c r="S344" s="234"/>
      <c r="T344" s="234"/>
      <c r="U344" s="234"/>
      <c r="V344" s="234"/>
      <c r="W344" s="234"/>
      <c r="X344" s="234"/>
      <c r="Y344" s="234"/>
      <c r="Z344" s="234"/>
    </row>
    <row r="345" ht="13.5" customHeight="1">
      <c r="A345" s="234"/>
      <c r="B345" s="234"/>
      <c r="C345" s="234"/>
      <c r="D345" s="234"/>
      <c r="E345" s="234"/>
      <c r="F345" s="234"/>
      <c r="G345" s="234"/>
      <c r="H345" s="234"/>
      <c r="I345" s="234"/>
      <c r="J345" s="234"/>
      <c r="K345" s="234"/>
      <c r="L345" s="234"/>
      <c r="M345" s="234"/>
      <c r="N345" s="234"/>
      <c r="O345" s="234"/>
      <c r="P345" s="234"/>
      <c r="Q345" s="234"/>
      <c r="R345" s="234"/>
      <c r="S345" s="234"/>
      <c r="T345" s="234"/>
      <c r="U345" s="234"/>
      <c r="V345" s="234"/>
      <c r="W345" s="234"/>
      <c r="X345" s="234"/>
      <c r="Y345" s="234"/>
      <c r="Z345" s="234"/>
    </row>
    <row r="346" ht="13.5" customHeight="1">
      <c r="A346" s="234"/>
      <c r="B346" s="234"/>
      <c r="C346" s="234"/>
      <c r="D346" s="234"/>
      <c r="E346" s="234"/>
      <c r="F346" s="234"/>
      <c r="G346" s="234"/>
      <c r="H346" s="234"/>
      <c r="I346" s="234"/>
      <c r="J346" s="234"/>
      <c r="K346" s="234"/>
      <c r="L346" s="234"/>
      <c r="M346" s="234"/>
      <c r="N346" s="234"/>
      <c r="O346" s="234"/>
      <c r="P346" s="234"/>
      <c r="Q346" s="234"/>
      <c r="R346" s="234"/>
      <c r="S346" s="234"/>
      <c r="T346" s="234"/>
      <c r="U346" s="234"/>
      <c r="V346" s="234"/>
      <c r="W346" s="234"/>
      <c r="X346" s="234"/>
      <c r="Y346" s="234"/>
      <c r="Z346" s="234"/>
    </row>
    <row r="347" ht="13.5" customHeight="1">
      <c r="A347" s="234"/>
      <c r="B347" s="234"/>
      <c r="C347" s="234"/>
      <c r="D347" s="234"/>
      <c r="E347" s="234"/>
      <c r="F347" s="234"/>
      <c r="G347" s="234"/>
      <c r="H347" s="234"/>
      <c r="I347" s="234"/>
      <c r="J347" s="234"/>
      <c r="K347" s="234"/>
      <c r="L347" s="234"/>
      <c r="M347" s="234"/>
      <c r="N347" s="234"/>
      <c r="O347" s="234"/>
      <c r="P347" s="234"/>
      <c r="Q347" s="234"/>
      <c r="R347" s="234"/>
      <c r="S347" s="234"/>
      <c r="T347" s="234"/>
      <c r="U347" s="234"/>
      <c r="V347" s="234"/>
      <c r="W347" s="234"/>
      <c r="X347" s="234"/>
      <c r="Y347" s="234"/>
      <c r="Z347" s="234"/>
    </row>
    <row r="348" ht="13.5" customHeight="1">
      <c r="A348" s="234"/>
      <c r="B348" s="234"/>
      <c r="C348" s="234"/>
      <c r="D348" s="234"/>
      <c r="E348" s="234"/>
      <c r="F348" s="234"/>
      <c r="G348" s="234"/>
      <c r="H348" s="234"/>
      <c r="I348" s="234"/>
      <c r="J348" s="234"/>
      <c r="K348" s="234"/>
      <c r="L348" s="234"/>
      <c r="M348" s="234"/>
      <c r="N348" s="234"/>
      <c r="O348" s="234"/>
      <c r="P348" s="234"/>
      <c r="Q348" s="234"/>
      <c r="R348" s="234"/>
      <c r="S348" s="234"/>
      <c r="T348" s="234"/>
      <c r="U348" s="234"/>
      <c r="V348" s="234"/>
      <c r="W348" s="234"/>
      <c r="X348" s="234"/>
      <c r="Y348" s="234"/>
      <c r="Z348" s="234"/>
    </row>
    <row r="349" ht="13.5" customHeight="1">
      <c r="A349" s="234"/>
      <c r="B349" s="234"/>
      <c r="C349" s="234"/>
      <c r="D349" s="234"/>
      <c r="E349" s="234"/>
      <c r="F349" s="234"/>
      <c r="G349" s="234"/>
      <c r="H349" s="234"/>
      <c r="I349" s="234"/>
      <c r="J349" s="234"/>
      <c r="K349" s="234"/>
      <c r="L349" s="234"/>
      <c r="M349" s="234"/>
      <c r="N349" s="234"/>
      <c r="O349" s="234"/>
      <c r="P349" s="234"/>
      <c r="Q349" s="234"/>
      <c r="R349" s="234"/>
      <c r="S349" s="234"/>
      <c r="T349" s="234"/>
      <c r="U349" s="234"/>
      <c r="V349" s="234"/>
      <c r="W349" s="234"/>
      <c r="X349" s="234"/>
      <c r="Y349" s="234"/>
      <c r="Z349" s="234"/>
    </row>
    <row r="350" ht="13.5" customHeight="1">
      <c r="A350" s="234"/>
      <c r="B350" s="234"/>
      <c r="C350" s="234"/>
      <c r="D350" s="234"/>
      <c r="E350" s="234"/>
      <c r="F350" s="234"/>
      <c r="G350" s="234"/>
      <c r="H350" s="234"/>
      <c r="I350" s="234"/>
      <c r="J350" s="234"/>
      <c r="K350" s="234"/>
      <c r="L350" s="234"/>
      <c r="M350" s="234"/>
      <c r="N350" s="234"/>
      <c r="O350" s="234"/>
      <c r="P350" s="234"/>
      <c r="Q350" s="234"/>
      <c r="R350" s="234"/>
      <c r="S350" s="234"/>
      <c r="T350" s="234"/>
      <c r="U350" s="234"/>
      <c r="V350" s="234"/>
      <c r="W350" s="234"/>
      <c r="X350" s="234"/>
      <c r="Y350" s="234"/>
      <c r="Z350" s="234"/>
    </row>
    <row r="351" ht="13.5" customHeight="1">
      <c r="A351" s="234"/>
      <c r="B351" s="234"/>
      <c r="C351" s="234"/>
      <c r="D351" s="234"/>
      <c r="E351" s="234"/>
      <c r="F351" s="234"/>
      <c r="G351" s="234"/>
      <c r="H351" s="234"/>
      <c r="I351" s="234"/>
      <c r="J351" s="234"/>
      <c r="K351" s="234"/>
      <c r="L351" s="234"/>
      <c r="M351" s="234"/>
      <c r="N351" s="234"/>
      <c r="O351" s="234"/>
      <c r="P351" s="234"/>
      <c r="Q351" s="234"/>
      <c r="R351" s="234"/>
      <c r="S351" s="234"/>
      <c r="T351" s="234"/>
      <c r="U351" s="234"/>
      <c r="V351" s="234"/>
      <c r="W351" s="234"/>
      <c r="X351" s="234"/>
      <c r="Y351" s="234"/>
      <c r="Z351" s="234"/>
    </row>
    <row r="352" ht="13.5" customHeight="1">
      <c r="A352" s="234"/>
      <c r="B352" s="234"/>
      <c r="C352" s="234"/>
      <c r="D352" s="234"/>
      <c r="E352" s="234"/>
      <c r="F352" s="234"/>
      <c r="G352" s="234"/>
      <c r="H352" s="234"/>
      <c r="I352" s="234"/>
      <c r="J352" s="234"/>
      <c r="K352" s="234"/>
      <c r="L352" s="234"/>
      <c r="M352" s="234"/>
      <c r="N352" s="234"/>
      <c r="O352" s="234"/>
      <c r="P352" s="234"/>
      <c r="Q352" s="234"/>
      <c r="R352" s="234"/>
      <c r="S352" s="234"/>
      <c r="T352" s="234"/>
      <c r="U352" s="234"/>
      <c r="V352" s="234"/>
      <c r="W352" s="234"/>
      <c r="X352" s="234"/>
      <c r="Y352" s="234"/>
      <c r="Z352" s="234"/>
    </row>
    <row r="353" ht="13.5" customHeight="1">
      <c r="A353" s="234"/>
      <c r="B353" s="234"/>
      <c r="C353" s="234"/>
      <c r="D353" s="234"/>
      <c r="E353" s="234"/>
      <c r="F353" s="234"/>
      <c r="G353" s="234"/>
      <c r="H353" s="234"/>
      <c r="I353" s="234"/>
      <c r="J353" s="234"/>
      <c r="K353" s="234"/>
      <c r="L353" s="234"/>
      <c r="M353" s="234"/>
      <c r="N353" s="234"/>
      <c r="O353" s="234"/>
      <c r="P353" s="234"/>
      <c r="Q353" s="234"/>
      <c r="R353" s="234"/>
      <c r="S353" s="234"/>
      <c r="T353" s="234"/>
      <c r="U353" s="234"/>
      <c r="V353" s="234"/>
      <c r="W353" s="234"/>
      <c r="X353" s="234"/>
      <c r="Y353" s="234"/>
      <c r="Z353" s="234"/>
    </row>
    <row r="354" ht="13.5" customHeight="1">
      <c r="A354" s="234"/>
      <c r="B354" s="234"/>
      <c r="C354" s="234"/>
      <c r="D354" s="234"/>
      <c r="E354" s="234"/>
      <c r="F354" s="234"/>
      <c r="G354" s="234"/>
      <c r="H354" s="234"/>
      <c r="I354" s="234"/>
      <c r="J354" s="234"/>
      <c r="K354" s="234"/>
      <c r="L354" s="234"/>
      <c r="M354" s="234"/>
      <c r="N354" s="234"/>
      <c r="O354" s="234"/>
      <c r="P354" s="234"/>
      <c r="Q354" s="234"/>
      <c r="R354" s="234"/>
      <c r="S354" s="234"/>
      <c r="T354" s="234"/>
      <c r="U354" s="234"/>
      <c r="V354" s="234"/>
      <c r="W354" s="234"/>
      <c r="X354" s="234"/>
      <c r="Y354" s="234"/>
      <c r="Z354" s="234"/>
    </row>
    <row r="355" ht="13.5" customHeight="1">
      <c r="A355" s="234"/>
      <c r="B355" s="234"/>
      <c r="C355" s="234"/>
      <c r="D355" s="234"/>
      <c r="E355" s="234"/>
      <c r="F355" s="234"/>
      <c r="G355" s="234"/>
      <c r="H355" s="234"/>
      <c r="I355" s="234"/>
      <c r="J355" s="234"/>
      <c r="K355" s="234"/>
      <c r="L355" s="234"/>
      <c r="M355" s="234"/>
      <c r="N355" s="234"/>
      <c r="O355" s="234"/>
      <c r="P355" s="234"/>
      <c r="Q355" s="234"/>
      <c r="R355" s="234"/>
      <c r="S355" s="234"/>
      <c r="T355" s="234"/>
      <c r="U355" s="234"/>
      <c r="V355" s="234"/>
      <c r="W355" s="234"/>
      <c r="X355" s="234"/>
      <c r="Y355" s="234"/>
      <c r="Z355" s="234"/>
    </row>
    <row r="356" ht="13.5" customHeight="1">
      <c r="A356" s="234"/>
      <c r="B356" s="234"/>
      <c r="C356" s="234"/>
      <c r="D356" s="234"/>
      <c r="E356" s="234"/>
      <c r="F356" s="234"/>
      <c r="G356" s="234"/>
      <c r="H356" s="234"/>
      <c r="I356" s="234"/>
      <c r="J356" s="234"/>
      <c r="K356" s="234"/>
      <c r="L356" s="234"/>
      <c r="M356" s="234"/>
      <c r="N356" s="234"/>
      <c r="O356" s="234"/>
      <c r="P356" s="234"/>
      <c r="Q356" s="234"/>
      <c r="R356" s="234"/>
      <c r="S356" s="234"/>
      <c r="T356" s="234"/>
      <c r="U356" s="234"/>
      <c r="V356" s="234"/>
      <c r="W356" s="234"/>
      <c r="X356" s="234"/>
      <c r="Y356" s="234"/>
      <c r="Z356" s="234"/>
    </row>
    <row r="357" ht="13.5" customHeight="1">
      <c r="A357" s="234"/>
      <c r="B357" s="234"/>
      <c r="C357" s="234"/>
      <c r="D357" s="234"/>
      <c r="E357" s="234"/>
      <c r="F357" s="234"/>
      <c r="G357" s="234"/>
      <c r="H357" s="234"/>
      <c r="I357" s="234"/>
      <c r="J357" s="234"/>
      <c r="K357" s="234"/>
      <c r="L357" s="234"/>
      <c r="M357" s="234"/>
      <c r="N357" s="234"/>
      <c r="O357" s="234"/>
      <c r="P357" s="234"/>
      <c r="Q357" s="234"/>
      <c r="R357" s="234"/>
      <c r="S357" s="234"/>
      <c r="T357" s="234"/>
      <c r="U357" s="234"/>
      <c r="V357" s="234"/>
      <c r="W357" s="234"/>
      <c r="X357" s="234"/>
      <c r="Y357" s="234"/>
      <c r="Z357" s="234"/>
    </row>
    <row r="358" ht="13.5" customHeight="1">
      <c r="A358" s="234"/>
      <c r="B358" s="234"/>
      <c r="C358" s="234"/>
      <c r="D358" s="234"/>
      <c r="E358" s="234"/>
      <c r="F358" s="234"/>
      <c r="G358" s="234"/>
      <c r="H358" s="234"/>
      <c r="I358" s="234"/>
      <c r="J358" s="234"/>
      <c r="K358" s="234"/>
      <c r="L358" s="234"/>
      <c r="M358" s="234"/>
      <c r="N358" s="234"/>
      <c r="O358" s="234"/>
      <c r="P358" s="234"/>
      <c r="Q358" s="234"/>
      <c r="R358" s="234"/>
      <c r="S358" s="234"/>
      <c r="T358" s="234"/>
      <c r="U358" s="234"/>
      <c r="V358" s="234"/>
      <c r="W358" s="234"/>
      <c r="X358" s="234"/>
      <c r="Y358" s="234"/>
      <c r="Z358" s="234"/>
    </row>
    <row r="359" ht="13.5" customHeight="1">
      <c r="A359" s="234"/>
      <c r="B359" s="234"/>
      <c r="C359" s="234"/>
      <c r="D359" s="234"/>
      <c r="E359" s="234"/>
      <c r="F359" s="234"/>
      <c r="G359" s="234"/>
      <c r="H359" s="234"/>
      <c r="I359" s="234"/>
      <c r="J359" s="234"/>
      <c r="K359" s="234"/>
      <c r="L359" s="234"/>
      <c r="M359" s="234"/>
      <c r="N359" s="234"/>
      <c r="O359" s="234"/>
      <c r="P359" s="234"/>
      <c r="Q359" s="234"/>
      <c r="R359" s="234"/>
      <c r="S359" s="234"/>
      <c r="T359" s="234"/>
      <c r="U359" s="234"/>
      <c r="V359" s="234"/>
      <c r="W359" s="234"/>
      <c r="X359" s="234"/>
      <c r="Y359" s="234"/>
      <c r="Z359" s="234"/>
    </row>
    <row r="360" ht="13.5" customHeight="1">
      <c r="A360" s="234"/>
      <c r="B360" s="234"/>
      <c r="C360" s="234"/>
      <c r="D360" s="234"/>
      <c r="E360" s="234"/>
      <c r="F360" s="234"/>
      <c r="G360" s="234"/>
      <c r="H360" s="234"/>
      <c r="I360" s="234"/>
      <c r="J360" s="234"/>
      <c r="K360" s="234"/>
      <c r="L360" s="234"/>
      <c r="M360" s="234"/>
      <c r="N360" s="234"/>
      <c r="O360" s="234"/>
      <c r="P360" s="234"/>
      <c r="Q360" s="234"/>
      <c r="R360" s="234"/>
      <c r="S360" s="234"/>
      <c r="T360" s="234"/>
      <c r="U360" s="234"/>
      <c r="V360" s="234"/>
      <c r="W360" s="234"/>
      <c r="X360" s="234"/>
      <c r="Y360" s="234"/>
      <c r="Z360" s="234"/>
    </row>
    <row r="361" ht="13.5" customHeight="1">
      <c r="A361" s="234"/>
      <c r="B361" s="234"/>
      <c r="C361" s="234"/>
      <c r="D361" s="234"/>
      <c r="E361" s="234"/>
      <c r="F361" s="234"/>
      <c r="G361" s="234"/>
      <c r="H361" s="234"/>
      <c r="I361" s="234"/>
      <c r="J361" s="234"/>
      <c r="K361" s="234"/>
      <c r="L361" s="234"/>
      <c r="M361" s="234"/>
      <c r="N361" s="234"/>
      <c r="O361" s="234"/>
      <c r="P361" s="234"/>
      <c r="Q361" s="234"/>
      <c r="R361" s="234"/>
      <c r="S361" s="234"/>
      <c r="T361" s="234"/>
      <c r="U361" s="234"/>
      <c r="V361" s="234"/>
      <c r="W361" s="234"/>
      <c r="X361" s="234"/>
      <c r="Y361" s="234"/>
      <c r="Z361" s="234"/>
    </row>
    <row r="362" ht="13.5" customHeight="1">
      <c r="A362" s="234"/>
      <c r="B362" s="234"/>
      <c r="C362" s="234"/>
      <c r="D362" s="234"/>
      <c r="E362" s="234"/>
      <c r="F362" s="234"/>
      <c r="G362" s="234"/>
      <c r="H362" s="234"/>
      <c r="I362" s="234"/>
      <c r="J362" s="234"/>
      <c r="K362" s="234"/>
      <c r="L362" s="234"/>
      <c r="M362" s="234"/>
      <c r="N362" s="234"/>
      <c r="O362" s="234"/>
      <c r="P362" s="234"/>
      <c r="Q362" s="234"/>
      <c r="R362" s="234"/>
      <c r="S362" s="234"/>
      <c r="T362" s="234"/>
      <c r="U362" s="234"/>
      <c r="V362" s="234"/>
      <c r="W362" s="234"/>
      <c r="X362" s="234"/>
      <c r="Y362" s="234"/>
      <c r="Z362" s="234"/>
    </row>
    <row r="363" ht="13.5" customHeight="1">
      <c r="A363" s="234"/>
      <c r="B363" s="234"/>
      <c r="C363" s="234"/>
      <c r="D363" s="234"/>
      <c r="E363" s="234"/>
      <c r="F363" s="234"/>
      <c r="G363" s="234"/>
      <c r="H363" s="234"/>
      <c r="I363" s="234"/>
      <c r="J363" s="234"/>
      <c r="K363" s="234"/>
      <c r="L363" s="234"/>
      <c r="M363" s="234"/>
      <c r="N363" s="234"/>
      <c r="O363" s="234"/>
      <c r="P363" s="234"/>
      <c r="Q363" s="234"/>
      <c r="R363" s="234"/>
      <c r="S363" s="234"/>
      <c r="T363" s="234"/>
      <c r="U363" s="234"/>
      <c r="V363" s="234"/>
      <c r="W363" s="234"/>
      <c r="X363" s="234"/>
      <c r="Y363" s="234"/>
      <c r="Z363" s="234"/>
    </row>
    <row r="364" ht="13.5" customHeight="1">
      <c r="A364" s="234"/>
      <c r="B364" s="234"/>
      <c r="C364" s="234"/>
      <c r="D364" s="234"/>
      <c r="E364" s="234"/>
      <c r="F364" s="234"/>
      <c r="G364" s="234"/>
      <c r="H364" s="234"/>
      <c r="I364" s="234"/>
      <c r="J364" s="234"/>
      <c r="K364" s="234"/>
      <c r="L364" s="234"/>
      <c r="M364" s="234"/>
      <c r="N364" s="234"/>
      <c r="O364" s="234"/>
      <c r="P364" s="234"/>
      <c r="Q364" s="234"/>
      <c r="R364" s="234"/>
      <c r="S364" s="234"/>
      <c r="T364" s="234"/>
      <c r="U364" s="234"/>
      <c r="V364" s="234"/>
      <c r="W364" s="234"/>
      <c r="X364" s="234"/>
      <c r="Y364" s="234"/>
      <c r="Z364" s="234"/>
    </row>
    <row r="365" ht="13.5" customHeight="1">
      <c r="A365" s="234"/>
      <c r="B365" s="234"/>
      <c r="C365" s="234"/>
      <c r="D365" s="234"/>
      <c r="E365" s="234"/>
      <c r="F365" s="234"/>
      <c r="G365" s="234"/>
      <c r="H365" s="234"/>
      <c r="I365" s="234"/>
      <c r="J365" s="234"/>
      <c r="K365" s="234"/>
      <c r="L365" s="234"/>
      <c r="M365" s="234"/>
      <c r="N365" s="234"/>
      <c r="O365" s="234"/>
      <c r="P365" s="234"/>
      <c r="Q365" s="234"/>
      <c r="R365" s="234"/>
      <c r="S365" s="234"/>
      <c r="T365" s="234"/>
      <c r="U365" s="234"/>
      <c r="V365" s="234"/>
      <c r="W365" s="234"/>
      <c r="X365" s="234"/>
      <c r="Y365" s="234"/>
      <c r="Z365" s="234"/>
    </row>
    <row r="366" ht="13.5" customHeight="1">
      <c r="A366" s="234"/>
      <c r="B366" s="234"/>
      <c r="C366" s="234"/>
      <c r="D366" s="234"/>
      <c r="E366" s="234"/>
      <c r="F366" s="234"/>
      <c r="G366" s="234"/>
      <c r="H366" s="234"/>
      <c r="I366" s="234"/>
      <c r="J366" s="234"/>
      <c r="K366" s="234"/>
      <c r="L366" s="234"/>
      <c r="M366" s="234"/>
      <c r="N366" s="234"/>
      <c r="O366" s="234"/>
      <c r="P366" s="234"/>
      <c r="Q366" s="234"/>
      <c r="R366" s="234"/>
      <c r="S366" s="234"/>
      <c r="T366" s="234"/>
      <c r="U366" s="234"/>
      <c r="V366" s="234"/>
      <c r="W366" s="234"/>
      <c r="X366" s="234"/>
      <c r="Y366" s="234"/>
      <c r="Z366" s="234"/>
    </row>
    <row r="367" ht="13.5" customHeight="1">
      <c r="A367" s="234"/>
      <c r="B367" s="234"/>
      <c r="C367" s="234"/>
      <c r="D367" s="234"/>
      <c r="E367" s="234"/>
      <c r="F367" s="234"/>
      <c r="G367" s="234"/>
      <c r="H367" s="234"/>
      <c r="I367" s="234"/>
      <c r="J367" s="234"/>
      <c r="K367" s="234"/>
      <c r="L367" s="234"/>
      <c r="M367" s="234"/>
      <c r="N367" s="234"/>
      <c r="O367" s="234"/>
      <c r="P367" s="234"/>
      <c r="Q367" s="234"/>
      <c r="R367" s="234"/>
      <c r="S367" s="234"/>
      <c r="T367" s="234"/>
      <c r="U367" s="234"/>
      <c r="V367" s="234"/>
      <c r="W367" s="234"/>
      <c r="X367" s="234"/>
      <c r="Y367" s="234"/>
      <c r="Z367" s="234"/>
    </row>
    <row r="368" ht="13.5" customHeight="1">
      <c r="A368" s="234"/>
      <c r="B368" s="234"/>
      <c r="C368" s="234"/>
      <c r="D368" s="234"/>
      <c r="E368" s="234"/>
      <c r="F368" s="234"/>
      <c r="G368" s="234"/>
      <c r="H368" s="234"/>
      <c r="I368" s="234"/>
      <c r="J368" s="234"/>
      <c r="K368" s="234"/>
      <c r="L368" s="234"/>
      <c r="M368" s="234"/>
      <c r="N368" s="234"/>
      <c r="O368" s="234"/>
      <c r="P368" s="234"/>
      <c r="Q368" s="234"/>
      <c r="R368" s="234"/>
      <c r="S368" s="234"/>
      <c r="T368" s="234"/>
      <c r="U368" s="234"/>
      <c r="V368" s="234"/>
      <c r="W368" s="234"/>
      <c r="X368" s="234"/>
      <c r="Y368" s="234"/>
      <c r="Z368" s="234"/>
    </row>
    <row r="369" ht="13.5" customHeight="1">
      <c r="A369" s="234"/>
      <c r="B369" s="234"/>
      <c r="C369" s="234"/>
      <c r="D369" s="234"/>
      <c r="E369" s="234"/>
      <c r="F369" s="234"/>
      <c r="G369" s="234"/>
      <c r="H369" s="234"/>
      <c r="I369" s="234"/>
      <c r="J369" s="234"/>
      <c r="K369" s="234"/>
      <c r="L369" s="234"/>
      <c r="M369" s="234"/>
      <c r="N369" s="234"/>
      <c r="O369" s="234"/>
      <c r="P369" s="234"/>
      <c r="Q369" s="234"/>
      <c r="R369" s="234"/>
      <c r="S369" s="234"/>
      <c r="T369" s="234"/>
      <c r="U369" s="234"/>
      <c r="V369" s="234"/>
      <c r="W369" s="234"/>
      <c r="X369" s="234"/>
      <c r="Y369" s="234"/>
      <c r="Z369" s="234"/>
    </row>
    <row r="370" ht="13.5" customHeight="1">
      <c r="A370" s="234"/>
      <c r="B370" s="234"/>
      <c r="C370" s="234"/>
      <c r="D370" s="234"/>
      <c r="E370" s="234"/>
      <c r="F370" s="234"/>
      <c r="G370" s="234"/>
      <c r="H370" s="234"/>
      <c r="I370" s="234"/>
      <c r="J370" s="234"/>
      <c r="K370" s="234"/>
      <c r="L370" s="234"/>
      <c r="M370" s="234"/>
      <c r="N370" s="234"/>
      <c r="O370" s="234"/>
      <c r="P370" s="234"/>
      <c r="Q370" s="234"/>
      <c r="R370" s="234"/>
      <c r="S370" s="234"/>
      <c r="T370" s="234"/>
      <c r="U370" s="234"/>
      <c r="V370" s="234"/>
      <c r="W370" s="234"/>
      <c r="X370" s="234"/>
      <c r="Y370" s="234"/>
      <c r="Z370" s="234"/>
    </row>
    <row r="371" ht="13.5" customHeight="1">
      <c r="A371" s="234"/>
      <c r="B371" s="234"/>
      <c r="C371" s="234"/>
      <c r="D371" s="234"/>
      <c r="E371" s="234"/>
      <c r="F371" s="234"/>
      <c r="G371" s="234"/>
      <c r="H371" s="234"/>
      <c r="I371" s="234"/>
      <c r="J371" s="234"/>
      <c r="K371" s="234"/>
      <c r="L371" s="234"/>
      <c r="M371" s="234"/>
      <c r="N371" s="234"/>
      <c r="O371" s="234"/>
      <c r="P371" s="234"/>
      <c r="Q371" s="234"/>
      <c r="R371" s="234"/>
      <c r="S371" s="234"/>
      <c r="T371" s="234"/>
      <c r="U371" s="234"/>
      <c r="V371" s="234"/>
      <c r="W371" s="234"/>
      <c r="X371" s="234"/>
      <c r="Y371" s="234"/>
      <c r="Z371" s="234"/>
    </row>
    <row r="372" ht="13.5" customHeight="1">
      <c r="A372" s="234"/>
      <c r="B372" s="234"/>
      <c r="C372" s="234"/>
      <c r="D372" s="234"/>
      <c r="E372" s="234"/>
      <c r="F372" s="234"/>
      <c r="G372" s="234"/>
      <c r="H372" s="234"/>
      <c r="I372" s="234"/>
      <c r="J372" s="234"/>
      <c r="K372" s="234"/>
      <c r="L372" s="234"/>
      <c r="M372" s="234"/>
      <c r="N372" s="234"/>
      <c r="O372" s="234"/>
      <c r="P372" s="234"/>
      <c r="Q372" s="234"/>
      <c r="R372" s="234"/>
      <c r="S372" s="234"/>
      <c r="T372" s="234"/>
      <c r="U372" s="234"/>
      <c r="V372" s="234"/>
      <c r="W372" s="234"/>
      <c r="X372" s="234"/>
      <c r="Y372" s="234"/>
      <c r="Z372" s="234"/>
    </row>
    <row r="373" ht="13.5" customHeight="1">
      <c r="A373" s="234"/>
      <c r="B373" s="234"/>
      <c r="C373" s="234"/>
      <c r="D373" s="234"/>
      <c r="E373" s="234"/>
      <c r="F373" s="234"/>
      <c r="G373" s="234"/>
      <c r="H373" s="234"/>
      <c r="I373" s="234"/>
      <c r="J373" s="234"/>
      <c r="K373" s="234"/>
      <c r="L373" s="234"/>
      <c r="M373" s="234"/>
      <c r="N373" s="234"/>
      <c r="O373" s="234"/>
      <c r="P373" s="234"/>
      <c r="Q373" s="234"/>
      <c r="R373" s="234"/>
      <c r="S373" s="234"/>
      <c r="T373" s="234"/>
      <c r="U373" s="234"/>
      <c r="V373" s="234"/>
      <c r="W373" s="234"/>
      <c r="X373" s="234"/>
      <c r="Y373" s="234"/>
      <c r="Z373" s="234"/>
    </row>
    <row r="374" ht="13.5" customHeight="1">
      <c r="A374" s="234"/>
      <c r="B374" s="234"/>
      <c r="C374" s="234"/>
      <c r="D374" s="234"/>
      <c r="E374" s="234"/>
      <c r="F374" s="234"/>
      <c r="G374" s="234"/>
      <c r="H374" s="234"/>
      <c r="I374" s="234"/>
      <c r="J374" s="234"/>
      <c r="K374" s="234"/>
      <c r="L374" s="234"/>
      <c r="M374" s="234"/>
      <c r="N374" s="234"/>
      <c r="O374" s="234"/>
      <c r="P374" s="234"/>
      <c r="Q374" s="234"/>
      <c r="R374" s="234"/>
      <c r="S374" s="234"/>
      <c r="T374" s="234"/>
      <c r="U374" s="234"/>
      <c r="V374" s="234"/>
      <c r="W374" s="234"/>
      <c r="X374" s="234"/>
      <c r="Y374" s="234"/>
      <c r="Z374" s="234"/>
    </row>
    <row r="375" ht="13.5" customHeight="1">
      <c r="A375" s="234"/>
      <c r="B375" s="234"/>
      <c r="C375" s="234"/>
      <c r="D375" s="234"/>
      <c r="E375" s="234"/>
      <c r="F375" s="234"/>
      <c r="G375" s="234"/>
      <c r="H375" s="234"/>
      <c r="I375" s="234"/>
      <c r="J375" s="234"/>
      <c r="K375" s="234"/>
      <c r="L375" s="234"/>
      <c r="M375" s="234"/>
      <c r="N375" s="234"/>
      <c r="O375" s="234"/>
      <c r="P375" s="234"/>
      <c r="Q375" s="234"/>
      <c r="R375" s="234"/>
      <c r="S375" s="234"/>
      <c r="T375" s="234"/>
      <c r="U375" s="234"/>
      <c r="V375" s="234"/>
      <c r="W375" s="234"/>
      <c r="X375" s="234"/>
      <c r="Y375" s="234"/>
      <c r="Z375" s="234"/>
    </row>
    <row r="376" ht="13.5" customHeight="1">
      <c r="A376" s="234"/>
      <c r="B376" s="234"/>
      <c r="C376" s="234"/>
      <c r="D376" s="234"/>
      <c r="E376" s="234"/>
      <c r="F376" s="234"/>
      <c r="G376" s="234"/>
      <c r="H376" s="234"/>
      <c r="I376" s="234"/>
      <c r="J376" s="234"/>
      <c r="K376" s="234"/>
      <c r="L376" s="234"/>
      <c r="M376" s="234"/>
      <c r="N376" s="234"/>
      <c r="O376" s="234"/>
      <c r="P376" s="234"/>
      <c r="Q376" s="234"/>
      <c r="R376" s="234"/>
      <c r="S376" s="234"/>
      <c r="T376" s="234"/>
      <c r="U376" s="234"/>
      <c r="V376" s="234"/>
      <c r="W376" s="234"/>
      <c r="X376" s="234"/>
      <c r="Y376" s="234"/>
      <c r="Z376" s="234"/>
    </row>
    <row r="377" ht="13.5" customHeight="1">
      <c r="A377" s="234"/>
      <c r="B377" s="234"/>
      <c r="C377" s="234"/>
      <c r="D377" s="234"/>
      <c r="E377" s="234"/>
      <c r="F377" s="234"/>
      <c r="G377" s="234"/>
      <c r="H377" s="234"/>
      <c r="I377" s="234"/>
      <c r="J377" s="234"/>
      <c r="K377" s="234"/>
      <c r="L377" s="234"/>
      <c r="M377" s="234"/>
      <c r="N377" s="234"/>
      <c r="O377" s="234"/>
      <c r="P377" s="234"/>
      <c r="Q377" s="234"/>
      <c r="R377" s="234"/>
      <c r="S377" s="234"/>
      <c r="T377" s="234"/>
      <c r="U377" s="234"/>
      <c r="V377" s="234"/>
      <c r="W377" s="234"/>
      <c r="X377" s="234"/>
      <c r="Y377" s="234"/>
      <c r="Z377" s="234"/>
    </row>
    <row r="378" ht="13.5" customHeight="1">
      <c r="A378" s="234"/>
      <c r="B378" s="234"/>
      <c r="C378" s="234"/>
      <c r="D378" s="234"/>
      <c r="E378" s="234"/>
      <c r="F378" s="234"/>
      <c r="G378" s="234"/>
      <c r="H378" s="234"/>
      <c r="I378" s="234"/>
      <c r="J378" s="234"/>
      <c r="K378" s="234"/>
      <c r="L378" s="234"/>
      <c r="M378" s="234"/>
      <c r="N378" s="234"/>
      <c r="O378" s="234"/>
      <c r="P378" s="234"/>
      <c r="Q378" s="234"/>
      <c r="R378" s="234"/>
      <c r="S378" s="234"/>
      <c r="T378" s="234"/>
      <c r="U378" s="234"/>
      <c r="V378" s="234"/>
      <c r="W378" s="234"/>
      <c r="X378" s="234"/>
      <c r="Y378" s="234"/>
      <c r="Z378" s="234"/>
    </row>
    <row r="379" ht="13.5" customHeight="1">
      <c r="A379" s="234"/>
      <c r="B379" s="234"/>
      <c r="C379" s="234"/>
      <c r="D379" s="234"/>
      <c r="E379" s="234"/>
      <c r="F379" s="234"/>
      <c r="G379" s="234"/>
      <c r="H379" s="234"/>
      <c r="I379" s="234"/>
      <c r="J379" s="234"/>
      <c r="K379" s="234"/>
      <c r="L379" s="234"/>
      <c r="M379" s="234"/>
      <c r="N379" s="234"/>
      <c r="O379" s="234"/>
      <c r="P379" s="234"/>
      <c r="Q379" s="234"/>
      <c r="R379" s="234"/>
      <c r="S379" s="234"/>
      <c r="T379" s="234"/>
      <c r="U379" s="234"/>
      <c r="V379" s="234"/>
      <c r="W379" s="234"/>
      <c r="X379" s="234"/>
      <c r="Y379" s="234"/>
      <c r="Z379" s="234"/>
    </row>
    <row r="380" ht="13.5" customHeight="1">
      <c r="A380" s="234"/>
      <c r="B380" s="234"/>
      <c r="C380" s="234"/>
      <c r="D380" s="234"/>
      <c r="E380" s="234"/>
      <c r="F380" s="234"/>
      <c r="G380" s="234"/>
      <c r="H380" s="234"/>
      <c r="I380" s="234"/>
      <c r="J380" s="234"/>
      <c r="K380" s="234"/>
      <c r="L380" s="234"/>
      <c r="M380" s="234"/>
      <c r="N380" s="234"/>
      <c r="O380" s="234"/>
      <c r="P380" s="234"/>
      <c r="Q380" s="234"/>
      <c r="R380" s="234"/>
      <c r="S380" s="234"/>
      <c r="T380" s="234"/>
      <c r="U380" s="234"/>
      <c r="V380" s="234"/>
      <c r="W380" s="234"/>
      <c r="X380" s="234"/>
      <c r="Y380" s="234"/>
      <c r="Z380" s="234"/>
    </row>
    <row r="381" ht="13.5" customHeight="1">
      <c r="A381" s="234"/>
      <c r="B381" s="234"/>
      <c r="C381" s="234"/>
      <c r="D381" s="234"/>
      <c r="E381" s="234"/>
      <c r="F381" s="234"/>
      <c r="G381" s="234"/>
      <c r="H381" s="234"/>
      <c r="I381" s="234"/>
      <c r="J381" s="234"/>
      <c r="K381" s="234"/>
      <c r="L381" s="234"/>
      <c r="M381" s="234"/>
      <c r="N381" s="234"/>
      <c r="O381" s="234"/>
      <c r="P381" s="234"/>
      <c r="Q381" s="234"/>
      <c r="R381" s="234"/>
      <c r="S381" s="234"/>
      <c r="T381" s="234"/>
      <c r="U381" s="234"/>
      <c r="V381" s="234"/>
      <c r="W381" s="234"/>
      <c r="X381" s="234"/>
      <c r="Y381" s="234"/>
      <c r="Z381" s="234"/>
    </row>
    <row r="382" ht="13.5" customHeight="1">
      <c r="A382" s="234"/>
      <c r="B382" s="234"/>
      <c r="C382" s="234"/>
      <c r="D382" s="234"/>
      <c r="E382" s="234"/>
      <c r="F382" s="234"/>
      <c r="G382" s="234"/>
      <c r="H382" s="234"/>
      <c r="I382" s="234"/>
      <c r="J382" s="234"/>
      <c r="K382" s="234"/>
      <c r="L382" s="234"/>
      <c r="M382" s="234"/>
      <c r="N382" s="234"/>
      <c r="O382" s="234"/>
      <c r="P382" s="234"/>
      <c r="Q382" s="234"/>
      <c r="R382" s="234"/>
      <c r="S382" s="234"/>
      <c r="T382" s="234"/>
      <c r="U382" s="234"/>
      <c r="V382" s="234"/>
      <c r="W382" s="234"/>
      <c r="X382" s="234"/>
      <c r="Y382" s="234"/>
      <c r="Z382" s="234"/>
    </row>
    <row r="383" ht="13.5" customHeight="1">
      <c r="A383" s="234"/>
      <c r="B383" s="234"/>
      <c r="C383" s="234"/>
      <c r="D383" s="234"/>
      <c r="E383" s="234"/>
      <c r="F383" s="234"/>
      <c r="G383" s="234"/>
      <c r="H383" s="234"/>
      <c r="I383" s="234"/>
      <c r="J383" s="234"/>
      <c r="K383" s="234"/>
      <c r="L383" s="234"/>
      <c r="M383" s="234"/>
      <c r="N383" s="234"/>
      <c r="O383" s="234"/>
      <c r="P383" s="234"/>
      <c r="Q383" s="234"/>
      <c r="R383" s="234"/>
      <c r="S383" s="234"/>
      <c r="T383" s="234"/>
      <c r="U383" s="234"/>
      <c r="V383" s="234"/>
      <c r="W383" s="234"/>
      <c r="X383" s="234"/>
      <c r="Y383" s="234"/>
      <c r="Z383" s="234"/>
    </row>
    <row r="384" ht="13.5" customHeight="1">
      <c r="A384" s="234"/>
      <c r="B384" s="234"/>
      <c r="C384" s="234"/>
      <c r="D384" s="234"/>
      <c r="E384" s="234"/>
      <c r="F384" s="234"/>
      <c r="G384" s="234"/>
      <c r="H384" s="234"/>
      <c r="I384" s="234"/>
      <c r="J384" s="234"/>
      <c r="K384" s="234"/>
      <c r="L384" s="234"/>
      <c r="M384" s="234"/>
      <c r="N384" s="234"/>
      <c r="O384" s="234"/>
      <c r="P384" s="234"/>
      <c r="Q384" s="234"/>
      <c r="R384" s="234"/>
      <c r="S384" s="234"/>
      <c r="T384" s="234"/>
      <c r="U384" s="234"/>
      <c r="V384" s="234"/>
      <c r="W384" s="234"/>
      <c r="X384" s="234"/>
      <c r="Y384" s="234"/>
      <c r="Z384" s="234"/>
    </row>
    <row r="385" ht="13.5" customHeight="1">
      <c r="A385" s="234"/>
      <c r="B385" s="234"/>
      <c r="C385" s="234"/>
      <c r="D385" s="234"/>
      <c r="E385" s="234"/>
      <c r="F385" s="234"/>
      <c r="G385" s="234"/>
      <c r="H385" s="234"/>
      <c r="I385" s="234"/>
      <c r="J385" s="234"/>
      <c r="K385" s="234"/>
      <c r="L385" s="234"/>
      <c r="M385" s="234"/>
      <c r="N385" s="234"/>
      <c r="O385" s="234"/>
      <c r="P385" s="234"/>
      <c r="Q385" s="234"/>
      <c r="R385" s="234"/>
      <c r="S385" s="234"/>
      <c r="T385" s="234"/>
      <c r="U385" s="234"/>
      <c r="V385" s="234"/>
      <c r="W385" s="234"/>
      <c r="X385" s="234"/>
      <c r="Y385" s="234"/>
      <c r="Z385" s="234"/>
    </row>
    <row r="386" ht="13.5" customHeight="1">
      <c r="A386" s="234"/>
      <c r="B386" s="234"/>
      <c r="C386" s="234"/>
      <c r="D386" s="234"/>
      <c r="E386" s="234"/>
      <c r="F386" s="234"/>
      <c r="G386" s="234"/>
      <c r="H386" s="234"/>
      <c r="I386" s="234"/>
      <c r="J386" s="234"/>
      <c r="K386" s="234"/>
      <c r="L386" s="234"/>
      <c r="M386" s="234"/>
      <c r="N386" s="234"/>
      <c r="O386" s="234"/>
      <c r="P386" s="234"/>
      <c r="Q386" s="234"/>
      <c r="R386" s="234"/>
      <c r="S386" s="234"/>
      <c r="T386" s="234"/>
      <c r="U386" s="234"/>
      <c r="V386" s="234"/>
      <c r="W386" s="234"/>
      <c r="X386" s="234"/>
      <c r="Y386" s="234"/>
      <c r="Z386" s="234"/>
    </row>
    <row r="387" ht="13.5" customHeight="1">
      <c r="A387" s="234"/>
      <c r="B387" s="234"/>
      <c r="C387" s="234"/>
      <c r="D387" s="234"/>
      <c r="E387" s="234"/>
      <c r="F387" s="234"/>
      <c r="G387" s="234"/>
      <c r="H387" s="234"/>
      <c r="I387" s="234"/>
      <c r="J387" s="234"/>
      <c r="K387" s="234"/>
      <c r="L387" s="234"/>
      <c r="M387" s="234"/>
      <c r="N387" s="234"/>
      <c r="O387" s="234"/>
      <c r="P387" s="234"/>
      <c r="Q387" s="234"/>
      <c r="R387" s="234"/>
      <c r="S387" s="234"/>
      <c r="T387" s="234"/>
      <c r="U387" s="234"/>
      <c r="V387" s="234"/>
      <c r="W387" s="234"/>
      <c r="X387" s="234"/>
      <c r="Y387" s="234"/>
      <c r="Z387" s="234"/>
    </row>
    <row r="388" ht="13.5" customHeight="1">
      <c r="A388" s="234"/>
      <c r="B388" s="234"/>
      <c r="C388" s="234"/>
      <c r="D388" s="234"/>
      <c r="E388" s="234"/>
      <c r="F388" s="234"/>
      <c r="G388" s="234"/>
      <c r="H388" s="234"/>
      <c r="I388" s="234"/>
      <c r="J388" s="234"/>
      <c r="K388" s="234"/>
      <c r="L388" s="234"/>
      <c r="M388" s="234"/>
      <c r="N388" s="234"/>
      <c r="O388" s="234"/>
      <c r="P388" s="234"/>
      <c r="Q388" s="234"/>
      <c r="R388" s="234"/>
      <c r="S388" s="234"/>
      <c r="T388" s="234"/>
      <c r="U388" s="234"/>
      <c r="V388" s="234"/>
      <c r="W388" s="234"/>
      <c r="X388" s="234"/>
      <c r="Y388" s="234"/>
      <c r="Z388" s="234"/>
    </row>
    <row r="389" ht="13.5" customHeight="1">
      <c r="A389" s="234"/>
      <c r="B389" s="234"/>
      <c r="C389" s="234"/>
      <c r="D389" s="234"/>
      <c r="E389" s="234"/>
      <c r="F389" s="234"/>
      <c r="G389" s="234"/>
      <c r="H389" s="234"/>
      <c r="I389" s="234"/>
      <c r="J389" s="234"/>
      <c r="K389" s="234"/>
      <c r="L389" s="234"/>
      <c r="M389" s="234"/>
      <c r="N389" s="234"/>
      <c r="O389" s="234"/>
      <c r="P389" s="234"/>
      <c r="Q389" s="234"/>
      <c r="R389" s="234"/>
      <c r="S389" s="234"/>
      <c r="T389" s="234"/>
      <c r="U389" s="234"/>
      <c r="V389" s="234"/>
      <c r="W389" s="234"/>
      <c r="X389" s="234"/>
      <c r="Y389" s="234"/>
      <c r="Z389" s="234"/>
    </row>
    <row r="390" ht="13.5" customHeight="1">
      <c r="A390" s="234"/>
      <c r="B390" s="234"/>
      <c r="C390" s="234"/>
      <c r="D390" s="234"/>
      <c r="E390" s="234"/>
      <c r="F390" s="234"/>
      <c r="G390" s="234"/>
      <c r="H390" s="234"/>
      <c r="I390" s="234"/>
      <c r="J390" s="234"/>
      <c r="K390" s="234"/>
      <c r="L390" s="234"/>
      <c r="M390" s="234"/>
      <c r="N390" s="234"/>
      <c r="O390" s="234"/>
      <c r="P390" s="234"/>
      <c r="Q390" s="234"/>
      <c r="R390" s="234"/>
      <c r="S390" s="234"/>
      <c r="T390" s="234"/>
      <c r="U390" s="234"/>
      <c r="V390" s="234"/>
      <c r="W390" s="234"/>
      <c r="X390" s="234"/>
      <c r="Y390" s="234"/>
      <c r="Z390" s="234"/>
    </row>
    <row r="391" ht="13.5" customHeight="1">
      <c r="A391" s="234"/>
      <c r="B391" s="234"/>
      <c r="C391" s="234"/>
      <c r="D391" s="234"/>
      <c r="E391" s="234"/>
      <c r="F391" s="234"/>
      <c r="G391" s="234"/>
      <c r="H391" s="234"/>
      <c r="I391" s="234"/>
      <c r="J391" s="234"/>
      <c r="K391" s="234"/>
      <c r="L391" s="234"/>
      <c r="M391" s="234"/>
      <c r="N391" s="234"/>
      <c r="O391" s="234"/>
      <c r="P391" s="234"/>
      <c r="Q391" s="234"/>
      <c r="R391" s="234"/>
      <c r="S391" s="234"/>
      <c r="T391" s="234"/>
      <c r="U391" s="234"/>
      <c r="V391" s="234"/>
      <c r="W391" s="234"/>
      <c r="X391" s="234"/>
      <c r="Y391" s="234"/>
      <c r="Z391" s="234"/>
    </row>
    <row r="392" ht="13.5" customHeight="1">
      <c r="A392" s="234"/>
      <c r="B392" s="234"/>
      <c r="C392" s="234"/>
      <c r="D392" s="234"/>
      <c r="E392" s="234"/>
      <c r="F392" s="234"/>
      <c r="G392" s="234"/>
      <c r="H392" s="234"/>
      <c r="I392" s="234"/>
      <c r="J392" s="234"/>
      <c r="K392" s="234"/>
      <c r="L392" s="234"/>
      <c r="M392" s="234"/>
      <c r="N392" s="234"/>
      <c r="O392" s="234"/>
      <c r="P392" s="234"/>
      <c r="Q392" s="234"/>
      <c r="R392" s="234"/>
      <c r="S392" s="234"/>
      <c r="T392" s="234"/>
      <c r="U392" s="234"/>
      <c r="V392" s="234"/>
      <c r="W392" s="234"/>
      <c r="X392" s="234"/>
      <c r="Y392" s="234"/>
      <c r="Z392" s="234"/>
    </row>
    <row r="393" ht="13.5" customHeight="1">
      <c r="A393" s="234"/>
      <c r="B393" s="234"/>
      <c r="C393" s="234"/>
      <c r="D393" s="234"/>
      <c r="E393" s="234"/>
      <c r="F393" s="234"/>
      <c r="G393" s="234"/>
      <c r="H393" s="234"/>
      <c r="I393" s="234"/>
      <c r="J393" s="234"/>
      <c r="K393" s="234"/>
      <c r="L393" s="234"/>
      <c r="M393" s="234"/>
      <c r="N393" s="234"/>
      <c r="O393" s="234"/>
      <c r="P393" s="234"/>
      <c r="Q393" s="234"/>
      <c r="R393" s="234"/>
      <c r="S393" s="234"/>
      <c r="T393" s="234"/>
      <c r="U393" s="234"/>
      <c r="V393" s="234"/>
      <c r="W393" s="234"/>
      <c r="X393" s="234"/>
      <c r="Y393" s="234"/>
      <c r="Z393" s="234"/>
    </row>
    <row r="394" ht="13.5" customHeight="1">
      <c r="A394" s="234"/>
      <c r="B394" s="234"/>
      <c r="C394" s="234"/>
      <c r="D394" s="234"/>
      <c r="E394" s="234"/>
      <c r="F394" s="234"/>
      <c r="G394" s="234"/>
      <c r="H394" s="234"/>
      <c r="I394" s="234"/>
      <c r="J394" s="234"/>
      <c r="K394" s="234"/>
      <c r="L394" s="234"/>
      <c r="M394" s="234"/>
      <c r="N394" s="234"/>
      <c r="O394" s="234"/>
      <c r="P394" s="234"/>
      <c r="Q394" s="234"/>
      <c r="R394" s="234"/>
      <c r="S394" s="234"/>
      <c r="T394" s="234"/>
      <c r="U394" s="234"/>
      <c r="V394" s="234"/>
      <c r="W394" s="234"/>
      <c r="X394" s="234"/>
      <c r="Y394" s="234"/>
      <c r="Z394" s="234"/>
    </row>
    <row r="395" ht="13.5" customHeight="1">
      <c r="A395" s="234"/>
      <c r="B395" s="234"/>
      <c r="C395" s="234"/>
      <c r="D395" s="234"/>
      <c r="E395" s="234"/>
      <c r="F395" s="234"/>
      <c r="G395" s="234"/>
      <c r="H395" s="234"/>
      <c r="I395" s="234"/>
      <c r="J395" s="234"/>
      <c r="K395" s="234"/>
      <c r="L395" s="234"/>
      <c r="M395" s="234"/>
      <c r="N395" s="234"/>
      <c r="O395" s="234"/>
      <c r="P395" s="234"/>
      <c r="Q395" s="234"/>
      <c r="R395" s="234"/>
      <c r="S395" s="234"/>
      <c r="T395" s="234"/>
      <c r="U395" s="234"/>
      <c r="V395" s="234"/>
      <c r="W395" s="234"/>
      <c r="X395" s="234"/>
      <c r="Y395" s="234"/>
      <c r="Z395" s="234"/>
    </row>
    <row r="396" ht="13.5" customHeight="1">
      <c r="A396" s="234"/>
      <c r="B396" s="234"/>
      <c r="C396" s="234"/>
      <c r="D396" s="234"/>
      <c r="E396" s="234"/>
      <c r="F396" s="234"/>
      <c r="G396" s="234"/>
      <c r="H396" s="234"/>
      <c r="I396" s="234"/>
      <c r="J396" s="234"/>
      <c r="K396" s="234"/>
      <c r="L396" s="234"/>
      <c r="M396" s="234"/>
      <c r="N396" s="234"/>
      <c r="O396" s="234"/>
      <c r="P396" s="234"/>
      <c r="Q396" s="234"/>
      <c r="R396" s="234"/>
      <c r="S396" s="234"/>
      <c r="T396" s="234"/>
      <c r="U396" s="234"/>
      <c r="V396" s="234"/>
      <c r="W396" s="234"/>
      <c r="X396" s="234"/>
      <c r="Y396" s="234"/>
      <c r="Z396" s="234"/>
    </row>
    <row r="397" ht="13.5" customHeight="1">
      <c r="A397" s="234"/>
      <c r="B397" s="234"/>
      <c r="C397" s="234"/>
      <c r="D397" s="234"/>
      <c r="E397" s="234"/>
      <c r="F397" s="234"/>
      <c r="G397" s="234"/>
      <c r="H397" s="234"/>
      <c r="I397" s="234"/>
      <c r="J397" s="234"/>
      <c r="K397" s="234"/>
      <c r="L397" s="234"/>
      <c r="M397" s="234"/>
      <c r="N397" s="234"/>
      <c r="O397" s="234"/>
      <c r="P397" s="234"/>
      <c r="Q397" s="234"/>
      <c r="R397" s="234"/>
      <c r="S397" s="234"/>
      <c r="T397" s="234"/>
      <c r="U397" s="234"/>
      <c r="V397" s="234"/>
      <c r="W397" s="234"/>
      <c r="X397" s="234"/>
      <c r="Y397" s="234"/>
      <c r="Z397" s="234"/>
    </row>
    <row r="398" ht="13.5" customHeight="1">
      <c r="A398" s="234"/>
      <c r="B398" s="234"/>
      <c r="C398" s="234"/>
      <c r="D398" s="234"/>
      <c r="E398" s="234"/>
      <c r="F398" s="234"/>
      <c r="G398" s="234"/>
      <c r="H398" s="234"/>
      <c r="I398" s="234"/>
      <c r="J398" s="234"/>
      <c r="K398" s="234"/>
      <c r="L398" s="234"/>
      <c r="M398" s="234"/>
      <c r="N398" s="234"/>
      <c r="O398" s="234"/>
      <c r="P398" s="234"/>
      <c r="Q398" s="234"/>
      <c r="R398" s="234"/>
      <c r="S398" s="234"/>
      <c r="T398" s="234"/>
      <c r="U398" s="234"/>
      <c r="V398" s="234"/>
      <c r="W398" s="234"/>
      <c r="X398" s="234"/>
      <c r="Y398" s="234"/>
      <c r="Z398" s="234"/>
    </row>
    <row r="399" ht="13.5" customHeight="1">
      <c r="A399" s="234"/>
      <c r="B399" s="234"/>
      <c r="C399" s="234"/>
      <c r="D399" s="234"/>
      <c r="E399" s="234"/>
      <c r="F399" s="234"/>
      <c r="G399" s="234"/>
      <c r="H399" s="234"/>
      <c r="I399" s="234"/>
      <c r="J399" s="234"/>
      <c r="K399" s="234"/>
      <c r="L399" s="234"/>
      <c r="M399" s="234"/>
      <c r="N399" s="234"/>
      <c r="O399" s="234"/>
      <c r="P399" s="234"/>
      <c r="Q399" s="234"/>
      <c r="R399" s="234"/>
      <c r="S399" s="234"/>
      <c r="T399" s="234"/>
      <c r="U399" s="234"/>
      <c r="V399" s="234"/>
      <c r="W399" s="234"/>
      <c r="X399" s="234"/>
      <c r="Y399" s="234"/>
      <c r="Z399" s="234"/>
    </row>
    <row r="400" ht="13.5" customHeight="1">
      <c r="A400" s="234"/>
      <c r="B400" s="234"/>
      <c r="C400" s="234"/>
      <c r="D400" s="234"/>
      <c r="E400" s="234"/>
      <c r="F400" s="234"/>
      <c r="G400" s="234"/>
      <c r="H400" s="234"/>
      <c r="I400" s="234"/>
      <c r="J400" s="234"/>
      <c r="K400" s="234"/>
      <c r="L400" s="234"/>
      <c r="M400" s="234"/>
      <c r="N400" s="234"/>
      <c r="O400" s="234"/>
      <c r="P400" s="234"/>
      <c r="Q400" s="234"/>
      <c r="R400" s="234"/>
      <c r="S400" s="234"/>
      <c r="T400" s="234"/>
      <c r="U400" s="234"/>
      <c r="V400" s="234"/>
      <c r="W400" s="234"/>
      <c r="X400" s="234"/>
      <c r="Y400" s="234"/>
      <c r="Z400" s="234"/>
    </row>
    <row r="401" ht="13.5" customHeight="1">
      <c r="A401" s="234"/>
      <c r="B401" s="234"/>
      <c r="C401" s="234"/>
      <c r="D401" s="234"/>
      <c r="E401" s="234"/>
      <c r="F401" s="234"/>
      <c r="G401" s="234"/>
      <c r="H401" s="234"/>
      <c r="I401" s="234"/>
      <c r="J401" s="234"/>
      <c r="K401" s="234"/>
      <c r="L401" s="234"/>
      <c r="M401" s="234"/>
      <c r="N401" s="234"/>
      <c r="O401" s="234"/>
      <c r="P401" s="234"/>
      <c r="Q401" s="234"/>
      <c r="R401" s="234"/>
      <c r="S401" s="234"/>
      <c r="T401" s="234"/>
      <c r="U401" s="234"/>
      <c r="V401" s="234"/>
      <c r="W401" s="234"/>
      <c r="X401" s="234"/>
      <c r="Y401" s="234"/>
      <c r="Z401" s="234"/>
    </row>
    <row r="402" ht="13.5" customHeight="1">
      <c r="A402" s="234"/>
      <c r="B402" s="234"/>
      <c r="C402" s="234"/>
      <c r="D402" s="234"/>
      <c r="E402" s="234"/>
      <c r="F402" s="234"/>
      <c r="G402" s="234"/>
      <c r="H402" s="234"/>
      <c r="I402" s="234"/>
      <c r="J402" s="234"/>
      <c r="K402" s="234"/>
      <c r="L402" s="234"/>
      <c r="M402" s="234"/>
      <c r="N402" s="234"/>
      <c r="O402" s="234"/>
      <c r="P402" s="234"/>
      <c r="Q402" s="234"/>
      <c r="R402" s="234"/>
      <c r="S402" s="234"/>
      <c r="T402" s="234"/>
      <c r="U402" s="234"/>
      <c r="V402" s="234"/>
      <c r="W402" s="234"/>
      <c r="X402" s="234"/>
      <c r="Y402" s="234"/>
      <c r="Z402" s="234"/>
    </row>
    <row r="403" ht="13.5" customHeight="1">
      <c r="A403" s="234"/>
      <c r="B403" s="234"/>
      <c r="C403" s="234"/>
      <c r="D403" s="234"/>
      <c r="E403" s="234"/>
      <c r="F403" s="234"/>
      <c r="G403" s="234"/>
      <c r="H403" s="234"/>
      <c r="I403" s="234"/>
      <c r="J403" s="234"/>
      <c r="K403" s="234"/>
      <c r="L403" s="234"/>
      <c r="M403" s="234"/>
      <c r="N403" s="234"/>
      <c r="O403" s="234"/>
      <c r="P403" s="234"/>
      <c r="Q403" s="234"/>
      <c r="R403" s="234"/>
      <c r="S403" s="234"/>
      <c r="T403" s="234"/>
      <c r="U403" s="234"/>
      <c r="V403" s="234"/>
      <c r="W403" s="234"/>
      <c r="X403" s="234"/>
      <c r="Y403" s="234"/>
      <c r="Z403" s="234"/>
    </row>
    <row r="404" ht="13.5" customHeight="1">
      <c r="A404" s="234"/>
      <c r="B404" s="234"/>
      <c r="C404" s="234"/>
      <c r="D404" s="234"/>
      <c r="E404" s="234"/>
      <c r="F404" s="234"/>
      <c r="G404" s="234"/>
      <c r="H404" s="234"/>
      <c r="I404" s="234"/>
      <c r="J404" s="234"/>
      <c r="K404" s="234"/>
      <c r="L404" s="234"/>
      <c r="M404" s="234"/>
      <c r="N404" s="234"/>
      <c r="O404" s="234"/>
      <c r="P404" s="234"/>
      <c r="Q404" s="234"/>
      <c r="R404" s="234"/>
      <c r="S404" s="234"/>
      <c r="T404" s="234"/>
      <c r="U404" s="234"/>
      <c r="V404" s="234"/>
      <c r="W404" s="234"/>
      <c r="X404" s="234"/>
      <c r="Y404" s="234"/>
      <c r="Z404" s="234"/>
    </row>
    <row r="405" ht="13.5" customHeight="1">
      <c r="A405" s="234"/>
      <c r="B405" s="234"/>
      <c r="C405" s="234"/>
      <c r="D405" s="234"/>
      <c r="E405" s="234"/>
      <c r="F405" s="234"/>
      <c r="G405" s="234"/>
      <c r="H405" s="234"/>
      <c r="I405" s="234"/>
      <c r="J405" s="234"/>
      <c r="K405" s="234"/>
      <c r="L405" s="234"/>
      <c r="M405" s="234"/>
      <c r="N405" s="234"/>
      <c r="O405" s="234"/>
      <c r="P405" s="234"/>
      <c r="Q405" s="234"/>
      <c r="R405" s="234"/>
      <c r="S405" s="234"/>
      <c r="T405" s="234"/>
      <c r="U405" s="234"/>
      <c r="V405" s="234"/>
      <c r="W405" s="234"/>
      <c r="X405" s="234"/>
      <c r="Y405" s="234"/>
      <c r="Z405" s="234"/>
    </row>
    <row r="406" ht="13.5" customHeight="1">
      <c r="A406" s="234"/>
      <c r="B406" s="234"/>
      <c r="C406" s="234"/>
      <c r="D406" s="234"/>
      <c r="E406" s="234"/>
      <c r="F406" s="234"/>
      <c r="G406" s="234"/>
      <c r="H406" s="234"/>
      <c r="I406" s="234"/>
      <c r="J406" s="234"/>
      <c r="K406" s="234"/>
      <c r="L406" s="234"/>
      <c r="M406" s="234"/>
      <c r="N406" s="234"/>
      <c r="O406" s="234"/>
      <c r="P406" s="234"/>
      <c r="Q406" s="234"/>
      <c r="R406" s="234"/>
      <c r="S406" s="234"/>
      <c r="T406" s="234"/>
      <c r="U406" s="234"/>
      <c r="V406" s="234"/>
      <c r="W406" s="234"/>
      <c r="X406" s="234"/>
      <c r="Y406" s="234"/>
      <c r="Z406" s="234"/>
    </row>
    <row r="407" ht="13.5" customHeight="1">
      <c r="A407" s="234"/>
      <c r="B407" s="234"/>
      <c r="C407" s="234"/>
      <c r="D407" s="234"/>
      <c r="E407" s="234"/>
      <c r="F407" s="234"/>
      <c r="G407" s="234"/>
      <c r="H407" s="234"/>
      <c r="I407" s="234"/>
      <c r="J407" s="234"/>
      <c r="K407" s="234"/>
      <c r="L407" s="234"/>
      <c r="M407" s="234"/>
      <c r="N407" s="234"/>
      <c r="O407" s="234"/>
      <c r="P407" s="234"/>
      <c r="Q407" s="234"/>
      <c r="R407" s="234"/>
      <c r="S407" s="234"/>
      <c r="T407" s="234"/>
      <c r="U407" s="234"/>
      <c r="V407" s="234"/>
      <c r="W407" s="234"/>
      <c r="X407" s="234"/>
      <c r="Y407" s="234"/>
      <c r="Z407" s="234"/>
    </row>
    <row r="408" ht="13.5" customHeight="1">
      <c r="A408" s="234"/>
      <c r="B408" s="234"/>
      <c r="C408" s="234"/>
      <c r="D408" s="234"/>
      <c r="E408" s="234"/>
      <c r="F408" s="234"/>
      <c r="G408" s="234"/>
      <c r="H408" s="234"/>
      <c r="I408" s="234"/>
      <c r="J408" s="234"/>
      <c r="K408" s="234"/>
      <c r="L408" s="234"/>
      <c r="M408" s="234"/>
      <c r="N408" s="234"/>
      <c r="O408" s="234"/>
      <c r="P408" s="234"/>
      <c r="Q408" s="234"/>
      <c r="R408" s="234"/>
      <c r="S408" s="234"/>
      <c r="T408" s="234"/>
      <c r="U408" s="234"/>
      <c r="V408" s="234"/>
      <c r="W408" s="234"/>
      <c r="X408" s="234"/>
      <c r="Y408" s="234"/>
      <c r="Z408" s="234"/>
    </row>
    <row r="409" ht="13.5" customHeight="1">
      <c r="A409" s="234"/>
      <c r="B409" s="234"/>
      <c r="C409" s="234"/>
      <c r="D409" s="234"/>
      <c r="E409" s="234"/>
      <c r="F409" s="234"/>
      <c r="G409" s="234"/>
      <c r="H409" s="234"/>
      <c r="I409" s="234"/>
      <c r="J409" s="234"/>
      <c r="K409" s="234"/>
      <c r="L409" s="234"/>
      <c r="M409" s="234"/>
      <c r="N409" s="234"/>
      <c r="O409" s="234"/>
      <c r="P409" s="234"/>
      <c r="Q409" s="234"/>
      <c r="R409" s="234"/>
      <c r="S409" s="234"/>
      <c r="T409" s="234"/>
      <c r="U409" s="234"/>
      <c r="V409" s="234"/>
      <c r="W409" s="234"/>
      <c r="X409" s="234"/>
      <c r="Y409" s="234"/>
      <c r="Z409" s="234"/>
    </row>
    <row r="410" ht="13.5" customHeight="1">
      <c r="A410" s="234"/>
      <c r="B410" s="234"/>
      <c r="C410" s="234"/>
      <c r="D410" s="234"/>
      <c r="E410" s="234"/>
      <c r="F410" s="234"/>
      <c r="G410" s="234"/>
      <c r="H410" s="234"/>
      <c r="I410" s="234"/>
      <c r="J410" s="234"/>
      <c r="K410" s="234"/>
      <c r="L410" s="234"/>
      <c r="M410" s="234"/>
      <c r="N410" s="234"/>
      <c r="O410" s="234"/>
      <c r="P410" s="234"/>
      <c r="Q410" s="234"/>
      <c r="R410" s="234"/>
      <c r="S410" s="234"/>
      <c r="T410" s="234"/>
      <c r="U410" s="234"/>
      <c r="V410" s="234"/>
      <c r="W410" s="234"/>
      <c r="X410" s="234"/>
      <c r="Y410" s="234"/>
      <c r="Z410" s="234"/>
    </row>
    <row r="411" ht="13.5" customHeight="1">
      <c r="A411" s="234"/>
      <c r="B411" s="234"/>
      <c r="C411" s="234"/>
      <c r="D411" s="234"/>
      <c r="E411" s="234"/>
      <c r="F411" s="234"/>
      <c r="G411" s="234"/>
      <c r="H411" s="234"/>
      <c r="I411" s="234"/>
      <c r="J411" s="234"/>
      <c r="K411" s="234"/>
      <c r="L411" s="234"/>
      <c r="M411" s="234"/>
      <c r="N411" s="234"/>
      <c r="O411" s="234"/>
      <c r="P411" s="234"/>
      <c r="Q411" s="234"/>
      <c r="R411" s="234"/>
      <c r="S411" s="234"/>
      <c r="T411" s="234"/>
      <c r="U411" s="234"/>
      <c r="V411" s="234"/>
      <c r="W411" s="234"/>
      <c r="X411" s="234"/>
      <c r="Y411" s="234"/>
      <c r="Z411" s="234"/>
    </row>
    <row r="412" ht="13.5" customHeight="1">
      <c r="A412" s="234"/>
      <c r="B412" s="234"/>
      <c r="C412" s="234"/>
      <c r="D412" s="234"/>
      <c r="E412" s="234"/>
      <c r="F412" s="234"/>
      <c r="G412" s="234"/>
      <c r="H412" s="234"/>
      <c r="I412" s="234"/>
      <c r="J412" s="234"/>
      <c r="K412" s="234"/>
      <c r="L412" s="234"/>
      <c r="M412" s="234"/>
      <c r="N412" s="234"/>
      <c r="O412" s="234"/>
      <c r="P412" s="234"/>
      <c r="Q412" s="234"/>
      <c r="R412" s="234"/>
      <c r="S412" s="234"/>
      <c r="T412" s="234"/>
      <c r="U412" s="234"/>
      <c r="V412" s="234"/>
      <c r="W412" s="234"/>
      <c r="X412" s="234"/>
      <c r="Y412" s="234"/>
      <c r="Z412" s="234"/>
    </row>
    <row r="413" ht="13.5" customHeight="1">
      <c r="A413" s="234"/>
      <c r="B413" s="234"/>
      <c r="C413" s="234"/>
      <c r="D413" s="234"/>
      <c r="E413" s="234"/>
      <c r="F413" s="234"/>
      <c r="G413" s="234"/>
      <c r="H413" s="234"/>
      <c r="I413" s="234"/>
      <c r="J413" s="234"/>
      <c r="K413" s="234"/>
      <c r="L413" s="234"/>
      <c r="M413" s="234"/>
      <c r="N413" s="234"/>
      <c r="O413" s="234"/>
      <c r="P413" s="234"/>
      <c r="Q413" s="234"/>
      <c r="R413" s="234"/>
      <c r="S413" s="234"/>
      <c r="T413" s="234"/>
      <c r="U413" s="234"/>
      <c r="V413" s="234"/>
      <c r="W413" s="234"/>
      <c r="X413" s="234"/>
      <c r="Y413" s="234"/>
      <c r="Z413" s="234"/>
    </row>
    <row r="414" ht="13.5" customHeight="1">
      <c r="A414" s="234"/>
      <c r="B414" s="234"/>
      <c r="C414" s="234"/>
      <c r="D414" s="234"/>
      <c r="E414" s="234"/>
      <c r="F414" s="234"/>
      <c r="G414" s="234"/>
      <c r="H414" s="234"/>
      <c r="I414" s="234"/>
      <c r="J414" s="234"/>
      <c r="K414" s="234"/>
      <c r="L414" s="234"/>
      <c r="M414" s="234"/>
      <c r="N414" s="234"/>
      <c r="O414" s="234"/>
      <c r="P414" s="234"/>
      <c r="Q414" s="234"/>
      <c r="R414" s="234"/>
      <c r="S414" s="234"/>
      <c r="T414" s="234"/>
      <c r="U414" s="234"/>
      <c r="V414" s="234"/>
      <c r="W414" s="234"/>
      <c r="X414" s="234"/>
      <c r="Y414" s="234"/>
      <c r="Z414" s="234"/>
    </row>
    <row r="415" ht="13.5" customHeight="1">
      <c r="A415" s="234"/>
      <c r="B415" s="234"/>
      <c r="C415" s="234"/>
      <c r="D415" s="234"/>
      <c r="E415" s="234"/>
      <c r="F415" s="234"/>
      <c r="G415" s="234"/>
      <c r="H415" s="234"/>
      <c r="I415" s="234"/>
      <c r="J415" s="234"/>
      <c r="K415" s="234"/>
      <c r="L415" s="234"/>
      <c r="M415" s="234"/>
      <c r="N415" s="234"/>
      <c r="O415" s="234"/>
      <c r="P415" s="234"/>
      <c r="Q415" s="234"/>
      <c r="R415" s="234"/>
      <c r="S415" s="234"/>
      <c r="T415" s="234"/>
      <c r="U415" s="234"/>
      <c r="V415" s="234"/>
      <c r="W415" s="234"/>
      <c r="X415" s="234"/>
      <c r="Y415" s="234"/>
      <c r="Z415" s="234"/>
    </row>
    <row r="416" ht="13.5" customHeight="1">
      <c r="A416" s="234"/>
      <c r="B416" s="234"/>
      <c r="C416" s="234"/>
      <c r="D416" s="234"/>
      <c r="E416" s="234"/>
      <c r="F416" s="234"/>
      <c r="G416" s="234"/>
      <c r="H416" s="234"/>
      <c r="I416" s="234"/>
      <c r="J416" s="234"/>
      <c r="K416" s="234"/>
      <c r="L416" s="234"/>
      <c r="M416" s="234"/>
      <c r="N416" s="234"/>
      <c r="O416" s="234"/>
      <c r="P416" s="234"/>
      <c r="Q416" s="234"/>
      <c r="R416" s="234"/>
      <c r="S416" s="234"/>
      <c r="T416" s="234"/>
      <c r="U416" s="234"/>
      <c r="V416" s="234"/>
      <c r="W416" s="234"/>
      <c r="X416" s="234"/>
      <c r="Y416" s="234"/>
      <c r="Z416" s="234"/>
    </row>
    <row r="417" ht="13.5" customHeight="1">
      <c r="A417" s="234"/>
      <c r="B417" s="234"/>
      <c r="C417" s="234"/>
      <c r="D417" s="234"/>
      <c r="E417" s="234"/>
      <c r="F417" s="234"/>
      <c r="G417" s="234"/>
      <c r="H417" s="234"/>
      <c r="I417" s="234"/>
      <c r="J417" s="234"/>
      <c r="K417" s="234"/>
      <c r="L417" s="234"/>
      <c r="M417" s="234"/>
      <c r="N417" s="234"/>
      <c r="O417" s="234"/>
      <c r="P417" s="234"/>
      <c r="Q417" s="234"/>
      <c r="R417" s="234"/>
      <c r="S417" s="234"/>
      <c r="T417" s="234"/>
      <c r="U417" s="234"/>
      <c r="V417" s="234"/>
      <c r="W417" s="234"/>
      <c r="X417" s="234"/>
      <c r="Y417" s="234"/>
      <c r="Z417" s="234"/>
    </row>
    <row r="418" ht="13.5" customHeight="1">
      <c r="A418" s="234"/>
      <c r="B418" s="234"/>
      <c r="C418" s="234"/>
      <c r="D418" s="234"/>
      <c r="E418" s="234"/>
      <c r="F418" s="234"/>
      <c r="G418" s="234"/>
      <c r="H418" s="234"/>
      <c r="I418" s="234"/>
      <c r="J418" s="234"/>
      <c r="K418" s="234"/>
      <c r="L418" s="234"/>
      <c r="M418" s="234"/>
      <c r="N418" s="234"/>
      <c r="O418" s="234"/>
      <c r="P418" s="234"/>
      <c r="Q418" s="234"/>
      <c r="R418" s="234"/>
      <c r="S418" s="234"/>
      <c r="T418" s="234"/>
      <c r="U418" s="234"/>
      <c r="V418" s="234"/>
      <c r="W418" s="234"/>
      <c r="X418" s="234"/>
      <c r="Y418" s="234"/>
      <c r="Z418" s="234"/>
    </row>
    <row r="419" ht="13.5" customHeight="1">
      <c r="A419" s="234"/>
      <c r="B419" s="234"/>
      <c r="C419" s="234"/>
      <c r="D419" s="234"/>
      <c r="E419" s="234"/>
      <c r="F419" s="234"/>
      <c r="G419" s="234"/>
      <c r="H419" s="234"/>
      <c r="I419" s="234"/>
      <c r="J419" s="234"/>
      <c r="K419" s="234"/>
      <c r="L419" s="234"/>
      <c r="M419" s="234"/>
      <c r="N419" s="234"/>
      <c r="O419" s="234"/>
      <c r="P419" s="234"/>
      <c r="Q419" s="234"/>
      <c r="R419" s="234"/>
      <c r="S419" s="234"/>
      <c r="T419" s="234"/>
      <c r="U419" s="234"/>
      <c r="V419" s="234"/>
      <c r="W419" s="234"/>
      <c r="X419" s="234"/>
      <c r="Y419" s="234"/>
      <c r="Z419" s="234"/>
    </row>
    <row r="420" ht="13.5" customHeight="1">
      <c r="A420" s="234"/>
      <c r="B420" s="234"/>
      <c r="C420" s="234"/>
      <c r="D420" s="234"/>
      <c r="E420" s="234"/>
      <c r="F420" s="234"/>
      <c r="G420" s="234"/>
      <c r="H420" s="234"/>
      <c r="I420" s="234"/>
      <c r="J420" s="234"/>
      <c r="K420" s="234"/>
      <c r="L420" s="234"/>
      <c r="M420" s="234"/>
      <c r="N420" s="234"/>
      <c r="O420" s="234"/>
      <c r="P420" s="234"/>
      <c r="Q420" s="234"/>
      <c r="R420" s="234"/>
      <c r="S420" s="234"/>
      <c r="T420" s="234"/>
      <c r="U420" s="234"/>
      <c r="V420" s="234"/>
      <c r="W420" s="234"/>
      <c r="X420" s="234"/>
      <c r="Y420" s="234"/>
      <c r="Z420" s="234"/>
    </row>
    <row r="421" ht="13.5" customHeight="1">
      <c r="A421" s="234"/>
      <c r="B421" s="234"/>
      <c r="C421" s="234"/>
      <c r="D421" s="234"/>
      <c r="E421" s="234"/>
      <c r="F421" s="234"/>
      <c r="G421" s="234"/>
      <c r="H421" s="234"/>
      <c r="I421" s="234"/>
      <c r="J421" s="234"/>
      <c r="K421" s="234"/>
      <c r="L421" s="234"/>
      <c r="M421" s="234"/>
      <c r="N421" s="234"/>
      <c r="O421" s="234"/>
      <c r="P421" s="234"/>
      <c r="Q421" s="234"/>
      <c r="R421" s="234"/>
      <c r="S421" s="234"/>
      <c r="T421" s="234"/>
      <c r="U421" s="234"/>
      <c r="V421" s="234"/>
      <c r="W421" s="234"/>
      <c r="X421" s="234"/>
      <c r="Y421" s="234"/>
      <c r="Z421" s="234"/>
    </row>
    <row r="422" ht="13.5" customHeight="1">
      <c r="A422" s="234"/>
      <c r="B422" s="234"/>
      <c r="C422" s="234"/>
      <c r="D422" s="234"/>
      <c r="E422" s="234"/>
      <c r="F422" s="234"/>
      <c r="G422" s="234"/>
      <c r="H422" s="234"/>
      <c r="I422" s="234"/>
      <c r="J422" s="234"/>
      <c r="K422" s="234"/>
      <c r="L422" s="234"/>
      <c r="M422" s="234"/>
      <c r="N422" s="234"/>
      <c r="O422" s="234"/>
      <c r="P422" s="234"/>
      <c r="Q422" s="234"/>
      <c r="R422" s="234"/>
      <c r="S422" s="234"/>
      <c r="T422" s="234"/>
      <c r="U422" s="234"/>
      <c r="V422" s="234"/>
      <c r="W422" s="234"/>
      <c r="X422" s="234"/>
      <c r="Y422" s="234"/>
      <c r="Z422" s="234"/>
    </row>
    <row r="423" ht="13.5" customHeight="1">
      <c r="A423" s="234"/>
      <c r="B423" s="234"/>
      <c r="C423" s="234"/>
      <c r="D423" s="234"/>
      <c r="E423" s="234"/>
      <c r="F423" s="234"/>
      <c r="G423" s="234"/>
      <c r="H423" s="234"/>
      <c r="I423" s="234"/>
      <c r="J423" s="234"/>
      <c r="K423" s="234"/>
      <c r="L423" s="234"/>
      <c r="M423" s="234"/>
      <c r="N423" s="234"/>
      <c r="O423" s="234"/>
      <c r="P423" s="234"/>
      <c r="Q423" s="234"/>
      <c r="R423" s="234"/>
      <c r="S423" s="234"/>
      <c r="T423" s="234"/>
      <c r="U423" s="234"/>
      <c r="V423" s="234"/>
      <c r="W423" s="234"/>
      <c r="X423" s="234"/>
      <c r="Y423" s="234"/>
      <c r="Z423" s="234"/>
    </row>
    <row r="424" ht="13.5" customHeight="1">
      <c r="A424" s="234"/>
      <c r="B424" s="234"/>
      <c r="C424" s="234"/>
      <c r="D424" s="234"/>
      <c r="E424" s="234"/>
      <c r="F424" s="234"/>
      <c r="G424" s="234"/>
      <c r="H424" s="234"/>
      <c r="I424" s="234"/>
      <c r="J424" s="234"/>
      <c r="K424" s="234"/>
      <c r="L424" s="234"/>
      <c r="M424" s="234"/>
      <c r="N424" s="234"/>
      <c r="O424" s="234"/>
      <c r="P424" s="234"/>
      <c r="Q424" s="234"/>
      <c r="R424" s="234"/>
      <c r="S424" s="234"/>
      <c r="T424" s="234"/>
      <c r="U424" s="234"/>
      <c r="V424" s="234"/>
      <c r="W424" s="234"/>
      <c r="X424" s="234"/>
      <c r="Y424" s="234"/>
      <c r="Z424" s="234"/>
    </row>
    <row r="425" ht="13.5" customHeight="1">
      <c r="A425" s="234"/>
      <c r="B425" s="234"/>
      <c r="C425" s="234"/>
      <c r="D425" s="234"/>
      <c r="E425" s="234"/>
      <c r="F425" s="234"/>
      <c r="G425" s="234"/>
      <c r="H425" s="234"/>
      <c r="I425" s="234"/>
      <c r="J425" s="234"/>
      <c r="K425" s="234"/>
      <c r="L425" s="234"/>
      <c r="M425" s="234"/>
      <c r="N425" s="234"/>
      <c r="O425" s="234"/>
      <c r="P425" s="234"/>
      <c r="Q425" s="234"/>
      <c r="R425" s="234"/>
      <c r="S425" s="234"/>
      <c r="T425" s="234"/>
      <c r="U425" s="234"/>
      <c r="V425" s="234"/>
      <c r="W425" s="234"/>
      <c r="X425" s="234"/>
      <c r="Y425" s="234"/>
      <c r="Z425" s="234"/>
    </row>
    <row r="426" ht="13.5" customHeight="1">
      <c r="A426" s="234"/>
      <c r="B426" s="234"/>
      <c r="C426" s="234"/>
      <c r="D426" s="234"/>
      <c r="E426" s="234"/>
      <c r="F426" s="234"/>
      <c r="G426" s="234"/>
      <c r="H426" s="234"/>
      <c r="I426" s="234"/>
      <c r="J426" s="234"/>
      <c r="K426" s="234"/>
      <c r="L426" s="234"/>
      <c r="M426" s="234"/>
      <c r="N426" s="234"/>
      <c r="O426" s="234"/>
      <c r="P426" s="234"/>
      <c r="Q426" s="234"/>
      <c r="R426" s="234"/>
      <c r="S426" s="234"/>
      <c r="T426" s="234"/>
      <c r="U426" s="234"/>
      <c r="V426" s="234"/>
      <c r="W426" s="234"/>
      <c r="X426" s="234"/>
      <c r="Y426" s="234"/>
      <c r="Z426" s="234"/>
    </row>
    <row r="427" ht="13.5" customHeight="1">
      <c r="A427" s="234"/>
      <c r="B427" s="234"/>
      <c r="C427" s="234"/>
      <c r="D427" s="234"/>
      <c r="E427" s="234"/>
      <c r="F427" s="234"/>
      <c r="G427" s="234"/>
      <c r="H427" s="234"/>
      <c r="I427" s="234"/>
      <c r="J427" s="234"/>
      <c r="K427" s="234"/>
      <c r="L427" s="234"/>
      <c r="M427" s="234"/>
      <c r="N427" s="234"/>
      <c r="O427" s="234"/>
      <c r="P427" s="234"/>
      <c r="Q427" s="234"/>
      <c r="R427" s="234"/>
      <c r="S427" s="234"/>
      <c r="T427" s="234"/>
      <c r="U427" s="234"/>
      <c r="V427" s="234"/>
      <c r="W427" s="234"/>
      <c r="X427" s="234"/>
      <c r="Y427" s="234"/>
      <c r="Z427" s="234"/>
    </row>
    <row r="428" ht="13.5" customHeight="1">
      <c r="A428" s="234"/>
      <c r="B428" s="234"/>
      <c r="C428" s="234"/>
      <c r="D428" s="234"/>
      <c r="E428" s="234"/>
      <c r="F428" s="234"/>
      <c r="G428" s="234"/>
      <c r="H428" s="234"/>
      <c r="I428" s="234"/>
      <c r="J428" s="234"/>
      <c r="K428" s="234"/>
      <c r="L428" s="234"/>
      <c r="M428" s="234"/>
      <c r="N428" s="234"/>
      <c r="O428" s="234"/>
      <c r="P428" s="234"/>
      <c r="Q428" s="234"/>
      <c r="R428" s="234"/>
      <c r="S428" s="234"/>
      <c r="T428" s="234"/>
      <c r="U428" s="234"/>
      <c r="V428" s="234"/>
      <c r="W428" s="234"/>
      <c r="X428" s="234"/>
      <c r="Y428" s="234"/>
      <c r="Z428" s="234"/>
    </row>
    <row r="429" ht="13.5" customHeight="1">
      <c r="A429" s="234"/>
      <c r="B429" s="234"/>
      <c r="C429" s="234"/>
      <c r="D429" s="234"/>
      <c r="E429" s="234"/>
      <c r="F429" s="234"/>
      <c r="G429" s="234"/>
      <c r="H429" s="234"/>
      <c r="I429" s="234"/>
      <c r="J429" s="234"/>
      <c r="K429" s="234"/>
      <c r="L429" s="234"/>
      <c r="M429" s="234"/>
      <c r="N429" s="234"/>
      <c r="O429" s="234"/>
      <c r="P429" s="234"/>
      <c r="Q429" s="234"/>
      <c r="R429" s="234"/>
      <c r="S429" s="234"/>
      <c r="T429" s="234"/>
      <c r="U429" s="234"/>
      <c r="V429" s="234"/>
      <c r="W429" s="234"/>
      <c r="X429" s="234"/>
      <c r="Y429" s="234"/>
      <c r="Z429" s="234"/>
    </row>
    <row r="430" ht="13.5" customHeight="1">
      <c r="A430" s="234"/>
      <c r="B430" s="234"/>
      <c r="C430" s="234"/>
      <c r="D430" s="234"/>
      <c r="E430" s="234"/>
      <c r="F430" s="234"/>
      <c r="G430" s="234"/>
      <c r="H430" s="234"/>
      <c r="I430" s="234"/>
      <c r="J430" s="234"/>
      <c r="K430" s="234"/>
      <c r="L430" s="234"/>
      <c r="M430" s="234"/>
      <c r="N430" s="234"/>
      <c r="O430" s="234"/>
      <c r="P430" s="234"/>
      <c r="Q430" s="234"/>
      <c r="R430" s="234"/>
      <c r="S430" s="234"/>
      <c r="T430" s="234"/>
      <c r="U430" s="234"/>
      <c r="V430" s="234"/>
      <c r="W430" s="234"/>
      <c r="X430" s="234"/>
      <c r="Y430" s="234"/>
      <c r="Z430" s="234"/>
    </row>
    <row r="431" ht="13.5" customHeight="1">
      <c r="A431" s="234"/>
      <c r="B431" s="234"/>
      <c r="C431" s="234"/>
      <c r="D431" s="234"/>
      <c r="E431" s="234"/>
      <c r="F431" s="234"/>
      <c r="G431" s="234"/>
      <c r="H431" s="234"/>
      <c r="I431" s="234"/>
      <c r="J431" s="234"/>
      <c r="K431" s="234"/>
      <c r="L431" s="234"/>
      <c r="M431" s="234"/>
      <c r="N431" s="234"/>
      <c r="O431" s="234"/>
      <c r="P431" s="234"/>
      <c r="Q431" s="234"/>
      <c r="R431" s="234"/>
      <c r="S431" s="234"/>
      <c r="T431" s="234"/>
      <c r="U431" s="234"/>
      <c r="V431" s="234"/>
      <c r="W431" s="234"/>
      <c r="X431" s="234"/>
      <c r="Y431" s="234"/>
      <c r="Z431" s="234"/>
    </row>
    <row r="432" ht="13.5" customHeight="1">
      <c r="A432" s="234"/>
      <c r="B432" s="234"/>
      <c r="C432" s="234"/>
      <c r="D432" s="234"/>
      <c r="E432" s="234"/>
      <c r="F432" s="234"/>
      <c r="G432" s="234"/>
      <c r="H432" s="234"/>
      <c r="I432" s="234"/>
      <c r="J432" s="234"/>
      <c r="K432" s="234"/>
      <c r="L432" s="234"/>
      <c r="M432" s="234"/>
      <c r="N432" s="234"/>
      <c r="O432" s="234"/>
      <c r="P432" s="234"/>
      <c r="Q432" s="234"/>
      <c r="R432" s="234"/>
      <c r="S432" s="234"/>
      <c r="T432" s="234"/>
      <c r="U432" s="234"/>
      <c r="V432" s="234"/>
      <c r="W432" s="234"/>
      <c r="X432" s="234"/>
      <c r="Y432" s="234"/>
      <c r="Z432" s="234"/>
    </row>
    <row r="433" ht="13.5" customHeight="1">
      <c r="A433" s="234"/>
      <c r="B433" s="234"/>
      <c r="C433" s="234"/>
      <c r="D433" s="234"/>
      <c r="E433" s="234"/>
      <c r="F433" s="234"/>
      <c r="G433" s="234"/>
      <c r="H433" s="234"/>
      <c r="I433" s="234"/>
      <c r="J433" s="234"/>
      <c r="K433" s="234"/>
      <c r="L433" s="234"/>
      <c r="M433" s="234"/>
      <c r="N433" s="234"/>
      <c r="O433" s="234"/>
      <c r="P433" s="234"/>
      <c r="Q433" s="234"/>
      <c r="R433" s="234"/>
      <c r="S433" s="234"/>
      <c r="T433" s="234"/>
      <c r="U433" s="234"/>
      <c r="V433" s="234"/>
      <c r="W433" s="234"/>
      <c r="X433" s="234"/>
      <c r="Y433" s="234"/>
      <c r="Z433" s="234"/>
    </row>
    <row r="434" ht="13.5" customHeight="1">
      <c r="A434" s="234"/>
      <c r="B434" s="234"/>
      <c r="C434" s="234"/>
      <c r="D434" s="234"/>
      <c r="E434" s="234"/>
      <c r="F434" s="234"/>
      <c r="G434" s="234"/>
      <c r="H434" s="234"/>
      <c r="I434" s="234"/>
      <c r="J434" s="234"/>
      <c r="K434" s="234"/>
      <c r="L434" s="234"/>
      <c r="M434" s="234"/>
      <c r="N434" s="234"/>
      <c r="O434" s="234"/>
      <c r="P434" s="234"/>
      <c r="Q434" s="234"/>
      <c r="R434" s="234"/>
      <c r="S434" s="234"/>
      <c r="T434" s="234"/>
      <c r="U434" s="234"/>
      <c r="V434" s="234"/>
      <c r="W434" s="234"/>
      <c r="X434" s="234"/>
      <c r="Y434" s="234"/>
      <c r="Z434" s="234"/>
    </row>
    <row r="435" ht="13.5" customHeight="1">
      <c r="A435" s="234"/>
      <c r="B435" s="234"/>
      <c r="C435" s="234"/>
      <c r="D435" s="234"/>
      <c r="E435" s="234"/>
      <c r="F435" s="234"/>
      <c r="G435" s="234"/>
      <c r="H435" s="234"/>
      <c r="I435" s="234"/>
      <c r="J435" s="234"/>
      <c r="K435" s="234"/>
      <c r="L435" s="234"/>
      <c r="M435" s="234"/>
      <c r="N435" s="234"/>
      <c r="O435" s="234"/>
      <c r="P435" s="234"/>
      <c r="Q435" s="234"/>
      <c r="R435" s="234"/>
      <c r="S435" s="234"/>
      <c r="T435" s="234"/>
      <c r="U435" s="234"/>
      <c r="V435" s="234"/>
      <c r="W435" s="234"/>
      <c r="X435" s="234"/>
      <c r="Y435" s="234"/>
      <c r="Z435" s="234"/>
    </row>
    <row r="436" ht="13.5" customHeight="1">
      <c r="A436" s="234"/>
      <c r="B436" s="234"/>
      <c r="C436" s="234"/>
      <c r="D436" s="234"/>
      <c r="E436" s="234"/>
      <c r="F436" s="234"/>
      <c r="G436" s="234"/>
      <c r="H436" s="234"/>
      <c r="I436" s="234"/>
      <c r="J436" s="234"/>
      <c r="K436" s="234"/>
      <c r="L436" s="234"/>
      <c r="M436" s="234"/>
      <c r="N436" s="234"/>
      <c r="O436" s="234"/>
      <c r="P436" s="234"/>
      <c r="Q436" s="234"/>
      <c r="R436" s="234"/>
      <c r="S436" s="234"/>
      <c r="T436" s="234"/>
      <c r="U436" s="234"/>
      <c r="V436" s="234"/>
      <c r="W436" s="234"/>
      <c r="X436" s="234"/>
      <c r="Y436" s="234"/>
      <c r="Z436" s="234"/>
    </row>
    <row r="437" ht="13.5" customHeight="1">
      <c r="A437" s="234"/>
      <c r="B437" s="234"/>
      <c r="C437" s="234"/>
      <c r="D437" s="234"/>
      <c r="E437" s="234"/>
      <c r="F437" s="234"/>
      <c r="G437" s="234"/>
      <c r="H437" s="234"/>
      <c r="I437" s="234"/>
      <c r="J437" s="234"/>
      <c r="K437" s="234"/>
      <c r="L437" s="234"/>
      <c r="M437" s="234"/>
      <c r="N437" s="234"/>
      <c r="O437" s="234"/>
      <c r="P437" s="234"/>
      <c r="Q437" s="234"/>
      <c r="R437" s="234"/>
      <c r="S437" s="234"/>
      <c r="T437" s="234"/>
      <c r="U437" s="234"/>
      <c r="V437" s="234"/>
      <c r="W437" s="234"/>
      <c r="X437" s="234"/>
      <c r="Y437" s="234"/>
      <c r="Z437" s="234"/>
    </row>
    <row r="438" ht="13.5" customHeight="1">
      <c r="A438" s="234"/>
      <c r="B438" s="234"/>
      <c r="C438" s="234"/>
      <c r="D438" s="234"/>
      <c r="E438" s="234"/>
      <c r="F438" s="234"/>
      <c r="G438" s="234"/>
      <c r="H438" s="234"/>
      <c r="I438" s="234"/>
      <c r="J438" s="234"/>
      <c r="K438" s="234"/>
      <c r="L438" s="234"/>
      <c r="M438" s="234"/>
      <c r="N438" s="234"/>
      <c r="O438" s="234"/>
      <c r="P438" s="234"/>
      <c r="Q438" s="234"/>
      <c r="R438" s="234"/>
      <c r="S438" s="234"/>
      <c r="T438" s="234"/>
      <c r="U438" s="234"/>
      <c r="V438" s="234"/>
      <c r="W438" s="234"/>
      <c r="X438" s="234"/>
      <c r="Y438" s="234"/>
      <c r="Z438" s="234"/>
    </row>
    <row r="439" ht="13.5" customHeight="1">
      <c r="A439" s="234"/>
      <c r="B439" s="234"/>
      <c r="C439" s="234"/>
      <c r="D439" s="234"/>
      <c r="E439" s="234"/>
      <c r="F439" s="234"/>
      <c r="G439" s="234"/>
      <c r="H439" s="234"/>
      <c r="I439" s="234"/>
      <c r="J439" s="234"/>
      <c r="K439" s="234"/>
      <c r="L439" s="234"/>
      <c r="M439" s="234"/>
      <c r="N439" s="234"/>
      <c r="O439" s="234"/>
      <c r="P439" s="234"/>
      <c r="Q439" s="234"/>
      <c r="R439" s="234"/>
      <c r="S439" s="234"/>
      <c r="T439" s="234"/>
      <c r="U439" s="234"/>
      <c r="V439" s="234"/>
      <c r="W439" s="234"/>
      <c r="X439" s="234"/>
      <c r="Y439" s="234"/>
      <c r="Z439" s="234"/>
    </row>
    <row r="440" ht="13.5" customHeight="1">
      <c r="A440" s="234"/>
      <c r="B440" s="234"/>
      <c r="C440" s="234"/>
      <c r="D440" s="234"/>
      <c r="E440" s="234"/>
      <c r="F440" s="234"/>
      <c r="G440" s="234"/>
      <c r="H440" s="234"/>
      <c r="I440" s="234"/>
      <c r="J440" s="234"/>
      <c r="K440" s="234"/>
      <c r="L440" s="234"/>
      <c r="M440" s="234"/>
      <c r="N440" s="234"/>
      <c r="O440" s="234"/>
      <c r="P440" s="234"/>
      <c r="Q440" s="234"/>
      <c r="R440" s="234"/>
      <c r="S440" s="234"/>
      <c r="T440" s="234"/>
      <c r="U440" s="234"/>
      <c r="V440" s="234"/>
      <c r="W440" s="234"/>
      <c r="X440" s="234"/>
      <c r="Y440" s="234"/>
      <c r="Z440" s="234"/>
    </row>
    <row r="441" ht="13.5" customHeight="1">
      <c r="A441" s="234"/>
      <c r="B441" s="234"/>
      <c r="C441" s="234"/>
      <c r="D441" s="234"/>
      <c r="E441" s="234"/>
      <c r="F441" s="234"/>
      <c r="G441" s="234"/>
      <c r="H441" s="234"/>
      <c r="I441" s="234"/>
      <c r="J441" s="234"/>
      <c r="K441" s="234"/>
      <c r="L441" s="234"/>
      <c r="M441" s="234"/>
      <c r="N441" s="234"/>
      <c r="O441" s="234"/>
      <c r="P441" s="234"/>
      <c r="Q441" s="234"/>
      <c r="R441" s="234"/>
      <c r="S441" s="234"/>
      <c r="T441" s="234"/>
      <c r="U441" s="234"/>
      <c r="V441" s="234"/>
      <c r="W441" s="234"/>
      <c r="X441" s="234"/>
      <c r="Y441" s="234"/>
      <c r="Z441" s="234"/>
    </row>
    <row r="442" ht="13.5" customHeight="1">
      <c r="A442" s="234"/>
      <c r="B442" s="234"/>
      <c r="C442" s="234"/>
      <c r="D442" s="234"/>
      <c r="E442" s="234"/>
      <c r="F442" s="234"/>
      <c r="G442" s="234"/>
      <c r="H442" s="234"/>
      <c r="I442" s="234"/>
      <c r="J442" s="234"/>
      <c r="K442" s="234"/>
      <c r="L442" s="234"/>
      <c r="M442" s="234"/>
      <c r="N442" s="234"/>
      <c r="O442" s="234"/>
      <c r="P442" s="234"/>
      <c r="Q442" s="234"/>
      <c r="R442" s="234"/>
      <c r="S442" s="234"/>
      <c r="T442" s="234"/>
      <c r="U442" s="234"/>
      <c r="V442" s="234"/>
      <c r="W442" s="234"/>
      <c r="X442" s="234"/>
      <c r="Y442" s="234"/>
      <c r="Z442" s="234"/>
    </row>
    <row r="443" ht="13.5" customHeight="1">
      <c r="A443" s="234"/>
      <c r="B443" s="234"/>
      <c r="C443" s="234"/>
      <c r="D443" s="234"/>
      <c r="E443" s="234"/>
      <c r="F443" s="234"/>
      <c r="G443" s="234"/>
      <c r="H443" s="234"/>
      <c r="I443" s="234"/>
      <c r="J443" s="234"/>
      <c r="K443" s="234"/>
      <c r="L443" s="234"/>
      <c r="M443" s="234"/>
      <c r="N443" s="234"/>
      <c r="O443" s="234"/>
      <c r="P443" s="234"/>
      <c r="Q443" s="234"/>
      <c r="R443" s="234"/>
      <c r="S443" s="234"/>
      <c r="T443" s="234"/>
      <c r="U443" s="234"/>
      <c r="V443" s="234"/>
      <c r="W443" s="234"/>
      <c r="X443" s="234"/>
      <c r="Y443" s="234"/>
      <c r="Z443" s="234"/>
    </row>
    <row r="444" ht="13.5" customHeight="1">
      <c r="A444" s="234"/>
      <c r="B444" s="234"/>
      <c r="C444" s="234"/>
      <c r="D444" s="234"/>
      <c r="E444" s="234"/>
      <c r="F444" s="234"/>
      <c r="G444" s="234"/>
      <c r="H444" s="234"/>
      <c r="I444" s="234"/>
      <c r="J444" s="234"/>
      <c r="K444" s="234"/>
      <c r="L444" s="234"/>
      <c r="M444" s="234"/>
      <c r="N444" s="234"/>
      <c r="O444" s="234"/>
      <c r="P444" s="234"/>
      <c r="Q444" s="234"/>
      <c r="R444" s="234"/>
      <c r="S444" s="234"/>
      <c r="T444" s="234"/>
      <c r="U444" s="234"/>
      <c r="V444" s="234"/>
      <c r="W444" s="234"/>
      <c r="X444" s="234"/>
      <c r="Y444" s="234"/>
      <c r="Z444" s="234"/>
    </row>
    <row r="445" ht="13.5" customHeight="1">
      <c r="A445" s="234"/>
      <c r="B445" s="234"/>
      <c r="C445" s="234"/>
      <c r="D445" s="234"/>
      <c r="E445" s="234"/>
      <c r="F445" s="234"/>
      <c r="G445" s="234"/>
      <c r="H445" s="234"/>
      <c r="I445" s="234"/>
      <c r="J445" s="234"/>
      <c r="K445" s="234"/>
      <c r="L445" s="234"/>
      <c r="M445" s="234"/>
      <c r="N445" s="234"/>
      <c r="O445" s="234"/>
      <c r="P445" s="234"/>
      <c r="Q445" s="234"/>
      <c r="R445" s="234"/>
      <c r="S445" s="234"/>
      <c r="T445" s="234"/>
      <c r="U445" s="234"/>
      <c r="V445" s="234"/>
      <c r="W445" s="234"/>
      <c r="X445" s="234"/>
      <c r="Y445" s="234"/>
      <c r="Z445" s="234"/>
    </row>
    <row r="446" ht="13.5" customHeight="1">
      <c r="A446" s="234"/>
      <c r="B446" s="234"/>
      <c r="C446" s="234"/>
      <c r="D446" s="234"/>
      <c r="E446" s="234"/>
      <c r="F446" s="234"/>
      <c r="G446" s="234"/>
      <c r="H446" s="234"/>
      <c r="I446" s="234"/>
      <c r="J446" s="234"/>
      <c r="K446" s="234"/>
      <c r="L446" s="234"/>
      <c r="M446" s="234"/>
      <c r="N446" s="234"/>
      <c r="O446" s="234"/>
      <c r="P446" s="234"/>
      <c r="Q446" s="234"/>
      <c r="R446" s="234"/>
      <c r="S446" s="234"/>
      <c r="T446" s="234"/>
      <c r="U446" s="234"/>
      <c r="V446" s="234"/>
      <c r="W446" s="234"/>
      <c r="X446" s="234"/>
      <c r="Y446" s="234"/>
      <c r="Z446" s="234"/>
    </row>
    <row r="447" ht="13.5" customHeight="1">
      <c r="A447" s="234"/>
      <c r="B447" s="234"/>
      <c r="C447" s="234"/>
      <c r="D447" s="234"/>
      <c r="E447" s="234"/>
      <c r="F447" s="234"/>
      <c r="G447" s="234"/>
      <c r="H447" s="234"/>
      <c r="I447" s="234"/>
      <c r="J447" s="234"/>
      <c r="K447" s="234"/>
      <c r="L447" s="234"/>
      <c r="M447" s="234"/>
      <c r="N447" s="234"/>
      <c r="O447" s="234"/>
      <c r="P447" s="234"/>
      <c r="Q447" s="234"/>
      <c r="R447" s="234"/>
      <c r="S447" s="234"/>
      <c r="T447" s="234"/>
      <c r="U447" s="234"/>
      <c r="V447" s="234"/>
      <c r="W447" s="234"/>
      <c r="X447" s="234"/>
      <c r="Y447" s="234"/>
      <c r="Z447" s="234"/>
    </row>
    <row r="448" ht="13.5" customHeight="1">
      <c r="A448" s="234"/>
      <c r="B448" s="234"/>
      <c r="C448" s="234"/>
      <c r="D448" s="234"/>
      <c r="E448" s="234"/>
      <c r="F448" s="234"/>
      <c r="G448" s="234"/>
      <c r="H448" s="234"/>
      <c r="I448" s="234"/>
      <c r="J448" s="234"/>
      <c r="K448" s="234"/>
      <c r="L448" s="234"/>
      <c r="M448" s="234"/>
      <c r="N448" s="234"/>
      <c r="O448" s="234"/>
      <c r="P448" s="234"/>
      <c r="Q448" s="234"/>
      <c r="R448" s="234"/>
      <c r="S448" s="234"/>
      <c r="T448" s="234"/>
      <c r="U448" s="234"/>
      <c r="V448" s="234"/>
      <c r="W448" s="234"/>
      <c r="X448" s="234"/>
      <c r="Y448" s="234"/>
      <c r="Z448" s="234"/>
    </row>
    <row r="449" ht="13.5" customHeight="1">
      <c r="A449" s="234"/>
      <c r="B449" s="234"/>
      <c r="C449" s="234"/>
      <c r="D449" s="234"/>
      <c r="E449" s="234"/>
      <c r="F449" s="234"/>
      <c r="G449" s="234"/>
      <c r="H449" s="234"/>
      <c r="I449" s="234"/>
      <c r="J449" s="234"/>
      <c r="K449" s="234"/>
      <c r="L449" s="234"/>
      <c r="M449" s="234"/>
      <c r="N449" s="234"/>
      <c r="O449" s="234"/>
      <c r="P449" s="234"/>
      <c r="Q449" s="234"/>
      <c r="R449" s="234"/>
      <c r="S449" s="234"/>
      <c r="T449" s="234"/>
      <c r="U449" s="234"/>
      <c r="V449" s="234"/>
      <c r="W449" s="234"/>
      <c r="X449" s="234"/>
      <c r="Y449" s="234"/>
      <c r="Z449" s="234"/>
    </row>
    <row r="450" ht="13.5" customHeight="1">
      <c r="A450" s="234"/>
      <c r="B450" s="234"/>
      <c r="C450" s="234"/>
      <c r="D450" s="234"/>
      <c r="E450" s="234"/>
      <c r="F450" s="234"/>
      <c r="G450" s="234"/>
      <c r="H450" s="234"/>
      <c r="I450" s="234"/>
      <c r="J450" s="234"/>
      <c r="K450" s="234"/>
      <c r="L450" s="234"/>
      <c r="M450" s="234"/>
      <c r="N450" s="234"/>
      <c r="O450" s="234"/>
      <c r="P450" s="234"/>
      <c r="Q450" s="234"/>
      <c r="R450" s="234"/>
      <c r="S450" s="234"/>
      <c r="T450" s="234"/>
      <c r="U450" s="234"/>
      <c r="V450" s="234"/>
      <c r="W450" s="234"/>
      <c r="X450" s="234"/>
      <c r="Y450" s="234"/>
      <c r="Z450" s="234"/>
    </row>
    <row r="451" ht="13.5" customHeight="1">
      <c r="A451" s="234"/>
      <c r="B451" s="234"/>
      <c r="C451" s="234"/>
      <c r="D451" s="234"/>
      <c r="E451" s="234"/>
      <c r="F451" s="234"/>
      <c r="G451" s="234"/>
      <c r="H451" s="234"/>
      <c r="I451" s="234"/>
      <c r="J451" s="234"/>
      <c r="K451" s="234"/>
      <c r="L451" s="234"/>
      <c r="M451" s="234"/>
      <c r="N451" s="234"/>
      <c r="O451" s="234"/>
      <c r="P451" s="234"/>
      <c r="Q451" s="234"/>
      <c r="R451" s="234"/>
      <c r="S451" s="234"/>
      <c r="T451" s="234"/>
      <c r="U451" s="234"/>
      <c r="V451" s="234"/>
      <c r="W451" s="234"/>
      <c r="X451" s="234"/>
      <c r="Y451" s="234"/>
      <c r="Z451" s="234"/>
    </row>
    <row r="452" ht="13.5" customHeight="1">
      <c r="A452" s="234"/>
      <c r="B452" s="234"/>
      <c r="C452" s="234"/>
      <c r="D452" s="234"/>
      <c r="E452" s="234"/>
      <c r="F452" s="234"/>
      <c r="G452" s="234"/>
      <c r="H452" s="234"/>
      <c r="I452" s="234"/>
      <c r="J452" s="234"/>
      <c r="K452" s="234"/>
      <c r="L452" s="234"/>
      <c r="M452" s="234"/>
      <c r="N452" s="234"/>
      <c r="O452" s="234"/>
      <c r="P452" s="234"/>
      <c r="Q452" s="234"/>
      <c r="R452" s="234"/>
      <c r="S452" s="234"/>
      <c r="T452" s="234"/>
      <c r="U452" s="234"/>
      <c r="V452" s="234"/>
      <c r="W452" s="234"/>
      <c r="X452" s="234"/>
      <c r="Y452" s="234"/>
      <c r="Z452" s="234"/>
    </row>
    <row r="453" ht="13.5" customHeight="1">
      <c r="A453" s="234"/>
      <c r="B453" s="234"/>
      <c r="C453" s="234"/>
      <c r="D453" s="234"/>
      <c r="E453" s="234"/>
      <c r="F453" s="234"/>
      <c r="G453" s="234"/>
      <c r="H453" s="234"/>
      <c r="I453" s="234"/>
      <c r="J453" s="234"/>
      <c r="K453" s="234"/>
      <c r="L453" s="234"/>
      <c r="M453" s="234"/>
      <c r="N453" s="234"/>
      <c r="O453" s="234"/>
      <c r="P453" s="234"/>
      <c r="Q453" s="234"/>
      <c r="R453" s="234"/>
      <c r="S453" s="234"/>
      <c r="T453" s="234"/>
      <c r="U453" s="234"/>
      <c r="V453" s="234"/>
      <c r="W453" s="234"/>
      <c r="X453" s="234"/>
      <c r="Y453" s="234"/>
      <c r="Z453" s="234"/>
    </row>
    <row r="454" ht="13.5" customHeight="1">
      <c r="A454" s="234"/>
      <c r="B454" s="234"/>
      <c r="C454" s="234"/>
      <c r="D454" s="234"/>
      <c r="E454" s="234"/>
      <c r="F454" s="234"/>
      <c r="G454" s="234"/>
      <c r="H454" s="234"/>
      <c r="I454" s="234"/>
      <c r="J454" s="234"/>
      <c r="K454" s="234"/>
      <c r="L454" s="234"/>
      <c r="M454" s="234"/>
      <c r="N454" s="234"/>
      <c r="O454" s="234"/>
      <c r="P454" s="234"/>
      <c r="Q454" s="234"/>
      <c r="R454" s="234"/>
      <c r="S454" s="234"/>
      <c r="T454" s="234"/>
      <c r="U454" s="234"/>
      <c r="V454" s="234"/>
      <c r="W454" s="234"/>
      <c r="X454" s="234"/>
      <c r="Y454" s="234"/>
      <c r="Z454" s="234"/>
    </row>
    <row r="455" ht="13.5" customHeight="1">
      <c r="A455" s="234"/>
      <c r="B455" s="234"/>
      <c r="C455" s="234"/>
      <c r="D455" s="234"/>
      <c r="E455" s="234"/>
      <c r="F455" s="234"/>
      <c r="G455" s="234"/>
      <c r="H455" s="234"/>
      <c r="I455" s="234"/>
      <c r="J455" s="234"/>
      <c r="K455" s="234"/>
      <c r="L455" s="234"/>
      <c r="M455" s="234"/>
      <c r="N455" s="234"/>
      <c r="O455" s="234"/>
      <c r="P455" s="234"/>
      <c r="Q455" s="234"/>
      <c r="R455" s="234"/>
      <c r="S455" s="234"/>
      <c r="T455" s="234"/>
      <c r="U455" s="234"/>
      <c r="V455" s="234"/>
      <c r="W455" s="234"/>
      <c r="X455" s="234"/>
      <c r="Y455" s="234"/>
      <c r="Z455" s="234"/>
    </row>
    <row r="456" ht="13.5" customHeight="1">
      <c r="A456" s="234"/>
      <c r="B456" s="234"/>
      <c r="C456" s="234"/>
      <c r="D456" s="234"/>
      <c r="E456" s="234"/>
      <c r="F456" s="234"/>
      <c r="G456" s="234"/>
      <c r="H456" s="234"/>
      <c r="I456" s="234"/>
      <c r="J456" s="234"/>
      <c r="K456" s="234"/>
      <c r="L456" s="234"/>
      <c r="M456" s="234"/>
      <c r="N456" s="234"/>
      <c r="O456" s="234"/>
      <c r="P456" s="234"/>
      <c r="Q456" s="234"/>
      <c r="R456" s="234"/>
      <c r="S456" s="234"/>
      <c r="T456" s="234"/>
      <c r="U456" s="234"/>
      <c r="V456" s="234"/>
      <c r="W456" s="234"/>
      <c r="X456" s="234"/>
      <c r="Y456" s="234"/>
      <c r="Z456" s="234"/>
    </row>
    <row r="457" ht="13.5" customHeight="1">
      <c r="A457" s="234"/>
      <c r="B457" s="234"/>
      <c r="C457" s="234"/>
      <c r="D457" s="234"/>
      <c r="E457" s="234"/>
      <c r="F457" s="234"/>
      <c r="G457" s="234"/>
      <c r="H457" s="234"/>
      <c r="I457" s="234"/>
      <c r="J457" s="234"/>
      <c r="K457" s="234"/>
      <c r="L457" s="234"/>
      <c r="M457" s="234"/>
      <c r="N457" s="234"/>
      <c r="O457" s="234"/>
      <c r="P457" s="234"/>
      <c r="Q457" s="234"/>
      <c r="R457" s="234"/>
      <c r="S457" s="234"/>
      <c r="T457" s="234"/>
      <c r="U457" s="234"/>
      <c r="V457" s="234"/>
      <c r="W457" s="234"/>
      <c r="X457" s="234"/>
      <c r="Y457" s="234"/>
      <c r="Z457" s="234"/>
    </row>
    <row r="458" ht="13.5" customHeight="1">
      <c r="A458" s="234"/>
      <c r="B458" s="234"/>
      <c r="C458" s="234"/>
      <c r="D458" s="234"/>
      <c r="E458" s="234"/>
      <c r="F458" s="234"/>
      <c r="G458" s="234"/>
      <c r="H458" s="234"/>
      <c r="I458" s="234"/>
      <c r="J458" s="234"/>
      <c r="K458" s="234"/>
      <c r="L458" s="234"/>
      <c r="M458" s="234"/>
      <c r="N458" s="234"/>
      <c r="O458" s="234"/>
      <c r="P458" s="234"/>
      <c r="Q458" s="234"/>
      <c r="R458" s="234"/>
      <c r="S458" s="234"/>
      <c r="T458" s="234"/>
      <c r="U458" s="234"/>
      <c r="V458" s="234"/>
      <c r="W458" s="234"/>
      <c r="X458" s="234"/>
      <c r="Y458" s="234"/>
      <c r="Z458" s="234"/>
    </row>
    <row r="459" ht="13.5" customHeight="1">
      <c r="A459" s="234"/>
      <c r="B459" s="234"/>
      <c r="C459" s="234"/>
      <c r="D459" s="234"/>
      <c r="E459" s="234"/>
      <c r="F459" s="234"/>
      <c r="G459" s="234"/>
      <c r="H459" s="234"/>
      <c r="I459" s="234"/>
      <c r="J459" s="234"/>
      <c r="K459" s="234"/>
      <c r="L459" s="234"/>
      <c r="M459" s="234"/>
      <c r="N459" s="234"/>
      <c r="O459" s="234"/>
      <c r="P459" s="234"/>
      <c r="Q459" s="234"/>
      <c r="R459" s="234"/>
      <c r="S459" s="234"/>
      <c r="T459" s="234"/>
      <c r="U459" s="234"/>
      <c r="V459" s="234"/>
      <c r="W459" s="234"/>
      <c r="X459" s="234"/>
      <c r="Y459" s="234"/>
      <c r="Z459" s="234"/>
    </row>
    <row r="460" ht="13.5" customHeight="1">
      <c r="A460" s="234"/>
      <c r="B460" s="234"/>
      <c r="C460" s="234"/>
      <c r="D460" s="234"/>
      <c r="E460" s="234"/>
      <c r="F460" s="234"/>
      <c r="G460" s="234"/>
      <c r="H460" s="234"/>
      <c r="I460" s="234"/>
      <c r="J460" s="234"/>
      <c r="K460" s="234"/>
      <c r="L460" s="234"/>
      <c r="M460" s="234"/>
      <c r="N460" s="234"/>
      <c r="O460" s="234"/>
      <c r="P460" s="234"/>
      <c r="Q460" s="234"/>
      <c r="R460" s="234"/>
      <c r="S460" s="234"/>
      <c r="T460" s="234"/>
      <c r="U460" s="234"/>
      <c r="V460" s="234"/>
      <c r="W460" s="234"/>
      <c r="X460" s="234"/>
      <c r="Y460" s="234"/>
      <c r="Z460" s="234"/>
    </row>
    <row r="461" ht="13.5" customHeight="1">
      <c r="A461" s="234"/>
      <c r="B461" s="234"/>
      <c r="C461" s="234"/>
      <c r="D461" s="234"/>
      <c r="E461" s="234"/>
      <c r="F461" s="234"/>
      <c r="G461" s="234"/>
      <c r="H461" s="234"/>
      <c r="I461" s="234"/>
      <c r="J461" s="234"/>
      <c r="K461" s="234"/>
      <c r="L461" s="234"/>
      <c r="M461" s="234"/>
      <c r="N461" s="234"/>
      <c r="O461" s="234"/>
      <c r="P461" s="234"/>
      <c r="Q461" s="234"/>
      <c r="R461" s="234"/>
      <c r="S461" s="234"/>
      <c r="T461" s="234"/>
      <c r="U461" s="234"/>
      <c r="V461" s="234"/>
      <c r="W461" s="234"/>
      <c r="X461" s="234"/>
      <c r="Y461" s="234"/>
      <c r="Z461" s="234"/>
    </row>
    <row r="462" ht="13.5" customHeight="1">
      <c r="A462" s="234"/>
      <c r="B462" s="234"/>
      <c r="C462" s="234"/>
      <c r="D462" s="234"/>
      <c r="E462" s="234"/>
      <c r="F462" s="234"/>
      <c r="G462" s="234"/>
      <c r="H462" s="234"/>
      <c r="I462" s="234"/>
      <c r="J462" s="234"/>
      <c r="K462" s="234"/>
      <c r="L462" s="234"/>
      <c r="M462" s="234"/>
      <c r="N462" s="234"/>
      <c r="O462" s="234"/>
      <c r="P462" s="234"/>
      <c r="Q462" s="234"/>
      <c r="R462" s="234"/>
      <c r="S462" s="234"/>
      <c r="T462" s="234"/>
      <c r="U462" s="234"/>
      <c r="V462" s="234"/>
      <c r="W462" s="234"/>
      <c r="X462" s="234"/>
      <c r="Y462" s="234"/>
      <c r="Z462" s="234"/>
    </row>
    <row r="463" ht="13.5" customHeight="1">
      <c r="A463" s="234"/>
      <c r="B463" s="234"/>
      <c r="C463" s="234"/>
      <c r="D463" s="234"/>
      <c r="E463" s="234"/>
      <c r="F463" s="234"/>
      <c r="G463" s="234"/>
      <c r="H463" s="234"/>
      <c r="I463" s="234"/>
      <c r="J463" s="234"/>
      <c r="K463" s="234"/>
      <c r="L463" s="234"/>
      <c r="M463" s="234"/>
      <c r="N463" s="234"/>
      <c r="O463" s="234"/>
      <c r="P463" s="234"/>
      <c r="Q463" s="234"/>
      <c r="R463" s="234"/>
      <c r="S463" s="234"/>
      <c r="T463" s="234"/>
      <c r="U463" s="234"/>
      <c r="V463" s="234"/>
      <c r="W463" s="234"/>
      <c r="X463" s="234"/>
      <c r="Y463" s="234"/>
      <c r="Z463" s="234"/>
    </row>
    <row r="464" ht="13.5" customHeight="1">
      <c r="A464" s="234"/>
      <c r="B464" s="234"/>
      <c r="C464" s="234"/>
      <c r="D464" s="234"/>
      <c r="E464" s="234"/>
      <c r="F464" s="234"/>
      <c r="G464" s="234"/>
      <c r="H464" s="234"/>
      <c r="I464" s="234"/>
      <c r="J464" s="234"/>
      <c r="K464" s="234"/>
      <c r="L464" s="234"/>
      <c r="M464" s="234"/>
      <c r="N464" s="234"/>
      <c r="O464" s="234"/>
      <c r="P464" s="234"/>
      <c r="Q464" s="234"/>
      <c r="R464" s="234"/>
      <c r="S464" s="234"/>
      <c r="T464" s="234"/>
      <c r="U464" s="234"/>
      <c r="V464" s="234"/>
      <c r="W464" s="234"/>
      <c r="X464" s="234"/>
      <c r="Y464" s="234"/>
      <c r="Z464" s="234"/>
    </row>
    <row r="465" ht="13.5" customHeight="1">
      <c r="A465" s="234"/>
      <c r="B465" s="234"/>
      <c r="C465" s="234"/>
      <c r="D465" s="234"/>
      <c r="E465" s="234"/>
      <c r="F465" s="234"/>
      <c r="G465" s="234"/>
      <c r="H465" s="234"/>
      <c r="I465" s="234"/>
      <c r="J465" s="234"/>
      <c r="K465" s="234"/>
      <c r="L465" s="234"/>
      <c r="M465" s="234"/>
      <c r="N465" s="234"/>
      <c r="O465" s="234"/>
      <c r="P465" s="234"/>
      <c r="Q465" s="234"/>
      <c r="R465" s="234"/>
      <c r="S465" s="234"/>
      <c r="T465" s="234"/>
      <c r="U465" s="234"/>
      <c r="V465" s="234"/>
      <c r="W465" s="234"/>
      <c r="X465" s="234"/>
      <c r="Y465" s="234"/>
      <c r="Z465" s="234"/>
    </row>
    <row r="466" ht="13.5" customHeight="1">
      <c r="A466" s="234"/>
      <c r="B466" s="234"/>
      <c r="C466" s="234"/>
      <c r="D466" s="234"/>
      <c r="E466" s="234"/>
      <c r="F466" s="234"/>
      <c r="G466" s="234"/>
      <c r="H466" s="234"/>
      <c r="I466" s="234"/>
      <c r="J466" s="234"/>
      <c r="K466" s="234"/>
      <c r="L466" s="234"/>
      <c r="M466" s="234"/>
      <c r="N466" s="234"/>
      <c r="O466" s="234"/>
      <c r="P466" s="234"/>
      <c r="Q466" s="234"/>
      <c r="R466" s="234"/>
      <c r="S466" s="234"/>
      <c r="T466" s="234"/>
      <c r="U466" s="234"/>
      <c r="V466" s="234"/>
      <c r="W466" s="234"/>
      <c r="X466" s="234"/>
      <c r="Y466" s="234"/>
      <c r="Z466" s="234"/>
    </row>
    <row r="467" ht="13.5" customHeight="1">
      <c r="A467" s="234"/>
      <c r="B467" s="234"/>
      <c r="C467" s="234"/>
      <c r="D467" s="234"/>
      <c r="E467" s="234"/>
      <c r="F467" s="234"/>
      <c r="G467" s="234"/>
      <c r="H467" s="234"/>
      <c r="I467" s="234"/>
      <c r="J467" s="234"/>
      <c r="K467" s="234"/>
      <c r="L467" s="234"/>
      <c r="M467" s="234"/>
      <c r="N467" s="234"/>
      <c r="O467" s="234"/>
      <c r="P467" s="234"/>
      <c r="Q467" s="234"/>
      <c r="R467" s="234"/>
      <c r="S467" s="234"/>
      <c r="T467" s="234"/>
      <c r="U467" s="234"/>
      <c r="V467" s="234"/>
      <c r="W467" s="234"/>
      <c r="X467" s="234"/>
      <c r="Y467" s="234"/>
      <c r="Z467" s="234"/>
    </row>
    <row r="468" ht="13.5" customHeight="1">
      <c r="A468" s="234"/>
      <c r="B468" s="234"/>
      <c r="C468" s="234"/>
      <c r="D468" s="234"/>
      <c r="E468" s="234"/>
      <c r="F468" s="234"/>
      <c r="G468" s="234"/>
      <c r="H468" s="234"/>
      <c r="I468" s="234"/>
      <c r="J468" s="234"/>
      <c r="K468" s="234"/>
      <c r="L468" s="234"/>
      <c r="M468" s="234"/>
      <c r="N468" s="234"/>
      <c r="O468" s="234"/>
      <c r="P468" s="234"/>
      <c r="Q468" s="234"/>
      <c r="R468" s="234"/>
      <c r="S468" s="234"/>
      <c r="T468" s="234"/>
      <c r="U468" s="234"/>
      <c r="V468" s="234"/>
      <c r="W468" s="234"/>
      <c r="X468" s="234"/>
      <c r="Y468" s="234"/>
      <c r="Z468" s="234"/>
    </row>
    <row r="469" ht="13.5" customHeight="1">
      <c r="A469" s="234"/>
      <c r="B469" s="234"/>
      <c r="C469" s="234"/>
      <c r="D469" s="234"/>
      <c r="E469" s="234"/>
      <c r="F469" s="234"/>
      <c r="G469" s="234"/>
      <c r="H469" s="234"/>
      <c r="I469" s="234"/>
      <c r="J469" s="234"/>
      <c r="K469" s="234"/>
      <c r="L469" s="234"/>
      <c r="M469" s="234"/>
      <c r="N469" s="234"/>
      <c r="O469" s="234"/>
      <c r="P469" s="234"/>
      <c r="Q469" s="234"/>
      <c r="R469" s="234"/>
      <c r="S469" s="234"/>
      <c r="T469" s="234"/>
      <c r="U469" s="234"/>
      <c r="V469" s="234"/>
      <c r="W469" s="234"/>
      <c r="X469" s="234"/>
      <c r="Y469" s="234"/>
      <c r="Z469" s="234"/>
    </row>
    <row r="470" ht="13.5" customHeight="1">
      <c r="A470" s="234"/>
      <c r="B470" s="234"/>
      <c r="C470" s="234"/>
      <c r="D470" s="234"/>
      <c r="E470" s="234"/>
      <c r="F470" s="234"/>
      <c r="G470" s="234"/>
      <c r="H470" s="234"/>
      <c r="I470" s="234"/>
      <c r="J470" s="234"/>
      <c r="K470" s="234"/>
      <c r="L470" s="234"/>
      <c r="M470" s="234"/>
      <c r="N470" s="234"/>
      <c r="O470" s="234"/>
      <c r="P470" s="234"/>
      <c r="Q470" s="234"/>
      <c r="R470" s="234"/>
      <c r="S470" s="234"/>
      <c r="T470" s="234"/>
      <c r="U470" s="234"/>
      <c r="V470" s="234"/>
      <c r="W470" s="234"/>
      <c r="X470" s="234"/>
      <c r="Y470" s="234"/>
      <c r="Z470" s="234"/>
    </row>
    <row r="471" ht="13.5" customHeight="1">
      <c r="A471" s="234"/>
      <c r="B471" s="234"/>
      <c r="C471" s="234"/>
      <c r="D471" s="234"/>
      <c r="E471" s="234"/>
      <c r="F471" s="234"/>
      <c r="G471" s="234"/>
      <c r="H471" s="234"/>
      <c r="I471" s="234"/>
      <c r="J471" s="234"/>
      <c r="K471" s="234"/>
      <c r="L471" s="234"/>
      <c r="M471" s="234"/>
      <c r="N471" s="234"/>
      <c r="O471" s="234"/>
      <c r="P471" s="234"/>
      <c r="Q471" s="234"/>
      <c r="R471" s="234"/>
      <c r="S471" s="234"/>
      <c r="T471" s="234"/>
      <c r="U471" s="234"/>
      <c r="V471" s="234"/>
      <c r="W471" s="234"/>
      <c r="X471" s="234"/>
      <c r="Y471" s="234"/>
      <c r="Z471" s="234"/>
    </row>
    <row r="472" ht="13.5" customHeight="1">
      <c r="A472" s="234"/>
      <c r="B472" s="234"/>
      <c r="C472" s="234"/>
      <c r="D472" s="234"/>
      <c r="E472" s="234"/>
      <c r="F472" s="234"/>
      <c r="G472" s="234"/>
      <c r="H472" s="234"/>
      <c r="I472" s="234"/>
      <c r="J472" s="234"/>
      <c r="K472" s="234"/>
      <c r="L472" s="234"/>
      <c r="M472" s="234"/>
      <c r="N472" s="234"/>
      <c r="O472" s="234"/>
      <c r="P472" s="234"/>
      <c r="Q472" s="234"/>
      <c r="R472" s="234"/>
      <c r="S472" s="234"/>
      <c r="T472" s="234"/>
      <c r="U472" s="234"/>
      <c r="V472" s="234"/>
      <c r="W472" s="234"/>
      <c r="X472" s="234"/>
      <c r="Y472" s="234"/>
      <c r="Z472" s="234"/>
    </row>
    <row r="473" ht="13.5" customHeight="1">
      <c r="A473" s="234"/>
      <c r="B473" s="234"/>
      <c r="C473" s="234"/>
      <c r="D473" s="234"/>
      <c r="E473" s="234"/>
      <c r="F473" s="234"/>
      <c r="G473" s="234"/>
      <c r="H473" s="234"/>
      <c r="I473" s="234"/>
      <c r="J473" s="234"/>
      <c r="K473" s="234"/>
      <c r="L473" s="234"/>
      <c r="M473" s="234"/>
      <c r="N473" s="234"/>
      <c r="O473" s="234"/>
      <c r="P473" s="234"/>
      <c r="Q473" s="234"/>
      <c r="R473" s="234"/>
      <c r="S473" s="234"/>
      <c r="T473" s="234"/>
      <c r="U473" s="234"/>
      <c r="V473" s="234"/>
      <c r="W473" s="234"/>
      <c r="X473" s="234"/>
      <c r="Y473" s="234"/>
      <c r="Z473" s="234"/>
    </row>
    <row r="474" ht="13.5" customHeight="1">
      <c r="A474" s="234"/>
      <c r="B474" s="234"/>
      <c r="C474" s="234"/>
      <c r="D474" s="234"/>
      <c r="E474" s="234"/>
      <c r="F474" s="234"/>
      <c r="G474" s="234"/>
      <c r="H474" s="234"/>
      <c r="I474" s="234"/>
      <c r="J474" s="234"/>
      <c r="K474" s="234"/>
      <c r="L474" s="234"/>
      <c r="M474" s="234"/>
      <c r="N474" s="234"/>
      <c r="O474" s="234"/>
      <c r="P474" s="234"/>
      <c r="Q474" s="234"/>
      <c r="R474" s="234"/>
      <c r="S474" s="234"/>
      <c r="T474" s="234"/>
      <c r="U474" s="234"/>
      <c r="V474" s="234"/>
      <c r="W474" s="234"/>
      <c r="X474" s="234"/>
      <c r="Y474" s="234"/>
      <c r="Z474" s="234"/>
    </row>
    <row r="475" ht="13.5" customHeight="1">
      <c r="A475" s="234"/>
      <c r="B475" s="234"/>
      <c r="C475" s="234"/>
      <c r="D475" s="234"/>
      <c r="E475" s="234"/>
      <c r="F475" s="234"/>
      <c r="G475" s="234"/>
      <c r="H475" s="234"/>
      <c r="I475" s="234"/>
      <c r="J475" s="234"/>
      <c r="K475" s="234"/>
      <c r="L475" s="234"/>
      <c r="M475" s="234"/>
      <c r="N475" s="234"/>
      <c r="O475" s="234"/>
      <c r="P475" s="234"/>
      <c r="Q475" s="234"/>
      <c r="R475" s="234"/>
      <c r="S475" s="234"/>
      <c r="T475" s="234"/>
      <c r="U475" s="234"/>
      <c r="V475" s="234"/>
      <c r="W475" s="234"/>
      <c r="X475" s="234"/>
      <c r="Y475" s="234"/>
      <c r="Z475" s="234"/>
    </row>
    <row r="476" ht="13.5" customHeight="1">
      <c r="A476" s="234"/>
      <c r="B476" s="234"/>
      <c r="C476" s="234"/>
      <c r="D476" s="234"/>
      <c r="E476" s="234"/>
      <c r="F476" s="234"/>
      <c r="G476" s="234"/>
      <c r="H476" s="234"/>
      <c r="I476" s="234"/>
      <c r="J476" s="234"/>
      <c r="K476" s="234"/>
      <c r="L476" s="234"/>
      <c r="M476" s="234"/>
      <c r="N476" s="234"/>
      <c r="O476" s="234"/>
      <c r="P476" s="234"/>
      <c r="Q476" s="234"/>
      <c r="R476" s="234"/>
      <c r="S476" s="234"/>
      <c r="T476" s="234"/>
      <c r="U476" s="234"/>
      <c r="V476" s="234"/>
      <c r="W476" s="234"/>
      <c r="X476" s="234"/>
      <c r="Y476" s="234"/>
      <c r="Z476" s="234"/>
    </row>
    <row r="477" ht="13.5" customHeight="1">
      <c r="A477" s="234"/>
      <c r="B477" s="234"/>
      <c r="C477" s="234"/>
      <c r="D477" s="234"/>
      <c r="E477" s="234"/>
      <c r="F477" s="234"/>
      <c r="G477" s="234"/>
      <c r="H477" s="234"/>
      <c r="I477" s="234"/>
      <c r="J477" s="234"/>
      <c r="K477" s="234"/>
      <c r="L477" s="234"/>
      <c r="M477" s="234"/>
      <c r="N477" s="234"/>
      <c r="O477" s="234"/>
      <c r="P477" s="234"/>
      <c r="Q477" s="234"/>
      <c r="R477" s="234"/>
      <c r="S477" s="234"/>
      <c r="T477" s="234"/>
      <c r="U477" s="234"/>
      <c r="V477" s="234"/>
      <c r="W477" s="234"/>
      <c r="X477" s="234"/>
      <c r="Y477" s="234"/>
      <c r="Z477" s="234"/>
    </row>
    <row r="478" ht="13.5" customHeight="1">
      <c r="A478" s="234"/>
      <c r="B478" s="234"/>
      <c r="C478" s="234"/>
      <c r="D478" s="234"/>
      <c r="E478" s="234"/>
      <c r="F478" s="234"/>
      <c r="G478" s="234"/>
      <c r="H478" s="234"/>
      <c r="I478" s="234"/>
      <c r="J478" s="234"/>
      <c r="K478" s="234"/>
      <c r="L478" s="234"/>
      <c r="M478" s="234"/>
      <c r="N478" s="234"/>
      <c r="O478" s="234"/>
      <c r="P478" s="234"/>
      <c r="Q478" s="234"/>
      <c r="R478" s="234"/>
      <c r="S478" s="234"/>
      <c r="T478" s="234"/>
      <c r="U478" s="234"/>
      <c r="V478" s="234"/>
      <c r="W478" s="234"/>
      <c r="X478" s="234"/>
      <c r="Y478" s="234"/>
      <c r="Z478" s="234"/>
    </row>
    <row r="479" ht="13.5" customHeight="1">
      <c r="A479" s="234"/>
      <c r="B479" s="234"/>
      <c r="C479" s="234"/>
      <c r="D479" s="234"/>
      <c r="E479" s="234"/>
      <c r="F479" s="234"/>
      <c r="G479" s="234"/>
      <c r="H479" s="234"/>
      <c r="I479" s="234"/>
      <c r="J479" s="234"/>
      <c r="K479" s="234"/>
      <c r="L479" s="234"/>
      <c r="M479" s="234"/>
      <c r="N479" s="234"/>
      <c r="O479" s="234"/>
      <c r="P479" s="234"/>
      <c r="Q479" s="234"/>
      <c r="R479" s="234"/>
      <c r="S479" s="234"/>
      <c r="T479" s="234"/>
      <c r="U479" s="234"/>
      <c r="V479" s="234"/>
      <c r="W479" s="234"/>
      <c r="X479" s="234"/>
      <c r="Y479" s="234"/>
      <c r="Z479" s="234"/>
    </row>
    <row r="480" ht="13.5" customHeight="1">
      <c r="A480" s="234"/>
      <c r="B480" s="234"/>
      <c r="C480" s="234"/>
      <c r="D480" s="234"/>
      <c r="E480" s="234"/>
      <c r="F480" s="234"/>
      <c r="G480" s="234"/>
      <c r="H480" s="234"/>
      <c r="I480" s="234"/>
      <c r="J480" s="234"/>
      <c r="K480" s="234"/>
      <c r="L480" s="234"/>
      <c r="M480" s="234"/>
      <c r="N480" s="234"/>
      <c r="O480" s="234"/>
      <c r="P480" s="234"/>
      <c r="Q480" s="234"/>
      <c r="R480" s="234"/>
      <c r="S480" s="234"/>
      <c r="T480" s="234"/>
      <c r="U480" s="234"/>
      <c r="V480" s="234"/>
      <c r="W480" s="234"/>
      <c r="X480" s="234"/>
      <c r="Y480" s="234"/>
      <c r="Z480" s="234"/>
    </row>
    <row r="481" ht="13.5" customHeight="1">
      <c r="A481" s="234"/>
      <c r="B481" s="234"/>
      <c r="C481" s="234"/>
      <c r="D481" s="234"/>
      <c r="E481" s="234"/>
      <c r="F481" s="234"/>
      <c r="G481" s="234"/>
      <c r="H481" s="234"/>
      <c r="I481" s="234"/>
      <c r="J481" s="234"/>
      <c r="K481" s="234"/>
      <c r="L481" s="234"/>
      <c r="M481" s="234"/>
      <c r="N481" s="234"/>
      <c r="O481" s="234"/>
      <c r="P481" s="234"/>
      <c r="Q481" s="234"/>
      <c r="R481" s="234"/>
      <c r="S481" s="234"/>
      <c r="T481" s="234"/>
      <c r="U481" s="234"/>
      <c r="V481" s="234"/>
      <c r="W481" s="234"/>
      <c r="X481" s="234"/>
      <c r="Y481" s="234"/>
      <c r="Z481" s="234"/>
    </row>
    <row r="482" ht="13.5" customHeight="1">
      <c r="A482" s="234"/>
      <c r="B482" s="234"/>
      <c r="C482" s="234"/>
      <c r="D482" s="234"/>
      <c r="E482" s="234"/>
      <c r="F482" s="234"/>
      <c r="G482" s="234"/>
      <c r="H482" s="234"/>
      <c r="I482" s="234"/>
      <c r="J482" s="234"/>
      <c r="K482" s="234"/>
      <c r="L482" s="234"/>
      <c r="M482" s="234"/>
      <c r="N482" s="234"/>
      <c r="O482" s="234"/>
      <c r="P482" s="234"/>
      <c r="Q482" s="234"/>
      <c r="R482" s="234"/>
      <c r="S482" s="234"/>
      <c r="T482" s="234"/>
      <c r="U482" s="234"/>
      <c r="V482" s="234"/>
      <c r="W482" s="234"/>
      <c r="X482" s="234"/>
      <c r="Y482" s="234"/>
      <c r="Z482" s="234"/>
    </row>
    <row r="483" ht="13.5" customHeight="1">
      <c r="A483" s="234"/>
      <c r="B483" s="234"/>
      <c r="C483" s="234"/>
      <c r="D483" s="234"/>
      <c r="E483" s="234"/>
      <c r="F483" s="234"/>
      <c r="G483" s="234"/>
      <c r="H483" s="234"/>
      <c r="I483" s="234"/>
      <c r="J483" s="234"/>
      <c r="K483" s="234"/>
      <c r="L483" s="234"/>
      <c r="M483" s="234"/>
      <c r="N483" s="234"/>
      <c r="O483" s="234"/>
      <c r="P483" s="234"/>
      <c r="Q483" s="234"/>
      <c r="R483" s="234"/>
      <c r="S483" s="234"/>
      <c r="T483" s="234"/>
      <c r="U483" s="234"/>
      <c r="V483" s="234"/>
      <c r="W483" s="234"/>
      <c r="X483" s="234"/>
      <c r="Y483" s="234"/>
      <c r="Z483" s="234"/>
    </row>
    <row r="484" ht="13.5" customHeight="1">
      <c r="A484" s="234"/>
      <c r="B484" s="234"/>
      <c r="C484" s="234"/>
      <c r="D484" s="234"/>
      <c r="E484" s="234"/>
      <c r="F484" s="234"/>
      <c r="G484" s="234"/>
      <c r="H484" s="234"/>
      <c r="I484" s="234"/>
      <c r="J484" s="234"/>
      <c r="K484" s="234"/>
      <c r="L484" s="234"/>
      <c r="M484" s="234"/>
      <c r="N484" s="234"/>
      <c r="O484" s="234"/>
      <c r="P484" s="234"/>
      <c r="Q484" s="234"/>
      <c r="R484" s="234"/>
      <c r="S484" s="234"/>
      <c r="T484" s="234"/>
      <c r="U484" s="234"/>
      <c r="V484" s="234"/>
      <c r="W484" s="234"/>
      <c r="X484" s="234"/>
      <c r="Y484" s="234"/>
      <c r="Z484" s="234"/>
    </row>
    <row r="485" ht="13.5" customHeight="1">
      <c r="A485" s="234"/>
      <c r="B485" s="234"/>
      <c r="C485" s="234"/>
      <c r="D485" s="234"/>
      <c r="E485" s="234"/>
      <c r="F485" s="234"/>
      <c r="G485" s="234"/>
      <c r="H485" s="234"/>
      <c r="I485" s="234"/>
      <c r="J485" s="234"/>
      <c r="K485" s="234"/>
      <c r="L485" s="234"/>
      <c r="M485" s="234"/>
      <c r="N485" s="234"/>
      <c r="O485" s="234"/>
      <c r="P485" s="234"/>
      <c r="Q485" s="234"/>
      <c r="R485" s="234"/>
      <c r="S485" s="234"/>
      <c r="T485" s="234"/>
      <c r="U485" s="234"/>
      <c r="V485" s="234"/>
      <c r="W485" s="234"/>
      <c r="X485" s="234"/>
      <c r="Y485" s="234"/>
      <c r="Z485" s="234"/>
    </row>
    <row r="486" ht="13.5" customHeight="1">
      <c r="A486" s="234"/>
      <c r="B486" s="234"/>
      <c r="C486" s="234"/>
      <c r="D486" s="234"/>
      <c r="E486" s="234"/>
      <c r="F486" s="234"/>
      <c r="G486" s="234"/>
      <c r="H486" s="234"/>
      <c r="I486" s="234"/>
      <c r="J486" s="234"/>
      <c r="K486" s="234"/>
      <c r="L486" s="234"/>
      <c r="M486" s="234"/>
      <c r="N486" s="234"/>
      <c r="O486" s="234"/>
      <c r="P486" s="234"/>
      <c r="Q486" s="234"/>
      <c r="R486" s="234"/>
      <c r="S486" s="234"/>
      <c r="T486" s="234"/>
      <c r="U486" s="234"/>
      <c r="V486" s="234"/>
      <c r="W486" s="234"/>
      <c r="X486" s="234"/>
      <c r="Y486" s="234"/>
      <c r="Z486" s="234"/>
    </row>
    <row r="487" ht="13.5" customHeight="1">
      <c r="A487" s="234"/>
      <c r="B487" s="234"/>
      <c r="C487" s="234"/>
      <c r="D487" s="234"/>
      <c r="E487" s="234"/>
      <c r="F487" s="234"/>
      <c r="G487" s="234"/>
      <c r="H487" s="234"/>
      <c r="I487" s="234"/>
      <c r="J487" s="234"/>
      <c r="K487" s="234"/>
      <c r="L487" s="234"/>
      <c r="M487" s="234"/>
      <c r="N487" s="234"/>
      <c r="O487" s="234"/>
      <c r="P487" s="234"/>
      <c r="Q487" s="234"/>
      <c r="R487" s="234"/>
      <c r="S487" s="234"/>
      <c r="T487" s="234"/>
      <c r="U487" s="234"/>
      <c r="V487" s="234"/>
      <c r="W487" s="234"/>
      <c r="X487" s="234"/>
      <c r="Y487" s="234"/>
      <c r="Z487" s="234"/>
    </row>
    <row r="488" ht="13.5" customHeight="1">
      <c r="A488" s="234"/>
      <c r="B488" s="234"/>
      <c r="C488" s="234"/>
      <c r="D488" s="234"/>
      <c r="E488" s="234"/>
      <c r="F488" s="234"/>
      <c r="G488" s="234"/>
      <c r="H488" s="234"/>
      <c r="I488" s="234"/>
      <c r="J488" s="234"/>
      <c r="K488" s="234"/>
      <c r="L488" s="234"/>
      <c r="M488" s="234"/>
      <c r="N488" s="234"/>
      <c r="O488" s="234"/>
      <c r="P488" s="234"/>
      <c r="Q488" s="234"/>
      <c r="R488" s="234"/>
      <c r="S488" s="234"/>
      <c r="T488" s="234"/>
      <c r="U488" s="234"/>
      <c r="V488" s="234"/>
      <c r="W488" s="234"/>
      <c r="X488" s="234"/>
      <c r="Y488" s="234"/>
      <c r="Z488" s="234"/>
    </row>
    <row r="489" ht="13.5" customHeight="1">
      <c r="A489" s="234"/>
      <c r="B489" s="234"/>
      <c r="C489" s="234"/>
      <c r="D489" s="234"/>
      <c r="E489" s="234"/>
      <c r="F489" s="234"/>
      <c r="G489" s="234"/>
      <c r="H489" s="234"/>
      <c r="I489" s="234"/>
      <c r="J489" s="234"/>
      <c r="K489" s="234"/>
      <c r="L489" s="234"/>
      <c r="M489" s="234"/>
      <c r="N489" s="234"/>
      <c r="O489" s="234"/>
      <c r="P489" s="234"/>
      <c r="Q489" s="234"/>
      <c r="R489" s="234"/>
      <c r="S489" s="234"/>
      <c r="T489" s="234"/>
      <c r="U489" s="234"/>
      <c r="V489" s="234"/>
      <c r="W489" s="234"/>
      <c r="X489" s="234"/>
      <c r="Y489" s="234"/>
      <c r="Z489" s="234"/>
    </row>
    <row r="490" ht="13.5" customHeight="1">
      <c r="A490" s="234"/>
      <c r="B490" s="234"/>
      <c r="C490" s="234"/>
      <c r="D490" s="234"/>
      <c r="E490" s="234"/>
      <c r="F490" s="234"/>
      <c r="G490" s="234"/>
      <c r="H490" s="234"/>
      <c r="I490" s="234"/>
      <c r="J490" s="234"/>
      <c r="K490" s="234"/>
      <c r="L490" s="234"/>
      <c r="M490" s="234"/>
      <c r="N490" s="234"/>
      <c r="O490" s="234"/>
      <c r="P490" s="234"/>
      <c r="Q490" s="234"/>
      <c r="R490" s="234"/>
      <c r="S490" s="234"/>
      <c r="T490" s="234"/>
      <c r="U490" s="234"/>
      <c r="V490" s="234"/>
      <c r="W490" s="234"/>
      <c r="X490" s="234"/>
      <c r="Y490" s="234"/>
      <c r="Z490" s="234"/>
    </row>
    <row r="491" ht="13.5" customHeight="1">
      <c r="A491" s="234"/>
      <c r="B491" s="234"/>
      <c r="C491" s="234"/>
      <c r="D491" s="234"/>
      <c r="E491" s="234"/>
      <c r="F491" s="234"/>
      <c r="G491" s="234"/>
      <c r="H491" s="234"/>
      <c r="I491" s="234"/>
      <c r="J491" s="234"/>
      <c r="K491" s="234"/>
      <c r="L491" s="234"/>
      <c r="M491" s="234"/>
      <c r="N491" s="234"/>
      <c r="O491" s="234"/>
      <c r="P491" s="234"/>
      <c r="Q491" s="234"/>
      <c r="R491" s="234"/>
      <c r="S491" s="234"/>
      <c r="T491" s="234"/>
      <c r="U491" s="234"/>
      <c r="V491" s="234"/>
      <c r="W491" s="234"/>
      <c r="X491" s="234"/>
      <c r="Y491" s="234"/>
      <c r="Z491" s="234"/>
    </row>
    <row r="492" ht="13.5" customHeight="1">
      <c r="A492" s="234"/>
      <c r="B492" s="234"/>
      <c r="C492" s="234"/>
      <c r="D492" s="234"/>
      <c r="E492" s="234"/>
      <c r="F492" s="234"/>
      <c r="G492" s="234"/>
      <c r="H492" s="234"/>
      <c r="I492" s="234"/>
      <c r="J492" s="234"/>
      <c r="K492" s="234"/>
      <c r="L492" s="234"/>
      <c r="M492" s="234"/>
      <c r="N492" s="234"/>
      <c r="O492" s="234"/>
      <c r="P492" s="234"/>
      <c r="Q492" s="234"/>
      <c r="R492" s="234"/>
      <c r="S492" s="234"/>
      <c r="T492" s="234"/>
      <c r="U492" s="234"/>
      <c r="V492" s="234"/>
      <c r="W492" s="234"/>
      <c r="X492" s="234"/>
      <c r="Y492" s="234"/>
      <c r="Z492" s="234"/>
    </row>
    <row r="493" ht="13.5" customHeight="1">
      <c r="A493" s="234"/>
      <c r="B493" s="234"/>
      <c r="C493" s="234"/>
      <c r="D493" s="234"/>
      <c r="E493" s="234"/>
      <c r="F493" s="234"/>
      <c r="G493" s="234"/>
      <c r="H493" s="234"/>
      <c r="I493" s="234"/>
      <c r="J493" s="234"/>
      <c r="K493" s="234"/>
      <c r="L493" s="234"/>
      <c r="M493" s="234"/>
      <c r="N493" s="234"/>
      <c r="O493" s="234"/>
      <c r="P493" s="234"/>
      <c r="Q493" s="234"/>
      <c r="R493" s="234"/>
      <c r="S493" s="234"/>
      <c r="T493" s="234"/>
      <c r="U493" s="234"/>
      <c r="V493" s="234"/>
      <c r="W493" s="234"/>
      <c r="X493" s="234"/>
      <c r="Y493" s="234"/>
      <c r="Z493" s="234"/>
    </row>
    <row r="494" ht="13.5" customHeight="1">
      <c r="A494" s="234"/>
      <c r="B494" s="234"/>
      <c r="C494" s="234"/>
      <c r="D494" s="234"/>
      <c r="E494" s="234"/>
      <c r="F494" s="234"/>
      <c r="G494" s="234"/>
      <c r="H494" s="234"/>
      <c r="I494" s="234"/>
      <c r="J494" s="234"/>
      <c r="K494" s="234"/>
      <c r="L494" s="234"/>
      <c r="M494" s="234"/>
      <c r="N494" s="234"/>
      <c r="O494" s="234"/>
      <c r="P494" s="234"/>
      <c r="Q494" s="234"/>
      <c r="R494" s="234"/>
      <c r="S494" s="234"/>
      <c r="T494" s="234"/>
      <c r="U494" s="234"/>
      <c r="V494" s="234"/>
      <c r="W494" s="234"/>
      <c r="X494" s="234"/>
      <c r="Y494" s="234"/>
      <c r="Z494" s="234"/>
    </row>
    <row r="495" ht="13.5" customHeight="1">
      <c r="A495" s="234"/>
      <c r="B495" s="234"/>
      <c r="C495" s="234"/>
      <c r="D495" s="234"/>
      <c r="E495" s="234"/>
      <c r="F495" s="234"/>
      <c r="G495" s="234"/>
      <c r="H495" s="234"/>
      <c r="I495" s="234"/>
      <c r="J495" s="234"/>
      <c r="K495" s="234"/>
      <c r="L495" s="234"/>
      <c r="M495" s="234"/>
      <c r="N495" s="234"/>
      <c r="O495" s="234"/>
      <c r="P495" s="234"/>
      <c r="Q495" s="234"/>
      <c r="R495" s="234"/>
      <c r="S495" s="234"/>
      <c r="T495" s="234"/>
      <c r="U495" s="234"/>
      <c r="V495" s="234"/>
      <c r="W495" s="234"/>
      <c r="X495" s="234"/>
      <c r="Y495" s="234"/>
      <c r="Z495" s="234"/>
    </row>
    <row r="496" ht="13.5" customHeight="1">
      <c r="A496" s="234"/>
      <c r="B496" s="234"/>
      <c r="C496" s="234"/>
      <c r="D496" s="234"/>
      <c r="E496" s="234"/>
      <c r="F496" s="234"/>
      <c r="G496" s="234"/>
      <c r="H496" s="234"/>
      <c r="I496" s="234"/>
      <c r="J496" s="234"/>
      <c r="K496" s="234"/>
      <c r="L496" s="234"/>
      <c r="M496" s="234"/>
      <c r="N496" s="234"/>
      <c r="O496" s="234"/>
      <c r="P496" s="234"/>
      <c r="Q496" s="234"/>
      <c r="R496" s="234"/>
      <c r="S496" s="234"/>
      <c r="T496" s="234"/>
      <c r="U496" s="234"/>
      <c r="V496" s="234"/>
      <c r="W496" s="234"/>
      <c r="X496" s="234"/>
      <c r="Y496" s="234"/>
      <c r="Z496" s="234"/>
    </row>
    <row r="497" ht="13.5" customHeight="1">
      <c r="A497" s="234"/>
      <c r="B497" s="234"/>
      <c r="C497" s="234"/>
      <c r="D497" s="234"/>
      <c r="E497" s="234"/>
      <c r="F497" s="234"/>
      <c r="G497" s="234"/>
      <c r="H497" s="234"/>
      <c r="I497" s="234"/>
      <c r="J497" s="234"/>
      <c r="K497" s="234"/>
      <c r="L497" s="234"/>
      <c r="M497" s="234"/>
      <c r="N497" s="234"/>
      <c r="O497" s="234"/>
      <c r="P497" s="234"/>
      <c r="Q497" s="234"/>
      <c r="R497" s="234"/>
      <c r="S497" s="234"/>
      <c r="T497" s="234"/>
      <c r="U497" s="234"/>
      <c r="V497" s="234"/>
      <c r="W497" s="234"/>
      <c r="X497" s="234"/>
      <c r="Y497" s="234"/>
      <c r="Z497" s="234"/>
    </row>
    <row r="498" ht="13.5" customHeight="1">
      <c r="A498" s="234"/>
      <c r="B498" s="234"/>
      <c r="C498" s="234"/>
      <c r="D498" s="234"/>
      <c r="E498" s="234"/>
      <c r="F498" s="234"/>
      <c r="G498" s="234"/>
      <c r="H498" s="234"/>
      <c r="I498" s="234"/>
      <c r="J498" s="234"/>
      <c r="K498" s="234"/>
      <c r="L498" s="234"/>
      <c r="M498" s="234"/>
      <c r="N498" s="234"/>
      <c r="O498" s="234"/>
      <c r="P498" s="234"/>
      <c r="Q498" s="234"/>
      <c r="R498" s="234"/>
      <c r="S498" s="234"/>
      <c r="T498" s="234"/>
      <c r="U498" s="234"/>
      <c r="V498" s="234"/>
      <c r="W498" s="234"/>
      <c r="X498" s="234"/>
      <c r="Y498" s="234"/>
      <c r="Z498" s="234"/>
    </row>
    <row r="499" ht="13.5" customHeight="1">
      <c r="A499" s="234"/>
      <c r="B499" s="234"/>
      <c r="C499" s="234"/>
      <c r="D499" s="234"/>
      <c r="E499" s="234"/>
      <c r="F499" s="234"/>
      <c r="G499" s="234"/>
      <c r="H499" s="234"/>
      <c r="I499" s="234"/>
      <c r="J499" s="234"/>
      <c r="K499" s="234"/>
      <c r="L499" s="234"/>
      <c r="M499" s="234"/>
      <c r="N499" s="234"/>
      <c r="O499" s="234"/>
      <c r="P499" s="234"/>
      <c r="Q499" s="234"/>
      <c r="R499" s="234"/>
      <c r="S499" s="234"/>
      <c r="T499" s="234"/>
      <c r="U499" s="234"/>
      <c r="V499" s="234"/>
      <c r="W499" s="234"/>
      <c r="X499" s="234"/>
      <c r="Y499" s="234"/>
      <c r="Z499" s="234"/>
    </row>
    <row r="500" ht="13.5" customHeight="1">
      <c r="A500" s="234"/>
      <c r="B500" s="234"/>
      <c r="C500" s="234"/>
      <c r="D500" s="234"/>
      <c r="E500" s="234"/>
      <c r="F500" s="234"/>
      <c r="G500" s="234"/>
      <c r="H500" s="234"/>
      <c r="I500" s="234"/>
      <c r="J500" s="234"/>
      <c r="K500" s="234"/>
      <c r="L500" s="234"/>
      <c r="M500" s="234"/>
      <c r="N500" s="234"/>
      <c r="O500" s="234"/>
      <c r="P500" s="234"/>
      <c r="Q500" s="234"/>
      <c r="R500" s="234"/>
      <c r="S500" s="234"/>
      <c r="T500" s="234"/>
      <c r="U500" s="234"/>
      <c r="V500" s="234"/>
      <c r="W500" s="234"/>
      <c r="X500" s="234"/>
      <c r="Y500" s="234"/>
      <c r="Z500" s="234"/>
    </row>
    <row r="501" ht="13.5" customHeight="1">
      <c r="A501" s="234"/>
      <c r="B501" s="234"/>
      <c r="C501" s="234"/>
      <c r="D501" s="234"/>
      <c r="E501" s="234"/>
      <c r="F501" s="234"/>
      <c r="G501" s="234"/>
      <c r="H501" s="234"/>
      <c r="I501" s="234"/>
      <c r="J501" s="234"/>
      <c r="K501" s="234"/>
      <c r="L501" s="234"/>
      <c r="M501" s="234"/>
      <c r="N501" s="234"/>
      <c r="O501" s="234"/>
      <c r="P501" s="234"/>
      <c r="Q501" s="234"/>
      <c r="R501" s="234"/>
      <c r="S501" s="234"/>
      <c r="T501" s="234"/>
      <c r="U501" s="234"/>
      <c r="V501" s="234"/>
      <c r="W501" s="234"/>
      <c r="X501" s="234"/>
      <c r="Y501" s="234"/>
      <c r="Z501" s="234"/>
    </row>
    <row r="502" ht="13.5" customHeight="1">
      <c r="A502" s="234"/>
      <c r="B502" s="234"/>
      <c r="C502" s="234"/>
      <c r="D502" s="234"/>
      <c r="E502" s="234"/>
      <c r="F502" s="234"/>
      <c r="G502" s="234"/>
      <c r="H502" s="234"/>
      <c r="I502" s="234"/>
      <c r="J502" s="234"/>
      <c r="K502" s="234"/>
      <c r="L502" s="234"/>
      <c r="M502" s="234"/>
      <c r="N502" s="234"/>
      <c r="O502" s="234"/>
      <c r="P502" s="234"/>
      <c r="Q502" s="234"/>
      <c r="R502" s="234"/>
      <c r="S502" s="234"/>
      <c r="T502" s="234"/>
      <c r="U502" s="234"/>
      <c r="V502" s="234"/>
      <c r="W502" s="234"/>
      <c r="X502" s="234"/>
      <c r="Y502" s="234"/>
      <c r="Z502" s="234"/>
    </row>
    <row r="503" ht="13.5" customHeight="1">
      <c r="A503" s="234"/>
      <c r="B503" s="234"/>
      <c r="C503" s="234"/>
      <c r="D503" s="234"/>
      <c r="E503" s="234"/>
      <c r="F503" s="234"/>
      <c r="G503" s="234"/>
      <c r="H503" s="234"/>
      <c r="I503" s="234"/>
      <c r="J503" s="234"/>
      <c r="K503" s="234"/>
      <c r="L503" s="234"/>
      <c r="M503" s="234"/>
      <c r="N503" s="234"/>
      <c r="O503" s="234"/>
      <c r="P503" s="234"/>
      <c r="Q503" s="234"/>
      <c r="R503" s="234"/>
      <c r="S503" s="234"/>
      <c r="T503" s="234"/>
      <c r="U503" s="234"/>
      <c r="V503" s="234"/>
      <c r="W503" s="234"/>
      <c r="X503" s="234"/>
      <c r="Y503" s="234"/>
      <c r="Z503" s="234"/>
    </row>
    <row r="504" ht="13.5" customHeight="1">
      <c r="A504" s="234"/>
      <c r="B504" s="234"/>
      <c r="C504" s="234"/>
      <c r="D504" s="234"/>
      <c r="E504" s="234"/>
      <c r="F504" s="234"/>
      <c r="G504" s="234"/>
      <c r="H504" s="234"/>
      <c r="I504" s="234"/>
      <c r="J504" s="234"/>
      <c r="K504" s="234"/>
      <c r="L504" s="234"/>
      <c r="M504" s="234"/>
      <c r="N504" s="234"/>
      <c r="O504" s="234"/>
      <c r="P504" s="234"/>
      <c r="Q504" s="234"/>
      <c r="R504" s="234"/>
      <c r="S504" s="234"/>
      <c r="T504" s="234"/>
      <c r="U504" s="234"/>
      <c r="V504" s="234"/>
      <c r="W504" s="234"/>
      <c r="X504" s="234"/>
      <c r="Y504" s="234"/>
      <c r="Z504" s="234"/>
    </row>
    <row r="505" ht="13.5" customHeight="1">
      <c r="A505" s="234"/>
      <c r="B505" s="234"/>
      <c r="C505" s="234"/>
      <c r="D505" s="234"/>
      <c r="E505" s="234"/>
      <c r="F505" s="234"/>
      <c r="G505" s="234"/>
      <c r="H505" s="234"/>
      <c r="I505" s="234"/>
      <c r="J505" s="234"/>
      <c r="K505" s="234"/>
      <c r="L505" s="234"/>
      <c r="M505" s="234"/>
      <c r="N505" s="234"/>
      <c r="O505" s="234"/>
      <c r="P505" s="234"/>
      <c r="Q505" s="234"/>
      <c r="R505" s="234"/>
      <c r="S505" s="234"/>
      <c r="T505" s="234"/>
      <c r="U505" s="234"/>
      <c r="V505" s="234"/>
      <c r="W505" s="234"/>
      <c r="X505" s="234"/>
      <c r="Y505" s="234"/>
      <c r="Z505" s="234"/>
    </row>
    <row r="506" ht="13.5" customHeight="1">
      <c r="A506" s="234"/>
      <c r="B506" s="234"/>
      <c r="C506" s="234"/>
      <c r="D506" s="234"/>
      <c r="E506" s="234"/>
      <c r="F506" s="234"/>
      <c r="G506" s="234"/>
      <c r="H506" s="234"/>
      <c r="I506" s="234"/>
      <c r="J506" s="234"/>
      <c r="K506" s="234"/>
      <c r="L506" s="234"/>
      <c r="M506" s="234"/>
      <c r="N506" s="234"/>
      <c r="O506" s="234"/>
      <c r="P506" s="234"/>
      <c r="Q506" s="234"/>
      <c r="R506" s="234"/>
      <c r="S506" s="234"/>
      <c r="T506" s="234"/>
      <c r="U506" s="234"/>
      <c r="V506" s="234"/>
      <c r="W506" s="234"/>
      <c r="X506" s="234"/>
      <c r="Y506" s="234"/>
      <c r="Z506" s="234"/>
    </row>
    <row r="507" ht="13.5" customHeight="1">
      <c r="A507" s="234"/>
      <c r="B507" s="234"/>
      <c r="C507" s="234"/>
      <c r="D507" s="234"/>
      <c r="E507" s="234"/>
      <c r="F507" s="234"/>
      <c r="G507" s="234"/>
      <c r="H507" s="234"/>
      <c r="I507" s="234"/>
      <c r="J507" s="234"/>
      <c r="K507" s="234"/>
      <c r="L507" s="234"/>
      <c r="M507" s="234"/>
      <c r="N507" s="234"/>
      <c r="O507" s="234"/>
      <c r="P507" s="234"/>
      <c r="Q507" s="234"/>
      <c r="R507" s="234"/>
      <c r="S507" s="234"/>
      <c r="T507" s="234"/>
      <c r="U507" s="234"/>
      <c r="V507" s="234"/>
      <c r="W507" s="234"/>
      <c r="X507" s="234"/>
      <c r="Y507" s="234"/>
      <c r="Z507" s="234"/>
    </row>
    <row r="508" ht="13.5" customHeight="1">
      <c r="A508" s="234"/>
      <c r="B508" s="234"/>
      <c r="C508" s="234"/>
      <c r="D508" s="234"/>
      <c r="E508" s="234"/>
      <c r="F508" s="234"/>
      <c r="G508" s="234"/>
      <c r="H508" s="234"/>
      <c r="I508" s="234"/>
      <c r="J508" s="234"/>
      <c r="K508" s="234"/>
      <c r="L508" s="234"/>
      <c r="M508" s="234"/>
      <c r="N508" s="234"/>
      <c r="O508" s="234"/>
      <c r="P508" s="234"/>
      <c r="Q508" s="234"/>
      <c r="R508" s="234"/>
      <c r="S508" s="234"/>
      <c r="T508" s="234"/>
      <c r="U508" s="234"/>
      <c r="V508" s="234"/>
      <c r="W508" s="234"/>
      <c r="X508" s="234"/>
      <c r="Y508" s="234"/>
      <c r="Z508" s="234"/>
    </row>
    <row r="509" ht="13.5" customHeight="1">
      <c r="A509" s="234"/>
      <c r="B509" s="234"/>
      <c r="C509" s="234"/>
      <c r="D509" s="234"/>
      <c r="E509" s="234"/>
      <c r="F509" s="234"/>
      <c r="G509" s="234"/>
      <c r="H509" s="234"/>
      <c r="I509" s="234"/>
      <c r="J509" s="234"/>
      <c r="K509" s="234"/>
      <c r="L509" s="234"/>
      <c r="M509" s="234"/>
      <c r="N509" s="234"/>
      <c r="O509" s="234"/>
      <c r="P509" s="234"/>
      <c r="Q509" s="234"/>
      <c r="R509" s="234"/>
      <c r="S509" s="234"/>
      <c r="T509" s="234"/>
      <c r="U509" s="234"/>
      <c r="V509" s="234"/>
      <c r="W509" s="234"/>
      <c r="X509" s="234"/>
      <c r="Y509" s="234"/>
      <c r="Z509" s="234"/>
    </row>
    <row r="510" ht="13.5" customHeight="1">
      <c r="A510" s="234"/>
      <c r="B510" s="234"/>
      <c r="C510" s="234"/>
      <c r="D510" s="234"/>
      <c r="E510" s="234"/>
      <c r="F510" s="234"/>
      <c r="G510" s="234"/>
      <c r="H510" s="234"/>
      <c r="I510" s="234"/>
      <c r="J510" s="234"/>
      <c r="K510" s="234"/>
      <c r="L510" s="234"/>
      <c r="M510" s="234"/>
      <c r="N510" s="234"/>
      <c r="O510" s="234"/>
      <c r="P510" s="234"/>
      <c r="Q510" s="234"/>
      <c r="R510" s="234"/>
      <c r="S510" s="234"/>
      <c r="T510" s="234"/>
      <c r="U510" s="234"/>
      <c r="V510" s="234"/>
      <c r="W510" s="234"/>
      <c r="X510" s="234"/>
      <c r="Y510" s="234"/>
      <c r="Z510" s="234"/>
    </row>
    <row r="511" ht="13.5" customHeight="1">
      <c r="A511" s="234"/>
      <c r="B511" s="234"/>
      <c r="C511" s="234"/>
      <c r="D511" s="234"/>
      <c r="E511" s="234"/>
      <c r="F511" s="234"/>
      <c r="G511" s="234"/>
      <c r="H511" s="234"/>
      <c r="I511" s="234"/>
      <c r="J511" s="234"/>
      <c r="K511" s="234"/>
      <c r="L511" s="234"/>
      <c r="M511" s="234"/>
      <c r="N511" s="234"/>
      <c r="O511" s="234"/>
      <c r="P511" s="234"/>
      <c r="Q511" s="234"/>
      <c r="R511" s="234"/>
      <c r="S511" s="234"/>
      <c r="T511" s="234"/>
      <c r="U511" s="234"/>
      <c r="V511" s="234"/>
      <c r="W511" s="234"/>
      <c r="X511" s="234"/>
      <c r="Y511" s="234"/>
      <c r="Z511" s="234"/>
    </row>
    <row r="512" ht="13.5" customHeight="1">
      <c r="A512" s="234"/>
      <c r="B512" s="234"/>
      <c r="C512" s="234"/>
      <c r="D512" s="234"/>
      <c r="E512" s="234"/>
      <c r="F512" s="234"/>
      <c r="G512" s="234"/>
      <c r="H512" s="234"/>
      <c r="I512" s="234"/>
      <c r="J512" s="234"/>
      <c r="K512" s="234"/>
      <c r="L512" s="234"/>
      <c r="M512" s="234"/>
      <c r="N512" s="234"/>
      <c r="O512" s="234"/>
      <c r="P512" s="234"/>
      <c r="Q512" s="234"/>
      <c r="R512" s="234"/>
      <c r="S512" s="234"/>
      <c r="T512" s="234"/>
      <c r="U512" s="234"/>
      <c r="V512" s="234"/>
      <c r="W512" s="234"/>
      <c r="X512" s="234"/>
      <c r="Y512" s="234"/>
      <c r="Z512" s="234"/>
    </row>
    <row r="513" ht="13.5" customHeight="1">
      <c r="A513" s="234"/>
      <c r="B513" s="234"/>
      <c r="C513" s="234"/>
      <c r="D513" s="234"/>
      <c r="E513" s="234"/>
      <c r="F513" s="234"/>
      <c r="G513" s="234"/>
      <c r="H513" s="234"/>
      <c r="I513" s="234"/>
      <c r="J513" s="234"/>
      <c r="K513" s="234"/>
      <c r="L513" s="234"/>
      <c r="M513" s="234"/>
      <c r="N513" s="234"/>
      <c r="O513" s="234"/>
      <c r="P513" s="234"/>
      <c r="Q513" s="234"/>
      <c r="R513" s="234"/>
      <c r="S513" s="234"/>
      <c r="T513" s="234"/>
      <c r="U513" s="234"/>
      <c r="V513" s="234"/>
      <c r="W513" s="234"/>
      <c r="X513" s="234"/>
      <c r="Y513" s="234"/>
      <c r="Z513" s="234"/>
    </row>
    <row r="514" ht="13.5" customHeight="1">
      <c r="A514" s="234"/>
      <c r="B514" s="234"/>
      <c r="C514" s="234"/>
      <c r="D514" s="234"/>
      <c r="E514" s="234"/>
      <c r="F514" s="234"/>
      <c r="G514" s="234"/>
      <c r="H514" s="234"/>
      <c r="I514" s="234"/>
      <c r="J514" s="234"/>
      <c r="K514" s="234"/>
      <c r="L514" s="234"/>
      <c r="M514" s="234"/>
      <c r="N514" s="234"/>
      <c r="O514" s="234"/>
      <c r="P514" s="234"/>
      <c r="Q514" s="234"/>
      <c r="R514" s="234"/>
      <c r="S514" s="234"/>
      <c r="T514" s="234"/>
      <c r="U514" s="234"/>
      <c r="V514" s="234"/>
      <c r="W514" s="234"/>
      <c r="X514" s="234"/>
      <c r="Y514" s="234"/>
      <c r="Z514" s="234"/>
    </row>
    <row r="515" ht="13.5" customHeight="1">
      <c r="A515" s="234"/>
      <c r="B515" s="234"/>
      <c r="C515" s="234"/>
      <c r="D515" s="234"/>
      <c r="E515" s="234"/>
      <c r="F515" s="234"/>
      <c r="G515" s="234"/>
      <c r="H515" s="234"/>
      <c r="I515" s="234"/>
      <c r="J515" s="234"/>
      <c r="K515" s="234"/>
      <c r="L515" s="234"/>
      <c r="M515" s="234"/>
      <c r="N515" s="234"/>
      <c r="O515" s="234"/>
      <c r="P515" s="234"/>
      <c r="Q515" s="234"/>
      <c r="R515" s="234"/>
      <c r="S515" s="234"/>
      <c r="T515" s="234"/>
      <c r="U515" s="234"/>
      <c r="V515" s="234"/>
      <c r="W515" s="234"/>
      <c r="X515" s="234"/>
      <c r="Y515" s="234"/>
      <c r="Z515" s="234"/>
    </row>
    <row r="516" ht="13.5" customHeight="1">
      <c r="A516" s="234"/>
      <c r="B516" s="234"/>
      <c r="C516" s="234"/>
      <c r="D516" s="234"/>
      <c r="E516" s="234"/>
      <c r="F516" s="234"/>
      <c r="G516" s="234"/>
      <c r="H516" s="234"/>
      <c r="I516" s="234"/>
      <c r="J516" s="234"/>
      <c r="K516" s="234"/>
      <c r="L516" s="234"/>
      <c r="M516" s="234"/>
      <c r="N516" s="234"/>
      <c r="O516" s="234"/>
      <c r="P516" s="234"/>
      <c r="Q516" s="234"/>
      <c r="R516" s="234"/>
      <c r="S516" s="234"/>
      <c r="T516" s="234"/>
      <c r="U516" s="234"/>
      <c r="V516" s="234"/>
      <c r="W516" s="234"/>
      <c r="X516" s="234"/>
      <c r="Y516" s="234"/>
      <c r="Z516" s="234"/>
    </row>
    <row r="517" ht="13.5" customHeight="1">
      <c r="A517" s="234"/>
      <c r="B517" s="234"/>
      <c r="C517" s="234"/>
      <c r="D517" s="234"/>
      <c r="E517" s="234"/>
      <c r="F517" s="234"/>
      <c r="G517" s="234"/>
      <c r="H517" s="234"/>
      <c r="I517" s="234"/>
      <c r="J517" s="234"/>
      <c r="K517" s="234"/>
      <c r="L517" s="234"/>
      <c r="M517" s="234"/>
      <c r="N517" s="234"/>
      <c r="O517" s="234"/>
      <c r="P517" s="234"/>
      <c r="Q517" s="234"/>
      <c r="R517" s="234"/>
      <c r="S517" s="234"/>
      <c r="T517" s="234"/>
      <c r="U517" s="234"/>
      <c r="V517" s="234"/>
      <c r="W517" s="234"/>
      <c r="X517" s="234"/>
      <c r="Y517" s="234"/>
      <c r="Z517" s="234"/>
    </row>
    <row r="518" ht="13.5" customHeight="1">
      <c r="A518" s="234"/>
      <c r="B518" s="234"/>
      <c r="C518" s="234"/>
      <c r="D518" s="234"/>
      <c r="E518" s="234"/>
      <c r="F518" s="234"/>
      <c r="G518" s="234"/>
      <c r="H518" s="234"/>
      <c r="I518" s="234"/>
      <c r="J518" s="234"/>
      <c r="K518" s="234"/>
      <c r="L518" s="234"/>
      <c r="M518" s="234"/>
      <c r="N518" s="234"/>
      <c r="O518" s="234"/>
      <c r="P518" s="234"/>
      <c r="Q518" s="234"/>
      <c r="R518" s="234"/>
      <c r="S518" s="234"/>
      <c r="T518" s="234"/>
      <c r="U518" s="234"/>
      <c r="V518" s="234"/>
      <c r="W518" s="234"/>
      <c r="X518" s="234"/>
      <c r="Y518" s="234"/>
      <c r="Z518" s="234"/>
    </row>
    <row r="519" ht="13.5" customHeight="1">
      <c r="A519" s="234"/>
      <c r="B519" s="234"/>
      <c r="C519" s="234"/>
      <c r="D519" s="234"/>
      <c r="E519" s="234"/>
      <c r="F519" s="234"/>
      <c r="G519" s="234"/>
      <c r="H519" s="234"/>
      <c r="I519" s="234"/>
      <c r="J519" s="234"/>
      <c r="K519" s="234"/>
      <c r="L519" s="234"/>
      <c r="M519" s="234"/>
      <c r="N519" s="234"/>
      <c r="O519" s="234"/>
      <c r="P519" s="234"/>
      <c r="Q519" s="234"/>
      <c r="R519" s="234"/>
      <c r="S519" s="234"/>
      <c r="T519" s="234"/>
      <c r="U519" s="234"/>
      <c r="V519" s="234"/>
      <c r="W519" s="234"/>
      <c r="X519" s="234"/>
      <c r="Y519" s="234"/>
      <c r="Z519" s="234"/>
    </row>
    <row r="520" ht="13.5" customHeight="1">
      <c r="A520" s="234"/>
      <c r="B520" s="234"/>
      <c r="C520" s="234"/>
      <c r="D520" s="234"/>
      <c r="E520" s="234"/>
      <c r="F520" s="234"/>
      <c r="G520" s="234"/>
      <c r="H520" s="234"/>
      <c r="I520" s="234"/>
      <c r="J520" s="234"/>
      <c r="K520" s="234"/>
      <c r="L520" s="234"/>
      <c r="M520" s="234"/>
      <c r="N520" s="234"/>
      <c r="O520" s="234"/>
      <c r="P520" s="234"/>
      <c r="Q520" s="234"/>
      <c r="R520" s="234"/>
      <c r="S520" s="234"/>
      <c r="T520" s="234"/>
      <c r="U520" s="234"/>
      <c r="V520" s="234"/>
      <c r="W520" s="234"/>
      <c r="X520" s="234"/>
      <c r="Y520" s="234"/>
      <c r="Z520" s="234"/>
    </row>
    <row r="521" ht="13.5" customHeight="1">
      <c r="A521" s="234"/>
      <c r="B521" s="234"/>
      <c r="C521" s="234"/>
      <c r="D521" s="234"/>
      <c r="E521" s="234"/>
      <c r="F521" s="234"/>
      <c r="G521" s="234"/>
      <c r="H521" s="234"/>
      <c r="I521" s="234"/>
      <c r="J521" s="234"/>
      <c r="K521" s="234"/>
      <c r="L521" s="234"/>
      <c r="M521" s="234"/>
      <c r="N521" s="234"/>
      <c r="O521" s="234"/>
      <c r="P521" s="234"/>
      <c r="Q521" s="234"/>
      <c r="R521" s="234"/>
      <c r="S521" s="234"/>
      <c r="T521" s="234"/>
      <c r="U521" s="234"/>
      <c r="V521" s="234"/>
      <c r="W521" s="234"/>
      <c r="X521" s="234"/>
      <c r="Y521" s="234"/>
      <c r="Z521" s="234"/>
    </row>
    <row r="522" ht="13.5" customHeight="1">
      <c r="A522" s="234"/>
      <c r="B522" s="234"/>
      <c r="C522" s="234"/>
      <c r="D522" s="234"/>
      <c r="E522" s="234"/>
      <c r="F522" s="234"/>
      <c r="G522" s="234"/>
      <c r="H522" s="234"/>
      <c r="I522" s="234"/>
      <c r="J522" s="234"/>
      <c r="K522" s="234"/>
      <c r="L522" s="234"/>
      <c r="M522" s="234"/>
      <c r="N522" s="234"/>
      <c r="O522" s="234"/>
      <c r="P522" s="234"/>
      <c r="Q522" s="234"/>
      <c r="R522" s="234"/>
      <c r="S522" s="234"/>
      <c r="T522" s="234"/>
      <c r="U522" s="234"/>
      <c r="V522" s="234"/>
      <c r="W522" s="234"/>
      <c r="X522" s="234"/>
      <c r="Y522" s="234"/>
      <c r="Z522" s="234"/>
    </row>
    <row r="523" ht="13.5" customHeight="1">
      <c r="A523" s="234"/>
      <c r="B523" s="234"/>
      <c r="C523" s="234"/>
      <c r="D523" s="234"/>
      <c r="E523" s="234"/>
      <c r="F523" s="234"/>
      <c r="G523" s="234"/>
      <c r="H523" s="234"/>
      <c r="I523" s="234"/>
      <c r="J523" s="234"/>
      <c r="K523" s="234"/>
      <c r="L523" s="234"/>
      <c r="M523" s="234"/>
      <c r="N523" s="234"/>
      <c r="O523" s="234"/>
      <c r="P523" s="234"/>
      <c r="Q523" s="234"/>
      <c r="R523" s="234"/>
      <c r="S523" s="234"/>
      <c r="T523" s="234"/>
      <c r="U523" s="234"/>
      <c r="V523" s="234"/>
      <c r="W523" s="234"/>
      <c r="X523" s="234"/>
      <c r="Y523" s="234"/>
      <c r="Z523" s="234"/>
    </row>
    <row r="524" ht="13.5" customHeight="1">
      <c r="A524" s="234"/>
      <c r="B524" s="234"/>
      <c r="C524" s="234"/>
      <c r="D524" s="234"/>
      <c r="E524" s="234"/>
      <c r="F524" s="234"/>
      <c r="G524" s="234"/>
      <c r="H524" s="234"/>
      <c r="I524" s="234"/>
      <c r="J524" s="234"/>
      <c r="K524" s="234"/>
      <c r="L524" s="234"/>
      <c r="M524" s="234"/>
      <c r="N524" s="234"/>
      <c r="O524" s="234"/>
      <c r="P524" s="234"/>
      <c r="Q524" s="234"/>
      <c r="R524" s="234"/>
      <c r="S524" s="234"/>
      <c r="T524" s="234"/>
      <c r="U524" s="234"/>
      <c r="V524" s="234"/>
      <c r="W524" s="234"/>
      <c r="X524" s="234"/>
      <c r="Y524" s="234"/>
      <c r="Z524" s="234"/>
    </row>
    <row r="525" ht="13.5" customHeight="1">
      <c r="A525" s="234"/>
      <c r="B525" s="234"/>
      <c r="C525" s="234"/>
      <c r="D525" s="234"/>
      <c r="E525" s="234"/>
      <c r="F525" s="234"/>
      <c r="G525" s="234"/>
      <c r="H525" s="234"/>
      <c r="I525" s="234"/>
      <c r="J525" s="234"/>
      <c r="K525" s="234"/>
      <c r="L525" s="234"/>
      <c r="M525" s="234"/>
      <c r="N525" s="234"/>
      <c r="O525" s="234"/>
      <c r="P525" s="234"/>
      <c r="Q525" s="234"/>
      <c r="R525" s="234"/>
      <c r="S525" s="234"/>
      <c r="T525" s="234"/>
      <c r="U525" s="234"/>
      <c r="V525" s="234"/>
      <c r="W525" s="234"/>
      <c r="X525" s="234"/>
      <c r="Y525" s="234"/>
      <c r="Z525" s="234"/>
    </row>
    <row r="526" ht="13.5" customHeight="1">
      <c r="A526" s="234"/>
      <c r="B526" s="234"/>
      <c r="C526" s="234"/>
      <c r="D526" s="234"/>
      <c r="E526" s="234"/>
      <c r="F526" s="234"/>
      <c r="G526" s="234"/>
      <c r="H526" s="234"/>
      <c r="I526" s="234"/>
      <c r="J526" s="234"/>
      <c r="K526" s="234"/>
      <c r="L526" s="234"/>
      <c r="M526" s="234"/>
      <c r="N526" s="234"/>
      <c r="O526" s="234"/>
      <c r="P526" s="234"/>
      <c r="Q526" s="234"/>
      <c r="R526" s="234"/>
      <c r="S526" s="234"/>
      <c r="T526" s="234"/>
      <c r="U526" s="234"/>
      <c r="V526" s="234"/>
      <c r="W526" s="234"/>
      <c r="X526" s="234"/>
      <c r="Y526" s="234"/>
      <c r="Z526" s="234"/>
    </row>
    <row r="527" ht="13.5" customHeight="1">
      <c r="A527" s="234"/>
      <c r="B527" s="234"/>
      <c r="C527" s="234"/>
      <c r="D527" s="234"/>
      <c r="E527" s="234"/>
      <c r="F527" s="234"/>
      <c r="G527" s="234"/>
      <c r="H527" s="234"/>
      <c r="I527" s="234"/>
      <c r="J527" s="234"/>
      <c r="K527" s="234"/>
      <c r="L527" s="234"/>
      <c r="M527" s="234"/>
      <c r="N527" s="234"/>
      <c r="O527" s="234"/>
      <c r="P527" s="234"/>
      <c r="Q527" s="234"/>
      <c r="R527" s="234"/>
      <c r="S527" s="234"/>
      <c r="T527" s="234"/>
      <c r="U527" s="234"/>
      <c r="V527" s="234"/>
      <c r="W527" s="234"/>
      <c r="X527" s="234"/>
      <c r="Y527" s="234"/>
      <c r="Z527" s="234"/>
    </row>
    <row r="528" ht="13.5" customHeight="1">
      <c r="A528" s="234"/>
      <c r="B528" s="234"/>
      <c r="C528" s="234"/>
      <c r="D528" s="234"/>
      <c r="E528" s="234"/>
      <c r="F528" s="234"/>
      <c r="G528" s="234"/>
      <c r="H528" s="234"/>
      <c r="I528" s="234"/>
      <c r="J528" s="234"/>
      <c r="K528" s="234"/>
      <c r="L528" s="234"/>
      <c r="M528" s="234"/>
      <c r="N528" s="234"/>
      <c r="O528" s="234"/>
      <c r="P528" s="234"/>
      <c r="Q528" s="234"/>
      <c r="R528" s="234"/>
      <c r="S528" s="234"/>
      <c r="T528" s="234"/>
      <c r="U528" s="234"/>
      <c r="V528" s="234"/>
      <c r="W528" s="234"/>
      <c r="X528" s="234"/>
      <c r="Y528" s="234"/>
      <c r="Z528" s="234"/>
    </row>
    <row r="529" ht="13.5" customHeight="1">
      <c r="A529" s="234"/>
      <c r="B529" s="234"/>
      <c r="C529" s="234"/>
      <c r="D529" s="234"/>
      <c r="E529" s="234"/>
      <c r="F529" s="234"/>
      <c r="G529" s="234"/>
      <c r="H529" s="234"/>
      <c r="I529" s="234"/>
      <c r="J529" s="234"/>
      <c r="K529" s="234"/>
      <c r="L529" s="234"/>
      <c r="M529" s="234"/>
      <c r="N529" s="234"/>
      <c r="O529" s="234"/>
      <c r="P529" s="234"/>
      <c r="Q529" s="234"/>
      <c r="R529" s="234"/>
      <c r="S529" s="234"/>
      <c r="T529" s="234"/>
      <c r="U529" s="234"/>
      <c r="V529" s="234"/>
      <c r="W529" s="234"/>
      <c r="X529" s="234"/>
      <c r="Y529" s="234"/>
      <c r="Z529" s="234"/>
    </row>
    <row r="530" ht="13.5" customHeight="1">
      <c r="A530" s="234"/>
      <c r="B530" s="234"/>
      <c r="C530" s="234"/>
      <c r="D530" s="234"/>
      <c r="E530" s="234"/>
      <c r="F530" s="234"/>
      <c r="G530" s="234"/>
      <c r="H530" s="234"/>
      <c r="I530" s="234"/>
      <c r="J530" s="234"/>
      <c r="K530" s="234"/>
      <c r="L530" s="234"/>
      <c r="M530" s="234"/>
      <c r="N530" s="234"/>
      <c r="O530" s="234"/>
      <c r="P530" s="234"/>
      <c r="Q530" s="234"/>
      <c r="R530" s="234"/>
      <c r="S530" s="234"/>
      <c r="T530" s="234"/>
      <c r="U530" s="234"/>
      <c r="V530" s="234"/>
      <c r="W530" s="234"/>
      <c r="X530" s="234"/>
      <c r="Y530" s="234"/>
      <c r="Z530" s="234"/>
    </row>
    <row r="531" ht="13.5" customHeight="1">
      <c r="A531" s="234"/>
      <c r="B531" s="234"/>
      <c r="C531" s="234"/>
      <c r="D531" s="234"/>
      <c r="E531" s="234"/>
      <c r="F531" s="234"/>
      <c r="G531" s="234"/>
      <c r="H531" s="234"/>
      <c r="I531" s="234"/>
      <c r="J531" s="234"/>
      <c r="K531" s="234"/>
      <c r="L531" s="234"/>
      <c r="M531" s="234"/>
      <c r="N531" s="234"/>
      <c r="O531" s="234"/>
      <c r="P531" s="234"/>
      <c r="Q531" s="234"/>
      <c r="R531" s="234"/>
      <c r="S531" s="234"/>
      <c r="T531" s="234"/>
      <c r="U531" s="234"/>
      <c r="V531" s="234"/>
      <c r="W531" s="234"/>
      <c r="X531" s="234"/>
      <c r="Y531" s="234"/>
      <c r="Z531" s="234"/>
    </row>
    <row r="532" ht="13.5" customHeight="1">
      <c r="A532" s="234"/>
      <c r="B532" s="234"/>
      <c r="C532" s="234"/>
      <c r="D532" s="234"/>
      <c r="E532" s="234"/>
      <c r="F532" s="234"/>
      <c r="G532" s="234"/>
      <c r="H532" s="234"/>
      <c r="I532" s="234"/>
      <c r="J532" s="234"/>
      <c r="K532" s="234"/>
      <c r="L532" s="234"/>
      <c r="M532" s="234"/>
      <c r="N532" s="234"/>
      <c r="O532" s="234"/>
      <c r="P532" s="234"/>
      <c r="Q532" s="234"/>
      <c r="R532" s="234"/>
      <c r="S532" s="234"/>
      <c r="T532" s="234"/>
      <c r="U532" s="234"/>
      <c r="V532" s="234"/>
      <c r="W532" s="234"/>
      <c r="X532" s="234"/>
      <c r="Y532" s="234"/>
      <c r="Z532" s="234"/>
    </row>
    <row r="533" ht="13.5" customHeight="1">
      <c r="A533" s="234"/>
      <c r="B533" s="234"/>
      <c r="C533" s="234"/>
      <c r="D533" s="234"/>
      <c r="E533" s="234"/>
      <c r="F533" s="234"/>
      <c r="G533" s="234"/>
      <c r="H533" s="234"/>
      <c r="I533" s="234"/>
      <c r="J533" s="234"/>
      <c r="K533" s="234"/>
      <c r="L533" s="234"/>
      <c r="M533" s="234"/>
      <c r="N533" s="234"/>
      <c r="O533" s="234"/>
      <c r="P533" s="234"/>
      <c r="Q533" s="234"/>
      <c r="R533" s="234"/>
      <c r="S533" s="234"/>
      <c r="T533" s="234"/>
      <c r="U533" s="234"/>
      <c r="V533" s="234"/>
      <c r="W533" s="234"/>
      <c r="X533" s="234"/>
      <c r="Y533" s="234"/>
      <c r="Z533" s="234"/>
    </row>
    <row r="534" ht="13.5" customHeight="1">
      <c r="A534" s="234"/>
      <c r="B534" s="234"/>
      <c r="C534" s="234"/>
      <c r="D534" s="234"/>
      <c r="E534" s="234"/>
      <c r="F534" s="234"/>
      <c r="G534" s="234"/>
      <c r="H534" s="234"/>
      <c r="I534" s="234"/>
      <c r="J534" s="234"/>
      <c r="K534" s="234"/>
      <c r="L534" s="234"/>
      <c r="M534" s="234"/>
      <c r="N534" s="234"/>
      <c r="O534" s="234"/>
      <c r="P534" s="234"/>
      <c r="Q534" s="234"/>
      <c r="R534" s="234"/>
      <c r="S534" s="234"/>
      <c r="T534" s="234"/>
      <c r="U534" s="234"/>
      <c r="V534" s="234"/>
      <c r="W534" s="234"/>
      <c r="X534" s="234"/>
      <c r="Y534" s="234"/>
      <c r="Z534" s="234"/>
    </row>
    <row r="535" ht="13.5" customHeight="1">
      <c r="A535" s="234"/>
      <c r="B535" s="234"/>
      <c r="C535" s="234"/>
      <c r="D535" s="234"/>
      <c r="E535" s="234"/>
      <c r="F535" s="234"/>
      <c r="G535" s="234"/>
      <c r="H535" s="234"/>
      <c r="I535" s="234"/>
      <c r="J535" s="234"/>
      <c r="K535" s="234"/>
      <c r="L535" s="234"/>
      <c r="M535" s="234"/>
      <c r="N535" s="234"/>
      <c r="O535" s="234"/>
      <c r="P535" s="234"/>
      <c r="Q535" s="234"/>
      <c r="R535" s="234"/>
      <c r="S535" s="234"/>
      <c r="T535" s="234"/>
      <c r="U535" s="234"/>
      <c r="V535" s="234"/>
      <c r="W535" s="234"/>
      <c r="X535" s="234"/>
      <c r="Y535" s="234"/>
      <c r="Z535" s="234"/>
    </row>
    <row r="536" ht="13.5" customHeight="1">
      <c r="A536" s="234"/>
      <c r="B536" s="234"/>
      <c r="C536" s="234"/>
      <c r="D536" s="234"/>
      <c r="E536" s="234"/>
      <c r="F536" s="234"/>
      <c r="G536" s="234"/>
      <c r="H536" s="234"/>
      <c r="I536" s="234"/>
      <c r="J536" s="234"/>
      <c r="K536" s="234"/>
      <c r="L536" s="234"/>
      <c r="M536" s="234"/>
      <c r="N536" s="234"/>
      <c r="O536" s="234"/>
      <c r="P536" s="234"/>
      <c r="Q536" s="234"/>
      <c r="R536" s="234"/>
      <c r="S536" s="234"/>
      <c r="T536" s="234"/>
      <c r="U536" s="234"/>
      <c r="V536" s="234"/>
      <c r="W536" s="234"/>
      <c r="X536" s="234"/>
      <c r="Y536" s="234"/>
      <c r="Z536" s="234"/>
    </row>
    <row r="537" ht="13.5" customHeight="1">
      <c r="A537" s="234"/>
      <c r="B537" s="234"/>
      <c r="C537" s="234"/>
      <c r="D537" s="234"/>
      <c r="E537" s="234"/>
      <c r="F537" s="234"/>
      <c r="G537" s="234"/>
      <c r="H537" s="234"/>
      <c r="I537" s="234"/>
      <c r="J537" s="234"/>
      <c r="K537" s="234"/>
      <c r="L537" s="234"/>
      <c r="M537" s="234"/>
      <c r="N537" s="234"/>
      <c r="O537" s="234"/>
      <c r="P537" s="234"/>
      <c r="Q537" s="234"/>
      <c r="R537" s="234"/>
      <c r="S537" s="234"/>
      <c r="T537" s="234"/>
      <c r="U537" s="234"/>
      <c r="V537" s="234"/>
      <c r="W537" s="234"/>
      <c r="X537" s="234"/>
      <c r="Y537" s="234"/>
      <c r="Z537" s="234"/>
    </row>
    <row r="538" ht="13.5" customHeight="1">
      <c r="A538" s="234"/>
      <c r="B538" s="234"/>
      <c r="C538" s="234"/>
      <c r="D538" s="234"/>
      <c r="E538" s="234"/>
      <c r="F538" s="234"/>
      <c r="G538" s="234"/>
      <c r="H538" s="234"/>
      <c r="I538" s="234"/>
      <c r="J538" s="234"/>
      <c r="K538" s="234"/>
      <c r="L538" s="234"/>
      <c r="M538" s="234"/>
      <c r="N538" s="234"/>
      <c r="O538" s="234"/>
      <c r="P538" s="234"/>
      <c r="Q538" s="234"/>
      <c r="R538" s="234"/>
      <c r="S538" s="234"/>
      <c r="T538" s="234"/>
      <c r="U538" s="234"/>
      <c r="V538" s="234"/>
      <c r="W538" s="234"/>
      <c r="X538" s="234"/>
      <c r="Y538" s="234"/>
      <c r="Z538" s="234"/>
    </row>
    <row r="539" ht="13.5" customHeight="1">
      <c r="A539" s="234"/>
      <c r="B539" s="234"/>
      <c r="C539" s="234"/>
      <c r="D539" s="234"/>
      <c r="E539" s="234"/>
      <c r="F539" s="234"/>
      <c r="G539" s="234"/>
      <c r="H539" s="234"/>
      <c r="I539" s="234"/>
      <c r="J539" s="234"/>
      <c r="K539" s="234"/>
      <c r="L539" s="234"/>
      <c r="M539" s="234"/>
      <c r="N539" s="234"/>
      <c r="O539" s="234"/>
      <c r="P539" s="234"/>
      <c r="Q539" s="234"/>
      <c r="R539" s="234"/>
      <c r="S539" s="234"/>
      <c r="T539" s="234"/>
      <c r="U539" s="234"/>
      <c r="V539" s="234"/>
      <c r="W539" s="234"/>
      <c r="X539" s="234"/>
      <c r="Y539" s="234"/>
      <c r="Z539" s="234"/>
    </row>
    <row r="540" ht="13.5" customHeight="1">
      <c r="A540" s="234"/>
      <c r="B540" s="234"/>
      <c r="C540" s="234"/>
      <c r="D540" s="234"/>
      <c r="E540" s="234"/>
      <c r="F540" s="234"/>
      <c r="G540" s="234"/>
      <c r="H540" s="234"/>
      <c r="I540" s="234"/>
      <c r="J540" s="234"/>
      <c r="K540" s="234"/>
      <c r="L540" s="234"/>
      <c r="M540" s="234"/>
      <c r="N540" s="234"/>
      <c r="O540" s="234"/>
      <c r="P540" s="234"/>
      <c r="Q540" s="234"/>
      <c r="R540" s="234"/>
      <c r="S540" s="234"/>
      <c r="T540" s="234"/>
      <c r="U540" s="234"/>
      <c r="V540" s="234"/>
      <c r="W540" s="234"/>
      <c r="X540" s="234"/>
      <c r="Y540" s="234"/>
      <c r="Z540" s="234"/>
    </row>
    <row r="541" ht="13.5" customHeight="1">
      <c r="A541" s="234"/>
      <c r="B541" s="234"/>
      <c r="C541" s="234"/>
      <c r="D541" s="234"/>
      <c r="E541" s="234"/>
      <c r="F541" s="234"/>
      <c r="G541" s="234"/>
      <c r="H541" s="234"/>
      <c r="I541" s="234"/>
      <c r="J541" s="234"/>
      <c r="K541" s="234"/>
      <c r="L541" s="234"/>
      <c r="M541" s="234"/>
      <c r="N541" s="234"/>
      <c r="O541" s="234"/>
      <c r="P541" s="234"/>
      <c r="Q541" s="234"/>
      <c r="R541" s="234"/>
      <c r="S541" s="234"/>
      <c r="T541" s="234"/>
      <c r="U541" s="234"/>
      <c r="V541" s="234"/>
      <c r="W541" s="234"/>
      <c r="X541" s="234"/>
      <c r="Y541" s="234"/>
      <c r="Z541" s="234"/>
    </row>
    <row r="542" ht="13.5" customHeight="1">
      <c r="A542" s="234"/>
      <c r="B542" s="234"/>
      <c r="C542" s="234"/>
      <c r="D542" s="234"/>
      <c r="E542" s="234"/>
      <c r="F542" s="234"/>
      <c r="G542" s="234"/>
      <c r="H542" s="234"/>
      <c r="I542" s="234"/>
      <c r="J542" s="234"/>
      <c r="K542" s="234"/>
      <c r="L542" s="234"/>
      <c r="M542" s="234"/>
      <c r="N542" s="234"/>
      <c r="O542" s="234"/>
      <c r="P542" s="234"/>
      <c r="Q542" s="234"/>
      <c r="R542" s="234"/>
      <c r="S542" s="234"/>
      <c r="T542" s="234"/>
      <c r="U542" s="234"/>
      <c r="V542" s="234"/>
      <c r="W542" s="234"/>
      <c r="X542" s="234"/>
      <c r="Y542" s="234"/>
      <c r="Z542" s="234"/>
    </row>
    <row r="543" ht="13.5" customHeight="1">
      <c r="A543" s="234"/>
      <c r="B543" s="234"/>
      <c r="C543" s="234"/>
      <c r="D543" s="234"/>
      <c r="E543" s="234"/>
      <c r="F543" s="234"/>
      <c r="G543" s="234"/>
      <c r="H543" s="234"/>
      <c r="I543" s="234"/>
      <c r="J543" s="234"/>
      <c r="K543" s="234"/>
      <c r="L543" s="234"/>
      <c r="M543" s="234"/>
      <c r="N543" s="234"/>
      <c r="O543" s="234"/>
      <c r="P543" s="234"/>
      <c r="Q543" s="234"/>
      <c r="R543" s="234"/>
      <c r="S543" s="234"/>
      <c r="T543" s="234"/>
      <c r="U543" s="234"/>
      <c r="V543" s="234"/>
      <c r="W543" s="234"/>
      <c r="X543" s="234"/>
      <c r="Y543" s="234"/>
      <c r="Z543" s="234"/>
    </row>
    <row r="544" ht="13.5" customHeight="1">
      <c r="A544" s="234"/>
      <c r="B544" s="234"/>
      <c r="C544" s="234"/>
      <c r="D544" s="234"/>
      <c r="E544" s="234"/>
      <c r="F544" s="234"/>
      <c r="G544" s="234"/>
      <c r="H544" s="234"/>
      <c r="I544" s="234"/>
      <c r="J544" s="234"/>
      <c r="K544" s="234"/>
      <c r="L544" s="234"/>
      <c r="M544" s="234"/>
      <c r="N544" s="234"/>
      <c r="O544" s="234"/>
      <c r="P544" s="234"/>
      <c r="Q544" s="234"/>
      <c r="R544" s="234"/>
      <c r="S544" s="234"/>
      <c r="T544" s="234"/>
      <c r="U544" s="234"/>
      <c r="V544" s="234"/>
      <c r="W544" s="234"/>
      <c r="X544" s="234"/>
      <c r="Y544" s="234"/>
      <c r="Z544" s="234"/>
    </row>
    <row r="545" ht="13.5" customHeight="1">
      <c r="A545" s="234"/>
      <c r="B545" s="234"/>
      <c r="C545" s="234"/>
      <c r="D545" s="234"/>
      <c r="E545" s="234"/>
      <c r="F545" s="234"/>
      <c r="G545" s="234"/>
      <c r="H545" s="234"/>
      <c r="I545" s="234"/>
      <c r="J545" s="234"/>
      <c r="K545" s="234"/>
      <c r="L545" s="234"/>
      <c r="M545" s="234"/>
      <c r="N545" s="234"/>
      <c r="O545" s="234"/>
      <c r="P545" s="234"/>
      <c r="Q545" s="234"/>
      <c r="R545" s="234"/>
      <c r="S545" s="234"/>
      <c r="T545" s="234"/>
      <c r="U545" s="234"/>
      <c r="V545" s="234"/>
      <c r="W545" s="234"/>
      <c r="X545" s="234"/>
      <c r="Y545" s="234"/>
      <c r="Z545" s="234"/>
    </row>
    <row r="546" ht="13.5" customHeight="1">
      <c r="A546" s="234"/>
      <c r="B546" s="234"/>
      <c r="C546" s="234"/>
      <c r="D546" s="234"/>
      <c r="E546" s="234"/>
      <c r="F546" s="234"/>
      <c r="G546" s="234"/>
      <c r="H546" s="234"/>
      <c r="I546" s="234"/>
      <c r="J546" s="234"/>
      <c r="K546" s="234"/>
      <c r="L546" s="234"/>
      <c r="M546" s="234"/>
      <c r="N546" s="234"/>
      <c r="O546" s="234"/>
      <c r="P546" s="234"/>
      <c r="Q546" s="234"/>
      <c r="R546" s="234"/>
      <c r="S546" s="234"/>
      <c r="T546" s="234"/>
      <c r="U546" s="234"/>
      <c r="V546" s="234"/>
      <c r="W546" s="234"/>
      <c r="X546" s="234"/>
      <c r="Y546" s="234"/>
      <c r="Z546" s="234"/>
    </row>
    <row r="547" ht="13.5" customHeight="1">
      <c r="A547" s="234"/>
      <c r="B547" s="234"/>
      <c r="C547" s="234"/>
      <c r="D547" s="234"/>
      <c r="E547" s="234"/>
      <c r="F547" s="234"/>
      <c r="G547" s="234"/>
      <c r="H547" s="234"/>
      <c r="I547" s="234"/>
      <c r="J547" s="234"/>
      <c r="K547" s="234"/>
      <c r="L547" s="234"/>
      <c r="M547" s="234"/>
      <c r="N547" s="234"/>
      <c r="O547" s="234"/>
      <c r="P547" s="234"/>
      <c r="Q547" s="234"/>
      <c r="R547" s="234"/>
      <c r="S547" s="234"/>
      <c r="T547" s="234"/>
      <c r="U547" s="234"/>
      <c r="V547" s="234"/>
      <c r="W547" s="234"/>
      <c r="X547" s="234"/>
      <c r="Y547" s="234"/>
      <c r="Z547" s="234"/>
    </row>
    <row r="548" ht="13.5" customHeight="1">
      <c r="A548" s="234"/>
      <c r="B548" s="234"/>
      <c r="C548" s="234"/>
      <c r="D548" s="234"/>
      <c r="E548" s="234"/>
      <c r="F548" s="234"/>
      <c r="G548" s="234"/>
      <c r="H548" s="234"/>
      <c r="I548" s="234"/>
      <c r="J548" s="234"/>
      <c r="K548" s="234"/>
      <c r="L548" s="234"/>
      <c r="M548" s="234"/>
      <c r="N548" s="234"/>
      <c r="O548" s="234"/>
      <c r="P548" s="234"/>
      <c r="Q548" s="234"/>
      <c r="R548" s="234"/>
      <c r="S548" s="234"/>
      <c r="T548" s="234"/>
      <c r="U548" s="234"/>
      <c r="V548" s="234"/>
      <c r="W548" s="234"/>
      <c r="X548" s="234"/>
      <c r="Y548" s="234"/>
      <c r="Z548" s="234"/>
    </row>
    <row r="549" ht="13.5" customHeight="1">
      <c r="A549" s="234"/>
      <c r="B549" s="234"/>
      <c r="C549" s="234"/>
      <c r="D549" s="234"/>
      <c r="E549" s="234"/>
      <c r="F549" s="234"/>
      <c r="G549" s="234"/>
      <c r="H549" s="234"/>
      <c r="I549" s="234"/>
      <c r="J549" s="234"/>
      <c r="K549" s="234"/>
      <c r="L549" s="234"/>
      <c r="M549" s="234"/>
      <c r="N549" s="234"/>
      <c r="O549" s="234"/>
      <c r="P549" s="234"/>
      <c r="Q549" s="234"/>
      <c r="R549" s="234"/>
      <c r="S549" s="234"/>
      <c r="T549" s="234"/>
      <c r="U549" s="234"/>
      <c r="V549" s="234"/>
      <c r="W549" s="234"/>
      <c r="X549" s="234"/>
      <c r="Y549" s="234"/>
      <c r="Z549" s="234"/>
    </row>
    <row r="550" ht="13.5" customHeight="1">
      <c r="A550" s="234"/>
      <c r="B550" s="234"/>
      <c r="C550" s="234"/>
      <c r="D550" s="234"/>
      <c r="E550" s="234"/>
      <c r="F550" s="234"/>
      <c r="G550" s="234"/>
      <c r="H550" s="234"/>
      <c r="I550" s="234"/>
      <c r="J550" s="234"/>
      <c r="K550" s="234"/>
      <c r="L550" s="234"/>
      <c r="M550" s="234"/>
      <c r="N550" s="234"/>
      <c r="O550" s="234"/>
      <c r="P550" s="234"/>
      <c r="Q550" s="234"/>
      <c r="R550" s="234"/>
      <c r="S550" s="234"/>
      <c r="T550" s="234"/>
      <c r="U550" s="234"/>
      <c r="V550" s="234"/>
      <c r="W550" s="234"/>
      <c r="X550" s="234"/>
      <c r="Y550" s="234"/>
      <c r="Z550" s="234"/>
    </row>
    <row r="551" ht="13.5" customHeight="1">
      <c r="A551" s="234"/>
      <c r="B551" s="234"/>
      <c r="C551" s="234"/>
      <c r="D551" s="234"/>
      <c r="E551" s="234"/>
      <c r="F551" s="234"/>
      <c r="G551" s="234"/>
      <c r="H551" s="234"/>
      <c r="I551" s="234"/>
      <c r="J551" s="234"/>
      <c r="K551" s="234"/>
      <c r="L551" s="234"/>
      <c r="M551" s="234"/>
      <c r="N551" s="234"/>
      <c r="O551" s="234"/>
      <c r="P551" s="234"/>
      <c r="Q551" s="234"/>
      <c r="R551" s="234"/>
      <c r="S551" s="234"/>
      <c r="T551" s="234"/>
      <c r="U551" s="234"/>
      <c r="V551" s="234"/>
      <c r="W551" s="234"/>
      <c r="X551" s="234"/>
      <c r="Y551" s="234"/>
      <c r="Z551" s="234"/>
    </row>
    <row r="552" ht="13.5" customHeight="1">
      <c r="A552" s="234"/>
      <c r="B552" s="234"/>
      <c r="C552" s="234"/>
      <c r="D552" s="234"/>
      <c r="E552" s="234"/>
      <c r="F552" s="234"/>
      <c r="G552" s="234"/>
      <c r="H552" s="234"/>
      <c r="I552" s="234"/>
      <c r="J552" s="234"/>
      <c r="K552" s="234"/>
      <c r="L552" s="234"/>
      <c r="M552" s="234"/>
      <c r="N552" s="234"/>
      <c r="O552" s="234"/>
      <c r="P552" s="234"/>
      <c r="Q552" s="234"/>
      <c r="R552" s="234"/>
      <c r="S552" s="234"/>
      <c r="T552" s="234"/>
      <c r="U552" s="234"/>
      <c r="V552" s="234"/>
      <c r="W552" s="234"/>
      <c r="X552" s="234"/>
      <c r="Y552" s="234"/>
      <c r="Z552" s="234"/>
    </row>
    <row r="553" ht="13.5" customHeight="1">
      <c r="A553" s="234"/>
      <c r="B553" s="234"/>
      <c r="C553" s="234"/>
      <c r="D553" s="234"/>
      <c r="E553" s="234"/>
      <c r="F553" s="234"/>
      <c r="G553" s="234"/>
      <c r="H553" s="234"/>
      <c r="I553" s="234"/>
      <c r="J553" s="234"/>
      <c r="K553" s="234"/>
      <c r="L553" s="234"/>
      <c r="M553" s="234"/>
      <c r="N553" s="234"/>
      <c r="O553" s="234"/>
      <c r="P553" s="234"/>
      <c r="Q553" s="234"/>
      <c r="R553" s="234"/>
      <c r="S553" s="234"/>
      <c r="T553" s="234"/>
      <c r="U553" s="234"/>
      <c r="V553" s="234"/>
      <c r="W553" s="234"/>
      <c r="X553" s="234"/>
      <c r="Y553" s="234"/>
      <c r="Z553" s="234"/>
    </row>
    <row r="554" ht="13.5" customHeight="1">
      <c r="A554" s="234"/>
      <c r="B554" s="234"/>
      <c r="C554" s="234"/>
      <c r="D554" s="234"/>
      <c r="E554" s="234"/>
      <c r="F554" s="234"/>
      <c r="G554" s="234"/>
      <c r="H554" s="234"/>
      <c r="I554" s="234"/>
      <c r="J554" s="234"/>
      <c r="K554" s="234"/>
      <c r="L554" s="234"/>
      <c r="M554" s="234"/>
      <c r="N554" s="234"/>
      <c r="O554" s="234"/>
      <c r="P554" s="234"/>
      <c r="Q554" s="234"/>
      <c r="R554" s="234"/>
      <c r="S554" s="234"/>
      <c r="T554" s="234"/>
      <c r="U554" s="234"/>
      <c r="V554" s="234"/>
      <c r="W554" s="234"/>
      <c r="X554" s="234"/>
      <c r="Y554" s="234"/>
      <c r="Z554" s="234"/>
    </row>
    <row r="555" ht="13.5" customHeight="1">
      <c r="A555" s="234"/>
      <c r="B555" s="234"/>
      <c r="C555" s="234"/>
      <c r="D555" s="234"/>
      <c r="E555" s="234"/>
      <c r="F555" s="234"/>
      <c r="G555" s="234"/>
      <c r="H555" s="234"/>
      <c r="I555" s="234"/>
      <c r="J555" s="234"/>
      <c r="K555" s="234"/>
      <c r="L555" s="234"/>
      <c r="M555" s="234"/>
      <c r="N555" s="234"/>
      <c r="O555" s="234"/>
      <c r="P555" s="234"/>
      <c r="Q555" s="234"/>
      <c r="R555" s="234"/>
      <c r="S555" s="234"/>
      <c r="T555" s="234"/>
      <c r="U555" s="234"/>
      <c r="V555" s="234"/>
      <c r="W555" s="234"/>
      <c r="X555" s="234"/>
      <c r="Y555" s="234"/>
      <c r="Z555" s="234"/>
    </row>
    <row r="556" ht="13.5" customHeight="1">
      <c r="A556" s="234"/>
      <c r="B556" s="234"/>
      <c r="C556" s="234"/>
      <c r="D556" s="234"/>
      <c r="E556" s="234"/>
      <c r="F556" s="234"/>
      <c r="G556" s="234"/>
      <c r="H556" s="234"/>
      <c r="I556" s="234"/>
      <c r="J556" s="234"/>
      <c r="K556" s="234"/>
      <c r="L556" s="234"/>
      <c r="M556" s="234"/>
      <c r="N556" s="234"/>
      <c r="O556" s="234"/>
      <c r="P556" s="234"/>
      <c r="Q556" s="234"/>
      <c r="R556" s="234"/>
      <c r="S556" s="234"/>
      <c r="T556" s="234"/>
      <c r="U556" s="234"/>
      <c r="V556" s="234"/>
      <c r="W556" s="234"/>
      <c r="X556" s="234"/>
      <c r="Y556" s="234"/>
      <c r="Z556" s="234"/>
    </row>
    <row r="557" ht="13.5" customHeight="1">
      <c r="A557" s="234"/>
      <c r="B557" s="234"/>
      <c r="C557" s="234"/>
      <c r="D557" s="234"/>
      <c r="E557" s="234"/>
      <c r="F557" s="234"/>
      <c r="G557" s="234"/>
      <c r="H557" s="234"/>
      <c r="I557" s="234"/>
      <c r="J557" s="234"/>
      <c r="K557" s="234"/>
      <c r="L557" s="234"/>
      <c r="M557" s="234"/>
      <c r="N557" s="234"/>
      <c r="O557" s="234"/>
      <c r="P557" s="234"/>
      <c r="Q557" s="234"/>
      <c r="R557" s="234"/>
      <c r="S557" s="234"/>
      <c r="T557" s="234"/>
      <c r="U557" s="234"/>
      <c r="V557" s="234"/>
      <c r="W557" s="234"/>
      <c r="X557" s="234"/>
      <c r="Y557" s="234"/>
      <c r="Z557" s="234"/>
    </row>
    <row r="558" ht="13.5" customHeight="1">
      <c r="A558" s="234"/>
      <c r="B558" s="234"/>
      <c r="C558" s="234"/>
      <c r="D558" s="234"/>
      <c r="E558" s="234"/>
      <c r="F558" s="234"/>
      <c r="G558" s="234"/>
      <c r="H558" s="234"/>
      <c r="I558" s="234"/>
      <c r="J558" s="234"/>
      <c r="K558" s="234"/>
      <c r="L558" s="234"/>
      <c r="M558" s="234"/>
      <c r="N558" s="234"/>
      <c r="O558" s="234"/>
      <c r="P558" s="234"/>
      <c r="Q558" s="234"/>
      <c r="R558" s="234"/>
      <c r="S558" s="234"/>
      <c r="T558" s="234"/>
      <c r="U558" s="234"/>
      <c r="V558" s="234"/>
      <c r="W558" s="234"/>
      <c r="X558" s="234"/>
      <c r="Y558" s="234"/>
      <c r="Z558" s="234"/>
    </row>
    <row r="559" ht="13.5" customHeight="1">
      <c r="A559" s="234"/>
      <c r="B559" s="234"/>
      <c r="C559" s="234"/>
      <c r="D559" s="234"/>
      <c r="E559" s="234"/>
      <c r="F559" s="234"/>
      <c r="G559" s="234"/>
      <c r="H559" s="234"/>
      <c r="I559" s="234"/>
      <c r="J559" s="234"/>
      <c r="K559" s="234"/>
      <c r="L559" s="234"/>
      <c r="M559" s="234"/>
      <c r="N559" s="234"/>
      <c r="O559" s="234"/>
      <c r="P559" s="234"/>
      <c r="Q559" s="234"/>
      <c r="R559" s="234"/>
      <c r="S559" s="234"/>
      <c r="T559" s="234"/>
      <c r="U559" s="234"/>
      <c r="V559" s="234"/>
      <c r="W559" s="234"/>
      <c r="X559" s="234"/>
      <c r="Y559" s="234"/>
      <c r="Z559" s="234"/>
    </row>
    <row r="560" ht="13.5" customHeight="1">
      <c r="A560" s="234"/>
      <c r="B560" s="234"/>
      <c r="C560" s="234"/>
      <c r="D560" s="234"/>
      <c r="E560" s="234"/>
      <c r="F560" s="234"/>
      <c r="G560" s="234"/>
      <c r="H560" s="234"/>
      <c r="I560" s="234"/>
      <c r="J560" s="234"/>
      <c r="K560" s="234"/>
      <c r="L560" s="234"/>
      <c r="M560" s="234"/>
      <c r="N560" s="234"/>
      <c r="O560" s="234"/>
      <c r="P560" s="234"/>
      <c r="Q560" s="234"/>
      <c r="R560" s="234"/>
      <c r="S560" s="234"/>
      <c r="T560" s="234"/>
      <c r="U560" s="234"/>
      <c r="V560" s="234"/>
      <c r="W560" s="234"/>
      <c r="X560" s="234"/>
      <c r="Y560" s="234"/>
      <c r="Z560" s="234"/>
    </row>
    <row r="561" ht="13.5" customHeight="1">
      <c r="A561" s="234"/>
      <c r="B561" s="234"/>
      <c r="C561" s="234"/>
      <c r="D561" s="234"/>
      <c r="E561" s="234"/>
      <c r="F561" s="234"/>
      <c r="G561" s="234"/>
      <c r="H561" s="234"/>
      <c r="I561" s="234"/>
      <c r="J561" s="234"/>
      <c r="K561" s="234"/>
      <c r="L561" s="234"/>
      <c r="M561" s="234"/>
      <c r="N561" s="234"/>
      <c r="O561" s="234"/>
      <c r="P561" s="234"/>
      <c r="Q561" s="234"/>
      <c r="R561" s="234"/>
      <c r="S561" s="234"/>
      <c r="T561" s="234"/>
      <c r="U561" s="234"/>
      <c r="V561" s="234"/>
      <c r="W561" s="234"/>
      <c r="X561" s="234"/>
      <c r="Y561" s="234"/>
      <c r="Z561" s="234"/>
    </row>
    <row r="562" ht="13.5" customHeight="1">
      <c r="A562" s="234"/>
      <c r="B562" s="234"/>
      <c r="C562" s="234"/>
      <c r="D562" s="234"/>
      <c r="E562" s="234"/>
      <c r="F562" s="234"/>
      <c r="G562" s="234"/>
      <c r="H562" s="234"/>
      <c r="I562" s="234"/>
      <c r="J562" s="234"/>
      <c r="K562" s="234"/>
      <c r="L562" s="234"/>
      <c r="M562" s="234"/>
      <c r="N562" s="234"/>
      <c r="O562" s="234"/>
      <c r="P562" s="234"/>
      <c r="Q562" s="234"/>
      <c r="R562" s="234"/>
      <c r="S562" s="234"/>
      <c r="T562" s="234"/>
      <c r="U562" s="234"/>
      <c r="V562" s="234"/>
      <c r="W562" s="234"/>
      <c r="X562" s="234"/>
      <c r="Y562" s="234"/>
      <c r="Z562" s="234"/>
    </row>
    <row r="563" ht="13.5" customHeight="1">
      <c r="A563" s="234"/>
      <c r="B563" s="234"/>
      <c r="C563" s="234"/>
      <c r="D563" s="234"/>
      <c r="E563" s="234"/>
      <c r="F563" s="234"/>
      <c r="G563" s="234"/>
      <c r="H563" s="234"/>
      <c r="I563" s="234"/>
      <c r="J563" s="234"/>
      <c r="K563" s="234"/>
      <c r="L563" s="234"/>
      <c r="M563" s="234"/>
      <c r="N563" s="234"/>
      <c r="O563" s="234"/>
      <c r="P563" s="234"/>
      <c r="Q563" s="234"/>
      <c r="R563" s="234"/>
      <c r="S563" s="234"/>
      <c r="T563" s="234"/>
      <c r="U563" s="234"/>
      <c r="V563" s="234"/>
      <c r="W563" s="234"/>
      <c r="X563" s="234"/>
      <c r="Y563" s="234"/>
      <c r="Z563" s="234"/>
    </row>
    <row r="564" ht="13.5" customHeight="1">
      <c r="A564" s="234"/>
      <c r="B564" s="234"/>
      <c r="C564" s="234"/>
      <c r="D564" s="234"/>
      <c r="E564" s="234"/>
      <c r="F564" s="234"/>
      <c r="G564" s="234"/>
      <c r="H564" s="234"/>
      <c r="I564" s="234"/>
      <c r="J564" s="234"/>
      <c r="K564" s="234"/>
      <c r="L564" s="234"/>
      <c r="M564" s="234"/>
      <c r="N564" s="234"/>
      <c r="O564" s="234"/>
      <c r="P564" s="234"/>
      <c r="Q564" s="234"/>
      <c r="R564" s="234"/>
      <c r="S564" s="234"/>
      <c r="T564" s="234"/>
      <c r="U564" s="234"/>
      <c r="V564" s="234"/>
      <c r="W564" s="234"/>
      <c r="X564" s="234"/>
      <c r="Y564" s="234"/>
      <c r="Z564" s="234"/>
    </row>
    <row r="565" ht="13.5" customHeight="1">
      <c r="A565" s="234"/>
      <c r="B565" s="234"/>
      <c r="C565" s="234"/>
      <c r="D565" s="234"/>
      <c r="E565" s="234"/>
      <c r="F565" s="234"/>
      <c r="G565" s="234"/>
      <c r="H565" s="234"/>
      <c r="I565" s="234"/>
      <c r="J565" s="234"/>
      <c r="K565" s="234"/>
      <c r="L565" s="234"/>
      <c r="M565" s="234"/>
      <c r="N565" s="234"/>
      <c r="O565" s="234"/>
      <c r="P565" s="234"/>
      <c r="Q565" s="234"/>
      <c r="R565" s="234"/>
      <c r="S565" s="234"/>
      <c r="T565" s="234"/>
      <c r="U565" s="234"/>
      <c r="V565" s="234"/>
      <c r="W565" s="234"/>
      <c r="X565" s="234"/>
      <c r="Y565" s="234"/>
      <c r="Z565" s="234"/>
    </row>
    <row r="566" ht="13.5" customHeight="1">
      <c r="A566" s="234"/>
      <c r="B566" s="234"/>
      <c r="C566" s="234"/>
      <c r="D566" s="234"/>
      <c r="E566" s="234"/>
      <c r="F566" s="234"/>
      <c r="G566" s="234"/>
      <c r="H566" s="234"/>
      <c r="I566" s="234"/>
      <c r="J566" s="234"/>
      <c r="K566" s="234"/>
      <c r="L566" s="234"/>
      <c r="M566" s="234"/>
      <c r="N566" s="234"/>
      <c r="O566" s="234"/>
      <c r="P566" s="234"/>
      <c r="Q566" s="234"/>
      <c r="R566" s="234"/>
      <c r="S566" s="234"/>
      <c r="T566" s="234"/>
      <c r="U566" s="234"/>
      <c r="V566" s="234"/>
      <c r="W566" s="234"/>
      <c r="X566" s="234"/>
      <c r="Y566" s="234"/>
      <c r="Z566" s="234"/>
    </row>
    <row r="567" ht="13.5" customHeight="1">
      <c r="A567" s="234"/>
      <c r="B567" s="234"/>
      <c r="C567" s="234"/>
      <c r="D567" s="234"/>
      <c r="E567" s="234"/>
      <c r="F567" s="234"/>
      <c r="G567" s="234"/>
      <c r="H567" s="234"/>
      <c r="I567" s="234"/>
      <c r="J567" s="234"/>
      <c r="K567" s="234"/>
      <c r="L567" s="234"/>
      <c r="M567" s="234"/>
      <c r="N567" s="234"/>
      <c r="O567" s="234"/>
      <c r="P567" s="234"/>
      <c r="Q567" s="234"/>
      <c r="R567" s="234"/>
      <c r="S567" s="234"/>
      <c r="T567" s="234"/>
      <c r="U567" s="234"/>
      <c r="V567" s="234"/>
      <c r="W567" s="234"/>
      <c r="X567" s="234"/>
      <c r="Y567" s="234"/>
      <c r="Z567" s="234"/>
    </row>
    <row r="568" ht="13.5" customHeight="1">
      <c r="A568" s="234"/>
      <c r="B568" s="234"/>
      <c r="C568" s="234"/>
      <c r="D568" s="234"/>
      <c r="E568" s="234"/>
      <c r="F568" s="234"/>
      <c r="G568" s="234"/>
      <c r="H568" s="234"/>
      <c r="I568" s="234"/>
      <c r="J568" s="234"/>
      <c r="K568" s="234"/>
      <c r="L568" s="234"/>
      <c r="M568" s="234"/>
      <c r="N568" s="234"/>
      <c r="O568" s="234"/>
      <c r="P568" s="234"/>
      <c r="Q568" s="234"/>
      <c r="R568" s="234"/>
      <c r="S568" s="234"/>
      <c r="T568" s="234"/>
      <c r="U568" s="234"/>
      <c r="V568" s="234"/>
      <c r="W568" s="234"/>
      <c r="X568" s="234"/>
      <c r="Y568" s="234"/>
      <c r="Z568" s="234"/>
    </row>
    <row r="569" ht="13.5" customHeight="1">
      <c r="A569" s="234"/>
      <c r="B569" s="234"/>
      <c r="C569" s="234"/>
      <c r="D569" s="234"/>
      <c r="E569" s="234"/>
      <c r="F569" s="234"/>
      <c r="G569" s="234"/>
      <c r="H569" s="234"/>
      <c r="I569" s="234"/>
      <c r="J569" s="234"/>
      <c r="K569" s="234"/>
      <c r="L569" s="234"/>
      <c r="M569" s="234"/>
      <c r="N569" s="234"/>
      <c r="O569" s="234"/>
      <c r="P569" s="234"/>
      <c r="Q569" s="234"/>
      <c r="R569" s="234"/>
      <c r="S569" s="234"/>
      <c r="T569" s="234"/>
      <c r="U569" s="234"/>
      <c r="V569" s="234"/>
      <c r="W569" s="234"/>
      <c r="X569" s="234"/>
      <c r="Y569" s="234"/>
      <c r="Z569" s="234"/>
    </row>
    <row r="570" ht="13.5" customHeight="1">
      <c r="A570" s="234"/>
      <c r="B570" s="234"/>
      <c r="C570" s="234"/>
      <c r="D570" s="234"/>
      <c r="E570" s="234"/>
      <c r="F570" s="234"/>
      <c r="G570" s="234"/>
      <c r="H570" s="234"/>
      <c r="I570" s="234"/>
      <c r="J570" s="234"/>
      <c r="K570" s="234"/>
      <c r="L570" s="234"/>
      <c r="M570" s="234"/>
      <c r="N570" s="234"/>
      <c r="O570" s="234"/>
      <c r="P570" s="234"/>
      <c r="Q570" s="234"/>
      <c r="R570" s="234"/>
      <c r="S570" s="234"/>
      <c r="T570" s="234"/>
      <c r="U570" s="234"/>
      <c r="V570" s="234"/>
      <c r="W570" s="234"/>
      <c r="X570" s="234"/>
      <c r="Y570" s="234"/>
      <c r="Z570" s="234"/>
    </row>
    <row r="571" ht="13.5" customHeight="1">
      <c r="A571" s="234"/>
      <c r="B571" s="234"/>
      <c r="C571" s="234"/>
      <c r="D571" s="234"/>
      <c r="E571" s="234"/>
      <c r="F571" s="234"/>
      <c r="G571" s="234"/>
      <c r="H571" s="234"/>
      <c r="I571" s="234"/>
      <c r="J571" s="234"/>
      <c r="K571" s="234"/>
      <c r="L571" s="234"/>
      <c r="M571" s="234"/>
      <c r="N571" s="234"/>
      <c r="O571" s="234"/>
      <c r="P571" s="234"/>
      <c r="Q571" s="234"/>
      <c r="R571" s="234"/>
      <c r="S571" s="234"/>
      <c r="T571" s="234"/>
      <c r="U571" s="234"/>
      <c r="V571" s="234"/>
      <c r="W571" s="234"/>
      <c r="X571" s="234"/>
      <c r="Y571" s="234"/>
      <c r="Z571" s="234"/>
    </row>
    <row r="572" ht="13.5" customHeight="1">
      <c r="A572" s="234"/>
      <c r="B572" s="234"/>
      <c r="C572" s="234"/>
      <c r="D572" s="234"/>
      <c r="E572" s="234"/>
      <c r="F572" s="234"/>
      <c r="G572" s="234"/>
      <c r="H572" s="234"/>
      <c r="I572" s="234"/>
      <c r="J572" s="234"/>
      <c r="K572" s="234"/>
      <c r="L572" s="234"/>
      <c r="M572" s="234"/>
      <c r="N572" s="234"/>
      <c r="O572" s="234"/>
      <c r="P572" s="234"/>
      <c r="Q572" s="234"/>
      <c r="R572" s="234"/>
      <c r="S572" s="234"/>
      <c r="T572" s="234"/>
      <c r="U572" s="234"/>
      <c r="V572" s="234"/>
      <c r="W572" s="234"/>
      <c r="X572" s="234"/>
      <c r="Y572" s="234"/>
      <c r="Z572" s="234"/>
    </row>
    <row r="573" ht="13.5" customHeight="1">
      <c r="A573" s="234"/>
      <c r="B573" s="234"/>
      <c r="C573" s="234"/>
      <c r="D573" s="234"/>
      <c r="E573" s="234"/>
      <c r="F573" s="234"/>
      <c r="G573" s="234"/>
      <c r="H573" s="234"/>
      <c r="I573" s="234"/>
      <c r="J573" s="234"/>
      <c r="K573" s="234"/>
      <c r="L573" s="234"/>
      <c r="M573" s="234"/>
      <c r="N573" s="234"/>
      <c r="O573" s="234"/>
      <c r="P573" s="234"/>
      <c r="Q573" s="234"/>
      <c r="R573" s="234"/>
      <c r="S573" s="234"/>
      <c r="T573" s="234"/>
      <c r="U573" s="234"/>
      <c r="V573" s="234"/>
      <c r="W573" s="234"/>
      <c r="X573" s="234"/>
      <c r="Y573" s="234"/>
      <c r="Z573" s="234"/>
    </row>
    <row r="574" ht="13.5" customHeight="1">
      <c r="A574" s="234"/>
      <c r="B574" s="234"/>
      <c r="C574" s="234"/>
      <c r="D574" s="234"/>
      <c r="E574" s="234"/>
      <c r="F574" s="234"/>
      <c r="G574" s="234"/>
      <c r="H574" s="234"/>
      <c r="I574" s="234"/>
      <c r="J574" s="234"/>
      <c r="K574" s="234"/>
      <c r="L574" s="234"/>
      <c r="M574" s="234"/>
      <c r="N574" s="234"/>
      <c r="O574" s="234"/>
      <c r="P574" s="234"/>
      <c r="Q574" s="234"/>
      <c r="R574" s="234"/>
      <c r="S574" s="234"/>
      <c r="T574" s="234"/>
      <c r="U574" s="234"/>
      <c r="V574" s="234"/>
      <c r="W574" s="234"/>
      <c r="X574" s="234"/>
      <c r="Y574" s="234"/>
      <c r="Z574" s="234"/>
    </row>
    <row r="575" ht="13.5" customHeight="1">
      <c r="A575" s="234"/>
      <c r="B575" s="234"/>
      <c r="C575" s="234"/>
      <c r="D575" s="234"/>
      <c r="E575" s="234"/>
      <c r="F575" s="234"/>
      <c r="G575" s="234"/>
      <c r="H575" s="234"/>
      <c r="I575" s="234"/>
      <c r="J575" s="234"/>
      <c r="K575" s="234"/>
      <c r="L575" s="234"/>
      <c r="M575" s="234"/>
      <c r="N575" s="234"/>
      <c r="O575" s="234"/>
      <c r="P575" s="234"/>
      <c r="Q575" s="234"/>
      <c r="R575" s="234"/>
      <c r="S575" s="234"/>
      <c r="T575" s="234"/>
      <c r="U575" s="234"/>
      <c r="V575" s="234"/>
      <c r="W575" s="234"/>
      <c r="X575" s="234"/>
      <c r="Y575" s="234"/>
      <c r="Z575" s="234"/>
    </row>
    <row r="576" ht="13.5" customHeight="1">
      <c r="A576" s="234"/>
      <c r="B576" s="234"/>
      <c r="C576" s="234"/>
      <c r="D576" s="234"/>
      <c r="E576" s="234"/>
      <c r="F576" s="234"/>
      <c r="G576" s="234"/>
      <c r="H576" s="234"/>
      <c r="I576" s="234"/>
      <c r="J576" s="234"/>
      <c r="K576" s="234"/>
      <c r="L576" s="234"/>
      <c r="M576" s="234"/>
      <c r="N576" s="234"/>
      <c r="O576" s="234"/>
      <c r="P576" s="234"/>
      <c r="Q576" s="234"/>
      <c r="R576" s="234"/>
      <c r="S576" s="234"/>
      <c r="T576" s="234"/>
      <c r="U576" s="234"/>
      <c r="V576" s="234"/>
      <c r="W576" s="234"/>
      <c r="X576" s="234"/>
      <c r="Y576" s="234"/>
      <c r="Z576" s="234"/>
    </row>
    <row r="577" ht="13.5" customHeight="1">
      <c r="A577" s="234"/>
      <c r="B577" s="234"/>
      <c r="C577" s="234"/>
      <c r="D577" s="234"/>
      <c r="E577" s="234"/>
      <c r="F577" s="234"/>
      <c r="G577" s="234"/>
      <c r="H577" s="234"/>
      <c r="I577" s="234"/>
      <c r="J577" s="234"/>
      <c r="K577" s="234"/>
      <c r="L577" s="234"/>
      <c r="M577" s="234"/>
      <c r="N577" s="234"/>
      <c r="O577" s="234"/>
      <c r="P577" s="234"/>
      <c r="Q577" s="234"/>
      <c r="R577" s="234"/>
      <c r="S577" s="234"/>
      <c r="T577" s="234"/>
      <c r="U577" s="234"/>
      <c r="V577" s="234"/>
      <c r="W577" s="234"/>
      <c r="X577" s="234"/>
      <c r="Y577" s="234"/>
      <c r="Z577" s="234"/>
    </row>
    <row r="578" ht="13.5" customHeight="1">
      <c r="A578" s="234"/>
      <c r="B578" s="234"/>
      <c r="C578" s="234"/>
      <c r="D578" s="234"/>
      <c r="E578" s="234"/>
      <c r="F578" s="234"/>
      <c r="G578" s="234"/>
      <c r="H578" s="234"/>
      <c r="I578" s="234"/>
      <c r="J578" s="234"/>
      <c r="K578" s="234"/>
      <c r="L578" s="234"/>
      <c r="M578" s="234"/>
      <c r="N578" s="234"/>
      <c r="O578" s="234"/>
      <c r="P578" s="234"/>
      <c r="Q578" s="234"/>
      <c r="R578" s="234"/>
      <c r="S578" s="234"/>
      <c r="T578" s="234"/>
      <c r="U578" s="234"/>
      <c r="V578" s="234"/>
      <c r="W578" s="234"/>
      <c r="X578" s="234"/>
      <c r="Y578" s="234"/>
      <c r="Z578" s="234"/>
    </row>
    <row r="579" ht="13.5" customHeight="1">
      <c r="A579" s="234"/>
      <c r="B579" s="234"/>
      <c r="C579" s="234"/>
      <c r="D579" s="234"/>
      <c r="E579" s="234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234"/>
      <c r="Z579" s="234"/>
    </row>
    <row r="580" ht="13.5" customHeight="1">
      <c r="A580" s="234"/>
      <c r="B580" s="234"/>
      <c r="C580" s="234"/>
      <c r="D580" s="234"/>
      <c r="E580" s="234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234"/>
      <c r="Z580" s="234"/>
    </row>
    <row r="581" ht="13.5" customHeight="1">
      <c r="A581" s="234"/>
      <c r="B581" s="234"/>
      <c r="C581" s="234"/>
      <c r="D581" s="234"/>
      <c r="E581" s="234"/>
      <c r="F581" s="234"/>
      <c r="G581" s="234"/>
      <c r="H581" s="234"/>
      <c r="I581" s="234"/>
      <c r="J581" s="234"/>
      <c r="K581" s="234"/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234"/>
      <c r="Z581" s="234"/>
    </row>
    <row r="582" ht="13.5" customHeight="1">
      <c r="A582" s="234"/>
      <c r="B582" s="234"/>
      <c r="C582" s="234"/>
      <c r="D582" s="234"/>
      <c r="E582" s="234"/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/>
      <c r="U582" s="234"/>
      <c r="V582" s="234"/>
      <c r="W582" s="234"/>
      <c r="X582" s="234"/>
      <c r="Y582" s="234"/>
      <c r="Z582" s="234"/>
    </row>
    <row r="583" ht="13.5" customHeight="1">
      <c r="A583" s="234"/>
      <c r="B583" s="234"/>
      <c r="C583" s="234"/>
      <c r="D583" s="234"/>
      <c r="E583" s="234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234"/>
      <c r="Z583" s="234"/>
    </row>
    <row r="584" ht="13.5" customHeight="1">
      <c r="A584" s="234"/>
      <c r="B584" s="234"/>
      <c r="C584" s="234"/>
      <c r="D584" s="234"/>
      <c r="E584" s="234"/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234"/>
      <c r="Z584" s="234"/>
    </row>
    <row r="585" ht="13.5" customHeight="1">
      <c r="A585" s="234"/>
      <c r="B585" s="234"/>
      <c r="C585" s="234"/>
      <c r="D585" s="234"/>
      <c r="E585" s="234"/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234"/>
      <c r="Z585" s="234"/>
    </row>
    <row r="586" ht="13.5" customHeight="1">
      <c r="A586" s="234"/>
      <c r="B586" s="234"/>
      <c r="C586" s="234"/>
      <c r="D586" s="234"/>
      <c r="E586" s="234"/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234"/>
      <c r="Z586" s="234"/>
    </row>
    <row r="587" ht="13.5" customHeight="1">
      <c r="A587" s="234"/>
      <c r="B587" s="234"/>
      <c r="C587" s="234"/>
      <c r="D587" s="234"/>
      <c r="E587" s="234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234"/>
      <c r="Z587" s="234"/>
    </row>
    <row r="588" ht="13.5" customHeight="1">
      <c r="A588" s="234"/>
      <c r="B588" s="234"/>
      <c r="C588" s="234"/>
      <c r="D588" s="234"/>
      <c r="E588" s="234"/>
      <c r="F588" s="234"/>
      <c r="G588" s="234"/>
      <c r="H588" s="234"/>
      <c r="I588" s="234"/>
      <c r="J588" s="234"/>
      <c r="K588" s="234"/>
      <c r="L588" s="234"/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234"/>
      <c r="Z588" s="234"/>
    </row>
    <row r="589" ht="13.5" customHeight="1">
      <c r="A589" s="234"/>
      <c r="B589" s="234"/>
      <c r="C589" s="234"/>
      <c r="D589" s="234"/>
      <c r="E589" s="234"/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/>
      <c r="X589" s="234"/>
      <c r="Y589" s="234"/>
      <c r="Z589" s="234"/>
    </row>
    <row r="590" ht="13.5" customHeight="1">
      <c r="A590" s="234"/>
      <c r="B590" s="234"/>
      <c r="C590" s="234"/>
      <c r="D590" s="234"/>
      <c r="E590" s="234"/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/>
      <c r="U590" s="234"/>
      <c r="V590" s="234"/>
      <c r="W590" s="234"/>
      <c r="X590" s="234"/>
      <c r="Y590" s="234"/>
      <c r="Z590" s="234"/>
    </row>
    <row r="591" ht="13.5" customHeight="1">
      <c r="A591" s="234"/>
      <c r="B591" s="234"/>
      <c r="C591" s="234"/>
      <c r="D591" s="234"/>
      <c r="E591" s="234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234"/>
      <c r="Z591" s="234"/>
    </row>
    <row r="592" ht="13.5" customHeight="1">
      <c r="A592" s="234"/>
      <c r="B592" s="234"/>
      <c r="C592" s="234"/>
      <c r="D592" s="234"/>
      <c r="E592" s="234"/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234"/>
      <c r="Z592" s="234"/>
    </row>
    <row r="593" ht="13.5" customHeight="1">
      <c r="A593" s="234"/>
      <c r="B593" s="234"/>
      <c r="C593" s="234"/>
      <c r="D593" s="234"/>
      <c r="E593" s="234"/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234"/>
      <c r="Z593" s="234"/>
    </row>
    <row r="594" ht="13.5" customHeight="1">
      <c r="A594" s="234"/>
      <c r="B594" s="234"/>
      <c r="C594" s="234"/>
      <c r="D594" s="234"/>
      <c r="E594" s="234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234"/>
      <c r="Z594" s="234"/>
    </row>
    <row r="595" ht="13.5" customHeight="1">
      <c r="A595" s="234"/>
      <c r="B595" s="234"/>
      <c r="C595" s="234"/>
      <c r="D595" s="234"/>
      <c r="E595" s="234"/>
      <c r="F595" s="234"/>
      <c r="G595" s="234"/>
      <c r="H595" s="234"/>
      <c r="I595" s="234"/>
      <c r="J595" s="234"/>
      <c r="K595" s="234"/>
      <c r="L595" s="234"/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234"/>
      <c r="Z595" s="234"/>
    </row>
    <row r="596" ht="13.5" customHeight="1">
      <c r="A596" s="234"/>
      <c r="B596" s="234"/>
      <c r="C596" s="234"/>
      <c r="D596" s="234"/>
      <c r="E596" s="234"/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/>
      <c r="X596" s="234"/>
      <c r="Y596" s="234"/>
      <c r="Z596" s="234"/>
    </row>
    <row r="597" ht="13.5" customHeight="1">
      <c r="A597" s="234"/>
      <c r="B597" s="234"/>
      <c r="C597" s="234"/>
      <c r="D597" s="234"/>
      <c r="E597" s="234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234"/>
      <c r="Z597" s="234"/>
    </row>
    <row r="598" ht="13.5" customHeight="1">
      <c r="A598" s="234"/>
      <c r="B598" s="234"/>
      <c r="C598" s="234"/>
      <c r="D598" s="234"/>
      <c r="E598" s="234"/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234"/>
      <c r="Z598" s="234"/>
    </row>
    <row r="599" ht="13.5" customHeight="1">
      <c r="A599" s="234"/>
      <c r="B599" s="234"/>
      <c r="C599" s="234"/>
      <c r="D599" s="234"/>
      <c r="E599" s="234"/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234"/>
      <c r="Z599" s="234"/>
    </row>
    <row r="600" ht="13.5" customHeight="1">
      <c r="A600" s="234"/>
      <c r="B600" s="234"/>
      <c r="C600" s="234"/>
      <c r="D600" s="234"/>
      <c r="E600" s="234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234"/>
      <c r="Z600" s="234"/>
    </row>
    <row r="601" ht="13.5" customHeight="1">
      <c r="A601" s="234"/>
      <c r="B601" s="234"/>
      <c r="C601" s="234"/>
      <c r="D601" s="234"/>
      <c r="E601" s="234"/>
      <c r="F601" s="234"/>
      <c r="G601" s="234"/>
      <c r="H601" s="234"/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234"/>
      <c r="Z601" s="234"/>
    </row>
    <row r="602" ht="13.5" customHeight="1">
      <c r="A602" s="234"/>
      <c r="B602" s="234"/>
      <c r="C602" s="234"/>
      <c r="D602" s="234"/>
      <c r="E602" s="234"/>
      <c r="F602" s="234"/>
      <c r="G602" s="234"/>
      <c r="H602" s="234"/>
      <c r="I602" s="234"/>
      <c r="J602" s="234"/>
      <c r="K602" s="234"/>
      <c r="L602" s="234"/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234"/>
      <c r="Z602" s="234"/>
    </row>
    <row r="603" ht="13.5" customHeight="1">
      <c r="A603" s="234"/>
      <c r="B603" s="234"/>
      <c r="C603" s="234"/>
      <c r="D603" s="234"/>
      <c r="E603" s="234"/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/>
      <c r="X603" s="234"/>
      <c r="Y603" s="234"/>
      <c r="Z603" s="234"/>
    </row>
    <row r="604" ht="13.5" customHeight="1">
      <c r="A604" s="234"/>
      <c r="B604" s="234"/>
      <c r="C604" s="234"/>
      <c r="D604" s="234"/>
      <c r="E604" s="234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234"/>
      <c r="Z604" s="234"/>
    </row>
    <row r="605" ht="13.5" customHeight="1">
      <c r="A605" s="234"/>
      <c r="B605" s="234"/>
      <c r="C605" s="234"/>
      <c r="D605" s="234"/>
      <c r="E605" s="234"/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234"/>
      <c r="Z605" s="234"/>
    </row>
    <row r="606" ht="13.5" customHeight="1">
      <c r="A606" s="234"/>
      <c r="B606" s="234"/>
      <c r="C606" s="234"/>
      <c r="D606" s="234"/>
      <c r="E606" s="234"/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234"/>
      <c r="Z606" s="234"/>
    </row>
    <row r="607" ht="13.5" customHeight="1">
      <c r="A607" s="234"/>
      <c r="B607" s="234"/>
      <c r="C607" s="234"/>
      <c r="D607" s="234"/>
      <c r="E607" s="234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234"/>
      <c r="Z607" s="234"/>
    </row>
    <row r="608" ht="13.5" customHeight="1">
      <c r="A608" s="234"/>
      <c r="B608" s="234"/>
      <c r="C608" s="234"/>
      <c r="D608" s="234"/>
      <c r="E608" s="234"/>
      <c r="F608" s="234"/>
      <c r="G608" s="234"/>
      <c r="H608" s="234"/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234"/>
      <c r="Z608" s="234"/>
    </row>
    <row r="609" ht="13.5" customHeight="1">
      <c r="A609" s="234"/>
      <c r="B609" s="234"/>
      <c r="C609" s="234"/>
      <c r="D609" s="234"/>
      <c r="E609" s="234"/>
      <c r="F609" s="234"/>
      <c r="G609" s="234"/>
      <c r="H609" s="234"/>
      <c r="I609" s="234"/>
      <c r="J609" s="234"/>
      <c r="K609" s="234"/>
      <c r="L609" s="234"/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234"/>
      <c r="Z609" s="234"/>
    </row>
    <row r="610" ht="13.5" customHeight="1">
      <c r="A610" s="234"/>
      <c r="B610" s="234"/>
      <c r="C610" s="234"/>
      <c r="D610" s="234"/>
      <c r="E610" s="234"/>
      <c r="F610" s="234"/>
      <c r="G610" s="234"/>
      <c r="H610" s="234"/>
      <c r="I610" s="234"/>
      <c r="J610" s="234"/>
      <c r="K610" s="234"/>
      <c r="L610" s="234"/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234"/>
      <c r="Z610" s="234"/>
    </row>
    <row r="611" ht="13.5" customHeight="1">
      <c r="A611" s="234"/>
      <c r="B611" s="234"/>
      <c r="C611" s="234"/>
      <c r="D611" s="234"/>
      <c r="E611" s="234"/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/>
      <c r="X611" s="234"/>
      <c r="Y611" s="234"/>
      <c r="Z611" s="234"/>
    </row>
    <row r="612" ht="13.5" customHeight="1">
      <c r="A612" s="234"/>
      <c r="B612" s="234"/>
      <c r="C612" s="234"/>
      <c r="D612" s="234"/>
      <c r="E612" s="234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234"/>
      <c r="Z612" s="234"/>
    </row>
    <row r="613" ht="13.5" customHeight="1">
      <c r="A613" s="234"/>
      <c r="B613" s="234"/>
      <c r="C613" s="234"/>
      <c r="D613" s="234"/>
      <c r="E613" s="234"/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234"/>
      <c r="Z613" s="234"/>
    </row>
    <row r="614" ht="13.5" customHeight="1">
      <c r="A614" s="234"/>
      <c r="B614" s="234"/>
      <c r="C614" s="234"/>
      <c r="D614" s="234"/>
      <c r="E614" s="234"/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234"/>
      <c r="Z614" s="234"/>
    </row>
    <row r="615" ht="13.5" customHeight="1">
      <c r="A615" s="234"/>
      <c r="B615" s="234"/>
      <c r="C615" s="234"/>
      <c r="D615" s="234"/>
      <c r="E615" s="234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234"/>
      <c r="Z615" s="234"/>
    </row>
    <row r="616" ht="13.5" customHeight="1">
      <c r="A616" s="234"/>
      <c r="B616" s="234"/>
      <c r="C616" s="234"/>
      <c r="D616" s="234"/>
      <c r="E616" s="234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234"/>
      <c r="Z616" s="234"/>
    </row>
    <row r="617" ht="13.5" customHeight="1">
      <c r="A617" s="234"/>
      <c r="B617" s="234"/>
      <c r="C617" s="234"/>
      <c r="D617" s="234"/>
      <c r="E617" s="234"/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234"/>
      <c r="Z617" s="234"/>
    </row>
    <row r="618" ht="13.5" customHeight="1">
      <c r="A618" s="234"/>
      <c r="B618" s="234"/>
      <c r="C618" s="234"/>
      <c r="D618" s="234"/>
      <c r="E618" s="234"/>
      <c r="F618" s="234"/>
      <c r="G618" s="234"/>
      <c r="H618" s="234"/>
      <c r="I618" s="234"/>
      <c r="J618" s="234"/>
      <c r="K618" s="234"/>
      <c r="L618" s="234"/>
      <c r="M618" s="234"/>
      <c r="N618" s="234"/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234"/>
      <c r="Z618" s="234"/>
    </row>
    <row r="619" ht="13.5" customHeight="1">
      <c r="A619" s="234"/>
      <c r="B619" s="234"/>
      <c r="C619" s="234"/>
      <c r="D619" s="234"/>
      <c r="E619" s="234"/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/>
      <c r="U619" s="234"/>
      <c r="V619" s="234"/>
      <c r="W619" s="234"/>
      <c r="X619" s="234"/>
      <c r="Y619" s="234"/>
      <c r="Z619" s="234"/>
    </row>
    <row r="620" ht="13.5" customHeight="1">
      <c r="A620" s="234"/>
      <c r="B620" s="234"/>
      <c r="C620" s="234"/>
      <c r="D620" s="234"/>
      <c r="E620" s="234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234"/>
      <c r="Z620" s="234"/>
    </row>
    <row r="621" ht="13.5" customHeight="1">
      <c r="A621" s="234"/>
      <c r="B621" s="234"/>
      <c r="C621" s="234"/>
      <c r="D621" s="234"/>
      <c r="E621" s="234"/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234"/>
      <c r="Z621" s="234"/>
    </row>
    <row r="622" ht="13.5" customHeight="1">
      <c r="A622" s="234"/>
      <c r="B622" s="234"/>
      <c r="C622" s="234"/>
      <c r="D622" s="234"/>
      <c r="E622" s="234"/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234"/>
      <c r="Z622" s="234"/>
    </row>
    <row r="623" ht="13.5" customHeight="1">
      <c r="A623" s="234"/>
      <c r="B623" s="234"/>
      <c r="C623" s="234"/>
      <c r="D623" s="234"/>
      <c r="E623" s="234"/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234"/>
      <c r="Z623" s="234"/>
    </row>
    <row r="624" ht="13.5" customHeight="1">
      <c r="A624" s="234"/>
      <c r="B624" s="234"/>
      <c r="C624" s="234"/>
      <c r="D624" s="234"/>
      <c r="E624" s="234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234"/>
      <c r="Z624" s="234"/>
    </row>
    <row r="625" ht="13.5" customHeight="1">
      <c r="A625" s="234"/>
      <c r="B625" s="234"/>
      <c r="C625" s="234"/>
      <c r="D625" s="234"/>
      <c r="E625" s="234"/>
      <c r="F625" s="234"/>
      <c r="G625" s="234"/>
      <c r="H625" s="234"/>
      <c r="I625" s="234"/>
      <c r="J625" s="234"/>
      <c r="K625" s="234"/>
      <c r="L625" s="234"/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234"/>
      <c r="Z625" s="234"/>
    </row>
    <row r="626" ht="13.5" customHeight="1">
      <c r="A626" s="234"/>
      <c r="B626" s="234"/>
      <c r="C626" s="234"/>
      <c r="D626" s="234"/>
      <c r="E626" s="234"/>
      <c r="F626" s="234"/>
      <c r="G626" s="234"/>
      <c r="H626" s="234"/>
      <c r="I626" s="234"/>
      <c r="J626" s="234"/>
      <c r="K626" s="234"/>
      <c r="L626" s="234"/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234"/>
      <c r="Z626" s="234"/>
    </row>
    <row r="627" ht="13.5" customHeight="1">
      <c r="A627" s="234"/>
      <c r="B627" s="234"/>
      <c r="C627" s="234"/>
      <c r="D627" s="234"/>
      <c r="E627" s="234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234"/>
      <c r="Z627" s="234"/>
    </row>
    <row r="628" ht="13.5" customHeight="1">
      <c r="A628" s="234"/>
      <c r="B628" s="234"/>
      <c r="C628" s="234"/>
      <c r="D628" s="234"/>
      <c r="E628" s="234"/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234"/>
      <c r="Z628" s="234"/>
    </row>
    <row r="629" ht="13.5" customHeight="1">
      <c r="A629" s="234"/>
      <c r="B629" s="234"/>
      <c r="C629" s="234"/>
      <c r="D629" s="234"/>
      <c r="E629" s="234"/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234"/>
      <c r="Z629" s="234"/>
    </row>
    <row r="630" ht="13.5" customHeight="1">
      <c r="A630" s="234"/>
      <c r="B630" s="234"/>
      <c r="C630" s="234"/>
      <c r="D630" s="234"/>
      <c r="E630" s="234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234"/>
      <c r="Z630" s="234"/>
    </row>
    <row r="631" ht="13.5" customHeight="1">
      <c r="A631" s="234"/>
      <c r="B631" s="234"/>
      <c r="C631" s="234"/>
      <c r="D631" s="234"/>
      <c r="E631" s="234"/>
      <c r="F631" s="234"/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234"/>
      <c r="Z631" s="234"/>
    </row>
    <row r="632" ht="13.5" customHeight="1">
      <c r="A632" s="234"/>
      <c r="B632" s="234"/>
      <c r="C632" s="234"/>
      <c r="D632" s="234"/>
      <c r="E632" s="234"/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/>
      <c r="X632" s="234"/>
      <c r="Y632" s="234"/>
      <c r="Z632" s="234"/>
    </row>
    <row r="633" ht="13.5" customHeight="1">
      <c r="A633" s="234"/>
      <c r="B633" s="234"/>
      <c r="C633" s="234"/>
      <c r="D633" s="234"/>
      <c r="E633" s="234"/>
      <c r="F633" s="234"/>
      <c r="G633" s="234"/>
      <c r="H633" s="234"/>
      <c r="I633" s="234"/>
      <c r="J633" s="234"/>
      <c r="K633" s="234"/>
      <c r="L633" s="234"/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234"/>
      <c r="Z633" s="234"/>
    </row>
    <row r="634" ht="13.5" customHeight="1">
      <c r="A634" s="234"/>
      <c r="B634" s="234"/>
      <c r="C634" s="234"/>
      <c r="D634" s="234"/>
      <c r="E634" s="234"/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/>
      <c r="X634" s="234"/>
      <c r="Y634" s="234"/>
      <c r="Z634" s="234"/>
    </row>
    <row r="635" ht="13.5" customHeight="1">
      <c r="A635" s="234"/>
      <c r="B635" s="234"/>
      <c r="C635" s="234"/>
      <c r="D635" s="234"/>
      <c r="E635" s="234"/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/>
      <c r="U635" s="234"/>
      <c r="V635" s="234"/>
      <c r="W635" s="234"/>
      <c r="X635" s="234"/>
      <c r="Y635" s="234"/>
      <c r="Z635" s="234"/>
    </row>
    <row r="636" ht="13.5" customHeight="1">
      <c r="A636" s="234"/>
      <c r="B636" s="234"/>
      <c r="C636" s="234"/>
      <c r="D636" s="234"/>
      <c r="E636" s="234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234"/>
      <c r="Z636" s="234"/>
    </row>
    <row r="637" ht="13.5" customHeight="1">
      <c r="A637" s="234"/>
      <c r="B637" s="234"/>
      <c r="C637" s="234"/>
      <c r="D637" s="234"/>
      <c r="E637" s="234"/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234"/>
      <c r="Z637" s="234"/>
    </row>
    <row r="638" ht="13.5" customHeight="1">
      <c r="A638" s="234"/>
      <c r="B638" s="234"/>
      <c r="C638" s="234"/>
      <c r="D638" s="234"/>
      <c r="E638" s="234"/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234"/>
      <c r="Z638" s="234"/>
    </row>
    <row r="639" ht="13.5" customHeight="1">
      <c r="A639" s="234"/>
      <c r="B639" s="234"/>
      <c r="C639" s="234"/>
      <c r="D639" s="234"/>
      <c r="E639" s="234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234"/>
      <c r="Z639" s="234"/>
    </row>
    <row r="640" ht="13.5" customHeight="1">
      <c r="A640" s="234"/>
      <c r="B640" s="234"/>
      <c r="C640" s="234"/>
      <c r="D640" s="234"/>
      <c r="E640" s="234"/>
      <c r="F640" s="234"/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234"/>
      <c r="Z640" s="234"/>
    </row>
    <row r="641" ht="13.5" customHeight="1">
      <c r="A641" s="234"/>
      <c r="B641" s="234"/>
      <c r="C641" s="234"/>
      <c r="D641" s="234"/>
      <c r="E641" s="234"/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/>
      <c r="X641" s="234"/>
      <c r="Y641" s="234"/>
      <c r="Z641" s="234"/>
    </row>
    <row r="642" ht="13.5" customHeight="1">
      <c r="A642" s="234"/>
      <c r="B642" s="234"/>
      <c r="C642" s="234"/>
      <c r="D642" s="234"/>
      <c r="E642" s="234"/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234"/>
      <c r="Z642" s="234"/>
    </row>
    <row r="643" ht="13.5" customHeight="1">
      <c r="A643" s="234"/>
      <c r="B643" s="234"/>
      <c r="C643" s="234"/>
      <c r="D643" s="234"/>
      <c r="E643" s="234"/>
      <c r="F643" s="234"/>
      <c r="G643" s="234"/>
      <c r="H643" s="234"/>
      <c r="I643" s="234"/>
      <c r="J643" s="234"/>
      <c r="K643" s="234"/>
      <c r="L643" s="234"/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234"/>
      <c r="Z643" s="234"/>
    </row>
    <row r="644" ht="13.5" customHeight="1">
      <c r="A644" s="234"/>
      <c r="B644" s="234"/>
      <c r="C644" s="234"/>
      <c r="D644" s="234"/>
      <c r="E644" s="234"/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/>
      <c r="X644" s="234"/>
      <c r="Y644" s="234"/>
      <c r="Z644" s="234"/>
    </row>
    <row r="645" ht="13.5" customHeight="1">
      <c r="A645" s="234"/>
      <c r="B645" s="234"/>
      <c r="C645" s="234"/>
      <c r="D645" s="234"/>
      <c r="E645" s="234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234"/>
      <c r="Z645" s="234"/>
    </row>
    <row r="646" ht="13.5" customHeight="1">
      <c r="A646" s="234"/>
      <c r="B646" s="234"/>
      <c r="C646" s="234"/>
      <c r="D646" s="234"/>
      <c r="E646" s="234"/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/>
      <c r="U646" s="234"/>
      <c r="V646" s="234"/>
      <c r="W646" s="234"/>
      <c r="X646" s="234"/>
      <c r="Y646" s="234"/>
      <c r="Z646" s="234"/>
    </row>
    <row r="647" ht="13.5" customHeight="1">
      <c r="A647" s="234"/>
      <c r="B647" s="234"/>
      <c r="C647" s="234"/>
      <c r="D647" s="234"/>
      <c r="E647" s="234"/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234"/>
      <c r="Z647" s="234"/>
    </row>
    <row r="648" ht="13.5" customHeight="1">
      <c r="A648" s="234"/>
      <c r="B648" s="234"/>
      <c r="C648" s="234"/>
      <c r="D648" s="234"/>
      <c r="E648" s="234"/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234"/>
      <c r="Z648" s="234"/>
    </row>
    <row r="649" ht="13.5" customHeight="1">
      <c r="A649" s="234"/>
      <c r="B649" s="234"/>
      <c r="C649" s="234"/>
      <c r="D649" s="234"/>
      <c r="E649" s="234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234"/>
      <c r="Z649" s="234"/>
    </row>
    <row r="650" ht="13.5" customHeight="1">
      <c r="A650" s="234"/>
      <c r="B650" s="234"/>
      <c r="C650" s="234"/>
      <c r="D650" s="234"/>
      <c r="E650" s="234"/>
      <c r="F650" s="234"/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234"/>
      <c r="Z650" s="234"/>
    </row>
    <row r="651" ht="13.5" customHeight="1">
      <c r="A651" s="234"/>
      <c r="B651" s="234"/>
      <c r="C651" s="234"/>
      <c r="D651" s="234"/>
      <c r="E651" s="234"/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/>
      <c r="X651" s="234"/>
      <c r="Y651" s="234"/>
      <c r="Z651" s="234"/>
    </row>
    <row r="652" ht="13.5" customHeight="1">
      <c r="A652" s="234"/>
      <c r="B652" s="234"/>
      <c r="C652" s="234"/>
      <c r="D652" s="234"/>
      <c r="E652" s="234"/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/>
      <c r="U652" s="234"/>
      <c r="V652" s="234"/>
      <c r="W652" s="234"/>
      <c r="X652" s="234"/>
      <c r="Y652" s="234"/>
      <c r="Z652" s="234"/>
    </row>
    <row r="653" ht="13.5" customHeight="1">
      <c r="A653" s="234"/>
      <c r="B653" s="234"/>
      <c r="C653" s="234"/>
      <c r="D653" s="234"/>
      <c r="E653" s="234"/>
      <c r="F653" s="234"/>
      <c r="G653" s="234"/>
      <c r="H653" s="234"/>
      <c r="I653" s="234"/>
      <c r="J653" s="234"/>
      <c r="K653" s="234"/>
      <c r="L653" s="234"/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234"/>
      <c r="Z653" s="234"/>
    </row>
    <row r="654" ht="13.5" customHeight="1">
      <c r="A654" s="234"/>
      <c r="B654" s="234"/>
      <c r="C654" s="234"/>
      <c r="D654" s="234"/>
      <c r="E654" s="234"/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234"/>
      <c r="Z654" s="234"/>
    </row>
    <row r="655" ht="13.5" customHeight="1">
      <c r="A655" s="234"/>
      <c r="B655" s="234"/>
      <c r="C655" s="234"/>
      <c r="D655" s="234"/>
      <c r="E655" s="234"/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/>
      <c r="X655" s="234"/>
      <c r="Y655" s="234"/>
      <c r="Z655" s="234"/>
    </row>
    <row r="656" ht="13.5" customHeight="1">
      <c r="A656" s="234"/>
      <c r="B656" s="234"/>
      <c r="C656" s="234"/>
      <c r="D656" s="234"/>
      <c r="E656" s="234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234"/>
      <c r="Z656" s="234"/>
    </row>
    <row r="657" ht="13.5" customHeight="1">
      <c r="A657" s="234"/>
      <c r="B657" s="234"/>
      <c r="C657" s="234"/>
      <c r="D657" s="234"/>
      <c r="E657" s="234"/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234"/>
      <c r="Z657" s="234"/>
    </row>
    <row r="658" ht="13.5" customHeight="1">
      <c r="A658" s="234"/>
      <c r="B658" s="234"/>
      <c r="C658" s="234"/>
      <c r="D658" s="234"/>
      <c r="E658" s="234"/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234"/>
      <c r="Z658" s="234"/>
    </row>
    <row r="659" ht="13.5" customHeight="1">
      <c r="A659" s="234"/>
      <c r="B659" s="234"/>
      <c r="C659" s="234"/>
      <c r="D659" s="234"/>
      <c r="E659" s="234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234"/>
      <c r="Z659" s="234"/>
    </row>
    <row r="660" ht="13.5" customHeight="1">
      <c r="A660" s="234"/>
      <c r="B660" s="234"/>
      <c r="C660" s="234"/>
      <c r="D660" s="234"/>
      <c r="E660" s="234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234"/>
      <c r="Z660" s="234"/>
    </row>
    <row r="661" ht="13.5" customHeight="1">
      <c r="A661" s="234"/>
      <c r="B661" s="234"/>
      <c r="C661" s="234"/>
      <c r="D661" s="234"/>
      <c r="E661" s="234"/>
      <c r="F661" s="234"/>
      <c r="G661" s="234"/>
      <c r="H661" s="234"/>
      <c r="I661" s="234"/>
      <c r="J661" s="234"/>
      <c r="K661" s="234"/>
      <c r="L661" s="234"/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234"/>
      <c r="Z661" s="234"/>
    </row>
    <row r="662" ht="13.5" customHeight="1">
      <c r="A662" s="234"/>
      <c r="B662" s="234"/>
      <c r="C662" s="234"/>
      <c r="D662" s="234"/>
      <c r="E662" s="234"/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/>
      <c r="X662" s="234"/>
      <c r="Y662" s="234"/>
      <c r="Z662" s="234"/>
    </row>
    <row r="663" ht="13.5" customHeight="1">
      <c r="A663" s="234"/>
      <c r="B663" s="234"/>
      <c r="C663" s="234"/>
      <c r="D663" s="234"/>
      <c r="E663" s="234"/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/>
      <c r="U663" s="234"/>
      <c r="V663" s="234"/>
      <c r="W663" s="234"/>
      <c r="X663" s="234"/>
      <c r="Y663" s="234"/>
      <c r="Z663" s="234"/>
    </row>
    <row r="664" ht="13.5" customHeight="1">
      <c r="A664" s="234"/>
      <c r="B664" s="234"/>
      <c r="C664" s="234"/>
      <c r="D664" s="234"/>
      <c r="E664" s="234"/>
      <c r="F664" s="234"/>
      <c r="G664" s="234"/>
      <c r="H664" s="234"/>
      <c r="I664" s="234"/>
      <c r="J664" s="234"/>
      <c r="K664" s="234"/>
      <c r="L664" s="234"/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234"/>
      <c r="Z664" s="234"/>
    </row>
    <row r="665" ht="13.5" customHeight="1">
      <c r="A665" s="234"/>
      <c r="B665" s="234"/>
      <c r="C665" s="234"/>
      <c r="D665" s="234"/>
      <c r="E665" s="234"/>
      <c r="F665" s="234"/>
      <c r="G665" s="234"/>
      <c r="H665" s="234"/>
      <c r="I665" s="234"/>
      <c r="J665" s="234"/>
      <c r="K665" s="234"/>
      <c r="L665" s="234"/>
      <c r="M665" s="234"/>
      <c r="N665" s="234"/>
      <c r="O665" s="234"/>
      <c r="P665" s="234"/>
      <c r="Q665" s="234"/>
      <c r="R665" s="234"/>
      <c r="S665" s="234"/>
      <c r="T665" s="234"/>
      <c r="U665" s="234"/>
      <c r="V665" s="234"/>
      <c r="W665" s="234"/>
      <c r="X665" s="234"/>
      <c r="Y665" s="234"/>
      <c r="Z665" s="234"/>
    </row>
    <row r="666" ht="13.5" customHeight="1">
      <c r="A666" s="234"/>
      <c r="B666" s="234"/>
      <c r="C666" s="234"/>
      <c r="D666" s="234"/>
      <c r="E666" s="234"/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234"/>
      <c r="Z666" s="234"/>
    </row>
    <row r="667" ht="13.5" customHeight="1">
      <c r="A667" s="234"/>
      <c r="B667" s="234"/>
      <c r="C667" s="234"/>
      <c r="D667" s="234"/>
      <c r="E667" s="234"/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234"/>
      <c r="Z667" s="234"/>
    </row>
    <row r="668" ht="13.5" customHeight="1">
      <c r="A668" s="234"/>
      <c r="B668" s="234"/>
      <c r="C668" s="234"/>
      <c r="D668" s="234"/>
      <c r="E668" s="234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234"/>
      <c r="Z668" s="234"/>
    </row>
    <row r="669" ht="13.5" customHeight="1">
      <c r="A669" s="234"/>
      <c r="B669" s="234"/>
      <c r="C669" s="234"/>
      <c r="D669" s="234"/>
      <c r="E669" s="234"/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234"/>
      <c r="Z669" s="234"/>
    </row>
    <row r="670" ht="13.5" customHeight="1">
      <c r="A670" s="234"/>
      <c r="B670" s="234"/>
      <c r="C670" s="234"/>
      <c r="D670" s="234"/>
      <c r="E670" s="234"/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234"/>
      <c r="Z670" s="234"/>
    </row>
    <row r="671" ht="13.5" customHeight="1">
      <c r="A671" s="234"/>
      <c r="B671" s="234"/>
      <c r="C671" s="234"/>
      <c r="D671" s="234"/>
      <c r="E671" s="234"/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234"/>
      <c r="Z671" s="234"/>
    </row>
    <row r="672" ht="13.5" customHeight="1">
      <c r="A672" s="234"/>
      <c r="B672" s="234"/>
      <c r="C672" s="234"/>
      <c r="D672" s="234"/>
      <c r="E672" s="234"/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234"/>
      <c r="Z672" s="234"/>
    </row>
    <row r="673" ht="13.5" customHeight="1">
      <c r="A673" s="234"/>
      <c r="B673" s="234"/>
      <c r="C673" s="234"/>
      <c r="D673" s="234"/>
      <c r="E673" s="234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234"/>
      <c r="Z673" s="234"/>
    </row>
    <row r="674" ht="13.5" customHeight="1">
      <c r="A674" s="234"/>
      <c r="B674" s="234"/>
      <c r="C674" s="234"/>
      <c r="D674" s="234"/>
      <c r="E674" s="234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234"/>
      <c r="Z674" s="234"/>
    </row>
    <row r="675" ht="13.5" customHeight="1">
      <c r="A675" s="234"/>
      <c r="B675" s="234"/>
      <c r="C675" s="234"/>
      <c r="D675" s="234"/>
      <c r="E675" s="234"/>
      <c r="F675" s="234"/>
      <c r="G675" s="234"/>
      <c r="H675" s="234"/>
      <c r="I675" s="234"/>
      <c r="J675" s="234"/>
      <c r="K675" s="234"/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234"/>
      <c r="Z675" s="234"/>
    </row>
    <row r="676" ht="13.5" customHeight="1">
      <c r="A676" s="234"/>
      <c r="B676" s="234"/>
      <c r="C676" s="234"/>
      <c r="D676" s="234"/>
      <c r="E676" s="234"/>
      <c r="F676" s="234"/>
      <c r="G676" s="234"/>
      <c r="H676" s="234"/>
      <c r="I676" s="234"/>
      <c r="J676" s="234"/>
      <c r="K676" s="234"/>
      <c r="L676" s="234"/>
      <c r="M676" s="234"/>
      <c r="N676" s="234"/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234"/>
      <c r="Z676" s="234"/>
    </row>
    <row r="677" ht="13.5" customHeight="1">
      <c r="A677" s="234"/>
      <c r="B677" s="234"/>
      <c r="C677" s="234"/>
      <c r="D677" s="234"/>
      <c r="E677" s="234"/>
      <c r="F677" s="234"/>
      <c r="G677" s="234"/>
      <c r="H677" s="234"/>
      <c r="I677" s="234"/>
      <c r="J677" s="234"/>
      <c r="K677" s="234"/>
      <c r="L677" s="234"/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234"/>
      <c r="Z677" s="234"/>
    </row>
    <row r="678" ht="13.5" customHeight="1">
      <c r="A678" s="234"/>
      <c r="B678" s="234"/>
      <c r="C678" s="234"/>
      <c r="D678" s="234"/>
      <c r="E678" s="234"/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/>
      <c r="X678" s="234"/>
      <c r="Y678" s="234"/>
      <c r="Z678" s="234"/>
    </row>
    <row r="679" ht="13.5" customHeight="1">
      <c r="A679" s="234"/>
      <c r="B679" s="234"/>
      <c r="C679" s="234"/>
      <c r="D679" s="234"/>
      <c r="E679" s="234"/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/>
      <c r="U679" s="234"/>
      <c r="V679" s="234"/>
      <c r="W679" s="234"/>
      <c r="X679" s="234"/>
      <c r="Y679" s="234"/>
      <c r="Z679" s="234"/>
    </row>
    <row r="680" ht="13.5" customHeight="1">
      <c r="A680" s="234"/>
      <c r="B680" s="234"/>
      <c r="C680" s="234"/>
      <c r="D680" s="234"/>
      <c r="E680" s="234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234"/>
      <c r="Z680" s="234"/>
    </row>
    <row r="681" ht="13.5" customHeight="1">
      <c r="A681" s="234"/>
      <c r="B681" s="234"/>
      <c r="C681" s="234"/>
      <c r="D681" s="234"/>
      <c r="E681" s="234"/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234"/>
      <c r="Z681" s="234"/>
    </row>
    <row r="682" ht="13.5" customHeight="1">
      <c r="A682" s="234"/>
      <c r="B682" s="234"/>
      <c r="C682" s="234"/>
      <c r="D682" s="234"/>
      <c r="E682" s="234"/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234"/>
      <c r="Z682" s="234"/>
    </row>
    <row r="683" ht="13.5" customHeight="1">
      <c r="A683" s="234"/>
      <c r="B683" s="234"/>
      <c r="C683" s="234"/>
      <c r="D683" s="234"/>
      <c r="E683" s="234"/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234"/>
      <c r="Z683" s="234"/>
    </row>
    <row r="684" ht="13.5" customHeight="1">
      <c r="A684" s="234"/>
      <c r="B684" s="234"/>
      <c r="C684" s="234"/>
      <c r="D684" s="234"/>
      <c r="E684" s="234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234"/>
      <c r="Z684" s="234"/>
    </row>
    <row r="685" ht="13.5" customHeight="1">
      <c r="A685" s="234"/>
      <c r="B685" s="234"/>
      <c r="C685" s="234"/>
      <c r="D685" s="234"/>
      <c r="E685" s="234"/>
      <c r="F685" s="234"/>
      <c r="G685" s="234"/>
      <c r="H685" s="234"/>
      <c r="I685" s="234"/>
      <c r="J685" s="234"/>
      <c r="K685" s="234"/>
      <c r="L685" s="234"/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234"/>
      <c r="Z685" s="234"/>
    </row>
    <row r="686" ht="13.5" customHeight="1">
      <c r="A686" s="234"/>
      <c r="B686" s="234"/>
      <c r="C686" s="234"/>
      <c r="D686" s="234"/>
      <c r="E686" s="234"/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/>
      <c r="X686" s="234"/>
      <c r="Y686" s="234"/>
      <c r="Z686" s="234"/>
    </row>
    <row r="687" ht="13.5" customHeight="1">
      <c r="A687" s="234"/>
      <c r="B687" s="234"/>
      <c r="C687" s="234"/>
      <c r="D687" s="234"/>
      <c r="E687" s="234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234"/>
      <c r="Z687" s="234"/>
    </row>
    <row r="688" ht="13.5" customHeight="1">
      <c r="A688" s="234"/>
      <c r="B688" s="234"/>
      <c r="C688" s="234"/>
      <c r="D688" s="234"/>
      <c r="E688" s="234"/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/>
      <c r="Y688" s="234"/>
      <c r="Z688" s="234"/>
    </row>
    <row r="689" ht="13.5" customHeight="1">
      <c r="A689" s="234"/>
      <c r="B689" s="234"/>
      <c r="C689" s="234"/>
      <c r="D689" s="234"/>
      <c r="E689" s="234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234"/>
      <c r="Z689" s="234"/>
    </row>
    <row r="690" ht="13.5" customHeight="1">
      <c r="A690" s="234"/>
      <c r="B690" s="234"/>
      <c r="C690" s="234"/>
      <c r="D690" s="234"/>
      <c r="E690" s="234"/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234"/>
      <c r="Z690" s="234"/>
    </row>
    <row r="691" ht="13.5" customHeight="1">
      <c r="A691" s="234"/>
      <c r="B691" s="234"/>
      <c r="C691" s="234"/>
      <c r="D691" s="234"/>
      <c r="E691" s="234"/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234"/>
      <c r="Z691" s="234"/>
    </row>
    <row r="692" ht="13.5" customHeight="1">
      <c r="A692" s="234"/>
      <c r="B692" s="234"/>
      <c r="C692" s="234"/>
      <c r="D692" s="234"/>
      <c r="E692" s="234"/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234"/>
      <c r="Z692" s="234"/>
    </row>
    <row r="693" ht="13.5" customHeight="1">
      <c r="A693" s="234"/>
      <c r="B693" s="234"/>
      <c r="C693" s="234"/>
      <c r="D693" s="234"/>
      <c r="E693" s="234"/>
      <c r="F693" s="234"/>
      <c r="G693" s="234"/>
      <c r="H693" s="234"/>
      <c r="I693" s="234"/>
      <c r="J693" s="234"/>
      <c r="K693" s="234"/>
      <c r="L693" s="234"/>
      <c r="M693" s="234"/>
      <c r="N693" s="234"/>
      <c r="O693" s="234"/>
      <c r="P693" s="234"/>
      <c r="Q693" s="234"/>
      <c r="R693" s="234"/>
      <c r="S693" s="234"/>
      <c r="T693" s="234"/>
      <c r="U693" s="234"/>
      <c r="V693" s="234"/>
      <c r="W693" s="234"/>
      <c r="X693" s="234"/>
      <c r="Y693" s="234"/>
      <c r="Z693" s="234"/>
    </row>
    <row r="694" ht="13.5" customHeight="1">
      <c r="A694" s="234"/>
      <c r="B694" s="234"/>
      <c r="C694" s="234"/>
      <c r="D694" s="234"/>
      <c r="E694" s="234"/>
      <c r="F694" s="234"/>
      <c r="G694" s="234"/>
      <c r="H694" s="234"/>
      <c r="I694" s="234"/>
      <c r="J694" s="234"/>
      <c r="K694" s="234"/>
      <c r="L694" s="234"/>
      <c r="M694" s="234"/>
      <c r="N694" s="234"/>
      <c r="O694" s="234"/>
      <c r="P694" s="234"/>
      <c r="Q694" s="234"/>
      <c r="R694" s="234"/>
      <c r="S694" s="234"/>
      <c r="T694" s="234"/>
      <c r="U694" s="234"/>
      <c r="V694" s="234"/>
      <c r="W694" s="234"/>
      <c r="X694" s="234"/>
      <c r="Y694" s="234"/>
      <c r="Z694" s="234"/>
    </row>
    <row r="695" ht="13.5" customHeight="1">
      <c r="A695" s="234"/>
      <c r="B695" s="234"/>
      <c r="C695" s="234"/>
      <c r="D695" s="234"/>
      <c r="E695" s="234"/>
      <c r="F695" s="234"/>
      <c r="G695" s="234"/>
      <c r="H695" s="234"/>
      <c r="I695" s="234"/>
      <c r="J695" s="234"/>
      <c r="K695" s="234"/>
      <c r="L695" s="234"/>
      <c r="M695" s="234"/>
      <c r="N695" s="234"/>
      <c r="O695" s="234"/>
      <c r="P695" s="234"/>
      <c r="Q695" s="234"/>
      <c r="R695" s="234"/>
      <c r="S695" s="234"/>
      <c r="T695" s="234"/>
      <c r="U695" s="234"/>
      <c r="V695" s="234"/>
      <c r="W695" s="234"/>
      <c r="X695" s="234"/>
      <c r="Y695" s="234"/>
      <c r="Z695" s="234"/>
    </row>
    <row r="696" ht="13.5" customHeight="1">
      <c r="A696" s="234"/>
      <c r="B696" s="234"/>
      <c r="C696" s="234"/>
      <c r="D696" s="234"/>
      <c r="E696" s="234"/>
      <c r="F696" s="234"/>
      <c r="G696" s="234"/>
      <c r="H696" s="234"/>
      <c r="I696" s="234"/>
      <c r="J696" s="234"/>
      <c r="K696" s="234"/>
      <c r="L696" s="234"/>
      <c r="M696" s="234"/>
      <c r="N696" s="234"/>
      <c r="O696" s="234"/>
      <c r="P696" s="234"/>
      <c r="Q696" s="234"/>
      <c r="R696" s="234"/>
      <c r="S696" s="234"/>
      <c r="T696" s="234"/>
      <c r="U696" s="234"/>
      <c r="V696" s="234"/>
      <c r="W696" s="234"/>
      <c r="X696" s="234"/>
      <c r="Y696" s="234"/>
      <c r="Z696" s="234"/>
    </row>
    <row r="697" ht="13.5" customHeight="1">
      <c r="A697" s="234"/>
      <c r="B697" s="234"/>
      <c r="C697" s="234"/>
      <c r="D697" s="234"/>
      <c r="E697" s="234"/>
      <c r="F697" s="234"/>
      <c r="G697" s="234"/>
      <c r="H697" s="234"/>
      <c r="I697" s="234"/>
      <c r="J697" s="234"/>
      <c r="K697" s="234"/>
      <c r="L697" s="234"/>
      <c r="M697" s="234"/>
      <c r="N697" s="234"/>
      <c r="O697" s="234"/>
      <c r="P697" s="234"/>
      <c r="Q697" s="234"/>
      <c r="R697" s="234"/>
      <c r="S697" s="234"/>
      <c r="T697" s="234"/>
      <c r="U697" s="234"/>
      <c r="V697" s="234"/>
      <c r="W697" s="234"/>
      <c r="X697" s="234"/>
      <c r="Y697" s="234"/>
      <c r="Z697" s="234"/>
    </row>
    <row r="698" ht="13.5" customHeight="1">
      <c r="A698" s="234"/>
      <c r="B698" s="234"/>
      <c r="C698" s="234"/>
      <c r="D698" s="234"/>
      <c r="E698" s="234"/>
      <c r="F698" s="234"/>
      <c r="G698" s="234"/>
      <c r="H698" s="234"/>
      <c r="I698" s="234"/>
      <c r="J698" s="234"/>
      <c r="K698" s="234"/>
      <c r="L698" s="234"/>
      <c r="M698" s="234"/>
      <c r="N698" s="234"/>
      <c r="O698" s="234"/>
      <c r="P698" s="234"/>
      <c r="Q698" s="234"/>
      <c r="R698" s="234"/>
      <c r="S698" s="234"/>
      <c r="T698" s="234"/>
      <c r="U698" s="234"/>
      <c r="V698" s="234"/>
      <c r="W698" s="234"/>
      <c r="X698" s="234"/>
      <c r="Y698" s="234"/>
      <c r="Z698" s="234"/>
    </row>
    <row r="699" ht="13.5" customHeight="1">
      <c r="A699" s="234"/>
      <c r="B699" s="234"/>
      <c r="C699" s="234"/>
      <c r="D699" s="234"/>
      <c r="E699" s="234"/>
      <c r="F699" s="234"/>
      <c r="G699" s="234"/>
      <c r="H699" s="234"/>
      <c r="I699" s="234"/>
      <c r="J699" s="234"/>
      <c r="K699" s="234"/>
      <c r="L699" s="234"/>
      <c r="M699" s="234"/>
      <c r="N699" s="234"/>
      <c r="O699" s="234"/>
      <c r="P699" s="234"/>
      <c r="Q699" s="234"/>
      <c r="R699" s="234"/>
      <c r="S699" s="234"/>
      <c r="T699" s="234"/>
      <c r="U699" s="234"/>
      <c r="V699" s="234"/>
      <c r="W699" s="234"/>
      <c r="X699" s="234"/>
      <c r="Y699" s="234"/>
      <c r="Z699" s="234"/>
    </row>
    <row r="700" ht="13.5" customHeight="1">
      <c r="A700" s="234"/>
      <c r="B700" s="234"/>
      <c r="C700" s="234"/>
      <c r="D700" s="234"/>
      <c r="E700" s="234"/>
      <c r="F700" s="234"/>
      <c r="G700" s="234"/>
      <c r="H700" s="234"/>
      <c r="I700" s="234"/>
      <c r="J700" s="234"/>
      <c r="K700" s="234"/>
      <c r="L700" s="234"/>
      <c r="M700" s="234"/>
      <c r="N700" s="234"/>
      <c r="O700" s="234"/>
      <c r="P700" s="234"/>
      <c r="Q700" s="234"/>
      <c r="R700" s="234"/>
      <c r="S700" s="234"/>
      <c r="T700" s="234"/>
      <c r="U700" s="234"/>
      <c r="V700" s="234"/>
      <c r="W700" s="234"/>
      <c r="X700" s="234"/>
      <c r="Y700" s="234"/>
      <c r="Z700" s="234"/>
    </row>
    <row r="701" ht="13.5" customHeight="1">
      <c r="A701" s="234"/>
      <c r="B701" s="234"/>
      <c r="C701" s="234"/>
      <c r="D701" s="234"/>
      <c r="E701" s="234"/>
      <c r="F701" s="234"/>
      <c r="G701" s="234"/>
      <c r="H701" s="234"/>
      <c r="I701" s="234"/>
      <c r="J701" s="234"/>
      <c r="K701" s="234"/>
      <c r="L701" s="234"/>
      <c r="M701" s="234"/>
      <c r="N701" s="234"/>
      <c r="O701" s="234"/>
      <c r="P701" s="234"/>
      <c r="Q701" s="234"/>
      <c r="R701" s="234"/>
      <c r="S701" s="234"/>
      <c r="T701" s="234"/>
      <c r="U701" s="234"/>
      <c r="V701" s="234"/>
      <c r="W701" s="234"/>
      <c r="X701" s="234"/>
      <c r="Y701" s="234"/>
      <c r="Z701" s="234"/>
    </row>
    <row r="702" ht="13.5" customHeight="1">
      <c r="A702" s="234"/>
      <c r="B702" s="234"/>
      <c r="C702" s="234"/>
      <c r="D702" s="234"/>
      <c r="E702" s="234"/>
      <c r="F702" s="234"/>
      <c r="G702" s="234"/>
      <c r="H702" s="234"/>
      <c r="I702" s="234"/>
      <c r="J702" s="234"/>
      <c r="K702" s="234"/>
      <c r="L702" s="234"/>
      <c r="M702" s="234"/>
      <c r="N702" s="234"/>
      <c r="O702" s="234"/>
      <c r="P702" s="234"/>
      <c r="Q702" s="234"/>
      <c r="R702" s="234"/>
      <c r="S702" s="234"/>
      <c r="T702" s="234"/>
      <c r="U702" s="234"/>
      <c r="V702" s="234"/>
      <c r="W702" s="234"/>
      <c r="X702" s="234"/>
      <c r="Y702" s="234"/>
      <c r="Z702" s="234"/>
    </row>
    <row r="703" ht="13.5" customHeight="1">
      <c r="A703" s="234"/>
      <c r="B703" s="234"/>
      <c r="C703" s="234"/>
      <c r="D703" s="234"/>
      <c r="E703" s="234"/>
      <c r="F703" s="234"/>
      <c r="G703" s="234"/>
      <c r="H703" s="234"/>
      <c r="I703" s="234"/>
      <c r="J703" s="234"/>
      <c r="K703" s="234"/>
      <c r="L703" s="234"/>
      <c r="M703" s="234"/>
      <c r="N703" s="234"/>
      <c r="O703" s="234"/>
      <c r="P703" s="234"/>
      <c r="Q703" s="234"/>
      <c r="R703" s="234"/>
      <c r="S703" s="234"/>
      <c r="T703" s="234"/>
      <c r="U703" s="234"/>
      <c r="V703" s="234"/>
      <c r="W703" s="234"/>
      <c r="X703" s="234"/>
      <c r="Y703" s="234"/>
      <c r="Z703" s="234"/>
    </row>
    <row r="704" ht="13.5" customHeight="1">
      <c r="A704" s="234"/>
      <c r="B704" s="234"/>
      <c r="C704" s="234"/>
      <c r="D704" s="234"/>
      <c r="E704" s="234"/>
      <c r="F704" s="234"/>
      <c r="G704" s="234"/>
      <c r="H704" s="234"/>
      <c r="I704" s="234"/>
      <c r="J704" s="234"/>
      <c r="K704" s="234"/>
      <c r="L704" s="234"/>
      <c r="M704" s="234"/>
      <c r="N704" s="234"/>
      <c r="O704" s="234"/>
      <c r="P704" s="234"/>
      <c r="Q704" s="234"/>
      <c r="R704" s="234"/>
      <c r="S704" s="234"/>
      <c r="T704" s="234"/>
      <c r="U704" s="234"/>
      <c r="V704" s="234"/>
      <c r="W704" s="234"/>
      <c r="X704" s="234"/>
      <c r="Y704" s="234"/>
      <c r="Z704" s="234"/>
    </row>
    <row r="705" ht="13.5" customHeight="1">
      <c r="A705" s="234"/>
      <c r="B705" s="234"/>
      <c r="C705" s="234"/>
      <c r="D705" s="234"/>
      <c r="E705" s="234"/>
      <c r="F705" s="234"/>
      <c r="G705" s="234"/>
      <c r="H705" s="234"/>
      <c r="I705" s="234"/>
      <c r="J705" s="234"/>
      <c r="K705" s="234"/>
      <c r="L705" s="234"/>
      <c r="M705" s="234"/>
      <c r="N705" s="234"/>
      <c r="O705" s="234"/>
      <c r="P705" s="234"/>
      <c r="Q705" s="234"/>
      <c r="R705" s="234"/>
      <c r="S705" s="234"/>
      <c r="T705" s="234"/>
      <c r="U705" s="234"/>
      <c r="V705" s="234"/>
      <c r="W705" s="234"/>
      <c r="X705" s="234"/>
      <c r="Y705" s="234"/>
      <c r="Z705" s="234"/>
    </row>
    <row r="706" ht="13.5" customHeight="1">
      <c r="A706" s="234"/>
      <c r="B706" s="234"/>
      <c r="C706" s="234"/>
      <c r="D706" s="234"/>
      <c r="E706" s="234"/>
      <c r="F706" s="234"/>
      <c r="G706" s="234"/>
      <c r="H706" s="234"/>
      <c r="I706" s="234"/>
      <c r="J706" s="234"/>
      <c r="K706" s="234"/>
      <c r="L706" s="234"/>
      <c r="M706" s="234"/>
      <c r="N706" s="234"/>
      <c r="O706" s="234"/>
      <c r="P706" s="234"/>
      <c r="Q706" s="234"/>
      <c r="R706" s="234"/>
      <c r="S706" s="234"/>
      <c r="T706" s="234"/>
      <c r="U706" s="234"/>
      <c r="V706" s="234"/>
      <c r="W706" s="234"/>
      <c r="X706" s="234"/>
      <c r="Y706" s="234"/>
      <c r="Z706" s="234"/>
    </row>
    <row r="707" ht="13.5" customHeight="1">
      <c r="A707" s="234"/>
      <c r="B707" s="234"/>
      <c r="C707" s="234"/>
      <c r="D707" s="234"/>
      <c r="E707" s="234"/>
      <c r="F707" s="234"/>
      <c r="G707" s="234"/>
      <c r="H707" s="234"/>
      <c r="I707" s="234"/>
      <c r="J707" s="234"/>
      <c r="K707" s="234"/>
      <c r="L707" s="234"/>
      <c r="M707" s="234"/>
      <c r="N707" s="234"/>
      <c r="O707" s="234"/>
      <c r="P707" s="234"/>
      <c r="Q707" s="234"/>
      <c r="R707" s="234"/>
      <c r="S707" s="234"/>
      <c r="T707" s="234"/>
      <c r="U707" s="234"/>
      <c r="V707" s="234"/>
      <c r="W707" s="234"/>
      <c r="X707" s="234"/>
      <c r="Y707" s="234"/>
      <c r="Z707" s="234"/>
    </row>
    <row r="708" ht="13.5" customHeight="1">
      <c r="A708" s="234"/>
      <c r="B708" s="234"/>
      <c r="C708" s="234"/>
      <c r="D708" s="234"/>
      <c r="E708" s="234"/>
      <c r="F708" s="234"/>
      <c r="G708" s="234"/>
      <c r="H708" s="234"/>
      <c r="I708" s="234"/>
      <c r="J708" s="234"/>
      <c r="K708" s="234"/>
      <c r="L708" s="234"/>
      <c r="M708" s="234"/>
      <c r="N708" s="234"/>
      <c r="O708" s="234"/>
      <c r="P708" s="234"/>
      <c r="Q708" s="234"/>
      <c r="R708" s="234"/>
      <c r="S708" s="234"/>
      <c r="T708" s="234"/>
      <c r="U708" s="234"/>
      <c r="V708" s="234"/>
      <c r="W708" s="234"/>
      <c r="X708" s="234"/>
      <c r="Y708" s="234"/>
      <c r="Z708" s="234"/>
    </row>
    <row r="709" ht="13.5" customHeight="1">
      <c r="A709" s="234"/>
      <c r="B709" s="234"/>
      <c r="C709" s="234"/>
      <c r="D709" s="234"/>
      <c r="E709" s="234"/>
      <c r="F709" s="234"/>
      <c r="G709" s="234"/>
      <c r="H709" s="234"/>
      <c r="I709" s="234"/>
      <c r="J709" s="234"/>
      <c r="K709" s="234"/>
      <c r="L709" s="234"/>
      <c r="M709" s="234"/>
      <c r="N709" s="234"/>
      <c r="O709" s="234"/>
      <c r="P709" s="234"/>
      <c r="Q709" s="234"/>
      <c r="R709" s="234"/>
      <c r="S709" s="234"/>
      <c r="T709" s="234"/>
      <c r="U709" s="234"/>
      <c r="V709" s="234"/>
      <c r="W709" s="234"/>
      <c r="X709" s="234"/>
      <c r="Y709" s="234"/>
      <c r="Z709" s="234"/>
    </row>
    <row r="710" ht="13.5" customHeight="1">
      <c r="A710" s="234"/>
      <c r="B710" s="234"/>
      <c r="C710" s="234"/>
      <c r="D710" s="234"/>
      <c r="E710" s="234"/>
      <c r="F710" s="234"/>
      <c r="G710" s="234"/>
      <c r="H710" s="234"/>
      <c r="I710" s="234"/>
      <c r="J710" s="234"/>
      <c r="K710" s="234"/>
      <c r="L710" s="234"/>
      <c r="M710" s="234"/>
      <c r="N710" s="234"/>
      <c r="O710" s="234"/>
      <c r="P710" s="234"/>
      <c r="Q710" s="234"/>
      <c r="R710" s="234"/>
      <c r="S710" s="234"/>
      <c r="T710" s="234"/>
      <c r="U710" s="234"/>
      <c r="V710" s="234"/>
      <c r="W710" s="234"/>
      <c r="X710" s="234"/>
      <c r="Y710" s="234"/>
      <c r="Z710" s="234"/>
    </row>
    <row r="711" ht="13.5" customHeight="1">
      <c r="A711" s="234"/>
      <c r="B711" s="234"/>
      <c r="C711" s="234"/>
      <c r="D711" s="234"/>
      <c r="E711" s="234"/>
      <c r="F711" s="234"/>
      <c r="G711" s="234"/>
      <c r="H711" s="234"/>
      <c r="I711" s="234"/>
      <c r="J711" s="234"/>
      <c r="K711" s="234"/>
      <c r="L711" s="234"/>
      <c r="M711" s="234"/>
      <c r="N711" s="234"/>
      <c r="O711" s="234"/>
      <c r="P711" s="234"/>
      <c r="Q711" s="234"/>
      <c r="R711" s="234"/>
      <c r="S711" s="234"/>
      <c r="T711" s="234"/>
      <c r="U711" s="234"/>
      <c r="V711" s="234"/>
      <c r="W711" s="234"/>
      <c r="X711" s="234"/>
      <c r="Y711" s="234"/>
      <c r="Z711" s="234"/>
    </row>
    <row r="712" ht="13.5" customHeight="1">
      <c r="A712" s="234"/>
      <c r="B712" s="234"/>
      <c r="C712" s="234"/>
      <c r="D712" s="234"/>
      <c r="E712" s="234"/>
      <c r="F712" s="234"/>
      <c r="G712" s="234"/>
      <c r="H712" s="234"/>
      <c r="I712" s="234"/>
      <c r="J712" s="234"/>
      <c r="K712" s="234"/>
      <c r="L712" s="234"/>
      <c r="M712" s="234"/>
      <c r="N712" s="234"/>
      <c r="O712" s="234"/>
      <c r="P712" s="234"/>
      <c r="Q712" s="234"/>
      <c r="R712" s="234"/>
      <c r="S712" s="234"/>
      <c r="T712" s="234"/>
      <c r="U712" s="234"/>
      <c r="V712" s="234"/>
      <c r="W712" s="234"/>
      <c r="X712" s="234"/>
      <c r="Y712" s="234"/>
      <c r="Z712" s="234"/>
    </row>
    <row r="713" ht="13.5" customHeight="1">
      <c r="A713" s="234"/>
      <c r="B713" s="234"/>
      <c r="C713" s="234"/>
      <c r="D713" s="234"/>
      <c r="E713" s="234"/>
      <c r="F713" s="234"/>
      <c r="G713" s="234"/>
      <c r="H713" s="234"/>
      <c r="I713" s="234"/>
      <c r="J713" s="234"/>
      <c r="K713" s="234"/>
      <c r="L713" s="234"/>
      <c r="M713" s="234"/>
      <c r="N713" s="234"/>
      <c r="O713" s="234"/>
      <c r="P713" s="234"/>
      <c r="Q713" s="234"/>
      <c r="R713" s="234"/>
      <c r="S713" s="234"/>
      <c r="T713" s="234"/>
      <c r="U713" s="234"/>
      <c r="V713" s="234"/>
      <c r="W713" s="234"/>
      <c r="X713" s="234"/>
      <c r="Y713" s="234"/>
      <c r="Z713" s="234"/>
    </row>
    <row r="714" ht="13.5" customHeight="1">
      <c r="A714" s="234"/>
      <c r="B714" s="234"/>
      <c r="C714" s="234"/>
      <c r="D714" s="234"/>
      <c r="E714" s="234"/>
      <c r="F714" s="234"/>
      <c r="G714" s="234"/>
      <c r="H714" s="234"/>
      <c r="I714" s="234"/>
      <c r="J714" s="234"/>
      <c r="K714" s="234"/>
      <c r="L714" s="234"/>
      <c r="M714" s="234"/>
      <c r="N714" s="234"/>
      <c r="O714" s="234"/>
      <c r="P714" s="234"/>
      <c r="Q714" s="234"/>
      <c r="R714" s="234"/>
      <c r="S714" s="234"/>
      <c r="T714" s="234"/>
      <c r="U714" s="234"/>
      <c r="V714" s="234"/>
      <c r="W714" s="234"/>
      <c r="X714" s="234"/>
      <c r="Y714" s="234"/>
      <c r="Z714" s="234"/>
    </row>
    <row r="715" ht="13.5" customHeight="1">
      <c r="A715" s="234"/>
      <c r="B715" s="234"/>
      <c r="C715" s="234"/>
      <c r="D715" s="234"/>
      <c r="E715" s="234"/>
      <c r="F715" s="234"/>
      <c r="G715" s="234"/>
      <c r="H715" s="234"/>
      <c r="I715" s="234"/>
      <c r="J715" s="234"/>
      <c r="K715" s="234"/>
      <c r="L715" s="234"/>
      <c r="M715" s="234"/>
      <c r="N715" s="234"/>
      <c r="O715" s="234"/>
      <c r="P715" s="234"/>
      <c r="Q715" s="234"/>
      <c r="R715" s="234"/>
      <c r="S715" s="234"/>
      <c r="T715" s="234"/>
      <c r="U715" s="234"/>
      <c r="V715" s="234"/>
      <c r="W715" s="234"/>
      <c r="X715" s="234"/>
      <c r="Y715" s="234"/>
      <c r="Z715" s="234"/>
    </row>
    <row r="716" ht="13.5" customHeight="1">
      <c r="A716" s="234"/>
      <c r="B716" s="234"/>
      <c r="C716" s="234"/>
      <c r="D716" s="234"/>
      <c r="E716" s="234"/>
      <c r="F716" s="234"/>
      <c r="G716" s="234"/>
      <c r="H716" s="234"/>
      <c r="I716" s="234"/>
      <c r="J716" s="234"/>
      <c r="K716" s="234"/>
      <c r="L716" s="234"/>
      <c r="M716" s="234"/>
      <c r="N716" s="234"/>
      <c r="O716" s="234"/>
      <c r="P716" s="234"/>
      <c r="Q716" s="234"/>
      <c r="R716" s="234"/>
      <c r="S716" s="234"/>
      <c r="T716" s="234"/>
      <c r="U716" s="234"/>
      <c r="V716" s="234"/>
      <c r="W716" s="234"/>
      <c r="X716" s="234"/>
      <c r="Y716" s="234"/>
      <c r="Z716" s="234"/>
    </row>
    <row r="717" ht="13.5" customHeight="1">
      <c r="A717" s="234"/>
      <c r="B717" s="234"/>
      <c r="C717" s="234"/>
      <c r="D717" s="234"/>
      <c r="E717" s="234"/>
      <c r="F717" s="234"/>
      <c r="G717" s="234"/>
      <c r="H717" s="234"/>
      <c r="I717" s="234"/>
      <c r="J717" s="234"/>
      <c r="K717" s="234"/>
      <c r="L717" s="234"/>
      <c r="M717" s="234"/>
      <c r="N717" s="234"/>
      <c r="O717" s="234"/>
      <c r="P717" s="234"/>
      <c r="Q717" s="234"/>
      <c r="R717" s="234"/>
      <c r="S717" s="234"/>
      <c r="T717" s="234"/>
      <c r="U717" s="234"/>
      <c r="V717" s="234"/>
      <c r="W717" s="234"/>
      <c r="X717" s="234"/>
      <c r="Y717" s="234"/>
      <c r="Z717" s="234"/>
    </row>
    <row r="718" ht="13.5" customHeight="1">
      <c r="A718" s="234"/>
      <c r="B718" s="234"/>
      <c r="C718" s="234"/>
      <c r="D718" s="234"/>
      <c r="E718" s="234"/>
      <c r="F718" s="234"/>
      <c r="G718" s="234"/>
      <c r="H718" s="234"/>
      <c r="I718" s="234"/>
      <c r="J718" s="234"/>
      <c r="K718" s="234"/>
      <c r="L718" s="234"/>
      <c r="M718" s="234"/>
      <c r="N718" s="234"/>
      <c r="O718" s="234"/>
      <c r="P718" s="234"/>
      <c r="Q718" s="234"/>
      <c r="R718" s="234"/>
      <c r="S718" s="234"/>
      <c r="T718" s="234"/>
      <c r="U718" s="234"/>
      <c r="V718" s="234"/>
      <c r="W718" s="234"/>
      <c r="X718" s="234"/>
      <c r="Y718" s="234"/>
      <c r="Z718" s="234"/>
    </row>
    <row r="719" ht="13.5" customHeight="1">
      <c r="A719" s="234"/>
      <c r="B719" s="234"/>
      <c r="C719" s="234"/>
      <c r="D719" s="234"/>
      <c r="E719" s="234"/>
      <c r="F719" s="234"/>
      <c r="G719" s="234"/>
      <c r="H719" s="234"/>
      <c r="I719" s="234"/>
      <c r="J719" s="234"/>
      <c r="K719" s="234"/>
      <c r="L719" s="234"/>
      <c r="M719" s="234"/>
      <c r="N719" s="234"/>
      <c r="O719" s="234"/>
      <c r="P719" s="234"/>
      <c r="Q719" s="234"/>
      <c r="R719" s="234"/>
      <c r="S719" s="234"/>
      <c r="T719" s="234"/>
      <c r="U719" s="234"/>
      <c r="V719" s="234"/>
      <c r="W719" s="234"/>
      <c r="X719" s="234"/>
      <c r="Y719" s="234"/>
      <c r="Z719" s="234"/>
    </row>
    <row r="720" ht="13.5" customHeight="1">
      <c r="A720" s="234"/>
      <c r="B720" s="234"/>
      <c r="C720" s="234"/>
      <c r="D720" s="234"/>
      <c r="E720" s="234"/>
      <c r="F720" s="234"/>
      <c r="G720" s="234"/>
      <c r="H720" s="234"/>
      <c r="I720" s="234"/>
      <c r="J720" s="234"/>
      <c r="K720" s="234"/>
      <c r="L720" s="234"/>
      <c r="M720" s="234"/>
      <c r="N720" s="234"/>
      <c r="O720" s="234"/>
      <c r="P720" s="234"/>
      <c r="Q720" s="234"/>
      <c r="R720" s="234"/>
      <c r="S720" s="234"/>
      <c r="T720" s="234"/>
      <c r="U720" s="234"/>
      <c r="V720" s="234"/>
      <c r="W720" s="234"/>
      <c r="X720" s="234"/>
      <c r="Y720" s="234"/>
      <c r="Z720" s="234"/>
    </row>
    <row r="721" ht="13.5" customHeight="1">
      <c r="A721" s="234"/>
      <c r="B721" s="234"/>
      <c r="C721" s="234"/>
      <c r="D721" s="234"/>
      <c r="E721" s="234"/>
      <c r="F721" s="234"/>
      <c r="G721" s="234"/>
      <c r="H721" s="234"/>
      <c r="I721" s="234"/>
      <c r="J721" s="234"/>
      <c r="K721" s="234"/>
      <c r="L721" s="234"/>
      <c r="M721" s="234"/>
      <c r="N721" s="234"/>
      <c r="O721" s="234"/>
      <c r="P721" s="234"/>
      <c r="Q721" s="234"/>
      <c r="R721" s="234"/>
      <c r="S721" s="234"/>
      <c r="T721" s="234"/>
      <c r="U721" s="234"/>
      <c r="V721" s="234"/>
      <c r="W721" s="234"/>
      <c r="X721" s="234"/>
      <c r="Y721" s="234"/>
      <c r="Z721" s="234"/>
    </row>
    <row r="722" ht="13.5" customHeight="1">
      <c r="A722" s="234"/>
      <c r="B722" s="234"/>
      <c r="C722" s="234"/>
      <c r="D722" s="234"/>
      <c r="E722" s="234"/>
      <c r="F722" s="234"/>
      <c r="G722" s="234"/>
      <c r="H722" s="234"/>
      <c r="I722" s="234"/>
      <c r="J722" s="234"/>
      <c r="K722" s="234"/>
      <c r="L722" s="234"/>
      <c r="M722" s="234"/>
      <c r="N722" s="234"/>
      <c r="O722" s="234"/>
      <c r="P722" s="234"/>
      <c r="Q722" s="234"/>
      <c r="R722" s="234"/>
      <c r="S722" s="234"/>
      <c r="T722" s="234"/>
      <c r="U722" s="234"/>
      <c r="V722" s="234"/>
      <c r="W722" s="234"/>
      <c r="X722" s="234"/>
      <c r="Y722" s="234"/>
      <c r="Z722" s="234"/>
    </row>
    <row r="723" ht="13.5" customHeight="1">
      <c r="A723" s="234"/>
      <c r="B723" s="234"/>
      <c r="C723" s="234"/>
      <c r="D723" s="234"/>
      <c r="E723" s="234"/>
      <c r="F723" s="234"/>
      <c r="G723" s="234"/>
      <c r="H723" s="234"/>
      <c r="I723" s="234"/>
      <c r="J723" s="234"/>
      <c r="K723" s="234"/>
      <c r="L723" s="234"/>
      <c r="M723" s="234"/>
      <c r="N723" s="234"/>
      <c r="O723" s="234"/>
      <c r="P723" s="234"/>
      <c r="Q723" s="234"/>
      <c r="R723" s="234"/>
      <c r="S723" s="234"/>
      <c r="T723" s="234"/>
      <c r="U723" s="234"/>
      <c r="V723" s="234"/>
      <c r="W723" s="234"/>
      <c r="X723" s="234"/>
      <c r="Y723" s="234"/>
      <c r="Z723" s="234"/>
    </row>
    <row r="724" ht="13.5" customHeight="1">
      <c r="A724" s="234"/>
      <c r="B724" s="234"/>
      <c r="C724" s="234"/>
      <c r="D724" s="234"/>
      <c r="E724" s="234"/>
      <c r="F724" s="234"/>
      <c r="G724" s="234"/>
      <c r="H724" s="234"/>
      <c r="I724" s="234"/>
      <c r="J724" s="234"/>
      <c r="K724" s="234"/>
      <c r="L724" s="234"/>
      <c r="M724" s="234"/>
      <c r="N724" s="234"/>
      <c r="O724" s="234"/>
      <c r="P724" s="234"/>
      <c r="Q724" s="234"/>
      <c r="R724" s="234"/>
      <c r="S724" s="234"/>
      <c r="T724" s="234"/>
      <c r="U724" s="234"/>
      <c r="V724" s="234"/>
      <c r="W724" s="234"/>
      <c r="X724" s="234"/>
      <c r="Y724" s="234"/>
      <c r="Z724" s="234"/>
    </row>
    <row r="725" ht="13.5" customHeight="1">
      <c r="A725" s="234"/>
      <c r="B725" s="234"/>
      <c r="C725" s="234"/>
      <c r="D725" s="234"/>
      <c r="E725" s="234"/>
      <c r="F725" s="234"/>
      <c r="G725" s="234"/>
      <c r="H725" s="234"/>
      <c r="I725" s="234"/>
      <c r="J725" s="234"/>
      <c r="K725" s="234"/>
      <c r="L725" s="234"/>
      <c r="M725" s="234"/>
      <c r="N725" s="234"/>
      <c r="O725" s="234"/>
      <c r="P725" s="234"/>
      <c r="Q725" s="234"/>
      <c r="R725" s="234"/>
      <c r="S725" s="234"/>
      <c r="T725" s="234"/>
      <c r="U725" s="234"/>
      <c r="V725" s="234"/>
      <c r="W725" s="234"/>
      <c r="X725" s="234"/>
      <c r="Y725" s="234"/>
      <c r="Z725" s="234"/>
    </row>
    <row r="726" ht="13.5" customHeight="1">
      <c r="A726" s="234"/>
      <c r="B726" s="234"/>
      <c r="C726" s="234"/>
      <c r="D726" s="234"/>
      <c r="E726" s="234"/>
      <c r="F726" s="234"/>
      <c r="G726" s="234"/>
      <c r="H726" s="234"/>
      <c r="I726" s="234"/>
      <c r="J726" s="234"/>
      <c r="K726" s="234"/>
      <c r="L726" s="234"/>
      <c r="M726" s="234"/>
      <c r="N726" s="234"/>
      <c r="O726" s="234"/>
      <c r="P726" s="234"/>
      <c r="Q726" s="234"/>
      <c r="R726" s="234"/>
      <c r="S726" s="234"/>
      <c r="T726" s="234"/>
      <c r="U726" s="234"/>
      <c r="V726" s="234"/>
      <c r="W726" s="234"/>
      <c r="X726" s="234"/>
      <c r="Y726" s="234"/>
      <c r="Z726" s="234"/>
    </row>
    <row r="727" ht="13.5" customHeight="1">
      <c r="A727" s="234"/>
      <c r="B727" s="234"/>
      <c r="C727" s="234"/>
      <c r="D727" s="234"/>
      <c r="E727" s="234"/>
      <c r="F727" s="234"/>
      <c r="G727" s="234"/>
      <c r="H727" s="234"/>
      <c r="I727" s="234"/>
      <c r="J727" s="234"/>
      <c r="K727" s="234"/>
      <c r="L727" s="234"/>
      <c r="M727" s="234"/>
      <c r="N727" s="234"/>
      <c r="O727" s="234"/>
      <c r="P727" s="234"/>
      <c r="Q727" s="234"/>
      <c r="R727" s="234"/>
      <c r="S727" s="234"/>
      <c r="T727" s="234"/>
      <c r="U727" s="234"/>
      <c r="V727" s="234"/>
      <c r="W727" s="234"/>
      <c r="X727" s="234"/>
      <c r="Y727" s="234"/>
      <c r="Z727" s="234"/>
    </row>
    <row r="728" ht="13.5" customHeight="1">
      <c r="A728" s="234"/>
      <c r="B728" s="234"/>
      <c r="C728" s="234"/>
      <c r="D728" s="234"/>
      <c r="E728" s="234"/>
      <c r="F728" s="234"/>
      <c r="G728" s="234"/>
      <c r="H728" s="234"/>
      <c r="I728" s="234"/>
      <c r="J728" s="234"/>
      <c r="K728" s="234"/>
      <c r="L728" s="234"/>
      <c r="M728" s="234"/>
      <c r="N728" s="234"/>
      <c r="O728" s="234"/>
      <c r="P728" s="234"/>
      <c r="Q728" s="234"/>
      <c r="R728" s="234"/>
      <c r="S728" s="234"/>
      <c r="T728" s="234"/>
      <c r="U728" s="234"/>
      <c r="V728" s="234"/>
      <c r="W728" s="234"/>
      <c r="X728" s="234"/>
      <c r="Y728" s="234"/>
      <c r="Z728" s="234"/>
    </row>
    <row r="729" ht="13.5" customHeight="1">
      <c r="A729" s="234"/>
      <c r="B729" s="234"/>
      <c r="C729" s="234"/>
      <c r="D729" s="234"/>
      <c r="E729" s="234"/>
      <c r="F729" s="234"/>
      <c r="G729" s="234"/>
      <c r="H729" s="234"/>
      <c r="I729" s="234"/>
      <c r="J729" s="234"/>
      <c r="K729" s="234"/>
      <c r="L729" s="234"/>
      <c r="M729" s="234"/>
      <c r="N729" s="234"/>
      <c r="O729" s="234"/>
      <c r="P729" s="234"/>
      <c r="Q729" s="234"/>
      <c r="R729" s="234"/>
      <c r="S729" s="234"/>
      <c r="T729" s="234"/>
      <c r="U729" s="234"/>
      <c r="V729" s="234"/>
      <c r="W729" s="234"/>
      <c r="X729" s="234"/>
      <c r="Y729" s="234"/>
      <c r="Z729" s="234"/>
    </row>
    <row r="730" ht="13.5" customHeight="1">
      <c r="A730" s="234"/>
      <c r="B730" s="234"/>
      <c r="C730" s="234"/>
      <c r="D730" s="234"/>
      <c r="E730" s="234"/>
      <c r="F730" s="234"/>
      <c r="G730" s="234"/>
      <c r="H730" s="234"/>
      <c r="I730" s="234"/>
      <c r="J730" s="234"/>
      <c r="K730" s="234"/>
      <c r="L730" s="234"/>
      <c r="M730" s="234"/>
      <c r="N730" s="234"/>
      <c r="O730" s="234"/>
      <c r="P730" s="234"/>
      <c r="Q730" s="234"/>
      <c r="R730" s="234"/>
      <c r="S730" s="234"/>
      <c r="T730" s="234"/>
      <c r="U730" s="234"/>
      <c r="V730" s="234"/>
      <c r="W730" s="234"/>
      <c r="X730" s="234"/>
      <c r="Y730" s="234"/>
      <c r="Z730" s="234"/>
    </row>
    <row r="731" ht="13.5" customHeight="1">
      <c r="A731" s="234"/>
      <c r="B731" s="234"/>
      <c r="C731" s="234"/>
      <c r="D731" s="234"/>
      <c r="E731" s="234"/>
      <c r="F731" s="234"/>
      <c r="G731" s="234"/>
      <c r="H731" s="234"/>
      <c r="I731" s="234"/>
      <c r="J731" s="234"/>
      <c r="K731" s="234"/>
      <c r="L731" s="234"/>
      <c r="M731" s="234"/>
      <c r="N731" s="234"/>
      <c r="O731" s="234"/>
      <c r="P731" s="234"/>
      <c r="Q731" s="234"/>
      <c r="R731" s="234"/>
      <c r="S731" s="234"/>
      <c r="T731" s="234"/>
      <c r="U731" s="234"/>
      <c r="V731" s="234"/>
      <c r="W731" s="234"/>
      <c r="X731" s="234"/>
      <c r="Y731" s="234"/>
      <c r="Z731" s="234"/>
    </row>
    <row r="732" ht="13.5" customHeight="1">
      <c r="A732" s="234"/>
      <c r="B732" s="234"/>
      <c r="C732" s="234"/>
      <c r="D732" s="234"/>
      <c r="E732" s="234"/>
      <c r="F732" s="234"/>
      <c r="G732" s="234"/>
      <c r="H732" s="234"/>
      <c r="I732" s="234"/>
      <c r="J732" s="234"/>
      <c r="K732" s="234"/>
      <c r="L732" s="234"/>
      <c r="M732" s="234"/>
      <c r="N732" s="234"/>
      <c r="O732" s="234"/>
      <c r="P732" s="234"/>
      <c r="Q732" s="234"/>
      <c r="R732" s="234"/>
      <c r="S732" s="234"/>
      <c r="T732" s="234"/>
      <c r="U732" s="234"/>
      <c r="V732" s="234"/>
      <c r="W732" s="234"/>
      <c r="X732" s="234"/>
      <c r="Y732" s="234"/>
      <c r="Z732" s="234"/>
    </row>
    <row r="733" ht="13.5" customHeight="1">
      <c r="A733" s="234"/>
      <c r="B733" s="234"/>
      <c r="C733" s="234"/>
      <c r="D733" s="234"/>
      <c r="E733" s="234"/>
      <c r="F733" s="234"/>
      <c r="G733" s="234"/>
      <c r="H733" s="234"/>
      <c r="I733" s="234"/>
      <c r="J733" s="234"/>
      <c r="K733" s="234"/>
      <c r="L733" s="234"/>
      <c r="M733" s="234"/>
      <c r="N733" s="234"/>
      <c r="O733" s="234"/>
      <c r="P733" s="234"/>
      <c r="Q733" s="234"/>
      <c r="R733" s="234"/>
      <c r="S733" s="234"/>
      <c r="T733" s="234"/>
      <c r="U733" s="234"/>
      <c r="V733" s="234"/>
      <c r="W733" s="234"/>
      <c r="X733" s="234"/>
      <c r="Y733" s="234"/>
      <c r="Z733" s="234"/>
    </row>
    <row r="734" ht="13.5" customHeight="1">
      <c r="A734" s="234"/>
      <c r="B734" s="234"/>
      <c r="C734" s="234"/>
      <c r="D734" s="234"/>
      <c r="E734" s="234"/>
      <c r="F734" s="234"/>
      <c r="G734" s="234"/>
      <c r="H734" s="234"/>
      <c r="I734" s="234"/>
      <c r="J734" s="234"/>
      <c r="K734" s="234"/>
      <c r="L734" s="234"/>
      <c r="M734" s="234"/>
      <c r="N734" s="234"/>
      <c r="O734" s="234"/>
      <c r="P734" s="234"/>
      <c r="Q734" s="234"/>
      <c r="R734" s="234"/>
      <c r="S734" s="234"/>
      <c r="T734" s="234"/>
      <c r="U734" s="234"/>
      <c r="V734" s="234"/>
      <c r="W734" s="234"/>
      <c r="X734" s="234"/>
      <c r="Y734" s="234"/>
      <c r="Z734" s="234"/>
    </row>
    <row r="735" ht="13.5" customHeight="1">
      <c r="A735" s="234"/>
      <c r="B735" s="234"/>
      <c r="C735" s="234"/>
      <c r="D735" s="234"/>
      <c r="E735" s="234"/>
      <c r="F735" s="234"/>
      <c r="G735" s="234"/>
      <c r="H735" s="234"/>
      <c r="I735" s="234"/>
      <c r="J735" s="234"/>
      <c r="K735" s="234"/>
      <c r="L735" s="234"/>
      <c r="M735" s="234"/>
      <c r="N735" s="234"/>
      <c r="O735" s="234"/>
      <c r="P735" s="234"/>
      <c r="Q735" s="234"/>
      <c r="R735" s="234"/>
      <c r="S735" s="234"/>
      <c r="T735" s="234"/>
      <c r="U735" s="234"/>
      <c r="V735" s="234"/>
      <c r="W735" s="234"/>
      <c r="X735" s="234"/>
      <c r="Y735" s="234"/>
      <c r="Z735" s="234"/>
    </row>
    <row r="736" ht="13.5" customHeight="1">
      <c r="A736" s="234"/>
      <c r="B736" s="234"/>
      <c r="C736" s="234"/>
      <c r="D736" s="234"/>
      <c r="E736" s="234"/>
      <c r="F736" s="234"/>
      <c r="G736" s="234"/>
      <c r="H736" s="234"/>
      <c r="I736" s="234"/>
      <c r="J736" s="234"/>
      <c r="K736" s="234"/>
      <c r="L736" s="234"/>
      <c r="M736" s="234"/>
      <c r="N736" s="234"/>
      <c r="O736" s="234"/>
      <c r="P736" s="234"/>
      <c r="Q736" s="234"/>
      <c r="R736" s="234"/>
      <c r="S736" s="234"/>
      <c r="T736" s="234"/>
      <c r="U736" s="234"/>
      <c r="V736" s="234"/>
      <c r="W736" s="234"/>
      <c r="X736" s="234"/>
      <c r="Y736" s="234"/>
      <c r="Z736" s="234"/>
    </row>
    <row r="737" ht="13.5" customHeight="1">
      <c r="A737" s="234"/>
      <c r="B737" s="234"/>
      <c r="C737" s="234"/>
      <c r="D737" s="234"/>
      <c r="E737" s="234"/>
      <c r="F737" s="234"/>
      <c r="G737" s="234"/>
      <c r="H737" s="234"/>
      <c r="I737" s="234"/>
      <c r="J737" s="234"/>
      <c r="K737" s="234"/>
      <c r="L737" s="234"/>
      <c r="M737" s="234"/>
      <c r="N737" s="234"/>
      <c r="O737" s="234"/>
      <c r="P737" s="234"/>
      <c r="Q737" s="234"/>
      <c r="R737" s="234"/>
      <c r="S737" s="234"/>
      <c r="T737" s="234"/>
      <c r="U737" s="234"/>
      <c r="V737" s="234"/>
      <c r="W737" s="234"/>
      <c r="X737" s="234"/>
      <c r="Y737" s="234"/>
      <c r="Z737" s="234"/>
    </row>
    <row r="738" ht="13.5" customHeight="1">
      <c r="A738" s="234"/>
      <c r="B738" s="234"/>
      <c r="C738" s="234"/>
      <c r="D738" s="234"/>
      <c r="E738" s="234"/>
      <c r="F738" s="234"/>
      <c r="G738" s="234"/>
      <c r="H738" s="234"/>
      <c r="I738" s="234"/>
      <c r="J738" s="234"/>
      <c r="K738" s="234"/>
      <c r="L738" s="234"/>
      <c r="M738" s="234"/>
      <c r="N738" s="234"/>
      <c r="O738" s="234"/>
      <c r="P738" s="234"/>
      <c r="Q738" s="234"/>
      <c r="R738" s="234"/>
      <c r="S738" s="234"/>
      <c r="T738" s="234"/>
      <c r="U738" s="234"/>
      <c r="V738" s="234"/>
      <c r="W738" s="234"/>
      <c r="X738" s="234"/>
      <c r="Y738" s="234"/>
      <c r="Z738" s="234"/>
    </row>
    <row r="739" ht="13.5" customHeight="1">
      <c r="A739" s="234"/>
      <c r="B739" s="234"/>
      <c r="C739" s="234"/>
      <c r="D739" s="234"/>
      <c r="E739" s="234"/>
      <c r="F739" s="234"/>
      <c r="G739" s="234"/>
      <c r="H739" s="234"/>
      <c r="I739" s="234"/>
      <c r="J739" s="234"/>
      <c r="K739" s="234"/>
      <c r="L739" s="234"/>
      <c r="M739" s="234"/>
      <c r="N739" s="234"/>
      <c r="O739" s="234"/>
      <c r="P739" s="234"/>
      <c r="Q739" s="234"/>
      <c r="R739" s="234"/>
      <c r="S739" s="234"/>
      <c r="T739" s="234"/>
      <c r="U739" s="234"/>
      <c r="V739" s="234"/>
      <c r="W739" s="234"/>
      <c r="X739" s="234"/>
      <c r="Y739" s="234"/>
      <c r="Z739" s="234"/>
    </row>
    <row r="740" ht="13.5" customHeight="1">
      <c r="A740" s="234"/>
      <c r="B740" s="234"/>
      <c r="C740" s="234"/>
      <c r="D740" s="234"/>
      <c r="E740" s="234"/>
      <c r="F740" s="234"/>
      <c r="G740" s="234"/>
      <c r="H740" s="234"/>
      <c r="I740" s="234"/>
      <c r="J740" s="234"/>
      <c r="K740" s="234"/>
      <c r="L740" s="234"/>
      <c r="M740" s="234"/>
      <c r="N740" s="234"/>
      <c r="O740" s="234"/>
      <c r="P740" s="234"/>
      <c r="Q740" s="234"/>
      <c r="R740" s="234"/>
      <c r="S740" s="234"/>
      <c r="T740" s="234"/>
      <c r="U740" s="234"/>
      <c r="V740" s="234"/>
      <c r="W740" s="234"/>
      <c r="X740" s="234"/>
      <c r="Y740" s="234"/>
      <c r="Z740" s="234"/>
    </row>
    <row r="741" ht="13.5" customHeight="1">
      <c r="A741" s="234"/>
      <c r="B741" s="234"/>
      <c r="C741" s="234"/>
      <c r="D741" s="234"/>
      <c r="E741" s="234"/>
      <c r="F741" s="234"/>
      <c r="G741" s="234"/>
      <c r="H741" s="234"/>
      <c r="I741" s="234"/>
      <c r="J741" s="234"/>
      <c r="K741" s="234"/>
      <c r="L741" s="234"/>
      <c r="M741" s="234"/>
      <c r="N741" s="234"/>
      <c r="O741" s="234"/>
      <c r="P741" s="234"/>
      <c r="Q741" s="234"/>
      <c r="R741" s="234"/>
      <c r="S741" s="234"/>
      <c r="T741" s="234"/>
      <c r="U741" s="234"/>
      <c r="V741" s="234"/>
      <c r="W741" s="234"/>
      <c r="X741" s="234"/>
      <c r="Y741" s="234"/>
      <c r="Z741" s="234"/>
    </row>
    <row r="742" ht="13.5" customHeight="1">
      <c r="A742" s="234"/>
      <c r="B742" s="234"/>
      <c r="C742" s="234"/>
      <c r="D742" s="234"/>
      <c r="E742" s="234"/>
      <c r="F742" s="234"/>
      <c r="G742" s="234"/>
      <c r="H742" s="234"/>
      <c r="I742" s="234"/>
      <c r="J742" s="234"/>
      <c r="K742" s="234"/>
      <c r="L742" s="234"/>
      <c r="M742" s="234"/>
      <c r="N742" s="234"/>
      <c r="O742" s="234"/>
      <c r="P742" s="234"/>
      <c r="Q742" s="234"/>
      <c r="R742" s="234"/>
      <c r="S742" s="234"/>
      <c r="T742" s="234"/>
      <c r="U742" s="234"/>
      <c r="V742" s="234"/>
      <c r="W742" s="234"/>
      <c r="X742" s="234"/>
      <c r="Y742" s="234"/>
      <c r="Z742" s="234"/>
    </row>
    <row r="743" ht="13.5" customHeight="1">
      <c r="A743" s="234"/>
      <c r="B743" s="234"/>
      <c r="C743" s="234"/>
      <c r="D743" s="234"/>
      <c r="E743" s="234"/>
      <c r="F743" s="234"/>
      <c r="G743" s="234"/>
      <c r="H743" s="234"/>
      <c r="I743" s="234"/>
      <c r="J743" s="234"/>
      <c r="K743" s="234"/>
      <c r="L743" s="234"/>
      <c r="M743" s="234"/>
      <c r="N743" s="234"/>
      <c r="O743" s="234"/>
      <c r="P743" s="234"/>
      <c r="Q743" s="234"/>
      <c r="R743" s="234"/>
      <c r="S743" s="234"/>
      <c r="T743" s="234"/>
      <c r="U743" s="234"/>
      <c r="V743" s="234"/>
      <c r="W743" s="234"/>
      <c r="X743" s="234"/>
      <c r="Y743" s="234"/>
      <c r="Z743" s="234"/>
    </row>
    <row r="744" ht="13.5" customHeight="1">
      <c r="A744" s="234"/>
      <c r="B744" s="234"/>
      <c r="C744" s="234"/>
      <c r="D744" s="234"/>
      <c r="E744" s="234"/>
      <c r="F744" s="234"/>
      <c r="G744" s="234"/>
      <c r="H744" s="234"/>
      <c r="I744" s="234"/>
      <c r="J744" s="234"/>
      <c r="K744" s="234"/>
      <c r="L744" s="234"/>
      <c r="M744" s="234"/>
      <c r="N744" s="234"/>
      <c r="O744" s="234"/>
      <c r="P744" s="234"/>
      <c r="Q744" s="234"/>
      <c r="R744" s="234"/>
      <c r="S744" s="234"/>
      <c r="T744" s="234"/>
      <c r="U744" s="234"/>
      <c r="V744" s="234"/>
      <c r="W744" s="234"/>
      <c r="X744" s="234"/>
      <c r="Y744" s="234"/>
      <c r="Z744" s="234"/>
    </row>
    <row r="745" ht="13.5" customHeight="1">
      <c r="A745" s="234"/>
      <c r="B745" s="234"/>
      <c r="C745" s="234"/>
      <c r="D745" s="234"/>
      <c r="E745" s="234"/>
      <c r="F745" s="234"/>
      <c r="G745" s="234"/>
      <c r="H745" s="234"/>
      <c r="I745" s="234"/>
      <c r="J745" s="234"/>
      <c r="K745" s="234"/>
      <c r="L745" s="234"/>
      <c r="M745" s="234"/>
      <c r="N745" s="234"/>
      <c r="O745" s="234"/>
      <c r="P745" s="234"/>
      <c r="Q745" s="234"/>
      <c r="R745" s="234"/>
      <c r="S745" s="234"/>
      <c r="T745" s="234"/>
      <c r="U745" s="234"/>
      <c r="V745" s="234"/>
      <c r="W745" s="234"/>
      <c r="X745" s="234"/>
      <c r="Y745" s="234"/>
      <c r="Z745" s="234"/>
    </row>
    <row r="746" ht="13.5" customHeight="1">
      <c r="A746" s="234"/>
      <c r="B746" s="234"/>
      <c r="C746" s="234"/>
      <c r="D746" s="234"/>
      <c r="E746" s="234"/>
      <c r="F746" s="234"/>
      <c r="G746" s="234"/>
      <c r="H746" s="234"/>
      <c r="I746" s="234"/>
      <c r="J746" s="234"/>
      <c r="K746" s="234"/>
      <c r="L746" s="234"/>
      <c r="M746" s="234"/>
      <c r="N746" s="234"/>
      <c r="O746" s="234"/>
      <c r="P746" s="234"/>
      <c r="Q746" s="234"/>
      <c r="R746" s="234"/>
      <c r="S746" s="234"/>
      <c r="T746" s="234"/>
      <c r="U746" s="234"/>
      <c r="V746" s="234"/>
      <c r="W746" s="234"/>
      <c r="X746" s="234"/>
      <c r="Y746" s="234"/>
      <c r="Z746" s="234"/>
    </row>
    <row r="747" ht="13.5" customHeight="1">
      <c r="A747" s="234"/>
      <c r="B747" s="234"/>
      <c r="C747" s="234"/>
      <c r="D747" s="234"/>
      <c r="E747" s="234"/>
      <c r="F747" s="234"/>
      <c r="G747" s="234"/>
      <c r="H747" s="234"/>
      <c r="I747" s="234"/>
      <c r="J747" s="234"/>
      <c r="K747" s="234"/>
      <c r="L747" s="234"/>
      <c r="M747" s="234"/>
      <c r="N747" s="234"/>
      <c r="O747" s="234"/>
      <c r="P747" s="234"/>
      <c r="Q747" s="234"/>
      <c r="R747" s="234"/>
      <c r="S747" s="234"/>
      <c r="T747" s="234"/>
      <c r="U747" s="234"/>
      <c r="V747" s="234"/>
      <c r="W747" s="234"/>
      <c r="X747" s="234"/>
      <c r="Y747" s="234"/>
      <c r="Z747" s="234"/>
    </row>
    <row r="748" ht="13.5" customHeight="1">
      <c r="A748" s="234"/>
      <c r="B748" s="234"/>
      <c r="C748" s="234"/>
      <c r="D748" s="234"/>
      <c r="E748" s="234"/>
      <c r="F748" s="234"/>
      <c r="G748" s="234"/>
      <c r="H748" s="234"/>
      <c r="I748" s="234"/>
      <c r="J748" s="234"/>
      <c r="K748" s="234"/>
      <c r="L748" s="234"/>
      <c r="M748" s="234"/>
      <c r="N748" s="234"/>
      <c r="O748" s="234"/>
      <c r="P748" s="234"/>
      <c r="Q748" s="234"/>
      <c r="R748" s="234"/>
      <c r="S748" s="234"/>
      <c r="T748" s="234"/>
      <c r="U748" s="234"/>
      <c r="V748" s="234"/>
      <c r="W748" s="234"/>
      <c r="X748" s="234"/>
      <c r="Y748" s="234"/>
      <c r="Z748" s="234"/>
    </row>
    <row r="749" ht="13.5" customHeight="1">
      <c r="A749" s="234"/>
      <c r="B749" s="234"/>
      <c r="C749" s="234"/>
      <c r="D749" s="234"/>
      <c r="E749" s="234"/>
      <c r="F749" s="234"/>
      <c r="G749" s="234"/>
      <c r="H749" s="234"/>
      <c r="I749" s="234"/>
      <c r="J749" s="234"/>
      <c r="K749" s="234"/>
      <c r="L749" s="234"/>
      <c r="M749" s="234"/>
      <c r="N749" s="234"/>
      <c r="O749" s="234"/>
      <c r="P749" s="234"/>
      <c r="Q749" s="234"/>
      <c r="R749" s="234"/>
      <c r="S749" s="234"/>
      <c r="T749" s="234"/>
      <c r="U749" s="234"/>
      <c r="V749" s="234"/>
      <c r="W749" s="234"/>
      <c r="X749" s="234"/>
      <c r="Y749" s="234"/>
      <c r="Z749" s="234"/>
    </row>
    <row r="750" ht="13.5" customHeight="1">
      <c r="A750" s="234"/>
      <c r="B750" s="234"/>
      <c r="C750" s="234"/>
      <c r="D750" s="234"/>
      <c r="E750" s="234"/>
      <c r="F750" s="234"/>
      <c r="G750" s="234"/>
      <c r="H750" s="234"/>
      <c r="I750" s="234"/>
      <c r="J750" s="234"/>
      <c r="K750" s="234"/>
      <c r="L750" s="234"/>
      <c r="M750" s="234"/>
      <c r="N750" s="234"/>
      <c r="O750" s="234"/>
      <c r="P750" s="234"/>
      <c r="Q750" s="234"/>
      <c r="R750" s="234"/>
      <c r="S750" s="234"/>
      <c r="T750" s="234"/>
      <c r="U750" s="234"/>
      <c r="V750" s="234"/>
      <c r="W750" s="234"/>
      <c r="X750" s="234"/>
      <c r="Y750" s="234"/>
      <c r="Z750" s="234"/>
    </row>
    <row r="751" ht="13.5" customHeight="1">
      <c r="A751" s="234"/>
      <c r="B751" s="234"/>
      <c r="C751" s="234"/>
      <c r="D751" s="234"/>
      <c r="E751" s="234"/>
      <c r="F751" s="234"/>
      <c r="G751" s="234"/>
      <c r="H751" s="234"/>
      <c r="I751" s="234"/>
      <c r="J751" s="234"/>
      <c r="K751" s="234"/>
      <c r="L751" s="234"/>
      <c r="M751" s="234"/>
      <c r="N751" s="234"/>
      <c r="O751" s="234"/>
      <c r="P751" s="234"/>
      <c r="Q751" s="234"/>
      <c r="R751" s="234"/>
      <c r="S751" s="234"/>
      <c r="T751" s="234"/>
      <c r="U751" s="234"/>
      <c r="V751" s="234"/>
      <c r="W751" s="234"/>
      <c r="X751" s="234"/>
      <c r="Y751" s="234"/>
      <c r="Z751" s="234"/>
    </row>
    <row r="752" ht="13.5" customHeight="1">
      <c r="A752" s="234"/>
      <c r="B752" s="234"/>
      <c r="C752" s="234"/>
      <c r="D752" s="234"/>
      <c r="E752" s="234"/>
      <c r="F752" s="234"/>
      <c r="G752" s="234"/>
      <c r="H752" s="234"/>
      <c r="I752" s="234"/>
      <c r="J752" s="234"/>
      <c r="K752" s="234"/>
      <c r="L752" s="234"/>
      <c r="M752" s="234"/>
      <c r="N752" s="234"/>
      <c r="O752" s="234"/>
      <c r="P752" s="234"/>
      <c r="Q752" s="234"/>
      <c r="R752" s="234"/>
      <c r="S752" s="234"/>
      <c r="T752" s="234"/>
      <c r="U752" s="234"/>
      <c r="V752" s="234"/>
      <c r="W752" s="234"/>
      <c r="X752" s="234"/>
      <c r="Y752" s="234"/>
      <c r="Z752" s="234"/>
    </row>
    <row r="753" ht="13.5" customHeight="1">
      <c r="A753" s="234"/>
      <c r="B753" s="234"/>
      <c r="C753" s="234"/>
      <c r="D753" s="234"/>
      <c r="E753" s="234"/>
      <c r="F753" s="234"/>
      <c r="G753" s="234"/>
      <c r="H753" s="234"/>
      <c r="I753" s="234"/>
      <c r="J753" s="234"/>
      <c r="K753" s="234"/>
      <c r="L753" s="234"/>
      <c r="M753" s="234"/>
      <c r="N753" s="234"/>
      <c r="O753" s="234"/>
      <c r="P753" s="234"/>
      <c r="Q753" s="234"/>
      <c r="R753" s="234"/>
      <c r="S753" s="234"/>
      <c r="T753" s="234"/>
      <c r="U753" s="234"/>
      <c r="V753" s="234"/>
      <c r="W753" s="234"/>
      <c r="X753" s="234"/>
      <c r="Y753" s="234"/>
      <c r="Z753" s="234"/>
    </row>
    <row r="754" ht="13.5" customHeight="1">
      <c r="A754" s="234"/>
      <c r="B754" s="234"/>
      <c r="C754" s="234"/>
      <c r="D754" s="234"/>
      <c r="E754" s="234"/>
      <c r="F754" s="234"/>
      <c r="G754" s="234"/>
      <c r="H754" s="234"/>
      <c r="I754" s="234"/>
      <c r="J754" s="234"/>
      <c r="K754" s="234"/>
      <c r="L754" s="234"/>
      <c r="M754" s="234"/>
      <c r="N754" s="234"/>
      <c r="O754" s="234"/>
      <c r="P754" s="234"/>
      <c r="Q754" s="234"/>
      <c r="R754" s="234"/>
      <c r="S754" s="234"/>
      <c r="T754" s="234"/>
      <c r="U754" s="234"/>
      <c r="V754" s="234"/>
      <c r="W754" s="234"/>
      <c r="X754" s="234"/>
      <c r="Y754" s="234"/>
      <c r="Z754" s="234"/>
    </row>
    <row r="755" ht="13.5" customHeight="1">
      <c r="A755" s="234"/>
      <c r="B755" s="234"/>
      <c r="C755" s="234"/>
      <c r="D755" s="234"/>
      <c r="E755" s="234"/>
      <c r="F755" s="234"/>
      <c r="G755" s="234"/>
      <c r="H755" s="234"/>
      <c r="I755" s="234"/>
      <c r="J755" s="234"/>
      <c r="K755" s="234"/>
      <c r="L755" s="234"/>
      <c r="M755" s="234"/>
      <c r="N755" s="234"/>
      <c r="O755" s="234"/>
      <c r="P755" s="234"/>
      <c r="Q755" s="234"/>
      <c r="R755" s="234"/>
      <c r="S755" s="234"/>
      <c r="T755" s="234"/>
      <c r="U755" s="234"/>
      <c r="V755" s="234"/>
      <c r="W755" s="234"/>
      <c r="X755" s="234"/>
      <c r="Y755" s="234"/>
      <c r="Z755" s="234"/>
    </row>
    <row r="756" ht="13.5" customHeight="1">
      <c r="A756" s="234"/>
      <c r="B756" s="234"/>
      <c r="C756" s="234"/>
      <c r="D756" s="234"/>
      <c r="E756" s="234"/>
      <c r="F756" s="234"/>
      <c r="G756" s="234"/>
      <c r="H756" s="234"/>
      <c r="I756" s="234"/>
      <c r="J756" s="234"/>
      <c r="K756" s="234"/>
      <c r="L756" s="234"/>
      <c r="M756" s="234"/>
      <c r="N756" s="234"/>
      <c r="O756" s="234"/>
      <c r="P756" s="234"/>
      <c r="Q756" s="234"/>
      <c r="R756" s="234"/>
      <c r="S756" s="234"/>
      <c r="T756" s="234"/>
      <c r="U756" s="234"/>
      <c r="V756" s="234"/>
      <c r="W756" s="234"/>
      <c r="X756" s="234"/>
      <c r="Y756" s="234"/>
      <c r="Z756" s="234"/>
    </row>
    <row r="757" ht="13.5" customHeight="1">
      <c r="A757" s="234"/>
      <c r="B757" s="234"/>
      <c r="C757" s="234"/>
      <c r="D757" s="234"/>
      <c r="E757" s="234"/>
      <c r="F757" s="234"/>
      <c r="G757" s="234"/>
      <c r="H757" s="234"/>
      <c r="I757" s="234"/>
      <c r="J757" s="234"/>
      <c r="K757" s="234"/>
      <c r="L757" s="234"/>
      <c r="M757" s="234"/>
      <c r="N757" s="234"/>
      <c r="O757" s="234"/>
      <c r="P757" s="234"/>
      <c r="Q757" s="234"/>
      <c r="R757" s="234"/>
      <c r="S757" s="234"/>
      <c r="T757" s="234"/>
      <c r="U757" s="234"/>
      <c r="V757" s="234"/>
      <c r="W757" s="234"/>
      <c r="X757" s="234"/>
      <c r="Y757" s="234"/>
      <c r="Z757" s="234"/>
    </row>
    <row r="758" ht="13.5" customHeight="1">
      <c r="A758" s="234"/>
      <c r="B758" s="234"/>
      <c r="C758" s="234"/>
      <c r="D758" s="234"/>
      <c r="E758" s="234"/>
      <c r="F758" s="234"/>
      <c r="G758" s="234"/>
      <c r="H758" s="234"/>
      <c r="I758" s="234"/>
      <c r="J758" s="234"/>
      <c r="K758" s="234"/>
      <c r="L758" s="234"/>
      <c r="M758" s="234"/>
      <c r="N758" s="234"/>
      <c r="O758" s="234"/>
      <c r="P758" s="234"/>
      <c r="Q758" s="234"/>
      <c r="R758" s="234"/>
      <c r="S758" s="234"/>
      <c r="T758" s="234"/>
      <c r="U758" s="234"/>
      <c r="V758" s="234"/>
      <c r="W758" s="234"/>
      <c r="X758" s="234"/>
      <c r="Y758" s="234"/>
      <c r="Z758" s="234"/>
    </row>
    <row r="759" ht="13.5" customHeight="1">
      <c r="A759" s="234"/>
      <c r="B759" s="234"/>
      <c r="C759" s="234"/>
      <c r="D759" s="234"/>
      <c r="E759" s="234"/>
      <c r="F759" s="234"/>
      <c r="G759" s="234"/>
      <c r="H759" s="234"/>
      <c r="I759" s="234"/>
      <c r="J759" s="234"/>
      <c r="K759" s="234"/>
      <c r="L759" s="234"/>
      <c r="M759" s="234"/>
      <c r="N759" s="234"/>
      <c r="O759" s="234"/>
      <c r="P759" s="234"/>
      <c r="Q759" s="234"/>
      <c r="R759" s="234"/>
      <c r="S759" s="234"/>
      <c r="T759" s="234"/>
      <c r="U759" s="234"/>
      <c r="V759" s="234"/>
      <c r="W759" s="234"/>
      <c r="X759" s="234"/>
      <c r="Y759" s="234"/>
      <c r="Z759" s="234"/>
    </row>
    <row r="760" ht="13.5" customHeight="1">
      <c r="A760" s="234"/>
      <c r="B760" s="234"/>
      <c r="C760" s="234"/>
      <c r="D760" s="234"/>
      <c r="E760" s="234"/>
      <c r="F760" s="234"/>
      <c r="G760" s="234"/>
      <c r="H760" s="234"/>
      <c r="I760" s="234"/>
      <c r="J760" s="234"/>
      <c r="K760" s="234"/>
      <c r="L760" s="234"/>
      <c r="M760" s="234"/>
      <c r="N760" s="234"/>
      <c r="O760" s="234"/>
      <c r="P760" s="234"/>
      <c r="Q760" s="234"/>
      <c r="R760" s="234"/>
      <c r="S760" s="234"/>
      <c r="T760" s="234"/>
      <c r="U760" s="234"/>
      <c r="V760" s="234"/>
      <c r="W760" s="234"/>
      <c r="X760" s="234"/>
      <c r="Y760" s="234"/>
      <c r="Z760" s="234"/>
    </row>
    <row r="761" ht="13.5" customHeight="1">
      <c r="A761" s="234"/>
      <c r="B761" s="234"/>
      <c r="C761" s="234"/>
      <c r="D761" s="234"/>
      <c r="E761" s="234"/>
      <c r="F761" s="234"/>
      <c r="G761" s="234"/>
      <c r="H761" s="234"/>
      <c r="I761" s="234"/>
      <c r="J761" s="234"/>
      <c r="K761" s="234"/>
      <c r="L761" s="234"/>
      <c r="M761" s="234"/>
      <c r="N761" s="234"/>
      <c r="O761" s="234"/>
      <c r="P761" s="234"/>
      <c r="Q761" s="234"/>
      <c r="R761" s="234"/>
      <c r="S761" s="234"/>
      <c r="T761" s="234"/>
      <c r="U761" s="234"/>
      <c r="V761" s="234"/>
      <c r="W761" s="234"/>
      <c r="X761" s="234"/>
      <c r="Y761" s="234"/>
      <c r="Z761" s="234"/>
    </row>
    <row r="762" ht="13.5" customHeight="1">
      <c r="A762" s="234"/>
      <c r="B762" s="234"/>
      <c r="C762" s="234"/>
      <c r="D762" s="234"/>
      <c r="E762" s="234"/>
      <c r="F762" s="234"/>
      <c r="G762" s="234"/>
      <c r="H762" s="234"/>
      <c r="I762" s="234"/>
      <c r="J762" s="234"/>
      <c r="K762" s="234"/>
      <c r="L762" s="234"/>
      <c r="M762" s="234"/>
      <c r="N762" s="234"/>
      <c r="O762" s="234"/>
      <c r="P762" s="234"/>
      <c r="Q762" s="234"/>
      <c r="R762" s="234"/>
      <c r="S762" s="234"/>
      <c r="T762" s="234"/>
      <c r="U762" s="234"/>
      <c r="V762" s="234"/>
      <c r="W762" s="234"/>
      <c r="X762" s="234"/>
      <c r="Y762" s="234"/>
      <c r="Z762" s="234"/>
    </row>
    <row r="763" ht="13.5" customHeight="1">
      <c r="A763" s="234"/>
      <c r="B763" s="234"/>
      <c r="C763" s="234"/>
      <c r="D763" s="234"/>
      <c r="E763" s="234"/>
      <c r="F763" s="234"/>
      <c r="G763" s="234"/>
      <c r="H763" s="234"/>
      <c r="I763" s="234"/>
      <c r="J763" s="234"/>
      <c r="K763" s="234"/>
      <c r="L763" s="234"/>
      <c r="M763" s="234"/>
      <c r="N763" s="234"/>
      <c r="O763" s="234"/>
      <c r="P763" s="234"/>
      <c r="Q763" s="234"/>
      <c r="R763" s="234"/>
      <c r="S763" s="234"/>
      <c r="T763" s="234"/>
      <c r="U763" s="234"/>
      <c r="V763" s="234"/>
      <c r="W763" s="234"/>
      <c r="X763" s="234"/>
      <c r="Y763" s="234"/>
      <c r="Z763" s="234"/>
    </row>
    <row r="764" ht="13.5" customHeight="1">
      <c r="A764" s="234"/>
      <c r="B764" s="234"/>
      <c r="C764" s="234"/>
      <c r="D764" s="234"/>
      <c r="E764" s="234"/>
      <c r="F764" s="234"/>
      <c r="G764" s="234"/>
      <c r="H764" s="234"/>
      <c r="I764" s="234"/>
      <c r="J764" s="234"/>
      <c r="K764" s="234"/>
      <c r="L764" s="234"/>
      <c r="M764" s="234"/>
      <c r="N764" s="234"/>
      <c r="O764" s="234"/>
      <c r="P764" s="234"/>
      <c r="Q764" s="234"/>
      <c r="R764" s="234"/>
      <c r="S764" s="234"/>
      <c r="T764" s="234"/>
      <c r="U764" s="234"/>
      <c r="V764" s="234"/>
      <c r="W764" s="234"/>
      <c r="X764" s="234"/>
      <c r="Y764" s="234"/>
      <c r="Z764" s="234"/>
    </row>
    <row r="765" ht="13.5" customHeight="1">
      <c r="A765" s="234"/>
      <c r="B765" s="234"/>
      <c r="C765" s="234"/>
      <c r="D765" s="234"/>
      <c r="E765" s="234"/>
      <c r="F765" s="234"/>
      <c r="G765" s="234"/>
      <c r="H765" s="234"/>
      <c r="I765" s="234"/>
      <c r="J765" s="234"/>
      <c r="K765" s="234"/>
      <c r="L765" s="234"/>
      <c r="M765" s="234"/>
      <c r="N765" s="234"/>
      <c r="O765" s="234"/>
      <c r="P765" s="234"/>
      <c r="Q765" s="234"/>
      <c r="R765" s="234"/>
      <c r="S765" s="234"/>
      <c r="T765" s="234"/>
      <c r="U765" s="234"/>
      <c r="V765" s="234"/>
      <c r="W765" s="234"/>
      <c r="X765" s="234"/>
      <c r="Y765" s="234"/>
      <c r="Z765" s="234"/>
    </row>
    <row r="766" ht="13.5" customHeight="1">
      <c r="A766" s="234"/>
      <c r="B766" s="234"/>
      <c r="C766" s="234"/>
      <c r="D766" s="234"/>
      <c r="E766" s="234"/>
      <c r="F766" s="234"/>
      <c r="G766" s="234"/>
      <c r="H766" s="234"/>
      <c r="I766" s="234"/>
      <c r="J766" s="234"/>
      <c r="K766" s="234"/>
      <c r="L766" s="234"/>
      <c r="M766" s="234"/>
      <c r="N766" s="234"/>
      <c r="O766" s="234"/>
      <c r="P766" s="234"/>
      <c r="Q766" s="234"/>
      <c r="R766" s="234"/>
      <c r="S766" s="234"/>
      <c r="T766" s="234"/>
      <c r="U766" s="234"/>
      <c r="V766" s="234"/>
      <c r="W766" s="234"/>
      <c r="X766" s="234"/>
      <c r="Y766" s="234"/>
      <c r="Z766" s="234"/>
    </row>
    <row r="767" ht="13.5" customHeight="1">
      <c r="A767" s="234"/>
      <c r="B767" s="234"/>
      <c r="C767" s="234"/>
      <c r="D767" s="234"/>
      <c r="E767" s="234"/>
      <c r="F767" s="234"/>
      <c r="G767" s="234"/>
      <c r="H767" s="234"/>
      <c r="I767" s="234"/>
      <c r="J767" s="234"/>
      <c r="K767" s="234"/>
      <c r="L767" s="234"/>
      <c r="M767" s="234"/>
      <c r="N767" s="234"/>
      <c r="O767" s="234"/>
      <c r="P767" s="234"/>
      <c r="Q767" s="234"/>
      <c r="R767" s="234"/>
      <c r="S767" s="234"/>
      <c r="T767" s="234"/>
      <c r="U767" s="234"/>
      <c r="V767" s="234"/>
      <c r="W767" s="234"/>
      <c r="X767" s="234"/>
      <c r="Y767" s="234"/>
      <c r="Z767" s="234"/>
    </row>
    <row r="768" ht="13.5" customHeight="1">
      <c r="A768" s="234"/>
      <c r="B768" s="234"/>
      <c r="C768" s="234"/>
      <c r="D768" s="234"/>
      <c r="E768" s="234"/>
      <c r="F768" s="234"/>
      <c r="G768" s="234"/>
      <c r="H768" s="234"/>
      <c r="I768" s="234"/>
      <c r="J768" s="234"/>
      <c r="K768" s="234"/>
      <c r="L768" s="234"/>
      <c r="M768" s="234"/>
      <c r="N768" s="234"/>
      <c r="O768" s="234"/>
      <c r="P768" s="234"/>
      <c r="Q768" s="234"/>
      <c r="R768" s="234"/>
      <c r="S768" s="234"/>
      <c r="T768" s="234"/>
      <c r="U768" s="234"/>
      <c r="V768" s="234"/>
      <c r="W768" s="234"/>
      <c r="X768" s="234"/>
      <c r="Y768" s="234"/>
      <c r="Z768" s="234"/>
    </row>
    <row r="769" ht="13.5" customHeight="1">
      <c r="A769" s="234"/>
      <c r="B769" s="234"/>
      <c r="C769" s="234"/>
      <c r="D769" s="234"/>
      <c r="E769" s="234"/>
      <c r="F769" s="234"/>
      <c r="G769" s="234"/>
      <c r="H769" s="234"/>
      <c r="I769" s="234"/>
      <c r="J769" s="234"/>
      <c r="K769" s="234"/>
      <c r="L769" s="234"/>
      <c r="M769" s="234"/>
      <c r="N769" s="234"/>
      <c r="O769" s="234"/>
      <c r="P769" s="234"/>
      <c r="Q769" s="234"/>
      <c r="R769" s="234"/>
      <c r="S769" s="234"/>
      <c r="T769" s="234"/>
      <c r="U769" s="234"/>
      <c r="V769" s="234"/>
      <c r="W769" s="234"/>
      <c r="X769" s="234"/>
      <c r="Y769" s="234"/>
      <c r="Z769" s="234"/>
    </row>
    <row r="770" ht="13.5" customHeight="1">
      <c r="A770" s="234"/>
      <c r="B770" s="234"/>
      <c r="C770" s="234"/>
      <c r="D770" s="234"/>
      <c r="E770" s="234"/>
      <c r="F770" s="234"/>
      <c r="G770" s="234"/>
      <c r="H770" s="234"/>
      <c r="I770" s="234"/>
      <c r="J770" s="234"/>
      <c r="K770" s="234"/>
      <c r="L770" s="234"/>
      <c r="M770" s="234"/>
      <c r="N770" s="234"/>
      <c r="O770" s="234"/>
      <c r="P770" s="234"/>
      <c r="Q770" s="234"/>
      <c r="R770" s="234"/>
      <c r="S770" s="234"/>
      <c r="T770" s="234"/>
      <c r="U770" s="234"/>
      <c r="V770" s="234"/>
      <c r="W770" s="234"/>
      <c r="X770" s="234"/>
      <c r="Y770" s="234"/>
      <c r="Z770" s="234"/>
    </row>
    <row r="771" ht="13.5" customHeight="1">
      <c r="A771" s="234"/>
      <c r="B771" s="234"/>
      <c r="C771" s="234"/>
      <c r="D771" s="234"/>
      <c r="E771" s="234"/>
      <c r="F771" s="234"/>
      <c r="G771" s="234"/>
      <c r="H771" s="234"/>
      <c r="I771" s="234"/>
      <c r="J771" s="234"/>
      <c r="K771" s="234"/>
      <c r="L771" s="234"/>
      <c r="M771" s="234"/>
      <c r="N771" s="234"/>
      <c r="O771" s="234"/>
      <c r="P771" s="234"/>
      <c r="Q771" s="234"/>
      <c r="R771" s="234"/>
      <c r="S771" s="234"/>
      <c r="T771" s="234"/>
      <c r="U771" s="234"/>
      <c r="V771" s="234"/>
      <c r="W771" s="234"/>
      <c r="X771" s="234"/>
      <c r="Y771" s="234"/>
      <c r="Z771" s="234"/>
    </row>
    <row r="772" ht="13.5" customHeight="1">
      <c r="A772" s="234"/>
      <c r="B772" s="234"/>
      <c r="C772" s="234"/>
      <c r="D772" s="234"/>
      <c r="E772" s="234"/>
      <c r="F772" s="234"/>
      <c r="G772" s="234"/>
      <c r="H772" s="234"/>
      <c r="I772" s="234"/>
      <c r="J772" s="234"/>
      <c r="K772" s="234"/>
      <c r="L772" s="234"/>
      <c r="M772" s="234"/>
      <c r="N772" s="234"/>
      <c r="O772" s="234"/>
      <c r="P772" s="234"/>
      <c r="Q772" s="234"/>
      <c r="R772" s="234"/>
      <c r="S772" s="234"/>
      <c r="T772" s="234"/>
      <c r="U772" s="234"/>
      <c r="V772" s="234"/>
      <c r="W772" s="234"/>
      <c r="X772" s="234"/>
      <c r="Y772" s="234"/>
      <c r="Z772" s="234"/>
    </row>
    <row r="773" ht="13.5" customHeight="1">
      <c r="A773" s="234"/>
      <c r="B773" s="234"/>
      <c r="C773" s="234"/>
      <c r="D773" s="234"/>
      <c r="E773" s="234"/>
      <c r="F773" s="234"/>
      <c r="G773" s="234"/>
      <c r="H773" s="234"/>
      <c r="I773" s="234"/>
      <c r="J773" s="234"/>
      <c r="K773" s="234"/>
      <c r="L773" s="234"/>
      <c r="M773" s="234"/>
      <c r="N773" s="234"/>
      <c r="O773" s="234"/>
      <c r="P773" s="234"/>
      <c r="Q773" s="234"/>
      <c r="R773" s="234"/>
      <c r="S773" s="234"/>
      <c r="T773" s="234"/>
      <c r="U773" s="234"/>
      <c r="V773" s="234"/>
      <c r="W773" s="234"/>
      <c r="X773" s="234"/>
      <c r="Y773" s="234"/>
      <c r="Z773" s="234"/>
    </row>
    <row r="774" ht="13.5" customHeight="1">
      <c r="A774" s="234"/>
      <c r="B774" s="234"/>
      <c r="C774" s="234"/>
      <c r="D774" s="234"/>
      <c r="E774" s="234"/>
      <c r="F774" s="234"/>
      <c r="G774" s="234"/>
      <c r="H774" s="234"/>
      <c r="I774" s="234"/>
      <c r="J774" s="234"/>
      <c r="K774" s="234"/>
      <c r="L774" s="234"/>
      <c r="M774" s="234"/>
      <c r="N774" s="234"/>
      <c r="O774" s="234"/>
      <c r="P774" s="234"/>
      <c r="Q774" s="234"/>
      <c r="R774" s="234"/>
      <c r="S774" s="234"/>
      <c r="T774" s="234"/>
      <c r="U774" s="234"/>
      <c r="V774" s="234"/>
      <c r="W774" s="234"/>
      <c r="X774" s="234"/>
      <c r="Y774" s="234"/>
      <c r="Z774" s="234"/>
    </row>
    <row r="775" ht="13.5" customHeight="1">
      <c r="A775" s="234"/>
      <c r="B775" s="234"/>
      <c r="C775" s="234"/>
      <c r="D775" s="234"/>
      <c r="E775" s="234"/>
      <c r="F775" s="234"/>
      <c r="G775" s="234"/>
      <c r="H775" s="234"/>
      <c r="I775" s="234"/>
      <c r="J775" s="234"/>
      <c r="K775" s="234"/>
      <c r="L775" s="234"/>
      <c r="M775" s="234"/>
      <c r="N775" s="234"/>
      <c r="O775" s="234"/>
      <c r="P775" s="234"/>
      <c r="Q775" s="234"/>
      <c r="R775" s="234"/>
      <c r="S775" s="234"/>
      <c r="T775" s="234"/>
      <c r="U775" s="234"/>
      <c r="V775" s="234"/>
      <c r="W775" s="234"/>
      <c r="X775" s="234"/>
      <c r="Y775" s="234"/>
      <c r="Z775" s="234"/>
    </row>
    <row r="776" ht="13.5" customHeight="1">
      <c r="A776" s="234"/>
      <c r="B776" s="234"/>
      <c r="C776" s="234"/>
      <c r="D776" s="234"/>
      <c r="E776" s="234"/>
      <c r="F776" s="234"/>
      <c r="G776" s="234"/>
      <c r="H776" s="234"/>
      <c r="I776" s="234"/>
      <c r="J776" s="234"/>
      <c r="K776" s="234"/>
      <c r="L776" s="234"/>
      <c r="M776" s="234"/>
      <c r="N776" s="234"/>
      <c r="O776" s="234"/>
      <c r="P776" s="234"/>
      <c r="Q776" s="234"/>
      <c r="R776" s="234"/>
      <c r="S776" s="234"/>
      <c r="T776" s="234"/>
      <c r="U776" s="234"/>
      <c r="V776" s="234"/>
      <c r="W776" s="234"/>
      <c r="X776" s="234"/>
      <c r="Y776" s="234"/>
      <c r="Z776" s="234"/>
    </row>
    <row r="777" ht="13.5" customHeight="1">
      <c r="A777" s="234"/>
      <c r="B777" s="234"/>
      <c r="C777" s="234"/>
      <c r="D777" s="234"/>
      <c r="E777" s="234"/>
      <c r="F777" s="234"/>
      <c r="G777" s="234"/>
      <c r="H777" s="234"/>
      <c r="I777" s="234"/>
      <c r="J777" s="234"/>
      <c r="K777" s="234"/>
      <c r="L777" s="234"/>
      <c r="M777" s="234"/>
      <c r="N777" s="234"/>
      <c r="O777" s="234"/>
      <c r="P777" s="234"/>
      <c r="Q777" s="234"/>
      <c r="R777" s="234"/>
      <c r="S777" s="234"/>
      <c r="T777" s="234"/>
      <c r="U777" s="234"/>
      <c r="V777" s="234"/>
      <c r="W777" s="234"/>
      <c r="X777" s="234"/>
      <c r="Y777" s="234"/>
      <c r="Z777" s="234"/>
    </row>
    <row r="778" ht="13.5" customHeight="1">
      <c r="A778" s="234"/>
      <c r="B778" s="234"/>
      <c r="C778" s="234"/>
      <c r="D778" s="234"/>
      <c r="E778" s="234"/>
      <c r="F778" s="234"/>
      <c r="G778" s="234"/>
      <c r="H778" s="234"/>
      <c r="I778" s="234"/>
      <c r="J778" s="234"/>
      <c r="K778" s="234"/>
      <c r="L778" s="234"/>
      <c r="M778" s="234"/>
      <c r="N778" s="234"/>
      <c r="O778" s="234"/>
      <c r="P778" s="234"/>
      <c r="Q778" s="234"/>
      <c r="R778" s="234"/>
      <c r="S778" s="234"/>
      <c r="T778" s="234"/>
      <c r="U778" s="234"/>
      <c r="V778" s="234"/>
      <c r="W778" s="234"/>
      <c r="X778" s="234"/>
      <c r="Y778" s="234"/>
      <c r="Z778" s="234"/>
    </row>
    <row r="779" ht="13.5" customHeight="1">
      <c r="A779" s="234"/>
      <c r="B779" s="234"/>
      <c r="C779" s="234"/>
      <c r="D779" s="234"/>
      <c r="E779" s="234"/>
      <c r="F779" s="234"/>
      <c r="G779" s="234"/>
      <c r="H779" s="234"/>
      <c r="I779" s="234"/>
      <c r="J779" s="234"/>
      <c r="K779" s="234"/>
      <c r="L779" s="234"/>
      <c r="M779" s="234"/>
      <c r="N779" s="234"/>
      <c r="O779" s="234"/>
      <c r="P779" s="234"/>
      <c r="Q779" s="234"/>
      <c r="R779" s="234"/>
      <c r="S779" s="234"/>
      <c r="T779" s="234"/>
      <c r="U779" s="234"/>
      <c r="V779" s="234"/>
      <c r="W779" s="234"/>
      <c r="X779" s="234"/>
      <c r="Y779" s="234"/>
      <c r="Z779" s="234"/>
    </row>
    <row r="780" ht="13.5" customHeight="1">
      <c r="A780" s="234"/>
      <c r="B780" s="234"/>
      <c r="C780" s="234"/>
      <c r="D780" s="234"/>
      <c r="E780" s="234"/>
      <c r="F780" s="234"/>
      <c r="G780" s="234"/>
      <c r="H780" s="234"/>
      <c r="I780" s="234"/>
      <c r="J780" s="234"/>
      <c r="K780" s="234"/>
      <c r="L780" s="234"/>
      <c r="M780" s="234"/>
      <c r="N780" s="234"/>
      <c r="O780" s="234"/>
      <c r="P780" s="234"/>
      <c r="Q780" s="234"/>
      <c r="R780" s="234"/>
      <c r="S780" s="234"/>
      <c r="T780" s="234"/>
      <c r="U780" s="234"/>
      <c r="V780" s="234"/>
      <c r="W780" s="234"/>
      <c r="X780" s="234"/>
      <c r="Y780" s="234"/>
      <c r="Z780" s="234"/>
    </row>
    <row r="781" ht="13.5" customHeight="1">
      <c r="A781" s="234"/>
      <c r="B781" s="234"/>
      <c r="C781" s="234"/>
      <c r="D781" s="234"/>
      <c r="E781" s="234"/>
      <c r="F781" s="234"/>
      <c r="G781" s="234"/>
      <c r="H781" s="234"/>
      <c r="I781" s="234"/>
      <c r="J781" s="234"/>
      <c r="K781" s="234"/>
      <c r="L781" s="234"/>
      <c r="M781" s="234"/>
      <c r="N781" s="234"/>
      <c r="O781" s="234"/>
      <c r="P781" s="234"/>
      <c r="Q781" s="234"/>
      <c r="R781" s="234"/>
      <c r="S781" s="234"/>
      <c r="T781" s="234"/>
      <c r="U781" s="234"/>
      <c r="V781" s="234"/>
      <c r="W781" s="234"/>
      <c r="X781" s="234"/>
      <c r="Y781" s="234"/>
      <c r="Z781" s="234"/>
    </row>
    <row r="782" ht="13.5" customHeight="1">
      <c r="A782" s="234"/>
      <c r="B782" s="234"/>
      <c r="C782" s="234"/>
      <c r="D782" s="234"/>
      <c r="E782" s="234"/>
      <c r="F782" s="234"/>
      <c r="G782" s="234"/>
      <c r="H782" s="234"/>
      <c r="I782" s="234"/>
      <c r="J782" s="234"/>
      <c r="K782" s="234"/>
      <c r="L782" s="234"/>
      <c r="M782" s="234"/>
      <c r="N782" s="234"/>
      <c r="O782" s="234"/>
      <c r="P782" s="234"/>
      <c r="Q782" s="234"/>
      <c r="R782" s="234"/>
      <c r="S782" s="234"/>
      <c r="T782" s="234"/>
      <c r="U782" s="234"/>
      <c r="V782" s="234"/>
      <c r="W782" s="234"/>
      <c r="X782" s="234"/>
      <c r="Y782" s="234"/>
      <c r="Z782" s="234"/>
    </row>
    <row r="783" ht="13.5" customHeight="1">
      <c r="A783" s="234"/>
      <c r="B783" s="234"/>
      <c r="C783" s="234"/>
      <c r="D783" s="234"/>
      <c r="E783" s="234"/>
      <c r="F783" s="234"/>
      <c r="G783" s="234"/>
      <c r="H783" s="234"/>
      <c r="I783" s="234"/>
      <c r="J783" s="234"/>
      <c r="K783" s="234"/>
      <c r="L783" s="234"/>
      <c r="M783" s="234"/>
      <c r="N783" s="234"/>
      <c r="O783" s="234"/>
      <c r="P783" s="234"/>
      <c r="Q783" s="234"/>
      <c r="R783" s="234"/>
      <c r="S783" s="234"/>
      <c r="T783" s="234"/>
      <c r="U783" s="234"/>
      <c r="V783" s="234"/>
      <c r="W783" s="234"/>
      <c r="X783" s="234"/>
      <c r="Y783" s="234"/>
      <c r="Z783" s="234"/>
    </row>
    <row r="784" ht="13.5" customHeight="1">
      <c r="A784" s="234"/>
      <c r="B784" s="234"/>
      <c r="C784" s="234"/>
      <c r="D784" s="234"/>
      <c r="E784" s="234"/>
      <c r="F784" s="234"/>
      <c r="G784" s="234"/>
      <c r="H784" s="234"/>
      <c r="I784" s="234"/>
      <c r="J784" s="234"/>
      <c r="K784" s="234"/>
      <c r="L784" s="234"/>
      <c r="M784" s="234"/>
      <c r="N784" s="234"/>
      <c r="O784" s="234"/>
      <c r="P784" s="234"/>
      <c r="Q784" s="234"/>
      <c r="R784" s="234"/>
      <c r="S784" s="234"/>
      <c r="T784" s="234"/>
      <c r="U784" s="234"/>
      <c r="V784" s="234"/>
      <c r="W784" s="234"/>
      <c r="X784" s="234"/>
      <c r="Y784" s="234"/>
      <c r="Z784" s="234"/>
    </row>
    <row r="785" ht="13.5" customHeight="1">
      <c r="A785" s="234"/>
      <c r="B785" s="234"/>
      <c r="C785" s="234"/>
      <c r="D785" s="234"/>
      <c r="E785" s="234"/>
      <c r="F785" s="234"/>
      <c r="G785" s="234"/>
      <c r="H785" s="234"/>
      <c r="I785" s="234"/>
      <c r="J785" s="234"/>
      <c r="K785" s="234"/>
      <c r="L785" s="234"/>
      <c r="M785" s="234"/>
      <c r="N785" s="234"/>
      <c r="O785" s="234"/>
      <c r="P785" s="234"/>
      <c r="Q785" s="234"/>
      <c r="R785" s="234"/>
      <c r="S785" s="234"/>
      <c r="T785" s="234"/>
      <c r="U785" s="234"/>
      <c r="V785" s="234"/>
      <c r="W785" s="234"/>
      <c r="X785" s="234"/>
      <c r="Y785" s="234"/>
      <c r="Z785" s="234"/>
    </row>
    <row r="786" ht="13.5" customHeight="1">
      <c r="A786" s="234"/>
      <c r="B786" s="234"/>
      <c r="C786" s="234"/>
      <c r="D786" s="234"/>
      <c r="E786" s="234"/>
      <c r="F786" s="234"/>
      <c r="G786" s="234"/>
      <c r="H786" s="234"/>
      <c r="I786" s="234"/>
      <c r="J786" s="234"/>
      <c r="K786" s="234"/>
      <c r="L786" s="234"/>
      <c r="M786" s="234"/>
      <c r="N786" s="234"/>
      <c r="O786" s="234"/>
      <c r="P786" s="234"/>
      <c r="Q786" s="234"/>
      <c r="R786" s="234"/>
      <c r="S786" s="234"/>
      <c r="T786" s="234"/>
      <c r="U786" s="234"/>
      <c r="V786" s="234"/>
      <c r="W786" s="234"/>
      <c r="X786" s="234"/>
      <c r="Y786" s="234"/>
      <c r="Z786" s="234"/>
    </row>
    <row r="787" ht="13.5" customHeight="1">
      <c r="A787" s="234"/>
      <c r="B787" s="234"/>
      <c r="C787" s="234"/>
      <c r="D787" s="234"/>
      <c r="E787" s="234"/>
      <c r="F787" s="234"/>
      <c r="G787" s="234"/>
      <c r="H787" s="234"/>
      <c r="I787" s="234"/>
      <c r="J787" s="234"/>
      <c r="K787" s="234"/>
      <c r="L787" s="234"/>
      <c r="M787" s="234"/>
      <c r="N787" s="234"/>
      <c r="O787" s="234"/>
      <c r="P787" s="234"/>
      <c r="Q787" s="234"/>
      <c r="R787" s="234"/>
      <c r="S787" s="234"/>
      <c r="T787" s="234"/>
      <c r="U787" s="234"/>
      <c r="V787" s="234"/>
      <c r="W787" s="234"/>
      <c r="X787" s="234"/>
      <c r="Y787" s="234"/>
      <c r="Z787" s="234"/>
    </row>
    <row r="788" ht="13.5" customHeight="1">
      <c r="A788" s="234"/>
      <c r="B788" s="234"/>
      <c r="C788" s="234"/>
      <c r="D788" s="234"/>
      <c r="E788" s="234"/>
      <c r="F788" s="234"/>
      <c r="G788" s="234"/>
      <c r="H788" s="234"/>
      <c r="I788" s="234"/>
      <c r="J788" s="234"/>
      <c r="K788" s="234"/>
      <c r="L788" s="234"/>
      <c r="M788" s="234"/>
      <c r="N788" s="234"/>
      <c r="O788" s="234"/>
      <c r="P788" s="234"/>
      <c r="Q788" s="234"/>
      <c r="R788" s="234"/>
      <c r="S788" s="234"/>
      <c r="T788" s="234"/>
      <c r="U788" s="234"/>
      <c r="V788" s="234"/>
      <c r="W788" s="234"/>
      <c r="X788" s="234"/>
      <c r="Y788" s="234"/>
      <c r="Z788" s="234"/>
    </row>
    <row r="789" ht="13.5" customHeight="1">
      <c r="A789" s="234"/>
      <c r="B789" s="234"/>
      <c r="C789" s="234"/>
      <c r="D789" s="234"/>
      <c r="E789" s="234"/>
      <c r="F789" s="234"/>
      <c r="G789" s="234"/>
      <c r="H789" s="234"/>
      <c r="I789" s="234"/>
      <c r="J789" s="234"/>
      <c r="K789" s="234"/>
      <c r="L789" s="234"/>
      <c r="M789" s="234"/>
      <c r="N789" s="234"/>
      <c r="O789" s="234"/>
      <c r="P789" s="234"/>
      <c r="Q789" s="234"/>
      <c r="R789" s="234"/>
      <c r="S789" s="234"/>
      <c r="T789" s="234"/>
      <c r="U789" s="234"/>
      <c r="V789" s="234"/>
      <c r="W789" s="234"/>
      <c r="X789" s="234"/>
      <c r="Y789" s="234"/>
      <c r="Z789" s="234"/>
    </row>
    <row r="790" ht="13.5" customHeight="1">
      <c r="A790" s="234"/>
      <c r="B790" s="234"/>
      <c r="C790" s="234"/>
      <c r="D790" s="234"/>
      <c r="E790" s="234"/>
      <c r="F790" s="234"/>
      <c r="G790" s="234"/>
      <c r="H790" s="234"/>
      <c r="I790" s="234"/>
      <c r="J790" s="234"/>
      <c r="K790" s="234"/>
      <c r="L790" s="234"/>
      <c r="M790" s="234"/>
      <c r="N790" s="234"/>
      <c r="O790" s="234"/>
      <c r="P790" s="234"/>
      <c r="Q790" s="234"/>
      <c r="R790" s="234"/>
      <c r="S790" s="234"/>
      <c r="T790" s="234"/>
      <c r="U790" s="234"/>
      <c r="V790" s="234"/>
      <c r="W790" s="234"/>
      <c r="X790" s="234"/>
      <c r="Y790" s="234"/>
      <c r="Z790" s="234"/>
    </row>
    <row r="791" ht="13.5" customHeight="1">
      <c r="A791" s="234"/>
      <c r="B791" s="234"/>
      <c r="C791" s="234"/>
      <c r="D791" s="234"/>
      <c r="E791" s="234"/>
      <c r="F791" s="234"/>
      <c r="G791" s="234"/>
      <c r="H791" s="234"/>
      <c r="I791" s="234"/>
      <c r="J791" s="234"/>
      <c r="K791" s="234"/>
      <c r="L791" s="234"/>
      <c r="M791" s="234"/>
      <c r="N791" s="234"/>
      <c r="O791" s="234"/>
      <c r="P791" s="234"/>
      <c r="Q791" s="234"/>
      <c r="R791" s="234"/>
      <c r="S791" s="234"/>
      <c r="T791" s="234"/>
      <c r="U791" s="234"/>
      <c r="V791" s="234"/>
      <c r="W791" s="234"/>
      <c r="X791" s="234"/>
      <c r="Y791" s="234"/>
      <c r="Z791" s="234"/>
    </row>
    <row r="792" ht="13.5" customHeight="1">
      <c r="A792" s="234"/>
      <c r="B792" s="234"/>
      <c r="C792" s="234"/>
      <c r="D792" s="234"/>
      <c r="E792" s="234"/>
      <c r="F792" s="234"/>
      <c r="G792" s="234"/>
      <c r="H792" s="234"/>
      <c r="I792" s="234"/>
      <c r="J792" s="234"/>
      <c r="K792" s="234"/>
      <c r="L792" s="234"/>
      <c r="M792" s="234"/>
      <c r="N792" s="234"/>
      <c r="O792" s="234"/>
      <c r="P792" s="234"/>
      <c r="Q792" s="234"/>
      <c r="R792" s="234"/>
      <c r="S792" s="234"/>
      <c r="T792" s="234"/>
      <c r="U792" s="234"/>
      <c r="V792" s="234"/>
      <c r="W792" s="234"/>
      <c r="X792" s="234"/>
      <c r="Y792" s="234"/>
      <c r="Z792" s="234"/>
    </row>
    <row r="793" ht="13.5" customHeight="1">
      <c r="A793" s="234"/>
      <c r="B793" s="234"/>
      <c r="C793" s="234"/>
      <c r="D793" s="234"/>
      <c r="E793" s="234"/>
      <c r="F793" s="234"/>
      <c r="G793" s="234"/>
      <c r="H793" s="234"/>
      <c r="I793" s="234"/>
      <c r="J793" s="234"/>
      <c r="K793" s="234"/>
      <c r="L793" s="234"/>
      <c r="M793" s="234"/>
      <c r="N793" s="234"/>
      <c r="O793" s="234"/>
      <c r="P793" s="234"/>
      <c r="Q793" s="234"/>
      <c r="R793" s="234"/>
      <c r="S793" s="234"/>
      <c r="T793" s="234"/>
      <c r="U793" s="234"/>
      <c r="V793" s="234"/>
      <c r="W793" s="234"/>
      <c r="X793" s="234"/>
      <c r="Y793" s="234"/>
      <c r="Z793" s="234"/>
    </row>
    <row r="794" ht="13.5" customHeight="1">
      <c r="A794" s="234"/>
      <c r="B794" s="234"/>
      <c r="C794" s="234"/>
      <c r="D794" s="234"/>
      <c r="E794" s="234"/>
      <c r="F794" s="234"/>
      <c r="G794" s="234"/>
      <c r="H794" s="234"/>
      <c r="I794" s="234"/>
      <c r="J794" s="234"/>
      <c r="K794" s="234"/>
      <c r="L794" s="234"/>
      <c r="M794" s="234"/>
      <c r="N794" s="234"/>
      <c r="O794" s="234"/>
      <c r="P794" s="234"/>
      <c r="Q794" s="234"/>
      <c r="R794" s="234"/>
      <c r="S794" s="234"/>
      <c r="T794" s="234"/>
      <c r="U794" s="234"/>
      <c r="V794" s="234"/>
      <c r="W794" s="234"/>
      <c r="X794" s="234"/>
      <c r="Y794" s="234"/>
      <c r="Z794" s="234"/>
    </row>
    <row r="795" ht="13.5" customHeight="1">
      <c r="A795" s="234"/>
      <c r="B795" s="234"/>
      <c r="C795" s="234"/>
      <c r="D795" s="234"/>
      <c r="E795" s="234"/>
      <c r="F795" s="234"/>
      <c r="G795" s="234"/>
      <c r="H795" s="234"/>
      <c r="I795" s="234"/>
      <c r="J795" s="234"/>
      <c r="K795" s="234"/>
      <c r="L795" s="234"/>
      <c r="M795" s="234"/>
      <c r="N795" s="234"/>
      <c r="O795" s="234"/>
      <c r="P795" s="234"/>
      <c r="Q795" s="234"/>
      <c r="R795" s="234"/>
      <c r="S795" s="234"/>
      <c r="T795" s="234"/>
      <c r="U795" s="234"/>
      <c r="V795" s="234"/>
      <c r="W795" s="234"/>
      <c r="X795" s="234"/>
      <c r="Y795" s="234"/>
      <c r="Z795" s="234"/>
    </row>
    <row r="796" ht="13.5" customHeight="1">
      <c r="A796" s="234"/>
      <c r="B796" s="234"/>
      <c r="C796" s="234"/>
      <c r="D796" s="234"/>
      <c r="E796" s="234"/>
      <c r="F796" s="234"/>
      <c r="G796" s="234"/>
      <c r="H796" s="234"/>
      <c r="I796" s="234"/>
      <c r="J796" s="234"/>
      <c r="K796" s="234"/>
      <c r="L796" s="234"/>
      <c r="M796" s="234"/>
      <c r="N796" s="234"/>
      <c r="O796" s="234"/>
      <c r="P796" s="234"/>
      <c r="Q796" s="234"/>
      <c r="R796" s="234"/>
      <c r="S796" s="234"/>
      <c r="T796" s="234"/>
      <c r="U796" s="234"/>
      <c r="V796" s="234"/>
      <c r="W796" s="234"/>
      <c r="X796" s="234"/>
      <c r="Y796" s="234"/>
      <c r="Z796" s="234"/>
    </row>
    <row r="797" ht="13.5" customHeight="1">
      <c r="A797" s="234"/>
      <c r="B797" s="234"/>
      <c r="C797" s="234"/>
      <c r="D797" s="234"/>
      <c r="E797" s="234"/>
      <c r="F797" s="234"/>
      <c r="G797" s="234"/>
      <c r="H797" s="234"/>
      <c r="I797" s="234"/>
      <c r="J797" s="234"/>
      <c r="K797" s="234"/>
      <c r="L797" s="234"/>
      <c r="M797" s="234"/>
      <c r="N797" s="234"/>
      <c r="O797" s="234"/>
      <c r="P797" s="234"/>
      <c r="Q797" s="234"/>
      <c r="R797" s="234"/>
      <c r="S797" s="234"/>
      <c r="T797" s="234"/>
      <c r="U797" s="234"/>
      <c r="V797" s="234"/>
      <c r="W797" s="234"/>
      <c r="X797" s="234"/>
      <c r="Y797" s="234"/>
      <c r="Z797" s="234"/>
    </row>
    <row r="798" ht="13.5" customHeight="1">
      <c r="A798" s="234"/>
      <c r="B798" s="234"/>
      <c r="C798" s="234"/>
      <c r="D798" s="234"/>
      <c r="E798" s="234"/>
      <c r="F798" s="234"/>
      <c r="G798" s="234"/>
      <c r="H798" s="234"/>
      <c r="I798" s="234"/>
      <c r="J798" s="234"/>
      <c r="K798" s="234"/>
      <c r="L798" s="234"/>
      <c r="M798" s="234"/>
      <c r="N798" s="234"/>
      <c r="O798" s="234"/>
      <c r="P798" s="234"/>
      <c r="Q798" s="234"/>
      <c r="R798" s="234"/>
      <c r="S798" s="234"/>
      <c r="T798" s="234"/>
      <c r="U798" s="234"/>
      <c r="V798" s="234"/>
      <c r="W798" s="234"/>
      <c r="X798" s="234"/>
      <c r="Y798" s="234"/>
      <c r="Z798" s="234"/>
    </row>
    <row r="799" ht="13.5" customHeight="1">
      <c r="A799" s="234"/>
      <c r="B799" s="234"/>
      <c r="C799" s="234"/>
      <c r="D799" s="234"/>
      <c r="E799" s="234"/>
      <c r="F799" s="234"/>
      <c r="G799" s="234"/>
      <c r="H799" s="234"/>
      <c r="I799" s="234"/>
      <c r="J799" s="234"/>
      <c r="K799" s="234"/>
      <c r="L799" s="234"/>
      <c r="M799" s="234"/>
      <c r="N799" s="234"/>
      <c r="O799" s="234"/>
      <c r="P799" s="234"/>
      <c r="Q799" s="234"/>
      <c r="R799" s="234"/>
      <c r="S799" s="234"/>
      <c r="T799" s="234"/>
      <c r="U799" s="234"/>
      <c r="V799" s="234"/>
      <c r="W799" s="234"/>
      <c r="X799" s="234"/>
      <c r="Y799" s="234"/>
      <c r="Z799" s="234"/>
    </row>
    <row r="800" ht="13.5" customHeight="1">
      <c r="A800" s="234"/>
      <c r="B800" s="234"/>
      <c r="C800" s="234"/>
      <c r="D800" s="234"/>
      <c r="E800" s="234"/>
      <c r="F800" s="234"/>
      <c r="G800" s="234"/>
      <c r="H800" s="234"/>
      <c r="I800" s="234"/>
      <c r="J800" s="234"/>
      <c r="K800" s="234"/>
      <c r="L800" s="234"/>
      <c r="M800" s="234"/>
      <c r="N800" s="234"/>
      <c r="O800" s="234"/>
      <c r="P800" s="234"/>
      <c r="Q800" s="234"/>
      <c r="R800" s="234"/>
      <c r="S800" s="234"/>
      <c r="T800" s="234"/>
      <c r="U800" s="234"/>
      <c r="V800" s="234"/>
      <c r="W800" s="234"/>
      <c r="X800" s="234"/>
      <c r="Y800" s="234"/>
      <c r="Z800" s="234"/>
    </row>
    <row r="801" ht="13.5" customHeight="1">
      <c r="A801" s="234"/>
      <c r="B801" s="234"/>
      <c r="C801" s="234"/>
      <c r="D801" s="234"/>
      <c r="E801" s="234"/>
      <c r="F801" s="234"/>
      <c r="G801" s="234"/>
      <c r="H801" s="234"/>
      <c r="I801" s="234"/>
      <c r="J801" s="234"/>
      <c r="K801" s="234"/>
      <c r="L801" s="234"/>
      <c r="M801" s="234"/>
      <c r="N801" s="234"/>
      <c r="O801" s="234"/>
      <c r="P801" s="234"/>
      <c r="Q801" s="234"/>
      <c r="R801" s="234"/>
      <c r="S801" s="234"/>
      <c r="T801" s="234"/>
      <c r="U801" s="234"/>
      <c r="V801" s="234"/>
      <c r="W801" s="234"/>
      <c r="X801" s="234"/>
      <c r="Y801" s="234"/>
      <c r="Z801" s="234"/>
    </row>
    <row r="802" ht="13.5" customHeight="1">
      <c r="A802" s="234"/>
      <c r="B802" s="234"/>
      <c r="C802" s="234"/>
      <c r="D802" s="234"/>
      <c r="E802" s="234"/>
      <c r="F802" s="234"/>
      <c r="G802" s="234"/>
      <c r="H802" s="234"/>
      <c r="I802" s="234"/>
      <c r="J802" s="234"/>
      <c r="K802" s="234"/>
      <c r="L802" s="234"/>
      <c r="M802" s="234"/>
      <c r="N802" s="234"/>
      <c r="O802" s="234"/>
      <c r="P802" s="234"/>
      <c r="Q802" s="234"/>
      <c r="R802" s="234"/>
      <c r="S802" s="234"/>
      <c r="T802" s="234"/>
      <c r="U802" s="234"/>
      <c r="V802" s="234"/>
      <c r="W802" s="234"/>
      <c r="X802" s="234"/>
      <c r="Y802" s="234"/>
      <c r="Z802" s="234"/>
    </row>
    <row r="803" ht="13.5" customHeight="1">
      <c r="A803" s="234"/>
      <c r="B803" s="234"/>
      <c r="C803" s="234"/>
      <c r="D803" s="234"/>
      <c r="E803" s="234"/>
      <c r="F803" s="234"/>
      <c r="G803" s="234"/>
      <c r="H803" s="234"/>
      <c r="I803" s="234"/>
      <c r="J803" s="234"/>
      <c r="K803" s="234"/>
      <c r="L803" s="234"/>
      <c r="M803" s="234"/>
      <c r="N803" s="234"/>
      <c r="O803" s="234"/>
      <c r="P803" s="234"/>
      <c r="Q803" s="234"/>
      <c r="R803" s="234"/>
      <c r="S803" s="234"/>
      <c r="T803" s="234"/>
      <c r="U803" s="234"/>
      <c r="V803" s="234"/>
      <c r="W803" s="234"/>
      <c r="X803" s="234"/>
      <c r="Y803" s="234"/>
      <c r="Z803" s="234"/>
    </row>
    <row r="804" ht="13.5" customHeight="1">
      <c r="A804" s="234"/>
      <c r="B804" s="234"/>
      <c r="C804" s="234"/>
      <c r="D804" s="234"/>
      <c r="E804" s="234"/>
      <c r="F804" s="234"/>
      <c r="G804" s="234"/>
      <c r="H804" s="234"/>
      <c r="I804" s="234"/>
      <c r="J804" s="234"/>
      <c r="K804" s="234"/>
      <c r="L804" s="234"/>
      <c r="M804" s="234"/>
      <c r="N804" s="234"/>
      <c r="O804" s="234"/>
      <c r="P804" s="234"/>
      <c r="Q804" s="234"/>
      <c r="R804" s="234"/>
      <c r="S804" s="234"/>
      <c r="T804" s="234"/>
      <c r="U804" s="234"/>
      <c r="V804" s="234"/>
      <c r="W804" s="234"/>
      <c r="X804" s="234"/>
      <c r="Y804" s="234"/>
      <c r="Z804" s="234"/>
    </row>
    <row r="805" ht="13.5" customHeight="1">
      <c r="A805" s="234"/>
      <c r="B805" s="234"/>
      <c r="C805" s="234"/>
      <c r="D805" s="234"/>
      <c r="E805" s="234"/>
      <c r="F805" s="234"/>
      <c r="G805" s="234"/>
      <c r="H805" s="234"/>
      <c r="I805" s="234"/>
      <c r="J805" s="234"/>
      <c r="K805" s="234"/>
      <c r="L805" s="234"/>
      <c r="M805" s="234"/>
      <c r="N805" s="234"/>
      <c r="O805" s="234"/>
      <c r="P805" s="234"/>
      <c r="Q805" s="234"/>
      <c r="R805" s="234"/>
      <c r="S805" s="234"/>
      <c r="T805" s="234"/>
      <c r="U805" s="234"/>
      <c r="V805" s="234"/>
      <c r="W805" s="234"/>
      <c r="X805" s="234"/>
      <c r="Y805" s="234"/>
      <c r="Z805" s="234"/>
    </row>
    <row r="806" ht="13.5" customHeight="1">
      <c r="A806" s="234"/>
      <c r="B806" s="234"/>
      <c r="C806" s="234"/>
      <c r="D806" s="234"/>
      <c r="E806" s="234"/>
      <c r="F806" s="234"/>
      <c r="G806" s="234"/>
      <c r="H806" s="234"/>
      <c r="I806" s="234"/>
      <c r="J806" s="234"/>
      <c r="K806" s="234"/>
      <c r="L806" s="234"/>
      <c r="M806" s="234"/>
      <c r="N806" s="234"/>
      <c r="O806" s="234"/>
      <c r="P806" s="234"/>
      <c r="Q806" s="234"/>
      <c r="R806" s="234"/>
      <c r="S806" s="234"/>
      <c r="T806" s="234"/>
      <c r="U806" s="234"/>
      <c r="V806" s="234"/>
      <c r="W806" s="234"/>
      <c r="X806" s="234"/>
      <c r="Y806" s="234"/>
      <c r="Z806" s="234"/>
    </row>
    <row r="807" ht="13.5" customHeight="1">
      <c r="A807" s="234"/>
      <c r="B807" s="234"/>
      <c r="C807" s="234"/>
      <c r="D807" s="234"/>
      <c r="E807" s="234"/>
      <c r="F807" s="234"/>
      <c r="G807" s="234"/>
      <c r="H807" s="234"/>
      <c r="I807" s="234"/>
      <c r="J807" s="234"/>
      <c r="K807" s="234"/>
      <c r="L807" s="234"/>
      <c r="M807" s="234"/>
      <c r="N807" s="234"/>
      <c r="O807" s="234"/>
      <c r="P807" s="234"/>
      <c r="Q807" s="234"/>
      <c r="R807" s="234"/>
      <c r="S807" s="234"/>
      <c r="T807" s="234"/>
      <c r="U807" s="234"/>
      <c r="V807" s="234"/>
      <c r="W807" s="234"/>
      <c r="X807" s="234"/>
      <c r="Y807" s="234"/>
      <c r="Z807" s="234"/>
    </row>
    <row r="808" ht="13.5" customHeight="1">
      <c r="A808" s="234"/>
      <c r="B808" s="234"/>
      <c r="C808" s="234"/>
      <c r="D808" s="234"/>
      <c r="E808" s="234"/>
      <c r="F808" s="234"/>
      <c r="G808" s="234"/>
      <c r="H808" s="234"/>
      <c r="I808" s="234"/>
      <c r="J808" s="234"/>
      <c r="K808" s="234"/>
      <c r="L808" s="234"/>
      <c r="M808" s="234"/>
      <c r="N808" s="234"/>
      <c r="O808" s="234"/>
      <c r="P808" s="234"/>
      <c r="Q808" s="234"/>
      <c r="R808" s="234"/>
      <c r="S808" s="234"/>
      <c r="T808" s="234"/>
      <c r="U808" s="234"/>
      <c r="V808" s="234"/>
      <c r="W808" s="234"/>
      <c r="X808" s="234"/>
      <c r="Y808" s="234"/>
      <c r="Z808" s="234"/>
    </row>
    <row r="809" ht="13.5" customHeight="1">
      <c r="A809" s="234"/>
      <c r="B809" s="234"/>
      <c r="C809" s="234"/>
      <c r="D809" s="234"/>
      <c r="E809" s="234"/>
      <c r="F809" s="234"/>
      <c r="G809" s="234"/>
      <c r="H809" s="234"/>
      <c r="I809" s="234"/>
      <c r="J809" s="234"/>
      <c r="K809" s="234"/>
      <c r="L809" s="234"/>
      <c r="M809" s="234"/>
      <c r="N809" s="234"/>
      <c r="O809" s="234"/>
      <c r="P809" s="234"/>
      <c r="Q809" s="234"/>
      <c r="R809" s="234"/>
      <c r="S809" s="234"/>
      <c r="T809" s="234"/>
      <c r="U809" s="234"/>
      <c r="V809" s="234"/>
      <c r="W809" s="234"/>
      <c r="X809" s="234"/>
      <c r="Y809" s="234"/>
      <c r="Z809" s="234"/>
    </row>
    <row r="810" ht="13.5" customHeight="1">
      <c r="A810" s="234"/>
      <c r="B810" s="234"/>
      <c r="C810" s="234"/>
      <c r="D810" s="234"/>
      <c r="E810" s="234"/>
      <c r="F810" s="234"/>
      <c r="G810" s="234"/>
      <c r="H810" s="234"/>
      <c r="I810" s="234"/>
      <c r="J810" s="234"/>
      <c r="K810" s="234"/>
      <c r="L810" s="234"/>
      <c r="M810" s="234"/>
      <c r="N810" s="234"/>
      <c r="O810" s="234"/>
      <c r="P810" s="234"/>
      <c r="Q810" s="234"/>
      <c r="R810" s="234"/>
      <c r="S810" s="234"/>
      <c r="T810" s="234"/>
      <c r="U810" s="234"/>
      <c r="V810" s="234"/>
      <c r="W810" s="234"/>
      <c r="X810" s="234"/>
      <c r="Y810" s="234"/>
      <c r="Z810" s="234"/>
    </row>
    <row r="811" ht="13.5" customHeight="1">
      <c r="A811" s="234"/>
      <c r="B811" s="234"/>
      <c r="C811" s="234"/>
      <c r="D811" s="234"/>
      <c r="E811" s="234"/>
      <c r="F811" s="234"/>
      <c r="G811" s="234"/>
      <c r="H811" s="234"/>
      <c r="I811" s="234"/>
      <c r="J811" s="234"/>
      <c r="K811" s="234"/>
      <c r="L811" s="234"/>
      <c r="M811" s="234"/>
      <c r="N811" s="234"/>
      <c r="O811" s="234"/>
      <c r="P811" s="234"/>
      <c r="Q811" s="234"/>
      <c r="R811" s="234"/>
      <c r="S811" s="234"/>
      <c r="T811" s="234"/>
      <c r="U811" s="234"/>
      <c r="V811" s="234"/>
      <c r="W811" s="234"/>
      <c r="X811" s="234"/>
      <c r="Y811" s="234"/>
      <c r="Z811" s="234"/>
    </row>
    <row r="812" ht="13.5" customHeight="1">
      <c r="A812" s="234"/>
      <c r="B812" s="234"/>
      <c r="C812" s="234"/>
      <c r="D812" s="234"/>
      <c r="E812" s="234"/>
      <c r="F812" s="234"/>
      <c r="G812" s="234"/>
      <c r="H812" s="234"/>
      <c r="I812" s="234"/>
      <c r="J812" s="234"/>
      <c r="K812" s="234"/>
      <c r="L812" s="234"/>
      <c r="M812" s="234"/>
      <c r="N812" s="234"/>
      <c r="O812" s="234"/>
      <c r="P812" s="234"/>
      <c r="Q812" s="234"/>
      <c r="R812" s="234"/>
      <c r="S812" s="234"/>
      <c r="T812" s="234"/>
      <c r="U812" s="234"/>
      <c r="V812" s="234"/>
      <c r="W812" s="234"/>
      <c r="X812" s="234"/>
      <c r="Y812" s="234"/>
      <c r="Z812" s="234"/>
    </row>
    <row r="813" ht="13.5" customHeight="1">
      <c r="A813" s="234"/>
      <c r="B813" s="234"/>
      <c r="C813" s="234"/>
      <c r="D813" s="234"/>
      <c r="E813" s="234"/>
      <c r="F813" s="234"/>
      <c r="G813" s="234"/>
      <c r="H813" s="234"/>
      <c r="I813" s="234"/>
      <c r="J813" s="234"/>
      <c r="K813" s="234"/>
      <c r="L813" s="234"/>
      <c r="M813" s="234"/>
      <c r="N813" s="234"/>
      <c r="O813" s="234"/>
      <c r="P813" s="234"/>
      <c r="Q813" s="234"/>
      <c r="R813" s="234"/>
      <c r="S813" s="234"/>
      <c r="T813" s="234"/>
      <c r="U813" s="234"/>
      <c r="V813" s="234"/>
      <c r="W813" s="234"/>
      <c r="X813" s="234"/>
      <c r="Y813" s="234"/>
      <c r="Z813" s="234"/>
    </row>
    <row r="814" ht="13.5" customHeight="1">
      <c r="A814" s="234"/>
      <c r="B814" s="234"/>
      <c r="C814" s="234"/>
      <c r="D814" s="234"/>
      <c r="E814" s="234"/>
      <c r="F814" s="234"/>
      <c r="G814" s="234"/>
      <c r="H814" s="234"/>
      <c r="I814" s="234"/>
      <c r="J814" s="234"/>
      <c r="K814" s="234"/>
      <c r="L814" s="234"/>
      <c r="M814" s="234"/>
      <c r="N814" s="234"/>
      <c r="O814" s="234"/>
      <c r="P814" s="234"/>
      <c r="Q814" s="234"/>
      <c r="R814" s="234"/>
      <c r="S814" s="234"/>
      <c r="T814" s="234"/>
      <c r="U814" s="234"/>
      <c r="V814" s="234"/>
      <c r="W814" s="234"/>
      <c r="X814" s="234"/>
      <c r="Y814" s="234"/>
      <c r="Z814" s="234"/>
    </row>
    <row r="815" ht="13.5" customHeight="1">
      <c r="A815" s="234"/>
      <c r="B815" s="234"/>
      <c r="C815" s="234"/>
      <c r="D815" s="234"/>
      <c r="E815" s="234"/>
      <c r="F815" s="234"/>
      <c r="G815" s="234"/>
      <c r="H815" s="234"/>
      <c r="I815" s="234"/>
      <c r="J815" s="234"/>
      <c r="K815" s="234"/>
      <c r="L815" s="234"/>
      <c r="M815" s="234"/>
      <c r="N815" s="234"/>
      <c r="O815" s="234"/>
      <c r="P815" s="234"/>
      <c r="Q815" s="234"/>
      <c r="R815" s="234"/>
      <c r="S815" s="234"/>
      <c r="T815" s="234"/>
      <c r="U815" s="234"/>
      <c r="V815" s="234"/>
      <c r="W815" s="234"/>
      <c r="X815" s="234"/>
      <c r="Y815" s="234"/>
      <c r="Z815" s="234"/>
    </row>
    <row r="816" ht="13.5" customHeight="1">
      <c r="A816" s="234"/>
      <c r="B816" s="234"/>
      <c r="C816" s="234"/>
      <c r="D816" s="234"/>
      <c r="E816" s="234"/>
      <c r="F816" s="234"/>
      <c r="G816" s="234"/>
      <c r="H816" s="234"/>
      <c r="I816" s="234"/>
      <c r="J816" s="234"/>
      <c r="K816" s="234"/>
      <c r="L816" s="234"/>
      <c r="M816" s="234"/>
      <c r="N816" s="234"/>
      <c r="O816" s="234"/>
      <c r="P816" s="234"/>
      <c r="Q816" s="234"/>
      <c r="R816" s="234"/>
      <c r="S816" s="234"/>
      <c r="T816" s="234"/>
      <c r="U816" s="234"/>
      <c r="V816" s="234"/>
      <c r="W816" s="234"/>
      <c r="X816" s="234"/>
      <c r="Y816" s="234"/>
      <c r="Z816" s="234"/>
    </row>
    <row r="817" ht="13.5" customHeight="1">
      <c r="A817" s="234"/>
      <c r="B817" s="234"/>
      <c r="C817" s="234"/>
      <c r="D817" s="234"/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4"/>
      <c r="Z817" s="234"/>
    </row>
    <row r="818" ht="13.5" customHeight="1">
      <c r="A818" s="234"/>
      <c r="B818" s="234"/>
      <c r="C818" s="234"/>
      <c r="D818" s="234"/>
      <c r="E818" s="234"/>
      <c r="F818" s="234"/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4"/>
      <c r="Z818" s="234"/>
    </row>
    <row r="819" ht="13.5" customHeight="1">
      <c r="A819" s="234"/>
      <c r="B819" s="234"/>
      <c r="C819" s="234"/>
      <c r="D819" s="234"/>
      <c r="E819" s="234"/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/>
      <c r="X819" s="234"/>
      <c r="Y819" s="234"/>
      <c r="Z819" s="234"/>
    </row>
    <row r="820" ht="13.5" customHeight="1">
      <c r="A820" s="234"/>
      <c r="B820" s="234"/>
      <c r="C820" s="234"/>
      <c r="D820" s="234"/>
      <c r="E820" s="234"/>
      <c r="F820" s="234"/>
      <c r="G820" s="234"/>
      <c r="H820" s="234"/>
      <c r="I820" s="234"/>
      <c r="J820" s="234"/>
      <c r="K820" s="234"/>
      <c r="L820" s="234"/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4"/>
      <c r="Z820" s="234"/>
    </row>
    <row r="821" ht="13.5" customHeight="1">
      <c r="A821" s="234"/>
      <c r="B821" s="234"/>
      <c r="C821" s="234"/>
      <c r="D821" s="234"/>
      <c r="E821" s="234"/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/>
      <c r="X821" s="234"/>
      <c r="Y821" s="234"/>
      <c r="Z821" s="234"/>
    </row>
    <row r="822" ht="13.5" customHeight="1">
      <c r="A822" s="234"/>
      <c r="B822" s="234"/>
      <c r="C822" s="234"/>
      <c r="D822" s="234"/>
      <c r="E822" s="234"/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/>
      <c r="U822" s="234"/>
      <c r="V822" s="234"/>
      <c r="W822" s="234"/>
      <c r="X822" s="234"/>
      <c r="Y822" s="234"/>
      <c r="Z822" s="234"/>
    </row>
    <row r="823" ht="13.5" customHeight="1">
      <c r="A823" s="234"/>
      <c r="B823" s="234"/>
      <c r="C823" s="234"/>
      <c r="D823" s="234"/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4"/>
      <c r="Z823" s="234"/>
    </row>
    <row r="824" ht="13.5" customHeight="1">
      <c r="A824" s="234"/>
      <c r="B824" s="234"/>
      <c r="C824" s="234"/>
      <c r="D824" s="234"/>
      <c r="E824" s="234"/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/>
      <c r="U824" s="234"/>
      <c r="V824" s="234"/>
      <c r="W824" s="234"/>
      <c r="X824" s="234"/>
      <c r="Y824" s="234"/>
      <c r="Z824" s="234"/>
    </row>
    <row r="825" ht="13.5" customHeight="1">
      <c r="A825" s="234"/>
      <c r="B825" s="234"/>
      <c r="C825" s="234"/>
      <c r="D825" s="234"/>
      <c r="E825" s="234"/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4"/>
      <c r="Z825" s="234"/>
    </row>
    <row r="826" ht="13.5" customHeight="1">
      <c r="A826" s="234"/>
      <c r="B826" s="234"/>
      <c r="C826" s="234"/>
      <c r="D826" s="234"/>
      <c r="E826" s="234"/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4"/>
      <c r="Z826" s="234"/>
    </row>
    <row r="827" ht="13.5" customHeight="1">
      <c r="A827" s="234"/>
      <c r="B827" s="234"/>
      <c r="C827" s="234"/>
      <c r="D827" s="234"/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4"/>
      <c r="Z827" s="234"/>
    </row>
    <row r="828" ht="13.5" customHeight="1">
      <c r="A828" s="234"/>
      <c r="B828" s="234"/>
      <c r="C828" s="234"/>
      <c r="D828" s="234"/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4"/>
      <c r="Z828" s="234"/>
    </row>
    <row r="829" ht="13.5" customHeight="1">
      <c r="A829" s="234"/>
      <c r="B829" s="234"/>
      <c r="C829" s="234"/>
      <c r="D829" s="234"/>
      <c r="E829" s="234"/>
      <c r="F829" s="234"/>
      <c r="G829" s="234"/>
      <c r="H829" s="234"/>
      <c r="I829" s="234"/>
      <c r="J829" s="234"/>
      <c r="K829" s="234"/>
      <c r="L829" s="234"/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4"/>
      <c r="Z829" s="234"/>
    </row>
    <row r="830" ht="13.5" customHeight="1">
      <c r="A830" s="234"/>
      <c r="B830" s="234"/>
      <c r="C830" s="234"/>
      <c r="D830" s="234"/>
      <c r="E830" s="234"/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/>
      <c r="X830" s="234"/>
      <c r="Y830" s="234"/>
      <c r="Z830" s="234"/>
    </row>
    <row r="831" ht="13.5" customHeight="1">
      <c r="A831" s="234"/>
      <c r="B831" s="234"/>
      <c r="C831" s="234"/>
      <c r="D831" s="234"/>
      <c r="E831" s="234"/>
      <c r="F831" s="234"/>
      <c r="G831" s="234"/>
      <c r="H831" s="234"/>
      <c r="I831" s="234"/>
      <c r="J831" s="234"/>
      <c r="K831" s="234"/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4"/>
      <c r="Z831" s="234"/>
    </row>
    <row r="832" ht="13.5" customHeight="1">
      <c r="A832" s="234"/>
      <c r="B832" s="234"/>
      <c r="C832" s="234"/>
      <c r="D832" s="234"/>
      <c r="E832" s="234"/>
      <c r="F832" s="234"/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4"/>
      <c r="Z832" s="234"/>
    </row>
    <row r="833" ht="13.5" customHeight="1">
      <c r="A833" s="234"/>
      <c r="B833" s="234"/>
      <c r="C833" s="234"/>
      <c r="D833" s="234"/>
      <c r="E833" s="234"/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/>
      <c r="X833" s="234"/>
      <c r="Y833" s="234"/>
      <c r="Z833" s="234"/>
    </row>
    <row r="834" ht="13.5" customHeight="1">
      <c r="A834" s="234"/>
      <c r="B834" s="234"/>
      <c r="C834" s="234"/>
      <c r="D834" s="234"/>
      <c r="E834" s="234"/>
      <c r="F834" s="234"/>
      <c r="G834" s="234"/>
      <c r="H834" s="234"/>
      <c r="I834" s="234"/>
      <c r="J834" s="234"/>
      <c r="K834" s="234"/>
      <c r="L834" s="234"/>
      <c r="M834" s="234"/>
      <c r="N834" s="234"/>
      <c r="O834" s="234"/>
      <c r="P834" s="234"/>
      <c r="Q834" s="234"/>
      <c r="R834" s="234"/>
      <c r="S834" s="234"/>
      <c r="T834" s="234"/>
      <c r="U834" s="234"/>
      <c r="V834" s="234"/>
      <c r="W834" s="234"/>
      <c r="X834" s="234"/>
      <c r="Y834" s="234"/>
      <c r="Z834" s="234"/>
    </row>
    <row r="835" ht="13.5" customHeight="1">
      <c r="A835" s="234"/>
      <c r="B835" s="234"/>
      <c r="C835" s="234"/>
      <c r="D835" s="234"/>
      <c r="E835" s="234"/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/>
      <c r="U835" s="234"/>
      <c r="V835" s="234"/>
      <c r="W835" s="234"/>
      <c r="X835" s="234"/>
      <c r="Y835" s="234"/>
      <c r="Z835" s="234"/>
    </row>
    <row r="836" ht="13.5" customHeight="1">
      <c r="A836" s="234"/>
      <c r="B836" s="234"/>
      <c r="C836" s="234"/>
      <c r="D836" s="234"/>
      <c r="E836" s="234"/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/>
      <c r="U836" s="234"/>
      <c r="V836" s="234"/>
      <c r="W836" s="234"/>
      <c r="X836" s="234"/>
      <c r="Y836" s="234"/>
      <c r="Z836" s="234"/>
    </row>
    <row r="837" ht="13.5" customHeight="1">
      <c r="A837" s="234"/>
      <c r="B837" s="234"/>
      <c r="C837" s="234"/>
      <c r="D837" s="234"/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4"/>
      <c r="Z837" s="234"/>
    </row>
    <row r="838" ht="13.5" customHeight="1">
      <c r="A838" s="234"/>
      <c r="B838" s="234"/>
      <c r="C838" s="234"/>
      <c r="D838" s="234"/>
      <c r="E838" s="234"/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4"/>
      <c r="Z838" s="234"/>
    </row>
    <row r="839" ht="13.5" customHeight="1">
      <c r="A839" s="234"/>
      <c r="B839" s="234"/>
      <c r="C839" s="234"/>
      <c r="D839" s="234"/>
      <c r="E839" s="234"/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4"/>
      <c r="Z839" s="234"/>
    </row>
    <row r="840" ht="13.5" customHeight="1">
      <c r="A840" s="234"/>
      <c r="B840" s="234"/>
      <c r="C840" s="234"/>
      <c r="D840" s="234"/>
      <c r="E840" s="234"/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4"/>
      <c r="Z840" s="234"/>
    </row>
    <row r="841" ht="13.5" customHeight="1">
      <c r="A841" s="234"/>
      <c r="B841" s="234"/>
      <c r="C841" s="234"/>
      <c r="D841" s="234"/>
      <c r="E841" s="234"/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4"/>
      <c r="Z841" s="234"/>
    </row>
    <row r="842" ht="13.5" customHeight="1">
      <c r="A842" s="234"/>
      <c r="B842" s="234"/>
      <c r="C842" s="234"/>
      <c r="D842" s="234"/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4"/>
      <c r="Z842" s="234"/>
    </row>
    <row r="843" ht="13.5" customHeight="1">
      <c r="A843" s="234"/>
      <c r="B843" s="234"/>
      <c r="C843" s="234"/>
      <c r="D843" s="234"/>
      <c r="E843" s="234"/>
      <c r="F843" s="234"/>
      <c r="G843" s="234"/>
      <c r="H843" s="234"/>
      <c r="I843" s="234"/>
      <c r="J843" s="234"/>
      <c r="K843" s="234"/>
      <c r="L843" s="234"/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4"/>
      <c r="Z843" s="234"/>
    </row>
    <row r="844" ht="13.5" customHeight="1">
      <c r="A844" s="234"/>
      <c r="B844" s="234"/>
      <c r="C844" s="234"/>
      <c r="D844" s="234"/>
      <c r="E844" s="234"/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/>
      <c r="X844" s="234"/>
      <c r="Y844" s="234"/>
      <c r="Z844" s="234"/>
    </row>
    <row r="845" ht="13.5" customHeight="1">
      <c r="A845" s="234"/>
      <c r="B845" s="234"/>
      <c r="C845" s="234"/>
      <c r="D845" s="234"/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4"/>
      <c r="Z845" s="234"/>
    </row>
    <row r="846" ht="13.5" customHeight="1">
      <c r="A846" s="234"/>
      <c r="B846" s="234"/>
      <c r="C846" s="234"/>
      <c r="D846" s="234"/>
      <c r="E846" s="234"/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4"/>
      <c r="Z846" s="234"/>
    </row>
    <row r="847" ht="13.5" customHeight="1">
      <c r="A847" s="234"/>
      <c r="B847" s="234"/>
      <c r="C847" s="234"/>
      <c r="D847" s="234"/>
      <c r="E847" s="234"/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4"/>
      <c r="Z847" s="234"/>
    </row>
    <row r="848" ht="13.5" customHeight="1">
      <c r="A848" s="234"/>
      <c r="B848" s="234"/>
      <c r="C848" s="234"/>
      <c r="D848" s="234"/>
      <c r="E848" s="234"/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4"/>
      <c r="Z848" s="234"/>
    </row>
    <row r="849" ht="13.5" customHeight="1">
      <c r="A849" s="234"/>
      <c r="B849" s="234"/>
      <c r="C849" s="234"/>
      <c r="D849" s="234"/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4"/>
      <c r="Z849" s="234"/>
    </row>
    <row r="850" ht="13.5" customHeight="1">
      <c r="A850" s="234"/>
      <c r="B850" s="234"/>
      <c r="C850" s="234"/>
      <c r="D850" s="234"/>
      <c r="E850" s="234"/>
      <c r="F850" s="234"/>
      <c r="G850" s="234"/>
      <c r="H850" s="234"/>
      <c r="I850" s="234"/>
      <c r="J850" s="234"/>
      <c r="K850" s="234"/>
      <c r="L850" s="234"/>
      <c r="M850" s="234"/>
      <c r="N850" s="234"/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4"/>
      <c r="Z850" s="234"/>
    </row>
    <row r="851" ht="13.5" customHeight="1">
      <c r="A851" s="234"/>
      <c r="B851" s="234"/>
      <c r="C851" s="234"/>
      <c r="D851" s="234"/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4"/>
      <c r="Z851" s="234"/>
    </row>
    <row r="852" ht="13.5" customHeight="1">
      <c r="A852" s="234"/>
      <c r="B852" s="234"/>
      <c r="C852" s="234"/>
      <c r="D852" s="234"/>
      <c r="E852" s="234"/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4"/>
      <c r="Z852" s="234"/>
    </row>
    <row r="853" ht="13.5" customHeight="1">
      <c r="A853" s="234"/>
      <c r="B853" s="234"/>
      <c r="C853" s="234"/>
      <c r="D853" s="234"/>
      <c r="E853" s="234"/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4"/>
      <c r="Z853" s="234"/>
    </row>
    <row r="854" ht="13.5" customHeight="1">
      <c r="A854" s="234"/>
      <c r="B854" s="234"/>
      <c r="C854" s="234"/>
      <c r="D854" s="234"/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4"/>
      <c r="Z854" s="234"/>
    </row>
    <row r="855" ht="13.5" customHeight="1">
      <c r="A855" s="234"/>
      <c r="B855" s="234"/>
      <c r="C855" s="234"/>
      <c r="D855" s="234"/>
      <c r="E855" s="234"/>
      <c r="F855" s="234"/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4"/>
      <c r="Z855" s="234"/>
    </row>
    <row r="856" ht="13.5" customHeight="1">
      <c r="A856" s="234"/>
      <c r="B856" s="234"/>
      <c r="C856" s="234"/>
      <c r="D856" s="234"/>
      <c r="E856" s="234"/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/>
      <c r="X856" s="234"/>
      <c r="Y856" s="234"/>
      <c r="Z856" s="234"/>
    </row>
    <row r="857" ht="13.5" customHeight="1">
      <c r="A857" s="234"/>
      <c r="B857" s="234"/>
      <c r="C857" s="234"/>
      <c r="D857" s="234"/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4"/>
      <c r="Z857" s="234"/>
    </row>
    <row r="858" ht="13.5" customHeight="1">
      <c r="A858" s="234"/>
      <c r="B858" s="234"/>
      <c r="C858" s="234"/>
      <c r="D858" s="234"/>
      <c r="E858" s="234"/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4"/>
      <c r="Z858" s="234"/>
    </row>
    <row r="859" ht="13.5" customHeight="1">
      <c r="A859" s="234"/>
      <c r="B859" s="234"/>
      <c r="C859" s="234"/>
      <c r="D859" s="234"/>
      <c r="E859" s="234"/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4"/>
      <c r="Z859" s="234"/>
    </row>
    <row r="860" ht="13.5" customHeight="1">
      <c r="A860" s="234"/>
      <c r="B860" s="234"/>
      <c r="C860" s="234"/>
      <c r="D860" s="234"/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4"/>
      <c r="Z860" s="234"/>
    </row>
    <row r="861" ht="13.5" customHeight="1">
      <c r="A861" s="234"/>
      <c r="B861" s="234"/>
      <c r="C861" s="234"/>
      <c r="D861" s="234"/>
      <c r="E861" s="234"/>
      <c r="F861" s="234"/>
      <c r="G861" s="234"/>
      <c r="H861" s="234"/>
      <c r="I861" s="234"/>
      <c r="J861" s="234"/>
      <c r="K861" s="234"/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4"/>
      <c r="Z861" s="234"/>
    </row>
    <row r="862" ht="13.5" customHeight="1">
      <c r="A862" s="234"/>
      <c r="B862" s="234"/>
      <c r="C862" s="234"/>
      <c r="D862" s="234"/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4"/>
      <c r="Z862" s="234"/>
    </row>
    <row r="863" ht="13.5" customHeight="1">
      <c r="A863" s="234"/>
      <c r="B863" s="234"/>
      <c r="C863" s="234"/>
      <c r="D863" s="234"/>
      <c r="E863" s="234"/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4"/>
      <c r="Z863" s="234"/>
    </row>
    <row r="864" ht="13.5" customHeight="1">
      <c r="A864" s="234"/>
      <c r="B864" s="234"/>
      <c r="C864" s="234"/>
      <c r="D864" s="234"/>
      <c r="E864" s="234"/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4"/>
      <c r="Z864" s="234"/>
    </row>
    <row r="865" ht="13.5" customHeight="1">
      <c r="A865" s="234"/>
      <c r="B865" s="234"/>
      <c r="C865" s="234"/>
      <c r="D865" s="234"/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4"/>
      <c r="Z865" s="234"/>
    </row>
    <row r="866" ht="13.5" customHeight="1">
      <c r="A866" s="234"/>
      <c r="B866" s="234"/>
      <c r="C866" s="234"/>
      <c r="D866" s="234"/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4"/>
      <c r="Z866" s="234"/>
    </row>
    <row r="867" ht="13.5" customHeight="1">
      <c r="A867" s="234"/>
      <c r="B867" s="234"/>
      <c r="C867" s="234"/>
      <c r="D867" s="234"/>
      <c r="E867" s="234"/>
      <c r="F867" s="234"/>
      <c r="G867" s="234"/>
      <c r="H867" s="234"/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4"/>
      <c r="Z867" s="234"/>
    </row>
    <row r="868" ht="13.5" customHeight="1">
      <c r="A868" s="234"/>
      <c r="B868" s="234"/>
      <c r="C868" s="234"/>
      <c r="D868" s="234"/>
      <c r="E868" s="234"/>
      <c r="F868" s="234"/>
      <c r="G868" s="234"/>
      <c r="H868" s="234"/>
      <c r="I868" s="234"/>
      <c r="J868" s="234"/>
      <c r="K868" s="234"/>
      <c r="L868" s="234"/>
      <c r="M868" s="234"/>
      <c r="N868" s="234"/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4"/>
      <c r="Z868" s="234"/>
    </row>
    <row r="869" ht="13.5" customHeight="1">
      <c r="A869" s="234"/>
      <c r="B869" s="234"/>
      <c r="C869" s="234"/>
      <c r="D869" s="234"/>
      <c r="E869" s="234"/>
      <c r="F869" s="234"/>
      <c r="G869" s="234"/>
      <c r="H869" s="234"/>
      <c r="I869" s="234"/>
      <c r="J869" s="234"/>
      <c r="K869" s="234"/>
      <c r="L869" s="234"/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4"/>
      <c r="Z869" s="234"/>
    </row>
    <row r="870" ht="13.5" customHeight="1">
      <c r="A870" s="234"/>
      <c r="B870" s="234"/>
      <c r="C870" s="234"/>
      <c r="D870" s="234"/>
      <c r="E870" s="234"/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/>
      <c r="X870" s="234"/>
      <c r="Y870" s="234"/>
      <c r="Z870" s="234"/>
    </row>
    <row r="871" ht="13.5" customHeight="1">
      <c r="A871" s="234"/>
      <c r="B871" s="234"/>
      <c r="C871" s="234"/>
      <c r="D871" s="234"/>
      <c r="E871" s="234"/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/>
      <c r="U871" s="234"/>
      <c r="V871" s="234"/>
      <c r="W871" s="234"/>
      <c r="X871" s="234"/>
      <c r="Y871" s="234"/>
      <c r="Z871" s="234"/>
    </row>
    <row r="872" ht="13.5" customHeight="1">
      <c r="A872" s="234"/>
      <c r="B872" s="234"/>
      <c r="C872" s="234"/>
      <c r="D872" s="234"/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4"/>
      <c r="Z872" s="234"/>
    </row>
    <row r="873" ht="13.5" customHeight="1">
      <c r="A873" s="234"/>
      <c r="B873" s="234"/>
      <c r="C873" s="234"/>
      <c r="D873" s="234"/>
      <c r="E873" s="234"/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/>
      <c r="U873" s="234"/>
      <c r="V873" s="234"/>
      <c r="W873" s="234"/>
      <c r="X873" s="234"/>
      <c r="Y873" s="234"/>
      <c r="Z873" s="234"/>
    </row>
    <row r="874" ht="13.5" customHeight="1">
      <c r="A874" s="234"/>
      <c r="B874" s="234"/>
      <c r="C874" s="234"/>
      <c r="D874" s="234"/>
      <c r="E874" s="234"/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4"/>
      <c r="Z874" s="234"/>
    </row>
    <row r="875" ht="13.5" customHeight="1">
      <c r="A875" s="234"/>
      <c r="B875" s="234"/>
      <c r="C875" s="234"/>
      <c r="D875" s="234"/>
      <c r="E875" s="234"/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4"/>
      <c r="Z875" s="234"/>
    </row>
    <row r="876" ht="13.5" customHeight="1">
      <c r="A876" s="234"/>
      <c r="B876" s="234"/>
      <c r="C876" s="234"/>
      <c r="D876" s="234"/>
      <c r="E876" s="234"/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4"/>
      <c r="Z876" s="234"/>
    </row>
    <row r="877" ht="13.5" customHeight="1">
      <c r="A877" s="234"/>
      <c r="B877" s="234"/>
      <c r="C877" s="234"/>
      <c r="D877" s="234"/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4"/>
      <c r="Z877" s="234"/>
    </row>
    <row r="878" ht="13.5" customHeight="1">
      <c r="A878" s="234"/>
      <c r="B878" s="234"/>
      <c r="C878" s="234"/>
      <c r="D878" s="234"/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4"/>
      <c r="Z878" s="234"/>
    </row>
    <row r="879" ht="13.5" customHeight="1">
      <c r="A879" s="234"/>
      <c r="B879" s="234"/>
      <c r="C879" s="234"/>
      <c r="D879" s="234"/>
      <c r="E879" s="234"/>
      <c r="F879" s="234"/>
      <c r="G879" s="234"/>
      <c r="H879" s="234"/>
      <c r="I879" s="234"/>
      <c r="J879" s="234"/>
      <c r="K879" s="234"/>
      <c r="L879" s="234"/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4"/>
      <c r="Z879" s="234"/>
    </row>
    <row r="880" ht="13.5" customHeight="1">
      <c r="A880" s="234"/>
      <c r="B880" s="234"/>
      <c r="C880" s="234"/>
      <c r="D880" s="234"/>
      <c r="E880" s="234"/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/>
      <c r="X880" s="234"/>
      <c r="Y880" s="234"/>
      <c r="Z880" s="234"/>
    </row>
    <row r="881" ht="13.5" customHeight="1">
      <c r="A881" s="234"/>
      <c r="B881" s="234"/>
      <c r="C881" s="234"/>
      <c r="D881" s="234"/>
      <c r="E881" s="234"/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/>
      <c r="U881" s="234"/>
      <c r="V881" s="234"/>
      <c r="W881" s="234"/>
      <c r="X881" s="234"/>
      <c r="Y881" s="234"/>
      <c r="Z881" s="234"/>
    </row>
    <row r="882" ht="13.5" customHeight="1">
      <c r="A882" s="234"/>
      <c r="B882" s="234"/>
      <c r="C882" s="234"/>
      <c r="D882" s="234"/>
      <c r="E882" s="234"/>
      <c r="F882" s="234"/>
      <c r="G882" s="234"/>
      <c r="H882" s="234"/>
      <c r="I882" s="234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/>
      <c r="T882" s="234"/>
      <c r="U882" s="234"/>
      <c r="V882" s="234"/>
      <c r="W882" s="234"/>
      <c r="X882" s="234"/>
      <c r="Y882" s="234"/>
      <c r="Z882" s="234"/>
    </row>
    <row r="883" ht="13.5" customHeight="1">
      <c r="A883" s="234"/>
      <c r="B883" s="234"/>
      <c r="C883" s="234"/>
      <c r="D883" s="234"/>
      <c r="E883" s="234"/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/>
      <c r="Y883" s="234"/>
      <c r="Z883" s="234"/>
    </row>
    <row r="884" ht="13.5" customHeight="1">
      <c r="A884" s="234"/>
      <c r="B884" s="234"/>
      <c r="C884" s="234"/>
      <c r="D884" s="234"/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4"/>
      <c r="Z884" s="234"/>
    </row>
    <row r="885" ht="13.5" customHeight="1">
      <c r="A885" s="234"/>
      <c r="B885" s="234"/>
      <c r="C885" s="234"/>
      <c r="D885" s="234"/>
      <c r="E885" s="234"/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4"/>
      <c r="Z885" s="234"/>
    </row>
    <row r="886" ht="13.5" customHeight="1">
      <c r="A886" s="234"/>
      <c r="B886" s="234"/>
      <c r="C886" s="234"/>
      <c r="D886" s="234"/>
      <c r="E886" s="234"/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4"/>
      <c r="Z886" s="234"/>
    </row>
    <row r="887" ht="13.5" customHeight="1">
      <c r="A887" s="234"/>
      <c r="B887" s="234"/>
      <c r="C887" s="234"/>
      <c r="D887" s="234"/>
      <c r="E887" s="234"/>
      <c r="F887" s="234"/>
      <c r="G887" s="234"/>
      <c r="H887" s="234"/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/>
      <c r="W887" s="234"/>
      <c r="X887" s="234"/>
      <c r="Y887" s="234"/>
      <c r="Z887" s="234"/>
    </row>
    <row r="888" ht="13.5" customHeight="1">
      <c r="A888" s="234"/>
      <c r="B888" s="234"/>
      <c r="C888" s="234"/>
      <c r="D888" s="234"/>
      <c r="E888" s="234"/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4"/>
      <c r="Z888" s="234"/>
    </row>
    <row r="889" ht="13.5" customHeight="1">
      <c r="A889" s="234"/>
      <c r="B889" s="234"/>
      <c r="C889" s="234"/>
      <c r="D889" s="234"/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4"/>
      <c r="Z889" s="234"/>
    </row>
    <row r="890" ht="13.5" customHeight="1">
      <c r="A890" s="234"/>
      <c r="B890" s="234"/>
      <c r="C890" s="234"/>
      <c r="D890" s="234"/>
      <c r="E890" s="234"/>
      <c r="F890" s="234"/>
      <c r="G890" s="234"/>
      <c r="H890" s="234"/>
      <c r="I890" s="234"/>
      <c r="J890" s="234"/>
      <c r="K890" s="234"/>
      <c r="L890" s="234"/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4"/>
      <c r="Z890" s="234"/>
    </row>
    <row r="891" ht="13.5" customHeight="1">
      <c r="A891" s="234"/>
      <c r="B891" s="234"/>
      <c r="C891" s="234"/>
      <c r="D891" s="234"/>
      <c r="E891" s="234"/>
      <c r="F891" s="234"/>
      <c r="G891" s="234"/>
      <c r="H891" s="234"/>
      <c r="I891" s="234"/>
      <c r="J891" s="234"/>
      <c r="K891" s="234"/>
      <c r="L891" s="234"/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4"/>
      <c r="Z891" s="234"/>
    </row>
    <row r="892" ht="13.5" customHeight="1">
      <c r="A892" s="234"/>
      <c r="B892" s="234"/>
      <c r="C892" s="234"/>
      <c r="D892" s="234"/>
      <c r="E892" s="234"/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/>
      <c r="X892" s="234"/>
      <c r="Y892" s="234"/>
      <c r="Z892" s="234"/>
    </row>
    <row r="893" ht="13.5" customHeight="1">
      <c r="A893" s="234"/>
      <c r="B893" s="234"/>
      <c r="C893" s="234"/>
      <c r="D893" s="234"/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4"/>
      <c r="Z893" s="234"/>
    </row>
    <row r="894" ht="13.5" customHeight="1">
      <c r="A894" s="234"/>
      <c r="B894" s="234"/>
      <c r="C894" s="234"/>
      <c r="D894" s="234"/>
      <c r="E894" s="234"/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4"/>
      <c r="Z894" s="234"/>
    </row>
    <row r="895" ht="13.5" customHeight="1">
      <c r="A895" s="234"/>
      <c r="B895" s="234"/>
      <c r="C895" s="234"/>
      <c r="D895" s="234"/>
      <c r="E895" s="234"/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4"/>
      <c r="Z895" s="234"/>
    </row>
    <row r="896" ht="13.5" customHeight="1">
      <c r="A896" s="234"/>
      <c r="B896" s="234"/>
      <c r="C896" s="234"/>
      <c r="D896" s="234"/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4"/>
      <c r="Z896" s="234"/>
    </row>
    <row r="897" ht="13.5" customHeight="1">
      <c r="A897" s="234"/>
      <c r="B897" s="234"/>
      <c r="C897" s="234"/>
      <c r="D897" s="234"/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4"/>
      <c r="Z897" s="234"/>
    </row>
    <row r="898" ht="13.5" customHeight="1">
      <c r="A898" s="234"/>
      <c r="B898" s="234"/>
      <c r="C898" s="234"/>
      <c r="D898" s="234"/>
      <c r="E898" s="234"/>
      <c r="F898" s="234"/>
      <c r="G898" s="234"/>
      <c r="H898" s="234"/>
      <c r="I898" s="234"/>
      <c r="J898" s="234"/>
      <c r="K898" s="234"/>
      <c r="L898" s="234"/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4"/>
      <c r="Z898" s="234"/>
    </row>
    <row r="899" ht="13.5" customHeight="1">
      <c r="A899" s="234"/>
      <c r="B899" s="234"/>
      <c r="C899" s="234"/>
      <c r="D899" s="234"/>
      <c r="E899" s="234"/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/>
      <c r="X899" s="234"/>
      <c r="Y899" s="234"/>
      <c r="Z899" s="234"/>
    </row>
    <row r="900" ht="13.5" customHeight="1">
      <c r="A900" s="234"/>
      <c r="B900" s="234"/>
      <c r="C900" s="234"/>
      <c r="D900" s="234"/>
      <c r="E900" s="234"/>
      <c r="F900" s="234"/>
      <c r="G900" s="234"/>
      <c r="H900" s="234"/>
      <c r="I900" s="234"/>
      <c r="J900" s="234"/>
      <c r="K900" s="234"/>
      <c r="L900" s="234"/>
      <c r="M900" s="234"/>
      <c r="N900" s="234"/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4"/>
      <c r="Z900" s="234"/>
    </row>
    <row r="901" ht="13.5" customHeight="1">
      <c r="A901" s="234"/>
      <c r="B901" s="234"/>
      <c r="C901" s="234"/>
      <c r="D901" s="234"/>
      <c r="E901" s="234"/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/>
      <c r="U901" s="234"/>
      <c r="V901" s="234"/>
      <c r="W901" s="234"/>
      <c r="X901" s="234"/>
      <c r="Y901" s="234"/>
      <c r="Z901" s="234"/>
    </row>
    <row r="902" ht="13.5" customHeight="1">
      <c r="A902" s="234"/>
      <c r="B902" s="234"/>
      <c r="C902" s="234"/>
      <c r="D902" s="234"/>
      <c r="E902" s="234"/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/>
      <c r="U902" s="234"/>
      <c r="V902" s="234"/>
      <c r="W902" s="234"/>
      <c r="X902" s="234"/>
      <c r="Y902" s="234"/>
      <c r="Z902" s="234"/>
    </row>
    <row r="903" ht="13.5" customHeight="1">
      <c r="A903" s="234"/>
      <c r="B903" s="234"/>
      <c r="C903" s="234"/>
      <c r="D903" s="234"/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4"/>
      <c r="Z903" s="234"/>
    </row>
    <row r="904" ht="13.5" customHeight="1">
      <c r="A904" s="234"/>
      <c r="B904" s="234"/>
      <c r="C904" s="234"/>
      <c r="D904" s="234"/>
      <c r="E904" s="234"/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4"/>
      <c r="Z904" s="234"/>
    </row>
    <row r="905" ht="13.5" customHeight="1">
      <c r="A905" s="234"/>
      <c r="B905" s="234"/>
      <c r="C905" s="234"/>
      <c r="D905" s="234"/>
      <c r="E905" s="234"/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4"/>
      <c r="Z905" s="234"/>
    </row>
    <row r="906" ht="13.5" customHeight="1">
      <c r="A906" s="234"/>
      <c r="B906" s="234"/>
      <c r="C906" s="234"/>
      <c r="D906" s="234"/>
      <c r="E906" s="234"/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4"/>
      <c r="Z906" s="234"/>
    </row>
    <row r="907" ht="13.5" customHeight="1">
      <c r="A907" s="234"/>
      <c r="B907" s="234"/>
      <c r="C907" s="234"/>
      <c r="D907" s="234"/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4"/>
      <c r="Z907" s="234"/>
    </row>
    <row r="908" ht="13.5" customHeight="1">
      <c r="A908" s="234"/>
      <c r="B908" s="234"/>
      <c r="C908" s="234"/>
      <c r="D908" s="234"/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4"/>
      <c r="Z908" s="234"/>
    </row>
    <row r="909" ht="13.5" customHeight="1">
      <c r="A909" s="234"/>
      <c r="B909" s="234"/>
      <c r="C909" s="234"/>
      <c r="D909" s="234"/>
      <c r="E909" s="234"/>
      <c r="F909" s="234"/>
      <c r="G909" s="234"/>
      <c r="H909" s="234"/>
      <c r="I909" s="234"/>
      <c r="J909" s="234"/>
      <c r="K909" s="234"/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4"/>
      <c r="Z909" s="234"/>
    </row>
    <row r="910" ht="13.5" customHeight="1">
      <c r="A910" s="234"/>
      <c r="B910" s="234"/>
      <c r="C910" s="234"/>
      <c r="D910" s="234"/>
      <c r="E910" s="234"/>
      <c r="F910" s="234"/>
      <c r="G910" s="234"/>
      <c r="H910" s="234"/>
      <c r="I910" s="234"/>
      <c r="J910" s="234"/>
      <c r="K910" s="234"/>
      <c r="L910" s="234"/>
      <c r="M910" s="234"/>
      <c r="N910" s="234"/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4"/>
      <c r="Z910" s="234"/>
    </row>
    <row r="911" ht="13.5" customHeight="1">
      <c r="A911" s="234"/>
      <c r="B911" s="234"/>
      <c r="C911" s="234"/>
      <c r="D911" s="234"/>
      <c r="E911" s="234"/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/>
      <c r="U911" s="234"/>
      <c r="V911" s="234"/>
      <c r="W911" s="234"/>
      <c r="X911" s="234"/>
      <c r="Y911" s="234"/>
      <c r="Z911" s="234"/>
    </row>
    <row r="912" ht="13.5" customHeight="1">
      <c r="A912" s="234"/>
      <c r="B912" s="234"/>
      <c r="C912" s="234"/>
      <c r="D912" s="234"/>
      <c r="E912" s="234"/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/>
      <c r="U912" s="234"/>
      <c r="V912" s="234"/>
      <c r="W912" s="234"/>
      <c r="X912" s="234"/>
      <c r="Y912" s="234"/>
      <c r="Z912" s="234"/>
    </row>
    <row r="913" ht="13.5" customHeight="1">
      <c r="A913" s="234"/>
      <c r="B913" s="234"/>
      <c r="C913" s="234"/>
      <c r="D913" s="234"/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4"/>
      <c r="Z913" s="234"/>
    </row>
    <row r="914" ht="13.5" customHeight="1">
      <c r="A914" s="234"/>
      <c r="B914" s="234"/>
      <c r="C914" s="234"/>
      <c r="D914" s="234"/>
      <c r="E914" s="234"/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4"/>
      <c r="Z914" s="234"/>
    </row>
    <row r="915" ht="13.5" customHeight="1">
      <c r="A915" s="234"/>
      <c r="B915" s="234"/>
      <c r="C915" s="234"/>
      <c r="D915" s="234"/>
      <c r="E915" s="234"/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4"/>
      <c r="Z915" s="234"/>
    </row>
    <row r="916" ht="13.5" customHeight="1">
      <c r="A916" s="234"/>
      <c r="B916" s="234"/>
      <c r="C916" s="234"/>
      <c r="D916" s="234"/>
      <c r="E916" s="234"/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4"/>
      <c r="Z916" s="234"/>
    </row>
    <row r="917" ht="13.5" customHeight="1">
      <c r="A917" s="234"/>
      <c r="B917" s="234"/>
      <c r="C917" s="234"/>
      <c r="D917" s="234"/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4"/>
      <c r="Z917" s="234"/>
    </row>
    <row r="918" ht="13.5" customHeight="1">
      <c r="A918" s="234"/>
      <c r="B918" s="234"/>
      <c r="C918" s="234"/>
      <c r="D918" s="234"/>
      <c r="E918" s="234"/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4"/>
      <c r="Z918" s="234"/>
    </row>
    <row r="919" ht="13.5" customHeight="1">
      <c r="A919" s="234"/>
      <c r="B919" s="234"/>
      <c r="C919" s="234"/>
      <c r="D919" s="234"/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4"/>
      <c r="Z919" s="234"/>
    </row>
    <row r="920" ht="13.5" customHeight="1">
      <c r="A920" s="234"/>
      <c r="B920" s="234"/>
      <c r="C920" s="234"/>
      <c r="D920" s="234"/>
      <c r="E920" s="234"/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4"/>
      <c r="Z920" s="234"/>
    </row>
    <row r="921" ht="13.5" customHeight="1">
      <c r="A921" s="234"/>
      <c r="B921" s="234"/>
      <c r="C921" s="234"/>
      <c r="D921" s="234"/>
      <c r="E921" s="234"/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4"/>
      <c r="Z921" s="234"/>
    </row>
    <row r="922" ht="13.5" customHeight="1">
      <c r="A922" s="234"/>
      <c r="B922" s="234"/>
      <c r="C922" s="234"/>
      <c r="D922" s="234"/>
      <c r="E922" s="234"/>
      <c r="F922" s="234"/>
      <c r="G922" s="234"/>
      <c r="H922" s="234"/>
      <c r="I922" s="234"/>
      <c r="J922" s="234"/>
      <c r="K922" s="234"/>
      <c r="L922" s="234"/>
      <c r="M922" s="234"/>
      <c r="N922" s="234"/>
      <c r="O922" s="234"/>
      <c r="P922" s="234"/>
      <c r="Q922" s="234"/>
      <c r="R922" s="234"/>
      <c r="S922" s="234"/>
      <c r="T922" s="234"/>
      <c r="U922" s="234"/>
      <c r="V922" s="234"/>
      <c r="W922" s="234"/>
      <c r="X922" s="234"/>
      <c r="Y922" s="234"/>
      <c r="Z922" s="234"/>
    </row>
    <row r="923" ht="13.5" customHeight="1">
      <c r="A923" s="234"/>
      <c r="B923" s="234"/>
      <c r="C923" s="234"/>
      <c r="D923" s="234"/>
      <c r="E923" s="234"/>
      <c r="F923" s="234"/>
      <c r="G923" s="234"/>
      <c r="H923" s="234"/>
      <c r="I923" s="234"/>
      <c r="J923" s="234"/>
      <c r="K923" s="234"/>
      <c r="L923" s="234"/>
      <c r="M923" s="234"/>
      <c r="N923" s="234"/>
      <c r="O923" s="234"/>
      <c r="P923" s="234"/>
      <c r="Q923" s="234"/>
      <c r="R923" s="234"/>
      <c r="S923" s="234"/>
      <c r="T923" s="234"/>
      <c r="U923" s="234"/>
      <c r="V923" s="234"/>
      <c r="W923" s="234"/>
      <c r="X923" s="234"/>
      <c r="Y923" s="234"/>
      <c r="Z923" s="234"/>
    </row>
    <row r="924" ht="13.5" customHeight="1">
      <c r="A924" s="234"/>
      <c r="B924" s="234"/>
      <c r="C924" s="234"/>
      <c r="D924" s="234"/>
      <c r="E924" s="234"/>
      <c r="F924" s="234"/>
      <c r="G924" s="234"/>
      <c r="H924" s="234"/>
      <c r="I924" s="234"/>
      <c r="J924" s="234"/>
      <c r="K924" s="234"/>
      <c r="L924" s="234"/>
      <c r="M924" s="234"/>
      <c r="N924" s="234"/>
      <c r="O924" s="234"/>
      <c r="P924" s="234"/>
      <c r="Q924" s="234"/>
      <c r="R924" s="234"/>
      <c r="S924" s="234"/>
      <c r="T924" s="234"/>
      <c r="U924" s="234"/>
      <c r="V924" s="234"/>
      <c r="W924" s="234"/>
      <c r="X924" s="234"/>
      <c r="Y924" s="234"/>
      <c r="Z924" s="234"/>
    </row>
    <row r="925" ht="13.5" customHeight="1">
      <c r="A925" s="234"/>
      <c r="B925" s="234"/>
      <c r="C925" s="234"/>
      <c r="D925" s="234"/>
      <c r="E925" s="234"/>
      <c r="F925" s="234"/>
      <c r="G925" s="234"/>
      <c r="H925" s="234"/>
      <c r="I925" s="234"/>
      <c r="J925" s="234"/>
      <c r="K925" s="234"/>
      <c r="L925" s="234"/>
      <c r="M925" s="234"/>
      <c r="N925" s="234"/>
      <c r="O925" s="234"/>
      <c r="P925" s="234"/>
      <c r="Q925" s="234"/>
      <c r="R925" s="234"/>
      <c r="S925" s="234"/>
      <c r="T925" s="234"/>
      <c r="U925" s="234"/>
      <c r="V925" s="234"/>
      <c r="W925" s="234"/>
      <c r="X925" s="234"/>
      <c r="Y925" s="234"/>
      <c r="Z925" s="234"/>
    </row>
    <row r="926" ht="13.5" customHeight="1">
      <c r="A926" s="234"/>
      <c r="B926" s="234"/>
      <c r="C926" s="234"/>
      <c r="D926" s="234"/>
      <c r="E926" s="234"/>
      <c r="F926" s="234"/>
      <c r="G926" s="234"/>
      <c r="H926" s="234"/>
      <c r="I926" s="234"/>
      <c r="J926" s="234"/>
      <c r="K926" s="234"/>
      <c r="L926" s="234"/>
      <c r="M926" s="234"/>
      <c r="N926" s="234"/>
      <c r="O926" s="234"/>
      <c r="P926" s="234"/>
      <c r="Q926" s="234"/>
      <c r="R926" s="234"/>
      <c r="S926" s="234"/>
      <c r="T926" s="234"/>
      <c r="U926" s="234"/>
      <c r="V926" s="234"/>
      <c r="W926" s="234"/>
      <c r="X926" s="234"/>
      <c r="Y926" s="234"/>
      <c r="Z926" s="234"/>
    </row>
    <row r="927" ht="13.5" customHeight="1">
      <c r="A927" s="234"/>
      <c r="B927" s="234"/>
      <c r="C927" s="234"/>
      <c r="D927" s="234"/>
      <c r="E927" s="234"/>
      <c r="F927" s="234"/>
      <c r="G927" s="234"/>
      <c r="H927" s="234"/>
      <c r="I927" s="234"/>
      <c r="J927" s="234"/>
      <c r="K927" s="234"/>
      <c r="L927" s="234"/>
      <c r="M927" s="234"/>
      <c r="N927" s="234"/>
      <c r="O927" s="234"/>
      <c r="P927" s="234"/>
      <c r="Q927" s="234"/>
      <c r="R927" s="234"/>
      <c r="S927" s="234"/>
      <c r="T927" s="234"/>
      <c r="U927" s="234"/>
      <c r="V927" s="234"/>
      <c r="W927" s="234"/>
      <c r="X927" s="234"/>
      <c r="Y927" s="234"/>
      <c r="Z927" s="234"/>
    </row>
    <row r="928" ht="13.5" customHeight="1">
      <c r="A928" s="234"/>
      <c r="B928" s="234"/>
      <c r="C928" s="234"/>
      <c r="D928" s="234"/>
      <c r="E928" s="234"/>
      <c r="F928" s="234"/>
      <c r="G928" s="234"/>
      <c r="H928" s="234"/>
      <c r="I928" s="234"/>
      <c r="J928" s="234"/>
      <c r="K928" s="234"/>
      <c r="L928" s="234"/>
      <c r="M928" s="234"/>
      <c r="N928" s="234"/>
      <c r="O928" s="234"/>
      <c r="P928" s="234"/>
      <c r="Q928" s="234"/>
      <c r="R928" s="234"/>
      <c r="S928" s="234"/>
      <c r="T928" s="234"/>
      <c r="U928" s="234"/>
      <c r="V928" s="234"/>
      <c r="W928" s="234"/>
      <c r="X928" s="234"/>
      <c r="Y928" s="234"/>
      <c r="Z928" s="234"/>
    </row>
    <row r="929" ht="13.5" customHeight="1">
      <c r="A929" s="234"/>
      <c r="B929" s="234"/>
      <c r="C929" s="234"/>
      <c r="D929" s="234"/>
      <c r="E929" s="234"/>
      <c r="F929" s="234"/>
      <c r="G929" s="234"/>
      <c r="H929" s="234"/>
      <c r="I929" s="234"/>
      <c r="J929" s="234"/>
      <c r="K929" s="234"/>
      <c r="L929" s="234"/>
      <c r="M929" s="234"/>
      <c r="N929" s="234"/>
      <c r="O929" s="234"/>
      <c r="P929" s="234"/>
      <c r="Q929" s="234"/>
      <c r="R929" s="234"/>
      <c r="S929" s="234"/>
      <c r="T929" s="234"/>
      <c r="U929" s="234"/>
      <c r="V929" s="234"/>
      <c r="W929" s="234"/>
      <c r="X929" s="234"/>
      <c r="Y929" s="234"/>
      <c r="Z929" s="234"/>
    </row>
    <row r="930" ht="13.5" customHeight="1">
      <c r="A930" s="234"/>
      <c r="B930" s="234"/>
      <c r="C930" s="234"/>
      <c r="D930" s="234"/>
      <c r="E930" s="234"/>
      <c r="F930" s="234"/>
      <c r="G930" s="234"/>
      <c r="H930" s="234"/>
      <c r="I930" s="234"/>
      <c r="J930" s="234"/>
      <c r="K930" s="234"/>
      <c r="L930" s="234"/>
      <c r="M930" s="234"/>
      <c r="N930" s="234"/>
      <c r="O930" s="234"/>
      <c r="P930" s="234"/>
      <c r="Q930" s="234"/>
      <c r="R930" s="234"/>
      <c r="S930" s="234"/>
      <c r="T930" s="234"/>
      <c r="U930" s="234"/>
      <c r="V930" s="234"/>
      <c r="W930" s="234"/>
      <c r="X930" s="234"/>
      <c r="Y930" s="234"/>
      <c r="Z930" s="234"/>
    </row>
    <row r="931" ht="13.5" customHeight="1">
      <c r="A931" s="234"/>
      <c r="B931" s="234"/>
      <c r="C931" s="234"/>
      <c r="D931" s="234"/>
      <c r="E931" s="234"/>
      <c r="F931" s="234"/>
      <c r="G931" s="234"/>
      <c r="H931" s="234"/>
      <c r="I931" s="234"/>
      <c r="J931" s="234"/>
      <c r="K931" s="234"/>
      <c r="L931" s="234"/>
      <c r="M931" s="234"/>
      <c r="N931" s="234"/>
      <c r="O931" s="234"/>
      <c r="P931" s="234"/>
      <c r="Q931" s="234"/>
      <c r="R931" s="234"/>
      <c r="S931" s="234"/>
      <c r="T931" s="234"/>
      <c r="U931" s="234"/>
      <c r="V931" s="234"/>
      <c r="W931" s="234"/>
      <c r="X931" s="234"/>
      <c r="Y931" s="234"/>
      <c r="Z931" s="234"/>
    </row>
    <row r="932" ht="13.5" customHeight="1">
      <c r="A932" s="234"/>
      <c r="B932" s="234"/>
      <c r="C932" s="234"/>
      <c r="D932" s="234"/>
      <c r="E932" s="234"/>
      <c r="F932" s="234"/>
      <c r="G932" s="234"/>
      <c r="H932" s="234"/>
      <c r="I932" s="234"/>
      <c r="J932" s="234"/>
      <c r="K932" s="234"/>
      <c r="L932" s="234"/>
      <c r="M932" s="234"/>
      <c r="N932" s="234"/>
      <c r="O932" s="234"/>
      <c r="P932" s="234"/>
      <c r="Q932" s="234"/>
      <c r="R932" s="234"/>
      <c r="S932" s="234"/>
      <c r="T932" s="234"/>
      <c r="U932" s="234"/>
      <c r="V932" s="234"/>
      <c r="W932" s="234"/>
      <c r="X932" s="234"/>
      <c r="Y932" s="234"/>
      <c r="Z932" s="234"/>
    </row>
    <row r="933" ht="13.5" customHeight="1">
      <c r="A933" s="234"/>
      <c r="B933" s="234"/>
      <c r="C933" s="234"/>
      <c r="D933" s="234"/>
      <c r="E933" s="234"/>
      <c r="F933" s="234"/>
      <c r="G933" s="234"/>
      <c r="H933" s="234"/>
      <c r="I933" s="234"/>
      <c r="J933" s="234"/>
      <c r="K933" s="234"/>
      <c r="L933" s="234"/>
      <c r="M933" s="234"/>
      <c r="N933" s="234"/>
      <c r="O933" s="234"/>
      <c r="P933" s="234"/>
      <c r="Q933" s="234"/>
      <c r="R933" s="234"/>
      <c r="S933" s="234"/>
      <c r="T933" s="234"/>
      <c r="U933" s="234"/>
      <c r="V933" s="234"/>
      <c r="W933" s="234"/>
      <c r="X933" s="234"/>
      <c r="Y933" s="234"/>
      <c r="Z933" s="234"/>
    </row>
    <row r="934" ht="13.5" customHeight="1">
      <c r="A934" s="234"/>
      <c r="B934" s="234"/>
      <c r="C934" s="234"/>
      <c r="D934" s="234"/>
      <c r="E934" s="234"/>
      <c r="F934" s="234"/>
      <c r="G934" s="234"/>
      <c r="H934" s="234"/>
      <c r="I934" s="234"/>
      <c r="J934" s="234"/>
      <c r="K934" s="234"/>
      <c r="L934" s="234"/>
      <c r="M934" s="234"/>
      <c r="N934" s="234"/>
      <c r="O934" s="234"/>
      <c r="P934" s="234"/>
      <c r="Q934" s="234"/>
      <c r="R934" s="234"/>
      <c r="S934" s="234"/>
      <c r="T934" s="234"/>
      <c r="U934" s="234"/>
      <c r="V934" s="234"/>
      <c r="W934" s="234"/>
      <c r="X934" s="234"/>
      <c r="Y934" s="234"/>
      <c r="Z934" s="234"/>
    </row>
    <row r="935" ht="13.5" customHeight="1">
      <c r="A935" s="234"/>
      <c r="B935" s="234"/>
      <c r="C935" s="234"/>
      <c r="D935" s="234"/>
      <c r="E935" s="234"/>
      <c r="F935" s="234"/>
      <c r="G935" s="234"/>
      <c r="H935" s="234"/>
      <c r="I935" s="234"/>
      <c r="J935" s="234"/>
      <c r="K935" s="234"/>
      <c r="L935" s="234"/>
      <c r="M935" s="234"/>
      <c r="N935" s="234"/>
      <c r="O935" s="234"/>
      <c r="P935" s="234"/>
      <c r="Q935" s="234"/>
      <c r="R935" s="234"/>
      <c r="S935" s="234"/>
      <c r="T935" s="234"/>
      <c r="U935" s="234"/>
      <c r="V935" s="234"/>
      <c r="W935" s="234"/>
      <c r="X935" s="234"/>
      <c r="Y935" s="234"/>
      <c r="Z935" s="234"/>
    </row>
    <row r="936" ht="13.5" customHeight="1">
      <c r="A936" s="234"/>
      <c r="B936" s="234"/>
      <c r="C936" s="234"/>
      <c r="D936" s="234"/>
      <c r="E936" s="234"/>
      <c r="F936" s="234"/>
      <c r="G936" s="234"/>
      <c r="H936" s="234"/>
      <c r="I936" s="234"/>
      <c r="J936" s="234"/>
      <c r="K936" s="234"/>
      <c r="L936" s="234"/>
      <c r="M936" s="234"/>
      <c r="N936" s="234"/>
      <c r="O936" s="234"/>
      <c r="P936" s="234"/>
      <c r="Q936" s="234"/>
      <c r="R936" s="234"/>
      <c r="S936" s="234"/>
      <c r="T936" s="234"/>
      <c r="U936" s="234"/>
      <c r="V936" s="234"/>
      <c r="W936" s="234"/>
      <c r="X936" s="234"/>
      <c r="Y936" s="234"/>
      <c r="Z936" s="234"/>
    </row>
    <row r="937" ht="13.5" customHeight="1">
      <c r="A937" s="234"/>
      <c r="B937" s="234"/>
      <c r="C937" s="234"/>
      <c r="D937" s="234"/>
      <c r="E937" s="234"/>
      <c r="F937" s="234"/>
      <c r="G937" s="234"/>
      <c r="H937" s="234"/>
      <c r="I937" s="234"/>
      <c r="J937" s="234"/>
      <c r="K937" s="234"/>
      <c r="L937" s="234"/>
      <c r="M937" s="234"/>
      <c r="N937" s="234"/>
      <c r="O937" s="234"/>
      <c r="P937" s="234"/>
      <c r="Q937" s="234"/>
      <c r="R937" s="234"/>
      <c r="S937" s="234"/>
      <c r="T937" s="234"/>
      <c r="U937" s="234"/>
      <c r="V937" s="234"/>
      <c r="W937" s="234"/>
      <c r="X937" s="234"/>
      <c r="Y937" s="234"/>
      <c r="Z937" s="234"/>
    </row>
    <row r="938" ht="13.5" customHeight="1">
      <c r="A938" s="234"/>
      <c r="B938" s="234"/>
      <c r="C938" s="234"/>
      <c r="D938" s="234"/>
      <c r="E938" s="234"/>
      <c r="F938" s="234"/>
      <c r="G938" s="234"/>
      <c r="H938" s="234"/>
      <c r="I938" s="234"/>
      <c r="J938" s="234"/>
      <c r="K938" s="234"/>
      <c r="L938" s="234"/>
      <c r="M938" s="234"/>
      <c r="N938" s="234"/>
      <c r="O938" s="234"/>
      <c r="P938" s="234"/>
      <c r="Q938" s="234"/>
      <c r="R938" s="234"/>
      <c r="S938" s="234"/>
      <c r="T938" s="234"/>
      <c r="U938" s="234"/>
      <c r="V938" s="234"/>
      <c r="W938" s="234"/>
      <c r="X938" s="234"/>
      <c r="Y938" s="234"/>
      <c r="Z938" s="234"/>
    </row>
    <row r="939" ht="13.5" customHeight="1">
      <c r="A939" s="234"/>
      <c r="B939" s="234"/>
      <c r="C939" s="234"/>
      <c r="D939" s="234"/>
      <c r="E939" s="234"/>
      <c r="F939" s="234"/>
      <c r="G939" s="234"/>
      <c r="H939" s="234"/>
      <c r="I939" s="234"/>
      <c r="J939" s="234"/>
      <c r="K939" s="234"/>
      <c r="L939" s="234"/>
      <c r="M939" s="234"/>
      <c r="N939" s="234"/>
      <c r="O939" s="234"/>
      <c r="P939" s="234"/>
      <c r="Q939" s="234"/>
      <c r="R939" s="234"/>
      <c r="S939" s="234"/>
      <c r="T939" s="234"/>
      <c r="U939" s="234"/>
      <c r="V939" s="234"/>
      <c r="W939" s="234"/>
      <c r="X939" s="234"/>
      <c r="Y939" s="234"/>
      <c r="Z939" s="234"/>
    </row>
    <row r="940" ht="13.5" customHeight="1">
      <c r="A940" s="234"/>
      <c r="B940" s="234"/>
      <c r="C940" s="234"/>
      <c r="D940" s="234"/>
      <c r="E940" s="234"/>
      <c r="F940" s="234"/>
      <c r="G940" s="234"/>
      <c r="H940" s="234"/>
      <c r="I940" s="234"/>
      <c r="J940" s="234"/>
      <c r="K940" s="234"/>
      <c r="L940" s="234"/>
      <c r="M940" s="234"/>
      <c r="N940" s="234"/>
      <c r="O940" s="234"/>
      <c r="P940" s="234"/>
      <c r="Q940" s="234"/>
      <c r="R940" s="234"/>
      <c r="S940" s="234"/>
      <c r="T940" s="234"/>
      <c r="U940" s="234"/>
      <c r="V940" s="234"/>
      <c r="W940" s="234"/>
      <c r="X940" s="234"/>
      <c r="Y940" s="234"/>
      <c r="Z940" s="234"/>
    </row>
    <row r="941" ht="13.5" customHeight="1">
      <c r="A941" s="234"/>
      <c r="B941" s="234"/>
      <c r="C941" s="234"/>
      <c r="D941" s="234"/>
      <c r="E941" s="234"/>
      <c r="F941" s="234"/>
      <c r="G941" s="234"/>
      <c r="H941" s="234"/>
      <c r="I941" s="234"/>
      <c r="J941" s="234"/>
      <c r="K941" s="234"/>
      <c r="L941" s="234"/>
      <c r="M941" s="234"/>
      <c r="N941" s="234"/>
      <c r="O941" s="234"/>
      <c r="P941" s="234"/>
      <c r="Q941" s="234"/>
      <c r="R941" s="234"/>
      <c r="S941" s="234"/>
      <c r="T941" s="234"/>
      <c r="U941" s="234"/>
      <c r="V941" s="234"/>
      <c r="W941" s="234"/>
      <c r="X941" s="234"/>
      <c r="Y941" s="234"/>
      <c r="Z941" s="234"/>
    </row>
    <row r="942" ht="13.5" customHeight="1">
      <c r="A942" s="234"/>
      <c r="B942" s="234"/>
      <c r="C942" s="234"/>
      <c r="D942" s="234"/>
      <c r="E942" s="234"/>
      <c r="F942" s="234"/>
      <c r="G942" s="234"/>
      <c r="H942" s="234"/>
      <c r="I942" s="234"/>
      <c r="J942" s="234"/>
      <c r="K942" s="234"/>
      <c r="L942" s="234"/>
      <c r="M942" s="234"/>
      <c r="N942" s="234"/>
      <c r="O942" s="234"/>
      <c r="P942" s="234"/>
      <c r="Q942" s="234"/>
      <c r="R942" s="234"/>
      <c r="S942" s="234"/>
      <c r="T942" s="234"/>
      <c r="U942" s="234"/>
      <c r="V942" s="234"/>
      <c r="W942" s="234"/>
      <c r="X942" s="234"/>
      <c r="Y942" s="234"/>
      <c r="Z942" s="234"/>
    </row>
    <row r="943" ht="13.5" customHeight="1">
      <c r="A943" s="234"/>
      <c r="B943" s="234"/>
      <c r="C943" s="234"/>
      <c r="D943" s="234"/>
      <c r="E943" s="234"/>
      <c r="F943" s="234"/>
      <c r="G943" s="234"/>
      <c r="H943" s="234"/>
      <c r="I943" s="234"/>
      <c r="J943" s="234"/>
      <c r="K943" s="234"/>
      <c r="L943" s="234"/>
      <c r="M943" s="234"/>
      <c r="N943" s="234"/>
      <c r="O943" s="234"/>
      <c r="P943" s="234"/>
      <c r="Q943" s="234"/>
      <c r="R943" s="234"/>
      <c r="S943" s="234"/>
      <c r="T943" s="234"/>
      <c r="U943" s="234"/>
      <c r="V943" s="234"/>
      <c r="W943" s="234"/>
      <c r="X943" s="234"/>
      <c r="Y943" s="234"/>
      <c r="Z943" s="234"/>
    </row>
    <row r="944" ht="13.5" customHeight="1">
      <c r="A944" s="234"/>
      <c r="B944" s="234"/>
      <c r="C944" s="234"/>
      <c r="D944" s="234"/>
      <c r="E944" s="234"/>
      <c r="F944" s="234"/>
      <c r="G944" s="234"/>
      <c r="H944" s="234"/>
      <c r="I944" s="234"/>
      <c r="J944" s="234"/>
      <c r="K944" s="234"/>
      <c r="L944" s="234"/>
      <c r="M944" s="234"/>
      <c r="N944" s="234"/>
      <c r="O944" s="234"/>
      <c r="P944" s="234"/>
      <c r="Q944" s="234"/>
      <c r="R944" s="234"/>
      <c r="S944" s="234"/>
      <c r="T944" s="234"/>
      <c r="U944" s="234"/>
      <c r="V944" s="234"/>
      <c r="W944" s="234"/>
      <c r="X944" s="234"/>
      <c r="Y944" s="234"/>
      <c r="Z944" s="234"/>
    </row>
    <row r="945" ht="13.5" customHeight="1">
      <c r="A945" s="234"/>
      <c r="B945" s="234"/>
      <c r="C945" s="234"/>
      <c r="D945" s="234"/>
      <c r="E945" s="234"/>
      <c r="F945" s="234"/>
      <c r="G945" s="234"/>
      <c r="H945" s="234"/>
      <c r="I945" s="234"/>
      <c r="J945" s="234"/>
      <c r="K945" s="234"/>
      <c r="L945" s="234"/>
      <c r="M945" s="234"/>
      <c r="N945" s="234"/>
      <c r="O945" s="234"/>
      <c r="P945" s="234"/>
      <c r="Q945" s="234"/>
      <c r="R945" s="234"/>
      <c r="S945" s="234"/>
      <c r="T945" s="234"/>
      <c r="U945" s="234"/>
      <c r="V945" s="234"/>
      <c r="W945" s="234"/>
      <c r="X945" s="234"/>
      <c r="Y945" s="234"/>
      <c r="Z945" s="234"/>
    </row>
    <row r="946" ht="13.5" customHeight="1">
      <c r="A946" s="234"/>
      <c r="B946" s="234"/>
      <c r="C946" s="234"/>
      <c r="D946" s="234"/>
      <c r="E946" s="234"/>
      <c r="F946" s="234"/>
      <c r="G946" s="234"/>
      <c r="H946" s="234"/>
      <c r="I946" s="234"/>
      <c r="J946" s="234"/>
      <c r="K946" s="234"/>
      <c r="L946" s="234"/>
      <c r="M946" s="234"/>
      <c r="N946" s="234"/>
      <c r="O946" s="234"/>
      <c r="P946" s="234"/>
      <c r="Q946" s="234"/>
      <c r="R946" s="234"/>
      <c r="S946" s="234"/>
      <c r="T946" s="234"/>
      <c r="U946" s="234"/>
      <c r="V946" s="234"/>
      <c r="W946" s="234"/>
      <c r="X946" s="234"/>
      <c r="Y946" s="234"/>
      <c r="Z946" s="234"/>
    </row>
    <row r="947" ht="13.5" customHeight="1">
      <c r="A947" s="234"/>
      <c r="B947" s="234"/>
      <c r="C947" s="234"/>
      <c r="D947" s="234"/>
      <c r="E947" s="234"/>
      <c r="F947" s="234"/>
      <c r="G947" s="234"/>
      <c r="H947" s="234"/>
      <c r="I947" s="234"/>
      <c r="J947" s="234"/>
      <c r="K947" s="234"/>
      <c r="L947" s="234"/>
      <c r="M947" s="234"/>
      <c r="N947" s="234"/>
      <c r="O947" s="234"/>
      <c r="P947" s="234"/>
      <c r="Q947" s="234"/>
      <c r="R947" s="234"/>
      <c r="S947" s="234"/>
      <c r="T947" s="234"/>
      <c r="U947" s="234"/>
      <c r="V947" s="234"/>
      <c r="W947" s="234"/>
      <c r="X947" s="234"/>
      <c r="Y947" s="234"/>
      <c r="Z947" s="234"/>
    </row>
    <row r="948" ht="13.5" customHeight="1">
      <c r="A948" s="234"/>
      <c r="B948" s="234"/>
      <c r="C948" s="234"/>
      <c r="D948" s="234"/>
      <c r="E948" s="234"/>
      <c r="F948" s="234"/>
      <c r="G948" s="234"/>
      <c r="H948" s="234"/>
      <c r="I948" s="234"/>
      <c r="J948" s="234"/>
      <c r="K948" s="234"/>
      <c r="L948" s="234"/>
      <c r="M948" s="234"/>
      <c r="N948" s="234"/>
      <c r="O948" s="234"/>
      <c r="P948" s="234"/>
      <c r="Q948" s="234"/>
      <c r="R948" s="234"/>
      <c r="S948" s="234"/>
      <c r="T948" s="234"/>
      <c r="U948" s="234"/>
      <c r="V948" s="234"/>
      <c r="W948" s="234"/>
      <c r="X948" s="234"/>
      <c r="Y948" s="234"/>
      <c r="Z948" s="234"/>
    </row>
    <row r="949" ht="13.5" customHeight="1">
      <c r="A949" s="234"/>
      <c r="B949" s="234"/>
      <c r="C949" s="234"/>
      <c r="D949" s="234"/>
      <c r="E949" s="234"/>
      <c r="F949" s="234"/>
      <c r="G949" s="234"/>
      <c r="H949" s="234"/>
      <c r="I949" s="234"/>
      <c r="J949" s="234"/>
      <c r="K949" s="234"/>
      <c r="L949" s="234"/>
      <c r="M949" s="234"/>
      <c r="N949" s="234"/>
      <c r="O949" s="234"/>
      <c r="P949" s="234"/>
      <c r="Q949" s="234"/>
      <c r="R949" s="234"/>
      <c r="S949" s="234"/>
      <c r="T949" s="234"/>
      <c r="U949" s="234"/>
      <c r="V949" s="234"/>
      <c r="W949" s="234"/>
      <c r="X949" s="234"/>
      <c r="Y949" s="234"/>
      <c r="Z949" s="234"/>
    </row>
    <row r="950" ht="13.5" customHeight="1">
      <c r="A950" s="234"/>
      <c r="B950" s="234"/>
      <c r="C950" s="234"/>
      <c r="D950" s="234"/>
      <c r="E950" s="234"/>
      <c r="F950" s="234"/>
      <c r="G950" s="234"/>
      <c r="H950" s="234"/>
      <c r="I950" s="234"/>
      <c r="J950" s="234"/>
      <c r="K950" s="234"/>
      <c r="L950" s="234"/>
      <c r="M950" s="234"/>
      <c r="N950" s="234"/>
      <c r="O950" s="234"/>
      <c r="P950" s="234"/>
      <c r="Q950" s="234"/>
      <c r="R950" s="234"/>
      <c r="S950" s="234"/>
      <c r="T950" s="234"/>
      <c r="U950" s="234"/>
      <c r="V950" s="234"/>
      <c r="W950" s="234"/>
      <c r="X950" s="234"/>
      <c r="Y950" s="234"/>
      <c r="Z950" s="234"/>
    </row>
    <row r="951" ht="13.5" customHeight="1">
      <c r="A951" s="234"/>
      <c r="B951" s="234"/>
      <c r="C951" s="234"/>
      <c r="D951" s="234"/>
      <c r="E951" s="234"/>
      <c r="F951" s="234"/>
      <c r="G951" s="234"/>
      <c r="H951" s="234"/>
      <c r="I951" s="234"/>
      <c r="J951" s="234"/>
      <c r="K951" s="234"/>
      <c r="L951" s="234"/>
      <c r="M951" s="234"/>
      <c r="N951" s="234"/>
      <c r="O951" s="234"/>
      <c r="P951" s="234"/>
      <c r="Q951" s="234"/>
      <c r="R951" s="234"/>
      <c r="S951" s="234"/>
      <c r="T951" s="234"/>
      <c r="U951" s="234"/>
      <c r="V951" s="234"/>
      <c r="W951" s="234"/>
      <c r="X951" s="234"/>
      <c r="Y951" s="234"/>
      <c r="Z951" s="234"/>
    </row>
    <row r="952" ht="13.5" customHeight="1">
      <c r="A952" s="234"/>
      <c r="B952" s="234"/>
      <c r="C952" s="234"/>
      <c r="D952" s="234"/>
      <c r="E952" s="234"/>
      <c r="F952" s="234"/>
      <c r="G952" s="234"/>
      <c r="H952" s="234"/>
      <c r="I952" s="234"/>
      <c r="J952" s="234"/>
      <c r="K952" s="234"/>
      <c r="L952" s="234"/>
      <c r="M952" s="234"/>
      <c r="N952" s="234"/>
      <c r="O952" s="234"/>
      <c r="P952" s="234"/>
      <c r="Q952" s="234"/>
      <c r="R952" s="234"/>
      <c r="S952" s="234"/>
      <c r="T952" s="234"/>
      <c r="U952" s="234"/>
      <c r="V952" s="234"/>
      <c r="W952" s="234"/>
      <c r="X952" s="234"/>
      <c r="Y952" s="234"/>
      <c r="Z952" s="234"/>
    </row>
    <row r="953" ht="13.5" customHeight="1">
      <c r="A953" s="234"/>
      <c r="B953" s="234"/>
      <c r="C953" s="234"/>
      <c r="D953" s="234"/>
      <c r="E953" s="234"/>
      <c r="F953" s="234"/>
      <c r="G953" s="234"/>
      <c r="H953" s="234"/>
      <c r="I953" s="234"/>
      <c r="J953" s="234"/>
      <c r="K953" s="234"/>
      <c r="L953" s="234"/>
      <c r="M953" s="234"/>
      <c r="N953" s="234"/>
      <c r="O953" s="234"/>
      <c r="P953" s="234"/>
      <c r="Q953" s="234"/>
      <c r="R953" s="234"/>
      <c r="S953" s="234"/>
      <c r="T953" s="234"/>
      <c r="U953" s="234"/>
      <c r="V953" s="234"/>
      <c r="W953" s="234"/>
      <c r="X953" s="234"/>
      <c r="Y953" s="234"/>
      <c r="Z953" s="234"/>
    </row>
    <row r="954" ht="13.5" customHeight="1">
      <c r="A954" s="234"/>
      <c r="B954" s="234"/>
      <c r="C954" s="234"/>
      <c r="D954" s="234"/>
      <c r="E954" s="234"/>
      <c r="F954" s="234"/>
      <c r="G954" s="234"/>
      <c r="H954" s="234"/>
      <c r="I954" s="234"/>
      <c r="J954" s="234"/>
      <c r="K954" s="234"/>
      <c r="L954" s="234"/>
      <c r="M954" s="234"/>
      <c r="N954" s="234"/>
      <c r="O954" s="234"/>
      <c r="P954" s="234"/>
      <c r="Q954" s="234"/>
      <c r="R954" s="234"/>
      <c r="S954" s="234"/>
      <c r="T954" s="234"/>
      <c r="U954" s="234"/>
      <c r="V954" s="234"/>
      <c r="W954" s="234"/>
      <c r="X954" s="234"/>
      <c r="Y954" s="234"/>
      <c r="Z954" s="234"/>
    </row>
    <row r="955" ht="13.5" customHeight="1">
      <c r="A955" s="234"/>
      <c r="B955" s="234"/>
      <c r="C955" s="234"/>
      <c r="D955" s="234"/>
      <c r="E955" s="234"/>
      <c r="F955" s="234"/>
      <c r="G955" s="234"/>
      <c r="H955" s="234"/>
      <c r="I955" s="234"/>
      <c r="J955" s="234"/>
      <c r="K955" s="234"/>
      <c r="L955" s="234"/>
      <c r="M955" s="234"/>
      <c r="N955" s="234"/>
      <c r="O955" s="234"/>
      <c r="P955" s="234"/>
      <c r="Q955" s="234"/>
      <c r="R955" s="234"/>
      <c r="S955" s="234"/>
      <c r="T955" s="234"/>
      <c r="U955" s="234"/>
      <c r="V955" s="234"/>
      <c r="W955" s="234"/>
      <c r="X955" s="234"/>
      <c r="Y955" s="234"/>
      <c r="Z955" s="234"/>
    </row>
    <row r="956" ht="13.5" customHeight="1">
      <c r="A956" s="234"/>
      <c r="B956" s="234"/>
      <c r="C956" s="234"/>
      <c r="D956" s="234"/>
      <c r="E956" s="234"/>
      <c r="F956" s="234"/>
      <c r="G956" s="234"/>
      <c r="H956" s="234"/>
      <c r="I956" s="234"/>
      <c r="J956" s="234"/>
      <c r="K956" s="234"/>
      <c r="L956" s="234"/>
      <c r="M956" s="234"/>
      <c r="N956" s="234"/>
      <c r="O956" s="234"/>
      <c r="P956" s="234"/>
      <c r="Q956" s="234"/>
      <c r="R956" s="234"/>
      <c r="S956" s="234"/>
      <c r="T956" s="234"/>
      <c r="U956" s="234"/>
      <c r="V956" s="234"/>
      <c r="W956" s="234"/>
      <c r="X956" s="234"/>
      <c r="Y956" s="234"/>
      <c r="Z956" s="234"/>
    </row>
    <row r="957" ht="13.5" customHeight="1">
      <c r="A957" s="234"/>
      <c r="B957" s="234"/>
      <c r="C957" s="234"/>
      <c r="D957" s="234"/>
      <c r="E957" s="234"/>
      <c r="F957" s="234"/>
      <c r="G957" s="234"/>
      <c r="H957" s="234"/>
      <c r="I957" s="234"/>
      <c r="J957" s="234"/>
      <c r="K957" s="234"/>
      <c r="L957" s="234"/>
      <c r="M957" s="234"/>
      <c r="N957" s="234"/>
      <c r="O957" s="234"/>
      <c r="P957" s="234"/>
      <c r="Q957" s="234"/>
      <c r="R957" s="234"/>
      <c r="S957" s="234"/>
      <c r="T957" s="234"/>
      <c r="U957" s="234"/>
      <c r="V957" s="234"/>
      <c r="W957" s="234"/>
      <c r="X957" s="234"/>
      <c r="Y957" s="234"/>
      <c r="Z957" s="234"/>
    </row>
    <row r="958" ht="13.5" customHeight="1">
      <c r="A958" s="234"/>
      <c r="B958" s="234"/>
      <c r="C958" s="234"/>
      <c r="D958" s="234"/>
      <c r="E958" s="234"/>
      <c r="F958" s="234"/>
      <c r="G958" s="234"/>
      <c r="H958" s="234"/>
      <c r="I958" s="234"/>
      <c r="J958" s="234"/>
      <c r="K958" s="234"/>
      <c r="L958" s="234"/>
      <c r="M958" s="234"/>
      <c r="N958" s="234"/>
      <c r="O958" s="234"/>
      <c r="P958" s="234"/>
      <c r="Q958" s="234"/>
      <c r="R958" s="234"/>
      <c r="S958" s="234"/>
      <c r="T958" s="234"/>
      <c r="U958" s="234"/>
      <c r="V958" s="234"/>
      <c r="W958" s="234"/>
      <c r="X958" s="234"/>
      <c r="Y958" s="234"/>
      <c r="Z958" s="234"/>
    </row>
    <row r="959" ht="13.5" customHeight="1">
      <c r="A959" s="234"/>
      <c r="B959" s="234"/>
      <c r="C959" s="234"/>
      <c r="D959" s="234"/>
      <c r="E959" s="234"/>
      <c r="F959" s="234"/>
      <c r="G959" s="234"/>
      <c r="H959" s="234"/>
      <c r="I959" s="234"/>
      <c r="J959" s="234"/>
      <c r="K959" s="234"/>
      <c r="L959" s="234"/>
      <c r="M959" s="234"/>
      <c r="N959" s="234"/>
      <c r="O959" s="234"/>
      <c r="P959" s="234"/>
      <c r="Q959" s="234"/>
      <c r="R959" s="234"/>
      <c r="S959" s="234"/>
      <c r="T959" s="234"/>
      <c r="U959" s="234"/>
      <c r="V959" s="234"/>
      <c r="W959" s="234"/>
      <c r="X959" s="234"/>
      <c r="Y959" s="234"/>
      <c r="Z959" s="234"/>
    </row>
    <row r="960" ht="13.5" customHeight="1">
      <c r="A960" s="234"/>
      <c r="B960" s="234"/>
      <c r="C960" s="234"/>
      <c r="D960" s="234"/>
      <c r="E960" s="234"/>
      <c r="F960" s="234"/>
      <c r="G960" s="234"/>
      <c r="H960" s="234"/>
      <c r="I960" s="234"/>
      <c r="J960" s="234"/>
      <c r="K960" s="234"/>
      <c r="L960" s="234"/>
      <c r="M960" s="234"/>
      <c r="N960" s="234"/>
      <c r="O960" s="234"/>
      <c r="P960" s="234"/>
      <c r="Q960" s="234"/>
      <c r="R960" s="234"/>
      <c r="S960" s="234"/>
      <c r="T960" s="234"/>
      <c r="U960" s="234"/>
      <c r="V960" s="234"/>
      <c r="W960" s="234"/>
      <c r="X960" s="234"/>
      <c r="Y960" s="234"/>
      <c r="Z960" s="234"/>
    </row>
    <row r="961" ht="13.5" customHeight="1">
      <c r="A961" s="234"/>
      <c r="B961" s="234"/>
      <c r="C961" s="234"/>
      <c r="D961" s="234"/>
      <c r="E961" s="234"/>
      <c r="F961" s="234"/>
      <c r="G961" s="234"/>
      <c r="H961" s="234"/>
      <c r="I961" s="234"/>
      <c r="J961" s="234"/>
      <c r="K961" s="234"/>
      <c r="L961" s="234"/>
      <c r="M961" s="234"/>
      <c r="N961" s="234"/>
      <c r="O961" s="234"/>
      <c r="P961" s="234"/>
      <c r="Q961" s="234"/>
      <c r="R961" s="234"/>
      <c r="S961" s="234"/>
      <c r="T961" s="234"/>
      <c r="U961" s="234"/>
      <c r="V961" s="234"/>
      <c r="W961" s="234"/>
      <c r="X961" s="234"/>
      <c r="Y961" s="234"/>
      <c r="Z961" s="234"/>
    </row>
    <row r="962" ht="13.5" customHeight="1">
      <c r="A962" s="234"/>
      <c r="B962" s="234"/>
      <c r="C962" s="234"/>
      <c r="D962" s="234"/>
      <c r="E962" s="234"/>
      <c r="F962" s="234"/>
      <c r="G962" s="234"/>
      <c r="H962" s="234"/>
      <c r="I962" s="234"/>
      <c r="J962" s="234"/>
      <c r="K962" s="234"/>
      <c r="L962" s="234"/>
      <c r="M962" s="234"/>
      <c r="N962" s="234"/>
      <c r="O962" s="234"/>
      <c r="P962" s="234"/>
      <c r="Q962" s="234"/>
      <c r="R962" s="234"/>
      <c r="S962" s="234"/>
      <c r="T962" s="234"/>
      <c r="U962" s="234"/>
      <c r="V962" s="234"/>
      <c r="W962" s="234"/>
      <c r="X962" s="234"/>
      <c r="Y962" s="234"/>
      <c r="Z962" s="234"/>
    </row>
    <row r="963" ht="13.5" customHeight="1">
      <c r="A963" s="234"/>
      <c r="B963" s="234"/>
      <c r="C963" s="234"/>
      <c r="D963" s="234"/>
      <c r="E963" s="234"/>
      <c r="F963" s="234"/>
      <c r="G963" s="234"/>
      <c r="H963" s="234"/>
      <c r="I963" s="234"/>
      <c r="J963" s="234"/>
      <c r="K963" s="234"/>
      <c r="L963" s="234"/>
      <c r="M963" s="234"/>
      <c r="N963" s="234"/>
      <c r="O963" s="234"/>
      <c r="P963" s="234"/>
      <c r="Q963" s="234"/>
      <c r="R963" s="234"/>
      <c r="S963" s="234"/>
      <c r="T963" s="234"/>
      <c r="U963" s="234"/>
      <c r="V963" s="234"/>
      <c r="W963" s="234"/>
      <c r="X963" s="234"/>
      <c r="Y963" s="234"/>
      <c r="Z963" s="234"/>
    </row>
    <row r="964" ht="13.5" customHeight="1">
      <c r="A964" s="234"/>
      <c r="B964" s="234"/>
      <c r="C964" s="234"/>
      <c r="D964" s="234"/>
      <c r="E964" s="234"/>
      <c r="F964" s="234"/>
      <c r="G964" s="234"/>
      <c r="H964" s="234"/>
      <c r="I964" s="234"/>
      <c r="J964" s="234"/>
      <c r="K964" s="234"/>
      <c r="L964" s="234"/>
      <c r="M964" s="234"/>
      <c r="N964" s="234"/>
      <c r="O964" s="234"/>
      <c r="P964" s="234"/>
      <c r="Q964" s="234"/>
      <c r="R964" s="234"/>
      <c r="S964" s="234"/>
      <c r="T964" s="234"/>
      <c r="U964" s="234"/>
      <c r="V964" s="234"/>
      <c r="W964" s="234"/>
      <c r="X964" s="234"/>
      <c r="Y964" s="234"/>
      <c r="Z964" s="234"/>
    </row>
    <row r="965" ht="13.5" customHeight="1">
      <c r="A965" s="234"/>
      <c r="B965" s="234"/>
      <c r="C965" s="234"/>
      <c r="D965" s="234"/>
      <c r="E965" s="234"/>
      <c r="F965" s="234"/>
      <c r="G965" s="234"/>
      <c r="H965" s="234"/>
      <c r="I965" s="234"/>
      <c r="J965" s="234"/>
      <c r="K965" s="234"/>
      <c r="L965" s="234"/>
      <c r="M965" s="234"/>
      <c r="N965" s="234"/>
      <c r="O965" s="234"/>
      <c r="P965" s="234"/>
      <c r="Q965" s="234"/>
      <c r="R965" s="234"/>
      <c r="S965" s="234"/>
      <c r="T965" s="234"/>
      <c r="U965" s="234"/>
      <c r="V965" s="234"/>
      <c r="W965" s="234"/>
      <c r="X965" s="234"/>
      <c r="Y965" s="234"/>
      <c r="Z965" s="234"/>
    </row>
    <row r="966" ht="13.5" customHeight="1">
      <c r="A966" s="234"/>
      <c r="B966" s="234"/>
      <c r="C966" s="234"/>
      <c r="D966" s="234"/>
      <c r="E966" s="234"/>
      <c r="F966" s="234"/>
      <c r="G966" s="234"/>
      <c r="H966" s="234"/>
      <c r="I966" s="234"/>
      <c r="J966" s="234"/>
      <c r="K966" s="234"/>
      <c r="L966" s="234"/>
      <c r="M966" s="234"/>
      <c r="N966" s="234"/>
      <c r="O966" s="234"/>
      <c r="P966" s="234"/>
      <c r="Q966" s="234"/>
      <c r="R966" s="234"/>
      <c r="S966" s="234"/>
      <c r="T966" s="234"/>
      <c r="U966" s="234"/>
      <c r="V966" s="234"/>
      <c r="W966" s="234"/>
      <c r="X966" s="234"/>
      <c r="Y966" s="234"/>
      <c r="Z966" s="234"/>
    </row>
    <row r="967" ht="13.5" customHeight="1">
      <c r="A967" s="234"/>
      <c r="B967" s="234"/>
      <c r="C967" s="234"/>
      <c r="D967" s="234"/>
      <c r="E967" s="234"/>
      <c r="F967" s="234"/>
      <c r="G967" s="234"/>
      <c r="H967" s="234"/>
      <c r="I967" s="234"/>
      <c r="J967" s="234"/>
      <c r="K967" s="234"/>
      <c r="L967" s="234"/>
      <c r="M967" s="234"/>
      <c r="N967" s="234"/>
      <c r="O967" s="234"/>
      <c r="P967" s="234"/>
      <c r="Q967" s="234"/>
      <c r="R967" s="234"/>
      <c r="S967" s="234"/>
      <c r="T967" s="234"/>
      <c r="U967" s="234"/>
      <c r="V967" s="234"/>
      <c r="W967" s="234"/>
      <c r="X967" s="234"/>
      <c r="Y967" s="234"/>
      <c r="Z967" s="234"/>
    </row>
    <row r="968" ht="13.5" customHeight="1">
      <c r="A968" s="234"/>
      <c r="B968" s="234"/>
      <c r="C968" s="234"/>
      <c r="D968" s="234"/>
      <c r="E968" s="234"/>
      <c r="F968" s="234"/>
      <c r="G968" s="234"/>
      <c r="H968" s="234"/>
      <c r="I968" s="234"/>
      <c r="J968" s="234"/>
      <c r="K968" s="234"/>
      <c r="L968" s="234"/>
      <c r="M968" s="234"/>
      <c r="N968" s="234"/>
      <c r="O968" s="234"/>
      <c r="P968" s="234"/>
      <c r="Q968" s="234"/>
      <c r="R968" s="234"/>
      <c r="S968" s="234"/>
      <c r="T968" s="234"/>
      <c r="U968" s="234"/>
      <c r="V968" s="234"/>
      <c r="W968" s="234"/>
      <c r="X968" s="234"/>
      <c r="Y968" s="234"/>
      <c r="Z968" s="234"/>
    </row>
    <row r="969" ht="13.5" customHeight="1">
      <c r="A969" s="234"/>
      <c r="B969" s="234"/>
      <c r="C969" s="234"/>
      <c r="D969" s="234"/>
      <c r="E969" s="234"/>
      <c r="F969" s="234"/>
      <c r="G969" s="234"/>
      <c r="H969" s="234"/>
      <c r="I969" s="234"/>
      <c r="J969" s="234"/>
      <c r="K969" s="234"/>
      <c r="L969" s="234"/>
      <c r="M969" s="234"/>
      <c r="N969" s="234"/>
      <c r="O969" s="234"/>
      <c r="P969" s="234"/>
      <c r="Q969" s="234"/>
      <c r="R969" s="234"/>
      <c r="S969" s="234"/>
      <c r="T969" s="234"/>
      <c r="U969" s="234"/>
      <c r="V969" s="234"/>
      <c r="W969" s="234"/>
      <c r="X969" s="234"/>
      <c r="Y969" s="234"/>
      <c r="Z969" s="234"/>
    </row>
    <row r="970" ht="13.5" customHeight="1">
      <c r="A970" s="234"/>
      <c r="B970" s="234"/>
      <c r="C970" s="234"/>
      <c r="D970" s="234"/>
      <c r="E970" s="234"/>
      <c r="F970" s="234"/>
      <c r="G970" s="234"/>
      <c r="H970" s="234"/>
      <c r="I970" s="234"/>
      <c r="J970" s="234"/>
      <c r="K970" s="234"/>
      <c r="L970" s="234"/>
      <c r="M970" s="234"/>
      <c r="N970" s="234"/>
      <c r="O970" s="234"/>
      <c r="P970" s="234"/>
      <c r="Q970" s="234"/>
      <c r="R970" s="234"/>
      <c r="S970" s="234"/>
      <c r="T970" s="234"/>
      <c r="U970" s="234"/>
      <c r="V970" s="234"/>
      <c r="W970" s="234"/>
      <c r="X970" s="234"/>
      <c r="Y970" s="234"/>
      <c r="Z970" s="234"/>
    </row>
    <row r="971" ht="13.5" customHeight="1">
      <c r="A971" s="234"/>
      <c r="B971" s="234"/>
      <c r="C971" s="234"/>
      <c r="D971" s="234"/>
      <c r="E971" s="234"/>
      <c r="F971" s="234"/>
      <c r="G971" s="234"/>
      <c r="H971" s="234"/>
      <c r="I971" s="234"/>
      <c r="J971" s="234"/>
      <c r="K971" s="234"/>
      <c r="L971" s="234"/>
      <c r="M971" s="234"/>
      <c r="N971" s="234"/>
      <c r="O971" s="234"/>
      <c r="P971" s="234"/>
      <c r="Q971" s="234"/>
      <c r="R971" s="234"/>
      <c r="S971" s="234"/>
      <c r="T971" s="234"/>
      <c r="U971" s="234"/>
      <c r="V971" s="234"/>
      <c r="W971" s="234"/>
      <c r="X971" s="234"/>
      <c r="Y971" s="234"/>
      <c r="Z971" s="234"/>
    </row>
    <row r="972" ht="13.5" customHeight="1">
      <c r="A972" s="234"/>
      <c r="B972" s="234"/>
      <c r="C972" s="234"/>
      <c r="D972" s="234"/>
      <c r="E972" s="234"/>
      <c r="F972" s="234"/>
      <c r="G972" s="234"/>
      <c r="H972" s="234"/>
      <c r="I972" s="234"/>
      <c r="J972" s="234"/>
      <c r="K972" s="234"/>
      <c r="L972" s="234"/>
      <c r="M972" s="234"/>
      <c r="N972" s="234"/>
      <c r="O972" s="234"/>
      <c r="P972" s="234"/>
      <c r="Q972" s="234"/>
      <c r="R972" s="234"/>
      <c r="S972" s="234"/>
      <c r="T972" s="234"/>
      <c r="U972" s="234"/>
      <c r="V972" s="234"/>
      <c r="W972" s="234"/>
      <c r="X972" s="234"/>
      <c r="Y972" s="234"/>
      <c r="Z972" s="234"/>
    </row>
    <row r="973" ht="13.5" customHeight="1">
      <c r="A973" s="234"/>
      <c r="B973" s="234"/>
      <c r="C973" s="234"/>
      <c r="D973" s="234"/>
      <c r="E973" s="234"/>
      <c r="F973" s="234"/>
      <c r="G973" s="234"/>
      <c r="H973" s="234"/>
      <c r="I973" s="234"/>
      <c r="J973" s="234"/>
      <c r="K973" s="234"/>
      <c r="L973" s="234"/>
      <c r="M973" s="234"/>
      <c r="N973" s="234"/>
      <c r="O973" s="234"/>
      <c r="P973" s="234"/>
      <c r="Q973" s="234"/>
      <c r="R973" s="234"/>
      <c r="S973" s="234"/>
      <c r="T973" s="234"/>
      <c r="U973" s="234"/>
      <c r="V973" s="234"/>
      <c r="W973" s="234"/>
      <c r="X973" s="234"/>
      <c r="Y973" s="234"/>
      <c r="Z973" s="234"/>
    </row>
    <row r="974" ht="13.5" customHeight="1">
      <c r="A974" s="234"/>
      <c r="B974" s="234"/>
      <c r="C974" s="234"/>
      <c r="D974" s="234"/>
      <c r="E974" s="234"/>
      <c r="F974" s="234"/>
      <c r="G974" s="234"/>
      <c r="H974" s="234"/>
      <c r="I974" s="234"/>
      <c r="J974" s="234"/>
      <c r="K974" s="234"/>
      <c r="L974" s="234"/>
      <c r="M974" s="234"/>
      <c r="N974" s="234"/>
      <c r="O974" s="234"/>
      <c r="P974" s="234"/>
      <c r="Q974" s="234"/>
      <c r="R974" s="234"/>
      <c r="S974" s="234"/>
      <c r="T974" s="234"/>
      <c r="U974" s="234"/>
      <c r="V974" s="234"/>
      <c r="W974" s="234"/>
      <c r="X974" s="234"/>
      <c r="Y974" s="234"/>
      <c r="Z974" s="234"/>
    </row>
    <row r="975" ht="13.5" customHeight="1">
      <c r="A975" s="234"/>
      <c r="B975" s="234"/>
      <c r="C975" s="234"/>
      <c r="D975" s="234"/>
      <c r="E975" s="234"/>
      <c r="F975" s="234"/>
      <c r="G975" s="234"/>
      <c r="H975" s="234"/>
      <c r="I975" s="234"/>
      <c r="J975" s="234"/>
      <c r="K975" s="234"/>
      <c r="L975" s="234"/>
      <c r="M975" s="234"/>
      <c r="N975" s="234"/>
      <c r="O975" s="234"/>
      <c r="P975" s="234"/>
      <c r="Q975" s="234"/>
      <c r="R975" s="234"/>
      <c r="S975" s="234"/>
      <c r="T975" s="234"/>
      <c r="U975" s="234"/>
      <c r="V975" s="234"/>
      <c r="W975" s="234"/>
      <c r="X975" s="234"/>
      <c r="Y975" s="234"/>
      <c r="Z975" s="234"/>
    </row>
    <row r="976" ht="13.5" customHeight="1">
      <c r="A976" s="234"/>
      <c r="B976" s="234"/>
      <c r="C976" s="234"/>
      <c r="D976" s="234"/>
      <c r="E976" s="234"/>
      <c r="F976" s="234"/>
      <c r="G976" s="234"/>
      <c r="H976" s="234"/>
      <c r="I976" s="234"/>
      <c r="J976" s="234"/>
      <c r="K976" s="234"/>
      <c r="L976" s="234"/>
      <c r="M976" s="234"/>
      <c r="N976" s="234"/>
      <c r="O976" s="234"/>
      <c r="P976" s="234"/>
      <c r="Q976" s="234"/>
      <c r="R976" s="234"/>
      <c r="S976" s="234"/>
      <c r="T976" s="234"/>
      <c r="U976" s="234"/>
      <c r="V976" s="234"/>
      <c r="W976" s="234"/>
      <c r="X976" s="234"/>
      <c r="Y976" s="234"/>
      <c r="Z976" s="234"/>
    </row>
    <row r="977" ht="13.5" customHeight="1">
      <c r="A977" s="234"/>
      <c r="B977" s="234"/>
      <c r="C977" s="234"/>
      <c r="D977" s="234"/>
      <c r="E977" s="234"/>
      <c r="F977" s="234"/>
      <c r="G977" s="234"/>
      <c r="H977" s="234"/>
      <c r="I977" s="234"/>
      <c r="J977" s="234"/>
      <c r="K977" s="234"/>
      <c r="L977" s="234"/>
      <c r="M977" s="234"/>
      <c r="N977" s="234"/>
      <c r="O977" s="234"/>
      <c r="P977" s="234"/>
      <c r="Q977" s="234"/>
      <c r="R977" s="234"/>
      <c r="S977" s="234"/>
      <c r="T977" s="234"/>
      <c r="U977" s="234"/>
      <c r="V977" s="234"/>
      <c r="W977" s="234"/>
      <c r="X977" s="234"/>
      <c r="Y977" s="234"/>
      <c r="Z977" s="234"/>
    </row>
    <row r="978" ht="13.5" customHeight="1">
      <c r="A978" s="234"/>
      <c r="B978" s="234"/>
      <c r="C978" s="234"/>
      <c r="D978" s="234"/>
      <c r="E978" s="234"/>
      <c r="F978" s="234"/>
      <c r="G978" s="234"/>
      <c r="H978" s="234"/>
      <c r="I978" s="234"/>
      <c r="J978" s="234"/>
      <c r="K978" s="234"/>
      <c r="L978" s="234"/>
      <c r="M978" s="234"/>
      <c r="N978" s="234"/>
      <c r="O978" s="234"/>
      <c r="P978" s="234"/>
      <c r="Q978" s="234"/>
      <c r="R978" s="234"/>
      <c r="S978" s="234"/>
      <c r="T978" s="234"/>
      <c r="U978" s="234"/>
      <c r="V978" s="234"/>
      <c r="W978" s="234"/>
      <c r="X978" s="234"/>
      <c r="Y978" s="234"/>
      <c r="Z978" s="234"/>
    </row>
    <row r="979" ht="13.5" customHeight="1">
      <c r="A979" s="234"/>
      <c r="B979" s="234"/>
      <c r="C979" s="234"/>
      <c r="D979" s="234"/>
      <c r="E979" s="234"/>
      <c r="F979" s="234"/>
      <c r="G979" s="234"/>
      <c r="H979" s="234"/>
      <c r="I979" s="234"/>
      <c r="J979" s="234"/>
      <c r="K979" s="234"/>
      <c r="L979" s="234"/>
      <c r="M979" s="234"/>
      <c r="N979" s="234"/>
      <c r="O979" s="234"/>
      <c r="P979" s="234"/>
      <c r="Q979" s="234"/>
      <c r="R979" s="234"/>
      <c r="S979" s="234"/>
      <c r="T979" s="234"/>
      <c r="U979" s="234"/>
      <c r="V979" s="234"/>
      <c r="W979" s="234"/>
      <c r="X979" s="234"/>
      <c r="Y979" s="234"/>
      <c r="Z979" s="234"/>
    </row>
    <row r="980" ht="13.5" customHeight="1">
      <c r="A980" s="234"/>
      <c r="B980" s="234"/>
      <c r="C980" s="234"/>
      <c r="D980" s="234"/>
      <c r="E980" s="234"/>
      <c r="F980" s="234"/>
      <c r="G980" s="234"/>
      <c r="H980" s="234"/>
      <c r="I980" s="234"/>
      <c r="J980" s="234"/>
      <c r="K980" s="234"/>
      <c r="L980" s="234"/>
      <c r="M980" s="234"/>
      <c r="N980" s="234"/>
      <c r="O980" s="234"/>
      <c r="P980" s="234"/>
      <c r="Q980" s="234"/>
      <c r="R980" s="234"/>
      <c r="S980" s="234"/>
      <c r="T980" s="234"/>
      <c r="U980" s="234"/>
      <c r="V980" s="234"/>
      <c r="W980" s="234"/>
      <c r="X980" s="234"/>
      <c r="Y980" s="234"/>
      <c r="Z980" s="234"/>
    </row>
    <row r="981" ht="13.5" customHeight="1">
      <c r="A981" s="234"/>
      <c r="B981" s="234"/>
      <c r="C981" s="234"/>
      <c r="D981" s="234"/>
      <c r="E981" s="234"/>
      <c r="F981" s="234"/>
      <c r="G981" s="234"/>
      <c r="H981" s="234"/>
      <c r="I981" s="234"/>
      <c r="J981" s="234"/>
      <c r="K981" s="234"/>
      <c r="L981" s="234"/>
      <c r="M981" s="234"/>
      <c r="N981" s="234"/>
      <c r="O981" s="234"/>
      <c r="P981" s="234"/>
      <c r="Q981" s="234"/>
      <c r="R981" s="234"/>
      <c r="S981" s="234"/>
      <c r="T981" s="234"/>
      <c r="U981" s="234"/>
      <c r="V981" s="234"/>
      <c r="W981" s="234"/>
      <c r="X981" s="234"/>
      <c r="Y981" s="234"/>
      <c r="Z981" s="234"/>
    </row>
    <row r="982" ht="13.5" customHeight="1">
      <c r="A982" s="234"/>
      <c r="B982" s="234"/>
      <c r="C982" s="234"/>
      <c r="D982" s="234"/>
      <c r="E982" s="234"/>
      <c r="F982" s="234"/>
      <c r="G982" s="234"/>
      <c r="H982" s="234"/>
      <c r="I982" s="234"/>
      <c r="J982" s="234"/>
      <c r="K982" s="234"/>
      <c r="L982" s="234"/>
      <c r="M982" s="234"/>
      <c r="N982" s="234"/>
      <c r="O982" s="234"/>
      <c r="P982" s="234"/>
      <c r="Q982" s="234"/>
      <c r="R982" s="234"/>
      <c r="S982" s="234"/>
      <c r="T982" s="234"/>
      <c r="U982" s="234"/>
      <c r="V982" s="234"/>
      <c r="W982" s="234"/>
      <c r="X982" s="234"/>
      <c r="Y982" s="234"/>
      <c r="Z982" s="234"/>
    </row>
    <row r="983" ht="13.5" customHeight="1">
      <c r="A983" s="234"/>
      <c r="B983" s="234"/>
      <c r="C983" s="234"/>
      <c r="D983" s="234"/>
      <c r="E983" s="234"/>
      <c r="F983" s="234"/>
      <c r="G983" s="234"/>
      <c r="H983" s="234"/>
      <c r="I983" s="234"/>
      <c r="J983" s="234"/>
      <c r="K983" s="234"/>
      <c r="L983" s="234"/>
      <c r="M983" s="234"/>
      <c r="N983" s="234"/>
      <c r="O983" s="234"/>
      <c r="P983" s="234"/>
      <c r="Q983" s="234"/>
      <c r="R983" s="234"/>
      <c r="S983" s="234"/>
      <c r="T983" s="234"/>
      <c r="U983" s="234"/>
      <c r="V983" s="234"/>
      <c r="W983" s="234"/>
      <c r="X983" s="234"/>
      <c r="Y983" s="234"/>
      <c r="Z983" s="234"/>
    </row>
    <row r="984" ht="13.5" customHeight="1">
      <c r="A984" s="234"/>
      <c r="B984" s="234"/>
      <c r="C984" s="234"/>
      <c r="D984" s="234"/>
      <c r="E984" s="234"/>
      <c r="F984" s="234"/>
      <c r="G984" s="234"/>
      <c r="H984" s="234"/>
      <c r="I984" s="234"/>
      <c r="J984" s="234"/>
      <c r="K984" s="234"/>
      <c r="L984" s="234"/>
      <c r="M984" s="234"/>
      <c r="N984" s="234"/>
      <c r="O984" s="234"/>
      <c r="P984" s="234"/>
      <c r="Q984" s="234"/>
      <c r="R984" s="234"/>
      <c r="S984" s="234"/>
      <c r="T984" s="234"/>
      <c r="U984" s="234"/>
      <c r="V984" s="234"/>
      <c r="W984" s="234"/>
      <c r="X984" s="234"/>
      <c r="Y984" s="234"/>
      <c r="Z984" s="234"/>
    </row>
    <row r="985" ht="13.5" customHeight="1">
      <c r="A985" s="234"/>
      <c r="B985" s="234"/>
      <c r="C985" s="234"/>
      <c r="D985" s="234"/>
      <c r="E985" s="234"/>
      <c r="F985" s="234"/>
      <c r="G985" s="234"/>
      <c r="H985" s="234"/>
      <c r="I985" s="234"/>
      <c r="J985" s="234"/>
      <c r="K985" s="234"/>
      <c r="L985" s="234"/>
      <c r="M985" s="234"/>
      <c r="N985" s="234"/>
      <c r="O985" s="234"/>
      <c r="P985" s="234"/>
      <c r="Q985" s="234"/>
      <c r="R985" s="234"/>
      <c r="S985" s="234"/>
      <c r="T985" s="234"/>
      <c r="U985" s="234"/>
      <c r="V985" s="234"/>
      <c r="W985" s="234"/>
      <c r="X985" s="234"/>
      <c r="Y985" s="234"/>
      <c r="Z985" s="234"/>
    </row>
    <row r="986" ht="13.5" customHeight="1">
      <c r="A986" s="234"/>
      <c r="B986" s="234"/>
      <c r="C986" s="234"/>
      <c r="D986" s="234"/>
      <c r="E986" s="234"/>
      <c r="F986" s="234"/>
      <c r="G986" s="234"/>
      <c r="H986" s="234"/>
      <c r="I986" s="234"/>
      <c r="J986" s="234"/>
      <c r="K986" s="234"/>
      <c r="L986" s="234"/>
      <c r="M986" s="234"/>
      <c r="N986" s="234"/>
      <c r="O986" s="234"/>
      <c r="P986" s="234"/>
      <c r="Q986" s="234"/>
      <c r="R986" s="234"/>
      <c r="S986" s="234"/>
      <c r="T986" s="234"/>
      <c r="U986" s="234"/>
      <c r="V986" s="234"/>
      <c r="W986" s="234"/>
      <c r="X986" s="234"/>
      <c r="Y986" s="234"/>
      <c r="Z986" s="234"/>
    </row>
    <row r="987" ht="13.5" customHeight="1">
      <c r="A987" s="234"/>
      <c r="B987" s="234"/>
      <c r="C987" s="234"/>
      <c r="D987" s="234"/>
      <c r="E987" s="234"/>
      <c r="F987" s="234"/>
      <c r="G987" s="234"/>
      <c r="H987" s="234"/>
      <c r="I987" s="234"/>
      <c r="J987" s="234"/>
      <c r="K987" s="234"/>
      <c r="L987" s="234"/>
      <c r="M987" s="234"/>
      <c r="N987" s="234"/>
      <c r="O987" s="234"/>
      <c r="P987" s="234"/>
      <c r="Q987" s="234"/>
      <c r="R987" s="234"/>
      <c r="S987" s="234"/>
      <c r="T987" s="234"/>
      <c r="U987" s="234"/>
      <c r="V987" s="234"/>
      <c r="W987" s="234"/>
      <c r="X987" s="234"/>
      <c r="Y987" s="234"/>
      <c r="Z987" s="234"/>
    </row>
    <row r="988" ht="13.5" customHeight="1">
      <c r="A988" s="234"/>
      <c r="B988" s="234"/>
      <c r="C988" s="234"/>
      <c r="D988" s="234"/>
      <c r="E988" s="234"/>
      <c r="F988" s="234"/>
      <c r="G988" s="234"/>
      <c r="H988" s="234"/>
      <c r="I988" s="234"/>
      <c r="J988" s="234"/>
      <c r="K988" s="234"/>
      <c r="L988" s="234"/>
      <c r="M988" s="234"/>
      <c r="N988" s="234"/>
      <c r="O988" s="234"/>
      <c r="P988" s="234"/>
      <c r="Q988" s="234"/>
      <c r="R988" s="234"/>
      <c r="S988" s="234"/>
      <c r="T988" s="234"/>
      <c r="U988" s="234"/>
      <c r="V988" s="234"/>
      <c r="W988" s="234"/>
      <c r="X988" s="234"/>
      <c r="Y988" s="234"/>
      <c r="Z988" s="234"/>
    </row>
    <row r="989" ht="13.5" customHeight="1">
      <c r="A989" s="234"/>
      <c r="B989" s="234"/>
      <c r="C989" s="234"/>
      <c r="D989" s="234"/>
      <c r="E989" s="234"/>
      <c r="F989" s="234"/>
      <c r="G989" s="234"/>
      <c r="H989" s="234"/>
      <c r="I989" s="234"/>
      <c r="J989" s="234"/>
      <c r="K989" s="234"/>
      <c r="L989" s="234"/>
      <c r="M989" s="234"/>
      <c r="N989" s="234"/>
      <c r="O989" s="234"/>
      <c r="P989" s="234"/>
      <c r="Q989" s="234"/>
      <c r="R989" s="234"/>
      <c r="S989" s="234"/>
      <c r="T989" s="234"/>
      <c r="U989" s="234"/>
      <c r="V989" s="234"/>
      <c r="W989" s="234"/>
      <c r="X989" s="234"/>
      <c r="Y989" s="234"/>
      <c r="Z989" s="234"/>
    </row>
    <row r="990" ht="13.5" customHeight="1">
      <c r="A990" s="234"/>
      <c r="B990" s="234"/>
      <c r="C990" s="234"/>
      <c r="D990" s="234"/>
      <c r="E990" s="234"/>
      <c r="F990" s="234"/>
      <c r="G990" s="234"/>
      <c r="H990" s="234"/>
      <c r="I990" s="234"/>
      <c r="J990" s="234"/>
      <c r="K990" s="234"/>
      <c r="L990" s="234"/>
      <c r="M990" s="234"/>
      <c r="N990" s="234"/>
      <c r="O990" s="234"/>
      <c r="P990" s="234"/>
      <c r="Q990" s="234"/>
      <c r="R990" s="234"/>
      <c r="S990" s="234"/>
      <c r="T990" s="234"/>
      <c r="U990" s="234"/>
      <c r="V990" s="234"/>
      <c r="W990" s="234"/>
      <c r="X990" s="234"/>
      <c r="Y990" s="234"/>
      <c r="Z990" s="234"/>
    </row>
    <row r="991" ht="13.5" customHeight="1">
      <c r="A991" s="234"/>
      <c r="B991" s="234"/>
      <c r="C991" s="234"/>
      <c r="D991" s="234"/>
      <c r="E991" s="234"/>
      <c r="F991" s="234"/>
      <c r="G991" s="234"/>
      <c r="H991" s="234"/>
      <c r="I991" s="234"/>
      <c r="J991" s="234"/>
      <c r="K991" s="234"/>
      <c r="L991" s="234"/>
      <c r="M991" s="234"/>
      <c r="N991" s="234"/>
      <c r="O991" s="234"/>
      <c r="P991" s="234"/>
      <c r="Q991" s="234"/>
      <c r="R991" s="234"/>
      <c r="S991" s="234"/>
      <c r="T991" s="234"/>
      <c r="U991" s="234"/>
      <c r="V991" s="234"/>
      <c r="W991" s="234"/>
      <c r="X991" s="234"/>
      <c r="Y991" s="234"/>
      <c r="Z991" s="234"/>
    </row>
    <row r="992" ht="13.5" customHeight="1">
      <c r="A992" s="234"/>
      <c r="B992" s="234"/>
      <c r="C992" s="234"/>
      <c r="D992" s="234"/>
      <c r="E992" s="234"/>
      <c r="F992" s="234"/>
      <c r="G992" s="234"/>
      <c r="H992" s="234"/>
      <c r="I992" s="234"/>
      <c r="J992" s="234"/>
      <c r="K992" s="234"/>
      <c r="L992" s="234"/>
      <c r="M992" s="234"/>
      <c r="N992" s="234"/>
      <c r="O992" s="234"/>
      <c r="P992" s="234"/>
      <c r="Q992" s="234"/>
      <c r="R992" s="234"/>
      <c r="S992" s="234"/>
      <c r="T992" s="234"/>
      <c r="U992" s="234"/>
      <c r="V992" s="234"/>
      <c r="W992" s="234"/>
      <c r="X992" s="234"/>
      <c r="Y992" s="234"/>
      <c r="Z992" s="234"/>
    </row>
    <row r="993" ht="13.5" customHeight="1">
      <c r="A993" s="234"/>
      <c r="B993" s="234"/>
      <c r="C993" s="234"/>
      <c r="D993" s="234"/>
      <c r="E993" s="234"/>
      <c r="F993" s="234"/>
      <c r="G993" s="234"/>
      <c r="H993" s="234"/>
      <c r="I993" s="234"/>
      <c r="J993" s="234"/>
      <c r="K993" s="234"/>
      <c r="L993" s="234"/>
      <c r="M993" s="234"/>
      <c r="N993" s="234"/>
      <c r="O993" s="234"/>
      <c r="P993" s="234"/>
      <c r="Q993" s="234"/>
      <c r="R993" s="234"/>
      <c r="S993" s="234"/>
      <c r="T993" s="234"/>
      <c r="U993" s="234"/>
      <c r="V993" s="234"/>
      <c r="W993" s="234"/>
      <c r="X993" s="234"/>
      <c r="Y993" s="234"/>
      <c r="Z993" s="234"/>
    </row>
    <row r="994" ht="13.5" customHeight="1">
      <c r="A994" s="234"/>
      <c r="B994" s="234"/>
      <c r="C994" s="234"/>
      <c r="D994" s="234"/>
      <c r="E994" s="234"/>
      <c r="F994" s="234"/>
      <c r="G994" s="234"/>
      <c r="H994" s="234"/>
      <c r="I994" s="234"/>
      <c r="J994" s="234"/>
      <c r="K994" s="234"/>
      <c r="L994" s="234"/>
      <c r="M994" s="234"/>
      <c r="N994" s="234"/>
      <c r="O994" s="234"/>
      <c r="P994" s="234"/>
      <c r="Q994" s="234"/>
      <c r="R994" s="234"/>
      <c r="S994" s="234"/>
      <c r="T994" s="234"/>
      <c r="U994" s="234"/>
      <c r="V994" s="234"/>
      <c r="W994" s="234"/>
      <c r="X994" s="234"/>
      <c r="Y994" s="234"/>
      <c r="Z994" s="234"/>
    </row>
    <row r="995" ht="13.5" customHeight="1">
      <c r="A995" s="234"/>
      <c r="B995" s="234"/>
      <c r="C995" s="234"/>
      <c r="D995" s="234"/>
      <c r="E995" s="234"/>
      <c r="F995" s="234"/>
      <c r="G995" s="234"/>
      <c r="H995" s="234"/>
      <c r="I995" s="234"/>
      <c r="J995" s="234"/>
      <c r="K995" s="234"/>
      <c r="L995" s="234"/>
      <c r="M995" s="234"/>
      <c r="N995" s="234"/>
      <c r="O995" s="234"/>
      <c r="P995" s="234"/>
      <c r="Q995" s="234"/>
      <c r="R995" s="234"/>
      <c r="S995" s="234"/>
      <c r="T995" s="234"/>
      <c r="U995" s="234"/>
      <c r="V995" s="234"/>
      <c r="W995" s="234"/>
      <c r="X995" s="234"/>
      <c r="Y995" s="234"/>
      <c r="Z995" s="234"/>
    </row>
    <row r="996" ht="13.5" customHeight="1">
      <c r="A996" s="234"/>
      <c r="B996" s="234"/>
      <c r="C996" s="234"/>
      <c r="D996" s="234"/>
      <c r="E996" s="234"/>
      <c r="F996" s="234"/>
      <c r="G996" s="234"/>
      <c r="H996" s="234"/>
      <c r="I996" s="234"/>
      <c r="J996" s="234"/>
      <c r="K996" s="234"/>
      <c r="L996" s="234"/>
      <c r="M996" s="234"/>
      <c r="N996" s="234"/>
      <c r="O996" s="234"/>
      <c r="P996" s="234"/>
      <c r="Q996" s="234"/>
      <c r="R996" s="234"/>
      <c r="S996" s="234"/>
      <c r="T996" s="234"/>
      <c r="U996" s="234"/>
      <c r="V996" s="234"/>
      <c r="W996" s="234"/>
      <c r="X996" s="234"/>
      <c r="Y996" s="234"/>
      <c r="Z996" s="234"/>
    </row>
    <row r="997" ht="13.5" customHeight="1">
      <c r="A997" s="234"/>
      <c r="B997" s="234"/>
      <c r="C997" s="234"/>
      <c r="D997" s="234"/>
      <c r="E997" s="234"/>
      <c r="F997" s="234"/>
      <c r="G997" s="234"/>
      <c r="H997" s="234"/>
      <c r="I997" s="234"/>
      <c r="J997" s="234"/>
      <c r="K997" s="234"/>
      <c r="L997" s="234"/>
      <c r="M997" s="234"/>
      <c r="N997" s="234"/>
      <c r="O997" s="234"/>
      <c r="P997" s="234"/>
      <c r="Q997" s="234"/>
      <c r="R997" s="234"/>
      <c r="S997" s="234"/>
      <c r="T997" s="234"/>
      <c r="U997" s="234"/>
      <c r="V997" s="234"/>
      <c r="W997" s="234"/>
      <c r="X997" s="234"/>
      <c r="Y997" s="234"/>
      <c r="Z997" s="234"/>
    </row>
    <row r="998" ht="13.5" customHeight="1">
      <c r="A998" s="234"/>
      <c r="B998" s="234"/>
      <c r="C998" s="234"/>
      <c r="D998" s="234"/>
      <c r="E998" s="234"/>
      <c r="F998" s="234"/>
      <c r="G998" s="234"/>
      <c r="H998" s="234"/>
      <c r="I998" s="234"/>
      <c r="J998" s="234"/>
      <c r="K998" s="234"/>
      <c r="L998" s="234"/>
      <c r="M998" s="234"/>
      <c r="N998" s="234"/>
      <c r="O998" s="234"/>
      <c r="P998" s="234"/>
      <c r="Q998" s="234"/>
      <c r="R998" s="234"/>
      <c r="S998" s="234"/>
      <c r="T998" s="234"/>
      <c r="U998" s="234"/>
      <c r="V998" s="234"/>
      <c r="W998" s="234"/>
      <c r="X998" s="234"/>
      <c r="Y998" s="234"/>
      <c r="Z998" s="234"/>
    </row>
    <row r="999" ht="13.5" customHeight="1">
      <c r="A999" s="234"/>
      <c r="B999" s="234"/>
      <c r="C999" s="234"/>
      <c r="D999" s="234"/>
      <c r="E999" s="234"/>
      <c r="F999" s="234"/>
      <c r="G999" s="234"/>
      <c r="H999" s="234"/>
      <c r="I999" s="234"/>
      <c r="J999" s="234"/>
      <c r="K999" s="234"/>
      <c r="L999" s="234"/>
      <c r="M999" s="234"/>
      <c r="N999" s="234"/>
      <c r="O999" s="234"/>
      <c r="P999" s="234"/>
      <c r="Q999" s="234"/>
      <c r="R999" s="234"/>
      <c r="S999" s="234"/>
      <c r="T999" s="234"/>
      <c r="U999" s="234"/>
      <c r="V999" s="234"/>
      <c r="W999" s="234"/>
      <c r="X999" s="234"/>
      <c r="Y999" s="234"/>
      <c r="Z999" s="234"/>
    </row>
    <row r="1000" ht="13.5" customHeight="1">
      <c r="A1000" s="234"/>
      <c r="B1000" s="234"/>
      <c r="C1000" s="234"/>
      <c r="D1000" s="234"/>
      <c r="E1000" s="234"/>
      <c r="F1000" s="234"/>
      <c r="G1000" s="234"/>
      <c r="H1000" s="234"/>
      <c r="I1000" s="234"/>
      <c r="J1000" s="234"/>
      <c r="K1000" s="234"/>
      <c r="L1000" s="234"/>
      <c r="M1000" s="234"/>
      <c r="N1000" s="234"/>
      <c r="O1000" s="234"/>
      <c r="P1000" s="234"/>
      <c r="Q1000" s="234"/>
      <c r="R1000" s="234"/>
      <c r="S1000" s="234"/>
      <c r="T1000" s="234"/>
      <c r="U1000" s="234"/>
      <c r="V1000" s="234"/>
      <c r="W1000" s="234"/>
      <c r="X1000" s="234"/>
      <c r="Y1000" s="234"/>
      <c r="Z1000" s="234"/>
    </row>
  </sheetData>
  <mergeCells count="16">
    <mergeCell ref="A1:K1"/>
    <mergeCell ref="A2:B2"/>
    <mergeCell ref="A11:A19"/>
    <mergeCell ref="A23:D23"/>
    <mergeCell ref="A24:D24"/>
    <mergeCell ref="E24:K24"/>
    <mergeCell ref="A26:C26"/>
    <mergeCell ref="B34:C34"/>
    <mergeCell ref="B35:C35"/>
    <mergeCell ref="B27:C27"/>
    <mergeCell ref="B28:C28"/>
    <mergeCell ref="B29:C29"/>
    <mergeCell ref="B30:C30"/>
    <mergeCell ref="B31:C31"/>
    <mergeCell ref="B32:C32"/>
    <mergeCell ref="B33:C33"/>
  </mergeCells>
  <printOptions/>
  <pageMargins bottom="0.0" footer="0.0" header="0.0" left="0.196527777777778" right="0.196527777777778" top="0.0"/>
  <pageSetup scale="66" orientation="landscape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28.86"/>
    <col customWidth="1" min="2" max="2" width="17.0"/>
    <col customWidth="1" min="3" max="3" width="21.29"/>
    <col customWidth="1" min="4" max="4" width="19.86"/>
    <col customWidth="1" min="5" max="5" width="25.43"/>
    <col customWidth="1" min="6" max="6" width="23.57"/>
    <col customWidth="1" min="7" max="7" width="24.71"/>
    <col customWidth="1" min="8" max="8" width="21.29"/>
    <col customWidth="1" min="9" max="9" width="28.86"/>
    <col customWidth="1" min="10" max="12" width="12.14"/>
    <col customWidth="1" min="13" max="13" width="18.71"/>
    <col customWidth="1" min="14" max="26" width="9.86"/>
  </cols>
  <sheetData>
    <row r="1" ht="13.5" customHeight="1">
      <c r="A1" s="233" t="s">
        <v>374</v>
      </c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</row>
    <row r="2" ht="13.5" customHeight="1">
      <c r="A2" s="235" t="s">
        <v>337</v>
      </c>
      <c r="B2" s="231"/>
      <c r="C2" s="236" t="s">
        <v>338</v>
      </c>
      <c r="D2" s="237" t="s">
        <v>339</v>
      </c>
      <c r="E2" s="236" t="s">
        <v>340</v>
      </c>
      <c r="F2" s="236" t="s">
        <v>341</v>
      </c>
      <c r="G2" s="236" t="s">
        <v>342</v>
      </c>
      <c r="H2" s="236" t="s">
        <v>343</v>
      </c>
      <c r="I2" s="236" t="s">
        <v>372</v>
      </c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</row>
    <row r="3" ht="13.5" customHeight="1">
      <c r="A3" s="239" t="s">
        <v>329</v>
      </c>
      <c r="B3" s="236"/>
      <c r="C3" s="236">
        <v>392.0</v>
      </c>
      <c r="D3" s="240">
        <v>46.31</v>
      </c>
      <c r="E3" s="240">
        <f t="shared" ref="E3:E15" si="1">C3*D3</f>
        <v>18153.52</v>
      </c>
      <c r="F3" s="240">
        <f t="shared" ref="F3:F15" si="2">C3*D3</f>
        <v>18153.52</v>
      </c>
      <c r="G3" s="240">
        <v>18153.52</v>
      </c>
      <c r="H3" s="240">
        <v>18153.52</v>
      </c>
      <c r="I3" s="257">
        <f t="shared" ref="I3:I22" si="3">SUM(E3:H3)</f>
        <v>72614.08</v>
      </c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</row>
    <row r="4" ht="13.5" customHeight="1">
      <c r="A4" s="239" t="s">
        <v>272</v>
      </c>
      <c r="B4" s="236"/>
      <c r="C4" s="236">
        <v>215.0</v>
      </c>
      <c r="D4" s="240">
        <v>24.01</v>
      </c>
      <c r="E4" s="240">
        <f t="shared" si="1"/>
        <v>5162.15</v>
      </c>
      <c r="F4" s="240">
        <f t="shared" si="2"/>
        <v>5162.15</v>
      </c>
      <c r="G4" s="240">
        <v>5162.15</v>
      </c>
      <c r="H4" s="240">
        <v>0.0</v>
      </c>
      <c r="I4" s="257">
        <f t="shared" si="3"/>
        <v>15486.45</v>
      </c>
      <c r="J4" s="234"/>
      <c r="K4" s="234"/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</row>
    <row r="5" ht="13.5" customHeight="1">
      <c r="A5" s="239" t="s">
        <v>347</v>
      </c>
      <c r="B5" s="236"/>
      <c r="C5" s="236">
        <v>6.0</v>
      </c>
      <c r="D5" s="240">
        <v>102.92</v>
      </c>
      <c r="E5" s="240">
        <f t="shared" si="1"/>
        <v>617.52</v>
      </c>
      <c r="F5" s="240">
        <f t="shared" si="2"/>
        <v>617.52</v>
      </c>
      <c r="G5" s="240">
        <f>D5*C5</f>
        <v>617.52</v>
      </c>
      <c r="H5" s="240">
        <v>617.52</v>
      </c>
      <c r="I5" s="257">
        <f t="shared" si="3"/>
        <v>2470.08</v>
      </c>
      <c r="J5" s="234"/>
      <c r="K5" s="234"/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</row>
    <row r="6" ht="13.5" customHeight="1">
      <c r="A6" s="239" t="s">
        <v>328</v>
      </c>
      <c r="B6" s="236"/>
      <c r="C6" s="236">
        <v>116.0</v>
      </c>
      <c r="D6" s="240">
        <v>46.31</v>
      </c>
      <c r="E6" s="240">
        <f t="shared" si="1"/>
        <v>5371.96</v>
      </c>
      <c r="F6" s="240">
        <f t="shared" si="2"/>
        <v>5371.96</v>
      </c>
      <c r="G6" s="240">
        <v>5371.96</v>
      </c>
      <c r="H6" s="240">
        <v>5371.96</v>
      </c>
      <c r="I6" s="257">
        <f t="shared" si="3"/>
        <v>21487.84</v>
      </c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</row>
    <row r="7" ht="13.5" customHeight="1">
      <c r="A7" s="239" t="s">
        <v>326</v>
      </c>
      <c r="B7" s="236"/>
      <c r="C7" s="236">
        <v>36.0</v>
      </c>
      <c r="D7" s="240">
        <v>81.48</v>
      </c>
      <c r="E7" s="240">
        <f t="shared" si="1"/>
        <v>2933.28</v>
      </c>
      <c r="F7" s="240">
        <f t="shared" si="2"/>
        <v>2933.28</v>
      </c>
      <c r="G7" s="240">
        <v>2933.28</v>
      </c>
      <c r="H7" s="240">
        <v>2933.28</v>
      </c>
      <c r="I7" s="257">
        <f t="shared" si="3"/>
        <v>11733.12</v>
      </c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234"/>
      <c r="Y7" s="234"/>
      <c r="Z7" s="234"/>
    </row>
    <row r="8" ht="13.5" customHeight="1">
      <c r="A8" s="239" t="s">
        <v>325</v>
      </c>
      <c r="B8" s="236"/>
      <c r="C8" s="236">
        <v>309.0</v>
      </c>
      <c r="D8" s="240">
        <v>81.48</v>
      </c>
      <c r="E8" s="240">
        <f t="shared" si="1"/>
        <v>25177.32</v>
      </c>
      <c r="F8" s="240">
        <f t="shared" si="2"/>
        <v>25177.32</v>
      </c>
      <c r="G8" s="240">
        <f>D8*C8</f>
        <v>25177.32</v>
      </c>
      <c r="H8" s="240">
        <v>25177.32</v>
      </c>
      <c r="I8" s="257">
        <f t="shared" si="3"/>
        <v>100709.28</v>
      </c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</row>
    <row r="9" ht="13.5" customHeight="1">
      <c r="A9" s="239" t="s">
        <v>324</v>
      </c>
      <c r="B9" s="236"/>
      <c r="C9" s="236">
        <v>302.0</v>
      </c>
      <c r="D9" s="240">
        <v>81.48</v>
      </c>
      <c r="E9" s="240">
        <f t="shared" si="1"/>
        <v>24606.96</v>
      </c>
      <c r="F9" s="240">
        <f t="shared" si="2"/>
        <v>24606.96</v>
      </c>
      <c r="G9" s="240">
        <v>24606.96</v>
      </c>
      <c r="H9" s="240">
        <v>24606.96</v>
      </c>
      <c r="I9" s="257">
        <f t="shared" si="3"/>
        <v>98427.84</v>
      </c>
      <c r="J9" s="234"/>
      <c r="K9" s="234"/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</row>
    <row r="10" ht="13.5" customHeight="1">
      <c r="A10" s="239" t="s">
        <v>360</v>
      </c>
      <c r="B10" s="236"/>
      <c r="C10" s="236">
        <v>1.0</v>
      </c>
      <c r="D10" s="240">
        <v>81.48</v>
      </c>
      <c r="E10" s="258">
        <f t="shared" si="1"/>
        <v>81.48</v>
      </c>
      <c r="F10" s="258">
        <f t="shared" si="2"/>
        <v>81.48</v>
      </c>
      <c r="G10" s="258">
        <f>C10*D10</f>
        <v>81.48</v>
      </c>
      <c r="H10" s="258">
        <v>81.48</v>
      </c>
      <c r="I10" s="257">
        <f t="shared" si="3"/>
        <v>325.92</v>
      </c>
      <c r="J10" s="234"/>
      <c r="K10" s="234"/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  <c r="Z10" s="234"/>
    </row>
    <row r="11" ht="13.5" customHeight="1">
      <c r="A11" s="244" t="s">
        <v>375</v>
      </c>
      <c r="B11" s="236" t="s">
        <v>349</v>
      </c>
      <c r="C11" s="236">
        <v>56.0</v>
      </c>
      <c r="D11" s="240">
        <v>46.31</v>
      </c>
      <c r="E11" s="240">
        <f t="shared" si="1"/>
        <v>2593.36</v>
      </c>
      <c r="F11" s="240">
        <f t="shared" si="2"/>
        <v>2593.36</v>
      </c>
      <c r="G11" s="240">
        <v>2593.36</v>
      </c>
      <c r="H11" s="240">
        <v>2593.36</v>
      </c>
      <c r="I11" s="257">
        <f t="shared" si="3"/>
        <v>10373.44</v>
      </c>
      <c r="J11" s="234"/>
      <c r="K11" s="234"/>
      <c r="L11" s="234"/>
      <c r="M11" s="259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</row>
    <row r="12" ht="13.5" customHeight="1">
      <c r="A12" s="227"/>
      <c r="B12" s="236" t="s">
        <v>350</v>
      </c>
      <c r="C12" s="236">
        <v>80.0</v>
      </c>
      <c r="D12" s="240">
        <v>46.31</v>
      </c>
      <c r="E12" s="240">
        <f t="shared" si="1"/>
        <v>3704.8</v>
      </c>
      <c r="F12" s="240">
        <f t="shared" si="2"/>
        <v>3704.8</v>
      </c>
      <c r="G12" s="240">
        <v>3704.8</v>
      </c>
      <c r="H12" s="240">
        <v>3704.8</v>
      </c>
      <c r="I12" s="257">
        <f t="shared" si="3"/>
        <v>14819.2</v>
      </c>
      <c r="J12" s="234"/>
      <c r="K12" s="234"/>
      <c r="L12" s="234"/>
      <c r="M12" s="234"/>
      <c r="N12" s="234"/>
      <c r="O12" s="234"/>
      <c r="P12" s="234"/>
      <c r="Q12" s="234"/>
      <c r="R12" s="234"/>
      <c r="S12" s="234"/>
      <c r="T12" s="234"/>
      <c r="U12" s="234"/>
      <c r="V12" s="234"/>
      <c r="W12" s="234"/>
      <c r="X12" s="234"/>
      <c r="Y12" s="234"/>
      <c r="Z12" s="234"/>
    </row>
    <row r="13" ht="13.5" customHeight="1">
      <c r="A13" s="227"/>
      <c r="B13" s="236" t="s">
        <v>351</v>
      </c>
      <c r="C13" s="236">
        <v>102.0</v>
      </c>
      <c r="D13" s="240">
        <v>46.31</v>
      </c>
      <c r="E13" s="240">
        <f t="shared" si="1"/>
        <v>4723.62</v>
      </c>
      <c r="F13" s="240">
        <f t="shared" si="2"/>
        <v>4723.62</v>
      </c>
      <c r="G13" s="240">
        <v>4723.62</v>
      </c>
      <c r="H13" s="240">
        <v>4723.62</v>
      </c>
      <c r="I13" s="257">
        <f t="shared" si="3"/>
        <v>18894.48</v>
      </c>
      <c r="J13" s="234"/>
      <c r="K13" s="234"/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  <c r="Y13" s="234"/>
      <c r="Z13" s="234"/>
    </row>
    <row r="14" ht="13.5" customHeight="1">
      <c r="A14" s="227"/>
      <c r="B14" s="236" t="s">
        <v>352</v>
      </c>
      <c r="C14" s="236">
        <v>72.0</v>
      </c>
      <c r="D14" s="240">
        <v>46.31</v>
      </c>
      <c r="E14" s="240">
        <f t="shared" si="1"/>
        <v>3334.32</v>
      </c>
      <c r="F14" s="240">
        <f t="shared" si="2"/>
        <v>3334.32</v>
      </c>
      <c r="G14" s="240">
        <v>3334.32</v>
      </c>
      <c r="H14" s="240">
        <v>3334.32</v>
      </c>
      <c r="I14" s="257">
        <f t="shared" si="3"/>
        <v>13337.28</v>
      </c>
      <c r="J14" s="234"/>
      <c r="K14" s="234"/>
      <c r="L14" s="234"/>
      <c r="M14" s="234"/>
      <c r="N14" s="234"/>
      <c r="O14" s="234"/>
      <c r="P14" s="234"/>
      <c r="Q14" s="234"/>
      <c r="R14" s="234"/>
      <c r="S14" s="234"/>
      <c r="T14" s="234"/>
      <c r="U14" s="234"/>
      <c r="V14" s="234"/>
      <c r="W14" s="234"/>
      <c r="X14" s="234"/>
      <c r="Y14" s="234"/>
      <c r="Z14" s="234"/>
    </row>
    <row r="15" ht="13.5" customHeight="1">
      <c r="A15" s="227"/>
      <c r="B15" s="236" t="s">
        <v>353</v>
      </c>
      <c r="C15" s="236">
        <v>60.0</v>
      </c>
      <c r="D15" s="240">
        <v>46.31</v>
      </c>
      <c r="E15" s="240">
        <f t="shared" si="1"/>
        <v>2778.6</v>
      </c>
      <c r="F15" s="240">
        <f t="shared" si="2"/>
        <v>2778.6</v>
      </c>
      <c r="G15" s="240">
        <v>2778.6</v>
      </c>
      <c r="H15" s="240">
        <v>2778.6</v>
      </c>
      <c r="I15" s="257">
        <f t="shared" si="3"/>
        <v>11114.4</v>
      </c>
      <c r="J15" s="234"/>
      <c r="K15" s="234"/>
      <c r="L15" s="234"/>
      <c r="M15" s="234"/>
      <c r="N15" s="234"/>
      <c r="O15" s="234"/>
      <c r="P15" s="234"/>
      <c r="Q15" s="234"/>
      <c r="R15" s="234"/>
      <c r="S15" s="234"/>
      <c r="T15" s="234"/>
      <c r="U15" s="234"/>
      <c r="V15" s="234"/>
      <c r="W15" s="234"/>
      <c r="X15" s="234"/>
      <c r="Y15" s="234"/>
      <c r="Z15" s="234"/>
    </row>
    <row r="16" ht="13.5" customHeight="1">
      <c r="A16" s="227"/>
      <c r="B16" s="236" t="s">
        <v>361</v>
      </c>
      <c r="C16" s="236">
        <v>90.0</v>
      </c>
      <c r="D16" s="240">
        <v>46.31</v>
      </c>
      <c r="E16" s="260">
        <v>92.63</v>
      </c>
      <c r="F16" s="260">
        <v>92.63</v>
      </c>
      <c r="G16" s="260">
        <v>92.63</v>
      </c>
      <c r="H16" s="260">
        <v>92.63</v>
      </c>
      <c r="I16" s="257">
        <f t="shared" si="3"/>
        <v>370.52</v>
      </c>
      <c r="J16" s="234"/>
      <c r="K16" s="234"/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</row>
    <row r="17" ht="13.5" customHeight="1">
      <c r="A17" s="227"/>
      <c r="B17" s="236" t="s">
        <v>354</v>
      </c>
      <c r="C17" s="236">
        <v>192.0</v>
      </c>
      <c r="D17" s="240">
        <v>46.31</v>
      </c>
      <c r="E17" s="240">
        <f>C17*D17</f>
        <v>8891.52</v>
      </c>
      <c r="F17" s="240">
        <v>8891.52</v>
      </c>
      <c r="G17" s="240">
        <v>8891.52</v>
      </c>
      <c r="H17" s="240">
        <v>8891.52</v>
      </c>
      <c r="I17" s="257">
        <f t="shared" si="3"/>
        <v>35566.08</v>
      </c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</row>
    <row r="18" ht="13.5" customHeight="1">
      <c r="A18" s="227"/>
      <c r="B18" s="236" t="s">
        <v>362</v>
      </c>
      <c r="C18" s="236">
        <v>104.0</v>
      </c>
      <c r="D18" s="240">
        <v>46.31</v>
      </c>
      <c r="E18" s="260">
        <v>0.0</v>
      </c>
      <c r="F18" s="260">
        <v>0.0</v>
      </c>
      <c r="G18" s="260">
        <v>0.0</v>
      </c>
      <c r="H18" s="260">
        <v>0.0</v>
      </c>
      <c r="I18" s="257">
        <f t="shared" si="3"/>
        <v>0</v>
      </c>
      <c r="J18" s="234"/>
      <c r="K18" s="234"/>
      <c r="L18" s="234"/>
      <c r="M18" s="234"/>
      <c r="N18" s="234"/>
      <c r="O18" s="234"/>
      <c r="P18" s="234"/>
      <c r="Q18" s="234"/>
      <c r="R18" s="234"/>
      <c r="S18" s="234"/>
      <c r="T18" s="234"/>
      <c r="U18" s="234"/>
      <c r="V18" s="234"/>
      <c r="W18" s="234"/>
      <c r="X18" s="234"/>
      <c r="Y18" s="234"/>
      <c r="Z18" s="234"/>
    </row>
    <row r="19" ht="13.5" customHeight="1">
      <c r="A19" s="228"/>
      <c r="B19" s="236" t="s">
        <v>355</v>
      </c>
      <c r="C19" s="236">
        <v>28.0</v>
      </c>
      <c r="D19" s="240">
        <v>46.31</v>
      </c>
      <c r="E19" s="240">
        <f t="shared" ref="E19:E20" si="4">C19*D19</f>
        <v>1296.68</v>
      </c>
      <c r="F19" s="240">
        <f>D19*C19</f>
        <v>1296.68</v>
      </c>
      <c r="G19" s="240">
        <v>1296.68</v>
      </c>
      <c r="H19" s="240">
        <v>1296.68</v>
      </c>
      <c r="I19" s="257">
        <f t="shared" si="3"/>
        <v>5186.72</v>
      </c>
      <c r="J19" s="234"/>
      <c r="K19" s="234"/>
      <c r="L19" s="234"/>
      <c r="M19" s="234"/>
      <c r="N19" s="234"/>
      <c r="O19" s="234"/>
      <c r="P19" s="234"/>
      <c r="Q19" s="234"/>
      <c r="R19" s="234"/>
      <c r="S19" s="234"/>
      <c r="T19" s="234"/>
      <c r="U19" s="234"/>
      <c r="V19" s="234"/>
      <c r="W19" s="234"/>
      <c r="X19" s="234"/>
      <c r="Y19" s="234"/>
      <c r="Z19" s="234"/>
    </row>
    <row r="20" ht="13.5" customHeight="1">
      <c r="A20" s="239" t="s">
        <v>356</v>
      </c>
      <c r="B20" s="236"/>
      <c r="C20" s="236">
        <v>15.0</v>
      </c>
      <c r="D20" s="240">
        <v>81.48</v>
      </c>
      <c r="E20" s="240">
        <f t="shared" si="4"/>
        <v>1222.2</v>
      </c>
      <c r="F20" s="240">
        <v>1222.2</v>
      </c>
      <c r="G20" s="240">
        <f>D20*C20</f>
        <v>1222.2</v>
      </c>
      <c r="H20" s="240">
        <f>C20*D20</f>
        <v>1222.2</v>
      </c>
      <c r="I20" s="257">
        <f t="shared" si="3"/>
        <v>4888.8</v>
      </c>
      <c r="J20" s="234"/>
      <c r="K20" s="234"/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</row>
    <row r="21" ht="13.5" customHeight="1">
      <c r="A21" s="239" t="s">
        <v>357</v>
      </c>
      <c r="B21" s="236"/>
      <c r="C21" s="236">
        <v>70.0</v>
      </c>
      <c r="D21" s="240">
        <v>0.0</v>
      </c>
      <c r="E21" s="240">
        <v>5105.71</v>
      </c>
      <c r="F21" s="240">
        <v>5105.71</v>
      </c>
      <c r="G21" s="240">
        <v>5105.71</v>
      </c>
      <c r="H21" s="240">
        <v>5105.71</v>
      </c>
      <c r="I21" s="257">
        <f t="shared" si="3"/>
        <v>20422.84</v>
      </c>
      <c r="J21" s="234"/>
      <c r="K21" s="234"/>
      <c r="L21" s="234"/>
      <c r="M21" s="234"/>
      <c r="N21" s="234"/>
      <c r="O21" s="234"/>
      <c r="P21" s="234"/>
      <c r="Q21" s="234"/>
      <c r="R21" s="234"/>
      <c r="S21" s="234"/>
      <c r="T21" s="234"/>
      <c r="U21" s="234"/>
      <c r="V21" s="234"/>
      <c r="W21" s="234"/>
      <c r="X21" s="234"/>
      <c r="Y21" s="234"/>
      <c r="Z21" s="234"/>
    </row>
    <row r="22" ht="13.5" customHeight="1">
      <c r="A22" s="239" t="s">
        <v>363</v>
      </c>
      <c r="B22" s="236"/>
      <c r="C22" s="236">
        <v>0.0</v>
      </c>
      <c r="D22" s="240">
        <v>0.0</v>
      </c>
      <c r="E22" s="240">
        <f>C22*D22</f>
        <v>0</v>
      </c>
      <c r="F22" s="240">
        <v>0.0</v>
      </c>
      <c r="G22" s="240">
        <v>0.0</v>
      </c>
      <c r="H22" s="240">
        <v>0.0</v>
      </c>
      <c r="I22" s="257">
        <f t="shared" si="3"/>
        <v>0</v>
      </c>
      <c r="J22" s="234"/>
      <c r="K22" s="234"/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</row>
    <row r="23" ht="13.5" customHeight="1">
      <c r="A23" s="246" t="s">
        <v>135</v>
      </c>
      <c r="E23" s="261">
        <f t="shared" ref="E23:H23" si="5">SUM(E3:E22)</f>
        <v>115847.63</v>
      </c>
      <c r="F23" s="261">
        <f t="shared" si="5"/>
        <v>115847.63</v>
      </c>
      <c r="G23" s="261">
        <f t="shared" si="5"/>
        <v>115847.63</v>
      </c>
      <c r="H23" s="261">
        <f t="shared" si="5"/>
        <v>110685.48</v>
      </c>
      <c r="I23" s="257">
        <f>SUM(I3:I21)</f>
        <v>458228.37</v>
      </c>
      <c r="J23" s="234"/>
      <c r="K23" s="234"/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</row>
    <row r="24" ht="13.5" customHeight="1">
      <c r="A24" s="248" t="s">
        <v>376</v>
      </c>
      <c r="B24" s="249"/>
      <c r="C24" s="249"/>
      <c r="D24" s="231"/>
      <c r="E24" s="250">
        <f>I23</f>
        <v>458228.37</v>
      </c>
      <c r="F24" s="249"/>
      <c r="G24" s="249"/>
      <c r="H24" s="249"/>
      <c r="I24" s="231"/>
      <c r="J24" s="234"/>
      <c r="K24" s="234"/>
      <c r="L24" s="234"/>
      <c r="M24" s="234"/>
      <c r="N24" s="234"/>
      <c r="O24" s="234"/>
      <c r="P24" s="234"/>
      <c r="Q24" s="234"/>
      <c r="R24" s="234"/>
      <c r="S24" s="234"/>
      <c r="T24" s="234"/>
      <c r="U24" s="234"/>
      <c r="V24" s="234"/>
      <c r="W24" s="234"/>
      <c r="X24" s="234"/>
      <c r="Y24" s="234"/>
      <c r="Z24" s="234"/>
    </row>
    <row r="25" ht="13.5" customHeight="1">
      <c r="A25" s="234"/>
      <c r="B25" s="234"/>
      <c r="C25" s="234"/>
      <c r="D25" s="234"/>
      <c r="E25" s="234"/>
      <c r="F25" s="234"/>
      <c r="G25" s="234"/>
      <c r="H25" s="234"/>
      <c r="I25" s="234"/>
      <c r="J25" s="234"/>
      <c r="K25" s="234"/>
      <c r="L25" s="234"/>
      <c r="M25" s="234"/>
      <c r="N25" s="234"/>
      <c r="O25" s="234"/>
      <c r="P25" s="234"/>
      <c r="Q25" s="234"/>
      <c r="R25" s="234"/>
      <c r="S25" s="234"/>
      <c r="T25" s="234"/>
      <c r="U25" s="234"/>
      <c r="V25" s="234"/>
      <c r="W25" s="234"/>
      <c r="X25" s="234"/>
      <c r="Y25" s="234"/>
      <c r="Z25" s="234"/>
    </row>
    <row r="26" ht="13.5" customHeight="1">
      <c r="A26" s="251" t="s">
        <v>365</v>
      </c>
      <c r="B26" s="249"/>
      <c r="C26" s="231"/>
      <c r="D26" s="262"/>
      <c r="E26" s="263" t="s">
        <v>377</v>
      </c>
      <c r="F26" s="249"/>
      <c r="G26" s="231"/>
      <c r="H26" s="234"/>
      <c r="I26" s="234"/>
      <c r="J26" s="234"/>
      <c r="K26" s="234"/>
      <c r="L26" s="234"/>
      <c r="M26" s="234"/>
      <c r="N26" s="234"/>
      <c r="O26" s="234"/>
      <c r="P26" s="234"/>
      <c r="Q26" s="234"/>
      <c r="R26" s="234"/>
      <c r="S26" s="234"/>
      <c r="T26" s="234"/>
      <c r="U26" s="234"/>
      <c r="V26" s="234"/>
      <c r="W26" s="234"/>
      <c r="X26" s="234"/>
      <c r="Y26" s="234"/>
      <c r="Z26" s="234"/>
    </row>
    <row r="27" ht="15.75" customHeight="1">
      <c r="A27" s="252" t="s">
        <v>366</v>
      </c>
      <c r="B27" s="253">
        <v>109799.4</v>
      </c>
      <c r="C27" s="231"/>
      <c r="D27" s="234"/>
      <c r="E27" s="264" t="s">
        <v>378</v>
      </c>
      <c r="F27" s="265"/>
      <c r="G27" s="266"/>
      <c r="H27" s="234"/>
      <c r="I27" s="234"/>
      <c r="J27" s="234"/>
      <c r="K27" s="234"/>
      <c r="L27" s="234"/>
      <c r="M27" s="234"/>
      <c r="N27" s="234"/>
      <c r="O27" s="234"/>
      <c r="P27" s="234"/>
      <c r="Q27" s="234"/>
      <c r="R27" s="234"/>
      <c r="S27" s="234"/>
      <c r="T27" s="234"/>
      <c r="U27" s="234"/>
      <c r="V27" s="234"/>
      <c r="W27" s="234"/>
      <c r="X27" s="234"/>
      <c r="Y27" s="234"/>
      <c r="Z27" s="234"/>
    </row>
    <row r="28" ht="13.5" customHeight="1">
      <c r="A28" s="252" t="s">
        <v>367</v>
      </c>
      <c r="B28" s="253">
        <v>115772.02</v>
      </c>
      <c r="C28" s="231"/>
      <c r="D28" s="234"/>
      <c r="E28" s="267"/>
      <c r="F28" s="268"/>
      <c r="G28" s="269"/>
      <c r="H28" s="234"/>
      <c r="I28" s="234"/>
      <c r="J28" s="234"/>
      <c r="K28" s="234"/>
      <c r="L28" s="234"/>
      <c r="M28" s="234"/>
      <c r="N28" s="234"/>
      <c r="O28" s="234"/>
      <c r="P28" s="234"/>
      <c r="Q28" s="234"/>
      <c r="R28" s="234"/>
      <c r="S28" s="234"/>
      <c r="T28" s="234"/>
      <c r="U28" s="234"/>
      <c r="V28" s="234"/>
      <c r="W28" s="234"/>
      <c r="X28" s="234"/>
      <c r="Y28" s="234"/>
      <c r="Z28" s="234"/>
    </row>
    <row r="29" ht="13.5" customHeight="1">
      <c r="A29" s="252" t="s">
        <v>368</v>
      </c>
      <c r="B29" s="253">
        <v>123030.68</v>
      </c>
      <c r="C29" s="231"/>
      <c r="D29" s="234"/>
      <c r="E29" s="270" t="s">
        <v>379</v>
      </c>
      <c r="F29" s="249"/>
      <c r="G29" s="231"/>
      <c r="H29" s="234"/>
      <c r="I29" s="234"/>
      <c r="J29" s="234"/>
      <c r="K29" s="234"/>
      <c r="L29" s="234"/>
      <c r="M29" s="234"/>
      <c r="N29" s="234"/>
      <c r="O29" s="234"/>
      <c r="P29" s="234"/>
      <c r="Q29" s="234"/>
      <c r="R29" s="234"/>
      <c r="S29" s="234"/>
      <c r="T29" s="234"/>
      <c r="U29" s="234"/>
      <c r="V29" s="234"/>
      <c r="W29" s="234"/>
      <c r="X29" s="234"/>
      <c r="Y29" s="234"/>
      <c r="Z29" s="234"/>
    </row>
    <row r="30" ht="13.5" customHeight="1">
      <c r="A30" s="252" t="s">
        <v>369</v>
      </c>
      <c r="B30" s="253">
        <v>0.0</v>
      </c>
      <c r="C30" s="231"/>
      <c r="D30" s="234"/>
      <c r="E30" s="271" t="s">
        <v>380</v>
      </c>
      <c r="F30" s="272">
        <f>C16*D16*4</f>
        <v>16671.6</v>
      </c>
      <c r="G30" s="231"/>
      <c r="H30" s="234"/>
      <c r="I30" s="234"/>
      <c r="J30" s="234"/>
      <c r="K30" s="234"/>
      <c r="L30" s="234"/>
      <c r="M30" s="234"/>
      <c r="N30" s="234"/>
      <c r="O30" s="234"/>
      <c r="P30" s="234"/>
      <c r="Q30" s="234"/>
      <c r="R30" s="234"/>
      <c r="S30" s="234"/>
      <c r="T30" s="234"/>
      <c r="U30" s="234"/>
      <c r="V30" s="234"/>
      <c r="W30" s="234"/>
      <c r="X30" s="234"/>
      <c r="Y30" s="234"/>
      <c r="Z30" s="234"/>
    </row>
    <row r="31" ht="13.5" customHeight="1">
      <c r="A31" s="252" t="s">
        <v>135</v>
      </c>
      <c r="B31" s="254">
        <f>SUM(B27:B30)</f>
        <v>348602.1</v>
      </c>
      <c r="C31" s="231"/>
      <c r="D31" s="234"/>
      <c r="E31" s="271" t="s">
        <v>381</v>
      </c>
      <c r="F31" s="272">
        <f>C18*D18*4</f>
        <v>19264.96</v>
      </c>
      <c r="G31" s="231"/>
      <c r="H31" s="234"/>
      <c r="I31" s="234"/>
      <c r="J31" s="234"/>
      <c r="K31" s="234"/>
      <c r="L31" s="234"/>
      <c r="M31" s="234"/>
      <c r="N31" s="234"/>
      <c r="O31" s="234"/>
      <c r="P31" s="234"/>
      <c r="Q31" s="234"/>
      <c r="R31" s="234"/>
      <c r="S31" s="234"/>
      <c r="T31" s="234"/>
      <c r="U31" s="234"/>
      <c r="V31" s="234"/>
      <c r="W31" s="234"/>
      <c r="X31" s="234"/>
      <c r="Y31" s="234"/>
      <c r="Z31" s="234"/>
    </row>
    <row r="32" ht="13.5" customHeight="1">
      <c r="A32" s="252" t="s">
        <v>372</v>
      </c>
      <c r="B32" s="255">
        <f>E24</f>
        <v>458228.37</v>
      </c>
      <c r="C32" s="231"/>
      <c r="D32" s="234"/>
      <c r="E32" s="271" t="s">
        <v>135</v>
      </c>
      <c r="F32" s="273">
        <f>SUM(F30:F31)</f>
        <v>35936.56</v>
      </c>
      <c r="G32" s="231"/>
      <c r="H32" s="234"/>
      <c r="I32" s="234"/>
      <c r="J32" s="234"/>
      <c r="K32" s="234"/>
      <c r="L32" s="234"/>
      <c r="M32" s="234"/>
      <c r="N32" s="234"/>
      <c r="O32" s="234"/>
      <c r="P32" s="234"/>
      <c r="Q32" s="234"/>
      <c r="R32" s="234"/>
      <c r="S32" s="234"/>
      <c r="T32" s="234"/>
      <c r="U32" s="234"/>
      <c r="V32" s="234"/>
      <c r="W32" s="234"/>
      <c r="X32" s="234"/>
      <c r="Y32" s="234"/>
      <c r="Z32" s="234"/>
    </row>
    <row r="33" ht="13.5" customHeight="1">
      <c r="A33" s="252" t="s">
        <v>373</v>
      </c>
      <c r="B33" s="274">
        <f>B31-B32</f>
        <v>-109626.27</v>
      </c>
      <c r="C33" s="231"/>
      <c r="D33" s="234"/>
      <c r="E33" s="234"/>
      <c r="F33" s="234"/>
      <c r="G33" s="234"/>
      <c r="H33" s="234"/>
      <c r="I33" s="234"/>
      <c r="J33" s="234"/>
      <c r="K33" s="234"/>
      <c r="L33" s="234"/>
      <c r="M33" s="234"/>
      <c r="N33" s="234"/>
      <c r="O33" s="234"/>
      <c r="P33" s="234"/>
      <c r="Q33" s="234"/>
      <c r="R33" s="234"/>
      <c r="S33" s="234"/>
      <c r="T33" s="234"/>
      <c r="U33" s="234"/>
      <c r="V33" s="234"/>
      <c r="W33" s="234"/>
      <c r="X33" s="234"/>
      <c r="Y33" s="234"/>
      <c r="Z33" s="234"/>
    </row>
    <row r="34" ht="13.5" customHeight="1">
      <c r="A34" s="234"/>
      <c r="B34" s="234"/>
      <c r="C34" s="234"/>
      <c r="D34" s="234"/>
      <c r="E34" s="234"/>
      <c r="F34" s="234"/>
      <c r="G34" s="234"/>
      <c r="H34" s="234"/>
      <c r="I34" s="234"/>
      <c r="J34" s="234"/>
      <c r="K34" s="234"/>
      <c r="L34" s="234"/>
      <c r="M34" s="234"/>
      <c r="N34" s="234"/>
      <c r="O34" s="234"/>
      <c r="P34" s="234"/>
      <c r="Q34" s="234"/>
      <c r="R34" s="234"/>
      <c r="S34" s="234"/>
      <c r="T34" s="234"/>
      <c r="U34" s="234"/>
      <c r="V34" s="234"/>
      <c r="W34" s="234"/>
      <c r="X34" s="234"/>
      <c r="Y34" s="234"/>
      <c r="Z34" s="234"/>
    </row>
    <row r="35" ht="13.5" customHeight="1">
      <c r="A35" s="234"/>
      <c r="B35" s="234"/>
      <c r="C35" s="234"/>
      <c r="D35" s="234"/>
      <c r="E35" s="234"/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</row>
    <row r="36" ht="13.5" customHeight="1">
      <c r="A36" s="234"/>
      <c r="B36" s="234"/>
      <c r="C36" s="234"/>
      <c r="D36" s="234"/>
      <c r="E36" s="234"/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</row>
    <row r="37" ht="13.5" customHeight="1">
      <c r="A37" s="234"/>
      <c r="B37" s="234"/>
      <c r="C37" s="234"/>
      <c r="D37" s="234"/>
      <c r="E37" s="234"/>
      <c r="F37" s="234"/>
      <c r="G37" s="234"/>
      <c r="H37" s="234"/>
      <c r="I37" s="234"/>
      <c r="J37" s="234"/>
      <c r="K37" s="234"/>
      <c r="L37" s="234"/>
      <c r="M37" s="234"/>
      <c r="N37" s="234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4"/>
    </row>
    <row r="38" ht="13.5" customHeight="1">
      <c r="A38" s="234"/>
      <c r="B38" s="234"/>
      <c r="C38" s="234"/>
      <c r="D38" s="234"/>
      <c r="E38" s="234"/>
      <c r="F38" s="234"/>
      <c r="G38" s="234"/>
      <c r="H38" s="234"/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</row>
    <row r="39" ht="13.5" customHeight="1">
      <c r="A39" s="234"/>
      <c r="B39" s="234"/>
      <c r="C39" s="234"/>
      <c r="D39" s="234"/>
      <c r="E39" s="234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</row>
    <row r="40" ht="13.5" customHeight="1">
      <c r="A40" s="234"/>
      <c r="B40" s="234"/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</row>
    <row r="41" ht="13.5" customHeight="1">
      <c r="A41" s="234"/>
      <c r="B41" s="234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</row>
    <row r="42" ht="13.5" customHeight="1">
      <c r="A42" s="234"/>
      <c r="B42" s="234"/>
      <c r="C42" s="234"/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</row>
    <row r="43" ht="13.5" customHeight="1">
      <c r="A43" s="234"/>
      <c r="B43" s="234"/>
      <c r="C43" s="234"/>
      <c r="D43" s="234"/>
      <c r="E43" s="234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</row>
    <row r="44" ht="13.5" customHeight="1">
      <c r="A44" s="234"/>
      <c r="B44" s="234"/>
      <c r="C44" s="234"/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</row>
    <row r="45" ht="13.5" customHeight="1">
      <c r="A45" s="234"/>
      <c r="B45" s="234"/>
      <c r="C45" s="234"/>
      <c r="D45" s="234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</row>
    <row r="46" ht="13.5" customHeight="1">
      <c r="A46" s="234"/>
      <c r="B46" s="234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</row>
    <row r="47" ht="13.5" customHeight="1">
      <c r="A47" s="234"/>
      <c r="B47" s="234"/>
      <c r="C47" s="234"/>
      <c r="D47" s="234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</row>
    <row r="48" ht="13.5" customHeight="1">
      <c r="A48" s="234"/>
      <c r="B48" s="234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</row>
    <row r="49" ht="13.5" customHeight="1">
      <c r="A49" s="234"/>
      <c r="B49" s="234"/>
      <c r="C49" s="234"/>
      <c r="D49" s="234"/>
      <c r="E49" s="234"/>
      <c r="F49" s="234"/>
      <c r="G49" s="234"/>
      <c r="H49" s="234"/>
      <c r="I49" s="234"/>
      <c r="J49" s="234"/>
      <c r="K49" s="234"/>
      <c r="L49" s="234"/>
      <c r="M49" s="234"/>
      <c r="N49" s="234"/>
      <c r="O49" s="234"/>
      <c r="P49" s="234"/>
      <c r="Q49" s="234"/>
      <c r="R49" s="234"/>
      <c r="S49" s="234"/>
      <c r="T49" s="234"/>
      <c r="U49" s="234"/>
      <c r="V49" s="234"/>
      <c r="W49" s="234"/>
      <c r="X49" s="234"/>
      <c r="Y49" s="234"/>
      <c r="Z49" s="234"/>
    </row>
    <row r="50" ht="13.5" customHeight="1">
      <c r="A50" s="234"/>
      <c r="B50" s="234"/>
      <c r="C50" s="234"/>
      <c r="D50" s="234"/>
      <c r="E50" s="234"/>
      <c r="F50" s="234"/>
      <c r="G50" s="234"/>
      <c r="H50" s="234"/>
      <c r="I50" s="234"/>
      <c r="J50" s="234"/>
      <c r="K50" s="234"/>
      <c r="L50" s="234"/>
      <c r="M50" s="234"/>
      <c r="N50" s="234"/>
      <c r="O50" s="234"/>
      <c r="P50" s="234"/>
      <c r="Q50" s="234"/>
      <c r="R50" s="234"/>
      <c r="S50" s="234"/>
      <c r="T50" s="234"/>
      <c r="U50" s="234"/>
      <c r="V50" s="234"/>
      <c r="W50" s="234"/>
      <c r="X50" s="234"/>
      <c r="Y50" s="234"/>
      <c r="Z50" s="234"/>
    </row>
    <row r="51" ht="13.5" customHeight="1">
      <c r="A51" s="234"/>
      <c r="B51" s="234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</row>
    <row r="52" ht="13.5" customHeight="1">
      <c r="A52" s="234"/>
      <c r="B52" s="234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</row>
    <row r="53" ht="13.5" customHeight="1">
      <c r="A53" s="234"/>
      <c r="B53" s="234"/>
      <c r="C53" s="234"/>
      <c r="D53" s="234"/>
      <c r="E53" s="234"/>
      <c r="F53" s="234"/>
      <c r="G53" s="234"/>
      <c r="H53" s="234"/>
      <c r="I53" s="234"/>
      <c r="J53" s="234"/>
      <c r="K53" s="234"/>
      <c r="L53" s="234"/>
      <c r="M53" s="234"/>
      <c r="N53" s="234"/>
      <c r="O53" s="234"/>
      <c r="P53" s="234"/>
      <c r="Q53" s="234"/>
      <c r="R53" s="234"/>
      <c r="S53" s="234"/>
      <c r="T53" s="234"/>
      <c r="U53" s="234"/>
      <c r="V53" s="234"/>
      <c r="W53" s="234"/>
      <c r="X53" s="234"/>
      <c r="Y53" s="234"/>
      <c r="Z53" s="234"/>
    </row>
    <row r="54" ht="13.5" customHeight="1">
      <c r="A54" s="234"/>
      <c r="B54" s="234"/>
      <c r="C54" s="234"/>
      <c r="D54" s="234"/>
      <c r="E54" s="234"/>
      <c r="F54" s="234"/>
      <c r="G54" s="234"/>
      <c r="H54" s="234"/>
      <c r="I54" s="234"/>
      <c r="J54" s="234"/>
      <c r="K54" s="234"/>
      <c r="L54" s="234"/>
      <c r="M54" s="234"/>
      <c r="N54" s="234"/>
      <c r="O54" s="234"/>
      <c r="P54" s="234"/>
      <c r="Q54" s="234"/>
      <c r="R54" s="234"/>
      <c r="S54" s="234"/>
      <c r="T54" s="234"/>
      <c r="U54" s="234"/>
      <c r="V54" s="234"/>
      <c r="W54" s="234"/>
      <c r="X54" s="234"/>
      <c r="Y54" s="234"/>
      <c r="Z54" s="234"/>
    </row>
    <row r="55" ht="13.5" customHeight="1">
      <c r="A55" s="234"/>
      <c r="B55" s="234"/>
      <c r="C55" s="234"/>
      <c r="D55" s="234"/>
      <c r="E55" s="234"/>
      <c r="F55" s="234"/>
      <c r="G55" s="234"/>
      <c r="H55" s="234"/>
      <c r="I55" s="234"/>
      <c r="J55" s="234"/>
      <c r="K55" s="234"/>
      <c r="L55" s="234"/>
      <c r="M55" s="234"/>
      <c r="N55" s="234"/>
      <c r="O55" s="234"/>
      <c r="P55" s="234"/>
      <c r="Q55" s="234"/>
      <c r="R55" s="234"/>
      <c r="S55" s="234"/>
      <c r="T55" s="234"/>
      <c r="U55" s="234"/>
      <c r="V55" s="234"/>
      <c r="W55" s="234"/>
      <c r="X55" s="234"/>
      <c r="Y55" s="234"/>
      <c r="Z55" s="234"/>
    </row>
    <row r="56" ht="13.5" customHeight="1">
      <c r="A56" s="234"/>
      <c r="B56" s="234"/>
      <c r="C56" s="234"/>
      <c r="D56" s="234"/>
      <c r="E56" s="234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234"/>
      <c r="Q56" s="234"/>
      <c r="R56" s="234"/>
      <c r="S56" s="234"/>
      <c r="T56" s="234"/>
      <c r="U56" s="234"/>
      <c r="V56" s="234"/>
      <c r="W56" s="234"/>
      <c r="X56" s="234"/>
      <c r="Y56" s="234"/>
      <c r="Z56" s="234"/>
    </row>
    <row r="57" ht="13.5" customHeight="1">
      <c r="A57" s="234"/>
      <c r="B57" s="234"/>
      <c r="C57" s="234"/>
      <c r="D57" s="234"/>
      <c r="E57" s="234"/>
      <c r="F57" s="234"/>
      <c r="G57" s="234"/>
      <c r="H57" s="234"/>
      <c r="I57" s="234"/>
      <c r="J57" s="234"/>
      <c r="K57" s="234"/>
      <c r="L57" s="234"/>
      <c r="M57" s="234"/>
      <c r="N57" s="234"/>
      <c r="O57" s="234"/>
      <c r="P57" s="234"/>
      <c r="Q57" s="234"/>
      <c r="R57" s="234"/>
      <c r="S57" s="234"/>
      <c r="T57" s="234"/>
      <c r="U57" s="234"/>
      <c r="V57" s="234"/>
      <c r="W57" s="234"/>
      <c r="X57" s="234"/>
      <c r="Y57" s="234"/>
      <c r="Z57" s="234"/>
    </row>
    <row r="58" ht="13.5" customHeight="1">
      <c r="A58" s="234"/>
      <c r="B58" s="234"/>
      <c r="C58" s="234"/>
      <c r="D58" s="234"/>
      <c r="E58" s="234"/>
      <c r="F58" s="234"/>
      <c r="G58" s="234"/>
      <c r="H58" s="234"/>
      <c r="I58" s="234"/>
      <c r="J58" s="234"/>
      <c r="K58" s="234"/>
      <c r="L58" s="234"/>
      <c r="M58" s="234"/>
      <c r="N58" s="234"/>
      <c r="O58" s="234"/>
      <c r="P58" s="234"/>
      <c r="Q58" s="234"/>
      <c r="R58" s="234"/>
      <c r="S58" s="234"/>
      <c r="T58" s="234"/>
      <c r="U58" s="234"/>
      <c r="V58" s="234"/>
      <c r="W58" s="234"/>
      <c r="X58" s="234"/>
      <c r="Y58" s="234"/>
      <c r="Z58" s="234"/>
    </row>
    <row r="59" ht="13.5" customHeight="1">
      <c r="A59" s="234"/>
      <c r="B59" s="234"/>
      <c r="C59" s="234"/>
      <c r="D59" s="234"/>
      <c r="E59" s="234"/>
      <c r="F59" s="234"/>
      <c r="G59" s="234"/>
      <c r="H59" s="234"/>
      <c r="I59" s="234"/>
      <c r="J59" s="234"/>
      <c r="K59" s="234"/>
      <c r="L59" s="234"/>
      <c r="M59" s="234"/>
      <c r="N59" s="234"/>
      <c r="O59" s="234"/>
      <c r="P59" s="234"/>
      <c r="Q59" s="234"/>
      <c r="R59" s="234"/>
      <c r="S59" s="234"/>
      <c r="T59" s="234"/>
      <c r="U59" s="234"/>
      <c r="V59" s="234"/>
      <c r="W59" s="234"/>
      <c r="X59" s="234"/>
      <c r="Y59" s="234"/>
      <c r="Z59" s="234"/>
    </row>
    <row r="60" ht="13.5" customHeight="1">
      <c r="A60" s="234"/>
      <c r="B60" s="234"/>
      <c r="C60" s="234"/>
      <c r="D60" s="234"/>
      <c r="E60" s="234"/>
      <c r="F60" s="234"/>
      <c r="G60" s="234"/>
      <c r="H60" s="234"/>
      <c r="I60" s="234"/>
      <c r="J60" s="234"/>
      <c r="K60" s="234"/>
      <c r="L60" s="234"/>
      <c r="M60" s="234"/>
      <c r="N60" s="234"/>
      <c r="O60" s="234"/>
      <c r="P60" s="234"/>
      <c r="Q60" s="234"/>
      <c r="R60" s="234"/>
      <c r="S60" s="234"/>
      <c r="T60" s="234"/>
      <c r="U60" s="234"/>
      <c r="V60" s="234"/>
      <c r="W60" s="234"/>
      <c r="X60" s="234"/>
      <c r="Y60" s="234"/>
      <c r="Z60" s="234"/>
    </row>
    <row r="61" ht="13.5" customHeight="1">
      <c r="A61" s="234"/>
      <c r="B61" s="234"/>
      <c r="C61" s="234"/>
      <c r="D61" s="234"/>
      <c r="E61" s="234"/>
      <c r="F61" s="234"/>
      <c r="G61" s="234"/>
      <c r="H61" s="234"/>
      <c r="I61" s="234"/>
      <c r="J61" s="234"/>
      <c r="K61" s="234"/>
      <c r="L61" s="234"/>
      <c r="M61" s="234"/>
      <c r="N61" s="234"/>
      <c r="O61" s="234"/>
      <c r="P61" s="234"/>
      <c r="Q61" s="234"/>
      <c r="R61" s="234"/>
      <c r="S61" s="234"/>
      <c r="T61" s="234"/>
      <c r="U61" s="234"/>
      <c r="V61" s="234"/>
      <c r="W61" s="234"/>
      <c r="X61" s="234"/>
      <c r="Y61" s="234"/>
      <c r="Z61" s="234"/>
    </row>
    <row r="62" ht="13.5" customHeight="1">
      <c r="A62" s="234"/>
      <c r="B62" s="234"/>
      <c r="C62" s="234"/>
      <c r="D62" s="234"/>
      <c r="E62" s="234"/>
      <c r="F62" s="234"/>
      <c r="G62" s="234"/>
      <c r="H62" s="234"/>
      <c r="I62" s="234"/>
      <c r="J62" s="234"/>
      <c r="K62" s="234"/>
      <c r="L62" s="234"/>
      <c r="M62" s="234"/>
      <c r="N62" s="234"/>
      <c r="O62" s="234"/>
      <c r="P62" s="234"/>
      <c r="Q62" s="234"/>
      <c r="R62" s="234"/>
      <c r="S62" s="234"/>
      <c r="T62" s="234"/>
      <c r="U62" s="234"/>
      <c r="V62" s="234"/>
      <c r="W62" s="234"/>
      <c r="X62" s="234"/>
      <c r="Y62" s="234"/>
      <c r="Z62" s="234"/>
    </row>
    <row r="63" ht="13.5" customHeight="1">
      <c r="A63" s="234"/>
      <c r="B63" s="234"/>
      <c r="C63" s="234"/>
      <c r="D63" s="234"/>
      <c r="E63" s="234"/>
      <c r="F63" s="234"/>
      <c r="G63" s="234"/>
      <c r="H63" s="234"/>
      <c r="I63" s="23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</row>
    <row r="64" ht="13.5" customHeight="1">
      <c r="A64" s="234"/>
      <c r="B64" s="234"/>
      <c r="C64" s="234"/>
      <c r="D64" s="234"/>
      <c r="E64" s="234"/>
      <c r="F64" s="234"/>
      <c r="G64" s="234"/>
      <c r="H64" s="234"/>
      <c r="I64" s="234"/>
      <c r="J64" s="234"/>
      <c r="K64" s="234"/>
      <c r="L64" s="234"/>
      <c r="M64" s="234"/>
      <c r="N64" s="23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</row>
    <row r="65" ht="13.5" customHeight="1">
      <c r="A65" s="234"/>
      <c r="B65" s="234"/>
      <c r="C65" s="234"/>
      <c r="D65" s="234"/>
      <c r="E65" s="234"/>
      <c r="F65" s="234"/>
      <c r="G65" s="234"/>
      <c r="H65" s="234"/>
      <c r="I65" s="234"/>
      <c r="J65" s="234"/>
      <c r="K65" s="234"/>
      <c r="L65" s="234"/>
      <c r="M65" s="234"/>
      <c r="N65" s="234"/>
      <c r="O65" s="234"/>
      <c r="P65" s="234"/>
      <c r="Q65" s="234"/>
      <c r="R65" s="234"/>
      <c r="S65" s="234"/>
      <c r="T65" s="234"/>
      <c r="U65" s="234"/>
      <c r="V65" s="234"/>
      <c r="W65" s="234"/>
      <c r="X65" s="234"/>
      <c r="Y65" s="234"/>
      <c r="Z65" s="234"/>
    </row>
    <row r="66" ht="13.5" customHeight="1">
      <c r="A66" s="234"/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</row>
    <row r="67" ht="13.5" customHeight="1">
      <c r="A67" s="234"/>
      <c r="B67" s="234"/>
      <c r="C67" s="234"/>
      <c r="D67" s="234"/>
      <c r="E67" s="234"/>
      <c r="F67" s="234"/>
      <c r="G67" s="234"/>
      <c r="H67" s="234"/>
      <c r="I67" s="234"/>
      <c r="J67" s="234"/>
      <c r="K67" s="234"/>
      <c r="L67" s="234"/>
      <c r="M67" s="234"/>
      <c r="N67" s="234"/>
      <c r="O67" s="234"/>
      <c r="P67" s="234"/>
      <c r="Q67" s="234"/>
      <c r="R67" s="234"/>
      <c r="S67" s="234"/>
      <c r="T67" s="234"/>
      <c r="U67" s="234"/>
      <c r="V67" s="234"/>
      <c r="W67" s="234"/>
      <c r="X67" s="234"/>
      <c r="Y67" s="234"/>
      <c r="Z67" s="234"/>
    </row>
    <row r="68" ht="13.5" customHeight="1">
      <c r="A68" s="234"/>
      <c r="B68" s="234"/>
      <c r="C68" s="234"/>
      <c r="D68" s="234"/>
      <c r="E68" s="234"/>
      <c r="F68" s="234"/>
      <c r="G68" s="234"/>
      <c r="H68" s="234"/>
      <c r="I68" s="234"/>
      <c r="J68" s="234"/>
      <c r="K68" s="234"/>
      <c r="L68" s="234"/>
      <c r="M68" s="234"/>
      <c r="N68" s="234"/>
      <c r="O68" s="234"/>
      <c r="P68" s="234"/>
      <c r="Q68" s="234"/>
      <c r="R68" s="234"/>
      <c r="S68" s="234"/>
      <c r="T68" s="234"/>
      <c r="U68" s="234"/>
      <c r="V68" s="234"/>
      <c r="W68" s="234"/>
      <c r="X68" s="234"/>
      <c r="Y68" s="234"/>
      <c r="Z68" s="234"/>
    </row>
    <row r="69" ht="13.5" customHeight="1">
      <c r="A69" s="234"/>
      <c r="B69" s="234"/>
      <c r="C69" s="234"/>
      <c r="D69" s="234"/>
      <c r="E69" s="234"/>
      <c r="F69" s="234"/>
      <c r="G69" s="234"/>
      <c r="H69" s="234"/>
      <c r="I69" s="234"/>
      <c r="J69" s="234"/>
      <c r="K69" s="234"/>
      <c r="L69" s="234"/>
      <c r="M69" s="234"/>
      <c r="N69" s="234"/>
      <c r="O69" s="234"/>
      <c r="P69" s="234"/>
      <c r="Q69" s="234"/>
      <c r="R69" s="234"/>
      <c r="S69" s="234"/>
      <c r="T69" s="234"/>
      <c r="U69" s="234"/>
      <c r="V69" s="234"/>
      <c r="W69" s="234"/>
      <c r="X69" s="234"/>
      <c r="Y69" s="234"/>
      <c r="Z69" s="234"/>
    </row>
    <row r="70" ht="13.5" customHeight="1">
      <c r="A70" s="234"/>
      <c r="B70" s="234"/>
      <c r="C70" s="234"/>
      <c r="D70" s="234"/>
      <c r="E70" s="234"/>
      <c r="F70" s="234"/>
      <c r="G70" s="234"/>
      <c r="H70" s="234"/>
      <c r="I70" s="234"/>
      <c r="J70" s="234"/>
      <c r="K70" s="234"/>
      <c r="L70" s="234"/>
      <c r="M70" s="234"/>
      <c r="N70" s="234"/>
      <c r="O70" s="234"/>
      <c r="P70" s="234"/>
      <c r="Q70" s="234"/>
      <c r="R70" s="234"/>
      <c r="S70" s="234"/>
      <c r="T70" s="234"/>
      <c r="U70" s="234"/>
      <c r="V70" s="234"/>
      <c r="W70" s="234"/>
      <c r="X70" s="234"/>
      <c r="Y70" s="234"/>
      <c r="Z70" s="234"/>
    </row>
    <row r="71" ht="13.5" customHeight="1">
      <c r="A71" s="234"/>
      <c r="B71" s="234"/>
      <c r="C71" s="234"/>
      <c r="D71" s="234"/>
      <c r="E71" s="234"/>
      <c r="F71" s="234"/>
      <c r="G71" s="234"/>
      <c r="H71" s="234"/>
      <c r="I71" s="234"/>
      <c r="J71" s="234"/>
      <c r="K71" s="234"/>
      <c r="L71" s="234"/>
      <c r="M71" s="234"/>
      <c r="N71" s="234"/>
      <c r="O71" s="234"/>
      <c r="P71" s="234"/>
      <c r="Q71" s="234"/>
      <c r="R71" s="234"/>
      <c r="S71" s="234"/>
      <c r="T71" s="234"/>
      <c r="U71" s="234"/>
      <c r="V71" s="234"/>
      <c r="W71" s="234"/>
      <c r="X71" s="234"/>
      <c r="Y71" s="234"/>
      <c r="Z71" s="234"/>
    </row>
    <row r="72" ht="13.5" customHeight="1">
      <c r="A72" s="234"/>
      <c r="B72" s="234"/>
      <c r="C72" s="234"/>
      <c r="D72" s="234"/>
      <c r="E72" s="234"/>
      <c r="F72" s="234"/>
      <c r="G72" s="234"/>
      <c r="H72" s="234"/>
      <c r="I72" s="234"/>
      <c r="J72" s="234"/>
      <c r="K72" s="234"/>
      <c r="L72" s="234"/>
      <c r="M72" s="234"/>
      <c r="N72" s="234"/>
      <c r="O72" s="234"/>
      <c r="P72" s="234"/>
      <c r="Q72" s="234"/>
      <c r="R72" s="234"/>
      <c r="S72" s="234"/>
      <c r="T72" s="234"/>
      <c r="U72" s="234"/>
      <c r="V72" s="234"/>
      <c r="W72" s="234"/>
      <c r="X72" s="234"/>
      <c r="Y72" s="234"/>
      <c r="Z72" s="234"/>
    </row>
    <row r="73" ht="13.5" customHeight="1">
      <c r="A73" s="234"/>
      <c r="B73" s="234"/>
      <c r="C73" s="234"/>
      <c r="D73" s="234"/>
      <c r="E73" s="234"/>
      <c r="F73" s="234"/>
      <c r="G73" s="234"/>
      <c r="H73" s="234"/>
      <c r="I73" s="234"/>
      <c r="J73" s="234"/>
      <c r="K73" s="234"/>
      <c r="L73" s="234"/>
      <c r="M73" s="234"/>
      <c r="N73" s="234"/>
      <c r="O73" s="234"/>
      <c r="P73" s="234"/>
      <c r="Q73" s="234"/>
      <c r="R73" s="234"/>
      <c r="S73" s="234"/>
      <c r="T73" s="234"/>
      <c r="U73" s="234"/>
      <c r="V73" s="234"/>
      <c r="W73" s="234"/>
      <c r="X73" s="234"/>
      <c r="Y73" s="234"/>
      <c r="Z73" s="234"/>
    </row>
    <row r="74" ht="13.5" customHeight="1">
      <c r="A74" s="234"/>
      <c r="B74" s="234"/>
      <c r="C74" s="234"/>
      <c r="D74" s="234"/>
      <c r="E74" s="234"/>
      <c r="F74" s="234"/>
      <c r="G74" s="234"/>
      <c r="H74" s="234"/>
      <c r="I74" s="234"/>
      <c r="J74" s="234"/>
      <c r="K74" s="234"/>
      <c r="L74" s="234"/>
      <c r="M74" s="234"/>
      <c r="N74" s="234"/>
      <c r="O74" s="234"/>
      <c r="P74" s="234"/>
      <c r="Q74" s="234"/>
      <c r="R74" s="234"/>
      <c r="S74" s="234"/>
      <c r="T74" s="234"/>
      <c r="U74" s="234"/>
      <c r="V74" s="234"/>
      <c r="W74" s="234"/>
      <c r="X74" s="234"/>
      <c r="Y74" s="234"/>
      <c r="Z74" s="234"/>
    </row>
    <row r="75" ht="13.5" customHeight="1">
      <c r="A75" s="234"/>
      <c r="B75" s="234"/>
      <c r="C75" s="234"/>
      <c r="D75" s="234"/>
      <c r="E75" s="234"/>
      <c r="F75" s="234"/>
      <c r="G75" s="234"/>
      <c r="H75" s="234"/>
      <c r="I75" s="234"/>
      <c r="J75" s="234"/>
      <c r="K75" s="234"/>
      <c r="L75" s="234"/>
      <c r="M75" s="234"/>
      <c r="N75" s="234"/>
      <c r="O75" s="234"/>
      <c r="P75" s="234"/>
      <c r="Q75" s="234"/>
      <c r="R75" s="234"/>
      <c r="S75" s="234"/>
      <c r="T75" s="234"/>
      <c r="U75" s="234"/>
      <c r="V75" s="234"/>
      <c r="W75" s="234"/>
      <c r="X75" s="234"/>
      <c r="Y75" s="234"/>
      <c r="Z75" s="234"/>
    </row>
    <row r="76" ht="13.5" customHeight="1">
      <c r="A76" s="234"/>
      <c r="B76" s="234"/>
      <c r="C76" s="234"/>
      <c r="D76" s="234"/>
      <c r="E76" s="234"/>
      <c r="F76" s="234"/>
      <c r="G76" s="234"/>
      <c r="H76" s="234"/>
      <c r="I76" s="234"/>
      <c r="J76" s="234"/>
      <c r="K76" s="234"/>
      <c r="L76" s="234"/>
      <c r="M76" s="234"/>
      <c r="N76" s="234"/>
      <c r="O76" s="234"/>
      <c r="P76" s="234"/>
      <c r="Q76" s="234"/>
      <c r="R76" s="234"/>
      <c r="S76" s="234"/>
      <c r="T76" s="234"/>
      <c r="U76" s="234"/>
      <c r="V76" s="234"/>
      <c r="W76" s="234"/>
      <c r="X76" s="234"/>
      <c r="Y76" s="234"/>
      <c r="Z76" s="234"/>
    </row>
    <row r="77" ht="13.5" customHeight="1">
      <c r="A77" s="234"/>
      <c r="B77" s="234"/>
      <c r="C77" s="234"/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4"/>
      <c r="O77" s="234"/>
      <c r="P77" s="234"/>
      <c r="Q77" s="234"/>
      <c r="R77" s="234"/>
      <c r="S77" s="234"/>
      <c r="T77" s="234"/>
      <c r="U77" s="234"/>
      <c r="V77" s="234"/>
      <c r="W77" s="234"/>
      <c r="X77" s="234"/>
      <c r="Y77" s="234"/>
      <c r="Z77" s="234"/>
    </row>
    <row r="78" ht="13.5" customHeight="1">
      <c r="A78" s="234"/>
      <c r="B78" s="234"/>
      <c r="C78" s="234"/>
      <c r="D78" s="234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</row>
    <row r="79" ht="13.5" customHeight="1">
      <c r="A79" s="234"/>
      <c r="B79" s="234"/>
      <c r="C79" s="234"/>
      <c r="D79" s="234"/>
      <c r="E79" s="234"/>
      <c r="F79" s="234"/>
      <c r="G79" s="234"/>
      <c r="H79" s="234"/>
      <c r="I79" s="234"/>
      <c r="J79" s="234"/>
      <c r="K79" s="234"/>
      <c r="L79" s="234"/>
      <c r="M79" s="234"/>
      <c r="N79" s="234"/>
      <c r="O79" s="234"/>
      <c r="P79" s="234"/>
      <c r="Q79" s="234"/>
      <c r="R79" s="234"/>
      <c r="S79" s="234"/>
      <c r="T79" s="234"/>
      <c r="U79" s="234"/>
      <c r="V79" s="234"/>
      <c r="W79" s="234"/>
      <c r="X79" s="234"/>
      <c r="Y79" s="234"/>
      <c r="Z79" s="234"/>
    </row>
    <row r="80" ht="13.5" customHeight="1">
      <c r="A80" s="234"/>
      <c r="B80" s="234"/>
      <c r="C80" s="234"/>
      <c r="D80" s="234"/>
      <c r="E80" s="234"/>
      <c r="F80" s="234"/>
      <c r="G80" s="234"/>
      <c r="H80" s="234"/>
      <c r="I80" s="234"/>
      <c r="J80" s="234"/>
      <c r="K80" s="234"/>
      <c r="L80" s="234"/>
      <c r="M80" s="234"/>
      <c r="N80" s="234"/>
      <c r="O80" s="234"/>
      <c r="P80" s="234"/>
      <c r="Q80" s="234"/>
      <c r="R80" s="234"/>
      <c r="S80" s="234"/>
      <c r="T80" s="234"/>
      <c r="U80" s="234"/>
      <c r="V80" s="234"/>
      <c r="W80" s="234"/>
      <c r="X80" s="234"/>
      <c r="Y80" s="234"/>
      <c r="Z80" s="234"/>
    </row>
    <row r="81" ht="13.5" customHeight="1">
      <c r="A81" s="234"/>
      <c r="B81" s="234"/>
      <c r="C81" s="234"/>
      <c r="D81" s="234"/>
      <c r="E81" s="234"/>
      <c r="F81" s="234"/>
      <c r="G81" s="234"/>
      <c r="H81" s="234"/>
      <c r="I81" s="234"/>
      <c r="J81" s="234"/>
      <c r="K81" s="234"/>
      <c r="L81" s="234"/>
      <c r="M81" s="234"/>
      <c r="N81" s="234"/>
      <c r="O81" s="234"/>
      <c r="P81" s="234"/>
      <c r="Q81" s="234"/>
      <c r="R81" s="234"/>
      <c r="S81" s="234"/>
      <c r="T81" s="234"/>
      <c r="U81" s="234"/>
      <c r="V81" s="234"/>
      <c r="W81" s="234"/>
      <c r="X81" s="234"/>
      <c r="Y81" s="234"/>
      <c r="Z81" s="234"/>
    </row>
    <row r="82" ht="13.5" customHeight="1">
      <c r="A82" s="234"/>
      <c r="B82" s="234"/>
      <c r="C82" s="234"/>
      <c r="D82" s="234"/>
      <c r="E82" s="234"/>
      <c r="F82" s="234"/>
      <c r="G82" s="234"/>
      <c r="H82" s="234"/>
      <c r="I82" s="234"/>
      <c r="J82" s="234"/>
      <c r="K82" s="234"/>
      <c r="L82" s="234"/>
      <c r="M82" s="234"/>
      <c r="N82" s="234"/>
      <c r="O82" s="234"/>
      <c r="P82" s="234"/>
      <c r="Q82" s="234"/>
      <c r="R82" s="234"/>
      <c r="S82" s="234"/>
      <c r="T82" s="234"/>
      <c r="U82" s="234"/>
      <c r="V82" s="234"/>
      <c r="W82" s="234"/>
      <c r="X82" s="234"/>
      <c r="Y82" s="234"/>
      <c r="Z82" s="234"/>
    </row>
    <row r="83" ht="13.5" customHeight="1">
      <c r="A83" s="234"/>
      <c r="B83" s="234"/>
      <c r="C83" s="234"/>
      <c r="D83" s="234"/>
      <c r="E83" s="234"/>
      <c r="F83" s="234"/>
      <c r="G83" s="234"/>
      <c r="H83" s="234"/>
      <c r="I83" s="234"/>
      <c r="J83" s="234"/>
      <c r="K83" s="234"/>
      <c r="L83" s="234"/>
      <c r="M83" s="234"/>
      <c r="N83" s="234"/>
      <c r="O83" s="234"/>
      <c r="P83" s="234"/>
      <c r="Q83" s="234"/>
      <c r="R83" s="234"/>
      <c r="S83" s="234"/>
      <c r="T83" s="234"/>
      <c r="U83" s="234"/>
      <c r="V83" s="234"/>
      <c r="W83" s="234"/>
      <c r="X83" s="234"/>
      <c r="Y83" s="234"/>
      <c r="Z83" s="234"/>
    </row>
    <row r="84" ht="13.5" customHeight="1">
      <c r="A84" s="234"/>
      <c r="B84" s="234"/>
      <c r="C84" s="234"/>
      <c r="D84" s="234"/>
      <c r="E84" s="234"/>
      <c r="F84" s="234"/>
      <c r="G84" s="234"/>
      <c r="H84" s="234"/>
      <c r="I84" s="234"/>
      <c r="J84" s="234"/>
      <c r="K84" s="234"/>
      <c r="L84" s="234"/>
      <c r="M84" s="234"/>
      <c r="N84" s="234"/>
      <c r="O84" s="234"/>
      <c r="P84" s="234"/>
      <c r="Q84" s="234"/>
      <c r="R84" s="234"/>
      <c r="S84" s="234"/>
      <c r="T84" s="234"/>
      <c r="U84" s="234"/>
      <c r="V84" s="234"/>
      <c r="W84" s="234"/>
      <c r="X84" s="234"/>
      <c r="Y84" s="234"/>
      <c r="Z84" s="234"/>
    </row>
    <row r="85" ht="13.5" customHeight="1">
      <c r="A85" s="234"/>
      <c r="B85" s="234"/>
      <c r="C85" s="234"/>
      <c r="D85" s="234"/>
      <c r="E85" s="234"/>
      <c r="F85" s="234"/>
      <c r="G85" s="234"/>
      <c r="H85" s="234"/>
      <c r="I85" s="234"/>
      <c r="J85" s="234"/>
      <c r="K85" s="234"/>
      <c r="L85" s="234"/>
      <c r="M85" s="234"/>
      <c r="N85" s="234"/>
      <c r="O85" s="234"/>
      <c r="P85" s="234"/>
      <c r="Q85" s="234"/>
      <c r="R85" s="234"/>
      <c r="S85" s="234"/>
      <c r="T85" s="234"/>
      <c r="U85" s="234"/>
      <c r="V85" s="234"/>
      <c r="W85" s="234"/>
      <c r="X85" s="234"/>
      <c r="Y85" s="234"/>
      <c r="Z85" s="234"/>
    </row>
    <row r="86" ht="13.5" customHeight="1">
      <c r="A86" s="234"/>
      <c r="B86" s="234"/>
      <c r="C86" s="234"/>
      <c r="D86" s="234"/>
      <c r="E86" s="234"/>
      <c r="F86" s="234"/>
      <c r="G86" s="234"/>
      <c r="H86" s="234"/>
      <c r="I86" s="234"/>
      <c r="J86" s="234"/>
      <c r="K86" s="234"/>
      <c r="L86" s="234"/>
      <c r="M86" s="234"/>
      <c r="N86" s="234"/>
      <c r="O86" s="234"/>
      <c r="P86" s="234"/>
      <c r="Q86" s="234"/>
      <c r="R86" s="234"/>
      <c r="S86" s="234"/>
      <c r="T86" s="234"/>
      <c r="U86" s="234"/>
      <c r="V86" s="234"/>
      <c r="W86" s="234"/>
      <c r="X86" s="234"/>
      <c r="Y86" s="234"/>
      <c r="Z86" s="234"/>
    </row>
    <row r="87" ht="13.5" customHeight="1">
      <c r="A87" s="234"/>
      <c r="B87" s="234"/>
      <c r="C87" s="234"/>
      <c r="D87" s="234"/>
      <c r="E87" s="234"/>
      <c r="F87" s="234"/>
      <c r="G87" s="234"/>
      <c r="H87" s="234"/>
      <c r="I87" s="234"/>
      <c r="J87" s="234"/>
      <c r="K87" s="234"/>
      <c r="L87" s="234"/>
      <c r="M87" s="234"/>
      <c r="N87" s="234"/>
      <c r="O87" s="234"/>
      <c r="P87" s="234"/>
      <c r="Q87" s="234"/>
      <c r="R87" s="234"/>
      <c r="S87" s="234"/>
      <c r="T87" s="234"/>
      <c r="U87" s="234"/>
      <c r="V87" s="234"/>
      <c r="W87" s="234"/>
      <c r="X87" s="234"/>
      <c r="Y87" s="234"/>
      <c r="Z87" s="234"/>
    </row>
    <row r="88" ht="13.5" customHeight="1">
      <c r="A88" s="234"/>
      <c r="B88" s="234"/>
      <c r="C88" s="234"/>
      <c r="D88" s="234"/>
      <c r="E88" s="234"/>
      <c r="F88" s="234"/>
      <c r="G88" s="234"/>
      <c r="H88" s="234"/>
      <c r="I88" s="234"/>
      <c r="J88" s="234"/>
      <c r="K88" s="234"/>
      <c r="L88" s="234"/>
      <c r="M88" s="234"/>
      <c r="N88" s="234"/>
      <c r="O88" s="234"/>
      <c r="P88" s="234"/>
      <c r="Q88" s="234"/>
      <c r="R88" s="234"/>
      <c r="S88" s="234"/>
      <c r="T88" s="234"/>
      <c r="U88" s="234"/>
      <c r="V88" s="234"/>
      <c r="W88" s="234"/>
      <c r="X88" s="234"/>
      <c r="Y88" s="234"/>
      <c r="Z88" s="234"/>
    </row>
    <row r="89" ht="13.5" customHeight="1">
      <c r="A89" s="234"/>
      <c r="B89" s="234"/>
      <c r="C89" s="234"/>
      <c r="D89" s="234"/>
      <c r="E89" s="234"/>
      <c r="F89" s="234"/>
      <c r="G89" s="234"/>
      <c r="H89" s="234"/>
      <c r="I89" s="234"/>
      <c r="J89" s="234"/>
      <c r="K89" s="234"/>
      <c r="L89" s="234"/>
      <c r="M89" s="234"/>
      <c r="N89" s="234"/>
      <c r="O89" s="234"/>
      <c r="P89" s="234"/>
      <c r="Q89" s="234"/>
      <c r="R89" s="234"/>
      <c r="S89" s="234"/>
      <c r="T89" s="234"/>
      <c r="U89" s="234"/>
      <c r="V89" s="234"/>
      <c r="W89" s="234"/>
      <c r="X89" s="234"/>
      <c r="Y89" s="234"/>
      <c r="Z89" s="234"/>
    </row>
    <row r="90" ht="13.5" customHeight="1">
      <c r="A90" s="234"/>
      <c r="B90" s="234"/>
      <c r="C90" s="234"/>
      <c r="D90" s="234"/>
      <c r="E90" s="234"/>
      <c r="F90" s="234"/>
      <c r="G90" s="234"/>
      <c r="H90" s="234"/>
      <c r="I90" s="234"/>
      <c r="J90" s="234"/>
      <c r="K90" s="234"/>
      <c r="L90" s="234"/>
      <c r="M90" s="234"/>
      <c r="N90" s="234"/>
      <c r="O90" s="234"/>
      <c r="P90" s="234"/>
      <c r="Q90" s="234"/>
      <c r="R90" s="234"/>
      <c r="S90" s="234"/>
      <c r="T90" s="234"/>
      <c r="U90" s="234"/>
      <c r="V90" s="234"/>
      <c r="W90" s="234"/>
      <c r="X90" s="234"/>
      <c r="Y90" s="234"/>
      <c r="Z90" s="234"/>
    </row>
    <row r="91" ht="13.5" customHeight="1">
      <c r="A91" s="234"/>
      <c r="B91" s="234"/>
      <c r="C91" s="234"/>
      <c r="D91" s="234"/>
      <c r="E91" s="234"/>
      <c r="F91" s="234"/>
      <c r="G91" s="234"/>
      <c r="H91" s="234"/>
      <c r="I91" s="234"/>
      <c r="J91" s="234"/>
      <c r="K91" s="234"/>
      <c r="L91" s="234"/>
      <c r="M91" s="234"/>
      <c r="N91" s="234"/>
      <c r="O91" s="234"/>
      <c r="P91" s="234"/>
      <c r="Q91" s="234"/>
      <c r="R91" s="234"/>
      <c r="S91" s="234"/>
      <c r="T91" s="234"/>
      <c r="U91" s="234"/>
      <c r="V91" s="234"/>
      <c r="W91" s="234"/>
      <c r="X91" s="234"/>
      <c r="Y91" s="234"/>
      <c r="Z91" s="234"/>
    </row>
    <row r="92" ht="13.5" customHeight="1">
      <c r="A92" s="234"/>
      <c r="B92" s="234"/>
      <c r="C92" s="234"/>
      <c r="D92" s="234"/>
      <c r="E92" s="234"/>
      <c r="F92" s="234"/>
      <c r="G92" s="234"/>
      <c r="H92" s="234"/>
      <c r="I92" s="234"/>
      <c r="J92" s="234"/>
      <c r="K92" s="234"/>
      <c r="L92" s="234"/>
      <c r="M92" s="234"/>
      <c r="N92" s="234"/>
      <c r="O92" s="234"/>
      <c r="P92" s="234"/>
      <c r="Q92" s="234"/>
      <c r="R92" s="234"/>
      <c r="S92" s="234"/>
      <c r="T92" s="234"/>
      <c r="U92" s="234"/>
      <c r="V92" s="234"/>
      <c r="W92" s="234"/>
      <c r="X92" s="234"/>
      <c r="Y92" s="234"/>
      <c r="Z92" s="234"/>
    </row>
    <row r="93" ht="13.5" customHeight="1">
      <c r="A93" s="234"/>
      <c r="B93" s="234"/>
      <c r="C93" s="234"/>
      <c r="D93" s="234"/>
      <c r="E93" s="234"/>
      <c r="F93" s="234"/>
      <c r="G93" s="234"/>
      <c r="H93" s="234"/>
      <c r="I93" s="234"/>
      <c r="J93" s="234"/>
      <c r="K93" s="234"/>
      <c r="L93" s="234"/>
      <c r="M93" s="234"/>
      <c r="N93" s="234"/>
      <c r="O93" s="234"/>
      <c r="P93" s="234"/>
      <c r="Q93" s="234"/>
      <c r="R93" s="234"/>
      <c r="S93" s="234"/>
      <c r="T93" s="234"/>
      <c r="U93" s="234"/>
      <c r="V93" s="234"/>
      <c r="W93" s="234"/>
      <c r="X93" s="234"/>
      <c r="Y93" s="234"/>
      <c r="Z93" s="234"/>
    </row>
    <row r="94" ht="13.5" customHeight="1">
      <c r="A94" s="234"/>
      <c r="B94" s="234"/>
      <c r="C94" s="234"/>
      <c r="D94" s="234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234"/>
      <c r="Q94" s="234"/>
      <c r="R94" s="234"/>
      <c r="S94" s="234"/>
      <c r="T94" s="234"/>
      <c r="U94" s="234"/>
      <c r="V94" s="234"/>
      <c r="W94" s="234"/>
      <c r="X94" s="234"/>
      <c r="Y94" s="234"/>
      <c r="Z94" s="234"/>
    </row>
    <row r="95" ht="13.5" customHeight="1">
      <c r="A95" s="234"/>
      <c r="B95" s="234"/>
      <c r="C95" s="234"/>
      <c r="D95" s="234"/>
      <c r="E95" s="234"/>
      <c r="F95" s="234"/>
      <c r="G95" s="234"/>
      <c r="H95" s="234"/>
      <c r="I95" s="234"/>
      <c r="J95" s="234"/>
      <c r="K95" s="234"/>
      <c r="L95" s="234"/>
      <c r="M95" s="234"/>
      <c r="N95" s="234"/>
      <c r="O95" s="234"/>
      <c r="P95" s="234"/>
      <c r="Q95" s="234"/>
      <c r="R95" s="234"/>
      <c r="S95" s="234"/>
      <c r="T95" s="234"/>
      <c r="U95" s="234"/>
      <c r="V95" s="234"/>
      <c r="W95" s="234"/>
      <c r="X95" s="234"/>
      <c r="Y95" s="234"/>
      <c r="Z95" s="234"/>
    </row>
    <row r="96" ht="13.5" customHeight="1">
      <c r="A96" s="234"/>
      <c r="B96" s="234"/>
      <c r="C96" s="234"/>
      <c r="D96" s="234"/>
      <c r="E96" s="234"/>
      <c r="F96" s="234"/>
      <c r="G96" s="234"/>
      <c r="H96" s="234"/>
      <c r="I96" s="234"/>
      <c r="J96" s="234"/>
      <c r="K96" s="234"/>
      <c r="L96" s="234"/>
      <c r="M96" s="234"/>
      <c r="N96" s="234"/>
      <c r="O96" s="234"/>
      <c r="P96" s="234"/>
      <c r="Q96" s="234"/>
      <c r="R96" s="234"/>
      <c r="S96" s="234"/>
      <c r="T96" s="234"/>
      <c r="U96" s="234"/>
      <c r="V96" s="234"/>
      <c r="W96" s="234"/>
      <c r="X96" s="234"/>
      <c r="Y96" s="234"/>
      <c r="Z96" s="234"/>
    </row>
    <row r="97" ht="13.5" customHeight="1">
      <c r="A97" s="234"/>
      <c r="B97" s="234"/>
      <c r="C97" s="234"/>
      <c r="D97" s="234"/>
      <c r="E97" s="234"/>
      <c r="F97" s="234"/>
      <c r="G97" s="234"/>
      <c r="H97" s="234"/>
      <c r="I97" s="234"/>
      <c r="J97" s="234"/>
      <c r="K97" s="234"/>
      <c r="L97" s="234"/>
      <c r="M97" s="234"/>
      <c r="N97" s="234"/>
      <c r="O97" s="234"/>
      <c r="P97" s="234"/>
      <c r="Q97" s="234"/>
      <c r="R97" s="234"/>
      <c r="S97" s="234"/>
      <c r="T97" s="234"/>
      <c r="U97" s="234"/>
      <c r="V97" s="234"/>
      <c r="W97" s="234"/>
      <c r="X97" s="234"/>
      <c r="Y97" s="234"/>
      <c r="Z97" s="234"/>
    </row>
    <row r="98" ht="13.5" customHeight="1">
      <c r="A98" s="234"/>
      <c r="B98" s="234"/>
      <c r="C98" s="234"/>
      <c r="D98" s="234"/>
      <c r="E98" s="234"/>
      <c r="F98" s="234"/>
      <c r="G98" s="234"/>
      <c r="H98" s="234"/>
      <c r="I98" s="234"/>
      <c r="J98" s="234"/>
      <c r="K98" s="234"/>
      <c r="L98" s="234"/>
      <c r="M98" s="234"/>
      <c r="N98" s="234"/>
      <c r="O98" s="234"/>
      <c r="P98" s="234"/>
      <c r="Q98" s="234"/>
      <c r="R98" s="234"/>
      <c r="S98" s="234"/>
      <c r="T98" s="234"/>
      <c r="U98" s="234"/>
      <c r="V98" s="234"/>
      <c r="W98" s="234"/>
      <c r="X98" s="234"/>
      <c r="Y98" s="234"/>
      <c r="Z98" s="234"/>
    </row>
    <row r="99" ht="13.5" customHeight="1">
      <c r="A99" s="234"/>
      <c r="B99" s="234"/>
      <c r="C99" s="234"/>
      <c r="D99" s="234"/>
      <c r="E99" s="234"/>
      <c r="F99" s="234"/>
      <c r="G99" s="234"/>
      <c r="H99" s="234"/>
      <c r="I99" s="234"/>
      <c r="J99" s="234"/>
      <c r="K99" s="234"/>
      <c r="L99" s="234"/>
      <c r="M99" s="234"/>
      <c r="N99" s="234"/>
      <c r="O99" s="234"/>
      <c r="P99" s="234"/>
      <c r="Q99" s="234"/>
      <c r="R99" s="234"/>
      <c r="S99" s="234"/>
      <c r="T99" s="234"/>
      <c r="U99" s="234"/>
      <c r="V99" s="234"/>
      <c r="W99" s="234"/>
      <c r="X99" s="234"/>
      <c r="Y99" s="234"/>
      <c r="Z99" s="234"/>
    </row>
    <row r="100" ht="13.5" customHeight="1">
      <c r="A100" s="234"/>
      <c r="B100" s="234"/>
      <c r="C100" s="234"/>
      <c r="D100" s="234"/>
      <c r="E100" s="234"/>
      <c r="F100" s="234"/>
      <c r="G100" s="234"/>
      <c r="H100" s="234"/>
      <c r="I100" s="234"/>
      <c r="J100" s="234"/>
      <c r="K100" s="234"/>
      <c r="L100" s="234"/>
      <c r="M100" s="234"/>
      <c r="N100" s="234"/>
      <c r="O100" s="234"/>
      <c r="P100" s="234"/>
      <c r="Q100" s="234"/>
      <c r="R100" s="234"/>
      <c r="S100" s="234"/>
      <c r="T100" s="234"/>
      <c r="U100" s="234"/>
      <c r="V100" s="234"/>
      <c r="W100" s="234"/>
      <c r="X100" s="234"/>
      <c r="Y100" s="234"/>
      <c r="Z100" s="234"/>
    </row>
    <row r="101" ht="13.5" customHeight="1">
      <c r="A101" s="234"/>
      <c r="B101" s="234"/>
      <c r="C101" s="234"/>
      <c r="D101" s="234"/>
      <c r="E101" s="234"/>
      <c r="F101" s="234"/>
      <c r="G101" s="234"/>
      <c r="H101" s="234"/>
      <c r="I101" s="234"/>
      <c r="J101" s="234"/>
      <c r="K101" s="234"/>
      <c r="L101" s="234"/>
      <c r="M101" s="234"/>
      <c r="N101" s="234"/>
      <c r="O101" s="234"/>
      <c r="P101" s="234"/>
      <c r="Q101" s="234"/>
      <c r="R101" s="234"/>
      <c r="S101" s="234"/>
      <c r="T101" s="234"/>
      <c r="U101" s="234"/>
      <c r="V101" s="234"/>
      <c r="W101" s="234"/>
      <c r="X101" s="234"/>
      <c r="Y101" s="234"/>
      <c r="Z101" s="234"/>
    </row>
    <row r="102" ht="13.5" customHeight="1">
      <c r="A102" s="234"/>
      <c r="B102" s="234"/>
      <c r="C102" s="234"/>
      <c r="D102" s="234"/>
      <c r="E102" s="234"/>
      <c r="F102" s="234"/>
      <c r="G102" s="234"/>
      <c r="H102" s="234"/>
      <c r="I102" s="234"/>
      <c r="J102" s="234"/>
      <c r="K102" s="234"/>
      <c r="L102" s="234"/>
      <c r="M102" s="234"/>
      <c r="N102" s="234"/>
      <c r="O102" s="234"/>
      <c r="P102" s="234"/>
      <c r="Q102" s="234"/>
      <c r="R102" s="234"/>
      <c r="S102" s="234"/>
      <c r="T102" s="234"/>
      <c r="U102" s="234"/>
      <c r="V102" s="234"/>
      <c r="W102" s="234"/>
      <c r="X102" s="234"/>
      <c r="Y102" s="234"/>
      <c r="Z102" s="234"/>
    </row>
    <row r="103" ht="13.5" customHeight="1">
      <c r="A103" s="234"/>
      <c r="B103" s="234"/>
      <c r="C103" s="234"/>
      <c r="D103" s="234"/>
      <c r="E103" s="234"/>
      <c r="F103" s="234"/>
      <c r="G103" s="234"/>
      <c r="H103" s="234"/>
      <c r="I103" s="234"/>
      <c r="J103" s="234"/>
      <c r="K103" s="234"/>
      <c r="L103" s="234"/>
      <c r="M103" s="234"/>
      <c r="N103" s="234"/>
      <c r="O103" s="234"/>
      <c r="P103" s="234"/>
      <c r="Q103" s="234"/>
      <c r="R103" s="234"/>
      <c r="S103" s="234"/>
      <c r="T103" s="234"/>
      <c r="U103" s="234"/>
      <c r="V103" s="234"/>
      <c r="W103" s="234"/>
      <c r="X103" s="234"/>
      <c r="Y103" s="234"/>
      <c r="Z103" s="234"/>
    </row>
    <row r="104" ht="13.5" customHeight="1">
      <c r="A104" s="234"/>
      <c r="B104" s="234"/>
      <c r="C104" s="234"/>
      <c r="D104" s="234"/>
      <c r="E104" s="234"/>
      <c r="F104" s="234"/>
      <c r="G104" s="234"/>
      <c r="H104" s="234"/>
      <c r="I104" s="234"/>
      <c r="J104" s="234"/>
      <c r="K104" s="234"/>
      <c r="L104" s="234"/>
      <c r="M104" s="234"/>
      <c r="N104" s="234"/>
      <c r="O104" s="234"/>
      <c r="P104" s="234"/>
      <c r="Q104" s="234"/>
      <c r="R104" s="234"/>
      <c r="S104" s="234"/>
      <c r="T104" s="234"/>
      <c r="U104" s="234"/>
      <c r="V104" s="234"/>
      <c r="W104" s="234"/>
      <c r="X104" s="234"/>
      <c r="Y104" s="234"/>
      <c r="Z104" s="234"/>
    </row>
    <row r="105" ht="13.5" customHeight="1">
      <c r="A105" s="234"/>
      <c r="B105" s="234"/>
      <c r="C105" s="234"/>
      <c r="D105" s="234"/>
      <c r="E105" s="234"/>
      <c r="F105" s="234"/>
      <c r="G105" s="234"/>
      <c r="H105" s="234"/>
      <c r="I105" s="234"/>
      <c r="J105" s="234"/>
      <c r="K105" s="234"/>
      <c r="L105" s="234"/>
      <c r="M105" s="234"/>
      <c r="N105" s="234"/>
      <c r="O105" s="234"/>
      <c r="P105" s="234"/>
      <c r="Q105" s="234"/>
      <c r="R105" s="234"/>
      <c r="S105" s="234"/>
      <c r="T105" s="234"/>
      <c r="U105" s="234"/>
      <c r="V105" s="234"/>
      <c r="W105" s="234"/>
      <c r="X105" s="234"/>
      <c r="Y105" s="234"/>
      <c r="Z105" s="234"/>
    </row>
    <row r="106" ht="13.5" customHeight="1">
      <c r="A106" s="234"/>
      <c r="B106" s="234"/>
      <c r="C106" s="234"/>
      <c r="D106" s="234"/>
      <c r="E106" s="234"/>
      <c r="F106" s="234"/>
      <c r="G106" s="234"/>
      <c r="H106" s="234"/>
      <c r="I106" s="234"/>
      <c r="J106" s="234"/>
      <c r="K106" s="234"/>
      <c r="L106" s="234"/>
      <c r="M106" s="234"/>
      <c r="N106" s="234"/>
      <c r="O106" s="234"/>
      <c r="P106" s="234"/>
      <c r="Q106" s="234"/>
      <c r="R106" s="234"/>
      <c r="S106" s="234"/>
      <c r="T106" s="234"/>
      <c r="U106" s="234"/>
      <c r="V106" s="234"/>
      <c r="W106" s="234"/>
      <c r="X106" s="234"/>
      <c r="Y106" s="234"/>
      <c r="Z106" s="234"/>
    </row>
    <row r="107" ht="13.5" customHeight="1">
      <c r="A107" s="234"/>
      <c r="B107" s="234"/>
      <c r="C107" s="234"/>
      <c r="D107" s="234"/>
      <c r="E107" s="234"/>
      <c r="F107" s="234"/>
      <c r="G107" s="234"/>
      <c r="H107" s="234"/>
      <c r="I107" s="234"/>
      <c r="J107" s="234"/>
      <c r="K107" s="234"/>
      <c r="L107" s="234"/>
      <c r="M107" s="234"/>
      <c r="N107" s="234"/>
      <c r="O107" s="234"/>
      <c r="P107" s="234"/>
      <c r="Q107" s="234"/>
      <c r="R107" s="234"/>
      <c r="S107" s="234"/>
      <c r="T107" s="234"/>
      <c r="U107" s="234"/>
      <c r="V107" s="234"/>
      <c r="W107" s="234"/>
      <c r="X107" s="234"/>
      <c r="Y107" s="234"/>
      <c r="Z107" s="234"/>
    </row>
    <row r="108" ht="13.5" customHeight="1">
      <c r="A108" s="234"/>
      <c r="B108" s="234"/>
      <c r="C108" s="234"/>
      <c r="D108" s="234"/>
      <c r="E108" s="234"/>
      <c r="F108" s="234"/>
      <c r="G108" s="234"/>
      <c r="H108" s="234"/>
      <c r="I108" s="234"/>
      <c r="J108" s="234"/>
      <c r="K108" s="234"/>
      <c r="L108" s="234"/>
      <c r="M108" s="234"/>
      <c r="N108" s="234"/>
      <c r="O108" s="234"/>
      <c r="P108" s="234"/>
      <c r="Q108" s="234"/>
      <c r="R108" s="234"/>
      <c r="S108" s="234"/>
      <c r="T108" s="234"/>
      <c r="U108" s="234"/>
      <c r="V108" s="234"/>
      <c r="W108" s="234"/>
      <c r="X108" s="234"/>
      <c r="Y108" s="234"/>
      <c r="Z108" s="234"/>
    </row>
    <row r="109" ht="13.5" customHeight="1">
      <c r="A109" s="234"/>
      <c r="B109" s="234"/>
      <c r="C109" s="234"/>
      <c r="D109" s="234"/>
      <c r="E109" s="234"/>
      <c r="F109" s="234"/>
      <c r="G109" s="234"/>
      <c r="H109" s="234"/>
      <c r="I109" s="234"/>
      <c r="J109" s="234"/>
      <c r="K109" s="234"/>
      <c r="L109" s="234"/>
      <c r="M109" s="234"/>
      <c r="N109" s="234"/>
      <c r="O109" s="234"/>
      <c r="P109" s="234"/>
      <c r="Q109" s="234"/>
      <c r="R109" s="234"/>
      <c r="S109" s="234"/>
      <c r="T109" s="234"/>
      <c r="U109" s="234"/>
      <c r="V109" s="234"/>
      <c r="W109" s="234"/>
      <c r="X109" s="234"/>
      <c r="Y109" s="234"/>
      <c r="Z109" s="234"/>
    </row>
    <row r="110" ht="13.5" customHeight="1">
      <c r="A110" s="234"/>
      <c r="B110" s="234"/>
      <c r="C110" s="234"/>
      <c r="D110" s="234"/>
      <c r="E110" s="234"/>
      <c r="F110" s="234"/>
      <c r="G110" s="234"/>
      <c r="H110" s="234"/>
      <c r="I110" s="234"/>
      <c r="J110" s="234"/>
      <c r="K110" s="234"/>
      <c r="L110" s="234"/>
      <c r="M110" s="234"/>
      <c r="N110" s="234"/>
      <c r="O110" s="234"/>
      <c r="P110" s="234"/>
      <c r="Q110" s="234"/>
      <c r="R110" s="234"/>
      <c r="S110" s="234"/>
      <c r="T110" s="234"/>
      <c r="U110" s="234"/>
      <c r="V110" s="234"/>
      <c r="W110" s="234"/>
      <c r="X110" s="234"/>
      <c r="Y110" s="234"/>
      <c r="Z110" s="234"/>
    </row>
    <row r="111" ht="13.5" customHeight="1">
      <c r="A111" s="234"/>
      <c r="B111" s="234"/>
      <c r="C111" s="234"/>
      <c r="D111" s="234"/>
      <c r="E111" s="234"/>
      <c r="F111" s="234"/>
      <c r="G111" s="234"/>
      <c r="H111" s="234"/>
      <c r="I111" s="234"/>
      <c r="J111" s="234"/>
      <c r="K111" s="234"/>
      <c r="L111" s="234"/>
      <c r="M111" s="234"/>
      <c r="N111" s="234"/>
      <c r="O111" s="234"/>
      <c r="P111" s="234"/>
      <c r="Q111" s="234"/>
      <c r="R111" s="234"/>
      <c r="S111" s="234"/>
      <c r="T111" s="234"/>
      <c r="U111" s="234"/>
      <c r="V111" s="234"/>
      <c r="W111" s="234"/>
      <c r="X111" s="234"/>
      <c r="Y111" s="234"/>
      <c r="Z111" s="234"/>
    </row>
    <row r="112" ht="13.5" customHeight="1">
      <c r="A112" s="234"/>
      <c r="B112" s="234"/>
      <c r="C112" s="234"/>
      <c r="D112" s="234"/>
      <c r="E112" s="234"/>
      <c r="F112" s="234"/>
      <c r="G112" s="234"/>
      <c r="H112" s="234"/>
      <c r="I112" s="234"/>
      <c r="J112" s="234"/>
      <c r="K112" s="234"/>
      <c r="L112" s="234"/>
      <c r="M112" s="234"/>
      <c r="N112" s="234"/>
      <c r="O112" s="234"/>
      <c r="P112" s="234"/>
      <c r="Q112" s="234"/>
      <c r="R112" s="234"/>
      <c r="S112" s="234"/>
      <c r="T112" s="234"/>
      <c r="U112" s="234"/>
      <c r="V112" s="234"/>
      <c r="W112" s="234"/>
      <c r="X112" s="234"/>
      <c r="Y112" s="234"/>
      <c r="Z112" s="234"/>
    </row>
    <row r="113" ht="13.5" customHeight="1">
      <c r="A113" s="234"/>
      <c r="B113" s="234"/>
      <c r="C113" s="234"/>
      <c r="D113" s="234"/>
      <c r="E113" s="234"/>
      <c r="F113" s="234"/>
      <c r="G113" s="234"/>
      <c r="H113" s="234"/>
      <c r="I113" s="234"/>
      <c r="J113" s="234"/>
      <c r="K113" s="234"/>
      <c r="L113" s="234"/>
      <c r="M113" s="234"/>
      <c r="N113" s="234"/>
      <c r="O113" s="234"/>
      <c r="P113" s="234"/>
      <c r="Q113" s="234"/>
      <c r="R113" s="234"/>
      <c r="S113" s="234"/>
      <c r="T113" s="234"/>
      <c r="U113" s="234"/>
      <c r="V113" s="234"/>
      <c r="W113" s="234"/>
      <c r="X113" s="234"/>
      <c r="Y113" s="234"/>
      <c r="Z113" s="234"/>
    </row>
    <row r="114" ht="13.5" customHeight="1">
      <c r="A114" s="234"/>
      <c r="B114" s="234"/>
      <c r="C114" s="234"/>
      <c r="D114" s="234"/>
      <c r="E114" s="234"/>
      <c r="F114" s="234"/>
      <c r="G114" s="234"/>
      <c r="H114" s="234"/>
      <c r="I114" s="234"/>
      <c r="J114" s="234"/>
      <c r="K114" s="234"/>
      <c r="L114" s="234"/>
      <c r="M114" s="234"/>
      <c r="N114" s="234"/>
      <c r="O114" s="234"/>
      <c r="P114" s="234"/>
      <c r="Q114" s="234"/>
      <c r="R114" s="234"/>
      <c r="S114" s="234"/>
      <c r="T114" s="234"/>
      <c r="U114" s="234"/>
      <c r="V114" s="234"/>
      <c r="W114" s="234"/>
      <c r="X114" s="234"/>
      <c r="Y114" s="234"/>
      <c r="Z114" s="234"/>
    </row>
    <row r="115" ht="13.5" customHeight="1">
      <c r="A115" s="234"/>
      <c r="B115" s="234"/>
      <c r="C115" s="234"/>
      <c r="D115" s="234"/>
      <c r="E115" s="234"/>
      <c r="F115" s="234"/>
      <c r="G115" s="234"/>
      <c r="H115" s="234"/>
      <c r="I115" s="234"/>
      <c r="J115" s="234"/>
      <c r="K115" s="234"/>
      <c r="L115" s="234"/>
      <c r="M115" s="234"/>
      <c r="N115" s="234"/>
      <c r="O115" s="234"/>
      <c r="P115" s="234"/>
      <c r="Q115" s="234"/>
      <c r="R115" s="234"/>
      <c r="S115" s="234"/>
      <c r="T115" s="234"/>
      <c r="U115" s="234"/>
      <c r="V115" s="234"/>
      <c r="W115" s="234"/>
      <c r="X115" s="234"/>
      <c r="Y115" s="234"/>
      <c r="Z115" s="234"/>
    </row>
    <row r="116" ht="13.5" customHeight="1">
      <c r="A116" s="234"/>
      <c r="B116" s="234"/>
      <c r="C116" s="234"/>
      <c r="D116" s="234"/>
      <c r="E116" s="234"/>
      <c r="F116" s="234"/>
      <c r="G116" s="234"/>
      <c r="H116" s="234"/>
      <c r="I116" s="234"/>
      <c r="J116" s="234"/>
      <c r="K116" s="234"/>
      <c r="L116" s="234"/>
      <c r="M116" s="234"/>
      <c r="N116" s="234"/>
      <c r="O116" s="234"/>
      <c r="P116" s="234"/>
      <c r="Q116" s="234"/>
      <c r="R116" s="234"/>
      <c r="S116" s="234"/>
      <c r="T116" s="234"/>
      <c r="U116" s="234"/>
      <c r="V116" s="234"/>
      <c r="W116" s="234"/>
      <c r="X116" s="234"/>
      <c r="Y116" s="234"/>
      <c r="Z116" s="234"/>
    </row>
    <row r="117" ht="13.5" customHeight="1">
      <c r="A117" s="234"/>
      <c r="B117" s="234"/>
      <c r="C117" s="234"/>
      <c r="D117" s="234"/>
      <c r="E117" s="234"/>
      <c r="F117" s="234"/>
      <c r="G117" s="234"/>
      <c r="H117" s="234"/>
      <c r="I117" s="234"/>
      <c r="J117" s="234"/>
      <c r="K117" s="234"/>
      <c r="L117" s="234"/>
      <c r="M117" s="234"/>
      <c r="N117" s="234"/>
      <c r="O117" s="234"/>
      <c r="P117" s="234"/>
      <c r="Q117" s="234"/>
      <c r="R117" s="234"/>
      <c r="S117" s="234"/>
      <c r="T117" s="234"/>
      <c r="U117" s="234"/>
      <c r="V117" s="234"/>
      <c r="W117" s="234"/>
      <c r="X117" s="234"/>
      <c r="Y117" s="234"/>
      <c r="Z117" s="234"/>
    </row>
    <row r="118" ht="13.5" customHeight="1">
      <c r="A118" s="234"/>
      <c r="B118" s="234"/>
      <c r="C118" s="234"/>
      <c r="D118" s="234"/>
      <c r="E118" s="234"/>
      <c r="F118" s="234"/>
      <c r="G118" s="234"/>
      <c r="H118" s="234"/>
      <c r="I118" s="234"/>
      <c r="J118" s="234"/>
      <c r="K118" s="234"/>
      <c r="L118" s="234"/>
      <c r="M118" s="234"/>
      <c r="N118" s="234"/>
      <c r="O118" s="234"/>
      <c r="P118" s="234"/>
      <c r="Q118" s="234"/>
      <c r="R118" s="234"/>
      <c r="S118" s="234"/>
      <c r="T118" s="234"/>
      <c r="U118" s="234"/>
      <c r="V118" s="234"/>
      <c r="W118" s="234"/>
      <c r="X118" s="234"/>
      <c r="Y118" s="234"/>
      <c r="Z118" s="234"/>
    </row>
    <row r="119" ht="13.5" customHeight="1">
      <c r="A119" s="234"/>
      <c r="B119" s="234"/>
      <c r="C119" s="234"/>
      <c r="D119" s="234"/>
      <c r="E119" s="234"/>
      <c r="F119" s="234"/>
      <c r="G119" s="234"/>
      <c r="H119" s="234"/>
      <c r="I119" s="234"/>
      <c r="J119" s="234"/>
      <c r="K119" s="234"/>
      <c r="L119" s="234"/>
      <c r="M119" s="234"/>
      <c r="N119" s="234"/>
      <c r="O119" s="234"/>
      <c r="P119" s="234"/>
      <c r="Q119" s="234"/>
      <c r="R119" s="234"/>
      <c r="S119" s="234"/>
      <c r="T119" s="234"/>
      <c r="U119" s="234"/>
      <c r="V119" s="234"/>
      <c r="W119" s="234"/>
      <c r="X119" s="234"/>
      <c r="Y119" s="234"/>
      <c r="Z119" s="234"/>
    </row>
    <row r="120" ht="13.5" customHeight="1">
      <c r="A120" s="234"/>
      <c r="B120" s="234"/>
      <c r="C120" s="234"/>
      <c r="D120" s="234"/>
      <c r="E120" s="234"/>
      <c r="F120" s="234"/>
      <c r="G120" s="234"/>
      <c r="H120" s="234"/>
      <c r="I120" s="234"/>
      <c r="J120" s="234"/>
      <c r="K120" s="234"/>
      <c r="L120" s="234"/>
      <c r="M120" s="234"/>
      <c r="N120" s="234"/>
      <c r="O120" s="234"/>
      <c r="P120" s="234"/>
      <c r="Q120" s="234"/>
      <c r="R120" s="234"/>
      <c r="S120" s="234"/>
      <c r="T120" s="234"/>
      <c r="U120" s="234"/>
      <c r="V120" s="234"/>
      <c r="W120" s="234"/>
      <c r="X120" s="234"/>
      <c r="Y120" s="234"/>
      <c r="Z120" s="234"/>
    </row>
    <row r="121" ht="13.5" customHeight="1">
      <c r="A121" s="234"/>
      <c r="B121" s="234"/>
      <c r="C121" s="234"/>
      <c r="D121" s="234"/>
      <c r="E121" s="234"/>
      <c r="F121" s="234"/>
      <c r="G121" s="234"/>
      <c r="H121" s="234"/>
      <c r="I121" s="234"/>
      <c r="J121" s="234"/>
      <c r="K121" s="234"/>
      <c r="L121" s="234"/>
      <c r="M121" s="234"/>
      <c r="N121" s="234"/>
      <c r="O121" s="234"/>
      <c r="P121" s="234"/>
      <c r="Q121" s="234"/>
      <c r="R121" s="234"/>
      <c r="S121" s="234"/>
      <c r="T121" s="234"/>
      <c r="U121" s="234"/>
      <c r="V121" s="234"/>
      <c r="W121" s="234"/>
      <c r="X121" s="234"/>
      <c r="Y121" s="234"/>
      <c r="Z121" s="234"/>
    </row>
    <row r="122" ht="13.5" customHeight="1">
      <c r="A122" s="234"/>
      <c r="B122" s="234"/>
      <c r="C122" s="234"/>
      <c r="D122" s="234"/>
      <c r="E122" s="234"/>
      <c r="F122" s="234"/>
      <c r="G122" s="234"/>
      <c r="H122" s="234"/>
      <c r="I122" s="234"/>
      <c r="J122" s="234"/>
      <c r="K122" s="234"/>
      <c r="L122" s="234"/>
      <c r="M122" s="234"/>
      <c r="N122" s="234"/>
      <c r="O122" s="234"/>
      <c r="P122" s="234"/>
      <c r="Q122" s="234"/>
      <c r="R122" s="234"/>
      <c r="S122" s="234"/>
      <c r="T122" s="234"/>
      <c r="U122" s="234"/>
      <c r="V122" s="234"/>
      <c r="W122" s="234"/>
      <c r="X122" s="234"/>
      <c r="Y122" s="234"/>
      <c r="Z122" s="234"/>
    </row>
    <row r="123" ht="13.5" customHeight="1">
      <c r="A123" s="234"/>
      <c r="B123" s="234"/>
      <c r="C123" s="234"/>
      <c r="D123" s="234"/>
      <c r="E123" s="234"/>
      <c r="F123" s="234"/>
      <c r="G123" s="234"/>
      <c r="H123" s="234"/>
      <c r="I123" s="234"/>
      <c r="J123" s="234"/>
      <c r="K123" s="234"/>
      <c r="L123" s="234"/>
      <c r="M123" s="234"/>
      <c r="N123" s="234"/>
      <c r="O123" s="234"/>
      <c r="P123" s="234"/>
      <c r="Q123" s="234"/>
      <c r="R123" s="234"/>
      <c r="S123" s="234"/>
      <c r="T123" s="234"/>
      <c r="U123" s="234"/>
      <c r="V123" s="234"/>
      <c r="W123" s="234"/>
      <c r="X123" s="234"/>
      <c r="Y123" s="234"/>
      <c r="Z123" s="234"/>
    </row>
    <row r="124" ht="13.5" customHeight="1">
      <c r="A124" s="234"/>
      <c r="B124" s="234"/>
      <c r="C124" s="234"/>
      <c r="D124" s="234"/>
      <c r="E124" s="234"/>
      <c r="F124" s="234"/>
      <c r="G124" s="234"/>
      <c r="H124" s="234"/>
      <c r="I124" s="234"/>
      <c r="J124" s="234"/>
      <c r="K124" s="234"/>
      <c r="L124" s="234"/>
      <c r="M124" s="234"/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</row>
    <row r="125" ht="13.5" customHeight="1">
      <c r="A125" s="234"/>
      <c r="B125" s="234"/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</row>
    <row r="126" ht="13.5" customHeight="1">
      <c r="A126" s="234"/>
      <c r="B126" s="234"/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</row>
    <row r="127" ht="13.5" customHeight="1">
      <c r="A127" s="234"/>
      <c r="B127" s="234"/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/>
      <c r="S127" s="234"/>
      <c r="T127" s="234"/>
      <c r="U127" s="234"/>
      <c r="V127" s="234"/>
      <c r="W127" s="234"/>
      <c r="X127" s="234"/>
      <c r="Y127" s="234"/>
      <c r="Z127" s="234"/>
    </row>
    <row r="128" ht="13.5" customHeight="1">
      <c r="A128" s="234"/>
      <c r="B128" s="234"/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/>
      <c r="T128" s="234"/>
      <c r="U128" s="234"/>
      <c r="V128" s="234"/>
      <c r="W128" s="234"/>
      <c r="X128" s="234"/>
      <c r="Y128" s="234"/>
      <c r="Z128" s="234"/>
    </row>
    <row r="129" ht="13.5" customHeight="1">
      <c r="A129" s="234"/>
      <c r="B129" s="234"/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/>
      <c r="U129" s="234"/>
      <c r="V129" s="234"/>
      <c r="W129" s="234"/>
      <c r="X129" s="234"/>
      <c r="Y129" s="234"/>
      <c r="Z129" s="234"/>
    </row>
    <row r="130" ht="13.5" customHeight="1">
      <c r="A130" s="234"/>
      <c r="B130" s="234"/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/>
      <c r="V130" s="234"/>
      <c r="W130" s="234"/>
      <c r="X130" s="234"/>
      <c r="Y130" s="234"/>
      <c r="Z130" s="234"/>
    </row>
    <row r="131" ht="13.5" customHeight="1">
      <c r="A131" s="234"/>
      <c r="B131" s="234"/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/>
      <c r="X131" s="234"/>
      <c r="Y131" s="234"/>
      <c r="Z131" s="234"/>
    </row>
    <row r="132" ht="13.5" customHeight="1">
      <c r="A132" s="234"/>
      <c r="B132" s="234"/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/>
      <c r="Z132" s="234"/>
    </row>
    <row r="133" ht="13.5" customHeight="1">
      <c r="A133" s="234"/>
      <c r="B133" s="234"/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</row>
    <row r="134" ht="13.5" customHeight="1">
      <c r="A134" s="234"/>
      <c r="B134" s="234"/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</row>
    <row r="135" ht="13.5" customHeight="1">
      <c r="A135" s="234"/>
      <c r="B135" s="234"/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</row>
    <row r="136" ht="13.5" customHeight="1">
      <c r="A136" s="234"/>
      <c r="B136" s="234"/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</row>
    <row r="137" ht="13.5" customHeight="1">
      <c r="A137" s="234"/>
      <c r="B137" s="234"/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</row>
    <row r="138" ht="13.5" customHeight="1">
      <c r="A138" s="234"/>
      <c r="B138" s="234"/>
      <c r="C138" s="234"/>
      <c r="D138" s="234"/>
      <c r="E138" s="234"/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</row>
    <row r="139" ht="13.5" customHeight="1">
      <c r="A139" s="234"/>
      <c r="B139" s="234"/>
      <c r="C139" s="234"/>
      <c r="D139" s="234"/>
      <c r="E139" s="234"/>
      <c r="F139" s="234"/>
      <c r="G139" s="234"/>
      <c r="H139" s="234"/>
      <c r="I139" s="234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</row>
    <row r="140" ht="13.5" customHeight="1">
      <c r="A140" s="234"/>
      <c r="B140" s="234"/>
      <c r="C140" s="234"/>
      <c r="D140" s="234"/>
      <c r="E140" s="234"/>
      <c r="F140" s="234"/>
      <c r="G140" s="234"/>
      <c r="H140" s="234"/>
      <c r="I140" s="234"/>
      <c r="J140" s="234"/>
      <c r="K140" s="234"/>
      <c r="L140" s="234"/>
      <c r="M140" s="234"/>
      <c r="N140" s="234"/>
      <c r="O140" s="234"/>
      <c r="P140" s="234"/>
      <c r="Q140" s="234"/>
      <c r="R140" s="234"/>
      <c r="S140" s="234"/>
      <c r="T140" s="234"/>
      <c r="U140" s="234"/>
      <c r="V140" s="234"/>
      <c r="W140" s="234"/>
      <c r="X140" s="234"/>
      <c r="Y140" s="234"/>
      <c r="Z140" s="234"/>
    </row>
    <row r="141" ht="13.5" customHeight="1">
      <c r="A141" s="234"/>
      <c r="B141" s="234"/>
      <c r="C141" s="234"/>
      <c r="D141" s="234"/>
      <c r="E141" s="234"/>
      <c r="F141" s="234"/>
      <c r="G141" s="234"/>
      <c r="H141" s="234"/>
      <c r="I141" s="234"/>
      <c r="J141" s="234"/>
      <c r="K141" s="234"/>
      <c r="L141" s="234"/>
      <c r="M141" s="234"/>
      <c r="N141" s="234"/>
      <c r="O141" s="234"/>
      <c r="P141" s="234"/>
      <c r="Q141" s="234"/>
      <c r="R141" s="234"/>
      <c r="S141" s="234"/>
      <c r="T141" s="234"/>
      <c r="U141" s="234"/>
      <c r="V141" s="234"/>
      <c r="W141" s="234"/>
      <c r="X141" s="234"/>
      <c r="Y141" s="234"/>
      <c r="Z141" s="234"/>
    </row>
    <row r="142" ht="13.5" customHeight="1">
      <c r="A142" s="234"/>
      <c r="B142" s="234"/>
      <c r="C142" s="234"/>
      <c r="D142" s="234"/>
      <c r="E142" s="234"/>
      <c r="F142" s="234"/>
      <c r="G142" s="234"/>
      <c r="H142" s="234"/>
      <c r="I142" s="234"/>
      <c r="J142" s="234"/>
      <c r="K142" s="234"/>
      <c r="L142" s="234"/>
      <c r="M142" s="234"/>
      <c r="N142" s="234"/>
      <c r="O142" s="234"/>
      <c r="P142" s="234"/>
      <c r="Q142" s="234"/>
      <c r="R142" s="234"/>
      <c r="S142" s="234"/>
      <c r="T142" s="234"/>
      <c r="U142" s="234"/>
      <c r="V142" s="234"/>
      <c r="W142" s="234"/>
      <c r="X142" s="234"/>
      <c r="Y142" s="234"/>
      <c r="Z142" s="234"/>
    </row>
    <row r="143" ht="13.5" customHeight="1">
      <c r="A143" s="234"/>
      <c r="B143" s="234"/>
      <c r="C143" s="234"/>
      <c r="D143" s="234"/>
      <c r="E143" s="234"/>
      <c r="F143" s="234"/>
      <c r="G143" s="234"/>
      <c r="H143" s="234"/>
      <c r="I143" s="234"/>
      <c r="J143" s="234"/>
      <c r="K143" s="234"/>
      <c r="L143" s="234"/>
      <c r="M143" s="234"/>
      <c r="N143" s="234"/>
      <c r="O143" s="234"/>
      <c r="P143" s="234"/>
      <c r="Q143" s="234"/>
      <c r="R143" s="234"/>
      <c r="S143" s="234"/>
      <c r="T143" s="234"/>
      <c r="U143" s="234"/>
      <c r="V143" s="234"/>
      <c r="W143" s="234"/>
      <c r="X143" s="234"/>
      <c r="Y143" s="234"/>
      <c r="Z143" s="234"/>
    </row>
    <row r="144" ht="13.5" customHeight="1">
      <c r="A144" s="234"/>
      <c r="B144" s="234"/>
      <c r="C144" s="234"/>
      <c r="D144" s="234"/>
      <c r="E144" s="234"/>
      <c r="F144" s="234"/>
      <c r="G144" s="234"/>
      <c r="H144" s="234"/>
      <c r="I144" s="234"/>
      <c r="J144" s="234"/>
      <c r="K144" s="234"/>
      <c r="L144" s="234"/>
      <c r="M144" s="234"/>
      <c r="N144" s="234"/>
      <c r="O144" s="234"/>
      <c r="P144" s="234"/>
      <c r="Q144" s="234"/>
      <c r="R144" s="234"/>
      <c r="S144" s="234"/>
      <c r="T144" s="234"/>
      <c r="U144" s="234"/>
      <c r="V144" s="234"/>
      <c r="W144" s="234"/>
      <c r="X144" s="234"/>
      <c r="Y144" s="234"/>
      <c r="Z144" s="234"/>
    </row>
    <row r="145" ht="13.5" customHeight="1">
      <c r="A145" s="234"/>
      <c r="B145" s="234"/>
      <c r="C145" s="234"/>
      <c r="D145" s="234"/>
      <c r="E145" s="234"/>
      <c r="F145" s="234"/>
      <c r="G145" s="234"/>
      <c r="H145" s="234"/>
      <c r="I145" s="234"/>
      <c r="J145" s="234"/>
      <c r="K145" s="234"/>
      <c r="L145" s="234"/>
      <c r="M145" s="234"/>
      <c r="N145" s="234"/>
      <c r="O145" s="234"/>
      <c r="P145" s="234"/>
      <c r="Q145" s="234"/>
      <c r="R145" s="234"/>
      <c r="S145" s="234"/>
      <c r="T145" s="234"/>
      <c r="U145" s="234"/>
      <c r="V145" s="234"/>
      <c r="W145" s="234"/>
      <c r="X145" s="234"/>
      <c r="Y145" s="234"/>
      <c r="Z145" s="234"/>
    </row>
    <row r="146" ht="13.5" customHeight="1">
      <c r="A146" s="234"/>
      <c r="B146" s="234"/>
      <c r="C146" s="234"/>
      <c r="D146" s="234"/>
      <c r="E146" s="234"/>
      <c r="F146" s="234"/>
      <c r="G146" s="234"/>
      <c r="H146" s="234"/>
      <c r="I146" s="234"/>
      <c r="J146" s="234"/>
      <c r="K146" s="234"/>
      <c r="L146" s="234"/>
      <c r="M146" s="234"/>
      <c r="N146" s="234"/>
      <c r="O146" s="234"/>
      <c r="P146" s="234"/>
      <c r="Q146" s="234"/>
      <c r="R146" s="234"/>
      <c r="S146" s="234"/>
      <c r="T146" s="234"/>
      <c r="U146" s="234"/>
      <c r="V146" s="234"/>
      <c r="W146" s="234"/>
      <c r="X146" s="234"/>
      <c r="Y146" s="234"/>
      <c r="Z146" s="234"/>
    </row>
    <row r="147" ht="13.5" customHeight="1">
      <c r="A147" s="234"/>
      <c r="B147" s="234"/>
      <c r="C147" s="234"/>
      <c r="D147" s="234"/>
      <c r="E147" s="234"/>
      <c r="F147" s="234"/>
      <c r="G147" s="234"/>
      <c r="H147" s="234"/>
      <c r="I147" s="234"/>
      <c r="J147" s="234"/>
      <c r="K147" s="234"/>
      <c r="L147" s="234"/>
      <c r="M147" s="234"/>
      <c r="N147" s="234"/>
      <c r="O147" s="234"/>
      <c r="P147" s="234"/>
      <c r="Q147" s="234"/>
      <c r="R147" s="234"/>
      <c r="S147" s="234"/>
      <c r="T147" s="234"/>
      <c r="U147" s="234"/>
      <c r="V147" s="234"/>
      <c r="W147" s="234"/>
      <c r="X147" s="234"/>
      <c r="Y147" s="234"/>
      <c r="Z147" s="234"/>
    </row>
    <row r="148" ht="13.5" customHeight="1">
      <c r="A148" s="234"/>
      <c r="B148" s="234"/>
      <c r="C148" s="234"/>
      <c r="D148" s="234"/>
      <c r="E148" s="234"/>
      <c r="F148" s="234"/>
      <c r="G148" s="234"/>
      <c r="H148" s="234"/>
      <c r="I148" s="234"/>
      <c r="J148" s="234"/>
      <c r="K148" s="234"/>
      <c r="L148" s="234"/>
      <c r="M148" s="234"/>
      <c r="N148" s="234"/>
      <c r="O148" s="234"/>
      <c r="P148" s="234"/>
      <c r="Q148" s="234"/>
      <c r="R148" s="234"/>
      <c r="S148" s="234"/>
      <c r="T148" s="234"/>
      <c r="U148" s="234"/>
      <c r="V148" s="234"/>
      <c r="W148" s="234"/>
      <c r="X148" s="234"/>
      <c r="Y148" s="234"/>
      <c r="Z148" s="234"/>
    </row>
    <row r="149" ht="13.5" customHeight="1">
      <c r="A149" s="234"/>
      <c r="B149" s="234"/>
      <c r="C149" s="234"/>
      <c r="D149" s="234"/>
      <c r="E149" s="234"/>
      <c r="F149" s="234"/>
      <c r="G149" s="234"/>
      <c r="H149" s="234"/>
      <c r="I149" s="234"/>
      <c r="J149" s="234"/>
      <c r="K149" s="234"/>
      <c r="L149" s="234"/>
      <c r="M149" s="234"/>
      <c r="N149" s="234"/>
      <c r="O149" s="234"/>
      <c r="P149" s="234"/>
      <c r="Q149" s="234"/>
      <c r="R149" s="234"/>
      <c r="S149" s="234"/>
      <c r="T149" s="234"/>
      <c r="U149" s="234"/>
      <c r="V149" s="234"/>
      <c r="W149" s="234"/>
      <c r="X149" s="234"/>
      <c r="Y149" s="234"/>
      <c r="Z149" s="234"/>
    </row>
    <row r="150" ht="13.5" customHeight="1">
      <c r="A150" s="234"/>
      <c r="B150" s="234"/>
      <c r="C150" s="234"/>
      <c r="D150" s="234"/>
      <c r="E150" s="234"/>
      <c r="F150" s="234"/>
      <c r="G150" s="234"/>
      <c r="H150" s="234"/>
      <c r="I150" s="234"/>
      <c r="J150" s="234"/>
      <c r="K150" s="234"/>
      <c r="L150" s="234"/>
      <c r="M150" s="234"/>
      <c r="N150" s="234"/>
      <c r="O150" s="234"/>
      <c r="P150" s="234"/>
      <c r="Q150" s="234"/>
      <c r="R150" s="234"/>
      <c r="S150" s="234"/>
      <c r="T150" s="234"/>
      <c r="U150" s="234"/>
      <c r="V150" s="234"/>
      <c r="W150" s="234"/>
      <c r="X150" s="234"/>
      <c r="Y150" s="234"/>
      <c r="Z150" s="234"/>
    </row>
    <row r="151" ht="13.5" customHeight="1">
      <c r="A151" s="234"/>
      <c r="B151" s="234"/>
      <c r="C151" s="234"/>
      <c r="D151" s="234"/>
      <c r="E151" s="234"/>
      <c r="F151" s="234"/>
      <c r="G151" s="234"/>
      <c r="H151" s="234"/>
      <c r="I151" s="234"/>
      <c r="J151" s="234"/>
      <c r="K151" s="234"/>
      <c r="L151" s="234"/>
      <c r="M151" s="234"/>
      <c r="N151" s="234"/>
      <c r="O151" s="234"/>
      <c r="P151" s="234"/>
      <c r="Q151" s="234"/>
      <c r="R151" s="234"/>
      <c r="S151" s="234"/>
      <c r="T151" s="234"/>
      <c r="U151" s="234"/>
      <c r="V151" s="234"/>
      <c r="W151" s="234"/>
      <c r="X151" s="234"/>
      <c r="Y151" s="234"/>
      <c r="Z151" s="234"/>
    </row>
    <row r="152" ht="13.5" customHeight="1">
      <c r="A152" s="234"/>
      <c r="B152" s="234"/>
      <c r="C152" s="234"/>
      <c r="D152" s="234"/>
      <c r="E152" s="234"/>
      <c r="F152" s="234"/>
      <c r="G152" s="234"/>
      <c r="H152" s="234"/>
      <c r="I152" s="234"/>
      <c r="J152" s="234"/>
      <c r="K152" s="234"/>
      <c r="L152" s="234"/>
      <c r="M152" s="234"/>
      <c r="N152" s="234"/>
      <c r="O152" s="234"/>
      <c r="P152" s="234"/>
      <c r="Q152" s="234"/>
      <c r="R152" s="234"/>
      <c r="S152" s="234"/>
      <c r="T152" s="234"/>
      <c r="U152" s="234"/>
      <c r="V152" s="234"/>
      <c r="W152" s="234"/>
      <c r="X152" s="234"/>
      <c r="Y152" s="234"/>
      <c r="Z152" s="234"/>
    </row>
    <row r="153" ht="13.5" customHeight="1">
      <c r="A153" s="234"/>
      <c r="B153" s="234"/>
      <c r="C153" s="234"/>
      <c r="D153" s="234"/>
      <c r="E153" s="234"/>
      <c r="F153" s="234"/>
      <c r="G153" s="234"/>
      <c r="H153" s="234"/>
      <c r="I153" s="234"/>
      <c r="J153" s="234"/>
      <c r="K153" s="234"/>
      <c r="L153" s="234"/>
      <c r="M153" s="234"/>
      <c r="N153" s="234"/>
      <c r="O153" s="234"/>
      <c r="P153" s="234"/>
      <c r="Q153" s="234"/>
      <c r="R153" s="234"/>
      <c r="S153" s="234"/>
      <c r="T153" s="234"/>
      <c r="U153" s="234"/>
      <c r="V153" s="234"/>
      <c r="W153" s="234"/>
      <c r="X153" s="234"/>
      <c r="Y153" s="234"/>
      <c r="Z153" s="234"/>
    </row>
    <row r="154" ht="13.5" customHeight="1">
      <c r="A154" s="234"/>
      <c r="B154" s="234"/>
      <c r="C154" s="234"/>
      <c r="D154" s="234"/>
      <c r="E154" s="234"/>
      <c r="F154" s="234"/>
      <c r="G154" s="234"/>
      <c r="H154" s="234"/>
      <c r="I154" s="234"/>
      <c r="J154" s="234"/>
      <c r="K154" s="234"/>
      <c r="L154" s="234"/>
      <c r="M154" s="234"/>
      <c r="N154" s="234"/>
      <c r="O154" s="234"/>
      <c r="P154" s="234"/>
      <c r="Q154" s="234"/>
      <c r="R154" s="234"/>
      <c r="S154" s="234"/>
      <c r="T154" s="234"/>
      <c r="U154" s="234"/>
      <c r="V154" s="234"/>
      <c r="W154" s="234"/>
      <c r="X154" s="234"/>
      <c r="Y154" s="234"/>
      <c r="Z154" s="234"/>
    </row>
    <row r="155" ht="13.5" customHeight="1">
      <c r="A155" s="234"/>
      <c r="B155" s="234"/>
      <c r="C155" s="234"/>
      <c r="D155" s="234"/>
      <c r="E155" s="234"/>
      <c r="F155" s="234"/>
      <c r="G155" s="234"/>
      <c r="H155" s="234"/>
      <c r="I155" s="234"/>
      <c r="J155" s="234"/>
      <c r="K155" s="234"/>
      <c r="L155" s="234"/>
      <c r="M155" s="234"/>
      <c r="N155" s="234"/>
      <c r="O155" s="234"/>
      <c r="P155" s="234"/>
      <c r="Q155" s="234"/>
      <c r="R155" s="234"/>
      <c r="S155" s="234"/>
      <c r="T155" s="234"/>
      <c r="U155" s="234"/>
      <c r="V155" s="234"/>
      <c r="W155" s="234"/>
      <c r="X155" s="234"/>
      <c r="Y155" s="234"/>
      <c r="Z155" s="234"/>
    </row>
    <row r="156" ht="13.5" customHeight="1">
      <c r="A156" s="234"/>
      <c r="B156" s="234"/>
      <c r="C156" s="234"/>
      <c r="D156" s="234"/>
      <c r="E156" s="234"/>
      <c r="F156" s="234"/>
      <c r="G156" s="234"/>
      <c r="H156" s="234"/>
      <c r="I156" s="234"/>
      <c r="J156" s="234"/>
      <c r="K156" s="234"/>
      <c r="L156" s="234"/>
      <c r="M156" s="234"/>
      <c r="N156" s="234"/>
      <c r="O156" s="234"/>
      <c r="P156" s="234"/>
      <c r="Q156" s="234"/>
      <c r="R156" s="234"/>
      <c r="S156" s="234"/>
      <c r="T156" s="234"/>
      <c r="U156" s="234"/>
      <c r="V156" s="234"/>
      <c r="W156" s="234"/>
      <c r="X156" s="234"/>
      <c r="Y156" s="234"/>
      <c r="Z156" s="234"/>
    </row>
    <row r="157" ht="13.5" customHeight="1">
      <c r="A157" s="234"/>
      <c r="B157" s="234"/>
      <c r="C157" s="234"/>
      <c r="D157" s="234"/>
      <c r="E157" s="234"/>
      <c r="F157" s="234"/>
      <c r="G157" s="234"/>
      <c r="H157" s="234"/>
      <c r="I157" s="234"/>
      <c r="J157" s="234"/>
      <c r="K157" s="234"/>
      <c r="L157" s="234"/>
      <c r="M157" s="234"/>
      <c r="N157" s="234"/>
      <c r="O157" s="234"/>
      <c r="P157" s="234"/>
      <c r="Q157" s="234"/>
      <c r="R157" s="234"/>
      <c r="S157" s="234"/>
      <c r="T157" s="234"/>
      <c r="U157" s="234"/>
      <c r="V157" s="234"/>
      <c r="W157" s="234"/>
      <c r="X157" s="234"/>
      <c r="Y157" s="234"/>
      <c r="Z157" s="234"/>
    </row>
    <row r="158" ht="13.5" customHeight="1">
      <c r="A158" s="234"/>
      <c r="B158" s="234"/>
      <c r="C158" s="234"/>
      <c r="D158" s="234"/>
      <c r="E158" s="234"/>
      <c r="F158" s="234"/>
      <c r="G158" s="234"/>
      <c r="H158" s="234"/>
      <c r="I158" s="234"/>
      <c r="J158" s="234"/>
      <c r="K158" s="234"/>
      <c r="L158" s="234"/>
      <c r="M158" s="234"/>
      <c r="N158" s="234"/>
      <c r="O158" s="234"/>
      <c r="P158" s="234"/>
      <c r="Q158" s="234"/>
      <c r="R158" s="234"/>
      <c r="S158" s="234"/>
      <c r="T158" s="234"/>
      <c r="U158" s="234"/>
      <c r="V158" s="234"/>
      <c r="W158" s="234"/>
      <c r="X158" s="234"/>
      <c r="Y158" s="234"/>
      <c r="Z158" s="234"/>
    </row>
    <row r="159" ht="13.5" customHeight="1">
      <c r="A159" s="234"/>
      <c r="B159" s="234"/>
      <c r="C159" s="234"/>
      <c r="D159" s="234"/>
      <c r="E159" s="234"/>
      <c r="F159" s="234"/>
      <c r="G159" s="234"/>
      <c r="H159" s="234"/>
      <c r="I159" s="234"/>
      <c r="J159" s="234"/>
      <c r="K159" s="234"/>
      <c r="L159" s="234"/>
      <c r="M159" s="234"/>
      <c r="N159" s="234"/>
      <c r="O159" s="234"/>
      <c r="P159" s="234"/>
      <c r="Q159" s="234"/>
      <c r="R159" s="234"/>
      <c r="S159" s="234"/>
      <c r="T159" s="234"/>
      <c r="U159" s="234"/>
      <c r="V159" s="234"/>
      <c r="W159" s="234"/>
      <c r="X159" s="234"/>
      <c r="Y159" s="234"/>
      <c r="Z159" s="234"/>
    </row>
    <row r="160" ht="13.5" customHeight="1">
      <c r="A160" s="234"/>
      <c r="B160" s="234"/>
      <c r="C160" s="234"/>
      <c r="D160" s="234"/>
      <c r="E160" s="234"/>
      <c r="F160" s="234"/>
      <c r="G160" s="234"/>
      <c r="H160" s="234"/>
      <c r="I160" s="234"/>
      <c r="J160" s="234"/>
      <c r="K160" s="234"/>
      <c r="L160" s="234"/>
      <c r="M160" s="234"/>
      <c r="N160" s="234"/>
      <c r="O160" s="234"/>
      <c r="P160" s="234"/>
      <c r="Q160" s="234"/>
      <c r="R160" s="234"/>
      <c r="S160" s="234"/>
      <c r="T160" s="234"/>
      <c r="U160" s="234"/>
      <c r="V160" s="234"/>
      <c r="W160" s="234"/>
      <c r="X160" s="234"/>
      <c r="Y160" s="234"/>
      <c r="Z160" s="234"/>
    </row>
    <row r="161" ht="13.5" customHeight="1">
      <c r="A161" s="234"/>
      <c r="B161" s="234"/>
      <c r="C161" s="234"/>
      <c r="D161" s="234"/>
      <c r="E161" s="234"/>
      <c r="F161" s="234"/>
      <c r="G161" s="234"/>
      <c r="H161" s="234"/>
      <c r="I161" s="234"/>
      <c r="J161" s="234"/>
      <c r="K161" s="234"/>
      <c r="L161" s="234"/>
      <c r="M161" s="234"/>
      <c r="N161" s="234"/>
      <c r="O161" s="234"/>
      <c r="P161" s="234"/>
      <c r="Q161" s="234"/>
      <c r="R161" s="234"/>
      <c r="S161" s="234"/>
      <c r="T161" s="234"/>
      <c r="U161" s="234"/>
      <c r="V161" s="234"/>
      <c r="W161" s="234"/>
      <c r="X161" s="234"/>
      <c r="Y161" s="234"/>
      <c r="Z161" s="234"/>
    </row>
    <row r="162" ht="13.5" customHeight="1">
      <c r="A162" s="234"/>
      <c r="B162" s="234"/>
      <c r="C162" s="234"/>
      <c r="D162" s="234"/>
      <c r="E162" s="234"/>
      <c r="F162" s="234"/>
      <c r="G162" s="234"/>
      <c r="H162" s="234"/>
      <c r="I162" s="234"/>
      <c r="J162" s="234"/>
      <c r="K162" s="234"/>
      <c r="L162" s="234"/>
      <c r="M162" s="234"/>
      <c r="N162" s="234"/>
      <c r="O162" s="234"/>
      <c r="P162" s="234"/>
      <c r="Q162" s="234"/>
      <c r="R162" s="234"/>
      <c r="S162" s="234"/>
      <c r="T162" s="234"/>
      <c r="U162" s="234"/>
      <c r="V162" s="234"/>
      <c r="W162" s="234"/>
      <c r="X162" s="234"/>
      <c r="Y162" s="234"/>
      <c r="Z162" s="234"/>
    </row>
    <row r="163" ht="13.5" customHeight="1">
      <c r="A163" s="234"/>
      <c r="B163" s="234"/>
      <c r="C163" s="234"/>
      <c r="D163" s="234"/>
      <c r="E163" s="234"/>
      <c r="F163" s="234"/>
      <c r="G163" s="234"/>
      <c r="H163" s="234"/>
      <c r="I163" s="234"/>
      <c r="J163" s="234"/>
      <c r="K163" s="234"/>
      <c r="L163" s="234"/>
      <c r="M163" s="234"/>
      <c r="N163" s="234"/>
      <c r="O163" s="234"/>
      <c r="P163" s="234"/>
      <c r="Q163" s="234"/>
      <c r="R163" s="234"/>
      <c r="S163" s="234"/>
      <c r="T163" s="234"/>
      <c r="U163" s="234"/>
      <c r="V163" s="234"/>
      <c r="W163" s="234"/>
      <c r="X163" s="234"/>
      <c r="Y163" s="234"/>
      <c r="Z163" s="234"/>
    </row>
    <row r="164" ht="13.5" customHeight="1">
      <c r="A164" s="234"/>
      <c r="B164" s="234"/>
      <c r="C164" s="234"/>
      <c r="D164" s="234"/>
      <c r="E164" s="234"/>
      <c r="F164" s="234"/>
      <c r="G164" s="234"/>
      <c r="H164" s="234"/>
      <c r="I164" s="234"/>
      <c r="J164" s="234"/>
      <c r="K164" s="234"/>
      <c r="L164" s="234"/>
      <c r="M164" s="234"/>
      <c r="N164" s="234"/>
      <c r="O164" s="234"/>
      <c r="P164" s="234"/>
      <c r="Q164" s="234"/>
      <c r="R164" s="234"/>
      <c r="S164" s="234"/>
      <c r="T164" s="234"/>
      <c r="U164" s="234"/>
      <c r="V164" s="234"/>
      <c r="W164" s="234"/>
      <c r="X164" s="234"/>
      <c r="Y164" s="234"/>
      <c r="Z164" s="234"/>
    </row>
    <row r="165" ht="13.5" customHeight="1">
      <c r="A165" s="234"/>
      <c r="B165" s="234"/>
      <c r="C165" s="234"/>
      <c r="D165" s="234"/>
      <c r="E165" s="234"/>
      <c r="F165" s="234"/>
      <c r="G165" s="234"/>
      <c r="H165" s="234"/>
      <c r="I165" s="234"/>
      <c r="J165" s="234"/>
      <c r="K165" s="234"/>
      <c r="L165" s="234"/>
      <c r="M165" s="234"/>
      <c r="N165" s="234"/>
      <c r="O165" s="234"/>
      <c r="P165" s="234"/>
      <c r="Q165" s="234"/>
      <c r="R165" s="234"/>
      <c r="S165" s="234"/>
      <c r="T165" s="234"/>
      <c r="U165" s="234"/>
      <c r="V165" s="234"/>
      <c r="W165" s="234"/>
      <c r="X165" s="234"/>
      <c r="Y165" s="234"/>
      <c r="Z165" s="234"/>
    </row>
    <row r="166" ht="13.5" customHeight="1">
      <c r="A166" s="234"/>
      <c r="B166" s="234"/>
      <c r="C166" s="234"/>
      <c r="D166" s="234"/>
      <c r="E166" s="234"/>
      <c r="F166" s="234"/>
      <c r="G166" s="234"/>
      <c r="H166" s="234"/>
      <c r="I166" s="234"/>
      <c r="J166" s="234"/>
      <c r="K166" s="234"/>
      <c r="L166" s="234"/>
      <c r="M166" s="234"/>
      <c r="N166" s="234"/>
      <c r="O166" s="234"/>
      <c r="P166" s="234"/>
      <c r="Q166" s="234"/>
      <c r="R166" s="234"/>
      <c r="S166" s="234"/>
      <c r="T166" s="234"/>
      <c r="U166" s="234"/>
      <c r="V166" s="234"/>
      <c r="W166" s="234"/>
      <c r="X166" s="234"/>
      <c r="Y166" s="234"/>
      <c r="Z166" s="234"/>
    </row>
    <row r="167" ht="13.5" customHeight="1">
      <c r="A167" s="234"/>
      <c r="B167" s="234"/>
      <c r="C167" s="234"/>
      <c r="D167" s="234"/>
      <c r="E167" s="234"/>
      <c r="F167" s="234"/>
      <c r="G167" s="234"/>
      <c r="H167" s="234"/>
      <c r="I167" s="234"/>
      <c r="J167" s="234"/>
      <c r="K167" s="234"/>
      <c r="L167" s="234"/>
      <c r="M167" s="234"/>
      <c r="N167" s="234"/>
      <c r="O167" s="234"/>
      <c r="P167" s="234"/>
      <c r="Q167" s="234"/>
      <c r="R167" s="234"/>
      <c r="S167" s="234"/>
      <c r="T167" s="234"/>
      <c r="U167" s="234"/>
      <c r="V167" s="234"/>
      <c r="W167" s="234"/>
      <c r="X167" s="234"/>
      <c r="Y167" s="234"/>
      <c r="Z167" s="234"/>
    </row>
    <row r="168" ht="13.5" customHeight="1">
      <c r="A168" s="234"/>
      <c r="B168" s="234"/>
      <c r="C168" s="234"/>
      <c r="D168" s="234"/>
      <c r="E168" s="234"/>
      <c r="F168" s="234"/>
      <c r="G168" s="234"/>
      <c r="H168" s="234"/>
      <c r="I168" s="234"/>
      <c r="J168" s="234"/>
      <c r="K168" s="234"/>
      <c r="L168" s="234"/>
      <c r="M168" s="234"/>
      <c r="N168" s="234"/>
      <c r="O168" s="234"/>
      <c r="P168" s="234"/>
      <c r="Q168" s="234"/>
      <c r="R168" s="234"/>
      <c r="S168" s="234"/>
      <c r="T168" s="234"/>
      <c r="U168" s="234"/>
      <c r="V168" s="234"/>
      <c r="W168" s="234"/>
      <c r="X168" s="234"/>
      <c r="Y168" s="234"/>
      <c r="Z168" s="234"/>
    </row>
    <row r="169" ht="13.5" customHeight="1">
      <c r="A169" s="234"/>
      <c r="B169" s="234"/>
      <c r="C169" s="234"/>
      <c r="D169" s="234"/>
      <c r="E169" s="234"/>
      <c r="F169" s="234"/>
      <c r="G169" s="234"/>
      <c r="H169" s="234"/>
      <c r="I169" s="234"/>
      <c r="J169" s="234"/>
      <c r="K169" s="234"/>
      <c r="L169" s="234"/>
      <c r="M169" s="234"/>
      <c r="N169" s="234"/>
      <c r="O169" s="234"/>
      <c r="P169" s="234"/>
      <c r="Q169" s="234"/>
      <c r="R169" s="234"/>
      <c r="S169" s="234"/>
      <c r="T169" s="234"/>
      <c r="U169" s="234"/>
      <c r="V169" s="234"/>
      <c r="W169" s="234"/>
      <c r="X169" s="234"/>
      <c r="Y169" s="234"/>
      <c r="Z169" s="234"/>
    </row>
    <row r="170" ht="13.5" customHeight="1">
      <c r="A170" s="234"/>
      <c r="B170" s="234"/>
      <c r="C170" s="234"/>
      <c r="D170" s="234"/>
      <c r="E170" s="234"/>
      <c r="F170" s="234"/>
      <c r="G170" s="234"/>
      <c r="H170" s="234"/>
      <c r="I170" s="234"/>
      <c r="J170" s="234"/>
      <c r="K170" s="234"/>
      <c r="L170" s="234"/>
      <c r="M170" s="234"/>
      <c r="N170" s="234"/>
      <c r="O170" s="234"/>
      <c r="P170" s="234"/>
      <c r="Q170" s="234"/>
      <c r="R170" s="234"/>
      <c r="S170" s="234"/>
      <c r="T170" s="234"/>
      <c r="U170" s="234"/>
      <c r="V170" s="234"/>
      <c r="W170" s="234"/>
      <c r="X170" s="234"/>
      <c r="Y170" s="234"/>
      <c r="Z170" s="234"/>
    </row>
    <row r="171" ht="13.5" customHeight="1">
      <c r="A171" s="234"/>
      <c r="B171" s="234"/>
      <c r="C171" s="234"/>
      <c r="D171" s="234"/>
      <c r="E171" s="234"/>
      <c r="F171" s="234"/>
      <c r="G171" s="234"/>
      <c r="H171" s="234"/>
      <c r="I171" s="234"/>
      <c r="J171" s="234"/>
      <c r="K171" s="234"/>
      <c r="L171" s="234"/>
      <c r="M171" s="234"/>
      <c r="N171" s="234"/>
      <c r="O171" s="234"/>
      <c r="P171" s="234"/>
      <c r="Q171" s="234"/>
      <c r="R171" s="234"/>
      <c r="S171" s="234"/>
      <c r="T171" s="234"/>
      <c r="U171" s="234"/>
      <c r="V171" s="234"/>
      <c r="W171" s="234"/>
      <c r="X171" s="234"/>
      <c r="Y171" s="234"/>
      <c r="Z171" s="234"/>
    </row>
    <row r="172" ht="13.5" customHeight="1">
      <c r="A172" s="234"/>
      <c r="B172" s="234"/>
      <c r="C172" s="234"/>
      <c r="D172" s="234"/>
      <c r="E172" s="234"/>
      <c r="F172" s="234"/>
      <c r="G172" s="234"/>
      <c r="H172" s="234"/>
      <c r="I172" s="234"/>
      <c r="J172" s="234"/>
      <c r="K172" s="234"/>
      <c r="L172" s="234"/>
      <c r="M172" s="234"/>
      <c r="N172" s="234"/>
      <c r="O172" s="234"/>
      <c r="P172" s="234"/>
      <c r="Q172" s="234"/>
      <c r="R172" s="234"/>
      <c r="S172" s="234"/>
      <c r="T172" s="234"/>
      <c r="U172" s="234"/>
      <c r="V172" s="234"/>
      <c r="W172" s="234"/>
      <c r="X172" s="234"/>
      <c r="Y172" s="234"/>
      <c r="Z172" s="234"/>
    </row>
    <row r="173" ht="13.5" customHeight="1">
      <c r="A173" s="234"/>
      <c r="B173" s="234"/>
      <c r="C173" s="234"/>
      <c r="D173" s="234"/>
      <c r="E173" s="234"/>
      <c r="F173" s="234"/>
      <c r="G173" s="234"/>
      <c r="H173" s="234"/>
      <c r="I173" s="234"/>
      <c r="J173" s="234"/>
      <c r="K173" s="234"/>
      <c r="L173" s="234"/>
      <c r="M173" s="234"/>
      <c r="N173" s="234"/>
      <c r="O173" s="234"/>
      <c r="P173" s="234"/>
      <c r="Q173" s="234"/>
      <c r="R173" s="234"/>
      <c r="S173" s="234"/>
      <c r="T173" s="234"/>
      <c r="U173" s="234"/>
      <c r="V173" s="234"/>
      <c r="W173" s="234"/>
      <c r="X173" s="234"/>
      <c r="Y173" s="234"/>
      <c r="Z173" s="234"/>
    </row>
    <row r="174" ht="13.5" customHeight="1">
      <c r="A174" s="234"/>
      <c r="B174" s="234"/>
      <c r="C174" s="234"/>
      <c r="D174" s="234"/>
      <c r="E174" s="234"/>
      <c r="F174" s="234"/>
      <c r="G174" s="234"/>
      <c r="H174" s="234"/>
      <c r="I174" s="234"/>
      <c r="J174" s="234"/>
      <c r="K174" s="234"/>
      <c r="L174" s="234"/>
      <c r="M174" s="234"/>
      <c r="N174" s="234"/>
      <c r="O174" s="234"/>
      <c r="P174" s="234"/>
      <c r="Q174" s="234"/>
      <c r="R174" s="234"/>
      <c r="S174" s="234"/>
      <c r="T174" s="234"/>
      <c r="U174" s="234"/>
      <c r="V174" s="234"/>
      <c r="W174" s="234"/>
      <c r="X174" s="234"/>
      <c r="Y174" s="234"/>
      <c r="Z174" s="234"/>
    </row>
    <row r="175" ht="13.5" customHeight="1">
      <c r="A175" s="234"/>
      <c r="B175" s="234"/>
      <c r="C175" s="234"/>
      <c r="D175" s="234"/>
      <c r="E175" s="234"/>
      <c r="F175" s="234"/>
      <c r="G175" s="234"/>
      <c r="H175" s="234"/>
      <c r="I175" s="234"/>
      <c r="J175" s="234"/>
      <c r="K175" s="234"/>
      <c r="L175" s="234"/>
      <c r="M175" s="234"/>
      <c r="N175" s="234"/>
      <c r="O175" s="234"/>
      <c r="P175" s="234"/>
      <c r="Q175" s="234"/>
      <c r="R175" s="234"/>
      <c r="S175" s="234"/>
      <c r="T175" s="234"/>
      <c r="U175" s="234"/>
      <c r="V175" s="234"/>
      <c r="W175" s="234"/>
      <c r="X175" s="234"/>
      <c r="Y175" s="234"/>
      <c r="Z175" s="234"/>
    </row>
    <row r="176" ht="13.5" customHeight="1">
      <c r="A176" s="234"/>
      <c r="B176" s="234"/>
      <c r="C176" s="234"/>
      <c r="D176" s="234"/>
      <c r="E176" s="234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234"/>
      <c r="T176" s="234"/>
      <c r="U176" s="234"/>
      <c r="V176" s="234"/>
      <c r="W176" s="234"/>
      <c r="X176" s="234"/>
      <c r="Y176" s="234"/>
      <c r="Z176" s="234"/>
    </row>
    <row r="177" ht="13.5" customHeight="1">
      <c r="A177" s="234"/>
      <c r="B177" s="234"/>
      <c r="C177" s="234"/>
      <c r="D177" s="234"/>
      <c r="E177" s="234"/>
      <c r="F177" s="234"/>
      <c r="G177" s="234"/>
      <c r="H177" s="234"/>
      <c r="I177" s="234"/>
      <c r="J177" s="234"/>
      <c r="K177" s="234"/>
      <c r="L177" s="234"/>
      <c r="M177" s="234"/>
      <c r="N177" s="234"/>
      <c r="O177" s="234"/>
      <c r="P177" s="234"/>
      <c r="Q177" s="234"/>
      <c r="R177" s="234"/>
      <c r="S177" s="234"/>
      <c r="T177" s="234"/>
      <c r="U177" s="234"/>
      <c r="V177" s="234"/>
      <c r="W177" s="234"/>
      <c r="X177" s="234"/>
      <c r="Y177" s="234"/>
      <c r="Z177" s="234"/>
    </row>
    <row r="178" ht="13.5" customHeight="1">
      <c r="A178" s="234"/>
      <c r="B178" s="234"/>
      <c r="C178" s="234"/>
      <c r="D178" s="234"/>
      <c r="E178" s="234"/>
      <c r="F178" s="234"/>
      <c r="G178" s="234"/>
      <c r="H178" s="234"/>
      <c r="I178" s="234"/>
      <c r="J178" s="234"/>
      <c r="K178" s="234"/>
      <c r="L178" s="234"/>
      <c r="M178" s="234"/>
      <c r="N178" s="234"/>
      <c r="O178" s="234"/>
      <c r="P178" s="234"/>
      <c r="Q178" s="234"/>
      <c r="R178" s="234"/>
      <c r="S178" s="234"/>
      <c r="T178" s="234"/>
      <c r="U178" s="234"/>
      <c r="V178" s="234"/>
      <c r="W178" s="234"/>
      <c r="X178" s="234"/>
      <c r="Y178" s="234"/>
      <c r="Z178" s="234"/>
    </row>
    <row r="179" ht="13.5" customHeight="1">
      <c r="A179" s="234"/>
      <c r="B179" s="234"/>
      <c r="C179" s="234"/>
      <c r="D179" s="234"/>
      <c r="E179" s="234"/>
      <c r="F179" s="234"/>
      <c r="G179" s="234"/>
      <c r="H179" s="234"/>
      <c r="I179" s="234"/>
      <c r="J179" s="234"/>
      <c r="K179" s="234"/>
      <c r="L179" s="234"/>
      <c r="M179" s="234"/>
      <c r="N179" s="234"/>
      <c r="O179" s="234"/>
      <c r="P179" s="234"/>
      <c r="Q179" s="234"/>
      <c r="R179" s="234"/>
      <c r="S179" s="234"/>
      <c r="T179" s="234"/>
      <c r="U179" s="234"/>
      <c r="V179" s="234"/>
      <c r="W179" s="234"/>
      <c r="X179" s="234"/>
      <c r="Y179" s="234"/>
      <c r="Z179" s="234"/>
    </row>
    <row r="180" ht="13.5" customHeight="1">
      <c r="A180" s="234"/>
      <c r="B180" s="234"/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</row>
    <row r="181" ht="13.5" customHeight="1">
      <c r="A181" s="234"/>
      <c r="B181" s="234"/>
      <c r="C181" s="234"/>
      <c r="D181" s="234"/>
      <c r="E181" s="234"/>
      <c r="F181" s="234"/>
      <c r="G181" s="234"/>
      <c r="H181" s="234"/>
      <c r="I181" s="234"/>
      <c r="J181" s="234"/>
      <c r="K181" s="234"/>
      <c r="L181" s="234"/>
      <c r="M181" s="234"/>
      <c r="N181" s="234"/>
      <c r="O181" s="234"/>
      <c r="P181" s="234"/>
      <c r="Q181" s="234"/>
      <c r="R181" s="234"/>
      <c r="S181" s="234"/>
      <c r="T181" s="234"/>
      <c r="U181" s="234"/>
      <c r="V181" s="234"/>
      <c r="W181" s="234"/>
      <c r="X181" s="234"/>
      <c r="Y181" s="234"/>
      <c r="Z181" s="234"/>
    </row>
    <row r="182" ht="13.5" customHeight="1">
      <c r="A182" s="234"/>
      <c r="B182" s="234"/>
      <c r="C182" s="234"/>
      <c r="D182" s="234"/>
      <c r="E182" s="234"/>
      <c r="F182" s="234"/>
      <c r="G182" s="234"/>
      <c r="H182" s="234"/>
      <c r="I182" s="234"/>
      <c r="J182" s="234"/>
      <c r="K182" s="234"/>
      <c r="L182" s="234"/>
      <c r="M182" s="234"/>
      <c r="N182" s="234"/>
      <c r="O182" s="234"/>
      <c r="P182" s="234"/>
      <c r="Q182" s="234"/>
      <c r="R182" s="234"/>
      <c r="S182" s="234"/>
      <c r="T182" s="234"/>
      <c r="U182" s="234"/>
      <c r="V182" s="234"/>
      <c r="W182" s="234"/>
      <c r="X182" s="234"/>
      <c r="Y182" s="234"/>
      <c r="Z182" s="234"/>
    </row>
    <row r="183" ht="13.5" customHeight="1">
      <c r="A183" s="234"/>
      <c r="B183" s="234"/>
      <c r="C183" s="234"/>
      <c r="D183" s="234"/>
      <c r="E183" s="234"/>
      <c r="F183" s="234"/>
      <c r="G183" s="234"/>
      <c r="H183" s="234"/>
      <c r="I183" s="234"/>
      <c r="J183" s="234"/>
      <c r="K183" s="234"/>
      <c r="L183" s="234"/>
      <c r="M183" s="234"/>
      <c r="N183" s="234"/>
      <c r="O183" s="234"/>
      <c r="P183" s="234"/>
      <c r="Q183" s="234"/>
      <c r="R183" s="234"/>
      <c r="S183" s="234"/>
      <c r="T183" s="234"/>
      <c r="U183" s="234"/>
      <c r="V183" s="234"/>
      <c r="W183" s="234"/>
      <c r="X183" s="234"/>
      <c r="Y183" s="234"/>
      <c r="Z183" s="234"/>
    </row>
    <row r="184" ht="13.5" customHeight="1">
      <c r="A184" s="234"/>
      <c r="B184" s="234"/>
      <c r="C184" s="234"/>
      <c r="D184" s="234"/>
      <c r="E184" s="234"/>
      <c r="F184" s="234"/>
      <c r="G184" s="234"/>
      <c r="H184" s="234"/>
      <c r="I184" s="234"/>
      <c r="J184" s="234"/>
      <c r="K184" s="234"/>
      <c r="L184" s="234"/>
      <c r="M184" s="234"/>
      <c r="N184" s="234"/>
      <c r="O184" s="234"/>
      <c r="P184" s="234"/>
      <c r="Q184" s="234"/>
      <c r="R184" s="234"/>
      <c r="S184" s="234"/>
      <c r="T184" s="234"/>
      <c r="U184" s="234"/>
      <c r="V184" s="234"/>
      <c r="W184" s="234"/>
      <c r="X184" s="234"/>
      <c r="Y184" s="234"/>
      <c r="Z184" s="234"/>
    </row>
    <row r="185" ht="13.5" customHeight="1">
      <c r="A185" s="234"/>
      <c r="B185" s="234"/>
      <c r="C185" s="234"/>
      <c r="D185" s="234"/>
      <c r="E185" s="234"/>
      <c r="F185" s="234"/>
      <c r="G185" s="234"/>
      <c r="H185" s="234"/>
      <c r="I185" s="234"/>
      <c r="J185" s="234"/>
      <c r="K185" s="234"/>
      <c r="L185" s="234"/>
      <c r="M185" s="234"/>
      <c r="N185" s="234"/>
      <c r="O185" s="234"/>
      <c r="P185" s="234"/>
      <c r="Q185" s="234"/>
      <c r="R185" s="234"/>
      <c r="S185" s="234"/>
      <c r="T185" s="234"/>
      <c r="U185" s="234"/>
      <c r="V185" s="234"/>
      <c r="W185" s="234"/>
      <c r="X185" s="234"/>
      <c r="Y185" s="234"/>
      <c r="Z185" s="234"/>
    </row>
    <row r="186" ht="13.5" customHeight="1">
      <c r="A186" s="234"/>
      <c r="B186" s="234"/>
      <c r="C186" s="234"/>
      <c r="D186" s="234"/>
      <c r="E186" s="234"/>
      <c r="F186" s="234"/>
      <c r="G186" s="234"/>
      <c r="H186" s="234"/>
      <c r="I186" s="234"/>
      <c r="J186" s="234"/>
      <c r="K186" s="234"/>
      <c r="L186" s="234"/>
      <c r="M186" s="234"/>
      <c r="N186" s="234"/>
      <c r="O186" s="234"/>
      <c r="P186" s="234"/>
      <c r="Q186" s="234"/>
      <c r="R186" s="234"/>
      <c r="S186" s="234"/>
      <c r="T186" s="234"/>
      <c r="U186" s="234"/>
      <c r="V186" s="234"/>
      <c r="W186" s="234"/>
      <c r="X186" s="234"/>
      <c r="Y186" s="234"/>
      <c r="Z186" s="234"/>
    </row>
    <row r="187" ht="13.5" customHeight="1">
      <c r="A187" s="234"/>
      <c r="B187" s="234"/>
      <c r="C187" s="234"/>
      <c r="D187" s="234"/>
      <c r="E187" s="234"/>
      <c r="F187" s="234"/>
      <c r="G187" s="234"/>
      <c r="H187" s="234"/>
      <c r="I187" s="234"/>
      <c r="J187" s="234"/>
      <c r="K187" s="234"/>
      <c r="L187" s="234"/>
      <c r="M187" s="234"/>
      <c r="N187" s="234"/>
      <c r="O187" s="234"/>
      <c r="P187" s="234"/>
      <c r="Q187" s="234"/>
      <c r="R187" s="234"/>
      <c r="S187" s="234"/>
      <c r="T187" s="234"/>
      <c r="U187" s="234"/>
      <c r="V187" s="234"/>
      <c r="W187" s="234"/>
      <c r="X187" s="234"/>
      <c r="Y187" s="234"/>
      <c r="Z187" s="234"/>
    </row>
    <row r="188" ht="13.5" customHeight="1">
      <c r="A188" s="234"/>
      <c r="B188" s="234"/>
      <c r="C188" s="234"/>
      <c r="D188" s="234"/>
      <c r="E188" s="234"/>
      <c r="F188" s="234"/>
      <c r="G188" s="234"/>
      <c r="H188" s="234"/>
      <c r="I188" s="234"/>
      <c r="J188" s="234"/>
      <c r="K188" s="234"/>
      <c r="L188" s="234"/>
      <c r="M188" s="234"/>
      <c r="N188" s="234"/>
      <c r="O188" s="234"/>
      <c r="P188" s="234"/>
      <c r="Q188" s="234"/>
      <c r="R188" s="234"/>
      <c r="S188" s="234"/>
      <c r="T188" s="234"/>
      <c r="U188" s="234"/>
      <c r="V188" s="234"/>
      <c r="W188" s="234"/>
      <c r="X188" s="234"/>
      <c r="Y188" s="234"/>
      <c r="Z188" s="234"/>
    </row>
    <row r="189" ht="13.5" customHeight="1">
      <c r="A189" s="234"/>
      <c r="B189" s="234"/>
      <c r="C189" s="234"/>
      <c r="D189" s="234"/>
      <c r="E189" s="234"/>
      <c r="F189" s="234"/>
      <c r="G189" s="234"/>
      <c r="H189" s="234"/>
      <c r="I189" s="234"/>
      <c r="J189" s="234"/>
      <c r="K189" s="234"/>
      <c r="L189" s="234"/>
      <c r="M189" s="234"/>
      <c r="N189" s="234"/>
      <c r="O189" s="234"/>
      <c r="P189" s="234"/>
      <c r="Q189" s="234"/>
      <c r="R189" s="234"/>
      <c r="S189" s="234"/>
      <c r="T189" s="234"/>
      <c r="U189" s="234"/>
      <c r="V189" s="234"/>
      <c r="W189" s="234"/>
      <c r="X189" s="234"/>
      <c r="Y189" s="234"/>
      <c r="Z189" s="234"/>
    </row>
    <row r="190" ht="13.5" customHeight="1">
      <c r="A190" s="234"/>
      <c r="B190" s="234"/>
      <c r="C190" s="234"/>
      <c r="D190" s="234"/>
      <c r="E190" s="234"/>
      <c r="F190" s="234"/>
      <c r="G190" s="234"/>
      <c r="H190" s="234"/>
      <c r="I190" s="234"/>
      <c r="J190" s="234"/>
      <c r="K190" s="234"/>
      <c r="L190" s="234"/>
      <c r="M190" s="234"/>
      <c r="N190" s="234"/>
      <c r="O190" s="234"/>
      <c r="P190" s="234"/>
      <c r="Q190" s="234"/>
      <c r="R190" s="234"/>
      <c r="S190" s="234"/>
      <c r="T190" s="234"/>
      <c r="U190" s="234"/>
      <c r="V190" s="234"/>
      <c r="W190" s="234"/>
      <c r="X190" s="234"/>
      <c r="Y190" s="234"/>
      <c r="Z190" s="234"/>
    </row>
    <row r="191" ht="13.5" customHeight="1">
      <c r="A191" s="234"/>
      <c r="B191" s="234"/>
      <c r="C191" s="234"/>
      <c r="D191" s="234"/>
      <c r="E191" s="234"/>
      <c r="F191" s="234"/>
      <c r="G191" s="234"/>
      <c r="H191" s="234"/>
      <c r="I191" s="234"/>
      <c r="J191" s="234"/>
      <c r="K191" s="234"/>
      <c r="L191" s="234"/>
      <c r="M191" s="234"/>
      <c r="N191" s="234"/>
      <c r="O191" s="234"/>
      <c r="P191" s="234"/>
      <c r="Q191" s="234"/>
      <c r="R191" s="234"/>
      <c r="S191" s="234"/>
      <c r="T191" s="234"/>
      <c r="U191" s="234"/>
      <c r="V191" s="234"/>
      <c r="W191" s="234"/>
      <c r="X191" s="234"/>
      <c r="Y191" s="234"/>
      <c r="Z191" s="234"/>
    </row>
    <row r="192" ht="13.5" customHeight="1">
      <c r="A192" s="234"/>
      <c r="B192" s="234"/>
      <c r="C192" s="234"/>
      <c r="D192" s="234"/>
      <c r="E192" s="234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234"/>
      <c r="U192" s="234"/>
      <c r="V192" s="234"/>
      <c r="W192" s="234"/>
      <c r="X192" s="234"/>
      <c r="Y192" s="234"/>
      <c r="Z192" s="234"/>
    </row>
    <row r="193" ht="13.5" customHeight="1">
      <c r="A193" s="234"/>
      <c r="B193" s="234"/>
      <c r="C193" s="234"/>
      <c r="D193" s="234"/>
      <c r="E193" s="234"/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234"/>
      <c r="U193" s="234"/>
      <c r="V193" s="234"/>
      <c r="W193" s="234"/>
      <c r="X193" s="234"/>
      <c r="Y193" s="234"/>
      <c r="Z193" s="234"/>
    </row>
    <row r="194" ht="13.5" customHeight="1">
      <c r="A194" s="234"/>
      <c r="B194" s="234"/>
      <c r="C194" s="234"/>
      <c r="D194" s="234"/>
      <c r="E194" s="234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234"/>
      <c r="U194" s="234"/>
      <c r="V194" s="234"/>
      <c r="W194" s="234"/>
      <c r="X194" s="234"/>
      <c r="Y194" s="234"/>
      <c r="Z194" s="234"/>
    </row>
    <row r="195" ht="13.5" customHeight="1">
      <c r="A195" s="234"/>
      <c r="B195" s="234"/>
      <c r="C195" s="234"/>
      <c r="D195" s="234"/>
      <c r="E195" s="234"/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234"/>
      <c r="U195" s="234"/>
      <c r="V195" s="234"/>
      <c r="W195" s="234"/>
      <c r="X195" s="234"/>
      <c r="Y195" s="234"/>
      <c r="Z195" s="234"/>
    </row>
    <row r="196" ht="13.5" customHeight="1">
      <c r="A196" s="234"/>
      <c r="B196" s="234"/>
      <c r="C196" s="234"/>
      <c r="D196" s="234"/>
      <c r="E196" s="234"/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234"/>
      <c r="U196" s="234"/>
      <c r="V196" s="234"/>
      <c r="W196" s="234"/>
      <c r="X196" s="234"/>
      <c r="Y196" s="234"/>
      <c r="Z196" s="234"/>
    </row>
    <row r="197" ht="13.5" customHeight="1">
      <c r="A197" s="234"/>
      <c r="B197" s="234"/>
      <c r="C197" s="234"/>
      <c r="D197" s="234"/>
      <c r="E197" s="234"/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234"/>
      <c r="U197" s="234"/>
      <c r="V197" s="234"/>
      <c r="W197" s="234"/>
      <c r="X197" s="234"/>
      <c r="Y197" s="234"/>
      <c r="Z197" s="234"/>
    </row>
    <row r="198" ht="13.5" customHeight="1">
      <c r="A198" s="234"/>
      <c r="B198" s="234"/>
      <c r="C198" s="234"/>
      <c r="D198" s="234"/>
      <c r="E198" s="234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234"/>
      <c r="U198" s="234"/>
      <c r="V198" s="234"/>
      <c r="W198" s="234"/>
      <c r="X198" s="234"/>
      <c r="Y198" s="234"/>
      <c r="Z198" s="234"/>
    </row>
    <row r="199" ht="13.5" customHeight="1">
      <c r="A199" s="234"/>
      <c r="B199" s="234"/>
      <c r="C199" s="234"/>
      <c r="D199" s="234"/>
      <c r="E199" s="234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234"/>
      <c r="U199" s="234"/>
      <c r="V199" s="234"/>
      <c r="W199" s="234"/>
      <c r="X199" s="234"/>
      <c r="Y199" s="234"/>
      <c r="Z199" s="234"/>
    </row>
    <row r="200" ht="13.5" customHeight="1">
      <c r="A200" s="234"/>
      <c r="B200" s="234"/>
      <c r="C200" s="234"/>
      <c r="D200" s="234"/>
      <c r="E200" s="234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234"/>
      <c r="U200" s="234"/>
      <c r="V200" s="234"/>
      <c r="W200" s="234"/>
      <c r="X200" s="234"/>
      <c r="Y200" s="234"/>
      <c r="Z200" s="234"/>
    </row>
    <row r="201" ht="13.5" customHeight="1">
      <c r="A201" s="234"/>
      <c r="B201" s="234"/>
      <c r="C201" s="234"/>
      <c r="D201" s="234"/>
      <c r="E201" s="234"/>
      <c r="F201" s="234"/>
      <c r="G201" s="234"/>
      <c r="H201" s="234"/>
      <c r="I201" s="234"/>
      <c r="J201" s="234"/>
      <c r="K201" s="234"/>
      <c r="L201" s="234"/>
      <c r="M201" s="234"/>
      <c r="N201" s="234"/>
      <c r="O201" s="234"/>
      <c r="P201" s="234"/>
      <c r="Q201" s="234"/>
      <c r="R201" s="234"/>
      <c r="S201" s="234"/>
      <c r="T201" s="234"/>
      <c r="U201" s="234"/>
      <c r="V201" s="234"/>
      <c r="W201" s="234"/>
      <c r="X201" s="234"/>
      <c r="Y201" s="234"/>
      <c r="Z201" s="234"/>
    </row>
    <row r="202" ht="13.5" customHeight="1">
      <c r="A202" s="234"/>
      <c r="B202" s="234"/>
      <c r="C202" s="234"/>
      <c r="D202" s="234"/>
      <c r="E202" s="234"/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234"/>
      <c r="U202" s="234"/>
      <c r="V202" s="234"/>
      <c r="W202" s="234"/>
      <c r="X202" s="234"/>
      <c r="Y202" s="234"/>
      <c r="Z202" s="234"/>
    </row>
    <row r="203" ht="13.5" customHeight="1">
      <c r="A203" s="234"/>
      <c r="B203" s="234"/>
      <c r="C203" s="234"/>
      <c r="D203" s="234"/>
      <c r="E203" s="234"/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234"/>
      <c r="U203" s="234"/>
      <c r="V203" s="234"/>
      <c r="W203" s="234"/>
      <c r="X203" s="234"/>
      <c r="Y203" s="234"/>
      <c r="Z203" s="234"/>
    </row>
    <row r="204" ht="13.5" customHeight="1">
      <c r="A204" s="234"/>
      <c r="B204" s="234"/>
      <c r="C204" s="234"/>
      <c r="D204" s="234"/>
      <c r="E204" s="234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234"/>
      <c r="U204" s="234"/>
      <c r="V204" s="234"/>
      <c r="W204" s="234"/>
      <c r="X204" s="234"/>
      <c r="Y204" s="234"/>
      <c r="Z204" s="234"/>
    </row>
    <row r="205" ht="13.5" customHeight="1">
      <c r="A205" s="234"/>
      <c r="B205" s="234"/>
      <c r="C205" s="234"/>
      <c r="D205" s="234"/>
      <c r="E205" s="234"/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234"/>
      <c r="U205" s="234"/>
      <c r="V205" s="234"/>
      <c r="W205" s="234"/>
      <c r="X205" s="234"/>
      <c r="Y205" s="234"/>
      <c r="Z205" s="234"/>
    </row>
    <row r="206" ht="13.5" customHeight="1">
      <c r="A206" s="234"/>
      <c r="B206" s="234"/>
      <c r="C206" s="234"/>
      <c r="D206" s="234"/>
      <c r="E206" s="234"/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234"/>
      <c r="U206" s="234"/>
      <c r="V206" s="234"/>
      <c r="W206" s="234"/>
      <c r="X206" s="234"/>
      <c r="Y206" s="234"/>
      <c r="Z206" s="234"/>
    </row>
    <row r="207" ht="13.5" customHeight="1">
      <c r="A207" s="234"/>
      <c r="B207" s="234"/>
      <c r="C207" s="234"/>
      <c r="D207" s="234"/>
      <c r="E207" s="234"/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234"/>
      <c r="U207" s="234"/>
      <c r="V207" s="234"/>
      <c r="W207" s="234"/>
      <c r="X207" s="234"/>
      <c r="Y207" s="234"/>
      <c r="Z207" s="234"/>
    </row>
    <row r="208" ht="13.5" customHeight="1">
      <c r="A208" s="234"/>
      <c r="B208" s="234"/>
      <c r="C208" s="234"/>
      <c r="D208" s="234"/>
      <c r="E208" s="234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234"/>
      <c r="U208" s="234"/>
      <c r="V208" s="234"/>
      <c r="W208" s="234"/>
      <c r="X208" s="234"/>
      <c r="Y208" s="234"/>
      <c r="Z208" s="234"/>
    </row>
    <row r="209" ht="13.5" customHeight="1">
      <c r="A209" s="234"/>
      <c r="B209" s="234"/>
      <c r="C209" s="234"/>
      <c r="D209" s="234"/>
      <c r="E209" s="234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234"/>
      <c r="U209" s="234"/>
      <c r="V209" s="234"/>
      <c r="W209" s="234"/>
      <c r="X209" s="234"/>
      <c r="Y209" s="234"/>
      <c r="Z209" s="234"/>
    </row>
    <row r="210" ht="13.5" customHeight="1">
      <c r="A210" s="234"/>
      <c r="B210" s="234"/>
      <c r="C210" s="234"/>
      <c r="D210" s="234"/>
      <c r="E210" s="234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234"/>
      <c r="U210" s="234"/>
      <c r="V210" s="234"/>
      <c r="W210" s="234"/>
      <c r="X210" s="234"/>
      <c r="Y210" s="234"/>
      <c r="Z210" s="234"/>
    </row>
    <row r="211" ht="13.5" customHeight="1">
      <c r="A211" s="234"/>
      <c r="B211" s="234"/>
      <c r="C211" s="234"/>
      <c r="D211" s="234"/>
      <c r="E211" s="234"/>
      <c r="F211" s="234"/>
      <c r="G211" s="234"/>
      <c r="H211" s="234"/>
      <c r="I211" s="234"/>
      <c r="J211" s="234"/>
      <c r="K211" s="234"/>
      <c r="L211" s="234"/>
      <c r="M211" s="234"/>
      <c r="N211" s="234"/>
      <c r="O211" s="234"/>
      <c r="P211" s="234"/>
      <c r="Q211" s="234"/>
      <c r="R211" s="234"/>
      <c r="S211" s="234"/>
      <c r="T211" s="234"/>
      <c r="U211" s="234"/>
      <c r="V211" s="234"/>
      <c r="W211" s="234"/>
      <c r="X211" s="234"/>
      <c r="Y211" s="234"/>
      <c r="Z211" s="234"/>
    </row>
    <row r="212" ht="13.5" customHeight="1">
      <c r="A212" s="234"/>
      <c r="B212" s="234"/>
      <c r="C212" s="234"/>
      <c r="D212" s="234"/>
      <c r="E212" s="234"/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234"/>
      <c r="U212" s="234"/>
      <c r="V212" s="234"/>
      <c r="W212" s="234"/>
      <c r="X212" s="234"/>
      <c r="Y212" s="234"/>
      <c r="Z212" s="234"/>
    </row>
    <row r="213" ht="13.5" customHeight="1">
      <c r="A213" s="234"/>
      <c r="B213" s="234"/>
      <c r="C213" s="234"/>
      <c r="D213" s="234"/>
      <c r="E213" s="234"/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234"/>
      <c r="U213" s="234"/>
      <c r="V213" s="234"/>
      <c r="W213" s="234"/>
      <c r="X213" s="234"/>
      <c r="Y213" s="234"/>
      <c r="Z213" s="234"/>
    </row>
    <row r="214" ht="13.5" customHeight="1">
      <c r="A214" s="234"/>
      <c r="B214" s="234"/>
      <c r="C214" s="234"/>
      <c r="D214" s="234"/>
      <c r="E214" s="234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234"/>
      <c r="U214" s="234"/>
      <c r="V214" s="234"/>
      <c r="W214" s="234"/>
      <c r="X214" s="234"/>
      <c r="Y214" s="234"/>
      <c r="Z214" s="234"/>
    </row>
    <row r="215" ht="13.5" customHeight="1">
      <c r="A215" s="234"/>
      <c r="B215" s="234"/>
      <c r="C215" s="234"/>
      <c r="D215" s="234"/>
      <c r="E215" s="234"/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234"/>
      <c r="U215" s="234"/>
      <c r="V215" s="234"/>
      <c r="W215" s="234"/>
      <c r="X215" s="234"/>
      <c r="Y215" s="234"/>
      <c r="Z215" s="234"/>
    </row>
    <row r="216" ht="13.5" customHeight="1">
      <c r="A216" s="234"/>
      <c r="B216" s="234"/>
      <c r="C216" s="234"/>
      <c r="D216" s="234"/>
      <c r="E216" s="234"/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234"/>
      <c r="U216" s="234"/>
      <c r="V216" s="234"/>
      <c r="W216" s="234"/>
      <c r="X216" s="234"/>
      <c r="Y216" s="234"/>
      <c r="Z216" s="234"/>
    </row>
    <row r="217" ht="13.5" customHeight="1">
      <c r="A217" s="234"/>
      <c r="B217" s="234"/>
      <c r="C217" s="234"/>
      <c r="D217" s="234"/>
      <c r="E217" s="234"/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234"/>
      <c r="U217" s="234"/>
      <c r="V217" s="234"/>
      <c r="W217" s="234"/>
      <c r="X217" s="234"/>
      <c r="Y217" s="234"/>
      <c r="Z217" s="234"/>
    </row>
    <row r="218" ht="13.5" customHeight="1">
      <c r="A218" s="234"/>
      <c r="B218" s="234"/>
      <c r="C218" s="234"/>
      <c r="D218" s="234"/>
      <c r="E218" s="234"/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234"/>
      <c r="U218" s="234"/>
      <c r="V218" s="234"/>
      <c r="W218" s="234"/>
      <c r="X218" s="234"/>
      <c r="Y218" s="234"/>
      <c r="Z218" s="234"/>
    </row>
    <row r="219" ht="13.5" customHeight="1">
      <c r="A219" s="234"/>
      <c r="B219" s="234"/>
      <c r="C219" s="234"/>
      <c r="D219" s="234"/>
      <c r="E219" s="234"/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234"/>
      <c r="U219" s="234"/>
      <c r="V219" s="234"/>
      <c r="W219" s="234"/>
      <c r="X219" s="234"/>
      <c r="Y219" s="234"/>
      <c r="Z219" s="234"/>
    </row>
    <row r="220" ht="13.5" customHeight="1">
      <c r="A220" s="234"/>
      <c r="B220" s="234"/>
      <c r="C220" s="234"/>
      <c r="D220" s="234"/>
      <c r="E220" s="234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234"/>
      <c r="U220" s="234"/>
      <c r="V220" s="234"/>
      <c r="W220" s="234"/>
      <c r="X220" s="234"/>
      <c r="Y220" s="234"/>
      <c r="Z220" s="234"/>
    </row>
    <row r="221" ht="13.5" customHeight="1">
      <c r="A221" s="234"/>
      <c r="B221" s="234"/>
      <c r="C221" s="234"/>
      <c r="D221" s="234"/>
      <c r="E221" s="234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234"/>
      <c r="U221" s="234"/>
      <c r="V221" s="234"/>
      <c r="W221" s="234"/>
      <c r="X221" s="234"/>
      <c r="Y221" s="234"/>
      <c r="Z221" s="234"/>
    </row>
    <row r="222" ht="13.5" customHeight="1">
      <c r="A222" s="234"/>
      <c r="B222" s="234"/>
      <c r="C222" s="234"/>
      <c r="D222" s="234"/>
      <c r="E222" s="234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234"/>
      <c r="U222" s="234"/>
      <c r="V222" s="234"/>
      <c r="W222" s="234"/>
      <c r="X222" s="234"/>
      <c r="Y222" s="234"/>
      <c r="Z222" s="234"/>
    </row>
    <row r="223" ht="13.5" customHeight="1">
      <c r="A223" s="234"/>
      <c r="B223" s="234"/>
      <c r="C223" s="234"/>
      <c r="D223" s="234"/>
      <c r="E223" s="234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234"/>
      <c r="U223" s="234"/>
      <c r="V223" s="234"/>
      <c r="W223" s="234"/>
      <c r="X223" s="234"/>
      <c r="Y223" s="234"/>
      <c r="Z223" s="234"/>
    </row>
    <row r="224" ht="13.5" customHeight="1">
      <c r="A224" s="234"/>
      <c r="B224" s="234"/>
      <c r="C224" s="234"/>
      <c r="D224" s="234"/>
      <c r="E224" s="234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234"/>
      <c r="U224" s="234"/>
      <c r="V224" s="234"/>
      <c r="W224" s="234"/>
      <c r="X224" s="234"/>
      <c r="Y224" s="234"/>
      <c r="Z224" s="234"/>
    </row>
    <row r="225" ht="13.5" customHeight="1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</row>
    <row r="226" ht="13.5" customHeight="1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</row>
    <row r="227" ht="13.5" customHeight="1">
      <c r="A227" s="234"/>
      <c r="B227" s="234"/>
      <c r="C227" s="234"/>
      <c r="D227" s="234"/>
      <c r="E227" s="234"/>
      <c r="F227" s="234"/>
      <c r="G227" s="234"/>
      <c r="H227" s="234"/>
      <c r="I227" s="234"/>
      <c r="J227" s="234"/>
      <c r="K227" s="234"/>
      <c r="L227" s="234"/>
      <c r="M227" s="234"/>
      <c r="N227" s="234"/>
      <c r="O227" s="234"/>
      <c r="P227" s="234"/>
      <c r="Q227" s="234"/>
      <c r="R227" s="234"/>
      <c r="S227" s="234"/>
      <c r="T227" s="234"/>
      <c r="U227" s="234"/>
      <c r="V227" s="234"/>
      <c r="W227" s="234"/>
      <c r="X227" s="234"/>
      <c r="Y227" s="234"/>
      <c r="Z227" s="234"/>
    </row>
    <row r="228" ht="13.5" customHeight="1">
      <c r="A228" s="234"/>
      <c r="B228" s="234"/>
      <c r="C228" s="234"/>
      <c r="D228" s="234"/>
      <c r="E228" s="234"/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234"/>
      <c r="U228" s="234"/>
      <c r="V228" s="234"/>
      <c r="W228" s="234"/>
      <c r="X228" s="234"/>
      <c r="Y228" s="234"/>
      <c r="Z228" s="234"/>
    </row>
    <row r="229" ht="13.5" customHeight="1">
      <c r="A229" s="234"/>
      <c r="B229" s="234"/>
      <c r="C229" s="234"/>
      <c r="D229" s="234"/>
      <c r="E229" s="234"/>
      <c r="F229" s="234"/>
      <c r="G229" s="234"/>
      <c r="H229" s="234"/>
      <c r="I229" s="234"/>
      <c r="J229" s="234"/>
      <c r="K229" s="234"/>
      <c r="L229" s="234"/>
      <c r="M229" s="234"/>
      <c r="N229" s="234"/>
      <c r="O229" s="234"/>
      <c r="P229" s="234"/>
      <c r="Q229" s="234"/>
      <c r="R229" s="234"/>
      <c r="S229" s="234"/>
      <c r="T229" s="234"/>
      <c r="U229" s="234"/>
      <c r="V229" s="234"/>
      <c r="W229" s="234"/>
      <c r="X229" s="234"/>
      <c r="Y229" s="234"/>
      <c r="Z229" s="234"/>
    </row>
    <row r="230" ht="13.5" customHeight="1">
      <c r="A230" s="234"/>
      <c r="B230" s="234"/>
      <c r="C230" s="234"/>
      <c r="D230" s="234"/>
      <c r="E230" s="234"/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234"/>
      <c r="U230" s="234"/>
      <c r="V230" s="234"/>
      <c r="W230" s="234"/>
      <c r="X230" s="234"/>
      <c r="Y230" s="234"/>
      <c r="Z230" s="234"/>
    </row>
    <row r="231" ht="13.5" customHeight="1">
      <c r="A231" s="234"/>
      <c r="B231" s="234"/>
      <c r="C231" s="234"/>
      <c r="D231" s="234"/>
      <c r="E231" s="234"/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234"/>
      <c r="U231" s="234"/>
      <c r="V231" s="234"/>
      <c r="W231" s="234"/>
      <c r="X231" s="234"/>
      <c r="Y231" s="234"/>
      <c r="Z231" s="234"/>
    </row>
    <row r="232" ht="13.5" customHeight="1">
      <c r="A232" s="234"/>
      <c r="B232" s="234"/>
      <c r="C232" s="234"/>
      <c r="D232" s="234"/>
      <c r="E232" s="234"/>
      <c r="F232" s="234"/>
      <c r="G232" s="234"/>
      <c r="H232" s="234"/>
      <c r="I232" s="234"/>
      <c r="J232" s="234"/>
      <c r="K232" s="234"/>
      <c r="L232" s="234"/>
      <c r="M232" s="234"/>
      <c r="N232" s="234"/>
      <c r="O232" s="234"/>
      <c r="P232" s="234"/>
      <c r="Q232" s="234"/>
      <c r="R232" s="234"/>
      <c r="S232" s="234"/>
      <c r="T232" s="234"/>
      <c r="U232" s="234"/>
      <c r="V232" s="234"/>
      <c r="W232" s="234"/>
      <c r="X232" s="234"/>
      <c r="Y232" s="234"/>
      <c r="Z232" s="234"/>
    </row>
    <row r="233" ht="13.5" customHeight="1">
      <c r="A233" s="234"/>
      <c r="B233" s="234"/>
      <c r="C233" s="234"/>
      <c r="D233" s="234"/>
      <c r="E233" s="234"/>
      <c r="F233" s="234"/>
      <c r="G233" s="234"/>
      <c r="H233" s="234"/>
      <c r="I233" s="234"/>
      <c r="J233" s="234"/>
      <c r="K233" s="234"/>
      <c r="L233" s="234"/>
      <c r="M233" s="234"/>
      <c r="N233" s="234"/>
      <c r="O233" s="234"/>
      <c r="P233" s="234"/>
      <c r="Q233" s="234"/>
      <c r="R233" s="234"/>
      <c r="S233" s="234"/>
      <c r="T233" s="234"/>
      <c r="U233" s="234"/>
      <c r="V233" s="234"/>
      <c r="W233" s="234"/>
      <c r="X233" s="234"/>
      <c r="Y233" s="234"/>
      <c r="Z233" s="234"/>
    </row>
    <row r="234" ht="13.5" customHeight="1">
      <c r="A234" s="234"/>
      <c r="B234" s="234"/>
      <c r="C234" s="234"/>
      <c r="D234" s="234"/>
      <c r="E234" s="234"/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234"/>
      <c r="U234" s="234"/>
      <c r="V234" s="234"/>
      <c r="W234" s="234"/>
      <c r="X234" s="234"/>
      <c r="Y234" s="234"/>
      <c r="Z234" s="234"/>
    </row>
    <row r="235" ht="13.5" customHeight="1">
      <c r="A235" s="234"/>
      <c r="B235" s="234"/>
      <c r="C235" s="234"/>
      <c r="D235" s="234"/>
      <c r="E235" s="234"/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234"/>
      <c r="U235" s="234"/>
      <c r="V235" s="234"/>
      <c r="W235" s="234"/>
      <c r="X235" s="234"/>
      <c r="Y235" s="234"/>
      <c r="Z235" s="234"/>
    </row>
    <row r="236" ht="13.5" customHeight="1">
      <c r="A236" s="234"/>
      <c r="B236" s="234"/>
      <c r="C236" s="234"/>
      <c r="D236" s="234"/>
      <c r="E236" s="234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234"/>
      <c r="U236" s="234"/>
      <c r="V236" s="234"/>
      <c r="W236" s="234"/>
      <c r="X236" s="234"/>
      <c r="Y236" s="234"/>
      <c r="Z236" s="234"/>
    </row>
    <row r="237" ht="13.5" customHeight="1">
      <c r="A237" s="234"/>
      <c r="B237" s="234"/>
      <c r="C237" s="234"/>
      <c r="D237" s="234"/>
      <c r="E237" s="234"/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234"/>
      <c r="U237" s="234"/>
      <c r="V237" s="234"/>
      <c r="W237" s="234"/>
      <c r="X237" s="234"/>
      <c r="Y237" s="234"/>
      <c r="Z237" s="234"/>
    </row>
    <row r="238" ht="13.5" customHeight="1">
      <c r="A238" s="234"/>
      <c r="B238" s="234"/>
      <c r="C238" s="234"/>
      <c r="D238" s="234"/>
      <c r="E238" s="234"/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234"/>
      <c r="U238" s="234"/>
      <c r="V238" s="234"/>
      <c r="W238" s="234"/>
      <c r="X238" s="234"/>
      <c r="Y238" s="234"/>
      <c r="Z238" s="234"/>
    </row>
    <row r="239" ht="13.5" customHeight="1">
      <c r="A239" s="234"/>
      <c r="B239" s="234"/>
      <c r="C239" s="234"/>
      <c r="D239" s="234"/>
      <c r="E239" s="234"/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234"/>
      <c r="U239" s="234"/>
      <c r="V239" s="234"/>
      <c r="W239" s="234"/>
      <c r="X239" s="234"/>
      <c r="Y239" s="234"/>
      <c r="Z239" s="234"/>
    </row>
    <row r="240" ht="13.5" customHeight="1">
      <c r="A240" s="234"/>
      <c r="B240" s="234"/>
      <c r="C240" s="234"/>
      <c r="D240" s="234"/>
      <c r="E240" s="234"/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234"/>
      <c r="U240" s="234"/>
      <c r="V240" s="234"/>
      <c r="W240" s="234"/>
      <c r="X240" s="234"/>
      <c r="Y240" s="234"/>
      <c r="Z240" s="234"/>
    </row>
    <row r="241" ht="13.5" customHeight="1">
      <c r="A241" s="234"/>
      <c r="B241" s="234"/>
      <c r="C241" s="234"/>
      <c r="D241" s="234"/>
      <c r="E241" s="234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234"/>
      <c r="U241" s="234"/>
      <c r="V241" s="234"/>
      <c r="W241" s="234"/>
      <c r="X241" s="234"/>
      <c r="Y241" s="234"/>
      <c r="Z241" s="234"/>
    </row>
    <row r="242" ht="13.5" customHeight="1">
      <c r="A242" s="234"/>
      <c r="B242" s="234"/>
      <c r="C242" s="234"/>
      <c r="D242" s="234"/>
      <c r="E242" s="234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234"/>
      <c r="U242" s="234"/>
      <c r="V242" s="234"/>
      <c r="W242" s="234"/>
      <c r="X242" s="234"/>
      <c r="Y242" s="234"/>
      <c r="Z242" s="234"/>
    </row>
    <row r="243" ht="13.5" customHeight="1">
      <c r="A243" s="234"/>
      <c r="B243" s="234"/>
      <c r="C243" s="234"/>
      <c r="D243" s="234"/>
      <c r="E243" s="234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234"/>
      <c r="U243" s="234"/>
      <c r="V243" s="234"/>
      <c r="W243" s="234"/>
      <c r="X243" s="234"/>
      <c r="Y243" s="234"/>
      <c r="Z243" s="234"/>
    </row>
    <row r="244" ht="13.5" customHeight="1">
      <c r="A244" s="234"/>
      <c r="B244" s="234"/>
      <c r="C244" s="234"/>
      <c r="D244" s="234"/>
      <c r="E244" s="234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234"/>
      <c r="U244" s="234"/>
      <c r="V244" s="234"/>
      <c r="W244" s="234"/>
      <c r="X244" s="234"/>
      <c r="Y244" s="234"/>
      <c r="Z244" s="234"/>
    </row>
    <row r="245" ht="13.5" customHeight="1">
      <c r="A245" s="234"/>
      <c r="B245" s="234"/>
      <c r="C245" s="234"/>
      <c r="D245" s="234"/>
      <c r="E245" s="234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234"/>
      <c r="U245" s="234"/>
      <c r="V245" s="234"/>
      <c r="W245" s="234"/>
      <c r="X245" s="234"/>
      <c r="Y245" s="234"/>
      <c r="Z245" s="234"/>
    </row>
    <row r="246" ht="13.5" customHeight="1">
      <c r="A246" s="234"/>
      <c r="B246" s="234"/>
      <c r="C246" s="234"/>
      <c r="D246" s="234"/>
      <c r="E246" s="234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234"/>
      <c r="U246" s="234"/>
      <c r="V246" s="234"/>
      <c r="W246" s="234"/>
      <c r="X246" s="234"/>
      <c r="Y246" s="234"/>
      <c r="Z246" s="234"/>
    </row>
    <row r="247" ht="13.5" customHeight="1">
      <c r="A247" s="234"/>
      <c r="B247" s="234"/>
      <c r="C247" s="234"/>
      <c r="D247" s="234"/>
      <c r="E247" s="234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234"/>
      <c r="U247" s="234"/>
      <c r="V247" s="234"/>
      <c r="W247" s="234"/>
      <c r="X247" s="234"/>
      <c r="Y247" s="234"/>
      <c r="Z247" s="234"/>
    </row>
    <row r="248" ht="13.5" customHeight="1">
      <c r="A248" s="234"/>
      <c r="B248" s="234"/>
      <c r="C248" s="234"/>
      <c r="D248" s="234"/>
      <c r="E248" s="234"/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234"/>
      <c r="U248" s="234"/>
      <c r="V248" s="234"/>
      <c r="W248" s="234"/>
      <c r="X248" s="234"/>
      <c r="Y248" s="234"/>
      <c r="Z248" s="234"/>
    </row>
    <row r="249" ht="13.5" customHeight="1">
      <c r="A249" s="234"/>
      <c r="B249" s="234"/>
      <c r="C249" s="234"/>
      <c r="D249" s="234"/>
      <c r="E249" s="234"/>
      <c r="F249" s="234"/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234"/>
      <c r="U249" s="234"/>
      <c r="V249" s="234"/>
      <c r="W249" s="234"/>
      <c r="X249" s="234"/>
      <c r="Y249" s="234"/>
      <c r="Z249" s="234"/>
    </row>
    <row r="250" ht="13.5" customHeight="1">
      <c r="A250" s="234"/>
      <c r="B250" s="234"/>
      <c r="C250" s="234"/>
      <c r="D250" s="234"/>
      <c r="E250" s="234"/>
      <c r="F250" s="234"/>
      <c r="G250" s="234"/>
      <c r="H250" s="234"/>
      <c r="I250" s="234"/>
      <c r="J250" s="234"/>
      <c r="K250" s="234"/>
      <c r="L250" s="234"/>
      <c r="M250" s="234"/>
      <c r="N250" s="234"/>
      <c r="O250" s="234"/>
      <c r="P250" s="234"/>
      <c r="Q250" s="234"/>
      <c r="R250" s="234"/>
      <c r="S250" s="234"/>
      <c r="T250" s="234"/>
      <c r="U250" s="234"/>
      <c r="V250" s="234"/>
      <c r="W250" s="234"/>
      <c r="X250" s="234"/>
      <c r="Y250" s="234"/>
      <c r="Z250" s="234"/>
    </row>
    <row r="251" ht="13.5" customHeight="1">
      <c r="A251" s="234"/>
      <c r="B251" s="234"/>
      <c r="C251" s="234"/>
      <c r="D251" s="234"/>
      <c r="E251" s="234"/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234"/>
      <c r="U251" s="234"/>
      <c r="V251" s="234"/>
      <c r="W251" s="234"/>
      <c r="X251" s="234"/>
      <c r="Y251" s="234"/>
      <c r="Z251" s="234"/>
    </row>
    <row r="252" ht="13.5" customHeight="1">
      <c r="A252" s="234"/>
      <c r="B252" s="234"/>
      <c r="C252" s="234"/>
      <c r="D252" s="234"/>
      <c r="E252" s="234"/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234"/>
      <c r="U252" s="234"/>
      <c r="V252" s="234"/>
      <c r="W252" s="234"/>
      <c r="X252" s="234"/>
      <c r="Y252" s="234"/>
      <c r="Z252" s="234"/>
    </row>
    <row r="253" ht="13.5" customHeight="1">
      <c r="A253" s="234"/>
      <c r="B253" s="234"/>
      <c r="C253" s="234"/>
      <c r="D253" s="234"/>
      <c r="E253" s="234"/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234"/>
      <c r="U253" s="234"/>
      <c r="V253" s="234"/>
      <c r="W253" s="234"/>
      <c r="X253" s="234"/>
      <c r="Y253" s="234"/>
      <c r="Z253" s="234"/>
    </row>
    <row r="254" ht="13.5" customHeight="1">
      <c r="A254" s="234"/>
      <c r="B254" s="234"/>
      <c r="C254" s="234"/>
      <c r="D254" s="234"/>
      <c r="E254" s="234"/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234"/>
      <c r="U254" s="234"/>
      <c r="V254" s="234"/>
      <c r="W254" s="234"/>
      <c r="X254" s="234"/>
      <c r="Y254" s="234"/>
      <c r="Z254" s="234"/>
    </row>
    <row r="255" ht="13.5" customHeight="1">
      <c r="A255" s="234"/>
      <c r="B255" s="234"/>
      <c r="C255" s="234"/>
      <c r="D255" s="234"/>
      <c r="E255" s="234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234"/>
      <c r="U255" s="234"/>
      <c r="V255" s="234"/>
      <c r="W255" s="234"/>
      <c r="X255" s="234"/>
      <c r="Y255" s="234"/>
      <c r="Z255" s="234"/>
    </row>
    <row r="256" ht="13.5" customHeight="1">
      <c r="A256" s="234"/>
      <c r="B256" s="234"/>
      <c r="C256" s="234"/>
      <c r="D256" s="234"/>
      <c r="E256" s="234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234"/>
      <c r="U256" s="234"/>
      <c r="V256" s="234"/>
      <c r="W256" s="234"/>
      <c r="X256" s="234"/>
      <c r="Y256" s="234"/>
      <c r="Z256" s="234"/>
    </row>
    <row r="257" ht="13.5" customHeight="1">
      <c r="A257" s="234"/>
      <c r="B257" s="234"/>
      <c r="C257" s="234"/>
      <c r="D257" s="234"/>
      <c r="E257" s="234"/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234"/>
      <c r="U257" s="234"/>
      <c r="V257" s="234"/>
      <c r="W257" s="234"/>
      <c r="X257" s="234"/>
      <c r="Y257" s="234"/>
      <c r="Z257" s="234"/>
    </row>
    <row r="258" ht="13.5" customHeight="1">
      <c r="A258" s="234"/>
      <c r="B258" s="234"/>
      <c r="C258" s="234"/>
      <c r="D258" s="234"/>
      <c r="E258" s="234"/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234"/>
      <c r="U258" s="234"/>
      <c r="V258" s="234"/>
      <c r="W258" s="234"/>
      <c r="X258" s="234"/>
      <c r="Y258" s="234"/>
      <c r="Z258" s="234"/>
    </row>
    <row r="259" ht="13.5" customHeight="1">
      <c r="A259" s="234"/>
      <c r="B259" s="234"/>
      <c r="C259" s="234"/>
      <c r="D259" s="234"/>
      <c r="E259" s="234"/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234"/>
      <c r="U259" s="234"/>
      <c r="V259" s="234"/>
      <c r="W259" s="234"/>
      <c r="X259" s="234"/>
      <c r="Y259" s="234"/>
      <c r="Z259" s="234"/>
    </row>
    <row r="260" ht="13.5" customHeight="1">
      <c r="A260" s="234"/>
      <c r="B260" s="234"/>
      <c r="C260" s="234"/>
      <c r="D260" s="234"/>
      <c r="E260" s="234"/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234"/>
      <c r="U260" s="234"/>
      <c r="V260" s="234"/>
      <c r="W260" s="234"/>
      <c r="X260" s="234"/>
      <c r="Y260" s="234"/>
      <c r="Z260" s="234"/>
    </row>
    <row r="261" ht="13.5" customHeight="1">
      <c r="A261" s="234"/>
      <c r="B261" s="234"/>
      <c r="C261" s="234"/>
      <c r="D261" s="234"/>
      <c r="E261" s="234"/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234"/>
      <c r="U261" s="234"/>
      <c r="V261" s="234"/>
      <c r="W261" s="234"/>
      <c r="X261" s="234"/>
      <c r="Y261" s="234"/>
      <c r="Z261" s="234"/>
    </row>
    <row r="262" ht="13.5" customHeight="1">
      <c r="A262" s="234"/>
      <c r="B262" s="234"/>
      <c r="C262" s="234"/>
      <c r="D262" s="234"/>
      <c r="E262" s="234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234"/>
      <c r="U262" s="234"/>
      <c r="V262" s="234"/>
      <c r="W262" s="234"/>
      <c r="X262" s="234"/>
      <c r="Y262" s="234"/>
      <c r="Z262" s="234"/>
    </row>
    <row r="263" ht="13.5" customHeight="1">
      <c r="A263" s="234"/>
      <c r="B263" s="234"/>
      <c r="C263" s="234"/>
      <c r="D263" s="234"/>
      <c r="E263" s="234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234"/>
      <c r="U263" s="234"/>
      <c r="V263" s="234"/>
      <c r="W263" s="234"/>
      <c r="X263" s="234"/>
      <c r="Y263" s="234"/>
      <c r="Z263" s="234"/>
    </row>
    <row r="264" ht="13.5" customHeight="1">
      <c r="A264" s="234"/>
      <c r="B264" s="234"/>
      <c r="C264" s="234"/>
      <c r="D264" s="234"/>
      <c r="E264" s="234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234"/>
      <c r="U264" s="234"/>
      <c r="V264" s="234"/>
      <c r="W264" s="234"/>
      <c r="X264" s="234"/>
      <c r="Y264" s="234"/>
      <c r="Z264" s="234"/>
    </row>
    <row r="265" ht="13.5" customHeight="1">
      <c r="A265" s="234"/>
      <c r="B265" s="234"/>
      <c r="C265" s="234"/>
      <c r="D265" s="234"/>
      <c r="E265" s="234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234"/>
      <c r="U265" s="234"/>
      <c r="V265" s="234"/>
      <c r="W265" s="234"/>
      <c r="X265" s="234"/>
      <c r="Y265" s="234"/>
      <c r="Z265" s="234"/>
    </row>
    <row r="266" ht="13.5" customHeight="1">
      <c r="A266" s="234"/>
      <c r="B266" s="234"/>
      <c r="C266" s="234"/>
      <c r="D266" s="234"/>
      <c r="E266" s="234"/>
      <c r="F266" s="234"/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234"/>
      <c r="U266" s="234"/>
      <c r="V266" s="234"/>
      <c r="W266" s="234"/>
      <c r="X266" s="234"/>
      <c r="Y266" s="234"/>
      <c r="Z266" s="234"/>
    </row>
    <row r="267" ht="13.5" customHeight="1">
      <c r="A267" s="234"/>
      <c r="B267" s="234"/>
      <c r="C267" s="234"/>
      <c r="D267" s="234"/>
      <c r="E267" s="234"/>
      <c r="F267" s="234"/>
      <c r="G267" s="234"/>
      <c r="H267" s="234"/>
      <c r="I267" s="234"/>
      <c r="J267" s="234"/>
      <c r="K267" s="234"/>
      <c r="L267" s="234"/>
      <c r="M267" s="234"/>
      <c r="N267" s="234"/>
      <c r="O267" s="234"/>
      <c r="P267" s="234"/>
      <c r="Q267" s="234"/>
      <c r="R267" s="234"/>
      <c r="S267" s="234"/>
      <c r="T267" s="234"/>
      <c r="U267" s="234"/>
      <c r="V267" s="234"/>
      <c r="W267" s="234"/>
      <c r="X267" s="234"/>
      <c r="Y267" s="234"/>
      <c r="Z267" s="234"/>
    </row>
    <row r="268" ht="13.5" customHeight="1">
      <c r="A268" s="234"/>
      <c r="B268" s="234"/>
      <c r="C268" s="234"/>
      <c r="D268" s="234"/>
      <c r="E268" s="234"/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234"/>
      <c r="U268" s="234"/>
      <c r="V268" s="234"/>
      <c r="W268" s="234"/>
      <c r="X268" s="234"/>
      <c r="Y268" s="234"/>
      <c r="Z268" s="234"/>
    </row>
    <row r="269" ht="13.5" customHeight="1">
      <c r="A269" s="234"/>
      <c r="B269" s="234"/>
      <c r="C269" s="234"/>
      <c r="D269" s="234"/>
      <c r="E269" s="234"/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234"/>
      <c r="U269" s="234"/>
      <c r="V269" s="234"/>
      <c r="W269" s="234"/>
      <c r="X269" s="234"/>
      <c r="Y269" s="234"/>
      <c r="Z269" s="234"/>
    </row>
    <row r="270" ht="13.5" customHeight="1">
      <c r="A270" s="234"/>
      <c r="B270" s="234"/>
      <c r="C270" s="234"/>
      <c r="D270" s="234"/>
      <c r="E270" s="234"/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234"/>
      <c r="U270" s="234"/>
      <c r="V270" s="234"/>
      <c r="W270" s="234"/>
      <c r="X270" s="234"/>
      <c r="Y270" s="234"/>
      <c r="Z270" s="234"/>
    </row>
    <row r="271" ht="13.5" customHeight="1">
      <c r="A271" s="234"/>
      <c r="B271" s="234"/>
      <c r="C271" s="234"/>
      <c r="D271" s="234"/>
      <c r="E271" s="234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234"/>
      <c r="U271" s="234"/>
      <c r="V271" s="234"/>
      <c r="W271" s="234"/>
      <c r="X271" s="234"/>
      <c r="Y271" s="234"/>
      <c r="Z271" s="234"/>
    </row>
    <row r="272" ht="13.5" customHeight="1">
      <c r="A272" s="234"/>
      <c r="B272" s="234"/>
      <c r="C272" s="234"/>
      <c r="D272" s="234"/>
      <c r="E272" s="234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234"/>
      <c r="U272" s="234"/>
      <c r="V272" s="234"/>
      <c r="W272" s="234"/>
      <c r="X272" s="234"/>
      <c r="Y272" s="234"/>
      <c r="Z272" s="234"/>
    </row>
    <row r="273" ht="13.5" customHeight="1">
      <c r="A273" s="234"/>
      <c r="B273" s="234"/>
      <c r="C273" s="234"/>
      <c r="D273" s="234"/>
      <c r="E273" s="234"/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234"/>
      <c r="U273" s="234"/>
      <c r="V273" s="234"/>
      <c r="W273" s="234"/>
      <c r="X273" s="234"/>
      <c r="Y273" s="234"/>
      <c r="Z273" s="234"/>
    </row>
    <row r="274" ht="13.5" customHeight="1">
      <c r="A274" s="234"/>
      <c r="B274" s="234"/>
      <c r="C274" s="234"/>
      <c r="D274" s="234"/>
      <c r="E274" s="234"/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234"/>
      <c r="U274" s="234"/>
      <c r="V274" s="234"/>
      <c r="W274" s="234"/>
      <c r="X274" s="234"/>
      <c r="Y274" s="234"/>
      <c r="Z274" s="234"/>
    </row>
    <row r="275" ht="13.5" customHeight="1">
      <c r="A275" s="234"/>
      <c r="B275" s="234"/>
      <c r="C275" s="234"/>
      <c r="D275" s="234"/>
      <c r="E275" s="234"/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234"/>
      <c r="U275" s="234"/>
      <c r="V275" s="234"/>
      <c r="W275" s="234"/>
      <c r="X275" s="234"/>
      <c r="Y275" s="234"/>
      <c r="Z275" s="234"/>
    </row>
    <row r="276" ht="13.5" customHeight="1">
      <c r="A276" s="234"/>
      <c r="B276" s="234"/>
      <c r="C276" s="234"/>
      <c r="D276" s="234"/>
      <c r="E276" s="234"/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234"/>
      <c r="U276" s="234"/>
      <c r="V276" s="234"/>
      <c r="W276" s="234"/>
      <c r="X276" s="234"/>
      <c r="Y276" s="234"/>
      <c r="Z276" s="234"/>
    </row>
    <row r="277" ht="13.5" customHeight="1">
      <c r="A277" s="234"/>
      <c r="B277" s="234"/>
      <c r="C277" s="234"/>
      <c r="D277" s="234"/>
      <c r="E277" s="234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234"/>
      <c r="U277" s="234"/>
      <c r="V277" s="234"/>
      <c r="W277" s="234"/>
      <c r="X277" s="234"/>
      <c r="Y277" s="234"/>
      <c r="Z277" s="234"/>
    </row>
    <row r="278" ht="13.5" customHeight="1">
      <c r="A278" s="234"/>
      <c r="B278" s="234"/>
      <c r="C278" s="234"/>
      <c r="D278" s="234"/>
      <c r="E278" s="234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234"/>
      <c r="U278" s="234"/>
      <c r="V278" s="234"/>
      <c r="W278" s="234"/>
      <c r="X278" s="234"/>
      <c r="Y278" s="234"/>
      <c r="Z278" s="234"/>
    </row>
    <row r="279" ht="13.5" customHeight="1">
      <c r="A279" s="234"/>
      <c r="B279" s="234"/>
      <c r="C279" s="234"/>
      <c r="D279" s="234"/>
      <c r="E279" s="234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234"/>
      <c r="U279" s="234"/>
      <c r="V279" s="234"/>
      <c r="W279" s="234"/>
      <c r="X279" s="234"/>
      <c r="Y279" s="234"/>
      <c r="Z279" s="234"/>
    </row>
    <row r="280" ht="13.5" customHeight="1">
      <c r="A280" s="234"/>
      <c r="B280" s="234"/>
      <c r="C280" s="234"/>
      <c r="D280" s="234"/>
      <c r="E280" s="234"/>
      <c r="F280" s="234"/>
      <c r="G280" s="234"/>
      <c r="H280" s="234"/>
      <c r="I280" s="234"/>
      <c r="J280" s="234"/>
      <c r="K280" s="234"/>
      <c r="L280" s="234"/>
      <c r="M280" s="234"/>
      <c r="N280" s="234"/>
      <c r="O280" s="234"/>
      <c r="P280" s="234"/>
      <c r="Q280" s="234"/>
      <c r="R280" s="234"/>
      <c r="S280" s="234"/>
      <c r="T280" s="234"/>
      <c r="U280" s="234"/>
      <c r="V280" s="234"/>
      <c r="W280" s="234"/>
      <c r="X280" s="234"/>
      <c r="Y280" s="234"/>
      <c r="Z280" s="234"/>
    </row>
    <row r="281" ht="13.5" customHeight="1">
      <c r="A281" s="234"/>
      <c r="B281" s="234"/>
      <c r="C281" s="234"/>
      <c r="D281" s="234"/>
      <c r="E281" s="234"/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234"/>
      <c r="U281" s="234"/>
      <c r="V281" s="234"/>
      <c r="W281" s="234"/>
      <c r="X281" s="234"/>
      <c r="Y281" s="234"/>
      <c r="Z281" s="234"/>
    </row>
    <row r="282" ht="13.5" customHeight="1">
      <c r="A282" s="234"/>
      <c r="B282" s="234"/>
      <c r="C282" s="234"/>
      <c r="D282" s="234"/>
      <c r="E282" s="234"/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234"/>
      <c r="U282" s="234"/>
      <c r="V282" s="234"/>
      <c r="W282" s="234"/>
      <c r="X282" s="234"/>
      <c r="Y282" s="234"/>
      <c r="Z282" s="234"/>
    </row>
    <row r="283" ht="13.5" customHeight="1">
      <c r="A283" s="234"/>
      <c r="B283" s="234"/>
      <c r="C283" s="234"/>
      <c r="D283" s="234"/>
      <c r="E283" s="234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234"/>
      <c r="U283" s="234"/>
      <c r="V283" s="234"/>
      <c r="W283" s="234"/>
      <c r="X283" s="234"/>
      <c r="Y283" s="234"/>
      <c r="Z283" s="234"/>
    </row>
    <row r="284" ht="13.5" customHeight="1">
      <c r="A284" s="234"/>
      <c r="B284" s="234"/>
      <c r="C284" s="234"/>
      <c r="D284" s="234"/>
      <c r="E284" s="234"/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234"/>
      <c r="U284" s="234"/>
      <c r="V284" s="234"/>
      <c r="W284" s="234"/>
      <c r="X284" s="234"/>
      <c r="Y284" s="234"/>
      <c r="Z284" s="234"/>
    </row>
    <row r="285" ht="13.5" customHeight="1">
      <c r="A285" s="234"/>
      <c r="B285" s="234"/>
      <c r="C285" s="234"/>
      <c r="D285" s="234"/>
      <c r="E285" s="234"/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234"/>
      <c r="U285" s="234"/>
      <c r="V285" s="234"/>
      <c r="W285" s="234"/>
      <c r="X285" s="234"/>
      <c r="Y285" s="234"/>
      <c r="Z285" s="234"/>
    </row>
    <row r="286" ht="13.5" customHeight="1">
      <c r="A286" s="234"/>
      <c r="B286" s="234"/>
      <c r="C286" s="234"/>
      <c r="D286" s="234"/>
      <c r="E286" s="234"/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234"/>
      <c r="U286" s="234"/>
      <c r="V286" s="234"/>
      <c r="W286" s="234"/>
      <c r="X286" s="234"/>
      <c r="Y286" s="234"/>
      <c r="Z286" s="234"/>
    </row>
    <row r="287" ht="13.5" customHeight="1">
      <c r="A287" s="234"/>
      <c r="B287" s="234"/>
      <c r="C287" s="234"/>
      <c r="D287" s="234"/>
      <c r="E287" s="234"/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234"/>
      <c r="U287" s="234"/>
      <c r="V287" s="234"/>
      <c r="W287" s="234"/>
      <c r="X287" s="234"/>
      <c r="Y287" s="234"/>
      <c r="Z287" s="234"/>
    </row>
    <row r="288" ht="13.5" customHeight="1">
      <c r="A288" s="234"/>
      <c r="B288" s="234"/>
      <c r="C288" s="234"/>
      <c r="D288" s="234"/>
      <c r="E288" s="234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234"/>
      <c r="U288" s="234"/>
      <c r="V288" s="234"/>
      <c r="W288" s="234"/>
      <c r="X288" s="234"/>
      <c r="Y288" s="234"/>
      <c r="Z288" s="234"/>
    </row>
    <row r="289" ht="13.5" customHeight="1">
      <c r="A289" s="234"/>
      <c r="B289" s="234"/>
      <c r="C289" s="234"/>
      <c r="D289" s="234"/>
      <c r="E289" s="234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234"/>
      <c r="U289" s="234"/>
      <c r="V289" s="234"/>
      <c r="W289" s="234"/>
      <c r="X289" s="234"/>
      <c r="Y289" s="234"/>
      <c r="Z289" s="234"/>
    </row>
    <row r="290" ht="13.5" customHeight="1">
      <c r="A290" s="234"/>
      <c r="B290" s="234"/>
      <c r="C290" s="234"/>
      <c r="D290" s="234"/>
      <c r="E290" s="234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234"/>
      <c r="U290" s="234"/>
      <c r="V290" s="234"/>
      <c r="W290" s="234"/>
      <c r="X290" s="234"/>
      <c r="Y290" s="234"/>
      <c r="Z290" s="234"/>
    </row>
    <row r="291" ht="13.5" customHeight="1">
      <c r="A291" s="234"/>
      <c r="B291" s="234"/>
      <c r="C291" s="234"/>
      <c r="D291" s="234"/>
      <c r="E291" s="234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234"/>
      <c r="U291" s="234"/>
      <c r="V291" s="234"/>
      <c r="W291" s="234"/>
      <c r="X291" s="234"/>
      <c r="Y291" s="234"/>
      <c r="Z291" s="234"/>
    </row>
    <row r="292" ht="13.5" customHeight="1">
      <c r="A292" s="234"/>
      <c r="B292" s="234"/>
      <c r="C292" s="234"/>
      <c r="D292" s="234"/>
      <c r="E292" s="234"/>
      <c r="F292" s="234"/>
      <c r="G292" s="234"/>
      <c r="H292" s="234"/>
      <c r="I292" s="234"/>
      <c r="J292" s="234"/>
      <c r="K292" s="234"/>
      <c r="L292" s="234"/>
      <c r="M292" s="234"/>
      <c r="N292" s="234"/>
      <c r="O292" s="234"/>
      <c r="P292" s="234"/>
      <c r="Q292" s="234"/>
      <c r="R292" s="234"/>
      <c r="S292" s="234"/>
      <c r="T292" s="234"/>
      <c r="U292" s="234"/>
      <c r="V292" s="234"/>
      <c r="W292" s="234"/>
      <c r="X292" s="234"/>
      <c r="Y292" s="234"/>
      <c r="Z292" s="234"/>
    </row>
    <row r="293" ht="13.5" customHeight="1">
      <c r="A293" s="234"/>
      <c r="B293" s="234"/>
      <c r="C293" s="234"/>
      <c r="D293" s="234"/>
      <c r="E293" s="234"/>
      <c r="F293" s="234"/>
      <c r="G293" s="234"/>
      <c r="H293" s="234"/>
      <c r="I293" s="234"/>
      <c r="J293" s="234"/>
      <c r="K293" s="234"/>
      <c r="L293" s="234"/>
      <c r="M293" s="234"/>
      <c r="N293" s="234"/>
      <c r="O293" s="234"/>
      <c r="P293" s="234"/>
      <c r="Q293" s="234"/>
      <c r="R293" s="234"/>
      <c r="S293" s="234"/>
      <c r="T293" s="234"/>
      <c r="U293" s="234"/>
      <c r="V293" s="234"/>
      <c r="W293" s="234"/>
      <c r="X293" s="234"/>
      <c r="Y293" s="234"/>
      <c r="Z293" s="234"/>
    </row>
    <row r="294" ht="13.5" customHeight="1">
      <c r="A294" s="234"/>
      <c r="B294" s="234"/>
      <c r="C294" s="234"/>
      <c r="D294" s="234"/>
      <c r="E294" s="234"/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234"/>
      <c r="U294" s="234"/>
      <c r="V294" s="234"/>
      <c r="W294" s="234"/>
      <c r="X294" s="234"/>
      <c r="Y294" s="234"/>
      <c r="Z294" s="234"/>
    </row>
    <row r="295" ht="13.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</row>
    <row r="296" ht="13.5" customHeight="1">
      <c r="A296" s="234"/>
      <c r="B296" s="234"/>
      <c r="C296" s="234"/>
      <c r="D296" s="234"/>
      <c r="E296" s="234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234"/>
      <c r="U296" s="234"/>
      <c r="V296" s="234"/>
      <c r="W296" s="234"/>
      <c r="X296" s="234"/>
      <c r="Y296" s="234"/>
      <c r="Z296" s="234"/>
    </row>
    <row r="297" ht="13.5" customHeight="1">
      <c r="A297" s="234"/>
      <c r="B297" s="234"/>
      <c r="C297" s="234"/>
      <c r="D297" s="234"/>
      <c r="E297" s="234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234"/>
      <c r="U297" s="234"/>
      <c r="V297" s="234"/>
      <c r="W297" s="234"/>
      <c r="X297" s="234"/>
      <c r="Y297" s="234"/>
      <c r="Z297" s="234"/>
    </row>
    <row r="298" ht="13.5" customHeight="1">
      <c r="A298" s="234"/>
      <c r="B298" s="234"/>
      <c r="C298" s="234"/>
      <c r="D298" s="234"/>
      <c r="E298" s="234"/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234"/>
      <c r="U298" s="234"/>
      <c r="V298" s="234"/>
      <c r="W298" s="234"/>
      <c r="X298" s="234"/>
      <c r="Y298" s="234"/>
      <c r="Z298" s="234"/>
    </row>
    <row r="299" ht="13.5" customHeight="1">
      <c r="A299" s="234"/>
      <c r="B299" s="234"/>
      <c r="C299" s="234"/>
      <c r="D299" s="234"/>
      <c r="E299" s="234"/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234"/>
      <c r="U299" s="234"/>
      <c r="V299" s="234"/>
      <c r="W299" s="234"/>
      <c r="X299" s="234"/>
      <c r="Y299" s="234"/>
      <c r="Z299" s="234"/>
    </row>
    <row r="300" ht="13.5" customHeight="1">
      <c r="A300" s="234"/>
      <c r="B300" s="234"/>
      <c r="C300" s="234"/>
      <c r="D300" s="234"/>
      <c r="E300" s="234"/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234"/>
      <c r="U300" s="234"/>
      <c r="V300" s="234"/>
      <c r="W300" s="234"/>
      <c r="X300" s="234"/>
      <c r="Y300" s="234"/>
      <c r="Z300" s="234"/>
    </row>
    <row r="301" ht="13.5" customHeight="1">
      <c r="A301" s="234"/>
      <c r="B301" s="234"/>
      <c r="C301" s="234"/>
      <c r="D301" s="234"/>
      <c r="E301" s="234"/>
      <c r="F301" s="234"/>
      <c r="G301" s="234"/>
      <c r="H301" s="234"/>
      <c r="I301" s="234"/>
      <c r="J301" s="234"/>
      <c r="K301" s="234"/>
      <c r="L301" s="234"/>
      <c r="M301" s="234"/>
      <c r="N301" s="234"/>
      <c r="O301" s="234"/>
      <c r="P301" s="234"/>
      <c r="Q301" s="234"/>
      <c r="R301" s="234"/>
      <c r="S301" s="234"/>
      <c r="T301" s="234"/>
      <c r="U301" s="234"/>
      <c r="V301" s="234"/>
      <c r="W301" s="234"/>
      <c r="X301" s="234"/>
      <c r="Y301" s="234"/>
      <c r="Z301" s="234"/>
    </row>
    <row r="302" ht="13.5" customHeight="1">
      <c r="A302" s="234"/>
      <c r="B302" s="234"/>
      <c r="C302" s="234"/>
      <c r="D302" s="234"/>
      <c r="E302" s="234"/>
      <c r="F302" s="234"/>
      <c r="G302" s="234"/>
      <c r="H302" s="234"/>
      <c r="I302" s="234"/>
      <c r="J302" s="234"/>
      <c r="K302" s="234"/>
      <c r="L302" s="234"/>
      <c r="M302" s="234"/>
      <c r="N302" s="234"/>
      <c r="O302" s="234"/>
      <c r="P302" s="234"/>
      <c r="Q302" s="234"/>
      <c r="R302" s="234"/>
      <c r="S302" s="234"/>
      <c r="T302" s="234"/>
      <c r="U302" s="234"/>
      <c r="V302" s="234"/>
      <c r="W302" s="234"/>
      <c r="X302" s="234"/>
      <c r="Y302" s="234"/>
      <c r="Z302" s="234"/>
    </row>
    <row r="303" ht="13.5" customHeight="1">
      <c r="A303" s="234"/>
      <c r="B303" s="234"/>
      <c r="C303" s="234"/>
      <c r="D303" s="234"/>
      <c r="E303" s="234"/>
      <c r="F303" s="234"/>
      <c r="G303" s="234"/>
      <c r="H303" s="234"/>
      <c r="I303" s="234"/>
      <c r="J303" s="234"/>
      <c r="K303" s="234"/>
      <c r="L303" s="234"/>
      <c r="M303" s="234"/>
      <c r="N303" s="234"/>
      <c r="O303" s="234"/>
      <c r="P303" s="234"/>
      <c r="Q303" s="234"/>
      <c r="R303" s="234"/>
      <c r="S303" s="234"/>
      <c r="T303" s="234"/>
      <c r="U303" s="234"/>
      <c r="V303" s="234"/>
      <c r="W303" s="234"/>
      <c r="X303" s="234"/>
      <c r="Y303" s="234"/>
      <c r="Z303" s="234"/>
    </row>
    <row r="304" ht="13.5" customHeight="1">
      <c r="A304" s="234"/>
      <c r="B304" s="234"/>
      <c r="C304" s="234"/>
      <c r="D304" s="234"/>
      <c r="E304" s="234"/>
      <c r="F304" s="234"/>
      <c r="G304" s="234"/>
      <c r="H304" s="234"/>
      <c r="I304" s="234"/>
      <c r="J304" s="234"/>
      <c r="K304" s="234"/>
      <c r="L304" s="234"/>
      <c r="M304" s="234"/>
      <c r="N304" s="234"/>
      <c r="O304" s="234"/>
      <c r="P304" s="234"/>
      <c r="Q304" s="234"/>
      <c r="R304" s="234"/>
      <c r="S304" s="234"/>
      <c r="T304" s="234"/>
      <c r="U304" s="234"/>
      <c r="V304" s="234"/>
      <c r="W304" s="234"/>
      <c r="X304" s="234"/>
      <c r="Y304" s="234"/>
      <c r="Z304" s="234"/>
    </row>
    <row r="305" ht="13.5" customHeight="1">
      <c r="A305" s="234"/>
      <c r="B305" s="234"/>
      <c r="C305" s="234"/>
      <c r="D305" s="234"/>
      <c r="E305" s="234"/>
      <c r="F305" s="234"/>
      <c r="G305" s="234"/>
      <c r="H305" s="234"/>
      <c r="I305" s="234"/>
      <c r="J305" s="234"/>
      <c r="K305" s="234"/>
      <c r="L305" s="234"/>
      <c r="M305" s="234"/>
      <c r="N305" s="234"/>
      <c r="O305" s="234"/>
      <c r="P305" s="234"/>
      <c r="Q305" s="234"/>
      <c r="R305" s="234"/>
      <c r="S305" s="234"/>
      <c r="T305" s="234"/>
      <c r="U305" s="234"/>
      <c r="V305" s="234"/>
      <c r="W305" s="234"/>
      <c r="X305" s="234"/>
      <c r="Y305" s="234"/>
      <c r="Z305" s="234"/>
    </row>
    <row r="306" ht="13.5" customHeight="1">
      <c r="A306" s="234"/>
      <c r="B306" s="234"/>
      <c r="C306" s="234"/>
      <c r="D306" s="234"/>
      <c r="E306" s="234"/>
      <c r="F306" s="234"/>
      <c r="G306" s="234"/>
      <c r="H306" s="234"/>
      <c r="I306" s="234"/>
      <c r="J306" s="234"/>
      <c r="K306" s="234"/>
      <c r="L306" s="234"/>
      <c r="M306" s="234"/>
      <c r="N306" s="234"/>
      <c r="O306" s="234"/>
      <c r="P306" s="234"/>
      <c r="Q306" s="234"/>
      <c r="R306" s="234"/>
      <c r="S306" s="234"/>
      <c r="T306" s="234"/>
      <c r="U306" s="234"/>
      <c r="V306" s="234"/>
      <c r="W306" s="234"/>
      <c r="X306" s="234"/>
      <c r="Y306" s="234"/>
      <c r="Z306" s="234"/>
    </row>
    <row r="307" ht="13.5" customHeight="1">
      <c r="A307" s="234"/>
      <c r="B307" s="234"/>
      <c r="C307" s="234"/>
      <c r="D307" s="234"/>
      <c r="E307" s="234"/>
      <c r="F307" s="234"/>
      <c r="G307" s="234"/>
      <c r="H307" s="234"/>
      <c r="I307" s="234"/>
      <c r="J307" s="234"/>
      <c r="K307" s="234"/>
      <c r="L307" s="234"/>
      <c r="M307" s="234"/>
      <c r="N307" s="234"/>
      <c r="O307" s="234"/>
      <c r="P307" s="234"/>
      <c r="Q307" s="234"/>
      <c r="R307" s="234"/>
      <c r="S307" s="234"/>
      <c r="T307" s="234"/>
      <c r="U307" s="234"/>
      <c r="V307" s="234"/>
      <c r="W307" s="234"/>
      <c r="X307" s="234"/>
      <c r="Y307" s="234"/>
      <c r="Z307" s="234"/>
    </row>
    <row r="308" ht="13.5" customHeight="1">
      <c r="A308" s="234"/>
      <c r="B308" s="234"/>
      <c r="C308" s="234"/>
      <c r="D308" s="234"/>
      <c r="E308" s="234"/>
      <c r="F308" s="234"/>
      <c r="G308" s="234"/>
      <c r="H308" s="234"/>
      <c r="I308" s="234"/>
      <c r="J308" s="234"/>
      <c r="K308" s="234"/>
      <c r="L308" s="234"/>
      <c r="M308" s="234"/>
      <c r="N308" s="234"/>
      <c r="O308" s="234"/>
      <c r="P308" s="234"/>
      <c r="Q308" s="234"/>
      <c r="R308" s="234"/>
      <c r="S308" s="234"/>
      <c r="T308" s="234"/>
      <c r="U308" s="234"/>
      <c r="V308" s="234"/>
      <c r="W308" s="234"/>
      <c r="X308" s="234"/>
      <c r="Y308" s="234"/>
      <c r="Z308" s="234"/>
    </row>
    <row r="309" ht="13.5" customHeight="1">
      <c r="A309" s="234"/>
      <c r="B309" s="234"/>
      <c r="C309" s="234"/>
      <c r="D309" s="234"/>
      <c r="E309" s="234"/>
      <c r="F309" s="234"/>
      <c r="G309" s="234"/>
      <c r="H309" s="234"/>
      <c r="I309" s="234"/>
      <c r="J309" s="234"/>
      <c r="K309" s="234"/>
      <c r="L309" s="234"/>
      <c r="M309" s="234"/>
      <c r="N309" s="234"/>
      <c r="O309" s="234"/>
      <c r="P309" s="234"/>
      <c r="Q309" s="234"/>
      <c r="R309" s="234"/>
      <c r="S309" s="234"/>
      <c r="T309" s="234"/>
      <c r="U309" s="234"/>
      <c r="V309" s="234"/>
      <c r="W309" s="234"/>
      <c r="X309" s="234"/>
      <c r="Y309" s="234"/>
      <c r="Z309" s="234"/>
    </row>
    <row r="310" ht="13.5" customHeight="1">
      <c r="A310" s="234"/>
      <c r="B310" s="234"/>
      <c r="C310" s="234"/>
      <c r="D310" s="234"/>
      <c r="E310" s="234"/>
      <c r="F310" s="234"/>
      <c r="G310" s="234"/>
      <c r="H310" s="234"/>
      <c r="I310" s="234"/>
      <c r="J310" s="234"/>
      <c r="K310" s="234"/>
      <c r="L310" s="234"/>
      <c r="M310" s="234"/>
      <c r="N310" s="234"/>
      <c r="O310" s="234"/>
      <c r="P310" s="234"/>
      <c r="Q310" s="234"/>
      <c r="R310" s="234"/>
      <c r="S310" s="234"/>
      <c r="T310" s="234"/>
      <c r="U310" s="234"/>
      <c r="V310" s="234"/>
      <c r="W310" s="234"/>
      <c r="X310" s="234"/>
      <c r="Y310" s="234"/>
      <c r="Z310" s="234"/>
    </row>
    <row r="311" ht="13.5" customHeight="1">
      <c r="A311" s="234"/>
      <c r="B311" s="234"/>
      <c r="C311" s="234"/>
      <c r="D311" s="234"/>
      <c r="E311" s="234"/>
      <c r="F311" s="234"/>
      <c r="G311" s="234"/>
      <c r="H311" s="234"/>
      <c r="I311" s="234"/>
      <c r="J311" s="234"/>
      <c r="K311" s="234"/>
      <c r="L311" s="234"/>
      <c r="M311" s="234"/>
      <c r="N311" s="234"/>
      <c r="O311" s="234"/>
      <c r="P311" s="234"/>
      <c r="Q311" s="234"/>
      <c r="R311" s="234"/>
      <c r="S311" s="234"/>
      <c r="T311" s="234"/>
      <c r="U311" s="234"/>
      <c r="V311" s="234"/>
      <c r="W311" s="234"/>
      <c r="X311" s="234"/>
      <c r="Y311" s="234"/>
      <c r="Z311" s="234"/>
    </row>
    <row r="312" ht="13.5" customHeight="1">
      <c r="A312" s="234"/>
      <c r="B312" s="234"/>
      <c r="C312" s="234"/>
      <c r="D312" s="234"/>
      <c r="E312" s="234"/>
      <c r="F312" s="234"/>
      <c r="G312" s="234"/>
      <c r="H312" s="234"/>
      <c r="I312" s="234"/>
      <c r="J312" s="234"/>
      <c r="K312" s="234"/>
      <c r="L312" s="234"/>
      <c r="M312" s="234"/>
      <c r="N312" s="234"/>
      <c r="O312" s="234"/>
      <c r="P312" s="234"/>
      <c r="Q312" s="234"/>
      <c r="R312" s="234"/>
      <c r="S312" s="234"/>
      <c r="T312" s="234"/>
      <c r="U312" s="234"/>
      <c r="V312" s="234"/>
      <c r="W312" s="234"/>
      <c r="X312" s="234"/>
      <c r="Y312" s="234"/>
      <c r="Z312" s="234"/>
    </row>
    <row r="313" ht="13.5" customHeight="1">
      <c r="A313" s="234"/>
      <c r="B313" s="234"/>
      <c r="C313" s="234"/>
      <c r="D313" s="234"/>
      <c r="E313" s="234"/>
      <c r="F313" s="234"/>
      <c r="G313" s="234"/>
      <c r="H313" s="234"/>
      <c r="I313" s="234"/>
      <c r="J313" s="234"/>
      <c r="K313" s="234"/>
      <c r="L313" s="234"/>
      <c r="M313" s="234"/>
      <c r="N313" s="234"/>
      <c r="O313" s="234"/>
      <c r="P313" s="234"/>
      <c r="Q313" s="234"/>
      <c r="R313" s="234"/>
      <c r="S313" s="234"/>
      <c r="T313" s="234"/>
      <c r="U313" s="234"/>
      <c r="V313" s="234"/>
      <c r="W313" s="234"/>
      <c r="X313" s="234"/>
      <c r="Y313" s="234"/>
      <c r="Z313" s="234"/>
    </row>
    <row r="314" ht="13.5" customHeight="1">
      <c r="A314" s="234"/>
      <c r="B314" s="234"/>
      <c r="C314" s="234"/>
      <c r="D314" s="234"/>
      <c r="E314" s="234"/>
      <c r="F314" s="234"/>
      <c r="G314" s="234"/>
      <c r="H314" s="234"/>
      <c r="I314" s="234"/>
      <c r="J314" s="234"/>
      <c r="K314" s="234"/>
      <c r="L314" s="234"/>
      <c r="M314" s="234"/>
      <c r="N314" s="234"/>
      <c r="O314" s="234"/>
      <c r="P314" s="234"/>
      <c r="Q314" s="234"/>
      <c r="R314" s="234"/>
      <c r="S314" s="234"/>
      <c r="T314" s="234"/>
      <c r="U314" s="234"/>
      <c r="V314" s="234"/>
      <c r="W314" s="234"/>
      <c r="X314" s="234"/>
      <c r="Y314" s="234"/>
      <c r="Z314" s="234"/>
    </row>
    <row r="315" ht="13.5" customHeight="1">
      <c r="A315" s="234"/>
      <c r="B315" s="234"/>
      <c r="C315" s="234"/>
      <c r="D315" s="234"/>
      <c r="E315" s="234"/>
      <c r="F315" s="234"/>
      <c r="G315" s="234"/>
      <c r="H315" s="234"/>
      <c r="I315" s="234"/>
      <c r="J315" s="234"/>
      <c r="K315" s="234"/>
      <c r="L315" s="234"/>
      <c r="M315" s="234"/>
      <c r="N315" s="234"/>
      <c r="O315" s="234"/>
      <c r="P315" s="234"/>
      <c r="Q315" s="234"/>
      <c r="R315" s="234"/>
      <c r="S315" s="234"/>
      <c r="T315" s="234"/>
      <c r="U315" s="234"/>
      <c r="V315" s="234"/>
      <c r="W315" s="234"/>
      <c r="X315" s="234"/>
      <c r="Y315" s="234"/>
      <c r="Z315" s="234"/>
    </row>
    <row r="316" ht="13.5" customHeight="1">
      <c r="A316" s="234"/>
      <c r="B316" s="234"/>
      <c r="C316" s="234"/>
      <c r="D316" s="234"/>
      <c r="E316" s="234"/>
      <c r="F316" s="234"/>
      <c r="G316" s="234"/>
      <c r="H316" s="234"/>
      <c r="I316" s="234"/>
      <c r="J316" s="234"/>
      <c r="K316" s="234"/>
      <c r="L316" s="234"/>
      <c r="M316" s="234"/>
      <c r="N316" s="234"/>
      <c r="O316" s="234"/>
      <c r="P316" s="234"/>
      <c r="Q316" s="234"/>
      <c r="R316" s="234"/>
      <c r="S316" s="234"/>
      <c r="T316" s="234"/>
      <c r="U316" s="234"/>
      <c r="V316" s="234"/>
      <c r="W316" s="234"/>
      <c r="X316" s="234"/>
      <c r="Y316" s="234"/>
      <c r="Z316" s="234"/>
    </row>
    <row r="317" ht="13.5" customHeight="1">
      <c r="A317" s="234"/>
      <c r="B317" s="234"/>
      <c r="C317" s="234"/>
      <c r="D317" s="234"/>
      <c r="E317" s="234"/>
      <c r="F317" s="234"/>
      <c r="G317" s="234"/>
      <c r="H317" s="234"/>
      <c r="I317" s="234"/>
      <c r="J317" s="234"/>
      <c r="K317" s="234"/>
      <c r="L317" s="234"/>
      <c r="M317" s="234"/>
      <c r="N317" s="234"/>
      <c r="O317" s="234"/>
      <c r="P317" s="234"/>
      <c r="Q317" s="234"/>
      <c r="R317" s="234"/>
      <c r="S317" s="234"/>
      <c r="T317" s="234"/>
      <c r="U317" s="234"/>
      <c r="V317" s="234"/>
      <c r="W317" s="234"/>
      <c r="X317" s="234"/>
      <c r="Y317" s="234"/>
      <c r="Z317" s="234"/>
    </row>
    <row r="318" ht="13.5" customHeight="1">
      <c r="A318" s="234"/>
      <c r="B318" s="234"/>
      <c r="C318" s="234"/>
      <c r="D318" s="234"/>
      <c r="E318" s="234"/>
      <c r="F318" s="234"/>
      <c r="G318" s="234"/>
      <c r="H318" s="234"/>
      <c r="I318" s="234"/>
      <c r="J318" s="234"/>
      <c r="K318" s="234"/>
      <c r="L318" s="234"/>
      <c r="M318" s="234"/>
      <c r="N318" s="234"/>
      <c r="O318" s="234"/>
      <c r="P318" s="234"/>
      <c r="Q318" s="234"/>
      <c r="R318" s="234"/>
      <c r="S318" s="234"/>
      <c r="T318" s="234"/>
      <c r="U318" s="234"/>
      <c r="V318" s="234"/>
      <c r="W318" s="234"/>
      <c r="X318" s="234"/>
      <c r="Y318" s="234"/>
      <c r="Z318" s="234"/>
    </row>
    <row r="319" ht="13.5" customHeight="1">
      <c r="A319" s="234"/>
      <c r="B319" s="234"/>
      <c r="C319" s="234"/>
      <c r="D319" s="234"/>
      <c r="E319" s="234"/>
      <c r="F319" s="234"/>
      <c r="G319" s="234"/>
      <c r="H319" s="234"/>
      <c r="I319" s="234"/>
      <c r="J319" s="234"/>
      <c r="K319" s="234"/>
      <c r="L319" s="234"/>
      <c r="M319" s="234"/>
      <c r="N319" s="234"/>
      <c r="O319" s="234"/>
      <c r="P319" s="234"/>
      <c r="Q319" s="234"/>
      <c r="R319" s="234"/>
      <c r="S319" s="234"/>
      <c r="T319" s="234"/>
      <c r="U319" s="234"/>
      <c r="V319" s="234"/>
      <c r="W319" s="234"/>
      <c r="X319" s="234"/>
      <c r="Y319" s="234"/>
      <c r="Z319" s="234"/>
    </row>
    <row r="320" ht="13.5" customHeight="1">
      <c r="A320" s="234"/>
      <c r="B320" s="234"/>
      <c r="C320" s="234"/>
      <c r="D320" s="234"/>
      <c r="E320" s="234"/>
      <c r="F320" s="234"/>
      <c r="G320" s="234"/>
      <c r="H320" s="234"/>
      <c r="I320" s="234"/>
      <c r="J320" s="234"/>
      <c r="K320" s="234"/>
      <c r="L320" s="234"/>
      <c r="M320" s="234"/>
      <c r="N320" s="234"/>
      <c r="O320" s="234"/>
      <c r="P320" s="234"/>
      <c r="Q320" s="234"/>
      <c r="R320" s="234"/>
      <c r="S320" s="234"/>
      <c r="T320" s="234"/>
      <c r="U320" s="234"/>
      <c r="V320" s="234"/>
      <c r="W320" s="234"/>
      <c r="X320" s="234"/>
      <c r="Y320" s="234"/>
      <c r="Z320" s="234"/>
    </row>
    <row r="321" ht="13.5" customHeight="1">
      <c r="A321" s="234"/>
      <c r="B321" s="234"/>
      <c r="C321" s="234"/>
      <c r="D321" s="234"/>
      <c r="E321" s="234"/>
      <c r="F321" s="234"/>
      <c r="G321" s="234"/>
      <c r="H321" s="234"/>
      <c r="I321" s="234"/>
      <c r="J321" s="234"/>
      <c r="K321" s="234"/>
      <c r="L321" s="234"/>
      <c r="M321" s="234"/>
      <c r="N321" s="234"/>
      <c r="O321" s="234"/>
      <c r="P321" s="234"/>
      <c r="Q321" s="234"/>
      <c r="R321" s="234"/>
      <c r="S321" s="234"/>
      <c r="T321" s="234"/>
      <c r="U321" s="234"/>
      <c r="V321" s="234"/>
      <c r="W321" s="234"/>
      <c r="X321" s="234"/>
      <c r="Y321" s="234"/>
      <c r="Z321" s="234"/>
    </row>
    <row r="322" ht="13.5" customHeight="1">
      <c r="A322" s="234"/>
      <c r="B322" s="234"/>
      <c r="C322" s="234"/>
      <c r="D322" s="234"/>
      <c r="E322" s="234"/>
      <c r="F322" s="234"/>
      <c r="G322" s="234"/>
      <c r="H322" s="234"/>
      <c r="I322" s="234"/>
      <c r="J322" s="234"/>
      <c r="K322" s="234"/>
      <c r="L322" s="234"/>
      <c r="M322" s="234"/>
      <c r="N322" s="234"/>
      <c r="O322" s="234"/>
      <c r="P322" s="234"/>
      <c r="Q322" s="234"/>
      <c r="R322" s="234"/>
      <c r="S322" s="234"/>
      <c r="T322" s="234"/>
      <c r="U322" s="234"/>
      <c r="V322" s="234"/>
      <c r="W322" s="234"/>
      <c r="X322" s="234"/>
      <c r="Y322" s="234"/>
      <c r="Z322" s="234"/>
    </row>
    <row r="323" ht="13.5" customHeight="1">
      <c r="A323" s="234"/>
      <c r="B323" s="234"/>
      <c r="C323" s="234"/>
      <c r="D323" s="234"/>
      <c r="E323" s="234"/>
      <c r="F323" s="234"/>
      <c r="G323" s="234"/>
      <c r="H323" s="234"/>
      <c r="I323" s="234"/>
      <c r="J323" s="234"/>
      <c r="K323" s="234"/>
      <c r="L323" s="234"/>
      <c r="M323" s="234"/>
      <c r="N323" s="234"/>
      <c r="O323" s="234"/>
      <c r="P323" s="234"/>
      <c r="Q323" s="234"/>
      <c r="R323" s="234"/>
      <c r="S323" s="234"/>
      <c r="T323" s="234"/>
      <c r="U323" s="234"/>
      <c r="V323" s="234"/>
      <c r="W323" s="234"/>
      <c r="X323" s="234"/>
      <c r="Y323" s="234"/>
      <c r="Z323" s="234"/>
    </row>
    <row r="324" ht="13.5" customHeight="1">
      <c r="A324" s="234"/>
      <c r="B324" s="234"/>
      <c r="C324" s="234"/>
      <c r="D324" s="234"/>
      <c r="E324" s="234"/>
      <c r="F324" s="234"/>
      <c r="G324" s="234"/>
      <c r="H324" s="234"/>
      <c r="I324" s="234"/>
      <c r="J324" s="234"/>
      <c r="K324" s="234"/>
      <c r="L324" s="234"/>
      <c r="M324" s="234"/>
      <c r="N324" s="234"/>
      <c r="O324" s="234"/>
      <c r="P324" s="234"/>
      <c r="Q324" s="234"/>
      <c r="R324" s="234"/>
      <c r="S324" s="234"/>
      <c r="T324" s="234"/>
      <c r="U324" s="234"/>
      <c r="V324" s="234"/>
      <c r="W324" s="234"/>
      <c r="X324" s="234"/>
      <c r="Y324" s="234"/>
      <c r="Z324" s="234"/>
    </row>
    <row r="325" ht="13.5" customHeight="1">
      <c r="A325" s="234"/>
      <c r="B325" s="234"/>
      <c r="C325" s="234"/>
      <c r="D325" s="234"/>
      <c r="E325" s="234"/>
      <c r="F325" s="234"/>
      <c r="G325" s="234"/>
      <c r="H325" s="234"/>
      <c r="I325" s="234"/>
      <c r="J325" s="234"/>
      <c r="K325" s="234"/>
      <c r="L325" s="234"/>
      <c r="M325" s="234"/>
      <c r="N325" s="234"/>
      <c r="O325" s="234"/>
      <c r="P325" s="234"/>
      <c r="Q325" s="234"/>
      <c r="R325" s="234"/>
      <c r="S325" s="234"/>
      <c r="T325" s="234"/>
      <c r="U325" s="234"/>
      <c r="V325" s="234"/>
      <c r="W325" s="234"/>
      <c r="X325" s="234"/>
      <c r="Y325" s="234"/>
      <c r="Z325" s="234"/>
    </row>
    <row r="326" ht="13.5" customHeight="1">
      <c r="A326" s="234"/>
      <c r="B326" s="234"/>
      <c r="C326" s="234"/>
      <c r="D326" s="234"/>
      <c r="E326" s="234"/>
      <c r="F326" s="234"/>
      <c r="G326" s="234"/>
      <c r="H326" s="234"/>
      <c r="I326" s="234"/>
      <c r="J326" s="234"/>
      <c r="K326" s="234"/>
      <c r="L326" s="234"/>
      <c r="M326" s="234"/>
      <c r="N326" s="234"/>
      <c r="O326" s="234"/>
      <c r="P326" s="234"/>
      <c r="Q326" s="234"/>
      <c r="R326" s="234"/>
      <c r="S326" s="234"/>
      <c r="T326" s="234"/>
      <c r="U326" s="234"/>
      <c r="V326" s="234"/>
      <c r="W326" s="234"/>
      <c r="X326" s="234"/>
      <c r="Y326" s="234"/>
      <c r="Z326" s="234"/>
    </row>
    <row r="327" ht="13.5" customHeight="1">
      <c r="A327" s="234"/>
      <c r="B327" s="234"/>
      <c r="C327" s="234"/>
      <c r="D327" s="234"/>
      <c r="E327" s="234"/>
      <c r="F327" s="234"/>
      <c r="G327" s="234"/>
      <c r="H327" s="234"/>
      <c r="I327" s="234"/>
      <c r="J327" s="234"/>
      <c r="K327" s="234"/>
      <c r="L327" s="234"/>
      <c r="M327" s="234"/>
      <c r="N327" s="234"/>
      <c r="O327" s="234"/>
      <c r="P327" s="234"/>
      <c r="Q327" s="234"/>
      <c r="R327" s="234"/>
      <c r="S327" s="234"/>
      <c r="T327" s="234"/>
      <c r="U327" s="234"/>
      <c r="V327" s="234"/>
      <c r="W327" s="234"/>
      <c r="X327" s="234"/>
      <c r="Y327" s="234"/>
      <c r="Z327" s="234"/>
    </row>
    <row r="328" ht="13.5" customHeight="1">
      <c r="A328" s="234"/>
      <c r="B328" s="234"/>
      <c r="C328" s="234"/>
      <c r="D328" s="234"/>
      <c r="E328" s="234"/>
      <c r="F328" s="234"/>
      <c r="G328" s="234"/>
      <c r="H328" s="234"/>
      <c r="I328" s="234"/>
      <c r="J328" s="234"/>
      <c r="K328" s="234"/>
      <c r="L328" s="234"/>
      <c r="M328" s="234"/>
      <c r="N328" s="234"/>
      <c r="O328" s="234"/>
      <c r="P328" s="234"/>
      <c r="Q328" s="234"/>
      <c r="R328" s="234"/>
      <c r="S328" s="234"/>
      <c r="T328" s="234"/>
      <c r="U328" s="234"/>
      <c r="V328" s="234"/>
      <c r="W328" s="234"/>
      <c r="X328" s="234"/>
      <c r="Y328" s="234"/>
      <c r="Z328" s="234"/>
    </row>
    <row r="329" ht="13.5" customHeight="1">
      <c r="A329" s="234"/>
      <c r="B329" s="234"/>
      <c r="C329" s="234"/>
      <c r="D329" s="234"/>
      <c r="E329" s="234"/>
      <c r="F329" s="234"/>
      <c r="G329" s="234"/>
      <c r="H329" s="234"/>
      <c r="I329" s="234"/>
      <c r="J329" s="234"/>
      <c r="K329" s="234"/>
      <c r="L329" s="234"/>
      <c r="M329" s="234"/>
      <c r="N329" s="234"/>
      <c r="O329" s="234"/>
      <c r="P329" s="234"/>
      <c r="Q329" s="234"/>
      <c r="R329" s="234"/>
      <c r="S329" s="234"/>
      <c r="T329" s="234"/>
      <c r="U329" s="234"/>
      <c r="V329" s="234"/>
      <c r="W329" s="234"/>
      <c r="X329" s="234"/>
      <c r="Y329" s="234"/>
      <c r="Z329" s="234"/>
    </row>
    <row r="330" ht="13.5" customHeight="1">
      <c r="A330" s="234"/>
      <c r="B330" s="234"/>
      <c r="C330" s="234"/>
      <c r="D330" s="234"/>
      <c r="E330" s="234"/>
      <c r="F330" s="234"/>
      <c r="G330" s="234"/>
      <c r="H330" s="234"/>
      <c r="I330" s="234"/>
      <c r="J330" s="234"/>
      <c r="K330" s="234"/>
      <c r="L330" s="234"/>
      <c r="M330" s="234"/>
      <c r="N330" s="234"/>
      <c r="O330" s="234"/>
      <c r="P330" s="234"/>
      <c r="Q330" s="234"/>
      <c r="R330" s="234"/>
      <c r="S330" s="234"/>
      <c r="T330" s="234"/>
      <c r="U330" s="234"/>
      <c r="V330" s="234"/>
      <c r="W330" s="234"/>
      <c r="X330" s="234"/>
      <c r="Y330" s="234"/>
      <c r="Z330" s="234"/>
    </row>
    <row r="331" ht="13.5" customHeight="1">
      <c r="A331" s="234"/>
      <c r="B331" s="234"/>
      <c r="C331" s="234"/>
      <c r="D331" s="234"/>
      <c r="E331" s="234"/>
      <c r="F331" s="234"/>
      <c r="G331" s="234"/>
      <c r="H331" s="234"/>
      <c r="I331" s="234"/>
      <c r="J331" s="234"/>
      <c r="K331" s="234"/>
      <c r="L331" s="234"/>
      <c r="M331" s="234"/>
      <c r="N331" s="234"/>
      <c r="O331" s="234"/>
      <c r="P331" s="234"/>
      <c r="Q331" s="234"/>
      <c r="R331" s="234"/>
      <c r="S331" s="234"/>
      <c r="T331" s="234"/>
      <c r="U331" s="234"/>
      <c r="V331" s="234"/>
      <c r="W331" s="234"/>
      <c r="X331" s="234"/>
      <c r="Y331" s="234"/>
      <c r="Z331" s="234"/>
    </row>
    <row r="332" ht="13.5" customHeight="1">
      <c r="A332" s="234"/>
      <c r="B332" s="234"/>
      <c r="C332" s="234"/>
      <c r="D332" s="234"/>
      <c r="E332" s="234"/>
      <c r="F332" s="234"/>
      <c r="G332" s="234"/>
      <c r="H332" s="234"/>
      <c r="I332" s="234"/>
      <c r="J332" s="234"/>
      <c r="K332" s="234"/>
      <c r="L332" s="234"/>
      <c r="M332" s="234"/>
      <c r="N332" s="234"/>
      <c r="O332" s="234"/>
      <c r="P332" s="234"/>
      <c r="Q332" s="234"/>
      <c r="R332" s="234"/>
      <c r="S332" s="234"/>
      <c r="T332" s="234"/>
      <c r="U332" s="234"/>
      <c r="V332" s="234"/>
      <c r="W332" s="234"/>
      <c r="X332" s="234"/>
      <c r="Y332" s="234"/>
      <c r="Z332" s="234"/>
    </row>
    <row r="333" ht="13.5" customHeight="1">
      <c r="A333" s="234"/>
      <c r="B333" s="234"/>
      <c r="C333" s="234"/>
      <c r="D333" s="234"/>
      <c r="E333" s="234"/>
      <c r="F333" s="234"/>
      <c r="G333" s="234"/>
      <c r="H333" s="234"/>
      <c r="I333" s="234"/>
      <c r="J333" s="234"/>
      <c r="K333" s="234"/>
      <c r="L333" s="234"/>
      <c r="M333" s="234"/>
      <c r="N333" s="234"/>
      <c r="O333" s="234"/>
      <c r="P333" s="234"/>
      <c r="Q333" s="234"/>
      <c r="R333" s="234"/>
      <c r="S333" s="234"/>
      <c r="T333" s="234"/>
      <c r="U333" s="234"/>
      <c r="V333" s="234"/>
      <c r="W333" s="234"/>
      <c r="X333" s="234"/>
      <c r="Y333" s="234"/>
      <c r="Z333" s="234"/>
    </row>
    <row r="334" ht="13.5" customHeight="1">
      <c r="A334" s="234"/>
      <c r="B334" s="234"/>
      <c r="C334" s="234"/>
      <c r="D334" s="234"/>
      <c r="E334" s="234"/>
      <c r="F334" s="234"/>
      <c r="G334" s="234"/>
      <c r="H334" s="234"/>
      <c r="I334" s="234"/>
      <c r="J334" s="234"/>
      <c r="K334" s="234"/>
      <c r="L334" s="234"/>
      <c r="M334" s="234"/>
      <c r="N334" s="234"/>
      <c r="O334" s="234"/>
      <c r="P334" s="234"/>
      <c r="Q334" s="234"/>
      <c r="R334" s="234"/>
      <c r="S334" s="234"/>
      <c r="T334" s="234"/>
      <c r="U334" s="234"/>
      <c r="V334" s="234"/>
      <c r="W334" s="234"/>
      <c r="X334" s="234"/>
      <c r="Y334" s="234"/>
      <c r="Z334" s="234"/>
    </row>
    <row r="335" ht="13.5" customHeight="1">
      <c r="A335" s="234"/>
      <c r="B335" s="234"/>
      <c r="C335" s="234"/>
      <c r="D335" s="234"/>
      <c r="E335" s="234"/>
      <c r="F335" s="234"/>
      <c r="G335" s="234"/>
      <c r="H335" s="234"/>
      <c r="I335" s="234"/>
      <c r="J335" s="234"/>
      <c r="K335" s="234"/>
      <c r="L335" s="234"/>
      <c r="M335" s="234"/>
      <c r="N335" s="234"/>
      <c r="O335" s="234"/>
      <c r="P335" s="234"/>
      <c r="Q335" s="234"/>
      <c r="R335" s="234"/>
      <c r="S335" s="234"/>
      <c r="T335" s="234"/>
      <c r="U335" s="234"/>
      <c r="V335" s="234"/>
      <c r="W335" s="234"/>
      <c r="X335" s="234"/>
      <c r="Y335" s="234"/>
      <c r="Z335" s="234"/>
    </row>
    <row r="336" ht="13.5" customHeight="1">
      <c r="A336" s="234"/>
      <c r="B336" s="234"/>
      <c r="C336" s="234"/>
      <c r="D336" s="234"/>
      <c r="E336" s="234"/>
      <c r="F336" s="234"/>
      <c r="G336" s="234"/>
      <c r="H336" s="234"/>
      <c r="I336" s="234"/>
      <c r="J336" s="234"/>
      <c r="K336" s="234"/>
      <c r="L336" s="234"/>
      <c r="M336" s="234"/>
      <c r="N336" s="234"/>
      <c r="O336" s="234"/>
      <c r="P336" s="234"/>
      <c r="Q336" s="234"/>
      <c r="R336" s="234"/>
      <c r="S336" s="234"/>
      <c r="T336" s="234"/>
      <c r="U336" s="234"/>
      <c r="V336" s="234"/>
      <c r="W336" s="234"/>
      <c r="X336" s="234"/>
      <c r="Y336" s="234"/>
      <c r="Z336" s="234"/>
    </row>
    <row r="337" ht="13.5" customHeight="1">
      <c r="A337" s="234"/>
      <c r="B337" s="234"/>
      <c r="C337" s="234"/>
      <c r="D337" s="234"/>
      <c r="E337" s="234"/>
      <c r="F337" s="234"/>
      <c r="G337" s="234"/>
      <c r="H337" s="234"/>
      <c r="I337" s="234"/>
      <c r="J337" s="234"/>
      <c r="K337" s="234"/>
      <c r="L337" s="234"/>
      <c r="M337" s="234"/>
      <c r="N337" s="234"/>
      <c r="O337" s="234"/>
      <c r="P337" s="234"/>
      <c r="Q337" s="234"/>
      <c r="R337" s="234"/>
      <c r="S337" s="234"/>
      <c r="T337" s="234"/>
      <c r="U337" s="234"/>
      <c r="V337" s="234"/>
      <c r="W337" s="234"/>
      <c r="X337" s="234"/>
      <c r="Y337" s="234"/>
      <c r="Z337" s="234"/>
    </row>
    <row r="338" ht="13.5" customHeight="1">
      <c r="A338" s="234"/>
      <c r="B338" s="234"/>
      <c r="C338" s="234"/>
      <c r="D338" s="234"/>
      <c r="E338" s="234"/>
      <c r="F338" s="234"/>
      <c r="G338" s="234"/>
      <c r="H338" s="234"/>
      <c r="I338" s="234"/>
      <c r="J338" s="234"/>
      <c r="K338" s="234"/>
      <c r="L338" s="234"/>
      <c r="M338" s="234"/>
      <c r="N338" s="234"/>
      <c r="O338" s="234"/>
      <c r="P338" s="234"/>
      <c r="Q338" s="234"/>
      <c r="R338" s="234"/>
      <c r="S338" s="234"/>
      <c r="T338" s="234"/>
      <c r="U338" s="234"/>
      <c r="V338" s="234"/>
      <c r="W338" s="234"/>
      <c r="X338" s="234"/>
      <c r="Y338" s="234"/>
      <c r="Z338" s="234"/>
    </row>
    <row r="339" ht="13.5" customHeight="1">
      <c r="A339" s="234"/>
      <c r="B339" s="234"/>
      <c r="C339" s="234"/>
      <c r="D339" s="234"/>
      <c r="E339" s="234"/>
      <c r="F339" s="234"/>
      <c r="G339" s="234"/>
      <c r="H339" s="234"/>
      <c r="I339" s="234"/>
      <c r="J339" s="234"/>
      <c r="K339" s="234"/>
      <c r="L339" s="234"/>
      <c r="M339" s="234"/>
      <c r="N339" s="234"/>
      <c r="O339" s="234"/>
      <c r="P339" s="234"/>
      <c r="Q339" s="234"/>
      <c r="R339" s="234"/>
      <c r="S339" s="234"/>
      <c r="T339" s="234"/>
      <c r="U339" s="234"/>
      <c r="V339" s="234"/>
      <c r="W339" s="234"/>
      <c r="X339" s="234"/>
      <c r="Y339" s="234"/>
      <c r="Z339" s="234"/>
    </row>
    <row r="340" ht="13.5" customHeight="1">
      <c r="A340" s="234"/>
      <c r="B340" s="234"/>
      <c r="C340" s="234"/>
      <c r="D340" s="234"/>
      <c r="E340" s="234"/>
      <c r="F340" s="234"/>
      <c r="G340" s="234"/>
      <c r="H340" s="234"/>
      <c r="I340" s="234"/>
      <c r="J340" s="234"/>
      <c r="K340" s="234"/>
      <c r="L340" s="234"/>
      <c r="M340" s="234"/>
      <c r="N340" s="234"/>
      <c r="O340" s="234"/>
      <c r="P340" s="234"/>
      <c r="Q340" s="234"/>
      <c r="R340" s="234"/>
      <c r="S340" s="234"/>
      <c r="T340" s="234"/>
      <c r="U340" s="234"/>
      <c r="V340" s="234"/>
      <c r="W340" s="234"/>
      <c r="X340" s="234"/>
      <c r="Y340" s="234"/>
      <c r="Z340" s="234"/>
    </row>
    <row r="341" ht="13.5" customHeight="1">
      <c r="A341" s="234"/>
      <c r="B341" s="234"/>
      <c r="C341" s="234"/>
      <c r="D341" s="234"/>
      <c r="E341" s="234"/>
      <c r="F341" s="234"/>
      <c r="G341" s="234"/>
      <c r="H341" s="234"/>
      <c r="I341" s="234"/>
      <c r="J341" s="234"/>
      <c r="K341" s="234"/>
      <c r="L341" s="234"/>
      <c r="M341" s="234"/>
      <c r="N341" s="234"/>
      <c r="O341" s="234"/>
      <c r="P341" s="234"/>
      <c r="Q341" s="234"/>
      <c r="R341" s="234"/>
      <c r="S341" s="234"/>
      <c r="T341" s="234"/>
      <c r="U341" s="234"/>
      <c r="V341" s="234"/>
      <c r="W341" s="234"/>
      <c r="X341" s="234"/>
      <c r="Y341" s="234"/>
      <c r="Z341" s="234"/>
    </row>
    <row r="342" ht="13.5" customHeight="1">
      <c r="A342" s="234"/>
      <c r="B342" s="234"/>
      <c r="C342" s="234"/>
      <c r="D342" s="234"/>
      <c r="E342" s="234"/>
      <c r="F342" s="234"/>
      <c r="G342" s="234"/>
      <c r="H342" s="234"/>
      <c r="I342" s="234"/>
      <c r="J342" s="234"/>
      <c r="K342" s="234"/>
      <c r="L342" s="234"/>
      <c r="M342" s="234"/>
      <c r="N342" s="234"/>
      <c r="O342" s="234"/>
      <c r="P342" s="234"/>
      <c r="Q342" s="234"/>
      <c r="R342" s="234"/>
      <c r="S342" s="234"/>
      <c r="T342" s="234"/>
      <c r="U342" s="234"/>
      <c r="V342" s="234"/>
      <c r="W342" s="234"/>
      <c r="X342" s="234"/>
      <c r="Y342" s="234"/>
      <c r="Z342" s="234"/>
    </row>
    <row r="343" ht="13.5" customHeight="1">
      <c r="A343" s="234"/>
      <c r="B343" s="234"/>
      <c r="C343" s="234"/>
      <c r="D343" s="234"/>
      <c r="E343" s="234"/>
      <c r="F343" s="234"/>
      <c r="G343" s="234"/>
      <c r="H343" s="234"/>
      <c r="I343" s="234"/>
      <c r="J343" s="234"/>
      <c r="K343" s="234"/>
      <c r="L343" s="234"/>
      <c r="M343" s="234"/>
      <c r="N343" s="234"/>
      <c r="O343" s="234"/>
      <c r="P343" s="234"/>
      <c r="Q343" s="234"/>
      <c r="R343" s="234"/>
      <c r="S343" s="234"/>
      <c r="T343" s="234"/>
      <c r="U343" s="234"/>
      <c r="V343" s="234"/>
      <c r="W343" s="234"/>
      <c r="X343" s="234"/>
      <c r="Y343" s="234"/>
      <c r="Z343" s="234"/>
    </row>
    <row r="344" ht="13.5" customHeight="1">
      <c r="A344" s="234"/>
      <c r="B344" s="234"/>
      <c r="C344" s="234"/>
      <c r="D344" s="234"/>
      <c r="E344" s="234"/>
      <c r="F344" s="234"/>
      <c r="G344" s="234"/>
      <c r="H344" s="234"/>
      <c r="I344" s="234"/>
      <c r="J344" s="234"/>
      <c r="K344" s="234"/>
      <c r="L344" s="234"/>
      <c r="M344" s="234"/>
      <c r="N344" s="234"/>
      <c r="O344" s="234"/>
      <c r="P344" s="234"/>
      <c r="Q344" s="234"/>
      <c r="R344" s="234"/>
      <c r="S344" s="234"/>
      <c r="T344" s="234"/>
      <c r="U344" s="234"/>
      <c r="V344" s="234"/>
      <c r="W344" s="234"/>
      <c r="X344" s="234"/>
      <c r="Y344" s="234"/>
      <c r="Z344" s="234"/>
    </row>
    <row r="345" ht="13.5" customHeight="1">
      <c r="A345" s="234"/>
      <c r="B345" s="234"/>
      <c r="C345" s="234"/>
      <c r="D345" s="234"/>
      <c r="E345" s="234"/>
      <c r="F345" s="234"/>
      <c r="G345" s="234"/>
      <c r="H345" s="234"/>
      <c r="I345" s="234"/>
      <c r="J345" s="234"/>
      <c r="K345" s="234"/>
      <c r="L345" s="234"/>
      <c r="M345" s="234"/>
      <c r="N345" s="234"/>
      <c r="O345" s="234"/>
      <c r="P345" s="234"/>
      <c r="Q345" s="234"/>
      <c r="R345" s="234"/>
      <c r="S345" s="234"/>
      <c r="T345" s="234"/>
      <c r="U345" s="234"/>
      <c r="V345" s="234"/>
      <c r="W345" s="234"/>
      <c r="X345" s="234"/>
      <c r="Y345" s="234"/>
      <c r="Z345" s="234"/>
    </row>
    <row r="346" ht="13.5" customHeight="1">
      <c r="A346" s="234"/>
      <c r="B346" s="234"/>
      <c r="C346" s="234"/>
      <c r="D346" s="234"/>
      <c r="E346" s="234"/>
      <c r="F346" s="234"/>
      <c r="G346" s="234"/>
      <c r="H346" s="234"/>
      <c r="I346" s="234"/>
      <c r="J346" s="234"/>
      <c r="K346" s="234"/>
      <c r="L346" s="234"/>
      <c r="M346" s="234"/>
      <c r="N346" s="234"/>
      <c r="O346" s="234"/>
      <c r="P346" s="234"/>
      <c r="Q346" s="234"/>
      <c r="R346" s="234"/>
      <c r="S346" s="234"/>
      <c r="T346" s="234"/>
      <c r="U346" s="234"/>
      <c r="V346" s="234"/>
      <c r="W346" s="234"/>
      <c r="X346" s="234"/>
      <c r="Y346" s="234"/>
      <c r="Z346" s="234"/>
    </row>
    <row r="347" ht="13.5" customHeight="1">
      <c r="A347" s="234"/>
      <c r="B347" s="234"/>
      <c r="C347" s="234"/>
      <c r="D347" s="234"/>
      <c r="E347" s="234"/>
      <c r="F347" s="234"/>
      <c r="G347" s="234"/>
      <c r="H347" s="234"/>
      <c r="I347" s="234"/>
      <c r="J347" s="234"/>
      <c r="K347" s="234"/>
      <c r="L347" s="234"/>
      <c r="M347" s="234"/>
      <c r="N347" s="234"/>
      <c r="O347" s="234"/>
      <c r="P347" s="234"/>
      <c r="Q347" s="234"/>
      <c r="R347" s="234"/>
      <c r="S347" s="234"/>
      <c r="T347" s="234"/>
      <c r="U347" s="234"/>
      <c r="V347" s="234"/>
      <c r="W347" s="234"/>
      <c r="X347" s="234"/>
      <c r="Y347" s="234"/>
      <c r="Z347" s="234"/>
    </row>
    <row r="348" ht="13.5" customHeight="1">
      <c r="A348" s="234"/>
      <c r="B348" s="234"/>
      <c r="C348" s="234"/>
      <c r="D348" s="234"/>
      <c r="E348" s="234"/>
      <c r="F348" s="234"/>
      <c r="G348" s="234"/>
      <c r="H348" s="234"/>
      <c r="I348" s="234"/>
      <c r="J348" s="234"/>
      <c r="K348" s="234"/>
      <c r="L348" s="234"/>
      <c r="M348" s="234"/>
      <c r="N348" s="234"/>
      <c r="O348" s="234"/>
      <c r="P348" s="234"/>
      <c r="Q348" s="234"/>
      <c r="R348" s="234"/>
      <c r="S348" s="234"/>
      <c r="T348" s="234"/>
      <c r="U348" s="234"/>
      <c r="V348" s="234"/>
      <c r="W348" s="234"/>
      <c r="X348" s="234"/>
      <c r="Y348" s="234"/>
      <c r="Z348" s="234"/>
    </row>
    <row r="349" ht="13.5" customHeight="1">
      <c r="A349" s="234"/>
      <c r="B349" s="234"/>
      <c r="C349" s="234"/>
      <c r="D349" s="234"/>
      <c r="E349" s="234"/>
      <c r="F349" s="234"/>
      <c r="G349" s="234"/>
      <c r="H349" s="234"/>
      <c r="I349" s="234"/>
      <c r="J349" s="234"/>
      <c r="K349" s="234"/>
      <c r="L349" s="234"/>
      <c r="M349" s="234"/>
      <c r="N349" s="234"/>
      <c r="O349" s="234"/>
      <c r="P349" s="234"/>
      <c r="Q349" s="234"/>
      <c r="R349" s="234"/>
      <c r="S349" s="234"/>
      <c r="T349" s="234"/>
      <c r="U349" s="234"/>
      <c r="V349" s="234"/>
      <c r="W349" s="234"/>
      <c r="X349" s="234"/>
      <c r="Y349" s="234"/>
      <c r="Z349" s="234"/>
    </row>
    <row r="350" ht="13.5" customHeight="1">
      <c r="A350" s="234"/>
      <c r="B350" s="234"/>
      <c r="C350" s="234"/>
      <c r="D350" s="234"/>
      <c r="E350" s="234"/>
      <c r="F350" s="234"/>
      <c r="G350" s="234"/>
      <c r="H350" s="234"/>
      <c r="I350" s="234"/>
      <c r="J350" s="234"/>
      <c r="K350" s="234"/>
      <c r="L350" s="234"/>
      <c r="M350" s="234"/>
      <c r="N350" s="234"/>
      <c r="O350" s="234"/>
      <c r="P350" s="234"/>
      <c r="Q350" s="234"/>
      <c r="R350" s="234"/>
      <c r="S350" s="234"/>
      <c r="T350" s="234"/>
      <c r="U350" s="234"/>
      <c r="V350" s="234"/>
      <c r="W350" s="234"/>
      <c r="X350" s="234"/>
      <c r="Y350" s="234"/>
      <c r="Z350" s="234"/>
    </row>
    <row r="351" ht="13.5" customHeight="1">
      <c r="A351" s="234"/>
      <c r="B351" s="234"/>
      <c r="C351" s="234"/>
      <c r="D351" s="234"/>
      <c r="E351" s="234"/>
      <c r="F351" s="234"/>
      <c r="G351" s="234"/>
      <c r="H351" s="234"/>
      <c r="I351" s="234"/>
      <c r="J351" s="234"/>
      <c r="K351" s="234"/>
      <c r="L351" s="234"/>
      <c r="M351" s="234"/>
      <c r="N351" s="234"/>
      <c r="O351" s="234"/>
      <c r="P351" s="234"/>
      <c r="Q351" s="234"/>
      <c r="R351" s="234"/>
      <c r="S351" s="234"/>
      <c r="T351" s="234"/>
      <c r="U351" s="234"/>
      <c r="V351" s="234"/>
      <c r="W351" s="234"/>
      <c r="X351" s="234"/>
      <c r="Y351" s="234"/>
      <c r="Z351" s="234"/>
    </row>
    <row r="352" ht="13.5" customHeight="1">
      <c r="A352" s="234"/>
      <c r="B352" s="234"/>
      <c r="C352" s="234"/>
      <c r="D352" s="234"/>
      <c r="E352" s="234"/>
      <c r="F352" s="234"/>
      <c r="G352" s="234"/>
      <c r="H352" s="234"/>
      <c r="I352" s="234"/>
      <c r="J352" s="234"/>
      <c r="K352" s="234"/>
      <c r="L352" s="234"/>
      <c r="M352" s="234"/>
      <c r="N352" s="234"/>
      <c r="O352" s="234"/>
      <c r="P352" s="234"/>
      <c r="Q352" s="234"/>
      <c r="R352" s="234"/>
      <c r="S352" s="234"/>
      <c r="T352" s="234"/>
      <c r="U352" s="234"/>
      <c r="V352" s="234"/>
      <c r="W352" s="234"/>
      <c r="X352" s="234"/>
      <c r="Y352" s="234"/>
      <c r="Z352" s="234"/>
    </row>
    <row r="353" ht="13.5" customHeight="1">
      <c r="A353" s="234"/>
      <c r="B353" s="234"/>
      <c r="C353" s="234"/>
      <c r="D353" s="234"/>
      <c r="E353" s="234"/>
      <c r="F353" s="234"/>
      <c r="G353" s="234"/>
      <c r="H353" s="234"/>
      <c r="I353" s="234"/>
      <c r="J353" s="234"/>
      <c r="K353" s="234"/>
      <c r="L353" s="234"/>
      <c r="M353" s="234"/>
      <c r="N353" s="234"/>
      <c r="O353" s="234"/>
      <c r="P353" s="234"/>
      <c r="Q353" s="234"/>
      <c r="R353" s="234"/>
      <c r="S353" s="234"/>
      <c r="T353" s="234"/>
      <c r="U353" s="234"/>
      <c r="V353" s="234"/>
      <c r="W353" s="234"/>
      <c r="X353" s="234"/>
      <c r="Y353" s="234"/>
      <c r="Z353" s="234"/>
    </row>
    <row r="354" ht="13.5" customHeight="1">
      <c r="A354" s="234"/>
      <c r="B354" s="234"/>
      <c r="C354" s="234"/>
      <c r="D354" s="234"/>
      <c r="E354" s="234"/>
      <c r="F354" s="234"/>
      <c r="G354" s="234"/>
      <c r="H354" s="234"/>
      <c r="I354" s="234"/>
      <c r="J354" s="234"/>
      <c r="K354" s="234"/>
      <c r="L354" s="234"/>
      <c r="M354" s="234"/>
      <c r="N354" s="234"/>
      <c r="O354" s="234"/>
      <c r="P354" s="234"/>
      <c r="Q354" s="234"/>
      <c r="R354" s="234"/>
      <c r="S354" s="234"/>
      <c r="T354" s="234"/>
      <c r="U354" s="234"/>
      <c r="V354" s="234"/>
      <c r="W354" s="234"/>
      <c r="X354" s="234"/>
      <c r="Y354" s="234"/>
      <c r="Z354" s="234"/>
    </row>
    <row r="355" ht="13.5" customHeight="1">
      <c r="A355" s="234"/>
      <c r="B355" s="234"/>
      <c r="C355" s="234"/>
      <c r="D355" s="234"/>
      <c r="E355" s="234"/>
      <c r="F355" s="234"/>
      <c r="G355" s="234"/>
      <c r="H355" s="234"/>
      <c r="I355" s="234"/>
      <c r="J355" s="234"/>
      <c r="K355" s="234"/>
      <c r="L355" s="234"/>
      <c r="M355" s="234"/>
      <c r="N355" s="234"/>
      <c r="O355" s="234"/>
      <c r="P355" s="234"/>
      <c r="Q355" s="234"/>
      <c r="R355" s="234"/>
      <c r="S355" s="234"/>
      <c r="T355" s="234"/>
      <c r="U355" s="234"/>
      <c r="V355" s="234"/>
      <c r="W355" s="234"/>
      <c r="X355" s="234"/>
      <c r="Y355" s="234"/>
      <c r="Z355" s="234"/>
    </row>
    <row r="356" ht="13.5" customHeight="1">
      <c r="A356" s="234"/>
      <c r="B356" s="234"/>
      <c r="C356" s="234"/>
      <c r="D356" s="234"/>
      <c r="E356" s="234"/>
      <c r="F356" s="234"/>
      <c r="G356" s="234"/>
      <c r="H356" s="234"/>
      <c r="I356" s="234"/>
      <c r="J356" s="234"/>
      <c r="K356" s="234"/>
      <c r="L356" s="234"/>
      <c r="M356" s="234"/>
      <c r="N356" s="234"/>
      <c r="O356" s="234"/>
      <c r="P356" s="234"/>
      <c r="Q356" s="234"/>
      <c r="R356" s="234"/>
      <c r="S356" s="234"/>
      <c r="T356" s="234"/>
      <c r="U356" s="234"/>
      <c r="V356" s="234"/>
      <c r="W356" s="234"/>
      <c r="X356" s="234"/>
      <c r="Y356" s="234"/>
      <c r="Z356" s="234"/>
    </row>
    <row r="357" ht="13.5" customHeight="1">
      <c r="A357" s="234"/>
      <c r="B357" s="234"/>
      <c r="C357" s="234"/>
      <c r="D357" s="234"/>
      <c r="E357" s="234"/>
      <c r="F357" s="234"/>
      <c r="G357" s="234"/>
      <c r="H357" s="234"/>
      <c r="I357" s="234"/>
      <c r="J357" s="234"/>
      <c r="K357" s="234"/>
      <c r="L357" s="234"/>
      <c r="M357" s="234"/>
      <c r="N357" s="234"/>
      <c r="O357" s="234"/>
      <c r="P357" s="234"/>
      <c r="Q357" s="234"/>
      <c r="R357" s="234"/>
      <c r="S357" s="234"/>
      <c r="T357" s="234"/>
      <c r="U357" s="234"/>
      <c r="V357" s="234"/>
      <c r="W357" s="234"/>
      <c r="X357" s="234"/>
      <c r="Y357" s="234"/>
      <c r="Z357" s="234"/>
    </row>
    <row r="358" ht="13.5" customHeight="1">
      <c r="A358" s="234"/>
      <c r="B358" s="234"/>
      <c r="C358" s="234"/>
      <c r="D358" s="234"/>
      <c r="E358" s="234"/>
      <c r="F358" s="234"/>
      <c r="G358" s="234"/>
      <c r="H358" s="234"/>
      <c r="I358" s="234"/>
      <c r="J358" s="234"/>
      <c r="K358" s="234"/>
      <c r="L358" s="234"/>
      <c r="M358" s="234"/>
      <c r="N358" s="234"/>
      <c r="O358" s="234"/>
      <c r="P358" s="234"/>
      <c r="Q358" s="234"/>
      <c r="R358" s="234"/>
      <c r="S358" s="234"/>
      <c r="T358" s="234"/>
      <c r="U358" s="234"/>
      <c r="V358" s="234"/>
      <c r="W358" s="234"/>
      <c r="X358" s="234"/>
      <c r="Y358" s="234"/>
      <c r="Z358" s="234"/>
    </row>
    <row r="359" ht="13.5" customHeight="1">
      <c r="A359" s="234"/>
      <c r="B359" s="234"/>
      <c r="C359" s="234"/>
      <c r="D359" s="234"/>
      <c r="E359" s="234"/>
      <c r="F359" s="234"/>
      <c r="G359" s="234"/>
      <c r="H359" s="234"/>
      <c r="I359" s="234"/>
      <c r="J359" s="234"/>
      <c r="K359" s="234"/>
      <c r="L359" s="234"/>
      <c r="M359" s="234"/>
      <c r="N359" s="234"/>
      <c r="O359" s="234"/>
      <c r="P359" s="234"/>
      <c r="Q359" s="234"/>
      <c r="R359" s="234"/>
      <c r="S359" s="234"/>
      <c r="T359" s="234"/>
      <c r="U359" s="234"/>
      <c r="V359" s="234"/>
      <c r="W359" s="234"/>
      <c r="X359" s="234"/>
      <c r="Y359" s="234"/>
      <c r="Z359" s="234"/>
    </row>
    <row r="360" ht="13.5" customHeight="1">
      <c r="A360" s="234"/>
      <c r="B360" s="234"/>
      <c r="C360" s="234"/>
      <c r="D360" s="234"/>
      <c r="E360" s="234"/>
      <c r="F360" s="234"/>
      <c r="G360" s="234"/>
      <c r="H360" s="234"/>
      <c r="I360" s="234"/>
      <c r="J360" s="234"/>
      <c r="K360" s="234"/>
      <c r="L360" s="234"/>
      <c r="M360" s="234"/>
      <c r="N360" s="234"/>
      <c r="O360" s="234"/>
      <c r="P360" s="234"/>
      <c r="Q360" s="234"/>
      <c r="R360" s="234"/>
      <c r="S360" s="234"/>
      <c r="T360" s="234"/>
      <c r="U360" s="234"/>
      <c r="V360" s="234"/>
      <c r="W360" s="234"/>
      <c r="X360" s="234"/>
      <c r="Y360" s="234"/>
      <c r="Z360" s="234"/>
    </row>
    <row r="361" ht="13.5" customHeight="1">
      <c r="A361" s="234"/>
      <c r="B361" s="234"/>
      <c r="C361" s="234"/>
      <c r="D361" s="234"/>
      <c r="E361" s="234"/>
      <c r="F361" s="234"/>
      <c r="G361" s="234"/>
      <c r="H361" s="234"/>
      <c r="I361" s="234"/>
      <c r="J361" s="234"/>
      <c r="K361" s="234"/>
      <c r="L361" s="234"/>
      <c r="M361" s="234"/>
      <c r="N361" s="234"/>
      <c r="O361" s="234"/>
      <c r="P361" s="234"/>
      <c r="Q361" s="234"/>
      <c r="R361" s="234"/>
      <c r="S361" s="234"/>
      <c r="T361" s="234"/>
      <c r="U361" s="234"/>
      <c r="V361" s="234"/>
      <c r="W361" s="234"/>
      <c r="X361" s="234"/>
      <c r="Y361" s="234"/>
      <c r="Z361" s="234"/>
    </row>
    <row r="362" ht="13.5" customHeight="1">
      <c r="A362" s="234"/>
      <c r="B362" s="234"/>
      <c r="C362" s="234"/>
      <c r="D362" s="234"/>
      <c r="E362" s="234"/>
      <c r="F362" s="234"/>
      <c r="G362" s="234"/>
      <c r="H362" s="234"/>
      <c r="I362" s="234"/>
      <c r="J362" s="234"/>
      <c r="K362" s="234"/>
      <c r="L362" s="234"/>
      <c r="M362" s="234"/>
      <c r="N362" s="234"/>
      <c r="O362" s="234"/>
      <c r="P362" s="234"/>
      <c r="Q362" s="234"/>
      <c r="R362" s="234"/>
      <c r="S362" s="234"/>
      <c r="T362" s="234"/>
      <c r="U362" s="234"/>
      <c r="V362" s="234"/>
      <c r="W362" s="234"/>
      <c r="X362" s="234"/>
      <c r="Y362" s="234"/>
      <c r="Z362" s="234"/>
    </row>
    <row r="363" ht="13.5" customHeight="1">
      <c r="A363" s="234"/>
      <c r="B363" s="234"/>
      <c r="C363" s="234"/>
      <c r="D363" s="234"/>
      <c r="E363" s="234"/>
      <c r="F363" s="234"/>
      <c r="G363" s="234"/>
      <c r="H363" s="234"/>
      <c r="I363" s="234"/>
      <c r="J363" s="234"/>
      <c r="K363" s="234"/>
      <c r="L363" s="234"/>
      <c r="M363" s="234"/>
      <c r="N363" s="234"/>
      <c r="O363" s="234"/>
      <c r="P363" s="234"/>
      <c r="Q363" s="234"/>
      <c r="R363" s="234"/>
      <c r="S363" s="234"/>
      <c r="T363" s="234"/>
      <c r="U363" s="234"/>
      <c r="V363" s="234"/>
      <c r="W363" s="234"/>
      <c r="X363" s="234"/>
      <c r="Y363" s="234"/>
      <c r="Z363" s="234"/>
    </row>
    <row r="364" ht="13.5" customHeight="1">
      <c r="A364" s="234"/>
      <c r="B364" s="234"/>
      <c r="C364" s="234"/>
      <c r="D364" s="234"/>
      <c r="E364" s="234"/>
      <c r="F364" s="234"/>
      <c r="G364" s="234"/>
      <c r="H364" s="234"/>
      <c r="I364" s="234"/>
      <c r="J364" s="234"/>
      <c r="K364" s="234"/>
      <c r="L364" s="234"/>
      <c r="M364" s="234"/>
      <c r="N364" s="234"/>
      <c r="O364" s="234"/>
      <c r="P364" s="234"/>
      <c r="Q364" s="234"/>
      <c r="R364" s="234"/>
      <c r="S364" s="234"/>
      <c r="T364" s="234"/>
      <c r="U364" s="234"/>
      <c r="V364" s="234"/>
      <c r="W364" s="234"/>
      <c r="X364" s="234"/>
      <c r="Y364" s="234"/>
      <c r="Z364" s="234"/>
    </row>
    <row r="365" ht="13.5" customHeight="1">
      <c r="A365" s="234"/>
      <c r="B365" s="234"/>
      <c r="C365" s="234"/>
      <c r="D365" s="234"/>
      <c r="E365" s="234"/>
      <c r="F365" s="234"/>
      <c r="G365" s="234"/>
      <c r="H365" s="234"/>
      <c r="I365" s="234"/>
      <c r="J365" s="234"/>
      <c r="K365" s="234"/>
      <c r="L365" s="234"/>
      <c r="M365" s="234"/>
      <c r="N365" s="234"/>
      <c r="O365" s="234"/>
      <c r="P365" s="234"/>
      <c r="Q365" s="234"/>
      <c r="R365" s="234"/>
      <c r="S365" s="234"/>
      <c r="T365" s="234"/>
      <c r="U365" s="234"/>
      <c r="V365" s="234"/>
      <c r="W365" s="234"/>
      <c r="X365" s="234"/>
      <c r="Y365" s="234"/>
      <c r="Z365" s="234"/>
    </row>
    <row r="366" ht="13.5" customHeight="1">
      <c r="A366" s="234"/>
      <c r="B366" s="234"/>
      <c r="C366" s="234"/>
      <c r="D366" s="234"/>
      <c r="E366" s="234"/>
      <c r="F366" s="234"/>
      <c r="G366" s="234"/>
      <c r="H366" s="234"/>
      <c r="I366" s="234"/>
      <c r="J366" s="234"/>
      <c r="K366" s="234"/>
      <c r="L366" s="234"/>
      <c r="M366" s="234"/>
      <c r="N366" s="234"/>
      <c r="O366" s="234"/>
      <c r="P366" s="234"/>
      <c r="Q366" s="234"/>
      <c r="R366" s="234"/>
      <c r="S366" s="234"/>
      <c r="T366" s="234"/>
      <c r="U366" s="234"/>
      <c r="V366" s="234"/>
      <c r="W366" s="234"/>
      <c r="X366" s="234"/>
      <c r="Y366" s="234"/>
      <c r="Z366" s="234"/>
    </row>
    <row r="367" ht="13.5" customHeight="1">
      <c r="A367" s="234"/>
      <c r="B367" s="234"/>
      <c r="C367" s="234"/>
      <c r="D367" s="234"/>
      <c r="E367" s="234"/>
      <c r="F367" s="234"/>
      <c r="G367" s="234"/>
      <c r="H367" s="234"/>
      <c r="I367" s="234"/>
      <c r="J367" s="234"/>
      <c r="K367" s="234"/>
      <c r="L367" s="234"/>
      <c r="M367" s="234"/>
      <c r="N367" s="234"/>
      <c r="O367" s="234"/>
      <c r="P367" s="234"/>
      <c r="Q367" s="234"/>
      <c r="R367" s="234"/>
      <c r="S367" s="234"/>
      <c r="T367" s="234"/>
      <c r="U367" s="234"/>
      <c r="V367" s="234"/>
      <c r="W367" s="234"/>
      <c r="X367" s="234"/>
      <c r="Y367" s="234"/>
      <c r="Z367" s="234"/>
    </row>
    <row r="368" ht="13.5" customHeight="1">
      <c r="A368" s="234"/>
      <c r="B368" s="234"/>
      <c r="C368" s="234"/>
      <c r="D368" s="234"/>
      <c r="E368" s="234"/>
      <c r="F368" s="234"/>
      <c r="G368" s="234"/>
      <c r="H368" s="234"/>
      <c r="I368" s="234"/>
      <c r="J368" s="234"/>
      <c r="K368" s="234"/>
      <c r="L368" s="234"/>
      <c r="M368" s="234"/>
      <c r="N368" s="234"/>
      <c r="O368" s="234"/>
      <c r="P368" s="234"/>
      <c r="Q368" s="234"/>
      <c r="R368" s="234"/>
      <c r="S368" s="234"/>
      <c r="T368" s="234"/>
      <c r="U368" s="234"/>
      <c r="V368" s="234"/>
      <c r="W368" s="234"/>
      <c r="X368" s="234"/>
      <c r="Y368" s="234"/>
      <c r="Z368" s="234"/>
    </row>
    <row r="369" ht="13.5" customHeight="1">
      <c r="A369" s="234"/>
      <c r="B369" s="234"/>
      <c r="C369" s="234"/>
      <c r="D369" s="234"/>
      <c r="E369" s="234"/>
      <c r="F369" s="234"/>
      <c r="G369" s="234"/>
      <c r="H369" s="234"/>
      <c r="I369" s="234"/>
      <c r="J369" s="234"/>
      <c r="K369" s="234"/>
      <c r="L369" s="234"/>
      <c r="M369" s="234"/>
      <c r="N369" s="234"/>
      <c r="O369" s="234"/>
      <c r="P369" s="234"/>
      <c r="Q369" s="234"/>
      <c r="R369" s="234"/>
      <c r="S369" s="234"/>
      <c r="T369" s="234"/>
      <c r="U369" s="234"/>
      <c r="V369" s="234"/>
      <c r="W369" s="234"/>
      <c r="X369" s="234"/>
      <c r="Y369" s="234"/>
      <c r="Z369" s="234"/>
    </row>
    <row r="370" ht="13.5" customHeight="1">
      <c r="A370" s="234"/>
      <c r="B370" s="234"/>
      <c r="C370" s="234"/>
      <c r="D370" s="234"/>
      <c r="E370" s="234"/>
      <c r="F370" s="234"/>
      <c r="G370" s="234"/>
      <c r="H370" s="234"/>
      <c r="I370" s="234"/>
      <c r="J370" s="234"/>
      <c r="K370" s="234"/>
      <c r="L370" s="234"/>
      <c r="M370" s="234"/>
      <c r="N370" s="234"/>
      <c r="O370" s="234"/>
      <c r="P370" s="234"/>
      <c r="Q370" s="234"/>
      <c r="R370" s="234"/>
      <c r="S370" s="234"/>
      <c r="T370" s="234"/>
      <c r="U370" s="234"/>
      <c r="V370" s="234"/>
      <c r="W370" s="234"/>
      <c r="X370" s="234"/>
      <c r="Y370" s="234"/>
      <c r="Z370" s="234"/>
    </row>
    <row r="371" ht="13.5" customHeight="1">
      <c r="A371" s="234"/>
      <c r="B371" s="234"/>
      <c r="C371" s="234"/>
      <c r="D371" s="234"/>
      <c r="E371" s="234"/>
      <c r="F371" s="234"/>
      <c r="G371" s="234"/>
      <c r="H371" s="234"/>
      <c r="I371" s="234"/>
      <c r="J371" s="234"/>
      <c r="K371" s="234"/>
      <c r="L371" s="234"/>
      <c r="M371" s="234"/>
      <c r="N371" s="234"/>
      <c r="O371" s="234"/>
      <c r="P371" s="234"/>
      <c r="Q371" s="234"/>
      <c r="R371" s="234"/>
      <c r="S371" s="234"/>
      <c r="T371" s="234"/>
      <c r="U371" s="234"/>
      <c r="V371" s="234"/>
      <c r="W371" s="234"/>
      <c r="X371" s="234"/>
      <c r="Y371" s="234"/>
      <c r="Z371" s="234"/>
    </row>
    <row r="372" ht="13.5" customHeight="1">
      <c r="A372" s="234"/>
      <c r="B372" s="234"/>
      <c r="C372" s="234"/>
      <c r="D372" s="234"/>
      <c r="E372" s="234"/>
      <c r="F372" s="234"/>
      <c r="G372" s="234"/>
      <c r="H372" s="234"/>
      <c r="I372" s="234"/>
      <c r="J372" s="234"/>
      <c r="K372" s="234"/>
      <c r="L372" s="234"/>
      <c r="M372" s="234"/>
      <c r="N372" s="234"/>
      <c r="O372" s="234"/>
      <c r="P372" s="234"/>
      <c r="Q372" s="234"/>
      <c r="R372" s="234"/>
      <c r="S372" s="234"/>
      <c r="T372" s="234"/>
      <c r="U372" s="234"/>
      <c r="V372" s="234"/>
      <c r="W372" s="234"/>
      <c r="X372" s="234"/>
      <c r="Y372" s="234"/>
      <c r="Z372" s="234"/>
    </row>
    <row r="373" ht="13.5" customHeight="1">
      <c r="A373" s="234"/>
      <c r="B373" s="234"/>
      <c r="C373" s="234"/>
      <c r="D373" s="234"/>
      <c r="E373" s="234"/>
      <c r="F373" s="234"/>
      <c r="G373" s="234"/>
      <c r="H373" s="234"/>
      <c r="I373" s="234"/>
      <c r="J373" s="234"/>
      <c r="K373" s="234"/>
      <c r="L373" s="234"/>
      <c r="M373" s="234"/>
      <c r="N373" s="234"/>
      <c r="O373" s="234"/>
      <c r="P373" s="234"/>
      <c r="Q373" s="234"/>
      <c r="R373" s="234"/>
      <c r="S373" s="234"/>
      <c r="T373" s="234"/>
      <c r="U373" s="234"/>
      <c r="V373" s="234"/>
      <c r="W373" s="234"/>
      <c r="X373" s="234"/>
      <c r="Y373" s="234"/>
      <c r="Z373" s="234"/>
    </row>
    <row r="374" ht="13.5" customHeight="1">
      <c r="A374" s="234"/>
      <c r="B374" s="234"/>
      <c r="C374" s="234"/>
      <c r="D374" s="234"/>
      <c r="E374" s="234"/>
      <c r="F374" s="234"/>
      <c r="G374" s="234"/>
      <c r="H374" s="234"/>
      <c r="I374" s="234"/>
      <c r="J374" s="234"/>
      <c r="K374" s="234"/>
      <c r="L374" s="234"/>
      <c r="M374" s="234"/>
      <c r="N374" s="234"/>
      <c r="O374" s="234"/>
      <c r="P374" s="234"/>
      <c r="Q374" s="234"/>
      <c r="R374" s="234"/>
      <c r="S374" s="234"/>
      <c r="T374" s="234"/>
      <c r="U374" s="234"/>
      <c r="V374" s="234"/>
      <c r="W374" s="234"/>
      <c r="X374" s="234"/>
      <c r="Y374" s="234"/>
      <c r="Z374" s="234"/>
    </row>
    <row r="375" ht="13.5" customHeight="1">
      <c r="A375" s="234"/>
      <c r="B375" s="234"/>
      <c r="C375" s="234"/>
      <c r="D375" s="234"/>
      <c r="E375" s="234"/>
      <c r="F375" s="234"/>
      <c r="G375" s="234"/>
      <c r="H375" s="234"/>
      <c r="I375" s="234"/>
      <c r="J375" s="234"/>
      <c r="K375" s="234"/>
      <c r="L375" s="234"/>
      <c r="M375" s="234"/>
      <c r="N375" s="234"/>
      <c r="O375" s="234"/>
      <c r="P375" s="234"/>
      <c r="Q375" s="234"/>
      <c r="R375" s="234"/>
      <c r="S375" s="234"/>
      <c r="T375" s="234"/>
      <c r="U375" s="234"/>
      <c r="V375" s="234"/>
      <c r="W375" s="234"/>
      <c r="X375" s="234"/>
      <c r="Y375" s="234"/>
      <c r="Z375" s="234"/>
    </row>
    <row r="376" ht="13.5" customHeight="1">
      <c r="A376" s="234"/>
      <c r="B376" s="234"/>
      <c r="C376" s="234"/>
      <c r="D376" s="234"/>
      <c r="E376" s="234"/>
      <c r="F376" s="234"/>
      <c r="G376" s="234"/>
      <c r="H376" s="234"/>
      <c r="I376" s="234"/>
      <c r="J376" s="234"/>
      <c r="K376" s="234"/>
      <c r="L376" s="234"/>
      <c r="M376" s="234"/>
      <c r="N376" s="234"/>
      <c r="O376" s="234"/>
      <c r="P376" s="234"/>
      <c r="Q376" s="234"/>
      <c r="R376" s="234"/>
      <c r="S376" s="234"/>
      <c r="T376" s="234"/>
      <c r="U376" s="234"/>
      <c r="V376" s="234"/>
      <c r="W376" s="234"/>
      <c r="X376" s="234"/>
      <c r="Y376" s="234"/>
      <c r="Z376" s="234"/>
    </row>
    <row r="377" ht="13.5" customHeight="1">
      <c r="A377" s="234"/>
      <c r="B377" s="234"/>
      <c r="C377" s="234"/>
      <c r="D377" s="234"/>
      <c r="E377" s="234"/>
      <c r="F377" s="234"/>
      <c r="G377" s="234"/>
      <c r="H377" s="234"/>
      <c r="I377" s="234"/>
      <c r="J377" s="234"/>
      <c r="K377" s="234"/>
      <c r="L377" s="234"/>
      <c r="M377" s="234"/>
      <c r="N377" s="234"/>
      <c r="O377" s="234"/>
      <c r="P377" s="234"/>
      <c r="Q377" s="234"/>
      <c r="R377" s="234"/>
      <c r="S377" s="234"/>
      <c r="T377" s="234"/>
      <c r="U377" s="234"/>
      <c r="V377" s="234"/>
      <c r="W377" s="234"/>
      <c r="X377" s="234"/>
      <c r="Y377" s="234"/>
      <c r="Z377" s="234"/>
    </row>
    <row r="378" ht="13.5" customHeight="1">
      <c r="A378" s="234"/>
      <c r="B378" s="234"/>
      <c r="C378" s="234"/>
      <c r="D378" s="234"/>
      <c r="E378" s="234"/>
      <c r="F378" s="234"/>
      <c r="G378" s="234"/>
      <c r="H378" s="234"/>
      <c r="I378" s="234"/>
      <c r="J378" s="234"/>
      <c r="K378" s="234"/>
      <c r="L378" s="234"/>
      <c r="M378" s="234"/>
      <c r="N378" s="234"/>
      <c r="O378" s="234"/>
      <c r="P378" s="234"/>
      <c r="Q378" s="234"/>
      <c r="R378" s="234"/>
      <c r="S378" s="234"/>
      <c r="T378" s="234"/>
      <c r="U378" s="234"/>
      <c r="V378" s="234"/>
      <c r="W378" s="234"/>
      <c r="X378" s="234"/>
      <c r="Y378" s="234"/>
      <c r="Z378" s="234"/>
    </row>
    <row r="379" ht="13.5" customHeight="1">
      <c r="A379" s="234"/>
      <c r="B379" s="234"/>
      <c r="C379" s="234"/>
      <c r="D379" s="234"/>
      <c r="E379" s="234"/>
      <c r="F379" s="234"/>
      <c r="G379" s="234"/>
      <c r="H379" s="234"/>
      <c r="I379" s="234"/>
      <c r="J379" s="234"/>
      <c r="K379" s="234"/>
      <c r="L379" s="234"/>
      <c r="M379" s="234"/>
      <c r="N379" s="234"/>
      <c r="O379" s="234"/>
      <c r="P379" s="234"/>
      <c r="Q379" s="234"/>
      <c r="R379" s="234"/>
      <c r="S379" s="234"/>
      <c r="T379" s="234"/>
      <c r="U379" s="234"/>
      <c r="V379" s="234"/>
      <c r="W379" s="234"/>
      <c r="X379" s="234"/>
      <c r="Y379" s="234"/>
      <c r="Z379" s="234"/>
    </row>
    <row r="380" ht="13.5" customHeight="1">
      <c r="A380" s="234"/>
      <c r="B380" s="234"/>
      <c r="C380" s="234"/>
      <c r="D380" s="234"/>
      <c r="E380" s="234"/>
      <c r="F380" s="234"/>
      <c r="G380" s="234"/>
      <c r="H380" s="234"/>
      <c r="I380" s="234"/>
      <c r="J380" s="234"/>
      <c r="K380" s="234"/>
      <c r="L380" s="234"/>
      <c r="M380" s="234"/>
      <c r="N380" s="234"/>
      <c r="O380" s="234"/>
      <c r="P380" s="234"/>
      <c r="Q380" s="234"/>
      <c r="R380" s="234"/>
      <c r="S380" s="234"/>
      <c r="T380" s="234"/>
      <c r="U380" s="234"/>
      <c r="V380" s="234"/>
      <c r="W380" s="234"/>
      <c r="X380" s="234"/>
      <c r="Y380" s="234"/>
      <c r="Z380" s="234"/>
    </row>
    <row r="381" ht="13.5" customHeight="1">
      <c r="A381" s="234"/>
      <c r="B381" s="234"/>
      <c r="C381" s="234"/>
      <c r="D381" s="234"/>
      <c r="E381" s="234"/>
      <c r="F381" s="234"/>
      <c r="G381" s="234"/>
      <c r="H381" s="234"/>
      <c r="I381" s="234"/>
      <c r="J381" s="234"/>
      <c r="K381" s="234"/>
      <c r="L381" s="234"/>
      <c r="M381" s="234"/>
      <c r="N381" s="234"/>
      <c r="O381" s="234"/>
      <c r="P381" s="234"/>
      <c r="Q381" s="234"/>
      <c r="R381" s="234"/>
      <c r="S381" s="234"/>
      <c r="T381" s="234"/>
      <c r="U381" s="234"/>
      <c r="V381" s="234"/>
      <c r="W381" s="234"/>
      <c r="X381" s="234"/>
      <c r="Y381" s="234"/>
      <c r="Z381" s="234"/>
    </row>
    <row r="382" ht="13.5" customHeight="1">
      <c r="A382" s="234"/>
      <c r="B382" s="234"/>
      <c r="C382" s="234"/>
      <c r="D382" s="234"/>
      <c r="E382" s="234"/>
      <c r="F382" s="234"/>
      <c r="G382" s="234"/>
      <c r="H382" s="234"/>
      <c r="I382" s="234"/>
      <c r="J382" s="234"/>
      <c r="K382" s="234"/>
      <c r="L382" s="234"/>
      <c r="M382" s="234"/>
      <c r="N382" s="234"/>
      <c r="O382" s="234"/>
      <c r="P382" s="234"/>
      <c r="Q382" s="234"/>
      <c r="R382" s="234"/>
      <c r="S382" s="234"/>
      <c r="T382" s="234"/>
      <c r="U382" s="234"/>
      <c r="V382" s="234"/>
      <c r="W382" s="234"/>
      <c r="X382" s="234"/>
      <c r="Y382" s="234"/>
      <c r="Z382" s="234"/>
    </row>
    <row r="383" ht="13.5" customHeight="1">
      <c r="A383" s="234"/>
      <c r="B383" s="234"/>
      <c r="C383" s="234"/>
      <c r="D383" s="234"/>
      <c r="E383" s="234"/>
      <c r="F383" s="234"/>
      <c r="G383" s="234"/>
      <c r="H383" s="234"/>
      <c r="I383" s="234"/>
      <c r="J383" s="234"/>
      <c r="K383" s="234"/>
      <c r="L383" s="234"/>
      <c r="M383" s="234"/>
      <c r="N383" s="234"/>
      <c r="O383" s="234"/>
      <c r="P383" s="234"/>
      <c r="Q383" s="234"/>
      <c r="R383" s="234"/>
      <c r="S383" s="234"/>
      <c r="T383" s="234"/>
      <c r="U383" s="234"/>
      <c r="V383" s="234"/>
      <c r="W383" s="234"/>
      <c r="X383" s="234"/>
      <c r="Y383" s="234"/>
      <c r="Z383" s="234"/>
    </row>
    <row r="384" ht="13.5" customHeight="1">
      <c r="A384" s="234"/>
      <c r="B384" s="234"/>
      <c r="C384" s="234"/>
      <c r="D384" s="234"/>
      <c r="E384" s="234"/>
      <c r="F384" s="234"/>
      <c r="G384" s="234"/>
      <c r="H384" s="234"/>
      <c r="I384" s="234"/>
      <c r="J384" s="234"/>
      <c r="K384" s="234"/>
      <c r="L384" s="234"/>
      <c r="M384" s="234"/>
      <c r="N384" s="234"/>
      <c r="O384" s="234"/>
      <c r="P384" s="234"/>
      <c r="Q384" s="234"/>
      <c r="R384" s="234"/>
      <c r="S384" s="234"/>
      <c r="T384" s="234"/>
      <c r="U384" s="234"/>
      <c r="V384" s="234"/>
      <c r="W384" s="234"/>
      <c r="X384" s="234"/>
      <c r="Y384" s="234"/>
      <c r="Z384" s="234"/>
    </row>
    <row r="385" ht="13.5" customHeight="1">
      <c r="A385" s="234"/>
      <c r="B385" s="234"/>
      <c r="C385" s="234"/>
      <c r="D385" s="234"/>
      <c r="E385" s="234"/>
      <c r="F385" s="234"/>
      <c r="G385" s="234"/>
      <c r="H385" s="234"/>
      <c r="I385" s="234"/>
      <c r="J385" s="234"/>
      <c r="K385" s="234"/>
      <c r="L385" s="234"/>
      <c r="M385" s="234"/>
      <c r="N385" s="234"/>
      <c r="O385" s="234"/>
      <c r="P385" s="234"/>
      <c r="Q385" s="234"/>
      <c r="R385" s="234"/>
      <c r="S385" s="234"/>
      <c r="T385" s="234"/>
      <c r="U385" s="234"/>
      <c r="V385" s="234"/>
      <c r="W385" s="234"/>
      <c r="X385" s="234"/>
      <c r="Y385" s="234"/>
      <c r="Z385" s="234"/>
    </row>
    <row r="386" ht="13.5" customHeight="1">
      <c r="A386" s="234"/>
      <c r="B386" s="234"/>
      <c r="C386" s="234"/>
      <c r="D386" s="234"/>
      <c r="E386" s="234"/>
      <c r="F386" s="234"/>
      <c r="G386" s="234"/>
      <c r="H386" s="234"/>
      <c r="I386" s="234"/>
      <c r="J386" s="234"/>
      <c r="K386" s="234"/>
      <c r="L386" s="234"/>
      <c r="M386" s="234"/>
      <c r="N386" s="234"/>
      <c r="O386" s="234"/>
      <c r="P386" s="234"/>
      <c r="Q386" s="234"/>
      <c r="R386" s="234"/>
      <c r="S386" s="234"/>
      <c r="T386" s="234"/>
      <c r="U386" s="234"/>
      <c r="V386" s="234"/>
      <c r="W386" s="234"/>
      <c r="X386" s="234"/>
      <c r="Y386" s="234"/>
      <c r="Z386" s="234"/>
    </row>
    <row r="387" ht="13.5" customHeight="1">
      <c r="A387" s="234"/>
      <c r="B387" s="234"/>
      <c r="C387" s="234"/>
      <c r="D387" s="234"/>
      <c r="E387" s="234"/>
      <c r="F387" s="234"/>
      <c r="G387" s="234"/>
      <c r="H387" s="234"/>
      <c r="I387" s="234"/>
      <c r="J387" s="234"/>
      <c r="K387" s="234"/>
      <c r="L387" s="234"/>
      <c r="M387" s="234"/>
      <c r="N387" s="234"/>
      <c r="O387" s="234"/>
      <c r="P387" s="234"/>
      <c r="Q387" s="234"/>
      <c r="R387" s="234"/>
      <c r="S387" s="234"/>
      <c r="T387" s="234"/>
      <c r="U387" s="234"/>
      <c r="V387" s="234"/>
      <c r="W387" s="234"/>
      <c r="X387" s="234"/>
      <c r="Y387" s="234"/>
      <c r="Z387" s="234"/>
    </row>
    <row r="388" ht="13.5" customHeight="1">
      <c r="A388" s="234"/>
      <c r="B388" s="234"/>
      <c r="C388" s="234"/>
      <c r="D388" s="234"/>
      <c r="E388" s="234"/>
      <c r="F388" s="234"/>
      <c r="G388" s="234"/>
      <c r="H388" s="234"/>
      <c r="I388" s="234"/>
      <c r="J388" s="234"/>
      <c r="K388" s="234"/>
      <c r="L388" s="234"/>
      <c r="M388" s="234"/>
      <c r="N388" s="234"/>
      <c r="O388" s="234"/>
      <c r="P388" s="234"/>
      <c r="Q388" s="234"/>
      <c r="R388" s="234"/>
      <c r="S388" s="234"/>
      <c r="T388" s="234"/>
      <c r="U388" s="234"/>
      <c r="V388" s="234"/>
      <c r="W388" s="234"/>
      <c r="X388" s="234"/>
      <c r="Y388" s="234"/>
      <c r="Z388" s="234"/>
    </row>
    <row r="389" ht="13.5" customHeight="1">
      <c r="A389" s="234"/>
      <c r="B389" s="234"/>
      <c r="C389" s="234"/>
      <c r="D389" s="234"/>
      <c r="E389" s="234"/>
      <c r="F389" s="234"/>
      <c r="G389" s="234"/>
      <c r="H389" s="234"/>
      <c r="I389" s="234"/>
      <c r="J389" s="234"/>
      <c r="K389" s="234"/>
      <c r="L389" s="234"/>
      <c r="M389" s="234"/>
      <c r="N389" s="234"/>
      <c r="O389" s="234"/>
      <c r="P389" s="234"/>
      <c r="Q389" s="234"/>
      <c r="R389" s="234"/>
      <c r="S389" s="234"/>
      <c r="T389" s="234"/>
      <c r="U389" s="234"/>
      <c r="V389" s="234"/>
      <c r="W389" s="234"/>
      <c r="X389" s="234"/>
      <c r="Y389" s="234"/>
      <c r="Z389" s="234"/>
    </row>
    <row r="390" ht="13.5" customHeight="1">
      <c r="A390" s="234"/>
      <c r="B390" s="234"/>
      <c r="C390" s="234"/>
      <c r="D390" s="234"/>
      <c r="E390" s="234"/>
      <c r="F390" s="234"/>
      <c r="G390" s="234"/>
      <c r="H390" s="234"/>
      <c r="I390" s="234"/>
      <c r="J390" s="234"/>
      <c r="K390" s="234"/>
      <c r="L390" s="234"/>
      <c r="M390" s="234"/>
      <c r="N390" s="234"/>
      <c r="O390" s="234"/>
      <c r="P390" s="234"/>
      <c r="Q390" s="234"/>
      <c r="R390" s="234"/>
      <c r="S390" s="234"/>
      <c r="T390" s="234"/>
      <c r="U390" s="234"/>
      <c r="V390" s="234"/>
      <c r="W390" s="234"/>
      <c r="X390" s="234"/>
      <c r="Y390" s="234"/>
      <c r="Z390" s="234"/>
    </row>
    <row r="391" ht="13.5" customHeight="1">
      <c r="A391" s="234"/>
      <c r="B391" s="234"/>
      <c r="C391" s="234"/>
      <c r="D391" s="234"/>
      <c r="E391" s="234"/>
      <c r="F391" s="234"/>
      <c r="G391" s="234"/>
      <c r="H391" s="234"/>
      <c r="I391" s="234"/>
      <c r="J391" s="234"/>
      <c r="K391" s="234"/>
      <c r="L391" s="234"/>
      <c r="M391" s="234"/>
      <c r="N391" s="234"/>
      <c r="O391" s="234"/>
      <c r="P391" s="234"/>
      <c r="Q391" s="234"/>
      <c r="R391" s="234"/>
      <c r="S391" s="234"/>
      <c r="T391" s="234"/>
      <c r="U391" s="234"/>
      <c r="V391" s="234"/>
      <c r="W391" s="234"/>
      <c r="X391" s="234"/>
      <c r="Y391" s="234"/>
      <c r="Z391" s="234"/>
    </row>
    <row r="392" ht="13.5" customHeight="1">
      <c r="A392" s="234"/>
      <c r="B392" s="234"/>
      <c r="C392" s="234"/>
      <c r="D392" s="234"/>
      <c r="E392" s="234"/>
      <c r="F392" s="234"/>
      <c r="G392" s="234"/>
      <c r="H392" s="234"/>
      <c r="I392" s="234"/>
      <c r="J392" s="234"/>
      <c r="K392" s="234"/>
      <c r="L392" s="234"/>
      <c r="M392" s="234"/>
      <c r="N392" s="234"/>
      <c r="O392" s="234"/>
      <c r="P392" s="234"/>
      <c r="Q392" s="234"/>
      <c r="R392" s="234"/>
      <c r="S392" s="234"/>
      <c r="T392" s="234"/>
      <c r="U392" s="234"/>
      <c r="V392" s="234"/>
      <c r="W392" s="234"/>
      <c r="X392" s="234"/>
      <c r="Y392" s="234"/>
      <c r="Z392" s="234"/>
    </row>
    <row r="393" ht="13.5" customHeight="1">
      <c r="A393" s="234"/>
      <c r="B393" s="234"/>
      <c r="C393" s="234"/>
      <c r="D393" s="234"/>
      <c r="E393" s="234"/>
      <c r="F393" s="234"/>
      <c r="G393" s="234"/>
      <c r="H393" s="234"/>
      <c r="I393" s="234"/>
      <c r="J393" s="234"/>
      <c r="K393" s="234"/>
      <c r="L393" s="234"/>
      <c r="M393" s="234"/>
      <c r="N393" s="234"/>
      <c r="O393" s="234"/>
      <c r="P393" s="234"/>
      <c r="Q393" s="234"/>
      <c r="R393" s="234"/>
      <c r="S393" s="234"/>
      <c r="T393" s="234"/>
      <c r="U393" s="234"/>
      <c r="V393" s="234"/>
      <c r="W393" s="234"/>
      <c r="X393" s="234"/>
      <c r="Y393" s="234"/>
      <c r="Z393" s="234"/>
    </row>
    <row r="394" ht="13.5" customHeight="1">
      <c r="A394" s="234"/>
      <c r="B394" s="234"/>
      <c r="C394" s="234"/>
      <c r="D394" s="234"/>
      <c r="E394" s="234"/>
      <c r="F394" s="234"/>
      <c r="G394" s="234"/>
      <c r="H394" s="234"/>
      <c r="I394" s="234"/>
      <c r="J394" s="234"/>
      <c r="K394" s="234"/>
      <c r="L394" s="234"/>
      <c r="M394" s="234"/>
      <c r="N394" s="234"/>
      <c r="O394" s="234"/>
      <c r="P394" s="234"/>
      <c r="Q394" s="234"/>
      <c r="R394" s="234"/>
      <c r="S394" s="234"/>
      <c r="T394" s="234"/>
      <c r="U394" s="234"/>
      <c r="V394" s="234"/>
      <c r="W394" s="234"/>
      <c r="X394" s="234"/>
      <c r="Y394" s="234"/>
      <c r="Z394" s="234"/>
    </row>
    <row r="395" ht="13.5" customHeight="1">
      <c r="A395" s="234"/>
      <c r="B395" s="234"/>
      <c r="C395" s="234"/>
      <c r="D395" s="234"/>
      <c r="E395" s="234"/>
      <c r="F395" s="234"/>
      <c r="G395" s="234"/>
      <c r="H395" s="234"/>
      <c r="I395" s="234"/>
      <c r="J395" s="234"/>
      <c r="K395" s="234"/>
      <c r="L395" s="234"/>
      <c r="M395" s="234"/>
      <c r="N395" s="234"/>
      <c r="O395" s="234"/>
      <c r="P395" s="234"/>
      <c r="Q395" s="234"/>
      <c r="R395" s="234"/>
      <c r="S395" s="234"/>
      <c r="T395" s="234"/>
      <c r="U395" s="234"/>
      <c r="V395" s="234"/>
      <c r="W395" s="234"/>
      <c r="X395" s="234"/>
      <c r="Y395" s="234"/>
      <c r="Z395" s="234"/>
    </row>
    <row r="396" ht="13.5" customHeight="1">
      <c r="A396" s="234"/>
      <c r="B396" s="234"/>
      <c r="C396" s="234"/>
      <c r="D396" s="234"/>
      <c r="E396" s="234"/>
      <c r="F396" s="234"/>
      <c r="G396" s="234"/>
      <c r="H396" s="234"/>
      <c r="I396" s="234"/>
      <c r="J396" s="234"/>
      <c r="K396" s="234"/>
      <c r="L396" s="234"/>
      <c r="M396" s="234"/>
      <c r="N396" s="234"/>
      <c r="O396" s="234"/>
      <c r="P396" s="234"/>
      <c r="Q396" s="234"/>
      <c r="R396" s="234"/>
      <c r="S396" s="234"/>
      <c r="T396" s="234"/>
      <c r="U396" s="234"/>
      <c r="V396" s="234"/>
      <c r="W396" s="234"/>
      <c r="X396" s="234"/>
      <c r="Y396" s="234"/>
      <c r="Z396" s="234"/>
    </row>
    <row r="397" ht="13.5" customHeight="1">
      <c r="A397" s="234"/>
      <c r="B397" s="234"/>
      <c r="C397" s="234"/>
      <c r="D397" s="234"/>
      <c r="E397" s="234"/>
      <c r="F397" s="234"/>
      <c r="G397" s="234"/>
      <c r="H397" s="234"/>
      <c r="I397" s="234"/>
      <c r="J397" s="234"/>
      <c r="K397" s="234"/>
      <c r="L397" s="234"/>
      <c r="M397" s="234"/>
      <c r="N397" s="234"/>
      <c r="O397" s="234"/>
      <c r="P397" s="234"/>
      <c r="Q397" s="234"/>
      <c r="R397" s="234"/>
      <c r="S397" s="234"/>
      <c r="T397" s="234"/>
      <c r="U397" s="234"/>
      <c r="V397" s="234"/>
      <c r="W397" s="234"/>
      <c r="X397" s="234"/>
      <c r="Y397" s="234"/>
      <c r="Z397" s="234"/>
    </row>
    <row r="398" ht="13.5" customHeight="1">
      <c r="A398" s="234"/>
      <c r="B398" s="234"/>
      <c r="C398" s="234"/>
      <c r="D398" s="234"/>
      <c r="E398" s="234"/>
      <c r="F398" s="234"/>
      <c r="G398" s="234"/>
      <c r="H398" s="234"/>
      <c r="I398" s="234"/>
      <c r="J398" s="234"/>
      <c r="K398" s="234"/>
      <c r="L398" s="234"/>
      <c r="M398" s="234"/>
      <c r="N398" s="234"/>
      <c r="O398" s="234"/>
      <c r="P398" s="234"/>
      <c r="Q398" s="234"/>
      <c r="R398" s="234"/>
      <c r="S398" s="234"/>
      <c r="T398" s="234"/>
      <c r="U398" s="234"/>
      <c r="V398" s="234"/>
      <c r="W398" s="234"/>
      <c r="X398" s="234"/>
      <c r="Y398" s="234"/>
      <c r="Z398" s="234"/>
    </row>
    <row r="399" ht="13.5" customHeight="1">
      <c r="A399" s="234"/>
      <c r="B399" s="234"/>
      <c r="C399" s="234"/>
      <c r="D399" s="234"/>
      <c r="E399" s="234"/>
      <c r="F399" s="234"/>
      <c r="G399" s="234"/>
      <c r="H399" s="234"/>
      <c r="I399" s="234"/>
      <c r="J399" s="234"/>
      <c r="K399" s="234"/>
      <c r="L399" s="234"/>
      <c r="M399" s="234"/>
      <c r="N399" s="234"/>
      <c r="O399" s="234"/>
      <c r="P399" s="234"/>
      <c r="Q399" s="234"/>
      <c r="R399" s="234"/>
      <c r="S399" s="234"/>
      <c r="T399" s="234"/>
      <c r="U399" s="234"/>
      <c r="V399" s="234"/>
      <c r="W399" s="234"/>
      <c r="X399" s="234"/>
      <c r="Y399" s="234"/>
      <c r="Z399" s="234"/>
    </row>
    <row r="400" ht="13.5" customHeight="1">
      <c r="A400" s="234"/>
      <c r="B400" s="234"/>
      <c r="C400" s="234"/>
      <c r="D400" s="234"/>
      <c r="E400" s="234"/>
      <c r="F400" s="234"/>
      <c r="G400" s="234"/>
      <c r="H400" s="234"/>
      <c r="I400" s="234"/>
      <c r="J400" s="234"/>
      <c r="K400" s="234"/>
      <c r="L400" s="234"/>
      <c r="M400" s="234"/>
      <c r="N400" s="234"/>
      <c r="O400" s="234"/>
      <c r="P400" s="234"/>
      <c r="Q400" s="234"/>
      <c r="R400" s="234"/>
      <c r="S400" s="234"/>
      <c r="T400" s="234"/>
      <c r="U400" s="234"/>
      <c r="V400" s="234"/>
      <c r="W400" s="234"/>
      <c r="X400" s="234"/>
      <c r="Y400" s="234"/>
      <c r="Z400" s="234"/>
    </row>
    <row r="401" ht="13.5" customHeight="1">
      <c r="A401" s="234"/>
      <c r="B401" s="234"/>
      <c r="C401" s="234"/>
      <c r="D401" s="234"/>
      <c r="E401" s="234"/>
      <c r="F401" s="234"/>
      <c r="G401" s="234"/>
      <c r="H401" s="234"/>
      <c r="I401" s="234"/>
      <c r="J401" s="234"/>
      <c r="K401" s="234"/>
      <c r="L401" s="234"/>
      <c r="M401" s="234"/>
      <c r="N401" s="234"/>
      <c r="O401" s="234"/>
      <c r="P401" s="234"/>
      <c r="Q401" s="234"/>
      <c r="R401" s="234"/>
      <c r="S401" s="234"/>
      <c r="T401" s="234"/>
      <c r="U401" s="234"/>
      <c r="V401" s="234"/>
      <c r="W401" s="234"/>
      <c r="X401" s="234"/>
      <c r="Y401" s="234"/>
      <c r="Z401" s="234"/>
    </row>
    <row r="402" ht="13.5" customHeight="1">
      <c r="A402" s="234"/>
      <c r="B402" s="234"/>
      <c r="C402" s="234"/>
      <c r="D402" s="234"/>
      <c r="E402" s="234"/>
      <c r="F402" s="234"/>
      <c r="G402" s="234"/>
      <c r="H402" s="234"/>
      <c r="I402" s="234"/>
      <c r="J402" s="234"/>
      <c r="K402" s="234"/>
      <c r="L402" s="234"/>
      <c r="M402" s="234"/>
      <c r="N402" s="234"/>
      <c r="O402" s="234"/>
      <c r="P402" s="234"/>
      <c r="Q402" s="234"/>
      <c r="R402" s="234"/>
      <c r="S402" s="234"/>
      <c r="T402" s="234"/>
      <c r="U402" s="234"/>
      <c r="V402" s="234"/>
      <c r="W402" s="234"/>
      <c r="X402" s="234"/>
      <c r="Y402" s="234"/>
      <c r="Z402" s="234"/>
    </row>
    <row r="403" ht="13.5" customHeight="1">
      <c r="A403" s="234"/>
      <c r="B403" s="234"/>
      <c r="C403" s="234"/>
      <c r="D403" s="234"/>
      <c r="E403" s="234"/>
      <c r="F403" s="234"/>
      <c r="G403" s="234"/>
      <c r="H403" s="234"/>
      <c r="I403" s="234"/>
      <c r="J403" s="234"/>
      <c r="K403" s="234"/>
      <c r="L403" s="234"/>
      <c r="M403" s="234"/>
      <c r="N403" s="234"/>
      <c r="O403" s="234"/>
      <c r="P403" s="234"/>
      <c r="Q403" s="234"/>
      <c r="R403" s="234"/>
      <c r="S403" s="234"/>
      <c r="T403" s="234"/>
      <c r="U403" s="234"/>
      <c r="V403" s="234"/>
      <c r="W403" s="234"/>
      <c r="X403" s="234"/>
      <c r="Y403" s="234"/>
      <c r="Z403" s="234"/>
    </row>
    <row r="404" ht="13.5" customHeight="1">
      <c r="A404" s="234"/>
      <c r="B404" s="234"/>
      <c r="C404" s="234"/>
      <c r="D404" s="234"/>
      <c r="E404" s="234"/>
      <c r="F404" s="234"/>
      <c r="G404" s="234"/>
      <c r="H404" s="234"/>
      <c r="I404" s="234"/>
      <c r="J404" s="234"/>
      <c r="K404" s="234"/>
      <c r="L404" s="234"/>
      <c r="M404" s="234"/>
      <c r="N404" s="234"/>
      <c r="O404" s="234"/>
      <c r="P404" s="234"/>
      <c r="Q404" s="234"/>
      <c r="R404" s="234"/>
      <c r="S404" s="234"/>
      <c r="T404" s="234"/>
      <c r="U404" s="234"/>
      <c r="V404" s="234"/>
      <c r="W404" s="234"/>
      <c r="X404" s="234"/>
      <c r="Y404" s="234"/>
      <c r="Z404" s="234"/>
    </row>
    <row r="405" ht="13.5" customHeight="1">
      <c r="A405" s="234"/>
      <c r="B405" s="234"/>
      <c r="C405" s="234"/>
      <c r="D405" s="234"/>
      <c r="E405" s="234"/>
      <c r="F405" s="234"/>
      <c r="G405" s="234"/>
      <c r="H405" s="234"/>
      <c r="I405" s="234"/>
      <c r="J405" s="234"/>
      <c r="K405" s="234"/>
      <c r="L405" s="234"/>
      <c r="M405" s="234"/>
      <c r="N405" s="234"/>
      <c r="O405" s="234"/>
      <c r="P405" s="234"/>
      <c r="Q405" s="234"/>
      <c r="R405" s="234"/>
      <c r="S405" s="234"/>
      <c r="T405" s="234"/>
      <c r="U405" s="234"/>
      <c r="V405" s="234"/>
      <c r="W405" s="234"/>
      <c r="X405" s="234"/>
      <c r="Y405" s="234"/>
      <c r="Z405" s="234"/>
    </row>
    <row r="406" ht="13.5" customHeight="1">
      <c r="A406" s="234"/>
      <c r="B406" s="234"/>
      <c r="C406" s="234"/>
      <c r="D406" s="234"/>
      <c r="E406" s="234"/>
      <c r="F406" s="234"/>
      <c r="G406" s="234"/>
      <c r="H406" s="234"/>
      <c r="I406" s="234"/>
      <c r="J406" s="234"/>
      <c r="K406" s="234"/>
      <c r="L406" s="234"/>
      <c r="M406" s="234"/>
      <c r="N406" s="234"/>
      <c r="O406" s="234"/>
      <c r="P406" s="234"/>
      <c r="Q406" s="234"/>
      <c r="R406" s="234"/>
      <c r="S406" s="234"/>
      <c r="T406" s="234"/>
      <c r="U406" s="234"/>
      <c r="V406" s="234"/>
      <c r="W406" s="234"/>
      <c r="X406" s="234"/>
      <c r="Y406" s="234"/>
      <c r="Z406" s="234"/>
    </row>
    <row r="407" ht="13.5" customHeight="1">
      <c r="A407" s="234"/>
      <c r="B407" s="234"/>
      <c r="C407" s="234"/>
      <c r="D407" s="234"/>
      <c r="E407" s="234"/>
      <c r="F407" s="234"/>
      <c r="G407" s="234"/>
      <c r="H407" s="234"/>
      <c r="I407" s="234"/>
      <c r="J407" s="234"/>
      <c r="K407" s="234"/>
      <c r="L407" s="234"/>
      <c r="M407" s="234"/>
      <c r="N407" s="234"/>
      <c r="O407" s="234"/>
      <c r="P407" s="234"/>
      <c r="Q407" s="234"/>
      <c r="R407" s="234"/>
      <c r="S407" s="234"/>
      <c r="T407" s="234"/>
      <c r="U407" s="234"/>
      <c r="V407" s="234"/>
      <c r="W407" s="234"/>
      <c r="X407" s="234"/>
      <c r="Y407" s="234"/>
      <c r="Z407" s="234"/>
    </row>
    <row r="408" ht="13.5" customHeight="1">
      <c r="A408" s="234"/>
      <c r="B408" s="234"/>
      <c r="C408" s="234"/>
      <c r="D408" s="234"/>
      <c r="E408" s="234"/>
      <c r="F408" s="234"/>
      <c r="G408" s="234"/>
      <c r="H408" s="234"/>
      <c r="I408" s="234"/>
      <c r="J408" s="234"/>
      <c r="K408" s="234"/>
      <c r="L408" s="234"/>
      <c r="M408" s="234"/>
      <c r="N408" s="234"/>
      <c r="O408" s="234"/>
      <c r="P408" s="234"/>
      <c r="Q408" s="234"/>
      <c r="R408" s="234"/>
      <c r="S408" s="234"/>
      <c r="T408" s="234"/>
      <c r="U408" s="234"/>
      <c r="V408" s="234"/>
      <c r="W408" s="234"/>
      <c r="X408" s="234"/>
      <c r="Y408" s="234"/>
      <c r="Z408" s="234"/>
    </row>
    <row r="409" ht="13.5" customHeight="1">
      <c r="A409" s="234"/>
      <c r="B409" s="234"/>
      <c r="C409" s="234"/>
      <c r="D409" s="234"/>
      <c r="E409" s="234"/>
      <c r="F409" s="234"/>
      <c r="G409" s="234"/>
      <c r="H409" s="234"/>
      <c r="I409" s="234"/>
      <c r="J409" s="234"/>
      <c r="K409" s="234"/>
      <c r="L409" s="234"/>
      <c r="M409" s="234"/>
      <c r="N409" s="234"/>
      <c r="O409" s="234"/>
      <c r="P409" s="234"/>
      <c r="Q409" s="234"/>
      <c r="R409" s="234"/>
      <c r="S409" s="234"/>
      <c r="T409" s="234"/>
      <c r="U409" s="234"/>
      <c r="V409" s="234"/>
      <c r="W409" s="234"/>
      <c r="X409" s="234"/>
      <c r="Y409" s="234"/>
      <c r="Z409" s="234"/>
    </row>
    <row r="410" ht="13.5" customHeight="1">
      <c r="A410" s="234"/>
      <c r="B410" s="234"/>
      <c r="C410" s="234"/>
      <c r="D410" s="234"/>
      <c r="E410" s="234"/>
      <c r="F410" s="234"/>
      <c r="G410" s="234"/>
      <c r="H410" s="234"/>
      <c r="I410" s="234"/>
      <c r="J410" s="234"/>
      <c r="K410" s="234"/>
      <c r="L410" s="234"/>
      <c r="M410" s="234"/>
      <c r="N410" s="234"/>
      <c r="O410" s="234"/>
      <c r="P410" s="234"/>
      <c r="Q410" s="234"/>
      <c r="R410" s="234"/>
      <c r="S410" s="234"/>
      <c r="T410" s="234"/>
      <c r="U410" s="234"/>
      <c r="V410" s="234"/>
      <c r="W410" s="234"/>
      <c r="X410" s="234"/>
      <c r="Y410" s="234"/>
      <c r="Z410" s="234"/>
    </row>
    <row r="411" ht="13.5" customHeight="1">
      <c r="A411" s="234"/>
      <c r="B411" s="234"/>
      <c r="C411" s="234"/>
      <c r="D411" s="234"/>
      <c r="E411" s="234"/>
      <c r="F411" s="234"/>
      <c r="G411" s="234"/>
      <c r="H411" s="234"/>
      <c r="I411" s="234"/>
      <c r="J411" s="234"/>
      <c r="K411" s="234"/>
      <c r="L411" s="234"/>
      <c r="M411" s="234"/>
      <c r="N411" s="234"/>
      <c r="O411" s="234"/>
      <c r="P411" s="234"/>
      <c r="Q411" s="234"/>
      <c r="R411" s="234"/>
      <c r="S411" s="234"/>
      <c r="T411" s="234"/>
      <c r="U411" s="234"/>
      <c r="V411" s="234"/>
      <c r="W411" s="234"/>
      <c r="X411" s="234"/>
      <c r="Y411" s="234"/>
      <c r="Z411" s="234"/>
    </row>
    <row r="412" ht="13.5" customHeight="1">
      <c r="A412" s="234"/>
      <c r="B412" s="234"/>
      <c r="C412" s="234"/>
      <c r="D412" s="234"/>
      <c r="E412" s="234"/>
      <c r="F412" s="234"/>
      <c r="G412" s="234"/>
      <c r="H412" s="234"/>
      <c r="I412" s="234"/>
      <c r="J412" s="234"/>
      <c r="K412" s="234"/>
      <c r="L412" s="234"/>
      <c r="M412" s="234"/>
      <c r="N412" s="234"/>
      <c r="O412" s="234"/>
      <c r="P412" s="234"/>
      <c r="Q412" s="234"/>
      <c r="R412" s="234"/>
      <c r="S412" s="234"/>
      <c r="T412" s="234"/>
      <c r="U412" s="234"/>
      <c r="V412" s="234"/>
      <c r="W412" s="234"/>
      <c r="X412" s="234"/>
      <c r="Y412" s="234"/>
      <c r="Z412" s="234"/>
    </row>
    <row r="413" ht="13.5" customHeight="1">
      <c r="A413" s="234"/>
      <c r="B413" s="234"/>
      <c r="C413" s="234"/>
      <c r="D413" s="234"/>
      <c r="E413" s="234"/>
      <c r="F413" s="234"/>
      <c r="G413" s="234"/>
      <c r="H413" s="234"/>
      <c r="I413" s="234"/>
      <c r="J413" s="234"/>
      <c r="K413" s="234"/>
      <c r="L413" s="234"/>
      <c r="M413" s="234"/>
      <c r="N413" s="234"/>
      <c r="O413" s="234"/>
      <c r="P413" s="234"/>
      <c r="Q413" s="234"/>
      <c r="R413" s="234"/>
      <c r="S413" s="234"/>
      <c r="T413" s="234"/>
      <c r="U413" s="234"/>
      <c r="V413" s="234"/>
      <c r="W413" s="234"/>
      <c r="X413" s="234"/>
      <c r="Y413" s="234"/>
      <c r="Z413" s="234"/>
    </row>
    <row r="414" ht="13.5" customHeight="1">
      <c r="A414" s="234"/>
      <c r="B414" s="234"/>
      <c r="C414" s="234"/>
      <c r="D414" s="234"/>
      <c r="E414" s="234"/>
      <c r="F414" s="234"/>
      <c r="G414" s="234"/>
      <c r="H414" s="234"/>
      <c r="I414" s="234"/>
      <c r="J414" s="234"/>
      <c r="K414" s="234"/>
      <c r="L414" s="234"/>
      <c r="M414" s="234"/>
      <c r="N414" s="234"/>
      <c r="O414" s="234"/>
      <c r="P414" s="234"/>
      <c r="Q414" s="234"/>
      <c r="R414" s="234"/>
      <c r="S414" s="234"/>
      <c r="T414" s="234"/>
      <c r="U414" s="234"/>
      <c r="V414" s="234"/>
      <c r="W414" s="234"/>
      <c r="X414" s="234"/>
      <c r="Y414" s="234"/>
      <c r="Z414" s="234"/>
    </row>
    <row r="415" ht="13.5" customHeight="1">
      <c r="A415" s="234"/>
      <c r="B415" s="234"/>
      <c r="C415" s="234"/>
      <c r="D415" s="234"/>
      <c r="E415" s="234"/>
      <c r="F415" s="234"/>
      <c r="G415" s="234"/>
      <c r="H415" s="234"/>
      <c r="I415" s="234"/>
      <c r="J415" s="234"/>
      <c r="K415" s="234"/>
      <c r="L415" s="234"/>
      <c r="M415" s="234"/>
      <c r="N415" s="234"/>
      <c r="O415" s="234"/>
      <c r="P415" s="234"/>
      <c r="Q415" s="234"/>
      <c r="R415" s="234"/>
      <c r="S415" s="234"/>
      <c r="T415" s="234"/>
      <c r="U415" s="234"/>
      <c r="V415" s="234"/>
      <c r="W415" s="234"/>
      <c r="X415" s="234"/>
      <c r="Y415" s="234"/>
      <c r="Z415" s="234"/>
    </row>
    <row r="416" ht="13.5" customHeight="1">
      <c r="A416" s="234"/>
      <c r="B416" s="234"/>
      <c r="C416" s="234"/>
      <c r="D416" s="234"/>
      <c r="E416" s="234"/>
      <c r="F416" s="234"/>
      <c r="G416" s="234"/>
      <c r="H416" s="234"/>
      <c r="I416" s="234"/>
      <c r="J416" s="234"/>
      <c r="K416" s="234"/>
      <c r="L416" s="234"/>
      <c r="M416" s="234"/>
      <c r="N416" s="234"/>
      <c r="O416" s="234"/>
      <c r="P416" s="234"/>
      <c r="Q416" s="234"/>
      <c r="R416" s="234"/>
      <c r="S416" s="234"/>
      <c r="T416" s="234"/>
      <c r="U416" s="234"/>
      <c r="V416" s="234"/>
      <c r="W416" s="234"/>
      <c r="X416" s="234"/>
      <c r="Y416" s="234"/>
      <c r="Z416" s="234"/>
    </row>
    <row r="417" ht="13.5" customHeight="1">
      <c r="A417" s="234"/>
      <c r="B417" s="234"/>
      <c r="C417" s="234"/>
      <c r="D417" s="234"/>
      <c r="E417" s="234"/>
      <c r="F417" s="234"/>
      <c r="G417" s="234"/>
      <c r="H417" s="234"/>
      <c r="I417" s="234"/>
      <c r="J417" s="234"/>
      <c r="K417" s="234"/>
      <c r="L417" s="234"/>
      <c r="M417" s="234"/>
      <c r="N417" s="234"/>
      <c r="O417" s="234"/>
      <c r="P417" s="234"/>
      <c r="Q417" s="234"/>
      <c r="R417" s="234"/>
      <c r="S417" s="234"/>
      <c r="T417" s="234"/>
      <c r="U417" s="234"/>
      <c r="V417" s="234"/>
      <c r="W417" s="234"/>
      <c r="X417" s="234"/>
      <c r="Y417" s="234"/>
      <c r="Z417" s="234"/>
    </row>
    <row r="418" ht="13.5" customHeight="1">
      <c r="A418" s="234"/>
      <c r="B418" s="234"/>
      <c r="C418" s="234"/>
      <c r="D418" s="234"/>
      <c r="E418" s="234"/>
      <c r="F418" s="234"/>
      <c r="G418" s="234"/>
      <c r="H418" s="234"/>
      <c r="I418" s="234"/>
      <c r="J418" s="234"/>
      <c r="K418" s="234"/>
      <c r="L418" s="234"/>
      <c r="M418" s="234"/>
      <c r="N418" s="234"/>
      <c r="O418" s="234"/>
      <c r="P418" s="234"/>
      <c r="Q418" s="234"/>
      <c r="R418" s="234"/>
      <c r="S418" s="234"/>
      <c r="T418" s="234"/>
      <c r="U418" s="234"/>
      <c r="V418" s="234"/>
      <c r="W418" s="234"/>
      <c r="X418" s="234"/>
      <c r="Y418" s="234"/>
      <c r="Z418" s="234"/>
    </row>
    <row r="419" ht="13.5" customHeight="1">
      <c r="A419" s="234"/>
      <c r="B419" s="234"/>
      <c r="C419" s="234"/>
      <c r="D419" s="234"/>
      <c r="E419" s="234"/>
      <c r="F419" s="234"/>
      <c r="G419" s="234"/>
      <c r="H419" s="234"/>
      <c r="I419" s="234"/>
      <c r="J419" s="234"/>
      <c r="K419" s="234"/>
      <c r="L419" s="234"/>
      <c r="M419" s="234"/>
      <c r="N419" s="234"/>
      <c r="O419" s="234"/>
      <c r="P419" s="234"/>
      <c r="Q419" s="234"/>
      <c r="R419" s="234"/>
      <c r="S419" s="234"/>
      <c r="T419" s="234"/>
      <c r="U419" s="234"/>
      <c r="V419" s="234"/>
      <c r="W419" s="234"/>
      <c r="X419" s="234"/>
      <c r="Y419" s="234"/>
      <c r="Z419" s="234"/>
    </row>
    <row r="420" ht="13.5" customHeight="1">
      <c r="A420" s="234"/>
      <c r="B420" s="234"/>
      <c r="C420" s="234"/>
      <c r="D420" s="234"/>
      <c r="E420" s="234"/>
      <c r="F420" s="234"/>
      <c r="G420" s="234"/>
      <c r="H420" s="234"/>
      <c r="I420" s="234"/>
      <c r="J420" s="234"/>
      <c r="K420" s="234"/>
      <c r="L420" s="234"/>
      <c r="M420" s="234"/>
      <c r="N420" s="234"/>
      <c r="O420" s="234"/>
      <c r="P420" s="234"/>
      <c r="Q420" s="234"/>
      <c r="R420" s="234"/>
      <c r="S420" s="234"/>
      <c r="T420" s="234"/>
      <c r="U420" s="234"/>
      <c r="V420" s="234"/>
      <c r="W420" s="234"/>
      <c r="X420" s="234"/>
      <c r="Y420" s="234"/>
      <c r="Z420" s="234"/>
    </row>
    <row r="421" ht="13.5" customHeight="1">
      <c r="A421" s="234"/>
      <c r="B421" s="234"/>
      <c r="C421" s="234"/>
      <c r="D421" s="234"/>
      <c r="E421" s="234"/>
      <c r="F421" s="234"/>
      <c r="G421" s="234"/>
      <c r="H421" s="234"/>
      <c r="I421" s="234"/>
      <c r="J421" s="234"/>
      <c r="K421" s="234"/>
      <c r="L421" s="234"/>
      <c r="M421" s="234"/>
      <c r="N421" s="234"/>
      <c r="O421" s="234"/>
      <c r="P421" s="234"/>
      <c r="Q421" s="234"/>
      <c r="R421" s="234"/>
      <c r="S421" s="234"/>
      <c r="T421" s="234"/>
      <c r="U421" s="234"/>
      <c r="V421" s="234"/>
      <c r="W421" s="234"/>
      <c r="X421" s="234"/>
      <c r="Y421" s="234"/>
      <c r="Z421" s="234"/>
    </row>
    <row r="422" ht="13.5" customHeight="1">
      <c r="A422" s="234"/>
      <c r="B422" s="234"/>
      <c r="C422" s="234"/>
      <c r="D422" s="234"/>
      <c r="E422" s="234"/>
      <c r="F422" s="234"/>
      <c r="G422" s="234"/>
      <c r="H422" s="234"/>
      <c r="I422" s="234"/>
      <c r="J422" s="234"/>
      <c r="K422" s="234"/>
      <c r="L422" s="234"/>
      <c r="M422" s="234"/>
      <c r="N422" s="234"/>
      <c r="O422" s="234"/>
      <c r="P422" s="234"/>
      <c r="Q422" s="234"/>
      <c r="R422" s="234"/>
      <c r="S422" s="234"/>
      <c r="T422" s="234"/>
      <c r="U422" s="234"/>
      <c r="V422" s="234"/>
      <c r="W422" s="234"/>
      <c r="X422" s="234"/>
      <c r="Y422" s="234"/>
      <c r="Z422" s="234"/>
    </row>
    <row r="423" ht="13.5" customHeight="1">
      <c r="A423" s="234"/>
      <c r="B423" s="234"/>
      <c r="C423" s="234"/>
      <c r="D423" s="234"/>
      <c r="E423" s="234"/>
      <c r="F423" s="234"/>
      <c r="G423" s="234"/>
      <c r="H423" s="234"/>
      <c r="I423" s="234"/>
      <c r="J423" s="234"/>
      <c r="K423" s="234"/>
      <c r="L423" s="234"/>
      <c r="M423" s="234"/>
      <c r="N423" s="234"/>
      <c r="O423" s="234"/>
      <c r="P423" s="234"/>
      <c r="Q423" s="234"/>
      <c r="R423" s="234"/>
      <c r="S423" s="234"/>
      <c r="T423" s="234"/>
      <c r="U423" s="234"/>
      <c r="V423" s="234"/>
      <c r="W423" s="234"/>
      <c r="X423" s="234"/>
      <c r="Y423" s="234"/>
      <c r="Z423" s="234"/>
    </row>
    <row r="424" ht="13.5" customHeight="1">
      <c r="A424" s="234"/>
      <c r="B424" s="234"/>
      <c r="C424" s="234"/>
      <c r="D424" s="234"/>
      <c r="E424" s="234"/>
      <c r="F424" s="234"/>
      <c r="G424" s="234"/>
      <c r="H424" s="234"/>
      <c r="I424" s="234"/>
      <c r="J424" s="234"/>
      <c r="K424" s="234"/>
      <c r="L424" s="234"/>
      <c r="M424" s="234"/>
      <c r="N424" s="234"/>
      <c r="O424" s="234"/>
      <c r="P424" s="234"/>
      <c r="Q424" s="234"/>
      <c r="R424" s="234"/>
      <c r="S424" s="234"/>
      <c r="T424" s="234"/>
      <c r="U424" s="234"/>
      <c r="V424" s="234"/>
      <c r="W424" s="234"/>
      <c r="X424" s="234"/>
      <c r="Y424" s="234"/>
      <c r="Z424" s="234"/>
    </row>
    <row r="425" ht="13.5" customHeight="1">
      <c r="A425" s="234"/>
      <c r="B425" s="234"/>
      <c r="C425" s="234"/>
      <c r="D425" s="234"/>
      <c r="E425" s="234"/>
      <c r="F425" s="234"/>
      <c r="G425" s="234"/>
      <c r="H425" s="234"/>
      <c r="I425" s="234"/>
      <c r="J425" s="234"/>
      <c r="K425" s="234"/>
      <c r="L425" s="234"/>
      <c r="M425" s="234"/>
      <c r="N425" s="234"/>
      <c r="O425" s="234"/>
      <c r="P425" s="234"/>
      <c r="Q425" s="234"/>
      <c r="R425" s="234"/>
      <c r="S425" s="234"/>
      <c r="T425" s="234"/>
      <c r="U425" s="234"/>
      <c r="V425" s="234"/>
      <c r="W425" s="234"/>
      <c r="X425" s="234"/>
      <c r="Y425" s="234"/>
      <c r="Z425" s="234"/>
    </row>
    <row r="426" ht="13.5" customHeight="1">
      <c r="A426" s="234"/>
      <c r="B426" s="234"/>
      <c r="C426" s="234"/>
      <c r="D426" s="234"/>
      <c r="E426" s="234"/>
      <c r="F426" s="234"/>
      <c r="G426" s="234"/>
      <c r="H426" s="234"/>
      <c r="I426" s="234"/>
      <c r="J426" s="234"/>
      <c r="K426" s="234"/>
      <c r="L426" s="234"/>
      <c r="M426" s="234"/>
      <c r="N426" s="234"/>
      <c r="O426" s="234"/>
      <c r="P426" s="234"/>
      <c r="Q426" s="234"/>
      <c r="R426" s="234"/>
      <c r="S426" s="234"/>
      <c r="T426" s="234"/>
      <c r="U426" s="234"/>
      <c r="V426" s="234"/>
      <c r="W426" s="234"/>
      <c r="X426" s="234"/>
      <c r="Y426" s="234"/>
      <c r="Z426" s="234"/>
    </row>
    <row r="427" ht="13.5" customHeight="1">
      <c r="A427" s="234"/>
      <c r="B427" s="234"/>
      <c r="C427" s="234"/>
      <c r="D427" s="234"/>
      <c r="E427" s="234"/>
      <c r="F427" s="234"/>
      <c r="G427" s="234"/>
      <c r="H427" s="234"/>
      <c r="I427" s="234"/>
      <c r="J427" s="234"/>
      <c r="K427" s="234"/>
      <c r="L427" s="234"/>
      <c r="M427" s="234"/>
      <c r="N427" s="234"/>
      <c r="O427" s="234"/>
      <c r="P427" s="234"/>
      <c r="Q427" s="234"/>
      <c r="R427" s="234"/>
      <c r="S427" s="234"/>
      <c r="T427" s="234"/>
      <c r="U427" s="234"/>
      <c r="V427" s="234"/>
      <c r="W427" s="234"/>
      <c r="X427" s="234"/>
      <c r="Y427" s="234"/>
      <c r="Z427" s="234"/>
    </row>
    <row r="428" ht="13.5" customHeight="1">
      <c r="A428" s="234"/>
      <c r="B428" s="234"/>
      <c r="C428" s="234"/>
      <c r="D428" s="234"/>
      <c r="E428" s="234"/>
      <c r="F428" s="234"/>
      <c r="G428" s="234"/>
      <c r="H428" s="234"/>
      <c r="I428" s="234"/>
      <c r="J428" s="234"/>
      <c r="K428" s="234"/>
      <c r="L428" s="234"/>
      <c r="M428" s="234"/>
      <c r="N428" s="234"/>
      <c r="O428" s="234"/>
      <c r="P428" s="234"/>
      <c r="Q428" s="234"/>
      <c r="R428" s="234"/>
      <c r="S428" s="234"/>
      <c r="T428" s="234"/>
      <c r="U428" s="234"/>
      <c r="V428" s="234"/>
      <c r="W428" s="234"/>
      <c r="X428" s="234"/>
      <c r="Y428" s="234"/>
      <c r="Z428" s="234"/>
    </row>
    <row r="429" ht="13.5" customHeight="1">
      <c r="A429" s="234"/>
      <c r="B429" s="234"/>
      <c r="C429" s="234"/>
      <c r="D429" s="234"/>
      <c r="E429" s="234"/>
      <c r="F429" s="234"/>
      <c r="G429" s="234"/>
      <c r="H429" s="234"/>
      <c r="I429" s="234"/>
      <c r="J429" s="234"/>
      <c r="K429" s="234"/>
      <c r="L429" s="234"/>
      <c r="M429" s="234"/>
      <c r="N429" s="234"/>
      <c r="O429" s="234"/>
      <c r="P429" s="234"/>
      <c r="Q429" s="234"/>
      <c r="R429" s="234"/>
      <c r="S429" s="234"/>
      <c r="T429" s="234"/>
      <c r="U429" s="234"/>
      <c r="V429" s="234"/>
      <c r="W429" s="234"/>
      <c r="X429" s="234"/>
      <c r="Y429" s="234"/>
      <c r="Z429" s="234"/>
    </row>
    <row r="430" ht="13.5" customHeight="1">
      <c r="A430" s="234"/>
      <c r="B430" s="234"/>
      <c r="C430" s="234"/>
      <c r="D430" s="234"/>
      <c r="E430" s="234"/>
      <c r="F430" s="234"/>
      <c r="G430" s="234"/>
      <c r="H430" s="234"/>
      <c r="I430" s="234"/>
      <c r="J430" s="234"/>
      <c r="K430" s="234"/>
      <c r="L430" s="234"/>
      <c r="M430" s="234"/>
      <c r="N430" s="234"/>
      <c r="O430" s="234"/>
      <c r="P430" s="234"/>
      <c r="Q430" s="234"/>
      <c r="R430" s="234"/>
      <c r="S430" s="234"/>
      <c r="T430" s="234"/>
      <c r="U430" s="234"/>
      <c r="V430" s="234"/>
      <c r="W430" s="234"/>
      <c r="X430" s="234"/>
      <c r="Y430" s="234"/>
      <c r="Z430" s="234"/>
    </row>
    <row r="431" ht="13.5" customHeight="1">
      <c r="A431" s="234"/>
      <c r="B431" s="234"/>
      <c r="C431" s="234"/>
      <c r="D431" s="234"/>
      <c r="E431" s="234"/>
      <c r="F431" s="234"/>
      <c r="G431" s="234"/>
      <c r="H431" s="234"/>
      <c r="I431" s="234"/>
      <c r="J431" s="234"/>
      <c r="K431" s="234"/>
      <c r="L431" s="234"/>
      <c r="M431" s="234"/>
      <c r="N431" s="234"/>
      <c r="O431" s="234"/>
      <c r="P431" s="234"/>
      <c r="Q431" s="234"/>
      <c r="R431" s="234"/>
      <c r="S431" s="234"/>
      <c r="T431" s="234"/>
      <c r="U431" s="234"/>
      <c r="V431" s="234"/>
      <c r="W431" s="234"/>
      <c r="X431" s="234"/>
      <c r="Y431" s="234"/>
      <c r="Z431" s="234"/>
    </row>
    <row r="432" ht="13.5" customHeight="1">
      <c r="A432" s="234"/>
      <c r="B432" s="234"/>
      <c r="C432" s="234"/>
      <c r="D432" s="234"/>
      <c r="E432" s="234"/>
      <c r="F432" s="234"/>
      <c r="G432" s="234"/>
      <c r="H432" s="234"/>
      <c r="I432" s="234"/>
      <c r="J432" s="234"/>
      <c r="K432" s="234"/>
      <c r="L432" s="234"/>
      <c r="M432" s="234"/>
      <c r="N432" s="234"/>
      <c r="O432" s="234"/>
      <c r="P432" s="234"/>
      <c r="Q432" s="234"/>
      <c r="R432" s="234"/>
      <c r="S432" s="234"/>
      <c r="T432" s="234"/>
      <c r="U432" s="234"/>
      <c r="V432" s="234"/>
      <c r="W432" s="234"/>
      <c r="X432" s="234"/>
      <c r="Y432" s="234"/>
      <c r="Z432" s="234"/>
    </row>
    <row r="433" ht="13.5" customHeight="1">
      <c r="A433" s="234"/>
      <c r="B433" s="234"/>
      <c r="C433" s="234"/>
      <c r="D433" s="234"/>
      <c r="E433" s="234"/>
      <c r="F433" s="234"/>
      <c r="G433" s="234"/>
      <c r="H433" s="234"/>
      <c r="I433" s="234"/>
      <c r="J433" s="234"/>
      <c r="K433" s="234"/>
      <c r="L433" s="234"/>
      <c r="M433" s="234"/>
      <c r="N433" s="234"/>
      <c r="O433" s="234"/>
      <c r="P433" s="234"/>
      <c r="Q433" s="234"/>
      <c r="R433" s="234"/>
      <c r="S433" s="234"/>
      <c r="T433" s="234"/>
      <c r="U433" s="234"/>
      <c r="V433" s="234"/>
      <c r="W433" s="234"/>
      <c r="X433" s="234"/>
      <c r="Y433" s="234"/>
      <c r="Z433" s="234"/>
    </row>
    <row r="434" ht="13.5" customHeight="1">
      <c r="A434" s="234"/>
      <c r="B434" s="234"/>
      <c r="C434" s="234"/>
      <c r="D434" s="234"/>
      <c r="E434" s="234"/>
      <c r="F434" s="234"/>
      <c r="G434" s="234"/>
      <c r="H434" s="234"/>
      <c r="I434" s="234"/>
      <c r="J434" s="234"/>
      <c r="K434" s="234"/>
      <c r="L434" s="234"/>
      <c r="M434" s="234"/>
      <c r="N434" s="234"/>
      <c r="O434" s="234"/>
      <c r="P434" s="234"/>
      <c r="Q434" s="234"/>
      <c r="R434" s="234"/>
      <c r="S434" s="234"/>
      <c r="T434" s="234"/>
      <c r="U434" s="234"/>
      <c r="V434" s="234"/>
      <c r="W434" s="234"/>
      <c r="X434" s="234"/>
      <c r="Y434" s="234"/>
      <c r="Z434" s="234"/>
    </row>
    <row r="435" ht="13.5" customHeight="1">
      <c r="A435" s="234"/>
      <c r="B435" s="234"/>
      <c r="C435" s="234"/>
      <c r="D435" s="234"/>
      <c r="E435" s="234"/>
      <c r="F435" s="234"/>
      <c r="G435" s="234"/>
      <c r="H435" s="234"/>
      <c r="I435" s="234"/>
      <c r="J435" s="234"/>
      <c r="K435" s="234"/>
      <c r="L435" s="234"/>
      <c r="M435" s="234"/>
      <c r="N435" s="234"/>
      <c r="O435" s="234"/>
      <c r="P435" s="234"/>
      <c r="Q435" s="234"/>
      <c r="R435" s="234"/>
      <c r="S435" s="234"/>
      <c r="T435" s="234"/>
      <c r="U435" s="234"/>
      <c r="V435" s="234"/>
      <c r="W435" s="234"/>
      <c r="X435" s="234"/>
      <c r="Y435" s="234"/>
      <c r="Z435" s="234"/>
    </row>
    <row r="436" ht="13.5" customHeight="1">
      <c r="A436" s="234"/>
      <c r="B436" s="234"/>
      <c r="C436" s="234"/>
      <c r="D436" s="234"/>
      <c r="E436" s="234"/>
      <c r="F436" s="234"/>
      <c r="G436" s="234"/>
      <c r="H436" s="234"/>
      <c r="I436" s="234"/>
      <c r="J436" s="234"/>
      <c r="K436" s="234"/>
      <c r="L436" s="234"/>
      <c r="M436" s="234"/>
      <c r="N436" s="234"/>
      <c r="O436" s="234"/>
      <c r="P436" s="234"/>
      <c r="Q436" s="234"/>
      <c r="R436" s="234"/>
      <c r="S436" s="234"/>
      <c r="T436" s="234"/>
      <c r="U436" s="234"/>
      <c r="V436" s="234"/>
      <c r="W436" s="234"/>
      <c r="X436" s="234"/>
      <c r="Y436" s="234"/>
      <c r="Z436" s="234"/>
    </row>
    <row r="437" ht="13.5" customHeight="1">
      <c r="A437" s="234"/>
      <c r="B437" s="234"/>
      <c r="C437" s="234"/>
      <c r="D437" s="234"/>
      <c r="E437" s="234"/>
      <c r="F437" s="234"/>
      <c r="G437" s="234"/>
      <c r="H437" s="234"/>
      <c r="I437" s="234"/>
      <c r="J437" s="234"/>
      <c r="K437" s="234"/>
      <c r="L437" s="234"/>
      <c r="M437" s="234"/>
      <c r="N437" s="234"/>
      <c r="O437" s="234"/>
      <c r="P437" s="234"/>
      <c r="Q437" s="234"/>
      <c r="R437" s="234"/>
      <c r="S437" s="234"/>
      <c r="T437" s="234"/>
      <c r="U437" s="234"/>
      <c r="V437" s="234"/>
      <c r="W437" s="234"/>
      <c r="X437" s="234"/>
      <c r="Y437" s="234"/>
      <c r="Z437" s="234"/>
    </row>
    <row r="438" ht="13.5" customHeight="1">
      <c r="A438" s="234"/>
      <c r="B438" s="234"/>
      <c r="C438" s="234"/>
      <c r="D438" s="234"/>
      <c r="E438" s="234"/>
      <c r="F438" s="234"/>
      <c r="G438" s="234"/>
      <c r="H438" s="234"/>
      <c r="I438" s="234"/>
      <c r="J438" s="234"/>
      <c r="K438" s="234"/>
      <c r="L438" s="234"/>
      <c r="M438" s="234"/>
      <c r="N438" s="234"/>
      <c r="O438" s="234"/>
      <c r="P438" s="234"/>
      <c r="Q438" s="234"/>
      <c r="R438" s="234"/>
      <c r="S438" s="234"/>
      <c r="T438" s="234"/>
      <c r="U438" s="234"/>
      <c r="V438" s="234"/>
      <c r="W438" s="234"/>
      <c r="X438" s="234"/>
      <c r="Y438" s="234"/>
      <c r="Z438" s="234"/>
    </row>
    <row r="439" ht="13.5" customHeight="1">
      <c r="A439" s="234"/>
      <c r="B439" s="234"/>
      <c r="C439" s="234"/>
      <c r="D439" s="234"/>
      <c r="E439" s="234"/>
      <c r="F439" s="234"/>
      <c r="G439" s="234"/>
      <c r="H439" s="234"/>
      <c r="I439" s="234"/>
      <c r="J439" s="234"/>
      <c r="K439" s="234"/>
      <c r="L439" s="234"/>
      <c r="M439" s="234"/>
      <c r="N439" s="234"/>
      <c r="O439" s="234"/>
      <c r="P439" s="234"/>
      <c r="Q439" s="234"/>
      <c r="R439" s="234"/>
      <c r="S439" s="234"/>
      <c r="T439" s="234"/>
      <c r="U439" s="234"/>
      <c r="V439" s="234"/>
      <c r="W439" s="234"/>
      <c r="X439" s="234"/>
      <c r="Y439" s="234"/>
      <c r="Z439" s="234"/>
    </row>
    <row r="440" ht="13.5" customHeight="1">
      <c r="A440" s="234"/>
      <c r="B440" s="234"/>
      <c r="C440" s="234"/>
      <c r="D440" s="234"/>
      <c r="E440" s="234"/>
      <c r="F440" s="234"/>
      <c r="G440" s="234"/>
      <c r="H440" s="234"/>
      <c r="I440" s="234"/>
      <c r="J440" s="234"/>
      <c r="K440" s="234"/>
      <c r="L440" s="234"/>
      <c r="M440" s="234"/>
      <c r="N440" s="234"/>
      <c r="O440" s="234"/>
      <c r="P440" s="234"/>
      <c r="Q440" s="234"/>
      <c r="R440" s="234"/>
      <c r="S440" s="234"/>
      <c r="T440" s="234"/>
      <c r="U440" s="234"/>
      <c r="V440" s="234"/>
      <c r="W440" s="234"/>
      <c r="X440" s="234"/>
      <c r="Y440" s="234"/>
      <c r="Z440" s="234"/>
    </row>
    <row r="441" ht="13.5" customHeight="1">
      <c r="A441" s="234"/>
      <c r="B441" s="234"/>
      <c r="C441" s="234"/>
      <c r="D441" s="234"/>
      <c r="E441" s="234"/>
      <c r="F441" s="234"/>
      <c r="G441" s="234"/>
      <c r="H441" s="234"/>
      <c r="I441" s="234"/>
      <c r="J441" s="234"/>
      <c r="K441" s="234"/>
      <c r="L441" s="234"/>
      <c r="M441" s="234"/>
      <c r="N441" s="234"/>
      <c r="O441" s="234"/>
      <c r="P441" s="234"/>
      <c r="Q441" s="234"/>
      <c r="R441" s="234"/>
      <c r="S441" s="234"/>
      <c r="T441" s="234"/>
      <c r="U441" s="234"/>
      <c r="V441" s="234"/>
      <c r="W441" s="234"/>
      <c r="X441" s="234"/>
      <c r="Y441" s="234"/>
      <c r="Z441" s="234"/>
    </row>
    <row r="442" ht="13.5" customHeight="1">
      <c r="A442" s="234"/>
      <c r="B442" s="234"/>
      <c r="C442" s="234"/>
      <c r="D442" s="234"/>
      <c r="E442" s="234"/>
      <c r="F442" s="234"/>
      <c r="G442" s="234"/>
      <c r="H442" s="234"/>
      <c r="I442" s="234"/>
      <c r="J442" s="234"/>
      <c r="K442" s="234"/>
      <c r="L442" s="234"/>
      <c r="M442" s="234"/>
      <c r="N442" s="234"/>
      <c r="O442" s="234"/>
      <c r="P442" s="234"/>
      <c r="Q442" s="234"/>
      <c r="R442" s="234"/>
      <c r="S442" s="234"/>
      <c r="T442" s="234"/>
      <c r="U442" s="234"/>
      <c r="V442" s="234"/>
      <c r="W442" s="234"/>
      <c r="X442" s="234"/>
      <c r="Y442" s="234"/>
      <c r="Z442" s="234"/>
    </row>
    <row r="443" ht="13.5" customHeight="1">
      <c r="A443" s="234"/>
      <c r="B443" s="234"/>
      <c r="C443" s="234"/>
      <c r="D443" s="234"/>
      <c r="E443" s="234"/>
      <c r="F443" s="234"/>
      <c r="G443" s="234"/>
      <c r="H443" s="234"/>
      <c r="I443" s="234"/>
      <c r="J443" s="234"/>
      <c r="K443" s="234"/>
      <c r="L443" s="234"/>
      <c r="M443" s="234"/>
      <c r="N443" s="234"/>
      <c r="O443" s="234"/>
      <c r="P443" s="234"/>
      <c r="Q443" s="234"/>
      <c r="R443" s="234"/>
      <c r="S443" s="234"/>
      <c r="T443" s="234"/>
      <c r="U443" s="234"/>
      <c r="V443" s="234"/>
      <c r="W443" s="234"/>
      <c r="X443" s="234"/>
      <c r="Y443" s="234"/>
      <c r="Z443" s="234"/>
    </row>
    <row r="444" ht="13.5" customHeight="1">
      <c r="A444" s="234"/>
      <c r="B444" s="234"/>
      <c r="C444" s="234"/>
      <c r="D444" s="234"/>
      <c r="E444" s="234"/>
      <c r="F444" s="234"/>
      <c r="G444" s="234"/>
      <c r="H444" s="234"/>
      <c r="I444" s="234"/>
      <c r="J444" s="234"/>
      <c r="K444" s="234"/>
      <c r="L444" s="234"/>
      <c r="M444" s="234"/>
      <c r="N444" s="234"/>
      <c r="O444" s="234"/>
      <c r="P444" s="234"/>
      <c r="Q444" s="234"/>
      <c r="R444" s="234"/>
      <c r="S444" s="234"/>
      <c r="T444" s="234"/>
      <c r="U444" s="234"/>
      <c r="V444" s="234"/>
      <c r="W444" s="234"/>
      <c r="X444" s="234"/>
      <c r="Y444" s="234"/>
      <c r="Z444" s="234"/>
    </row>
    <row r="445" ht="13.5" customHeight="1">
      <c r="A445" s="234"/>
      <c r="B445" s="234"/>
      <c r="C445" s="234"/>
      <c r="D445" s="234"/>
      <c r="E445" s="234"/>
      <c r="F445" s="234"/>
      <c r="G445" s="234"/>
      <c r="H445" s="234"/>
      <c r="I445" s="234"/>
      <c r="J445" s="234"/>
      <c r="K445" s="234"/>
      <c r="L445" s="234"/>
      <c r="M445" s="234"/>
      <c r="N445" s="234"/>
      <c r="O445" s="234"/>
      <c r="P445" s="234"/>
      <c r="Q445" s="234"/>
      <c r="R445" s="234"/>
      <c r="S445" s="234"/>
      <c r="T445" s="234"/>
      <c r="U445" s="234"/>
      <c r="V445" s="234"/>
      <c r="W445" s="234"/>
      <c r="X445" s="234"/>
      <c r="Y445" s="234"/>
      <c r="Z445" s="234"/>
    </row>
    <row r="446" ht="13.5" customHeight="1">
      <c r="A446" s="234"/>
      <c r="B446" s="234"/>
      <c r="C446" s="234"/>
      <c r="D446" s="234"/>
      <c r="E446" s="234"/>
      <c r="F446" s="234"/>
      <c r="G446" s="234"/>
      <c r="H446" s="234"/>
      <c r="I446" s="234"/>
      <c r="J446" s="234"/>
      <c r="K446" s="234"/>
      <c r="L446" s="234"/>
      <c r="M446" s="234"/>
      <c r="N446" s="234"/>
      <c r="O446" s="234"/>
      <c r="P446" s="234"/>
      <c r="Q446" s="234"/>
      <c r="R446" s="234"/>
      <c r="S446" s="234"/>
      <c r="T446" s="234"/>
      <c r="U446" s="234"/>
      <c r="V446" s="234"/>
      <c r="W446" s="234"/>
      <c r="X446" s="234"/>
      <c r="Y446" s="234"/>
      <c r="Z446" s="234"/>
    </row>
    <row r="447" ht="13.5" customHeight="1">
      <c r="A447" s="234"/>
      <c r="B447" s="234"/>
      <c r="C447" s="234"/>
      <c r="D447" s="234"/>
      <c r="E447" s="234"/>
      <c r="F447" s="234"/>
      <c r="G447" s="234"/>
      <c r="H447" s="234"/>
      <c r="I447" s="234"/>
      <c r="J447" s="234"/>
      <c r="K447" s="234"/>
      <c r="L447" s="234"/>
      <c r="M447" s="234"/>
      <c r="N447" s="234"/>
      <c r="O447" s="234"/>
      <c r="P447" s="234"/>
      <c r="Q447" s="234"/>
      <c r="R447" s="234"/>
      <c r="S447" s="234"/>
      <c r="T447" s="234"/>
      <c r="U447" s="234"/>
      <c r="V447" s="234"/>
      <c r="W447" s="234"/>
      <c r="X447" s="234"/>
      <c r="Y447" s="234"/>
      <c r="Z447" s="234"/>
    </row>
    <row r="448" ht="13.5" customHeight="1">
      <c r="A448" s="234"/>
      <c r="B448" s="234"/>
      <c r="C448" s="234"/>
      <c r="D448" s="234"/>
      <c r="E448" s="234"/>
      <c r="F448" s="234"/>
      <c r="G448" s="234"/>
      <c r="H448" s="234"/>
      <c r="I448" s="234"/>
      <c r="J448" s="234"/>
      <c r="K448" s="234"/>
      <c r="L448" s="234"/>
      <c r="M448" s="234"/>
      <c r="N448" s="234"/>
      <c r="O448" s="234"/>
      <c r="P448" s="234"/>
      <c r="Q448" s="234"/>
      <c r="R448" s="234"/>
      <c r="S448" s="234"/>
      <c r="T448" s="234"/>
      <c r="U448" s="234"/>
      <c r="V448" s="234"/>
      <c r="W448" s="234"/>
      <c r="X448" s="234"/>
      <c r="Y448" s="234"/>
      <c r="Z448" s="234"/>
    </row>
    <row r="449" ht="13.5" customHeight="1">
      <c r="A449" s="234"/>
      <c r="B449" s="234"/>
      <c r="C449" s="234"/>
      <c r="D449" s="234"/>
      <c r="E449" s="234"/>
      <c r="F449" s="234"/>
      <c r="G449" s="234"/>
      <c r="H449" s="234"/>
      <c r="I449" s="234"/>
      <c r="J449" s="234"/>
      <c r="K449" s="234"/>
      <c r="L449" s="234"/>
      <c r="M449" s="234"/>
      <c r="N449" s="234"/>
      <c r="O449" s="234"/>
      <c r="P449" s="234"/>
      <c r="Q449" s="234"/>
      <c r="R449" s="234"/>
      <c r="S449" s="234"/>
      <c r="T449" s="234"/>
      <c r="U449" s="234"/>
      <c r="V449" s="234"/>
      <c r="W449" s="234"/>
      <c r="X449" s="234"/>
      <c r="Y449" s="234"/>
      <c r="Z449" s="234"/>
    </row>
    <row r="450" ht="13.5" customHeight="1">
      <c r="A450" s="234"/>
      <c r="B450" s="234"/>
      <c r="C450" s="234"/>
      <c r="D450" s="234"/>
      <c r="E450" s="234"/>
      <c r="F450" s="234"/>
      <c r="G450" s="234"/>
      <c r="H450" s="234"/>
      <c r="I450" s="234"/>
      <c r="J450" s="234"/>
      <c r="K450" s="234"/>
      <c r="L450" s="234"/>
      <c r="M450" s="234"/>
      <c r="N450" s="234"/>
      <c r="O450" s="234"/>
      <c r="P450" s="234"/>
      <c r="Q450" s="234"/>
      <c r="R450" s="234"/>
      <c r="S450" s="234"/>
      <c r="T450" s="234"/>
      <c r="U450" s="234"/>
      <c r="V450" s="234"/>
      <c r="W450" s="234"/>
      <c r="X450" s="234"/>
      <c r="Y450" s="234"/>
      <c r="Z450" s="234"/>
    </row>
    <row r="451" ht="13.5" customHeight="1">
      <c r="A451" s="234"/>
      <c r="B451" s="234"/>
      <c r="C451" s="234"/>
      <c r="D451" s="234"/>
      <c r="E451" s="234"/>
      <c r="F451" s="234"/>
      <c r="G451" s="234"/>
      <c r="H451" s="234"/>
      <c r="I451" s="234"/>
      <c r="J451" s="234"/>
      <c r="K451" s="234"/>
      <c r="L451" s="234"/>
      <c r="M451" s="234"/>
      <c r="N451" s="234"/>
      <c r="O451" s="234"/>
      <c r="P451" s="234"/>
      <c r="Q451" s="234"/>
      <c r="R451" s="234"/>
      <c r="S451" s="234"/>
      <c r="T451" s="234"/>
      <c r="U451" s="234"/>
      <c r="V451" s="234"/>
      <c r="W451" s="234"/>
      <c r="X451" s="234"/>
      <c r="Y451" s="234"/>
      <c r="Z451" s="234"/>
    </row>
    <row r="452" ht="13.5" customHeight="1">
      <c r="A452" s="234"/>
      <c r="B452" s="234"/>
      <c r="C452" s="234"/>
      <c r="D452" s="234"/>
      <c r="E452" s="234"/>
      <c r="F452" s="234"/>
      <c r="G452" s="234"/>
      <c r="H452" s="234"/>
      <c r="I452" s="234"/>
      <c r="J452" s="234"/>
      <c r="K452" s="234"/>
      <c r="L452" s="234"/>
      <c r="M452" s="234"/>
      <c r="N452" s="234"/>
      <c r="O452" s="234"/>
      <c r="P452" s="234"/>
      <c r="Q452" s="234"/>
      <c r="R452" s="234"/>
      <c r="S452" s="234"/>
      <c r="T452" s="234"/>
      <c r="U452" s="234"/>
      <c r="V452" s="234"/>
      <c r="W452" s="234"/>
      <c r="X452" s="234"/>
      <c r="Y452" s="234"/>
      <c r="Z452" s="234"/>
    </row>
    <row r="453" ht="13.5" customHeight="1">
      <c r="A453" s="234"/>
      <c r="B453" s="234"/>
      <c r="C453" s="234"/>
      <c r="D453" s="234"/>
      <c r="E453" s="234"/>
      <c r="F453" s="234"/>
      <c r="G453" s="234"/>
      <c r="H453" s="234"/>
      <c r="I453" s="234"/>
      <c r="J453" s="234"/>
      <c r="K453" s="234"/>
      <c r="L453" s="234"/>
      <c r="M453" s="234"/>
      <c r="N453" s="234"/>
      <c r="O453" s="234"/>
      <c r="P453" s="234"/>
      <c r="Q453" s="234"/>
      <c r="R453" s="234"/>
      <c r="S453" s="234"/>
      <c r="T453" s="234"/>
      <c r="U453" s="234"/>
      <c r="V453" s="234"/>
      <c r="W453" s="234"/>
      <c r="X453" s="234"/>
      <c r="Y453" s="234"/>
      <c r="Z453" s="234"/>
    </row>
    <row r="454" ht="13.5" customHeight="1">
      <c r="A454" s="234"/>
      <c r="B454" s="234"/>
      <c r="C454" s="234"/>
      <c r="D454" s="234"/>
      <c r="E454" s="234"/>
      <c r="F454" s="234"/>
      <c r="G454" s="234"/>
      <c r="H454" s="234"/>
      <c r="I454" s="234"/>
      <c r="J454" s="234"/>
      <c r="K454" s="234"/>
      <c r="L454" s="234"/>
      <c r="M454" s="234"/>
      <c r="N454" s="234"/>
      <c r="O454" s="234"/>
      <c r="P454" s="234"/>
      <c r="Q454" s="234"/>
      <c r="R454" s="234"/>
      <c r="S454" s="234"/>
      <c r="T454" s="234"/>
      <c r="U454" s="234"/>
      <c r="V454" s="234"/>
      <c r="W454" s="234"/>
      <c r="X454" s="234"/>
      <c r="Y454" s="234"/>
      <c r="Z454" s="234"/>
    </row>
    <row r="455" ht="13.5" customHeight="1">
      <c r="A455" s="234"/>
      <c r="B455" s="234"/>
      <c r="C455" s="234"/>
      <c r="D455" s="234"/>
      <c r="E455" s="234"/>
      <c r="F455" s="234"/>
      <c r="G455" s="234"/>
      <c r="H455" s="234"/>
      <c r="I455" s="234"/>
      <c r="J455" s="234"/>
      <c r="K455" s="234"/>
      <c r="L455" s="234"/>
      <c r="M455" s="234"/>
      <c r="N455" s="234"/>
      <c r="O455" s="234"/>
      <c r="P455" s="234"/>
      <c r="Q455" s="234"/>
      <c r="R455" s="234"/>
      <c r="S455" s="234"/>
      <c r="T455" s="234"/>
      <c r="U455" s="234"/>
      <c r="V455" s="234"/>
      <c r="W455" s="234"/>
      <c r="X455" s="234"/>
      <c r="Y455" s="234"/>
      <c r="Z455" s="234"/>
    </row>
    <row r="456" ht="13.5" customHeight="1">
      <c r="A456" s="234"/>
      <c r="B456" s="234"/>
      <c r="C456" s="234"/>
      <c r="D456" s="234"/>
      <c r="E456" s="234"/>
      <c r="F456" s="234"/>
      <c r="G456" s="234"/>
      <c r="H456" s="234"/>
      <c r="I456" s="234"/>
      <c r="J456" s="234"/>
      <c r="K456" s="234"/>
      <c r="L456" s="234"/>
      <c r="M456" s="234"/>
      <c r="N456" s="234"/>
      <c r="O456" s="234"/>
      <c r="P456" s="234"/>
      <c r="Q456" s="234"/>
      <c r="R456" s="234"/>
      <c r="S456" s="234"/>
      <c r="T456" s="234"/>
      <c r="U456" s="234"/>
      <c r="V456" s="234"/>
      <c r="W456" s="234"/>
      <c r="X456" s="234"/>
      <c r="Y456" s="234"/>
      <c r="Z456" s="234"/>
    </row>
    <row r="457" ht="13.5" customHeight="1">
      <c r="A457" s="234"/>
      <c r="B457" s="234"/>
      <c r="C457" s="234"/>
      <c r="D457" s="234"/>
      <c r="E457" s="234"/>
      <c r="F457" s="234"/>
      <c r="G457" s="234"/>
      <c r="H457" s="234"/>
      <c r="I457" s="234"/>
      <c r="J457" s="234"/>
      <c r="K457" s="234"/>
      <c r="L457" s="234"/>
      <c r="M457" s="234"/>
      <c r="N457" s="234"/>
      <c r="O457" s="234"/>
      <c r="P457" s="234"/>
      <c r="Q457" s="234"/>
      <c r="R457" s="234"/>
      <c r="S457" s="234"/>
      <c r="T457" s="234"/>
      <c r="U457" s="234"/>
      <c r="V457" s="234"/>
      <c r="W457" s="234"/>
      <c r="X457" s="234"/>
      <c r="Y457" s="234"/>
      <c r="Z457" s="234"/>
    </row>
    <row r="458" ht="13.5" customHeight="1">
      <c r="A458" s="234"/>
      <c r="B458" s="234"/>
      <c r="C458" s="234"/>
      <c r="D458" s="234"/>
      <c r="E458" s="234"/>
      <c r="F458" s="234"/>
      <c r="G458" s="234"/>
      <c r="H458" s="234"/>
      <c r="I458" s="234"/>
      <c r="J458" s="234"/>
      <c r="K458" s="234"/>
      <c r="L458" s="234"/>
      <c r="M458" s="234"/>
      <c r="N458" s="234"/>
      <c r="O458" s="234"/>
      <c r="P458" s="234"/>
      <c r="Q458" s="234"/>
      <c r="R458" s="234"/>
      <c r="S458" s="234"/>
      <c r="T458" s="234"/>
      <c r="U458" s="234"/>
      <c r="V458" s="234"/>
      <c r="W458" s="234"/>
      <c r="X458" s="234"/>
      <c r="Y458" s="234"/>
      <c r="Z458" s="234"/>
    </row>
    <row r="459" ht="13.5" customHeight="1">
      <c r="A459" s="234"/>
      <c r="B459" s="234"/>
      <c r="C459" s="234"/>
      <c r="D459" s="234"/>
      <c r="E459" s="234"/>
      <c r="F459" s="234"/>
      <c r="G459" s="234"/>
      <c r="H459" s="234"/>
      <c r="I459" s="234"/>
      <c r="J459" s="234"/>
      <c r="K459" s="234"/>
      <c r="L459" s="234"/>
      <c r="M459" s="234"/>
      <c r="N459" s="234"/>
      <c r="O459" s="234"/>
      <c r="P459" s="234"/>
      <c r="Q459" s="234"/>
      <c r="R459" s="234"/>
      <c r="S459" s="234"/>
      <c r="T459" s="234"/>
      <c r="U459" s="234"/>
      <c r="V459" s="234"/>
      <c r="W459" s="234"/>
      <c r="X459" s="234"/>
      <c r="Y459" s="234"/>
      <c r="Z459" s="234"/>
    </row>
    <row r="460" ht="13.5" customHeight="1">
      <c r="A460" s="234"/>
      <c r="B460" s="234"/>
      <c r="C460" s="234"/>
      <c r="D460" s="234"/>
      <c r="E460" s="234"/>
      <c r="F460" s="234"/>
      <c r="G460" s="234"/>
      <c r="H460" s="234"/>
      <c r="I460" s="234"/>
      <c r="J460" s="234"/>
      <c r="K460" s="234"/>
      <c r="L460" s="234"/>
      <c r="M460" s="234"/>
      <c r="N460" s="234"/>
      <c r="O460" s="234"/>
      <c r="P460" s="234"/>
      <c r="Q460" s="234"/>
      <c r="R460" s="234"/>
      <c r="S460" s="234"/>
      <c r="T460" s="234"/>
      <c r="U460" s="234"/>
      <c r="V460" s="234"/>
      <c r="W460" s="234"/>
      <c r="X460" s="234"/>
      <c r="Y460" s="234"/>
      <c r="Z460" s="234"/>
    </row>
    <row r="461" ht="13.5" customHeight="1">
      <c r="A461" s="234"/>
      <c r="B461" s="234"/>
      <c r="C461" s="234"/>
      <c r="D461" s="234"/>
      <c r="E461" s="234"/>
      <c r="F461" s="234"/>
      <c r="G461" s="234"/>
      <c r="H461" s="234"/>
      <c r="I461" s="234"/>
      <c r="J461" s="234"/>
      <c r="K461" s="234"/>
      <c r="L461" s="234"/>
      <c r="M461" s="234"/>
      <c r="N461" s="234"/>
      <c r="O461" s="234"/>
      <c r="P461" s="234"/>
      <c r="Q461" s="234"/>
      <c r="R461" s="234"/>
      <c r="S461" s="234"/>
      <c r="T461" s="234"/>
      <c r="U461" s="234"/>
      <c r="V461" s="234"/>
      <c r="W461" s="234"/>
      <c r="X461" s="234"/>
      <c r="Y461" s="234"/>
      <c r="Z461" s="234"/>
    </row>
    <row r="462" ht="13.5" customHeight="1">
      <c r="A462" s="234"/>
      <c r="B462" s="234"/>
      <c r="C462" s="234"/>
      <c r="D462" s="234"/>
      <c r="E462" s="234"/>
      <c r="F462" s="234"/>
      <c r="G462" s="234"/>
      <c r="H462" s="234"/>
      <c r="I462" s="234"/>
      <c r="J462" s="234"/>
      <c r="K462" s="234"/>
      <c r="L462" s="234"/>
      <c r="M462" s="234"/>
      <c r="N462" s="234"/>
      <c r="O462" s="234"/>
      <c r="P462" s="234"/>
      <c r="Q462" s="234"/>
      <c r="R462" s="234"/>
      <c r="S462" s="234"/>
      <c r="T462" s="234"/>
      <c r="U462" s="234"/>
      <c r="V462" s="234"/>
      <c r="W462" s="234"/>
      <c r="X462" s="234"/>
      <c r="Y462" s="234"/>
      <c r="Z462" s="234"/>
    </row>
    <row r="463" ht="13.5" customHeight="1">
      <c r="A463" s="234"/>
      <c r="B463" s="234"/>
      <c r="C463" s="234"/>
      <c r="D463" s="234"/>
      <c r="E463" s="234"/>
      <c r="F463" s="234"/>
      <c r="G463" s="234"/>
      <c r="H463" s="234"/>
      <c r="I463" s="234"/>
      <c r="J463" s="234"/>
      <c r="K463" s="234"/>
      <c r="L463" s="234"/>
      <c r="M463" s="234"/>
      <c r="N463" s="234"/>
      <c r="O463" s="234"/>
      <c r="P463" s="234"/>
      <c r="Q463" s="234"/>
      <c r="R463" s="234"/>
      <c r="S463" s="234"/>
      <c r="T463" s="234"/>
      <c r="U463" s="234"/>
      <c r="V463" s="234"/>
      <c r="W463" s="234"/>
      <c r="X463" s="234"/>
      <c r="Y463" s="234"/>
      <c r="Z463" s="234"/>
    </row>
    <row r="464" ht="13.5" customHeight="1">
      <c r="A464" s="234"/>
      <c r="B464" s="234"/>
      <c r="C464" s="234"/>
      <c r="D464" s="234"/>
      <c r="E464" s="234"/>
      <c r="F464" s="234"/>
      <c r="G464" s="234"/>
      <c r="H464" s="234"/>
      <c r="I464" s="234"/>
      <c r="J464" s="234"/>
      <c r="K464" s="234"/>
      <c r="L464" s="234"/>
      <c r="M464" s="234"/>
      <c r="N464" s="234"/>
      <c r="O464" s="234"/>
      <c r="P464" s="234"/>
      <c r="Q464" s="234"/>
      <c r="R464" s="234"/>
      <c r="S464" s="234"/>
      <c r="T464" s="234"/>
      <c r="U464" s="234"/>
      <c r="V464" s="234"/>
      <c r="W464" s="234"/>
      <c r="X464" s="234"/>
      <c r="Y464" s="234"/>
      <c r="Z464" s="234"/>
    </row>
    <row r="465" ht="13.5" customHeight="1">
      <c r="A465" s="234"/>
      <c r="B465" s="234"/>
      <c r="C465" s="234"/>
      <c r="D465" s="234"/>
      <c r="E465" s="234"/>
      <c r="F465" s="234"/>
      <c r="G465" s="234"/>
      <c r="H465" s="234"/>
      <c r="I465" s="234"/>
      <c r="J465" s="234"/>
      <c r="K465" s="234"/>
      <c r="L465" s="234"/>
      <c r="M465" s="234"/>
      <c r="N465" s="234"/>
      <c r="O465" s="234"/>
      <c r="P465" s="234"/>
      <c r="Q465" s="234"/>
      <c r="R465" s="234"/>
      <c r="S465" s="234"/>
      <c r="T465" s="234"/>
      <c r="U465" s="234"/>
      <c r="V465" s="234"/>
      <c r="W465" s="234"/>
      <c r="X465" s="234"/>
      <c r="Y465" s="234"/>
      <c r="Z465" s="234"/>
    </row>
    <row r="466" ht="13.5" customHeight="1">
      <c r="A466" s="234"/>
      <c r="B466" s="234"/>
      <c r="C466" s="234"/>
      <c r="D466" s="234"/>
      <c r="E466" s="234"/>
      <c r="F466" s="234"/>
      <c r="G466" s="234"/>
      <c r="H466" s="234"/>
      <c r="I466" s="234"/>
      <c r="J466" s="234"/>
      <c r="K466" s="234"/>
      <c r="L466" s="234"/>
      <c r="M466" s="234"/>
      <c r="N466" s="234"/>
      <c r="O466" s="234"/>
      <c r="P466" s="234"/>
      <c r="Q466" s="234"/>
      <c r="R466" s="234"/>
      <c r="S466" s="234"/>
      <c r="T466" s="234"/>
      <c r="U466" s="234"/>
      <c r="V466" s="234"/>
      <c r="W466" s="234"/>
      <c r="X466" s="234"/>
      <c r="Y466" s="234"/>
      <c r="Z466" s="234"/>
    </row>
    <row r="467" ht="13.5" customHeight="1">
      <c r="A467" s="234"/>
      <c r="B467" s="234"/>
      <c r="C467" s="234"/>
      <c r="D467" s="234"/>
      <c r="E467" s="234"/>
      <c r="F467" s="234"/>
      <c r="G467" s="234"/>
      <c r="H467" s="234"/>
      <c r="I467" s="234"/>
      <c r="J467" s="234"/>
      <c r="K467" s="234"/>
      <c r="L467" s="234"/>
      <c r="M467" s="234"/>
      <c r="N467" s="234"/>
      <c r="O467" s="234"/>
      <c r="P467" s="234"/>
      <c r="Q467" s="234"/>
      <c r="R467" s="234"/>
      <c r="S467" s="234"/>
      <c r="T467" s="234"/>
      <c r="U467" s="234"/>
      <c r="V467" s="234"/>
      <c r="W467" s="234"/>
      <c r="X467" s="234"/>
      <c r="Y467" s="234"/>
      <c r="Z467" s="234"/>
    </row>
    <row r="468" ht="13.5" customHeight="1">
      <c r="A468" s="234"/>
      <c r="B468" s="234"/>
      <c r="C468" s="234"/>
      <c r="D468" s="234"/>
      <c r="E468" s="234"/>
      <c r="F468" s="234"/>
      <c r="G468" s="234"/>
      <c r="H468" s="234"/>
      <c r="I468" s="234"/>
      <c r="J468" s="234"/>
      <c r="K468" s="234"/>
      <c r="L468" s="234"/>
      <c r="M468" s="234"/>
      <c r="N468" s="234"/>
      <c r="O468" s="234"/>
      <c r="P468" s="234"/>
      <c r="Q468" s="234"/>
      <c r="R468" s="234"/>
      <c r="S468" s="234"/>
      <c r="T468" s="234"/>
      <c r="U468" s="234"/>
      <c r="V468" s="234"/>
      <c r="W468" s="234"/>
      <c r="X468" s="234"/>
      <c r="Y468" s="234"/>
      <c r="Z468" s="234"/>
    </row>
    <row r="469" ht="13.5" customHeight="1">
      <c r="A469" s="234"/>
      <c r="B469" s="234"/>
      <c r="C469" s="234"/>
      <c r="D469" s="234"/>
      <c r="E469" s="234"/>
      <c r="F469" s="234"/>
      <c r="G469" s="234"/>
      <c r="H469" s="234"/>
      <c r="I469" s="234"/>
      <c r="J469" s="234"/>
      <c r="K469" s="234"/>
      <c r="L469" s="234"/>
      <c r="M469" s="234"/>
      <c r="N469" s="234"/>
      <c r="O469" s="234"/>
      <c r="P469" s="234"/>
      <c r="Q469" s="234"/>
      <c r="R469" s="234"/>
      <c r="S469" s="234"/>
      <c r="T469" s="234"/>
      <c r="U469" s="234"/>
      <c r="V469" s="234"/>
      <c r="W469" s="234"/>
      <c r="X469" s="234"/>
      <c r="Y469" s="234"/>
      <c r="Z469" s="234"/>
    </row>
    <row r="470" ht="13.5" customHeight="1">
      <c r="A470" s="234"/>
      <c r="B470" s="234"/>
      <c r="C470" s="234"/>
      <c r="D470" s="234"/>
      <c r="E470" s="234"/>
      <c r="F470" s="234"/>
      <c r="G470" s="234"/>
      <c r="H470" s="234"/>
      <c r="I470" s="234"/>
      <c r="J470" s="234"/>
      <c r="K470" s="234"/>
      <c r="L470" s="234"/>
      <c r="M470" s="234"/>
      <c r="N470" s="234"/>
      <c r="O470" s="234"/>
      <c r="P470" s="234"/>
      <c r="Q470" s="234"/>
      <c r="R470" s="234"/>
      <c r="S470" s="234"/>
      <c r="T470" s="234"/>
      <c r="U470" s="234"/>
      <c r="V470" s="234"/>
      <c r="W470" s="234"/>
      <c r="X470" s="234"/>
      <c r="Y470" s="234"/>
      <c r="Z470" s="234"/>
    </row>
    <row r="471" ht="13.5" customHeight="1">
      <c r="A471" s="234"/>
      <c r="B471" s="234"/>
      <c r="C471" s="234"/>
      <c r="D471" s="234"/>
      <c r="E471" s="234"/>
      <c r="F471" s="234"/>
      <c r="G471" s="234"/>
      <c r="H471" s="234"/>
      <c r="I471" s="234"/>
      <c r="J471" s="234"/>
      <c r="K471" s="234"/>
      <c r="L471" s="234"/>
      <c r="M471" s="234"/>
      <c r="N471" s="234"/>
      <c r="O471" s="234"/>
      <c r="P471" s="234"/>
      <c r="Q471" s="234"/>
      <c r="R471" s="234"/>
      <c r="S471" s="234"/>
      <c r="T471" s="234"/>
      <c r="U471" s="234"/>
      <c r="V471" s="234"/>
      <c r="W471" s="234"/>
      <c r="X471" s="234"/>
      <c r="Y471" s="234"/>
      <c r="Z471" s="234"/>
    </row>
    <row r="472" ht="13.5" customHeight="1">
      <c r="A472" s="234"/>
      <c r="B472" s="234"/>
      <c r="C472" s="234"/>
      <c r="D472" s="234"/>
      <c r="E472" s="234"/>
      <c r="F472" s="234"/>
      <c r="G472" s="234"/>
      <c r="H472" s="234"/>
      <c r="I472" s="234"/>
      <c r="J472" s="234"/>
      <c r="K472" s="234"/>
      <c r="L472" s="234"/>
      <c r="M472" s="234"/>
      <c r="N472" s="234"/>
      <c r="O472" s="234"/>
      <c r="P472" s="234"/>
      <c r="Q472" s="234"/>
      <c r="R472" s="234"/>
      <c r="S472" s="234"/>
      <c r="T472" s="234"/>
      <c r="U472" s="234"/>
      <c r="V472" s="234"/>
      <c r="W472" s="234"/>
      <c r="X472" s="234"/>
      <c r="Y472" s="234"/>
      <c r="Z472" s="234"/>
    </row>
    <row r="473" ht="13.5" customHeight="1">
      <c r="A473" s="234"/>
      <c r="B473" s="234"/>
      <c r="C473" s="234"/>
      <c r="D473" s="234"/>
      <c r="E473" s="234"/>
      <c r="F473" s="234"/>
      <c r="G473" s="234"/>
      <c r="H473" s="234"/>
      <c r="I473" s="234"/>
      <c r="J473" s="234"/>
      <c r="K473" s="234"/>
      <c r="L473" s="234"/>
      <c r="M473" s="234"/>
      <c r="N473" s="234"/>
      <c r="O473" s="234"/>
      <c r="P473" s="234"/>
      <c r="Q473" s="234"/>
      <c r="R473" s="234"/>
      <c r="S473" s="234"/>
      <c r="T473" s="234"/>
      <c r="U473" s="234"/>
      <c r="V473" s="234"/>
      <c r="W473" s="234"/>
      <c r="X473" s="234"/>
      <c r="Y473" s="234"/>
      <c r="Z473" s="234"/>
    </row>
    <row r="474" ht="13.5" customHeight="1">
      <c r="A474" s="234"/>
      <c r="B474" s="234"/>
      <c r="C474" s="234"/>
      <c r="D474" s="234"/>
      <c r="E474" s="234"/>
      <c r="F474" s="234"/>
      <c r="G474" s="234"/>
      <c r="H474" s="234"/>
      <c r="I474" s="234"/>
      <c r="J474" s="234"/>
      <c r="K474" s="234"/>
      <c r="L474" s="234"/>
      <c r="M474" s="234"/>
      <c r="N474" s="234"/>
      <c r="O474" s="234"/>
      <c r="P474" s="234"/>
      <c r="Q474" s="234"/>
      <c r="R474" s="234"/>
      <c r="S474" s="234"/>
      <c r="T474" s="234"/>
      <c r="U474" s="234"/>
      <c r="V474" s="234"/>
      <c r="W474" s="234"/>
      <c r="X474" s="234"/>
      <c r="Y474" s="234"/>
      <c r="Z474" s="234"/>
    </row>
    <row r="475" ht="13.5" customHeight="1">
      <c r="A475" s="234"/>
      <c r="B475" s="234"/>
      <c r="C475" s="234"/>
      <c r="D475" s="234"/>
      <c r="E475" s="234"/>
      <c r="F475" s="234"/>
      <c r="G475" s="234"/>
      <c r="H475" s="234"/>
      <c r="I475" s="234"/>
      <c r="J475" s="234"/>
      <c r="K475" s="234"/>
      <c r="L475" s="234"/>
      <c r="M475" s="234"/>
      <c r="N475" s="234"/>
      <c r="O475" s="234"/>
      <c r="P475" s="234"/>
      <c r="Q475" s="234"/>
      <c r="R475" s="234"/>
      <c r="S475" s="234"/>
      <c r="T475" s="234"/>
      <c r="U475" s="234"/>
      <c r="V475" s="234"/>
      <c r="W475" s="234"/>
      <c r="X475" s="234"/>
      <c r="Y475" s="234"/>
      <c r="Z475" s="234"/>
    </row>
    <row r="476" ht="13.5" customHeight="1">
      <c r="A476" s="234"/>
      <c r="B476" s="234"/>
      <c r="C476" s="234"/>
      <c r="D476" s="234"/>
      <c r="E476" s="234"/>
      <c r="F476" s="234"/>
      <c r="G476" s="234"/>
      <c r="H476" s="234"/>
      <c r="I476" s="234"/>
      <c r="J476" s="234"/>
      <c r="K476" s="234"/>
      <c r="L476" s="234"/>
      <c r="M476" s="234"/>
      <c r="N476" s="234"/>
      <c r="O476" s="234"/>
      <c r="P476" s="234"/>
      <c r="Q476" s="234"/>
      <c r="R476" s="234"/>
      <c r="S476" s="234"/>
      <c r="T476" s="234"/>
      <c r="U476" s="234"/>
      <c r="V476" s="234"/>
      <c r="W476" s="234"/>
      <c r="X476" s="234"/>
      <c r="Y476" s="234"/>
      <c r="Z476" s="234"/>
    </row>
    <row r="477" ht="13.5" customHeight="1">
      <c r="A477" s="234"/>
      <c r="B477" s="234"/>
      <c r="C477" s="234"/>
      <c r="D477" s="234"/>
      <c r="E477" s="234"/>
      <c r="F477" s="234"/>
      <c r="G477" s="234"/>
      <c r="H477" s="234"/>
      <c r="I477" s="234"/>
      <c r="J477" s="234"/>
      <c r="K477" s="234"/>
      <c r="L477" s="234"/>
      <c r="M477" s="234"/>
      <c r="N477" s="234"/>
      <c r="O477" s="234"/>
      <c r="P477" s="234"/>
      <c r="Q477" s="234"/>
      <c r="R477" s="234"/>
      <c r="S477" s="234"/>
      <c r="T477" s="234"/>
      <c r="U477" s="234"/>
      <c r="V477" s="234"/>
      <c r="W477" s="234"/>
      <c r="X477" s="234"/>
      <c r="Y477" s="234"/>
      <c r="Z477" s="234"/>
    </row>
    <row r="478" ht="13.5" customHeight="1">
      <c r="A478" s="234"/>
      <c r="B478" s="234"/>
      <c r="C478" s="234"/>
      <c r="D478" s="234"/>
      <c r="E478" s="234"/>
      <c r="F478" s="234"/>
      <c r="G478" s="234"/>
      <c r="H478" s="234"/>
      <c r="I478" s="234"/>
      <c r="J478" s="234"/>
      <c r="K478" s="234"/>
      <c r="L478" s="234"/>
      <c r="M478" s="234"/>
      <c r="N478" s="234"/>
      <c r="O478" s="234"/>
      <c r="P478" s="234"/>
      <c r="Q478" s="234"/>
      <c r="R478" s="234"/>
      <c r="S478" s="234"/>
      <c r="T478" s="234"/>
      <c r="U478" s="234"/>
      <c r="V478" s="234"/>
      <c r="W478" s="234"/>
      <c r="X478" s="234"/>
      <c r="Y478" s="234"/>
      <c r="Z478" s="234"/>
    </row>
    <row r="479" ht="13.5" customHeight="1">
      <c r="A479" s="234"/>
      <c r="B479" s="234"/>
      <c r="C479" s="234"/>
      <c r="D479" s="234"/>
      <c r="E479" s="234"/>
      <c r="F479" s="234"/>
      <c r="G479" s="234"/>
      <c r="H479" s="234"/>
      <c r="I479" s="234"/>
      <c r="J479" s="234"/>
      <c r="K479" s="234"/>
      <c r="L479" s="234"/>
      <c r="M479" s="234"/>
      <c r="N479" s="234"/>
      <c r="O479" s="234"/>
      <c r="P479" s="234"/>
      <c r="Q479" s="234"/>
      <c r="R479" s="234"/>
      <c r="S479" s="234"/>
      <c r="T479" s="234"/>
      <c r="U479" s="234"/>
      <c r="V479" s="234"/>
      <c r="W479" s="234"/>
      <c r="X479" s="234"/>
      <c r="Y479" s="234"/>
      <c r="Z479" s="234"/>
    </row>
    <row r="480" ht="13.5" customHeight="1">
      <c r="A480" s="234"/>
      <c r="B480" s="234"/>
      <c r="C480" s="234"/>
      <c r="D480" s="234"/>
      <c r="E480" s="234"/>
      <c r="F480" s="234"/>
      <c r="G480" s="234"/>
      <c r="H480" s="234"/>
      <c r="I480" s="234"/>
      <c r="J480" s="234"/>
      <c r="K480" s="234"/>
      <c r="L480" s="234"/>
      <c r="M480" s="234"/>
      <c r="N480" s="234"/>
      <c r="O480" s="234"/>
      <c r="P480" s="234"/>
      <c r="Q480" s="234"/>
      <c r="R480" s="234"/>
      <c r="S480" s="234"/>
      <c r="T480" s="234"/>
      <c r="U480" s="234"/>
      <c r="V480" s="234"/>
      <c r="W480" s="234"/>
      <c r="X480" s="234"/>
      <c r="Y480" s="234"/>
      <c r="Z480" s="234"/>
    </row>
    <row r="481" ht="13.5" customHeight="1">
      <c r="A481" s="234"/>
      <c r="B481" s="234"/>
      <c r="C481" s="234"/>
      <c r="D481" s="234"/>
      <c r="E481" s="234"/>
      <c r="F481" s="234"/>
      <c r="G481" s="234"/>
      <c r="H481" s="234"/>
      <c r="I481" s="234"/>
      <c r="J481" s="234"/>
      <c r="K481" s="234"/>
      <c r="L481" s="234"/>
      <c r="M481" s="234"/>
      <c r="N481" s="234"/>
      <c r="O481" s="234"/>
      <c r="P481" s="234"/>
      <c r="Q481" s="234"/>
      <c r="R481" s="234"/>
      <c r="S481" s="234"/>
      <c r="T481" s="234"/>
      <c r="U481" s="234"/>
      <c r="V481" s="234"/>
      <c r="W481" s="234"/>
      <c r="X481" s="234"/>
      <c r="Y481" s="234"/>
      <c r="Z481" s="234"/>
    </row>
    <row r="482" ht="13.5" customHeight="1">
      <c r="A482" s="234"/>
      <c r="B482" s="234"/>
      <c r="C482" s="234"/>
      <c r="D482" s="234"/>
      <c r="E482" s="234"/>
      <c r="F482" s="234"/>
      <c r="G482" s="234"/>
      <c r="H482" s="234"/>
      <c r="I482" s="234"/>
      <c r="J482" s="234"/>
      <c r="K482" s="234"/>
      <c r="L482" s="234"/>
      <c r="M482" s="234"/>
      <c r="N482" s="234"/>
      <c r="O482" s="234"/>
      <c r="P482" s="234"/>
      <c r="Q482" s="234"/>
      <c r="R482" s="234"/>
      <c r="S482" s="234"/>
      <c r="T482" s="234"/>
      <c r="U482" s="234"/>
      <c r="V482" s="234"/>
      <c r="W482" s="234"/>
      <c r="X482" s="234"/>
      <c r="Y482" s="234"/>
      <c r="Z482" s="234"/>
    </row>
    <row r="483" ht="13.5" customHeight="1">
      <c r="A483" s="234"/>
      <c r="B483" s="234"/>
      <c r="C483" s="234"/>
      <c r="D483" s="234"/>
      <c r="E483" s="234"/>
      <c r="F483" s="234"/>
      <c r="G483" s="234"/>
      <c r="H483" s="234"/>
      <c r="I483" s="234"/>
      <c r="J483" s="234"/>
      <c r="K483" s="234"/>
      <c r="L483" s="234"/>
      <c r="M483" s="234"/>
      <c r="N483" s="234"/>
      <c r="O483" s="234"/>
      <c r="P483" s="234"/>
      <c r="Q483" s="234"/>
      <c r="R483" s="234"/>
      <c r="S483" s="234"/>
      <c r="T483" s="234"/>
      <c r="U483" s="234"/>
      <c r="V483" s="234"/>
      <c r="W483" s="234"/>
      <c r="X483" s="234"/>
      <c r="Y483" s="234"/>
      <c r="Z483" s="234"/>
    </row>
    <row r="484" ht="13.5" customHeight="1">
      <c r="A484" s="234"/>
      <c r="B484" s="234"/>
      <c r="C484" s="234"/>
      <c r="D484" s="234"/>
      <c r="E484" s="234"/>
      <c r="F484" s="234"/>
      <c r="G484" s="234"/>
      <c r="H484" s="234"/>
      <c r="I484" s="234"/>
      <c r="J484" s="234"/>
      <c r="K484" s="234"/>
      <c r="L484" s="234"/>
      <c r="M484" s="234"/>
      <c r="N484" s="234"/>
      <c r="O484" s="234"/>
      <c r="P484" s="234"/>
      <c r="Q484" s="234"/>
      <c r="R484" s="234"/>
      <c r="S484" s="234"/>
      <c r="T484" s="234"/>
      <c r="U484" s="234"/>
      <c r="V484" s="234"/>
      <c r="W484" s="234"/>
      <c r="X484" s="234"/>
      <c r="Y484" s="234"/>
      <c r="Z484" s="234"/>
    </row>
    <row r="485" ht="13.5" customHeight="1">
      <c r="A485" s="234"/>
      <c r="B485" s="234"/>
      <c r="C485" s="234"/>
      <c r="D485" s="234"/>
      <c r="E485" s="234"/>
      <c r="F485" s="234"/>
      <c r="G485" s="234"/>
      <c r="H485" s="234"/>
      <c r="I485" s="234"/>
      <c r="J485" s="234"/>
      <c r="K485" s="234"/>
      <c r="L485" s="234"/>
      <c r="M485" s="234"/>
      <c r="N485" s="234"/>
      <c r="O485" s="234"/>
      <c r="P485" s="234"/>
      <c r="Q485" s="234"/>
      <c r="R485" s="234"/>
      <c r="S485" s="234"/>
      <c r="T485" s="234"/>
      <c r="U485" s="234"/>
      <c r="V485" s="234"/>
      <c r="W485" s="234"/>
      <c r="X485" s="234"/>
      <c r="Y485" s="234"/>
      <c r="Z485" s="234"/>
    </row>
    <row r="486" ht="13.5" customHeight="1">
      <c r="A486" s="234"/>
      <c r="B486" s="234"/>
      <c r="C486" s="234"/>
      <c r="D486" s="234"/>
      <c r="E486" s="234"/>
      <c r="F486" s="234"/>
      <c r="G486" s="234"/>
      <c r="H486" s="234"/>
      <c r="I486" s="234"/>
      <c r="J486" s="234"/>
      <c r="K486" s="234"/>
      <c r="L486" s="234"/>
      <c r="M486" s="234"/>
      <c r="N486" s="234"/>
      <c r="O486" s="234"/>
      <c r="P486" s="234"/>
      <c r="Q486" s="234"/>
      <c r="R486" s="234"/>
      <c r="S486" s="234"/>
      <c r="T486" s="234"/>
      <c r="U486" s="234"/>
      <c r="V486" s="234"/>
      <c r="W486" s="234"/>
      <c r="X486" s="234"/>
      <c r="Y486" s="234"/>
      <c r="Z486" s="234"/>
    </row>
    <row r="487" ht="13.5" customHeight="1">
      <c r="A487" s="234"/>
      <c r="B487" s="234"/>
      <c r="C487" s="234"/>
      <c r="D487" s="234"/>
      <c r="E487" s="234"/>
      <c r="F487" s="234"/>
      <c r="G487" s="234"/>
      <c r="H487" s="234"/>
      <c r="I487" s="234"/>
      <c r="J487" s="234"/>
      <c r="K487" s="234"/>
      <c r="L487" s="234"/>
      <c r="M487" s="234"/>
      <c r="N487" s="234"/>
      <c r="O487" s="234"/>
      <c r="P487" s="234"/>
      <c r="Q487" s="234"/>
      <c r="R487" s="234"/>
      <c r="S487" s="234"/>
      <c r="T487" s="234"/>
      <c r="U487" s="234"/>
      <c r="V487" s="234"/>
      <c r="W487" s="234"/>
      <c r="X487" s="234"/>
      <c r="Y487" s="234"/>
      <c r="Z487" s="234"/>
    </row>
    <row r="488" ht="13.5" customHeight="1">
      <c r="A488" s="234"/>
      <c r="B488" s="234"/>
      <c r="C488" s="234"/>
      <c r="D488" s="234"/>
      <c r="E488" s="234"/>
      <c r="F488" s="234"/>
      <c r="G488" s="234"/>
      <c r="H488" s="234"/>
      <c r="I488" s="234"/>
      <c r="J488" s="234"/>
      <c r="K488" s="234"/>
      <c r="L488" s="234"/>
      <c r="M488" s="234"/>
      <c r="N488" s="234"/>
      <c r="O488" s="234"/>
      <c r="P488" s="234"/>
      <c r="Q488" s="234"/>
      <c r="R488" s="234"/>
      <c r="S488" s="234"/>
      <c r="T488" s="234"/>
      <c r="U488" s="234"/>
      <c r="V488" s="234"/>
      <c r="W488" s="234"/>
      <c r="X488" s="234"/>
      <c r="Y488" s="234"/>
      <c r="Z488" s="234"/>
    </row>
    <row r="489" ht="13.5" customHeight="1">
      <c r="A489" s="234"/>
      <c r="B489" s="234"/>
      <c r="C489" s="234"/>
      <c r="D489" s="234"/>
      <c r="E489" s="234"/>
      <c r="F489" s="234"/>
      <c r="G489" s="234"/>
      <c r="H489" s="234"/>
      <c r="I489" s="234"/>
      <c r="J489" s="234"/>
      <c r="K489" s="234"/>
      <c r="L489" s="234"/>
      <c r="M489" s="234"/>
      <c r="N489" s="234"/>
      <c r="O489" s="234"/>
      <c r="P489" s="234"/>
      <c r="Q489" s="234"/>
      <c r="R489" s="234"/>
      <c r="S489" s="234"/>
      <c r="T489" s="234"/>
      <c r="U489" s="234"/>
      <c r="V489" s="234"/>
      <c r="W489" s="234"/>
      <c r="X489" s="234"/>
      <c r="Y489" s="234"/>
      <c r="Z489" s="234"/>
    </row>
    <row r="490" ht="13.5" customHeight="1">
      <c r="A490" s="234"/>
      <c r="B490" s="234"/>
      <c r="C490" s="234"/>
      <c r="D490" s="234"/>
      <c r="E490" s="234"/>
      <c r="F490" s="234"/>
      <c r="G490" s="234"/>
      <c r="H490" s="234"/>
      <c r="I490" s="234"/>
      <c r="J490" s="234"/>
      <c r="K490" s="234"/>
      <c r="L490" s="234"/>
      <c r="M490" s="234"/>
      <c r="N490" s="234"/>
      <c r="O490" s="234"/>
      <c r="P490" s="234"/>
      <c r="Q490" s="234"/>
      <c r="R490" s="234"/>
      <c r="S490" s="234"/>
      <c r="T490" s="234"/>
      <c r="U490" s="234"/>
      <c r="V490" s="234"/>
      <c r="W490" s="234"/>
      <c r="X490" s="234"/>
      <c r="Y490" s="234"/>
      <c r="Z490" s="234"/>
    </row>
    <row r="491" ht="13.5" customHeight="1">
      <c r="A491" s="234"/>
      <c r="B491" s="234"/>
      <c r="C491" s="234"/>
      <c r="D491" s="234"/>
      <c r="E491" s="234"/>
      <c r="F491" s="234"/>
      <c r="G491" s="234"/>
      <c r="H491" s="234"/>
      <c r="I491" s="234"/>
      <c r="J491" s="234"/>
      <c r="K491" s="234"/>
      <c r="L491" s="234"/>
      <c r="M491" s="234"/>
      <c r="N491" s="234"/>
      <c r="O491" s="234"/>
      <c r="P491" s="234"/>
      <c r="Q491" s="234"/>
      <c r="R491" s="234"/>
      <c r="S491" s="234"/>
      <c r="T491" s="234"/>
      <c r="U491" s="234"/>
      <c r="V491" s="234"/>
      <c r="W491" s="234"/>
      <c r="X491" s="234"/>
      <c r="Y491" s="234"/>
      <c r="Z491" s="234"/>
    </row>
    <row r="492" ht="13.5" customHeight="1">
      <c r="A492" s="234"/>
      <c r="B492" s="234"/>
      <c r="C492" s="234"/>
      <c r="D492" s="234"/>
      <c r="E492" s="234"/>
      <c r="F492" s="234"/>
      <c r="G492" s="234"/>
      <c r="H492" s="234"/>
      <c r="I492" s="234"/>
      <c r="J492" s="234"/>
      <c r="K492" s="234"/>
      <c r="L492" s="234"/>
      <c r="M492" s="234"/>
      <c r="N492" s="234"/>
      <c r="O492" s="234"/>
      <c r="P492" s="234"/>
      <c r="Q492" s="234"/>
      <c r="R492" s="234"/>
      <c r="S492" s="234"/>
      <c r="T492" s="234"/>
      <c r="U492" s="234"/>
      <c r="V492" s="234"/>
      <c r="W492" s="234"/>
      <c r="X492" s="234"/>
      <c r="Y492" s="234"/>
      <c r="Z492" s="234"/>
    </row>
    <row r="493" ht="13.5" customHeight="1">
      <c r="A493" s="234"/>
      <c r="B493" s="234"/>
      <c r="C493" s="234"/>
      <c r="D493" s="234"/>
      <c r="E493" s="234"/>
      <c r="F493" s="234"/>
      <c r="G493" s="234"/>
      <c r="H493" s="234"/>
      <c r="I493" s="234"/>
      <c r="J493" s="234"/>
      <c r="K493" s="234"/>
      <c r="L493" s="234"/>
      <c r="M493" s="234"/>
      <c r="N493" s="234"/>
      <c r="O493" s="234"/>
      <c r="P493" s="234"/>
      <c r="Q493" s="234"/>
      <c r="R493" s="234"/>
      <c r="S493" s="234"/>
      <c r="T493" s="234"/>
      <c r="U493" s="234"/>
      <c r="V493" s="234"/>
      <c r="W493" s="234"/>
      <c r="X493" s="234"/>
      <c r="Y493" s="234"/>
      <c r="Z493" s="234"/>
    </row>
    <row r="494" ht="13.5" customHeight="1">
      <c r="A494" s="234"/>
      <c r="B494" s="234"/>
      <c r="C494" s="234"/>
      <c r="D494" s="234"/>
      <c r="E494" s="234"/>
      <c r="F494" s="234"/>
      <c r="G494" s="234"/>
      <c r="H494" s="234"/>
      <c r="I494" s="234"/>
      <c r="J494" s="234"/>
      <c r="K494" s="234"/>
      <c r="L494" s="234"/>
      <c r="M494" s="234"/>
      <c r="N494" s="234"/>
      <c r="O494" s="234"/>
      <c r="P494" s="234"/>
      <c r="Q494" s="234"/>
      <c r="R494" s="234"/>
      <c r="S494" s="234"/>
      <c r="T494" s="234"/>
      <c r="U494" s="234"/>
      <c r="V494" s="234"/>
      <c r="W494" s="234"/>
      <c r="X494" s="234"/>
      <c r="Y494" s="234"/>
      <c r="Z494" s="234"/>
    </row>
    <row r="495" ht="13.5" customHeight="1">
      <c r="A495" s="234"/>
      <c r="B495" s="234"/>
      <c r="C495" s="234"/>
      <c r="D495" s="234"/>
      <c r="E495" s="234"/>
      <c r="F495" s="234"/>
      <c r="G495" s="234"/>
      <c r="H495" s="234"/>
      <c r="I495" s="234"/>
      <c r="J495" s="234"/>
      <c r="K495" s="234"/>
      <c r="L495" s="234"/>
      <c r="M495" s="234"/>
      <c r="N495" s="234"/>
      <c r="O495" s="234"/>
      <c r="P495" s="234"/>
      <c r="Q495" s="234"/>
      <c r="R495" s="234"/>
      <c r="S495" s="234"/>
      <c r="T495" s="234"/>
      <c r="U495" s="234"/>
      <c r="V495" s="234"/>
      <c r="W495" s="234"/>
      <c r="X495" s="234"/>
      <c r="Y495" s="234"/>
      <c r="Z495" s="234"/>
    </row>
    <row r="496" ht="13.5" customHeight="1">
      <c r="A496" s="234"/>
      <c r="B496" s="234"/>
      <c r="C496" s="234"/>
      <c r="D496" s="234"/>
      <c r="E496" s="234"/>
      <c r="F496" s="234"/>
      <c r="G496" s="234"/>
      <c r="H496" s="234"/>
      <c r="I496" s="234"/>
      <c r="J496" s="234"/>
      <c r="K496" s="234"/>
      <c r="L496" s="234"/>
      <c r="M496" s="234"/>
      <c r="N496" s="234"/>
      <c r="O496" s="234"/>
      <c r="P496" s="234"/>
      <c r="Q496" s="234"/>
      <c r="R496" s="234"/>
      <c r="S496" s="234"/>
      <c r="T496" s="234"/>
      <c r="U496" s="234"/>
      <c r="V496" s="234"/>
      <c r="W496" s="234"/>
      <c r="X496" s="234"/>
      <c r="Y496" s="234"/>
      <c r="Z496" s="234"/>
    </row>
    <row r="497" ht="13.5" customHeight="1">
      <c r="A497" s="234"/>
      <c r="B497" s="234"/>
      <c r="C497" s="234"/>
      <c r="D497" s="234"/>
      <c r="E497" s="234"/>
      <c r="F497" s="234"/>
      <c r="G497" s="234"/>
      <c r="H497" s="234"/>
      <c r="I497" s="234"/>
      <c r="J497" s="234"/>
      <c r="K497" s="234"/>
      <c r="L497" s="234"/>
      <c r="M497" s="234"/>
      <c r="N497" s="234"/>
      <c r="O497" s="234"/>
      <c r="P497" s="234"/>
      <c r="Q497" s="234"/>
      <c r="R497" s="234"/>
      <c r="S497" s="234"/>
      <c r="T497" s="234"/>
      <c r="U497" s="234"/>
      <c r="V497" s="234"/>
      <c r="W497" s="234"/>
      <c r="X497" s="234"/>
      <c r="Y497" s="234"/>
      <c r="Z497" s="234"/>
    </row>
    <row r="498" ht="13.5" customHeight="1">
      <c r="A498" s="234"/>
      <c r="B498" s="234"/>
      <c r="C498" s="234"/>
      <c r="D498" s="234"/>
      <c r="E498" s="234"/>
      <c r="F498" s="234"/>
      <c r="G498" s="234"/>
      <c r="H498" s="234"/>
      <c r="I498" s="234"/>
      <c r="J498" s="234"/>
      <c r="K498" s="234"/>
      <c r="L498" s="234"/>
      <c r="M498" s="234"/>
      <c r="N498" s="234"/>
      <c r="O498" s="234"/>
      <c r="P498" s="234"/>
      <c r="Q498" s="234"/>
      <c r="R498" s="234"/>
      <c r="S498" s="234"/>
      <c r="T498" s="234"/>
      <c r="U498" s="234"/>
      <c r="V498" s="234"/>
      <c r="W498" s="234"/>
      <c r="X498" s="234"/>
      <c r="Y498" s="234"/>
      <c r="Z498" s="234"/>
    </row>
    <row r="499" ht="13.5" customHeight="1">
      <c r="A499" s="234"/>
      <c r="B499" s="234"/>
      <c r="C499" s="234"/>
      <c r="D499" s="234"/>
      <c r="E499" s="234"/>
      <c r="F499" s="234"/>
      <c r="G499" s="234"/>
      <c r="H499" s="234"/>
      <c r="I499" s="234"/>
      <c r="J499" s="234"/>
      <c r="K499" s="234"/>
      <c r="L499" s="234"/>
      <c r="M499" s="234"/>
      <c r="N499" s="234"/>
      <c r="O499" s="234"/>
      <c r="P499" s="234"/>
      <c r="Q499" s="234"/>
      <c r="R499" s="234"/>
      <c r="S499" s="234"/>
      <c r="T499" s="234"/>
      <c r="U499" s="234"/>
      <c r="V499" s="234"/>
      <c r="W499" s="234"/>
      <c r="X499" s="234"/>
      <c r="Y499" s="234"/>
      <c r="Z499" s="234"/>
    </row>
    <row r="500" ht="13.5" customHeight="1">
      <c r="A500" s="234"/>
      <c r="B500" s="234"/>
      <c r="C500" s="234"/>
      <c r="D500" s="234"/>
      <c r="E500" s="234"/>
      <c r="F500" s="234"/>
      <c r="G500" s="234"/>
      <c r="H500" s="234"/>
      <c r="I500" s="234"/>
      <c r="J500" s="234"/>
      <c r="K500" s="234"/>
      <c r="L500" s="234"/>
      <c r="M500" s="234"/>
      <c r="N500" s="234"/>
      <c r="O500" s="234"/>
      <c r="P500" s="234"/>
      <c r="Q500" s="234"/>
      <c r="R500" s="234"/>
      <c r="S500" s="234"/>
      <c r="T500" s="234"/>
      <c r="U500" s="234"/>
      <c r="V500" s="234"/>
      <c r="W500" s="234"/>
      <c r="X500" s="234"/>
      <c r="Y500" s="234"/>
      <c r="Z500" s="234"/>
    </row>
    <row r="501" ht="13.5" customHeight="1">
      <c r="A501" s="234"/>
      <c r="B501" s="234"/>
      <c r="C501" s="234"/>
      <c r="D501" s="234"/>
      <c r="E501" s="234"/>
      <c r="F501" s="234"/>
      <c r="G501" s="234"/>
      <c r="H501" s="234"/>
      <c r="I501" s="234"/>
      <c r="J501" s="234"/>
      <c r="K501" s="234"/>
      <c r="L501" s="234"/>
      <c r="M501" s="234"/>
      <c r="N501" s="234"/>
      <c r="O501" s="234"/>
      <c r="P501" s="234"/>
      <c r="Q501" s="234"/>
      <c r="R501" s="234"/>
      <c r="S501" s="234"/>
      <c r="T501" s="234"/>
      <c r="U501" s="234"/>
      <c r="V501" s="234"/>
      <c r="W501" s="234"/>
      <c r="X501" s="234"/>
      <c r="Y501" s="234"/>
      <c r="Z501" s="234"/>
    </row>
    <row r="502" ht="13.5" customHeight="1">
      <c r="A502" s="234"/>
      <c r="B502" s="234"/>
      <c r="C502" s="234"/>
      <c r="D502" s="234"/>
      <c r="E502" s="234"/>
      <c r="F502" s="234"/>
      <c r="G502" s="234"/>
      <c r="H502" s="234"/>
      <c r="I502" s="234"/>
      <c r="J502" s="234"/>
      <c r="K502" s="234"/>
      <c r="L502" s="234"/>
      <c r="M502" s="234"/>
      <c r="N502" s="234"/>
      <c r="O502" s="234"/>
      <c r="P502" s="234"/>
      <c r="Q502" s="234"/>
      <c r="R502" s="234"/>
      <c r="S502" s="234"/>
      <c r="T502" s="234"/>
      <c r="U502" s="234"/>
      <c r="V502" s="234"/>
      <c r="W502" s="234"/>
      <c r="X502" s="234"/>
      <c r="Y502" s="234"/>
      <c r="Z502" s="234"/>
    </row>
    <row r="503" ht="13.5" customHeight="1">
      <c r="A503" s="234"/>
      <c r="B503" s="234"/>
      <c r="C503" s="234"/>
      <c r="D503" s="234"/>
      <c r="E503" s="234"/>
      <c r="F503" s="234"/>
      <c r="G503" s="234"/>
      <c r="H503" s="234"/>
      <c r="I503" s="234"/>
      <c r="J503" s="234"/>
      <c r="K503" s="234"/>
      <c r="L503" s="234"/>
      <c r="M503" s="234"/>
      <c r="N503" s="234"/>
      <c r="O503" s="234"/>
      <c r="P503" s="234"/>
      <c r="Q503" s="234"/>
      <c r="R503" s="234"/>
      <c r="S503" s="234"/>
      <c r="T503" s="234"/>
      <c r="U503" s="234"/>
      <c r="V503" s="234"/>
      <c r="W503" s="234"/>
      <c r="X503" s="234"/>
      <c r="Y503" s="234"/>
      <c r="Z503" s="234"/>
    </row>
    <row r="504" ht="13.5" customHeight="1">
      <c r="A504" s="234"/>
      <c r="B504" s="234"/>
      <c r="C504" s="234"/>
      <c r="D504" s="234"/>
      <c r="E504" s="234"/>
      <c r="F504" s="234"/>
      <c r="G504" s="234"/>
      <c r="H504" s="234"/>
      <c r="I504" s="234"/>
      <c r="J504" s="234"/>
      <c r="K504" s="234"/>
      <c r="L504" s="234"/>
      <c r="M504" s="234"/>
      <c r="N504" s="234"/>
      <c r="O504" s="234"/>
      <c r="P504" s="234"/>
      <c r="Q504" s="234"/>
      <c r="R504" s="234"/>
      <c r="S504" s="234"/>
      <c r="T504" s="234"/>
      <c r="U504" s="234"/>
      <c r="V504" s="234"/>
      <c r="W504" s="234"/>
      <c r="X504" s="234"/>
      <c r="Y504" s="234"/>
      <c r="Z504" s="234"/>
    </row>
    <row r="505" ht="13.5" customHeight="1">
      <c r="A505" s="234"/>
      <c r="B505" s="234"/>
      <c r="C505" s="234"/>
      <c r="D505" s="234"/>
      <c r="E505" s="234"/>
      <c r="F505" s="234"/>
      <c r="G505" s="234"/>
      <c r="H505" s="234"/>
      <c r="I505" s="234"/>
      <c r="J505" s="234"/>
      <c r="K505" s="234"/>
      <c r="L505" s="234"/>
      <c r="M505" s="234"/>
      <c r="N505" s="234"/>
      <c r="O505" s="234"/>
      <c r="P505" s="234"/>
      <c r="Q505" s="234"/>
      <c r="R505" s="234"/>
      <c r="S505" s="234"/>
      <c r="T505" s="234"/>
      <c r="U505" s="234"/>
      <c r="V505" s="234"/>
      <c r="W505" s="234"/>
      <c r="X505" s="234"/>
      <c r="Y505" s="234"/>
      <c r="Z505" s="234"/>
    </row>
    <row r="506" ht="13.5" customHeight="1">
      <c r="A506" s="234"/>
      <c r="B506" s="234"/>
      <c r="C506" s="234"/>
      <c r="D506" s="234"/>
      <c r="E506" s="234"/>
      <c r="F506" s="234"/>
      <c r="G506" s="234"/>
      <c r="H506" s="234"/>
      <c r="I506" s="234"/>
      <c r="J506" s="234"/>
      <c r="K506" s="234"/>
      <c r="L506" s="234"/>
      <c r="M506" s="234"/>
      <c r="N506" s="234"/>
      <c r="O506" s="234"/>
      <c r="P506" s="234"/>
      <c r="Q506" s="234"/>
      <c r="R506" s="234"/>
      <c r="S506" s="234"/>
      <c r="T506" s="234"/>
      <c r="U506" s="234"/>
      <c r="V506" s="234"/>
      <c r="W506" s="234"/>
      <c r="X506" s="234"/>
      <c r="Y506" s="234"/>
      <c r="Z506" s="234"/>
    </row>
    <row r="507" ht="13.5" customHeight="1">
      <c r="A507" s="234"/>
      <c r="B507" s="234"/>
      <c r="C507" s="234"/>
      <c r="D507" s="234"/>
      <c r="E507" s="234"/>
      <c r="F507" s="234"/>
      <c r="G507" s="234"/>
      <c r="H507" s="234"/>
      <c r="I507" s="234"/>
      <c r="J507" s="234"/>
      <c r="K507" s="234"/>
      <c r="L507" s="234"/>
      <c r="M507" s="234"/>
      <c r="N507" s="234"/>
      <c r="O507" s="234"/>
      <c r="P507" s="234"/>
      <c r="Q507" s="234"/>
      <c r="R507" s="234"/>
      <c r="S507" s="234"/>
      <c r="T507" s="234"/>
      <c r="U507" s="234"/>
      <c r="V507" s="234"/>
      <c r="W507" s="234"/>
      <c r="X507" s="234"/>
      <c r="Y507" s="234"/>
      <c r="Z507" s="234"/>
    </row>
    <row r="508" ht="13.5" customHeight="1">
      <c r="A508" s="234"/>
      <c r="B508" s="234"/>
      <c r="C508" s="234"/>
      <c r="D508" s="234"/>
      <c r="E508" s="234"/>
      <c r="F508" s="234"/>
      <c r="G508" s="234"/>
      <c r="H508" s="234"/>
      <c r="I508" s="234"/>
      <c r="J508" s="234"/>
      <c r="K508" s="234"/>
      <c r="L508" s="234"/>
      <c r="M508" s="234"/>
      <c r="N508" s="234"/>
      <c r="O508" s="234"/>
      <c r="P508" s="234"/>
      <c r="Q508" s="234"/>
      <c r="R508" s="234"/>
      <c r="S508" s="234"/>
      <c r="T508" s="234"/>
      <c r="U508" s="234"/>
      <c r="V508" s="234"/>
      <c r="W508" s="234"/>
      <c r="X508" s="234"/>
      <c r="Y508" s="234"/>
      <c r="Z508" s="234"/>
    </row>
    <row r="509" ht="13.5" customHeight="1">
      <c r="A509" s="234"/>
      <c r="B509" s="234"/>
      <c r="C509" s="234"/>
      <c r="D509" s="234"/>
      <c r="E509" s="234"/>
      <c r="F509" s="234"/>
      <c r="G509" s="234"/>
      <c r="H509" s="234"/>
      <c r="I509" s="234"/>
      <c r="J509" s="234"/>
      <c r="K509" s="234"/>
      <c r="L509" s="234"/>
      <c r="M509" s="234"/>
      <c r="N509" s="234"/>
      <c r="O509" s="234"/>
      <c r="P509" s="234"/>
      <c r="Q509" s="234"/>
      <c r="R509" s="234"/>
      <c r="S509" s="234"/>
      <c r="T509" s="234"/>
      <c r="U509" s="234"/>
      <c r="V509" s="234"/>
      <c r="W509" s="234"/>
      <c r="X509" s="234"/>
      <c r="Y509" s="234"/>
      <c r="Z509" s="234"/>
    </row>
    <row r="510" ht="13.5" customHeight="1">
      <c r="A510" s="234"/>
      <c r="B510" s="234"/>
      <c r="C510" s="234"/>
      <c r="D510" s="234"/>
      <c r="E510" s="234"/>
      <c r="F510" s="234"/>
      <c r="G510" s="234"/>
      <c r="H510" s="234"/>
      <c r="I510" s="234"/>
      <c r="J510" s="234"/>
      <c r="K510" s="234"/>
      <c r="L510" s="234"/>
      <c r="M510" s="234"/>
      <c r="N510" s="234"/>
      <c r="O510" s="234"/>
      <c r="P510" s="234"/>
      <c r="Q510" s="234"/>
      <c r="R510" s="234"/>
      <c r="S510" s="234"/>
      <c r="T510" s="234"/>
      <c r="U510" s="234"/>
      <c r="V510" s="234"/>
      <c r="W510" s="234"/>
      <c r="X510" s="234"/>
      <c r="Y510" s="234"/>
      <c r="Z510" s="234"/>
    </row>
    <row r="511" ht="13.5" customHeight="1">
      <c r="A511" s="234"/>
      <c r="B511" s="234"/>
      <c r="C511" s="234"/>
      <c r="D511" s="234"/>
      <c r="E511" s="234"/>
      <c r="F511" s="234"/>
      <c r="G511" s="234"/>
      <c r="H511" s="234"/>
      <c r="I511" s="234"/>
      <c r="J511" s="234"/>
      <c r="K511" s="234"/>
      <c r="L511" s="234"/>
      <c r="M511" s="234"/>
      <c r="N511" s="234"/>
      <c r="O511" s="234"/>
      <c r="P511" s="234"/>
      <c r="Q511" s="234"/>
      <c r="R511" s="234"/>
      <c r="S511" s="234"/>
      <c r="T511" s="234"/>
      <c r="U511" s="234"/>
      <c r="V511" s="234"/>
      <c r="W511" s="234"/>
      <c r="X511" s="234"/>
      <c r="Y511" s="234"/>
      <c r="Z511" s="234"/>
    </row>
    <row r="512" ht="13.5" customHeight="1">
      <c r="A512" s="234"/>
      <c r="B512" s="234"/>
      <c r="C512" s="234"/>
      <c r="D512" s="234"/>
      <c r="E512" s="234"/>
      <c r="F512" s="234"/>
      <c r="G512" s="234"/>
      <c r="H512" s="234"/>
      <c r="I512" s="234"/>
      <c r="J512" s="234"/>
      <c r="K512" s="234"/>
      <c r="L512" s="234"/>
      <c r="M512" s="234"/>
      <c r="N512" s="234"/>
      <c r="O512" s="234"/>
      <c r="P512" s="234"/>
      <c r="Q512" s="234"/>
      <c r="R512" s="234"/>
      <c r="S512" s="234"/>
      <c r="T512" s="234"/>
      <c r="U512" s="234"/>
      <c r="V512" s="234"/>
      <c r="W512" s="234"/>
      <c r="X512" s="234"/>
      <c r="Y512" s="234"/>
      <c r="Z512" s="234"/>
    </row>
    <row r="513" ht="13.5" customHeight="1">
      <c r="A513" s="234"/>
      <c r="B513" s="234"/>
      <c r="C513" s="234"/>
      <c r="D513" s="234"/>
      <c r="E513" s="234"/>
      <c r="F513" s="234"/>
      <c r="G513" s="234"/>
      <c r="H513" s="234"/>
      <c r="I513" s="234"/>
      <c r="J513" s="234"/>
      <c r="K513" s="234"/>
      <c r="L513" s="234"/>
      <c r="M513" s="234"/>
      <c r="N513" s="234"/>
      <c r="O513" s="234"/>
      <c r="P513" s="234"/>
      <c r="Q513" s="234"/>
      <c r="R513" s="234"/>
      <c r="S513" s="234"/>
      <c r="T513" s="234"/>
      <c r="U513" s="234"/>
      <c r="V513" s="234"/>
      <c r="W513" s="234"/>
      <c r="X513" s="234"/>
      <c r="Y513" s="234"/>
      <c r="Z513" s="234"/>
    </row>
    <row r="514" ht="13.5" customHeight="1">
      <c r="A514" s="234"/>
      <c r="B514" s="234"/>
      <c r="C514" s="234"/>
      <c r="D514" s="234"/>
      <c r="E514" s="234"/>
      <c r="F514" s="234"/>
      <c r="G514" s="234"/>
      <c r="H514" s="234"/>
      <c r="I514" s="234"/>
      <c r="J514" s="234"/>
      <c r="K514" s="234"/>
      <c r="L514" s="234"/>
      <c r="M514" s="234"/>
      <c r="N514" s="234"/>
      <c r="O514" s="234"/>
      <c r="P514" s="234"/>
      <c r="Q514" s="234"/>
      <c r="R514" s="234"/>
      <c r="S514" s="234"/>
      <c r="T514" s="234"/>
      <c r="U514" s="234"/>
      <c r="V514" s="234"/>
      <c r="W514" s="234"/>
      <c r="X514" s="234"/>
      <c r="Y514" s="234"/>
      <c r="Z514" s="234"/>
    </row>
    <row r="515" ht="13.5" customHeight="1">
      <c r="A515" s="234"/>
      <c r="B515" s="234"/>
      <c r="C515" s="234"/>
      <c r="D515" s="234"/>
      <c r="E515" s="234"/>
      <c r="F515" s="234"/>
      <c r="G515" s="234"/>
      <c r="H515" s="234"/>
      <c r="I515" s="234"/>
      <c r="J515" s="234"/>
      <c r="K515" s="234"/>
      <c r="L515" s="234"/>
      <c r="M515" s="234"/>
      <c r="N515" s="234"/>
      <c r="O515" s="234"/>
      <c r="P515" s="234"/>
      <c r="Q515" s="234"/>
      <c r="R515" s="234"/>
      <c r="S515" s="234"/>
      <c r="T515" s="234"/>
      <c r="U515" s="234"/>
      <c r="V515" s="234"/>
      <c r="W515" s="234"/>
      <c r="X515" s="234"/>
      <c r="Y515" s="234"/>
      <c r="Z515" s="234"/>
    </row>
    <row r="516" ht="13.5" customHeight="1">
      <c r="A516" s="234"/>
      <c r="B516" s="234"/>
      <c r="C516" s="234"/>
      <c r="D516" s="234"/>
      <c r="E516" s="234"/>
      <c r="F516" s="234"/>
      <c r="G516" s="234"/>
      <c r="H516" s="234"/>
      <c r="I516" s="234"/>
      <c r="J516" s="234"/>
      <c r="K516" s="234"/>
      <c r="L516" s="234"/>
      <c r="M516" s="234"/>
      <c r="N516" s="234"/>
      <c r="O516" s="234"/>
      <c r="P516" s="234"/>
      <c r="Q516" s="234"/>
      <c r="R516" s="234"/>
      <c r="S516" s="234"/>
      <c r="T516" s="234"/>
      <c r="U516" s="234"/>
      <c r="V516" s="234"/>
      <c r="W516" s="234"/>
      <c r="X516" s="234"/>
      <c r="Y516" s="234"/>
      <c r="Z516" s="234"/>
    </row>
    <row r="517" ht="13.5" customHeight="1">
      <c r="A517" s="234"/>
      <c r="B517" s="234"/>
      <c r="C517" s="234"/>
      <c r="D517" s="234"/>
      <c r="E517" s="234"/>
      <c r="F517" s="234"/>
      <c r="G517" s="234"/>
      <c r="H517" s="234"/>
      <c r="I517" s="234"/>
      <c r="J517" s="234"/>
      <c r="K517" s="234"/>
      <c r="L517" s="234"/>
      <c r="M517" s="234"/>
      <c r="N517" s="234"/>
      <c r="O517" s="234"/>
      <c r="P517" s="234"/>
      <c r="Q517" s="234"/>
      <c r="R517" s="234"/>
      <c r="S517" s="234"/>
      <c r="T517" s="234"/>
      <c r="U517" s="234"/>
      <c r="V517" s="234"/>
      <c r="W517" s="234"/>
      <c r="X517" s="234"/>
      <c r="Y517" s="234"/>
      <c r="Z517" s="234"/>
    </row>
    <row r="518" ht="13.5" customHeight="1">
      <c r="A518" s="234"/>
      <c r="B518" s="234"/>
      <c r="C518" s="234"/>
      <c r="D518" s="234"/>
      <c r="E518" s="234"/>
      <c r="F518" s="234"/>
      <c r="G518" s="234"/>
      <c r="H518" s="234"/>
      <c r="I518" s="234"/>
      <c r="J518" s="234"/>
      <c r="K518" s="234"/>
      <c r="L518" s="234"/>
      <c r="M518" s="234"/>
      <c r="N518" s="234"/>
      <c r="O518" s="234"/>
      <c r="P518" s="234"/>
      <c r="Q518" s="234"/>
      <c r="R518" s="234"/>
      <c r="S518" s="234"/>
      <c r="T518" s="234"/>
      <c r="U518" s="234"/>
      <c r="V518" s="234"/>
      <c r="W518" s="234"/>
      <c r="X518" s="234"/>
      <c r="Y518" s="234"/>
      <c r="Z518" s="234"/>
    </row>
    <row r="519" ht="13.5" customHeight="1">
      <c r="A519" s="234"/>
      <c r="B519" s="234"/>
      <c r="C519" s="234"/>
      <c r="D519" s="234"/>
      <c r="E519" s="234"/>
      <c r="F519" s="234"/>
      <c r="G519" s="234"/>
      <c r="H519" s="234"/>
      <c r="I519" s="234"/>
      <c r="J519" s="234"/>
      <c r="K519" s="234"/>
      <c r="L519" s="234"/>
      <c r="M519" s="234"/>
      <c r="N519" s="234"/>
      <c r="O519" s="234"/>
      <c r="P519" s="234"/>
      <c r="Q519" s="234"/>
      <c r="R519" s="234"/>
      <c r="S519" s="234"/>
      <c r="T519" s="234"/>
      <c r="U519" s="234"/>
      <c r="V519" s="234"/>
      <c r="W519" s="234"/>
      <c r="X519" s="234"/>
      <c r="Y519" s="234"/>
      <c r="Z519" s="234"/>
    </row>
    <row r="520" ht="13.5" customHeight="1">
      <c r="A520" s="234"/>
      <c r="B520" s="234"/>
      <c r="C520" s="234"/>
      <c r="D520" s="234"/>
      <c r="E520" s="234"/>
      <c r="F520" s="234"/>
      <c r="G520" s="234"/>
      <c r="H520" s="234"/>
      <c r="I520" s="234"/>
      <c r="J520" s="234"/>
      <c r="K520" s="234"/>
      <c r="L520" s="234"/>
      <c r="M520" s="234"/>
      <c r="N520" s="234"/>
      <c r="O520" s="234"/>
      <c r="P520" s="234"/>
      <c r="Q520" s="234"/>
      <c r="R520" s="234"/>
      <c r="S520" s="234"/>
      <c r="T520" s="234"/>
      <c r="U520" s="234"/>
      <c r="V520" s="234"/>
      <c r="W520" s="234"/>
      <c r="X520" s="234"/>
      <c r="Y520" s="234"/>
      <c r="Z520" s="234"/>
    </row>
    <row r="521" ht="13.5" customHeight="1">
      <c r="A521" s="234"/>
      <c r="B521" s="234"/>
      <c r="C521" s="234"/>
      <c r="D521" s="234"/>
      <c r="E521" s="234"/>
      <c r="F521" s="234"/>
      <c r="G521" s="234"/>
      <c r="H521" s="234"/>
      <c r="I521" s="234"/>
      <c r="J521" s="234"/>
      <c r="K521" s="234"/>
      <c r="L521" s="234"/>
      <c r="M521" s="234"/>
      <c r="N521" s="234"/>
      <c r="O521" s="234"/>
      <c r="P521" s="234"/>
      <c r="Q521" s="234"/>
      <c r="R521" s="234"/>
      <c r="S521" s="234"/>
      <c r="T521" s="234"/>
      <c r="U521" s="234"/>
      <c r="V521" s="234"/>
      <c r="W521" s="234"/>
      <c r="X521" s="234"/>
      <c r="Y521" s="234"/>
      <c r="Z521" s="234"/>
    </row>
    <row r="522" ht="13.5" customHeight="1">
      <c r="A522" s="234"/>
      <c r="B522" s="234"/>
      <c r="C522" s="234"/>
      <c r="D522" s="234"/>
      <c r="E522" s="234"/>
      <c r="F522" s="234"/>
      <c r="G522" s="234"/>
      <c r="H522" s="234"/>
      <c r="I522" s="234"/>
      <c r="J522" s="234"/>
      <c r="K522" s="234"/>
      <c r="L522" s="234"/>
      <c r="M522" s="234"/>
      <c r="N522" s="234"/>
      <c r="O522" s="234"/>
      <c r="P522" s="234"/>
      <c r="Q522" s="234"/>
      <c r="R522" s="234"/>
      <c r="S522" s="234"/>
      <c r="T522" s="234"/>
      <c r="U522" s="234"/>
      <c r="V522" s="234"/>
      <c r="W522" s="234"/>
      <c r="X522" s="234"/>
      <c r="Y522" s="234"/>
      <c r="Z522" s="234"/>
    </row>
    <row r="523" ht="13.5" customHeight="1">
      <c r="A523" s="234"/>
      <c r="B523" s="234"/>
      <c r="C523" s="234"/>
      <c r="D523" s="234"/>
      <c r="E523" s="234"/>
      <c r="F523" s="234"/>
      <c r="G523" s="234"/>
      <c r="H523" s="234"/>
      <c r="I523" s="234"/>
      <c r="J523" s="234"/>
      <c r="K523" s="234"/>
      <c r="L523" s="234"/>
      <c r="M523" s="234"/>
      <c r="N523" s="234"/>
      <c r="O523" s="234"/>
      <c r="P523" s="234"/>
      <c r="Q523" s="234"/>
      <c r="R523" s="234"/>
      <c r="S523" s="234"/>
      <c r="T523" s="234"/>
      <c r="U523" s="234"/>
      <c r="V523" s="234"/>
      <c r="W523" s="234"/>
      <c r="X523" s="234"/>
      <c r="Y523" s="234"/>
      <c r="Z523" s="234"/>
    </row>
    <row r="524" ht="13.5" customHeight="1">
      <c r="A524" s="234"/>
      <c r="B524" s="234"/>
      <c r="C524" s="234"/>
      <c r="D524" s="234"/>
      <c r="E524" s="234"/>
      <c r="F524" s="234"/>
      <c r="G524" s="234"/>
      <c r="H524" s="234"/>
      <c r="I524" s="234"/>
      <c r="J524" s="234"/>
      <c r="K524" s="234"/>
      <c r="L524" s="234"/>
      <c r="M524" s="234"/>
      <c r="N524" s="234"/>
      <c r="O524" s="234"/>
      <c r="P524" s="234"/>
      <c r="Q524" s="234"/>
      <c r="R524" s="234"/>
      <c r="S524" s="234"/>
      <c r="T524" s="234"/>
      <c r="U524" s="234"/>
      <c r="V524" s="234"/>
      <c r="W524" s="234"/>
      <c r="X524" s="234"/>
      <c r="Y524" s="234"/>
      <c r="Z524" s="234"/>
    </row>
    <row r="525" ht="13.5" customHeight="1">
      <c r="A525" s="234"/>
      <c r="B525" s="234"/>
      <c r="C525" s="234"/>
      <c r="D525" s="234"/>
      <c r="E525" s="234"/>
      <c r="F525" s="234"/>
      <c r="G525" s="234"/>
      <c r="H525" s="234"/>
      <c r="I525" s="234"/>
      <c r="J525" s="234"/>
      <c r="K525" s="234"/>
      <c r="L525" s="234"/>
      <c r="M525" s="234"/>
      <c r="N525" s="234"/>
      <c r="O525" s="234"/>
      <c r="P525" s="234"/>
      <c r="Q525" s="234"/>
      <c r="R525" s="234"/>
      <c r="S525" s="234"/>
      <c r="T525" s="234"/>
      <c r="U525" s="234"/>
      <c r="V525" s="234"/>
      <c r="W525" s="234"/>
      <c r="X525" s="234"/>
      <c r="Y525" s="234"/>
      <c r="Z525" s="234"/>
    </row>
    <row r="526" ht="13.5" customHeight="1">
      <c r="A526" s="234"/>
      <c r="B526" s="234"/>
      <c r="C526" s="234"/>
      <c r="D526" s="234"/>
      <c r="E526" s="234"/>
      <c r="F526" s="234"/>
      <c r="G526" s="234"/>
      <c r="H526" s="234"/>
      <c r="I526" s="234"/>
      <c r="J526" s="234"/>
      <c r="K526" s="234"/>
      <c r="L526" s="234"/>
      <c r="M526" s="234"/>
      <c r="N526" s="234"/>
      <c r="O526" s="234"/>
      <c r="P526" s="234"/>
      <c r="Q526" s="234"/>
      <c r="R526" s="234"/>
      <c r="S526" s="234"/>
      <c r="T526" s="234"/>
      <c r="U526" s="234"/>
      <c r="V526" s="234"/>
      <c r="W526" s="234"/>
      <c r="X526" s="234"/>
      <c r="Y526" s="234"/>
      <c r="Z526" s="234"/>
    </row>
    <row r="527" ht="13.5" customHeight="1">
      <c r="A527" s="234"/>
      <c r="B527" s="234"/>
      <c r="C527" s="234"/>
      <c r="D527" s="234"/>
      <c r="E527" s="234"/>
      <c r="F527" s="234"/>
      <c r="G527" s="234"/>
      <c r="H527" s="234"/>
      <c r="I527" s="234"/>
      <c r="J527" s="234"/>
      <c r="K527" s="234"/>
      <c r="L527" s="234"/>
      <c r="M527" s="234"/>
      <c r="N527" s="234"/>
      <c r="O527" s="234"/>
      <c r="P527" s="234"/>
      <c r="Q527" s="234"/>
      <c r="R527" s="234"/>
      <c r="S527" s="234"/>
      <c r="T527" s="234"/>
      <c r="U527" s="234"/>
      <c r="V527" s="234"/>
      <c r="W527" s="234"/>
      <c r="X527" s="234"/>
      <c r="Y527" s="234"/>
      <c r="Z527" s="234"/>
    </row>
    <row r="528" ht="13.5" customHeight="1">
      <c r="A528" s="234"/>
      <c r="B528" s="234"/>
      <c r="C528" s="234"/>
      <c r="D528" s="234"/>
      <c r="E528" s="234"/>
      <c r="F528" s="234"/>
      <c r="G528" s="234"/>
      <c r="H528" s="234"/>
      <c r="I528" s="234"/>
      <c r="J528" s="234"/>
      <c r="K528" s="234"/>
      <c r="L528" s="234"/>
      <c r="M528" s="234"/>
      <c r="N528" s="234"/>
      <c r="O528" s="234"/>
      <c r="P528" s="234"/>
      <c r="Q528" s="234"/>
      <c r="R528" s="234"/>
      <c r="S528" s="234"/>
      <c r="T528" s="234"/>
      <c r="U528" s="234"/>
      <c r="V528" s="234"/>
      <c r="W528" s="234"/>
      <c r="X528" s="234"/>
      <c r="Y528" s="234"/>
      <c r="Z528" s="234"/>
    </row>
    <row r="529" ht="13.5" customHeight="1">
      <c r="A529" s="234"/>
      <c r="B529" s="234"/>
      <c r="C529" s="234"/>
      <c r="D529" s="234"/>
      <c r="E529" s="234"/>
      <c r="F529" s="234"/>
      <c r="G529" s="234"/>
      <c r="H529" s="234"/>
      <c r="I529" s="234"/>
      <c r="J529" s="234"/>
      <c r="K529" s="234"/>
      <c r="L529" s="234"/>
      <c r="M529" s="234"/>
      <c r="N529" s="234"/>
      <c r="O529" s="234"/>
      <c r="P529" s="234"/>
      <c r="Q529" s="234"/>
      <c r="R529" s="234"/>
      <c r="S529" s="234"/>
      <c r="T529" s="234"/>
      <c r="U529" s="234"/>
      <c r="V529" s="234"/>
      <c r="W529" s="234"/>
      <c r="X529" s="234"/>
      <c r="Y529" s="234"/>
      <c r="Z529" s="234"/>
    </row>
    <row r="530" ht="13.5" customHeight="1">
      <c r="A530" s="234"/>
      <c r="B530" s="234"/>
      <c r="C530" s="234"/>
      <c r="D530" s="234"/>
      <c r="E530" s="234"/>
      <c r="F530" s="234"/>
      <c r="G530" s="234"/>
      <c r="H530" s="234"/>
      <c r="I530" s="234"/>
      <c r="J530" s="234"/>
      <c r="K530" s="234"/>
      <c r="L530" s="234"/>
      <c r="M530" s="234"/>
      <c r="N530" s="234"/>
      <c r="O530" s="234"/>
      <c r="P530" s="234"/>
      <c r="Q530" s="234"/>
      <c r="R530" s="234"/>
      <c r="S530" s="234"/>
      <c r="T530" s="234"/>
      <c r="U530" s="234"/>
      <c r="V530" s="234"/>
      <c r="W530" s="234"/>
      <c r="X530" s="234"/>
      <c r="Y530" s="234"/>
      <c r="Z530" s="234"/>
    </row>
    <row r="531" ht="13.5" customHeight="1">
      <c r="A531" s="234"/>
      <c r="B531" s="234"/>
      <c r="C531" s="234"/>
      <c r="D531" s="234"/>
      <c r="E531" s="234"/>
      <c r="F531" s="234"/>
      <c r="G531" s="234"/>
      <c r="H531" s="234"/>
      <c r="I531" s="234"/>
      <c r="J531" s="234"/>
      <c r="K531" s="234"/>
      <c r="L531" s="234"/>
      <c r="M531" s="234"/>
      <c r="N531" s="234"/>
      <c r="O531" s="234"/>
      <c r="P531" s="234"/>
      <c r="Q531" s="234"/>
      <c r="R531" s="234"/>
      <c r="S531" s="234"/>
      <c r="T531" s="234"/>
      <c r="U531" s="234"/>
      <c r="V531" s="234"/>
      <c r="W531" s="234"/>
      <c r="X531" s="234"/>
      <c r="Y531" s="234"/>
      <c r="Z531" s="234"/>
    </row>
    <row r="532" ht="13.5" customHeight="1">
      <c r="A532" s="234"/>
      <c r="B532" s="234"/>
      <c r="C532" s="234"/>
      <c r="D532" s="234"/>
      <c r="E532" s="234"/>
      <c r="F532" s="234"/>
      <c r="G532" s="234"/>
      <c r="H532" s="234"/>
      <c r="I532" s="234"/>
      <c r="J532" s="234"/>
      <c r="K532" s="234"/>
      <c r="L532" s="234"/>
      <c r="M532" s="234"/>
      <c r="N532" s="234"/>
      <c r="O532" s="234"/>
      <c r="P532" s="234"/>
      <c r="Q532" s="234"/>
      <c r="R532" s="234"/>
      <c r="S532" s="234"/>
      <c r="T532" s="234"/>
      <c r="U532" s="234"/>
      <c r="V532" s="234"/>
      <c r="W532" s="234"/>
      <c r="X532" s="234"/>
      <c r="Y532" s="234"/>
      <c r="Z532" s="234"/>
    </row>
    <row r="533" ht="13.5" customHeight="1">
      <c r="A533" s="234"/>
      <c r="B533" s="234"/>
      <c r="C533" s="234"/>
      <c r="D533" s="234"/>
      <c r="E533" s="234"/>
      <c r="F533" s="234"/>
      <c r="G533" s="234"/>
      <c r="H533" s="234"/>
      <c r="I533" s="234"/>
      <c r="J533" s="234"/>
      <c r="K533" s="234"/>
      <c r="L533" s="234"/>
      <c r="M533" s="234"/>
      <c r="N533" s="234"/>
      <c r="O533" s="234"/>
      <c r="P533" s="234"/>
      <c r="Q533" s="234"/>
      <c r="R533" s="234"/>
      <c r="S533" s="234"/>
      <c r="T533" s="234"/>
      <c r="U533" s="234"/>
      <c r="V533" s="234"/>
      <c r="W533" s="234"/>
      <c r="X533" s="234"/>
      <c r="Y533" s="234"/>
      <c r="Z533" s="234"/>
    </row>
    <row r="534" ht="13.5" customHeight="1">
      <c r="A534" s="234"/>
      <c r="B534" s="234"/>
      <c r="C534" s="234"/>
      <c r="D534" s="234"/>
      <c r="E534" s="234"/>
      <c r="F534" s="234"/>
      <c r="G534" s="234"/>
      <c r="H534" s="234"/>
      <c r="I534" s="234"/>
      <c r="J534" s="234"/>
      <c r="K534" s="234"/>
      <c r="L534" s="234"/>
      <c r="M534" s="234"/>
      <c r="N534" s="234"/>
      <c r="O534" s="234"/>
      <c r="P534" s="234"/>
      <c r="Q534" s="234"/>
      <c r="R534" s="234"/>
      <c r="S534" s="234"/>
      <c r="T534" s="234"/>
      <c r="U534" s="234"/>
      <c r="V534" s="234"/>
      <c r="W534" s="234"/>
      <c r="X534" s="234"/>
      <c r="Y534" s="234"/>
      <c r="Z534" s="234"/>
    </row>
    <row r="535" ht="13.5" customHeight="1">
      <c r="A535" s="234"/>
      <c r="B535" s="234"/>
      <c r="C535" s="234"/>
      <c r="D535" s="234"/>
      <c r="E535" s="234"/>
      <c r="F535" s="234"/>
      <c r="G535" s="234"/>
      <c r="H535" s="234"/>
      <c r="I535" s="234"/>
      <c r="J535" s="234"/>
      <c r="K535" s="234"/>
      <c r="L535" s="234"/>
      <c r="M535" s="234"/>
      <c r="N535" s="234"/>
      <c r="O535" s="234"/>
      <c r="P535" s="234"/>
      <c r="Q535" s="234"/>
      <c r="R535" s="234"/>
      <c r="S535" s="234"/>
      <c r="T535" s="234"/>
      <c r="U535" s="234"/>
      <c r="V535" s="234"/>
      <c r="W535" s="234"/>
      <c r="X535" s="234"/>
      <c r="Y535" s="234"/>
      <c r="Z535" s="234"/>
    </row>
    <row r="536" ht="13.5" customHeight="1">
      <c r="A536" s="234"/>
      <c r="B536" s="234"/>
      <c r="C536" s="234"/>
      <c r="D536" s="234"/>
      <c r="E536" s="234"/>
      <c r="F536" s="234"/>
      <c r="G536" s="234"/>
      <c r="H536" s="234"/>
      <c r="I536" s="234"/>
      <c r="J536" s="234"/>
      <c r="K536" s="234"/>
      <c r="L536" s="234"/>
      <c r="M536" s="234"/>
      <c r="N536" s="234"/>
      <c r="O536" s="234"/>
      <c r="P536" s="234"/>
      <c r="Q536" s="234"/>
      <c r="R536" s="234"/>
      <c r="S536" s="234"/>
      <c r="T536" s="234"/>
      <c r="U536" s="234"/>
      <c r="V536" s="234"/>
      <c r="W536" s="234"/>
      <c r="X536" s="234"/>
      <c r="Y536" s="234"/>
      <c r="Z536" s="234"/>
    </row>
    <row r="537" ht="13.5" customHeight="1">
      <c r="A537" s="234"/>
      <c r="B537" s="234"/>
      <c r="C537" s="234"/>
      <c r="D537" s="234"/>
      <c r="E537" s="234"/>
      <c r="F537" s="234"/>
      <c r="G537" s="234"/>
      <c r="H537" s="234"/>
      <c r="I537" s="234"/>
      <c r="J537" s="234"/>
      <c r="K537" s="234"/>
      <c r="L537" s="234"/>
      <c r="M537" s="234"/>
      <c r="N537" s="234"/>
      <c r="O537" s="234"/>
      <c r="P537" s="234"/>
      <c r="Q537" s="234"/>
      <c r="R537" s="234"/>
      <c r="S537" s="234"/>
      <c r="T537" s="234"/>
      <c r="U537" s="234"/>
      <c r="V537" s="234"/>
      <c r="W537" s="234"/>
      <c r="X537" s="234"/>
      <c r="Y537" s="234"/>
      <c r="Z537" s="234"/>
    </row>
    <row r="538" ht="13.5" customHeight="1">
      <c r="A538" s="234"/>
      <c r="B538" s="234"/>
      <c r="C538" s="234"/>
      <c r="D538" s="234"/>
      <c r="E538" s="234"/>
      <c r="F538" s="234"/>
      <c r="G538" s="234"/>
      <c r="H538" s="234"/>
      <c r="I538" s="234"/>
      <c r="J538" s="234"/>
      <c r="K538" s="234"/>
      <c r="L538" s="234"/>
      <c r="M538" s="234"/>
      <c r="N538" s="234"/>
      <c r="O538" s="234"/>
      <c r="P538" s="234"/>
      <c r="Q538" s="234"/>
      <c r="R538" s="234"/>
      <c r="S538" s="234"/>
      <c r="T538" s="234"/>
      <c r="U538" s="234"/>
      <c r="V538" s="234"/>
      <c r="W538" s="234"/>
      <c r="X538" s="234"/>
      <c r="Y538" s="234"/>
      <c r="Z538" s="234"/>
    </row>
    <row r="539" ht="13.5" customHeight="1">
      <c r="A539" s="234"/>
      <c r="B539" s="234"/>
      <c r="C539" s="234"/>
      <c r="D539" s="234"/>
      <c r="E539" s="234"/>
      <c r="F539" s="234"/>
      <c r="G539" s="234"/>
      <c r="H539" s="234"/>
      <c r="I539" s="234"/>
      <c r="J539" s="234"/>
      <c r="K539" s="234"/>
      <c r="L539" s="234"/>
      <c r="M539" s="234"/>
      <c r="N539" s="234"/>
      <c r="O539" s="234"/>
      <c r="P539" s="234"/>
      <c r="Q539" s="234"/>
      <c r="R539" s="234"/>
      <c r="S539" s="234"/>
      <c r="T539" s="234"/>
      <c r="U539" s="234"/>
      <c r="V539" s="234"/>
      <c r="W539" s="234"/>
      <c r="X539" s="234"/>
      <c r="Y539" s="234"/>
      <c r="Z539" s="234"/>
    </row>
    <row r="540" ht="13.5" customHeight="1">
      <c r="A540" s="234"/>
      <c r="B540" s="234"/>
      <c r="C540" s="234"/>
      <c r="D540" s="234"/>
      <c r="E540" s="234"/>
      <c r="F540" s="234"/>
      <c r="G540" s="234"/>
      <c r="H540" s="234"/>
      <c r="I540" s="234"/>
      <c r="J540" s="234"/>
      <c r="K540" s="234"/>
      <c r="L540" s="234"/>
      <c r="M540" s="234"/>
      <c r="N540" s="234"/>
      <c r="O540" s="234"/>
      <c r="P540" s="234"/>
      <c r="Q540" s="234"/>
      <c r="R540" s="234"/>
      <c r="S540" s="234"/>
      <c r="T540" s="234"/>
      <c r="U540" s="234"/>
      <c r="V540" s="234"/>
      <c r="W540" s="234"/>
      <c r="X540" s="234"/>
      <c r="Y540" s="234"/>
      <c r="Z540" s="234"/>
    </row>
    <row r="541" ht="13.5" customHeight="1">
      <c r="A541" s="234"/>
      <c r="B541" s="234"/>
      <c r="C541" s="234"/>
      <c r="D541" s="234"/>
      <c r="E541" s="234"/>
      <c r="F541" s="234"/>
      <c r="G541" s="234"/>
      <c r="H541" s="234"/>
      <c r="I541" s="234"/>
      <c r="J541" s="234"/>
      <c r="K541" s="234"/>
      <c r="L541" s="234"/>
      <c r="M541" s="234"/>
      <c r="N541" s="234"/>
      <c r="O541" s="234"/>
      <c r="P541" s="234"/>
      <c r="Q541" s="234"/>
      <c r="R541" s="234"/>
      <c r="S541" s="234"/>
      <c r="T541" s="234"/>
      <c r="U541" s="234"/>
      <c r="V541" s="234"/>
      <c r="W541" s="234"/>
      <c r="X541" s="234"/>
      <c r="Y541" s="234"/>
      <c r="Z541" s="234"/>
    </row>
    <row r="542" ht="13.5" customHeight="1">
      <c r="A542" s="234"/>
      <c r="B542" s="234"/>
      <c r="C542" s="234"/>
      <c r="D542" s="234"/>
      <c r="E542" s="234"/>
      <c r="F542" s="234"/>
      <c r="G542" s="234"/>
      <c r="H542" s="234"/>
      <c r="I542" s="234"/>
      <c r="J542" s="234"/>
      <c r="K542" s="234"/>
      <c r="L542" s="234"/>
      <c r="M542" s="234"/>
      <c r="N542" s="234"/>
      <c r="O542" s="234"/>
      <c r="P542" s="234"/>
      <c r="Q542" s="234"/>
      <c r="R542" s="234"/>
      <c r="S542" s="234"/>
      <c r="T542" s="234"/>
      <c r="U542" s="234"/>
      <c r="V542" s="234"/>
      <c r="W542" s="234"/>
      <c r="X542" s="234"/>
      <c r="Y542" s="234"/>
      <c r="Z542" s="234"/>
    </row>
    <row r="543" ht="13.5" customHeight="1">
      <c r="A543" s="234"/>
      <c r="B543" s="234"/>
      <c r="C543" s="234"/>
      <c r="D543" s="234"/>
      <c r="E543" s="234"/>
      <c r="F543" s="234"/>
      <c r="G543" s="234"/>
      <c r="H543" s="234"/>
      <c r="I543" s="234"/>
      <c r="J543" s="234"/>
      <c r="K543" s="234"/>
      <c r="L543" s="234"/>
      <c r="M543" s="234"/>
      <c r="N543" s="234"/>
      <c r="O543" s="234"/>
      <c r="P543" s="234"/>
      <c r="Q543" s="234"/>
      <c r="R543" s="234"/>
      <c r="S543" s="234"/>
      <c r="T543" s="234"/>
      <c r="U543" s="234"/>
      <c r="V543" s="234"/>
      <c r="W543" s="234"/>
      <c r="X543" s="234"/>
      <c r="Y543" s="234"/>
      <c r="Z543" s="234"/>
    </row>
    <row r="544" ht="13.5" customHeight="1">
      <c r="A544" s="234"/>
      <c r="B544" s="234"/>
      <c r="C544" s="234"/>
      <c r="D544" s="234"/>
      <c r="E544" s="234"/>
      <c r="F544" s="234"/>
      <c r="G544" s="234"/>
      <c r="H544" s="234"/>
      <c r="I544" s="234"/>
      <c r="J544" s="234"/>
      <c r="K544" s="234"/>
      <c r="L544" s="234"/>
      <c r="M544" s="234"/>
      <c r="N544" s="234"/>
      <c r="O544" s="234"/>
      <c r="P544" s="234"/>
      <c r="Q544" s="234"/>
      <c r="R544" s="234"/>
      <c r="S544" s="234"/>
      <c r="T544" s="234"/>
      <c r="U544" s="234"/>
      <c r="V544" s="234"/>
      <c r="W544" s="234"/>
      <c r="X544" s="234"/>
      <c r="Y544" s="234"/>
      <c r="Z544" s="234"/>
    </row>
    <row r="545" ht="13.5" customHeight="1">
      <c r="A545" s="234"/>
      <c r="B545" s="234"/>
      <c r="C545" s="234"/>
      <c r="D545" s="234"/>
      <c r="E545" s="234"/>
      <c r="F545" s="234"/>
      <c r="G545" s="234"/>
      <c r="H545" s="234"/>
      <c r="I545" s="234"/>
      <c r="J545" s="234"/>
      <c r="K545" s="234"/>
      <c r="L545" s="234"/>
      <c r="M545" s="234"/>
      <c r="N545" s="234"/>
      <c r="O545" s="234"/>
      <c r="P545" s="234"/>
      <c r="Q545" s="234"/>
      <c r="R545" s="234"/>
      <c r="S545" s="234"/>
      <c r="T545" s="234"/>
      <c r="U545" s="234"/>
      <c r="V545" s="234"/>
      <c r="W545" s="234"/>
      <c r="X545" s="234"/>
      <c r="Y545" s="234"/>
      <c r="Z545" s="234"/>
    </row>
    <row r="546" ht="13.5" customHeight="1">
      <c r="A546" s="234"/>
      <c r="B546" s="234"/>
      <c r="C546" s="234"/>
      <c r="D546" s="234"/>
      <c r="E546" s="234"/>
      <c r="F546" s="234"/>
      <c r="G546" s="234"/>
      <c r="H546" s="234"/>
      <c r="I546" s="234"/>
      <c r="J546" s="234"/>
      <c r="K546" s="234"/>
      <c r="L546" s="234"/>
      <c r="M546" s="234"/>
      <c r="N546" s="234"/>
      <c r="O546" s="234"/>
      <c r="P546" s="234"/>
      <c r="Q546" s="234"/>
      <c r="R546" s="234"/>
      <c r="S546" s="234"/>
      <c r="T546" s="234"/>
      <c r="U546" s="234"/>
      <c r="V546" s="234"/>
      <c r="W546" s="234"/>
      <c r="X546" s="234"/>
      <c r="Y546" s="234"/>
      <c r="Z546" s="234"/>
    </row>
    <row r="547" ht="13.5" customHeight="1">
      <c r="A547" s="234"/>
      <c r="B547" s="234"/>
      <c r="C547" s="234"/>
      <c r="D547" s="234"/>
      <c r="E547" s="234"/>
      <c r="F547" s="234"/>
      <c r="G547" s="234"/>
      <c r="H547" s="234"/>
      <c r="I547" s="234"/>
      <c r="J547" s="234"/>
      <c r="K547" s="234"/>
      <c r="L547" s="234"/>
      <c r="M547" s="234"/>
      <c r="N547" s="234"/>
      <c r="O547" s="234"/>
      <c r="P547" s="234"/>
      <c r="Q547" s="234"/>
      <c r="R547" s="234"/>
      <c r="S547" s="234"/>
      <c r="T547" s="234"/>
      <c r="U547" s="234"/>
      <c r="V547" s="234"/>
      <c r="W547" s="234"/>
      <c r="X547" s="234"/>
      <c r="Y547" s="234"/>
      <c r="Z547" s="234"/>
    </row>
    <row r="548" ht="13.5" customHeight="1">
      <c r="A548" s="234"/>
      <c r="B548" s="234"/>
      <c r="C548" s="234"/>
      <c r="D548" s="234"/>
      <c r="E548" s="234"/>
      <c r="F548" s="234"/>
      <c r="G548" s="234"/>
      <c r="H548" s="234"/>
      <c r="I548" s="234"/>
      <c r="J548" s="234"/>
      <c r="K548" s="234"/>
      <c r="L548" s="234"/>
      <c r="M548" s="234"/>
      <c r="N548" s="234"/>
      <c r="O548" s="234"/>
      <c r="P548" s="234"/>
      <c r="Q548" s="234"/>
      <c r="R548" s="234"/>
      <c r="S548" s="234"/>
      <c r="T548" s="234"/>
      <c r="U548" s="234"/>
      <c r="V548" s="234"/>
      <c r="W548" s="234"/>
      <c r="X548" s="234"/>
      <c r="Y548" s="234"/>
      <c r="Z548" s="234"/>
    </row>
    <row r="549" ht="13.5" customHeight="1">
      <c r="A549" s="234"/>
      <c r="B549" s="234"/>
      <c r="C549" s="234"/>
      <c r="D549" s="234"/>
      <c r="E549" s="234"/>
      <c r="F549" s="234"/>
      <c r="G549" s="234"/>
      <c r="H549" s="234"/>
      <c r="I549" s="234"/>
      <c r="J549" s="234"/>
      <c r="K549" s="234"/>
      <c r="L549" s="234"/>
      <c r="M549" s="234"/>
      <c r="N549" s="234"/>
      <c r="O549" s="234"/>
      <c r="P549" s="234"/>
      <c r="Q549" s="234"/>
      <c r="R549" s="234"/>
      <c r="S549" s="234"/>
      <c r="T549" s="234"/>
      <c r="U549" s="234"/>
      <c r="V549" s="234"/>
      <c r="W549" s="234"/>
      <c r="X549" s="234"/>
      <c r="Y549" s="234"/>
      <c r="Z549" s="234"/>
    </row>
    <row r="550" ht="13.5" customHeight="1">
      <c r="A550" s="234"/>
      <c r="B550" s="234"/>
      <c r="C550" s="234"/>
      <c r="D550" s="234"/>
      <c r="E550" s="234"/>
      <c r="F550" s="234"/>
      <c r="G550" s="234"/>
      <c r="H550" s="234"/>
      <c r="I550" s="234"/>
      <c r="J550" s="234"/>
      <c r="K550" s="234"/>
      <c r="L550" s="234"/>
      <c r="M550" s="234"/>
      <c r="N550" s="234"/>
      <c r="O550" s="234"/>
      <c r="P550" s="234"/>
      <c r="Q550" s="234"/>
      <c r="R550" s="234"/>
      <c r="S550" s="234"/>
      <c r="T550" s="234"/>
      <c r="U550" s="234"/>
      <c r="V550" s="234"/>
      <c r="W550" s="234"/>
      <c r="X550" s="234"/>
      <c r="Y550" s="234"/>
      <c r="Z550" s="234"/>
    </row>
    <row r="551" ht="13.5" customHeight="1">
      <c r="A551" s="234"/>
      <c r="B551" s="234"/>
      <c r="C551" s="234"/>
      <c r="D551" s="234"/>
      <c r="E551" s="234"/>
      <c r="F551" s="234"/>
      <c r="G551" s="234"/>
      <c r="H551" s="234"/>
      <c r="I551" s="234"/>
      <c r="J551" s="234"/>
      <c r="K551" s="234"/>
      <c r="L551" s="234"/>
      <c r="M551" s="234"/>
      <c r="N551" s="234"/>
      <c r="O551" s="234"/>
      <c r="P551" s="234"/>
      <c r="Q551" s="234"/>
      <c r="R551" s="234"/>
      <c r="S551" s="234"/>
      <c r="T551" s="234"/>
      <c r="U551" s="234"/>
      <c r="V551" s="234"/>
      <c r="W551" s="234"/>
      <c r="X551" s="234"/>
      <c r="Y551" s="234"/>
      <c r="Z551" s="234"/>
    </row>
    <row r="552" ht="13.5" customHeight="1">
      <c r="A552" s="234"/>
      <c r="B552" s="234"/>
      <c r="C552" s="234"/>
      <c r="D552" s="234"/>
      <c r="E552" s="234"/>
      <c r="F552" s="234"/>
      <c r="G552" s="234"/>
      <c r="H552" s="234"/>
      <c r="I552" s="234"/>
      <c r="J552" s="234"/>
      <c r="K552" s="234"/>
      <c r="L552" s="234"/>
      <c r="M552" s="234"/>
      <c r="N552" s="234"/>
      <c r="O552" s="234"/>
      <c r="P552" s="234"/>
      <c r="Q552" s="234"/>
      <c r="R552" s="234"/>
      <c r="S552" s="234"/>
      <c r="T552" s="234"/>
      <c r="U552" s="234"/>
      <c r="V552" s="234"/>
      <c r="W552" s="234"/>
      <c r="X552" s="234"/>
      <c r="Y552" s="234"/>
      <c r="Z552" s="234"/>
    </row>
    <row r="553" ht="13.5" customHeight="1">
      <c r="A553" s="234"/>
      <c r="B553" s="234"/>
      <c r="C553" s="234"/>
      <c r="D553" s="234"/>
      <c r="E553" s="234"/>
      <c r="F553" s="234"/>
      <c r="G553" s="234"/>
      <c r="H553" s="234"/>
      <c r="I553" s="234"/>
      <c r="J553" s="234"/>
      <c r="K553" s="234"/>
      <c r="L553" s="234"/>
      <c r="M553" s="234"/>
      <c r="N553" s="234"/>
      <c r="O553" s="234"/>
      <c r="P553" s="234"/>
      <c r="Q553" s="234"/>
      <c r="R553" s="234"/>
      <c r="S553" s="234"/>
      <c r="T553" s="234"/>
      <c r="U553" s="234"/>
      <c r="V553" s="234"/>
      <c r="W553" s="234"/>
      <c r="X553" s="234"/>
      <c r="Y553" s="234"/>
      <c r="Z553" s="234"/>
    </row>
    <row r="554" ht="13.5" customHeight="1">
      <c r="A554" s="234"/>
      <c r="B554" s="234"/>
      <c r="C554" s="234"/>
      <c r="D554" s="234"/>
      <c r="E554" s="234"/>
      <c r="F554" s="234"/>
      <c r="G554" s="234"/>
      <c r="H554" s="234"/>
      <c r="I554" s="234"/>
      <c r="J554" s="234"/>
      <c r="K554" s="234"/>
      <c r="L554" s="234"/>
      <c r="M554" s="234"/>
      <c r="N554" s="234"/>
      <c r="O554" s="234"/>
      <c r="P554" s="234"/>
      <c r="Q554" s="234"/>
      <c r="R554" s="234"/>
      <c r="S554" s="234"/>
      <c r="T554" s="234"/>
      <c r="U554" s="234"/>
      <c r="V554" s="234"/>
      <c r="W554" s="234"/>
      <c r="X554" s="234"/>
      <c r="Y554" s="234"/>
      <c r="Z554" s="234"/>
    </row>
    <row r="555" ht="13.5" customHeight="1">
      <c r="A555" s="234"/>
      <c r="B555" s="234"/>
      <c r="C555" s="234"/>
      <c r="D555" s="234"/>
      <c r="E555" s="234"/>
      <c r="F555" s="234"/>
      <c r="G555" s="234"/>
      <c r="H555" s="234"/>
      <c r="I555" s="234"/>
      <c r="J555" s="234"/>
      <c r="K555" s="234"/>
      <c r="L555" s="234"/>
      <c r="M555" s="234"/>
      <c r="N555" s="234"/>
      <c r="O555" s="234"/>
      <c r="P555" s="234"/>
      <c r="Q555" s="234"/>
      <c r="R555" s="234"/>
      <c r="S555" s="234"/>
      <c r="T555" s="234"/>
      <c r="U555" s="234"/>
      <c r="V555" s="234"/>
      <c r="W555" s="234"/>
      <c r="X555" s="234"/>
      <c r="Y555" s="234"/>
      <c r="Z555" s="234"/>
    </row>
    <row r="556" ht="13.5" customHeight="1">
      <c r="A556" s="234"/>
      <c r="B556" s="234"/>
      <c r="C556" s="234"/>
      <c r="D556" s="234"/>
      <c r="E556" s="234"/>
      <c r="F556" s="234"/>
      <c r="G556" s="234"/>
      <c r="H556" s="234"/>
      <c r="I556" s="234"/>
      <c r="J556" s="234"/>
      <c r="K556" s="234"/>
      <c r="L556" s="234"/>
      <c r="M556" s="234"/>
      <c r="N556" s="234"/>
      <c r="O556" s="234"/>
      <c r="P556" s="234"/>
      <c r="Q556" s="234"/>
      <c r="R556" s="234"/>
      <c r="S556" s="234"/>
      <c r="T556" s="234"/>
      <c r="U556" s="234"/>
      <c r="V556" s="234"/>
      <c r="W556" s="234"/>
      <c r="X556" s="234"/>
      <c r="Y556" s="234"/>
      <c r="Z556" s="234"/>
    </row>
    <row r="557" ht="13.5" customHeight="1">
      <c r="A557" s="234"/>
      <c r="B557" s="234"/>
      <c r="C557" s="234"/>
      <c r="D557" s="234"/>
      <c r="E557" s="234"/>
      <c r="F557" s="234"/>
      <c r="G557" s="234"/>
      <c r="H557" s="234"/>
      <c r="I557" s="234"/>
      <c r="J557" s="234"/>
      <c r="K557" s="234"/>
      <c r="L557" s="234"/>
      <c r="M557" s="234"/>
      <c r="N557" s="234"/>
      <c r="O557" s="234"/>
      <c r="P557" s="234"/>
      <c r="Q557" s="234"/>
      <c r="R557" s="234"/>
      <c r="S557" s="234"/>
      <c r="T557" s="234"/>
      <c r="U557" s="234"/>
      <c r="V557" s="234"/>
      <c r="W557" s="234"/>
      <c r="X557" s="234"/>
      <c r="Y557" s="234"/>
      <c r="Z557" s="234"/>
    </row>
    <row r="558" ht="13.5" customHeight="1">
      <c r="A558" s="234"/>
      <c r="B558" s="234"/>
      <c r="C558" s="234"/>
      <c r="D558" s="234"/>
      <c r="E558" s="234"/>
      <c r="F558" s="234"/>
      <c r="G558" s="234"/>
      <c r="H558" s="234"/>
      <c r="I558" s="234"/>
      <c r="J558" s="234"/>
      <c r="K558" s="234"/>
      <c r="L558" s="234"/>
      <c r="M558" s="234"/>
      <c r="N558" s="234"/>
      <c r="O558" s="234"/>
      <c r="P558" s="234"/>
      <c r="Q558" s="234"/>
      <c r="R558" s="234"/>
      <c r="S558" s="234"/>
      <c r="T558" s="234"/>
      <c r="U558" s="234"/>
      <c r="V558" s="234"/>
      <c r="W558" s="234"/>
      <c r="X558" s="234"/>
      <c r="Y558" s="234"/>
      <c r="Z558" s="234"/>
    </row>
    <row r="559" ht="13.5" customHeight="1">
      <c r="A559" s="234"/>
      <c r="B559" s="234"/>
      <c r="C559" s="234"/>
      <c r="D559" s="234"/>
      <c r="E559" s="234"/>
      <c r="F559" s="234"/>
      <c r="G559" s="234"/>
      <c r="H559" s="234"/>
      <c r="I559" s="234"/>
      <c r="J559" s="234"/>
      <c r="K559" s="234"/>
      <c r="L559" s="234"/>
      <c r="M559" s="234"/>
      <c r="N559" s="234"/>
      <c r="O559" s="234"/>
      <c r="P559" s="234"/>
      <c r="Q559" s="234"/>
      <c r="R559" s="234"/>
      <c r="S559" s="234"/>
      <c r="T559" s="234"/>
      <c r="U559" s="234"/>
      <c r="V559" s="234"/>
      <c r="W559" s="234"/>
      <c r="X559" s="234"/>
      <c r="Y559" s="234"/>
      <c r="Z559" s="234"/>
    </row>
    <row r="560" ht="13.5" customHeight="1">
      <c r="A560" s="234"/>
      <c r="B560" s="234"/>
      <c r="C560" s="234"/>
      <c r="D560" s="234"/>
      <c r="E560" s="234"/>
      <c r="F560" s="234"/>
      <c r="G560" s="234"/>
      <c r="H560" s="234"/>
      <c r="I560" s="234"/>
      <c r="J560" s="234"/>
      <c r="K560" s="234"/>
      <c r="L560" s="234"/>
      <c r="M560" s="234"/>
      <c r="N560" s="234"/>
      <c r="O560" s="234"/>
      <c r="P560" s="234"/>
      <c r="Q560" s="234"/>
      <c r="R560" s="234"/>
      <c r="S560" s="234"/>
      <c r="T560" s="234"/>
      <c r="U560" s="234"/>
      <c r="V560" s="234"/>
      <c r="W560" s="234"/>
      <c r="X560" s="234"/>
      <c r="Y560" s="234"/>
      <c r="Z560" s="234"/>
    </row>
    <row r="561" ht="13.5" customHeight="1">
      <c r="A561" s="234"/>
      <c r="B561" s="234"/>
      <c r="C561" s="234"/>
      <c r="D561" s="234"/>
      <c r="E561" s="234"/>
      <c r="F561" s="234"/>
      <c r="G561" s="234"/>
      <c r="H561" s="234"/>
      <c r="I561" s="234"/>
      <c r="J561" s="234"/>
      <c r="K561" s="234"/>
      <c r="L561" s="234"/>
      <c r="M561" s="234"/>
      <c r="N561" s="234"/>
      <c r="O561" s="234"/>
      <c r="P561" s="234"/>
      <c r="Q561" s="234"/>
      <c r="R561" s="234"/>
      <c r="S561" s="234"/>
      <c r="T561" s="234"/>
      <c r="U561" s="234"/>
      <c r="V561" s="234"/>
      <c r="W561" s="234"/>
      <c r="X561" s="234"/>
      <c r="Y561" s="234"/>
      <c r="Z561" s="234"/>
    </row>
    <row r="562" ht="13.5" customHeight="1">
      <c r="A562" s="234"/>
      <c r="B562" s="234"/>
      <c r="C562" s="234"/>
      <c r="D562" s="234"/>
      <c r="E562" s="234"/>
      <c r="F562" s="234"/>
      <c r="G562" s="234"/>
      <c r="H562" s="234"/>
      <c r="I562" s="234"/>
      <c r="J562" s="234"/>
      <c r="K562" s="234"/>
      <c r="L562" s="234"/>
      <c r="M562" s="234"/>
      <c r="N562" s="234"/>
      <c r="O562" s="234"/>
      <c r="P562" s="234"/>
      <c r="Q562" s="234"/>
      <c r="R562" s="234"/>
      <c r="S562" s="234"/>
      <c r="T562" s="234"/>
      <c r="U562" s="234"/>
      <c r="V562" s="234"/>
      <c r="W562" s="234"/>
      <c r="X562" s="234"/>
      <c r="Y562" s="234"/>
      <c r="Z562" s="234"/>
    </row>
    <row r="563" ht="13.5" customHeight="1">
      <c r="A563" s="234"/>
      <c r="B563" s="234"/>
      <c r="C563" s="234"/>
      <c r="D563" s="234"/>
      <c r="E563" s="234"/>
      <c r="F563" s="234"/>
      <c r="G563" s="234"/>
      <c r="H563" s="234"/>
      <c r="I563" s="234"/>
      <c r="J563" s="234"/>
      <c r="K563" s="234"/>
      <c r="L563" s="234"/>
      <c r="M563" s="234"/>
      <c r="N563" s="234"/>
      <c r="O563" s="234"/>
      <c r="P563" s="234"/>
      <c r="Q563" s="234"/>
      <c r="R563" s="234"/>
      <c r="S563" s="234"/>
      <c r="T563" s="234"/>
      <c r="U563" s="234"/>
      <c r="V563" s="234"/>
      <c r="W563" s="234"/>
      <c r="X563" s="234"/>
      <c r="Y563" s="234"/>
      <c r="Z563" s="234"/>
    </row>
    <row r="564" ht="13.5" customHeight="1">
      <c r="A564" s="234"/>
      <c r="B564" s="234"/>
      <c r="C564" s="234"/>
      <c r="D564" s="234"/>
      <c r="E564" s="234"/>
      <c r="F564" s="234"/>
      <c r="G564" s="234"/>
      <c r="H564" s="234"/>
      <c r="I564" s="234"/>
      <c r="J564" s="234"/>
      <c r="K564" s="234"/>
      <c r="L564" s="234"/>
      <c r="M564" s="234"/>
      <c r="N564" s="234"/>
      <c r="O564" s="234"/>
      <c r="P564" s="234"/>
      <c r="Q564" s="234"/>
      <c r="R564" s="234"/>
      <c r="S564" s="234"/>
      <c r="T564" s="234"/>
      <c r="U564" s="234"/>
      <c r="V564" s="234"/>
      <c r="W564" s="234"/>
      <c r="X564" s="234"/>
      <c r="Y564" s="234"/>
      <c r="Z564" s="234"/>
    </row>
    <row r="565" ht="13.5" customHeight="1">
      <c r="A565" s="234"/>
      <c r="B565" s="234"/>
      <c r="C565" s="234"/>
      <c r="D565" s="234"/>
      <c r="E565" s="234"/>
      <c r="F565" s="234"/>
      <c r="G565" s="234"/>
      <c r="H565" s="234"/>
      <c r="I565" s="234"/>
      <c r="J565" s="234"/>
      <c r="K565" s="234"/>
      <c r="L565" s="234"/>
      <c r="M565" s="234"/>
      <c r="N565" s="234"/>
      <c r="O565" s="234"/>
      <c r="P565" s="234"/>
      <c r="Q565" s="234"/>
      <c r="R565" s="234"/>
      <c r="S565" s="234"/>
      <c r="T565" s="234"/>
      <c r="U565" s="234"/>
      <c r="V565" s="234"/>
      <c r="W565" s="234"/>
      <c r="X565" s="234"/>
      <c r="Y565" s="234"/>
      <c r="Z565" s="234"/>
    </row>
    <row r="566" ht="13.5" customHeight="1">
      <c r="A566" s="234"/>
      <c r="B566" s="234"/>
      <c r="C566" s="234"/>
      <c r="D566" s="234"/>
      <c r="E566" s="234"/>
      <c r="F566" s="234"/>
      <c r="G566" s="234"/>
      <c r="H566" s="234"/>
      <c r="I566" s="234"/>
      <c r="J566" s="234"/>
      <c r="K566" s="234"/>
      <c r="L566" s="234"/>
      <c r="M566" s="234"/>
      <c r="N566" s="234"/>
      <c r="O566" s="234"/>
      <c r="P566" s="234"/>
      <c r="Q566" s="234"/>
      <c r="R566" s="234"/>
      <c r="S566" s="234"/>
      <c r="T566" s="234"/>
      <c r="U566" s="234"/>
      <c r="V566" s="234"/>
      <c r="W566" s="234"/>
      <c r="X566" s="234"/>
      <c r="Y566" s="234"/>
      <c r="Z566" s="234"/>
    </row>
    <row r="567" ht="13.5" customHeight="1">
      <c r="A567" s="234"/>
      <c r="B567" s="234"/>
      <c r="C567" s="234"/>
      <c r="D567" s="234"/>
      <c r="E567" s="234"/>
      <c r="F567" s="234"/>
      <c r="G567" s="234"/>
      <c r="H567" s="234"/>
      <c r="I567" s="234"/>
      <c r="J567" s="234"/>
      <c r="K567" s="234"/>
      <c r="L567" s="234"/>
      <c r="M567" s="234"/>
      <c r="N567" s="234"/>
      <c r="O567" s="234"/>
      <c r="P567" s="234"/>
      <c r="Q567" s="234"/>
      <c r="R567" s="234"/>
      <c r="S567" s="234"/>
      <c r="T567" s="234"/>
      <c r="U567" s="234"/>
      <c r="V567" s="234"/>
      <c r="W567" s="234"/>
      <c r="X567" s="234"/>
      <c r="Y567" s="234"/>
      <c r="Z567" s="234"/>
    </row>
    <row r="568" ht="13.5" customHeight="1">
      <c r="A568" s="234"/>
      <c r="B568" s="234"/>
      <c r="C568" s="234"/>
      <c r="D568" s="234"/>
      <c r="E568" s="234"/>
      <c r="F568" s="234"/>
      <c r="G568" s="234"/>
      <c r="H568" s="234"/>
      <c r="I568" s="234"/>
      <c r="J568" s="234"/>
      <c r="K568" s="234"/>
      <c r="L568" s="234"/>
      <c r="M568" s="234"/>
      <c r="N568" s="234"/>
      <c r="O568" s="234"/>
      <c r="P568" s="234"/>
      <c r="Q568" s="234"/>
      <c r="R568" s="234"/>
      <c r="S568" s="234"/>
      <c r="T568" s="234"/>
      <c r="U568" s="234"/>
      <c r="V568" s="234"/>
      <c r="W568" s="234"/>
      <c r="X568" s="234"/>
      <c r="Y568" s="234"/>
      <c r="Z568" s="234"/>
    </row>
    <row r="569" ht="13.5" customHeight="1">
      <c r="A569" s="234"/>
      <c r="B569" s="234"/>
      <c r="C569" s="234"/>
      <c r="D569" s="234"/>
      <c r="E569" s="234"/>
      <c r="F569" s="234"/>
      <c r="G569" s="234"/>
      <c r="H569" s="234"/>
      <c r="I569" s="234"/>
      <c r="J569" s="234"/>
      <c r="K569" s="234"/>
      <c r="L569" s="234"/>
      <c r="M569" s="234"/>
      <c r="N569" s="234"/>
      <c r="O569" s="234"/>
      <c r="P569" s="234"/>
      <c r="Q569" s="234"/>
      <c r="R569" s="234"/>
      <c r="S569" s="234"/>
      <c r="T569" s="234"/>
      <c r="U569" s="234"/>
      <c r="V569" s="234"/>
      <c r="W569" s="234"/>
      <c r="X569" s="234"/>
      <c r="Y569" s="234"/>
      <c r="Z569" s="234"/>
    </row>
    <row r="570" ht="13.5" customHeight="1">
      <c r="A570" s="234"/>
      <c r="B570" s="234"/>
      <c r="C570" s="234"/>
      <c r="D570" s="234"/>
      <c r="E570" s="234"/>
      <c r="F570" s="234"/>
      <c r="G570" s="234"/>
      <c r="H570" s="234"/>
      <c r="I570" s="234"/>
      <c r="J570" s="234"/>
      <c r="K570" s="234"/>
      <c r="L570" s="234"/>
      <c r="M570" s="234"/>
      <c r="N570" s="234"/>
      <c r="O570" s="234"/>
      <c r="P570" s="234"/>
      <c r="Q570" s="234"/>
      <c r="R570" s="234"/>
      <c r="S570" s="234"/>
      <c r="T570" s="234"/>
      <c r="U570" s="234"/>
      <c r="V570" s="234"/>
      <c r="W570" s="234"/>
      <c r="X570" s="234"/>
      <c r="Y570" s="234"/>
      <c r="Z570" s="234"/>
    </row>
    <row r="571" ht="13.5" customHeight="1">
      <c r="A571" s="234"/>
      <c r="B571" s="234"/>
      <c r="C571" s="234"/>
      <c r="D571" s="234"/>
      <c r="E571" s="234"/>
      <c r="F571" s="234"/>
      <c r="G571" s="234"/>
      <c r="H571" s="234"/>
      <c r="I571" s="234"/>
      <c r="J571" s="234"/>
      <c r="K571" s="234"/>
      <c r="L571" s="234"/>
      <c r="M571" s="234"/>
      <c r="N571" s="234"/>
      <c r="O571" s="234"/>
      <c r="P571" s="234"/>
      <c r="Q571" s="234"/>
      <c r="R571" s="234"/>
      <c r="S571" s="234"/>
      <c r="T571" s="234"/>
      <c r="U571" s="234"/>
      <c r="V571" s="234"/>
      <c r="W571" s="234"/>
      <c r="X571" s="234"/>
      <c r="Y571" s="234"/>
      <c r="Z571" s="234"/>
    </row>
    <row r="572" ht="13.5" customHeight="1">
      <c r="A572" s="234"/>
      <c r="B572" s="234"/>
      <c r="C572" s="234"/>
      <c r="D572" s="234"/>
      <c r="E572" s="234"/>
      <c r="F572" s="234"/>
      <c r="G572" s="234"/>
      <c r="H572" s="234"/>
      <c r="I572" s="234"/>
      <c r="J572" s="234"/>
      <c r="K572" s="234"/>
      <c r="L572" s="234"/>
      <c r="M572" s="234"/>
      <c r="N572" s="234"/>
      <c r="O572" s="234"/>
      <c r="P572" s="234"/>
      <c r="Q572" s="234"/>
      <c r="R572" s="234"/>
      <c r="S572" s="234"/>
      <c r="T572" s="234"/>
      <c r="U572" s="234"/>
      <c r="V572" s="234"/>
      <c r="W572" s="234"/>
      <c r="X572" s="234"/>
      <c r="Y572" s="234"/>
      <c r="Z572" s="234"/>
    </row>
    <row r="573" ht="13.5" customHeight="1">
      <c r="A573" s="234"/>
      <c r="B573" s="234"/>
      <c r="C573" s="234"/>
      <c r="D573" s="234"/>
      <c r="E573" s="234"/>
      <c r="F573" s="234"/>
      <c r="G573" s="234"/>
      <c r="H573" s="234"/>
      <c r="I573" s="234"/>
      <c r="J573" s="234"/>
      <c r="K573" s="234"/>
      <c r="L573" s="234"/>
      <c r="M573" s="234"/>
      <c r="N573" s="234"/>
      <c r="O573" s="234"/>
      <c r="P573" s="234"/>
      <c r="Q573" s="234"/>
      <c r="R573" s="234"/>
      <c r="S573" s="234"/>
      <c r="T573" s="234"/>
      <c r="U573" s="234"/>
      <c r="V573" s="234"/>
      <c r="W573" s="234"/>
      <c r="X573" s="234"/>
      <c r="Y573" s="234"/>
      <c r="Z573" s="234"/>
    </row>
    <row r="574" ht="13.5" customHeight="1">
      <c r="A574" s="234"/>
      <c r="B574" s="234"/>
      <c r="C574" s="234"/>
      <c r="D574" s="234"/>
      <c r="E574" s="234"/>
      <c r="F574" s="234"/>
      <c r="G574" s="234"/>
      <c r="H574" s="234"/>
      <c r="I574" s="234"/>
      <c r="J574" s="234"/>
      <c r="K574" s="234"/>
      <c r="L574" s="234"/>
      <c r="M574" s="234"/>
      <c r="N574" s="234"/>
      <c r="O574" s="234"/>
      <c r="P574" s="234"/>
      <c r="Q574" s="234"/>
      <c r="R574" s="234"/>
      <c r="S574" s="234"/>
      <c r="T574" s="234"/>
      <c r="U574" s="234"/>
      <c r="V574" s="234"/>
      <c r="W574" s="234"/>
      <c r="X574" s="234"/>
      <c r="Y574" s="234"/>
      <c r="Z574" s="234"/>
    </row>
    <row r="575" ht="13.5" customHeight="1">
      <c r="A575" s="234"/>
      <c r="B575" s="234"/>
      <c r="C575" s="234"/>
      <c r="D575" s="234"/>
      <c r="E575" s="234"/>
      <c r="F575" s="234"/>
      <c r="G575" s="234"/>
      <c r="H575" s="234"/>
      <c r="I575" s="234"/>
      <c r="J575" s="234"/>
      <c r="K575" s="234"/>
      <c r="L575" s="234"/>
      <c r="M575" s="234"/>
      <c r="N575" s="234"/>
      <c r="O575" s="234"/>
      <c r="P575" s="234"/>
      <c r="Q575" s="234"/>
      <c r="R575" s="234"/>
      <c r="S575" s="234"/>
      <c r="T575" s="234"/>
      <c r="U575" s="234"/>
      <c r="V575" s="234"/>
      <c r="W575" s="234"/>
      <c r="X575" s="234"/>
      <c r="Y575" s="234"/>
      <c r="Z575" s="234"/>
    </row>
    <row r="576" ht="13.5" customHeight="1">
      <c r="A576" s="234"/>
      <c r="B576" s="234"/>
      <c r="C576" s="234"/>
      <c r="D576" s="234"/>
      <c r="E576" s="234"/>
      <c r="F576" s="234"/>
      <c r="G576" s="234"/>
      <c r="H576" s="234"/>
      <c r="I576" s="234"/>
      <c r="J576" s="234"/>
      <c r="K576" s="234"/>
      <c r="L576" s="234"/>
      <c r="M576" s="234"/>
      <c r="N576" s="234"/>
      <c r="O576" s="234"/>
      <c r="P576" s="234"/>
      <c r="Q576" s="234"/>
      <c r="R576" s="234"/>
      <c r="S576" s="234"/>
      <c r="T576" s="234"/>
      <c r="U576" s="234"/>
      <c r="V576" s="234"/>
      <c r="W576" s="234"/>
      <c r="X576" s="234"/>
      <c r="Y576" s="234"/>
      <c r="Z576" s="234"/>
    </row>
    <row r="577" ht="13.5" customHeight="1">
      <c r="A577" s="234"/>
      <c r="B577" s="234"/>
      <c r="C577" s="234"/>
      <c r="D577" s="234"/>
      <c r="E577" s="234"/>
      <c r="F577" s="234"/>
      <c r="G577" s="234"/>
      <c r="H577" s="234"/>
      <c r="I577" s="234"/>
      <c r="J577" s="234"/>
      <c r="K577" s="234"/>
      <c r="L577" s="234"/>
      <c r="M577" s="234"/>
      <c r="N577" s="234"/>
      <c r="O577" s="234"/>
      <c r="P577" s="234"/>
      <c r="Q577" s="234"/>
      <c r="R577" s="234"/>
      <c r="S577" s="234"/>
      <c r="T577" s="234"/>
      <c r="U577" s="234"/>
      <c r="V577" s="234"/>
      <c r="W577" s="234"/>
      <c r="X577" s="234"/>
      <c r="Y577" s="234"/>
      <c r="Z577" s="234"/>
    </row>
    <row r="578" ht="13.5" customHeight="1">
      <c r="A578" s="234"/>
      <c r="B578" s="234"/>
      <c r="C578" s="234"/>
      <c r="D578" s="234"/>
      <c r="E578" s="234"/>
      <c r="F578" s="234"/>
      <c r="G578" s="234"/>
      <c r="H578" s="234"/>
      <c r="I578" s="234"/>
      <c r="J578" s="234"/>
      <c r="K578" s="234"/>
      <c r="L578" s="234"/>
      <c r="M578" s="234"/>
      <c r="N578" s="234"/>
      <c r="O578" s="234"/>
      <c r="P578" s="234"/>
      <c r="Q578" s="234"/>
      <c r="R578" s="234"/>
      <c r="S578" s="234"/>
      <c r="T578" s="234"/>
      <c r="U578" s="234"/>
      <c r="V578" s="234"/>
      <c r="W578" s="234"/>
      <c r="X578" s="234"/>
      <c r="Y578" s="234"/>
      <c r="Z578" s="234"/>
    </row>
    <row r="579" ht="13.5" customHeight="1">
      <c r="A579" s="234"/>
      <c r="B579" s="234"/>
      <c r="C579" s="234"/>
      <c r="D579" s="234"/>
      <c r="E579" s="234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234"/>
      <c r="Z579" s="234"/>
    </row>
    <row r="580" ht="13.5" customHeight="1">
      <c r="A580" s="234"/>
      <c r="B580" s="234"/>
      <c r="C580" s="234"/>
      <c r="D580" s="234"/>
      <c r="E580" s="234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234"/>
      <c r="Z580" s="234"/>
    </row>
    <row r="581" ht="13.5" customHeight="1">
      <c r="A581" s="234"/>
      <c r="B581" s="234"/>
      <c r="C581" s="234"/>
      <c r="D581" s="234"/>
      <c r="E581" s="234"/>
      <c r="F581" s="234"/>
      <c r="G581" s="234"/>
      <c r="H581" s="234"/>
      <c r="I581" s="234"/>
      <c r="J581" s="234"/>
      <c r="K581" s="234"/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234"/>
      <c r="Z581" s="234"/>
    </row>
    <row r="582" ht="13.5" customHeight="1">
      <c r="A582" s="234"/>
      <c r="B582" s="234"/>
      <c r="C582" s="234"/>
      <c r="D582" s="234"/>
      <c r="E582" s="234"/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/>
      <c r="U582" s="234"/>
      <c r="V582" s="234"/>
      <c r="W582" s="234"/>
      <c r="X582" s="234"/>
      <c r="Y582" s="234"/>
      <c r="Z582" s="234"/>
    </row>
    <row r="583" ht="13.5" customHeight="1">
      <c r="A583" s="234"/>
      <c r="B583" s="234"/>
      <c r="C583" s="234"/>
      <c r="D583" s="234"/>
      <c r="E583" s="234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234"/>
      <c r="Z583" s="234"/>
    </row>
    <row r="584" ht="13.5" customHeight="1">
      <c r="A584" s="234"/>
      <c r="B584" s="234"/>
      <c r="C584" s="234"/>
      <c r="D584" s="234"/>
      <c r="E584" s="234"/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234"/>
      <c r="Z584" s="234"/>
    </row>
    <row r="585" ht="13.5" customHeight="1">
      <c r="A585" s="234"/>
      <c r="B585" s="234"/>
      <c r="C585" s="234"/>
      <c r="D585" s="234"/>
      <c r="E585" s="234"/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234"/>
      <c r="Z585" s="234"/>
    </row>
    <row r="586" ht="13.5" customHeight="1">
      <c r="A586" s="234"/>
      <c r="B586" s="234"/>
      <c r="C586" s="234"/>
      <c r="D586" s="234"/>
      <c r="E586" s="234"/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234"/>
      <c r="Z586" s="234"/>
    </row>
    <row r="587" ht="13.5" customHeight="1">
      <c r="A587" s="234"/>
      <c r="B587" s="234"/>
      <c r="C587" s="234"/>
      <c r="D587" s="234"/>
      <c r="E587" s="234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234"/>
      <c r="Z587" s="234"/>
    </row>
    <row r="588" ht="13.5" customHeight="1">
      <c r="A588" s="234"/>
      <c r="B588" s="234"/>
      <c r="C588" s="234"/>
      <c r="D588" s="234"/>
      <c r="E588" s="234"/>
      <c r="F588" s="234"/>
      <c r="G588" s="234"/>
      <c r="H588" s="234"/>
      <c r="I588" s="234"/>
      <c r="J588" s="234"/>
      <c r="K588" s="234"/>
      <c r="L588" s="234"/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234"/>
      <c r="Z588" s="234"/>
    </row>
    <row r="589" ht="13.5" customHeight="1">
      <c r="A589" s="234"/>
      <c r="B589" s="234"/>
      <c r="C589" s="234"/>
      <c r="D589" s="234"/>
      <c r="E589" s="234"/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/>
      <c r="X589" s="234"/>
      <c r="Y589" s="234"/>
      <c r="Z589" s="234"/>
    </row>
    <row r="590" ht="13.5" customHeight="1">
      <c r="A590" s="234"/>
      <c r="B590" s="234"/>
      <c r="C590" s="234"/>
      <c r="D590" s="234"/>
      <c r="E590" s="234"/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/>
      <c r="U590" s="234"/>
      <c r="V590" s="234"/>
      <c r="W590" s="234"/>
      <c r="X590" s="234"/>
      <c r="Y590" s="234"/>
      <c r="Z590" s="234"/>
    </row>
    <row r="591" ht="13.5" customHeight="1">
      <c r="A591" s="234"/>
      <c r="B591" s="234"/>
      <c r="C591" s="234"/>
      <c r="D591" s="234"/>
      <c r="E591" s="234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234"/>
      <c r="Z591" s="234"/>
    </row>
    <row r="592" ht="13.5" customHeight="1">
      <c r="A592" s="234"/>
      <c r="B592" s="234"/>
      <c r="C592" s="234"/>
      <c r="D592" s="234"/>
      <c r="E592" s="234"/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234"/>
      <c r="Z592" s="234"/>
    </row>
    <row r="593" ht="13.5" customHeight="1">
      <c r="A593" s="234"/>
      <c r="B593" s="234"/>
      <c r="C593" s="234"/>
      <c r="D593" s="234"/>
      <c r="E593" s="234"/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234"/>
      <c r="Z593" s="234"/>
    </row>
    <row r="594" ht="13.5" customHeight="1">
      <c r="A594" s="234"/>
      <c r="B594" s="234"/>
      <c r="C594" s="234"/>
      <c r="D594" s="234"/>
      <c r="E594" s="234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234"/>
      <c r="Z594" s="234"/>
    </row>
    <row r="595" ht="13.5" customHeight="1">
      <c r="A595" s="234"/>
      <c r="B595" s="234"/>
      <c r="C595" s="234"/>
      <c r="D595" s="234"/>
      <c r="E595" s="234"/>
      <c r="F595" s="234"/>
      <c r="G595" s="234"/>
      <c r="H595" s="234"/>
      <c r="I595" s="234"/>
      <c r="J595" s="234"/>
      <c r="K595" s="234"/>
      <c r="L595" s="234"/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234"/>
      <c r="Z595" s="234"/>
    </row>
    <row r="596" ht="13.5" customHeight="1">
      <c r="A596" s="234"/>
      <c r="B596" s="234"/>
      <c r="C596" s="234"/>
      <c r="D596" s="234"/>
      <c r="E596" s="234"/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/>
      <c r="X596" s="234"/>
      <c r="Y596" s="234"/>
      <c r="Z596" s="234"/>
    </row>
    <row r="597" ht="13.5" customHeight="1">
      <c r="A597" s="234"/>
      <c r="B597" s="234"/>
      <c r="C597" s="234"/>
      <c r="D597" s="234"/>
      <c r="E597" s="234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234"/>
      <c r="Z597" s="234"/>
    </row>
    <row r="598" ht="13.5" customHeight="1">
      <c r="A598" s="234"/>
      <c r="B598" s="234"/>
      <c r="C598" s="234"/>
      <c r="D598" s="234"/>
      <c r="E598" s="234"/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234"/>
      <c r="Z598" s="234"/>
    </row>
    <row r="599" ht="13.5" customHeight="1">
      <c r="A599" s="234"/>
      <c r="B599" s="234"/>
      <c r="C599" s="234"/>
      <c r="D599" s="234"/>
      <c r="E599" s="234"/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234"/>
      <c r="Z599" s="234"/>
    </row>
    <row r="600" ht="13.5" customHeight="1">
      <c r="A600" s="234"/>
      <c r="B600" s="234"/>
      <c r="C600" s="234"/>
      <c r="D600" s="234"/>
      <c r="E600" s="234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234"/>
      <c r="Z600" s="234"/>
    </row>
    <row r="601" ht="13.5" customHeight="1">
      <c r="A601" s="234"/>
      <c r="B601" s="234"/>
      <c r="C601" s="234"/>
      <c r="D601" s="234"/>
      <c r="E601" s="234"/>
      <c r="F601" s="234"/>
      <c r="G601" s="234"/>
      <c r="H601" s="234"/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234"/>
      <c r="Z601" s="234"/>
    </row>
    <row r="602" ht="13.5" customHeight="1">
      <c r="A602" s="234"/>
      <c r="B602" s="234"/>
      <c r="C602" s="234"/>
      <c r="D602" s="234"/>
      <c r="E602" s="234"/>
      <c r="F602" s="234"/>
      <c r="G602" s="234"/>
      <c r="H602" s="234"/>
      <c r="I602" s="234"/>
      <c r="J602" s="234"/>
      <c r="K602" s="234"/>
      <c r="L602" s="234"/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234"/>
      <c r="Z602" s="234"/>
    </row>
    <row r="603" ht="13.5" customHeight="1">
      <c r="A603" s="234"/>
      <c r="B603" s="234"/>
      <c r="C603" s="234"/>
      <c r="D603" s="234"/>
      <c r="E603" s="234"/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/>
      <c r="X603" s="234"/>
      <c r="Y603" s="234"/>
      <c r="Z603" s="234"/>
    </row>
    <row r="604" ht="13.5" customHeight="1">
      <c r="A604" s="234"/>
      <c r="B604" s="234"/>
      <c r="C604" s="234"/>
      <c r="D604" s="234"/>
      <c r="E604" s="234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234"/>
      <c r="Z604" s="234"/>
    </row>
    <row r="605" ht="13.5" customHeight="1">
      <c r="A605" s="234"/>
      <c r="B605" s="234"/>
      <c r="C605" s="234"/>
      <c r="D605" s="234"/>
      <c r="E605" s="234"/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234"/>
      <c r="Z605" s="234"/>
    </row>
    <row r="606" ht="13.5" customHeight="1">
      <c r="A606" s="234"/>
      <c r="B606" s="234"/>
      <c r="C606" s="234"/>
      <c r="D606" s="234"/>
      <c r="E606" s="234"/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234"/>
      <c r="Z606" s="234"/>
    </row>
    <row r="607" ht="13.5" customHeight="1">
      <c r="A607" s="234"/>
      <c r="B607" s="234"/>
      <c r="C607" s="234"/>
      <c r="D607" s="234"/>
      <c r="E607" s="234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234"/>
      <c r="Z607" s="234"/>
    </row>
    <row r="608" ht="13.5" customHeight="1">
      <c r="A608" s="234"/>
      <c r="B608" s="234"/>
      <c r="C608" s="234"/>
      <c r="D608" s="234"/>
      <c r="E608" s="234"/>
      <c r="F608" s="234"/>
      <c r="G608" s="234"/>
      <c r="H608" s="234"/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234"/>
      <c r="Z608" s="234"/>
    </row>
    <row r="609" ht="13.5" customHeight="1">
      <c r="A609" s="234"/>
      <c r="B609" s="234"/>
      <c r="C609" s="234"/>
      <c r="D609" s="234"/>
      <c r="E609" s="234"/>
      <c r="F609" s="234"/>
      <c r="G609" s="234"/>
      <c r="H609" s="234"/>
      <c r="I609" s="234"/>
      <c r="J609" s="234"/>
      <c r="K609" s="234"/>
      <c r="L609" s="234"/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234"/>
      <c r="Z609" s="234"/>
    </row>
    <row r="610" ht="13.5" customHeight="1">
      <c r="A610" s="234"/>
      <c r="B610" s="234"/>
      <c r="C610" s="234"/>
      <c r="D610" s="234"/>
      <c r="E610" s="234"/>
      <c r="F610" s="234"/>
      <c r="G610" s="234"/>
      <c r="H610" s="234"/>
      <c r="I610" s="234"/>
      <c r="J610" s="234"/>
      <c r="K610" s="234"/>
      <c r="L610" s="234"/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234"/>
      <c r="Z610" s="234"/>
    </row>
    <row r="611" ht="13.5" customHeight="1">
      <c r="A611" s="234"/>
      <c r="B611" s="234"/>
      <c r="C611" s="234"/>
      <c r="D611" s="234"/>
      <c r="E611" s="234"/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/>
      <c r="X611" s="234"/>
      <c r="Y611" s="234"/>
      <c r="Z611" s="234"/>
    </row>
    <row r="612" ht="13.5" customHeight="1">
      <c r="A612" s="234"/>
      <c r="B612" s="234"/>
      <c r="C612" s="234"/>
      <c r="D612" s="234"/>
      <c r="E612" s="234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234"/>
      <c r="Z612" s="234"/>
    </row>
    <row r="613" ht="13.5" customHeight="1">
      <c r="A613" s="234"/>
      <c r="B613" s="234"/>
      <c r="C613" s="234"/>
      <c r="D613" s="234"/>
      <c r="E613" s="234"/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234"/>
      <c r="Z613" s="234"/>
    </row>
    <row r="614" ht="13.5" customHeight="1">
      <c r="A614" s="234"/>
      <c r="B614" s="234"/>
      <c r="C614" s="234"/>
      <c r="D614" s="234"/>
      <c r="E614" s="234"/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234"/>
      <c r="Z614" s="234"/>
    </row>
    <row r="615" ht="13.5" customHeight="1">
      <c r="A615" s="234"/>
      <c r="B615" s="234"/>
      <c r="C615" s="234"/>
      <c r="D615" s="234"/>
      <c r="E615" s="234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234"/>
      <c r="Z615" s="234"/>
    </row>
    <row r="616" ht="13.5" customHeight="1">
      <c r="A616" s="234"/>
      <c r="B616" s="234"/>
      <c r="C616" s="234"/>
      <c r="D616" s="234"/>
      <c r="E616" s="234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234"/>
      <c r="Z616" s="234"/>
    </row>
    <row r="617" ht="13.5" customHeight="1">
      <c r="A617" s="234"/>
      <c r="B617" s="234"/>
      <c r="C617" s="234"/>
      <c r="D617" s="234"/>
      <c r="E617" s="234"/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234"/>
      <c r="Z617" s="234"/>
    </row>
    <row r="618" ht="13.5" customHeight="1">
      <c r="A618" s="234"/>
      <c r="B618" s="234"/>
      <c r="C618" s="234"/>
      <c r="D618" s="234"/>
      <c r="E618" s="234"/>
      <c r="F618" s="234"/>
      <c r="G618" s="234"/>
      <c r="H618" s="234"/>
      <c r="I618" s="234"/>
      <c r="J618" s="234"/>
      <c r="K618" s="234"/>
      <c r="L618" s="234"/>
      <c r="M618" s="234"/>
      <c r="N618" s="234"/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234"/>
      <c r="Z618" s="234"/>
    </row>
    <row r="619" ht="13.5" customHeight="1">
      <c r="A619" s="234"/>
      <c r="B619" s="234"/>
      <c r="C619" s="234"/>
      <c r="D619" s="234"/>
      <c r="E619" s="234"/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/>
      <c r="U619" s="234"/>
      <c r="V619" s="234"/>
      <c r="W619" s="234"/>
      <c r="X619" s="234"/>
      <c r="Y619" s="234"/>
      <c r="Z619" s="234"/>
    </row>
    <row r="620" ht="13.5" customHeight="1">
      <c r="A620" s="234"/>
      <c r="B620" s="234"/>
      <c r="C620" s="234"/>
      <c r="D620" s="234"/>
      <c r="E620" s="234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234"/>
      <c r="Z620" s="234"/>
    </row>
    <row r="621" ht="13.5" customHeight="1">
      <c r="A621" s="234"/>
      <c r="B621" s="234"/>
      <c r="C621" s="234"/>
      <c r="D621" s="234"/>
      <c r="E621" s="234"/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234"/>
      <c r="Z621" s="234"/>
    </row>
    <row r="622" ht="13.5" customHeight="1">
      <c r="A622" s="234"/>
      <c r="B622" s="234"/>
      <c r="C622" s="234"/>
      <c r="D622" s="234"/>
      <c r="E622" s="234"/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234"/>
      <c r="Z622" s="234"/>
    </row>
    <row r="623" ht="13.5" customHeight="1">
      <c r="A623" s="234"/>
      <c r="B623" s="234"/>
      <c r="C623" s="234"/>
      <c r="D623" s="234"/>
      <c r="E623" s="234"/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234"/>
      <c r="Z623" s="234"/>
    </row>
    <row r="624" ht="13.5" customHeight="1">
      <c r="A624" s="234"/>
      <c r="B624" s="234"/>
      <c r="C624" s="234"/>
      <c r="D624" s="234"/>
      <c r="E624" s="234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234"/>
      <c r="Z624" s="234"/>
    </row>
    <row r="625" ht="13.5" customHeight="1">
      <c r="A625" s="234"/>
      <c r="B625" s="234"/>
      <c r="C625" s="234"/>
      <c r="D625" s="234"/>
      <c r="E625" s="234"/>
      <c r="F625" s="234"/>
      <c r="G625" s="234"/>
      <c r="H625" s="234"/>
      <c r="I625" s="234"/>
      <c r="J625" s="234"/>
      <c r="K625" s="234"/>
      <c r="L625" s="234"/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234"/>
      <c r="Z625" s="234"/>
    </row>
    <row r="626" ht="13.5" customHeight="1">
      <c r="A626" s="234"/>
      <c r="B626" s="234"/>
      <c r="C626" s="234"/>
      <c r="D626" s="234"/>
      <c r="E626" s="234"/>
      <c r="F626" s="234"/>
      <c r="G626" s="234"/>
      <c r="H626" s="234"/>
      <c r="I626" s="234"/>
      <c r="J626" s="234"/>
      <c r="K626" s="234"/>
      <c r="L626" s="234"/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234"/>
      <c r="Z626" s="234"/>
    </row>
    <row r="627" ht="13.5" customHeight="1">
      <c r="A627" s="234"/>
      <c r="B627" s="234"/>
      <c r="C627" s="234"/>
      <c r="D627" s="234"/>
      <c r="E627" s="234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234"/>
      <c r="Z627" s="234"/>
    </row>
    <row r="628" ht="13.5" customHeight="1">
      <c r="A628" s="234"/>
      <c r="B628" s="234"/>
      <c r="C628" s="234"/>
      <c r="D628" s="234"/>
      <c r="E628" s="234"/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234"/>
      <c r="Z628" s="234"/>
    </row>
    <row r="629" ht="13.5" customHeight="1">
      <c r="A629" s="234"/>
      <c r="B629" s="234"/>
      <c r="C629" s="234"/>
      <c r="D629" s="234"/>
      <c r="E629" s="234"/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234"/>
      <c r="Z629" s="234"/>
    </row>
    <row r="630" ht="13.5" customHeight="1">
      <c r="A630" s="234"/>
      <c r="B630" s="234"/>
      <c r="C630" s="234"/>
      <c r="D630" s="234"/>
      <c r="E630" s="234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234"/>
      <c r="Z630" s="234"/>
    </row>
    <row r="631" ht="13.5" customHeight="1">
      <c r="A631" s="234"/>
      <c r="B631" s="234"/>
      <c r="C631" s="234"/>
      <c r="D631" s="234"/>
      <c r="E631" s="234"/>
      <c r="F631" s="234"/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234"/>
      <c r="Z631" s="234"/>
    </row>
    <row r="632" ht="13.5" customHeight="1">
      <c r="A632" s="234"/>
      <c r="B632" s="234"/>
      <c r="C632" s="234"/>
      <c r="D632" s="234"/>
      <c r="E632" s="234"/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/>
      <c r="X632" s="234"/>
      <c r="Y632" s="234"/>
      <c r="Z632" s="234"/>
    </row>
    <row r="633" ht="13.5" customHeight="1">
      <c r="A633" s="234"/>
      <c r="B633" s="234"/>
      <c r="C633" s="234"/>
      <c r="D633" s="234"/>
      <c r="E633" s="234"/>
      <c r="F633" s="234"/>
      <c r="G633" s="234"/>
      <c r="H633" s="234"/>
      <c r="I633" s="234"/>
      <c r="J633" s="234"/>
      <c r="K633" s="234"/>
      <c r="L633" s="234"/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234"/>
      <c r="Z633" s="234"/>
    </row>
    <row r="634" ht="13.5" customHeight="1">
      <c r="A634" s="234"/>
      <c r="B634" s="234"/>
      <c r="C634" s="234"/>
      <c r="D634" s="234"/>
      <c r="E634" s="234"/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/>
      <c r="X634" s="234"/>
      <c r="Y634" s="234"/>
      <c r="Z634" s="234"/>
    </row>
    <row r="635" ht="13.5" customHeight="1">
      <c r="A635" s="234"/>
      <c r="B635" s="234"/>
      <c r="C635" s="234"/>
      <c r="D635" s="234"/>
      <c r="E635" s="234"/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/>
      <c r="U635" s="234"/>
      <c r="V635" s="234"/>
      <c r="W635" s="234"/>
      <c r="X635" s="234"/>
      <c r="Y635" s="234"/>
      <c r="Z635" s="234"/>
    </row>
    <row r="636" ht="13.5" customHeight="1">
      <c r="A636" s="234"/>
      <c r="B636" s="234"/>
      <c r="C636" s="234"/>
      <c r="D636" s="234"/>
      <c r="E636" s="234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234"/>
      <c r="Z636" s="234"/>
    </row>
    <row r="637" ht="13.5" customHeight="1">
      <c r="A637" s="234"/>
      <c r="B637" s="234"/>
      <c r="C637" s="234"/>
      <c r="D637" s="234"/>
      <c r="E637" s="234"/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234"/>
      <c r="Z637" s="234"/>
    </row>
    <row r="638" ht="13.5" customHeight="1">
      <c r="A638" s="234"/>
      <c r="B638" s="234"/>
      <c r="C638" s="234"/>
      <c r="D638" s="234"/>
      <c r="E638" s="234"/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234"/>
      <c r="Z638" s="234"/>
    </row>
    <row r="639" ht="13.5" customHeight="1">
      <c r="A639" s="234"/>
      <c r="B639" s="234"/>
      <c r="C639" s="234"/>
      <c r="D639" s="234"/>
      <c r="E639" s="234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234"/>
      <c r="Z639" s="234"/>
    </row>
    <row r="640" ht="13.5" customHeight="1">
      <c r="A640" s="234"/>
      <c r="B640" s="234"/>
      <c r="C640" s="234"/>
      <c r="D640" s="234"/>
      <c r="E640" s="234"/>
      <c r="F640" s="234"/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234"/>
      <c r="Z640" s="234"/>
    </row>
    <row r="641" ht="13.5" customHeight="1">
      <c r="A641" s="234"/>
      <c r="B641" s="234"/>
      <c r="C641" s="234"/>
      <c r="D641" s="234"/>
      <c r="E641" s="234"/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/>
      <c r="X641" s="234"/>
      <c r="Y641" s="234"/>
      <c r="Z641" s="234"/>
    </row>
    <row r="642" ht="13.5" customHeight="1">
      <c r="A642" s="234"/>
      <c r="B642" s="234"/>
      <c r="C642" s="234"/>
      <c r="D642" s="234"/>
      <c r="E642" s="234"/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234"/>
      <c r="Z642" s="234"/>
    </row>
    <row r="643" ht="13.5" customHeight="1">
      <c r="A643" s="234"/>
      <c r="B643" s="234"/>
      <c r="C643" s="234"/>
      <c r="D643" s="234"/>
      <c r="E643" s="234"/>
      <c r="F643" s="234"/>
      <c r="G643" s="234"/>
      <c r="H643" s="234"/>
      <c r="I643" s="234"/>
      <c r="J643" s="234"/>
      <c r="K643" s="234"/>
      <c r="L643" s="234"/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234"/>
      <c r="Z643" s="234"/>
    </row>
    <row r="644" ht="13.5" customHeight="1">
      <c r="A644" s="234"/>
      <c r="B644" s="234"/>
      <c r="C644" s="234"/>
      <c r="D644" s="234"/>
      <c r="E644" s="234"/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/>
      <c r="X644" s="234"/>
      <c r="Y644" s="234"/>
      <c r="Z644" s="234"/>
    </row>
    <row r="645" ht="13.5" customHeight="1">
      <c r="A645" s="234"/>
      <c r="B645" s="234"/>
      <c r="C645" s="234"/>
      <c r="D645" s="234"/>
      <c r="E645" s="234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234"/>
      <c r="Z645" s="234"/>
    </row>
    <row r="646" ht="13.5" customHeight="1">
      <c r="A646" s="234"/>
      <c r="B646" s="234"/>
      <c r="C646" s="234"/>
      <c r="D646" s="234"/>
      <c r="E646" s="234"/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/>
      <c r="U646" s="234"/>
      <c r="V646" s="234"/>
      <c r="W646" s="234"/>
      <c r="X646" s="234"/>
      <c r="Y646" s="234"/>
      <c r="Z646" s="234"/>
    </row>
    <row r="647" ht="13.5" customHeight="1">
      <c r="A647" s="234"/>
      <c r="B647" s="234"/>
      <c r="C647" s="234"/>
      <c r="D647" s="234"/>
      <c r="E647" s="234"/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234"/>
      <c r="Z647" s="234"/>
    </row>
    <row r="648" ht="13.5" customHeight="1">
      <c r="A648" s="234"/>
      <c r="B648" s="234"/>
      <c r="C648" s="234"/>
      <c r="D648" s="234"/>
      <c r="E648" s="234"/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234"/>
      <c r="Z648" s="234"/>
    </row>
    <row r="649" ht="13.5" customHeight="1">
      <c r="A649" s="234"/>
      <c r="B649" s="234"/>
      <c r="C649" s="234"/>
      <c r="D649" s="234"/>
      <c r="E649" s="234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234"/>
      <c r="Z649" s="234"/>
    </row>
    <row r="650" ht="13.5" customHeight="1">
      <c r="A650" s="234"/>
      <c r="B650" s="234"/>
      <c r="C650" s="234"/>
      <c r="D650" s="234"/>
      <c r="E650" s="234"/>
      <c r="F650" s="234"/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234"/>
      <c r="Z650" s="234"/>
    </row>
    <row r="651" ht="13.5" customHeight="1">
      <c r="A651" s="234"/>
      <c r="B651" s="234"/>
      <c r="C651" s="234"/>
      <c r="D651" s="234"/>
      <c r="E651" s="234"/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/>
      <c r="X651" s="234"/>
      <c r="Y651" s="234"/>
      <c r="Z651" s="234"/>
    </row>
    <row r="652" ht="13.5" customHeight="1">
      <c r="A652" s="234"/>
      <c r="B652" s="234"/>
      <c r="C652" s="234"/>
      <c r="D652" s="234"/>
      <c r="E652" s="234"/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/>
      <c r="U652" s="234"/>
      <c r="V652" s="234"/>
      <c r="W652" s="234"/>
      <c r="X652" s="234"/>
      <c r="Y652" s="234"/>
      <c r="Z652" s="234"/>
    </row>
    <row r="653" ht="13.5" customHeight="1">
      <c r="A653" s="234"/>
      <c r="B653" s="234"/>
      <c r="C653" s="234"/>
      <c r="D653" s="234"/>
      <c r="E653" s="234"/>
      <c r="F653" s="234"/>
      <c r="G653" s="234"/>
      <c r="H653" s="234"/>
      <c r="I653" s="234"/>
      <c r="J653" s="234"/>
      <c r="K653" s="234"/>
      <c r="L653" s="234"/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234"/>
      <c r="Z653" s="234"/>
    </row>
    <row r="654" ht="13.5" customHeight="1">
      <c r="A654" s="234"/>
      <c r="B654" s="234"/>
      <c r="C654" s="234"/>
      <c r="D654" s="234"/>
      <c r="E654" s="234"/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234"/>
      <c r="Z654" s="234"/>
    </row>
    <row r="655" ht="13.5" customHeight="1">
      <c r="A655" s="234"/>
      <c r="B655" s="234"/>
      <c r="C655" s="234"/>
      <c r="D655" s="234"/>
      <c r="E655" s="234"/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/>
      <c r="X655" s="234"/>
      <c r="Y655" s="234"/>
      <c r="Z655" s="234"/>
    </row>
    <row r="656" ht="13.5" customHeight="1">
      <c r="A656" s="234"/>
      <c r="B656" s="234"/>
      <c r="C656" s="234"/>
      <c r="D656" s="234"/>
      <c r="E656" s="234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234"/>
      <c r="Z656" s="234"/>
    </row>
    <row r="657" ht="13.5" customHeight="1">
      <c r="A657" s="234"/>
      <c r="B657" s="234"/>
      <c r="C657" s="234"/>
      <c r="D657" s="234"/>
      <c r="E657" s="234"/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234"/>
      <c r="Z657" s="234"/>
    </row>
    <row r="658" ht="13.5" customHeight="1">
      <c r="A658" s="234"/>
      <c r="B658" s="234"/>
      <c r="C658" s="234"/>
      <c r="D658" s="234"/>
      <c r="E658" s="234"/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234"/>
      <c r="Z658" s="234"/>
    </row>
    <row r="659" ht="13.5" customHeight="1">
      <c r="A659" s="234"/>
      <c r="B659" s="234"/>
      <c r="C659" s="234"/>
      <c r="D659" s="234"/>
      <c r="E659" s="234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234"/>
      <c r="Z659" s="234"/>
    </row>
    <row r="660" ht="13.5" customHeight="1">
      <c r="A660" s="234"/>
      <c r="B660" s="234"/>
      <c r="C660" s="234"/>
      <c r="D660" s="234"/>
      <c r="E660" s="234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234"/>
      <c r="Z660" s="234"/>
    </row>
    <row r="661" ht="13.5" customHeight="1">
      <c r="A661" s="234"/>
      <c r="B661" s="234"/>
      <c r="C661" s="234"/>
      <c r="D661" s="234"/>
      <c r="E661" s="234"/>
      <c r="F661" s="234"/>
      <c r="G661" s="234"/>
      <c r="H661" s="234"/>
      <c r="I661" s="234"/>
      <c r="J661" s="234"/>
      <c r="K661" s="234"/>
      <c r="L661" s="234"/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234"/>
      <c r="Z661" s="234"/>
    </row>
    <row r="662" ht="13.5" customHeight="1">
      <c r="A662" s="234"/>
      <c r="B662" s="234"/>
      <c r="C662" s="234"/>
      <c r="D662" s="234"/>
      <c r="E662" s="234"/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/>
      <c r="X662" s="234"/>
      <c r="Y662" s="234"/>
      <c r="Z662" s="234"/>
    </row>
    <row r="663" ht="13.5" customHeight="1">
      <c r="A663" s="234"/>
      <c r="B663" s="234"/>
      <c r="C663" s="234"/>
      <c r="D663" s="234"/>
      <c r="E663" s="234"/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/>
      <c r="U663" s="234"/>
      <c r="V663" s="234"/>
      <c r="W663" s="234"/>
      <c r="X663" s="234"/>
      <c r="Y663" s="234"/>
      <c r="Z663" s="234"/>
    </row>
    <row r="664" ht="13.5" customHeight="1">
      <c r="A664" s="234"/>
      <c r="B664" s="234"/>
      <c r="C664" s="234"/>
      <c r="D664" s="234"/>
      <c r="E664" s="234"/>
      <c r="F664" s="234"/>
      <c r="G664" s="234"/>
      <c r="H664" s="234"/>
      <c r="I664" s="234"/>
      <c r="J664" s="234"/>
      <c r="K664" s="234"/>
      <c r="L664" s="234"/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234"/>
      <c r="Z664" s="234"/>
    </row>
    <row r="665" ht="13.5" customHeight="1">
      <c r="A665" s="234"/>
      <c r="B665" s="234"/>
      <c r="C665" s="234"/>
      <c r="D665" s="234"/>
      <c r="E665" s="234"/>
      <c r="F665" s="234"/>
      <c r="G665" s="234"/>
      <c r="H665" s="234"/>
      <c r="I665" s="234"/>
      <c r="J665" s="234"/>
      <c r="K665" s="234"/>
      <c r="L665" s="234"/>
      <c r="M665" s="234"/>
      <c r="N665" s="234"/>
      <c r="O665" s="234"/>
      <c r="P665" s="234"/>
      <c r="Q665" s="234"/>
      <c r="R665" s="234"/>
      <c r="S665" s="234"/>
      <c r="T665" s="234"/>
      <c r="U665" s="234"/>
      <c r="V665" s="234"/>
      <c r="W665" s="234"/>
      <c r="X665" s="234"/>
      <c r="Y665" s="234"/>
      <c r="Z665" s="234"/>
    </row>
    <row r="666" ht="13.5" customHeight="1">
      <c r="A666" s="234"/>
      <c r="B666" s="234"/>
      <c r="C666" s="234"/>
      <c r="D666" s="234"/>
      <c r="E666" s="234"/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234"/>
      <c r="Z666" s="234"/>
    </row>
    <row r="667" ht="13.5" customHeight="1">
      <c r="A667" s="234"/>
      <c r="B667" s="234"/>
      <c r="C667" s="234"/>
      <c r="D667" s="234"/>
      <c r="E667" s="234"/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234"/>
      <c r="Z667" s="234"/>
    </row>
    <row r="668" ht="13.5" customHeight="1">
      <c r="A668" s="234"/>
      <c r="B668" s="234"/>
      <c r="C668" s="234"/>
      <c r="D668" s="234"/>
      <c r="E668" s="234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234"/>
      <c r="Z668" s="234"/>
    </row>
    <row r="669" ht="13.5" customHeight="1">
      <c r="A669" s="234"/>
      <c r="B669" s="234"/>
      <c r="C669" s="234"/>
      <c r="D669" s="234"/>
      <c r="E669" s="234"/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234"/>
      <c r="Z669" s="234"/>
    </row>
    <row r="670" ht="13.5" customHeight="1">
      <c r="A670" s="234"/>
      <c r="B670" s="234"/>
      <c r="C670" s="234"/>
      <c r="D670" s="234"/>
      <c r="E670" s="234"/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234"/>
      <c r="Z670" s="234"/>
    </row>
    <row r="671" ht="13.5" customHeight="1">
      <c r="A671" s="234"/>
      <c r="B671" s="234"/>
      <c r="C671" s="234"/>
      <c r="D671" s="234"/>
      <c r="E671" s="234"/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234"/>
      <c r="Z671" s="234"/>
    </row>
    <row r="672" ht="13.5" customHeight="1">
      <c r="A672" s="234"/>
      <c r="B672" s="234"/>
      <c r="C672" s="234"/>
      <c r="D672" s="234"/>
      <c r="E672" s="234"/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234"/>
      <c r="Z672" s="234"/>
    </row>
    <row r="673" ht="13.5" customHeight="1">
      <c r="A673" s="234"/>
      <c r="B673" s="234"/>
      <c r="C673" s="234"/>
      <c r="D673" s="234"/>
      <c r="E673" s="234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234"/>
      <c r="Z673" s="234"/>
    </row>
    <row r="674" ht="13.5" customHeight="1">
      <c r="A674" s="234"/>
      <c r="B674" s="234"/>
      <c r="C674" s="234"/>
      <c r="D674" s="234"/>
      <c r="E674" s="234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234"/>
      <c r="Z674" s="234"/>
    </row>
    <row r="675" ht="13.5" customHeight="1">
      <c r="A675" s="234"/>
      <c r="B675" s="234"/>
      <c r="C675" s="234"/>
      <c r="D675" s="234"/>
      <c r="E675" s="234"/>
      <c r="F675" s="234"/>
      <c r="G675" s="234"/>
      <c r="H675" s="234"/>
      <c r="I675" s="234"/>
      <c r="J675" s="234"/>
      <c r="K675" s="234"/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234"/>
      <c r="Z675" s="234"/>
    </row>
    <row r="676" ht="13.5" customHeight="1">
      <c r="A676" s="234"/>
      <c r="B676" s="234"/>
      <c r="C676" s="234"/>
      <c r="D676" s="234"/>
      <c r="E676" s="234"/>
      <c r="F676" s="234"/>
      <c r="G676" s="234"/>
      <c r="H676" s="234"/>
      <c r="I676" s="234"/>
      <c r="J676" s="234"/>
      <c r="K676" s="234"/>
      <c r="L676" s="234"/>
      <c r="M676" s="234"/>
      <c r="N676" s="234"/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234"/>
      <c r="Z676" s="234"/>
    </row>
    <row r="677" ht="13.5" customHeight="1">
      <c r="A677" s="234"/>
      <c r="B677" s="234"/>
      <c r="C677" s="234"/>
      <c r="D677" s="234"/>
      <c r="E677" s="234"/>
      <c r="F677" s="234"/>
      <c r="G677" s="234"/>
      <c r="H677" s="234"/>
      <c r="I677" s="234"/>
      <c r="J677" s="234"/>
      <c r="K677" s="234"/>
      <c r="L677" s="234"/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234"/>
      <c r="Z677" s="234"/>
    </row>
    <row r="678" ht="13.5" customHeight="1">
      <c r="A678" s="234"/>
      <c r="B678" s="234"/>
      <c r="C678" s="234"/>
      <c r="D678" s="234"/>
      <c r="E678" s="234"/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/>
      <c r="X678" s="234"/>
      <c r="Y678" s="234"/>
      <c r="Z678" s="234"/>
    </row>
    <row r="679" ht="13.5" customHeight="1">
      <c r="A679" s="234"/>
      <c r="B679" s="234"/>
      <c r="C679" s="234"/>
      <c r="D679" s="234"/>
      <c r="E679" s="234"/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/>
      <c r="U679" s="234"/>
      <c r="V679" s="234"/>
      <c r="W679" s="234"/>
      <c r="X679" s="234"/>
      <c r="Y679" s="234"/>
      <c r="Z679" s="234"/>
    </row>
    <row r="680" ht="13.5" customHeight="1">
      <c r="A680" s="234"/>
      <c r="B680" s="234"/>
      <c r="C680" s="234"/>
      <c r="D680" s="234"/>
      <c r="E680" s="234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234"/>
      <c r="Z680" s="234"/>
    </row>
    <row r="681" ht="13.5" customHeight="1">
      <c r="A681" s="234"/>
      <c r="B681" s="234"/>
      <c r="C681" s="234"/>
      <c r="D681" s="234"/>
      <c r="E681" s="234"/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234"/>
      <c r="Z681" s="234"/>
    </row>
    <row r="682" ht="13.5" customHeight="1">
      <c r="A682" s="234"/>
      <c r="B682" s="234"/>
      <c r="C682" s="234"/>
      <c r="D682" s="234"/>
      <c r="E682" s="234"/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234"/>
      <c r="Z682" s="234"/>
    </row>
    <row r="683" ht="13.5" customHeight="1">
      <c r="A683" s="234"/>
      <c r="B683" s="234"/>
      <c r="C683" s="234"/>
      <c r="D683" s="234"/>
      <c r="E683" s="234"/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234"/>
      <c r="Z683" s="234"/>
    </row>
    <row r="684" ht="13.5" customHeight="1">
      <c r="A684" s="234"/>
      <c r="B684" s="234"/>
      <c r="C684" s="234"/>
      <c r="D684" s="234"/>
      <c r="E684" s="234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234"/>
      <c r="Z684" s="234"/>
    </row>
    <row r="685" ht="13.5" customHeight="1">
      <c r="A685" s="234"/>
      <c r="B685" s="234"/>
      <c r="C685" s="234"/>
      <c r="D685" s="234"/>
      <c r="E685" s="234"/>
      <c r="F685" s="234"/>
      <c r="G685" s="234"/>
      <c r="H685" s="234"/>
      <c r="I685" s="234"/>
      <c r="J685" s="234"/>
      <c r="K685" s="234"/>
      <c r="L685" s="234"/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234"/>
      <c r="Z685" s="234"/>
    </row>
    <row r="686" ht="13.5" customHeight="1">
      <c r="A686" s="234"/>
      <c r="B686" s="234"/>
      <c r="C686" s="234"/>
      <c r="D686" s="234"/>
      <c r="E686" s="234"/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/>
      <c r="X686" s="234"/>
      <c r="Y686" s="234"/>
      <c r="Z686" s="234"/>
    </row>
    <row r="687" ht="13.5" customHeight="1">
      <c r="A687" s="234"/>
      <c r="B687" s="234"/>
      <c r="C687" s="234"/>
      <c r="D687" s="234"/>
      <c r="E687" s="234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234"/>
      <c r="Z687" s="234"/>
    </row>
    <row r="688" ht="13.5" customHeight="1">
      <c r="A688" s="234"/>
      <c r="B688" s="234"/>
      <c r="C688" s="234"/>
      <c r="D688" s="234"/>
      <c r="E688" s="234"/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/>
      <c r="Y688" s="234"/>
      <c r="Z688" s="234"/>
    </row>
    <row r="689" ht="13.5" customHeight="1">
      <c r="A689" s="234"/>
      <c r="B689" s="234"/>
      <c r="C689" s="234"/>
      <c r="D689" s="234"/>
      <c r="E689" s="234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234"/>
      <c r="Z689" s="234"/>
    </row>
    <row r="690" ht="13.5" customHeight="1">
      <c r="A690" s="234"/>
      <c r="B690" s="234"/>
      <c r="C690" s="234"/>
      <c r="D690" s="234"/>
      <c r="E690" s="234"/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234"/>
      <c r="Z690" s="234"/>
    </row>
    <row r="691" ht="13.5" customHeight="1">
      <c r="A691" s="234"/>
      <c r="B691" s="234"/>
      <c r="C691" s="234"/>
      <c r="D691" s="234"/>
      <c r="E691" s="234"/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234"/>
      <c r="Z691" s="234"/>
    </row>
    <row r="692" ht="13.5" customHeight="1">
      <c r="A692" s="234"/>
      <c r="B692" s="234"/>
      <c r="C692" s="234"/>
      <c r="D692" s="234"/>
      <c r="E692" s="234"/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234"/>
      <c r="Z692" s="234"/>
    </row>
    <row r="693" ht="13.5" customHeight="1">
      <c r="A693" s="234"/>
      <c r="B693" s="234"/>
      <c r="C693" s="234"/>
      <c r="D693" s="234"/>
      <c r="E693" s="234"/>
      <c r="F693" s="234"/>
      <c r="G693" s="234"/>
      <c r="H693" s="234"/>
      <c r="I693" s="234"/>
      <c r="J693" s="234"/>
      <c r="K693" s="234"/>
      <c r="L693" s="234"/>
      <c r="M693" s="234"/>
      <c r="N693" s="234"/>
      <c r="O693" s="234"/>
      <c r="P693" s="234"/>
      <c r="Q693" s="234"/>
      <c r="R693" s="234"/>
      <c r="S693" s="234"/>
      <c r="T693" s="234"/>
      <c r="U693" s="234"/>
      <c r="V693" s="234"/>
      <c r="W693" s="234"/>
      <c r="X693" s="234"/>
      <c r="Y693" s="234"/>
      <c r="Z693" s="234"/>
    </row>
    <row r="694" ht="13.5" customHeight="1">
      <c r="A694" s="234"/>
      <c r="B694" s="234"/>
      <c r="C694" s="234"/>
      <c r="D694" s="234"/>
      <c r="E694" s="234"/>
      <c r="F694" s="234"/>
      <c r="G694" s="234"/>
      <c r="H694" s="234"/>
      <c r="I694" s="234"/>
      <c r="J694" s="234"/>
      <c r="K694" s="234"/>
      <c r="L694" s="234"/>
      <c r="M694" s="234"/>
      <c r="N694" s="234"/>
      <c r="O694" s="234"/>
      <c r="P694" s="234"/>
      <c r="Q694" s="234"/>
      <c r="R694" s="234"/>
      <c r="S694" s="234"/>
      <c r="T694" s="234"/>
      <c r="U694" s="234"/>
      <c r="V694" s="234"/>
      <c r="W694" s="234"/>
      <c r="X694" s="234"/>
      <c r="Y694" s="234"/>
      <c r="Z694" s="234"/>
    </row>
    <row r="695" ht="13.5" customHeight="1">
      <c r="A695" s="234"/>
      <c r="B695" s="234"/>
      <c r="C695" s="234"/>
      <c r="D695" s="234"/>
      <c r="E695" s="234"/>
      <c r="F695" s="234"/>
      <c r="G695" s="234"/>
      <c r="H695" s="234"/>
      <c r="I695" s="234"/>
      <c r="J695" s="234"/>
      <c r="K695" s="234"/>
      <c r="L695" s="234"/>
      <c r="M695" s="234"/>
      <c r="N695" s="234"/>
      <c r="O695" s="234"/>
      <c r="P695" s="234"/>
      <c r="Q695" s="234"/>
      <c r="R695" s="234"/>
      <c r="S695" s="234"/>
      <c r="T695" s="234"/>
      <c r="U695" s="234"/>
      <c r="V695" s="234"/>
      <c r="W695" s="234"/>
      <c r="X695" s="234"/>
      <c r="Y695" s="234"/>
      <c r="Z695" s="234"/>
    </row>
    <row r="696" ht="13.5" customHeight="1">
      <c r="A696" s="234"/>
      <c r="B696" s="234"/>
      <c r="C696" s="234"/>
      <c r="D696" s="234"/>
      <c r="E696" s="234"/>
      <c r="F696" s="234"/>
      <c r="G696" s="234"/>
      <c r="H696" s="234"/>
      <c r="I696" s="234"/>
      <c r="J696" s="234"/>
      <c r="K696" s="234"/>
      <c r="L696" s="234"/>
      <c r="M696" s="234"/>
      <c r="N696" s="234"/>
      <c r="O696" s="234"/>
      <c r="P696" s="234"/>
      <c r="Q696" s="234"/>
      <c r="R696" s="234"/>
      <c r="S696" s="234"/>
      <c r="T696" s="234"/>
      <c r="U696" s="234"/>
      <c r="V696" s="234"/>
      <c r="W696" s="234"/>
      <c r="X696" s="234"/>
      <c r="Y696" s="234"/>
      <c r="Z696" s="234"/>
    </row>
    <row r="697" ht="13.5" customHeight="1">
      <c r="A697" s="234"/>
      <c r="B697" s="234"/>
      <c r="C697" s="234"/>
      <c r="D697" s="234"/>
      <c r="E697" s="234"/>
      <c r="F697" s="234"/>
      <c r="G697" s="234"/>
      <c r="H697" s="234"/>
      <c r="I697" s="234"/>
      <c r="J697" s="234"/>
      <c r="K697" s="234"/>
      <c r="L697" s="234"/>
      <c r="M697" s="234"/>
      <c r="N697" s="234"/>
      <c r="O697" s="234"/>
      <c r="P697" s="234"/>
      <c r="Q697" s="234"/>
      <c r="R697" s="234"/>
      <c r="S697" s="234"/>
      <c r="T697" s="234"/>
      <c r="U697" s="234"/>
      <c r="V697" s="234"/>
      <c r="W697" s="234"/>
      <c r="X697" s="234"/>
      <c r="Y697" s="234"/>
      <c r="Z697" s="234"/>
    </row>
    <row r="698" ht="13.5" customHeight="1">
      <c r="A698" s="234"/>
      <c r="B698" s="234"/>
      <c r="C698" s="234"/>
      <c r="D698" s="234"/>
      <c r="E698" s="234"/>
      <c r="F698" s="234"/>
      <c r="G698" s="234"/>
      <c r="H698" s="234"/>
      <c r="I698" s="234"/>
      <c r="J698" s="234"/>
      <c r="K698" s="234"/>
      <c r="L698" s="234"/>
      <c r="M698" s="234"/>
      <c r="N698" s="234"/>
      <c r="O698" s="234"/>
      <c r="P698" s="234"/>
      <c r="Q698" s="234"/>
      <c r="R698" s="234"/>
      <c r="S698" s="234"/>
      <c r="T698" s="234"/>
      <c r="U698" s="234"/>
      <c r="V698" s="234"/>
      <c r="W698" s="234"/>
      <c r="X698" s="234"/>
      <c r="Y698" s="234"/>
      <c r="Z698" s="234"/>
    </row>
    <row r="699" ht="13.5" customHeight="1">
      <c r="A699" s="234"/>
      <c r="B699" s="234"/>
      <c r="C699" s="234"/>
      <c r="D699" s="234"/>
      <c r="E699" s="234"/>
      <c r="F699" s="234"/>
      <c r="G699" s="234"/>
      <c r="H699" s="234"/>
      <c r="I699" s="234"/>
      <c r="J699" s="234"/>
      <c r="K699" s="234"/>
      <c r="L699" s="234"/>
      <c r="M699" s="234"/>
      <c r="N699" s="234"/>
      <c r="O699" s="234"/>
      <c r="P699" s="234"/>
      <c r="Q699" s="234"/>
      <c r="R699" s="234"/>
      <c r="S699" s="234"/>
      <c r="T699" s="234"/>
      <c r="U699" s="234"/>
      <c r="V699" s="234"/>
      <c r="W699" s="234"/>
      <c r="X699" s="234"/>
      <c r="Y699" s="234"/>
      <c r="Z699" s="234"/>
    </row>
    <row r="700" ht="13.5" customHeight="1">
      <c r="A700" s="234"/>
      <c r="B700" s="234"/>
      <c r="C700" s="234"/>
      <c r="D700" s="234"/>
      <c r="E700" s="234"/>
      <c r="F700" s="234"/>
      <c r="G700" s="234"/>
      <c r="H700" s="234"/>
      <c r="I700" s="234"/>
      <c r="J700" s="234"/>
      <c r="K700" s="234"/>
      <c r="L700" s="234"/>
      <c r="M700" s="234"/>
      <c r="N700" s="234"/>
      <c r="O700" s="234"/>
      <c r="P700" s="234"/>
      <c r="Q700" s="234"/>
      <c r="R700" s="234"/>
      <c r="S700" s="234"/>
      <c r="T700" s="234"/>
      <c r="U700" s="234"/>
      <c r="V700" s="234"/>
      <c r="W700" s="234"/>
      <c r="X700" s="234"/>
      <c r="Y700" s="234"/>
      <c r="Z700" s="234"/>
    </row>
    <row r="701" ht="13.5" customHeight="1">
      <c r="A701" s="234"/>
      <c r="B701" s="234"/>
      <c r="C701" s="234"/>
      <c r="D701" s="234"/>
      <c r="E701" s="234"/>
      <c r="F701" s="234"/>
      <c r="G701" s="234"/>
      <c r="H701" s="234"/>
      <c r="I701" s="234"/>
      <c r="J701" s="234"/>
      <c r="K701" s="234"/>
      <c r="L701" s="234"/>
      <c r="M701" s="234"/>
      <c r="N701" s="234"/>
      <c r="O701" s="234"/>
      <c r="P701" s="234"/>
      <c r="Q701" s="234"/>
      <c r="R701" s="234"/>
      <c r="S701" s="234"/>
      <c r="T701" s="234"/>
      <c r="U701" s="234"/>
      <c r="V701" s="234"/>
      <c r="W701" s="234"/>
      <c r="X701" s="234"/>
      <c r="Y701" s="234"/>
      <c r="Z701" s="234"/>
    </row>
    <row r="702" ht="13.5" customHeight="1">
      <c r="A702" s="234"/>
      <c r="B702" s="234"/>
      <c r="C702" s="234"/>
      <c r="D702" s="234"/>
      <c r="E702" s="234"/>
      <c r="F702" s="234"/>
      <c r="G702" s="234"/>
      <c r="H702" s="234"/>
      <c r="I702" s="234"/>
      <c r="J702" s="234"/>
      <c r="K702" s="234"/>
      <c r="L702" s="234"/>
      <c r="M702" s="234"/>
      <c r="N702" s="234"/>
      <c r="O702" s="234"/>
      <c r="P702" s="234"/>
      <c r="Q702" s="234"/>
      <c r="R702" s="234"/>
      <c r="S702" s="234"/>
      <c r="T702" s="234"/>
      <c r="U702" s="234"/>
      <c r="V702" s="234"/>
      <c r="W702" s="234"/>
      <c r="X702" s="234"/>
      <c r="Y702" s="234"/>
      <c r="Z702" s="234"/>
    </row>
    <row r="703" ht="13.5" customHeight="1">
      <c r="A703" s="234"/>
      <c r="B703" s="234"/>
      <c r="C703" s="234"/>
      <c r="D703" s="234"/>
      <c r="E703" s="234"/>
      <c r="F703" s="234"/>
      <c r="G703" s="234"/>
      <c r="H703" s="234"/>
      <c r="I703" s="234"/>
      <c r="J703" s="234"/>
      <c r="K703" s="234"/>
      <c r="L703" s="234"/>
      <c r="M703" s="234"/>
      <c r="N703" s="234"/>
      <c r="O703" s="234"/>
      <c r="P703" s="234"/>
      <c r="Q703" s="234"/>
      <c r="R703" s="234"/>
      <c r="S703" s="234"/>
      <c r="T703" s="234"/>
      <c r="U703" s="234"/>
      <c r="V703" s="234"/>
      <c r="W703" s="234"/>
      <c r="X703" s="234"/>
      <c r="Y703" s="234"/>
      <c r="Z703" s="234"/>
    </row>
    <row r="704" ht="13.5" customHeight="1">
      <c r="A704" s="234"/>
      <c r="B704" s="234"/>
      <c r="C704" s="234"/>
      <c r="D704" s="234"/>
      <c r="E704" s="234"/>
      <c r="F704" s="234"/>
      <c r="G704" s="234"/>
      <c r="H704" s="234"/>
      <c r="I704" s="234"/>
      <c r="J704" s="234"/>
      <c r="K704" s="234"/>
      <c r="L704" s="234"/>
      <c r="M704" s="234"/>
      <c r="N704" s="234"/>
      <c r="O704" s="234"/>
      <c r="P704" s="234"/>
      <c r="Q704" s="234"/>
      <c r="R704" s="234"/>
      <c r="S704" s="234"/>
      <c r="T704" s="234"/>
      <c r="U704" s="234"/>
      <c r="V704" s="234"/>
      <c r="W704" s="234"/>
      <c r="X704" s="234"/>
      <c r="Y704" s="234"/>
      <c r="Z704" s="234"/>
    </row>
    <row r="705" ht="13.5" customHeight="1">
      <c r="A705" s="234"/>
      <c r="B705" s="234"/>
      <c r="C705" s="234"/>
      <c r="D705" s="234"/>
      <c r="E705" s="234"/>
      <c r="F705" s="234"/>
      <c r="G705" s="234"/>
      <c r="H705" s="234"/>
      <c r="I705" s="234"/>
      <c r="J705" s="234"/>
      <c r="K705" s="234"/>
      <c r="L705" s="234"/>
      <c r="M705" s="234"/>
      <c r="N705" s="234"/>
      <c r="O705" s="234"/>
      <c r="P705" s="234"/>
      <c r="Q705" s="234"/>
      <c r="R705" s="234"/>
      <c r="S705" s="234"/>
      <c r="T705" s="234"/>
      <c r="U705" s="234"/>
      <c r="V705" s="234"/>
      <c r="W705" s="234"/>
      <c r="X705" s="234"/>
      <c r="Y705" s="234"/>
      <c r="Z705" s="234"/>
    </row>
    <row r="706" ht="13.5" customHeight="1">
      <c r="A706" s="234"/>
      <c r="B706" s="234"/>
      <c r="C706" s="234"/>
      <c r="D706" s="234"/>
      <c r="E706" s="234"/>
      <c r="F706" s="234"/>
      <c r="G706" s="234"/>
      <c r="H706" s="234"/>
      <c r="I706" s="234"/>
      <c r="J706" s="234"/>
      <c r="K706" s="234"/>
      <c r="L706" s="234"/>
      <c r="M706" s="234"/>
      <c r="N706" s="234"/>
      <c r="O706" s="234"/>
      <c r="P706" s="234"/>
      <c r="Q706" s="234"/>
      <c r="R706" s="234"/>
      <c r="S706" s="234"/>
      <c r="T706" s="234"/>
      <c r="U706" s="234"/>
      <c r="V706" s="234"/>
      <c r="W706" s="234"/>
      <c r="X706" s="234"/>
      <c r="Y706" s="234"/>
      <c r="Z706" s="234"/>
    </row>
    <row r="707" ht="13.5" customHeight="1">
      <c r="A707" s="234"/>
      <c r="B707" s="234"/>
      <c r="C707" s="234"/>
      <c r="D707" s="234"/>
      <c r="E707" s="234"/>
      <c r="F707" s="234"/>
      <c r="G707" s="234"/>
      <c r="H707" s="234"/>
      <c r="I707" s="234"/>
      <c r="J707" s="234"/>
      <c r="K707" s="234"/>
      <c r="L707" s="234"/>
      <c r="M707" s="234"/>
      <c r="N707" s="234"/>
      <c r="O707" s="234"/>
      <c r="P707" s="234"/>
      <c r="Q707" s="234"/>
      <c r="R707" s="234"/>
      <c r="S707" s="234"/>
      <c r="T707" s="234"/>
      <c r="U707" s="234"/>
      <c r="V707" s="234"/>
      <c r="W707" s="234"/>
      <c r="X707" s="234"/>
      <c r="Y707" s="234"/>
      <c r="Z707" s="234"/>
    </row>
    <row r="708" ht="13.5" customHeight="1">
      <c r="A708" s="234"/>
      <c r="B708" s="234"/>
      <c r="C708" s="234"/>
      <c r="D708" s="234"/>
      <c r="E708" s="234"/>
      <c r="F708" s="234"/>
      <c r="G708" s="234"/>
      <c r="H708" s="234"/>
      <c r="I708" s="234"/>
      <c r="J708" s="234"/>
      <c r="K708" s="234"/>
      <c r="L708" s="234"/>
      <c r="M708" s="234"/>
      <c r="N708" s="234"/>
      <c r="O708" s="234"/>
      <c r="P708" s="234"/>
      <c r="Q708" s="234"/>
      <c r="R708" s="234"/>
      <c r="S708" s="234"/>
      <c r="T708" s="234"/>
      <c r="U708" s="234"/>
      <c r="V708" s="234"/>
      <c r="W708" s="234"/>
      <c r="X708" s="234"/>
      <c r="Y708" s="234"/>
      <c r="Z708" s="234"/>
    </row>
    <row r="709" ht="13.5" customHeight="1">
      <c r="A709" s="234"/>
      <c r="B709" s="234"/>
      <c r="C709" s="234"/>
      <c r="D709" s="234"/>
      <c r="E709" s="234"/>
      <c r="F709" s="234"/>
      <c r="G709" s="234"/>
      <c r="H709" s="234"/>
      <c r="I709" s="234"/>
      <c r="J709" s="234"/>
      <c r="K709" s="234"/>
      <c r="L709" s="234"/>
      <c r="M709" s="234"/>
      <c r="N709" s="234"/>
      <c r="O709" s="234"/>
      <c r="P709" s="234"/>
      <c r="Q709" s="234"/>
      <c r="R709" s="234"/>
      <c r="S709" s="234"/>
      <c r="T709" s="234"/>
      <c r="U709" s="234"/>
      <c r="V709" s="234"/>
      <c r="W709" s="234"/>
      <c r="X709" s="234"/>
      <c r="Y709" s="234"/>
      <c r="Z709" s="234"/>
    </row>
    <row r="710" ht="13.5" customHeight="1">
      <c r="A710" s="234"/>
      <c r="B710" s="234"/>
      <c r="C710" s="234"/>
      <c r="D710" s="234"/>
      <c r="E710" s="234"/>
      <c r="F710" s="234"/>
      <c r="G710" s="234"/>
      <c r="H710" s="234"/>
      <c r="I710" s="234"/>
      <c r="J710" s="234"/>
      <c r="K710" s="234"/>
      <c r="L710" s="234"/>
      <c r="M710" s="234"/>
      <c r="N710" s="234"/>
      <c r="O710" s="234"/>
      <c r="P710" s="234"/>
      <c r="Q710" s="234"/>
      <c r="R710" s="234"/>
      <c r="S710" s="234"/>
      <c r="T710" s="234"/>
      <c r="U710" s="234"/>
      <c r="V710" s="234"/>
      <c r="W710" s="234"/>
      <c r="X710" s="234"/>
      <c r="Y710" s="234"/>
      <c r="Z710" s="234"/>
    </row>
    <row r="711" ht="13.5" customHeight="1">
      <c r="A711" s="234"/>
      <c r="B711" s="234"/>
      <c r="C711" s="234"/>
      <c r="D711" s="234"/>
      <c r="E711" s="234"/>
      <c r="F711" s="234"/>
      <c r="G711" s="234"/>
      <c r="H711" s="234"/>
      <c r="I711" s="234"/>
      <c r="J711" s="234"/>
      <c r="K711" s="234"/>
      <c r="L711" s="234"/>
      <c r="M711" s="234"/>
      <c r="N711" s="234"/>
      <c r="O711" s="234"/>
      <c r="P711" s="234"/>
      <c r="Q711" s="234"/>
      <c r="R711" s="234"/>
      <c r="S711" s="234"/>
      <c r="T711" s="234"/>
      <c r="U711" s="234"/>
      <c r="V711" s="234"/>
      <c r="W711" s="234"/>
      <c r="X711" s="234"/>
      <c r="Y711" s="234"/>
      <c r="Z711" s="234"/>
    </row>
    <row r="712" ht="13.5" customHeight="1">
      <c r="A712" s="234"/>
      <c r="B712" s="234"/>
      <c r="C712" s="234"/>
      <c r="D712" s="234"/>
      <c r="E712" s="234"/>
      <c r="F712" s="234"/>
      <c r="G712" s="234"/>
      <c r="H712" s="234"/>
      <c r="I712" s="234"/>
      <c r="J712" s="234"/>
      <c r="K712" s="234"/>
      <c r="L712" s="234"/>
      <c r="M712" s="234"/>
      <c r="N712" s="234"/>
      <c r="O712" s="234"/>
      <c r="P712" s="234"/>
      <c r="Q712" s="234"/>
      <c r="R712" s="234"/>
      <c r="S712" s="234"/>
      <c r="T712" s="234"/>
      <c r="U712" s="234"/>
      <c r="V712" s="234"/>
      <c r="W712" s="234"/>
      <c r="X712" s="234"/>
      <c r="Y712" s="234"/>
      <c r="Z712" s="234"/>
    </row>
    <row r="713" ht="13.5" customHeight="1">
      <c r="A713" s="234"/>
      <c r="B713" s="234"/>
      <c r="C713" s="234"/>
      <c r="D713" s="234"/>
      <c r="E713" s="234"/>
      <c r="F713" s="234"/>
      <c r="G713" s="234"/>
      <c r="H713" s="234"/>
      <c r="I713" s="234"/>
      <c r="J713" s="234"/>
      <c r="K713" s="234"/>
      <c r="L713" s="234"/>
      <c r="M713" s="234"/>
      <c r="N713" s="234"/>
      <c r="O713" s="234"/>
      <c r="P713" s="234"/>
      <c r="Q713" s="234"/>
      <c r="R713" s="234"/>
      <c r="S713" s="234"/>
      <c r="T713" s="234"/>
      <c r="U713" s="234"/>
      <c r="V713" s="234"/>
      <c r="W713" s="234"/>
      <c r="X713" s="234"/>
      <c r="Y713" s="234"/>
      <c r="Z713" s="234"/>
    </row>
    <row r="714" ht="13.5" customHeight="1">
      <c r="A714" s="234"/>
      <c r="B714" s="234"/>
      <c r="C714" s="234"/>
      <c r="D714" s="234"/>
      <c r="E714" s="234"/>
      <c r="F714" s="234"/>
      <c r="G714" s="234"/>
      <c r="H714" s="234"/>
      <c r="I714" s="234"/>
      <c r="J714" s="234"/>
      <c r="K714" s="234"/>
      <c r="L714" s="234"/>
      <c r="M714" s="234"/>
      <c r="N714" s="234"/>
      <c r="O714" s="234"/>
      <c r="P714" s="234"/>
      <c r="Q714" s="234"/>
      <c r="R714" s="234"/>
      <c r="S714" s="234"/>
      <c r="T714" s="234"/>
      <c r="U714" s="234"/>
      <c r="V714" s="234"/>
      <c r="W714" s="234"/>
      <c r="X714" s="234"/>
      <c r="Y714" s="234"/>
      <c r="Z714" s="234"/>
    </row>
    <row r="715" ht="13.5" customHeight="1">
      <c r="A715" s="234"/>
      <c r="B715" s="234"/>
      <c r="C715" s="234"/>
      <c r="D715" s="234"/>
      <c r="E715" s="234"/>
      <c r="F715" s="234"/>
      <c r="G715" s="234"/>
      <c r="H715" s="234"/>
      <c r="I715" s="234"/>
      <c r="J715" s="234"/>
      <c r="K715" s="234"/>
      <c r="L715" s="234"/>
      <c r="M715" s="234"/>
      <c r="N715" s="234"/>
      <c r="O715" s="234"/>
      <c r="P715" s="234"/>
      <c r="Q715" s="234"/>
      <c r="R715" s="234"/>
      <c r="S715" s="234"/>
      <c r="T715" s="234"/>
      <c r="U715" s="234"/>
      <c r="V715" s="234"/>
      <c r="W715" s="234"/>
      <c r="X715" s="234"/>
      <c r="Y715" s="234"/>
      <c r="Z715" s="234"/>
    </row>
    <row r="716" ht="13.5" customHeight="1">
      <c r="A716" s="234"/>
      <c r="B716" s="234"/>
      <c r="C716" s="234"/>
      <c r="D716" s="234"/>
      <c r="E716" s="234"/>
      <c r="F716" s="234"/>
      <c r="G716" s="234"/>
      <c r="H716" s="234"/>
      <c r="I716" s="234"/>
      <c r="J716" s="234"/>
      <c r="K716" s="234"/>
      <c r="L716" s="234"/>
      <c r="M716" s="234"/>
      <c r="N716" s="234"/>
      <c r="O716" s="234"/>
      <c r="P716" s="234"/>
      <c r="Q716" s="234"/>
      <c r="R716" s="234"/>
      <c r="S716" s="234"/>
      <c r="T716" s="234"/>
      <c r="U716" s="234"/>
      <c r="V716" s="234"/>
      <c r="W716" s="234"/>
      <c r="X716" s="234"/>
      <c r="Y716" s="234"/>
      <c r="Z716" s="234"/>
    </row>
    <row r="717" ht="13.5" customHeight="1">
      <c r="A717" s="234"/>
      <c r="B717" s="234"/>
      <c r="C717" s="234"/>
      <c r="D717" s="234"/>
      <c r="E717" s="234"/>
      <c r="F717" s="234"/>
      <c r="G717" s="234"/>
      <c r="H717" s="234"/>
      <c r="I717" s="234"/>
      <c r="J717" s="234"/>
      <c r="K717" s="234"/>
      <c r="L717" s="234"/>
      <c r="M717" s="234"/>
      <c r="N717" s="234"/>
      <c r="O717" s="234"/>
      <c r="P717" s="234"/>
      <c r="Q717" s="234"/>
      <c r="R717" s="234"/>
      <c r="S717" s="234"/>
      <c r="T717" s="234"/>
      <c r="U717" s="234"/>
      <c r="V717" s="234"/>
      <c r="W717" s="234"/>
      <c r="X717" s="234"/>
      <c r="Y717" s="234"/>
      <c r="Z717" s="234"/>
    </row>
    <row r="718" ht="13.5" customHeight="1">
      <c r="A718" s="234"/>
      <c r="B718" s="234"/>
      <c r="C718" s="234"/>
      <c r="D718" s="234"/>
      <c r="E718" s="234"/>
      <c r="F718" s="234"/>
      <c r="G718" s="234"/>
      <c r="H718" s="234"/>
      <c r="I718" s="234"/>
      <c r="J718" s="234"/>
      <c r="K718" s="234"/>
      <c r="L718" s="234"/>
      <c r="M718" s="234"/>
      <c r="N718" s="234"/>
      <c r="O718" s="234"/>
      <c r="P718" s="234"/>
      <c r="Q718" s="234"/>
      <c r="R718" s="234"/>
      <c r="S718" s="234"/>
      <c r="T718" s="234"/>
      <c r="U718" s="234"/>
      <c r="V718" s="234"/>
      <c r="W718" s="234"/>
      <c r="X718" s="234"/>
      <c r="Y718" s="234"/>
      <c r="Z718" s="234"/>
    </row>
    <row r="719" ht="13.5" customHeight="1">
      <c r="A719" s="234"/>
      <c r="B719" s="234"/>
      <c r="C719" s="234"/>
      <c r="D719" s="234"/>
      <c r="E719" s="234"/>
      <c r="F719" s="234"/>
      <c r="G719" s="234"/>
      <c r="H719" s="234"/>
      <c r="I719" s="234"/>
      <c r="J719" s="234"/>
      <c r="K719" s="234"/>
      <c r="L719" s="234"/>
      <c r="M719" s="234"/>
      <c r="N719" s="234"/>
      <c r="O719" s="234"/>
      <c r="P719" s="234"/>
      <c r="Q719" s="234"/>
      <c r="R719" s="234"/>
      <c r="S719" s="234"/>
      <c r="T719" s="234"/>
      <c r="U719" s="234"/>
      <c r="V719" s="234"/>
      <c r="W719" s="234"/>
      <c r="X719" s="234"/>
      <c r="Y719" s="234"/>
      <c r="Z719" s="234"/>
    </row>
    <row r="720" ht="13.5" customHeight="1">
      <c r="A720" s="234"/>
      <c r="B720" s="234"/>
      <c r="C720" s="234"/>
      <c r="D720" s="234"/>
      <c r="E720" s="234"/>
      <c r="F720" s="234"/>
      <c r="G720" s="234"/>
      <c r="H720" s="234"/>
      <c r="I720" s="234"/>
      <c r="J720" s="234"/>
      <c r="K720" s="234"/>
      <c r="L720" s="234"/>
      <c r="M720" s="234"/>
      <c r="N720" s="234"/>
      <c r="O720" s="234"/>
      <c r="P720" s="234"/>
      <c r="Q720" s="234"/>
      <c r="R720" s="234"/>
      <c r="S720" s="234"/>
      <c r="T720" s="234"/>
      <c r="U720" s="234"/>
      <c r="V720" s="234"/>
      <c r="W720" s="234"/>
      <c r="X720" s="234"/>
      <c r="Y720" s="234"/>
      <c r="Z720" s="234"/>
    </row>
    <row r="721" ht="13.5" customHeight="1">
      <c r="A721" s="234"/>
      <c r="B721" s="234"/>
      <c r="C721" s="234"/>
      <c r="D721" s="234"/>
      <c r="E721" s="234"/>
      <c r="F721" s="234"/>
      <c r="G721" s="234"/>
      <c r="H721" s="234"/>
      <c r="I721" s="234"/>
      <c r="J721" s="234"/>
      <c r="K721" s="234"/>
      <c r="L721" s="234"/>
      <c r="M721" s="234"/>
      <c r="N721" s="234"/>
      <c r="O721" s="234"/>
      <c r="P721" s="234"/>
      <c r="Q721" s="234"/>
      <c r="R721" s="234"/>
      <c r="S721" s="234"/>
      <c r="T721" s="234"/>
      <c r="U721" s="234"/>
      <c r="V721" s="234"/>
      <c r="W721" s="234"/>
      <c r="X721" s="234"/>
      <c r="Y721" s="234"/>
      <c r="Z721" s="234"/>
    </row>
    <row r="722" ht="13.5" customHeight="1">
      <c r="A722" s="234"/>
      <c r="B722" s="234"/>
      <c r="C722" s="234"/>
      <c r="D722" s="234"/>
      <c r="E722" s="234"/>
      <c r="F722" s="234"/>
      <c r="G722" s="234"/>
      <c r="H722" s="234"/>
      <c r="I722" s="234"/>
      <c r="J722" s="234"/>
      <c r="K722" s="234"/>
      <c r="L722" s="234"/>
      <c r="M722" s="234"/>
      <c r="N722" s="234"/>
      <c r="O722" s="234"/>
      <c r="P722" s="234"/>
      <c r="Q722" s="234"/>
      <c r="R722" s="234"/>
      <c r="S722" s="234"/>
      <c r="T722" s="234"/>
      <c r="U722" s="234"/>
      <c r="V722" s="234"/>
      <c r="W722" s="234"/>
      <c r="X722" s="234"/>
      <c r="Y722" s="234"/>
      <c r="Z722" s="234"/>
    </row>
    <row r="723" ht="13.5" customHeight="1">
      <c r="A723" s="234"/>
      <c r="B723" s="234"/>
      <c r="C723" s="234"/>
      <c r="D723" s="234"/>
      <c r="E723" s="234"/>
      <c r="F723" s="234"/>
      <c r="G723" s="234"/>
      <c r="H723" s="234"/>
      <c r="I723" s="234"/>
      <c r="J723" s="234"/>
      <c r="K723" s="234"/>
      <c r="L723" s="234"/>
      <c r="M723" s="234"/>
      <c r="N723" s="234"/>
      <c r="O723" s="234"/>
      <c r="P723" s="234"/>
      <c r="Q723" s="234"/>
      <c r="R723" s="234"/>
      <c r="S723" s="234"/>
      <c r="T723" s="234"/>
      <c r="U723" s="234"/>
      <c r="V723" s="234"/>
      <c r="W723" s="234"/>
      <c r="X723" s="234"/>
      <c r="Y723" s="234"/>
      <c r="Z723" s="234"/>
    </row>
    <row r="724" ht="13.5" customHeight="1">
      <c r="A724" s="234"/>
      <c r="B724" s="234"/>
      <c r="C724" s="234"/>
      <c r="D724" s="234"/>
      <c r="E724" s="234"/>
      <c r="F724" s="234"/>
      <c r="G724" s="234"/>
      <c r="H724" s="234"/>
      <c r="I724" s="234"/>
      <c r="J724" s="234"/>
      <c r="K724" s="234"/>
      <c r="L724" s="234"/>
      <c r="M724" s="234"/>
      <c r="N724" s="234"/>
      <c r="O724" s="234"/>
      <c r="P724" s="234"/>
      <c r="Q724" s="234"/>
      <c r="R724" s="234"/>
      <c r="S724" s="234"/>
      <c r="T724" s="234"/>
      <c r="U724" s="234"/>
      <c r="V724" s="234"/>
      <c r="W724" s="234"/>
      <c r="X724" s="234"/>
      <c r="Y724" s="234"/>
      <c r="Z724" s="234"/>
    </row>
    <row r="725" ht="13.5" customHeight="1">
      <c r="A725" s="234"/>
      <c r="B725" s="234"/>
      <c r="C725" s="234"/>
      <c r="D725" s="234"/>
      <c r="E725" s="234"/>
      <c r="F725" s="234"/>
      <c r="G725" s="234"/>
      <c r="H725" s="234"/>
      <c r="I725" s="234"/>
      <c r="J725" s="234"/>
      <c r="K725" s="234"/>
      <c r="L725" s="234"/>
      <c r="M725" s="234"/>
      <c r="N725" s="234"/>
      <c r="O725" s="234"/>
      <c r="P725" s="234"/>
      <c r="Q725" s="234"/>
      <c r="R725" s="234"/>
      <c r="S725" s="234"/>
      <c r="T725" s="234"/>
      <c r="U725" s="234"/>
      <c r="V725" s="234"/>
      <c r="W725" s="234"/>
      <c r="X725" s="234"/>
      <c r="Y725" s="234"/>
      <c r="Z725" s="234"/>
    </row>
    <row r="726" ht="13.5" customHeight="1">
      <c r="A726" s="234"/>
      <c r="B726" s="234"/>
      <c r="C726" s="234"/>
      <c r="D726" s="234"/>
      <c r="E726" s="234"/>
      <c r="F726" s="234"/>
      <c r="G726" s="234"/>
      <c r="H726" s="234"/>
      <c r="I726" s="234"/>
      <c r="J726" s="234"/>
      <c r="K726" s="234"/>
      <c r="L726" s="234"/>
      <c r="M726" s="234"/>
      <c r="N726" s="234"/>
      <c r="O726" s="234"/>
      <c r="P726" s="234"/>
      <c r="Q726" s="234"/>
      <c r="R726" s="234"/>
      <c r="S726" s="234"/>
      <c r="T726" s="234"/>
      <c r="U726" s="234"/>
      <c r="V726" s="234"/>
      <c r="W726" s="234"/>
      <c r="X726" s="234"/>
      <c r="Y726" s="234"/>
      <c r="Z726" s="234"/>
    </row>
    <row r="727" ht="13.5" customHeight="1">
      <c r="A727" s="234"/>
      <c r="B727" s="234"/>
      <c r="C727" s="234"/>
      <c r="D727" s="234"/>
      <c r="E727" s="234"/>
      <c r="F727" s="234"/>
      <c r="G727" s="234"/>
      <c r="H727" s="234"/>
      <c r="I727" s="234"/>
      <c r="J727" s="234"/>
      <c r="K727" s="234"/>
      <c r="L727" s="234"/>
      <c r="M727" s="234"/>
      <c r="N727" s="234"/>
      <c r="O727" s="234"/>
      <c r="P727" s="234"/>
      <c r="Q727" s="234"/>
      <c r="R727" s="234"/>
      <c r="S727" s="234"/>
      <c r="T727" s="234"/>
      <c r="U727" s="234"/>
      <c r="V727" s="234"/>
      <c r="W727" s="234"/>
      <c r="X727" s="234"/>
      <c r="Y727" s="234"/>
      <c r="Z727" s="234"/>
    </row>
    <row r="728" ht="13.5" customHeight="1">
      <c r="A728" s="234"/>
      <c r="B728" s="234"/>
      <c r="C728" s="234"/>
      <c r="D728" s="234"/>
      <c r="E728" s="234"/>
      <c r="F728" s="234"/>
      <c r="G728" s="234"/>
      <c r="H728" s="234"/>
      <c r="I728" s="234"/>
      <c r="J728" s="234"/>
      <c r="K728" s="234"/>
      <c r="L728" s="234"/>
      <c r="M728" s="234"/>
      <c r="N728" s="234"/>
      <c r="O728" s="234"/>
      <c r="P728" s="234"/>
      <c r="Q728" s="234"/>
      <c r="R728" s="234"/>
      <c r="S728" s="234"/>
      <c r="T728" s="234"/>
      <c r="U728" s="234"/>
      <c r="V728" s="234"/>
      <c r="W728" s="234"/>
      <c r="X728" s="234"/>
      <c r="Y728" s="234"/>
      <c r="Z728" s="234"/>
    </row>
    <row r="729" ht="13.5" customHeight="1">
      <c r="A729" s="234"/>
      <c r="B729" s="234"/>
      <c r="C729" s="234"/>
      <c r="D729" s="234"/>
      <c r="E729" s="234"/>
      <c r="F729" s="234"/>
      <c r="G729" s="234"/>
      <c r="H729" s="234"/>
      <c r="I729" s="234"/>
      <c r="J729" s="234"/>
      <c r="K729" s="234"/>
      <c r="L729" s="234"/>
      <c r="M729" s="234"/>
      <c r="N729" s="234"/>
      <c r="O729" s="234"/>
      <c r="P729" s="234"/>
      <c r="Q729" s="234"/>
      <c r="R729" s="234"/>
      <c r="S729" s="234"/>
      <c r="T729" s="234"/>
      <c r="U729" s="234"/>
      <c r="V729" s="234"/>
      <c r="W729" s="234"/>
      <c r="X729" s="234"/>
      <c r="Y729" s="234"/>
      <c r="Z729" s="234"/>
    </row>
    <row r="730" ht="13.5" customHeight="1">
      <c r="A730" s="234"/>
      <c r="B730" s="234"/>
      <c r="C730" s="234"/>
      <c r="D730" s="234"/>
      <c r="E730" s="234"/>
      <c r="F730" s="234"/>
      <c r="G730" s="234"/>
      <c r="H730" s="234"/>
      <c r="I730" s="234"/>
      <c r="J730" s="234"/>
      <c r="K730" s="234"/>
      <c r="L730" s="234"/>
      <c r="M730" s="234"/>
      <c r="N730" s="234"/>
      <c r="O730" s="234"/>
      <c r="P730" s="234"/>
      <c r="Q730" s="234"/>
      <c r="R730" s="234"/>
      <c r="S730" s="234"/>
      <c r="T730" s="234"/>
      <c r="U730" s="234"/>
      <c r="V730" s="234"/>
      <c r="W730" s="234"/>
      <c r="X730" s="234"/>
      <c r="Y730" s="234"/>
      <c r="Z730" s="234"/>
    </row>
    <row r="731" ht="13.5" customHeight="1">
      <c r="A731" s="234"/>
      <c r="B731" s="234"/>
      <c r="C731" s="234"/>
      <c r="D731" s="234"/>
      <c r="E731" s="234"/>
      <c r="F731" s="234"/>
      <c r="G731" s="234"/>
      <c r="H731" s="234"/>
      <c r="I731" s="234"/>
      <c r="J731" s="234"/>
      <c r="K731" s="234"/>
      <c r="L731" s="234"/>
      <c r="M731" s="234"/>
      <c r="N731" s="234"/>
      <c r="O731" s="234"/>
      <c r="P731" s="234"/>
      <c r="Q731" s="234"/>
      <c r="R731" s="234"/>
      <c r="S731" s="234"/>
      <c r="T731" s="234"/>
      <c r="U731" s="234"/>
      <c r="V731" s="234"/>
      <c r="W731" s="234"/>
      <c r="X731" s="234"/>
      <c r="Y731" s="234"/>
      <c r="Z731" s="234"/>
    </row>
    <row r="732" ht="13.5" customHeight="1">
      <c r="A732" s="234"/>
      <c r="B732" s="234"/>
      <c r="C732" s="234"/>
      <c r="D732" s="234"/>
      <c r="E732" s="234"/>
      <c r="F732" s="234"/>
      <c r="G732" s="234"/>
      <c r="H732" s="234"/>
      <c r="I732" s="234"/>
      <c r="J732" s="234"/>
      <c r="K732" s="234"/>
      <c r="L732" s="234"/>
      <c r="M732" s="234"/>
      <c r="N732" s="234"/>
      <c r="O732" s="234"/>
      <c r="P732" s="234"/>
      <c r="Q732" s="234"/>
      <c r="R732" s="234"/>
      <c r="S732" s="234"/>
      <c r="T732" s="234"/>
      <c r="U732" s="234"/>
      <c r="V732" s="234"/>
      <c r="W732" s="234"/>
      <c r="X732" s="234"/>
      <c r="Y732" s="234"/>
      <c r="Z732" s="234"/>
    </row>
    <row r="733" ht="13.5" customHeight="1">
      <c r="A733" s="234"/>
      <c r="B733" s="234"/>
      <c r="C733" s="234"/>
      <c r="D733" s="234"/>
      <c r="E733" s="234"/>
      <c r="F733" s="234"/>
      <c r="G733" s="234"/>
      <c r="H733" s="234"/>
      <c r="I733" s="234"/>
      <c r="J733" s="234"/>
      <c r="K733" s="234"/>
      <c r="L733" s="234"/>
      <c r="M733" s="234"/>
      <c r="N733" s="234"/>
      <c r="O733" s="234"/>
      <c r="P733" s="234"/>
      <c r="Q733" s="234"/>
      <c r="R733" s="234"/>
      <c r="S733" s="234"/>
      <c r="T733" s="234"/>
      <c r="U733" s="234"/>
      <c r="V733" s="234"/>
      <c r="W733" s="234"/>
      <c r="X733" s="234"/>
      <c r="Y733" s="234"/>
      <c r="Z733" s="234"/>
    </row>
    <row r="734" ht="13.5" customHeight="1">
      <c r="A734" s="234"/>
      <c r="B734" s="234"/>
      <c r="C734" s="234"/>
      <c r="D734" s="234"/>
      <c r="E734" s="234"/>
      <c r="F734" s="234"/>
      <c r="G734" s="234"/>
      <c r="H734" s="234"/>
      <c r="I734" s="234"/>
      <c r="J734" s="234"/>
      <c r="K734" s="234"/>
      <c r="L734" s="234"/>
      <c r="M734" s="234"/>
      <c r="N734" s="234"/>
      <c r="O734" s="234"/>
      <c r="P734" s="234"/>
      <c r="Q734" s="234"/>
      <c r="R734" s="234"/>
      <c r="S734" s="234"/>
      <c r="T734" s="234"/>
      <c r="U734" s="234"/>
      <c r="V734" s="234"/>
      <c r="W734" s="234"/>
      <c r="X734" s="234"/>
      <c r="Y734" s="234"/>
      <c r="Z734" s="234"/>
    </row>
    <row r="735" ht="13.5" customHeight="1">
      <c r="A735" s="234"/>
      <c r="B735" s="234"/>
      <c r="C735" s="234"/>
      <c r="D735" s="234"/>
      <c r="E735" s="234"/>
      <c r="F735" s="234"/>
      <c r="G735" s="234"/>
      <c r="H735" s="234"/>
      <c r="I735" s="234"/>
      <c r="J735" s="234"/>
      <c r="K735" s="234"/>
      <c r="L735" s="234"/>
      <c r="M735" s="234"/>
      <c r="N735" s="234"/>
      <c r="O735" s="234"/>
      <c r="P735" s="234"/>
      <c r="Q735" s="234"/>
      <c r="R735" s="234"/>
      <c r="S735" s="234"/>
      <c r="T735" s="234"/>
      <c r="U735" s="234"/>
      <c r="V735" s="234"/>
      <c r="W735" s="234"/>
      <c r="X735" s="234"/>
      <c r="Y735" s="234"/>
      <c r="Z735" s="234"/>
    </row>
    <row r="736" ht="13.5" customHeight="1">
      <c r="A736" s="234"/>
      <c r="B736" s="234"/>
      <c r="C736" s="234"/>
      <c r="D736" s="234"/>
      <c r="E736" s="234"/>
      <c r="F736" s="234"/>
      <c r="G736" s="234"/>
      <c r="H736" s="234"/>
      <c r="I736" s="234"/>
      <c r="J736" s="234"/>
      <c r="K736" s="234"/>
      <c r="L736" s="234"/>
      <c r="M736" s="234"/>
      <c r="N736" s="234"/>
      <c r="O736" s="234"/>
      <c r="P736" s="234"/>
      <c r="Q736" s="234"/>
      <c r="R736" s="234"/>
      <c r="S736" s="234"/>
      <c r="T736" s="234"/>
      <c r="U736" s="234"/>
      <c r="V736" s="234"/>
      <c r="W736" s="234"/>
      <c r="X736" s="234"/>
      <c r="Y736" s="234"/>
      <c r="Z736" s="234"/>
    </row>
    <row r="737" ht="13.5" customHeight="1">
      <c r="A737" s="234"/>
      <c r="B737" s="234"/>
      <c r="C737" s="234"/>
      <c r="D737" s="234"/>
      <c r="E737" s="234"/>
      <c r="F737" s="234"/>
      <c r="G737" s="234"/>
      <c r="H737" s="234"/>
      <c r="I737" s="234"/>
      <c r="J737" s="234"/>
      <c r="K737" s="234"/>
      <c r="L737" s="234"/>
      <c r="M737" s="234"/>
      <c r="N737" s="234"/>
      <c r="O737" s="234"/>
      <c r="P737" s="234"/>
      <c r="Q737" s="234"/>
      <c r="R737" s="234"/>
      <c r="S737" s="234"/>
      <c r="T737" s="234"/>
      <c r="U737" s="234"/>
      <c r="V737" s="234"/>
      <c r="W737" s="234"/>
      <c r="X737" s="234"/>
      <c r="Y737" s="234"/>
      <c r="Z737" s="234"/>
    </row>
    <row r="738" ht="13.5" customHeight="1">
      <c r="A738" s="234"/>
      <c r="B738" s="234"/>
      <c r="C738" s="234"/>
      <c r="D738" s="234"/>
      <c r="E738" s="234"/>
      <c r="F738" s="234"/>
      <c r="G738" s="234"/>
      <c r="H738" s="234"/>
      <c r="I738" s="234"/>
      <c r="J738" s="234"/>
      <c r="K738" s="234"/>
      <c r="L738" s="234"/>
      <c r="M738" s="234"/>
      <c r="N738" s="234"/>
      <c r="O738" s="234"/>
      <c r="P738" s="234"/>
      <c r="Q738" s="234"/>
      <c r="R738" s="234"/>
      <c r="S738" s="234"/>
      <c r="T738" s="234"/>
      <c r="U738" s="234"/>
      <c r="V738" s="234"/>
      <c r="W738" s="234"/>
      <c r="X738" s="234"/>
      <c r="Y738" s="234"/>
      <c r="Z738" s="234"/>
    </row>
    <row r="739" ht="13.5" customHeight="1">
      <c r="A739" s="234"/>
      <c r="B739" s="234"/>
      <c r="C739" s="234"/>
      <c r="D739" s="234"/>
      <c r="E739" s="234"/>
      <c r="F739" s="234"/>
      <c r="G739" s="234"/>
      <c r="H739" s="234"/>
      <c r="I739" s="234"/>
      <c r="J739" s="234"/>
      <c r="K739" s="234"/>
      <c r="L739" s="234"/>
      <c r="M739" s="234"/>
      <c r="N739" s="234"/>
      <c r="O739" s="234"/>
      <c r="P739" s="234"/>
      <c r="Q739" s="234"/>
      <c r="R739" s="234"/>
      <c r="S739" s="234"/>
      <c r="T739" s="234"/>
      <c r="U739" s="234"/>
      <c r="V739" s="234"/>
      <c r="W739" s="234"/>
      <c r="X739" s="234"/>
      <c r="Y739" s="234"/>
      <c r="Z739" s="234"/>
    </row>
    <row r="740" ht="13.5" customHeight="1">
      <c r="A740" s="234"/>
      <c r="B740" s="234"/>
      <c r="C740" s="234"/>
      <c r="D740" s="234"/>
      <c r="E740" s="234"/>
      <c r="F740" s="234"/>
      <c r="G740" s="234"/>
      <c r="H740" s="234"/>
      <c r="I740" s="234"/>
      <c r="J740" s="234"/>
      <c r="K740" s="234"/>
      <c r="L740" s="234"/>
      <c r="M740" s="234"/>
      <c r="N740" s="234"/>
      <c r="O740" s="234"/>
      <c r="P740" s="234"/>
      <c r="Q740" s="234"/>
      <c r="R740" s="234"/>
      <c r="S740" s="234"/>
      <c r="T740" s="234"/>
      <c r="U740" s="234"/>
      <c r="V740" s="234"/>
      <c r="W740" s="234"/>
      <c r="X740" s="234"/>
      <c r="Y740" s="234"/>
      <c r="Z740" s="234"/>
    </row>
    <row r="741" ht="13.5" customHeight="1">
      <c r="A741" s="234"/>
      <c r="B741" s="234"/>
      <c r="C741" s="234"/>
      <c r="D741" s="234"/>
      <c r="E741" s="234"/>
      <c r="F741" s="234"/>
      <c r="G741" s="234"/>
      <c r="H741" s="234"/>
      <c r="I741" s="234"/>
      <c r="J741" s="234"/>
      <c r="K741" s="234"/>
      <c r="L741" s="234"/>
      <c r="M741" s="234"/>
      <c r="N741" s="234"/>
      <c r="O741" s="234"/>
      <c r="P741" s="234"/>
      <c r="Q741" s="234"/>
      <c r="R741" s="234"/>
      <c r="S741" s="234"/>
      <c r="T741" s="234"/>
      <c r="U741" s="234"/>
      <c r="V741" s="234"/>
      <c r="W741" s="234"/>
      <c r="X741" s="234"/>
      <c r="Y741" s="234"/>
      <c r="Z741" s="234"/>
    </row>
    <row r="742" ht="13.5" customHeight="1">
      <c r="A742" s="234"/>
      <c r="B742" s="234"/>
      <c r="C742" s="234"/>
      <c r="D742" s="234"/>
      <c r="E742" s="234"/>
      <c r="F742" s="234"/>
      <c r="G742" s="234"/>
      <c r="H742" s="234"/>
      <c r="I742" s="234"/>
      <c r="J742" s="234"/>
      <c r="K742" s="234"/>
      <c r="L742" s="234"/>
      <c r="M742" s="234"/>
      <c r="N742" s="234"/>
      <c r="O742" s="234"/>
      <c r="P742" s="234"/>
      <c r="Q742" s="234"/>
      <c r="R742" s="234"/>
      <c r="S742" s="234"/>
      <c r="T742" s="234"/>
      <c r="U742" s="234"/>
      <c r="V742" s="234"/>
      <c r="W742" s="234"/>
      <c r="X742" s="234"/>
      <c r="Y742" s="234"/>
      <c r="Z742" s="234"/>
    </row>
    <row r="743" ht="13.5" customHeight="1">
      <c r="A743" s="234"/>
      <c r="B743" s="234"/>
      <c r="C743" s="234"/>
      <c r="D743" s="234"/>
      <c r="E743" s="234"/>
      <c r="F743" s="234"/>
      <c r="G743" s="234"/>
      <c r="H743" s="234"/>
      <c r="I743" s="234"/>
      <c r="J743" s="234"/>
      <c r="K743" s="234"/>
      <c r="L743" s="234"/>
      <c r="M743" s="234"/>
      <c r="N743" s="234"/>
      <c r="O743" s="234"/>
      <c r="P743" s="234"/>
      <c r="Q743" s="234"/>
      <c r="R743" s="234"/>
      <c r="S743" s="234"/>
      <c r="T743" s="234"/>
      <c r="U743" s="234"/>
      <c r="V743" s="234"/>
      <c r="W743" s="234"/>
      <c r="X743" s="234"/>
      <c r="Y743" s="234"/>
      <c r="Z743" s="234"/>
    </row>
    <row r="744" ht="13.5" customHeight="1">
      <c r="A744" s="234"/>
      <c r="B744" s="234"/>
      <c r="C744" s="234"/>
      <c r="D744" s="234"/>
      <c r="E744" s="234"/>
      <c r="F744" s="234"/>
      <c r="G744" s="234"/>
      <c r="H744" s="234"/>
      <c r="I744" s="234"/>
      <c r="J744" s="234"/>
      <c r="K744" s="234"/>
      <c r="L744" s="234"/>
      <c r="M744" s="234"/>
      <c r="N744" s="234"/>
      <c r="O744" s="234"/>
      <c r="P744" s="234"/>
      <c r="Q744" s="234"/>
      <c r="R744" s="234"/>
      <c r="S744" s="234"/>
      <c r="T744" s="234"/>
      <c r="U744" s="234"/>
      <c r="V744" s="234"/>
      <c r="W744" s="234"/>
      <c r="X744" s="234"/>
      <c r="Y744" s="234"/>
      <c r="Z744" s="234"/>
    </row>
    <row r="745" ht="13.5" customHeight="1">
      <c r="A745" s="234"/>
      <c r="B745" s="234"/>
      <c r="C745" s="234"/>
      <c r="D745" s="234"/>
      <c r="E745" s="234"/>
      <c r="F745" s="234"/>
      <c r="G745" s="234"/>
      <c r="H745" s="234"/>
      <c r="I745" s="234"/>
      <c r="J745" s="234"/>
      <c r="K745" s="234"/>
      <c r="L745" s="234"/>
      <c r="M745" s="234"/>
      <c r="N745" s="234"/>
      <c r="O745" s="234"/>
      <c r="P745" s="234"/>
      <c r="Q745" s="234"/>
      <c r="R745" s="234"/>
      <c r="S745" s="234"/>
      <c r="T745" s="234"/>
      <c r="U745" s="234"/>
      <c r="V745" s="234"/>
      <c r="W745" s="234"/>
      <c r="X745" s="234"/>
      <c r="Y745" s="234"/>
      <c r="Z745" s="234"/>
    </row>
    <row r="746" ht="13.5" customHeight="1">
      <c r="A746" s="234"/>
      <c r="B746" s="234"/>
      <c r="C746" s="234"/>
      <c r="D746" s="234"/>
      <c r="E746" s="234"/>
      <c r="F746" s="234"/>
      <c r="G746" s="234"/>
      <c r="H746" s="234"/>
      <c r="I746" s="234"/>
      <c r="J746" s="234"/>
      <c r="K746" s="234"/>
      <c r="L746" s="234"/>
      <c r="M746" s="234"/>
      <c r="N746" s="234"/>
      <c r="O746" s="234"/>
      <c r="P746" s="234"/>
      <c r="Q746" s="234"/>
      <c r="R746" s="234"/>
      <c r="S746" s="234"/>
      <c r="T746" s="234"/>
      <c r="U746" s="234"/>
      <c r="V746" s="234"/>
      <c r="W746" s="234"/>
      <c r="X746" s="234"/>
      <c r="Y746" s="234"/>
      <c r="Z746" s="234"/>
    </row>
    <row r="747" ht="13.5" customHeight="1">
      <c r="A747" s="234"/>
      <c r="B747" s="234"/>
      <c r="C747" s="234"/>
      <c r="D747" s="234"/>
      <c r="E747" s="234"/>
      <c r="F747" s="234"/>
      <c r="G747" s="234"/>
      <c r="H747" s="234"/>
      <c r="I747" s="234"/>
      <c r="J747" s="234"/>
      <c r="K747" s="234"/>
      <c r="L747" s="234"/>
      <c r="M747" s="234"/>
      <c r="N747" s="234"/>
      <c r="O747" s="234"/>
      <c r="P747" s="234"/>
      <c r="Q747" s="234"/>
      <c r="R747" s="234"/>
      <c r="S747" s="234"/>
      <c r="T747" s="234"/>
      <c r="U747" s="234"/>
      <c r="V747" s="234"/>
      <c r="W747" s="234"/>
      <c r="X747" s="234"/>
      <c r="Y747" s="234"/>
      <c r="Z747" s="234"/>
    </row>
    <row r="748" ht="13.5" customHeight="1">
      <c r="A748" s="234"/>
      <c r="B748" s="234"/>
      <c r="C748" s="234"/>
      <c r="D748" s="234"/>
      <c r="E748" s="234"/>
      <c r="F748" s="234"/>
      <c r="G748" s="234"/>
      <c r="H748" s="234"/>
      <c r="I748" s="234"/>
      <c r="J748" s="234"/>
      <c r="K748" s="234"/>
      <c r="L748" s="234"/>
      <c r="M748" s="234"/>
      <c r="N748" s="234"/>
      <c r="O748" s="234"/>
      <c r="P748" s="234"/>
      <c r="Q748" s="234"/>
      <c r="R748" s="234"/>
      <c r="S748" s="234"/>
      <c r="T748" s="234"/>
      <c r="U748" s="234"/>
      <c r="V748" s="234"/>
      <c r="W748" s="234"/>
      <c r="X748" s="234"/>
      <c r="Y748" s="234"/>
      <c r="Z748" s="234"/>
    </row>
    <row r="749" ht="13.5" customHeight="1">
      <c r="A749" s="234"/>
      <c r="B749" s="234"/>
      <c r="C749" s="234"/>
      <c r="D749" s="234"/>
      <c r="E749" s="234"/>
      <c r="F749" s="234"/>
      <c r="G749" s="234"/>
      <c r="H749" s="234"/>
      <c r="I749" s="234"/>
      <c r="J749" s="234"/>
      <c r="K749" s="234"/>
      <c r="L749" s="234"/>
      <c r="M749" s="234"/>
      <c r="N749" s="234"/>
      <c r="O749" s="234"/>
      <c r="P749" s="234"/>
      <c r="Q749" s="234"/>
      <c r="R749" s="234"/>
      <c r="S749" s="234"/>
      <c r="T749" s="234"/>
      <c r="U749" s="234"/>
      <c r="V749" s="234"/>
      <c r="W749" s="234"/>
      <c r="X749" s="234"/>
      <c r="Y749" s="234"/>
      <c r="Z749" s="234"/>
    </row>
    <row r="750" ht="13.5" customHeight="1">
      <c r="A750" s="234"/>
      <c r="B750" s="234"/>
      <c r="C750" s="234"/>
      <c r="D750" s="234"/>
      <c r="E750" s="234"/>
      <c r="F750" s="234"/>
      <c r="G750" s="234"/>
      <c r="H750" s="234"/>
      <c r="I750" s="234"/>
      <c r="J750" s="234"/>
      <c r="K750" s="234"/>
      <c r="L750" s="234"/>
      <c r="M750" s="234"/>
      <c r="N750" s="234"/>
      <c r="O750" s="234"/>
      <c r="P750" s="234"/>
      <c r="Q750" s="234"/>
      <c r="R750" s="234"/>
      <c r="S750" s="234"/>
      <c r="T750" s="234"/>
      <c r="U750" s="234"/>
      <c r="V750" s="234"/>
      <c r="W750" s="234"/>
      <c r="X750" s="234"/>
      <c r="Y750" s="234"/>
      <c r="Z750" s="234"/>
    </row>
    <row r="751" ht="13.5" customHeight="1">
      <c r="A751" s="234"/>
      <c r="B751" s="234"/>
      <c r="C751" s="234"/>
      <c r="D751" s="234"/>
      <c r="E751" s="234"/>
      <c r="F751" s="234"/>
      <c r="G751" s="234"/>
      <c r="H751" s="234"/>
      <c r="I751" s="234"/>
      <c r="J751" s="234"/>
      <c r="K751" s="234"/>
      <c r="L751" s="234"/>
      <c r="M751" s="234"/>
      <c r="N751" s="234"/>
      <c r="O751" s="234"/>
      <c r="P751" s="234"/>
      <c r="Q751" s="234"/>
      <c r="R751" s="234"/>
      <c r="S751" s="234"/>
      <c r="T751" s="234"/>
      <c r="U751" s="234"/>
      <c r="V751" s="234"/>
      <c r="W751" s="234"/>
      <c r="X751" s="234"/>
      <c r="Y751" s="234"/>
      <c r="Z751" s="234"/>
    </row>
    <row r="752" ht="13.5" customHeight="1">
      <c r="A752" s="234"/>
      <c r="B752" s="234"/>
      <c r="C752" s="234"/>
      <c r="D752" s="234"/>
      <c r="E752" s="234"/>
      <c r="F752" s="234"/>
      <c r="G752" s="234"/>
      <c r="H752" s="234"/>
      <c r="I752" s="234"/>
      <c r="J752" s="234"/>
      <c r="K752" s="234"/>
      <c r="L752" s="234"/>
      <c r="M752" s="234"/>
      <c r="N752" s="234"/>
      <c r="O752" s="234"/>
      <c r="P752" s="234"/>
      <c r="Q752" s="234"/>
      <c r="R752" s="234"/>
      <c r="S752" s="234"/>
      <c r="T752" s="234"/>
      <c r="U752" s="234"/>
      <c r="V752" s="234"/>
      <c r="W752" s="234"/>
      <c r="X752" s="234"/>
      <c r="Y752" s="234"/>
      <c r="Z752" s="234"/>
    </row>
    <row r="753" ht="13.5" customHeight="1">
      <c r="A753" s="234"/>
      <c r="B753" s="234"/>
      <c r="C753" s="234"/>
      <c r="D753" s="234"/>
      <c r="E753" s="234"/>
      <c r="F753" s="234"/>
      <c r="G753" s="234"/>
      <c r="H753" s="234"/>
      <c r="I753" s="234"/>
      <c r="J753" s="234"/>
      <c r="K753" s="234"/>
      <c r="L753" s="234"/>
      <c r="M753" s="234"/>
      <c r="N753" s="234"/>
      <c r="O753" s="234"/>
      <c r="P753" s="234"/>
      <c r="Q753" s="234"/>
      <c r="R753" s="234"/>
      <c r="S753" s="234"/>
      <c r="T753" s="234"/>
      <c r="U753" s="234"/>
      <c r="V753" s="234"/>
      <c r="W753" s="234"/>
      <c r="X753" s="234"/>
      <c r="Y753" s="234"/>
      <c r="Z753" s="234"/>
    </row>
    <row r="754" ht="13.5" customHeight="1">
      <c r="A754" s="234"/>
      <c r="B754" s="234"/>
      <c r="C754" s="234"/>
      <c r="D754" s="234"/>
      <c r="E754" s="234"/>
      <c r="F754" s="234"/>
      <c r="G754" s="234"/>
      <c r="H754" s="234"/>
      <c r="I754" s="234"/>
      <c r="J754" s="234"/>
      <c r="K754" s="234"/>
      <c r="L754" s="234"/>
      <c r="M754" s="234"/>
      <c r="N754" s="234"/>
      <c r="O754" s="234"/>
      <c r="P754" s="234"/>
      <c r="Q754" s="234"/>
      <c r="R754" s="234"/>
      <c r="S754" s="234"/>
      <c r="T754" s="234"/>
      <c r="U754" s="234"/>
      <c r="V754" s="234"/>
      <c r="W754" s="234"/>
      <c r="X754" s="234"/>
      <c r="Y754" s="234"/>
      <c r="Z754" s="234"/>
    </row>
    <row r="755" ht="13.5" customHeight="1">
      <c r="A755" s="234"/>
      <c r="B755" s="234"/>
      <c r="C755" s="234"/>
      <c r="D755" s="234"/>
      <c r="E755" s="234"/>
      <c r="F755" s="234"/>
      <c r="G755" s="234"/>
      <c r="H755" s="234"/>
      <c r="I755" s="234"/>
      <c r="J755" s="234"/>
      <c r="K755" s="234"/>
      <c r="L755" s="234"/>
      <c r="M755" s="234"/>
      <c r="N755" s="234"/>
      <c r="O755" s="234"/>
      <c r="P755" s="234"/>
      <c r="Q755" s="234"/>
      <c r="R755" s="234"/>
      <c r="S755" s="234"/>
      <c r="T755" s="234"/>
      <c r="U755" s="234"/>
      <c r="V755" s="234"/>
      <c r="W755" s="234"/>
      <c r="X755" s="234"/>
      <c r="Y755" s="234"/>
      <c r="Z755" s="234"/>
    </row>
    <row r="756" ht="13.5" customHeight="1">
      <c r="A756" s="234"/>
      <c r="B756" s="234"/>
      <c r="C756" s="234"/>
      <c r="D756" s="234"/>
      <c r="E756" s="234"/>
      <c r="F756" s="234"/>
      <c r="G756" s="234"/>
      <c r="H756" s="234"/>
      <c r="I756" s="234"/>
      <c r="J756" s="234"/>
      <c r="K756" s="234"/>
      <c r="L756" s="234"/>
      <c r="M756" s="234"/>
      <c r="N756" s="234"/>
      <c r="O756" s="234"/>
      <c r="P756" s="234"/>
      <c r="Q756" s="234"/>
      <c r="R756" s="234"/>
      <c r="S756" s="234"/>
      <c r="T756" s="234"/>
      <c r="U756" s="234"/>
      <c r="V756" s="234"/>
      <c r="W756" s="234"/>
      <c r="X756" s="234"/>
      <c r="Y756" s="234"/>
      <c r="Z756" s="234"/>
    </row>
    <row r="757" ht="13.5" customHeight="1">
      <c r="A757" s="234"/>
      <c r="B757" s="234"/>
      <c r="C757" s="234"/>
      <c r="D757" s="234"/>
      <c r="E757" s="234"/>
      <c r="F757" s="234"/>
      <c r="G757" s="234"/>
      <c r="H757" s="234"/>
      <c r="I757" s="234"/>
      <c r="J757" s="234"/>
      <c r="K757" s="234"/>
      <c r="L757" s="234"/>
      <c r="M757" s="234"/>
      <c r="N757" s="234"/>
      <c r="O757" s="234"/>
      <c r="P757" s="234"/>
      <c r="Q757" s="234"/>
      <c r="R757" s="234"/>
      <c r="S757" s="234"/>
      <c r="T757" s="234"/>
      <c r="U757" s="234"/>
      <c r="V757" s="234"/>
      <c r="W757" s="234"/>
      <c r="X757" s="234"/>
      <c r="Y757" s="234"/>
      <c r="Z757" s="234"/>
    </row>
    <row r="758" ht="13.5" customHeight="1">
      <c r="A758" s="234"/>
      <c r="B758" s="234"/>
      <c r="C758" s="234"/>
      <c r="D758" s="234"/>
      <c r="E758" s="234"/>
      <c r="F758" s="234"/>
      <c r="G758" s="234"/>
      <c r="H758" s="234"/>
      <c r="I758" s="234"/>
      <c r="J758" s="234"/>
      <c r="K758" s="234"/>
      <c r="L758" s="234"/>
      <c r="M758" s="234"/>
      <c r="N758" s="234"/>
      <c r="O758" s="234"/>
      <c r="P758" s="234"/>
      <c r="Q758" s="234"/>
      <c r="R758" s="234"/>
      <c r="S758" s="234"/>
      <c r="T758" s="234"/>
      <c r="U758" s="234"/>
      <c r="V758" s="234"/>
      <c r="W758" s="234"/>
      <c r="X758" s="234"/>
      <c r="Y758" s="234"/>
      <c r="Z758" s="234"/>
    </row>
    <row r="759" ht="13.5" customHeight="1">
      <c r="A759" s="234"/>
      <c r="B759" s="234"/>
      <c r="C759" s="234"/>
      <c r="D759" s="234"/>
      <c r="E759" s="234"/>
      <c r="F759" s="234"/>
      <c r="G759" s="234"/>
      <c r="H759" s="234"/>
      <c r="I759" s="234"/>
      <c r="J759" s="234"/>
      <c r="K759" s="234"/>
      <c r="L759" s="234"/>
      <c r="M759" s="234"/>
      <c r="N759" s="234"/>
      <c r="O759" s="234"/>
      <c r="P759" s="234"/>
      <c r="Q759" s="234"/>
      <c r="R759" s="234"/>
      <c r="S759" s="234"/>
      <c r="T759" s="234"/>
      <c r="U759" s="234"/>
      <c r="V759" s="234"/>
      <c r="W759" s="234"/>
      <c r="X759" s="234"/>
      <c r="Y759" s="234"/>
      <c r="Z759" s="234"/>
    </row>
    <row r="760" ht="13.5" customHeight="1">
      <c r="A760" s="234"/>
      <c r="B760" s="234"/>
      <c r="C760" s="234"/>
      <c r="D760" s="234"/>
      <c r="E760" s="234"/>
      <c r="F760" s="234"/>
      <c r="G760" s="234"/>
      <c r="H760" s="234"/>
      <c r="I760" s="234"/>
      <c r="J760" s="234"/>
      <c r="K760" s="234"/>
      <c r="L760" s="234"/>
      <c r="M760" s="234"/>
      <c r="N760" s="234"/>
      <c r="O760" s="234"/>
      <c r="P760" s="234"/>
      <c r="Q760" s="234"/>
      <c r="R760" s="234"/>
      <c r="S760" s="234"/>
      <c r="T760" s="234"/>
      <c r="U760" s="234"/>
      <c r="V760" s="234"/>
      <c r="W760" s="234"/>
      <c r="X760" s="234"/>
      <c r="Y760" s="234"/>
      <c r="Z760" s="234"/>
    </row>
    <row r="761" ht="13.5" customHeight="1">
      <c r="A761" s="234"/>
      <c r="B761" s="234"/>
      <c r="C761" s="234"/>
      <c r="D761" s="234"/>
      <c r="E761" s="234"/>
      <c r="F761" s="234"/>
      <c r="G761" s="234"/>
      <c r="H761" s="234"/>
      <c r="I761" s="234"/>
      <c r="J761" s="234"/>
      <c r="K761" s="234"/>
      <c r="L761" s="234"/>
      <c r="M761" s="234"/>
      <c r="N761" s="234"/>
      <c r="O761" s="234"/>
      <c r="P761" s="234"/>
      <c r="Q761" s="234"/>
      <c r="R761" s="234"/>
      <c r="S761" s="234"/>
      <c r="T761" s="234"/>
      <c r="U761" s="234"/>
      <c r="V761" s="234"/>
      <c r="W761" s="234"/>
      <c r="X761" s="234"/>
      <c r="Y761" s="234"/>
      <c r="Z761" s="234"/>
    </row>
    <row r="762" ht="13.5" customHeight="1">
      <c r="A762" s="234"/>
      <c r="B762" s="234"/>
      <c r="C762" s="234"/>
      <c r="D762" s="234"/>
      <c r="E762" s="234"/>
      <c r="F762" s="234"/>
      <c r="G762" s="234"/>
      <c r="H762" s="234"/>
      <c r="I762" s="234"/>
      <c r="J762" s="234"/>
      <c r="K762" s="234"/>
      <c r="L762" s="234"/>
      <c r="M762" s="234"/>
      <c r="N762" s="234"/>
      <c r="O762" s="234"/>
      <c r="P762" s="234"/>
      <c r="Q762" s="234"/>
      <c r="R762" s="234"/>
      <c r="S762" s="234"/>
      <c r="T762" s="234"/>
      <c r="U762" s="234"/>
      <c r="V762" s="234"/>
      <c r="W762" s="234"/>
      <c r="X762" s="234"/>
      <c r="Y762" s="234"/>
      <c r="Z762" s="234"/>
    </row>
    <row r="763" ht="13.5" customHeight="1">
      <c r="A763" s="234"/>
      <c r="B763" s="234"/>
      <c r="C763" s="234"/>
      <c r="D763" s="234"/>
      <c r="E763" s="234"/>
      <c r="F763" s="234"/>
      <c r="G763" s="234"/>
      <c r="H763" s="234"/>
      <c r="I763" s="234"/>
      <c r="J763" s="234"/>
      <c r="K763" s="234"/>
      <c r="L763" s="234"/>
      <c r="M763" s="234"/>
      <c r="N763" s="234"/>
      <c r="O763" s="234"/>
      <c r="P763" s="234"/>
      <c r="Q763" s="234"/>
      <c r="R763" s="234"/>
      <c r="S763" s="234"/>
      <c r="T763" s="234"/>
      <c r="U763" s="234"/>
      <c r="V763" s="234"/>
      <c r="W763" s="234"/>
      <c r="X763" s="234"/>
      <c r="Y763" s="234"/>
      <c r="Z763" s="234"/>
    </row>
    <row r="764" ht="13.5" customHeight="1">
      <c r="A764" s="234"/>
      <c r="B764" s="234"/>
      <c r="C764" s="234"/>
      <c r="D764" s="234"/>
      <c r="E764" s="234"/>
      <c r="F764" s="234"/>
      <c r="G764" s="234"/>
      <c r="H764" s="234"/>
      <c r="I764" s="234"/>
      <c r="J764" s="234"/>
      <c r="K764" s="234"/>
      <c r="L764" s="234"/>
      <c r="M764" s="234"/>
      <c r="N764" s="234"/>
      <c r="O764" s="234"/>
      <c r="P764" s="234"/>
      <c r="Q764" s="234"/>
      <c r="R764" s="234"/>
      <c r="S764" s="234"/>
      <c r="T764" s="234"/>
      <c r="U764" s="234"/>
      <c r="V764" s="234"/>
      <c r="W764" s="234"/>
      <c r="X764" s="234"/>
      <c r="Y764" s="234"/>
      <c r="Z764" s="234"/>
    </row>
    <row r="765" ht="13.5" customHeight="1">
      <c r="A765" s="234"/>
      <c r="B765" s="234"/>
      <c r="C765" s="234"/>
      <c r="D765" s="234"/>
      <c r="E765" s="234"/>
      <c r="F765" s="234"/>
      <c r="G765" s="234"/>
      <c r="H765" s="234"/>
      <c r="I765" s="234"/>
      <c r="J765" s="234"/>
      <c r="K765" s="234"/>
      <c r="L765" s="234"/>
      <c r="M765" s="234"/>
      <c r="N765" s="234"/>
      <c r="O765" s="234"/>
      <c r="P765" s="234"/>
      <c r="Q765" s="234"/>
      <c r="R765" s="234"/>
      <c r="S765" s="234"/>
      <c r="T765" s="234"/>
      <c r="U765" s="234"/>
      <c r="V765" s="234"/>
      <c r="W765" s="234"/>
      <c r="X765" s="234"/>
      <c r="Y765" s="234"/>
      <c r="Z765" s="234"/>
    </row>
    <row r="766" ht="13.5" customHeight="1">
      <c r="A766" s="234"/>
      <c r="B766" s="234"/>
      <c r="C766" s="234"/>
      <c r="D766" s="234"/>
      <c r="E766" s="234"/>
      <c r="F766" s="234"/>
      <c r="G766" s="234"/>
      <c r="H766" s="234"/>
      <c r="I766" s="234"/>
      <c r="J766" s="234"/>
      <c r="K766" s="234"/>
      <c r="L766" s="234"/>
      <c r="M766" s="234"/>
      <c r="N766" s="234"/>
      <c r="O766" s="234"/>
      <c r="P766" s="234"/>
      <c r="Q766" s="234"/>
      <c r="R766" s="234"/>
      <c r="S766" s="234"/>
      <c r="T766" s="234"/>
      <c r="U766" s="234"/>
      <c r="V766" s="234"/>
      <c r="W766" s="234"/>
      <c r="X766" s="234"/>
      <c r="Y766" s="234"/>
      <c r="Z766" s="234"/>
    </row>
    <row r="767" ht="13.5" customHeight="1">
      <c r="A767" s="234"/>
      <c r="B767" s="234"/>
      <c r="C767" s="234"/>
      <c r="D767" s="234"/>
      <c r="E767" s="234"/>
      <c r="F767" s="234"/>
      <c r="G767" s="234"/>
      <c r="H767" s="234"/>
      <c r="I767" s="234"/>
      <c r="J767" s="234"/>
      <c r="K767" s="234"/>
      <c r="L767" s="234"/>
      <c r="M767" s="234"/>
      <c r="N767" s="234"/>
      <c r="O767" s="234"/>
      <c r="P767" s="234"/>
      <c r="Q767" s="234"/>
      <c r="R767" s="234"/>
      <c r="S767" s="234"/>
      <c r="T767" s="234"/>
      <c r="U767" s="234"/>
      <c r="V767" s="234"/>
      <c r="W767" s="234"/>
      <c r="X767" s="234"/>
      <c r="Y767" s="234"/>
      <c r="Z767" s="234"/>
    </row>
    <row r="768" ht="13.5" customHeight="1">
      <c r="A768" s="234"/>
      <c r="B768" s="234"/>
      <c r="C768" s="234"/>
      <c r="D768" s="234"/>
      <c r="E768" s="234"/>
      <c r="F768" s="234"/>
      <c r="G768" s="234"/>
      <c r="H768" s="234"/>
      <c r="I768" s="234"/>
      <c r="J768" s="234"/>
      <c r="K768" s="234"/>
      <c r="L768" s="234"/>
      <c r="M768" s="234"/>
      <c r="N768" s="234"/>
      <c r="O768" s="234"/>
      <c r="P768" s="234"/>
      <c r="Q768" s="234"/>
      <c r="R768" s="234"/>
      <c r="S768" s="234"/>
      <c r="T768" s="234"/>
      <c r="U768" s="234"/>
      <c r="V768" s="234"/>
      <c r="W768" s="234"/>
      <c r="X768" s="234"/>
      <c r="Y768" s="234"/>
      <c r="Z768" s="234"/>
    </row>
    <row r="769" ht="13.5" customHeight="1">
      <c r="A769" s="234"/>
      <c r="B769" s="234"/>
      <c r="C769" s="234"/>
      <c r="D769" s="234"/>
      <c r="E769" s="234"/>
      <c r="F769" s="234"/>
      <c r="G769" s="234"/>
      <c r="H769" s="234"/>
      <c r="I769" s="234"/>
      <c r="J769" s="234"/>
      <c r="K769" s="234"/>
      <c r="L769" s="234"/>
      <c r="M769" s="234"/>
      <c r="N769" s="234"/>
      <c r="O769" s="234"/>
      <c r="P769" s="234"/>
      <c r="Q769" s="234"/>
      <c r="R769" s="234"/>
      <c r="S769" s="234"/>
      <c r="T769" s="234"/>
      <c r="U769" s="234"/>
      <c r="V769" s="234"/>
      <c r="W769" s="234"/>
      <c r="X769" s="234"/>
      <c r="Y769" s="234"/>
      <c r="Z769" s="234"/>
    </row>
    <row r="770" ht="13.5" customHeight="1">
      <c r="A770" s="234"/>
      <c r="B770" s="234"/>
      <c r="C770" s="234"/>
      <c r="D770" s="234"/>
      <c r="E770" s="234"/>
      <c r="F770" s="234"/>
      <c r="G770" s="234"/>
      <c r="H770" s="234"/>
      <c r="I770" s="234"/>
      <c r="J770" s="234"/>
      <c r="K770" s="234"/>
      <c r="L770" s="234"/>
      <c r="M770" s="234"/>
      <c r="N770" s="234"/>
      <c r="O770" s="234"/>
      <c r="P770" s="234"/>
      <c r="Q770" s="234"/>
      <c r="R770" s="234"/>
      <c r="S770" s="234"/>
      <c r="T770" s="234"/>
      <c r="U770" s="234"/>
      <c r="V770" s="234"/>
      <c r="W770" s="234"/>
      <c r="X770" s="234"/>
      <c r="Y770" s="234"/>
      <c r="Z770" s="234"/>
    </row>
    <row r="771" ht="13.5" customHeight="1">
      <c r="A771" s="234"/>
      <c r="B771" s="234"/>
      <c r="C771" s="234"/>
      <c r="D771" s="234"/>
      <c r="E771" s="234"/>
      <c r="F771" s="234"/>
      <c r="G771" s="234"/>
      <c r="H771" s="234"/>
      <c r="I771" s="234"/>
      <c r="J771" s="234"/>
      <c r="K771" s="234"/>
      <c r="L771" s="234"/>
      <c r="M771" s="234"/>
      <c r="N771" s="234"/>
      <c r="O771" s="234"/>
      <c r="P771" s="234"/>
      <c r="Q771" s="234"/>
      <c r="R771" s="234"/>
      <c r="S771" s="234"/>
      <c r="T771" s="234"/>
      <c r="U771" s="234"/>
      <c r="V771" s="234"/>
      <c r="W771" s="234"/>
      <c r="X771" s="234"/>
      <c r="Y771" s="234"/>
      <c r="Z771" s="234"/>
    </row>
    <row r="772" ht="13.5" customHeight="1">
      <c r="A772" s="234"/>
      <c r="B772" s="234"/>
      <c r="C772" s="234"/>
      <c r="D772" s="234"/>
      <c r="E772" s="234"/>
      <c r="F772" s="234"/>
      <c r="G772" s="234"/>
      <c r="H772" s="234"/>
      <c r="I772" s="234"/>
      <c r="J772" s="234"/>
      <c r="K772" s="234"/>
      <c r="L772" s="234"/>
      <c r="M772" s="234"/>
      <c r="N772" s="234"/>
      <c r="O772" s="234"/>
      <c r="P772" s="234"/>
      <c r="Q772" s="234"/>
      <c r="R772" s="234"/>
      <c r="S772" s="234"/>
      <c r="T772" s="234"/>
      <c r="U772" s="234"/>
      <c r="V772" s="234"/>
      <c r="W772" s="234"/>
      <c r="X772" s="234"/>
      <c r="Y772" s="234"/>
      <c r="Z772" s="234"/>
    </row>
    <row r="773" ht="13.5" customHeight="1">
      <c r="A773" s="234"/>
      <c r="B773" s="234"/>
      <c r="C773" s="234"/>
      <c r="D773" s="234"/>
      <c r="E773" s="234"/>
      <c r="F773" s="234"/>
      <c r="G773" s="234"/>
      <c r="H773" s="234"/>
      <c r="I773" s="234"/>
      <c r="J773" s="234"/>
      <c r="K773" s="234"/>
      <c r="L773" s="234"/>
      <c r="M773" s="234"/>
      <c r="N773" s="234"/>
      <c r="O773" s="234"/>
      <c r="P773" s="234"/>
      <c r="Q773" s="234"/>
      <c r="R773" s="234"/>
      <c r="S773" s="234"/>
      <c r="T773" s="234"/>
      <c r="U773" s="234"/>
      <c r="V773" s="234"/>
      <c r="W773" s="234"/>
      <c r="X773" s="234"/>
      <c r="Y773" s="234"/>
      <c r="Z773" s="234"/>
    </row>
    <row r="774" ht="13.5" customHeight="1">
      <c r="A774" s="234"/>
      <c r="B774" s="234"/>
      <c r="C774" s="234"/>
      <c r="D774" s="234"/>
      <c r="E774" s="234"/>
      <c r="F774" s="234"/>
      <c r="G774" s="234"/>
      <c r="H774" s="234"/>
      <c r="I774" s="234"/>
      <c r="J774" s="234"/>
      <c r="K774" s="234"/>
      <c r="L774" s="234"/>
      <c r="M774" s="234"/>
      <c r="N774" s="234"/>
      <c r="O774" s="234"/>
      <c r="P774" s="234"/>
      <c r="Q774" s="234"/>
      <c r="R774" s="234"/>
      <c r="S774" s="234"/>
      <c r="T774" s="234"/>
      <c r="U774" s="234"/>
      <c r="V774" s="234"/>
      <c r="W774" s="234"/>
      <c r="X774" s="234"/>
      <c r="Y774" s="234"/>
      <c r="Z774" s="234"/>
    </row>
    <row r="775" ht="13.5" customHeight="1">
      <c r="A775" s="234"/>
      <c r="B775" s="234"/>
      <c r="C775" s="234"/>
      <c r="D775" s="234"/>
      <c r="E775" s="234"/>
      <c r="F775" s="234"/>
      <c r="G775" s="234"/>
      <c r="H775" s="234"/>
      <c r="I775" s="234"/>
      <c r="J775" s="234"/>
      <c r="K775" s="234"/>
      <c r="L775" s="234"/>
      <c r="M775" s="234"/>
      <c r="N775" s="234"/>
      <c r="O775" s="234"/>
      <c r="P775" s="234"/>
      <c r="Q775" s="234"/>
      <c r="R775" s="234"/>
      <c r="S775" s="234"/>
      <c r="T775" s="234"/>
      <c r="U775" s="234"/>
      <c r="V775" s="234"/>
      <c r="W775" s="234"/>
      <c r="X775" s="234"/>
      <c r="Y775" s="234"/>
      <c r="Z775" s="234"/>
    </row>
    <row r="776" ht="13.5" customHeight="1">
      <c r="A776" s="234"/>
      <c r="B776" s="234"/>
      <c r="C776" s="234"/>
      <c r="D776" s="234"/>
      <c r="E776" s="234"/>
      <c r="F776" s="234"/>
      <c r="G776" s="234"/>
      <c r="H776" s="234"/>
      <c r="I776" s="234"/>
      <c r="J776" s="234"/>
      <c r="K776" s="234"/>
      <c r="L776" s="234"/>
      <c r="M776" s="234"/>
      <c r="N776" s="234"/>
      <c r="O776" s="234"/>
      <c r="P776" s="234"/>
      <c r="Q776" s="234"/>
      <c r="R776" s="234"/>
      <c r="S776" s="234"/>
      <c r="T776" s="234"/>
      <c r="U776" s="234"/>
      <c r="V776" s="234"/>
      <c r="W776" s="234"/>
      <c r="X776" s="234"/>
      <c r="Y776" s="234"/>
      <c r="Z776" s="234"/>
    </row>
    <row r="777" ht="13.5" customHeight="1">
      <c r="A777" s="234"/>
      <c r="B777" s="234"/>
      <c r="C777" s="234"/>
      <c r="D777" s="234"/>
      <c r="E777" s="234"/>
      <c r="F777" s="234"/>
      <c r="G777" s="234"/>
      <c r="H777" s="234"/>
      <c r="I777" s="234"/>
      <c r="J777" s="234"/>
      <c r="K777" s="234"/>
      <c r="L777" s="234"/>
      <c r="M777" s="234"/>
      <c r="N777" s="234"/>
      <c r="O777" s="234"/>
      <c r="P777" s="234"/>
      <c r="Q777" s="234"/>
      <c r="R777" s="234"/>
      <c r="S777" s="234"/>
      <c r="T777" s="234"/>
      <c r="U777" s="234"/>
      <c r="V777" s="234"/>
      <c r="W777" s="234"/>
      <c r="X777" s="234"/>
      <c r="Y777" s="234"/>
      <c r="Z777" s="234"/>
    </row>
    <row r="778" ht="13.5" customHeight="1">
      <c r="A778" s="234"/>
      <c r="B778" s="234"/>
      <c r="C778" s="234"/>
      <c r="D778" s="234"/>
      <c r="E778" s="234"/>
      <c r="F778" s="234"/>
      <c r="G778" s="234"/>
      <c r="H778" s="234"/>
      <c r="I778" s="234"/>
      <c r="J778" s="234"/>
      <c r="K778" s="234"/>
      <c r="L778" s="234"/>
      <c r="M778" s="234"/>
      <c r="N778" s="234"/>
      <c r="O778" s="234"/>
      <c r="P778" s="234"/>
      <c r="Q778" s="234"/>
      <c r="R778" s="234"/>
      <c r="S778" s="234"/>
      <c r="T778" s="234"/>
      <c r="U778" s="234"/>
      <c r="V778" s="234"/>
      <c r="W778" s="234"/>
      <c r="X778" s="234"/>
      <c r="Y778" s="234"/>
      <c r="Z778" s="234"/>
    </row>
    <row r="779" ht="13.5" customHeight="1">
      <c r="A779" s="234"/>
      <c r="B779" s="234"/>
      <c r="C779" s="234"/>
      <c r="D779" s="234"/>
      <c r="E779" s="234"/>
      <c r="F779" s="234"/>
      <c r="G779" s="234"/>
      <c r="H779" s="234"/>
      <c r="I779" s="234"/>
      <c r="J779" s="234"/>
      <c r="K779" s="234"/>
      <c r="L779" s="234"/>
      <c r="M779" s="234"/>
      <c r="N779" s="234"/>
      <c r="O779" s="234"/>
      <c r="P779" s="234"/>
      <c r="Q779" s="234"/>
      <c r="R779" s="234"/>
      <c r="S779" s="234"/>
      <c r="T779" s="234"/>
      <c r="U779" s="234"/>
      <c r="V779" s="234"/>
      <c r="W779" s="234"/>
      <c r="X779" s="234"/>
      <c r="Y779" s="234"/>
      <c r="Z779" s="234"/>
    </row>
    <row r="780" ht="13.5" customHeight="1">
      <c r="A780" s="234"/>
      <c r="B780" s="234"/>
      <c r="C780" s="234"/>
      <c r="D780" s="234"/>
      <c r="E780" s="234"/>
      <c r="F780" s="234"/>
      <c r="G780" s="234"/>
      <c r="H780" s="234"/>
      <c r="I780" s="234"/>
      <c r="J780" s="234"/>
      <c r="K780" s="234"/>
      <c r="L780" s="234"/>
      <c r="M780" s="234"/>
      <c r="N780" s="234"/>
      <c r="O780" s="234"/>
      <c r="P780" s="234"/>
      <c r="Q780" s="234"/>
      <c r="R780" s="234"/>
      <c r="S780" s="234"/>
      <c r="T780" s="234"/>
      <c r="U780" s="234"/>
      <c r="V780" s="234"/>
      <c r="W780" s="234"/>
      <c r="X780" s="234"/>
      <c r="Y780" s="234"/>
      <c r="Z780" s="234"/>
    </row>
    <row r="781" ht="13.5" customHeight="1">
      <c r="A781" s="234"/>
      <c r="B781" s="234"/>
      <c r="C781" s="234"/>
      <c r="D781" s="234"/>
      <c r="E781" s="234"/>
      <c r="F781" s="234"/>
      <c r="G781" s="234"/>
      <c r="H781" s="234"/>
      <c r="I781" s="234"/>
      <c r="J781" s="234"/>
      <c r="K781" s="234"/>
      <c r="L781" s="234"/>
      <c r="M781" s="234"/>
      <c r="N781" s="234"/>
      <c r="O781" s="234"/>
      <c r="P781" s="234"/>
      <c r="Q781" s="234"/>
      <c r="R781" s="234"/>
      <c r="S781" s="234"/>
      <c r="T781" s="234"/>
      <c r="U781" s="234"/>
      <c r="V781" s="234"/>
      <c r="W781" s="234"/>
      <c r="X781" s="234"/>
      <c r="Y781" s="234"/>
      <c r="Z781" s="234"/>
    </row>
    <row r="782" ht="13.5" customHeight="1">
      <c r="A782" s="234"/>
      <c r="B782" s="234"/>
      <c r="C782" s="234"/>
      <c r="D782" s="234"/>
      <c r="E782" s="234"/>
      <c r="F782" s="234"/>
      <c r="G782" s="234"/>
      <c r="H782" s="234"/>
      <c r="I782" s="234"/>
      <c r="J782" s="234"/>
      <c r="K782" s="234"/>
      <c r="L782" s="234"/>
      <c r="M782" s="234"/>
      <c r="N782" s="234"/>
      <c r="O782" s="234"/>
      <c r="P782" s="234"/>
      <c r="Q782" s="234"/>
      <c r="R782" s="234"/>
      <c r="S782" s="234"/>
      <c r="T782" s="234"/>
      <c r="U782" s="234"/>
      <c r="V782" s="234"/>
      <c r="W782" s="234"/>
      <c r="X782" s="234"/>
      <c r="Y782" s="234"/>
      <c r="Z782" s="234"/>
    </row>
    <row r="783" ht="13.5" customHeight="1">
      <c r="A783" s="234"/>
      <c r="B783" s="234"/>
      <c r="C783" s="234"/>
      <c r="D783" s="234"/>
      <c r="E783" s="234"/>
      <c r="F783" s="234"/>
      <c r="G783" s="234"/>
      <c r="H783" s="234"/>
      <c r="I783" s="234"/>
      <c r="J783" s="234"/>
      <c r="K783" s="234"/>
      <c r="L783" s="234"/>
      <c r="M783" s="234"/>
      <c r="N783" s="234"/>
      <c r="O783" s="234"/>
      <c r="P783" s="234"/>
      <c r="Q783" s="234"/>
      <c r="R783" s="234"/>
      <c r="S783" s="234"/>
      <c r="T783" s="234"/>
      <c r="U783" s="234"/>
      <c r="V783" s="234"/>
      <c r="W783" s="234"/>
      <c r="X783" s="234"/>
      <c r="Y783" s="234"/>
      <c r="Z783" s="234"/>
    </row>
    <row r="784" ht="13.5" customHeight="1">
      <c r="A784" s="234"/>
      <c r="B784" s="234"/>
      <c r="C784" s="234"/>
      <c r="D784" s="234"/>
      <c r="E784" s="234"/>
      <c r="F784" s="234"/>
      <c r="G784" s="234"/>
      <c r="H784" s="234"/>
      <c r="I784" s="234"/>
      <c r="J784" s="234"/>
      <c r="K784" s="234"/>
      <c r="L784" s="234"/>
      <c r="M784" s="234"/>
      <c r="N784" s="234"/>
      <c r="O784" s="234"/>
      <c r="P784" s="234"/>
      <c r="Q784" s="234"/>
      <c r="R784" s="234"/>
      <c r="S784" s="234"/>
      <c r="T784" s="234"/>
      <c r="U784" s="234"/>
      <c r="V784" s="234"/>
      <c r="W784" s="234"/>
      <c r="X784" s="234"/>
      <c r="Y784" s="234"/>
      <c r="Z784" s="234"/>
    </row>
    <row r="785" ht="13.5" customHeight="1">
      <c r="A785" s="234"/>
      <c r="B785" s="234"/>
      <c r="C785" s="234"/>
      <c r="D785" s="234"/>
      <c r="E785" s="234"/>
      <c r="F785" s="234"/>
      <c r="G785" s="234"/>
      <c r="H785" s="234"/>
      <c r="I785" s="234"/>
      <c r="J785" s="234"/>
      <c r="K785" s="234"/>
      <c r="L785" s="234"/>
      <c r="M785" s="234"/>
      <c r="N785" s="234"/>
      <c r="O785" s="234"/>
      <c r="P785" s="234"/>
      <c r="Q785" s="234"/>
      <c r="R785" s="234"/>
      <c r="S785" s="234"/>
      <c r="T785" s="234"/>
      <c r="U785" s="234"/>
      <c r="V785" s="234"/>
      <c r="W785" s="234"/>
      <c r="X785" s="234"/>
      <c r="Y785" s="234"/>
      <c r="Z785" s="234"/>
    </row>
    <row r="786" ht="13.5" customHeight="1">
      <c r="A786" s="234"/>
      <c r="B786" s="234"/>
      <c r="C786" s="234"/>
      <c r="D786" s="234"/>
      <c r="E786" s="234"/>
      <c r="F786" s="234"/>
      <c r="G786" s="234"/>
      <c r="H786" s="234"/>
      <c r="I786" s="234"/>
      <c r="J786" s="234"/>
      <c r="K786" s="234"/>
      <c r="L786" s="234"/>
      <c r="M786" s="234"/>
      <c r="N786" s="234"/>
      <c r="O786" s="234"/>
      <c r="P786" s="234"/>
      <c r="Q786" s="234"/>
      <c r="R786" s="234"/>
      <c r="S786" s="234"/>
      <c r="T786" s="234"/>
      <c r="U786" s="234"/>
      <c r="V786" s="234"/>
      <c r="W786" s="234"/>
      <c r="X786" s="234"/>
      <c r="Y786" s="234"/>
      <c r="Z786" s="234"/>
    </row>
    <row r="787" ht="13.5" customHeight="1">
      <c r="A787" s="234"/>
      <c r="B787" s="234"/>
      <c r="C787" s="234"/>
      <c r="D787" s="234"/>
      <c r="E787" s="234"/>
      <c r="F787" s="234"/>
      <c r="G787" s="234"/>
      <c r="H787" s="234"/>
      <c r="I787" s="234"/>
      <c r="J787" s="234"/>
      <c r="K787" s="234"/>
      <c r="L787" s="234"/>
      <c r="M787" s="234"/>
      <c r="N787" s="234"/>
      <c r="O787" s="234"/>
      <c r="P787" s="234"/>
      <c r="Q787" s="234"/>
      <c r="R787" s="234"/>
      <c r="S787" s="234"/>
      <c r="T787" s="234"/>
      <c r="U787" s="234"/>
      <c r="V787" s="234"/>
      <c r="W787" s="234"/>
      <c r="X787" s="234"/>
      <c r="Y787" s="234"/>
      <c r="Z787" s="234"/>
    </row>
    <row r="788" ht="13.5" customHeight="1">
      <c r="A788" s="234"/>
      <c r="B788" s="234"/>
      <c r="C788" s="234"/>
      <c r="D788" s="234"/>
      <c r="E788" s="234"/>
      <c r="F788" s="234"/>
      <c r="G788" s="234"/>
      <c r="H788" s="234"/>
      <c r="I788" s="234"/>
      <c r="J788" s="234"/>
      <c r="K788" s="234"/>
      <c r="L788" s="234"/>
      <c r="M788" s="234"/>
      <c r="N788" s="234"/>
      <c r="O788" s="234"/>
      <c r="P788" s="234"/>
      <c r="Q788" s="234"/>
      <c r="R788" s="234"/>
      <c r="S788" s="234"/>
      <c r="T788" s="234"/>
      <c r="U788" s="234"/>
      <c r="V788" s="234"/>
      <c r="W788" s="234"/>
      <c r="X788" s="234"/>
      <c r="Y788" s="234"/>
      <c r="Z788" s="234"/>
    </row>
    <row r="789" ht="13.5" customHeight="1">
      <c r="A789" s="234"/>
      <c r="B789" s="234"/>
      <c r="C789" s="234"/>
      <c r="D789" s="234"/>
      <c r="E789" s="234"/>
      <c r="F789" s="234"/>
      <c r="G789" s="234"/>
      <c r="H789" s="234"/>
      <c r="I789" s="234"/>
      <c r="J789" s="234"/>
      <c r="K789" s="234"/>
      <c r="L789" s="234"/>
      <c r="M789" s="234"/>
      <c r="N789" s="234"/>
      <c r="O789" s="234"/>
      <c r="P789" s="234"/>
      <c r="Q789" s="234"/>
      <c r="R789" s="234"/>
      <c r="S789" s="234"/>
      <c r="T789" s="234"/>
      <c r="U789" s="234"/>
      <c r="V789" s="234"/>
      <c r="W789" s="234"/>
      <c r="X789" s="234"/>
      <c r="Y789" s="234"/>
      <c r="Z789" s="234"/>
    </row>
    <row r="790" ht="13.5" customHeight="1">
      <c r="A790" s="234"/>
      <c r="B790" s="234"/>
      <c r="C790" s="234"/>
      <c r="D790" s="234"/>
      <c r="E790" s="234"/>
      <c r="F790" s="234"/>
      <c r="G790" s="234"/>
      <c r="H790" s="234"/>
      <c r="I790" s="234"/>
      <c r="J790" s="234"/>
      <c r="K790" s="234"/>
      <c r="L790" s="234"/>
      <c r="M790" s="234"/>
      <c r="N790" s="234"/>
      <c r="O790" s="234"/>
      <c r="P790" s="234"/>
      <c r="Q790" s="234"/>
      <c r="R790" s="234"/>
      <c r="S790" s="234"/>
      <c r="T790" s="234"/>
      <c r="U790" s="234"/>
      <c r="V790" s="234"/>
      <c r="W790" s="234"/>
      <c r="X790" s="234"/>
      <c r="Y790" s="234"/>
      <c r="Z790" s="234"/>
    </row>
    <row r="791" ht="13.5" customHeight="1">
      <c r="A791" s="234"/>
      <c r="B791" s="234"/>
      <c r="C791" s="234"/>
      <c r="D791" s="234"/>
      <c r="E791" s="234"/>
      <c r="F791" s="234"/>
      <c r="G791" s="234"/>
      <c r="H791" s="234"/>
      <c r="I791" s="234"/>
      <c r="J791" s="234"/>
      <c r="K791" s="234"/>
      <c r="L791" s="234"/>
      <c r="M791" s="234"/>
      <c r="N791" s="234"/>
      <c r="O791" s="234"/>
      <c r="P791" s="234"/>
      <c r="Q791" s="234"/>
      <c r="R791" s="234"/>
      <c r="S791" s="234"/>
      <c r="T791" s="234"/>
      <c r="U791" s="234"/>
      <c r="V791" s="234"/>
      <c r="W791" s="234"/>
      <c r="X791" s="234"/>
      <c r="Y791" s="234"/>
      <c r="Z791" s="234"/>
    </row>
    <row r="792" ht="13.5" customHeight="1">
      <c r="A792" s="234"/>
      <c r="B792" s="234"/>
      <c r="C792" s="234"/>
      <c r="D792" s="234"/>
      <c r="E792" s="234"/>
      <c r="F792" s="234"/>
      <c r="G792" s="234"/>
      <c r="H792" s="234"/>
      <c r="I792" s="234"/>
      <c r="J792" s="234"/>
      <c r="K792" s="234"/>
      <c r="L792" s="234"/>
      <c r="M792" s="234"/>
      <c r="N792" s="234"/>
      <c r="O792" s="234"/>
      <c r="P792" s="234"/>
      <c r="Q792" s="234"/>
      <c r="R792" s="234"/>
      <c r="S792" s="234"/>
      <c r="T792" s="234"/>
      <c r="U792" s="234"/>
      <c r="V792" s="234"/>
      <c r="W792" s="234"/>
      <c r="X792" s="234"/>
      <c r="Y792" s="234"/>
      <c r="Z792" s="234"/>
    </row>
    <row r="793" ht="13.5" customHeight="1">
      <c r="A793" s="234"/>
      <c r="B793" s="234"/>
      <c r="C793" s="234"/>
      <c r="D793" s="234"/>
      <c r="E793" s="234"/>
      <c r="F793" s="234"/>
      <c r="G793" s="234"/>
      <c r="H793" s="234"/>
      <c r="I793" s="234"/>
      <c r="J793" s="234"/>
      <c r="K793" s="234"/>
      <c r="L793" s="234"/>
      <c r="M793" s="234"/>
      <c r="N793" s="234"/>
      <c r="O793" s="234"/>
      <c r="P793" s="234"/>
      <c r="Q793" s="234"/>
      <c r="R793" s="234"/>
      <c r="S793" s="234"/>
      <c r="T793" s="234"/>
      <c r="U793" s="234"/>
      <c r="V793" s="234"/>
      <c r="W793" s="234"/>
      <c r="X793" s="234"/>
      <c r="Y793" s="234"/>
      <c r="Z793" s="234"/>
    </row>
    <row r="794" ht="13.5" customHeight="1">
      <c r="A794" s="234"/>
      <c r="B794" s="234"/>
      <c r="C794" s="234"/>
      <c r="D794" s="234"/>
      <c r="E794" s="234"/>
      <c r="F794" s="234"/>
      <c r="G794" s="234"/>
      <c r="H794" s="234"/>
      <c r="I794" s="234"/>
      <c r="J794" s="234"/>
      <c r="K794" s="234"/>
      <c r="L794" s="234"/>
      <c r="M794" s="234"/>
      <c r="N794" s="234"/>
      <c r="O794" s="234"/>
      <c r="P794" s="234"/>
      <c r="Q794" s="234"/>
      <c r="R794" s="234"/>
      <c r="S794" s="234"/>
      <c r="T794" s="234"/>
      <c r="U794" s="234"/>
      <c r="V794" s="234"/>
      <c r="W794" s="234"/>
      <c r="X794" s="234"/>
      <c r="Y794" s="234"/>
      <c r="Z794" s="234"/>
    </row>
    <row r="795" ht="13.5" customHeight="1">
      <c r="A795" s="234"/>
      <c r="B795" s="234"/>
      <c r="C795" s="234"/>
      <c r="D795" s="234"/>
      <c r="E795" s="234"/>
      <c r="F795" s="234"/>
      <c r="G795" s="234"/>
      <c r="H795" s="234"/>
      <c r="I795" s="234"/>
      <c r="J795" s="234"/>
      <c r="K795" s="234"/>
      <c r="L795" s="234"/>
      <c r="M795" s="234"/>
      <c r="N795" s="234"/>
      <c r="O795" s="234"/>
      <c r="P795" s="234"/>
      <c r="Q795" s="234"/>
      <c r="R795" s="234"/>
      <c r="S795" s="234"/>
      <c r="T795" s="234"/>
      <c r="U795" s="234"/>
      <c r="V795" s="234"/>
      <c r="W795" s="234"/>
      <c r="X795" s="234"/>
      <c r="Y795" s="234"/>
      <c r="Z795" s="234"/>
    </row>
    <row r="796" ht="13.5" customHeight="1">
      <c r="A796" s="234"/>
      <c r="B796" s="234"/>
      <c r="C796" s="234"/>
      <c r="D796" s="234"/>
      <c r="E796" s="234"/>
      <c r="F796" s="234"/>
      <c r="G796" s="234"/>
      <c r="H796" s="234"/>
      <c r="I796" s="234"/>
      <c r="J796" s="234"/>
      <c r="K796" s="234"/>
      <c r="L796" s="234"/>
      <c r="M796" s="234"/>
      <c r="N796" s="234"/>
      <c r="O796" s="234"/>
      <c r="P796" s="234"/>
      <c r="Q796" s="234"/>
      <c r="R796" s="234"/>
      <c r="S796" s="234"/>
      <c r="T796" s="234"/>
      <c r="U796" s="234"/>
      <c r="V796" s="234"/>
      <c r="W796" s="234"/>
      <c r="X796" s="234"/>
      <c r="Y796" s="234"/>
      <c r="Z796" s="234"/>
    </row>
    <row r="797" ht="13.5" customHeight="1">
      <c r="A797" s="234"/>
      <c r="B797" s="234"/>
      <c r="C797" s="234"/>
      <c r="D797" s="234"/>
      <c r="E797" s="234"/>
      <c r="F797" s="234"/>
      <c r="G797" s="234"/>
      <c r="H797" s="234"/>
      <c r="I797" s="234"/>
      <c r="J797" s="234"/>
      <c r="K797" s="234"/>
      <c r="L797" s="234"/>
      <c r="M797" s="234"/>
      <c r="N797" s="234"/>
      <c r="O797" s="234"/>
      <c r="P797" s="234"/>
      <c r="Q797" s="234"/>
      <c r="R797" s="234"/>
      <c r="S797" s="234"/>
      <c r="T797" s="234"/>
      <c r="U797" s="234"/>
      <c r="V797" s="234"/>
      <c r="W797" s="234"/>
      <c r="X797" s="234"/>
      <c r="Y797" s="234"/>
      <c r="Z797" s="234"/>
    </row>
    <row r="798" ht="13.5" customHeight="1">
      <c r="A798" s="234"/>
      <c r="B798" s="234"/>
      <c r="C798" s="234"/>
      <c r="D798" s="234"/>
      <c r="E798" s="234"/>
      <c r="F798" s="234"/>
      <c r="G798" s="234"/>
      <c r="H798" s="234"/>
      <c r="I798" s="234"/>
      <c r="J798" s="234"/>
      <c r="K798" s="234"/>
      <c r="L798" s="234"/>
      <c r="M798" s="234"/>
      <c r="N798" s="234"/>
      <c r="O798" s="234"/>
      <c r="P798" s="234"/>
      <c r="Q798" s="234"/>
      <c r="R798" s="234"/>
      <c r="S798" s="234"/>
      <c r="T798" s="234"/>
      <c r="U798" s="234"/>
      <c r="V798" s="234"/>
      <c r="W798" s="234"/>
      <c r="X798" s="234"/>
      <c r="Y798" s="234"/>
      <c r="Z798" s="234"/>
    </row>
    <row r="799" ht="13.5" customHeight="1">
      <c r="A799" s="234"/>
      <c r="B799" s="234"/>
      <c r="C799" s="234"/>
      <c r="D799" s="234"/>
      <c r="E799" s="234"/>
      <c r="F799" s="234"/>
      <c r="G799" s="234"/>
      <c r="H799" s="234"/>
      <c r="I799" s="234"/>
      <c r="J799" s="234"/>
      <c r="K799" s="234"/>
      <c r="L799" s="234"/>
      <c r="M799" s="234"/>
      <c r="N799" s="234"/>
      <c r="O799" s="234"/>
      <c r="P799" s="234"/>
      <c r="Q799" s="234"/>
      <c r="R799" s="234"/>
      <c r="S799" s="234"/>
      <c r="T799" s="234"/>
      <c r="U799" s="234"/>
      <c r="V799" s="234"/>
      <c r="W799" s="234"/>
      <c r="X799" s="234"/>
      <c r="Y799" s="234"/>
      <c r="Z799" s="234"/>
    </row>
    <row r="800" ht="13.5" customHeight="1">
      <c r="A800" s="234"/>
      <c r="B800" s="234"/>
      <c r="C800" s="234"/>
      <c r="D800" s="234"/>
      <c r="E800" s="234"/>
      <c r="F800" s="234"/>
      <c r="G800" s="234"/>
      <c r="H800" s="234"/>
      <c r="I800" s="234"/>
      <c r="J800" s="234"/>
      <c r="K800" s="234"/>
      <c r="L800" s="234"/>
      <c r="M800" s="234"/>
      <c r="N800" s="234"/>
      <c r="O800" s="234"/>
      <c r="P800" s="234"/>
      <c r="Q800" s="234"/>
      <c r="R800" s="234"/>
      <c r="S800" s="234"/>
      <c r="T800" s="234"/>
      <c r="U800" s="234"/>
      <c r="V800" s="234"/>
      <c r="W800" s="234"/>
      <c r="X800" s="234"/>
      <c r="Y800" s="234"/>
      <c r="Z800" s="234"/>
    </row>
    <row r="801" ht="13.5" customHeight="1">
      <c r="A801" s="234"/>
      <c r="B801" s="234"/>
      <c r="C801" s="234"/>
      <c r="D801" s="234"/>
      <c r="E801" s="234"/>
      <c r="F801" s="234"/>
      <c r="G801" s="234"/>
      <c r="H801" s="234"/>
      <c r="I801" s="234"/>
      <c r="J801" s="234"/>
      <c r="K801" s="234"/>
      <c r="L801" s="234"/>
      <c r="M801" s="234"/>
      <c r="N801" s="234"/>
      <c r="O801" s="234"/>
      <c r="P801" s="234"/>
      <c r="Q801" s="234"/>
      <c r="R801" s="234"/>
      <c r="S801" s="234"/>
      <c r="T801" s="234"/>
      <c r="U801" s="234"/>
      <c r="V801" s="234"/>
      <c r="W801" s="234"/>
      <c r="X801" s="234"/>
      <c r="Y801" s="234"/>
      <c r="Z801" s="234"/>
    </row>
    <row r="802" ht="13.5" customHeight="1">
      <c r="A802" s="234"/>
      <c r="B802" s="234"/>
      <c r="C802" s="234"/>
      <c r="D802" s="234"/>
      <c r="E802" s="234"/>
      <c r="F802" s="234"/>
      <c r="G802" s="234"/>
      <c r="H802" s="234"/>
      <c r="I802" s="234"/>
      <c r="J802" s="234"/>
      <c r="K802" s="234"/>
      <c r="L802" s="234"/>
      <c r="M802" s="234"/>
      <c r="N802" s="234"/>
      <c r="O802" s="234"/>
      <c r="P802" s="234"/>
      <c r="Q802" s="234"/>
      <c r="R802" s="234"/>
      <c r="S802" s="234"/>
      <c r="T802" s="234"/>
      <c r="U802" s="234"/>
      <c r="V802" s="234"/>
      <c r="W802" s="234"/>
      <c r="X802" s="234"/>
      <c r="Y802" s="234"/>
      <c r="Z802" s="234"/>
    </row>
    <row r="803" ht="13.5" customHeight="1">
      <c r="A803" s="234"/>
      <c r="B803" s="234"/>
      <c r="C803" s="234"/>
      <c r="D803" s="234"/>
      <c r="E803" s="234"/>
      <c r="F803" s="234"/>
      <c r="G803" s="234"/>
      <c r="H803" s="234"/>
      <c r="I803" s="234"/>
      <c r="J803" s="234"/>
      <c r="K803" s="234"/>
      <c r="L803" s="234"/>
      <c r="M803" s="234"/>
      <c r="N803" s="234"/>
      <c r="O803" s="234"/>
      <c r="P803" s="234"/>
      <c r="Q803" s="234"/>
      <c r="R803" s="234"/>
      <c r="S803" s="234"/>
      <c r="T803" s="234"/>
      <c r="U803" s="234"/>
      <c r="V803" s="234"/>
      <c r="W803" s="234"/>
      <c r="X803" s="234"/>
      <c r="Y803" s="234"/>
      <c r="Z803" s="234"/>
    </row>
    <row r="804" ht="13.5" customHeight="1">
      <c r="A804" s="234"/>
      <c r="B804" s="234"/>
      <c r="C804" s="234"/>
      <c r="D804" s="234"/>
      <c r="E804" s="234"/>
      <c r="F804" s="234"/>
      <c r="G804" s="234"/>
      <c r="H804" s="234"/>
      <c r="I804" s="234"/>
      <c r="J804" s="234"/>
      <c r="K804" s="234"/>
      <c r="L804" s="234"/>
      <c r="M804" s="234"/>
      <c r="N804" s="234"/>
      <c r="O804" s="234"/>
      <c r="P804" s="234"/>
      <c r="Q804" s="234"/>
      <c r="R804" s="234"/>
      <c r="S804" s="234"/>
      <c r="T804" s="234"/>
      <c r="U804" s="234"/>
      <c r="V804" s="234"/>
      <c r="W804" s="234"/>
      <c r="X804" s="234"/>
      <c r="Y804" s="234"/>
      <c r="Z804" s="234"/>
    </row>
    <row r="805" ht="13.5" customHeight="1">
      <c r="A805" s="234"/>
      <c r="B805" s="234"/>
      <c r="C805" s="234"/>
      <c r="D805" s="234"/>
      <c r="E805" s="234"/>
      <c r="F805" s="234"/>
      <c r="G805" s="234"/>
      <c r="H805" s="234"/>
      <c r="I805" s="234"/>
      <c r="J805" s="234"/>
      <c r="K805" s="234"/>
      <c r="L805" s="234"/>
      <c r="M805" s="234"/>
      <c r="N805" s="234"/>
      <c r="O805" s="234"/>
      <c r="P805" s="234"/>
      <c r="Q805" s="234"/>
      <c r="R805" s="234"/>
      <c r="S805" s="234"/>
      <c r="T805" s="234"/>
      <c r="U805" s="234"/>
      <c r="V805" s="234"/>
      <c r="W805" s="234"/>
      <c r="X805" s="234"/>
      <c r="Y805" s="234"/>
      <c r="Z805" s="234"/>
    </row>
    <row r="806" ht="13.5" customHeight="1">
      <c r="A806" s="234"/>
      <c r="B806" s="234"/>
      <c r="C806" s="234"/>
      <c r="D806" s="234"/>
      <c r="E806" s="234"/>
      <c r="F806" s="234"/>
      <c r="G806" s="234"/>
      <c r="H806" s="234"/>
      <c r="I806" s="234"/>
      <c r="J806" s="234"/>
      <c r="K806" s="234"/>
      <c r="L806" s="234"/>
      <c r="M806" s="234"/>
      <c r="N806" s="234"/>
      <c r="O806" s="234"/>
      <c r="P806" s="234"/>
      <c r="Q806" s="234"/>
      <c r="R806" s="234"/>
      <c r="S806" s="234"/>
      <c r="T806" s="234"/>
      <c r="U806" s="234"/>
      <c r="V806" s="234"/>
      <c r="W806" s="234"/>
      <c r="X806" s="234"/>
      <c r="Y806" s="234"/>
      <c r="Z806" s="234"/>
    </row>
    <row r="807" ht="13.5" customHeight="1">
      <c r="A807" s="234"/>
      <c r="B807" s="234"/>
      <c r="C807" s="234"/>
      <c r="D807" s="234"/>
      <c r="E807" s="234"/>
      <c r="F807" s="234"/>
      <c r="G807" s="234"/>
      <c r="H807" s="234"/>
      <c r="I807" s="234"/>
      <c r="J807" s="234"/>
      <c r="K807" s="234"/>
      <c r="L807" s="234"/>
      <c r="M807" s="234"/>
      <c r="N807" s="234"/>
      <c r="O807" s="234"/>
      <c r="P807" s="234"/>
      <c r="Q807" s="234"/>
      <c r="R807" s="234"/>
      <c r="S807" s="234"/>
      <c r="T807" s="234"/>
      <c r="U807" s="234"/>
      <c r="V807" s="234"/>
      <c r="W807" s="234"/>
      <c r="X807" s="234"/>
      <c r="Y807" s="234"/>
      <c r="Z807" s="234"/>
    </row>
    <row r="808" ht="13.5" customHeight="1">
      <c r="A808" s="234"/>
      <c r="B808" s="234"/>
      <c r="C808" s="234"/>
      <c r="D808" s="234"/>
      <c r="E808" s="234"/>
      <c r="F808" s="234"/>
      <c r="G808" s="234"/>
      <c r="H808" s="234"/>
      <c r="I808" s="234"/>
      <c r="J808" s="234"/>
      <c r="K808" s="234"/>
      <c r="L808" s="234"/>
      <c r="M808" s="234"/>
      <c r="N808" s="234"/>
      <c r="O808" s="234"/>
      <c r="P808" s="234"/>
      <c r="Q808" s="234"/>
      <c r="R808" s="234"/>
      <c r="S808" s="234"/>
      <c r="T808" s="234"/>
      <c r="U808" s="234"/>
      <c r="V808" s="234"/>
      <c r="W808" s="234"/>
      <c r="X808" s="234"/>
      <c r="Y808" s="234"/>
      <c r="Z808" s="234"/>
    </row>
    <row r="809" ht="13.5" customHeight="1">
      <c r="A809" s="234"/>
      <c r="B809" s="234"/>
      <c r="C809" s="234"/>
      <c r="D809" s="234"/>
      <c r="E809" s="234"/>
      <c r="F809" s="234"/>
      <c r="G809" s="234"/>
      <c r="H809" s="234"/>
      <c r="I809" s="234"/>
      <c r="J809" s="234"/>
      <c r="K809" s="234"/>
      <c r="L809" s="234"/>
      <c r="M809" s="234"/>
      <c r="N809" s="234"/>
      <c r="O809" s="234"/>
      <c r="P809" s="234"/>
      <c r="Q809" s="234"/>
      <c r="R809" s="234"/>
      <c r="S809" s="234"/>
      <c r="T809" s="234"/>
      <c r="U809" s="234"/>
      <c r="V809" s="234"/>
      <c r="W809" s="234"/>
      <c r="X809" s="234"/>
      <c r="Y809" s="234"/>
      <c r="Z809" s="234"/>
    </row>
    <row r="810" ht="13.5" customHeight="1">
      <c r="A810" s="234"/>
      <c r="B810" s="234"/>
      <c r="C810" s="234"/>
      <c r="D810" s="234"/>
      <c r="E810" s="234"/>
      <c r="F810" s="234"/>
      <c r="G810" s="234"/>
      <c r="H810" s="234"/>
      <c r="I810" s="234"/>
      <c r="J810" s="234"/>
      <c r="K810" s="234"/>
      <c r="L810" s="234"/>
      <c r="M810" s="234"/>
      <c r="N810" s="234"/>
      <c r="O810" s="234"/>
      <c r="P810" s="234"/>
      <c r="Q810" s="234"/>
      <c r="R810" s="234"/>
      <c r="S810" s="234"/>
      <c r="T810" s="234"/>
      <c r="U810" s="234"/>
      <c r="V810" s="234"/>
      <c r="W810" s="234"/>
      <c r="X810" s="234"/>
      <c r="Y810" s="234"/>
      <c r="Z810" s="234"/>
    </row>
    <row r="811" ht="13.5" customHeight="1">
      <c r="A811" s="234"/>
      <c r="B811" s="234"/>
      <c r="C811" s="234"/>
      <c r="D811" s="234"/>
      <c r="E811" s="234"/>
      <c r="F811" s="234"/>
      <c r="G811" s="234"/>
      <c r="H811" s="234"/>
      <c r="I811" s="234"/>
      <c r="J811" s="234"/>
      <c r="K811" s="234"/>
      <c r="L811" s="234"/>
      <c r="M811" s="234"/>
      <c r="N811" s="234"/>
      <c r="O811" s="234"/>
      <c r="P811" s="234"/>
      <c r="Q811" s="234"/>
      <c r="R811" s="234"/>
      <c r="S811" s="234"/>
      <c r="T811" s="234"/>
      <c r="U811" s="234"/>
      <c r="V811" s="234"/>
      <c r="W811" s="234"/>
      <c r="X811" s="234"/>
      <c r="Y811" s="234"/>
      <c r="Z811" s="234"/>
    </row>
    <row r="812" ht="13.5" customHeight="1">
      <c r="A812" s="234"/>
      <c r="B812" s="234"/>
      <c r="C812" s="234"/>
      <c r="D812" s="234"/>
      <c r="E812" s="234"/>
      <c r="F812" s="234"/>
      <c r="G812" s="234"/>
      <c r="H812" s="234"/>
      <c r="I812" s="234"/>
      <c r="J812" s="234"/>
      <c r="K812" s="234"/>
      <c r="L812" s="234"/>
      <c r="M812" s="234"/>
      <c r="N812" s="234"/>
      <c r="O812" s="234"/>
      <c r="P812" s="234"/>
      <c r="Q812" s="234"/>
      <c r="R812" s="234"/>
      <c r="S812" s="234"/>
      <c r="T812" s="234"/>
      <c r="U812" s="234"/>
      <c r="V812" s="234"/>
      <c r="W812" s="234"/>
      <c r="X812" s="234"/>
      <c r="Y812" s="234"/>
      <c r="Z812" s="234"/>
    </row>
    <row r="813" ht="13.5" customHeight="1">
      <c r="A813" s="234"/>
      <c r="B813" s="234"/>
      <c r="C813" s="234"/>
      <c r="D813" s="234"/>
      <c r="E813" s="234"/>
      <c r="F813" s="234"/>
      <c r="G813" s="234"/>
      <c r="H813" s="234"/>
      <c r="I813" s="234"/>
      <c r="J813" s="234"/>
      <c r="K813" s="234"/>
      <c r="L813" s="234"/>
      <c r="M813" s="234"/>
      <c r="N813" s="234"/>
      <c r="O813" s="234"/>
      <c r="P813" s="234"/>
      <c r="Q813" s="234"/>
      <c r="R813" s="234"/>
      <c r="S813" s="234"/>
      <c r="T813" s="234"/>
      <c r="U813" s="234"/>
      <c r="V813" s="234"/>
      <c r="W813" s="234"/>
      <c r="X813" s="234"/>
      <c r="Y813" s="234"/>
      <c r="Z813" s="234"/>
    </row>
    <row r="814" ht="13.5" customHeight="1">
      <c r="A814" s="234"/>
      <c r="B814" s="234"/>
      <c r="C814" s="234"/>
      <c r="D814" s="234"/>
      <c r="E814" s="234"/>
      <c r="F814" s="234"/>
      <c r="G814" s="234"/>
      <c r="H814" s="234"/>
      <c r="I814" s="234"/>
      <c r="J814" s="234"/>
      <c r="K814" s="234"/>
      <c r="L814" s="234"/>
      <c r="M814" s="234"/>
      <c r="N814" s="234"/>
      <c r="O814" s="234"/>
      <c r="P814" s="234"/>
      <c r="Q814" s="234"/>
      <c r="R814" s="234"/>
      <c r="S814" s="234"/>
      <c r="T814" s="234"/>
      <c r="U814" s="234"/>
      <c r="V814" s="234"/>
      <c r="W814" s="234"/>
      <c r="X814" s="234"/>
      <c r="Y814" s="234"/>
      <c r="Z814" s="234"/>
    </row>
    <row r="815" ht="13.5" customHeight="1">
      <c r="A815" s="234"/>
      <c r="B815" s="234"/>
      <c r="C815" s="234"/>
      <c r="D815" s="234"/>
      <c r="E815" s="234"/>
      <c r="F815" s="234"/>
      <c r="G815" s="234"/>
      <c r="H815" s="234"/>
      <c r="I815" s="234"/>
      <c r="J815" s="234"/>
      <c r="K815" s="234"/>
      <c r="L815" s="234"/>
      <c r="M815" s="234"/>
      <c r="N815" s="234"/>
      <c r="O815" s="234"/>
      <c r="P815" s="234"/>
      <c r="Q815" s="234"/>
      <c r="R815" s="234"/>
      <c r="S815" s="234"/>
      <c r="T815" s="234"/>
      <c r="U815" s="234"/>
      <c r="V815" s="234"/>
      <c r="W815" s="234"/>
      <c r="X815" s="234"/>
      <c r="Y815" s="234"/>
      <c r="Z815" s="234"/>
    </row>
    <row r="816" ht="13.5" customHeight="1">
      <c r="A816" s="234"/>
      <c r="B816" s="234"/>
      <c r="C816" s="234"/>
      <c r="D816" s="234"/>
      <c r="E816" s="234"/>
      <c r="F816" s="234"/>
      <c r="G816" s="234"/>
      <c r="H816" s="234"/>
      <c r="I816" s="234"/>
      <c r="J816" s="234"/>
      <c r="K816" s="234"/>
      <c r="L816" s="234"/>
      <c r="M816" s="234"/>
      <c r="N816" s="234"/>
      <c r="O816" s="234"/>
      <c r="P816" s="234"/>
      <c r="Q816" s="234"/>
      <c r="R816" s="234"/>
      <c r="S816" s="234"/>
      <c r="T816" s="234"/>
      <c r="U816" s="234"/>
      <c r="V816" s="234"/>
      <c r="W816" s="234"/>
      <c r="X816" s="234"/>
      <c r="Y816" s="234"/>
      <c r="Z816" s="234"/>
    </row>
    <row r="817" ht="13.5" customHeight="1">
      <c r="A817" s="234"/>
      <c r="B817" s="234"/>
      <c r="C817" s="234"/>
      <c r="D817" s="234"/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4"/>
      <c r="Z817" s="234"/>
    </row>
    <row r="818" ht="13.5" customHeight="1">
      <c r="A818" s="234"/>
      <c r="B818" s="234"/>
      <c r="C818" s="234"/>
      <c r="D818" s="234"/>
      <c r="E818" s="234"/>
      <c r="F818" s="234"/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4"/>
      <c r="Z818" s="234"/>
    </row>
    <row r="819" ht="13.5" customHeight="1">
      <c r="A819" s="234"/>
      <c r="B819" s="234"/>
      <c r="C819" s="234"/>
      <c r="D819" s="234"/>
      <c r="E819" s="234"/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/>
      <c r="X819" s="234"/>
      <c r="Y819" s="234"/>
      <c r="Z819" s="234"/>
    </row>
    <row r="820" ht="13.5" customHeight="1">
      <c r="A820" s="234"/>
      <c r="B820" s="234"/>
      <c r="C820" s="234"/>
      <c r="D820" s="234"/>
      <c r="E820" s="234"/>
      <c r="F820" s="234"/>
      <c r="G820" s="234"/>
      <c r="H820" s="234"/>
      <c r="I820" s="234"/>
      <c r="J820" s="234"/>
      <c r="K820" s="234"/>
      <c r="L820" s="234"/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4"/>
      <c r="Z820" s="234"/>
    </row>
    <row r="821" ht="13.5" customHeight="1">
      <c r="A821" s="234"/>
      <c r="B821" s="234"/>
      <c r="C821" s="234"/>
      <c r="D821" s="234"/>
      <c r="E821" s="234"/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/>
      <c r="X821" s="234"/>
      <c r="Y821" s="234"/>
      <c r="Z821" s="234"/>
    </row>
    <row r="822" ht="13.5" customHeight="1">
      <c r="A822" s="234"/>
      <c r="B822" s="234"/>
      <c r="C822" s="234"/>
      <c r="D822" s="234"/>
      <c r="E822" s="234"/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/>
      <c r="U822" s="234"/>
      <c r="V822" s="234"/>
      <c r="W822" s="234"/>
      <c r="X822" s="234"/>
      <c r="Y822" s="234"/>
      <c r="Z822" s="234"/>
    </row>
    <row r="823" ht="13.5" customHeight="1">
      <c r="A823" s="234"/>
      <c r="B823" s="234"/>
      <c r="C823" s="234"/>
      <c r="D823" s="234"/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4"/>
      <c r="Z823" s="234"/>
    </row>
    <row r="824" ht="13.5" customHeight="1">
      <c r="A824" s="234"/>
      <c r="B824" s="234"/>
      <c r="C824" s="234"/>
      <c r="D824" s="234"/>
      <c r="E824" s="234"/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/>
      <c r="U824" s="234"/>
      <c r="V824" s="234"/>
      <c r="W824" s="234"/>
      <c r="X824" s="234"/>
      <c r="Y824" s="234"/>
      <c r="Z824" s="234"/>
    </row>
    <row r="825" ht="13.5" customHeight="1">
      <c r="A825" s="234"/>
      <c r="B825" s="234"/>
      <c r="C825" s="234"/>
      <c r="D825" s="234"/>
      <c r="E825" s="234"/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4"/>
      <c r="Z825" s="234"/>
    </row>
    <row r="826" ht="13.5" customHeight="1">
      <c r="A826" s="234"/>
      <c r="B826" s="234"/>
      <c r="C826" s="234"/>
      <c r="D826" s="234"/>
      <c r="E826" s="234"/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4"/>
      <c r="Z826" s="234"/>
    </row>
    <row r="827" ht="13.5" customHeight="1">
      <c r="A827" s="234"/>
      <c r="B827" s="234"/>
      <c r="C827" s="234"/>
      <c r="D827" s="234"/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4"/>
      <c r="Z827" s="234"/>
    </row>
    <row r="828" ht="13.5" customHeight="1">
      <c r="A828" s="234"/>
      <c r="B828" s="234"/>
      <c r="C828" s="234"/>
      <c r="D828" s="234"/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4"/>
      <c r="Z828" s="234"/>
    </row>
    <row r="829" ht="13.5" customHeight="1">
      <c r="A829" s="234"/>
      <c r="B829" s="234"/>
      <c r="C829" s="234"/>
      <c r="D829" s="234"/>
      <c r="E829" s="234"/>
      <c r="F829" s="234"/>
      <c r="G829" s="234"/>
      <c r="H829" s="234"/>
      <c r="I829" s="234"/>
      <c r="J829" s="234"/>
      <c r="K829" s="234"/>
      <c r="L829" s="234"/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4"/>
      <c r="Z829" s="234"/>
    </row>
    <row r="830" ht="13.5" customHeight="1">
      <c r="A830" s="234"/>
      <c r="B830" s="234"/>
      <c r="C830" s="234"/>
      <c r="D830" s="234"/>
      <c r="E830" s="234"/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/>
      <c r="X830" s="234"/>
      <c r="Y830" s="234"/>
      <c r="Z830" s="234"/>
    </row>
    <row r="831" ht="13.5" customHeight="1">
      <c r="A831" s="234"/>
      <c r="B831" s="234"/>
      <c r="C831" s="234"/>
      <c r="D831" s="234"/>
      <c r="E831" s="234"/>
      <c r="F831" s="234"/>
      <c r="G831" s="234"/>
      <c r="H831" s="234"/>
      <c r="I831" s="234"/>
      <c r="J831" s="234"/>
      <c r="K831" s="234"/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4"/>
      <c r="Z831" s="234"/>
    </row>
    <row r="832" ht="13.5" customHeight="1">
      <c r="A832" s="234"/>
      <c r="B832" s="234"/>
      <c r="C832" s="234"/>
      <c r="D832" s="234"/>
      <c r="E832" s="234"/>
      <c r="F832" s="234"/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4"/>
      <c r="Z832" s="234"/>
    </row>
    <row r="833" ht="13.5" customHeight="1">
      <c r="A833" s="234"/>
      <c r="B833" s="234"/>
      <c r="C833" s="234"/>
      <c r="D833" s="234"/>
      <c r="E833" s="234"/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/>
      <c r="X833" s="234"/>
      <c r="Y833" s="234"/>
      <c r="Z833" s="234"/>
    </row>
    <row r="834" ht="13.5" customHeight="1">
      <c r="A834" s="234"/>
      <c r="B834" s="234"/>
      <c r="C834" s="234"/>
      <c r="D834" s="234"/>
      <c r="E834" s="234"/>
      <c r="F834" s="234"/>
      <c r="G834" s="234"/>
      <c r="H834" s="234"/>
      <c r="I834" s="234"/>
      <c r="J834" s="234"/>
      <c r="K834" s="234"/>
      <c r="L834" s="234"/>
      <c r="M834" s="234"/>
      <c r="N834" s="234"/>
      <c r="O834" s="234"/>
      <c r="P834" s="234"/>
      <c r="Q834" s="234"/>
      <c r="R834" s="234"/>
      <c r="S834" s="234"/>
      <c r="T834" s="234"/>
      <c r="U834" s="234"/>
      <c r="V834" s="234"/>
      <c r="W834" s="234"/>
      <c r="X834" s="234"/>
      <c r="Y834" s="234"/>
      <c r="Z834" s="234"/>
    </row>
    <row r="835" ht="13.5" customHeight="1">
      <c r="A835" s="234"/>
      <c r="B835" s="234"/>
      <c r="C835" s="234"/>
      <c r="D835" s="234"/>
      <c r="E835" s="234"/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/>
      <c r="U835" s="234"/>
      <c r="V835" s="234"/>
      <c r="W835" s="234"/>
      <c r="X835" s="234"/>
      <c r="Y835" s="234"/>
      <c r="Z835" s="234"/>
    </row>
    <row r="836" ht="13.5" customHeight="1">
      <c r="A836" s="234"/>
      <c r="B836" s="234"/>
      <c r="C836" s="234"/>
      <c r="D836" s="234"/>
      <c r="E836" s="234"/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/>
      <c r="U836" s="234"/>
      <c r="V836" s="234"/>
      <c r="W836" s="234"/>
      <c r="X836" s="234"/>
      <c r="Y836" s="234"/>
      <c r="Z836" s="234"/>
    </row>
    <row r="837" ht="13.5" customHeight="1">
      <c r="A837" s="234"/>
      <c r="B837" s="234"/>
      <c r="C837" s="234"/>
      <c r="D837" s="234"/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4"/>
      <c r="Z837" s="234"/>
    </row>
    <row r="838" ht="13.5" customHeight="1">
      <c r="A838" s="234"/>
      <c r="B838" s="234"/>
      <c r="C838" s="234"/>
      <c r="D838" s="234"/>
      <c r="E838" s="234"/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4"/>
      <c r="Z838" s="234"/>
    </row>
    <row r="839" ht="13.5" customHeight="1">
      <c r="A839" s="234"/>
      <c r="B839" s="234"/>
      <c r="C839" s="234"/>
      <c r="D839" s="234"/>
      <c r="E839" s="234"/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4"/>
      <c r="Z839" s="234"/>
    </row>
    <row r="840" ht="13.5" customHeight="1">
      <c r="A840" s="234"/>
      <c r="B840" s="234"/>
      <c r="C840" s="234"/>
      <c r="D840" s="234"/>
      <c r="E840" s="234"/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4"/>
      <c r="Z840" s="234"/>
    </row>
    <row r="841" ht="13.5" customHeight="1">
      <c r="A841" s="234"/>
      <c r="B841" s="234"/>
      <c r="C841" s="234"/>
      <c r="D841" s="234"/>
      <c r="E841" s="234"/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4"/>
      <c r="Z841" s="234"/>
    </row>
    <row r="842" ht="13.5" customHeight="1">
      <c r="A842" s="234"/>
      <c r="B842" s="234"/>
      <c r="C842" s="234"/>
      <c r="D842" s="234"/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4"/>
      <c r="Z842" s="234"/>
    </row>
    <row r="843" ht="13.5" customHeight="1">
      <c r="A843" s="234"/>
      <c r="B843" s="234"/>
      <c r="C843" s="234"/>
      <c r="D843" s="234"/>
      <c r="E843" s="234"/>
      <c r="F843" s="234"/>
      <c r="G843" s="234"/>
      <c r="H843" s="234"/>
      <c r="I843" s="234"/>
      <c r="J843" s="234"/>
      <c r="K843" s="234"/>
      <c r="L843" s="234"/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4"/>
      <c r="Z843" s="234"/>
    </row>
    <row r="844" ht="13.5" customHeight="1">
      <c r="A844" s="234"/>
      <c r="B844" s="234"/>
      <c r="C844" s="234"/>
      <c r="D844" s="234"/>
      <c r="E844" s="234"/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/>
      <c r="X844" s="234"/>
      <c r="Y844" s="234"/>
      <c r="Z844" s="234"/>
    </row>
    <row r="845" ht="13.5" customHeight="1">
      <c r="A845" s="234"/>
      <c r="B845" s="234"/>
      <c r="C845" s="234"/>
      <c r="D845" s="234"/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4"/>
      <c r="Z845" s="234"/>
    </row>
    <row r="846" ht="13.5" customHeight="1">
      <c r="A846" s="234"/>
      <c r="B846" s="234"/>
      <c r="C846" s="234"/>
      <c r="D846" s="234"/>
      <c r="E846" s="234"/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4"/>
      <c r="Z846" s="234"/>
    </row>
    <row r="847" ht="13.5" customHeight="1">
      <c r="A847" s="234"/>
      <c r="B847" s="234"/>
      <c r="C847" s="234"/>
      <c r="D847" s="234"/>
      <c r="E847" s="234"/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4"/>
      <c r="Z847" s="234"/>
    </row>
    <row r="848" ht="13.5" customHeight="1">
      <c r="A848" s="234"/>
      <c r="B848" s="234"/>
      <c r="C848" s="234"/>
      <c r="D848" s="234"/>
      <c r="E848" s="234"/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4"/>
      <c r="Z848" s="234"/>
    </row>
    <row r="849" ht="13.5" customHeight="1">
      <c r="A849" s="234"/>
      <c r="B849" s="234"/>
      <c r="C849" s="234"/>
      <c r="D849" s="234"/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4"/>
      <c r="Z849" s="234"/>
    </row>
    <row r="850" ht="13.5" customHeight="1">
      <c r="A850" s="234"/>
      <c r="B850" s="234"/>
      <c r="C850" s="234"/>
      <c r="D850" s="234"/>
      <c r="E850" s="234"/>
      <c r="F850" s="234"/>
      <c r="G850" s="234"/>
      <c r="H850" s="234"/>
      <c r="I850" s="234"/>
      <c r="J850" s="234"/>
      <c r="K850" s="234"/>
      <c r="L850" s="234"/>
      <c r="M850" s="234"/>
      <c r="N850" s="234"/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4"/>
      <c r="Z850" s="234"/>
    </row>
    <row r="851" ht="13.5" customHeight="1">
      <c r="A851" s="234"/>
      <c r="B851" s="234"/>
      <c r="C851" s="234"/>
      <c r="D851" s="234"/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4"/>
      <c r="Z851" s="234"/>
    </row>
    <row r="852" ht="13.5" customHeight="1">
      <c r="A852" s="234"/>
      <c r="B852" s="234"/>
      <c r="C852" s="234"/>
      <c r="D852" s="234"/>
      <c r="E852" s="234"/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4"/>
      <c r="Z852" s="234"/>
    </row>
    <row r="853" ht="13.5" customHeight="1">
      <c r="A853" s="234"/>
      <c r="B853" s="234"/>
      <c r="C853" s="234"/>
      <c r="D853" s="234"/>
      <c r="E853" s="234"/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4"/>
      <c r="Z853" s="234"/>
    </row>
    <row r="854" ht="13.5" customHeight="1">
      <c r="A854" s="234"/>
      <c r="B854" s="234"/>
      <c r="C854" s="234"/>
      <c r="D854" s="234"/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4"/>
      <c r="Z854" s="234"/>
    </row>
    <row r="855" ht="13.5" customHeight="1">
      <c r="A855" s="234"/>
      <c r="B855" s="234"/>
      <c r="C855" s="234"/>
      <c r="D855" s="234"/>
      <c r="E855" s="234"/>
      <c r="F855" s="234"/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4"/>
      <c r="Z855" s="234"/>
    </row>
    <row r="856" ht="13.5" customHeight="1">
      <c r="A856" s="234"/>
      <c r="B856" s="234"/>
      <c r="C856" s="234"/>
      <c r="D856" s="234"/>
      <c r="E856" s="234"/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/>
      <c r="X856" s="234"/>
      <c r="Y856" s="234"/>
      <c r="Z856" s="234"/>
    </row>
    <row r="857" ht="13.5" customHeight="1">
      <c r="A857" s="234"/>
      <c r="B857" s="234"/>
      <c r="C857" s="234"/>
      <c r="D857" s="234"/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4"/>
      <c r="Z857" s="234"/>
    </row>
    <row r="858" ht="13.5" customHeight="1">
      <c r="A858" s="234"/>
      <c r="B858" s="234"/>
      <c r="C858" s="234"/>
      <c r="D858" s="234"/>
      <c r="E858" s="234"/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4"/>
      <c r="Z858" s="234"/>
    </row>
    <row r="859" ht="13.5" customHeight="1">
      <c r="A859" s="234"/>
      <c r="B859" s="234"/>
      <c r="C859" s="234"/>
      <c r="D859" s="234"/>
      <c r="E859" s="234"/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4"/>
      <c r="Z859" s="234"/>
    </row>
    <row r="860" ht="13.5" customHeight="1">
      <c r="A860" s="234"/>
      <c r="B860" s="234"/>
      <c r="C860" s="234"/>
      <c r="D860" s="234"/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4"/>
      <c r="Z860" s="234"/>
    </row>
    <row r="861" ht="13.5" customHeight="1">
      <c r="A861" s="234"/>
      <c r="B861" s="234"/>
      <c r="C861" s="234"/>
      <c r="D861" s="234"/>
      <c r="E861" s="234"/>
      <c r="F861" s="234"/>
      <c r="G861" s="234"/>
      <c r="H861" s="234"/>
      <c r="I861" s="234"/>
      <c r="J861" s="234"/>
      <c r="K861" s="234"/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4"/>
      <c r="Z861" s="234"/>
    </row>
    <row r="862" ht="13.5" customHeight="1">
      <c r="A862" s="234"/>
      <c r="B862" s="234"/>
      <c r="C862" s="234"/>
      <c r="D862" s="234"/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4"/>
      <c r="Z862" s="234"/>
    </row>
    <row r="863" ht="13.5" customHeight="1">
      <c r="A863" s="234"/>
      <c r="B863" s="234"/>
      <c r="C863" s="234"/>
      <c r="D863" s="234"/>
      <c r="E863" s="234"/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4"/>
      <c r="Z863" s="234"/>
    </row>
    <row r="864" ht="13.5" customHeight="1">
      <c r="A864" s="234"/>
      <c r="B864" s="234"/>
      <c r="C864" s="234"/>
      <c r="D864" s="234"/>
      <c r="E864" s="234"/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4"/>
      <c r="Z864" s="234"/>
    </row>
    <row r="865" ht="13.5" customHeight="1">
      <c r="A865" s="234"/>
      <c r="B865" s="234"/>
      <c r="C865" s="234"/>
      <c r="D865" s="234"/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4"/>
      <c r="Z865" s="234"/>
    </row>
    <row r="866" ht="13.5" customHeight="1">
      <c r="A866" s="234"/>
      <c r="B866" s="234"/>
      <c r="C866" s="234"/>
      <c r="D866" s="234"/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4"/>
      <c r="Z866" s="234"/>
    </row>
    <row r="867" ht="13.5" customHeight="1">
      <c r="A867" s="234"/>
      <c r="B867" s="234"/>
      <c r="C867" s="234"/>
      <c r="D867" s="234"/>
      <c r="E867" s="234"/>
      <c r="F867" s="234"/>
      <c r="G867" s="234"/>
      <c r="H867" s="234"/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4"/>
      <c r="Z867" s="234"/>
    </row>
    <row r="868" ht="13.5" customHeight="1">
      <c r="A868" s="234"/>
      <c r="B868" s="234"/>
      <c r="C868" s="234"/>
      <c r="D868" s="234"/>
      <c r="E868" s="234"/>
      <c r="F868" s="234"/>
      <c r="G868" s="234"/>
      <c r="H868" s="234"/>
      <c r="I868" s="234"/>
      <c r="J868" s="234"/>
      <c r="K868" s="234"/>
      <c r="L868" s="234"/>
      <c r="M868" s="234"/>
      <c r="N868" s="234"/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4"/>
      <c r="Z868" s="234"/>
    </row>
    <row r="869" ht="13.5" customHeight="1">
      <c r="A869" s="234"/>
      <c r="B869" s="234"/>
      <c r="C869" s="234"/>
      <c r="D869" s="234"/>
      <c r="E869" s="234"/>
      <c r="F869" s="234"/>
      <c r="G869" s="234"/>
      <c r="H869" s="234"/>
      <c r="I869" s="234"/>
      <c r="J869" s="234"/>
      <c r="K869" s="234"/>
      <c r="L869" s="234"/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4"/>
      <c r="Z869" s="234"/>
    </row>
    <row r="870" ht="13.5" customHeight="1">
      <c r="A870" s="234"/>
      <c r="B870" s="234"/>
      <c r="C870" s="234"/>
      <c r="D870" s="234"/>
      <c r="E870" s="234"/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/>
      <c r="X870" s="234"/>
      <c r="Y870" s="234"/>
      <c r="Z870" s="234"/>
    </row>
    <row r="871" ht="13.5" customHeight="1">
      <c r="A871" s="234"/>
      <c r="B871" s="234"/>
      <c r="C871" s="234"/>
      <c r="D871" s="234"/>
      <c r="E871" s="234"/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/>
      <c r="U871" s="234"/>
      <c r="V871" s="234"/>
      <c r="W871" s="234"/>
      <c r="X871" s="234"/>
      <c r="Y871" s="234"/>
      <c r="Z871" s="234"/>
    </row>
    <row r="872" ht="13.5" customHeight="1">
      <c r="A872" s="234"/>
      <c r="B872" s="234"/>
      <c r="C872" s="234"/>
      <c r="D872" s="234"/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4"/>
      <c r="Z872" s="234"/>
    </row>
    <row r="873" ht="13.5" customHeight="1">
      <c r="A873" s="234"/>
      <c r="B873" s="234"/>
      <c r="C873" s="234"/>
      <c r="D873" s="234"/>
      <c r="E873" s="234"/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/>
      <c r="U873" s="234"/>
      <c r="V873" s="234"/>
      <c r="W873" s="234"/>
      <c r="X873" s="234"/>
      <c r="Y873" s="234"/>
      <c r="Z873" s="234"/>
    </row>
    <row r="874" ht="13.5" customHeight="1">
      <c r="A874" s="234"/>
      <c r="B874" s="234"/>
      <c r="C874" s="234"/>
      <c r="D874" s="234"/>
      <c r="E874" s="234"/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4"/>
      <c r="Z874" s="234"/>
    </row>
    <row r="875" ht="13.5" customHeight="1">
      <c r="A875" s="234"/>
      <c r="B875" s="234"/>
      <c r="C875" s="234"/>
      <c r="D875" s="234"/>
      <c r="E875" s="234"/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4"/>
      <c r="Z875" s="234"/>
    </row>
    <row r="876" ht="13.5" customHeight="1">
      <c r="A876" s="234"/>
      <c r="B876" s="234"/>
      <c r="C876" s="234"/>
      <c r="D876" s="234"/>
      <c r="E876" s="234"/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4"/>
      <c r="Z876" s="234"/>
    </row>
    <row r="877" ht="13.5" customHeight="1">
      <c r="A877" s="234"/>
      <c r="B877" s="234"/>
      <c r="C877" s="234"/>
      <c r="D877" s="234"/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4"/>
      <c r="Z877" s="234"/>
    </row>
    <row r="878" ht="13.5" customHeight="1">
      <c r="A878" s="234"/>
      <c r="B878" s="234"/>
      <c r="C878" s="234"/>
      <c r="D878" s="234"/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4"/>
      <c r="Z878" s="234"/>
    </row>
    <row r="879" ht="13.5" customHeight="1">
      <c r="A879" s="234"/>
      <c r="B879" s="234"/>
      <c r="C879" s="234"/>
      <c r="D879" s="234"/>
      <c r="E879" s="234"/>
      <c r="F879" s="234"/>
      <c r="G879" s="234"/>
      <c r="H879" s="234"/>
      <c r="I879" s="234"/>
      <c r="J879" s="234"/>
      <c r="K879" s="234"/>
      <c r="L879" s="234"/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4"/>
      <c r="Z879" s="234"/>
    </row>
    <row r="880" ht="13.5" customHeight="1">
      <c r="A880" s="234"/>
      <c r="B880" s="234"/>
      <c r="C880" s="234"/>
      <c r="D880" s="234"/>
      <c r="E880" s="234"/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/>
      <c r="X880" s="234"/>
      <c r="Y880" s="234"/>
      <c r="Z880" s="234"/>
    </row>
    <row r="881" ht="13.5" customHeight="1">
      <c r="A881" s="234"/>
      <c r="B881" s="234"/>
      <c r="C881" s="234"/>
      <c r="D881" s="234"/>
      <c r="E881" s="234"/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/>
      <c r="U881" s="234"/>
      <c r="V881" s="234"/>
      <c r="W881" s="234"/>
      <c r="X881" s="234"/>
      <c r="Y881" s="234"/>
      <c r="Z881" s="234"/>
    </row>
    <row r="882" ht="13.5" customHeight="1">
      <c r="A882" s="234"/>
      <c r="B882" s="234"/>
      <c r="C882" s="234"/>
      <c r="D882" s="234"/>
      <c r="E882" s="234"/>
      <c r="F882" s="234"/>
      <c r="G882" s="234"/>
      <c r="H882" s="234"/>
      <c r="I882" s="234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/>
      <c r="T882" s="234"/>
      <c r="U882" s="234"/>
      <c r="V882" s="234"/>
      <c r="W882" s="234"/>
      <c r="X882" s="234"/>
      <c r="Y882" s="234"/>
      <c r="Z882" s="234"/>
    </row>
    <row r="883" ht="13.5" customHeight="1">
      <c r="A883" s="234"/>
      <c r="B883" s="234"/>
      <c r="C883" s="234"/>
      <c r="D883" s="234"/>
      <c r="E883" s="234"/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/>
      <c r="Y883" s="234"/>
      <c r="Z883" s="234"/>
    </row>
    <row r="884" ht="13.5" customHeight="1">
      <c r="A884" s="234"/>
      <c r="B884" s="234"/>
      <c r="C884" s="234"/>
      <c r="D884" s="234"/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4"/>
      <c r="Z884" s="234"/>
    </row>
    <row r="885" ht="13.5" customHeight="1">
      <c r="A885" s="234"/>
      <c r="B885" s="234"/>
      <c r="C885" s="234"/>
      <c r="D885" s="234"/>
      <c r="E885" s="234"/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4"/>
      <c r="Z885" s="234"/>
    </row>
    <row r="886" ht="13.5" customHeight="1">
      <c r="A886" s="234"/>
      <c r="B886" s="234"/>
      <c r="C886" s="234"/>
      <c r="D886" s="234"/>
      <c r="E886" s="234"/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4"/>
      <c r="Z886" s="234"/>
    </row>
    <row r="887" ht="13.5" customHeight="1">
      <c r="A887" s="234"/>
      <c r="B887" s="234"/>
      <c r="C887" s="234"/>
      <c r="D887" s="234"/>
      <c r="E887" s="234"/>
      <c r="F887" s="234"/>
      <c r="G887" s="234"/>
      <c r="H887" s="234"/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/>
      <c r="W887" s="234"/>
      <c r="X887" s="234"/>
      <c r="Y887" s="234"/>
      <c r="Z887" s="234"/>
    </row>
    <row r="888" ht="13.5" customHeight="1">
      <c r="A888" s="234"/>
      <c r="B888" s="234"/>
      <c r="C888" s="234"/>
      <c r="D888" s="234"/>
      <c r="E888" s="234"/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4"/>
      <c r="Z888" s="234"/>
    </row>
    <row r="889" ht="13.5" customHeight="1">
      <c r="A889" s="234"/>
      <c r="B889" s="234"/>
      <c r="C889" s="234"/>
      <c r="D889" s="234"/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4"/>
      <c r="Z889" s="234"/>
    </row>
    <row r="890" ht="13.5" customHeight="1">
      <c r="A890" s="234"/>
      <c r="B890" s="234"/>
      <c r="C890" s="234"/>
      <c r="D890" s="234"/>
      <c r="E890" s="234"/>
      <c r="F890" s="234"/>
      <c r="G890" s="234"/>
      <c r="H890" s="234"/>
      <c r="I890" s="234"/>
      <c r="J890" s="234"/>
      <c r="K890" s="234"/>
      <c r="L890" s="234"/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4"/>
      <c r="Z890" s="234"/>
    </row>
    <row r="891" ht="13.5" customHeight="1">
      <c r="A891" s="234"/>
      <c r="B891" s="234"/>
      <c r="C891" s="234"/>
      <c r="D891" s="234"/>
      <c r="E891" s="234"/>
      <c r="F891" s="234"/>
      <c r="G891" s="234"/>
      <c r="H891" s="234"/>
      <c r="I891" s="234"/>
      <c r="J891" s="234"/>
      <c r="K891" s="234"/>
      <c r="L891" s="234"/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4"/>
      <c r="Z891" s="234"/>
    </row>
    <row r="892" ht="13.5" customHeight="1">
      <c r="A892" s="234"/>
      <c r="B892" s="234"/>
      <c r="C892" s="234"/>
      <c r="D892" s="234"/>
      <c r="E892" s="234"/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/>
      <c r="X892" s="234"/>
      <c r="Y892" s="234"/>
      <c r="Z892" s="234"/>
    </row>
    <row r="893" ht="13.5" customHeight="1">
      <c r="A893" s="234"/>
      <c r="B893" s="234"/>
      <c r="C893" s="234"/>
      <c r="D893" s="234"/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4"/>
      <c r="Z893" s="234"/>
    </row>
    <row r="894" ht="13.5" customHeight="1">
      <c r="A894" s="234"/>
      <c r="B894" s="234"/>
      <c r="C894" s="234"/>
      <c r="D894" s="234"/>
      <c r="E894" s="234"/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4"/>
      <c r="Z894" s="234"/>
    </row>
    <row r="895" ht="13.5" customHeight="1">
      <c r="A895" s="234"/>
      <c r="B895" s="234"/>
      <c r="C895" s="234"/>
      <c r="D895" s="234"/>
      <c r="E895" s="234"/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4"/>
      <c r="Z895" s="234"/>
    </row>
    <row r="896" ht="13.5" customHeight="1">
      <c r="A896" s="234"/>
      <c r="B896" s="234"/>
      <c r="C896" s="234"/>
      <c r="D896" s="234"/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4"/>
      <c r="Z896" s="234"/>
    </row>
    <row r="897" ht="13.5" customHeight="1">
      <c r="A897" s="234"/>
      <c r="B897" s="234"/>
      <c r="C897" s="234"/>
      <c r="D897" s="234"/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4"/>
      <c r="Z897" s="234"/>
    </row>
    <row r="898" ht="13.5" customHeight="1">
      <c r="A898" s="234"/>
      <c r="B898" s="234"/>
      <c r="C898" s="234"/>
      <c r="D898" s="234"/>
      <c r="E898" s="234"/>
      <c r="F898" s="234"/>
      <c r="G898" s="234"/>
      <c r="H898" s="234"/>
      <c r="I898" s="234"/>
      <c r="J898" s="234"/>
      <c r="K898" s="234"/>
      <c r="L898" s="234"/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4"/>
      <c r="Z898" s="234"/>
    </row>
    <row r="899" ht="13.5" customHeight="1">
      <c r="A899" s="234"/>
      <c r="B899" s="234"/>
      <c r="C899" s="234"/>
      <c r="D899" s="234"/>
      <c r="E899" s="234"/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/>
      <c r="X899" s="234"/>
      <c r="Y899" s="234"/>
      <c r="Z899" s="234"/>
    </row>
    <row r="900" ht="13.5" customHeight="1">
      <c r="A900" s="234"/>
      <c r="B900" s="234"/>
      <c r="C900" s="234"/>
      <c r="D900" s="234"/>
      <c r="E900" s="234"/>
      <c r="F900" s="234"/>
      <c r="G900" s="234"/>
      <c r="H900" s="234"/>
      <c r="I900" s="234"/>
      <c r="J900" s="234"/>
      <c r="K900" s="234"/>
      <c r="L900" s="234"/>
      <c r="M900" s="234"/>
      <c r="N900" s="234"/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4"/>
      <c r="Z900" s="234"/>
    </row>
    <row r="901" ht="13.5" customHeight="1">
      <c r="A901" s="234"/>
      <c r="B901" s="234"/>
      <c r="C901" s="234"/>
      <c r="D901" s="234"/>
      <c r="E901" s="234"/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/>
      <c r="U901" s="234"/>
      <c r="V901" s="234"/>
      <c r="W901" s="234"/>
      <c r="X901" s="234"/>
      <c r="Y901" s="234"/>
      <c r="Z901" s="234"/>
    </row>
    <row r="902" ht="13.5" customHeight="1">
      <c r="A902" s="234"/>
      <c r="B902" s="234"/>
      <c r="C902" s="234"/>
      <c r="D902" s="234"/>
      <c r="E902" s="234"/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/>
      <c r="U902" s="234"/>
      <c r="V902" s="234"/>
      <c r="W902" s="234"/>
      <c r="X902" s="234"/>
      <c r="Y902" s="234"/>
      <c r="Z902" s="234"/>
    </row>
    <row r="903" ht="13.5" customHeight="1">
      <c r="A903" s="234"/>
      <c r="B903" s="234"/>
      <c r="C903" s="234"/>
      <c r="D903" s="234"/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4"/>
      <c r="Z903" s="234"/>
    </row>
    <row r="904" ht="13.5" customHeight="1">
      <c r="A904" s="234"/>
      <c r="B904" s="234"/>
      <c r="C904" s="234"/>
      <c r="D904" s="234"/>
      <c r="E904" s="234"/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4"/>
      <c r="Z904" s="234"/>
    </row>
    <row r="905" ht="13.5" customHeight="1">
      <c r="A905" s="234"/>
      <c r="B905" s="234"/>
      <c r="C905" s="234"/>
      <c r="D905" s="234"/>
      <c r="E905" s="234"/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4"/>
      <c r="Z905" s="234"/>
    </row>
    <row r="906" ht="13.5" customHeight="1">
      <c r="A906" s="234"/>
      <c r="B906" s="234"/>
      <c r="C906" s="234"/>
      <c r="D906" s="234"/>
      <c r="E906" s="234"/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4"/>
      <c r="Z906" s="234"/>
    </row>
    <row r="907" ht="13.5" customHeight="1">
      <c r="A907" s="234"/>
      <c r="B907" s="234"/>
      <c r="C907" s="234"/>
      <c r="D907" s="234"/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4"/>
      <c r="Z907" s="234"/>
    </row>
    <row r="908" ht="13.5" customHeight="1">
      <c r="A908" s="234"/>
      <c r="B908" s="234"/>
      <c r="C908" s="234"/>
      <c r="D908" s="234"/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4"/>
      <c r="Z908" s="234"/>
    </row>
    <row r="909" ht="13.5" customHeight="1">
      <c r="A909" s="234"/>
      <c r="B909" s="234"/>
      <c r="C909" s="234"/>
      <c r="D909" s="234"/>
      <c r="E909" s="234"/>
      <c r="F909" s="234"/>
      <c r="G909" s="234"/>
      <c r="H909" s="234"/>
      <c r="I909" s="234"/>
      <c r="J909" s="234"/>
      <c r="K909" s="234"/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4"/>
      <c r="Z909" s="234"/>
    </row>
    <row r="910" ht="13.5" customHeight="1">
      <c r="A910" s="234"/>
      <c r="B910" s="234"/>
      <c r="C910" s="234"/>
      <c r="D910" s="234"/>
      <c r="E910" s="234"/>
      <c r="F910" s="234"/>
      <c r="G910" s="234"/>
      <c r="H910" s="234"/>
      <c r="I910" s="234"/>
      <c r="J910" s="234"/>
      <c r="K910" s="234"/>
      <c r="L910" s="234"/>
      <c r="M910" s="234"/>
      <c r="N910" s="234"/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4"/>
      <c r="Z910" s="234"/>
    </row>
    <row r="911" ht="13.5" customHeight="1">
      <c r="A911" s="234"/>
      <c r="B911" s="234"/>
      <c r="C911" s="234"/>
      <c r="D911" s="234"/>
      <c r="E911" s="234"/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/>
      <c r="U911" s="234"/>
      <c r="V911" s="234"/>
      <c r="W911" s="234"/>
      <c r="X911" s="234"/>
      <c r="Y911" s="234"/>
      <c r="Z911" s="234"/>
    </row>
    <row r="912" ht="13.5" customHeight="1">
      <c r="A912" s="234"/>
      <c r="B912" s="234"/>
      <c r="C912" s="234"/>
      <c r="D912" s="234"/>
      <c r="E912" s="234"/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/>
      <c r="U912" s="234"/>
      <c r="V912" s="234"/>
      <c r="W912" s="234"/>
      <c r="X912" s="234"/>
      <c r="Y912" s="234"/>
      <c r="Z912" s="234"/>
    </row>
    <row r="913" ht="13.5" customHeight="1">
      <c r="A913" s="234"/>
      <c r="B913" s="234"/>
      <c r="C913" s="234"/>
      <c r="D913" s="234"/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4"/>
      <c r="Z913" s="234"/>
    </row>
    <row r="914" ht="13.5" customHeight="1">
      <c r="A914" s="234"/>
      <c r="B914" s="234"/>
      <c r="C914" s="234"/>
      <c r="D914" s="234"/>
      <c r="E914" s="234"/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4"/>
      <c r="Z914" s="234"/>
    </row>
    <row r="915" ht="13.5" customHeight="1">
      <c r="A915" s="234"/>
      <c r="B915" s="234"/>
      <c r="C915" s="234"/>
      <c r="D915" s="234"/>
      <c r="E915" s="234"/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4"/>
      <c r="Z915" s="234"/>
    </row>
    <row r="916" ht="13.5" customHeight="1">
      <c r="A916" s="234"/>
      <c r="B916" s="234"/>
      <c r="C916" s="234"/>
      <c r="D916" s="234"/>
      <c r="E916" s="234"/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4"/>
      <c r="Z916" s="234"/>
    </row>
    <row r="917" ht="13.5" customHeight="1">
      <c r="A917" s="234"/>
      <c r="B917" s="234"/>
      <c r="C917" s="234"/>
      <c r="D917" s="234"/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4"/>
      <c r="Z917" s="234"/>
    </row>
    <row r="918" ht="13.5" customHeight="1">
      <c r="A918" s="234"/>
      <c r="B918" s="234"/>
      <c r="C918" s="234"/>
      <c r="D918" s="234"/>
      <c r="E918" s="234"/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4"/>
      <c r="Z918" s="234"/>
    </row>
    <row r="919" ht="13.5" customHeight="1">
      <c r="A919" s="234"/>
      <c r="B919" s="234"/>
      <c r="C919" s="234"/>
      <c r="D919" s="234"/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4"/>
      <c r="Z919" s="234"/>
    </row>
    <row r="920" ht="13.5" customHeight="1">
      <c r="A920" s="234"/>
      <c r="B920" s="234"/>
      <c r="C920" s="234"/>
      <c r="D920" s="234"/>
      <c r="E920" s="234"/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4"/>
      <c r="Z920" s="234"/>
    </row>
    <row r="921" ht="13.5" customHeight="1">
      <c r="A921" s="234"/>
      <c r="B921" s="234"/>
      <c r="C921" s="234"/>
      <c r="D921" s="234"/>
      <c r="E921" s="234"/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4"/>
      <c r="Z921" s="234"/>
    </row>
    <row r="922" ht="13.5" customHeight="1">
      <c r="A922" s="234"/>
      <c r="B922" s="234"/>
      <c r="C922" s="234"/>
      <c r="D922" s="234"/>
      <c r="E922" s="234"/>
      <c r="F922" s="234"/>
      <c r="G922" s="234"/>
      <c r="H922" s="234"/>
      <c r="I922" s="234"/>
      <c r="J922" s="234"/>
      <c r="K922" s="234"/>
      <c r="L922" s="234"/>
      <c r="M922" s="234"/>
      <c r="N922" s="234"/>
      <c r="O922" s="234"/>
      <c r="P922" s="234"/>
      <c r="Q922" s="234"/>
      <c r="R922" s="234"/>
      <c r="S922" s="234"/>
      <c r="T922" s="234"/>
      <c r="U922" s="234"/>
      <c r="V922" s="234"/>
      <c r="W922" s="234"/>
      <c r="X922" s="234"/>
      <c r="Y922" s="234"/>
      <c r="Z922" s="234"/>
    </row>
    <row r="923" ht="13.5" customHeight="1">
      <c r="A923" s="234"/>
      <c r="B923" s="234"/>
      <c r="C923" s="234"/>
      <c r="D923" s="234"/>
      <c r="E923" s="234"/>
      <c r="F923" s="234"/>
      <c r="G923" s="234"/>
      <c r="H923" s="234"/>
      <c r="I923" s="234"/>
      <c r="J923" s="234"/>
      <c r="K923" s="234"/>
      <c r="L923" s="234"/>
      <c r="M923" s="234"/>
      <c r="N923" s="234"/>
      <c r="O923" s="234"/>
      <c r="P923" s="234"/>
      <c r="Q923" s="234"/>
      <c r="R923" s="234"/>
      <c r="S923" s="234"/>
      <c r="T923" s="234"/>
      <c r="U923" s="234"/>
      <c r="V923" s="234"/>
      <c r="W923" s="234"/>
      <c r="X923" s="234"/>
      <c r="Y923" s="234"/>
      <c r="Z923" s="234"/>
    </row>
    <row r="924" ht="13.5" customHeight="1">
      <c r="A924" s="234"/>
      <c r="B924" s="234"/>
      <c r="C924" s="234"/>
      <c r="D924" s="234"/>
      <c r="E924" s="234"/>
      <c r="F924" s="234"/>
      <c r="G924" s="234"/>
      <c r="H924" s="234"/>
      <c r="I924" s="234"/>
      <c r="J924" s="234"/>
      <c r="K924" s="234"/>
      <c r="L924" s="234"/>
      <c r="M924" s="234"/>
      <c r="N924" s="234"/>
      <c r="O924" s="234"/>
      <c r="P924" s="234"/>
      <c r="Q924" s="234"/>
      <c r="R924" s="234"/>
      <c r="S924" s="234"/>
      <c r="T924" s="234"/>
      <c r="U924" s="234"/>
      <c r="V924" s="234"/>
      <c r="W924" s="234"/>
      <c r="X924" s="234"/>
      <c r="Y924" s="234"/>
      <c r="Z924" s="234"/>
    </row>
    <row r="925" ht="13.5" customHeight="1">
      <c r="A925" s="234"/>
      <c r="B925" s="234"/>
      <c r="C925" s="234"/>
      <c r="D925" s="234"/>
      <c r="E925" s="234"/>
      <c r="F925" s="234"/>
      <c r="G925" s="234"/>
      <c r="H925" s="234"/>
      <c r="I925" s="234"/>
      <c r="J925" s="234"/>
      <c r="K925" s="234"/>
      <c r="L925" s="234"/>
      <c r="M925" s="234"/>
      <c r="N925" s="234"/>
      <c r="O925" s="234"/>
      <c r="P925" s="234"/>
      <c r="Q925" s="234"/>
      <c r="R925" s="234"/>
      <c r="S925" s="234"/>
      <c r="T925" s="234"/>
      <c r="U925" s="234"/>
      <c r="V925" s="234"/>
      <c r="W925" s="234"/>
      <c r="X925" s="234"/>
      <c r="Y925" s="234"/>
      <c r="Z925" s="234"/>
    </row>
    <row r="926" ht="13.5" customHeight="1">
      <c r="A926" s="234"/>
      <c r="B926" s="234"/>
      <c r="C926" s="234"/>
      <c r="D926" s="234"/>
      <c r="E926" s="234"/>
      <c r="F926" s="234"/>
      <c r="G926" s="234"/>
      <c r="H926" s="234"/>
      <c r="I926" s="234"/>
      <c r="J926" s="234"/>
      <c r="K926" s="234"/>
      <c r="L926" s="234"/>
      <c r="M926" s="234"/>
      <c r="N926" s="234"/>
      <c r="O926" s="234"/>
      <c r="P926" s="234"/>
      <c r="Q926" s="234"/>
      <c r="R926" s="234"/>
      <c r="S926" s="234"/>
      <c r="T926" s="234"/>
      <c r="U926" s="234"/>
      <c r="V926" s="234"/>
      <c r="W926" s="234"/>
      <c r="X926" s="234"/>
      <c r="Y926" s="234"/>
      <c r="Z926" s="234"/>
    </row>
    <row r="927" ht="13.5" customHeight="1">
      <c r="A927" s="234"/>
      <c r="B927" s="234"/>
      <c r="C927" s="234"/>
      <c r="D927" s="234"/>
      <c r="E927" s="234"/>
      <c r="F927" s="234"/>
      <c r="G927" s="234"/>
      <c r="H927" s="234"/>
      <c r="I927" s="234"/>
      <c r="J927" s="234"/>
      <c r="K927" s="234"/>
      <c r="L927" s="234"/>
      <c r="M927" s="234"/>
      <c r="N927" s="234"/>
      <c r="O927" s="234"/>
      <c r="P927" s="234"/>
      <c r="Q927" s="234"/>
      <c r="R927" s="234"/>
      <c r="S927" s="234"/>
      <c r="T927" s="234"/>
      <c r="U927" s="234"/>
      <c r="V927" s="234"/>
      <c r="W927" s="234"/>
      <c r="X927" s="234"/>
      <c r="Y927" s="234"/>
      <c r="Z927" s="234"/>
    </row>
    <row r="928" ht="13.5" customHeight="1">
      <c r="A928" s="234"/>
      <c r="B928" s="234"/>
      <c r="C928" s="234"/>
      <c r="D928" s="234"/>
      <c r="E928" s="234"/>
      <c r="F928" s="234"/>
      <c r="G928" s="234"/>
      <c r="H928" s="234"/>
      <c r="I928" s="234"/>
      <c r="J928" s="234"/>
      <c r="K928" s="234"/>
      <c r="L928" s="234"/>
      <c r="M928" s="234"/>
      <c r="N928" s="234"/>
      <c r="O928" s="234"/>
      <c r="P928" s="234"/>
      <c r="Q928" s="234"/>
      <c r="R928" s="234"/>
      <c r="S928" s="234"/>
      <c r="T928" s="234"/>
      <c r="U928" s="234"/>
      <c r="V928" s="234"/>
      <c r="W928" s="234"/>
      <c r="X928" s="234"/>
      <c r="Y928" s="234"/>
      <c r="Z928" s="234"/>
    </row>
    <row r="929" ht="13.5" customHeight="1">
      <c r="A929" s="234"/>
      <c r="B929" s="234"/>
      <c r="C929" s="234"/>
      <c r="D929" s="234"/>
      <c r="E929" s="234"/>
      <c r="F929" s="234"/>
      <c r="G929" s="234"/>
      <c r="H929" s="234"/>
      <c r="I929" s="234"/>
      <c r="J929" s="234"/>
      <c r="K929" s="234"/>
      <c r="L929" s="234"/>
      <c r="M929" s="234"/>
      <c r="N929" s="234"/>
      <c r="O929" s="234"/>
      <c r="P929" s="234"/>
      <c r="Q929" s="234"/>
      <c r="R929" s="234"/>
      <c r="S929" s="234"/>
      <c r="T929" s="234"/>
      <c r="U929" s="234"/>
      <c r="V929" s="234"/>
      <c r="W929" s="234"/>
      <c r="X929" s="234"/>
      <c r="Y929" s="234"/>
      <c r="Z929" s="234"/>
    </row>
    <row r="930" ht="13.5" customHeight="1">
      <c r="A930" s="234"/>
      <c r="B930" s="234"/>
      <c r="C930" s="234"/>
      <c r="D930" s="234"/>
      <c r="E930" s="234"/>
      <c r="F930" s="234"/>
      <c r="G930" s="234"/>
      <c r="H930" s="234"/>
      <c r="I930" s="234"/>
      <c r="J930" s="234"/>
      <c r="K930" s="234"/>
      <c r="L930" s="234"/>
      <c r="M930" s="234"/>
      <c r="N930" s="234"/>
      <c r="O930" s="234"/>
      <c r="P930" s="234"/>
      <c r="Q930" s="234"/>
      <c r="R930" s="234"/>
      <c r="S930" s="234"/>
      <c r="T930" s="234"/>
      <c r="U930" s="234"/>
      <c r="V930" s="234"/>
      <c r="W930" s="234"/>
      <c r="X930" s="234"/>
      <c r="Y930" s="234"/>
      <c r="Z930" s="234"/>
    </row>
    <row r="931" ht="13.5" customHeight="1">
      <c r="A931" s="234"/>
      <c r="B931" s="234"/>
      <c r="C931" s="234"/>
      <c r="D931" s="234"/>
      <c r="E931" s="234"/>
      <c r="F931" s="234"/>
      <c r="G931" s="234"/>
      <c r="H931" s="234"/>
      <c r="I931" s="234"/>
      <c r="J931" s="234"/>
      <c r="K931" s="234"/>
      <c r="L931" s="234"/>
      <c r="M931" s="234"/>
      <c r="N931" s="234"/>
      <c r="O931" s="234"/>
      <c r="P931" s="234"/>
      <c r="Q931" s="234"/>
      <c r="R931" s="234"/>
      <c r="S931" s="234"/>
      <c r="T931" s="234"/>
      <c r="U931" s="234"/>
      <c r="V931" s="234"/>
      <c r="W931" s="234"/>
      <c r="X931" s="234"/>
      <c r="Y931" s="234"/>
      <c r="Z931" s="234"/>
    </row>
    <row r="932" ht="13.5" customHeight="1">
      <c r="A932" s="234"/>
      <c r="B932" s="234"/>
      <c r="C932" s="234"/>
      <c r="D932" s="234"/>
      <c r="E932" s="234"/>
      <c r="F932" s="234"/>
      <c r="G932" s="234"/>
      <c r="H932" s="234"/>
      <c r="I932" s="234"/>
      <c r="J932" s="234"/>
      <c r="K932" s="234"/>
      <c r="L932" s="234"/>
      <c r="M932" s="234"/>
      <c r="N932" s="234"/>
      <c r="O932" s="234"/>
      <c r="P932" s="234"/>
      <c r="Q932" s="234"/>
      <c r="R932" s="234"/>
      <c r="S932" s="234"/>
      <c r="T932" s="234"/>
      <c r="U932" s="234"/>
      <c r="V932" s="234"/>
      <c r="W932" s="234"/>
      <c r="X932" s="234"/>
      <c r="Y932" s="234"/>
      <c r="Z932" s="234"/>
    </row>
    <row r="933" ht="13.5" customHeight="1">
      <c r="A933" s="234"/>
      <c r="B933" s="234"/>
      <c r="C933" s="234"/>
      <c r="D933" s="234"/>
      <c r="E933" s="234"/>
      <c r="F933" s="234"/>
      <c r="G933" s="234"/>
      <c r="H933" s="234"/>
      <c r="I933" s="234"/>
      <c r="J933" s="234"/>
      <c r="K933" s="234"/>
      <c r="L933" s="234"/>
      <c r="M933" s="234"/>
      <c r="N933" s="234"/>
      <c r="O933" s="234"/>
      <c r="P933" s="234"/>
      <c r="Q933" s="234"/>
      <c r="R933" s="234"/>
      <c r="S933" s="234"/>
      <c r="T933" s="234"/>
      <c r="U933" s="234"/>
      <c r="V933" s="234"/>
      <c r="W933" s="234"/>
      <c r="X933" s="234"/>
      <c r="Y933" s="234"/>
      <c r="Z933" s="234"/>
    </row>
    <row r="934" ht="13.5" customHeight="1">
      <c r="A934" s="234"/>
      <c r="B934" s="234"/>
      <c r="C934" s="234"/>
      <c r="D934" s="234"/>
      <c r="E934" s="234"/>
      <c r="F934" s="234"/>
      <c r="G934" s="234"/>
      <c r="H934" s="234"/>
      <c r="I934" s="234"/>
      <c r="J934" s="234"/>
      <c r="K934" s="234"/>
      <c r="L934" s="234"/>
      <c r="M934" s="234"/>
      <c r="N934" s="234"/>
      <c r="O934" s="234"/>
      <c r="P934" s="234"/>
      <c r="Q934" s="234"/>
      <c r="R934" s="234"/>
      <c r="S934" s="234"/>
      <c r="T934" s="234"/>
      <c r="U934" s="234"/>
      <c r="V934" s="234"/>
      <c r="W934" s="234"/>
      <c r="X934" s="234"/>
      <c r="Y934" s="234"/>
      <c r="Z934" s="234"/>
    </row>
    <row r="935" ht="13.5" customHeight="1">
      <c r="A935" s="234"/>
      <c r="B935" s="234"/>
      <c r="C935" s="234"/>
      <c r="D935" s="234"/>
      <c r="E935" s="234"/>
      <c r="F935" s="234"/>
      <c r="G935" s="234"/>
      <c r="H935" s="234"/>
      <c r="I935" s="234"/>
      <c r="J935" s="234"/>
      <c r="K935" s="234"/>
      <c r="L935" s="234"/>
      <c r="M935" s="234"/>
      <c r="N935" s="234"/>
      <c r="O935" s="234"/>
      <c r="P935" s="234"/>
      <c r="Q935" s="234"/>
      <c r="R935" s="234"/>
      <c r="S935" s="234"/>
      <c r="T935" s="234"/>
      <c r="U935" s="234"/>
      <c r="V935" s="234"/>
      <c r="W935" s="234"/>
      <c r="X935" s="234"/>
      <c r="Y935" s="234"/>
      <c r="Z935" s="234"/>
    </row>
    <row r="936" ht="13.5" customHeight="1">
      <c r="A936" s="234"/>
      <c r="B936" s="234"/>
      <c r="C936" s="234"/>
      <c r="D936" s="234"/>
      <c r="E936" s="234"/>
      <c r="F936" s="234"/>
      <c r="G936" s="234"/>
      <c r="H936" s="234"/>
      <c r="I936" s="234"/>
      <c r="J936" s="234"/>
      <c r="K936" s="234"/>
      <c r="L936" s="234"/>
      <c r="M936" s="234"/>
      <c r="N936" s="234"/>
      <c r="O936" s="234"/>
      <c r="P936" s="234"/>
      <c r="Q936" s="234"/>
      <c r="R936" s="234"/>
      <c r="S936" s="234"/>
      <c r="T936" s="234"/>
      <c r="U936" s="234"/>
      <c r="V936" s="234"/>
      <c r="W936" s="234"/>
      <c r="X936" s="234"/>
      <c r="Y936" s="234"/>
      <c r="Z936" s="234"/>
    </row>
    <row r="937" ht="13.5" customHeight="1">
      <c r="A937" s="234"/>
      <c r="B937" s="234"/>
      <c r="C937" s="234"/>
      <c r="D937" s="234"/>
      <c r="E937" s="234"/>
      <c r="F937" s="234"/>
      <c r="G937" s="234"/>
      <c r="H937" s="234"/>
      <c r="I937" s="234"/>
      <c r="J937" s="234"/>
      <c r="K937" s="234"/>
      <c r="L937" s="234"/>
      <c r="M937" s="234"/>
      <c r="N937" s="234"/>
      <c r="O937" s="234"/>
      <c r="P937" s="234"/>
      <c r="Q937" s="234"/>
      <c r="R937" s="234"/>
      <c r="S937" s="234"/>
      <c r="T937" s="234"/>
      <c r="U937" s="234"/>
      <c r="V937" s="234"/>
      <c r="W937" s="234"/>
      <c r="X937" s="234"/>
      <c r="Y937" s="234"/>
      <c r="Z937" s="234"/>
    </row>
    <row r="938" ht="13.5" customHeight="1">
      <c r="A938" s="234"/>
      <c r="B938" s="234"/>
      <c r="C938" s="234"/>
      <c r="D938" s="234"/>
      <c r="E938" s="234"/>
      <c r="F938" s="234"/>
      <c r="G938" s="234"/>
      <c r="H938" s="234"/>
      <c r="I938" s="234"/>
      <c r="J938" s="234"/>
      <c r="K938" s="234"/>
      <c r="L938" s="234"/>
      <c r="M938" s="234"/>
      <c r="N938" s="234"/>
      <c r="O938" s="234"/>
      <c r="P938" s="234"/>
      <c r="Q938" s="234"/>
      <c r="R938" s="234"/>
      <c r="S938" s="234"/>
      <c r="T938" s="234"/>
      <c r="U938" s="234"/>
      <c r="V938" s="234"/>
      <c r="W938" s="234"/>
      <c r="X938" s="234"/>
      <c r="Y938" s="234"/>
      <c r="Z938" s="234"/>
    </row>
    <row r="939" ht="13.5" customHeight="1">
      <c r="A939" s="234"/>
      <c r="B939" s="234"/>
      <c r="C939" s="234"/>
      <c r="D939" s="234"/>
      <c r="E939" s="234"/>
      <c r="F939" s="234"/>
      <c r="G939" s="234"/>
      <c r="H939" s="234"/>
      <c r="I939" s="234"/>
      <c r="J939" s="234"/>
      <c r="K939" s="234"/>
      <c r="L939" s="234"/>
      <c r="M939" s="234"/>
      <c r="N939" s="234"/>
      <c r="O939" s="234"/>
      <c r="P939" s="234"/>
      <c r="Q939" s="234"/>
      <c r="R939" s="234"/>
      <c r="S939" s="234"/>
      <c r="T939" s="234"/>
      <c r="U939" s="234"/>
      <c r="V939" s="234"/>
      <c r="W939" s="234"/>
      <c r="X939" s="234"/>
      <c r="Y939" s="234"/>
      <c r="Z939" s="234"/>
    </row>
    <row r="940" ht="13.5" customHeight="1">
      <c r="A940" s="234"/>
      <c r="B940" s="234"/>
      <c r="C940" s="234"/>
      <c r="D940" s="234"/>
      <c r="E940" s="234"/>
      <c r="F940" s="234"/>
      <c r="G940" s="234"/>
      <c r="H940" s="234"/>
      <c r="I940" s="234"/>
      <c r="J940" s="234"/>
      <c r="K940" s="234"/>
      <c r="L940" s="234"/>
      <c r="M940" s="234"/>
      <c r="N940" s="234"/>
      <c r="O940" s="234"/>
      <c r="P940" s="234"/>
      <c r="Q940" s="234"/>
      <c r="R940" s="234"/>
      <c r="S940" s="234"/>
      <c r="T940" s="234"/>
      <c r="U940" s="234"/>
      <c r="V940" s="234"/>
      <c r="W940" s="234"/>
      <c r="X940" s="234"/>
      <c r="Y940" s="234"/>
      <c r="Z940" s="234"/>
    </row>
    <row r="941" ht="13.5" customHeight="1">
      <c r="A941" s="234"/>
      <c r="B941" s="234"/>
      <c r="C941" s="234"/>
      <c r="D941" s="234"/>
      <c r="E941" s="234"/>
      <c r="F941" s="234"/>
      <c r="G941" s="234"/>
      <c r="H941" s="234"/>
      <c r="I941" s="234"/>
      <c r="J941" s="234"/>
      <c r="K941" s="234"/>
      <c r="L941" s="234"/>
      <c r="M941" s="234"/>
      <c r="N941" s="234"/>
      <c r="O941" s="234"/>
      <c r="P941" s="234"/>
      <c r="Q941" s="234"/>
      <c r="R941" s="234"/>
      <c r="S941" s="234"/>
      <c r="T941" s="234"/>
      <c r="U941" s="234"/>
      <c r="V941" s="234"/>
      <c r="W941" s="234"/>
      <c r="X941" s="234"/>
      <c r="Y941" s="234"/>
      <c r="Z941" s="234"/>
    </row>
    <row r="942" ht="13.5" customHeight="1">
      <c r="A942" s="234"/>
      <c r="B942" s="234"/>
      <c r="C942" s="234"/>
      <c r="D942" s="234"/>
      <c r="E942" s="234"/>
      <c r="F942" s="234"/>
      <c r="G942" s="234"/>
      <c r="H942" s="234"/>
      <c r="I942" s="234"/>
      <c r="J942" s="234"/>
      <c r="K942" s="234"/>
      <c r="L942" s="234"/>
      <c r="M942" s="234"/>
      <c r="N942" s="234"/>
      <c r="O942" s="234"/>
      <c r="P942" s="234"/>
      <c r="Q942" s="234"/>
      <c r="R942" s="234"/>
      <c r="S942" s="234"/>
      <c r="T942" s="234"/>
      <c r="U942" s="234"/>
      <c r="V942" s="234"/>
      <c r="W942" s="234"/>
      <c r="X942" s="234"/>
      <c r="Y942" s="234"/>
      <c r="Z942" s="234"/>
    </row>
    <row r="943" ht="13.5" customHeight="1">
      <c r="A943" s="234"/>
      <c r="B943" s="234"/>
      <c r="C943" s="234"/>
      <c r="D943" s="234"/>
      <c r="E943" s="234"/>
      <c r="F943" s="234"/>
      <c r="G943" s="234"/>
      <c r="H943" s="234"/>
      <c r="I943" s="234"/>
      <c r="J943" s="234"/>
      <c r="K943" s="234"/>
      <c r="L943" s="234"/>
      <c r="M943" s="234"/>
      <c r="N943" s="234"/>
      <c r="O943" s="234"/>
      <c r="P943" s="234"/>
      <c r="Q943" s="234"/>
      <c r="R943" s="234"/>
      <c r="S943" s="234"/>
      <c r="T943" s="234"/>
      <c r="U943" s="234"/>
      <c r="V943" s="234"/>
      <c r="W943" s="234"/>
      <c r="X943" s="234"/>
      <c r="Y943" s="234"/>
      <c r="Z943" s="234"/>
    </row>
    <row r="944" ht="13.5" customHeight="1">
      <c r="A944" s="234"/>
      <c r="B944" s="234"/>
      <c r="C944" s="234"/>
      <c r="D944" s="234"/>
      <c r="E944" s="234"/>
      <c r="F944" s="234"/>
      <c r="G944" s="234"/>
      <c r="H944" s="234"/>
      <c r="I944" s="234"/>
      <c r="J944" s="234"/>
      <c r="K944" s="234"/>
      <c r="L944" s="234"/>
      <c r="M944" s="234"/>
      <c r="N944" s="234"/>
      <c r="O944" s="234"/>
      <c r="P944" s="234"/>
      <c r="Q944" s="234"/>
      <c r="R944" s="234"/>
      <c r="S944" s="234"/>
      <c r="T944" s="234"/>
      <c r="U944" s="234"/>
      <c r="V944" s="234"/>
      <c r="W944" s="234"/>
      <c r="X944" s="234"/>
      <c r="Y944" s="234"/>
      <c r="Z944" s="234"/>
    </row>
    <row r="945" ht="13.5" customHeight="1">
      <c r="A945" s="234"/>
      <c r="B945" s="234"/>
      <c r="C945" s="234"/>
      <c r="D945" s="234"/>
      <c r="E945" s="234"/>
      <c r="F945" s="234"/>
      <c r="G945" s="234"/>
      <c r="H945" s="234"/>
      <c r="I945" s="234"/>
      <c r="J945" s="234"/>
      <c r="K945" s="234"/>
      <c r="L945" s="234"/>
      <c r="M945" s="234"/>
      <c r="N945" s="234"/>
      <c r="O945" s="234"/>
      <c r="P945" s="234"/>
      <c r="Q945" s="234"/>
      <c r="R945" s="234"/>
      <c r="S945" s="234"/>
      <c r="T945" s="234"/>
      <c r="U945" s="234"/>
      <c r="V945" s="234"/>
      <c r="W945" s="234"/>
      <c r="X945" s="234"/>
      <c r="Y945" s="234"/>
      <c r="Z945" s="234"/>
    </row>
    <row r="946" ht="13.5" customHeight="1">
      <c r="A946" s="234"/>
      <c r="B946" s="234"/>
      <c r="C946" s="234"/>
      <c r="D946" s="234"/>
      <c r="E946" s="234"/>
      <c r="F946" s="234"/>
      <c r="G946" s="234"/>
      <c r="H946" s="234"/>
      <c r="I946" s="234"/>
      <c r="J946" s="234"/>
      <c r="K946" s="234"/>
      <c r="L946" s="234"/>
      <c r="M946" s="234"/>
      <c r="N946" s="234"/>
      <c r="O946" s="234"/>
      <c r="P946" s="234"/>
      <c r="Q946" s="234"/>
      <c r="R946" s="234"/>
      <c r="S946" s="234"/>
      <c r="T946" s="234"/>
      <c r="U946" s="234"/>
      <c r="V946" s="234"/>
      <c r="W946" s="234"/>
      <c r="X946" s="234"/>
      <c r="Y946" s="234"/>
      <c r="Z946" s="234"/>
    </row>
    <row r="947" ht="13.5" customHeight="1">
      <c r="A947" s="234"/>
      <c r="B947" s="234"/>
      <c r="C947" s="234"/>
      <c r="D947" s="234"/>
      <c r="E947" s="234"/>
      <c r="F947" s="234"/>
      <c r="G947" s="234"/>
      <c r="H947" s="234"/>
      <c r="I947" s="234"/>
      <c r="J947" s="234"/>
      <c r="K947" s="234"/>
      <c r="L947" s="234"/>
      <c r="M947" s="234"/>
      <c r="N947" s="234"/>
      <c r="O947" s="234"/>
      <c r="P947" s="234"/>
      <c r="Q947" s="234"/>
      <c r="R947" s="234"/>
      <c r="S947" s="234"/>
      <c r="T947" s="234"/>
      <c r="U947" s="234"/>
      <c r="V947" s="234"/>
      <c r="W947" s="234"/>
      <c r="X947" s="234"/>
      <c r="Y947" s="234"/>
      <c r="Z947" s="234"/>
    </row>
    <row r="948" ht="13.5" customHeight="1">
      <c r="A948" s="234"/>
      <c r="B948" s="234"/>
      <c r="C948" s="234"/>
      <c r="D948" s="234"/>
      <c r="E948" s="234"/>
      <c r="F948" s="234"/>
      <c r="G948" s="234"/>
      <c r="H948" s="234"/>
      <c r="I948" s="234"/>
      <c r="J948" s="234"/>
      <c r="K948" s="234"/>
      <c r="L948" s="234"/>
      <c r="M948" s="234"/>
      <c r="N948" s="234"/>
      <c r="O948" s="234"/>
      <c r="P948" s="234"/>
      <c r="Q948" s="234"/>
      <c r="R948" s="234"/>
      <c r="S948" s="234"/>
      <c r="T948" s="234"/>
      <c r="U948" s="234"/>
      <c r="V948" s="234"/>
      <c r="W948" s="234"/>
      <c r="X948" s="234"/>
      <c r="Y948" s="234"/>
      <c r="Z948" s="234"/>
    </row>
    <row r="949" ht="13.5" customHeight="1">
      <c r="A949" s="234"/>
      <c r="B949" s="234"/>
      <c r="C949" s="234"/>
      <c r="D949" s="234"/>
      <c r="E949" s="234"/>
      <c r="F949" s="234"/>
      <c r="G949" s="234"/>
      <c r="H949" s="234"/>
      <c r="I949" s="234"/>
      <c r="J949" s="234"/>
      <c r="K949" s="234"/>
      <c r="L949" s="234"/>
      <c r="M949" s="234"/>
      <c r="N949" s="234"/>
      <c r="O949" s="234"/>
      <c r="P949" s="234"/>
      <c r="Q949" s="234"/>
      <c r="R949" s="234"/>
      <c r="S949" s="234"/>
      <c r="T949" s="234"/>
      <c r="U949" s="234"/>
      <c r="V949" s="234"/>
      <c r="W949" s="234"/>
      <c r="X949" s="234"/>
      <c r="Y949" s="234"/>
      <c r="Z949" s="234"/>
    </row>
    <row r="950" ht="13.5" customHeight="1">
      <c r="A950" s="234"/>
      <c r="B950" s="234"/>
      <c r="C950" s="234"/>
      <c r="D950" s="234"/>
      <c r="E950" s="234"/>
      <c r="F950" s="234"/>
      <c r="G950" s="234"/>
      <c r="H950" s="234"/>
      <c r="I950" s="234"/>
      <c r="J950" s="234"/>
      <c r="K950" s="234"/>
      <c r="L950" s="234"/>
      <c r="M950" s="234"/>
      <c r="N950" s="234"/>
      <c r="O950" s="234"/>
      <c r="P950" s="234"/>
      <c r="Q950" s="234"/>
      <c r="R950" s="234"/>
      <c r="S950" s="234"/>
      <c r="T950" s="234"/>
      <c r="U950" s="234"/>
      <c r="V950" s="234"/>
      <c r="W950" s="234"/>
      <c r="X950" s="234"/>
      <c r="Y950" s="234"/>
      <c r="Z950" s="234"/>
    </row>
    <row r="951" ht="13.5" customHeight="1">
      <c r="A951" s="234"/>
      <c r="B951" s="234"/>
      <c r="C951" s="234"/>
      <c r="D951" s="234"/>
      <c r="E951" s="234"/>
      <c r="F951" s="234"/>
      <c r="G951" s="234"/>
      <c r="H951" s="234"/>
      <c r="I951" s="234"/>
      <c r="J951" s="234"/>
      <c r="K951" s="234"/>
      <c r="L951" s="234"/>
      <c r="M951" s="234"/>
      <c r="N951" s="234"/>
      <c r="O951" s="234"/>
      <c r="P951" s="234"/>
      <c r="Q951" s="234"/>
      <c r="R951" s="234"/>
      <c r="S951" s="234"/>
      <c r="T951" s="234"/>
      <c r="U951" s="234"/>
      <c r="V951" s="234"/>
      <c r="W951" s="234"/>
      <c r="X951" s="234"/>
      <c r="Y951" s="234"/>
      <c r="Z951" s="234"/>
    </row>
    <row r="952" ht="13.5" customHeight="1">
      <c r="A952" s="234"/>
      <c r="B952" s="234"/>
      <c r="C952" s="234"/>
      <c r="D952" s="234"/>
      <c r="E952" s="234"/>
      <c r="F952" s="234"/>
      <c r="G952" s="234"/>
      <c r="H952" s="234"/>
      <c r="I952" s="234"/>
      <c r="J952" s="234"/>
      <c r="K952" s="234"/>
      <c r="L952" s="234"/>
      <c r="M952" s="234"/>
      <c r="N952" s="234"/>
      <c r="O952" s="234"/>
      <c r="P952" s="234"/>
      <c r="Q952" s="234"/>
      <c r="R952" s="234"/>
      <c r="S952" s="234"/>
      <c r="T952" s="234"/>
      <c r="U952" s="234"/>
      <c r="V952" s="234"/>
      <c r="W952" s="234"/>
      <c r="X952" s="234"/>
      <c r="Y952" s="234"/>
      <c r="Z952" s="234"/>
    </row>
    <row r="953" ht="13.5" customHeight="1">
      <c r="A953" s="234"/>
      <c r="B953" s="234"/>
      <c r="C953" s="234"/>
      <c r="D953" s="234"/>
      <c r="E953" s="234"/>
      <c r="F953" s="234"/>
      <c r="G953" s="234"/>
      <c r="H953" s="234"/>
      <c r="I953" s="234"/>
      <c r="J953" s="234"/>
      <c r="K953" s="234"/>
      <c r="L953" s="234"/>
      <c r="M953" s="234"/>
      <c r="N953" s="234"/>
      <c r="O953" s="234"/>
      <c r="P953" s="234"/>
      <c r="Q953" s="234"/>
      <c r="R953" s="234"/>
      <c r="S953" s="234"/>
      <c r="T953" s="234"/>
      <c r="U953" s="234"/>
      <c r="V953" s="234"/>
      <c r="W953" s="234"/>
      <c r="X953" s="234"/>
      <c r="Y953" s="234"/>
      <c r="Z953" s="234"/>
    </row>
    <row r="954" ht="13.5" customHeight="1">
      <c r="A954" s="234"/>
      <c r="B954" s="234"/>
      <c r="C954" s="234"/>
      <c r="D954" s="234"/>
      <c r="E954" s="234"/>
      <c r="F954" s="234"/>
      <c r="G954" s="234"/>
      <c r="H954" s="234"/>
      <c r="I954" s="234"/>
      <c r="J954" s="234"/>
      <c r="K954" s="234"/>
      <c r="L954" s="234"/>
      <c r="M954" s="234"/>
      <c r="N954" s="234"/>
      <c r="O954" s="234"/>
      <c r="P954" s="234"/>
      <c r="Q954" s="234"/>
      <c r="R954" s="234"/>
      <c r="S954" s="234"/>
      <c r="T954" s="234"/>
      <c r="U954" s="234"/>
      <c r="V954" s="234"/>
      <c r="W954" s="234"/>
      <c r="X954" s="234"/>
      <c r="Y954" s="234"/>
      <c r="Z954" s="234"/>
    </row>
    <row r="955" ht="13.5" customHeight="1">
      <c r="A955" s="234"/>
      <c r="B955" s="234"/>
      <c r="C955" s="234"/>
      <c r="D955" s="234"/>
      <c r="E955" s="234"/>
      <c r="F955" s="234"/>
      <c r="G955" s="234"/>
      <c r="H955" s="234"/>
      <c r="I955" s="234"/>
      <c r="J955" s="234"/>
      <c r="K955" s="234"/>
      <c r="L955" s="234"/>
      <c r="M955" s="234"/>
      <c r="N955" s="234"/>
      <c r="O955" s="234"/>
      <c r="P955" s="234"/>
      <c r="Q955" s="234"/>
      <c r="R955" s="234"/>
      <c r="S955" s="234"/>
      <c r="T955" s="234"/>
      <c r="U955" s="234"/>
      <c r="V955" s="234"/>
      <c r="W955" s="234"/>
      <c r="X955" s="234"/>
      <c r="Y955" s="234"/>
      <c r="Z955" s="234"/>
    </row>
    <row r="956" ht="13.5" customHeight="1">
      <c r="A956" s="234"/>
      <c r="B956" s="234"/>
      <c r="C956" s="234"/>
      <c r="D956" s="234"/>
      <c r="E956" s="234"/>
      <c r="F956" s="234"/>
      <c r="G956" s="234"/>
      <c r="H956" s="234"/>
      <c r="I956" s="234"/>
      <c r="J956" s="234"/>
      <c r="K956" s="234"/>
      <c r="L956" s="234"/>
      <c r="M956" s="234"/>
      <c r="N956" s="234"/>
      <c r="O956" s="234"/>
      <c r="P956" s="234"/>
      <c r="Q956" s="234"/>
      <c r="R956" s="234"/>
      <c r="S956" s="234"/>
      <c r="T956" s="234"/>
      <c r="U956" s="234"/>
      <c r="V956" s="234"/>
      <c r="W956" s="234"/>
      <c r="X956" s="234"/>
      <c r="Y956" s="234"/>
      <c r="Z956" s="234"/>
    </row>
    <row r="957" ht="13.5" customHeight="1">
      <c r="A957" s="234"/>
      <c r="B957" s="234"/>
      <c r="C957" s="234"/>
      <c r="D957" s="234"/>
      <c r="E957" s="234"/>
      <c r="F957" s="234"/>
      <c r="G957" s="234"/>
      <c r="H957" s="234"/>
      <c r="I957" s="234"/>
      <c r="J957" s="234"/>
      <c r="K957" s="234"/>
      <c r="L957" s="234"/>
      <c r="M957" s="234"/>
      <c r="N957" s="234"/>
      <c r="O957" s="234"/>
      <c r="P957" s="234"/>
      <c r="Q957" s="234"/>
      <c r="R957" s="234"/>
      <c r="S957" s="234"/>
      <c r="T957" s="234"/>
      <c r="U957" s="234"/>
      <c r="V957" s="234"/>
      <c r="W957" s="234"/>
      <c r="X957" s="234"/>
      <c r="Y957" s="234"/>
      <c r="Z957" s="234"/>
    </row>
    <row r="958" ht="13.5" customHeight="1">
      <c r="A958" s="234"/>
      <c r="B958" s="234"/>
      <c r="C958" s="234"/>
      <c r="D958" s="234"/>
      <c r="E958" s="234"/>
      <c r="F958" s="234"/>
      <c r="G958" s="234"/>
      <c r="H958" s="234"/>
      <c r="I958" s="234"/>
      <c r="J958" s="234"/>
      <c r="K958" s="234"/>
      <c r="L958" s="234"/>
      <c r="M958" s="234"/>
      <c r="N958" s="234"/>
      <c r="O958" s="234"/>
      <c r="P958" s="234"/>
      <c r="Q958" s="234"/>
      <c r="R958" s="234"/>
      <c r="S958" s="234"/>
      <c r="T958" s="234"/>
      <c r="U958" s="234"/>
      <c r="V958" s="234"/>
      <c r="W958" s="234"/>
      <c r="X958" s="234"/>
      <c r="Y958" s="234"/>
      <c r="Z958" s="234"/>
    </row>
    <row r="959" ht="13.5" customHeight="1">
      <c r="A959" s="234"/>
      <c r="B959" s="234"/>
      <c r="C959" s="234"/>
      <c r="D959" s="234"/>
      <c r="E959" s="234"/>
      <c r="F959" s="234"/>
      <c r="G959" s="234"/>
      <c r="H959" s="234"/>
      <c r="I959" s="234"/>
      <c r="J959" s="234"/>
      <c r="K959" s="234"/>
      <c r="L959" s="234"/>
      <c r="M959" s="234"/>
      <c r="N959" s="234"/>
      <c r="O959" s="234"/>
      <c r="P959" s="234"/>
      <c r="Q959" s="234"/>
      <c r="R959" s="234"/>
      <c r="S959" s="234"/>
      <c r="T959" s="234"/>
      <c r="U959" s="234"/>
      <c r="V959" s="234"/>
      <c r="W959" s="234"/>
      <c r="X959" s="234"/>
      <c r="Y959" s="234"/>
      <c r="Z959" s="234"/>
    </row>
    <row r="960" ht="13.5" customHeight="1">
      <c r="A960" s="234"/>
      <c r="B960" s="234"/>
      <c r="C960" s="234"/>
      <c r="D960" s="234"/>
      <c r="E960" s="234"/>
      <c r="F960" s="234"/>
      <c r="G960" s="234"/>
      <c r="H960" s="234"/>
      <c r="I960" s="234"/>
      <c r="J960" s="234"/>
      <c r="K960" s="234"/>
      <c r="L960" s="234"/>
      <c r="M960" s="234"/>
      <c r="N960" s="234"/>
      <c r="O960" s="234"/>
      <c r="P960" s="234"/>
      <c r="Q960" s="234"/>
      <c r="R960" s="234"/>
      <c r="S960" s="234"/>
      <c r="T960" s="234"/>
      <c r="U960" s="234"/>
      <c r="V960" s="234"/>
      <c r="W960" s="234"/>
      <c r="X960" s="234"/>
      <c r="Y960" s="234"/>
      <c r="Z960" s="234"/>
    </row>
    <row r="961" ht="13.5" customHeight="1">
      <c r="A961" s="234"/>
      <c r="B961" s="234"/>
      <c r="C961" s="234"/>
      <c r="D961" s="234"/>
      <c r="E961" s="234"/>
      <c r="F961" s="234"/>
      <c r="G961" s="234"/>
      <c r="H961" s="234"/>
      <c r="I961" s="234"/>
      <c r="J961" s="234"/>
      <c r="K961" s="234"/>
      <c r="L961" s="234"/>
      <c r="M961" s="234"/>
      <c r="N961" s="234"/>
      <c r="O961" s="234"/>
      <c r="P961" s="234"/>
      <c r="Q961" s="234"/>
      <c r="R961" s="234"/>
      <c r="S961" s="234"/>
      <c r="T961" s="234"/>
      <c r="U961" s="234"/>
      <c r="V961" s="234"/>
      <c r="W961" s="234"/>
      <c r="X961" s="234"/>
      <c r="Y961" s="234"/>
      <c r="Z961" s="234"/>
    </row>
    <row r="962" ht="13.5" customHeight="1">
      <c r="A962" s="234"/>
      <c r="B962" s="234"/>
      <c r="C962" s="234"/>
      <c r="D962" s="234"/>
      <c r="E962" s="234"/>
      <c r="F962" s="234"/>
      <c r="G962" s="234"/>
      <c r="H962" s="234"/>
      <c r="I962" s="234"/>
      <c r="J962" s="234"/>
      <c r="K962" s="234"/>
      <c r="L962" s="234"/>
      <c r="M962" s="234"/>
      <c r="N962" s="234"/>
      <c r="O962" s="234"/>
      <c r="P962" s="234"/>
      <c r="Q962" s="234"/>
      <c r="R962" s="234"/>
      <c r="S962" s="234"/>
      <c r="T962" s="234"/>
      <c r="U962" s="234"/>
      <c r="V962" s="234"/>
      <c r="W962" s="234"/>
      <c r="X962" s="234"/>
      <c r="Y962" s="234"/>
      <c r="Z962" s="234"/>
    </row>
    <row r="963" ht="13.5" customHeight="1">
      <c r="A963" s="234"/>
      <c r="B963" s="234"/>
      <c r="C963" s="234"/>
      <c r="D963" s="234"/>
      <c r="E963" s="234"/>
      <c r="F963" s="234"/>
      <c r="G963" s="234"/>
      <c r="H963" s="234"/>
      <c r="I963" s="234"/>
      <c r="J963" s="234"/>
      <c r="K963" s="234"/>
      <c r="L963" s="234"/>
      <c r="M963" s="234"/>
      <c r="N963" s="234"/>
      <c r="O963" s="234"/>
      <c r="P963" s="234"/>
      <c r="Q963" s="234"/>
      <c r="R963" s="234"/>
      <c r="S963" s="234"/>
      <c r="T963" s="234"/>
      <c r="U963" s="234"/>
      <c r="V963" s="234"/>
      <c r="W963" s="234"/>
      <c r="X963" s="234"/>
      <c r="Y963" s="234"/>
      <c r="Z963" s="234"/>
    </row>
    <row r="964" ht="13.5" customHeight="1">
      <c r="A964" s="234"/>
      <c r="B964" s="234"/>
      <c r="C964" s="234"/>
      <c r="D964" s="234"/>
      <c r="E964" s="234"/>
      <c r="F964" s="234"/>
      <c r="G964" s="234"/>
      <c r="H964" s="234"/>
      <c r="I964" s="234"/>
      <c r="J964" s="234"/>
      <c r="K964" s="234"/>
      <c r="L964" s="234"/>
      <c r="M964" s="234"/>
      <c r="N964" s="234"/>
      <c r="O964" s="234"/>
      <c r="P964" s="234"/>
      <c r="Q964" s="234"/>
      <c r="R964" s="234"/>
      <c r="S964" s="234"/>
      <c r="T964" s="234"/>
      <c r="U964" s="234"/>
      <c r="V964" s="234"/>
      <c r="W964" s="234"/>
      <c r="X964" s="234"/>
      <c r="Y964" s="234"/>
      <c r="Z964" s="234"/>
    </row>
    <row r="965" ht="13.5" customHeight="1">
      <c r="A965" s="234"/>
      <c r="B965" s="234"/>
      <c r="C965" s="234"/>
      <c r="D965" s="234"/>
      <c r="E965" s="234"/>
      <c r="F965" s="234"/>
      <c r="G965" s="234"/>
      <c r="H965" s="234"/>
      <c r="I965" s="234"/>
      <c r="J965" s="234"/>
      <c r="K965" s="234"/>
      <c r="L965" s="234"/>
      <c r="M965" s="234"/>
      <c r="N965" s="234"/>
      <c r="O965" s="234"/>
      <c r="P965" s="234"/>
      <c r="Q965" s="234"/>
      <c r="R965" s="234"/>
      <c r="S965" s="234"/>
      <c r="T965" s="234"/>
      <c r="U965" s="234"/>
      <c r="V965" s="234"/>
      <c r="W965" s="234"/>
      <c r="X965" s="234"/>
      <c r="Y965" s="234"/>
      <c r="Z965" s="234"/>
    </row>
    <row r="966" ht="13.5" customHeight="1">
      <c r="A966" s="234"/>
      <c r="B966" s="234"/>
      <c r="C966" s="234"/>
      <c r="D966" s="234"/>
      <c r="E966" s="234"/>
      <c r="F966" s="234"/>
      <c r="G966" s="234"/>
      <c r="H966" s="234"/>
      <c r="I966" s="234"/>
      <c r="J966" s="234"/>
      <c r="K966" s="234"/>
      <c r="L966" s="234"/>
      <c r="M966" s="234"/>
      <c r="N966" s="234"/>
      <c r="O966" s="234"/>
      <c r="P966" s="234"/>
      <c r="Q966" s="234"/>
      <c r="R966" s="234"/>
      <c r="S966" s="234"/>
      <c r="T966" s="234"/>
      <c r="U966" s="234"/>
      <c r="V966" s="234"/>
      <c r="W966" s="234"/>
      <c r="X966" s="234"/>
      <c r="Y966" s="234"/>
      <c r="Z966" s="234"/>
    </row>
    <row r="967" ht="13.5" customHeight="1">
      <c r="A967" s="234"/>
      <c r="B967" s="234"/>
      <c r="C967" s="234"/>
      <c r="D967" s="234"/>
      <c r="E967" s="234"/>
      <c r="F967" s="234"/>
      <c r="G967" s="234"/>
      <c r="H967" s="234"/>
      <c r="I967" s="234"/>
      <c r="J967" s="234"/>
      <c r="K967" s="234"/>
      <c r="L967" s="234"/>
      <c r="M967" s="234"/>
      <c r="N967" s="234"/>
      <c r="O967" s="234"/>
      <c r="P967" s="234"/>
      <c r="Q967" s="234"/>
      <c r="R967" s="234"/>
      <c r="S967" s="234"/>
      <c r="T967" s="234"/>
      <c r="U967" s="234"/>
      <c r="V967" s="234"/>
      <c r="W967" s="234"/>
      <c r="X967" s="234"/>
      <c r="Y967" s="234"/>
      <c r="Z967" s="234"/>
    </row>
    <row r="968" ht="13.5" customHeight="1">
      <c r="A968" s="234"/>
      <c r="B968" s="234"/>
      <c r="C968" s="234"/>
      <c r="D968" s="234"/>
      <c r="E968" s="234"/>
      <c r="F968" s="234"/>
      <c r="G968" s="234"/>
      <c r="H968" s="234"/>
      <c r="I968" s="234"/>
      <c r="J968" s="234"/>
      <c r="K968" s="234"/>
      <c r="L968" s="234"/>
      <c r="M968" s="234"/>
      <c r="N968" s="234"/>
      <c r="O968" s="234"/>
      <c r="P968" s="234"/>
      <c r="Q968" s="234"/>
      <c r="R968" s="234"/>
      <c r="S968" s="234"/>
      <c r="T968" s="234"/>
      <c r="U968" s="234"/>
      <c r="V968" s="234"/>
      <c r="W968" s="234"/>
      <c r="X968" s="234"/>
      <c r="Y968" s="234"/>
      <c r="Z968" s="234"/>
    </row>
    <row r="969" ht="13.5" customHeight="1">
      <c r="A969" s="234"/>
      <c r="B969" s="234"/>
      <c r="C969" s="234"/>
      <c r="D969" s="234"/>
      <c r="E969" s="234"/>
      <c r="F969" s="234"/>
      <c r="G969" s="234"/>
      <c r="H969" s="234"/>
      <c r="I969" s="234"/>
      <c r="J969" s="234"/>
      <c r="K969" s="234"/>
      <c r="L969" s="234"/>
      <c r="M969" s="234"/>
      <c r="N969" s="234"/>
      <c r="O969" s="234"/>
      <c r="P969" s="234"/>
      <c r="Q969" s="234"/>
      <c r="R969" s="234"/>
      <c r="S969" s="234"/>
      <c r="T969" s="234"/>
      <c r="U969" s="234"/>
      <c r="V969" s="234"/>
      <c r="W969" s="234"/>
      <c r="X969" s="234"/>
      <c r="Y969" s="234"/>
      <c r="Z969" s="234"/>
    </row>
    <row r="970" ht="13.5" customHeight="1">
      <c r="A970" s="234"/>
      <c r="B970" s="234"/>
      <c r="C970" s="234"/>
      <c r="D970" s="234"/>
      <c r="E970" s="234"/>
      <c r="F970" s="234"/>
      <c r="G970" s="234"/>
      <c r="H970" s="234"/>
      <c r="I970" s="234"/>
      <c r="J970" s="234"/>
      <c r="K970" s="234"/>
      <c r="L970" s="234"/>
      <c r="M970" s="234"/>
      <c r="N970" s="234"/>
      <c r="O970" s="234"/>
      <c r="P970" s="234"/>
      <c r="Q970" s="234"/>
      <c r="R970" s="234"/>
      <c r="S970" s="234"/>
      <c r="T970" s="234"/>
      <c r="U970" s="234"/>
      <c r="V970" s="234"/>
      <c r="W970" s="234"/>
      <c r="X970" s="234"/>
      <c r="Y970" s="234"/>
      <c r="Z970" s="234"/>
    </row>
    <row r="971" ht="13.5" customHeight="1">
      <c r="A971" s="234"/>
      <c r="B971" s="234"/>
      <c r="C971" s="234"/>
      <c r="D971" s="234"/>
      <c r="E971" s="234"/>
      <c r="F971" s="234"/>
      <c r="G971" s="234"/>
      <c r="H971" s="234"/>
      <c r="I971" s="234"/>
      <c r="J971" s="234"/>
      <c r="K971" s="234"/>
      <c r="L971" s="234"/>
      <c r="M971" s="234"/>
      <c r="N971" s="234"/>
      <c r="O971" s="234"/>
      <c r="P971" s="234"/>
      <c r="Q971" s="234"/>
      <c r="R971" s="234"/>
      <c r="S971" s="234"/>
      <c r="T971" s="234"/>
      <c r="U971" s="234"/>
      <c r="V971" s="234"/>
      <c r="W971" s="234"/>
      <c r="X971" s="234"/>
      <c r="Y971" s="234"/>
      <c r="Z971" s="234"/>
    </row>
    <row r="972" ht="13.5" customHeight="1">
      <c r="A972" s="234"/>
      <c r="B972" s="234"/>
      <c r="C972" s="234"/>
      <c r="D972" s="234"/>
      <c r="E972" s="234"/>
      <c r="F972" s="234"/>
      <c r="G972" s="234"/>
      <c r="H972" s="234"/>
      <c r="I972" s="234"/>
      <c r="J972" s="234"/>
      <c r="K972" s="234"/>
      <c r="L972" s="234"/>
      <c r="M972" s="234"/>
      <c r="N972" s="234"/>
      <c r="O972" s="234"/>
      <c r="P972" s="234"/>
      <c r="Q972" s="234"/>
      <c r="R972" s="234"/>
      <c r="S972" s="234"/>
      <c r="T972" s="234"/>
      <c r="U972" s="234"/>
      <c r="V972" s="234"/>
      <c r="W972" s="234"/>
      <c r="X972" s="234"/>
      <c r="Y972" s="234"/>
      <c r="Z972" s="234"/>
    </row>
    <row r="973" ht="13.5" customHeight="1">
      <c r="A973" s="234"/>
      <c r="B973" s="234"/>
      <c r="C973" s="234"/>
      <c r="D973" s="234"/>
      <c r="E973" s="234"/>
      <c r="F973" s="234"/>
      <c r="G973" s="234"/>
      <c r="H973" s="234"/>
      <c r="I973" s="234"/>
      <c r="J973" s="234"/>
      <c r="K973" s="234"/>
      <c r="L973" s="234"/>
      <c r="M973" s="234"/>
      <c r="N973" s="234"/>
      <c r="O973" s="234"/>
      <c r="P973" s="234"/>
      <c r="Q973" s="234"/>
      <c r="R973" s="234"/>
      <c r="S973" s="234"/>
      <c r="T973" s="234"/>
      <c r="U973" s="234"/>
      <c r="V973" s="234"/>
      <c r="W973" s="234"/>
      <c r="X973" s="234"/>
      <c r="Y973" s="234"/>
      <c r="Z973" s="234"/>
    </row>
    <row r="974" ht="13.5" customHeight="1">
      <c r="A974" s="234"/>
      <c r="B974" s="234"/>
      <c r="C974" s="234"/>
      <c r="D974" s="234"/>
      <c r="E974" s="234"/>
      <c r="F974" s="234"/>
      <c r="G974" s="234"/>
      <c r="H974" s="234"/>
      <c r="I974" s="234"/>
      <c r="J974" s="234"/>
      <c r="K974" s="234"/>
      <c r="L974" s="234"/>
      <c r="M974" s="234"/>
      <c r="N974" s="234"/>
      <c r="O974" s="234"/>
      <c r="P974" s="234"/>
      <c r="Q974" s="234"/>
      <c r="R974" s="234"/>
      <c r="S974" s="234"/>
      <c r="T974" s="234"/>
      <c r="U974" s="234"/>
      <c r="V974" s="234"/>
      <c r="W974" s="234"/>
      <c r="X974" s="234"/>
      <c r="Y974" s="234"/>
      <c r="Z974" s="234"/>
    </row>
    <row r="975" ht="13.5" customHeight="1">
      <c r="A975" s="234"/>
      <c r="B975" s="234"/>
      <c r="C975" s="234"/>
      <c r="D975" s="234"/>
      <c r="E975" s="234"/>
      <c r="F975" s="234"/>
      <c r="G975" s="234"/>
      <c r="H975" s="234"/>
      <c r="I975" s="234"/>
      <c r="J975" s="234"/>
      <c r="K975" s="234"/>
      <c r="L975" s="234"/>
      <c r="M975" s="234"/>
      <c r="N975" s="234"/>
      <c r="O975" s="234"/>
      <c r="P975" s="234"/>
      <c r="Q975" s="234"/>
      <c r="R975" s="234"/>
      <c r="S975" s="234"/>
      <c r="T975" s="234"/>
      <c r="U975" s="234"/>
      <c r="V975" s="234"/>
      <c r="W975" s="234"/>
      <c r="X975" s="234"/>
      <c r="Y975" s="234"/>
      <c r="Z975" s="234"/>
    </row>
    <row r="976" ht="13.5" customHeight="1">
      <c r="A976" s="234"/>
      <c r="B976" s="234"/>
      <c r="C976" s="234"/>
      <c r="D976" s="234"/>
      <c r="E976" s="234"/>
      <c r="F976" s="234"/>
      <c r="G976" s="234"/>
      <c r="H976" s="234"/>
      <c r="I976" s="234"/>
      <c r="J976" s="234"/>
      <c r="K976" s="234"/>
      <c r="L976" s="234"/>
      <c r="M976" s="234"/>
      <c r="N976" s="234"/>
      <c r="O976" s="234"/>
      <c r="P976" s="234"/>
      <c r="Q976" s="234"/>
      <c r="R976" s="234"/>
      <c r="S976" s="234"/>
      <c r="T976" s="234"/>
      <c r="U976" s="234"/>
      <c r="V976" s="234"/>
      <c r="W976" s="234"/>
      <c r="X976" s="234"/>
      <c r="Y976" s="234"/>
      <c r="Z976" s="234"/>
    </row>
    <row r="977" ht="13.5" customHeight="1">
      <c r="A977" s="234"/>
      <c r="B977" s="234"/>
      <c r="C977" s="234"/>
      <c r="D977" s="234"/>
      <c r="E977" s="234"/>
      <c r="F977" s="234"/>
      <c r="G977" s="234"/>
      <c r="H977" s="234"/>
      <c r="I977" s="234"/>
      <c r="J977" s="234"/>
      <c r="K977" s="234"/>
      <c r="L977" s="234"/>
      <c r="M977" s="234"/>
      <c r="N977" s="234"/>
      <c r="O977" s="234"/>
      <c r="P977" s="234"/>
      <c r="Q977" s="234"/>
      <c r="R977" s="234"/>
      <c r="S977" s="234"/>
      <c r="T977" s="234"/>
      <c r="U977" s="234"/>
      <c r="V977" s="234"/>
      <c r="W977" s="234"/>
      <c r="X977" s="234"/>
      <c r="Y977" s="234"/>
      <c r="Z977" s="234"/>
    </row>
    <row r="978" ht="13.5" customHeight="1">
      <c r="A978" s="234"/>
      <c r="B978" s="234"/>
      <c r="C978" s="234"/>
      <c r="D978" s="234"/>
      <c r="E978" s="234"/>
      <c r="F978" s="234"/>
      <c r="G978" s="234"/>
      <c r="H978" s="234"/>
      <c r="I978" s="234"/>
      <c r="J978" s="234"/>
      <c r="K978" s="234"/>
      <c r="L978" s="234"/>
      <c r="M978" s="234"/>
      <c r="N978" s="234"/>
      <c r="O978" s="234"/>
      <c r="P978" s="234"/>
      <c r="Q978" s="234"/>
      <c r="R978" s="234"/>
      <c r="S978" s="234"/>
      <c r="T978" s="234"/>
      <c r="U978" s="234"/>
      <c r="V978" s="234"/>
      <c r="W978" s="234"/>
      <c r="X978" s="234"/>
      <c r="Y978" s="234"/>
      <c r="Z978" s="234"/>
    </row>
    <row r="979" ht="13.5" customHeight="1">
      <c r="A979" s="234"/>
      <c r="B979" s="234"/>
      <c r="C979" s="234"/>
      <c r="D979" s="234"/>
      <c r="E979" s="234"/>
      <c r="F979" s="234"/>
      <c r="G979" s="234"/>
      <c r="H979" s="234"/>
      <c r="I979" s="234"/>
      <c r="J979" s="234"/>
      <c r="K979" s="234"/>
      <c r="L979" s="234"/>
      <c r="M979" s="234"/>
      <c r="N979" s="234"/>
      <c r="O979" s="234"/>
      <c r="P979" s="234"/>
      <c r="Q979" s="234"/>
      <c r="R979" s="234"/>
      <c r="S979" s="234"/>
      <c r="T979" s="234"/>
      <c r="U979" s="234"/>
      <c r="V979" s="234"/>
      <c r="W979" s="234"/>
      <c r="X979" s="234"/>
      <c r="Y979" s="234"/>
      <c r="Z979" s="234"/>
    </row>
    <row r="980" ht="13.5" customHeight="1">
      <c r="A980" s="234"/>
      <c r="B980" s="234"/>
      <c r="C980" s="234"/>
      <c r="D980" s="234"/>
      <c r="E980" s="234"/>
      <c r="F980" s="234"/>
      <c r="G980" s="234"/>
      <c r="H980" s="234"/>
      <c r="I980" s="234"/>
      <c r="J980" s="234"/>
      <c r="K980" s="234"/>
      <c r="L980" s="234"/>
      <c r="M980" s="234"/>
      <c r="N980" s="234"/>
      <c r="O980" s="234"/>
      <c r="P980" s="234"/>
      <c r="Q980" s="234"/>
      <c r="R980" s="234"/>
      <c r="S980" s="234"/>
      <c r="T980" s="234"/>
      <c r="U980" s="234"/>
      <c r="V980" s="234"/>
      <c r="W980" s="234"/>
      <c r="X980" s="234"/>
      <c r="Y980" s="234"/>
      <c r="Z980" s="234"/>
    </row>
    <row r="981" ht="13.5" customHeight="1">
      <c r="A981" s="234"/>
      <c r="B981" s="234"/>
      <c r="C981" s="234"/>
      <c r="D981" s="234"/>
      <c r="E981" s="234"/>
      <c r="F981" s="234"/>
      <c r="G981" s="234"/>
      <c r="H981" s="234"/>
      <c r="I981" s="234"/>
      <c r="J981" s="234"/>
      <c r="K981" s="234"/>
      <c r="L981" s="234"/>
      <c r="M981" s="234"/>
      <c r="N981" s="234"/>
      <c r="O981" s="234"/>
      <c r="P981" s="234"/>
      <c r="Q981" s="234"/>
      <c r="R981" s="234"/>
      <c r="S981" s="234"/>
      <c r="T981" s="234"/>
      <c r="U981" s="234"/>
      <c r="V981" s="234"/>
      <c r="W981" s="234"/>
      <c r="X981" s="234"/>
      <c r="Y981" s="234"/>
      <c r="Z981" s="234"/>
    </row>
    <row r="982" ht="13.5" customHeight="1">
      <c r="A982" s="234"/>
      <c r="B982" s="234"/>
      <c r="C982" s="234"/>
      <c r="D982" s="234"/>
      <c r="E982" s="234"/>
      <c r="F982" s="234"/>
      <c r="G982" s="234"/>
      <c r="H982" s="234"/>
      <c r="I982" s="234"/>
      <c r="J982" s="234"/>
      <c r="K982" s="234"/>
      <c r="L982" s="234"/>
      <c r="M982" s="234"/>
      <c r="N982" s="234"/>
      <c r="O982" s="234"/>
      <c r="P982" s="234"/>
      <c r="Q982" s="234"/>
      <c r="R982" s="234"/>
      <c r="S982" s="234"/>
      <c r="T982" s="234"/>
      <c r="U982" s="234"/>
      <c r="V982" s="234"/>
      <c r="W982" s="234"/>
      <c r="X982" s="234"/>
      <c r="Y982" s="234"/>
      <c r="Z982" s="234"/>
    </row>
    <row r="983" ht="13.5" customHeight="1">
      <c r="A983" s="234"/>
      <c r="B983" s="234"/>
      <c r="C983" s="234"/>
      <c r="D983" s="234"/>
      <c r="E983" s="234"/>
      <c r="F983" s="234"/>
      <c r="G983" s="234"/>
      <c r="H983" s="234"/>
      <c r="I983" s="234"/>
      <c r="J983" s="234"/>
      <c r="K983" s="234"/>
      <c r="L983" s="234"/>
      <c r="M983" s="234"/>
      <c r="N983" s="234"/>
      <c r="O983" s="234"/>
      <c r="P983" s="234"/>
      <c r="Q983" s="234"/>
      <c r="R983" s="234"/>
      <c r="S983" s="234"/>
      <c r="T983" s="234"/>
      <c r="U983" s="234"/>
      <c r="V983" s="234"/>
      <c r="W983" s="234"/>
      <c r="X983" s="234"/>
      <c r="Y983" s="234"/>
      <c r="Z983" s="234"/>
    </row>
    <row r="984" ht="13.5" customHeight="1">
      <c r="A984" s="234"/>
      <c r="B984" s="234"/>
      <c r="C984" s="234"/>
      <c r="D984" s="234"/>
      <c r="E984" s="234"/>
      <c r="F984" s="234"/>
      <c r="G984" s="234"/>
      <c r="H984" s="234"/>
      <c r="I984" s="234"/>
      <c r="J984" s="234"/>
      <c r="K984" s="234"/>
      <c r="L984" s="234"/>
      <c r="M984" s="234"/>
      <c r="N984" s="234"/>
      <c r="O984" s="234"/>
      <c r="P984" s="234"/>
      <c r="Q984" s="234"/>
      <c r="R984" s="234"/>
      <c r="S984" s="234"/>
      <c r="T984" s="234"/>
      <c r="U984" s="234"/>
      <c r="V984" s="234"/>
      <c r="W984" s="234"/>
      <c r="X984" s="234"/>
      <c r="Y984" s="234"/>
      <c r="Z984" s="234"/>
    </row>
    <row r="985" ht="13.5" customHeight="1">
      <c r="A985" s="234"/>
      <c r="B985" s="234"/>
      <c r="C985" s="234"/>
      <c r="D985" s="234"/>
      <c r="E985" s="234"/>
      <c r="F985" s="234"/>
      <c r="G985" s="234"/>
      <c r="H985" s="234"/>
      <c r="I985" s="234"/>
      <c r="J985" s="234"/>
      <c r="K985" s="234"/>
      <c r="L985" s="234"/>
      <c r="M985" s="234"/>
      <c r="N985" s="234"/>
      <c r="O985" s="234"/>
      <c r="P985" s="234"/>
      <c r="Q985" s="234"/>
      <c r="R985" s="234"/>
      <c r="S985" s="234"/>
      <c r="T985" s="234"/>
      <c r="U985" s="234"/>
      <c r="V985" s="234"/>
      <c r="W985" s="234"/>
      <c r="X985" s="234"/>
      <c r="Y985" s="234"/>
      <c r="Z985" s="234"/>
    </row>
    <row r="986" ht="13.5" customHeight="1">
      <c r="A986" s="234"/>
      <c r="B986" s="234"/>
      <c r="C986" s="234"/>
      <c r="D986" s="234"/>
      <c r="E986" s="234"/>
      <c r="F986" s="234"/>
      <c r="G986" s="234"/>
      <c r="H986" s="234"/>
      <c r="I986" s="234"/>
      <c r="J986" s="234"/>
      <c r="K986" s="234"/>
      <c r="L986" s="234"/>
      <c r="M986" s="234"/>
      <c r="N986" s="234"/>
      <c r="O986" s="234"/>
      <c r="P986" s="234"/>
      <c r="Q986" s="234"/>
      <c r="R986" s="234"/>
      <c r="S986" s="234"/>
      <c r="T986" s="234"/>
      <c r="U986" s="234"/>
      <c r="V986" s="234"/>
      <c r="W986" s="234"/>
      <c r="X986" s="234"/>
      <c r="Y986" s="234"/>
      <c r="Z986" s="234"/>
    </row>
    <row r="987" ht="13.5" customHeight="1">
      <c r="A987" s="234"/>
      <c r="B987" s="234"/>
      <c r="C987" s="234"/>
      <c r="D987" s="234"/>
      <c r="E987" s="234"/>
      <c r="F987" s="234"/>
      <c r="G987" s="234"/>
      <c r="H987" s="234"/>
      <c r="I987" s="234"/>
      <c r="J987" s="234"/>
      <c r="K987" s="234"/>
      <c r="L987" s="234"/>
      <c r="M987" s="234"/>
      <c r="N987" s="234"/>
      <c r="O987" s="234"/>
      <c r="P987" s="234"/>
      <c r="Q987" s="234"/>
      <c r="R987" s="234"/>
      <c r="S987" s="234"/>
      <c r="T987" s="234"/>
      <c r="U987" s="234"/>
      <c r="V987" s="234"/>
      <c r="W987" s="234"/>
      <c r="X987" s="234"/>
      <c r="Y987" s="234"/>
      <c r="Z987" s="234"/>
    </row>
    <row r="988" ht="13.5" customHeight="1">
      <c r="A988" s="234"/>
      <c r="B988" s="234"/>
      <c r="C988" s="234"/>
      <c r="D988" s="234"/>
      <c r="E988" s="234"/>
      <c r="F988" s="234"/>
      <c r="G988" s="234"/>
      <c r="H988" s="234"/>
      <c r="I988" s="234"/>
      <c r="J988" s="234"/>
      <c r="K988" s="234"/>
      <c r="L988" s="234"/>
      <c r="M988" s="234"/>
      <c r="N988" s="234"/>
      <c r="O988" s="234"/>
      <c r="P988" s="234"/>
      <c r="Q988" s="234"/>
      <c r="R988" s="234"/>
      <c r="S988" s="234"/>
      <c r="T988" s="234"/>
      <c r="U988" s="234"/>
      <c r="V988" s="234"/>
      <c r="W988" s="234"/>
      <c r="X988" s="234"/>
      <c r="Y988" s="234"/>
      <c r="Z988" s="234"/>
    </row>
    <row r="989" ht="13.5" customHeight="1">
      <c r="A989" s="234"/>
      <c r="B989" s="234"/>
      <c r="C989" s="234"/>
      <c r="D989" s="234"/>
      <c r="E989" s="234"/>
      <c r="F989" s="234"/>
      <c r="G989" s="234"/>
      <c r="H989" s="234"/>
      <c r="I989" s="234"/>
      <c r="J989" s="234"/>
      <c r="K989" s="234"/>
      <c r="L989" s="234"/>
      <c r="M989" s="234"/>
      <c r="N989" s="234"/>
      <c r="O989" s="234"/>
      <c r="P989" s="234"/>
      <c r="Q989" s="234"/>
      <c r="R989" s="234"/>
      <c r="S989" s="234"/>
      <c r="T989" s="234"/>
      <c r="U989" s="234"/>
      <c r="V989" s="234"/>
      <c r="W989" s="234"/>
      <c r="X989" s="234"/>
      <c r="Y989" s="234"/>
      <c r="Z989" s="234"/>
    </row>
    <row r="990" ht="13.5" customHeight="1">
      <c r="A990" s="234"/>
      <c r="B990" s="234"/>
      <c r="C990" s="234"/>
      <c r="D990" s="234"/>
      <c r="E990" s="234"/>
      <c r="F990" s="234"/>
      <c r="G990" s="234"/>
      <c r="H990" s="234"/>
      <c r="I990" s="234"/>
      <c r="J990" s="234"/>
      <c r="K990" s="234"/>
      <c r="L990" s="234"/>
      <c r="M990" s="234"/>
      <c r="N990" s="234"/>
      <c r="O990" s="234"/>
      <c r="P990" s="234"/>
      <c r="Q990" s="234"/>
      <c r="R990" s="234"/>
      <c r="S990" s="234"/>
      <c r="T990" s="234"/>
      <c r="U990" s="234"/>
      <c r="V990" s="234"/>
      <c r="W990" s="234"/>
      <c r="X990" s="234"/>
      <c r="Y990" s="234"/>
      <c r="Z990" s="234"/>
    </row>
    <row r="991" ht="13.5" customHeight="1">
      <c r="A991" s="234"/>
      <c r="B991" s="234"/>
      <c r="C991" s="234"/>
      <c r="D991" s="234"/>
      <c r="E991" s="234"/>
      <c r="F991" s="234"/>
      <c r="G991" s="234"/>
      <c r="H991" s="234"/>
      <c r="I991" s="234"/>
      <c r="J991" s="234"/>
      <c r="K991" s="234"/>
      <c r="L991" s="234"/>
      <c r="M991" s="234"/>
      <c r="N991" s="234"/>
      <c r="O991" s="234"/>
      <c r="P991" s="234"/>
      <c r="Q991" s="234"/>
      <c r="R991" s="234"/>
      <c r="S991" s="234"/>
      <c r="T991" s="234"/>
      <c r="U991" s="234"/>
      <c r="V991" s="234"/>
      <c r="W991" s="234"/>
      <c r="X991" s="234"/>
      <c r="Y991" s="234"/>
      <c r="Z991" s="234"/>
    </row>
    <row r="992" ht="13.5" customHeight="1">
      <c r="A992" s="234"/>
      <c r="B992" s="234"/>
      <c r="C992" s="234"/>
      <c r="D992" s="234"/>
      <c r="E992" s="234"/>
      <c r="F992" s="234"/>
      <c r="G992" s="234"/>
      <c r="H992" s="234"/>
      <c r="I992" s="234"/>
      <c r="J992" s="234"/>
      <c r="K992" s="234"/>
      <c r="L992" s="234"/>
      <c r="M992" s="234"/>
      <c r="N992" s="234"/>
      <c r="O992" s="234"/>
      <c r="P992" s="234"/>
      <c r="Q992" s="234"/>
      <c r="R992" s="234"/>
      <c r="S992" s="234"/>
      <c r="T992" s="234"/>
      <c r="U992" s="234"/>
      <c r="V992" s="234"/>
      <c r="W992" s="234"/>
      <c r="X992" s="234"/>
      <c r="Y992" s="234"/>
      <c r="Z992" s="234"/>
    </row>
    <row r="993" ht="13.5" customHeight="1">
      <c r="A993" s="234"/>
      <c r="B993" s="234"/>
      <c r="C993" s="234"/>
      <c r="D993" s="234"/>
      <c r="E993" s="234"/>
      <c r="F993" s="234"/>
      <c r="G993" s="234"/>
      <c r="H993" s="234"/>
      <c r="I993" s="234"/>
      <c r="J993" s="234"/>
      <c r="K993" s="234"/>
      <c r="L993" s="234"/>
      <c r="M993" s="234"/>
      <c r="N993" s="234"/>
      <c r="O993" s="234"/>
      <c r="P993" s="234"/>
      <c r="Q993" s="234"/>
      <c r="R993" s="234"/>
      <c r="S993" s="234"/>
      <c r="T993" s="234"/>
      <c r="U993" s="234"/>
      <c r="V993" s="234"/>
      <c r="W993" s="234"/>
      <c r="X993" s="234"/>
      <c r="Y993" s="234"/>
      <c r="Z993" s="234"/>
    </row>
    <row r="994" ht="13.5" customHeight="1">
      <c r="A994" s="234"/>
      <c r="B994" s="234"/>
      <c r="C994" s="234"/>
      <c r="D994" s="234"/>
      <c r="E994" s="234"/>
      <c r="F994" s="234"/>
      <c r="G994" s="234"/>
      <c r="H994" s="234"/>
      <c r="I994" s="234"/>
      <c r="J994" s="234"/>
      <c r="K994" s="234"/>
      <c r="L994" s="234"/>
      <c r="M994" s="234"/>
      <c r="N994" s="234"/>
      <c r="O994" s="234"/>
      <c r="P994" s="234"/>
      <c r="Q994" s="234"/>
      <c r="R994" s="234"/>
      <c r="S994" s="234"/>
      <c r="T994" s="234"/>
      <c r="U994" s="234"/>
      <c r="V994" s="234"/>
      <c r="W994" s="234"/>
      <c r="X994" s="234"/>
      <c r="Y994" s="234"/>
      <c r="Z994" s="234"/>
    </row>
    <row r="995" ht="13.5" customHeight="1">
      <c r="A995" s="234"/>
      <c r="B995" s="234"/>
      <c r="C995" s="234"/>
      <c r="D995" s="234"/>
      <c r="E995" s="234"/>
      <c r="F995" s="234"/>
      <c r="G995" s="234"/>
      <c r="H995" s="234"/>
      <c r="I995" s="234"/>
      <c r="J995" s="234"/>
      <c r="K995" s="234"/>
      <c r="L995" s="234"/>
      <c r="M995" s="234"/>
      <c r="N995" s="234"/>
      <c r="O995" s="234"/>
      <c r="P995" s="234"/>
      <c r="Q995" s="234"/>
      <c r="R995" s="234"/>
      <c r="S995" s="234"/>
      <c r="T995" s="234"/>
      <c r="U995" s="234"/>
      <c r="V995" s="234"/>
      <c r="W995" s="234"/>
      <c r="X995" s="234"/>
      <c r="Y995" s="234"/>
      <c r="Z995" s="234"/>
    </row>
    <row r="996" ht="13.5" customHeight="1">
      <c r="A996" s="234"/>
      <c r="B996" s="234"/>
      <c r="C996" s="234"/>
      <c r="D996" s="234"/>
      <c r="E996" s="234"/>
      <c r="F996" s="234"/>
      <c r="G996" s="234"/>
      <c r="H996" s="234"/>
      <c r="I996" s="234"/>
      <c r="J996" s="234"/>
      <c r="K996" s="234"/>
      <c r="L996" s="234"/>
      <c r="M996" s="234"/>
      <c r="N996" s="234"/>
      <c r="O996" s="234"/>
      <c r="P996" s="234"/>
      <c r="Q996" s="234"/>
      <c r="R996" s="234"/>
      <c r="S996" s="234"/>
      <c r="T996" s="234"/>
      <c r="U996" s="234"/>
      <c r="V996" s="234"/>
      <c r="W996" s="234"/>
      <c r="X996" s="234"/>
      <c r="Y996" s="234"/>
      <c r="Z996" s="234"/>
    </row>
    <row r="997" ht="13.5" customHeight="1">
      <c r="A997" s="234"/>
      <c r="B997" s="234"/>
      <c r="C997" s="234"/>
      <c r="D997" s="234"/>
      <c r="E997" s="234"/>
      <c r="F997" s="234"/>
      <c r="G997" s="234"/>
      <c r="H997" s="234"/>
      <c r="I997" s="234"/>
      <c r="J997" s="234"/>
      <c r="K997" s="234"/>
      <c r="L997" s="234"/>
      <c r="M997" s="234"/>
      <c r="N997" s="234"/>
      <c r="O997" s="234"/>
      <c r="P997" s="234"/>
      <c r="Q997" s="234"/>
      <c r="R997" s="234"/>
      <c r="S997" s="234"/>
      <c r="T997" s="234"/>
      <c r="U997" s="234"/>
      <c r="V997" s="234"/>
      <c r="W997" s="234"/>
      <c r="X997" s="234"/>
      <c r="Y997" s="234"/>
      <c r="Z997" s="234"/>
    </row>
    <row r="998" ht="13.5" customHeight="1">
      <c r="A998" s="234"/>
      <c r="B998" s="234"/>
      <c r="C998" s="234"/>
      <c r="D998" s="234"/>
      <c r="E998" s="234"/>
      <c r="F998" s="234"/>
      <c r="G998" s="234"/>
      <c r="H998" s="234"/>
      <c r="I998" s="234"/>
      <c r="J998" s="234"/>
      <c r="K998" s="234"/>
      <c r="L998" s="234"/>
      <c r="M998" s="234"/>
      <c r="N998" s="234"/>
      <c r="O998" s="234"/>
      <c r="P998" s="234"/>
      <c r="Q998" s="234"/>
      <c r="R998" s="234"/>
      <c r="S998" s="234"/>
      <c r="T998" s="234"/>
      <c r="U998" s="234"/>
      <c r="V998" s="234"/>
      <c r="W998" s="234"/>
      <c r="X998" s="234"/>
      <c r="Y998" s="234"/>
      <c r="Z998" s="234"/>
    </row>
    <row r="999" ht="13.5" customHeight="1">
      <c r="A999" s="234"/>
      <c r="B999" s="234"/>
      <c r="C999" s="234"/>
      <c r="D999" s="234"/>
      <c r="E999" s="234"/>
      <c r="F999" s="234"/>
      <c r="G999" s="234"/>
      <c r="H999" s="234"/>
      <c r="I999" s="234"/>
      <c r="J999" s="234"/>
      <c r="K999" s="234"/>
      <c r="L999" s="234"/>
      <c r="M999" s="234"/>
      <c r="N999" s="234"/>
      <c r="O999" s="234"/>
      <c r="P999" s="234"/>
      <c r="Q999" s="234"/>
      <c r="R999" s="234"/>
      <c r="S999" s="234"/>
      <c r="T999" s="234"/>
      <c r="U999" s="234"/>
      <c r="V999" s="234"/>
      <c r="W999" s="234"/>
      <c r="X999" s="234"/>
      <c r="Y999" s="234"/>
      <c r="Z999" s="234"/>
    </row>
    <row r="1000" ht="13.5" customHeight="1">
      <c r="A1000" s="234"/>
      <c r="B1000" s="234"/>
      <c r="C1000" s="234"/>
      <c r="D1000" s="234"/>
      <c r="E1000" s="234"/>
      <c r="F1000" s="234"/>
      <c r="G1000" s="234"/>
      <c r="H1000" s="234"/>
      <c r="I1000" s="234"/>
      <c r="J1000" s="234"/>
      <c r="K1000" s="234"/>
      <c r="L1000" s="234"/>
      <c r="M1000" s="234"/>
      <c r="N1000" s="234"/>
      <c r="O1000" s="234"/>
      <c r="P1000" s="234"/>
      <c r="Q1000" s="234"/>
      <c r="R1000" s="234"/>
      <c r="S1000" s="234"/>
      <c r="T1000" s="234"/>
      <c r="U1000" s="234"/>
      <c r="V1000" s="234"/>
      <c r="W1000" s="234"/>
      <c r="X1000" s="234"/>
      <c r="Y1000" s="234"/>
      <c r="Z1000" s="234"/>
    </row>
  </sheetData>
  <mergeCells count="20">
    <mergeCell ref="A1:I1"/>
    <mergeCell ref="A2:B2"/>
    <mergeCell ref="A11:A19"/>
    <mergeCell ref="A23:D23"/>
    <mergeCell ref="A24:D24"/>
    <mergeCell ref="E24:I24"/>
    <mergeCell ref="E26:G26"/>
    <mergeCell ref="B30:C30"/>
    <mergeCell ref="B31:C31"/>
    <mergeCell ref="B32:C32"/>
    <mergeCell ref="B33:C33"/>
    <mergeCell ref="F31:G31"/>
    <mergeCell ref="F32:G32"/>
    <mergeCell ref="A26:C26"/>
    <mergeCell ref="B27:C27"/>
    <mergeCell ref="E27:G28"/>
    <mergeCell ref="B28:C28"/>
    <mergeCell ref="B29:C29"/>
    <mergeCell ref="E29:G29"/>
    <mergeCell ref="F30:G30"/>
  </mergeCells>
  <printOptions/>
  <pageMargins bottom="0.315277777777778" footer="0.0" header="0.0" left="0.511805555555555" right="0.511805555555555" top="0.315277777777778"/>
  <pageSetup scale="81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39.14"/>
    <col customWidth="1" min="2" max="2" width="14.29"/>
    <col customWidth="1" min="3" max="3" width="24.14"/>
    <col customWidth="1" min="4" max="4" width="20.86"/>
    <col customWidth="1" min="5" max="5" width="28.86"/>
    <col customWidth="1" min="6" max="8" width="21.0"/>
    <col customWidth="1" min="9" max="9" width="24.14"/>
    <col customWidth="1" min="10" max="26" width="9.86"/>
  </cols>
  <sheetData>
    <row r="1" ht="14.25" customHeight="1">
      <c r="A1" s="233" t="s">
        <v>382</v>
      </c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</row>
    <row r="2" ht="14.25" customHeight="1">
      <c r="A2" s="235" t="s">
        <v>337</v>
      </c>
      <c r="B2" s="231"/>
      <c r="C2" s="236" t="s">
        <v>338</v>
      </c>
      <c r="D2" s="236" t="s">
        <v>339</v>
      </c>
      <c r="E2" s="236" t="s">
        <v>340</v>
      </c>
      <c r="F2" s="236" t="s">
        <v>341</v>
      </c>
      <c r="G2" s="236" t="s">
        <v>342</v>
      </c>
      <c r="H2" s="236" t="s">
        <v>343</v>
      </c>
      <c r="I2" s="236" t="s">
        <v>372</v>
      </c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</row>
    <row r="3" ht="14.25" customHeight="1">
      <c r="A3" s="239" t="s">
        <v>329</v>
      </c>
      <c r="B3" s="236"/>
      <c r="C3" s="236">
        <v>392.0</v>
      </c>
      <c r="D3" s="240">
        <v>48.72</v>
      </c>
      <c r="E3" s="240">
        <f t="shared" ref="E3:E20" si="1">D3*C3</f>
        <v>19098.24</v>
      </c>
      <c r="F3" s="240">
        <f t="shared" ref="F3:F20" si="2">C3*D3</f>
        <v>19098.24</v>
      </c>
      <c r="G3" s="240">
        <f t="shared" ref="G3:G20" si="3">C3*D3</f>
        <v>19098.24</v>
      </c>
      <c r="H3" s="240"/>
      <c r="I3" s="257">
        <f t="shared" ref="I3:I22" si="4">SUM(E3:H3)</f>
        <v>57294.72</v>
      </c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</row>
    <row r="4" ht="14.25" customHeight="1">
      <c r="A4" s="239" t="s">
        <v>272</v>
      </c>
      <c r="B4" s="236"/>
      <c r="C4" s="236">
        <v>215.0</v>
      </c>
      <c r="D4" s="240">
        <v>25.56</v>
      </c>
      <c r="E4" s="240">
        <f t="shared" si="1"/>
        <v>5495.4</v>
      </c>
      <c r="F4" s="240">
        <f t="shared" si="2"/>
        <v>5495.4</v>
      </c>
      <c r="G4" s="240">
        <f t="shared" si="3"/>
        <v>5495.4</v>
      </c>
      <c r="H4" s="240"/>
      <c r="I4" s="257">
        <f t="shared" si="4"/>
        <v>16486.2</v>
      </c>
      <c r="J4" s="234"/>
      <c r="K4" s="234"/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</row>
    <row r="5" ht="14.25" customHeight="1">
      <c r="A5" s="239" t="s">
        <v>347</v>
      </c>
      <c r="B5" s="236"/>
      <c r="C5" s="236">
        <v>6.0</v>
      </c>
      <c r="D5" s="240">
        <v>108.27</v>
      </c>
      <c r="E5" s="240">
        <f t="shared" si="1"/>
        <v>649.62</v>
      </c>
      <c r="F5" s="240">
        <f t="shared" si="2"/>
        <v>649.62</v>
      </c>
      <c r="G5" s="240">
        <f t="shared" si="3"/>
        <v>649.62</v>
      </c>
      <c r="H5" s="240"/>
      <c r="I5" s="257">
        <f t="shared" si="4"/>
        <v>1948.86</v>
      </c>
      <c r="J5" s="234"/>
      <c r="K5" s="234"/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</row>
    <row r="6" ht="14.25" customHeight="1">
      <c r="A6" s="239" t="s">
        <v>328</v>
      </c>
      <c r="B6" s="236"/>
      <c r="C6" s="236">
        <v>116.0</v>
      </c>
      <c r="D6" s="240">
        <v>48.72</v>
      </c>
      <c r="E6" s="240">
        <f t="shared" si="1"/>
        <v>5651.52</v>
      </c>
      <c r="F6" s="240">
        <f t="shared" si="2"/>
        <v>5651.52</v>
      </c>
      <c r="G6" s="240">
        <f t="shared" si="3"/>
        <v>5651.52</v>
      </c>
      <c r="H6" s="240"/>
      <c r="I6" s="257">
        <f t="shared" si="4"/>
        <v>16954.56</v>
      </c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</row>
    <row r="7" ht="14.25" customHeight="1">
      <c r="A7" s="239" t="s">
        <v>326</v>
      </c>
      <c r="B7" s="236"/>
      <c r="C7" s="236">
        <v>36.0</v>
      </c>
      <c r="D7" s="240">
        <v>85.72</v>
      </c>
      <c r="E7" s="240">
        <f t="shared" si="1"/>
        <v>3085.92</v>
      </c>
      <c r="F7" s="240">
        <f t="shared" si="2"/>
        <v>3085.92</v>
      </c>
      <c r="G7" s="240">
        <f t="shared" si="3"/>
        <v>3085.92</v>
      </c>
      <c r="H7" s="240"/>
      <c r="I7" s="257">
        <f t="shared" si="4"/>
        <v>9257.76</v>
      </c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234"/>
      <c r="Y7" s="234"/>
      <c r="Z7" s="234"/>
    </row>
    <row r="8" ht="14.25" customHeight="1">
      <c r="A8" s="239" t="s">
        <v>325</v>
      </c>
      <c r="B8" s="236"/>
      <c r="C8" s="236">
        <v>309.0</v>
      </c>
      <c r="D8" s="240">
        <v>85.72</v>
      </c>
      <c r="E8" s="240">
        <f t="shared" si="1"/>
        <v>26487.48</v>
      </c>
      <c r="F8" s="240">
        <f t="shared" si="2"/>
        <v>26487.48</v>
      </c>
      <c r="G8" s="240">
        <f t="shared" si="3"/>
        <v>26487.48</v>
      </c>
      <c r="H8" s="240"/>
      <c r="I8" s="257">
        <f t="shared" si="4"/>
        <v>79462.44</v>
      </c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</row>
    <row r="9" ht="14.25" customHeight="1">
      <c r="A9" s="239" t="s">
        <v>324</v>
      </c>
      <c r="B9" s="236"/>
      <c r="C9" s="236">
        <v>302.0</v>
      </c>
      <c r="D9" s="240">
        <v>85.72</v>
      </c>
      <c r="E9" s="240">
        <f t="shared" si="1"/>
        <v>25887.44</v>
      </c>
      <c r="F9" s="240">
        <f t="shared" si="2"/>
        <v>25887.44</v>
      </c>
      <c r="G9" s="240">
        <f t="shared" si="3"/>
        <v>25887.44</v>
      </c>
      <c r="H9" s="240"/>
      <c r="I9" s="257">
        <f t="shared" si="4"/>
        <v>77662.32</v>
      </c>
      <c r="J9" s="234"/>
      <c r="K9" s="234"/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</row>
    <row r="10" ht="14.25" customHeight="1">
      <c r="A10" s="239" t="s">
        <v>360</v>
      </c>
      <c r="B10" s="236"/>
      <c r="C10" s="236">
        <v>1.0</v>
      </c>
      <c r="D10" s="240">
        <v>85.72</v>
      </c>
      <c r="E10" s="240">
        <f t="shared" si="1"/>
        <v>85.72</v>
      </c>
      <c r="F10" s="240">
        <f t="shared" si="2"/>
        <v>85.72</v>
      </c>
      <c r="G10" s="240">
        <f t="shared" si="3"/>
        <v>85.72</v>
      </c>
      <c r="H10" s="240"/>
      <c r="I10" s="257">
        <f t="shared" si="4"/>
        <v>257.16</v>
      </c>
      <c r="J10" s="234"/>
      <c r="K10" s="234"/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  <c r="Z10" s="234"/>
    </row>
    <row r="11" ht="14.25" customHeight="1">
      <c r="A11" s="244" t="s">
        <v>375</v>
      </c>
      <c r="B11" s="236" t="s">
        <v>349</v>
      </c>
      <c r="C11" s="236">
        <v>56.0</v>
      </c>
      <c r="D11" s="240">
        <v>48.72</v>
      </c>
      <c r="E11" s="240">
        <f t="shared" si="1"/>
        <v>2728.32</v>
      </c>
      <c r="F11" s="240">
        <f t="shared" si="2"/>
        <v>2728.32</v>
      </c>
      <c r="G11" s="240">
        <f t="shared" si="3"/>
        <v>2728.32</v>
      </c>
      <c r="H11" s="240"/>
      <c r="I11" s="257">
        <f t="shared" si="4"/>
        <v>8184.96</v>
      </c>
      <c r="J11" s="234"/>
      <c r="K11" s="234"/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</row>
    <row r="12" ht="14.25" customHeight="1">
      <c r="A12" s="227"/>
      <c r="B12" s="236" t="s">
        <v>350</v>
      </c>
      <c r="C12" s="236">
        <v>80.0</v>
      </c>
      <c r="D12" s="240">
        <v>48.72</v>
      </c>
      <c r="E12" s="240">
        <f t="shared" si="1"/>
        <v>3897.6</v>
      </c>
      <c r="F12" s="240">
        <f t="shared" si="2"/>
        <v>3897.6</v>
      </c>
      <c r="G12" s="240">
        <f t="shared" si="3"/>
        <v>3897.6</v>
      </c>
      <c r="H12" s="240"/>
      <c r="I12" s="257">
        <f t="shared" si="4"/>
        <v>11692.8</v>
      </c>
      <c r="J12" s="234"/>
      <c r="K12" s="234"/>
      <c r="L12" s="234"/>
      <c r="M12" s="234"/>
      <c r="N12" s="234"/>
      <c r="O12" s="234"/>
      <c r="P12" s="234"/>
      <c r="Q12" s="234"/>
      <c r="R12" s="234"/>
      <c r="S12" s="234"/>
      <c r="T12" s="234"/>
      <c r="U12" s="234"/>
      <c r="V12" s="234"/>
      <c r="W12" s="234"/>
      <c r="X12" s="234"/>
      <c r="Y12" s="234"/>
      <c r="Z12" s="234"/>
    </row>
    <row r="13" ht="14.25" customHeight="1">
      <c r="A13" s="227"/>
      <c r="B13" s="236" t="s">
        <v>351</v>
      </c>
      <c r="C13" s="236">
        <v>102.0</v>
      </c>
      <c r="D13" s="240">
        <v>48.72</v>
      </c>
      <c r="E13" s="240">
        <f t="shared" si="1"/>
        <v>4969.44</v>
      </c>
      <c r="F13" s="240">
        <f t="shared" si="2"/>
        <v>4969.44</v>
      </c>
      <c r="G13" s="240">
        <f t="shared" si="3"/>
        <v>4969.44</v>
      </c>
      <c r="H13" s="240"/>
      <c r="I13" s="257">
        <f t="shared" si="4"/>
        <v>14908.32</v>
      </c>
      <c r="J13" s="234"/>
      <c r="K13" s="234"/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  <c r="Y13" s="234"/>
      <c r="Z13" s="234"/>
    </row>
    <row r="14" ht="14.25" customHeight="1">
      <c r="A14" s="227"/>
      <c r="B14" s="236" t="s">
        <v>352</v>
      </c>
      <c r="C14" s="236">
        <v>72.0</v>
      </c>
      <c r="D14" s="240">
        <v>48.72</v>
      </c>
      <c r="E14" s="240">
        <f t="shared" si="1"/>
        <v>3507.84</v>
      </c>
      <c r="F14" s="240">
        <f t="shared" si="2"/>
        <v>3507.84</v>
      </c>
      <c r="G14" s="240">
        <f t="shared" si="3"/>
        <v>3507.84</v>
      </c>
      <c r="H14" s="240"/>
      <c r="I14" s="257">
        <f t="shared" si="4"/>
        <v>10523.52</v>
      </c>
      <c r="J14" s="234"/>
      <c r="K14" s="234"/>
      <c r="L14" s="234"/>
      <c r="M14" s="234"/>
      <c r="N14" s="234"/>
      <c r="O14" s="234"/>
      <c r="P14" s="234"/>
      <c r="Q14" s="234"/>
      <c r="R14" s="234"/>
      <c r="S14" s="234"/>
      <c r="T14" s="234"/>
      <c r="U14" s="234"/>
      <c r="V14" s="234"/>
      <c r="W14" s="234"/>
      <c r="X14" s="234"/>
      <c r="Y14" s="234"/>
      <c r="Z14" s="234"/>
    </row>
    <row r="15" ht="14.25" customHeight="1">
      <c r="A15" s="227"/>
      <c r="B15" s="236" t="s">
        <v>353</v>
      </c>
      <c r="C15" s="236">
        <v>60.0</v>
      </c>
      <c r="D15" s="240">
        <v>48.72</v>
      </c>
      <c r="E15" s="240">
        <f t="shared" si="1"/>
        <v>2923.2</v>
      </c>
      <c r="F15" s="240">
        <f t="shared" si="2"/>
        <v>2923.2</v>
      </c>
      <c r="G15" s="240">
        <f t="shared" si="3"/>
        <v>2923.2</v>
      </c>
      <c r="H15" s="240"/>
      <c r="I15" s="257">
        <f t="shared" si="4"/>
        <v>8769.6</v>
      </c>
      <c r="J15" s="234"/>
      <c r="K15" s="234"/>
      <c r="L15" s="234"/>
      <c r="M15" s="234"/>
      <c r="N15" s="234"/>
      <c r="O15" s="234"/>
      <c r="P15" s="234"/>
      <c r="Q15" s="234"/>
      <c r="R15" s="234"/>
      <c r="S15" s="234"/>
      <c r="T15" s="234"/>
      <c r="U15" s="234"/>
      <c r="V15" s="234"/>
      <c r="W15" s="234"/>
      <c r="X15" s="234"/>
      <c r="Y15" s="234"/>
      <c r="Z15" s="234"/>
    </row>
    <row r="16" ht="14.25" customHeight="1">
      <c r="A16" s="227"/>
      <c r="B16" s="236" t="s">
        <v>361</v>
      </c>
      <c r="C16" s="236">
        <v>90.0</v>
      </c>
      <c r="D16" s="240">
        <v>48.72</v>
      </c>
      <c r="E16" s="240">
        <f t="shared" si="1"/>
        <v>4384.8</v>
      </c>
      <c r="F16" s="240">
        <f t="shared" si="2"/>
        <v>4384.8</v>
      </c>
      <c r="G16" s="240">
        <f t="shared" si="3"/>
        <v>4384.8</v>
      </c>
      <c r="H16" s="240"/>
      <c r="I16" s="257">
        <f t="shared" si="4"/>
        <v>13154.4</v>
      </c>
      <c r="J16" s="234"/>
      <c r="K16" s="234"/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</row>
    <row r="17" ht="14.25" customHeight="1">
      <c r="A17" s="227"/>
      <c r="B17" s="236" t="s">
        <v>354</v>
      </c>
      <c r="C17" s="236">
        <v>192.0</v>
      </c>
      <c r="D17" s="240">
        <v>48.72</v>
      </c>
      <c r="E17" s="240">
        <f t="shared" si="1"/>
        <v>9354.24</v>
      </c>
      <c r="F17" s="240">
        <f t="shared" si="2"/>
        <v>9354.24</v>
      </c>
      <c r="G17" s="240">
        <f t="shared" si="3"/>
        <v>9354.24</v>
      </c>
      <c r="H17" s="240"/>
      <c r="I17" s="257">
        <f t="shared" si="4"/>
        <v>28062.72</v>
      </c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</row>
    <row r="18" ht="14.25" customHeight="1">
      <c r="A18" s="227"/>
      <c r="B18" s="236" t="s">
        <v>362</v>
      </c>
      <c r="C18" s="236">
        <v>104.0</v>
      </c>
      <c r="D18" s="240">
        <v>48.72</v>
      </c>
      <c r="E18" s="240">
        <f t="shared" si="1"/>
        <v>5066.88</v>
      </c>
      <c r="F18" s="240">
        <f t="shared" si="2"/>
        <v>5066.88</v>
      </c>
      <c r="G18" s="240">
        <f t="shared" si="3"/>
        <v>5066.88</v>
      </c>
      <c r="H18" s="240"/>
      <c r="I18" s="257">
        <f t="shared" si="4"/>
        <v>15200.64</v>
      </c>
      <c r="J18" s="234"/>
      <c r="K18" s="234"/>
      <c r="L18" s="234"/>
      <c r="M18" s="234"/>
      <c r="N18" s="234"/>
      <c r="O18" s="234"/>
      <c r="P18" s="234"/>
      <c r="Q18" s="234"/>
      <c r="R18" s="234"/>
      <c r="S18" s="234"/>
      <c r="T18" s="234"/>
      <c r="U18" s="234"/>
      <c r="V18" s="234"/>
      <c r="W18" s="234"/>
      <c r="X18" s="234"/>
      <c r="Y18" s="234"/>
      <c r="Z18" s="234"/>
    </row>
    <row r="19" ht="14.25" customHeight="1">
      <c r="A19" s="228"/>
      <c r="B19" s="236" t="s">
        <v>355</v>
      </c>
      <c r="C19" s="236">
        <v>28.0</v>
      </c>
      <c r="D19" s="240">
        <v>48.72</v>
      </c>
      <c r="E19" s="240">
        <f t="shared" si="1"/>
        <v>1364.16</v>
      </c>
      <c r="F19" s="240">
        <f t="shared" si="2"/>
        <v>1364.16</v>
      </c>
      <c r="G19" s="240">
        <f t="shared" si="3"/>
        <v>1364.16</v>
      </c>
      <c r="H19" s="240"/>
      <c r="I19" s="257">
        <f t="shared" si="4"/>
        <v>4092.48</v>
      </c>
      <c r="J19" s="234"/>
      <c r="K19" s="234"/>
      <c r="L19" s="234"/>
      <c r="M19" s="234"/>
      <c r="N19" s="234"/>
      <c r="O19" s="234"/>
      <c r="P19" s="234"/>
      <c r="Q19" s="234"/>
      <c r="R19" s="234"/>
      <c r="S19" s="234"/>
      <c r="T19" s="234"/>
      <c r="U19" s="234"/>
      <c r="V19" s="234"/>
      <c r="W19" s="234"/>
      <c r="X19" s="234"/>
      <c r="Y19" s="234"/>
      <c r="Z19" s="234"/>
    </row>
    <row r="20" ht="14.25" customHeight="1">
      <c r="A20" s="239" t="s">
        <v>356</v>
      </c>
      <c r="B20" s="236"/>
      <c r="C20" s="236">
        <v>15.0</v>
      </c>
      <c r="D20" s="240">
        <v>85.72</v>
      </c>
      <c r="E20" s="240">
        <f t="shared" si="1"/>
        <v>1285.8</v>
      </c>
      <c r="F20" s="240">
        <f t="shared" si="2"/>
        <v>1285.8</v>
      </c>
      <c r="G20" s="240">
        <f t="shared" si="3"/>
        <v>1285.8</v>
      </c>
      <c r="H20" s="240"/>
      <c r="I20" s="257">
        <f t="shared" si="4"/>
        <v>3857.4</v>
      </c>
      <c r="J20" s="234"/>
      <c r="K20" s="234"/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</row>
    <row r="21" ht="14.25" customHeight="1">
      <c r="A21" s="239" t="s">
        <v>357</v>
      </c>
      <c r="B21" s="236"/>
      <c r="C21" s="236">
        <v>70.0</v>
      </c>
      <c r="D21" s="240">
        <v>0.0</v>
      </c>
      <c r="E21" s="240">
        <v>5371.4</v>
      </c>
      <c r="F21" s="240">
        <v>5371.4</v>
      </c>
      <c r="G21" s="240">
        <v>5371.4</v>
      </c>
      <c r="H21" s="240"/>
      <c r="I21" s="257">
        <f t="shared" si="4"/>
        <v>16114.2</v>
      </c>
      <c r="J21" s="234"/>
      <c r="K21" s="234"/>
      <c r="L21" s="234"/>
      <c r="M21" s="234"/>
      <c r="N21" s="234"/>
      <c r="O21" s="234"/>
      <c r="P21" s="234"/>
      <c r="Q21" s="234"/>
      <c r="R21" s="234"/>
      <c r="S21" s="234"/>
      <c r="T21" s="234"/>
      <c r="U21" s="234"/>
      <c r="V21" s="234"/>
      <c r="W21" s="234"/>
      <c r="X21" s="234"/>
      <c r="Y21" s="234"/>
      <c r="Z21" s="234"/>
    </row>
    <row r="22" ht="14.25" customHeight="1">
      <c r="A22" s="239" t="s">
        <v>363</v>
      </c>
      <c r="B22" s="236"/>
      <c r="C22" s="236">
        <v>0.0</v>
      </c>
      <c r="D22" s="240">
        <v>0.0</v>
      </c>
      <c r="E22" s="240">
        <f>D22*C22</f>
        <v>0</v>
      </c>
      <c r="F22" s="240">
        <f>C22*D22</f>
        <v>0</v>
      </c>
      <c r="G22" s="240">
        <f>C22*D22</f>
        <v>0</v>
      </c>
      <c r="H22" s="240"/>
      <c r="I22" s="257">
        <f t="shared" si="4"/>
        <v>0</v>
      </c>
      <c r="J22" s="234"/>
      <c r="K22" s="234"/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</row>
    <row r="23" ht="14.25" customHeight="1">
      <c r="A23" s="246" t="s">
        <v>135</v>
      </c>
      <c r="E23" s="261">
        <f t="shared" ref="E23:H23" si="5">SUM(E3:E22)</f>
        <v>131295.02</v>
      </c>
      <c r="F23" s="261">
        <f t="shared" si="5"/>
        <v>131295.02</v>
      </c>
      <c r="G23" s="261">
        <f t="shared" si="5"/>
        <v>131295.02</v>
      </c>
      <c r="H23" s="261">
        <f t="shared" si="5"/>
        <v>0</v>
      </c>
      <c r="I23" s="257">
        <f>SUM(I3:I21)</f>
        <v>393885.06</v>
      </c>
      <c r="J23" s="234"/>
      <c r="K23" s="234"/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</row>
    <row r="24" ht="14.25" customHeight="1">
      <c r="A24" s="248" t="s">
        <v>383</v>
      </c>
      <c r="B24" s="249"/>
      <c r="C24" s="249"/>
      <c r="D24" s="231"/>
      <c r="E24" s="250">
        <f>I23</f>
        <v>393885.06</v>
      </c>
      <c r="F24" s="249"/>
      <c r="G24" s="249"/>
      <c r="H24" s="249"/>
      <c r="I24" s="231"/>
      <c r="J24" s="234"/>
      <c r="K24" s="234"/>
      <c r="L24" s="234"/>
      <c r="M24" s="234"/>
      <c r="N24" s="234"/>
      <c r="O24" s="234"/>
      <c r="P24" s="234"/>
      <c r="Q24" s="234"/>
      <c r="R24" s="234"/>
      <c r="S24" s="234"/>
      <c r="T24" s="234"/>
      <c r="U24" s="234"/>
      <c r="V24" s="234"/>
      <c r="W24" s="234"/>
      <c r="X24" s="234"/>
      <c r="Y24" s="234"/>
      <c r="Z24" s="234"/>
    </row>
    <row r="25" ht="14.25" customHeight="1">
      <c r="A25" s="234"/>
      <c r="B25" s="234"/>
      <c r="C25" s="234"/>
      <c r="D25" s="234"/>
      <c r="E25" s="234"/>
      <c r="F25" s="234"/>
      <c r="G25" s="234"/>
      <c r="H25" s="234"/>
      <c r="I25" s="234"/>
      <c r="J25" s="234"/>
      <c r="K25" s="234"/>
      <c r="L25" s="234"/>
      <c r="M25" s="234"/>
      <c r="N25" s="234"/>
      <c r="O25" s="234"/>
      <c r="P25" s="234"/>
      <c r="Q25" s="234"/>
      <c r="R25" s="234"/>
      <c r="S25" s="234"/>
      <c r="T25" s="234"/>
      <c r="U25" s="234"/>
      <c r="V25" s="234"/>
      <c r="W25" s="234"/>
      <c r="X25" s="234"/>
      <c r="Y25" s="234"/>
      <c r="Z25" s="234"/>
    </row>
    <row r="26" ht="14.25" customHeight="1">
      <c r="A26" s="251" t="s">
        <v>365</v>
      </c>
      <c r="B26" s="249"/>
      <c r="C26" s="231"/>
      <c r="D26" s="242" t="s">
        <v>384</v>
      </c>
      <c r="E26" s="263" t="s">
        <v>377</v>
      </c>
      <c r="F26" s="249"/>
      <c r="G26" s="231"/>
      <c r="H26" s="234"/>
      <c r="I26" s="234"/>
      <c r="J26" s="234"/>
      <c r="K26" s="234"/>
      <c r="L26" s="234"/>
      <c r="M26" s="234"/>
      <c r="N26" s="234"/>
      <c r="O26" s="234"/>
      <c r="P26" s="234"/>
      <c r="Q26" s="234"/>
      <c r="R26" s="234"/>
      <c r="S26" s="234"/>
      <c r="T26" s="234"/>
      <c r="U26" s="234"/>
      <c r="V26" s="234"/>
      <c r="W26" s="234"/>
      <c r="X26" s="234"/>
      <c r="Y26" s="234"/>
      <c r="Z26" s="234"/>
    </row>
    <row r="27" ht="15.75" customHeight="1">
      <c r="A27" s="252" t="s">
        <v>366</v>
      </c>
      <c r="B27" s="253">
        <v>122485.61</v>
      </c>
      <c r="C27" s="231"/>
      <c r="D27" s="275">
        <v>8507.52</v>
      </c>
      <c r="E27" s="264" t="s">
        <v>378</v>
      </c>
      <c r="F27" s="265"/>
      <c r="G27" s="266"/>
      <c r="H27" s="234"/>
      <c r="I27" s="234"/>
      <c r="J27" s="234"/>
      <c r="K27" s="234"/>
      <c r="L27" s="234"/>
      <c r="M27" s="234"/>
      <c r="N27" s="234"/>
      <c r="O27" s="234"/>
      <c r="P27" s="234"/>
      <c r="Q27" s="234"/>
      <c r="R27" s="234"/>
      <c r="S27" s="234"/>
      <c r="T27" s="234"/>
      <c r="U27" s="234"/>
      <c r="V27" s="234"/>
      <c r="W27" s="234"/>
      <c r="X27" s="234"/>
      <c r="Y27" s="234"/>
      <c r="Z27" s="234"/>
    </row>
    <row r="28" ht="14.25" customHeight="1">
      <c r="A28" s="252" t="s">
        <v>367</v>
      </c>
      <c r="B28" s="276"/>
      <c r="C28" s="231"/>
      <c r="D28" s="275">
        <v>7171.26</v>
      </c>
      <c r="E28" s="267"/>
      <c r="F28" s="268"/>
      <c r="G28" s="269"/>
      <c r="H28" s="234"/>
      <c r="I28" s="234"/>
      <c r="J28" s="234"/>
      <c r="K28" s="234"/>
      <c r="L28" s="234"/>
      <c r="M28" s="234"/>
      <c r="N28" s="234"/>
      <c r="O28" s="234"/>
      <c r="P28" s="234"/>
      <c r="Q28" s="234"/>
      <c r="R28" s="234"/>
      <c r="S28" s="234"/>
      <c r="T28" s="234"/>
      <c r="U28" s="234"/>
      <c r="V28" s="234"/>
      <c r="W28" s="234"/>
      <c r="X28" s="234"/>
      <c r="Y28" s="234"/>
      <c r="Z28" s="234"/>
    </row>
    <row r="29" ht="14.25" customHeight="1">
      <c r="A29" s="252" t="s">
        <v>368</v>
      </c>
      <c r="B29" s="276"/>
      <c r="C29" s="231"/>
      <c r="D29" s="275"/>
      <c r="E29" s="270" t="s">
        <v>379</v>
      </c>
      <c r="F29" s="249"/>
      <c r="G29" s="231"/>
      <c r="H29" s="234"/>
      <c r="I29" s="234"/>
      <c r="J29" s="234"/>
      <c r="K29" s="234"/>
      <c r="L29" s="234"/>
      <c r="M29" s="234"/>
      <c r="N29" s="234"/>
      <c r="O29" s="234"/>
      <c r="P29" s="234"/>
      <c r="Q29" s="234"/>
      <c r="R29" s="234"/>
      <c r="S29" s="234"/>
      <c r="T29" s="234"/>
      <c r="U29" s="234"/>
      <c r="V29" s="234"/>
      <c r="W29" s="234"/>
      <c r="X29" s="234"/>
      <c r="Y29" s="234"/>
      <c r="Z29" s="234"/>
    </row>
    <row r="30" ht="14.25" customHeight="1">
      <c r="A30" s="252" t="s">
        <v>369</v>
      </c>
      <c r="B30" s="276"/>
      <c r="C30" s="231"/>
      <c r="D30" s="275"/>
      <c r="E30" s="271" t="s">
        <v>380</v>
      </c>
      <c r="F30" s="276"/>
      <c r="G30" s="231"/>
      <c r="H30" s="234"/>
      <c r="I30" s="234"/>
      <c r="J30" s="234"/>
      <c r="K30" s="234"/>
      <c r="L30" s="234"/>
      <c r="M30" s="234"/>
      <c r="N30" s="234"/>
      <c r="O30" s="234"/>
      <c r="P30" s="234"/>
      <c r="Q30" s="234"/>
      <c r="R30" s="234"/>
      <c r="S30" s="234"/>
      <c r="T30" s="234"/>
      <c r="U30" s="234"/>
      <c r="V30" s="234"/>
      <c r="W30" s="234"/>
      <c r="X30" s="234"/>
      <c r="Y30" s="234"/>
      <c r="Z30" s="234"/>
    </row>
    <row r="31" ht="14.25" customHeight="1">
      <c r="A31" s="252" t="s">
        <v>135</v>
      </c>
      <c r="B31" s="254">
        <f>B27+D27</f>
        <v>130993.13</v>
      </c>
      <c r="C31" s="249"/>
      <c r="D31" s="231"/>
      <c r="E31" s="271" t="s">
        <v>381</v>
      </c>
      <c r="F31" s="276"/>
      <c r="G31" s="231"/>
      <c r="H31" s="234"/>
      <c r="I31" s="234"/>
      <c r="J31" s="234"/>
      <c r="K31" s="234"/>
      <c r="L31" s="234"/>
      <c r="M31" s="234"/>
      <c r="N31" s="234"/>
      <c r="O31" s="234"/>
      <c r="P31" s="234"/>
      <c r="Q31" s="234"/>
      <c r="R31" s="234"/>
      <c r="S31" s="234"/>
      <c r="T31" s="234"/>
      <c r="U31" s="234"/>
      <c r="V31" s="234"/>
      <c r="W31" s="234"/>
      <c r="X31" s="234"/>
      <c r="Y31" s="234"/>
      <c r="Z31" s="234"/>
    </row>
    <row r="32" ht="14.25" customHeight="1">
      <c r="A32" s="252" t="s">
        <v>372</v>
      </c>
      <c r="B32" s="255">
        <f>E24</f>
        <v>393885.06</v>
      </c>
      <c r="C32" s="249"/>
      <c r="D32" s="231"/>
      <c r="E32" s="271" t="s">
        <v>385</v>
      </c>
      <c r="F32" s="276"/>
      <c r="G32" s="231"/>
      <c r="H32" s="234"/>
      <c r="I32" s="234"/>
      <c r="J32" s="234"/>
      <c r="K32" s="234"/>
      <c r="L32" s="234"/>
      <c r="M32" s="234"/>
      <c r="N32" s="234"/>
      <c r="O32" s="234"/>
      <c r="P32" s="234"/>
      <c r="Q32" s="234"/>
      <c r="R32" s="234"/>
      <c r="S32" s="234"/>
      <c r="T32" s="234"/>
      <c r="U32" s="234"/>
      <c r="V32" s="234"/>
      <c r="W32" s="234"/>
      <c r="X32" s="234"/>
      <c r="Y32" s="234"/>
      <c r="Z32" s="234"/>
    </row>
    <row r="33" ht="14.25" customHeight="1">
      <c r="A33" s="252" t="s">
        <v>373</v>
      </c>
      <c r="B33" s="274">
        <f>B31-B32</f>
        <v>-262891.93</v>
      </c>
      <c r="C33" s="249"/>
      <c r="D33" s="231"/>
      <c r="E33" s="239" t="s">
        <v>135</v>
      </c>
      <c r="F33" s="272">
        <f>F30+F31+F32</f>
        <v>0</v>
      </c>
      <c r="G33" s="231"/>
      <c r="H33" s="234"/>
      <c r="I33" s="234"/>
      <c r="J33" s="234"/>
      <c r="K33" s="234"/>
      <c r="L33" s="234"/>
      <c r="M33" s="234"/>
      <c r="N33" s="234"/>
      <c r="O33" s="234"/>
      <c r="P33" s="234"/>
      <c r="Q33" s="234"/>
      <c r="R33" s="234"/>
      <c r="S33" s="234"/>
      <c r="T33" s="234"/>
      <c r="U33" s="234"/>
      <c r="V33" s="234"/>
      <c r="W33" s="234"/>
      <c r="X33" s="234"/>
      <c r="Y33" s="234"/>
      <c r="Z33" s="234"/>
    </row>
    <row r="34" ht="14.25" customHeight="1">
      <c r="A34" s="234"/>
      <c r="B34" s="234"/>
      <c r="C34" s="234"/>
      <c r="D34" s="234"/>
      <c r="E34" s="234"/>
      <c r="F34" s="234"/>
      <c r="G34" s="234"/>
      <c r="H34" s="234"/>
      <c r="I34" s="234"/>
      <c r="J34" s="234"/>
      <c r="K34" s="234"/>
      <c r="L34" s="234"/>
      <c r="M34" s="234"/>
      <c r="N34" s="234"/>
      <c r="O34" s="234"/>
      <c r="P34" s="234"/>
      <c r="Q34" s="234"/>
      <c r="R34" s="234"/>
      <c r="S34" s="234"/>
      <c r="T34" s="234"/>
      <c r="U34" s="234"/>
      <c r="V34" s="234"/>
      <c r="W34" s="234"/>
      <c r="X34" s="234"/>
      <c r="Y34" s="234"/>
      <c r="Z34" s="234"/>
    </row>
    <row r="35" ht="14.25" customHeight="1">
      <c r="A35" s="234"/>
      <c r="B35" s="234"/>
      <c r="C35" s="234"/>
      <c r="D35" s="234"/>
      <c r="E35" s="234"/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</row>
    <row r="36" ht="14.25" customHeight="1">
      <c r="A36" s="234"/>
      <c r="B36" s="234"/>
      <c r="C36" s="234"/>
      <c r="D36" s="234"/>
      <c r="E36" s="234"/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</row>
    <row r="37" ht="14.25" customHeight="1">
      <c r="A37" s="234"/>
      <c r="B37" s="234"/>
      <c r="C37" s="234"/>
      <c r="D37" s="234"/>
      <c r="E37" s="234"/>
      <c r="F37" s="234"/>
      <c r="G37" s="234"/>
      <c r="H37" s="234"/>
      <c r="I37" s="234"/>
      <c r="J37" s="234"/>
      <c r="K37" s="234"/>
      <c r="L37" s="234"/>
      <c r="M37" s="234"/>
      <c r="N37" s="234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4"/>
    </row>
    <row r="38" ht="14.25" customHeight="1">
      <c r="A38" s="234"/>
      <c r="B38" s="234"/>
      <c r="C38" s="234"/>
      <c r="D38" s="234"/>
      <c r="E38" s="234"/>
      <c r="F38" s="234"/>
      <c r="G38" s="234"/>
      <c r="H38" s="234"/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</row>
    <row r="39" ht="14.25" customHeight="1">
      <c r="A39" s="234"/>
      <c r="B39" s="234"/>
      <c r="C39" s="234"/>
      <c r="D39" s="234"/>
      <c r="E39" s="234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</row>
    <row r="40" ht="14.25" customHeight="1">
      <c r="A40" s="234"/>
      <c r="B40" s="234"/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</row>
    <row r="41" ht="14.25" customHeight="1">
      <c r="A41" s="234"/>
      <c r="B41" s="234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</row>
    <row r="42" ht="14.25" customHeight="1">
      <c r="A42" s="234"/>
      <c r="B42" s="234"/>
      <c r="C42" s="234"/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</row>
    <row r="43" ht="14.25" customHeight="1">
      <c r="A43" s="234"/>
      <c r="B43" s="234"/>
      <c r="C43" s="234"/>
      <c r="D43" s="234"/>
      <c r="E43" s="234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</row>
    <row r="44" ht="14.25" customHeight="1">
      <c r="A44" s="234"/>
      <c r="B44" s="234"/>
      <c r="C44" s="234"/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</row>
    <row r="45" ht="14.25" customHeight="1">
      <c r="A45" s="234"/>
      <c r="B45" s="234"/>
      <c r="C45" s="234"/>
      <c r="D45" s="234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</row>
    <row r="46" ht="14.25" customHeight="1">
      <c r="A46" s="234"/>
      <c r="B46" s="234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</row>
    <row r="47" ht="14.25" customHeight="1">
      <c r="A47" s="234"/>
      <c r="B47" s="234"/>
      <c r="C47" s="234"/>
      <c r="D47" s="234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</row>
    <row r="48" ht="14.25" customHeight="1">
      <c r="A48" s="234"/>
      <c r="B48" s="234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</row>
    <row r="49" ht="14.25" customHeight="1">
      <c r="A49" s="234"/>
      <c r="B49" s="234"/>
      <c r="C49" s="234"/>
      <c r="D49" s="234"/>
      <c r="E49" s="234"/>
      <c r="F49" s="234"/>
      <c r="G49" s="234"/>
      <c r="H49" s="234"/>
      <c r="I49" s="234"/>
      <c r="J49" s="234"/>
      <c r="K49" s="234"/>
      <c r="L49" s="234"/>
      <c r="M49" s="234"/>
      <c r="N49" s="234"/>
      <c r="O49" s="234"/>
      <c r="P49" s="234"/>
      <c r="Q49" s="234"/>
      <c r="R49" s="234"/>
      <c r="S49" s="234"/>
      <c r="T49" s="234"/>
      <c r="U49" s="234"/>
      <c r="V49" s="234"/>
      <c r="W49" s="234"/>
      <c r="X49" s="234"/>
      <c r="Y49" s="234"/>
      <c r="Z49" s="234"/>
    </row>
    <row r="50" ht="14.25" customHeight="1">
      <c r="A50" s="234"/>
      <c r="B50" s="234"/>
      <c r="C50" s="234"/>
      <c r="D50" s="234"/>
      <c r="E50" s="234"/>
      <c r="F50" s="234"/>
      <c r="G50" s="234"/>
      <c r="H50" s="234"/>
      <c r="I50" s="234"/>
      <c r="J50" s="234"/>
      <c r="K50" s="234"/>
      <c r="L50" s="234"/>
      <c r="M50" s="234"/>
      <c r="N50" s="234"/>
      <c r="O50" s="234"/>
      <c r="P50" s="234"/>
      <c r="Q50" s="234"/>
      <c r="R50" s="234"/>
      <c r="S50" s="234"/>
      <c r="T50" s="234"/>
      <c r="U50" s="234"/>
      <c r="V50" s="234"/>
      <c r="W50" s="234"/>
      <c r="X50" s="234"/>
      <c r="Y50" s="234"/>
      <c r="Z50" s="234"/>
    </row>
    <row r="51" ht="14.25" customHeight="1">
      <c r="A51" s="234"/>
      <c r="B51" s="234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</row>
    <row r="52" ht="14.25" customHeight="1">
      <c r="A52" s="234"/>
      <c r="B52" s="234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</row>
    <row r="53" ht="14.25" customHeight="1">
      <c r="A53" s="234"/>
      <c r="B53" s="234"/>
      <c r="C53" s="234"/>
      <c r="D53" s="234"/>
      <c r="E53" s="234"/>
      <c r="F53" s="234"/>
      <c r="G53" s="234"/>
      <c r="H53" s="234"/>
      <c r="I53" s="234"/>
      <c r="J53" s="234"/>
      <c r="K53" s="234"/>
      <c r="L53" s="234"/>
      <c r="M53" s="234"/>
      <c r="N53" s="234"/>
      <c r="O53" s="234"/>
      <c r="P53" s="234"/>
      <c r="Q53" s="234"/>
      <c r="R53" s="234"/>
      <c r="S53" s="234"/>
      <c r="T53" s="234"/>
      <c r="U53" s="234"/>
      <c r="V53" s="234"/>
      <c r="W53" s="234"/>
      <c r="X53" s="234"/>
      <c r="Y53" s="234"/>
      <c r="Z53" s="234"/>
    </row>
    <row r="54" ht="14.25" customHeight="1">
      <c r="A54" s="234"/>
      <c r="B54" s="234"/>
      <c r="C54" s="234"/>
      <c r="D54" s="234"/>
      <c r="E54" s="234"/>
      <c r="F54" s="234"/>
      <c r="G54" s="234"/>
      <c r="H54" s="234"/>
      <c r="I54" s="234"/>
      <c r="J54" s="234"/>
      <c r="K54" s="234"/>
      <c r="L54" s="234"/>
      <c r="M54" s="234"/>
      <c r="N54" s="234"/>
      <c r="O54" s="234"/>
      <c r="P54" s="234"/>
      <c r="Q54" s="234"/>
      <c r="R54" s="234"/>
      <c r="S54" s="234"/>
      <c r="T54" s="234"/>
      <c r="U54" s="234"/>
      <c r="V54" s="234"/>
      <c r="W54" s="234"/>
      <c r="X54" s="234"/>
      <c r="Y54" s="234"/>
      <c r="Z54" s="234"/>
    </row>
    <row r="55" ht="14.25" customHeight="1">
      <c r="A55" s="234"/>
      <c r="B55" s="234"/>
      <c r="C55" s="234"/>
      <c r="D55" s="234"/>
      <c r="E55" s="234"/>
      <c r="F55" s="234"/>
      <c r="G55" s="234"/>
      <c r="H55" s="234"/>
      <c r="I55" s="234"/>
      <c r="J55" s="234"/>
      <c r="K55" s="234"/>
      <c r="L55" s="234"/>
      <c r="M55" s="234"/>
      <c r="N55" s="234"/>
      <c r="O55" s="234"/>
      <c r="P55" s="234"/>
      <c r="Q55" s="234"/>
      <c r="R55" s="234"/>
      <c r="S55" s="234"/>
      <c r="T55" s="234"/>
      <c r="U55" s="234"/>
      <c r="V55" s="234"/>
      <c r="W55" s="234"/>
      <c r="X55" s="234"/>
      <c r="Y55" s="234"/>
      <c r="Z55" s="234"/>
    </row>
    <row r="56" ht="14.25" customHeight="1">
      <c r="A56" s="234"/>
      <c r="B56" s="234"/>
      <c r="C56" s="234"/>
      <c r="D56" s="234"/>
      <c r="E56" s="234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234"/>
      <c r="Q56" s="234"/>
      <c r="R56" s="234"/>
      <c r="S56" s="234"/>
      <c r="T56" s="234"/>
      <c r="U56" s="234"/>
      <c r="V56" s="234"/>
      <c r="W56" s="234"/>
      <c r="X56" s="234"/>
      <c r="Y56" s="234"/>
      <c r="Z56" s="234"/>
    </row>
    <row r="57" ht="14.25" customHeight="1">
      <c r="A57" s="234"/>
      <c r="B57" s="234"/>
      <c r="C57" s="234"/>
      <c r="D57" s="234"/>
      <c r="E57" s="234"/>
      <c r="F57" s="234"/>
      <c r="G57" s="234"/>
      <c r="H57" s="234"/>
      <c r="I57" s="234"/>
      <c r="J57" s="234"/>
      <c r="K57" s="234"/>
      <c r="L57" s="234"/>
      <c r="M57" s="234"/>
      <c r="N57" s="234"/>
      <c r="O57" s="234"/>
      <c r="P57" s="234"/>
      <c r="Q57" s="234"/>
      <c r="R57" s="234"/>
      <c r="S57" s="234"/>
      <c r="T57" s="234"/>
      <c r="U57" s="234"/>
      <c r="V57" s="234"/>
      <c r="W57" s="234"/>
      <c r="X57" s="234"/>
      <c r="Y57" s="234"/>
      <c r="Z57" s="234"/>
    </row>
    <row r="58" ht="14.25" customHeight="1">
      <c r="A58" s="234"/>
      <c r="B58" s="234"/>
      <c r="C58" s="234"/>
      <c r="D58" s="234"/>
      <c r="E58" s="234"/>
      <c r="F58" s="234"/>
      <c r="G58" s="234"/>
      <c r="H58" s="234"/>
      <c r="I58" s="234"/>
      <c r="J58" s="234"/>
      <c r="K58" s="234"/>
      <c r="L58" s="234"/>
      <c r="M58" s="234"/>
      <c r="N58" s="234"/>
      <c r="O58" s="234"/>
      <c r="P58" s="234"/>
      <c r="Q58" s="234"/>
      <c r="R58" s="234"/>
      <c r="S58" s="234"/>
      <c r="T58" s="234"/>
      <c r="U58" s="234"/>
      <c r="V58" s="234"/>
      <c r="W58" s="234"/>
      <c r="X58" s="234"/>
      <c r="Y58" s="234"/>
      <c r="Z58" s="234"/>
    </row>
    <row r="59" ht="14.25" customHeight="1">
      <c r="A59" s="234"/>
      <c r="B59" s="234"/>
      <c r="C59" s="234"/>
      <c r="D59" s="234"/>
      <c r="E59" s="234"/>
      <c r="F59" s="234"/>
      <c r="G59" s="234"/>
      <c r="H59" s="234"/>
      <c r="I59" s="234"/>
      <c r="J59" s="234"/>
      <c r="K59" s="234"/>
      <c r="L59" s="234"/>
      <c r="M59" s="234"/>
      <c r="N59" s="234"/>
      <c r="O59" s="234"/>
      <c r="P59" s="234"/>
      <c r="Q59" s="234"/>
      <c r="R59" s="234"/>
      <c r="S59" s="234"/>
      <c r="T59" s="234"/>
      <c r="U59" s="234"/>
      <c r="V59" s="234"/>
      <c r="W59" s="234"/>
      <c r="X59" s="234"/>
      <c r="Y59" s="234"/>
      <c r="Z59" s="234"/>
    </row>
    <row r="60" ht="14.25" customHeight="1">
      <c r="A60" s="234"/>
      <c r="B60" s="234"/>
      <c r="C60" s="234"/>
      <c r="D60" s="234"/>
      <c r="E60" s="234"/>
      <c r="F60" s="234"/>
      <c r="G60" s="234"/>
      <c r="H60" s="234"/>
      <c r="I60" s="234"/>
      <c r="J60" s="234"/>
      <c r="K60" s="234"/>
      <c r="L60" s="234"/>
      <c r="M60" s="234"/>
      <c r="N60" s="234"/>
      <c r="O60" s="234"/>
      <c r="P60" s="234"/>
      <c r="Q60" s="234"/>
      <c r="R60" s="234"/>
      <c r="S60" s="234"/>
      <c r="T60" s="234"/>
      <c r="U60" s="234"/>
      <c r="V60" s="234"/>
      <c r="W60" s="234"/>
      <c r="X60" s="234"/>
      <c r="Y60" s="234"/>
      <c r="Z60" s="234"/>
    </row>
    <row r="61" ht="14.25" customHeight="1">
      <c r="A61" s="234"/>
      <c r="B61" s="234"/>
      <c r="C61" s="234"/>
      <c r="D61" s="234"/>
      <c r="E61" s="234"/>
      <c r="F61" s="234"/>
      <c r="G61" s="234"/>
      <c r="H61" s="234"/>
      <c r="I61" s="234"/>
      <c r="J61" s="234"/>
      <c r="K61" s="234"/>
      <c r="L61" s="234"/>
      <c r="M61" s="234"/>
      <c r="N61" s="234"/>
      <c r="O61" s="234"/>
      <c r="P61" s="234"/>
      <c r="Q61" s="234"/>
      <c r="R61" s="234"/>
      <c r="S61" s="234"/>
      <c r="T61" s="234"/>
      <c r="U61" s="234"/>
      <c r="V61" s="234"/>
      <c r="W61" s="234"/>
      <c r="X61" s="234"/>
      <c r="Y61" s="234"/>
      <c r="Z61" s="234"/>
    </row>
    <row r="62" ht="14.25" customHeight="1">
      <c r="A62" s="234"/>
      <c r="B62" s="234"/>
      <c r="C62" s="234"/>
      <c r="D62" s="234"/>
      <c r="E62" s="234"/>
      <c r="F62" s="234"/>
      <c r="G62" s="234"/>
      <c r="H62" s="234"/>
      <c r="I62" s="234"/>
      <c r="J62" s="234"/>
      <c r="K62" s="234"/>
      <c r="L62" s="234"/>
      <c r="M62" s="234"/>
      <c r="N62" s="234"/>
      <c r="O62" s="234"/>
      <c r="P62" s="234"/>
      <c r="Q62" s="234"/>
      <c r="R62" s="234"/>
      <c r="S62" s="234"/>
      <c r="T62" s="234"/>
      <c r="U62" s="234"/>
      <c r="V62" s="234"/>
      <c r="W62" s="234"/>
      <c r="X62" s="234"/>
      <c r="Y62" s="234"/>
      <c r="Z62" s="234"/>
    </row>
    <row r="63" ht="14.25" customHeight="1">
      <c r="A63" s="234"/>
      <c r="B63" s="234"/>
      <c r="C63" s="234"/>
      <c r="D63" s="234"/>
      <c r="E63" s="234"/>
      <c r="F63" s="234"/>
      <c r="G63" s="234"/>
      <c r="H63" s="234"/>
      <c r="I63" s="23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</row>
    <row r="64" ht="14.25" customHeight="1">
      <c r="A64" s="234"/>
      <c r="B64" s="234"/>
      <c r="C64" s="234"/>
      <c r="D64" s="234"/>
      <c r="E64" s="234"/>
      <c r="F64" s="234"/>
      <c r="G64" s="234"/>
      <c r="H64" s="234"/>
      <c r="I64" s="234"/>
      <c r="J64" s="234"/>
      <c r="K64" s="234"/>
      <c r="L64" s="234"/>
      <c r="M64" s="234"/>
      <c r="N64" s="23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</row>
    <row r="65" ht="14.25" customHeight="1">
      <c r="A65" s="234"/>
      <c r="B65" s="234"/>
      <c r="C65" s="234"/>
      <c r="D65" s="234"/>
      <c r="E65" s="234"/>
      <c r="F65" s="234"/>
      <c r="G65" s="234"/>
      <c r="H65" s="234"/>
      <c r="I65" s="234"/>
      <c r="J65" s="234"/>
      <c r="K65" s="234"/>
      <c r="L65" s="234"/>
      <c r="M65" s="234"/>
      <c r="N65" s="234"/>
      <c r="O65" s="234"/>
      <c r="P65" s="234"/>
      <c r="Q65" s="234"/>
      <c r="R65" s="234"/>
      <c r="S65" s="234"/>
      <c r="T65" s="234"/>
      <c r="U65" s="234"/>
      <c r="V65" s="234"/>
      <c r="W65" s="234"/>
      <c r="X65" s="234"/>
      <c r="Y65" s="234"/>
      <c r="Z65" s="234"/>
    </row>
    <row r="66" ht="14.25" customHeight="1">
      <c r="A66" s="234"/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</row>
    <row r="67" ht="14.25" customHeight="1">
      <c r="A67" s="234"/>
      <c r="B67" s="234"/>
      <c r="C67" s="234"/>
      <c r="D67" s="234"/>
      <c r="E67" s="234"/>
      <c r="F67" s="234"/>
      <c r="G67" s="234"/>
      <c r="H67" s="234"/>
      <c r="I67" s="234"/>
      <c r="J67" s="234"/>
      <c r="K67" s="234"/>
      <c r="L67" s="234"/>
      <c r="M67" s="234"/>
      <c r="N67" s="234"/>
      <c r="O67" s="234"/>
      <c r="P67" s="234"/>
      <c r="Q67" s="234"/>
      <c r="R67" s="234"/>
      <c r="S67" s="234"/>
      <c r="T67" s="234"/>
      <c r="U67" s="234"/>
      <c r="V67" s="234"/>
      <c r="W67" s="234"/>
      <c r="X67" s="234"/>
      <c r="Y67" s="234"/>
      <c r="Z67" s="234"/>
    </row>
    <row r="68" ht="14.25" customHeight="1">
      <c r="A68" s="234"/>
      <c r="B68" s="234"/>
      <c r="C68" s="234"/>
      <c r="D68" s="234"/>
      <c r="E68" s="234"/>
      <c r="F68" s="234"/>
      <c r="G68" s="234"/>
      <c r="H68" s="234"/>
      <c r="I68" s="234"/>
      <c r="J68" s="234"/>
      <c r="K68" s="234"/>
      <c r="L68" s="234"/>
      <c r="M68" s="234"/>
      <c r="N68" s="234"/>
      <c r="O68" s="234"/>
      <c r="P68" s="234"/>
      <c r="Q68" s="234"/>
      <c r="R68" s="234"/>
      <c r="S68" s="234"/>
      <c r="T68" s="234"/>
      <c r="U68" s="234"/>
      <c r="V68" s="234"/>
      <c r="W68" s="234"/>
      <c r="X68" s="234"/>
      <c r="Y68" s="234"/>
      <c r="Z68" s="234"/>
    </row>
    <row r="69" ht="14.25" customHeight="1">
      <c r="A69" s="234"/>
      <c r="B69" s="234"/>
      <c r="C69" s="234"/>
      <c r="D69" s="234"/>
      <c r="E69" s="234"/>
      <c r="F69" s="234"/>
      <c r="G69" s="234"/>
      <c r="H69" s="234"/>
      <c r="I69" s="234"/>
      <c r="J69" s="234"/>
      <c r="K69" s="234"/>
      <c r="L69" s="234"/>
      <c r="M69" s="234"/>
      <c r="N69" s="234"/>
      <c r="O69" s="234"/>
      <c r="P69" s="234"/>
      <c r="Q69" s="234"/>
      <c r="R69" s="234"/>
      <c r="S69" s="234"/>
      <c r="T69" s="234"/>
      <c r="U69" s="234"/>
      <c r="V69" s="234"/>
      <c r="W69" s="234"/>
      <c r="X69" s="234"/>
      <c r="Y69" s="234"/>
      <c r="Z69" s="234"/>
    </row>
    <row r="70" ht="14.25" customHeight="1">
      <c r="A70" s="234"/>
      <c r="B70" s="234"/>
      <c r="C70" s="234"/>
      <c r="D70" s="234"/>
      <c r="E70" s="234"/>
      <c r="F70" s="234"/>
      <c r="G70" s="234"/>
      <c r="H70" s="234"/>
      <c r="I70" s="234"/>
      <c r="J70" s="234"/>
      <c r="K70" s="234"/>
      <c r="L70" s="234"/>
      <c r="M70" s="234"/>
      <c r="N70" s="234"/>
      <c r="O70" s="234"/>
      <c r="P70" s="234"/>
      <c r="Q70" s="234"/>
      <c r="R70" s="234"/>
      <c r="S70" s="234"/>
      <c r="T70" s="234"/>
      <c r="U70" s="234"/>
      <c r="V70" s="234"/>
      <c r="W70" s="234"/>
      <c r="X70" s="234"/>
      <c r="Y70" s="234"/>
      <c r="Z70" s="234"/>
    </row>
    <row r="71" ht="14.25" customHeight="1">
      <c r="A71" s="234"/>
      <c r="B71" s="234"/>
      <c r="C71" s="234"/>
      <c r="D71" s="234"/>
      <c r="E71" s="234"/>
      <c r="F71" s="234"/>
      <c r="G71" s="234"/>
      <c r="H71" s="234"/>
      <c r="I71" s="234"/>
      <c r="J71" s="234"/>
      <c r="K71" s="234"/>
      <c r="L71" s="234"/>
      <c r="M71" s="234"/>
      <c r="N71" s="234"/>
      <c r="O71" s="234"/>
      <c r="P71" s="234"/>
      <c r="Q71" s="234"/>
      <c r="R71" s="234"/>
      <c r="S71" s="234"/>
      <c r="T71" s="234"/>
      <c r="U71" s="234"/>
      <c r="V71" s="234"/>
      <c r="W71" s="234"/>
      <c r="X71" s="234"/>
      <c r="Y71" s="234"/>
      <c r="Z71" s="234"/>
    </row>
    <row r="72" ht="14.25" customHeight="1">
      <c r="A72" s="234"/>
      <c r="B72" s="234"/>
      <c r="C72" s="234"/>
      <c r="D72" s="234"/>
      <c r="E72" s="234"/>
      <c r="F72" s="234"/>
      <c r="G72" s="234"/>
      <c r="H72" s="234"/>
      <c r="I72" s="234"/>
      <c r="J72" s="234"/>
      <c r="K72" s="234"/>
      <c r="L72" s="234"/>
      <c r="M72" s="234"/>
      <c r="N72" s="234"/>
      <c r="O72" s="234"/>
      <c r="P72" s="234"/>
      <c r="Q72" s="234"/>
      <c r="R72" s="234"/>
      <c r="S72" s="234"/>
      <c r="T72" s="234"/>
      <c r="U72" s="234"/>
      <c r="V72" s="234"/>
      <c r="W72" s="234"/>
      <c r="X72" s="234"/>
      <c r="Y72" s="234"/>
      <c r="Z72" s="234"/>
    </row>
    <row r="73" ht="14.25" customHeight="1">
      <c r="A73" s="234"/>
      <c r="B73" s="234"/>
      <c r="C73" s="234"/>
      <c r="D73" s="234"/>
      <c r="E73" s="234"/>
      <c r="F73" s="234"/>
      <c r="G73" s="234"/>
      <c r="H73" s="234"/>
      <c r="I73" s="234"/>
      <c r="J73" s="234"/>
      <c r="K73" s="234"/>
      <c r="L73" s="234"/>
      <c r="M73" s="234"/>
      <c r="N73" s="234"/>
      <c r="O73" s="234"/>
      <c r="P73" s="234"/>
      <c r="Q73" s="234"/>
      <c r="R73" s="234"/>
      <c r="S73" s="234"/>
      <c r="T73" s="234"/>
      <c r="U73" s="234"/>
      <c r="V73" s="234"/>
      <c r="W73" s="234"/>
      <c r="X73" s="234"/>
      <c r="Y73" s="234"/>
      <c r="Z73" s="234"/>
    </row>
    <row r="74" ht="14.25" customHeight="1">
      <c r="A74" s="234"/>
      <c r="B74" s="234"/>
      <c r="C74" s="234"/>
      <c r="D74" s="234"/>
      <c r="E74" s="234"/>
      <c r="F74" s="234"/>
      <c r="G74" s="234"/>
      <c r="H74" s="234"/>
      <c r="I74" s="234"/>
      <c r="J74" s="234"/>
      <c r="K74" s="234"/>
      <c r="L74" s="234"/>
      <c r="M74" s="234"/>
      <c r="N74" s="234"/>
      <c r="O74" s="234"/>
      <c r="P74" s="234"/>
      <c r="Q74" s="234"/>
      <c r="R74" s="234"/>
      <c r="S74" s="234"/>
      <c r="T74" s="234"/>
      <c r="U74" s="234"/>
      <c r="V74" s="234"/>
      <c r="W74" s="234"/>
      <c r="X74" s="234"/>
      <c r="Y74" s="234"/>
      <c r="Z74" s="234"/>
    </row>
    <row r="75" ht="14.25" customHeight="1">
      <c r="A75" s="234"/>
      <c r="B75" s="234"/>
      <c r="C75" s="234"/>
      <c r="D75" s="234"/>
      <c r="E75" s="234"/>
      <c r="F75" s="234"/>
      <c r="G75" s="234"/>
      <c r="H75" s="234"/>
      <c r="I75" s="234"/>
      <c r="J75" s="234"/>
      <c r="K75" s="234"/>
      <c r="L75" s="234"/>
      <c r="M75" s="234"/>
      <c r="N75" s="234"/>
      <c r="O75" s="234"/>
      <c r="P75" s="234"/>
      <c r="Q75" s="234"/>
      <c r="R75" s="234"/>
      <c r="S75" s="234"/>
      <c r="T75" s="234"/>
      <c r="U75" s="234"/>
      <c r="V75" s="234"/>
      <c r="W75" s="234"/>
      <c r="X75" s="234"/>
      <c r="Y75" s="234"/>
      <c r="Z75" s="234"/>
    </row>
    <row r="76" ht="14.25" customHeight="1">
      <c r="A76" s="234"/>
      <c r="B76" s="234"/>
      <c r="C76" s="234"/>
      <c r="D76" s="234"/>
      <c r="E76" s="234"/>
      <c r="F76" s="234"/>
      <c r="G76" s="234"/>
      <c r="H76" s="234"/>
      <c r="I76" s="234"/>
      <c r="J76" s="234"/>
      <c r="K76" s="234"/>
      <c r="L76" s="234"/>
      <c r="M76" s="234"/>
      <c r="N76" s="234"/>
      <c r="O76" s="234"/>
      <c r="P76" s="234"/>
      <c r="Q76" s="234"/>
      <c r="R76" s="234"/>
      <c r="S76" s="234"/>
      <c r="T76" s="234"/>
      <c r="U76" s="234"/>
      <c r="V76" s="234"/>
      <c r="W76" s="234"/>
      <c r="X76" s="234"/>
      <c r="Y76" s="234"/>
      <c r="Z76" s="234"/>
    </row>
    <row r="77" ht="14.25" customHeight="1">
      <c r="A77" s="234"/>
      <c r="B77" s="234"/>
      <c r="C77" s="234"/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4"/>
      <c r="O77" s="234"/>
      <c r="P77" s="234"/>
      <c r="Q77" s="234"/>
      <c r="R77" s="234"/>
      <c r="S77" s="234"/>
      <c r="T77" s="234"/>
      <c r="U77" s="234"/>
      <c r="V77" s="234"/>
      <c r="W77" s="234"/>
      <c r="X77" s="234"/>
      <c r="Y77" s="234"/>
      <c r="Z77" s="234"/>
    </row>
    <row r="78" ht="14.25" customHeight="1">
      <c r="A78" s="234"/>
      <c r="B78" s="234"/>
      <c r="C78" s="234"/>
      <c r="D78" s="234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</row>
    <row r="79" ht="14.25" customHeight="1">
      <c r="A79" s="234"/>
      <c r="B79" s="234"/>
      <c r="C79" s="234"/>
      <c r="D79" s="234"/>
      <c r="E79" s="234"/>
      <c r="F79" s="234"/>
      <c r="G79" s="234"/>
      <c r="H79" s="234"/>
      <c r="I79" s="234"/>
      <c r="J79" s="234"/>
      <c r="K79" s="234"/>
      <c r="L79" s="234"/>
      <c r="M79" s="234"/>
      <c r="N79" s="234"/>
      <c r="O79" s="234"/>
      <c r="P79" s="234"/>
      <c r="Q79" s="234"/>
      <c r="R79" s="234"/>
      <c r="S79" s="234"/>
      <c r="T79" s="234"/>
      <c r="U79" s="234"/>
      <c r="V79" s="234"/>
      <c r="W79" s="234"/>
      <c r="X79" s="234"/>
      <c r="Y79" s="234"/>
      <c r="Z79" s="234"/>
    </row>
    <row r="80" ht="14.25" customHeight="1">
      <c r="A80" s="234"/>
      <c r="B80" s="234"/>
      <c r="C80" s="234"/>
      <c r="D80" s="234"/>
      <c r="E80" s="234"/>
      <c r="F80" s="234"/>
      <c r="G80" s="234"/>
      <c r="H80" s="234"/>
      <c r="I80" s="234"/>
      <c r="J80" s="234"/>
      <c r="K80" s="234"/>
      <c r="L80" s="234"/>
      <c r="M80" s="234"/>
      <c r="N80" s="234"/>
      <c r="O80" s="234"/>
      <c r="P80" s="234"/>
      <c r="Q80" s="234"/>
      <c r="R80" s="234"/>
      <c r="S80" s="234"/>
      <c r="T80" s="234"/>
      <c r="U80" s="234"/>
      <c r="V80" s="234"/>
      <c r="W80" s="234"/>
      <c r="X80" s="234"/>
      <c r="Y80" s="234"/>
      <c r="Z80" s="234"/>
    </row>
    <row r="81" ht="14.25" customHeight="1">
      <c r="A81" s="234"/>
      <c r="B81" s="234"/>
      <c r="C81" s="234"/>
      <c r="D81" s="234"/>
      <c r="E81" s="234"/>
      <c r="F81" s="234"/>
      <c r="G81" s="234"/>
      <c r="H81" s="234"/>
      <c r="I81" s="234"/>
      <c r="J81" s="234"/>
      <c r="K81" s="234"/>
      <c r="L81" s="234"/>
      <c r="M81" s="234"/>
      <c r="N81" s="234"/>
      <c r="O81" s="234"/>
      <c r="P81" s="234"/>
      <c r="Q81" s="234"/>
      <c r="R81" s="234"/>
      <c r="S81" s="234"/>
      <c r="T81" s="234"/>
      <c r="U81" s="234"/>
      <c r="V81" s="234"/>
      <c r="W81" s="234"/>
      <c r="X81" s="234"/>
      <c r="Y81" s="234"/>
      <c r="Z81" s="234"/>
    </row>
    <row r="82" ht="14.25" customHeight="1">
      <c r="A82" s="234"/>
      <c r="B82" s="234"/>
      <c r="C82" s="234"/>
      <c r="D82" s="234"/>
      <c r="E82" s="234"/>
      <c r="F82" s="234"/>
      <c r="G82" s="234"/>
      <c r="H82" s="234"/>
      <c r="I82" s="234"/>
      <c r="J82" s="234"/>
      <c r="K82" s="234"/>
      <c r="L82" s="234"/>
      <c r="M82" s="234"/>
      <c r="N82" s="234"/>
      <c r="O82" s="234"/>
      <c r="P82" s="234"/>
      <c r="Q82" s="234"/>
      <c r="R82" s="234"/>
      <c r="S82" s="234"/>
      <c r="T82" s="234"/>
      <c r="U82" s="234"/>
      <c r="V82" s="234"/>
      <c r="W82" s="234"/>
      <c r="X82" s="234"/>
      <c r="Y82" s="234"/>
      <c r="Z82" s="234"/>
    </row>
    <row r="83" ht="14.25" customHeight="1">
      <c r="A83" s="234"/>
      <c r="B83" s="234"/>
      <c r="C83" s="234"/>
      <c r="D83" s="234"/>
      <c r="E83" s="234"/>
      <c r="F83" s="234"/>
      <c r="G83" s="234"/>
      <c r="H83" s="234"/>
      <c r="I83" s="234"/>
      <c r="J83" s="234"/>
      <c r="K83" s="234"/>
      <c r="L83" s="234"/>
      <c r="M83" s="234"/>
      <c r="N83" s="234"/>
      <c r="O83" s="234"/>
      <c r="P83" s="234"/>
      <c r="Q83" s="234"/>
      <c r="R83" s="234"/>
      <c r="S83" s="234"/>
      <c r="T83" s="234"/>
      <c r="U83" s="234"/>
      <c r="V83" s="234"/>
      <c r="W83" s="234"/>
      <c r="X83" s="234"/>
      <c r="Y83" s="234"/>
      <c r="Z83" s="234"/>
    </row>
    <row r="84" ht="14.25" customHeight="1">
      <c r="A84" s="234"/>
      <c r="B84" s="234"/>
      <c r="C84" s="234"/>
      <c r="D84" s="234"/>
      <c r="E84" s="234"/>
      <c r="F84" s="234"/>
      <c r="G84" s="234"/>
      <c r="H84" s="234"/>
      <c r="I84" s="234"/>
      <c r="J84" s="234"/>
      <c r="K84" s="234"/>
      <c r="L84" s="234"/>
      <c r="M84" s="234"/>
      <c r="N84" s="234"/>
      <c r="O84" s="234"/>
      <c r="P84" s="234"/>
      <c r="Q84" s="234"/>
      <c r="R84" s="234"/>
      <c r="S84" s="234"/>
      <c r="T84" s="234"/>
      <c r="U84" s="234"/>
      <c r="V84" s="234"/>
      <c r="W84" s="234"/>
      <c r="X84" s="234"/>
      <c r="Y84" s="234"/>
      <c r="Z84" s="234"/>
    </row>
    <row r="85" ht="14.25" customHeight="1">
      <c r="A85" s="234"/>
      <c r="B85" s="234"/>
      <c r="C85" s="234"/>
      <c r="D85" s="234"/>
      <c r="E85" s="234"/>
      <c r="F85" s="234"/>
      <c r="G85" s="234"/>
      <c r="H85" s="234"/>
      <c r="I85" s="234"/>
      <c r="J85" s="234"/>
      <c r="K85" s="234"/>
      <c r="L85" s="234"/>
      <c r="M85" s="234"/>
      <c r="N85" s="234"/>
      <c r="O85" s="234"/>
      <c r="P85" s="234"/>
      <c r="Q85" s="234"/>
      <c r="R85" s="234"/>
      <c r="S85" s="234"/>
      <c r="T85" s="234"/>
      <c r="U85" s="234"/>
      <c r="V85" s="234"/>
      <c r="W85" s="234"/>
      <c r="X85" s="234"/>
      <c r="Y85" s="234"/>
      <c r="Z85" s="234"/>
    </row>
    <row r="86" ht="14.25" customHeight="1">
      <c r="A86" s="234"/>
      <c r="B86" s="234"/>
      <c r="C86" s="234"/>
      <c r="D86" s="234"/>
      <c r="E86" s="234"/>
      <c r="F86" s="234"/>
      <c r="G86" s="234"/>
      <c r="H86" s="234"/>
      <c r="I86" s="234"/>
      <c r="J86" s="234"/>
      <c r="K86" s="234"/>
      <c r="L86" s="234"/>
      <c r="M86" s="234"/>
      <c r="N86" s="234"/>
      <c r="O86" s="234"/>
      <c r="P86" s="234"/>
      <c r="Q86" s="234"/>
      <c r="R86" s="234"/>
      <c r="S86" s="234"/>
      <c r="T86" s="234"/>
      <c r="U86" s="234"/>
      <c r="V86" s="234"/>
      <c r="W86" s="234"/>
      <c r="X86" s="234"/>
      <c r="Y86" s="234"/>
      <c r="Z86" s="234"/>
    </row>
    <row r="87" ht="14.25" customHeight="1">
      <c r="A87" s="234"/>
      <c r="B87" s="234"/>
      <c r="C87" s="234"/>
      <c r="D87" s="234"/>
      <c r="E87" s="234"/>
      <c r="F87" s="234"/>
      <c r="G87" s="234"/>
      <c r="H87" s="234"/>
      <c r="I87" s="234"/>
      <c r="J87" s="234"/>
      <c r="K87" s="234"/>
      <c r="L87" s="234"/>
      <c r="M87" s="234"/>
      <c r="N87" s="234"/>
      <c r="O87" s="234"/>
      <c r="P87" s="234"/>
      <c r="Q87" s="234"/>
      <c r="R87" s="234"/>
      <c r="S87" s="234"/>
      <c r="T87" s="234"/>
      <c r="U87" s="234"/>
      <c r="V87" s="234"/>
      <c r="W87" s="234"/>
      <c r="X87" s="234"/>
      <c r="Y87" s="234"/>
      <c r="Z87" s="234"/>
    </row>
    <row r="88" ht="14.25" customHeight="1">
      <c r="A88" s="234"/>
      <c r="B88" s="234"/>
      <c r="C88" s="234"/>
      <c r="D88" s="234"/>
      <c r="E88" s="234"/>
      <c r="F88" s="234"/>
      <c r="G88" s="234"/>
      <c r="H88" s="234"/>
      <c r="I88" s="234"/>
      <c r="J88" s="234"/>
      <c r="K88" s="234"/>
      <c r="L88" s="234"/>
      <c r="M88" s="234"/>
      <c r="N88" s="234"/>
      <c r="O88" s="234"/>
      <c r="P88" s="234"/>
      <c r="Q88" s="234"/>
      <c r="R88" s="234"/>
      <c r="S88" s="234"/>
      <c r="T88" s="234"/>
      <c r="U88" s="234"/>
      <c r="V88" s="234"/>
      <c r="W88" s="234"/>
      <c r="X88" s="234"/>
      <c r="Y88" s="234"/>
      <c r="Z88" s="234"/>
    </row>
    <row r="89" ht="14.25" customHeight="1">
      <c r="A89" s="234"/>
      <c r="B89" s="234"/>
      <c r="C89" s="234"/>
      <c r="D89" s="234"/>
      <c r="E89" s="234"/>
      <c r="F89" s="234"/>
      <c r="G89" s="234"/>
      <c r="H89" s="234"/>
      <c r="I89" s="234"/>
      <c r="J89" s="234"/>
      <c r="K89" s="234"/>
      <c r="L89" s="234"/>
      <c r="M89" s="234"/>
      <c r="N89" s="234"/>
      <c r="O89" s="234"/>
      <c r="P89" s="234"/>
      <c r="Q89" s="234"/>
      <c r="R89" s="234"/>
      <c r="S89" s="234"/>
      <c r="T89" s="234"/>
      <c r="U89" s="234"/>
      <c r="V89" s="234"/>
      <c r="W89" s="234"/>
      <c r="X89" s="234"/>
      <c r="Y89" s="234"/>
      <c r="Z89" s="234"/>
    </row>
    <row r="90" ht="14.25" customHeight="1">
      <c r="A90" s="234"/>
      <c r="B90" s="234"/>
      <c r="C90" s="234"/>
      <c r="D90" s="234"/>
      <c r="E90" s="234"/>
      <c r="F90" s="234"/>
      <c r="G90" s="234"/>
      <c r="H90" s="234"/>
      <c r="I90" s="234"/>
      <c r="J90" s="234"/>
      <c r="K90" s="234"/>
      <c r="L90" s="234"/>
      <c r="M90" s="234"/>
      <c r="N90" s="234"/>
      <c r="O90" s="234"/>
      <c r="P90" s="234"/>
      <c r="Q90" s="234"/>
      <c r="R90" s="234"/>
      <c r="S90" s="234"/>
      <c r="T90" s="234"/>
      <c r="U90" s="234"/>
      <c r="V90" s="234"/>
      <c r="W90" s="234"/>
      <c r="X90" s="234"/>
      <c r="Y90" s="234"/>
      <c r="Z90" s="234"/>
    </row>
    <row r="91" ht="14.25" customHeight="1">
      <c r="A91" s="234"/>
      <c r="B91" s="234"/>
      <c r="C91" s="234"/>
      <c r="D91" s="234"/>
      <c r="E91" s="234"/>
      <c r="F91" s="234"/>
      <c r="G91" s="234"/>
      <c r="H91" s="234"/>
      <c r="I91" s="234"/>
      <c r="J91" s="234"/>
      <c r="K91" s="234"/>
      <c r="L91" s="234"/>
      <c r="M91" s="234"/>
      <c r="N91" s="234"/>
      <c r="O91" s="234"/>
      <c r="P91" s="234"/>
      <c r="Q91" s="234"/>
      <c r="R91" s="234"/>
      <c r="S91" s="234"/>
      <c r="T91" s="234"/>
      <c r="U91" s="234"/>
      <c r="V91" s="234"/>
      <c r="W91" s="234"/>
      <c r="X91" s="234"/>
      <c r="Y91" s="234"/>
      <c r="Z91" s="234"/>
    </row>
    <row r="92" ht="14.25" customHeight="1">
      <c r="A92" s="234"/>
      <c r="B92" s="234"/>
      <c r="C92" s="234"/>
      <c r="D92" s="234"/>
      <c r="E92" s="234"/>
      <c r="F92" s="234"/>
      <c r="G92" s="234"/>
      <c r="H92" s="234"/>
      <c r="I92" s="234"/>
      <c r="J92" s="234"/>
      <c r="K92" s="234"/>
      <c r="L92" s="234"/>
      <c r="M92" s="234"/>
      <c r="N92" s="234"/>
      <c r="O92" s="234"/>
      <c r="P92" s="234"/>
      <c r="Q92" s="234"/>
      <c r="R92" s="234"/>
      <c r="S92" s="234"/>
      <c r="T92" s="234"/>
      <c r="U92" s="234"/>
      <c r="V92" s="234"/>
      <c r="W92" s="234"/>
      <c r="X92" s="234"/>
      <c r="Y92" s="234"/>
      <c r="Z92" s="234"/>
    </row>
    <row r="93" ht="14.25" customHeight="1">
      <c r="A93" s="234"/>
      <c r="B93" s="234"/>
      <c r="C93" s="234"/>
      <c r="D93" s="234"/>
      <c r="E93" s="234"/>
      <c r="F93" s="234"/>
      <c r="G93" s="234"/>
      <c r="H93" s="234"/>
      <c r="I93" s="234"/>
      <c r="J93" s="234"/>
      <c r="K93" s="234"/>
      <c r="L93" s="234"/>
      <c r="M93" s="234"/>
      <c r="N93" s="234"/>
      <c r="O93" s="234"/>
      <c r="P93" s="234"/>
      <c r="Q93" s="234"/>
      <c r="R93" s="234"/>
      <c r="S93" s="234"/>
      <c r="T93" s="234"/>
      <c r="U93" s="234"/>
      <c r="V93" s="234"/>
      <c r="W93" s="234"/>
      <c r="X93" s="234"/>
      <c r="Y93" s="234"/>
      <c r="Z93" s="234"/>
    </row>
    <row r="94" ht="14.25" customHeight="1">
      <c r="A94" s="234"/>
      <c r="B94" s="234"/>
      <c r="C94" s="234"/>
      <c r="D94" s="234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234"/>
      <c r="Q94" s="234"/>
      <c r="R94" s="234"/>
      <c r="S94" s="234"/>
      <c r="T94" s="234"/>
      <c r="U94" s="234"/>
      <c r="V94" s="234"/>
      <c r="W94" s="234"/>
      <c r="X94" s="234"/>
      <c r="Y94" s="234"/>
      <c r="Z94" s="234"/>
    </row>
    <row r="95" ht="14.25" customHeight="1">
      <c r="A95" s="234"/>
      <c r="B95" s="234"/>
      <c r="C95" s="234"/>
      <c r="D95" s="234"/>
      <c r="E95" s="234"/>
      <c r="F95" s="234"/>
      <c r="G95" s="234"/>
      <c r="H95" s="234"/>
      <c r="I95" s="234"/>
      <c r="J95" s="234"/>
      <c r="K95" s="234"/>
      <c r="L95" s="234"/>
      <c r="M95" s="234"/>
      <c r="N95" s="234"/>
      <c r="O95" s="234"/>
      <c r="P95" s="234"/>
      <c r="Q95" s="234"/>
      <c r="R95" s="234"/>
      <c r="S95" s="234"/>
      <c r="T95" s="234"/>
      <c r="U95" s="234"/>
      <c r="V95" s="234"/>
      <c r="W95" s="234"/>
      <c r="X95" s="234"/>
      <c r="Y95" s="234"/>
      <c r="Z95" s="234"/>
    </row>
    <row r="96" ht="14.25" customHeight="1">
      <c r="A96" s="234"/>
      <c r="B96" s="234"/>
      <c r="C96" s="234"/>
      <c r="D96" s="234"/>
      <c r="E96" s="234"/>
      <c r="F96" s="234"/>
      <c r="G96" s="234"/>
      <c r="H96" s="234"/>
      <c r="I96" s="234"/>
      <c r="J96" s="234"/>
      <c r="K96" s="234"/>
      <c r="L96" s="234"/>
      <c r="M96" s="234"/>
      <c r="N96" s="234"/>
      <c r="O96" s="234"/>
      <c r="P96" s="234"/>
      <c r="Q96" s="234"/>
      <c r="R96" s="234"/>
      <c r="S96" s="234"/>
      <c r="T96" s="234"/>
      <c r="U96" s="234"/>
      <c r="V96" s="234"/>
      <c r="W96" s="234"/>
      <c r="X96" s="234"/>
      <c r="Y96" s="234"/>
      <c r="Z96" s="234"/>
    </row>
    <row r="97" ht="14.25" customHeight="1">
      <c r="A97" s="234"/>
      <c r="B97" s="234"/>
      <c r="C97" s="234"/>
      <c r="D97" s="234"/>
      <c r="E97" s="234"/>
      <c r="F97" s="234"/>
      <c r="G97" s="234"/>
      <c r="H97" s="234"/>
      <c r="I97" s="234"/>
      <c r="J97" s="234"/>
      <c r="K97" s="234"/>
      <c r="L97" s="234"/>
      <c r="M97" s="234"/>
      <c r="N97" s="234"/>
      <c r="O97" s="234"/>
      <c r="P97" s="234"/>
      <c r="Q97" s="234"/>
      <c r="R97" s="234"/>
      <c r="S97" s="234"/>
      <c r="T97" s="234"/>
      <c r="U97" s="234"/>
      <c r="V97" s="234"/>
      <c r="W97" s="234"/>
      <c r="X97" s="234"/>
      <c r="Y97" s="234"/>
      <c r="Z97" s="234"/>
    </row>
    <row r="98" ht="14.25" customHeight="1">
      <c r="A98" s="234"/>
      <c r="B98" s="234"/>
      <c r="C98" s="234"/>
      <c r="D98" s="234"/>
      <c r="E98" s="234"/>
      <c r="F98" s="234"/>
      <c r="G98" s="234"/>
      <c r="H98" s="234"/>
      <c r="I98" s="234"/>
      <c r="J98" s="234"/>
      <c r="K98" s="234"/>
      <c r="L98" s="234"/>
      <c r="M98" s="234"/>
      <c r="N98" s="234"/>
      <c r="O98" s="234"/>
      <c r="P98" s="234"/>
      <c r="Q98" s="234"/>
      <c r="R98" s="234"/>
      <c r="S98" s="234"/>
      <c r="T98" s="234"/>
      <c r="U98" s="234"/>
      <c r="V98" s="234"/>
      <c r="W98" s="234"/>
      <c r="X98" s="234"/>
      <c r="Y98" s="234"/>
      <c r="Z98" s="234"/>
    </row>
    <row r="99" ht="14.25" customHeight="1">
      <c r="A99" s="234"/>
      <c r="B99" s="234"/>
      <c r="C99" s="234"/>
      <c r="D99" s="234"/>
      <c r="E99" s="234"/>
      <c r="F99" s="234"/>
      <c r="G99" s="234"/>
      <c r="H99" s="234"/>
      <c r="I99" s="234"/>
      <c r="J99" s="234"/>
      <c r="K99" s="234"/>
      <c r="L99" s="234"/>
      <c r="M99" s="234"/>
      <c r="N99" s="234"/>
      <c r="O99" s="234"/>
      <c r="P99" s="234"/>
      <c r="Q99" s="234"/>
      <c r="R99" s="234"/>
      <c r="S99" s="234"/>
      <c r="T99" s="234"/>
      <c r="U99" s="234"/>
      <c r="V99" s="234"/>
      <c r="W99" s="234"/>
      <c r="X99" s="234"/>
      <c r="Y99" s="234"/>
      <c r="Z99" s="234"/>
    </row>
    <row r="100" ht="14.25" customHeight="1">
      <c r="A100" s="234"/>
      <c r="B100" s="234"/>
      <c r="C100" s="234"/>
      <c r="D100" s="234"/>
      <c r="E100" s="234"/>
      <c r="F100" s="234"/>
      <c r="G100" s="234"/>
      <c r="H100" s="234"/>
      <c r="I100" s="234"/>
      <c r="J100" s="234"/>
      <c r="K100" s="234"/>
      <c r="L100" s="234"/>
      <c r="M100" s="234"/>
      <c r="N100" s="234"/>
      <c r="O100" s="234"/>
      <c r="P100" s="234"/>
      <c r="Q100" s="234"/>
      <c r="R100" s="234"/>
      <c r="S100" s="234"/>
      <c r="T100" s="234"/>
      <c r="U100" s="234"/>
      <c r="V100" s="234"/>
      <c r="W100" s="234"/>
      <c r="X100" s="234"/>
      <c r="Y100" s="234"/>
      <c r="Z100" s="234"/>
    </row>
    <row r="101" ht="14.25" customHeight="1">
      <c r="A101" s="234"/>
      <c r="B101" s="234"/>
      <c r="C101" s="234"/>
      <c r="D101" s="234"/>
      <c r="E101" s="234"/>
      <c r="F101" s="234"/>
      <c r="G101" s="234"/>
      <c r="H101" s="234"/>
      <c r="I101" s="234"/>
      <c r="J101" s="234"/>
      <c r="K101" s="234"/>
      <c r="L101" s="234"/>
      <c r="M101" s="234"/>
      <c r="N101" s="234"/>
      <c r="O101" s="234"/>
      <c r="P101" s="234"/>
      <c r="Q101" s="234"/>
      <c r="R101" s="234"/>
      <c r="S101" s="234"/>
      <c r="T101" s="234"/>
      <c r="U101" s="234"/>
      <c r="V101" s="234"/>
      <c r="W101" s="234"/>
      <c r="X101" s="234"/>
      <c r="Y101" s="234"/>
      <c r="Z101" s="234"/>
    </row>
    <row r="102" ht="14.25" customHeight="1">
      <c r="A102" s="234"/>
      <c r="B102" s="234"/>
      <c r="C102" s="234"/>
      <c r="D102" s="234"/>
      <c r="E102" s="234"/>
      <c r="F102" s="234"/>
      <c r="G102" s="234"/>
      <c r="H102" s="234"/>
      <c r="I102" s="234"/>
      <c r="J102" s="234"/>
      <c r="K102" s="234"/>
      <c r="L102" s="234"/>
      <c r="M102" s="234"/>
      <c r="N102" s="234"/>
      <c r="O102" s="234"/>
      <c r="P102" s="234"/>
      <c r="Q102" s="234"/>
      <c r="R102" s="234"/>
      <c r="S102" s="234"/>
      <c r="T102" s="234"/>
      <c r="U102" s="234"/>
      <c r="V102" s="234"/>
      <c r="W102" s="234"/>
      <c r="X102" s="234"/>
      <c r="Y102" s="234"/>
      <c r="Z102" s="234"/>
    </row>
    <row r="103" ht="14.25" customHeight="1">
      <c r="A103" s="234"/>
      <c r="B103" s="234"/>
      <c r="C103" s="234"/>
      <c r="D103" s="234"/>
      <c r="E103" s="234"/>
      <c r="F103" s="234"/>
      <c r="G103" s="234"/>
      <c r="H103" s="234"/>
      <c r="I103" s="234"/>
      <c r="J103" s="234"/>
      <c r="K103" s="234"/>
      <c r="L103" s="234"/>
      <c r="M103" s="234"/>
      <c r="N103" s="234"/>
      <c r="O103" s="234"/>
      <c r="P103" s="234"/>
      <c r="Q103" s="234"/>
      <c r="R103" s="234"/>
      <c r="S103" s="234"/>
      <c r="T103" s="234"/>
      <c r="U103" s="234"/>
      <c r="V103" s="234"/>
      <c r="W103" s="234"/>
      <c r="X103" s="234"/>
      <c r="Y103" s="234"/>
      <c r="Z103" s="234"/>
    </row>
    <row r="104" ht="14.25" customHeight="1">
      <c r="A104" s="234"/>
      <c r="B104" s="234"/>
      <c r="C104" s="234"/>
      <c r="D104" s="234"/>
      <c r="E104" s="234"/>
      <c r="F104" s="234"/>
      <c r="G104" s="234"/>
      <c r="H104" s="234"/>
      <c r="I104" s="234"/>
      <c r="J104" s="234"/>
      <c r="K104" s="234"/>
      <c r="L104" s="234"/>
      <c r="M104" s="234"/>
      <c r="N104" s="234"/>
      <c r="O104" s="234"/>
      <c r="P104" s="234"/>
      <c r="Q104" s="234"/>
      <c r="R104" s="234"/>
      <c r="S104" s="234"/>
      <c r="T104" s="234"/>
      <c r="U104" s="234"/>
      <c r="V104" s="234"/>
      <c r="W104" s="234"/>
      <c r="X104" s="234"/>
      <c r="Y104" s="234"/>
      <c r="Z104" s="234"/>
    </row>
    <row r="105" ht="14.25" customHeight="1">
      <c r="A105" s="234"/>
      <c r="B105" s="234"/>
      <c r="C105" s="234"/>
      <c r="D105" s="234"/>
      <c r="E105" s="234"/>
      <c r="F105" s="234"/>
      <c r="G105" s="234"/>
      <c r="H105" s="234"/>
      <c r="I105" s="234"/>
      <c r="J105" s="234"/>
      <c r="K105" s="234"/>
      <c r="L105" s="234"/>
      <c r="M105" s="234"/>
      <c r="N105" s="234"/>
      <c r="O105" s="234"/>
      <c r="P105" s="234"/>
      <c r="Q105" s="234"/>
      <c r="R105" s="234"/>
      <c r="S105" s="234"/>
      <c r="T105" s="234"/>
      <c r="U105" s="234"/>
      <c r="V105" s="234"/>
      <c r="W105" s="234"/>
      <c r="X105" s="234"/>
      <c r="Y105" s="234"/>
      <c r="Z105" s="234"/>
    </row>
    <row r="106" ht="14.25" customHeight="1">
      <c r="A106" s="234"/>
      <c r="B106" s="234"/>
      <c r="C106" s="234"/>
      <c r="D106" s="234"/>
      <c r="E106" s="234"/>
      <c r="F106" s="234"/>
      <c r="G106" s="234"/>
      <c r="H106" s="234"/>
      <c r="I106" s="234"/>
      <c r="J106" s="234"/>
      <c r="K106" s="234"/>
      <c r="L106" s="234"/>
      <c r="M106" s="234"/>
      <c r="N106" s="234"/>
      <c r="O106" s="234"/>
      <c r="P106" s="234"/>
      <c r="Q106" s="234"/>
      <c r="R106" s="234"/>
      <c r="S106" s="234"/>
      <c r="T106" s="234"/>
      <c r="U106" s="234"/>
      <c r="V106" s="234"/>
      <c r="W106" s="234"/>
      <c r="X106" s="234"/>
      <c r="Y106" s="234"/>
      <c r="Z106" s="234"/>
    </row>
    <row r="107" ht="14.25" customHeight="1">
      <c r="A107" s="234"/>
      <c r="B107" s="234"/>
      <c r="C107" s="234"/>
      <c r="D107" s="234"/>
      <c r="E107" s="234"/>
      <c r="F107" s="234"/>
      <c r="G107" s="234"/>
      <c r="H107" s="234"/>
      <c r="I107" s="234"/>
      <c r="J107" s="234"/>
      <c r="K107" s="234"/>
      <c r="L107" s="234"/>
      <c r="M107" s="234"/>
      <c r="N107" s="234"/>
      <c r="O107" s="234"/>
      <c r="P107" s="234"/>
      <c r="Q107" s="234"/>
      <c r="R107" s="234"/>
      <c r="S107" s="234"/>
      <c r="T107" s="234"/>
      <c r="U107" s="234"/>
      <c r="V107" s="234"/>
      <c r="W107" s="234"/>
      <c r="X107" s="234"/>
      <c r="Y107" s="234"/>
      <c r="Z107" s="234"/>
    </row>
    <row r="108" ht="14.25" customHeight="1">
      <c r="A108" s="234"/>
      <c r="B108" s="234"/>
      <c r="C108" s="234"/>
      <c r="D108" s="234"/>
      <c r="E108" s="234"/>
      <c r="F108" s="234"/>
      <c r="G108" s="234"/>
      <c r="H108" s="234"/>
      <c r="I108" s="234"/>
      <c r="J108" s="234"/>
      <c r="K108" s="234"/>
      <c r="L108" s="234"/>
      <c r="M108" s="234"/>
      <c r="N108" s="234"/>
      <c r="O108" s="234"/>
      <c r="P108" s="234"/>
      <c r="Q108" s="234"/>
      <c r="R108" s="234"/>
      <c r="S108" s="234"/>
      <c r="T108" s="234"/>
      <c r="U108" s="234"/>
      <c r="V108" s="234"/>
      <c r="W108" s="234"/>
      <c r="X108" s="234"/>
      <c r="Y108" s="234"/>
      <c r="Z108" s="234"/>
    </row>
    <row r="109" ht="14.25" customHeight="1">
      <c r="A109" s="234"/>
      <c r="B109" s="234"/>
      <c r="C109" s="234"/>
      <c r="D109" s="234"/>
      <c r="E109" s="234"/>
      <c r="F109" s="234"/>
      <c r="G109" s="234"/>
      <c r="H109" s="234"/>
      <c r="I109" s="234"/>
      <c r="J109" s="234"/>
      <c r="K109" s="234"/>
      <c r="L109" s="234"/>
      <c r="M109" s="234"/>
      <c r="N109" s="234"/>
      <c r="O109" s="234"/>
      <c r="P109" s="234"/>
      <c r="Q109" s="234"/>
      <c r="R109" s="234"/>
      <c r="S109" s="234"/>
      <c r="T109" s="234"/>
      <c r="U109" s="234"/>
      <c r="V109" s="234"/>
      <c r="W109" s="234"/>
      <c r="X109" s="234"/>
      <c r="Y109" s="234"/>
      <c r="Z109" s="234"/>
    </row>
    <row r="110" ht="14.25" customHeight="1">
      <c r="A110" s="234"/>
      <c r="B110" s="234"/>
      <c r="C110" s="234"/>
      <c r="D110" s="234"/>
      <c r="E110" s="234"/>
      <c r="F110" s="234"/>
      <c r="G110" s="234"/>
      <c r="H110" s="234"/>
      <c r="I110" s="234"/>
      <c r="J110" s="234"/>
      <c r="K110" s="234"/>
      <c r="L110" s="234"/>
      <c r="M110" s="234"/>
      <c r="N110" s="234"/>
      <c r="O110" s="234"/>
      <c r="P110" s="234"/>
      <c r="Q110" s="234"/>
      <c r="R110" s="234"/>
      <c r="S110" s="234"/>
      <c r="T110" s="234"/>
      <c r="U110" s="234"/>
      <c r="V110" s="234"/>
      <c r="W110" s="234"/>
      <c r="X110" s="234"/>
      <c r="Y110" s="234"/>
      <c r="Z110" s="234"/>
    </row>
    <row r="111" ht="14.25" customHeight="1">
      <c r="A111" s="234"/>
      <c r="B111" s="234"/>
      <c r="C111" s="234"/>
      <c r="D111" s="234"/>
      <c r="E111" s="234"/>
      <c r="F111" s="234"/>
      <c r="G111" s="234"/>
      <c r="H111" s="234"/>
      <c r="I111" s="234"/>
      <c r="J111" s="234"/>
      <c r="K111" s="234"/>
      <c r="L111" s="234"/>
      <c r="M111" s="234"/>
      <c r="N111" s="234"/>
      <c r="O111" s="234"/>
      <c r="P111" s="234"/>
      <c r="Q111" s="234"/>
      <c r="R111" s="234"/>
      <c r="S111" s="234"/>
      <c r="T111" s="234"/>
      <c r="U111" s="234"/>
      <c r="V111" s="234"/>
      <c r="W111" s="234"/>
      <c r="X111" s="234"/>
      <c r="Y111" s="234"/>
      <c r="Z111" s="234"/>
    </row>
    <row r="112" ht="14.25" customHeight="1">
      <c r="A112" s="234"/>
      <c r="B112" s="234"/>
      <c r="C112" s="234"/>
      <c r="D112" s="234"/>
      <c r="E112" s="234"/>
      <c r="F112" s="234"/>
      <c r="G112" s="234"/>
      <c r="H112" s="234"/>
      <c r="I112" s="234"/>
      <c r="J112" s="234"/>
      <c r="K112" s="234"/>
      <c r="L112" s="234"/>
      <c r="M112" s="234"/>
      <c r="N112" s="234"/>
      <c r="O112" s="234"/>
      <c r="P112" s="234"/>
      <c r="Q112" s="234"/>
      <c r="R112" s="234"/>
      <c r="S112" s="234"/>
      <c r="T112" s="234"/>
      <c r="U112" s="234"/>
      <c r="V112" s="234"/>
      <c r="W112" s="234"/>
      <c r="X112" s="234"/>
      <c r="Y112" s="234"/>
      <c r="Z112" s="234"/>
    </row>
    <row r="113" ht="14.25" customHeight="1">
      <c r="A113" s="234"/>
      <c r="B113" s="234"/>
      <c r="C113" s="234"/>
      <c r="D113" s="234"/>
      <c r="E113" s="234"/>
      <c r="F113" s="234"/>
      <c r="G113" s="234"/>
      <c r="H113" s="234"/>
      <c r="I113" s="234"/>
      <c r="J113" s="234"/>
      <c r="K113" s="234"/>
      <c r="L113" s="234"/>
      <c r="M113" s="234"/>
      <c r="N113" s="234"/>
      <c r="O113" s="234"/>
      <c r="P113" s="234"/>
      <c r="Q113" s="234"/>
      <c r="R113" s="234"/>
      <c r="S113" s="234"/>
      <c r="T113" s="234"/>
      <c r="U113" s="234"/>
      <c r="V113" s="234"/>
      <c r="W113" s="234"/>
      <c r="X113" s="234"/>
      <c r="Y113" s="234"/>
      <c r="Z113" s="234"/>
    </row>
    <row r="114" ht="14.25" customHeight="1">
      <c r="A114" s="234"/>
      <c r="B114" s="234"/>
      <c r="C114" s="234"/>
      <c r="D114" s="234"/>
      <c r="E114" s="234"/>
      <c r="F114" s="234"/>
      <c r="G114" s="234"/>
      <c r="H114" s="234"/>
      <c r="I114" s="234"/>
      <c r="J114" s="234"/>
      <c r="K114" s="234"/>
      <c r="L114" s="234"/>
      <c r="M114" s="234"/>
      <c r="N114" s="234"/>
      <c r="O114" s="234"/>
      <c r="P114" s="234"/>
      <c r="Q114" s="234"/>
      <c r="R114" s="234"/>
      <c r="S114" s="234"/>
      <c r="T114" s="234"/>
      <c r="U114" s="234"/>
      <c r="V114" s="234"/>
      <c r="W114" s="234"/>
      <c r="X114" s="234"/>
      <c r="Y114" s="234"/>
      <c r="Z114" s="234"/>
    </row>
    <row r="115" ht="14.25" customHeight="1">
      <c r="A115" s="234"/>
      <c r="B115" s="234"/>
      <c r="C115" s="234"/>
      <c r="D115" s="234"/>
      <c r="E115" s="234"/>
      <c r="F115" s="234"/>
      <c r="G115" s="234"/>
      <c r="H115" s="234"/>
      <c r="I115" s="234"/>
      <c r="J115" s="234"/>
      <c r="K115" s="234"/>
      <c r="L115" s="234"/>
      <c r="M115" s="234"/>
      <c r="N115" s="234"/>
      <c r="O115" s="234"/>
      <c r="P115" s="234"/>
      <c r="Q115" s="234"/>
      <c r="R115" s="234"/>
      <c r="S115" s="234"/>
      <c r="T115" s="234"/>
      <c r="U115" s="234"/>
      <c r="V115" s="234"/>
      <c r="W115" s="234"/>
      <c r="X115" s="234"/>
      <c r="Y115" s="234"/>
      <c r="Z115" s="234"/>
    </row>
    <row r="116" ht="14.25" customHeight="1">
      <c r="A116" s="234"/>
      <c r="B116" s="234"/>
      <c r="C116" s="234"/>
      <c r="D116" s="234"/>
      <c r="E116" s="234"/>
      <c r="F116" s="234"/>
      <c r="G116" s="234"/>
      <c r="H116" s="234"/>
      <c r="I116" s="234"/>
      <c r="J116" s="234"/>
      <c r="K116" s="234"/>
      <c r="L116" s="234"/>
      <c r="M116" s="234"/>
      <c r="N116" s="234"/>
      <c r="O116" s="234"/>
      <c r="P116" s="234"/>
      <c r="Q116" s="234"/>
      <c r="R116" s="234"/>
      <c r="S116" s="234"/>
      <c r="T116" s="234"/>
      <c r="U116" s="234"/>
      <c r="V116" s="234"/>
      <c r="W116" s="234"/>
      <c r="X116" s="234"/>
      <c r="Y116" s="234"/>
      <c r="Z116" s="234"/>
    </row>
    <row r="117" ht="14.25" customHeight="1">
      <c r="A117" s="234"/>
      <c r="B117" s="234"/>
      <c r="C117" s="234"/>
      <c r="D117" s="234"/>
      <c r="E117" s="234"/>
      <c r="F117" s="234"/>
      <c r="G117" s="234"/>
      <c r="H117" s="234"/>
      <c r="I117" s="234"/>
      <c r="J117" s="234"/>
      <c r="K117" s="234"/>
      <c r="L117" s="234"/>
      <c r="M117" s="234"/>
      <c r="N117" s="234"/>
      <c r="O117" s="234"/>
      <c r="P117" s="234"/>
      <c r="Q117" s="234"/>
      <c r="R117" s="234"/>
      <c r="S117" s="234"/>
      <c r="T117" s="234"/>
      <c r="U117" s="234"/>
      <c r="V117" s="234"/>
      <c r="W117" s="234"/>
      <c r="X117" s="234"/>
      <c r="Y117" s="234"/>
      <c r="Z117" s="234"/>
    </row>
    <row r="118" ht="14.25" customHeight="1">
      <c r="A118" s="234"/>
      <c r="B118" s="234"/>
      <c r="C118" s="234"/>
      <c r="D118" s="234"/>
      <c r="E118" s="234"/>
      <c r="F118" s="234"/>
      <c r="G118" s="234"/>
      <c r="H118" s="234"/>
      <c r="I118" s="234"/>
      <c r="J118" s="234"/>
      <c r="K118" s="234"/>
      <c r="L118" s="234"/>
      <c r="M118" s="234"/>
      <c r="N118" s="234"/>
      <c r="O118" s="234"/>
      <c r="P118" s="234"/>
      <c r="Q118" s="234"/>
      <c r="R118" s="234"/>
      <c r="S118" s="234"/>
      <c r="T118" s="234"/>
      <c r="U118" s="234"/>
      <c r="V118" s="234"/>
      <c r="W118" s="234"/>
      <c r="X118" s="234"/>
      <c r="Y118" s="234"/>
      <c r="Z118" s="234"/>
    </row>
    <row r="119" ht="14.25" customHeight="1">
      <c r="A119" s="234"/>
      <c r="B119" s="234"/>
      <c r="C119" s="234"/>
      <c r="D119" s="234"/>
      <c r="E119" s="234"/>
      <c r="F119" s="234"/>
      <c r="G119" s="234"/>
      <c r="H119" s="234"/>
      <c r="I119" s="234"/>
      <c r="J119" s="234"/>
      <c r="K119" s="234"/>
      <c r="L119" s="234"/>
      <c r="M119" s="234"/>
      <c r="N119" s="234"/>
      <c r="O119" s="234"/>
      <c r="P119" s="234"/>
      <c r="Q119" s="234"/>
      <c r="R119" s="234"/>
      <c r="S119" s="234"/>
      <c r="T119" s="234"/>
      <c r="U119" s="234"/>
      <c r="V119" s="234"/>
      <c r="W119" s="234"/>
      <c r="X119" s="234"/>
      <c r="Y119" s="234"/>
      <c r="Z119" s="234"/>
    </row>
    <row r="120" ht="14.25" customHeight="1">
      <c r="A120" s="234"/>
      <c r="B120" s="234"/>
      <c r="C120" s="234"/>
      <c r="D120" s="234"/>
      <c r="E120" s="234"/>
      <c r="F120" s="234"/>
      <c r="G120" s="234"/>
      <c r="H120" s="234"/>
      <c r="I120" s="234"/>
      <c r="J120" s="234"/>
      <c r="K120" s="234"/>
      <c r="L120" s="234"/>
      <c r="M120" s="234"/>
      <c r="N120" s="234"/>
      <c r="O120" s="234"/>
      <c r="P120" s="234"/>
      <c r="Q120" s="234"/>
      <c r="R120" s="234"/>
      <c r="S120" s="234"/>
      <c r="T120" s="234"/>
      <c r="U120" s="234"/>
      <c r="V120" s="234"/>
      <c r="W120" s="234"/>
      <c r="X120" s="234"/>
      <c r="Y120" s="234"/>
      <c r="Z120" s="234"/>
    </row>
    <row r="121" ht="14.25" customHeight="1">
      <c r="A121" s="234"/>
      <c r="B121" s="234"/>
      <c r="C121" s="234"/>
      <c r="D121" s="234"/>
      <c r="E121" s="234"/>
      <c r="F121" s="234"/>
      <c r="G121" s="234"/>
      <c r="H121" s="234"/>
      <c r="I121" s="234"/>
      <c r="J121" s="234"/>
      <c r="K121" s="234"/>
      <c r="L121" s="234"/>
      <c r="M121" s="234"/>
      <c r="N121" s="234"/>
      <c r="O121" s="234"/>
      <c r="P121" s="234"/>
      <c r="Q121" s="234"/>
      <c r="R121" s="234"/>
      <c r="S121" s="234"/>
      <c r="T121" s="234"/>
      <c r="U121" s="234"/>
      <c r="V121" s="234"/>
      <c r="W121" s="234"/>
      <c r="X121" s="234"/>
      <c r="Y121" s="234"/>
      <c r="Z121" s="234"/>
    </row>
    <row r="122" ht="14.25" customHeight="1">
      <c r="A122" s="234"/>
      <c r="B122" s="234"/>
      <c r="C122" s="234"/>
      <c r="D122" s="234"/>
      <c r="E122" s="234"/>
      <c r="F122" s="234"/>
      <c r="G122" s="234"/>
      <c r="H122" s="234"/>
      <c r="I122" s="234"/>
      <c r="J122" s="234"/>
      <c r="K122" s="234"/>
      <c r="L122" s="234"/>
      <c r="M122" s="234"/>
      <c r="N122" s="234"/>
      <c r="O122" s="234"/>
      <c r="P122" s="234"/>
      <c r="Q122" s="234"/>
      <c r="R122" s="234"/>
      <c r="S122" s="234"/>
      <c r="T122" s="234"/>
      <c r="U122" s="234"/>
      <c r="V122" s="234"/>
      <c r="W122" s="234"/>
      <c r="X122" s="234"/>
      <c r="Y122" s="234"/>
      <c r="Z122" s="234"/>
    </row>
    <row r="123" ht="14.25" customHeight="1">
      <c r="A123" s="234"/>
      <c r="B123" s="234"/>
      <c r="C123" s="234"/>
      <c r="D123" s="234"/>
      <c r="E123" s="234"/>
      <c r="F123" s="234"/>
      <c r="G123" s="234"/>
      <c r="H123" s="234"/>
      <c r="I123" s="234"/>
      <c r="J123" s="234"/>
      <c r="K123" s="234"/>
      <c r="L123" s="234"/>
      <c r="M123" s="234"/>
      <c r="N123" s="234"/>
      <c r="O123" s="234"/>
      <c r="P123" s="234"/>
      <c r="Q123" s="234"/>
      <c r="R123" s="234"/>
      <c r="S123" s="234"/>
      <c r="T123" s="234"/>
      <c r="U123" s="234"/>
      <c r="V123" s="234"/>
      <c r="W123" s="234"/>
      <c r="X123" s="234"/>
      <c r="Y123" s="234"/>
      <c r="Z123" s="234"/>
    </row>
    <row r="124" ht="14.25" customHeight="1">
      <c r="A124" s="234"/>
      <c r="B124" s="234"/>
      <c r="C124" s="234"/>
      <c r="D124" s="234"/>
      <c r="E124" s="234"/>
      <c r="F124" s="234"/>
      <c r="G124" s="234"/>
      <c r="H124" s="234"/>
      <c r="I124" s="234"/>
      <c r="J124" s="234"/>
      <c r="K124" s="234"/>
      <c r="L124" s="234"/>
      <c r="M124" s="234"/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</row>
    <row r="125" ht="14.25" customHeight="1">
      <c r="A125" s="234"/>
      <c r="B125" s="234"/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</row>
    <row r="126" ht="14.25" customHeight="1">
      <c r="A126" s="234"/>
      <c r="B126" s="234"/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</row>
    <row r="127" ht="14.25" customHeight="1">
      <c r="A127" s="234"/>
      <c r="B127" s="234"/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/>
      <c r="S127" s="234"/>
      <c r="T127" s="234"/>
      <c r="U127" s="234"/>
      <c r="V127" s="234"/>
      <c r="W127" s="234"/>
      <c r="X127" s="234"/>
      <c r="Y127" s="234"/>
      <c r="Z127" s="234"/>
    </row>
    <row r="128" ht="14.25" customHeight="1">
      <c r="A128" s="234"/>
      <c r="B128" s="234"/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/>
      <c r="T128" s="234"/>
      <c r="U128" s="234"/>
      <c r="V128" s="234"/>
      <c r="W128" s="234"/>
      <c r="X128" s="234"/>
      <c r="Y128" s="234"/>
      <c r="Z128" s="234"/>
    </row>
    <row r="129" ht="14.25" customHeight="1">
      <c r="A129" s="234"/>
      <c r="B129" s="234"/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/>
      <c r="U129" s="234"/>
      <c r="V129" s="234"/>
      <c r="W129" s="234"/>
      <c r="X129" s="234"/>
      <c r="Y129" s="234"/>
      <c r="Z129" s="234"/>
    </row>
    <row r="130" ht="14.25" customHeight="1">
      <c r="A130" s="234"/>
      <c r="B130" s="234"/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/>
      <c r="V130" s="234"/>
      <c r="W130" s="234"/>
      <c r="X130" s="234"/>
      <c r="Y130" s="234"/>
      <c r="Z130" s="234"/>
    </row>
    <row r="131" ht="14.25" customHeight="1">
      <c r="A131" s="234"/>
      <c r="B131" s="234"/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/>
      <c r="X131" s="234"/>
      <c r="Y131" s="234"/>
      <c r="Z131" s="234"/>
    </row>
    <row r="132" ht="14.25" customHeight="1">
      <c r="A132" s="234"/>
      <c r="B132" s="234"/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/>
      <c r="Z132" s="234"/>
    </row>
    <row r="133" ht="14.25" customHeight="1">
      <c r="A133" s="234"/>
      <c r="B133" s="234"/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</row>
    <row r="134" ht="14.25" customHeight="1">
      <c r="A134" s="234"/>
      <c r="B134" s="234"/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</row>
    <row r="135" ht="14.25" customHeight="1">
      <c r="A135" s="234"/>
      <c r="B135" s="234"/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</row>
    <row r="136" ht="14.25" customHeight="1">
      <c r="A136" s="234"/>
      <c r="B136" s="234"/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</row>
    <row r="137" ht="14.25" customHeight="1">
      <c r="A137" s="234"/>
      <c r="B137" s="234"/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</row>
    <row r="138" ht="14.25" customHeight="1">
      <c r="A138" s="234"/>
      <c r="B138" s="234"/>
      <c r="C138" s="234"/>
      <c r="D138" s="234"/>
      <c r="E138" s="234"/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</row>
    <row r="139" ht="14.25" customHeight="1">
      <c r="A139" s="234"/>
      <c r="B139" s="234"/>
      <c r="C139" s="234"/>
      <c r="D139" s="234"/>
      <c r="E139" s="234"/>
      <c r="F139" s="234"/>
      <c r="G139" s="234"/>
      <c r="H139" s="234"/>
      <c r="I139" s="234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</row>
    <row r="140" ht="14.25" customHeight="1">
      <c r="A140" s="234"/>
      <c r="B140" s="234"/>
      <c r="C140" s="234"/>
      <c r="D140" s="234"/>
      <c r="E140" s="234"/>
      <c r="F140" s="234"/>
      <c r="G140" s="234"/>
      <c r="H140" s="234"/>
      <c r="I140" s="234"/>
      <c r="J140" s="234"/>
      <c r="K140" s="234"/>
      <c r="L140" s="234"/>
      <c r="M140" s="234"/>
      <c r="N140" s="234"/>
      <c r="O140" s="234"/>
      <c r="P140" s="234"/>
      <c r="Q140" s="234"/>
      <c r="R140" s="234"/>
      <c r="S140" s="234"/>
      <c r="T140" s="234"/>
      <c r="U140" s="234"/>
      <c r="V140" s="234"/>
      <c r="W140" s="234"/>
      <c r="X140" s="234"/>
      <c r="Y140" s="234"/>
      <c r="Z140" s="234"/>
    </row>
    <row r="141" ht="14.25" customHeight="1">
      <c r="A141" s="234"/>
      <c r="B141" s="234"/>
      <c r="C141" s="234"/>
      <c r="D141" s="234"/>
      <c r="E141" s="234"/>
      <c r="F141" s="234"/>
      <c r="G141" s="234"/>
      <c r="H141" s="234"/>
      <c r="I141" s="234"/>
      <c r="J141" s="234"/>
      <c r="K141" s="234"/>
      <c r="L141" s="234"/>
      <c r="M141" s="234"/>
      <c r="N141" s="234"/>
      <c r="O141" s="234"/>
      <c r="P141" s="234"/>
      <c r="Q141" s="234"/>
      <c r="R141" s="234"/>
      <c r="S141" s="234"/>
      <c r="T141" s="234"/>
      <c r="U141" s="234"/>
      <c r="V141" s="234"/>
      <c r="W141" s="234"/>
      <c r="X141" s="234"/>
      <c r="Y141" s="234"/>
      <c r="Z141" s="234"/>
    </row>
    <row r="142" ht="14.25" customHeight="1">
      <c r="A142" s="234"/>
      <c r="B142" s="234"/>
      <c r="C142" s="234"/>
      <c r="D142" s="234"/>
      <c r="E142" s="234"/>
      <c r="F142" s="234"/>
      <c r="G142" s="234"/>
      <c r="H142" s="234"/>
      <c r="I142" s="234"/>
      <c r="J142" s="234"/>
      <c r="K142" s="234"/>
      <c r="L142" s="234"/>
      <c r="M142" s="234"/>
      <c r="N142" s="234"/>
      <c r="O142" s="234"/>
      <c r="P142" s="234"/>
      <c r="Q142" s="234"/>
      <c r="R142" s="234"/>
      <c r="S142" s="234"/>
      <c r="T142" s="234"/>
      <c r="U142" s="234"/>
      <c r="V142" s="234"/>
      <c r="W142" s="234"/>
      <c r="X142" s="234"/>
      <c r="Y142" s="234"/>
      <c r="Z142" s="234"/>
    </row>
    <row r="143" ht="14.25" customHeight="1">
      <c r="A143" s="234"/>
      <c r="B143" s="234"/>
      <c r="C143" s="234"/>
      <c r="D143" s="234"/>
      <c r="E143" s="234"/>
      <c r="F143" s="234"/>
      <c r="G143" s="234"/>
      <c r="H143" s="234"/>
      <c r="I143" s="234"/>
      <c r="J143" s="234"/>
      <c r="K143" s="234"/>
      <c r="L143" s="234"/>
      <c r="M143" s="234"/>
      <c r="N143" s="234"/>
      <c r="O143" s="234"/>
      <c r="P143" s="234"/>
      <c r="Q143" s="234"/>
      <c r="R143" s="234"/>
      <c r="S143" s="234"/>
      <c r="T143" s="234"/>
      <c r="U143" s="234"/>
      <c r="V143" s="234"/>
      <c r="W143" s="234"/>
      <c r="X143" s="234"/>
      <c r="Y143" s="234"/>
      <c r="Z143" s="234"/>
    </row>
    <row r="144" ht="14.25" customHeight="1">
      <c r="A144" s="234"/>
      <c r="B144" s="234"/>
      <c r="C144" s="234"/>
      <c r="D144" s="234"/>
      <c r="E144" s="234"/>
      <c r="F144" s="234"/>
      <c r="G144" s="234"/>
      <c r="H144" s="234"/>
      <c r="I144" s="234"/>
      <c r="J144" s="234"/>
      <c r="K144" s="234"/>
      <c r="L144" s="234"/>
      <c r="M144" s="234"/>
      <c r="N144" s="234"/>
      <c r="O144" s="234"/>
      <c r="P144" s="234"/>
      <c r="Q144" s="234"/>
      <c r="R144" s="234"/>
      <c r="S144" s="234"/>
      <c r="T144" s="234"/>
      <c r="U144" s="234"/>
      <c r="V144" s="234"/>
      <c r="W144" s="234"/>
      <c r="X144" s="234"/>
      <c r="Y144" s="234"/>
      <c r="Z144" s="234"/>
    </row>
    <row r="145" ht="14.25" customHeight="1">
      <c r="A145" s="234"/>
      <c r="B145" s="234"/>
      <c r="C145" s="234"/>
      <c r="D145" s="234"/>
      <c r="E145" s="234"/>
      <c r="F145" s="234"/>
      <c r="G145" s="234"/>
      <c r="H145" s="234"/>
      <c r="I145" s="234"/>
      <c r="J145" s="234"/>
      <c r="K145" s="234"/>
      <c r="L145" s="234"/>
      <c r="M145" s="234"/>
      <c r="N145" s="234"/>
      <c r="O145" s="234"/>
      <c r="P145" s="234"/>
      <c r="Q145" s="234"/>
      <c r="R145" s="234"/>
      <c r="S145" s="234"/>
      <c r="T145" s="234"/>
      <c r="U145" s="234"/>
      <c r="V145" s="234"/>
      <c r="W145" s="234"/>
      <c r="X145" s="234"/>
      <c r="Y145" s="234"/>
      <c r="Z145" s="234"/>
    </row>
    <row r="146" ht="14.25" customHeight="1">
      <c r="A146" s="234"/>
      <c r="B146" s="234"/>
      <c r="C146" s="234"/>
      <c r="D146" s="234"/>
      <c r="E146" s="234"/>
      <c r="F146" s="234"/>
      <c r="G146" s="234"/>
      <c r="H146" s="234"/>
      <c r="I146" s="234"/>
      <c r="J146" s="234"/>
      <c r="K146" s="234"/>
      <c r="L146" s="234"/>
      <c r="M146" s="234"/>
      <c r="N146" s="234"/>
      <c r="O146" s="234"/>
      <c r="P146" s="234"/>
      <c r="Q146" s="234"/>
      <c r="R146" s="234"/>
      <c r="S146" s="234"/>
      <c r="T146" s="234"/>
      <c r="U146" s="234"/>
      <c r="V146" s="234"/>
      <c r="W146" s="234"/>
      <c r="X146" s="234"/>
      <c r="Y146" s="234"/>
      <c r="Z146" s="234"/>
    </row>
    <row r="147" ht="14.25" customHeight="1">
      <c r="A147" s="234"/>
      <c r="B147" s="234"/>
      <c r="C147" s="234"/>
      <c r="D147" s="234"/>
      <c r="E147" s="234"/>
      <c r="F147" s="234"/>
      <c r="G147" s="234"/>
      <c r="H147" s="234"/>
      <c r="I147" s="234"/>
      <c r="J147" s="234"/>
      <c r="K147" s="234"/>
      <c r="L147" s="234"/>
      <c r="M147" s="234"/>
      <c r="N147" s="234"/>
      <c r="O147" s="234"/>
      <c r="P147" s="234"/>
      <c r="Q147" s="234"/>
      <c r="R147" s="234"/>
      <c r="S147" s="234"/>
      <c r="T147" s="234"/>
      <c r="U147" s="234"/>
      <c r="V147" s="234"/>
      <c r="W147" s="234"/>
      <c r="X147" s="234"/>
      <c r="Y147" s="234"/>
      <c r="Z147" s="234"/>
    </row>
    <row r="148" ht="14.25" customHeight="1">
      <c r="A148" s="234"/>
      <c r="B148" s="234"/>
      <c r="C148" s="234"/>
      <c r="D148" s="234"/>
      <c r="E148" s="234"/>
      <c r="F148" s="234"/>
      <c r="G148" s="234"/>
      <c r="H148" s="234"/>
      <c r="I148" s="234"/>
      <c r="J148" s="234"/>
      <c r="K148" s="234"/>
      <c r="L148" s="234"/>
      <c r="M148" s="234"/>
      <c r="N148" s="234"/>
      <c r="O148" s="234"/>
      <c r="P148" s="234"/>
      <c r="Q148" s="234"/>
      <c r="R148" s="234"/>
      <c r="S148" s="234"/>
      <c r="T148" s="234"/>
      <c r="U148" s="234"/>
      <c r="V148" s="234"/>
      <c r="W148" s="234"/>
      <c r="X148" s="234"/>
      <c r="Y148" s="234"/>
      <c r="Z148" s="234"/>
    </row>
    <row r="149" ht="14.25" customHeight="1">
      <c r="A149" s="234"/>
      <c r="B149" s="234"/>
      <c r="C149" s="234"/>
      <c r="D149" s="234"/>
      <c r="E149" s="234"/>
      <c r="F149" s="234"/>
      <c r="G149" s="234"/>
      <c r="H149" s="234"/>
      <c r="I149" s="234"/>
      <c r="J149" s="234"/>
      <c r="K149" s="234"/>
      <c r="L149" s="234"/>
      <c r="M149" s="234"/>
      <c r="N149" s="234"/>
      <c r="O149" s="234"/>
      <c r="P149" s="234"/>
      <c r="Q149" s="234"/>
      <c r="R149" s="234"/>
      <c r="S149" s="234"/>
      <c r="T149" s="234"/>
      <c r="U149" s="234"/>
      <c r="V149" s="234"/>
      <c r="W149" s="234"/>
      <c r="X149" s="234"/>
      <c r="Y149" s="234"/>
      <c r="Z149" s="234"/>
    </row>
    <row r="150" ht="14.25" customHeight="1">
      <c r="A150" s="234"/>
      <c r="B150" s="234"/>
      <c r="C150" s="234"/>
      <c r="D150" s="234"/>
      <c r="E150" s="234"/>
      <c r="F150" s="234"/>
      <c r="G150" s="234"/>
      <c r="H150" s="234"/>
      <c r="I150" s="234"/>
      <c r="J150" s="234"/>
      <c r="K150" s="234"/>
      <c r="L150" s="234"/>
      <c r="M150" s="234"/>
      <c r="N150" s="234"/>
      <c r="O150" s="234"/>
      <c r="P150" s="234"/>
      <c r="Q150" s="234"/>
      <c r="R150" s="234"/>
      <c r="S150" s="234"/>
      <c r="T150" s="234"/>
      <c r="U150" s="234"/>
      <c r="V150" s="234"/>
      <c r="W150" s="234"/>
      <c r="X150" s="234"/>
      <c r="Y150" s="234"/>
      <c r="Z150" s="234"/>
    </row>
    <row r="151" ht="14.25" customHeight="1">
      <c r="A151" s="234"/>
      <c r="B151" s="234"/>
      <c r="C151" s="234"/>
      <c r="D151" s="234"/>
      <c r="E151" s="234"/>
      <c r="F151" s="234"/>
      <c r="G151" s="234"/>
      <c r="H151" s="234"/>
      <c r="I151" s="234"/>
      <c r="J151" s="234"/>
      <c r="K151" s="234"/>
      <c r="L151" s="234"/>
      <c r="M151" s="234"/>
      <c r="N151" s="234"/>
      <c r="O151" s="234"/>
      <c r="P151" s="234"/>
      <c r="Q151" s="234"/>
      <c r="R151" s="234"/>
      <c r="S151" s="234"/>
      <c r="T151" s="234"/>
      <c r="U151" s="234"/>
      <c r="V151" s="234"/>
      <c r="W151" s="234"/>
      <c r="X151" s="234"/>
      <c r="Y151" s="234"/>
      <c r="Z151" s="234"/>
    </row>
    <row r="152" ht="14.25" customHeight="1">
      <c r="A152" s="234"/>
      <c r="B152" s="234"/>
      <c r="C152" s="234"/>
      <c r="D152" s="234"/>
      <c r="E152" s="234"/>
      <c r="F152" s="234"/>
      <c r="G152" s="234"/>
      <c r="H152" s="234"/>
      <c r="I152" s="234"/>
      <c r="J152" s="234"/>
      <c r="K152" s="234"/>
      <c r="L152" s="234"/>
      <c r="M152" s="234"/>
      <c r="N152" s="234"/>
      <c r="O152" s="234"/>
      <c r="P152" s="234"/>
      <c r="Q152" s="234"/>
      <c r="R152" s="234"/>
      <c r="S152" s="234"/>
      <c r="T152" s="234"/>
      <c r="U152" s="234"/>
      <c r="V152" s="234"/>
      <c r="W152" s="234"/>
      <c r="X152" s="234"/>
      <c r="Y152" s="234"/>
      <c r="Z152" s="234"/>
    </row>
    <row r="153" ht="14.25" customHeight="1">
      <c r="A153" s="234"/>
      <c r="B153" s="234"/>
      <c r="C153" s="234"/>
      <c r="D153" s="234"/>
      <c r="E153" s="234"/>
      <c r="F153" s="234"/>
      <c r="G153" s="234"/>
      <c r="H153" s="234"/>
      <c r="I153" s="234"/>
      <c r="J153" s="234"/>
      <c r="K153" s="234"/>
      <c r="L153" s="234"/>
      <c r="M153" s="234"/>
      <c r="N153" s="234"/>
      <c r="O153" s="234"/>
      <c r="P153" s="234"/>
      <c r="Q153" s="234"/>
      <c r="R153" s="234"/>
      <c r="S153" s="234"/>
      <c r="T153" s="234"/>
      <c r="U153" s="234"/>
      <c r="V153" s="234"/>
      <c r="W153" s="234"/>
      <c r="X153" s="234"/>
      <c r="Y153" s="234"/>
      <c r="Z153" s="234"/>
    </row>
    <row r="154" ht="14.25" customHeight="1">
      <c r="A154" s="234"/>
      <c r="B154" s="234"/>
      <c r="C154" s="234"/>
      <c r="D154" s="234"/>
      <c r="E154" s="234"/>
      <c r="F154" s="234"/>
      <c r="G154" s="234"/>
      <c r="H154" s="234"/>
      <c r="I154" s="234"/>
      <c r="J154" s="234"/>
      <c r="K154" s="234"/>
      <c r="L154" s="234"/>
      <c r="M154" s="234"/>
      <c r="N154" s="234"/>
      <c r="O154" s="234"/>
      <c r="P154" s="234"/>
      <c r="Q154" s="234"/>
      <c r="R154" s="234"/>
      <c r="S154" s="234"/>
      <c r="T154" s="234"/>
      <c r="U154" s="234"/>
      <c r="V154" s="234"/>
      <c r="W154" s="234"/>
      <c r="X154" s="234"/>
      <c r="Y154" s="234"/>
      <c r="Z154" s="234"/>
    </row>
    <row r="155" ht="14.25" customHeight="1">
      <c r="A155" s="234"/>
      <c r="B155" s="234"/>
      <c r="C155" s="234"/>
      <c r="D155" s="234"/>
      <c r="E155" s="234"/>
      <c r="F155" s="234"/>
      <c r="G155" s="234"/>
      <c r="H155" s="234"/>
      <c r="I155" s="234"/>
      <c r="J155" s="234"/>
      <c r="K155" s="234"/>
      <c r="L155" s="234"/>
      <c r="M155" s="234"/>
      <c r="N155" s="234"/>
      <c r="O155" s="234"/>
      <c r="P155" s="234"/>
      <c r="Q155" s="234"/>
      <c r="R155" s="234"/>
      <c r="S155" s="234"/>
      <c r="T155" s="234"/>
      <c r="U155" s="234"/>
      <c r="V155" s="234"/>
      <c r="W155" s="234"/>
      <c r="X155" s="234"/>
      <c r="Y155" s="234"/>
      <c r="Z155" s="234"/>
    </row>
    <row r="156" ht="14.25" customHeight="1">
      <c r="A156" s="234"/>
      <c r="B156" s="234"/>
      <c r="C156" s="234"/>
      <c r="D156" s="234"/>
      <c r="E156" s="234"/>
      <c r="F156" s="234"/>
      <c r="G156" s="234"/>
      <c r="H156" s="234"/>
      <c r="I156" s="234"/>
      <c r="J156" s="234"/>
      <c r="K156" s="234"/>
      <c r="L156" s="234"/>
      <c r="M156" s="234"/>
      <c r="N156" s="234"/>
      <c r="O156" s="234"/>
      <c r="P156" s="234"/>
      <c r="Q156" s="234"/>
      <c r="R156" s="234"/>
      <c r="S156" s="234"/>
      <c r="T156" s="234"/>
      <c r="U156" s="234"/>
      <c r="V156" s="234"/>
      <c r="W156" s="234"/>
      <c r="X156" s="234"/>
      <c r="Y156" s="234"/>
      <c r="Z156" s="234"/>
    </row>
    <row r="157" ht="14.25" customHeight="1">
      <c r="A157" s="234"/>
      <c r="B157" s="234"/>
      <c r="C157" s="234"/>
      <c r="D157" s="234"/>
      <c r="E157" s="234"/>
      <c r="F157" s="234"/>
      <c r="G157" s="234"/>
      <c r="H157" s="234"/>
      <c r="I157" s="234"/>
      <c r="J157" s="234"/>
      <c r="K157" s="234"/>
      <c r="L157" s="234"/>
      <c r="M157" s="234"/>
      <c r="N157" s="234"/>
      <c r="O157" s="234"/>
      <c r="P157" s="234"/>
      <c r="Q157" s="234"/>
      <c r="R157" s="234"/>
      <c r="S157" s="234"/>
      <c r="T157" s="234"/>
      <c r="U157" s="234"/>
      <c r="V157" s="234"/>
      <c r="W157" s="234"/>
      <c r="X157" s="234"/>
      <c r="Y157" s="234"/>
      <c r="Z157" s="234"/>
    </row>
    <row r="158" ht="14.25" customHeight="1">
      <c r="A158" s="234"/>
      <c r="B158" s="234"/>
      <c r="C158" s="234"/>
      <c r="D158" s="234"/>
      <c r="E158" s="234"/>
      <c r="F158" s="234"/>
      <c r="G158" s="234"/>
      <c r="H158" s="234"/>
      <c r="I158" s="234"/>
      <c r="J158" s="234"/>
      <c r="K158" s="234"/>
      <c r="L158" s="234"/>
      <c r="M158" s="234"/>
      <c r="N158" s="234"/>
      <c r="O158" s="234"/>
      <c r="P158" s="234"/>
      <c r="Q158" s="234"/>
      <c r="R158" s="234"/>
      <c r="S158" s="234"/>
      <c r="T158" s="234"/>
      <c r="U158" s="234"/>
      <c r="V158" s="234"/>
      <c r="W158" s="234"/>
      <c r="X158" s="234"/>
      <c r="Y158" s="234"/>
      <c r="Z158" s="234"/>
    </row>
    <row r="159" ht="14.25" customHeight="1">
      <c r="A159" s="234"/>
      <c r="B159" s="234"/>
      <c r="C159" s="234"/>
      <c r="D159" s="234"/>
      <c r="E159" s="234"/>
      <c r="F159" s="234"/>
      <c r="G159" s="234"/>
      <c r="H159" s="234"/>
      <c r="I159" s="234"/>
      <c r="J159" s="234"/>
      <c r="K159" s="234"/>
      <c r="L159" s="234"/>
      <c r="M159" s="234"/>
      <c r="N159" s="234"/>
      <c r="O159" s="234"/>
      <c r="P159" s="234"/>
      <c r="Q159" s="234"/>
      <c r="R159" s="234"/>
      <c r="S159" s="234"/>
      <c r="T159" s="234"/>
      <c r="U159" s="234"/>
      <c r="V159" s="234"/>
      <c r="W159" s="234"/>
      <c r="X159" s="234"/>
      <c r="Y159" s="234"/>
      <c r="Z159" s="234"/>
    </row>
    <row r="160" ht="14.25" customHeight="1">
      <c r="A160" s="234"/>
      <c r="B160" s="234"/>
      <c r="C160" s="234"/>
      <c r="D160" s="234"/>
      <c r="E160" s="234"/>
      <c r="F160" s="234"/>
      <c r="G160" s="234"/>
      <c r="H160" s="234"/>
      <c r="I160" s="234"/>
      <c r="J160" s="234"/>
      <c r="K160" s="234"/>
      <c r="L160" s="234"/>
      <c r="M160" s="234"/>
      <c r="N160" s="234"/>
      <c r="O160" s="234"/>
      <c r="P160" s="234"/>
      <c r="Q160" s="234"/>
      <c r="R160" s="234"/>
      <c r="S160" s="234"/>
      <c r="T160" s="234"/>
      <c r="U160" s="234"/>
      <c r="V160" s="234"/>
      <c r="W160" s="234"/>
      <c r="X160" s="234"/>
      <c r="Y160" s="234"/>
      <c r="Z160" s="234"/>
    </row>
    <row r="161" ht="14.25" customHeight="1">
      <c r="A161" s="234"/>
      <c r="B161" s="234"/>
      <c r="C161" s="234"/>
      <c r="D161" s="234"/>
      <c r="E161" s="234"/>
      <c r="F161" s="234"/>
      <c r="G161" s="234"/>
      <c r="H161" s="234"/>
      <c r="I161" s="234"/>
      <c r="J161" s="234"/>
      <c r="K161" s="234"/>
      <c r="L161" s="234"/>
      <c r="M161" s="234"/>
      <c r="N161" s="234"/>
      <c r="O161" s="234"/>
      <c r="P161" s="234"/>
      <c r="Q161" s="234"/>
      <c r="R161" s="234"/>
      <c r="S161" s="234"/>
      <c r="T161" s="234"/>
      <c r="U161" s="234"/>
      <c r="V161" s="234"/>
      <c r="W161" s="234"/>
      <c r="X161" s="234"/>
      <c r="Y161" s="234"/>
      <c r="Z161" s="234"/>
    </row>
    <row r="162" ht="14.25" customHeight="1">
      <c r="A162" s="234"/>
      <c r="B162" s="234"/>
      <c r="C162" s="234"/>
      <c r="D162" s="234"/>
      <c r="E162" s="234"/>
      <c r="F162" s="234"/>
      <c r="G162" s="234"/>
      <c r="H162" s="234"/>
      <c r="I162" s="234"/>
      <c r="J162" s="234"/>
      <c r="K162" s="234"/>
      <c r="L162" s="234"/>
      <c r="M162" s="234"/>
      <c r="N162" s="234"/>
      <c r="O162" s="234"/>
      <c r="P162" s="234"/>
      <c r="Q162" s="234"/>
      <c r="R162" s="234"/>
      <c r="S162" s="234"/>
      <c r="T162" s="234"/>
      <c r="U162" s="234"/>
      <c r="V162" s="234"/>
      <c r="W162" s="234"/>
      <c r="X162" s="234"/>
      <c r="Y162" s="234"/>
      <c r="Z162" s="234"/>
    </row>
    <row r="163" ht="14.25" customHeight="1">
      <c r="A163" s="234"/>
      <c r="B163" s="234"/>
      <c r="C163" s="234"/>
      <c r="D163" s="234"/>
      <c r="E163" s="234"/>
      <c r="F163" s="234"/>
      <c r="G163" s="234"/>
      <c r="H163" s="234"/>
      <c r="I163" s="234"/>
      <c r="J163" s="234"/>
      <c r="K163" s="234"/>
      <c r="L163" s="234"/>
      <c r="M163" s="234"/>
      <c r="N163" s="234"/>
      <c r="O163" s="234"/>
      <c r="P163" s="234"/>
      <c r="Q163" s="234"/>
      <c r="R163" s="234"/>
      <c r="S163" s="234"/>
      <c r="T163" s="234"/>
      <c r="U163" s="234"/>
      <c r="V163" s="234"/>
      <c r="W163" s="234"/>
      <c r="X163" s="234"/>
      <c r="Y163" s="234"/>
      <c r="Z163" s="234"/>
    </row>
    <row r="164" ht="14.25" customHeight="1">
      <c r="A164" s="234"/>
      <c r="B164" s="234"/>
      <c r="C164" s="234"/>
      <c r="D164" s="234"/>
      <c r="E164" s="234"/>
      <c r="F164" s="234"/>
      <c r="G164" s="234"/>
      <c r="H164" s="234"/>
      <c r="I164" s="234"/>
      <c r="J164" s="234"/>
      <c r="K164" s="234"/>
      <c r="L164" s="234"/>
      <c r="M164" s="234"/>
      <c r="N164" s="234"/>
      <c r="O164" s="234"/>
      <c r="P164" s="234"/>
      <c r="Q164" s="234"/>
      <c r="R164" s="234"/>
      <c r="S164" s="234"/>
      <c r="T164" s="234"/>
      <c r="U164" s="234"/>
      <c r="V164" s="234"/>
      <c r="W164" s="234"/>
      <c r="X164" s="234"/>
      <c r="Y164" s="234"/>
      <c r="Z164" s="234"/>
    </row>
    <row r="165" ht="14.25" customHeight="1">
      <c r="A165" s="234"/>
      <c r="B165" s="234"/>
      <c r="C165" s="234"/>
      <c r="D165" s="234"/>
      <c r="E165" s="234"/>
      <c r="F165" s="234"/>
      <c r="G165" s="234"/>
      <c r="H165" s="234"/>
      <c r="I165" s="234"/>
      <c r="J165" s="234"/>
      <c r="K165" s="234"/>
      <c r="L165" s="234"/>
      <c r="M165" s="234"/>
      <c r="N165" s="234"/>
      <c r="O165" s="234"/>
      <c r="P165" s="234"/>
      <c r="Q165" s="234"/>
      <c r="R165" s="234"/>
      <c r="S165" s="234"/>
      <c r="T165" s="234"/>
      <c r="U165" s="234"/>
      <c r="V165" s="234"/>
      <c r="W165" s="234"/>
      <c r="X165" s="234"/>
      <c r="Y165" s="234"/>
      <c r="Z165" s="234"/>
    </row>
    <row r="166" ht="14.25" customHeight="1">
      <c r="A166" s="234"/>
      <c r="B166" s="234"/>
      <c r="C166" s="234"/>
      <c r="D166" s="234"/>
      <c r="E166" s="234"/>
      <c r="F166" s="234"/>
      <c r="G166" s="234"/>
      <c r="H166" s="234"/>
      <c r="I166" s="234"/>
      <c r="J166" s="234"/>
      <c r="K166" s="234"/>
      <c r="L166" s="234"/>
      <c r="M166" s="234"/>
      <c r="N166" s="234"/>
      <c r="O166" s="234"/>
      <c r="P166" s="234"/>
      <c r="Q166" s="234"/>
      <c r="R166" s="234"/>
      <c r="S166" s="234"/>
      <c r="T166" s="234"/>
      <c r="U166" s="234"/>
      <c r="V166" s="234"/>
      <c r="W166" s="234"/>
      <c r="X166" s="234"/>
      <c r="Y166" s="234"/>
      <c r="Z166" s="234"/>
    </row>
    <row r="167" ht="14.25" customHeight="1">
      <c r="A167" s="234"/>
      <c r="B167" s="234"/>
      <c r="C167" s="234"/>
      <c r="D167" s="234"/>
      <c r="E167" s="234"/>
      <c r="F167" s="234"/>
      <c r="G167" s="234"/>
      <c r="H167" s="234"/>
      <c r="I167" s="234"/>
      <c r="J167" s="234"/>
      <c r="K167" s="234"/>
      <c r="L167" s="234"/>
      <c r="M167" s="234"/>
      <c r="N167" s="234"/>
      <c r="O167" s="234"/>
      <c r="P167" s="234"/>
      <c r="Q167" s="234"/>
      <c r="R167" s="234"/>
      <c r="S167" s="234"/>
      <c r="T167" s="234"/>
      <c r="U167" s="234"/>
      <c r="V167" s="234"/>
      <c r="W167" s="234"/>
      <c r="X167" s="234"/>
      <c r="Y167" s="234"/>
      <c r="Z167" s="234"/>
    </row>
    <row r="168" ht="14.25" customHeight="1">
      <c r="A168" s="234"/>
      <c r="B168" s="234"/>
      <c r="C168" s="234"/>
      <c r="D168" s="234"/>
      <c r="E168" s="234"/>
      <c r="F168" s="234"/>
      <c r="G168" s="234"/>
      <c r="H168" s="234"/>
      <c r="I168" s="234"/>
      <c r="J168" s="234"/>
      <c r="K168" s="234"/>
      <c r="L168" s="234"/>
      <c r="M168" s="234"/>
      <c r="N168" s="234"/>
      <c r="O168" s="234"/>
      <c r="P168" s="234"/>
      <c r="Q168" s="234"/>
      <c r="R168" s="234"/>
      <c r="S168" s="234"/>
      <c r="T168" s="234"/>
      <c r="U168" s="234"/>
      <c r="V168" s="234"/>
      <c r="W168" s="234"/>
      <c r="X168" s="234"/>
      <c r="Y168" s="234"/>
      <c r="Z168" s="234"/>
    </row>
    <row r="169" ht="14.25" customHeight="1">
      <c r="A169" s="234"/>
      <c r="B169" s="234"/>
      <c r="C169" s="234"/>
      <c r="D169" s="234"/>
      <c r="E169" s="234"/>
      <c r="F169" s="234"/>
      <c r="G169" s="234"/>
      <c r="H169" s="234"/>
      <c r="I169" s="234"/>
      <c r="J169" s="234"/>
      <c r="K169" s="234"/>
      <c r="L169" s="234"/>
      <c r="M169" s="234"/>
      <c r="N169" s="234"/>
      <c r="O169" s="234"/>
      <c r="P169" s="234"/>
      <c r="Q169" s="234"/>
      <c r="R169" s="234"/>
      <c r="S169" s="234"/>
      <c r="T169" s="234"/>
      <c r="U169" s="234"/>
      <c r="V169" s="234"/>
      <c r="W169" s="234"/>
      <c r="X169" s="234"/>
      <c r="Y169" s="234"/>
      <c r="Z169" s="234"/>
    </row>
    <row r="170" ht="14.25" customHeight="1">
      <c r="A170" s="234"/>
      <c r="B170" s="234"/>
      <c r="C170" s="234"/>
      <c r="D170" s="234"/>
      <c r="E170" s="234"/>
      <c r="F170" s="234"/>
      <c r="G170" s="234"/>
      <c r="H170" s="234"/>
      <c r="I170" s="234"/>
      <c r="J170" s="234"/>
      <c r="K170" s="234"/>
      <c r="L170" s="234"/>
      <c r="M170" s="234"/>
      <c r="N170" s="234"/>
      <c r="O170" s="234"/>
      <c r="P170" s="234"/>
      <c r="Q170" s="234"/>
      <c r="R170" s="234"/>
      <c r="S170" s="234"/>
      <c r="T170" s="234"/>
      <c r="U170" s="234"/>
      <c r="V170" s="234"/>
      <c r="W170" s="234"/>
      <c r="X170" s="234"/>
      <c r="Y170" s="234"/>
      <c r="Z170" s="234"/>
    </row>
    <row r="171" ht="14.25" customHeight="1">
      <c r="A171" s="234"/>
      <c r="B171" s="234"/>
      <c r="C171" s="234"/>
      <c r="D171" s="234"/>
      <c r="E171" s="234"/>
      <c r="F171" s="234"/>
      <c r="G171" s="234"/>
      <c r="H171" s="234"/>
      <c r="I171" s="234"/>
      <c r="J171" s="234"/>
      <c r="K171" s="234"/>
      <c r="L171" s="234"/>
      <c r="M171" s="234"/>
      <c r="N171" s="234"/>
      <c r="O171" s="234"/>
      <c r="P171" s="234"/>
      <c r="Q171" s="234"/>
      <c r="R171" s="234"/>
      <c r="S171" s="234"/>
      <c r="T171" s="234"/>
      <c r="U171" s="234"/>
      <c r="V171" s="234"/>
      <c r="W171" s="234"/>
      <c r="X171" s="234"/>
      <c r="Y171" s="234"/>
      <c r="Z171" s="234"/>
    </row>
    <row r="172" ht="14.25" customHeight="1">
      <c r="A172" s="234"/>
      <c r="B172" s="234"/>
      <c r="C172" s="234"/>
      <c r="D172" s="234"/>
      <c r="E172" s="234"/>
      <c r="F172" s="234"/>
      <c r="G172" s="234"/>
      <c r="H172" s="234"/>
      <c r="I172" s="234"/>
      <c r="J172" s="234"/>
      <c r="K172" s="234"/>
      <c r="L172" s="234"/>
      <c r="M172" s="234"/>
      <c r="N172" s="234"/>
      <c r="O172" s="234"/>
      <c r="P172" s="234"/>
      <c r="Q172" s="234"/>
      <c r="R172" s="234"/>
      <c r="S172" s="234"/>
      <c r="T172" s="234"/>
      <c r="U172" s="234"/>
      <c r="V172" s="234"/>
      <c r="W172" s="234"/>
      <c r="X172" s="234"/>
      <c r="Y172" s="234"/>
      <c r="Z172" s="234"/>
    </row>
    <row r="173" ht="14.25" customHeight="1">
      <c r="A173" s="234"/>
      <c r="B173" s="234"/>
      <c r="C173" s="234"/>
      <c r="D173" s="234"/>
      <c r="E173" s="234"/>
      <c r="F173" s="234"/>
      <c r="G173" s="234"/>
      <c r="H173" s="234"/>
      <c r="I173" s="234"/>
      <c r="J173" s="234"/>
      <c r="K173" s="234"/>
      <c r="L173" s="234"/>
      <c r="M173" s="234"/>
      <c r="N173" s="234"/>
      <c r="O173" s="234"/>
      <c r="P173" s="234"/>
      <c r="Q173" s="234"/>
      <c r="R173" s="234"/>
      <c r="S173" s="234"/>
      <c r="T173" s="234"/>
      <c r="U173" s="234"/>
      <c r="V173" s="234"/>
      <c r="W173" s="234"/>
      <c r="X173" s="234"/>
      <c r="Y173" s="234"/>
      <c r="Z173" s="234"/>
    </row>
    <row r="174" ht="14.25" customHeight="1">
      <c r="A174" s="234"/>
      <c r="B174" s="234"/>
      <c r="C174" s="234"/>
      <c r="D174" s="234"/>
      <c r="E174" s="234"/>
      <c r="F174" s="234"/>
      <c r="G174" s="234"/>
      <c r="H174" s="234"/>
      <c r="I174" s="234"/>
      <c r="J174" s="234"/>
      <c r="K174" s="234"/>
      <c r="L174" s="234"/>
      <c r="M174" s="234"/>
      <c r="N174" s="234"/>
      <c r="O174" s="234"/>
      <c r="P174" s="234"/>
      <c r="Q174" s="234"/>
      <c r="R174" s="234"/>
      <c r="S174" s="234"/>
      <c r="T174" s="234"/>
      <c r="U174" s="234"/>
      <c r="V174" s="234"/>
      <c r="W174" s="234"/>
      <c r="X174" s="234"/>
      <c r="Y174" s="234"/>
      <c r="Z174" s="234"/>
    </row>
    <row r="175" ht="14.25" customHeight="1">
      <c r="A175" s="234"/>
      <c r="B175" s="234"/>
      <c r="C175" s="234"/>
      <c r="D175" s="234"/>
      <c r="E175" s="234"/>
      <c r="F175" s="234"/>
      <c r="G175" s="234"/>
      <c r="H175" s="234"/>
      <c r="I175" s="234"/>
      <c r="J175" s="234"/>
      <c r="K175" s="234"/>
      <c r="L175" s="234"/>
      <c r="M175" s="234"/>
      <c r="N175" s="234"/>
      <c r="O175" s="234"/>
      <c r="P175" s="234"/>
      <c r="Q175" s="234"/>
      <c r="R175" s="234"/>
      <c r="S175" s="234"/>
      <c r="T175" s="234"/>
      <c r="U175" s="234"/>
      <c r="V175" s="234"/>
      <c r="W175" s="234"/>
      <c r="X175" s="234"/>
      <c r="Y175" s="234"/>
      <c r="Z175" s="234"/>
    </row>
    <row r="176" ht="14.25" customHeight="1">
      <c r="A176" s="234"/>
      <c r="B176" s="234"/>
      <c r="C176" s="234"/>
      <c r="D176" s="234"/>
      <c r="E176" s="234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234"/>
      <c r="T176" s="234"/>
      <c r="U176" s="234"/>
      <c r="V176" s="234"/>
      <c r="W176" s="234"/>
      <c r="X176" s="234"/>
      <c r="Y176" s="234"/>
      <c r="Z176" s="234"/>
    </row>
    <row r="177" ht="14.25" customHeight="1">
      <c r="A177" s="234"/>
      <c r="B177" s="234"/>
      <c r="C177" s="234"/>
      <c r="D177" s="234"/>
      <c r="E177" s="234"/>
      <c r="F177" s="234"/>
      <c r="G177" s="234"/>
      <c r="H177" s="234"/>
      <c r="I177" s="234"/>
      <c r="J177" s="234"/>
      <c r="K177" s="234"/>
      <c r="L177" s="234"/>
      <c r="M177" s="234"/>
      <c r="N177" s="234"/>
      <c r="O177" s="234"/>
      <c r="P177" s="234"/>
      <c r="Q177" s="234"/>
      <c r="R177" s="234"/>
      <c r="S177" s="234"/>
      <c r="T177" s="234"/>
      <c r="U177" s="234"/>
      <c r="V177" s="234"/>
      <c r="W177" s="234"/>
      <c r="X177" s="234"/>
      <c r="Y177" s="234"/>
      <c r="Z177" s="234"/>
    </row>
    <row r="178" ht="14.25" customHeight="1">
      <c r="A178" s="234"/>
      <c r="B178" s="234"/>
      <c r="C178" s="234"/>
      <c r="D178" s="234"/>
      <c r="E178" s="234"/>
      <c r="F178" s="234"/>
      <c r="G178" s="234"/>
      <c r="H178" s="234"/>
      <c r="I178" s="234"/>
      <c r="J178" s="234"/>
      <c r="K178" s="234"/>
      <c r="L178" s="234"/>
      <c r="M178" s="234"/>
      <c r="N178" s="234"/>
      <c r="O178" s="234"/>
      <c r="P178" s="234"/>
      <c r="Q178" s="234"/>
      <c r="R178" s="234"/>
      <c r="S178" s="234"/>
      <c r="T178" s="234"/>
      <c r="U178" s="234"/>
      <c r="V178" s="234"/>
      <c r="W178" s="234"/>
      <c r="X178" s="234"/>
      <c r="Y178" s="234"/>
      <c r="Z178" s="234"/>
    </row>
    <row r="179" ht="14.25" customHeight="1">
      <c r="A179" s="234"/>
      <c r="B179" s="234"/>
      <c r="C179" s="234"/>
      <c r="D179" s="234"/>
      <c r="E179" s="234"/>
      <c r="F179" s="234"/>
      <c r="G179" s="234"/>
      <c r="H179" s="234"/>
      <c r="I179" s="234"/>
      <c r="J179" s="234"/>
      <c r="K179" s="234"/>
      <c r="L179" s="234"/>
      <c r="M179" s="234"/>
      <c r="N179" s="234"/>
      <c r="O179" s="234"/>
      <c r="P179" s="234"/>
      <c r="Q179" s="234"/>
      <c r="R179" s="234"/>
      <c r="S179" s="234"/>
      <c r="T179" s="234"/>
      <c r="U179" s="234"/>
      <c r="V179" s="234"/>
      <c r="W179" s="234"/>
      <c r="X179" s="234"/>
      <c r="Y179" s="234"/>
      <c r="Z179" s="234"/>
    </row>
    <row r="180" ht="14.25" customHeight="1">
      <c r="A180" s="234"/>
      <c r="B180" s="234"/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</row>
    <row r="181" ht="14.25" customHeight="1">
      <c r="A181" s="234"/>
      <c r="B181" s="234"/>
      <c r="C181" s="234"/>
      <c r="D181" s="234"/>
      <c r="E181" s="234"/>
      <c r="F181" s="234"/>
      <c r="G181" s="234"/>
      <c r="H181" s="234"/>
      <c r="I181" s="234"/>
      <c r="J181" s="234"/>
      <c r="K181" s="234"/>
      <c r="L181" s="234"/>
      <c r="M181" s="234"/>
      <c r="N181" s="234"/>
      <c r="O181" s="234"/>
      <c r="P181" s="234"/>
      <c r="Q181" s="234"/>
      <c r="R181" s="234"/>
      <c r="S181" s="234"/>
      <c r="T181" s="234"/>
      <c r="U181" s="234"/>
      <c r="V181" s="234"/>
      <c r="W181" s="234"/>
      <c r="X181" s="234"/>
      <c r="Y181" s="234"/>
      <c r="Z181" s="234"/>
    </row>
    <row r="182" ht="14.25" customHeight="1">
      <c r="A182" s="234"/>
      <c r="B182" s="234"/>
      <c r="C182" s="234"/>
      <c r="D182" s="234"/>
      <c r="E182" s="234"/>
      <c r="F182" s="234"/>
      <c r="G182" s="234"/>
      <c r="H182" s="234"/>
      <c r="I182" s="234"/>
      <c r="J182" s="234"/>
      <c r="K182" s="234"/>
      <c r="L182" s="234"/>
      <c r="M182" s="234"/>
      <c r="N182" s="234"/>
      <c r="O182" s="234"/>
      <c r="P182" s="234"/>
      <c r="Q182" s="234"/>
      <c r="R182" s="234"/>
      <c r="S182" s="234"/>
      <c r="T182" s="234"/>
      <c r="U182" s="234"/>
      <c r="V182" s="234"/>
      <c r="W182" s="234"/>
      <c r="X182" s="234"/>
      <c r="Y182" s="234"/>
      <c r="Z182" s="234"/>
    </row>
    <row r="183" ht="14.25" customHeight="1">
      <c r="A183" s="234"/>
      <c r="B183" s="234"/>
      <c r="C183" s="234"/>
      <c r="D183" s="234"/>
      <c r="E183" s="234"/>
      <c r="F183" s="234"/>
      <c r="G183" s="234"/>
      <c r="H183" s="234"/>
      <c r="I183" s="234"/>
      <c r="J183" s="234"/>
      <c r="K183" s="234"/>
      <c r="L183" s="234"/>
      <c r="M183" s="234"/>
      <c r="N183" s="234"/>
      <c r="O183" s="234"/>
      <c r="P183" s="234"/>
      <c r="Q183" s="234"/>
      <c r="R183" s="234"/>
      <c r="S183" s="234"/>
      <c r="T183" s="234"/>
      <c r="U183" s="234"/>
      <c r="V183" s="234"/>
      <c r="W183" s="234"/>
      <c r="X183" s="234"/>
      <c r="Y183" s="234"/>
      <c r="Z183" s="234"/>
    </row>
    <row r="184" ht="14.25" customHeight="1">
      <c r="A184" s="234"/>
      <c r="B184" s="234"/>
      <c r="C184" s="234"/>
      <c r="D184" s="234"/>
      <c r="E184" s="234"/>
      <c r="F184" s="234"/>
      <c r="G184" s="234"/>
      <c r="H184" s="234"/>
      <c r="I184" s="234"/>
      <c r="J184" s="234"/>
      <c r="K184" s="234"/>
      <c r="L184" s="234"/>
      <c r="M184" s="234"/>
      <c r="N184" s="234"/>
      <c r="O184" s="234"/>
      <c r="P184" s="234"/>
      <c r="Q184" s="234"/>
      <c r="R184" s="234"/>
      <c r="S184" s="234"/>
      <c r="T184" s="234"/>
      <c r="U184" s="234"/>
      <c r="V184" s="234"/>
      <c r="W184" s="234"/>
      <c r="X184" s="234"/>
      <c r="Y184" s="234"/>
      <c r="Z184" s="234"/>
    </row>
    <row r="185" ht="14.25" customHeight="1">
      <c r="A185" s="234"/>
      <c r="B185" s="234"/>
      <c r="C185" s="234"/>
      <c r="D185" s="234"/>
      <c r="E185" s="234"/>
      <c r="F185" s="234"/>
      <c r="G185" s="234"/>
      <c r="H185" s="234"/>
      <c r="I185" s="234"/>
      <c r="J185" s="234"/>
      <c r="K185" s="234"/>
      <c r="L185" s="234"/>
      <c r="M185" s="234"/>
      <c r="N185" s="234"/>
      <c r="O185" s="234"/>
      <c r="P185" s="234"/>
      <c r="Q185" s="234"/>
      <c r="R185" s="234"/>
      <c r="S185" s="234"/>
      <c r="T185" s="234"/>
      <c r="U185" s="234"/>
      <c r="V185" s="234"/>
      <c r="W185" s="234"/>
      <c r="X185" s="234"/>
      <c r="Y185" s="234"/>
      <c r="Z185" s="234"/>
    </row>
    <row r="186" ht="14.25" customHeight="1">
      <c r="A186" s="234"/>
      <c r="B186" s="234"/>
      <c r="C186" s="234"/>
      <c r="D186" s="234"/>
      <c r="E186" s="234"/>
      <c r="F186" s="234"/>
      <c r="G186" s="234"/>
      <c r="H186" s="234"/>
      <c r="I186" s="234"/>
      <c r="J186" s="234"/>
      <c r="K186" s="234"/>
      <c r="L186" s="234"/>
      <c r="M186" s="234"/>
      <c r="N186" s="234"/>
      <c r="O186" s="234"/>
      <c r="P186" s="234"/>
      <c r="Q186" s="234"/>
      <c r="R186" s="234"/>
      <c r="S186" s="234"/>
      <c r="T186" s="234"/>
      <c r="U186" s="234"/>
      <c r="V186" s="234"/>
      <c r="W186" s="234"/>
      <c r="X186" s="234"/>
      <c r="Y186" s="234"/>
      <c r="Z186" s="234"/>
    </row>
    <row r="187" ht="14.25" customHeight="1">
      <c r="A187" s="234"/>
      <c r="B187" s="234"/>
      <c r="C187" s="234"/>
      <c r="D187" s="234"/>
      <c r="E187" s="234"/>
      <c r="F187" s="234"/>
      <c r="G187" s="234"/>
      <c r="H187" s="234"/>
      <c r="I187" s="234"/>
      <c r="J187" s="234"/>
      <c r="K187" s="234"/>
      <c r="L187" s="234"/>
      <c r="M187" s="234"/>
      <c r="N187" s="234"/>
      <c r="O187" s="234"/>
      <c r="P187" s="234"/>
      <c r="Q187" s="234"/>
      <c r="R187" s="234"/>
      <c r="S187" s="234"/>
      <c r="T187" s="234"/>
      <c r="U187" s="234"/>
      <c r="V187" s="234"/>
      <c r="W187" s="234"/>
      <c r="X187" s="234"/>
      <c r="Y187" s="234"/>
      <c r="Z187" s="234"/>
    </row>
    <row r="188" ht="14.25" customHeight="1">
      <c r="A188" s="234"/>
      <c r="B188" s="234"/>
      <c r="C188" s="234"/>
      <c r="D188" s="234"/>
      <c r="E188" s="234"/>
      <c r="F188" s="234"/>
      <c r="G188" s="234"/>
      <c r="H188" s="234"/>
      <c r="I188" s="234"/>
      <c r="J188" s="234"/>
      <c r="K188" s="234"/>
      <c r="L188" s="234"/>
      <c r="M188" s="234"/>
      <c r="N188" s="234"/>
      <c r="O188" s="234"/>
      <c r="P188" s="234"/>
      <c r="Q188" s="234"/>
      <c r="R188" s="234"/>
      <c r="S188" s="234"/>
      <c r="T188" s="234"/>
      <c r="U188" s="234"/>
      <c r="V188" s="234"/>
      <c r="W188" s="234"/>
      <c r="X188" s="234"/>
      <c r="Y188" s="234"/>
      <c r="Z188" s="234"/>
    </row>
    <row r="189" ht="14.25" customHeight="1">
      <c r="A189" s="234"/>
      <c r="B189" s="234"/>
      <c r="C189" s="234"/>
      <c r="D189" s="234"/>
      <c r="E189" s="234"/>
      <c r="F189" s="234"/>
      <c r="G189" s="234"/>
      <c r="H189" s="234"/>
      <c r="I189" s="234"/>
      <c r="J189" s="234"/>
      <c r="K189" s="234"/>
      <c r="L189" s="234"/>
      <c r="M189" s="234"/>
      <c r="N189" s="234"/>
      <c r="O189" s="234"/>
      <c r="P189" s="234"/>
      <c r="Q189" s="234"/>
      <c r="R189" s="234"/>
      <c r="S189" s="234"/>
      <c r="T189" s="234"/>
      <c r="U189" s="234"/>
      <c r="V189" s="234"/>
      <c r="W189" s="234"/>
      <c r="X189" s="234"/>
      <c r="Y189" s="234"/>
      <c r="Z189" s="234"/>
    </row>
    <row r="190" ht="14.25" customHeight="1">
      <c r="A190" s="234"/>
      <c r="B190" s="234"/>
      <c r="C190" s="234"/>
      <c r="D190" s="234"/>
      <c r="E190" s="234"/>
      <c r="F190" s="234"/>
      <c r="G190" s="234"/>
      <c r="H190" s="234"/>
      <c r="I190" s="234"/>
      <c r="J190" s="234"/>
      <c r="K190" s="234"/>
      <c r="L190" s="234"/>
      <c r="M190" s="234"/>
      <c r="N190" s="234"/>
      <c r="O190" s="234"/>
      <c r="P190" s="234"/>
      <c r="Q190" s="234"/>
      <c r="R190" s="234"/>
      <c r="S190" s="234"/>
      <c r="T190" s="234"/>
      <c r="U190" s="234"/>
      <c r="V190" s="234"/>
      <c r="W190" s="234"/>
      <c r="X190" s="234"/>
      <c r="Y190" s="234"/>
      <c r="Z190" s="234"/>
    </row>
    <row r="191" ht="14.25" customHeight="1">
      <c r="A191" s="234"/>
      <c r="B191" s="234"/>
      <c r="C191" s="234"/>
      <c r="D191" s="234"/>
      <c r="E191" s="234"/>
      <c r="F191" s="234"/>
      <c r="G191" s="234"/>
      <c r="H191" s="234"/>
      <c r="I191" s="234"/>
      <c r="J191" s="234"/>
      <c r="K191" s="234"/>
      <c r="L191" s="234"/>
      <c r="M191" s="234"/>
      <c r="N191" s="234"/>
      <c r="O191" s="234"/>
      <c r="P191" s="234"/>
      <c r="Q191" s="234"/>
      <c r="R191" s="234"/>
      <c r="S191" s="234"/>
      <c r="T191" s="234"/>
      <c r="U191" s="234"/>
      <c r="V191" s="234"/>
      <c r="W191" s="234"/>
      <c r="X191" s="234"/>
      <c r="Y191" s="234"/>
      <c r="Z191" s="234"/>
    </row>
    <row r="192" ht="14.25" customHeight="1">
      <c r="A192" s="234"/>
      <c r="B192" s="234"/>
      <c r="C192" s="234"/>
      <c r="D192" s="234"/>
      <c r="E192" s="234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234"/>
      <c r="U192" s="234"/>
      <c r="V192" s="234"/>
      <c r="W192" s="234"/>
      <c r="X192" s="234"/>
      <c r="Y192" s="234"/>
      <c r="Z192" s="234"/>
    </row>
    <row r="193" ht="14.25" customHeight="1">
      <c r="A193" s="234"/>
      <c r="B193" s="234"/>
      <c r="C193" s="234"/>
      <c r="D193" s="234"/>
      <c r="E193" s="234"/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234"/>
      <c r="U193" s="234"/>
      <c r="V193" s="234"/>
      <c r="W193" s="234"/>
      <c r="X193" s="234"/>
      <c r="Y193" s="234"/>
      <c r="Z193" s="234"/>
    </row>
    <row r="194" ht="14.25" customHeight="1">
      <c r="A194" s="234"/>
      <c r="B194" s="234"/>
      <c r="C194" s="234"/>
      <c r="D194" s="234"/>
      <c r="E194" s="234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234"/>
      <c r="U194" s="234"/>
      <c r="V194" s="234"/>
      <c r="W194" s="234"/>
      <c r="X194" s="234"/>
      <c r="Y194" s="234"/>
      <c r="Z194" s="234"/>
    </row>
    <row r="195" ht="14.25" customHeight="1">
      <c r="A195" s="234"/>
      <c r="B195" s="234"/>
      <c r="C195" s="234"/>
      <c r="D195" s="234"/>
      <c r="E195" s="234"/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234"/>
      <c r="U195" s="234"/>
      <c r="V195" s="234"/>
      <c r="W195" s="234"/>
      <c r="X195" s="234"/>
      <c r="Y195" s="234"/>
      <c r="Z195" s="234"/>
    </row>
    <row r="196" ht="14.25" customHeight="1">
      <c r="A196" s="234"/>
      <c r="B196" s="234"/>
      <c r="C196" s="234"/>
      <c r="D196" s="234"/>
      <c r="E196" s="234"/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234"/>
      <c r="U196" s="234"/>
      <c r="V196" s="234"/>
      <c r="W196" s="234"/>
      <c r="X196" s="234"/>
      <c r="Y196" s="234"/>
      <c r="Z196" s="234"/>
    </row>
    <row r="197" ht="14.25" customHeight="1">
      <c r="A197" s="234"/>
      <c r="B197" s="234"/>
      <c r="C197" s="234"/>
      <c r="D197" s="234"/>
      <c r="E197" s="234"/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234"/>
      <c r="U197" s="234"/>
      <c r="V197" s="234"/>
      <c r="W197" s="234"/>
      <c r="X197" s="234"/>
      <c r="Y197" s="234"/>
      <c r="Z197" s="234"/>
    </row>
    <row r="198" ht="14.25" customHeight="1">
      <c r="A198" s="234"/>
      <c r="B198" s="234"/>
      <c r="C198" s="234"/>
      <c r="D198" s="234"/>
      <c r="E198" s="234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234"/>
      <c r="U198" s="234"/>
      <c r="V198" s="234"/>
      <c r="W198" s="234"/>
      <c r="X198" s="234"/>
      <c r="Y198" s="234"/>
      <c r="Z198" s="234"/>
    </row>
    <row r="199" ht="14.25" customHeight="1">
      <c r="A199" s="234"/>
      <c r="B199" s="234"/>
      <c r="C199" s="234"/>
      <c r="D199" s="234"/>
      <c r="E199" s="234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234"/>
      <c r="U199" s="234"/>
      <c r="V199" s="234"/>
      <c r="W199" s="234"/>
      <c r="X199" s="234"/>
      <c r="Y199" s="234"/>
      <c r="Z199" s="234"/>
    </row>
    <row r="200" ht="14.25" customHeight="1">
      <c r="A200" s="234"/>
      <c r="B200" s="234"/>
      <c r="C200" s="234"/>
      <c r="D200" s="234"/>
      <c r="E200" s="234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234"/>
      <c r="U200" s="234"/>
      <c r="V200" s="234"/>
      <c r="W200" s="234"/>
      <c r="X200" s="234"/>
      <c r="Y200" s="234"/>
      <c r="Z200" s="234"/>
    </row>
    <row r="201" ht="14.25" customHeight="1">
      <c r="A201" s="234"/>
      <c r="B201" s="234"/>
      <c r="C201" s="234"/>
      <c r="D201" s="234"/>
      <c r="E201" s="234"/>
      <c r="F201" s="234"/>
      <c r="G201" s="234"/>
      <c r="H201" s="234"/>
      <c r="I201" s="234"/>
      <c r="J201" s="234"/>
      <c r="K201" s="234"/>
      <c r="L201" s="234"/>
      <c r="M201" s="234"/>
      <c r="N201" s="234"/>
      <c r="O201" s="234"/>
      <c r="P201" s="234"/>
      <c r="Q201" s="234"/>
      <c r="R201" s="234"/>
      <c r="S201" s="234"/>
      <c r="T201" s="234"/>
      <c r="U201" s="234"/>
      <c r="V201" s="234"/>
      <c r="W201" s="234"/>
      <c r="X201" s="234"/>
      <c r="Y201" s="234"/>
      <c r="Z201" s="234"/>
    </row>
    <row r="202" ht="14.25" customHeight="1">
      <c r="A202" s="234"/>
      <c r="B202" s="234"/>
      <c r="C202" s="234"/>
      <c r="D202" s="234"/>
      <c r="E202" s="234"/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234"/>
      <c r="U202" s="234"/>
      <c r="V202" s="234"/>
      <c r="W202" s="234"/>
      <c r="X202" s="234"/>
      <c r="Y202" s="234"/>
      <c r="Z202" s="234"/>
    </row>
    <row r="203" ht="14.25" customHeight="1">
      <c r="A203" s="234"/>
      <c r="B203" s="234"/>
      <c r="C203" s="234"/>
      <c r="D203" s="234"/>
      <c r="E203" s="234"/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234"/>
      <c r="U203" s="234"/>
      <c r="V203" s="234"/>
      <c r="W203" s="234"/>
      <c r="X203" s="234"/>
      <c r="Y203" s="234"/>
      <c r="Z203" s="234"/>
    </row>
    <row r="204" ht="14.25" customHeight="1">
      <c r="A204" s="234"/>
      <c r="B204" s="234"/>
      <c r="C204" s="234"/>
      <c r="D204" s="234"/>
      <c r="E204" s="234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234"/>
      <c r="U204" s="234"/>
      <c r="V204" s="234"/>
      <c r="W204" s="234"/>
      <c r="X204" s="234"/>
      <c r="Y204" s="234"/>
      <c r="Z204" s="234"/>
    </row>
    <row r="205" ht="14.25" customHeight="1">
      <c r="A205" s="234"/>
      <c r="B205" s="234"/>
      <c r="C205" s="234"/>
      <c r="D205" s="234"/>
      <c r="E205" s="234"/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234"/>
      <c r="U205" s="234"/>
      <c r="V205" s="234"/>
      <c r="W205" s="234"/>
      <c r="X205" s="234"/>
      <c r="Y205" s="234"/>
      <c r="Z205" s="234"/>
    </row>
    <row r="206" ht="14.25" customHeight="1">
      <c r="A206" s="234"/>
      <c r="B206" s="234"/>
      <c r="C206" s="234"/>
      <c r="D206" s="234"/>
      <c r="E206" s="234"/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234"/>
      <c r="U206" s="234"/>
      <c r="V206" s="234"/>
      <c r="W206" s="234"/>
      <c r="X206" s="234"/>
      <c r="Y206" s="234"/>
      <c r="Z206" s="234"/>
    </row>
    <row r="207" ht="14.25" customHeight="1">
      <c r="A207" s="234"/>
      <c r="B207" s="234"/>
      <c r="C207" s="234"/>
      <c r="D207" s="234"/>
      <c r="E207" s="234"/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234"/>
      <c r="U207" s="234"/>
      <c r="V207" s="234"/>
      <c r="W207" s="234"/>
      <c r="X207" s="234"/>
      <c r="Y207" s="234"/>
      <c r="Z207" s="234"/>
    </row>
    <row r="208" ht="14.25" customHeight="1">
      <c r="A208" s="234"/>
      <c r="B208" s="234"/>
      <c r="C208" s="234"/>
      <c r="D208" s="234"/>
      <c r="E208" s="234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234"/>
      <c r="U208" s="234"/>
      <c r="V208" s="234"/>
      <c r="W208" s="234"/>
      <c r="X208" s="234"/>
      <c r="Y208" s="234"/>
      <c r="Z208" s="234"/>
    </row>
    <row r="209" ht="14.25" customHeight="1">
      <c r="A209" s="234"/>
      <c r="B209" s="234"/>
      <c r="C209" s="234"/>
      <c r="D209" s="234"/>
      <c r="E209" s="234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234"/>
      <c r="U209" s="234"/>
      <c r="V209" s="234"/>
      <c r="W209" s="234"/>
      <c r="X209" s="234"/>
      <c r="Y209" s="234"/>
      <c r="Z209" s="234"/>
    </row>
    <row r="210" ht="14.25" customHeight="1">
      <c r="A210" s="234"/>
      <c r="B210" s="234"/>
      <c r="C210" s="234"/>
      <c r="D210" s="234"/>
      <c r="E210" s="234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234"/>
      <c r="U210" s="234"/>
      <c r="V210" s="234"/>
      <c r="W210" s="234"/>
      <c r="X210" s="234"/>
      <c r="Y210" s="234"/>
      <c r="Z210" s="234"/>
    </row>
    <row r="211" ht="14.25" customHeight="1">
      <c r="A211" s="234"/>
      <c r="B211" s="234"/>
      <c r="C211" s="234"/>
      <c r="D211" s="234"/>
      <c r="E211" s="234"/>
      <c r="F211" s="234"/>
      <c r="G211" s="234"/>
      <c r="H211" s="234"/>
      <c r="I211" s="234"/>
      <c r="J211" s="234"/>
      <c r="K211" s="234"/>
      <c r="L211" s="234"/>
      <c r="M211" s="234"/>
      <c r="N211" s="234"/>
      <c r="O211" s="234"/>
      <c r="P211" s="234"/>
      <c r="Q211" s="234"/>
      <c r="R211" s="234"/>
      <c r="S211" s="234"/>
      <c r="T211" s="234"/>
      <c r="U211" s="234"/>
      <c r="V211" s="234"/>
      <c r="W211" s="234"/>
      <c r="X211" s="234"/>
      <c r="Y211" s="234"/>
      <c r="Z211" s="234"/>
    </row>
    <row r="212" ht="14.25" customHeight="1">
      <c r="A212" s="234"/>
      <c r="B212" s="234"/>
      <c r="C212" s="234"/>
      <c r="D212" s="234"/>
      <c r="E212" s="234"/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234"/>
      <c r="U212" s="234"/>
      <c r="V212" s="234"/>
      <c r="W212" s="234"/>
      <c r="X212" s="234"/>
      <c r="Y212" s="234"/>
      <c r="Z212" s="234"/>
    </row>
    <row r="213" ht="14.25" customHeight="1">
      <c r="A213" s="234"/>
      <c r="B213" s="234"/>
      <c r="C213" s="234"/>
      <c r="D213" s="234"/>
      <c r="E213" s="234"/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234"/>
      <c r="U213" s="234"/>
      <c r="V213" s="234"/>
      <c r="W213" s="234"/>
      <c r="X213" s="234"/>
      <c r="Y213" s="234"/>
      <c r="Z213" s="234"/>
    </row>
    <row r="214" ht="14.25" customHeight="1">
      <c r="A214" s="234"/>
      <c r="B214" s="234"/>
      <c r="C214" s="234"/>
      <c r="D214" s="234"/>
      <c r="E214" s="234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234"/>
      <c r="U214" s="234"/>
      <c r="V214" s="234"/>
      <c r="W214" s="234"/>
      <c r="X214" s="234"/>
      <c r="Y214" s="234"/>
      <c r="Z214" s="234"/>
    </row>
    <row r="215" ht="14.25" customHeight="1">
      <c r="A215" s="234"/>
      <c r="B215" s="234"/>
      <c r="C215" s="234"/>
      <c r="D215" s="234"/>
      <c r="E215" s="234"/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234"/>
      <c r="U215" s="234"/>
      <c r="V215" s="234"/>
      <c r="W215" s="234"/>
      <c r="X215" s="234"/>
      <c r="Y215" s="234"/>
      <c r="Z215" s="234"/>
    </row>
    <row r="216" ht="14.25" customHeight="1">
      <c r="A216" s="234"/>
      <c r="B216" s="234"/>
      <c r="C216" s="234"/>
      <c r="D216" s="234"/>
      <c r="E216" s="234"/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234"/>
      <c r="U216" s="234"/>
      <c r="V216" s="234"/>
      <c r="W216" s="234"/>
      <c r="X216" s="234"/>
      <c r="Y216" s="234"/>
      <c r="Z216" s="234"/>
    </row>
    <row r="217" ht="14.25" customHeight="1">
      <c r="A217" s="234"/>
      <c r="B217" s="234"/>
      <c r="C217" s="234"/>
      <c r="D217" s="234"/>
      <c r="E217" s="234"/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234"/>
      <c r="U217" s="234"/>
      <c r="V217" s="234"/>
      <c r="W217" s="234"/>
      <c r="X217" s="234"/>
      <c r="Y217" s="234"/>
      <c r="Z217" s="234"/>
    </row>
    <row r="218" ht="14.25" customHeight="1">
      <c r="A218" s="234"/>
      <c r="B218" s="234"/>
      <c r="C218" s="234"/>
      <c r="D218" s="234"/>
      <c r="E218" s="234"/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234"/>
      <c r="U218" s="234"/>
      <c r="V218" s="234"/>
      <c r="W218" s="234"/>
      <c r="X218" s="234"/>
      <c r="Y218" s="234"/>
      <c r="Z218" s="234"/>
    </row>
    <row r="219" ht="14.25" customHeight="1">
      <c r="A219" s="234"/>
      <c r="B219" s="234"/>
      <c r="C219" s="234"/>
      <c r="D219" s="234"/>
      <c r="E219" s="234"/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234"/>
      <c r="U219" s="234"/>
      <c r="V219" s="234"/>
      <c r="W219" s="234"/>
      <c r="X219" s="234"/>
      <c r="Y219" s="234"/>
      <c r="Z219" s="234"/>
    </row>
    <row r="220" ht="14.25" customHeight="1">
      <c r="A220" s="234"/>
      <c r="B220" s="234"/>
      <c r="C220" s="234"/>
      <c r="D220" s="234"/>
      <c r="E220" s="234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234"/>
      <c r="U220" s="234"/>
      <c r="V220" s="234"/>
      <c r="W220" s="234"/>
      <c r="X220" s="234"/>
      <c r="Y220" s="234"/>
      <c r="Z220" s="234"/>
    </row>
    <row r="221" ht="14.25" customHeight="1">
      <c r="A221" s="234"/>
      <c r="B221" s="234"/>
      <c r="C221" s="234"/>
      <c r="D221" s="234"/>
      <c r="E221" s="234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234"/>
      <c r="U221" s="234"/>
      <c r="V221" s="234"/>
      <c r="W221" s="234"/>
      <c r="X221" s="234"/>
      <c r="Y221" s="234"/>
      <c r="Z221" s="234"/>
    </row>
    <row r="222" ht="14.25" customHeight="1">
      <c r="A222" s="234"/>
      <c r="B222" s="234"/>
      <c r="C222" s="234"/>
      <c r="D222" s="234"/>
      <c r="E222" s="234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234"/>
      <c r="U222" s="234"/>
      <c r="V222" s="234"/>
      <c r="W222" s="234"/>
      <c r="X222" s="234"/>
      <c r="Y222" s="234"/>
      <c r="Z222" s="234"/>
    </row>
    <row r="223" ht="14.25" customHeight="1">
      <c r="A223" s="234"/>
      <c r="B223" s="234"/>
      <c r="C223" s="234"/>
      <c r="D223" s="234"/>
      <c r="E223" s="234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234"/>
      <c r="U223" s="234"/>
      <c r="V223" s="234"/>
      <c r="W223" s="234"/>
      <c r="X223" s="234"/>
      <c r="Y223" s="234"/>
      <c r="Z223" s="234"/>
    </row>
    <row r="224" ht="14.25" customHeight="1">
      <c r="A224" s="234"/>
      <c r="B224" s="234"/>
      <c r="C224" s="234"/>
      <c r="D224" s="234"/>
      <c r="E224" s="234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234"/>
      <c r="U224" s="234"/>
      <c r="V224" s="234"/>
      <c r="W224" s="234"/>
      <c r="X224" s="234"/>
      <c r="Y224" s="234"/>
      <c r="Z224" s="234"/>
    </row>
    <row r="225" ht="14.25" customHeight="1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</row>
    <row r="226" ht="14.25" customHeight="1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</row>
    <row r="227" ht="14.25" customHeight="1">
      <c r="A227" s="234"/>
      <c r="B227" s="234"/>
      <c r="C227" s="234"/>
      <c r="D227" s="234"/>
      <c r="E227" s="234"/>
      <c r="F227" s="234"/>
      <c r="G227" s="234"/>
      <c r="H227" s="234"/>
      <c r="I227" s="234"/>
      <c r="J227" s="234"/>
      <c r="K227" s="234"/>
      <c r="L227" s="234"/>
      <c r="M227" s="234"/>
      <c r="N227" s="234"/>
      <c r="O227" s="234"/>
      <c r="P227" s="234"/>
      <c r="Q227" s="234"/>
      <c r="R227" s="234"/>
      <c r="S227" s="234"/>
      <c r="T227" s="234"/>
      <c r="U227" s="234"/>
      <c r="V227" s="234"/>
      <c r="W227" s="234"/>
      <c r="X227" s="234"/>
      <c r="Y227" s="234"/>
      <c r="Z227" s="234"/>
    </row>
    <row r="228" ht="14.25" customHeight="1">
      <c r="A228" s="234"/>
      <c r="B228" s="234"/>
      <c r="C228" s="234"/>
      <c r="D228" s="234"/>
      <c r="E228" s="234"/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234"/>
      <c r="U228" s="234"/>
      <c r="V228" s="234"/>
      <c r="W228" s="234"/>
      <c r="X228" s="234"/>
      <c r="Y228" s="234"/>
      <c r="Z228" s="234"/>
    </row>
    <row r="229" ht="14.25" customHeight="1">
      <c r="A229" s="234"/>
      <c r="B229" s="234"/>
      <c r="C229" s="234"/>
      <c r="D229" s="234"/>
      <c r="E229" s="234"/>
      <c r="F229" s="234"/>
      <c r="G229" s="234"/>
      <c r="H229" s="234"/>
      <c r="I229" s="234"/>
      <c r="J229" s="234"/>
      <c r="K229" s="234"/>
      <c r="L229" s="234"/>
      <c r="M229" s="234"/>
      <c r="N229" s="234"/>
      <c r="O229" s="234"/>
      <c r="P229" s="234"/>
      <c r="Q229" s="234"/>
      <c r="R229" s="234"/>
      <c r="S229" s="234"/>
      <c r="T229" s="234"/>
      <c r="U229" s="234"/>
      <c r="V229" s="234"/>
      <c r="W229" s="234"/>
      <c r="X229" s="234"/>
      <c r="Y229" s="234"/>
      <c r="Z229" s="234"/>
    </row>
    <row r="230" ht="14.25" customHeight="1">
      <c r="A230" s="234"/>
      <c r="B230" s="234"/>
      <c r="C230" s="234"/>
      <c r="D230" s="234"/>
      <c r="E230" s="234"/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234"/>
      <c r="U230" s="234"/>
      <c r="V230" s="234"/>
      <c r="W230" s="234"/>
      <c r="X230" s="234"/>
      <c r="Y230" s="234"/>
      <c r="Z230" s="234"/>
    </row>
    <row r="231" ht="14.25" customHeight="1">
      <c r="A231" s="234"/>
      <c r="B231" s="234"/>
      <c r="C231" s="234"/>
      <c r="D231" s="234"/>
      <c r="E231" s="234"/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234"/>
      <c r="U231" s="234"/>
      <c r="V231" s="234"/>
      <c r="W231" s="234"/>
      <c r="X231" s="234"/>
      <c r="Y231" s="234"/>
      <c r="Z231" s="234"/>
    </row>
    <row r="232" ht="14.25" customHeight="1">
      <c r="A232" s="234"/>
      <c r="B232" s="234"/>
      <c r="C232" s="234"/>
      <c r="D232" s="234"/>
      <c r="E232" s="234"/>
      <c r="F232" s="234"/>
      <c r="G232" s="234"/>
      <c r="H232" s="234"/>
      <c r="I232" s="234"/>
      <c r="J232" s="234"/>
      <c r="K232" s="234"/>
      <c r="L232" s="234"/>
      <c r="M232" s="234"/>
      <c r="N232" s="234"/>
      <c r="O232" s="234"/>
      <c r="P232" s="234"/>
      <c r="Q232" s="234"/>
      <c r="R232" s="234"/>
      <c r="S232" s="234"/>
      <c r="T232" s="234"/>
      <c r="U232" s="234"/>
      <c r="V232" s="234"/>
      <c r="W232" s="234"/>
      <c r="X232" s="234"/>
      <c r="Y232" s="234"/>
      <c r="Z232" s="234"/>
    </row>
    <row r="233" ht="14.25" customHeight="1">
      <c r="A233" s="234"/>
      <c r="B233" s="234"/>
      <c r="C233" s="234"/>
      <c r="D233" s="234"/>
      <c r="E233" s="234"/>
      <c r="F233" s="234"/>
      <c r="G233" s="234"/>
      <c r="H233" s="234"/>
      <c r="I233" s="234"/>
      <c r="J233" s="234"/>
      <c r="K233" s="234"/>
      <c r="L233" s="234"/>
      <c r="M233" s="234"/>
      <c r="N233" s="234"/>
      <c r="O233" s="234"/>
      <c r="P233" s="234"/>
      <c r="Q233" s="234"/>
      <c r="R233" s="234"/>
      <c r="S233" s="234"/>
      <c r="T233" s="234"/>
      <c r="U233" s="234"/>
      <c r="V233" s="234"/>
      <c r="W233" s="234"/>
      <c r="X233" s="234"/>
      <c r="Y233" s="234"/>
      <c r="Z233" s="234"/>
    </row>
    <row r="234" ht="14.25" customHeight="1">
      <c r="A234" s="234"/>
      <c r="B234" s="234"/>
      <c r="C234" s="234"/>
      <c r="D234" s="234"/>
      <c r="E234" s="234"/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234"/>
      <c r="U234" s="234"/>
      <c r="V234" s="234"/>
      <c r="W234" s="234"/>
      <c r="X234" s="234"/>
      <c r="Y234" s="234"/>
      <c r="Z234" s="234"/>
    </row>
    <row r="235" ht="14.25" customHeight="1">
      <c r="A235" s="234"/>
      <c r="B235" s="234"/>
      <c r="C235" s="234"/>
      <c r="D235" s="234"/>
      <c r="E235" s="234"/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234"/>
      <c r="U235" s="234"/>
      <c r="V235" s="234"/>
      <c r="W235" s="234"/>
      <c r="X235" s="234"/>
      <c r="Y235" s="234"/>
      <c r="Z235" s="234"/>
    </row>
    <row r="236" ht="14.25" customHeight="1">
      <c r="A236" s="234"/>
      <c r="B236" s="234"/>
      <c r="C236" s="234"/>
      <c r="D236" s="234"/>
      <c r="E236" s="234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234"/>
      <c r="U236" s="234"/>
      <c r="V236" s="234"/>
      <c r="W236" s="234"/>
      <c r="X236" s="234"/>
      <c r="Y236" s="234"/>
      <c r="Z236" s="234"/>
    </row>
    <row r="237" ht="14.25" customHeight="1">
      <c r="A237" s="234"/>
      <c r="B237" s="234"/>
      <c r="C237" s="234"/>
      <c r="D237" s="234"/>
      <c r="E237" s="234"/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234"/>
      <c r="U237" s="234"/>
      <c r="V237" s="234"/>
      <c r="W237" s="234"/>
      <c r="X237" s="234"/>
      <c r="Y237" s="234"/>
      <c r="Z237" s="234"/>
    </row>
    <row r="238" ht="14.25" customHeight="1">
      <c r="A238" s="234"/>
      <c r="B238" s="234"/>
      <c r="C238" s="234"/>
      <c r="D238" s="234"/>
      <c r="E238" s="234"/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234"/>
      <c r="U238" s="234"/>
      <c r="V238" s="234"/>
      <c r="W238" s="234"/>
      <c r="X238" s="234"/>
      <c r="Y238" s="234"/>
      <c r="Z238" s="234"/>
    </row>
    <row r="239" ht="14.25" customHeight="1">
      <c r="A239" s="234"/>
      <c r="B239" s="234"/>
      <c r="C239" s="234"/>
      <c r="D239" s="234"/>
      <c r="E239" s="234"/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234"/>
      <c r="U239" s="234"/>
      <c r="V239" s="234"/>
      <c r="W239" s="234"/>
      <c r="X239" s="234"/>
      <c r="Y239" s="234"/>
      <c r="Z239" s="234"/>
    </row>
    <row r="240" ht="14.25" customHeight="1">
      <c r="A240" s="234"/>
      <c r="B240" s="234"/>
      <c r="C240" s="234"/>
      <c r="D240" s="234"/>
      <c r="E240" s="234"/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234"/>
      <c r="U240" s="234"/>
      <c r="V240" s="234"/>
      <c r="W240" s="234"/>
      <c r="X240" s="234"/>
      <c r="Y240" s="234"/>
      <c r="Z240" s="234"/>
    </row>
    <row r="241" ht="14.25" customHeight="1">
      <c r="A241" s="234"/>
      <c r="B241" s="234"/>
      <c r="C241" s="234"/>
      <c r="D241" s="234"/>
      <c r="E241" s="234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234"/>
      <c r="U241" s="234"/>
      <c r="V241" s="234"/>
      <c r="W241" s="234"/>
      <c r="X241" s="234"/>
      <c r="Y241" s="234"/>
      <c r="Z241" s="234"/>
    </row>
    <row r="242" ht="14.25" customHeight="1">
      <c r="A242" s="234"/>
      <c r="B242" s="234"/>
      <c r="C242" s="234"/>
      <c r="D242" s="234"/>
      <c r="E242" s="234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234"/>
      <c r="U242" s="234"/>
      <c r="V242" s="234"/>
      <c r="W242" s="234"/>
      <c r="X242" s="234"/>
      <c r="Y242" s="234"/>
      <c r="Z242" s="234"/>
    </row>
    <row r="243" ht="14.25" customHeight="1">
      <c r="A243" s="234"/>
      <c r="B243" s="234"/>
      <c r="C243" s="234"/>
      <c r="D243" s="234"/>
      <c r="E243" s="234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234"/>
      <c r="U243" s="234"/>
      <c r="V243" s="234"/>
      <c r="W243" s="234"/>
      <c r="X243" s="234"/>
      <c r="Y243" s="234"/>
      <c r="Z243" s="234"/>
    </row>
    <row r="244" ht="14.25" customHeight="1">
      <c r="A244" s="234"/>
      <c r="B244" s="234"/>
      <c r="C244" s="234"/>
      <c r="D244" s="234"/>
      <c r="E244" s="234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234"/>
      <c r="U244" s="234"/>
      <c r="V244" s="234"/>
      <c r="W244" s="234"/>
      <c r="X244" s="234"/>
      <c r="Y244" s="234"/>
      <c r="Z244" s="234"/>
    </row>
    <row r="245" ht="14.25" customHeight="1">
      <c r="A245" s="234"/>
      <c r="B245" s="234"/>
      <c r="C245" s="234"/>
      <c r="D245" s="234"/>
      <c r="E245" s="234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234"/>
      <c r="U245" s="234"/>
      <c r="V245" s="234"/>
      <c r="W245" s="234"/>
      <c r="X245" s="234"/>
      <c r="Y245" s="234"/>
      <c r="Z245" s="234"/>
    </row>
    <row r="246" ht="14.25" customHeight="1">
      <c r="A246" s="234"/>
      <c r="B246" s="234"/>
      <c r="C246" s="234"/>
      <c r="D246" s="234"/>
      <c r="E246" s="234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234"/>
      <c r="U246" s="234"/>
      <c r="V246" s="234"/>
      <c r="W246" s="234"/>
      <c r="X246" s="234"/>
      <c r="Y246" s="234"/>
      <c r="Z246" s="234"/>
    </row>
    <row r="247" ht="14.25" customHeight="1">
      <c r="A247" s="234"/>
      <c r="B247" s="234"/>
      <c r="C247" s="234"/>
      <c r="D247" s="234"/>
      <c r="E247" s="234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234"/>
      <c r="U247" s="234"/>
      <c r="V247" s="234"/>
      <c r="W247" s="234"/>
      <c r="X247" s="234"/>
      <c r="Y247" s="234"/>
      <c r="Z247" s="234"/>
    </row>
    <row r="248" ht="14.25" customHeight="1">
      <c r="A248" s="234"/>
      <c r="B248" s="234"/>
      <c r="C248" s="234"/>
      <c r="D248" s="234"/>
      <c r="E248" s="234"/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234"/>
      <c r="U248" s="234"/>
      <c r="V248" s="234"/>
      <c r="W248" s="234"/>
      <c r="X248" s="234"/>
      <c r="Y248" s="234"/>
      <c r="Z248" s="234"/>
    </row>
    <row r="249" ht="14.25" customHeight="1">
      <c r="A249" s="234"/>
      <c r="B249" s="234"/>
      <c r="C249" s="234"/>
      <c r="D249" s="234"/>
      <c r="E249" s="234"/>
      <c r="F249" s="234"/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234"/>
      <c r="U249" s="234"/>
      <c r="V249" s="234"/>
      <c r="W249" s="234"/>
      <c r="X249" s="234"/>
      <c r="Y249" s="234"/>
      <c r="Z249" s="234"/>
    </row>
    <row r="250" ht="14.25" customHeight="1">
      <c r="A250" s="234"/>
      <c r="B250" s="234"/>
      <c r="C250" s="234"/>
      <c r="D250" s="234"/>
      <c r="E250" s="234"/>
      <c r="F250" s="234"/>
      <c r="G250" s="234"/>
      <c r="H250" s="234"/>
      <c r="I250" s="234"/>
      <c r="J250" s="234"/>
      <c r="K250" s="234"/>
      <c r="L250" s="234"/>
      <c r="M250" s="234"/>
      <c r="N250" s="234"/>
      <c r="O250" s="234"/>
      <c r="P250" s="234"/>
      <c r="Q250" s="234"/>
      <c r="R250" s="234"/>
      <c r="S250" s="234"/>
      <c r="T250" s="234"/>
      <c r="U250" s="234"/>
      <c r="V250" s="234"/>
      <c r="W250" s="234"/>
      <c r="X250" s="234"/>
      <c r="Y250" s="234"/>
      <c r="Z250" s="234"/>
    </row>
    <row r="251" ht="14.25" customHeight="1">
      <c r="A251" s="234"/>
      <c r="B251" s="234"/>
      <c r="C251" s="234"/>
      <c r="D251" s="234"/>
      <c r="E251" s="234"/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234"/>
      <c r="U251" s="234"/>
      <c r="V251" s="234"/>
      <c r="W251" s="234"/>
      <c r="X251" s="234"/>
      <c r="Y251" s="234"/>
      <c r="Z251" s="234"/>
    </row>
    <row r="252" ht="14.25" customHeight="1">
      <c r="A252" s="234"/>
      <c r="B252" s="234"/>
      <c r="C252" s="234"/>
      <c r="D252" s="234"/>
      <c r="E252" s="234"/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234"/>
      <c r="U252" s="234"/>
      <c r="V252" s="234"/>
      <c r="W252" s="234"/>
      <c r="X252" s="234"/>
      <c r="Y252" s="234"/>
      <c r="Z252" s="234"/>
    </row>
    <row r="253" ht="14.25" customHeight="1">
      <c r="A253" s="234"/>
      <c r="B253" s="234"/>
      <c r="C253" s="234"/>
      <c r="D253" s="234"/>
      <c r="E253" s="234"/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234"/>
      <c r="U253" s="234"/>
      <c r="V253" s="234"/>
      <c r="W253" s="234"/>
      <c r="X253" s="234"/>
      <c r="Y253" s="234"/>
      <c r="Z253" s="234"/>
    </row>
    <row r="254" ht="14.25" customHeight="1">
      <c r="A254" s="234"/>
      <c r="B254" s="234"/>
      <c r="C254" s="234"/>
      <c r="D254" s="234"/>
      <c r="E254" s="234"/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234"/>
      <c r="U254" s="234"/>
      <c r="V254" s="234"/>
      <c r="W254" s="234"/>
      <c r="X254" s="234"/>
      <c r="Y254" s="234"/>
      <c r="Z254" s="234"/>
    </row>
    <row r="255" ht="14.25" customHeight="1">
      <c r="A255" s="234"/>
      <c r="B255" s="234"/>
      <c r="C255" s="234"/>
      <c r="D255" s="234"/>
      <c r="E255" s="234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234"/>
      <c r="U255" s="234"/>
      <c r="V255" s="234"/>
      <c r="W255" s="234"/>
      <c r="X255" s="234"/>
      <c r="Y255" s="234"/>
      <c r="Z255" s="234"/>
    </row>
    <row r="256" ht="14.25" customHeight="1">
      <c r="A256" s="234"/>
      <c r="B256" s="234"/>
      <c r="C256" s="234"/>
      <c r="D256" s="234"/>
      <c r="E256" s="234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234"/>
      <c r="U256" s="234"/>
      <c r="V256" s="234"/>
      <c r="W256" s="234"/>
      <c r="X256" s="234"/>
      <c r="Y256" s="234"/>
      <c r="Z256" s="234"/>
    </row>
    <row r="257" ht="14.25" customHeight="1">
      <c r="A257" s="234"/>
      <c r="B257" s="234"/>
      <c r="C257" s="234"/>
      <c r="D257" s="234"/>
      <c r="E257" s="234"/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234"/>
      <c r="U257" s="234"/>
      <c r="V257" s="234"/>
      <c r="W257" s="234"/>
      <c r="X257" s="234"/>
      <c r="Y257" s="234"/>
      <c r="Z257" s="234"/>
    </row>
    <row r="258" ht="14.25" customHeight="1">
      <c r="A258" s="234"/>
      <c r="B258" s="234"/>
      <c r="C258" s="234"/>
      <c r="D258" s="234"/>
      <c r="E258" s="234"/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234"/>
      <c r="U258" s="234"/>
      <c r="V258" s="234"/>
      <c r="W258" s="234"/>
      <c r="X258" s="234"/>
      <c r="Y258" s="234"/>
      <c r="Z258" s="234"/>
    </row>
    <row r="259" ht="14.25" customHeight="1">
      <c r="A259" s="234"/>
      <c r="B259" s="234"/>
      <c r="C259" s="234"/>
      <c r="D259" s="234"/>
      <c r="E259" s="234"/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234"/>
      <c r="U259" s="234"/>
      <c r="V259" s="234"/>
      <c r="W259" s="234"/>
      <c r="X259" s="234"/>
      <c r="Y259" s="234"/>
      <c r="Z259" s="234"/>
    </row>
    <row r="260" ht="14.25" customHeight="1">
      <c r="A260" s="234"/>
      <c r="B260" s="234"/>
      <c r="C260" s="234"/>
      <c r="D260" s="234"/>
      <c r="E260" s="234"/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234"/>
      <c r="U260" s="234"/>
      <c r="V260" s="234"/>
      <c r="W260" s="234"/>
      <c r="X260" s="234"/>
      <c r="Y260" s="234"/>
      <c r="Z260" s="234"/>
    </row>
    <row r="261" ht="14.25" customHeight="1">
      <c r="A261" s="234"/>
      <c r="B261" s="234"/>
      <c r="C261" s="234"/>
      <c r="D261" s="234"/>
      <c r="E261" s="234"/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234"/>
      <c r="U261" s="234"/>
      <c r="V261" s="234"/>
      <c r="W261" s="234"/>
      <c r="X261" s="234"/>
      <c r="Y261" s="234"/>
      <c r="Z261" s="234"/>
    </row>
    <row r="262" ht="14.25" customHeight="1">
      <c r="A262" s="234"/>
      <c r="B262" s="234"/>
      <c r="C262" s="234"/>
      <c r="D262" s="234"/>
      <c r="E262" s="234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234"/>
      <c r="U262" s="234"/>
      <c r="V262" s="234"/>
      <c r="W262" s="234"/>
      <c r="X262" s="234"/>
      <c r="Y262" s="234"/>
      <c r="Z262" s="234"/>
    </row>
    <row r="263" ht="14.25" customHeight="1">
      <c r="A263" s="234"/>
      <c r="B263" s="234"/>
      <c r="C263" s="234"/>
      <c r="D263" s="234"/>
      <c r="E263" s="234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234"/>
      <c r="U263" s="234"/>
      <c r="V263" s="234"/>
      <c r="W263" s="234"/>
      <c r="X263" s="234"/>
      <c r="Y263" s="234"/>
      <c r="Z263" s="234"/>
    </row>
    <row r="264" ht="14.25" customHeight="1">
      <c r="A264" s="234"/>
      <c r="B264" s="234"/>
      <c r="C264" s="234"/>
      <c r="D264" s="234"/>
      <c r="E264" s="234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234"/>
      <c r="U264" s="234"/>
      <c r="V264" s="234"/>
      <c r="W264" s="234"/>
      <c r="X264" s="234"/>
      <c r="Y264" s="234"/>
      <c r="Z264" s="234"/>
    </row>
    <row r="265" ht="14.25" customHeight="1">
      <c r="A265" s="234"/>
      <c r="B265" s="234"/>
      <c r="C265" s="234"/>
      <c r="D265" s="234"/>
      <c r="E265" s="234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234"/>
      <c r="U265" s="234"/>
      <c r="V265" s="234"/>
      <c r="W265" s="234"/>
      <c r="X265" s="234"/>
      <c r="Y265" s="234"/>
      <c r="Z265" s="234"/>
    </row>
    <row r="266" ht="14.25" customHeight="1">
      <c r="A266" s="234"/>
      <c r="B266" s="234"/>
      <c r="C266" s="234"/>
      <c r="D266" s="234"/>
      <c r="E266" s="234"/>
      <c r="F266" s="234"/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234"/>
      <c r="U266" s="234"/>
      <c r="V266" s="234"/>
      <c r="W266" s="234"/>
      <c r="X266" s="234"/>
      <c r="Y266" s="234"/>
      <c r="Z266" s="234"/>
    </row>
    <row r="267" ht="14.25" customHeight="1">
      <c r="A267" s="234"/>
      <c r="B267" s="234"/>
      <c r="C267" s="234"/>
      <c r="D267" s="234"/>
      <c r="E267" s="234"/>
      <c r="F267" s="234"/>
      <c r="G267" s="234"/>
      <c r="H267" s="234"/>
      <c r="I267" s="234"/>
      <c r="J267" s="234"/>
      <c r="K267" s="234"/>
      <c r="L267" s="234"/>
      <c r="M267" s="234"/>
      <c r="N267" s="234"/>
      <c r="O267" s="234"/>
      <c r="P267" s="234"/>
      <c r="Q267" s="234"/>
      <c r="R267" s="234"/>
      <c r="S267" s="234"/>
      <c r="T267" s="234"/>
      <c r="U267" s="234"/>
      <c r="V267" s="234"/>
      <c r="W267" s="234"/>
      <c r="X267" s="234"/>
      <c r="Y267" s="234"/>
      <c r="Z267" s="234"/>
    </row>
    <row r="268" ht="14.25" customHeight="1">
      <c r="A268" s="234"/>
      <c r="B268" s="234"/>
      <c r="C268" s="234"/>
      <c r="D268" s="234"/>
      <c r="E268" s="234"/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234"/>
      <c r="U268" s="234"/>
      <c r="V268" s="234"/>
      <c r="W268" s="234"/>
      <c r="X268" s="234"/>
      <c r="Y268" s="234"/>
      <c r="Z268" s="234"/>
    </row>
    <row r="269" ht="14.25" customHeight="1">
      <c r="A269" s="234"/>
      <c r="B269" s="234"/>
      <c r="C269" s="234"/>
      <c r="D269" s="234"/>
      <c r="E269" s="234"/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234"/>
      <c r="U269" s="234"/>
      <c r="V269" s="234"/>
      <c r="W269" s="234"/>
      <c r="X269" s="234"/>
      <c r="Y269" s="234"/>
      <c r="Z269" s="234"/>
    </row>
    <row r="270" ht="14.25" customHeight="1">
      <c r="A270" s="234"/>
      <c r="B270" s="234"/>
      <c r="C270" s="234"/>
      <c r="D270" s="234"/>
      <c r="E270" s="234"/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234"/>
      <c r="U270" s="234"/>
      <c r="V270" s="234"/>
      <c r="W270" s="234"/>
      <c r="X270" s="234"/>
      <c r="Y270" s="234"/>
      <c r="Z270" s="234"/>
    </row>
    <row r="271" ht="14.25" customHeight="1">
      <c r="A271" s="234"/>
      <c r="B271" s="234"/>
      <c r="C271" s="234"/>
      <c r="D271" s="234"/>
      <c r="E271" s="234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234"/>
      <c r="U271" s="234"/>
      <c r="V271" s="234"/>
      <c r="W271" s="234"/>
      <c r="X271" s="234"/>
      <c r="Y271" s="234"/>
      <c r="Z271" s="234"/>
    </row>
    <row r="272" ht="14.25" customHeight="1">
      <c r="A272" s="234"/>
      <c r="B272" s="234"/>
      <c r="C272" s="234"/>
      <c r="D272" s="234"/>
      <c r="E272" s="234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234"/>
      <c r="U272" s="234"/>
      <c r="V272" s="234"/>
      <c r="W272" s="234"/>
      <c r="X272" s="234"/>
      <c r="Y272" s="234"/>
      <c r="Z272" s="234"/>
    </row>
    <row r="273" ht="14.25" customHeight="1">
      <c r="A273" s="234"/>
      <c r="B273" s="234"/>
      <c r="C273" s="234"/>
      <c r="D273" s="234"/>
      <c r="E273" s="234"/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234"/>
      <c r="U273" s="234"/>
      <c r="V273" s="234"/>
      <c r="W273" s="234"/>
      <c r="X273" s="234"/>
      <c r="Y273" s="234"/>
      <c r="Z273" s="234"/>
    </row>
    <row r="274" ht="14.25" customHeight="1">
      <c r="A274" s="234"/>
      <c r="B274" s="234"/>
      <c r="C274" s="234"/>
      <c r="D274" s="234"/>
      <c r="E274" s="234"/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234"/>
      <c r="U274" s="234"/>
      <c r="V274" s="234"/>
      <c r="W274" s="234"/>
      <c r="X274" s="234"/>
      <c r="Y274" s="234"/>
      <c r="Z274" s="234"/>
    </row>
    <row r="275" ht="14.25" customHeight="1">
      <c r="A275" s="234"/>
      <c r="B275" s="234"/>
      <c r="C275" s="234"/>
      <c r="D275" s="234"/>
      <c r="E275" s="234"/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234"/>
      <c r="U275" s="234"/>
      <c r="V275" s="234"/>
      <c r="W275" s="234"/>
      <c r="X275" s="234"/>
      <c r="Y275" s="234"/>
      <c r="Z275" s="234"/>
    </row>
    <row r="276" ht="14.25" customHeight="1">
      <c r="A276" s="234"/>
      <c r="B276" s="234"/>
      <c r="C276" s="234"/>
      <c r="D276" s="234"/>
      <c r="E276" s="234"/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234"/>
      <c r="U276" s="234"/>
      <c r="V276" s="234"/>
      <c r="W276" s="234"/>
      <c r="X276" s="234"/>
      <c r="Y276" s="234"/>
      <c r="Z276" s="234"/>
    </row>
    <row r="277" ht="14.25" customHeight="1">
      <c r="A277" s="234"/>
      <c r="B277" s="234"/>
      <c r="C277" s="234"/>
      <c r="D277" s="234"/>
      <c r="E277" s="234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234"/>
      <c r="U277" s="234"/>
      <c r="V277" s="234"/>
      <c r="W277" s="234"/>
      <c r="X277" s="234"/>
      <c r="Y277" s="234"/>
      <c r="Z277" s="234"/>
    </row>
    <row r="278" ht="14.25" customHeight="1">
      <c r="A278" s="234"/>
      <c r="B278" s="234"/>
      <c r="C278" s="234"/>
      <c r="D278" s="234"/>
      <c r="E278" s="234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234"/>
      <c r="U278" s="234"/>
      <c r="V278" s="234"/>
      <c r="W278" s="234"/>
      <c r="X278" s="234"/>
      <c r="Y278" s="234"/>
      <c r="Z278" s="234"/>
    </row>
    <row r="279" ht="14.25" customHeight="1">
      <c r="A279" s="234"/>
      <c r="B279" s="234"/>
      <c r="C279" s="234"/>
      <c r="D279" s="234"/>
      <c r="E279" s="234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234"/>
      <c r="U279" s="234"/>
      <c r="V279" s="234"/>
      <c r="W279" s="234"/>
      <c r="X279" s="234"/>
      <c r="Y279" s="234"/>
      <c r="Z279" s="234"/>
    </row>
    <row r="280" ht="14.25" customHeight="1">
      <c r="A280" s="234"/>
      <c r="B280" s="234"/>
      <c r="C280" s="234"/>
      <c r="D280" s="234"/>
      <c r="E280" s="234"/>
      <c r="F280" s="234"/>
      <c r="G280" s="234"/>
      <c r="H280" s="234"/>
      <c r="I280" s="234"/>
      <c r="J280" s="234"/>
      <c r="K280" s="234"/>
      <c r="L280" s="234"/>
      <c r="M280" s="234"/>
      <c r="N280" s="234"/>
      <c r="O280" s="234"/>
      <c r="P280" s="234"/>
      <c r="Q280" s="234"/>
      <c r="R280" s="234"/>
      <c r="S280" s="234"/>
      <c r="T280" s="234"/>
      <c r="U280" s="234"/>
      <c r="V280" s="234"/>
      <c r="W280" s="234"/>
      <c r="X280" s="234"/>
      <c r="Y280" s="234"/>
      <c r="Z280" s="234"/>
    </row>
    <row r="281" ht="14.25" customHeight="1">
      <c r="A281" s="234"/>
      <c r="B281" s="234"/>
      <c r="C281" s="234"/>
      <c r="D281" s="234"/>
      <c r="E281" s="234"/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234"/>
      <c r="U281" s="234"/>
      <c r="V281" s="234"/>
      <c r="W281" s="234"/>
      <c r="X281" s="234"/>
      <c r="Y281" s="234"/>
      <c r="Z281" s="234"/>
    </row>
    <row r="282" ht="14.25" customHeight="1">
      <c r="A282" s="234"/>
      <c r="B282" s="234"/>
      <c r="C282" s="234"/>
      <c r="D282" s="234"/>
      <c r="E282" s="234"/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234"/>
      <c r="U282" s="234"/>
      <c r="V282" s="234"/>
      <c r="W282" s="234"/>
      <c r="X282" s="234"/>
      <c r="Y282" s="234"/>
      <c r="Z282" s="234"/>
    </row>
    <row r="283" ht="14.25" customHeight="1">
      <c r="A283" s="234"/>
      <c r="B283" s="234"/>
      <c r="C283" s="234"/>
      <c r="D283" s="234"/>
      <c r="E283" s="234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234"/>
      <c r="U283" s="234"/>
      <c r="V283" s="234"/>
      <c r="W283" s="234"/>
      <c r="X283" s="234"/>
      <c r="Y283" s="234"/>
      <c r="Z283" s="234"/>
    </row>
    <row r="284" ht="14.25" customHeight="1">
      <c r="A284" s="234"/>
      <c r="B284" s="234"/>
      <c r="C284" s="234"/>
      <c r="D284" s="234"/>
      <c r="E284" s="234"/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234"/>
      <c r="U284" s="234"/>
      <c r="V284" s="234"/>
      <c r="W284" s="234"/>
      <c r="X284" s="234"/>
      <c r="Y284" s="234"/>
      <c r="Z284" s="234"/>
    </row>
    <row r="285" ht="14.25" customHeight="1">
      <c r="A285" s="234"/>
      <c r="B285" s="234"/>
      <c r="C285" s="234"/>
      <c r="D285" s="234"/>
      <c r="E285" s="234"/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234"/>
      <c r="U285" s="234"/>
      <c r="V285" s="234"/>
      <c r="W285" s="234"/>
      <c r="X285" s="234"/>
      <c r="Y285" s="234"/>
      <c r="Z285" s="234"/>
    </row>
    <row r="286" ht="14.25" customHeight="1">
      <c r="A286" s="234"/>
      <c r="B286" s="234"/>
      <c r="C286" s="234"/>
      <c r="D286" s="234"/>
      <c r="E286" s="234"/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234"/>
      <c r="U286" s="234"/>
      <c r="V286" s="234"/>
      <c r="W286" s="234"/>
      <c r="X286" s="234"/>
      <c r="Y286" s="234"/>
      <c r="Z286" s="234"/>
    </row>
    <row r="287" ht="14.25" customHeight="1">
      <c r="A287" s="234"/>
      <c r="B287" s="234"/>
      <c r="C287" s="234"/>
      <c r="D287" s="234"/>
      <c r="E287" s="234"/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234"/>
      <c r="U287" s="234"/>
      <c r="V287" s="234"/>
      <c r="W287" s="234"/>
      <c r="X287" s="234"/>
      <c r="Y287" s="234"/>
      <c r="Z287" s="234"/>
    </row>
    <row r="288" ht="14.25" customHeight="1">
      <c r="A288" s="234"/>
      <c r="B288" s="234"/>
      <c r="C288" s="234"/>
      <c r="D288" s="234"/>
      <c r="E288" s="234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234"/>
      <c r="U288" s="234"/>
      <c r="V288" s="234"/>
      <c r="W288" s="234"/>
      <c r="X288" s="234"/>
      <c r="Y288" s="234"/>
      <c r="Z288" s="234"/>
    </row>
    <row r="289" ht="14.25" customHeight="1">
      <c r="A289" s="234"/>
      <c r="B289" s="234"/>
      <c r="C289" s="234"/>
      <c r="D289" s="234"/>
      <c r="E289" s="234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234"/>
      <c r="U289" s="234"/>
      <c r="V289" s="234"/>
      <c r="W289" s="234"/>
      <c r="X289" s="234"/>
      <c r="Y289" s="234"/>
      <c r="Z289" s="234"/>
    </row>
    <row r="290" ht="14.25" customHeight="1">
      <c r="A290" s="234"/>
      <c r="B290" s="234"/>
      <c r="C290" s="234"/>
      <c r="D290" s="234"/>
      <c r="E290" s="234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234"/>
      <c r="U290" s="234"/>
      <c r="V290" s="234"/>
      <c r="W290" s="234"/>
      <c r="X290" s="234"/>
      <c r="Y290" s="234"/>
      <c r="Z290" s="234"/>
    </row>
    <row r="291" ht="14.25" customHeight="1">
      <c r="A291" s="234"/>
      <c r="B291" s="234"/>
      <c r="C291" s="234"/>
      <c r="D291" s="234"/>
      <c r="E291" s="234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234"/>
      <c r="U291" s="234"/>
      <c r="V291" s="234"/>
      <c r="W291" s="234"/>
      <c r="X291" s="234"/>
      <c r="Y291" s="234"/>
      <c r="Z291" s="234"/>
    </row>
    <row r="292" ht="14.25" customHeight="1">
      <c r="A292" s="234"/>
      <c r="B292" s="234"/>
      <c r="C292" s="234"/>
      <c r="D292" s="234"/>
      <c r="E292" s="234"/>
      <c r="F292" s="234"/>
      <c r="G292" s="234"/>
      <c r="H292" s="234"/>
      <c r="I292" s="234"/>
      <c r="J292" s="234"/>
      <c r="K292" s="234"/>
      <c r="L292" s="234"/>
      <c r="M292" s="234"/>
      <c r="N292" s="234"/>
      <c r="O292" s="234"/>
      <c r="P292" s="234"/>
      <c r="Q292" s="234"/>
      <c r="R292" s="234"/>
      <c r="S292" s="234"/>
      <c r="T292" s="234"/>
      <c r="U292" s="234"/>
      <c r="V292" s="234"/>
      <c r="W292" s="234"/>
      <c r="X292" s="234"/>
      <c r="Y292" s="234"/>
      <c r="Z292" s="234"/>
    </row>
    <row r="293" ht="14.25" customHeight="1">
      <c r="A293" s="234"/>
      <c r="B293" s="234"/>
      <c r="C293" s="234"/>
      <c r="D293" s="234"/>
      <c r="E293" s="234"/>
      <c r="F293" s="234"/>
      <c r="G293" s="234"/>
      <c r="H293" s="234"/>
      <c r="I293" s="234"/>
      <c r="J293" s="234"/>
      <c r="K293" s="234"/>
      <c r="L293" s="234"/>
      <c r="M293" s="234"/>
      <c r="N293" s="234"/>
      <c r="O293" s="234"/>
      <c r="P293" s="234"/>
      <c r="Q293" s="234"/>
      <c r="R293" s="234"/>
      <c r="S293" s="234"/>
      <c r="T293" s="234"/>
      <c r="U293" s="234"/>
      <c r="V293" s="234"/>
      <c r="W293" s="234"/>
      <c r="X293" s="234"/>
      <c r="Y293" s="234"/>
      <c r="Z293" s="234"/>
    </row>
    <row r="294" ht="14.25" customHeight="1">
      <c r="A294" s="234"/>
      <c r="B294" s="234"/>
      <c r="C294" s="234"/>
      <c r="D294" s="234"/>
      <c r="E294" s="234"/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234"/>
      <c r="U294" s="234"/>
      <c r="V294" s="234"/>
      <c r="W294" s="234"/>
      <c r="X294" s="234"/>
      <c r="Y294" s="234"/>
      <c r="Z294" s="234"/>
    </row>
    <row r="295" ht="14.2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</row>
    <row r="296" ht="14.25" customHeight="1">
      <c r="A296" s="234"/>
      <c r="B296" s="234"/>
      <c r="C296" s="234"/>
      <c r="D296" s="234"/>
      <c r="E296" s="234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234"/>
      <c r="U296" s="234"/>
      <c r="V296" s="234"/>
      <c r="W296" s="234"/>
      <c r="X296" s="234"/>
      <c r="Y296" s="234"/>
      <c r="Z296" s="234"/>
    </row>
    <row r="297" ht="14.25" customHeight="1">
      <c r="A297" s="234"/>
      <c r="B297" s="234"/>
      <c r="C297" s="234"/>
      <c r="D297" s="234"/>
      <c r="E297" s="234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234"/>
      <c r="U297" s="234"/>
      <c r="V297" s="234"/>
      <c r="W297" s="234"/>
      <c r="X297" s="234"/>
      <c r="Y297" s="234"/>
      <c r="Z297" s="234"/>
    </row>
    <row r="298" ht="14.25" customHeight="1">
      <c r="A298" s="234"/>
      <c r="B298" s="234"/>
      <c r="C298" s="234"/>
      <c r="D298" s="234"/>
      <c r="E298" s="234"/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234"/>
      <c r="U298" s="234"/>
      <c r="V298" s="234"/>
      <c r="W298" s="234"/>
      <c r="X298" s="234"/>
      <c r="Y298" s="234"/>
      <c r="Z298" s="234"/>
    </row>
    <row r="299" ht="14.25" customHeight="1">
      <c r="A299" s="234"/>
      <c r="B299" s="234"/>
      <c r="C299" s="234"/>
      <c r="D299" s="234"/>
      <c r="E299" s="234"/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234"/>
      <c r="U299" s="234"/>
      <c r="V299" s="234"/>
      <c r="W299" s="234"/>
      <c r="X299" s="234"/>
      <c r="Y299" s="234"/>
      <c r="Z299" s="234"/>
    </row>
    <row r="300" ht="14.25" customHeight="1">
      <c r="A300" s="234"/>
      <c r="B300" s="234"/>
      <c r="C300" s="234"/>
      <c r="D300" s="234"/>
      <c r="E300" s="234"/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234"/>
      <c r="U300" s="234"/>
      <c r="V300" s="234"/>
      <c r="W300" s="234"/>
      <c r="X300" s="234"/>
      <c r="Y300" s="234"/>
      <c r="Z300" s="234"/>
    </row>
    <row r="301" ht="14.25" customHeight="1">
      <c r="A301" s="234"/>
      <c r="B301" s="234"/>
      <c r="C301" s="234"/>
      <c r="D301" s="234"/>
      <c r="E301" s="234"/>
      <c r="F301" s="234"/>
      <c r="G301" s="234"/>
      <c r="H301" s="234"/>
      <c r="I301" s="234"/>
      <c r="J301" s="234"/>
      <c r="K301" s="234"/>
      <c r="L301" s="234"/>
      <c r="M301" s="234"/>
      <c r="N301" s="234"/>
      <c r="O301" s="234"/>
      <c r="P301" s="234"/>
      <c r="Q301" s="234"/>
      <c r="R301" s="234"/>
      <c r="S301" s="234"/>
      <c r="T301" s="234"/>
      <c r="U301" s="234"/>
      <c r="V301" s="234"/>
      <c r="W301" s="234"/>
      <c r="X301" s="234"/>
      <c r="Y301" s="234"/>
      <c r="Z301" s="234"/>
    </row>
    <row r="302" ht="14.25" customHeight="1">
      <c r="A302" s="234"/>
      <c r="B302" s="234"/>
      <c r="C302" s="234"/>
      <c r="D302" s="234"/>
      <c r="E302" s="234"/>
      <c r="F302" s="234"/>
      <c r="G302" s="234"/>
      <c r="H302" s="234"/>
      <c r="I302" s="234"/>
      <c r="J302" s="234"/>
      <c r="K302" s="234"/>
      <c r="L302" s="234"/>
      <c r="M302" s="234"/>
      <c r="N302" s="234"/>
      <c r="O302" s="234"/>
      <c r="P302" s="234"/>
      <c r="Q302" s="234"/>
      <c r="R302" s="234"/>
      <c r="S302" s="234"/>
      <c r="T302" s="234"/>
      <c r="U302" s="234"/>
      <c r="V302" s="234"/>
      <c r="W302" s="234"/>
      <c r="X302" s="234"/>
      <c r="Y302" s="234"/>
      <c r="Z302" s="234"/>
    </row>
    <row r="303" ht="14.25" customHeight="1">
      <c r="A303" s="234"/>
      <c r="B303" s="234"/>
      <c r="C303" s="234"/>
      <c r="D303" s="234"/>
      <c r="E303" s="234"/>
      <c r="F303" s="234"/>
      <c r="G303" s="234"/>
      <c r="H303" s="234"/>
      <c r="I303" s="234"/>
      <c r="J303" s="234"/>
      <c r="K303" s="234"/>
      <c r="L303" s="234"/>
      <c r="M303" s="234"/>
      <c r="N303" s="234"/>
      <c r="O303" s="234"/>
      <c r="P303" s="234"/>
      <c r="Q303" s="234"/>
      <c r="R303" s="234"/>
      <c r="S303" s="234"/>
      <c r="T303" s="234"/>
      <c r="U303" s="234"/>
      <c r="V303" s="234"/>
      <c r="W303" s="234"/>
      <c r="X303" s="234"/>
      <c r="Y303" s="234"/>
      <c r="Z303" s="234"/>
    </row>
    <row r="304" ht="14.25" customHeight="1">
      <c r="A304" s="234"/>
      <c r="B304" s="234"/>
      <c r="C304" s="234"/>
      <c r="D304" s="234"/>
      <c r="E304" s="234"/>
      <c r="F304" s="234"/>
      <c r="G304" s="234"/>
      <c r="H304" s="234"/>
      <c r="I304" s="234"/>
      <c r="J304" s="234"/>
      <c r="K304" s="234"/>
      <c r="L304" s="234"/>
      <c r="M304" s="234"/>
      <c r="N304" s="234"/>
      <c r="O304" s="234"/>
      <c r="P304" s="234"/>
      <c r="Q304" s="234"/>
      <c r="R304" s="234"/>
      <c r="S304" s="234"/>
      <c r="T304" s="234"/>
      <c r="U304" s="234"/>
      <c r="V304" s="234"/>
      <c r="W304" s="234"/>
      <c r="X304" s="234"/>
      <c r="Y304" s="234"/>
      <c r="Z304" s="234"/>
    </row>
    <row r="305" ht="14.25" customHeight="1">
      <c r="A305" s="234"/>
      <c r="B305" s="234"/>
      <c r="C305" s="234"/>
      <c r="D305" s="234"/>
      <c r="E305" s="234"/>
      <c r="F305" s="234"/>
      <c r="G305" s="234"/>
      <c r="H305" s="234"/>
      <c r="I305" s="234"/>
      <c r="J305" s="234"/>
      <c r="K305" s="234"/>
      <c r="L305" s="234"/>
      <c r="M305" s="234"/>
      <c r="N305" s="234"/>
      <c r="O305" s="234"/>
      <c r="P305" s="234"/>
      <c r="Q305" s="234"/>
      <c r="R305" s="234"/>
      <c r="S305" s="234"/>
      <c r="T305" s="234"/>
      <c r="U305" s="234"/>
      <c r="V305" s="234"/>
      <c r="W305" s="234"/>
      <c r="X305" s="234"/>
      <c r="Y305" s="234"/>
      <c r="Z305" s="234"/>
    </row>
    <row r="306" ht="14.25" customHeight="1">
      <c r="A306" s="234"/>
      <c r="B306" s="234"/>
      <c r="C306" s="234"/>
      <c r="D306" s="234"/>
      <c r="E306" s="234"/>
      <c r="F306" s="234"/>
      <c r="G306" s="234"/>
      <c r="H306" s="234"/>
      <c r="I306" s="234"/>
      <c r="J306" s="234"/>
      <c r="K306" s="234"/>
      <c r="L306" s="234"/>
      <c r="M306" s="234"/>
      <c r="N306" s="234"/>
      <c r="O306" s="234"/>
      <c r="P306" s="234"/>
      <c r="Q306" s="234"/>
      <c r="R306" s="234"/>
      <c r="S306" s="234"/>
      <c r="T306" s="234"/>
      <c r="U306" s="234"/>
      <c r="V306" s="234"/>
      <c r="W306" s="234"/>
      <c r="X306" s="234"/>
      <c r="Y306" s="234"/>
      <c r="Z306" s="234"/>
    </row>
    <row r="307" ht="14.25" customHeight="1">
      <c r="A307" s="234"/>
      <c r="B307" s="234"/>
      <c r="C307" s="234"/>
      <c r="D307" s="234"/>
      <c r="E307" s="234"/>
      <c r="F307" s="234"/>
      <c r="G307" s="234"/>
      <c r="H307" s="234"/>
      <c r="I307" s="234"/>
      <c r="J307" s="234"/>
      <c r="K307" s="234"/>
      <c r="L307" s="234"/>
      <c r="M307" s="234"/>
      <c r="N307" s="234"/>
      <c r="O307" s="234"/>
      <c r="P307" s="234"/>
      <c r="Q307" s="234"/>
      <c r="R307" s="234"/>
      <c r="S307" s="234"/>
      <c r="T307" s="234"/>
      <c r="U307" s="234"/>
      <c r="V307" s="234"/>
      <c r="W307" s="234"/>
      <c r="X307" s="234"/>
      <c r="Y307" s="234"/>
      <c r="Z307" s="234"/>
    </row>
    <row r="308" ht="14.25" customHeight="1">
      <c r="A308" s="234"/>
      <c r="B308" s="234"/>
      <c r="C308" s="234"/>
      <c r="D308" s="234"/>
      <c r="E308" s="234"/>
      <c r="F308" s="234"/>
      <c r="G308" s="234"/>
      <c r="H308" s="234"/>
      <c r="I308" s="234"/>
      <c r="J308" s="234"/>
      <c r="K308" s="234"/>
      <c r="L308" s="234"/>
      <c r="M308" s="234"/>
      <c r="N308" s="234"/>
      <c r="O308" s="234"/>
      <c r="P308" s="234"/>
      <c r="Q308" s="234"/>
      <c r="R308" s="234"/>
      <c r="S308" s="234"/>
      <c r="T308" s="234"/>
      <c r="U308" s="234"/>
      <c r="V308" s="234"/>
      <c r="W308" s="234"/>
      <c r="X308" s="234"/>
      <c r="Y308" s="234"/>
      <c r="Z308" s="234"/>
    </row>
    <row r="309" ht="14.25" customHeight="1">
      <c r="A309" s="234"/>
      <c r="B309" s="234"/>
      <c r="C309" s="234"/>
      <c r="D309" s="234"/>
      <c r="E309" s="234"/>
      <c r="F309" s="234"/>
      <c r="G309" s="234"/>
      <c r="H309" s="234"/>
      <c r="I309" s="234"/>
      <c r="J309" s="234"/>
      <c r="K309" s="234"/>
      <c r="L309" s="234"/>
      <c r="M309" s="234"/>
      <c r="N309" s="234"/>
      <c r="O309" s="234"/>
      <c r="P309" s="234"/>
      <c r="Q309" s="234"/>
      <c r="R309" s="234"/>
      <c r="S309" s="234"/>
      <c r="T309" s="234"/>
      <c r="U309" s="234"/>
      <c r="V309" s="234"/>
      <c r="W309" s="234"/>
      <c r="X309" s="234"/>
      <c r="Y309" s="234"/>
      <c r="Z309" s="234"/>
    </row>
    <row r="310" ht="14.25" customHeight="1">
      <c r="A310" s="234"/>
      <c r="B310" s="234"/>
      <c r="C310" s="234"/>
      <c r="D310" s="234"/>
      <c r="E310" s="234"/>
      <c r="F310" s="234"/>
      <c r="G310" s="234"/>
      <c r="H310" s="234"/>
      <c r="I310" s="234"/>
      <c r="J310" s="234"/>
      <c r="K310" s="234"/>
      <c r="L310" s="234"/>
      <c r="M310" s="234"/>
      <c r="N310" s="234"/>
      <c r="O310" s="234"/>
      <c r="P310" s="234"/>
      <c r="Q310" s="234"/>
      <c r="R310" s="234"/>
      <c r="S310" s="234"/>
      <c r="T310" s="234"/>
      <c r="U310" s="234"/>
      <c r="V310" s="234"/>
      <c r="W310" s="234"/>
      <c r="X310" s="234"/>
      <c r="Y310" s="234"/>
      <c r="Z310" s="234"/>
    </row>
    <row r="311" ht="14.25" customHeight="1">
      <c r="A311" s="234"/>
      <c r="B311" s="234"/>
      <c r="C311" s="234"/>
      <c r="D311" s="234"/>
      <c r="E311" s="234"/>
      <c r="F311" s="234"/>
      <c r="G311" s="234"/>
      <c r="H311" s="234"/>
      <c r="I311" s="234"/>
      <c r="J311" s="234"/>
      <c r="K311" s="234"/>
      <c r="L311" s="234"/>
      <c r="M311" s="234"/>
      <c r="N311" s="234"/>
      <c r="O311" s="234"/>
      <c r="P311" s="234"/>
      <c r="Q311" s="234"/>
      <c r="R311" s="234"/>
      <c r="S311" s="234"/>
      <c r="T311" s="234"/>
      <c r="U311" s="234"/>
      <c r="V311" s="234"/>
      <c r="W311" s="234"/>
      <c r="X311" s="234"/>
      <c r="Y311" s="234"/>
      <c r="Z311" s="234"/>
    </row>
    <row r="312" ht="14.25" customHeight="1">
      <c r="A312" s="234"/>
      <c r="B312" s="234"/>
      <c r="C312" s="234"/>
      <c r="D312" s="234"/>
      <c r="E312" s="234"/>
      <c r="F312" s="234"/>
      <c r="G312" s="234"/>
      <c r="H312" s="234"/>
      <c r="I312" s="234"/>
      <c r="J312" s="234"/>
      <c r="K312" s="234"/>
      <c r="L312" s="234"/>
      <c r="M312" s="234"/>
      <c r="N312" s="234"/>
      <c r="O312" s="234"/>
      <c r="P312" s="234"/>
      <c r="Q312" s="234"/>
      <c r="R312" s="234"/>
      <c r="S312" s="234"/>
      <c r="T312" s="234"/>
      <c r="U312" s="234"/>
      <c r="V312" s="234"/>
      <c r="W312" s="234"/>
      <c r="X312" s="234"/>
      <c r="Y312" s="234"/>
      <c r="Z312" s="234"/>
    </row>
    <row r="313" ht="14.25" customHeight="1">
      <c r="A313" s="234"/>
      <c r="B313" s="234"/>
      <c r="C313" s="234"/>
      <c r="D313" s="234"/>
      <c r="E313" s="234"/>
      <c r="F313" s="234"/>
      <c r="G313" s="234"/>
      <c r="H313" s="234"/>
      <c r="I313" s="234"/>
      <c r="J313" s="234"/>
      <c r="K313" s="234"/>
      <c r="L313" s="234"/>
      <c r="M313" s="234"/>
      <c r="N313" s="234"/>
      <c r="O313" s="234"/>
      <c r="P313" s="234"/>
      <c r="Q313" s="234"/>
      <c r="R313" s="234"/>
      <c r="S313" s="234"/>
      <c r="T313" s="234"/>
      <c r="U313" s="234"/>
      <c r="V313" s="234"/>
      <c r="W313" s="234"/>
      <c r="X313" s="234"/>
      <c r="Y313" s="234"/>
      <c r="Z313" s="234"/>
    </row>
    <row r="314" ht="14.25" customHeight="1">
      <c r="A314" s="234"/>
      <c r="B314" s="234"/>
      <c r="C314" s="234"/>
      <c r="D314" s="234"/>
      <c r="E314" s="234"/>
      <c r="F314" s="234"/>
      <c r="G314" s="234"/>
      <c r="H314" s="234"/>
      <c r="I314" s="234"/>
      <c r="J314" s="234"/>
      <c r="K314" s="234"/>
      <c r="L314" s="234"/>
      <c r="M314" s="234"/>
      <c r="N314" s="234"/>
      <c r="O314" s="234"/>
      <c r="P314" s="234"/>
      <c r="Q314" s="234"/>
      <c r="R314" s="234"/>
      <c r="S314" s="234"/>
      <c r="T314" s="234"/>
      <c r="U314" s="234"/>
      <c r="V314" s="234"/>
      <c r="W314" s="234"/>
      <c r="X314" s="234"/>
      <c r="Y314" s="234"/>
      <c r="Z314" s="234"/>
    </row>
    <row r="315" ht="14.25" customHeight="1">
      <c r="A315" s="234"/>
      <c r="B315" s="234"/>
      <c r="C315" s="234"/>
      <c r="D315" s="234"/>
      <c r="E315" s="234"/>
      <c r="F315" s="234"/>
      <c r="G315" s="234"/>
      <c r="H315" s="234"/>
      <c r="I315" s="234"/>
      <c r="J315" s="234"/>
      <c r="K315" s="234"/>
      <c r="L315" s="234"/>
      <c r="M315" s="234"/>
      <c r="N315" s="234"/>
      <c r="O315" s="234"/>
      <c r="P315" s="234"/>
      <c r="Q315" s="234"/>
      <c r="R315" s="234"/>
      <c r="S315" s="234"/>
      <c r="T315" s="234"/>
      <c r="U315" s="234"/>
      <c r="V315" s="234"/>
      <c r="W315" s="234"/>
      <c r="X315" s="234"/>
      <c r="Y315" s="234"/>
      <c r="Z315" s="234"/>
    </row>
    <row r="316" ht="14.25" customHeight="1">
      <c r="A316" s="234"/>
      <c r="B316" s="234"/>
      <c r="C316" s="234"/>
      <c r="D316" s="234"/>
      <c r="E316" s="234"/>
      <c r="F316" s="234"/>
      <c r="G316" s="234"/>
      <c r="H316" s="234"/>
      <c r="I316" s="234"/>
      <c r="J316" s="234"/>
      <c r="K316" s="234"/>
      <c r="L316" s="234"/>
      <c r="M316" s="234"/>
      <c r="N316" s="234"/>
      <c r="O316" s="234"/>
      <c r="P316" s="234"/>
      <c r="Q316" s="234"/>
      <c r="R316" s="234"/>
      <c r="S316" s="234"/>
      <c r="T316" s="234"/>
      <c r="U316" s="234"/>
      <c r="V316" s="234"/>
      <c r="W316" s="234"/>
      <c r="X316" s="234"/>
      <c r="Y316" s="234"/>
      <c r="Z316" s="234"/>
    </row>
    <row r="317" ht="14.25" customHeight="1">
      <c r="A317" s="234"/>
      <c r="B317" s="234"/>
      <c r="C317" s="234"/>
      <c r="D317" s="234"/>
      <c r="E317" s="234"/>
      <c r="F317" s="234"/>
      <c r="G317" s="234"/>
      <c r="H317" s="234"/>
      <c r="I317" s="234"/>
      <c r="J317" s="234"/>
      <c r="K317" s="234"/>
      <c r="L317" s="234"/>
      <c r="M317" s="234"/>
      <c r="N317" s="234"/>
      <c r="O317" s="234"/>
      <c r="P317" s="234"/>
      <c r="Q317" s="234"/>
      <c r="R317" s="234"/>
      <c r="S317" s="234"/>
      <c r="T317" s="234"/>
      <c r="U317" s="234"/>
      <c r="V317" s="234"/>
      <c r="W317" s="234"/>
      <c r="X317" s="234"/>
      <c r="Y317" s="234"/>
      <c r="Z317" s="234"/>
    </row>
    <row r="318" ht="14.25" customHeight="1">
      <c r="A318" s="234"/>
      <c r="B318" s="234"/>
      <c r="C318" s="234"/>
      <c r="D318" s="234"/>
      <c r="E318" s="234"/>
      <c r="F318" s="234"/>
      <c r="G318" s="234"/>
      <c r="H318" s="234"/>
      <c r="I318" s="234"/>
      <c r="J318" s="234"/>
      <c r="K318" s="234"/>
      <c r="L318" s="234"/>
      <c r="M318" s="234"/>
      <c r="N318" s="234"/>
      <c r="O318" s="234"/>
      <c r="P318" s="234"/>
      <c r="Q318" s="234"/>
      <c r="R318" s="234"/>
      <c r="S318" s="234"/>
      <c r="T318" s="234"/>
      <c r="U318" s="234"/>
      <c r="V318" s="234"/>
      <c r="W318" s="234"/>
      <c r="X318" s="234"/>
      <c r="Y318" s="234"/>
      <c r="Z318" s="234"/>
    </row>
    <row r="319" ht="14.25" customHeight="1">
      <c r="A319" s="234"/>
      <c r="B319" s="234"/>
      <c r="C319" s="234"/>
      <c r="D319" s="234"/>
      <c r="E319" s="234"/>
      <c r="F319" s="234"/>
      <c r="G319" s="234"/>
      <c r="H319" s="234"/>
      <c r="I319" s="234"/>
      <c r="J319" s="234"/>
      <c r="K319" s="234"/>
      <c r="L319" s="234"/>
      <c r="M319" s="234"/>
      <c r="N319" s="234"/>
      <c r="O319" s="234"/>
      <c r="P319" s="234"/>
      <c r="Q319" s="234"/>
      <c r="R319" s="234"/>
      <c r="S319" s="234"/>
      <c r="T319" s="234"/>
      <c r="U319" s="234"/>
      <c r="V319" s="234"/>
      <c r="W319" s="234"/>
      <c r="X319" s="234"/>
      <c r="Y319" s="234"/>
      <c r="Z319" s="234"/>
    </row>
    <row r="320" ht="14.25" customHeight="1">
      <c r="A320" s="234"/>
      <c r="B320" s="234"/>
      <c r="C320" s="234"/>
      <c r="D320" s="234"/>
      <c r="E320" s="234"/>
      <c r="F320" s="234"/>
      <c r="G320" s="234"/>
      <c r="H320" s="234"/>
      <c r="I320" s="234"/>
      <c r="J320" s="234"/>
      <c r="K320" s="234"/>
      <c r="L320" s="234"/>
      <c r="M320" s="234"/>
      <c r="N320" s="234"/>
      <c r="O320" s="234"/>
      <c r="P320" s="234"/>
      <c r="Q320" s="234"/>
      <c r="R320" s="234"/>
      <c r="S320" s="234"/>
      <c r="T320" s="234"/>
      <c r="U320" s="234"/>
      <c r="V320" s="234"/>
      <c r="W320" s="234"/>
      <c r="X320" s="234"/>
      <c r="Y320" s="234"/>
      <c r="Z320" s="234"/>
    </row>
    <row r="321" ht="14.25" customHeight="1">
      <c r="A321" s="234"/>
      <c r="B321" s="234"/>
      <c r="C321" s="234"/>
      <c r="D321" s="234"/>
      <c r="E321" s="234"/>
      <c r="F321" s="234"/>
      <c r="G321" s="234"/>
      <c r="H321" s="234"/>
      <c r="I321" s="234"/>
      <c r="J321" s="234"/>
      <c r="K321" s="234"/>
      <c r="L321" s="234"/>
      <c r="M321" s="234"/>
      <c r="N321" s="234"/>
      <c r="O321" s="234"/>
      <c r="P321" s="234"/>
      <c r="Q321" s="234"/>
      <c r="R321" s="234"/>
      <c r="S321" s="234"/>
      <c r="T321" s="234"/>
      <c r="U321" s="234"/>
      <c r="V321" s="234"/>
      <c r="W321" s="234"/>
      <c r="X321" s="234"/>
      <c r="Y321" s="234"/>
      <c r="Z321" s="234"/>
    </row>
    <row r="322" ht="14.25" customHeight="1">
      <c r="A322" s="234"/>
      <c r="B322" s="234"/>
      <c r="C322" s="234"/>
      <c r="D322" s="234"/>
      <c r="E322" s="234"/>
      <c r="F322" s="234"/>
      <c r="G322" s="234"/>
      <c r="H322" s="234"/>
      <c r="I322" s="234"/>
      <c r="J322" s="234"/>
      <c r="K322" s="234"/>
      <c r="L322" s="234"/>
      <c r="M322" s="234"/>
      <c r="N322" s="234"/>
      <c r="O322" s="234"/>
      <c r="P322" s="234"/>
      <c r="Q322" s="234"/>
      <c r="R322" s="234"/>
      <c r="S322" s="234"/>
      <c r="T322" s="234"/>
      <c r="U322" s="234"/>
      <c r="V322" s="234"/>
      <c r="W322" s="234"/>
      <c r="X322" s="234"/>
      <c r="Y322" s="234"/>
      <c r="Z322" s="234"/>
    </row>
    <row r="323" ht="14.25" customHeight="1">
      <c r="A323" s="234"/>
      <c r="B323" s="234"/>
      <c r="C323" s="234"/>
      <c r="D323" s="234"/>
      <c r="E323" s="234"/>
      <c r="F323" s="234"/>
      <c r="G323" s="234"/>
      <c r="H323" s="234"/>
      <c r="I323" s="234"/>
      <c r="J323" s="234"/>
      <c r="K323" s="234"/>
      <c r="L323" s="234"/>
      <c r="M323" s="234"/>
      <c r="N323" s="234"/>
      <c r="O323" s="234"/>
      <c r="P323" s="234"/>
      <c r="Q323" s="234"/>
      <c r="R323" s="234"/>
      <c r="S323" s="234"/>
      <c r="T323" s="234"/>
      <c r="U323" s="234"/>
      <c r="V323" s="234"/>
      <c r="W323" s="234"/>
      <c r="X323" s="234"/>
      <c r="Y323" s="234"/>
      <c r="Z323" s="234"/>
    </row>
    <row r="324" ht="14.25" customHeight="1">
      <c r="A324" s="234"/>
      <c r="B324" s="234"/>
      <c r="C324" s="234"/>
      <c r="D324" s="234"/>
      <c r="E324" s="234"/>
      <c r="F324" s="234"/>
      <c r="G324" s="234"/>
      <c r="H324" s="234"/>
      <c r="I324" s="234"/>
      <c r="J324" s="234"/>
      <c r="K324" s="234"/>
      <c r="L324" s="234"/>
      <c r="M324" s="234"/>
      <c r="N324" s="234"/>
      <c r="O324" s="234"/>
      <c r="P324" s="234"/>
      <c r="Q324" s="234"/>
      <c r="R324" s="234"/>
      <c r="S324" s="234"/>
      <c r="T324" s="234"/>
      <c r="U324" s="234"/>
      <c r="V324" s="234"/>
      <c r="W324" s="234"/>
      <c r="X324" s="234"/>
      <c r="Y324" s="234"/>
      <c r="Z324" s="234"/>
    </row>
    <row r="325" ht="14.25" customHeight="1">
      <c r="A325" s="234"/>
      <c r="B325" s="234"/>
      <c r="C325" s="234"/>
      <c r="D325" s="234"/>
      <c r="E325" s="234"/>
      <c r="F325" s="234"/>
      <c r="G325" s="234"/>
      <c r="H325" s="234"/>
      <c r="I325" s="234"/>
      <c r="J325" s="234"/>
      <c r="K325" s="234"/>
      <c r="L325" s="234"/>
      <c r="M325" s="234"/>
      <c r="N325" s="234"/>
      <c r="O325" s="234"/>
      <c r="P325" s="234"/>
      <c r="Q325" s="234"/>
      <c r="R325" s="234"/>
      <c r="S325" s="234"/>
      <c r="T325" s="234"/>
      <c r="U325" s="234"/>
      <c r="V325" s="234"/>
      <c r="W325" s="234"/>
      <c r="X325" s="234"/>
      <c r="Y325" s="234"/>
      <c r="Z325" s="234"/>
    </row>
    <row r="326" ht="14.25" customHeight="1">
      <c r="A326" s="234"/>
      <c r="B326" s="234"/>
      <c r="C326" s="234"/>
      <c r="D326" s="234"/>
      <c r="E326" s="234"/>
      <c r="F326" s="234"/>
      <c r="G326" s="234"/>
      <c r="H326" s="234"/>
      <c r="I326" s="234"/>
      <c r="J326" s="234"/>
      <c r="K326" s="234"/>
      <c r="L326" s="234"/>
      <c r="M326" s="234"/>
      <c r="N326" s="234"/>
      <c r="O326" s="234"/>
      <c r="P326" s="234"/>
      <c r="Q326" s="234"/>
      <c r="R326" s="234"/>
      <c r="S326" s="234"/>
      <c r="T326" s="234"/>
      <c r="U326" s="234"/>
      <c r="V326" s="234"/>
      <c r="W326" s="234"/>
      <c r="X326" s="234"/>
      <c r="Y326" s="234"/>
      <c r="Z326" s="234"/>
    </row>
    <row r="327" ht="14.25" customHeight="1">
      <c r="A327" s="234"/>
      <c r="B327" s="234"/>
      <c r="C327" s="234"/>
      <c r="D327" s="234"/>
      <c r="E327" s="234"/>
      <c r="F327" s="234"/>
      <c r="G327" s="234"/>
      <c r="H327" s="234"/>
      <c r="I327" s="234"/>
      <c r="J327" s="234"/>
      <c r="K327" s="234"/>
      <c r="L327" s="234"/>
      <c r="M327" s="234"/>
      <c r="N327" s="234"/>
      <c r="O327" s="234"/>
      <c r="P327" s="234"/>
      <c r="Q327" s="234"/>
      <c r="R327" s="234"/>
      <c r="S327" s="234"/>
      <c r="T327" s="234"/>
      <c r="U327" s="234"/>
      <c r="V327" s="234"/>
      <c r="W327" s="234"/>
      <c r="X327" s="234"/>
      <c r="Y327" s="234"/>
      <c r="Z327" s="234"/>
    </row>
    <row r="328" ht="14.25" customHeight="1">
      <c r="A328" s="234"/>
      <c r="B328" s="234"/>
      <c r="C328" s="234"/>
      <c r="D328" s="234"/>
      <c r="E328" s="234"/>
      <c r="F328" s="234"/>
      <c r="G328" s="234"/>
      <c r="H328" s="234"/>
      <c r="I328" s="234"/>
      <c r="J328" s="234"/>
      <c r="K328" s="234"/>
      <c r="L328" s="234"/>
      <c r="M328" s="234"/>
      <c r="N328" s="234"/>
      <c r="O328" s="234"/>
      <c r="P328" s="234"/>
      <c r="Q328" s="234"/>
      <c r="R328" s="234"/>
      <c r="S328" s="234"/>
      <c r="T328" s="234"/>
      <c r="U328" s="234"/>
      <c r="V328" s="234"/>
      <c r="W328" s="234"/>
      <c r="X328" s="234"/>
      <c r="Y328" s="234"/>
      <c r="Z328" s="234"/>
    </row>
    <row r="329" ht="14.25" customHeight="1">
      <c r="A329" s="234"/>
      <c r="B329" s="234"/>
      <c r="C329" s="234"/>
      <c r="D329" s="234"/>
      <c r="E329" s="234"/>
      <c r="F329" s="234"/>
      <c r="G329" s="234"/>
      <c r="H329" s="234"/>
      <c r="I329" s="234"/>
      <c r="J329" s="234"/>
      <c r="K329" s="234"/>
      <c r="L329" s="234"/>
      <c r="M329" s="234"/>
      <c r="N329" s="234"/>
      <c r="O329" s="234"/>
      <c r="P329" s="234"/>
      <c r="Q329" s="234"/>
      <c r="R329" s="234"/>
      <c r="S329" s="234"/>
      <c r="T329" s="234"/>
      <c r="U329" s="234"/>
      <c r="V329" s="234"/>
      <c r="W329" s="234"/>
      <c r="X329" s="234"/>
      <c r="Y329" s="234"/>
      <c r="Z329" s="234"/>
    </row>
    <row r="330" ht="14.25" customHeight="1">
      <c r="A330" s="234"/>
      <c r="B330" s="234"/>
      <c r="C330" s="234"/>
      <c r="D330" s="234"/>
      <c r="E330" s="234"/>
      <c r="F330" s="234"/>
      <c r="G330" s="234"/>
      <c r="H330" s="234"/>
      <c r="I330" s="234"/>
      <c r="J330" s="234"/>
      <c r="K330" s="234"/>
      <c r="L330" s="234"/>
      <c r="M330" s="234"/>
      <c r="N330" s="234"/>
      <c r="O330" s="234"/>
      <c r="P330" s="234"/>
      <c r="Q330" s="234"/>
      <c r="R330" s="234"/>
      <c r="S330" s="234"/>
      <c r="T330" s="234"/>
      <c r="U330" s="234"/>
      <c r="V330" s="234"/>
      <c r="W330" s="234"/>
      <c r="X330" s="234"/>
      <c r="Y330" s="234"/>
      <c r="Z330" s="234"/>
    </row>
    <row r="331" ht="14.25" customHeight="1">
      <c r="A331" s="234"/>
      <c r="B331" s="234"/>
      <c r="C331" s="234"/>
      <c r="D331" s="234"/>
      <c r="E331" s="234"/>
      <c r="F331" s="234"/>
      <c r="G331" s="234"/>
      <c r="H331" s="234"/>
      <c r="I331" s="234"/>
      <c r="J331" s="234"/>
      <c r="K331" s="234"/>
      <c r="L331" s="234"/>
      <c r="M331" s="234"/>
      <c r="N331" s="234"/>
      <c r="O331" s="234"/>
      <c r="P331" s="234"/>
      <c r="Q331" s="234"/>
      <c r="R331" s="234"/>
      <c r="S331" s="234"/>
      <c r="T331" s="234"/>
      <c r="U331" s="234"/>
      <c r="V331" s="234"/>
      <c r="W331" s="234"/>
      <c r="X331" s="234"/>
      <c r="Y331" s="234"/>
      <c r="Z331" s="234"/>
    </row>
    <row r="332" ht="14.25" customHeight="1">
      <c r="A332" s="234"/>
      <c r="B332" s="234"/>
      <c r="C332" s="234"/>
      <c r="D332" s="234"/>
      <c r="E332" s="234"/>
      <c r="F332" s="234"/>
      <c r="G332" s="234"/>
      <c r="H332" s="234"/>
      <c r="I332" s="234"/>
      <c r="J332" s="234"/>
      <c r="K332" s="234"/>
      <c r="L332" s="234"/>
      <c r="M332" s="234"/>
      <c r="N332" s="234"/>
      <c r="O332" s="234"/>
      <c r="P332" s="234"/>
      <c r="Q332" s="234"/>
      <c r="R332" s="234"/>
      <c r="S332" s="234"/>
      <c r="T332" s="234"/>
      <c r="U332" s="234"/>
      <c r="V332" s="234"/>
      <c r="W332" s="234"/>
      <c r="X332" s="234"/>
      <c r="Y332" s="234"/>
      <c r="Z332" s="234"/>
    </row>
    <row r="333" ht="14.25" customHeight="1">
      <c r="A333" s="234"/>
      <c r="B333" s="234"/>
      <c r="C333" s="234"/>
      <c r="D333" s="234"/>
      <c r="E333" s="234"/>
      <c r="F333" s="234"/>
      <c r="G333" s="234"/>
      <c r="H333" s="234"/>
      <c r="I333" s="234"/>
      <c r="J333" s="234"/>
      <c r="K333" s="234"/>
      <c r="L333" s="234"/>
      <c r="M333" s="234"/>
      <c r="N333" s="234"/>
      <c r="O333" s="234"/>
      <c r="P333" s="234"/>
      <c r="Q333" s="234"/>
      <c r="R333" s="234"/>
      <c r="S333" s="234"/>
      <c r="T333" s="234"/>
      <c r="U333" s="234"/>
      <c r="V333" s="234"/>
      <c r="W333" s="234"/>
      <c r="X333" s="234"/>
      <c r="Y333" s="234"/>
      <c r="Z333" s="234"/>
    </row>
    <row r="334" ht="14.25" customHeight="1">
      <c r="A334" s="234"/>
      <c r="B334" s="234"/>
      <c r="C334" s="234"/>
      <c r="D334" s="234"/>
      <c r="E334" s="234"/>
      <c r="F334" s="234"/>
      <c r="G334" s="234"/>
      <c r="H334" s="234"/>
      <c r="I334" s="234"/>
      <c r="J334" s="234"/>
      <c r="K334" s="234"/>
      <c r="L334" s="234"/>
      <c r="M334" s="234"/>
      <c r="N334" s="234"/>
      <c r="O334" s="234"/>
      <c r="P334" s="234"/>
      <c r="Q334" s="234"/>
      <c r="R334" s="234"/>
      <c r="S334" s="234"/>
      <c r="T334" s="234"/>
      <c r="U334" s="234"/>
      <c r="V334" s="234"/>
      <c r="W334" s="234"/>
      <c r="X334" s="234"/>
      <c r="Y334" s="234"/>
      <c r="Z334" s="234"/>
    </row>
    <row r="335" ht="14.25" customHeight="1">
      <c r="A335" s="234"/>
      <c r="B335" s="234"/>
      <c r="C335" s="234"/>
      <c r="D335" s="234"/>
      <c r="E335" s="234"/>
      <c r="F335" s="234"/>
      <c r="G335" s="234"/>
      <c r="H335" s="234"/>
      <c r="I335" s="234"/>
      <c r="J335" s="234"/>
      <c r="K335" s="234"/>
      <c r="L335" s="234"/>
      <c r="M335" s="234"/>
      <c r="N335" s="234"/>
      <c r="O335" s="234"/>
      <c r="P335" s="234"/>
      <c r="Q335" s="234"/>
      <c r="R335" s="234"/>
      <c r="S335" s="234"/>
      <c r="T335" s="234"/>
      <c r="U335" s="234"/>
      <c r="V335" s="234"/>
      <c r="W335" s="234"/>
      <c r="X335" s="234"/>
      <c r="Y335" s="234"/>
      <c r="Z335" s="234"/>
    </row>
    <row r="336" ht="14.25" customHeight="1">
      <c r="A336" s="234"/>
      <c r="B336" s="234"/>
      <c r="C336" s="234"/>
      <c r="D336" s="234"/>
      <c r="E336" s="234"/>
      <c r="F336" s="234"/>
      <c r="G336" s="234"/>
      <c r="H336" s="234"/>
      <c r="I336" s="234"/>
      <c r="J336" s="234"/>
      <c r="K336" s="234"/>
      <c r="L336" s="234"/>
      <c r="M336" s="234"/>
      <c r="N336" s="234"/>
      <c r="O336" s="234"/>
      <c r="P336" s="234"/>
      <c r="Q336" s="234"/>
      <c r="R336" s="234"/>
      <c r="S336" s="234"/>
      <c r="T336" s="234"/>
      <c r="U336" s="234"/>
      <c r="V336" s="234"/>
      <c r="W336" s="234"/>
      <c r="X336" s="234"/>
      <c r="Y336" s="234"/>
      <c r="Z336" s="234"/>
    </row>
    <row r="337" ht="14.25" customHeight="1">
      <c r="A337" s="234"/>
      <c r="B337" s="234"/>
      <c r="C337" s="234"/>
      <c r="D337" s="234"/>
      <c r="E337" s="234"/>
      <c r="F337" s="234"/>
      <c r="G337" s="234"/>
      <c r="H337" s="234"/>
      <c r="I337" s="234"/>
      <c r="J337" s="234"/>
      <c r="K337" s="234"/>
      <c r="L337" s="234"/>
      <c r="M337" s="234"/>
      <c r="N337" s="234"/>
      <c r="O337" s="234"/>
      <c r="P337" s="234"/>
      <c r="Q337" s="234"/>
      <c r="R337" s="234"/>
      <c r="S337" s="234"/>
      <c r="T337" s="234"/>
      <c r="U337" s="234"/>
      <c r="V337" s="234"/>
      <c r="W337" s="234"/>
      <c r="X337" s="234"/>
      <c r="Y337" s="234"/>
      <c r="Z337" s="234"/>
    </row>
    <row r="338" ht="14.25" customHeight="1">
      <c r="A338" s="234"/>
      <c r="B338" s="234"/>
      <c r="C338" s="234"/>
      <c r="D338" s="234"/>
      <c r="E338" s="234"/>
      <c r="F338" s="234"/>
      <c r="G338" s="234"/>
      <c r="H338" s="234"/>
      <c r="I338" s="234"/>
      <c r="J338" s="234"/>
      <c r="K338" s="234"/>
      <c r="L338" s="234"/>
      <c r="M338" s="234"/>
      <c r="N338" s="234"/>
      <c r="O338" s="234"/>
      <c r="P338" s="234"/>
      <c r="Q338" s="234"/>
      <c r="R338" s="234"/>
      <c r="S338" s="234"/>
      <c r="T338" s="234"/>
      <c r="U338" s="234"/>
      <c r="V338" s="234"/>
      <c r="W338" s="234"/>
      <c r="X338" s="234"/>
      <c r="Y338" s="234"/>
      <c r="Z338" s="234"/>
    </row>
    <row r="339" ht="14.25" customHeight="1">
      <c r="A339" s="234"/>
      <c r="B339" s="234"/>
      <c r="C339" s="234"/>
      <c r="D339" s="234"/>
      <c r="E339" s="234"/>
      <c r="F339" s="234"/>
      <c r="G339" s="234"/>
      <c r="H339" s="234"/>
      <c r="I339" s="234"/>
      <c r="J339" s="234"/>
      <c r="K339" s="234"/>
      <c r="L339" s="234"/>
      <c r="M339" s="234"/>
      <c r="N339" s="234"/>
      <c r="O339" s="234"/>
      <c r="P339" s="234"/>
      <c r="Q339" s="234"/>
      <c r="R339" s="234"/>
      <c r="S339" s="234"/>
      <c r="T339" s="234"/>
      <c r="U339" s="234"/>
      <c r="V339" s="234"/>
      <c r="W339" s="234"/>
      <c r="X339" s="234"/>
      <c r="Y339" s="234"/>
      <c r="Z339" s="234"/>
    </row>
    <row r="340" ht="14.25" customHeight="1">
      <c r="A340" s="234"/>
      <c r="B340" s="234"/>
      <c r="C340" s="234"/>
      <c r="D340" s="234"/>
      <c r="E340" s="234"/>
      <c r="F340" s="234"/>
      <c r="G340" s="234"/>
      <c r="H340" s="234"/>
      <c r="I340" s="234"/>
      <c r="J340" s="234"/>
      <c r="K340" s="234"/>
      <c r="L340" s="234"/>
      <c r="M340" s="234"/>
      <c r="N340" s="234"/>
      <c r="O340" s="234"/>
      <c r="P340" s="234"/>
      <c r="Q340" s="234"/>
      <c r="R340" s="234"/>
      <c r="S340" s="234"/>
      <c r="T340" s="234"/>
      <c r="U340" s="234"/>
      <c r="V340" s="234"/>
      <c r="W340" s="234"/>
      <c r="X340" s="234"/>
      <c r="Y340" s="234"/>
      <c r="Z340" s="234"/>
    </row>
    <row r="341" ht="14.25" customHeight="1">
      <c r="A341" s="234"/>
      <c r="B341" s="234"/>
      <c r="C341" s="234"/>
      <c r="D341" s="234"/>
      <c r="E341" s="234"/>
      <c r="F341" s="234"/>
      <c r="G341" s="234"/>
      <c r="H341" s="234"/>
      <c r="I341" s="234"/>
      <c r="J341" s="234"/>
      <c r="K341" s="234"/>
      <c r="L341" s="234"/>
      <c r="M341" s="234"/>
      <c r="N341" s="234"/>
      <c r="O341" s="234"/>
      <c r="P341" s="234"/>
      <c r="Q341" s="234"/>
      <c r="R341" s="234"/>
      <c r="S341" s="234"/>
      <c r="T341" s="234"/>
      <c r="U341" s="234"/>
      <c r="V341" s="234"/>
      <c r="W341" s="234"/>
      <c r="X341" s="234"/>
      <c r="Y341" s="234"/>
      <c r="Z341" s="234"/>
    </row>
    <row r="342" ht="14.25" customHeight="1">
      <c r="A342" s="234"/>
      <c r="B342" s="234"/>
      <c r="C342" s="234"/>
      <c r="D342" s="234"/>
      <c r="E342" s="234"/>
      <c r="F342" s="234"/>
      <c r="G342" s="234"/>
      <c r="H342" s="234"/>
      <c r="I342" s="234"/>
      <c r="J342" s="234"/>
      <c r="K342" s="234"/>
      <c r="L342" s="234"/>
      <c r="M342" s="234"/>
      <c r="N342" s="234"/>
      <c r="O342" s="234"/>
      <c r="P342" s="234"/>
      <c r="Q342" s="234"/>
      <c r="R342" s="234"/>
      <c r="S342" s="234"/>
      <c r="T342" s="234"/>
      <c r="U342" s="234"/>
      <c r="V342" s="234"/>
      <c r="W342" s="234"/>
      <c r="X342" s="234"/>
      <c r="Y342" s="234"/>
      <c r="Z342" s="234"/>
    </row>
    <row r="343" ht="14.25" customHeight="1">
      <c r="A343" s="234"/>
      <c r="B343" s="234"/>
      <c r="C343" s="234"/>
      <c r="D343" s="234"/>
      <c r="E343" s="234"/>
      <c r="F343" s="234"/>
      <c r="G343" s="234"/>
      <c r="H343" s="234"/>
      <c r="I343" s="234"/>
      <c r="J343" s="234"/>
      <c r="K343" s="234"/>
      <c r="L343" s="234"/>
      <c r="M343" s="234"/>
      <c r="N343" s="234"/>
      <c r="O343" s="234"/>
      <c r="P343" s="234"/>
      <c r="Q343" s="234"/>
      <c r="R343" s="234"/>
      <c r="S343" s="234"/>
      <c r="T343" s="234"/>
      <c r="U343" s="234"/>
      <c r="V343" s="234"/>
      <c r="W343" s="234"/>
      <c r="X343" s="234"/>
      <c r="Y343" s="234"/>
      <c r="Z343" s="234"/>
    </row>
    <row r="344" ht="14.25" customHeight="1">
      <c r="A344" s="234"/>
      <c r="B344" s="234"/>
      <c r="C344" s="234"/>
      <c r="D344" s="234"/>
      <c r="E344" s="234"/>
      <c r="F344" s="234"/>
      <c r="G344" s="234"/>
      <c r="H344" s="234"/>
      <c r="I344" s="234"/>
      <c r="J344" s="234"/>
      <c r="K344" s="234"/>
      <c r="L344" s="234"/>
      <c r="M344" s="234"/>
      <c r="N344" s="234"/>
      <c r="O344" s="234"/>
      <c r="P344" s="234"/>
      <c r="Q344" s="234"/>
      <c r="R344" s="234"/>
      <c r="S344" s="234"/>
      <c r="T344" s="234"/>
      <c r="U344" s="234"/>
      <c r="V344" s="234"/>
      <c r="W344" s="234"/>
      <c r="X344" s="234"/>
      <c r="Y344" s="234"/>
      <c r="Z344" s="234"/>
    </row>
    <row r="345" ht="14.25" customHeight="1">
      <c r="A345" s="234"/>
      <c r="B345" s="234"/>
      <c r="C345" s="234"/>
      <c r="D345" s="234"/>
      <c r="E345" s="234"/>
      <c r="F345" s="234"/>
      <c r="G345" s="234"/>
      <c r="H345" s="234"/>
      <c r="I345" s="234"/>
      <c r="J345" s="234"/>
      <c r="K345" s="234"/>
      <c r="L345" s="234"/>
      <c r="M345" s="234"/>
      <c r="N345" s="234"/>
      <c r="O345" s="234"/>
      <c r="P345" s="234"/>
      <c r="Q345" s="234"/>
      <c r="R345" s="234"/>
      <c r="S345" s="234"/>
      <c r="T345" s="234"/>
      <c r="U345" s="234"/>
      <c r="V345" s="234"/>
      <c r="W345" s="234"/>
      <c r="X345" s="234"/>
      <c r="Y345" s="234"/>
      <c r="Z345" s="234"/>
    </row>
    <row r="346" ht="14.25" customHeight="1">
      <c r="A346" s="234"/>
      <c r="B346" s="234"/>
      <c r="C346" s="234"/>
      <c r="D346" s="234"/>
      <c r="E346" s="234"/>
      <c r="F346" s="234"/>
      <c r="G346" s="234"/>
      <c r="H346" s="234"/>
      <c r="I346" s="234"/>
      <c r="J346" s="234"/>
      <c r="K346" s="234"/>
      <c r="L346" s="234"/>
      <c r="M346" s="234"/>
      <c r="N346" s="234"/>
      <c r="O346" s="234"/>
      <c r="P346" s="234"/>
      <c r="Q346" s="234"/>
      <c r="R346" s="234"/>
      <c r="S346" s="234"/>
      <c r="T346" s="234"/>
      <c r="U346" s="234"/>
      <c r="V346" s="234"/>
      <c r="W346" s="234"/>
      <c r="X346" s="234"/>
      <c r="Y346" s="234"/>
      <c r="Z346" s="234"/>
    </row>
    <row r="347" ht="14.25" customHeight="1">
      <c r="A347" s="234"/>
      <c r="B347" s="234"/>
      <c r="C347" s="234"/>
      <c r="D347" s="234"/>
      <c r="E347" s="234"/>
      <c r="F347" s="234"/>
      <c r="G347" s="234"/>
      <c r="H347" s="234"/>
      <c r="I347" s="234"/>
      <c r="J347" s="234"/>
      <c r="K347" s="234"/>
      <c r="L347" s="234"/>
      <c r="M347" s="234"/>
      <c r="N347" s="234"/>
      <c r="O347" s="234"/>
      <c r="P347" s="234"/>
      <c r="Q347" s="234"/>
      <c r="R347" s="234"/>
      <c r="S347" s="234"/>
      <c r="T347" s="234"/>
      <c r="U347" s="234"/>
      <c r="V347" s="234"/>
      <c r="W347" s="234"/>
      <c r="X347" s="234"/>
      <c r="Y347" s="234"/>
      <c r="Z347" s="234"/>
    </row>
    <row r="348" ht="14.25" customHeight="1">
      <c r="A348" s="234"/>
      <c r="B348" s="234"/>
      <c r="C348" s="234"/>
      <c r="D348" s="234"/>
      <c r="E348" s="234"/>
      <c r="F348" s="234"/>
      <c r="G348" s="234"/>
      <c r="H348" s="234"/>
      <c r="I348" s="234"/>
      <c r="J348" s="234"/>
      <c r="K348" s="234"/>
      <c r="L348" s="234"/>
      <c r="M348" s="234"/>
      <c r="N348" s="234"/>
      <c r="O348" s="234"/>
      <c r="P348" s="234"/>
      <c r="Q348" s="234"/>
      <c r="R348" s="234"/>
      <c r="S348" s="234"/>
      <c r="T348" s="234"/>
      <c r="U348" s="234"/>
      <c r="V348" s="234"/>
      <c r="W348" s="234"/>
      <c r="X348" s="234"/>
      <c r="Y348" s="234"/>
      <c r="Z348" s="234"/>
    </row>
    <row r="349" ht="14.25" customHeight="1">
      <c r="A349" s="234"/>
      <c r="B349" s="234"/>
      <c r="C349" s="234"/>
      <c r="D349" s="234"/>
      <c r="E349" s="234"/>
      <c r="F349" s="234"/>
      <c r="G349" s="234"/>
      <c r="H349" s="234"/>
      <c r="I349" s="234"/>
      <c r="J349" s="234"/>
      <c r="K349" s="234"/>
      <c r="L349" s="234"/>
      <c r="M349" s="234"/>
      <c r="N349" s="234"/>
      <c r="O349" s="234"/>
      <c r="P349" s="234"/>
      <c r="Q349" s="234"/>
      <c r="R349" s="234"/>
      <c r="S349" s="234"/>
      <c r="T349" s="234"/>
      <c r="U349" s="234"/>
      <c r="V349" s="234"/>
      <c r="W349" s="234"/>
      <c r="X349" s="234"/>
      <c r="Y349" s="234"/>
      <c r="Z349" s="234"/>
    </row>
    <row r="350" ht="14.25" customHeight="1">
      <c r="A350" s="234"/>
      <c r="B350" s="234"/>
      <c r="C350" s="234"/>
      <c r="D350" s="234"/>
      <c r="E350" s="234"/>
      <c r="F350" s="234"/>
      <c r="G350" s="234"/>
      <c r="H350" s="234"/>
      <c r="I350" s="234"/>
      <c r="J350" s="234"/>
      <c r="K350" s="234"/>
      <c r="L350" s="234"/>
      <c r="M350" s="234"/>
      <c r="N350" s="234"/>
      <c r="O350" s="234"/>
      <c r="P350" s="234"/>
      <c r="Q350" s="234"/>
      <c r="R350" s="234"/>
      <c r="S350" s="234"/>
      <c r="T350" s="234"/>
      <c r="U350" s="234"/>
      <c r="V350" s="234"/>
      <c r="W350" s="234"/>
      <c r="X350" s="234"/>
      <c r="Y350" s="234"/>
      <c r="Z350" s="234"/>
    </row>
    <row r="351" ht="14.25" customHeight="1">
      <c r="A351" s="234"/>
      <c r="B351" s="234"/>
      <c r="C351" s="234"/>
      <c r="D351" s="234"/>
      <c r="E351" s="234"/>
      <c r="F351" s="234"/>
      <c r="G351" s="234"/>
      <c r="H351" s="234"/>
      <c r="I351" s="234"/>
      <c r="J351" s="234"/>
      <c r="K351" s="234"/>
      <c r="L351" s="234"/>
      <c r="M351" s="234"/>
      <c r="N351" s="234"/>
      <c r="O351" s="234"/>
      <c r="P351" s="234"/>
      <c r="Q351" s="234"/>
      <c r="R351" s="234"/>
      <c r="S351" s="234"/>
      <c r="T351" s="234"/>
      <c r="U351" s="234"/>
      <c r="V351" s="234"/>
      <c r="W351" s="234"/>
      <c r="X351" s="234"/>
      <c r="Y351" s="234"/>
      <c r="Z351" s="234"/>
    </row>
    <row r="352" ht="14.25" customHeight="1">
      <c r="A352" s="234"/>
      <c r="B352" s="234"/>
      <c r="C352" s="234"/>
      <c r="D352" s="234"/>
      <c r="E352" s="234"/>
      <c r="F352" s="234"/>
      <c r="G352" s="234"/>
      <c r="H352" s="234"/>
      <c r="I352" s="234"/>
      <c r="J352" s="234"/>
      <c r="K352" s="234"/>
      <c r="L352" s="234"/>
      <c r="M352" s="234"/>
      <c r="N352" s="234"/>
      <c r="O352" s="234"/>
      <c r="P352" s="234"/>
      <c r="Q352" s="234"/>
      <c r="R352" s="234"/>
      <c r="S352" s="234"/>
      <c r="T352" s="234"/>
      <c r="U352" s="234"/>
      <c r="V352" s="234"/>
      <c r="W352" s="234"/>
      <c r="X352" s="234"/>
      <c r="Y352" s="234"/>
      <c r="Z352" s="234"/>
    </row>
    <row r="353" ht="14.25" customHeight="1">
      <c r="A353" s="234"/>
      <c r="B353" s="234"/>
      <c r="C353" s="234"/>
      <c r="D353" s="234"/>
      <c r="E353" s="234"/>
      <c r="F353" s="234"/>
      <c r="G353" s="234"/>
      <c r="H353" s="234"/>
      <c r="I353" s="234"/>
      <c r="J353" s="234"/>
      <c r="K353" s="234"/>
      <c r="L353" s="234"/>
      <c r="M353" s="234"/>
      <c r="N353" s="234"/>
      <c r="O353" s="234"/>
      <c r="P353" s="234"/>
      <c r="Q353" s="234"/>
      <c r="R353" s="234"/>
      <c r="S353" s="234"/>
      <c r="T353" s="234"/>
      <c r="U353" s="234"/>
      <c r="V353" s="234"/>
      <c r="W353" s="234"/>
      <c r="X353" s="234"/>
      <c r="Y353" s="234"/>
      <c r="Z353" s="234"/>
    </row>
    <row r="354" ht="14.25" customHeight="1">
      <c r="A354" s="234"/>
      <c r="B354" s="234"/>
      <c r="C354" s="234"/>
      <c r="D354" s="234"/>
      <c r="E354" s="234"/>
      <c r="F354" s="234"/>
      <c r="G354" s="234"/>
      <c r="H354" s="234"/>
      <c r="I354" s="234"/>
      <c r="J354" s="234"/>
      <c r="K354" s="234"/>
      <c r="L354" s="234"/>
      <c r="M354" s="234"/>
      <c r="N354" s="234"/>
      <c r="O354" s="234"/>
      <c r="P354" s="234"/>
      <c r="Q354" s="234"/>
      <c r="R354" s="234"/>
      <c r="S354" s="234"/>
      <c r="T354" s="234"/>
      <c r="U354" s="234"/>
      <c r="V354" s="234"/>
      <c r="W354" s="234"/>
      <c r="X354" s="234"/>
      <c r="Y354" s="234"/>
      <c r="Z354" s="234"/>
    </row>
    <row r="355" ht="14.25" customHeight="1">
      <c r="A355" s="234"/>
      <c r="B355" s="234"/>
      <c r="C355" s="234"/>
      <c r="D355" s="234"/>
      <c r="E355" s="234"/>
      <c r="F355" s="234"/>
      <c r="G355" s="234"/>
      <c r="H355" s="234"/>
      <c r="I355" s="234"/>
      <c r="J355" s="234"/>
      <c r="K355" s="234"/>
      <c r="L355" s="234"/>
      <c r="M355" s="234"/>
      <c r="N355" s="234"/>
      <c r="O355" s="234"/>
      <c r="P355" s="234"/>
      <c r="Q355" s="234"/>
      <c r="R355" s="234"/>
      <c r="S355" s="234"/>
      <c r="T355" s="234"/>
      <c r="U355" s="234"/>
      <c r="V355" s="234"/>
      <c r="W355" s="234"/>
      <c r="X355" s="234"/>
      <c r="Y355" s="234"/>
      <c r="Z355" s="234"/>
    </row>
    <row r="356" ht="14.25" customHeight="1">
      <c r="A356" s="234"/>
      <c r="B356" s="234"/>
      <c r="C356" s="234"/>
      <c r="D356" s="234"/>
      <c r="E356" s="234"/>
      <c r="F356" s="234"/>
      <c r="G356" s="234"/>
      <c r="H356" s="234"/>
      <c r="I356" s="234"/>
      <c r="J356" s="234"/>
      <c r="K356" s="234"/>
      <c r="L356" s="234"/>
      <c r="M356" s="234"/>
      <c r="N356" s="234"/>
      <c r="O356" s="234"/>
      <c r="P356" s="234"/>
      <c r="Q356" s="234"/>
      <c r="R356" s="234"/>
      <c r="S356" s="234"/>
      <c r="T356" s="234"/>
      <c r="U356" s="234"/>
      <c r="V356" s="234"/>
      <c r="W356" s="234"/>
      <c r="X356" s="234"/>
      <c r="Y356" s="234"/>
      <c r="Z356" s="234"/>
    </row>
    <row r="357" ht="14.25" customHeight="1">
      <c r="A357" s="234"/>
      <c r="B357" s="234"/>
      <c r="C357" s="234"/>
      <c r="D357" s="234"/>
      <c r="E357" s="234"/>
      <c r="F357" s="234"/>
      <c r="G357" s="234"/>
      <c r="H357" s="234"/>
      <c r="I357" s="234"/>
      <c r="J357" s="234"/>
      <c r="K357" s="234"/>
      <c r="L357" s="234"/>
      <c r="M357" s="234"/>
      <c r="N357" s="234"/>
      <c r="O357" s="234"/>
      <c r="P357" s="234"/>
      <c r="Q357" s="234"/>
      <c r="R357" s="234"/>
      <c r="S357" s="234"/>
      <c r="T357" s="234"/>
      <c r="U357" s="234"/>
      <c r="V357" s="234"/>
      <c r="W357" s="234"/>
      <c r="X357" s="234"/>
      <c r="Y357" s="234"/>
      <c r="Z357" s="234"/>
    </row>
    <row r="358" ht="14.25" customHeight="1">
      <c r="A358" s="234"/>
      <c r="B358" s="234"/>
      <c r="C358" s="234"/>
      <c r="D358" s="234"/>
      <c r="E358" s="234"/>
      <c r="F358" s="234"/>
      <c r="G358" s="234"/>
      <c r="H358" s="234"/>
      <c r="I358" s="234"/>
      <c r="J358" s="234"/>
      <c r="K358" s="234"/>
      <c r="L358" s="234"/>
      <c r="M358" s="234"/>
      <c r="N358" s="234"/>
      <c r="O358" s="234"/>
      <c r="P358" s="234"/>
      <c r="Q358" s="234"/>
      <c r="R358" s="234"/>
      <c r="S358" s="234"/>
      <c r="T358" s="234"/>
      <c r="U358" s="234"/>
      <c r="V358" s="234"/>
      <c r="W358" s="234"/>
      <c r="X358" s="234"/>
      <c r="Y358" s="234"/>
      <c r="Z358" s="234"/>
    </row>
    <row r="359" ht="14.25" customHeight="1">
      <c r="A359" s="234"/>
      <c r="B359" s="234"/>
      <c r="C359" s="234"/>
      <c r="D359" s="234"/>
      <c r="E359" s="234"/>
      <c r="F359" s="234"/>
      <c r="G359" s="234"/>
      <c r="H359" s="234"/>
      <c r="I359" s="234"/>
      <c r="J359" s="234"/>
      <c r="K359" s="234"/>
      <c r="L359" s="234"/>
      <c r="M359" s="234"/>
      <c r="N359" s="234"/>
      <c r="O359" s="234"/>
      <c r="P359" s="234"/>
      <c r="Q359" s="234"/>
      <c r="R359" s="234"/>
      <c r="S359" s="234"/>
      <c r="T359" s="234"/>
      <c r="U359" s="234"/>
      <c r="V359" s="234"/>
      <c r="W359" s="234"/>
      <c r="X359" s="234"/>
      <c r="Y359" s="234"/>
      <c r="Z359" s="234"/>
    </row>
    <row r="360" ht="14.25" customHeight="1">
      <c r="A360" s="234"/>
      <c r="B360" s="234"/>
      <c r="C360" s="234"/>
      <c r="D360" s="234"/>
      <c r="E360" s="234"/>
      <c r="F360" s="234"/>
      <c r="G360" s="234"/>
      <c r="H360" s="234"/>
      <c r="I360" s="234"/>
      <c r="J360" s="234"/>
      <c r="K360" s="234"/>
      <c r="L360" s="234"/>
      <c r="M360" s="234"/>
      <c r="N360" s="234"/>
      <c r="O360" s="234"/>
      <c r="P360" s="234"/>
      <c r="Q360" s="234"/>
      <c r="R360" s="234"/>
      <c r="S360" s="234"/>
      <c r="T360" s="234"/>
      <c r="U360" s="234"/>
      <c r="V360" s="234"/>
      <c r="W360" s="234"/>
      <c r="X360" s="234"/>
      <c r="Y360" s="234"/>
      <c r="Z360" s="234"/>
    </row>
    <row r="361" ht="14.25" customHeight="1">
      <c r="A361" s="234"/>
      <c r="B361" s="234"/>
      <c r="C361" s="234"/>
      <c r="D361" s="234"/>
      <c r="E361" s="234"/>
      <c r="F361" s="234"/>
      <c r="G361" s="234"/>
      <c r="H361" s="234"/>
      <c r="I361" s="234"/>
      <c r="J361" s="234"/>
      <c r="K361" s="234"/>
      <c r="L361" s="234"/>
      <c r="M361" s="234"/>
      <c r="N361" s="234"/>
      <c r="O361" s="234"/>
      <c r="P361" s="234"/>
      <c r="Q361" s="234"/>
      <c r="R361" s="234"/>
      <c r="S361" s="234"/>
      <c r="T361" s="234"/>
      <c r="U361" s="234"/>
      <c r="V361" s="234"/>
      <c r="W361" s="234"/>
      <c r="X361" s="234"/>
      <c r="Y361" s="234"/>
      <c r="Z361" s="234"/>
    </row>
    <row r="362" ht="14.25" customHeight="1">
      <c r="A362" s="234"/>
      <c r="B362" s="234"/>
      <c r="C362" s="234"/>
      <c r="D362" s="234"/>
      <c r="E362" s="234"/>
      <c r="F362" s="234"/>
      <c r="G362" s="234"/>
      <c r="H362" s="234"/>
      <c r="I362" s="234"/>
      <c r="J362" s="234"/>
      <c r="K362" s="234"/>
      <c r="L362" s="234"/>
      <c r="M362" s="234"/>
      <c r="N362" s="234"/>
      <c r="O362" s="234"/>
      <c r="P362" s="234"/>
      <c r="Q362" s="234"/>
      <c r="R362" s="234"/>
      <c r="S362" s="234"/>
      <c r="T362" s="234"/>
      <c r="U362" s="234"/>
      <c r="V362" s="234"/>
      <c r="W362" s="234"/>
      <c r="X362" s="234"/>
      <c r="Y362" s="234"/>
      <c r="Z362" s="234"/>
    </row>
    <row r="363" ht="14.25" customHeight="1">
      <c r="A363" s="234"/>
      <c r="B363" s="234"/>
      <c r="C363" s="234"/>
      <c r="D363" s="234"/>
      <c r="E363" s="234"/>
      <c r="F363" s="234"/>
      <c r="G363" s="234"/>
      <c r="H363" s="234"/>
      <c r="I363" s="234"/>
      <c r="J363" s="234"/>
      <c r="K363" s="234"/>
      <c r="L363" s="234"/>
      <c r="M363" s="234"/>
      <c r="N363" s="234"/>
      <c r="O363" s="234"/>
      <c r="P363" s="234"/>
      <c r="Q363" s="234"/>
      <c r="R363" s="234"/>
      <c r="S363" s="234"/>
      <c r="T363" s="234"/>
      <c r="U363" s="234"/>
      <c r="V363" s="234"/>
      <c r="W363" s="234"/>
      <c r="X363" s="234"/>
      <c r="Y363" s="234"/>
      <c r="Z363" s="234"/>
    </row>
    <row r="364" ht="14.25" customHeight="1">
      <c r="A364" s="234"/>
      <c r="B364" s="234"/>
      <c r="C364" s="234"/>
      <c r="D364" s="234"/>
      <c r="E364" s="234"/>
      <c r="F364" s="234"/>
      <c r="G364" s="234"/>
      <c r="H364" s="234"/>
      <c r="I364" s="234"/>
      <c r="J364" s="234"/>
      <c r="K364" s="234"/>
      <c r="L364" s="234"/>
      <c r="M364" s="234"/>
      <c r="N364" s="234"/>
      <c r="O364" s="234"/>
      <c r="P364" s="234"/>
      <c r="Q364" s="234"/>
      <c r="R364" s="234"/>
      <c r="S364" s="234"/>
      <c r="T364" s="234"/>
      <c r="U364" s="234"/>
      <c r="V364" s="234"/>
      <c r="W364" s="234"/>
      <c r="X364" s="234"/>
      <c r="Y364" s="234"/>
      <c r="Z364" s="234"/>
    </row>
    <row r="365" ht="14.25" customHeight="1">
      <c r="A365" s="234"/>
      <c r="B365" s="234"/>
      <c r="C365" s="234"/>
      <c r="D365" s="234"/>
      <c r="E365" s="234"/>
      <c r="F365" s="234"/>
      <c r="G365" s="234"/>
      <c r="H365" s="234"/>
      <c r="I365" s="234"/>
      <c r="J365" s="234"/>
      <c r="K365" s="234"/>
      <c r="L365" s="234"/>
      <c r="M365" s="234"/>
      <c r="N365" s="234"/>
      <c r="O365" s="234"/>
      <c r="P365" s="234"/>
      <c r="Q365" s="234"/>
      <c r="R365" s="234"/>
      <c r="S365" s="234"/>
      <c r="T365" s="234"/>
      <c r="U365" s="234"/>
      <c r="V365" s="234"/>
      <c r="W365" s="234"/>
      <c r="X365" s="234"/>
      <c r="Y365" s="234"/>
      <c r="Z365" s="234"/>
    </row>
    <row r="366" ht="14.25" customHeight="1">
      <c r="A366" s="234"/>
      <c r="B366" s="234"/>
      <c r="C366" s="234"/>
      <c r="D366" s="234"/>
      <c r="E366" s="234"/>
      <c r="F366" s="234"/>
      <c r="G366" s="234"/>
      <c r="H366" s="234"/>
      <c r="I366" s="234"/>
      <c r="J366" s="234"/>
      <c r="K366" s="234"/>
      <c r="L366" s="234"/>
      <c r="M366" s="234"/>
      <c r="N366" s="234"/>
      <c r="O366" s="234"/>
      <c r="P366" s="234"/>
      <c r="Q366" s="234"/>
      <c r="R366" s="234"/>
      <c r="S366" s="234"/>
      <c r="T366" s="234"/>
      <c r="U366" s="234"/>
      <c r="V366" s="234"/>
      <c r="W366" s="234"/>
      <c r="X366" s="234"/>
      <c r="Y366" s="234"/>
      <c r="Z366" s="234"/>
    </row>
    <row r="367" ht="14.25" customHeight="1">
      <c r="A367" s="234"/>
      <c r="B367" s="234"/>
      <c r="C367" s="234"/>
      <c r="D367" s="234"/>
      <c r="E367" s="234"/>
      <c r="F367" s="234"/>
      <c r="G367" s="234"/>
      <c r="H367" s="234"/>
      <c r="I367" s="234"/>
      <c r="J367" s="234"/>
      <c r="K367" s="234"/>
      <c r="L367" s="234"/>
      <c r="M367" s="234"/>
      <c r="N367" s="234"/>
      <c r="O367" s="234"/>
      <c r="P367" s="234"/>
      <c r="Q367" s="234"/>
      <c r="R367" s="234"/>
      <c r="S367" s="234"/>
      <c r="T367" s="234"/>
      <c r="U367" s="234"/>
      <c r="V367" s="234"/>
      <c r="W367" s="234"/>
      <c r="X367" s="234"/>
      <c r="Y367" s="234"/>
      <c r="Z367" s="234"/>
    </row>
    <row r="368" ht="14.25" customHeight="1">
      <c r="A368" s="234"/>
      <c r="B368" s="234"/>
      <c r="C368" s="234"/>
      <c r="D368" s="234"/>
      <c r="E368" s="234"/>
      <c r="F368" s="234"/>
      <c r="G368" s="234"/>
      <c r="H368" s="234"/>
      <c r="I368" s="234"/>
      <c r="J368" s="234"/>
      <c r="K368" s="234"/>
      <c r="L368" s="234"/>
      <c r="M368" s="234"/>
      <c r="N368" s="234"/>
      <c r="O368" s="234"/>
      <c r="P368" s="234"/>
      <c r="Q368" s="234"/>
      <c r="R368" s="234"/>
      <c r="S368" s="234"/>
      <c r="T368" s="234"/>
      <c r="U368" s="234"/>
      <c r="V368" s="234"/>
      <c r="W368" s="234"/>
      <c r="X368" s="234"/>
      <c r="Y368" s="234"/>
      <c r="Z368" s="234"/>
    </row>
    <row r="369" ht="14.25" customHeight="1">
      <c r="A369" s="234"/>
      <c r="B369" s="234"/>
      <c r="C369" s="234"/>
      <c r="D369" s="234"/>
      <c r="E369" s="234"/>
      <c r="F369" s="234"/>
      <c r="G369" s="234"/>
      <c r="H369" s="234"/>
      <c r="I369" s="234"/>
      <c r="J369" s="234"/>
      <c r="K369" s="234"/>
      <c r="L369" s="234"/>
      <c r="M369" s="234"/>
      <c r="N369" s="234"/>
      <c r="O369" s="234"/>
      <c r="P369" s="234"/>
      <c r="Q369" s="234"/>
      <c r="R369" s="234"/>
      <c r="S369" s="234"/>
      <c r="T369" s="234"/>
      <c r="U369" s="234"/>
      <c r="V369" s="234"/>
      <c r="W369" s="234"/>
      <c r="X369" s="234"/>
      <c r="Y369" s="234"/>
      <c r="Z369" s="234"/>
    </row>
    <row r="370" ht="14.25" customHeight="1">
      <c r="A370" s="234"/>
      <c r="B370" s="234"/>
      <c r="C370" s="234"/>
      <c r="D370" s="234"/>
      <c r="E370" s="234"/>
      <c r="F370" s="234"/>
      <c r="G370" s="234"/>
      <c r="H370" s="234"/>
      <c r="I370" s="234"/>
      <c r="J370" s="234"/>
      <c r="K370" s="234"/>
      <c r="L370" s="234"/>
      <c r="M370" s="234"/>
      <c r="N370" s="234"/>
      <c r="O370" s="234"/>
      <c r="P370" s="234"/>
      <c r="Q370" s="234"/>
      <c r="R370" s="234"/>
      <c r="S370" s="234"/>
      <c r="T370" s="234"/>
      <c r="U370" s="234"/>
      <c r="V370" s="234"/>
      <c r="W370" s="234"/>
      <c r="X370" s="234"/>
      <c r="Y370" s="234"/>
      <c r="Z370" s="234"/>
    </row>
    <row r="371" ht="14.25" customHeight="1">
      <c r="A371" s="234"/>
      <c r="B371" s="234"/>
      <c r="C371" s="234"/>
      <c r="D371" s="234"/>
      <c r="E371" s="234"/>
      <c r="F371" s="234"/>
      <c r="G371" s="234"/>
      <c r="H371" s="234"/>
      <c r="I371" s="234"/>
      <c r="J371" s="234"/>
      <c r="K371" s="234"/>
      <c r="L371" s="234"/>
      <c r="M371" s="234"/>
      <c r="N371" s="234"/>
      <c r="O371" s="234"/>
      <c r="P371" s="234"/>
      <c r="Q371" s="234"/>
      <c r="R371" s="234"/>
      <c r="S371" s="234"/>
      <c r="T371" s="234"/>
      <c r="U371" s="234"/>
      <c r="V371" s="234"/>
      <c r="W371" s="234"/>
      <c r="X371" s="234"/>
      <c r="Y371" s="234"/>
      <c r="Z371" s="234"/>
    </row>
    <row r="372" ht="14.25" customHeight="1">
      <c r="A372" s="234"/>
      <c r="B372" s="234"/>
      <c r="C372" s="234"/>
      <c r="D372" s="234"/>
      <c r="E372" s="234"/>
      <c r="F372" s="234"/>
      <c r="G372" s="234"/>
      <c r="H372" s="234"/>
      <c r="I372" s="234"/>
      <c r="J372" s="234"/>
      <c r="K372" s="234"/>
      <c r="L372" s="234"/>
      <c r="M372" s="234"/>
      <c r="N372" s="234"/>
      <c r="O372" s="234"/>
      <c r="P372" s="234"/>
      <c r="Q372" s="234"/>
      <c r="R372" s="234"/>
      <c r="S372" s="234"/>
      <c r="T372" s="234"/>
      <c r="U372" s="234"/>
      <c r="V372" s="234"/>
      <c r="W372" s="234"/>
      <c r="X372" s="234"/>
      <c r="Y372" s="234"/>
      <c r="Z372" s="234"/>
    </row>
    <row r="373" ht="14.25" customHeight="1">
      <c r="A373" s="234"/>
      <c r="B373" s="234"/>
      <c r="C373" s="234"/>
      <c r="D373" s="234"/>
      <c r="E373" s="234"/>
      <c r="F373" s="234"/>
      <c r="G373" s="234"/>
      <c r="H373" s="234"/>
      <c r="I373" s="234"/>
      <c r="J373" s="234"/>
      <c r="K373" s="234"/>
      <c r="L373" s="234"/>
      <c r="M373" s="234"/>
      <c r="N373" s="234"/>
      <c r="O373" s="234"/>
      <c r="P373" s="234"/>
      <c r="Q373" s="234"/>
      <c r="R373" s="234"/>
      <c r="S373" s="234"/>
      <c r="T373" s="234"/>
      <c r="U373" s="234"/>
      <c r="V373" s="234"/>
      <c r="W373" s="234"/>
      <c r="X373" s="234"/>
      <c r="Y373" s="234"/>
      <c r="Z373" s="234"/>
    </row>
    <row r="374" ht="14.25" customHeight="1">
      <c r="A374" s="234"/>
      <c r="B374" s="234"/>
      <c r="C374" s="234"/>
      <c r="D374" s="234"/>
      <c r="E374" s="234"/>
      <c r="F374" s="234"/>
      <c r="G374" s="234"/>
      <c r="H374" s="234"/>
      <c r="I374" s="234"/>
      <c r="J374" s="234"/>
      <c r="K374" s="234"/>
      <c r="L374" s="234"/>
      <c r="M374" s="234"/>
      <c r="N374" s="234"/>
      <c r="O374" s="234"/>
      <c r="P374" s="234"/>
      <c r="Q374" s="234"/>
      <c r="R374" s="234"/>
      <c r="S374" s="234"/>
      <c r="T374" s="234"/>
      <c r="U374" s="234"/>
      <c r="V374" s="234"/>
      <c r="W374" s="234"/>
      <c r="X374" s="234"/>
      <c r="Y374" s="234"/>
      <c r="Z374" s="234"/>
    </row>
    <row r="375" ht="14.25" customHeight="1">
      <c r="A375" s="234"/>
      <c r="B375" s="234"/>
      <c r="C375" s="234"/>
      <c r="D375" s="234"/>
      <c r="E375" s="234"/>
      <c r="F375" s="234"/>
      <c r="G375" s="234"/>
      <c r="H375" s="234"/>
      <c r="I375" s="234"/>
      <c r="J375" s="234"/>
      <c r="K375" s="234"/>
      <c r="L375" s="234"/>
      <c r="M375" s="234"/>
      <c r="N375" s="234"/>
      <c r="O375" s="234"/>
      <c r="P375" s="234"/>
      <c r="Q375" s="234"/>
      <c r="R375" s="234"/>
      <c r="S375" s="234"/>
      <c r="T375" s="234"/>
      <c r="U375" s="234"/>
      <c r="V375" s="234"/>
      <c r="W375" s="234"/>
      <c r="X375" s="234"/>
      <c r="Y375" s="234"/>
      <c r="Z375" s="234"/>
    </row>
    <row r="376" ht="14.25" customHeight="1">
      <c r="A376" s="234"/>
      <c r="B376" s="234"/>
      <c r="C376" s="234"/>
      <c r="D376" s="234"/>
      <c r="E376" s="234"/>
      <c r="F376" s="234"/>
      <c r="G376" s="234"/>
      <c r="H376" s="234"/>
      <c r="I376" s="234"/>
      <c r="J376" s="234"/>
      <c r="K376" s="234"/>
      <c r="L376" s="234"/>
      <c r="M376" s="234"/>
      <c r="N376" s="234"/>
      <c r="O376" s="234"/>
      <c r="P376" s="234"/>
      <c r="Q376" s="234"/>
      <c r="R376" s="234"/>
      <c r="S376" s="234"/>
      <c r="T376" s="234"/>
      <c r="U376" s="234"/>
      <c r="V376" s="234"/>
      <c r="W376" s="234"/>
      <c r="X376" s="234"/>
      <c r="Y376" s="234"/>
      <c r="Z376" s="234"/>
    </row>
    <row r="377" ht="14.25" customHeight="1">
      <c r="A377" s="234"/>
      <c r="B377" s="234"/>
      <c r="C377" s="234"/>
      <c r="D377" s="234"/>
      <c r="E377" s="234"/>
      <c r="F377" s="234"/>
      <c r="G377" s="234"/>
      <c r="H377" s="234"/>
      <c r="I377" s="234"/>
      <c r="J377" s="234"/>
      <c r="K377" s="234"/>
      <c r="L377" s="234"/>
      <c r="M377" s="234"/>
      <c r="N377" s="234"/>
      <c r="O377" s="234"/>
      <c r="P377" s="234"/>
      <c r="Q377" s="234"/>
      <c r="R377" s="234"/>
      <c r="S377" s="234"/>
      <c r="T377" s="234"/>
      <c r="U377" s="234"/>
      <c r="V377" s="234"/>
      <c r="W377" s="234"/>
      <c r="X377" s="234"/>
      <c r="Y377" s="234"/>
      <c r="Z377" s="234"/>
    </row>
    <row r="378" ht="14.25" customHeight="1">
      <c r="A378" s="234"/>
      <c r="B378" s="234"/>
      <c r="C378" s="234"/>
      <c r="D378" s="234"/>
      <c r="E378" s="234"/>
      <c r="F378" s="234"/>
      <c r="G378" s="234"/>
      <c r="H378" s="234"/>
      <c r="I378" s="234"/>
      <c r="J378" s="234"/>
      <c r="K378" s="234"/>
      <c r="L378" s="234"/>
      <c r="M378" s="234"/>
      <c r="N378" s="234"/>
      <c r="O378" s="234"/>
      <c r="P378" s="234"/>
      <c r="Q378" s="234"/>
      <c r="R378" s="234"/>
      <c r="S378" s="234"/>
      <c r="T378" s="234"/>
      <c r="U378" s="234"/>
      <c r="V378" s="234"/>
      <c r="W378" s="234"/>
      <c r="X378" s="234"/>
      <c r="Y378" s="234"/>
      <c r="Z378" s="234"/>
    </row>
    <row r="379" ht="14.25" customHeight="1">
      <c r="A379" s="234"/>
      <c r="B379" s="234"/>
      <c r="C379" s="234"/>
      <c r="D379" s="234"/>
      <c r="E379" s="234"/>
      <c r="F379" s="234"/>
      <c r="G379" s="234"/>
      <c r="H379" s="234"/>
      <c r="I379" s="234"/>
      <c r="J379" s="234"/>
      <c r="K379" s="234"/>
      <c r="L379" s="234"/>
      <c r="M379" s="234"/>
      <c r="N379" s="234"/>
      <c r="O379" s="234"/>
      <c r="P379" s="234"/>
      <c r="Q379" s="234"/>
      <c r="R379" s="234"/>
      <c r="S379" s="234"/>
      <c r="T379" s="234"/>
      <c r="U379" s="234"/>
      <c r="V379" s="234"/>
      <c r="W379" s="234"/>
      <c r="X379" s="234"/>
      <c r="Y379" s="234"/>
      <c r="Z379" s="234"/>
    </row>
    <row r="380" ht="14.25" customHeight="1">
      <c r="A380" s="234"/>
      <c r="B380" s="234"/>
      <c r="C380" s="234"/>
      <c r="D380" s="234"/>
      <c r="E380" s="234"/>
      <c r="F380" s="234"/>
      <c r="G380" s="234"/>
      <c r="H380" s="234"/>
      <c r="I380" s="234"/>
      <c r="J380" s="234"/>
      <c r="K380" s="234"/>
      <c r="L380" s="234"/>
      <c r="M380" s="234"/>
      <c r="N380" s="234"/>
      <c r="O380" s="234"/>
      <c r="P380" s="234"/>
      <c r="Q380" s="234"/>
      <c r="R380" s="234"/>
      <c r="S380" s="234"/>
      <c r="T380" s="234"/>
      <c r="U380" s="234"/>
      <c r="V380" s="234"/>
      <c r="W380" s="234"/>
      <c r="X380" s="234"/>
      <c r="Y380" s="234"/>
      <c r="Z380" s="234"/>
    </row>
    <row r="381" ht="14.25" customHeight="1">
      <c r="A381" s="234"/>
      <c r="B381" s="234"/>
      <c r="C381" s="234"/>
      <c r="D381" s="234"/>
      <c r="E381" s="234"/>
      <c r="F381" s="234"/>
      <c r="G381" s="234"/>
      <c r="H381" s="234"/>
      <c r="I381" s="234"/>
      <c r="J381" s="234"/>
      <c r="K381" s="234"/>
      <c r="L381" s="234"/>
      <c r="M381" s="234"/>
      <c r="N381" s="234"/>
      <c r="O381" s="234"/>
      <c r="P381" s="234"/>
      <c r="Q381" s="234"/>
      <c r="R381" s="234"/>
      <c r="S381" s="234"/>
      <c r="T381" s="234"/>
      <c r="U381" s="234"/>
      <c r="V381" s="234"/>
      <c r="W381" s="234"/>
      <c r="X381" s="234"/>
      <c r="Y381" s="234"/>
      <c r="Z381" s="234"/>
    </row>
    <row r="382" ht="14.25" customHeight="1">
      <c r="A382" s="234"/>
      <c r="B382" s="234"/>
      <c r="C382" s="234"/>
      <c r="D382" s="234"/>
      <c r="E382" s="234"/>
      <c r="F382" s="234"/>
      <c r="G382" s="234"/>
      <c r="H382" s="234"/>
      <c r="I382" s="234"/>
      <c r="J382" s="234"/>
      <c r="K382" s="234"/>
      <c r="L382" s="234"/>
      <c r="M382" s="234"/>
      <c r="N382" s="234"/>
      <c r="O382" s="234"/>
      <c r="P382" s="234"/>
      <c r="Q382" s="234"/>
      <c r="R382" s="234"/>
      <c r="S382" s="234"/>
      <c r="T382" s="234"/>
      <c r="U382" s="234"/>
      <c r="V382" s="234"/>
      <c r="W382" s="234"/>
      <c r="X382" s="234"/>
      <c r="Y382" s="234"/>
      <c r="Z382" s="234"/>
    </row>
    <row r="383" ht="14.25" customHeight="1">
      <c r="A383" s="234"/>
      <c r="B383" s="234"/>
      <c r="C383" s="234"/>
      <c r="D383" s="234"/>
      <c r="E383" s="234"/>
      <c r="F383" s="234"/>
      <c r="G383" s="234"/>
      <c r="H383" s="234"/>
      <c r="I383" s="234"/>
      <c r="J383" s="234"/>
      <c r="K383" s="234"/>
      <c r="L383" s="234"/>
      <c r="M383" s="234"/>
      <c r="N383" s="234"/>
      <c r="O383" s="234"/>
      <c r="P383" s="234"/>
      <c r="Q383" s="234"/>
      <c r="R383" s="234"/>
      <c r="S383" s="234"/>
      <c r="T383" s="234"/>
      <c r="U383" s="234"/>
      <c r="V383" s="234"/>
      <c r="W383" s="234"/>
      <c r="X383" s="234"/>
      <c r="Y383" s="234"/>
      <c r="Z383" s="234"/>
    </row>
    <row r="384" ht="14.25" customHeight="1">
      <c r="A384" s="234"/>
      <c r="B384" s="234"/>
      <c r="C384" s="234"/>
      <c r="D384" s="234"/>
      <c r="E384" s="234"/>
      <c r="F384" s="234"/>
      <c r="G384" s="234"/>
      <c r="H384" s="234"/>
      <c r="I384" s="234"/>
      <c r="J384" s="234"/>
      <c r="K384" s="234"/>
      <c r="L384" s="234"/>
      <c r="M384" s="234"/>
      <c r="N384" s="234"/>
      <c r="O384" s="234"/>
      <c r="P384" s="234"/>
      <c r="Q384" s="234"/>
      <c r="R384" s="234"/>
      <c r="S384" s="234"/>
      <c r="T384" s="234"/>
      <c r="U384" s="234"/>
      <c r="V384" s="234"/>
      <c r="W384" s="234"/>
      <c r="X384" s="234"/>
      <c r="Y384" s="234"/>
      <c r="Z384" s="234"/>
    </row>
    <row r="385" ht="14.25" customHeight="1">
      <c r="A385" s="234"/>
      <c r="B385" s="234"/>
      <c r="C385" s="234"/>
      <c r="D385" s="234"/>
      <c r="E385" s="234"/>
      <c r="F385" s="234"/>
      <c r="G385" s="234"/>
      <c r="H385" s="234"/>
      <c r="I385" s="234"/>
      <c r="J385" s="234"/>
      <c r="K385" s="234"/>
      <c r="L385" s="234"/>
      <c r="M385" s="234"/>
      <c r="N385" s="234"/>
      <c r="O385" s="234"/>
      <c r="P385" s="234"/>
      <c r="Q385" s="234"/>
      <c r="R385" s="234"/>
      <c r="S385" s="234"/>
      <c r="T385" s="234"/>
      <c r="U385" s="234"/>
      <c r="V385" s="234"/>
      <c r="W385" s="234"/>
      <c r="X385" s="234"/>
      <c r="Y385" s="234"/>
      <c r="Z385" s="234"/>
    </row>
    <row r="386" ht="14.25" customHeight="1">
      <c r="A386" s="234"/>
      <c r="B386" s="234"/>
      <c r="C386" s="234"/>
      <c r="D386" s="234"/>
      <c r="E386" s="234"/>
      <c r="F386" s="234"/>
      <c r="G386" s="234"/>
      <c r="H386" s="234"/>
      <c r="I386" s="234"/>
      <c r="J386" s="234"/>
      <c r="K386" s="234"/>
      <c r="L386" s="234"/>
      <c r="M386" s="234"/>
      <c r="N386" s="234"/>
      <c r="O386" s="234"/>
      <c r="P386" s="234"/>
      <c r="Q386" s="234"/>
      <c r="R386" s="234"/>
      <c r="S386" s="234"/>
      <c r="T386" s="234"/>
      <c r="U386" s="234"/>
      <c r="V386" s="234"/>
      <c r="W386" s="234"/>
      <c r="X386" s="234"/>
      <c r="Y386" s="234"/>
      <c r="Z386" s="234"/>
    </row>
    <row r="387" ht="14.25" customHeight="1">
      <c r="A387" s="234"/>
      <c r="B387" s="234"/>
      <c r="C387" s="234"/>
      <c r="D387" s="234"/>
      <c r="E387" s="234"/>
      <c r="F387" s="234"/>
      <c r="G387" s="234"/>
      <c r="H387" s="234"/>
      <c r="I387" s="234"/>
      <c r="J387" s="234"/>
      <c r="K387" s="234"/>
      <c r="L387" s="234"/>
      <c r="M387" s="234"/>
      <c r="N387" s="234"/>
      <c r="O387" s="234"/>
      <c r="P387" s="234"/>
      <c r="Q387" s="234"/>
      <c r="R387" s="234"/>
      <c r="S387" s="234"/>
      <c r="T387" s="234"/>
      <c r="U387" s="234"/>
      <c r="V387" s="234"/>
      <c r="W387" s="234"/>
      <c r="X387" s="234"/>
      <c r="Y387" s="234"/>
      <c r="Z387" s="234"/>
    </row>
    <row r="388" ht="14.25" customHeight="1">
      <c r="A388" s="234"/>
      <c r="B388" s="234"/>
      <c r="C388" s="234"/>
      <c r="D388" s="234"/>
      <c r="E388" s="234"/>
      <c r="F388" s="234"/>
      <c r="G388" s="234"/>
      <c r="H388" s="234"/>
      <c r="I388" s="234"/>
      <c r="J388" s="234"/>
      <c r="K388" s="234"/>
      <c r="L388" s="234"/>
      <c r="M388" s="234"/>
      <c r="N388" s="234"/>
      <c r="O388" s="234"/>
      <c r="P388" s="234"/>
      <c r="Q388" s="234"/>
      <c r="R388" s="234"/>
      <c r="S388" s="234"/>
      <c r="T388" s="234"/>
      <c r="U388" s="234"/>
      <c r="V388" s="234"/>
      <c r="W388" s="234"/>
      <c r="X388" s="234"/>
      <c r="Y388" s="234"/>
      <c r="Z388" s="234"/>
    </row>
    <row r="389" ht="14.25" customHeight="1">
      <c r="A389" s="234"/>
      <c r="B389" s="234"/>
      <c r="C389" s="234"/>
      <c r="D389" s="234"/>
      <c r="E389" s="234"/>
      <c r="F389" s="234"/>
      <c r="G389" s="234"/>
      <c r="H389" s="234"/>
      <c r="I389" s="234"/>
      <c r="J389" s="234"/>
      <c r="K389" s="234"/>
      <c r="L389" s="234"/>
      <c r="M389" s="234"/>
      <c r="N389" s="234"/>
      <c r="O389" s="234"/>
      <c r="P389" s="234"/>
      <c r="Q389" s="234"/>
      <c r="R389" s="234"/>
      <c r="S389" s="234"/>
      <c r="T389" s="234"/>
      <c r="U389" s="234"/>
      <c r="V389" s="234"/>
      <c r="W389" s="234"/>
      <c r="X389" s="234"/>
      <c r="Y389" s="234"/>
      <c r="Z389" s="234"/>
    </row>
    <row r="390" ht="14.25" customHeight="1">
      <c r="A390" s="234"/>
      <c r="B390" s="234"/>
      <c r="C390" s="234"/>
      <c r="D390" s="234"/>
      <c r="E390" s="234"/>
      <c r="F390" s="234"/>
      <c r="G390" s="234"/>
      <c r="H390" s="234"/>
      <c r="I390" s="234"/>
      <c r="J390" s="234"/>
      <c r="K390" s="234"/>
      <c r="L390" s="234"/>
      <c r="M390" s="234"/>
      <c r="N390" s="234"/>
      <c r="O390" s="234"/>
      <c r="P390" s="234"/>
      <c r="Q390" s="234"/>
      <c r="R390" s="234"/>
      <c r="S390" s="234"/>
      <c r="T390" s="234"/>
      <c r="U390" s="234"/>
      <c r="V390" s="234"/>
      <c r="W390" s="234"/>
      <c r="X390" s="234"/>
      <c r="Y390" s="234"/>
      <c r="Z390" s="234"/>
    </row>
    <row r="391" ht="14.25" customHeight="1">
      <c r="A391" s="234"/>
      <c r="B391" s="234"/>
      <c r="C391" s="234"/>
      <c r="D391" s="234"/>
      <c r="E391" s="234"/>
      <c r="F391" s="234"/>
      <c r="G391" s="234"/>
      <c r="H391" s="234"/>
      <c r="I391" s="234"/>
      <c r="J391" s="234"/>
      <c r="K391" s="234"/>
      <c r="L391" s="234"/>
      <c r="M391" s="234"/>
      <c r="N391" s="234"/>
      <c r="O391" s="234"/>
      <c r="P391" s="234"/>
      <c r="Q391" s="234"/>
      <c r="R391" s="234"/>
      <c r="S391" s="234"/>
      <c r="T391" s="234"/>
      <c r="U391" s="234"/>
      <c r="V391" s="234"/>
      <c r="W391" s="234"/>
      <c r="X391" s="234"/>
      <c r="Y391" s="234"/>
      <c r="Z391" s="234"/>
    </row>
    <row r="392" ht="14.25" customHeight="1">
      <c r="A392" s="234"/>
      <c r="B392" s="234"/>
      <c r="C392" s="234"/>
      <c r="D392" s="234"/>
      <c r="E392" s="234"/>
      <c r="F392" s="234"/>
      <c r="G392" s="234"/>
      <c r="H392" s="234"/>
      <c r="I392" s="234"/>
      <c r="J392" s="234"/>
      <c r="K392" s="234"/>
      <c r="L392" s="234"/>
      <c r="M392" s="234"/>
      <c r="N392" s="234"/>
      <c r="O392" s="234"/>
      <c r="P392" s="234"/>
      <c r="Q392" s="234"/>
      <c r="R392" s="234"/>
      <c r="S392" s="234"/>
      <c r="T392" s="234"/>
      <c r="U392" s="234"/>
      <c r="V392" s="234"/>
      <c r="W392" s="234"/>
      <c r="X392" s="234"/>
      <c r="Y392" s="234"/>
      <c r="Z392" s="234"/>
    </row>
    <row r="393" ht="14.25" customHeight="1">
      <c r="A393" s="234"/>
      <c r="B393" s="234"/>
      <c r="C393" s="234"/>
      <c r="D393" s="234"/>
      <c r="E393" s="234"/>
      <c r="F393" s="234"/>
      <c r="G393" s="234"/>
      <c r="H393" s="234"/>
      <c r="I393" s="234"/>
      <c r="J393" s="234"/>
      <c r="K393" s="234"/>
      <c r="L393" s="234"/>
      <c r="M393" s="234"/>
      <c r="N393" s="234"/>
      <c r="O393" s="234"/>
      <c r="P393" s="234"/>
      <c r="Q393" s="234"/>
      <c r="R393" s="234"/>
      <c r="S393" s="234"/>
      <c r="T393" s="234"/>
      <c r="U393" s="234"/>
      <c r="V393" s="234"/>
      <c r="W393" s="234"/>
      <c r="X393" s="234"/>
      <c r="Y393" s="234"/>
      <c r="Z393" s="234"/>
    </row>
    <row r="394" ht="14.25" customHeight="1">
      <c r="A394" s="234"/>
      <c r="B394" s="234"/>
      <c r="C394" s="234"/>
      <c r="D394" s="234"/>
      <c r="E394" s="234"/>
      <c r="F394" s="234"/>
      <c r="G394" s="234"/>
      <c r="H394" s="234"/>
      <c r="I394" s="234"/>
      <c r="J394" s="234"/>
      <c r="K394" s="234"/>
      <c r="L394" s="234"/>
      <c r="M394" s="234"/>
      <c r="N394" s="234"/>
      <c r="O394" s="234"/>
      <c r="P394" s="234"/>
      <c r="Q394" s="234"/>
      <c r="R394" s="234"/>
      <c r="S394" s="234"/>
      <c r="T394" s="234"/>
      <c r="U394" s="234"/>
      <c r="V394" s="234"/>
      <c r="W394" s="234"/>
      <c r="X394" s="234"/>
      <c r="Y394" s="234"/>
      <c r="Z394" s="234"/>
    </row>
    <row r="395" ht="14.25" customHeight="1">
      <c r="A395" s="234"/>
      <c r="B395" s="234"/>
      <c r="C395" s="234"/>
      <c r="D395" s="234"/>
      <c r="E395" s="234"/>
      <c r="F395" s="234"/>
      <c r="G395" s="234"/>
      <c r="H395" s="234"/>
      <c r="I395" s="234"/>
      <c r="J395" s="234"/>
      <c r="K395" s="234"/>
      <c r="L395" s="234"/>
      <c r="M395" s="234"/>
      <c r="N395" s="234"/>
      <c r="O395" s="234"/>
      <c r="P395" s="234"/>
      <c r="Q395" s="234"/>
      <c r="R395" s="234"/>
      <c r="S395" s="234"/>
      <c r="T395" s="234"/>
      <c r="U395" s="234"/>
      <c r="V395" s="234"/>
      <c r="W395" s="234"/>
      <c r="X395" s="234"/>
      <c r="Y395" s="234"/>
      <c r="Z395" s="234"/>
    </row>
    <row r="396" ht="14.25" customHeight="1">
      <c r="A396" s="234"/>
      <c r="B396" s="234"/>
      <c r="C396" s="234"/>
      <c r="D396" s="234"/>
      <c r="E396" s="234"/>
      <c r="F396" s="234"/>
      <c r="G396" s="234"/>
      <c r="H396" s="234"/>
      <c r="I396" s="234"/>
      <c r="J396" s="234"/>
      <c r="K396" s="234"/>
      <c r="L396" s="234"/>
      <c r="M396" s="234"/>
      <c r="N396" s="234"/>
      <c r="O396" s="234"/>
      <c r="P396" s="234"/>
      <c r="Q396" s="234"/>
      <c r="R396" s="234"/>
      <c r="S396" s="234"/>
      <c r="T396" s="234"/>
      <c r="U396" s="234"/>
      <c r="V396" s="234"/>
      <c r="W396" s="234"/>
      <c r="X396" s="234"/>
      <c r="Y396" s="234"/>
      <c r="Z396" s="234"/>
    </row>
    <row r="397" ht="14.25" customHeight="1">
      <c r="A397" s="234"/>
      <c r="B397" s="234"/>
      <c r="C397" s="234"/>
      <c r="D397" s="234"/>
      <c r="E397" s="234"/>
      <c r="F397" s="234"/>
      <c r="G397" s="234"/>
      <c r="H397" s="234"/>
      <c r="I397" s="234"/>
      <c r="J397" s="234"/>
      <c r="K397" s="234"/>
      <c r="L397" s="234"/>
      <c r="M397" s="234"/>
      <c r="N397" s="234"/>
      <c r="O397" s="234"/>
      <c r="P397" s="234"/>
      <c r="Q397" s="234"/>
      <c r="R397" s="234"/>
      <c r="S397" s="234"/>
      <c r="T397" s="234"/>
      <c r="U397" s="234"/>
      <c r="V397" s="234"/>
      <c r="W397" s="234"/>
      <c r="X397" s="234"/>
      <c r="Y397" s="234"/>
      <c r="Z397" s="234"/>
    </row>
    <row r="398" ht="14.25" customHeight="1">
      <c r="A398" s="234"/>
      <c r="B398" s="234"/>
      <c r="C398" s="234"/>
      <c r="D398" s="234"/>
      <c r="E398" s="234"/>
      <c r="F398" s="234"/>
      <c r="G398" s="234"/>
      <c r="H398" s="234"/>
      <c r="I398" s="234"/>
      <c r="J398" s="234"/>
      <c r="K398" s="234"/>
      <c r="L398" s="234"/>
      <c r="M398" s="234"/>
      <c r="N398" s="234"/>
      <c r="O398" s="234"/>
      <c r="P398" s="234"/>
      <c r="Q398" s="234"/>
      <c r="R398" s="234"/>
      <c r="S398" s="234"/>
      <c r="T398" s="234"/>
      <c r="U398" s="234"/>
      <c r="V398" s="234"/>
      <c r="W398" s="234"/>
      <c r="X398" s="234"/>
      <c r="Y398" s="234"/>
      <c r="Z398" s="234"/>
    </row>
    <row r="399" ht="14.25" customHeight="1">
      <c r="A399" s="234"/>
      <c r="B399" s="234"/>
      <c r="C399" s="234"/>
      <c r="D399" s="234"/>
      <c r="E399" s="234"/>
      <c r="F399" s="234"/>
      <c r="G399" s="234"/>
      <c r="H399" s="234"/>
      <c r="I399" s="234"/>
      <c r="J399" s="234"/>
      <c r="K399" s="234"/>
      <c r="L399" s="234"/>
      <c r="M399" s="234"/>
      <c r="N399" s="234"/>
      <c r="O399" s="234"/>
      <c r="P399" s="234"/>
      <c r="Q399" s="234"/>
      <c r="R399" s="234"/>
      <c r="S399" s="234"/>
      <c r="T399" s="234"/>
      <c r="U399" s="234"/>
      <c r="V399" s="234"/>
      <c r="W399" s="234"/>
      <c r="X399" s="234"/>
      <c r="Y399" s="234"/>
      <c r="Z399" s="234"/>
    </row>
    <row r="400" ht="14.25" customHeight="1">
      <c r="A400" s="234"/>
      <c r="B400" s="234"/>
      <c r="C400" s="234"/>
      <c r="D400" s="234"/>
      <c r="E400" s="234"/>
      <c r="F400" s="234"/>
      <c r="G400" s="234"/>
      <c r="H400" s="234"/>
      <c r="I400" s="234"/>
      <c r="J400" s="234"/>
      <c r="K400" s="234"/>
      <c r="L400" s="234"/>
      <c r="M400" s="234"/>
      <c r="N400" s="234"/>
      <c r="O400" s="234"/>
      <c r="P400" s="234"/>
      <c r="Q400" s="234"/>
      <c r="R400" s="234"/>
      <c r="S400" s="234"/>
      <c r="T400" s="234"/>
      <c r="U400" s="234"/>
      <c r="V400" s="234"/>
      <c r="W400" s="234"/>
      <c r="X400" s="234"/>
      <c r="Y400" s="234"/>
      <c r="Z400" s="234"/>
    </row>
    <row r="401" ht="14.25" customHeight="1">
      <c r="A401" s="234"/>
      <c r="B401" s="234"/>
      <c r="C401" s="234"/>
      <c r="D401" s="234"/>
      <c r="E401" s="234"/>
      <c r="F401" s="234"/>
      <c r="G401" s="234"/>
      <c r="H401" s="234"/>
      <c r="I401" s="234"/>
      <c r="J401" s="234"/>
      <c r="K401" s="234"/>
      <c r="L401" s="234"/>
      <c r="M401" s="234"/>
      <c r="N401" s="234"/>
      <c r="O401" s="234"/>
      <c r="P401" s="234"/>
      <c r="Q401" s="234"/>
      <c r="R401" s="234"/>
      <c r="S401" s="234"/>
      <c r="T401" s="234"/>
      <c r="U401" s="234"/>
      <c r="V401" s="234"/>
      <c r="W401" s="234"/>
      <c r="X401" s="234"/>
      <c r="Y401" s="234"/>
      <c r="Z401" s="234"/>
    </row>
    <row r="402" ht="14.25" customHeight="1">
      <c r="A402" s="234"/>
      <c r="B402" s="234"/>
      <c r="C402" s="234"/>
      <c r="D402" s="234"/>
      <c r="E402" s="234"/>
      <c r="F402" s="234"/>
      <c r="G402" s="234"/>
      <c r="H402" s="234"/>
      <c r="I402" s="234"/>
      <c r="J402" s="234"/>
      <c r="K402" s="234"/>
      <c r="L402" s="234"/>
      <c r="M402" s="234"/>
      <c r="N402" s="234"/>
      <c r="O402" s="234"/>
      <c r="P402" s="234"/>
      <c r="Q402" s="234"/>
      <c r="R402" s="234"/>
      <c r="S402" s="234"/>
      <c r="T402" s="234"/>
      <c r="U402" s="234"/>
      <c r="V402" s="234"/>
      <c r="W402" s="234"/>
      <c r="X402" s="234"/>
      <c r="Y402" s="234"/>
      <c r="Z402" s="234"/>
    </row>
    <row r="403" ht="14.25" customHeight="1">
      <c r="A403" s="234"/>
      <c r="B403" s="234"/>
      <c r="C403" s="234"/>
      <c r="D403" s="234"/>
      <c r="E403" s="234"/>
      <c r="F403" s="234"/>
      <c r="G403" s="234"/>
      <c r="H403" s="234"/>
      <c r="I403" s="234"/>
      <c r="J403" s="234"/>
      <c r="K403" s="234"/>
      <c r="L403" s="234"/>
      <c r="M403" s="234"/>
      <c r="N403" s="234"/>
      <c r="O403" s="234"/>
      <c r="P403" s="234"/>
      <c r="Q403" s="234"/>
      <c r="R403" s="234"/>
      <c r="S403" s="234"/>
      <c r="T403" s="234"/>
      <c r="U403" s="234"/>
      <c r="V403" s="234"/>
      <c r="W403" s="234"/>
      <c r="X403" s="234"/>
      <c r="Y403" s="234"/>
      <c r="Z403" s="234"/>
    </row>
    <row r="404" ht="14.25" customHeight="1">
      <c r="A404" s="234"/>
      <c r="B404" s="234"/>
      <c r="C404" s="234"/>
      <c r="D404" s="234"/>
      <c r="E404" s="234"/>
      <c r="F404" s="234"/>
      <c r="G404" s="234"/>
      <c r="H404" s="234"/>
      <c r="I404" s="234"/>
      <c r="J404" s="234"/>
      <c r="K404" s="234"/>
      <c r="L404" s="234"/>
      <c r="M404" s="234"/>
      <c r="N404" s="234"/>
      <c r="O404" s="234"/>
      <c r="P404" s="234"/>
      <c r="Q404" s="234"/>
      <c r="R404" s="234"/>
      <c r="S404" s="234"/>
      <c r="T404" s="234"/>
      <c r="U404" s="234"/>
      <c r="V404" s="234"/>
      <c r="W404" s="234"/>
      <c r="X404" s="234"/>
      <c r="Y404" s="234"/>
      <c r="Z404" s="234"/>
    </row>
    <row r="405" ht="14.25" customHeight="1">
      <c r="A405" s="234"/>
      <c r="B405" s="234"/>
      <c r="C405" s="234"/>
      <c r="D405" s="234"/>
      <c r="E405" s="234"/>
      <c r="F405" s="234"/>
      <c r="G405" s="234"/>
      <c r="H405" s="234"/>
      <c r="I405" s="234"/>
      <c r="J405" s="234"/>
      <c r="K405" s="234"/>
      <c r="L405" s="234"/>
      <c r="M405" s="234"/>
      <c r="N405" s="234"/>
      <c r="O405" s="234"/>
      <c r="P405" s="234"/>
      <c r="Q405" s="234"/>
      <c r="R405" s="234"/>
      <c r="S405" s="234"/>
      <c r="T405" s="234"/>
      <c r="U405" s="234"/>
      <c r="V405" s="234"/>
      <c r="W405" s="234"/>
      <c r="X405" s="234"/>
      <c r="Y405" s="234"/>
      <c r="Z405" s="234"/>
    </row>
    <row r="406" ht="14.25" customHeight="1">
      <c r="A406" s="234"/>
      <c r="B406" s="234"/>
      <c r="C406" s="234"/>
      <c r="D406" s="234"/>
      <c r="E406" s="234"/>
      <c r="F406" s="234"/>
      <c r="G406" s="234"/>
      <c r="H406" s="234"/>
      <c r="I406" s="234"/>
      <c r="J406" s="234"/>
      <c r="K406" s="234"/>
      <c r="L406" s="234"/>
      <c r="M406" s="234"/>
      <c r="N406" s="234"/>
      <c r="O406" s="234"/>
      <c r="P406" s="234"/>
      <c r="Q406" s="234"/>
      <c r="R406" s="234"/>
      <c r="S406" s="234"/>
      <c r="T406" s="234"/>
      <c r="U406" s="234"/>
      <c r="V406" s="234"/>
      <c r="W406" s="234"/>
      <c r="X406" s="234"/>
      <c r="Y406" s="234"/>
      <c r="Z406" s="234"/>
    </row>
    <row r="407" ht="14.25" customHeight="1">
      <c r="A407" s="234"/>
      <c r="B407" s="234"/>
      <c r="C407" s="234"/>
      <c r="D407" s="234"/>
      <c r="E407" s="234"/>
      <c r="F407" s="234"/>
      <c r="G407" s="234"/>
      <c r="H407" s="234"/>
      <c r="I407" s="234"/>
      <c r="J407" s="234"/>
      <c r="K407" s="234"/>
      <c r="L407" s="234"/>
      <c r="M407" s="234"/>
      <c r="N407" s="234"/>
      <c r="O407" s="234"/>
      <c r="P407" s="234"/>
      <c r="Q407" s="234"/>
      <c r="R407" s="234"/>
      <c r="S407" s="234"/>
      <c r="T407" s="234"/>
      <c r="U407" s="234"/>
      <c r="V407" s="234"/>
      <c r="W407" s="234"/>
      <c r="X407" s="234"/>
      <c r="Y407" s="234"/>
      <c r="Z407" s="234"/>
    </row>
    <row r="408" ht="14.25" customHeight="1">
      <c r="A408" s="234"/>
      <c r="B408" s="234"/>
      <c r="C408" s="234"/>
      <c r="D408" s="234"/>
      <c r="E408" s="234"/>
      <c r="F408" s="234"/>
      <c r="G408" s="234"/>
      <c r="H408" s="234"/>
      <c r="I408" s="234"/>
      <c r="J408" s="234"/>
      <c r="K408" s="234"/>
      <c r="L408" s="234"/>
      <c r="M408" s="234"/>
      <c r="N408" s="234"/>
      <c r="O408" s="234"/>
      <c r="P408" s="234"/>
      <c r="Q408" s="234"/>
      <c r="R408" s="234"/>
      <c r="S408" s="234"/>
      <c r="T408" s="234"/>
      <c r="U408" s="234"/>
      <c r="V408" s="234"/>
      <c r="W408" s="234"/>
      <c r="X408" s="234"/>
      <c r="Y408" s="234"/>
      <c r="Z408" s="234"/>
    </row>
    <row r="409" ht="14.25" customHeight="1">
      <c r="A409" s="234"/>
      <c r="B409" s="234"/>
      <c r="C409" s="234"/>
      <c r="D409" s="234"/>
      <c r="E409" s="234"/>
      <c r="F409" s="234"/>
      <c r="G409" s="234"/>
      <c r="H409" s="234"/>
      <c r="I409" s="234"/>
      <c r="J409" s="234"/>
      <c r="K409" s="234"/>
      <c r="L409" s="234"/>
      <c r="M409" s="234"/>
      <c r="N409" s="234"/>
      <c r="O409" s="234"/>
      <c r="P409" s="234"/>
      <c r="Q409" s="234"/>
      <c r="R409" s="234"/>
      <c r="S409" s="234"/>
      <c r="T409" s="234"/>
      <c r="U409" s="234"/>
      <c r="V409" s="234"/>
      <c r="W409" s="234"/>
      <c r="X409" s="234"/>
      <c r="Y409" s="234"/>
      <c r="Z409" s="234"/>
    </row>
    <row r="410" ht="14.25" customHeight="1">
      <c r="A410" s="234"/>
      <c r="B410" s="234"/>
      <c r="C410" s="234"/>
      <c r="D410" s="234"/>
      <c r="E410" s="234"/>
      <c r="F410" s="234"/>
      <c r="G410" s="234"/>
      <c r="H410" s="234"/>
      <c r="I410" s="234"/>
      <c r="J410" s="234"/>
      <c r="K410" s="234"/>
      <c r="L410" s="234"/>
      <c r="M410" s="234"/>
      <c r="N410" s="234"/>
      <c r="O410" s="234"/>
      <c r="P410" s="234"/>
      <c r="Q410" s="234"/>
      <c r="R410" s="234"/>
      <c r="S410" s="234"/>
      <c r="T410" s="234"/>
      <c r="U410" s="234"/>
      <c r="V410" s="234"/>
      <c r="W410" s="234"/>
      <c r="X410" s="234"/>
      <c r="Y410" s="234"/>
      <c r="Z410" s="234"/>
    </row>
    <row r="411" ht="14.25" customHeight="1">
      <c r="A411" s="234"/>
      <c r="B411" s="234"/>
      <c r="C411" s="234"/>
      <c r="D411" s="234"/>
      <c r="E411" s="234"/>
      <c r="F411" s="234"/>
      <c r="G411" s="234"/>
      <c r="H411" s="234"/>
      <c r="I411" s="234"/>
      <c r="J411" s="234"/>
      <c r="K411" s="234"/>
      <c r="L411" s="234"/>
      <c r="M411" s="234"/>
      <c r="N411" s="234"/>
      <c r="O411" s="234"/>
      <c r="P411" s="234"/>
      <c r="Q411" s="234"/>
      <c r="R411" s="234"/>
      <c r="S411" s="234"/>
      <c r="T411" s="234"/>
      <c r="U411" s="234"/>
      <c r="V411" s="234"/>
      <c r="W411" s="234"/>
      <c r="X411" s="234"/>
      <c r="Y411" s="234"/>
      <c r="Z411" s="234"/>
    </row>
    <row r="412" ht="14.25" customHeight="1">
      <c r="A412" s="234"/>
      <c r="B412" s="234"/>
      <c r="C412" s="234"/>
      <c r="D412" s="234"/>
      <c r="E412" s="234"/>
      <c r="F412" s="234"/>
      <c r="G412" s="234"/>
      <c r="H412" s="234"/>
      <c r="I412" s="234"/>
      <c r="J412" s="234"/>
      <c r="K412" s="234"/>
      <c r="L412" s="234"/>
      <c r="M412" s="234"/>
      <c r="N412" s="234"/>
      <c r="O412" s="234"/>
      <c r="P412" s="234"/>
      <c r="Q412" s="234"/>
      <c r="R412" s="234"/>
      <c r="S412" s="234"/>
      <c r="T412" s="234"/>
      <c r="U412" s="234"/>
      <c r="V412" s="234"/>
      <c r="W412" s="234"/>
      <c r="X412" s="234"/>
      <c r="Y412" s="234"/>
      <c r="Z412" s="234"/>
    </row>
    <row r="413" ht="14.25" customHeight="1">
      <c r="A413" s="234"/>
      <c r="B413" s="234"/>
      <c r="C413" s="234"/>
      <c r="D413" s="234"/>
      <c r="E413" s="234"/>
      <c r="F413" s="234"/>
      <c r="G413" s="234"/>
      <c r="H413" s="234"/>
      <c r="I413" s="234"/>
      <c r="J413" s="234"/>
      <c r="K413" s="234"/>
      <c r="L413" s="234"/>
      <c r="M413" s="234"/>
      <c r="N413" s="234"/>
      <c r="O413" s="234"/>
      <c r="P413" s="234"/>
      <c r="Q413" s="234"/>
      <c r="R413" s="234"/>
      <c r="S413" s="234"/>
      <c r="T413" s="234"/>
      <c r="U413" s="234"/>
      <c r="V413" s="234"/>
      <c r="W413" s="234"/>
      <c r="X413" s="234"/>
      <c r="Y413" s="234"/>
      <c r="Z413" s="234"/>
    </row>
    <row r="414" ht="14.25" customHeight="1">
      <c r="A414" s="234"/>
      <c r="B414" s="234"/>
      <c r="C414" s="234"/>
      <c r="D414" s="234"/>
      <c r="E414" s="234"/>
      <c r="F414" s="234"/>
      <c r="G414" s="234"/>
      <c r="H414" s="234"/>
      <c r="I414" s="234"/>
      <c r="J414" s="234"/>
      <c r="K414" s="234"/>
      <c r="L414" s="234"/>
      <c r="M414" s="234"/>
      <c r="N414" s="234"/>
      <c r="O414" s="234"/>
      <c r="P414" s="234"/>
      <c r="Q414" s="234"/>
      <c r="R414" s="234"/>
      <c r="S414" s="234"/>
      <c r="T414" s="234"/>
      <c r="U414" s="234"/>
      <c r="V414" s="234"/>
      <c r="W414" s="234"/>
      <c r="X414" s="234"/>
      <c r="Y414" s="234"/>
      <c r="Z414" s="234"/>
    </row>
    <row r="415" ht="14.25" customHeight="1">
      <c r="A415" s="234"/>
      <c r="B415" s="234"/>
      <c r="C415" s="234"/>
      <c r="D415" s="234"/>
      <c r="E415" s="234"/>
      <c r="F415" s="234"/>
      <c r="G415" s="234"/>
      <c r="H415" s="234"/>
      <c r="I415" s="234"/>
      <c r="J415" s="234"/>
      <c r="K415" s="234"/>
      <c r="L415" s="234"/>
      <c r="M415" s="234"/>
      <c r="N415" s="234"/>
      <c r="O415" s="234"/>
      <c r="P415" s="234"/>
      <c r="Q415" s="234"/>
      <c r="R415" s="234"/>
      <c r="S415" s="234"/>
      <c r="T415" s="234"/>
      <c r="U415" s="234"/>
      <c r="V415" s="234"/>
      <c r="W415" s="234"/>
      <c r="X415" s="234"/>
      <c r="Y415" s="234"/>
      <c r="Z415" s="234"/>
    </row>
    <row r="416" ht="14.25" customHeight="1">
      <c r="A416" s="234"/>
      <c r="B416" s="234"/>
      <c r="C416" s="234"/>
      <c r="D416" s="234"/>
      <c r="E416" s="234"/>
      <c r="F416" s="234"/>
      <c r="G416" s="234"/>
      <c r="H416" s="234"/>
      <c r="I416" s="234"/>
      <c r="J416" s="234"/>
      <c r="K416" s="234"/>
      <c r="L416" s="234"/>
      <c r="M416" s="234"/>
      <c r="N416" s="234"/>
      <c r="O416" s="234"/>
      <c r="P416" s="234"/>
      <c r="Q416" s="234"/>
      <c r="R416" s="234"/>
      <c r="S416" s="234"/>
      <c r="T416" s="234"/>
      <c r="U416" s="234"/>
      <c r="V416" s="234"/>
      <c r="W416" s="234"/>
      <c r="X416" s="234"/>
      <c r="Y416" s="234"/>
      <c r="Z416" s="234"/>
    </row>
    <row r="417" ht="14.25" customHeight="1">
      <c r="A417" s="234"/>
      <c r="B417" s="234"/>
      <c r="C417" s="234"/>
      <c r="D417" s="234"/>
      <c r="E417" s="234"/>
      <c r="F417" s="234"/>
      <c r="G417" s="234"/>
      <c r="H417" s="234"/>
      <c r="I417" s="234"/>
      <c r="J417" s="234"/>
      <c r="K417" s="234"/>
      <c r="L417" s="234"/>
      <c r="M417" s="234"/>
      <c r="N417" s="234"/>
      <c r="O417" s="234"/>
      <c r="P417" s="234"/>
      <c r="Q417" s="234"/>
      <c r="R417" s="234"/>
      <c r="S417" s="234"/>
      <c r="T417" s="234"/>
      <c r="U417" s="234"/>
      <c r="V417" s="234"/>
      <c r="W417" s="234"/>
      <c r="X417" s="234"/>
      <c r="Y417" s="234"/>
      <c r="Z417" s="234"/>
    </row>
    <row r="418" ht="14.25" customHeight="1">
      <c r="A418" s="234"/>
      <c r="B418" s="234"/>
      <c r="C418" s="234"/>
      <c r="D418" s="234"/>
      <c r="E418" s="234"/>
      <c r="F418" s="234"/>
      <c r="G418" s="234"/>
      <c r="H418" s="234"/>
      <c r="I418" s="234"/>
      <c r="J418" s="234"/>
      <c r="K418" s="234"/>
      <c r="L418" s="234"/>
      <c r="M418" s="234"/>
      <c r="N418" s="234"/>
      <c r="O418" s="234"/>
      <c r="P418" s="234"/>
      <c r="Q418" s="234"/>
      <c r="R418" s="234"/>
      <c r="S418" s="234"/>
      <c r="T418" s="234"/>
      <c r="U418" s="234"/>
      <c r="V418" s="234"/>
      <c r="W418" s="234"/>
      <c r="X418" s="234"/>
      <c r="Y418" s="234"/>
      <c r="Z418" s="234"/>
    </row>
    <row r="419" ht="14.25" customHeight="1">
      <c r="A419" s="234"/>
      <c r="B419" s="234"/>
      <c r="C419" s="234"/>
      <c r="D419" s="234"/>
      <c r="E419" s="234"/>
      <c r="F419" s="234"/>
      <c r="G419" s="234"/>
      <c r="H419" s="234"/>
      <c r="I419" s="234"/>
      <c r="J419" s="234"/>
      <c r="K419" s="234"/>
      <c r="L419" s="234"/>
      <c r="M419" s="234"/>
      <c r="N419" s="234"/>
      <c r="O419" s="234"/>
      <c r="P419" s="234"/>
      <c r="Q419" s="234"/>
      <c r="R419" s="234"/>
      <c r="S419" s="234"/>
      <c r="T419" s="234"/>
      <c r="U419" s="234"/>
      <c r="V419" s="234"/>
      <c r="W419" s="234"/>
      <c r="X419" s="234"/>
      <c r="Y419" s="234"/>
      <c r="Z419" s="234"/>
    </row>
    <row r="420" ht="14.25" customHeight="1">
      <c r="A420" s="234"/>
      <c r="B420" s="234"/>
      <c r="C420" s="234"/>
      <c r="D420" s="234"/>
      <c r="E420" s="234"/>
      <c r="F420" s="234"/>
      <c r="G420" s="234"/>
      <c r="H420" s="234"/>
      <c r="I420" s="234"/>
      <c r="J420" s="234"/>
      <c r="K420" s="234"/>
      <c r="L420" s="234"/>
      <c r="M420" s="234"/>
      <c r="N420" s="234"/>
      <c r="O420" s="234"/>
      <c r="P420" s="234"/>
      <c r="Q420" s="234"/>
      <c r="R420" s="234"/>
      <c r="S420" s="234"/>
      <c r="T420" s="234"/>
      <c r="U420" s="234"/>
      <c r="V420" s="234"/>
      <c r="W420" s="234"/>
      <c r="X420" s="234"/>
      <c r="Y420" s="234"/>
      <c r="Z420" s="234"/>
    </row>
    <row r="421" ht="14.25" customHeight="1">
      <c r="A421" s="234"/>
      <c r="B421" s="234"/>
      <c r="C421" s="234"/>
      <c r="D421" s="234"/>
      <c r="E421" s="234"/>
      <c r="F421" s="234"/>
      <c r="G421" s="234"/>
      <c r="H421" s="234"/>
      <c r="I421" s="234"/>
      <c r="J421" s="234"/>
      <c r="K421" s="234"/>
      <c r="L421" s="234"/>
      <c r="M421" s="234"/>
      <c r="N421" s="234"/>
      <c r="O421" s="234"/>
      <c r="P421" s="234"/>
      <c r="Q421" s="234"/>
      <c r="R421" s="234"/>
      <c r="S421" s="234"/>
      <c r="T421" s="234"/>
      <c r="U421" s="234"/>
      <c r="V421" s="234"/>
      <c r="W421" s="234"/>
      <c r="X421" s="234"/>
      <c r="Y421" s="234"/>
      <c r="Z421" s="234"/>
    </row>
    <row r="422" ht="14.25" customHeight="1">
      <c r="A422" s="234"/>
      <c r="B422" s="234"/>
      <c r="C422" s="234"/>
      <c r="D422" s="234"/>
      <c r="E422" s="234"/>
      <c r="F422" s="234"/>
      <c r="G422" s="234"/>
      <c r="H422" s="234"/>
      <c r="I422" s="234"/>
      <c r="J422" s="234"/>
      <c r="K422" s="234"/>
      <c r="L422" s="234"/>
      <c r="M422" s="234"/>
      <c r="N422" s="234"/>
      <c r="O422" s="234"/>
      <c r="P422" s="234"/>
      <c r="Q422" s="234"/>
      <c r="R422" s="234"/>
      <c r="S422" s="234"/>
      <c r="T422" s="234"/>
      <c r="U422" s="234"/>
      <c r="V422" s="234"/>
      <c r="W422" s="234"/>
      <c r="X422" s="234"/>
      <c r="Y422" s="234"/>
      <c r="Z422" s="234"/>
    </row>
    <row r="423" ht="14.25" customHeight="1">
      <c r="A423" s="234"/>
      <c r="B423" s="234"/>
      <c r="C423" s="234"/>
      <c r="D423" s="234"/>
      <c r="E423" s="234"/>
      <c r="F423" s="234"/>
      <c r="G423" s="234"/>
      <c r="H423" s="234"/>
      <c r="I423" s="234"/>
      <c r="J423" s="234"/>
      <c r="K423" s="234"/>
      <c r="L423" s="234"/>
      <c r="M423" s="234"/>
      <c r="N423" s="234"/>
      <c r="O423" s="234"/>
      <c r="P423" s="234"/>
      <c r="Q423" s="234"/>
      <c r="R423" s="234"/>
      <c r="S423" s="234"/>
      <c r="T423" s="234"/>
      <c r="U423" s="234"/>
      <c r="V423" s="234"/>
      <c r="W423" s="234"/>
      <c r="X423" s="234"/>
      <c r="Y423" s="234"/>
      <c r="Z423" s="234"/>
    </row>
    <row r="424" ht="14.25" customHeight="1">
      <c r="A424" s="234"/>
      <c r="B424" s="234"/>
      <c r="C424" s="234"/>
      <c r="D424" s="234"/>
      <c r="E424" s="234"/>
      <c r="F424" s="234"/>
      <c r="G424" s="234"/>
      <c r="H424" s="234"/>
      <c r="I424" s="234"/>
      <c r="J424" s="234"/>
      <c r="K424" s="234"/>
      <c r="L424" s="234"/>
      <c r="M424" s="234"/>
      <c r="N424" s="234"/>
      <c r="O424" s="234"/>
      <c r="P424" s="234"/>
      <c r="Q424" s="234"/>
      <c r="R424" s="234"/>
      <c r="S424" s="234"/>
      <c r="T424" s="234"/>
      <c r="U424" s="234"/>
      <c r="V424" s="234"/>
      <c r="W424" s="234"/>
      <c r="X424" s="234"/>
      <c r="Y424" s="234"/>
      <c r="Z424" s="234"/>
    </row>
    <row r="425" ht="14.25" customHeight="1">
      <c r="A425" s="234"/>
      <c r="B425" s="234"/>
      <c r="C425" s="234"/>
      <c r="D425" s="234"/>
      <c r="E425" s="234"/>
      <c r="F425" s="234"/>
      <c r="G425" s="234"/>
      <c r="H425" s="234"/>
      <c r="I425" s="234"/>
      <c r="J425" s="234"/>
      <c r="K425" s="234"/>
      <c r="L425" s="234"/>
      <c r="M425" s="234"/>
      <c r="N425" s="234"/>
      <c r="O425" s="234"/>
      <c r="P425" s="234"/>
      <c r="Q425" s="234"/>
      <c r="R425" s="234"/>
      <c r="S425" s="234"/>
      <c r="T425" s="234"/>
      <c r="U425" s="234"/>
      <c r="V425" s="234"/>
      <c r="W425" s="234"/>
      <c r="X425" s="234"/>
      <c r="Y425" s="234"/>
      <c r="Z425" s="234"/>
    </row>
    <row r="426" ht="14.25" customHeight="1">
      <c r="A426" s="234"/>
      <c r="B426" s="234"/>
      <c r="C426" s="234"/>
      <c r="D426" s="234"/>
      <c r="E426" s="234"/>
      <c r="F426" s="234"/>
      <c r="G426" s="234"/>
      <c r="H426" s="234"/>
      <c r="I426" s="234"/>
      <c r="J426" s="234"/>
      <c r="K426" s="234"/>
      <c r="L426" s="234"/>
      <c r="M426" s="234"/>
      <c r="N426" s="234"/>
      <c r="O426" s="234"/>
      <c r="P426" s="234"/>
      <c r="Q426" s="234"/>
      <c r="R426" s="234"/>
      <c r="S426" s="234"/>
      <c r="T426" s="234"/>
      <c r="U426" s="234"/>
      <c r="V426" s="234"/>
      <c r="W426" s="234"/>
      <c r="X426" s="234"/>
      <c r="Y426" s="234"/>
      <c r="Z426" s="234"/>
    </row>
    <row r="427" ht="14.25" customHeight="1">
      <c r="A427" s="234"/>
      <c r="B427" s="234"/>
      <c r="C427" s="234"/>
      <c r="D427" s="234"/>
      <c r="E427" s="234"/>
      <c r="F427" s="234"/>
      <c r="G427" s="234"/>
      <c r="H427" s="234"/>
      <c r="I427" s="234"/>
      <c r="J427" s="234"/>
      <c r="K427" s="234"/>
      <c r="L427" s="234"/>
      <c r="M427" s="234"/>
      <c r="N427" s="234"/>
      <c r="O427" s="234"/>
      <c r="P427" s="234"/>
      <c r="Q427" s="234"/>
      <c r="R427" s="234"/>
      <c r="S427" s="234"/>
      <c r="T427" s="234"/>
      <c r="U427" s="234"/>
      <c r="V427" s="234"/>
      <c r="W427" s="234"/>
      <c r="X427" s="234"/>
      <c r="Y427" s="234"/>
      <c r="Z427" s="234"/>
    </row>
    <row r="428" ht="14.25" customHeight="1">
      <c r="A428" s="234"/>
      <c r="B428" s="234"/>
      <c r="C428" s="234"/>
      <c r="D428" s="234"/>
      <c r="E428" s="234"/>
      <c r="F428" s="234"/>
      <c r="G428" s="234"/>
      <c r="H428" s="234"/>
      <c r="I428" s="234"/>
      <c r="J428" s="234"/>
      <c r="K428" s="234"/>
      <c r="L428" s="234"/>
      <c r="M428" s="234"/>
      <c r="N428" s="234"/>
      <c r="O428" s="234"/>
      <c r="P428" s="234"/>
      <c r="Q428" s="234"/>
      <c r="R428" s="234"/>
      <c r="S428" s="234"/>
      <c r="T428" s="234"/>
      <c r="U428" s="234"/>
      <c r="V428" s="234"/>
      <c r="W428" s="234"/>
      <c r="X428" s="234"/>
      <c r="Y428" s="234"/>
      <c r="Z428" s="234"/>
    </row>
    <row r="429" ht="14.25" customHeight="1">
      <c r="A429" s="234"/>
      <c r="B429" s="234"/>
      <c r="C429" s="234"/>
      <c r="D429" s="234"/>
      <c r="E429" s="234"/>
      <c r="F429" s="234"/>
      <c r="G429" s="234"/>
      <c r="H429" s="234"/>
      <c r="I429" s="234"/>
      <c r="J429" s="234"/>
      <c r="K429" s="234"/>
      <c r="L429" s="234"/>
      <c r="M429" s="234"/>
      <c r="N429" s="234"/>
      <c r="O429" s="234"/>
      <c r="P429" s="234"/>
      <c r="Q429" s="234"/>
      <c r="R429" s="234"/>
      <c r="S429" s="234"/>
      <c r="T429" s="234"/>
      <c r="U429" s="234"/>
      <c r="V429" s="234"/>
      <c r="W429" s="234"/>
      <c r="X429" s="234"/>
      <c r="Y429" s="234"/>
      <c r="Z429" s="234"/>
    </row>
    <row r="430" ht="14.25" customHeight="1">
      <c r="A430" s="234"/>
      <c r="B430" s="234"/>
      <c r="C430" s="234"/>
      <c r="D430" s="234"/>
      <c r="E430" s="234"/>
      <c r="F430" s="234"/>
      <c r="G430" s="234"/>
      <c r="H430" s="234"/>
      <c r="I430" s="234"/>
      <c r="J430" s="234"/>
      <c r="K430" s="234"/>
      <c r="L430" s="234"/>
      <c r="M430" s="234"/>
      <c r="N430" s="234"/>
      <c r="O430" s="234"/>
      <c r="P430" s="234"/>
      <c r="Q430" s="234"/>
      <c r="R430" s="234"/>
      <c r="S430" s="234"/>
      <c r="T430" s="234"/>
      <c r="U430" s="234"/>
      <c r="V430" s="234"/>
      <c r="W430" s="234"/>
      <c r="X430" s="234"/>
      <c r="Y430" s="234"/>
      <c r="Z430" s="234"/>
    </row>
    <row r="431" ht="14.25" customHeight="1">
      <c r="A431" s="234"/>
      <c r="B431" s="234"/>
      <c r="C431" s="234"/>
      <c r="D431" s="234"/>
      <c r="E431" s="234"/>
      <c r="F431" s="234"/>
      <c r="G431" s="234"/>
      <c r="H431" s="234"/>
      <c r="I431" s="234"/>
      <c r="J431" s="234"/>
      <c r="K431" s="234"/>
      <c r="L431" s="234"/>
      <c r="M431" s="234"/>
      <c r="N431" s="234"/>
      <c r="O431" s="234"/>
      <c r="P431" s="234"/>
      <c r="Q431" s="234"/>
      <c r="R431" s="234"/>
      <c r="S431" s="234"/>
      <c r="T431" s="234"/>
      <c r="U431" s="234"/>
      <c r="V431" s="234"/>
      <c r="W431" s="234"/>
      <c r="X431" s="234"/>
      <c r="Y431" s="234"/>
      <c r="Z431" s="234"/>
    </row>
    <row r="432" ht="14.25" customHeight="1">
      <c r="A432" s="234"/>
      <c r="B432" s="234"/>
      <c r="C432" s="234"/>
      <c r="D432" s="234"/>
      <c r="E432" s="234"/>
      <c r="F432" s="234"/>
      <c r="G432" s="234"/>
      <c r="H432" s="234"/>
      <c r="I432" s="234"/>
      <c r="J432" s="234"/>
      <c r="K432" s="234"/>
      <c r="L432" s="234"/>
      <c r="M432" s="234"/>
      <c r="N432" s="234"/>
      <c r="O432" s="234"/>
      <c r="P432" s="234"/>
      <c r="Q432" s="234"/>
      <c r="R432" s="234"/>
      <c r="S432" s="234"/>
      <c r="T432" s="234"/>
      <c r="U432" s="234"/>
      <c r="V432" s="234"/>
      <c r="W432" s="234"/>
      <c r="X432" s="234"/>
      <c r="Y432" s="234"/>
      <c r="Z432" s="234"/>
    </row>
    <row r="433" ht="14.25" customHeight="1">
      <c r="A433" s="234"/>
      <c r="B433" s="234"/>
      <c r="C433" s="234"/>
      <c r="D433" s="234"/>
      <c r="E433" s="234"/>
      <c r="F433" s="234"/>
      <c r="G433" s="234"/>
      <c r="H433" s="234"/>
      <c r="I433" s="234"/>
      <c r="J433" s="234"/>
      <c r="K433" s="234"/>
      <c r="L433" s="234"/>
      <c r="M433" s="234"/>
      <c r="N433" s="234"/>
      <c r="O433" s="234"/>
      <c r="P433" s="234"/>
      <c r="Q433" s="234"/>
      <c r="R433" s="234"/>
      <c r="S433" s="234"/>
      <c r="T433" s="234"/>
      <c r="U433" s="234"/>
      <c r="V433" s="234"/>
      <c r="W433" s="234"/>
      <c r="X433" s="234"/>
      <c r="Y433" s="234"/>
      <c r="Z433" s="234"/>
    </row>
    <row r="434" ht="14.25" customHeight="1">
      <c r="A434" s="234"/>
      <c r="B434" s="234"/>
      <c r="C434" s="234"/>
      <c r="D434" s="234"/>
      <c r="E434" s="234"/>
      <c r="F434" s="234"/>
      <c r="G434" s="234"/>
      <c r="H434" s="234"/>
      <c r="I434" s="234"/>
      <c r="J434" s="234"/>
      <c r="K434" s="234"/>
      <c r="L434" s="234"/>
      <c r="M434" s="234"/>
      <c r="N434" s="234"/>
      <c r="O434" s="234"/>
      <c r="P434" s="234"/>
      <c r="Q434" s="234"/>
      <c r="R434" s="234"/>
      <c r="S434" s="234"/>
      <c r="T434" s="234"/>
      <c r="U434" s="234"/>
      <c r="V434" s="234"/>
      <c r="W434" s="234"/>
      <c r="X434" s="234"/>
      <c r="Y434" s="234"/>
      <c r="Z434" s="234"/>
    </row>
    <row r="435" ht="14.25" customHeight="1">
      <c r="A435" s="234"/>
      <c r="B435" s="234"/>
      <c r="C435" s="234"/>
      <c r="D435" s="234"/>
      <c r="E435" s="234"/>
      <c r="F435" s="234"/>
      <c r="G435" s="234"/>
      <c r="H435" s="234"/>
      <c r="I435" s="234"/>
      <c r="J435" s="234"/>
      <c r="K435" s="234"/>
      <c r="L435" s="234"/>
      <c r="M435" s="234"/>
      <c r="N435" s="234"/>
      <c r="O435" s="234"/>
      <c r="P435" s="234"/>
      <c r="Q435" s="234"/>
      <c r="R435" s="234"/>
      <c r="S435" s="234"/>
      <c r="T435" s="234"/>
      <c r="U435" s="234"/>
      <c r="V435" s="234"/>
      <c r="W435" s="234"/>
      <c r="X435" s="234"/>
      <c r="Y435" s="234"/>
      <c r="Z435" s="234"/>
    </row>
    <row r="436" ht="14.25" customHeight="1">
      <c r="A436" s="234"/>
      <c r="B436" s="234"/>
      <c r="C436" s="234"/>
      <c r="D436" s="234"/>
      <c r="E436" s="234"/>
      <c r="F436" s="234"/>
      <c r="G436" s="234"/>
      <c r="H436" s="234"/>
      <c r="I436" s="234"/>
      <c r="J436" s="234"/>
      <c r="K436" s="234"/>
      <c r="L436" s="234"/>
      <c r="M436" s="234"/>
      <c r="N436" s="234"/>
      <c r="O436" s="234"/>
      <c r="P436" s="234"/>
      <c r="Q436" s="234"/>
      <c r="R436" s="234"/>
      <c r="S436" s="234"/>
      <c r="T436" s="234"/>
      <c r="U436" s="234"/>
      <c r="V436" s="234"/>
      <c r="W436" s="234"/>
      <c r="X436" s="234"/>
      <c r="Y436" s="234"/>
      <c r="Z436" s="234"/>
    </row>
    <row r="437" ht="14.25" customHeight="1">
      <c r="A437" s="234"/>
      <c r="B437" s="234"/>
      <c r="C437" s="234"/>
      <c r="D437" s="234"/>
      <c r="E437" s="234"/>
      <c r="F437" s="234"/>
      <c r="G437" s="234"/>
      <c r="H437" s="234"/>
      <c r="I437" s="234"/>
      <c r="J437" s="234"/>
      <c r="K437" s="234"/>
      <c r="L437" s="234"/>
      <c r="M437" s="234"/>
      <c r="N437" s="234"/>
      <c r="O437" s="234"/>
      <c r="P437" s="234"/>
      <c r="Q437" s="234"/>
      <c r="R437" s="234"/>
      <c r="S437" s="234"/>
      <c r="T437" s="234"/>
      <c r="U437" s="234"/>
      <c r="V437" s="234"/>
      <c r="W437" s="234"/>
      <c r="X437" s="234"/>
      <c r="Y437" s="234"/>
      <c r="Z437" s="234"/>
    </row>
    <row r="438" ht="14.25" customHeight="1">
      <c r="A438" s="234"/>
      <c r="B438" s="234"/>
      <c r="C438" s="234"/>
      <c r="D438" s="234"/>
      <c r="E438" s="234"/>
      <c r="F438" s="234"/>
      <c r="G438" s="234"/>
      <c r="H438" s="234"/>
      <c r="I438" s="234"/>
      <c r="J438" s="234"/>
      <c r="K438" s="234"/>
      <c r="L438" s="234"/>
      <c r="M438" s="234"/>
      <c r="N438" s="234"/>
      <c r="O438" s="234"/>
      <c r="P438" s="234"/>
      <c r="Q438" s="234"/>
      <c r="R438" s="234"/>
      <c r="S438" s="234"/>
      <c r="T438" s="234"/>
      <c r="U438" s="234"/>
      <c r="V438" s="234"/>
      <c r="W438" s="234"/>
      <c r="X438" s="234"/>
      <c r="Y438" s="234"/>
      <c r="Z438" s="234"/>
    </row>
    <row r="439" ht="14.25" customHeight="1">
      <c r="A439" s="234"/>
      <c r="B439" s="234"/>
      <c r="C439" s="234"/>
      <c r="D439" s="234"/>
      <c r="E439" s="234"/>
      <c r="F439" s="234"/>
      <c r="G439" s="234"/>
      <c r="H439" s="234"/>
      <c r="I439" s="234"/>
      <c r="J439" s="234"/>
      <c r="K439" s="234"/>
      <c r="L439" s="234"/>
      <c r="M439" s="234"/>
      <c r="N439" s="234"/>
      <c r="O439" s="234"/>
      <c r="P439" s="234"/>
      <c r="Q439" s="234"/>
      <c r="R439" s="234"/>
      <c r="S439" s="234"/>
      <c r="T439" s="234"/>
      <c r="U439" s="234"/>
      <c r="V439" s="234"/>
      <c r="W439" s="234"/>
      <c r="X439" s="234"/>
      <c r="Y439" s="234"/>
      <c r="Z439" s="234"/>
    </row>
    <row r="440" ht="14.25" customHeight="1">
      <c r="A440" s="234"/>
      <c r="B440" s="234"/>
      <c r="C440" s="234"/>
      <c r="D440" s="234"/>
      <c r="E440" s="234"/>
      <c r="F440" s="234"/>
      <c r="G440" s="234"/>
      <c r="H440" s="234"/>
      <c r="I440" s="234"/>
      <c r="J440" s="234"/>
      <c r="K440" s="234"/>
      <c r="L440" s="234"/>
      <c r="M440" s="234"/>
      <c r="N440" s="234"/>
      <c r="O440" s="234"/>
      <c r="P440" s="234"/>
      <c r="Q440" s="234"/>
      <c r="R440" s="234"/>
      <c r="S440" s="234"/>
      <c r="T440" s="234"/>
      <c r="U440" s="234"/>
      <c r="V440" s="234"/>
      <c r="W440" s="234"/>
      <c r="X440" s="234"/>
      <c r="Y440" s="234"/>
      <c r="Z440" s="234"/>
    </row>
    <row r="441" ht="14.25" customHeight="1">
      <c r="A441" s="234"/>
      <c r="B441" s="234"/>
      <c r="C441" s="234"/>
      <c r="D441" s="234"/>
      <c r="E441" s="234"/>
      <c r="F441" s="234"/>
      <c r="G441" s="234"/>
      <c r="H441" s="234"/>
      <c r="I441" s="234"/>
      <c r="J441" s="234"/>
      <c r="K441" s="234"/>
      <c r="L441" s="234"/>
      <c r="M441" s="234"/>
      <c r="N441" s="234"/>
      <c r="O441" s="234"/>
      <c r="P441" s="234"/>
      <c r="Q441" s="234"/>
      <c r="R441" s="234"/>
      <c r="S441" s="234"/>
      <c r="T441" s="234"/>
      <c r="U441" s="234"/>
      <c r="V441" s="234"/>
      <c r="W441" s="234"/>
      <c r="X441" s="234"/>
      <c r="Y441" s="234"/>
      <c r="Z441" s="234"/>
    </row>
    <row r="442" ht="14.25" customHeight="1">
      <c r="A442" s="234"/>
      <c r="B442" s="234"/>
      <c r="C442" s="234"/>
      <c r="D442" s="234"/>
      <c r="E442" s="234"/>
      <c r="F442" s="234"/>
      <c r="G442" s="234"/>
      <c r="H442" s="234"/>
      <c r="I442" s="234"/>
      <c r="J442" s="234"/>
      <c r="K442" s="234"/>
      <c r="L442" s="234"/>
      <c r="M442" s="234"/>
      <c r="N442" s="234"/>
      <c r="O442" s="234"/>
      <c r="P442" s="234"/>
      <c r="Q442" s="234"/>
      <c r="R442" s="234"/>
      <c r="S442" s="234"/>
      <c r="T442" s="234"/>
      <c r="U442" s="234"/>
      <c r="V442" s="234"/>
      <c r="W442" s="234"/>
      <c r="X442" s="234"/>
      <c r="Y442" s="234"/>
      <c r="Z442" s="234"/>
    </row>
    <row r="443" ht="14.25" customHeight="1">
      <c r="A443" s="234"/>
      <c r="B443" s="234"/>
      <c r="C443" s="234"/>
      <c r="D443" s="234"/>
      <c r="E443" s="234"/>
      <c r="F443" s="234"/>
      <c r="G443" s="234"/>
      <c r="H443" s="234"/>
      <c r="I443" s="234"/>
      <c r="J443" s="234"/>
      <c r="K443" s="234"/>
      <c r="L443" s="234"/>
      <c r="M443" s="234"/>
      <c r="N443" s="234"/>
      <c r="O443" s="234"/>
      <c r="P443" s="234"/>
      <c r="Q443" s="234"/>
      <c r="R443" s="234"/>
      <c r="S443" s="234"/>
      <c r="T443" s="234"/>
      <c r="U443" s="234"/>
      <c r="V443" s="234"/>
      <c r="W443" s="234"/>
      <c r="X443" s="234"/>
      <c r="Y443" s="234"/>
      <c r="Z443" s="234"/>
    </row>
    <row r="444" ht="14.25" customHeight="1">
      <c r="A444" s="234"/>
      <c r="B444" s="234"/>
      <c r="C444" s="234"/>
      <c r="D444" s="234"/>
      <c r="E444" s="234"/>
      <c r="F444" s="234"/>
      <c r="G444" s="234"/>
      <c r="H444" s="234"/>
      <c r="I444" s="234"/>
      <c r="J444" s="234"/>
      <c r="K444" s="234"/>
      <c r="L444" s="234"/>
      <c r="M444" s="234"/>
      <c r="N444" s="234"/>
      <c r="O444" s="234"/>
      <c r="P444" s="234"/>
      <c r="Q444" s="234"/>
      <c r="R444" s="234"/>
      <c r="S444" s="234"/>
      <c r="T444" s="234"/>
      <c r="U444" s="234"/>
      <c r="V444" s="234"/>
      <c r="W444" s="234"/>
      <c r="X444" s="234"/>
      <c r="Y444" s="234"/>
      <c r="Z444" s="234"/>
    </row>
    <row r="445" ht="14.25" customHeight="1">
      <c r="A445" s="234"/>
      <c r="B445" s="234"/>
      <c r="C445" s="234"/>
      <c r="D445" s="234"/>
      <c r="E445" s="234"/>
      <c r="F445" s="234"/>
      <c r="G445" s="234"/>
      <c r="H445" s="234"/>
      <c r="I445" s="234"/>
      <c r="J445" s="234"/>
      <c r="K445" s="234"/>
      <c r="L445" s="234"/>
      <c r="M445" s="234"/>
      <c r="N445" s="234"/>
      <c r="O445" s="234"/>
      <c r="P445" s="234"/>
      <c r="Q445" s="234"/>
      <c r="R445" s="234"/>
      <c r="S445" s="234"/>
      <c r="T445" s="234"/>
      <c r="U445" s="234"/>
      <c r="V445" s="234"/>
      <c r="W445" s="234"/>
      <c r="X445" s="234"/>
      <c r="Y445" s="234"/>
      <c r="Z445" s="234"/>
    </row>
    <row r="446" ht="14.25" customHeight="1">
      <c r="A446" s="234"/>
      <c r="B446" s="234"/>
      <c r="C446" s="234"/>
      <c r="D446" s="234"/>
      <c r="E446" s="234"/>
      <c r="F446" s="234"/>
      <c r="G446" s="234"/>
      <c r="H446" s="234"/>
      <c r="I446" s="234"/>
      <c r="J446" s="234"/>
      <c r="K446" s="234"/>
      <c r="L446" s="234"/>
      <c r="M446" s="234"/>
      <c r="N446" s="234"/>
      <c r="O446" s="234"/>
      <c r="P446" s="234"/>
      <c r="Q446" s="234"/>
      <c r="R446" s="234"/>
      <c r="S446" s="234"/>
      <c r="T446" s="234"/>
      <c r="U446" s="234"/>
      <c r="V446" s="234"/>
      <c r="W446" s="234"/>
      <c r="X446" s="234"/>
      <c r="Y446" s="234"/>
      <c r="Z446" s="234"/>
    </row>
    <row r="447" ht="14.25" customHeight="1">
      <c r="A447" s="234"/>
      <c r="B447" s="234"/>
      <c r="C447" s="234"/>
      <c r="D447" s="234"/>
      <c r="E447" s="234"/>
      <c r="F447" s="234"/>
      <c r="G447" s="234"/>
      <c r="H447" s="234"/>
      <c r="I447" s="234"/>
      <c r="J447" s="234"/>
      <c r="K447" s="234"/>
      <c r="L447" s="234"/>
      <c r="M447" s="234"/>
      <c r="N447" s="234"/>
      <c r="O447" s="234"/>
      <c r="P447" s="234"/>
      <c r="Q447" s="234"/>
      <c r="R447" s="234"/>
      <c r="S447" s="234"/>
      <c r="T447" s="234"/>
      <c r="U447" s="234"/>
      <c r="V447" s="234"/>
      <c r="W447" s="234"/>
      <c r="X447" s="234"/>
      <c r="Y447" s="234"/>
      <c r="Z447" s="234"/>
    </row>
    <row r="448" ht="14.25" customHeight="1">
      <c r="A448" s="234"/>
      <c r="B448" s="234"/>
      <c r="C448" s="234"/>
      <c r="D448" s="234"/>
      <c r="E448" s="234"/>
      <c r="F448" s="234"/>
      <c r="G448" s="234"/>
      <c r="H448" s="234"/>
      <c r="I448" s="234"/>
      <c r="J448" s="234"/>
      <c r="K448" s="234"/>
      <c r="L448" s="234"/>
      <c r="M448" s="234"/>
      <c r="N448" s="234"/>
      <c r="O448" s="234"/>
      <c r="P448" s="234"/>
      <c r="Q448" s="234"/>
      <c r="R448" s="234"/>
      <c r="S448" s="234"/>
      <c r="T448" s="234"/>
      <c r="U448" s="234"/>
      <c r="V448" s="234"/>
      <c r="W448" s="234"/>
      <c r="X448" s="234"/>
      <c r="Y448" s="234"/>
      <c r="Z448" s="234"/>
    </row>
    <row r="449" ht="14.25" customHeight="1">
      <c r="A449" s="234"/>
      <c r="B449" s="234"/>
      <c r="C449" s="234"/>
      <c r="D449" s="234"/>
      <c r="E449" s="234"/>
      <c r="F449" s="234"/>
      <c r="G449" s="234"/>
      <c r="H449" s="234"/>
      <c r="I449" s="234"/>
      <c r="J449" s="234"/>
      <c r="K449" s="234"/>
      <c r="L449" s="234"/>
      <c r="M449" s="234"/>
      <c r="N449" s="234"/>
      <c r="O449" s="234"/>
      <c r="P449" s="234"/>
      <c r="Q449" s="234"/>
      <c r="R449" s="234"/>
      <c r="S449" s="234"/>
      <c r="T449" s="234"/>
      <c r="U449" s="234"/>
      <c r="V449" s="234"/>
      <c r="W449" s="234"/>
      <c r="X449" s="234"/>
      <c r="Y449" s="234"/>
      <c r="Z449" s="234"/>
    </row>
    <row r="450" ht="14.25" customHeight="1">
      <c r="A450" s="234"/>
      <c r="B450" s="234"/>
      <c r="C450" s="234"/>
      <c r="D450" s="234"/>
      <c r="E450" s="234"/>
      <c r="F450" s="234"/>
      <c r="G450" s="234"/>
      <c r="H450" s="234"/>
      <c r="I450" s="234"/>
      <c r="J450" s="234"/>
      <c r="K450" s="234"/>
      <c r="L450" s="234"/>
      <c r="M450" s="234"/>
      <c r="N450" s="234"/>
      <c r="O450" s="234"/>
      <c r="P450" s="234"/>
      <c r="Q450" s="234"/>
      <c r="R450" s="234"/>
      <c r="S450" s="234"/>
      <c r="T450" s="234"/>
      <c r="U450" s="234"/>
      <c r="V450" s="234"/>
      <c r="W450" s="234"/>
      <c r="X450" s="234"/>
      <c r="Y450" s="234"/>
      <c r="Z450" s="234"/>
    </row>
    <row r="451" ht="14.25" customHeight="1">
      <c r="A451" s="234"/>
      <c r="B451" s="234"/>
      <c r="C451" s="234"/>
      <c r="D451" s="234"/>
      <c r="E451" s="234"/>
      <c r="F451" s="234"/>
      <c r="G451" s="234"/>
      <c r="H451" s="234"/>
      <c r="I451" s="234"/>
      <c r="J451" s="234"/>
      <c r="K451" s="234"/>
      <c r="L451" s="234"/>
      <c r="M451" s="234"/>
      <c r="N451" s="234"/>
      <c r="O451" s="234"/>
      <c r="P451" s="234"/>
      <c r="Q451" s="234"/>
      <c r="R451" s="234"/>
      <c r="S451" s="234"/>
      <c r="T451" s="234"/>
      <c r="U451" s="234"/>
      <c r="V451" s="234"/>
      <c r="W451" s="234"/>
      <c r="X451" s="234"/>
      <c r="Y451" s="234"/>
      <c r="Z451" s="234"/>
    </row>
    <row r="452" ht="14.25" customHeight="1">
      <c r="A452" s="234"/>
      <c r="B452" s="234"/>
      <c r="C452" s="234"/>
      <c r="D452" s="234"/>
      <c r="E452" s="234"/>
      <c r="F452" s="234"/>
      <c r="G452" s="234"/>
      <c r="H452" s="234"/>
      <c r="I452" s="234"/>
      <c r="J452" s="234"/>
      <c r="K452" s="234"/>
      <c r="L452" s="234"/>
      <c r="M452" s="234"/>
      <c r="N452" s="234"/>
      <c r="O452" s="234"/>
      <c r="P452" s="234"/>
      <c r="Q452" s="234"/>
      <c r="R452" s="234"/>
      <c r="S452" s="234"/>
      <c r="T452" s="234"/>
      <c r="U452" s="234"/>
      <c r="V452" s="234"/>
      <c r="W452" s="234"/>
      <c r="X452" s="234"/>
      <c r="Y452" s="234"/>
      <c r="Z452" s="234"/>
    </row>
    <row r="453" ht="14.25" customHeight="1">
      <c r="A453" s="234"/>
      <c r="B453" s="234"/>
      <c r="C453" s="234"/>
      <c r="D453" s="234"/>
      <c r="E453" s="234"/>
      <c r="F453" s="234"/>
      <c r="G453" s="234"/>
      <c r="H453" s="234"/>
      <c r="I453" s="234"/>
      <c r="J453" s="234"/>
      <c r="K453" s="234"/>
      <c r="L453" s="234"/>
      <c r="M453" s="234"/>
      <c r="N453" s="234"/>
      <c r="O453" s="234"/>
      <c r="P453" s="234"/>
      <c r="Q453" s="234"/>
      <c r="R453" s="234"/>
      <c r="S453" s="234"/>
      <c r="T453" s="234"/>
      <c r="U453" s="234"/>
      <c r="V453" s="234"/>
      <c r="W453" s="234"/>
      <c r="X453" s="234"/>
      <c r="Y453" s="234"/>
      <c r="Z453" s="234"/>
    </row>
    <row r="454" ht="14.25" customHeight="1">
      <c r="A454" s="234"/>
      <c r="B454" s="234"/>
      <c r="C454" s="234"/>
      <c r="D454" s="234"/>
      <c r="E454" s="234"/>
      <c r="F454" s="234"/>
      <c r="G454" s="234"/>
      <c r="H454" s="234"/>
      <c r="I454" s="234"/>
      <c r="J454" s="234"/>
      <c r="K454" s="234"/>
      <c r="L454" s="234"/>
      <c r="M454" s="234"/>
      <c r="N454" s="234"/>
      <c r="O454" s="234"/>
      <c r="P454" s="234"/>
      <c r="Q454" s="234"/>
      <c r="R454" s="234"/>
      <c r="S454" s="234"/>
      <c r="T454" s="234"/>
      <c r="U454" s="234"/>
      <c r="V454" s="234"/>
      <c r="W454" s="234"/>
      <c r="X454" s="234"/>
      <c r="Y454" s="234"/>
      <c r="Z454" s="234"/>
    </row>
    <row r="455" ht="14.25" customHeight="1">
      <c r="A455" s="234"/>
      <c r="B455" s="234"/>
      <c r="C455" s="234"/>
      <c r="D455" s="234"/>
      <c r="E455" s="234"/>
      <c r="F455" s="234"/>
      <c r="G455" s="234"/>
      <c r="H455" s="234"/>
      <c r="I455" s="234"/>
      <c r="J455" s="234"/>
      <c r="K455" s="234"/>
      <c r="L455" s="234"/>
      <c r="M455" s="234"/>
      <c r="N455" s="234"/>
      <c r="O455" s="234"/>
      <c r="P455" s="234"/>
      <c r="Q455" s="234"/>
      <c r="R455" s="234"/>
      <c r="S455" s="234"/>
      <c r="T455" s="234"/>
      <c r="U455" s="234"/>
      <c r="V455" s="234"/>
      <c r="W455" s="234"/>
      <c r="X455" s="234"/>
      <c r="Y455" s="234"/>
      <c r="Z455" s="234"/>
    </row>
    <row r="456" ht="14.25" customHeight="1">
      <c r="A456" s="234"/>
      <c r="B456" s="234"/>
      <c r="C456" s="234"/>
      <c r="D456" s="234"/>
      <c r="E456" s="234"/>
      <c r="F456" s="234"/>
      <c r="G456" s="234"/>
      <c r="H456" s="234"/>
      <c r="I456" s="234"/>
      <c r="J456" s="234"/>
      <c r="K456" s="234"/>
      <c r="L456" s="234"/>
      <c r="M456" s="234"/>
      <c r="N456" s="234"/>
      <c r="O456" s="234"/>
      <c r="P456" s="234"/>
      <c r="Q456" s="234"/>
      <c r="R456" s="234"/>
      <c r="S456" s="234"/>
      <c r="T456" s="234"/>
      <c r="U456" s="234"/>
      <c r="V456" s="234"/>
      <c r="W456" s="234"/>
      <c r="X456" s="234"/>
      <c r="Y456" s="234"/>
      <c r="Z456" s="234"/>
    </row>
    <row r="457" ht="14.25" customHeight="1">
      <c r="A457" s="234"/>
      <c r="B457" s="234"/>
      <c r="C457" s="234"/>
      <c r="D457" s="234"/>
      <c r="E457" s="234"/>
      <c r="F457" s="234"/>
      <c r="G457" s="234"/>
      <c r="H457" s="234"/>
      <c r="I457" s="234"/>
      <c r="J457" s="234"/>
      <c r="K457" s="234"/>
      <c r="L457" s="234"/>
      <c r="M457" s="234"/>
      <c r="N457" s="234"/>
      <c r="O457" s="234"/>
      <c r="P457" s="234"/>
      <c r="Q457" s="234"/>
      <c r="R457" s="234"/>
      <c r="S457" s="234"/>
      <c r="T457" s="234"/>
      <c r="U457" s="234"/>
      <c r="V457" s="234"/>
      <c r="W457" s="234"/>
      <c r="X457" s="234"/>
      <c r="Y457" s="234"/>
      <c r="Z457" s="234"/>
    </row>
    <row r="458" ht="14.25" customHeight="1">
      <c r="A458" s="234"/>
      <c r="B458" s="234"/>
      <c r="C458" s="234"/>
      <c r="D458" s="234"/>
      <c r="E458" s="234"/>
      <c r="F458" s="234"/>
      <c r="G458" s="234"/>
      <c r="H458" s="234"/>
      <c r="I458" s="234"/>
      <c r="J458" s="234"/>
      <c r="K458" s="234"/>
      <c r="L458" s="234"/>
      <c r="M458" s="234"/>
      <c r="N458" s="234"/>
      <c r="O458" s="234"/>
      <c r="P458" s="234"/>
      <c r="Q458" s="234"/>
      <c r="R458" s="234"/>
      <c r="S458" s="234"/>
      <c r="T458" s="234"/>
      <c r="U458" s="234"/>
      <c r="V458" s="234"/>
      <c r="W458" s="234"/>
      <c r="X458" s="234"/>
      <c r="Y458" s="234"/>
      <c r="Z458" s="234"/>
    </row>
    <row r="459" ht="14.25" customHeight="1">
      <c r="A459" s="234"/>
      <c r="B459" s="234"/>
      <c r="C459" s="234"/>
      <c r="D459" s="234"/>
      <c r="E459" s="234"/>
      <c r="F459" s="234"/>
      <c r="G459" s="234"/>
      <c r="H459" s="234"/>
      <c r="I459" s="234"/>
      <c r="J459" s="234"/>
      <c r="K459" s="234"/>
      <c r="L459" s="234"/>
      <c r="M459" s="234"/>
      <c r="N459" s="234"/>
      <c r="O459" s="234"/>
      <c r="P459" s="234"/>
      <c r="Q459" s="234"/>
      <c r="R459" s="234"/>
      <c r="S459" s="234"/>
      <c r="T459" s="234"/>
      <c r="U459" s="234"/>
      <c r="V459" s="234"/>
      <c r="W459" s="234"/>
      <c r="X459" s="234"/>
      <c r="Y459" s="234"/>
      <c r="Z459" s="234"/>
    </row>
    <row r="460" ht="14.25" customHeight="1">
      <c r="A460" s="234"/>
      <c r="B460" s="234"/>
      <c r="C460" s="234"/>
      <c r="D460" s="234"/>
      <c r="E460" s="234"/>
      <c r="F460" s="234"/>
      <c r="G460" s="234"/>
      <c r="H460" s="234"/>
      <c r="I460" s="234"/>
      <c r="J460" s="234"/>
      <c r="K460" s="234"/>
      <c r="L460" s="234"/>
      <c r="M460" s="234"/>
      <c r="N460" s="234"/>
      <c r="O460" s="234"/>
      <c r="P460" s="234"/>
      <c r="Q460" s="234"/>
      <c r="R460" s="234"/>
      <c r="S460" s="234"/>
      <c r="T460" s="234"/>
      <c r="U460" s="234"/>
      <c r="V460" s="234"/>
      <c r="W460" s="234"/>
      <c r="X460" s="234"/>
      <c r="Y460" s="234"/>
      <c r="Z460" s="234"/>
    </row>
    <row r="461" ht="14.25" customHeight="1">
      <c r="A461" s="234"/>
      <c r="B461" s="234"/>
      <c r="C461" s="234"/>
      <c r="D461" s="234"/>
      <c r="E461" s="234"/>
      <c r="F461" s="234"/>
      <c r="G461" s="234"/>
      <c r="H461" s="234"/>
      <c r="I461" s="234"/>
      <c r="J461" s="234"/>
      <c r="K461" s="234"/>
      <c r="L461" s="234"/>
      <c r="M461" s="234"/>
      <c r="N461" s="234"/>
      <c r="O461" s="234"/>
      <c r="P461" s="234"/>
      <c r="Q461" s="234"/>
      <c r="R461" s="234"/>
      <c r="S461" s="234"/>
      <c r="T461" s="234"/>
      <c r="U461" s="234"/>
      <c r="V461" s="234"/>
      <c r="W461" s="234"/>
      <c r="X461" s="234"/>
      <c r="Y461" s="234"/>
      <c r="Z461" s="234"/>
    </row>
    <row r="462" ht="14.25" customHeight="1">
      <c r="A462" s="234"/>
      <c r="B462" s="234"/>
      <c r="C462" s="234"/>
      <c r="D462" s="234"/>
      <c r="E462" s="234"/>
      <c r="F462" s="234"/>
      <c r="G462" s="234"/>
      <c r="H462" s="234"/>
      <c r="I462" s="234"/>
      <c r="J462" s="234"/>
      <c r="K462" s="234"/>
      <c r="L462" s="234"/>
      <c r="M462" s="234"/>
      <c r="N462" s="234"/>
      <c r="O462" s="234"/>
      <c r="P462" s="234"/>
      <c r="Q462" s="234"/>
      <c r="R462" s="234"/>
      <c r="S462" s="234"/>
      <c r="T462" s="234"/>
      <c r="U462" s="234"/>
      <c r="V462" s="234"/>
      <c r="W462" s="234"/>
      <c r="X462" s="234"/>
      <c r="Y462" s="234"/>
      <c r="Z462" s="234"/>
    </row>
    <row r="463" ht="14.25" customHeight="1">
      <c r="A463" s="234"/>
      <c r="B463" s="234"/>
      <c r="C463" s="234"/>
      <c r="D463" s="234"/>
      <c r="E463" s="234"/>
      <c r="F463" s="234"/>
      <c r="G463" s="234"/>
      <c r="H463" s="234"/>
      <c r="I463" s="234"/>
      <c r="J463" s="234"/>
      <c r="K463" s="234"/>
      <c r="L463" s="234"/>
      <c r="M463" s="234"/>
      <c r="N463" s="234"/>
      <c r="O463" s="234"/>
      <c r="P463" s="234"/>
      <c r="Q463" s="234"/>
      <c r="R463" s="234"/>
      <c r="S463" s="234"/>
      <c r="T463" s="234"/>
      <c r="U463" s="234"/>
      <c r="V463" s="234"/>
      <c r="W463" s="234"/>
      <c r="X463" s="234"/>
      <c r="Y463" s="234"/>
      <c r="Z463" s="234"/>
    </row>
    <row r="464" ht="14.25" customHeight="1">
      <c r="A464" s="234"/>
      <c r="B464" s="234"/>
      <c r="C464" s="234"/>
      <c r="D464" s="234"/>
      <c r="E464" s="234"/>
      <c r="F464" s="234"/>
      <c r="G464" s="234"/>
      <c r="H464" s="234"/>
      <c r="I464" s="234"/>
      <c r="J464" s="234"/>
      <c r="K464" s="234"/>
      <c r="L464" s="234"/>
      <c r="M464" s="234"/>
      <c r="N464" s="234"/>
      <c r="O464" s="234"/>
      <c r="P464" s="234"/>
      <c r="Q464" s="234"/>
      <c r="R464" s="234"/>
      <c r="S464" s="234"/>
      <c r="T464" s="234"/>
      <c r="U464" s="234"/>
      <c r="V464" s="234"/>
      <c r="W464" s="234"/>
      <c r="X464" s="234"/>
      <c r="Y464" s="234"/>
      <c r="Z464" s="234"/>
    </row>
    <row r="465" ht="14.25" customHeight="1">
      <c r="A465" s="234"/>
      <c r="B465" s="234"/>
      <c r="C465" s="234"/>
      <c r="D465" s="234"/>
      <c r="E465" s="234"/>
      <c r="F465" s="234"/>
      <c r="G465" s="234"/>
      <c r="H465" s="234"/>
      <c r="I465" s="234"/>
      <c r="J465" s="234"/>
      <c r="K465" s="234"/>
      <c r="L465" s="234"/>
      <c r="M465" s="234"/>
      <c r="N465" s="234"/>
      <c r="O465" s="234"/>
      <c r="P465" s="234"/>
      <c r="Q465" s="234"/>
      <c r="R465" s="234"/>
      <c r="S465" s="234"/>
      <c r="T465" s="234"/>
      <c r="U465" s="234"/>
      <c r="V465" s="234"/>
      <c r="W465" s="234"/>
      <c r="X465" s="234"/>
      <c r="Y465" s="234"/>
      <c r="Z465" s="234"/>
    </row>
    <row r="466" ht="14.25" customHeight="1">
      <c r="A466" s="234"/>
      <c r="B466" s="234"/>
      <c r="C466" s="234"/>
      <c r="D466" s="234"/>
      <c r="E466" s="234"/>
      <c r="F466" s="234"/>
      <c r="G466" s="234"/>
      <c r="H466" s="234"/>
      <c r="I466" s="234"/>
      <c r="J466" s="234"/>
      <c r="K466" s="234"/>
      <c r="L466" s="234"/>
      <c r="M466" s="234"/>
      <c r="N466" s="234"/>
      <c r="O466" s="234"/>
      <c r="P466" s="234"/>
      <c r="Q466" s="234"/>
      <c r="R466" s="234"/>
      <c r="S466" s="234"/>
      <c r="T466" s="234"/>
      <c r="U466" s="234"/>
      <c r="V466" s="234"/>
      <c r="W466" s="234"/>
      <c r="X466" s="234"/>
      <c r="Y466" s="234"/>
      <c r="Z466" s="234"/>
    </row>
    <row r="467" ht="14.25" customHeight="1">
      <c r="A467" s="234"/>
      <c r="B467" s="234"/>
      <c r="C467" s="234"/>
      <c r="D467" s="234"/>
      <c r="E467" s="234"/>
      <c r="F467" s="234"/>
      <c r="G467" s="234"/>
      <c r="H467" s="234"/>
      <c r="I467" s="234"/>
      <c r="J467" s="234"/>
      <c r="K467" s="234"/>
      <c r="L467" s="234"/>
      <c r="M467" s="234"/>
      <c r="N467" s="234"/>
      <c r="O467" s="234"/>
      <c r="P467" s="234"/>
      <c r="Q467" s="234"/>
      <c r="R467" s="234"/>
      <c r="S467" s="234"/>
      <c r="T467" s="234"/>
      <c r="U467" s="234"/>
      <c r="V467" s="234"/>
      <c r="W467" s="234"/>
      <c r="X467" s="234"/>
      <c r="Y467" s="234"/>
      <c r="Z467" s="234"/>
    </row>
    <row r="468" ht="14.25" customHeight="1">
      <c r="A468" s="234"/>
      <c r="B468" s="234"/>
      <c r="C468" s="234"/>
      <c r="D468" s="234"/>
      <c r="E468" s="234"/>
      <c r="F468" s="234"/>
      <c r="G468" s="234"/>
      <c r="H468" s="234"/>
      <c r="I468" s="234"/>
      <c r="J468" s="234"/>
      <c r="K468" s="234"/>
      <c r="L468" s="234"/>
      <c r="M468" s="234"/>
      <c r="N468" s="234"/>
      <c r="O468" s="234"/>
      <c r="P468" s="234"/>
      <c r="Q468" s="234"/>
      <c r="R468" s="234"/>
      <c r="S468" s="234"/>
      <c r="T468" s="234"/>
      <c r="U468" s="234"/>
      <c r="V468" s="234"/>
      <c r="W468" s="234"/>
      <c r="X468" s="234"/>
      <c r="Y468" s="234"/>
      <c r="Z468" s="234"/>
    </row>
    <row r="469" ht="14.25" customHeight="1">
      <c r="A469" s="234"/>
      <c r="B469" s="234"/>
      <c r="C469" s="234"/>
      <c r="D469" s="234"/>
      <c r="E469" s="234"/>
      <c r="F469" s="234"/>
      <c r="G469" s="234"/>
      <c r="H469" s="234"/>
      <c r="I469" s="234"/>
      <c r="J469" s="234"/>
      <c r="K469" s="234"/>
      <c r="L469" s="234"/>
      <c r="M469" s="234"/>
      <c r="N469" s="234"/>
      <c r="O469" s="234"/>
      <c r="P469" s="234"/>
      <c r="Q469" s="234"/>
      <c r="R469" s="234"/>
      <c r="S469" s="234"/>
      <c r="T469" s="234"/>
      <c r="U469" s="234"/>
      <c r="V469" s="234"/>
      <c r="W469" s="234"/>
      <c r="X469" s="234"/>
      <c r="Y469" s="234"/>
      <c r="Z469" s="234"/>
    </row>
    <row r="470" ht="14.25" customHeight="1">
      <c r="A470" s="234"/>
      <c r="B470" s="234"/>
      <c r="C470" s="234"/>
      <c r="D470" s="234"/>
      <c r="E470" s="234"/>
      <c r="F470" s="234"/>
      <c r="G470" s="234"/>
      <c r="H470" s="234"/>
      <c r="I470" s="234"/>
      <c r="J470" s="234"/>
      <c r="K470" s="234"/>
      <c r="L470" s="234"/>
      <c r="M470" s="234"/>
      <c r="N470" s="234"/>
      <c r="O470" s="234"/>
      <c r="P470" s="234"/>
      <c r="Q470" s="234"/>
      <c r="R470" s="234"/>
      <c r="S470" s="234"/>
      <c r="T470" s="234"/>
      <c r="U470" s="234"/>
      <c r="V470" s="234"/>
      <c r="W470" s="234"/>
      <c r="X470" s="234"/>
      <c r="Y470" s="234"/>
      <c r="Z470" s="234"/>
    </row>
    <row r="471" ht="14.25" customHeight="1">
      <c r="A471" s="234"/>
      <c r="B471" s="234"/>
      <c r="C471" s="234"/>
      <c r="D471" s="234"/>
      <c r="E471" s="234"/>
      <c r="F471" s="234"/>
      <c r="G471" s="234"/>
      <c r="H471" s="234"/>
      <c r="I471" s="234"/>
      <c r="J471" s="234"/>
      <c r="K471" s="234"/>
      <c r="L471" s="234"/>
      <c r="M471" s="234"/>
      <c r="N471" s="234"/>
      <c r="O471" s="234"/>
      <c r="P471" s="234"/>
      <c r="Q471" s="234"/>
      <c r="R471" s="234"/>
      <c r="S471" s="234"/>
      <c r="T471" s="234"/>
      <c r="U471" s="234"/>
      <c r="V471" s="234"/>
      <c r="W471" s="234"/>
      <c r="X471" s="234"/>
      <c r="Y471" s="234"/>
      <c r="Z471" s="234"/>
    </row>
    <row r="472" ht="14.25" customHeight="1">
      <c r="A472" s="234"/>
      <c r="B472" s="234"/>
      <c r="C472" s="234"/>
      <c r="D472" s="234"/>
      <c r="E472" s="234"/>
      <c r="F472" s="234"/>
      <c r="G472" s="234"/>
      <c r="H472" s="234"/>
      <c r="I472" s="234"/>
      <c r="J472" s="234"/>
      <c r="K472" s="234"/>
      <c r="L472" s="234"/>
      <c r="M472" s="234"/>
      <c r="N472" s="234"/>
      <c r="O472" s="234"/>
      <c r="P472" s="234"/>
      <c r="Q472" s="234"/>
      <c r="R472" s="234"/>
      <c r="S472" s="234"/>
      <c r="T472" s="234"/>
      <c r="U472" s="234"/>
      <c r="V472" s="234"/>
      <c r="W472" s="234"/>
      <c r="X472" s="234"/>
      <c r="Y472" s="234"/>
      <c r="Z472" s="234"/>
    </row>
    <row r="473" ht="14.25" customHeight="1">
      <c r="A473" s="234"/>
      <c r="B473" s="234"/>
      <c r="C473" s="234"/>
      <c r="D473" s="234"/>
      <c r="E473" s="234"/>
      <c r="F473" s="234"/>
      <c r="G473" s="234"/>
      <c r="H473" s="234"/>
      <c r="I473" s="234"/>
      <c r="J473" s="234"/>
      <c r="K473" s="234"/>
      <c r="L473" s="234"/>
      <c r="M473" s="234"/>
      <c r="N473" s="234"/>
      <c r="O473" s="234"/>
      <c r="P473" s="234"/>
      <c r="Q473" s="234"/>
      <c r="R473" s="234"/>
      <c r="S473" s="234"/>
      <c r="T473" s="234"/>
      <c r="U473" s="234"/>
      <c r="V473" s="234"/>
      <c r="W473" s="234"/>
      <c r="X473" s="234"/>
      <c r="Y473" s="234"/>
      <c r="Z473" s="234"/>
    </row>
    <row r="474" ht="14.25" customHeight="1">
      <c r="A474" s="234"/>
      <c r="B474" s="234"/>
      <c r="C474" s="234"/>
      <c r="D474" s="234"/>
      <c r="E474" s="234"/>
      <c r="F474" s="234"/>
      <c r="G474" s="234"/>
      <c r="H474" s="234"/>
      <c r="I474" s="234"/>
      <c r="J474" s="234"/>
      <c r="K474" s="234"/>
      <c r="L474" s="234"/>
      <c r="M474" s="234"/>
      <c r="N474" s="234"/>
      <c r="O474" s="234"/>
      <c r="P474" s="234"/>
      <c r="Q474" s="234"/>
      <c r="R474" s="234"/>
      <c r="S474" s="234"/>
      <c r="T474" s="234"/>
      <c r="U474" s="234"/>
      <c r="V474" s="234"/>
      <c r="W474" s="234"/>
      <c r="X474" s="234"/>
      <c r="Y474" s="234"/>
      <c r="Z474" s="234"/>
    </row>
    <row r="475" ht="14.25" customHeight="1">
      <c r="A475" s="234"/>
      <c r="B475" s="234"/>
      <c r="C475" s="234"/>
      <c r="D475" s="234"/>
      <c r="E475" s="234"/>
      <c r="F475" s="234"/>
      <c r="G475" s="234"/>
      <c r="H475" s="234"/>
      <c r="I475" s="234"/>
      <c r="J475" s="234"/>
      <c r="K475" s="234"/>
      <c r="L475" s="234"/>
      <c r="M475" s="234"/>
      <c r="N475" s="234"/>
      <c r="O475" s="234"/>
      <c r="P475" s="234"/>
      <c r="Q475" s="234"/>
      <c r="R475" s="234"/>
      <c r="S475" s="234"/>
      <c r="T475" s="234"/>
      <c r="U475" s="234"/>
      <c r="V475" s="234"/>
      <c r="W475" s="234"/>
      <c r="X475" s="234"/>
      <c r="Y475" s="234"/>
      <c r="Z475" s="234"/>
    </row>
    <row r="476" ht="14.25" customHeight="1">
      <c r="A476" s="234"/>
      <c r="B476" s="234"/>
      <c r="C476" s="234"/>
      <c r="D476" s="234"/>
      <c r="E476" s="234"/>
      <c r="F476" s="234"/>
      <c r="G476" s="234"/>
      <c r="H476" s="234"/>
      <c r="I476" s="234"/>
      <c r="J476" s="234"/>
      <c r="K476" s="234"/>
      <c r="L476" s="234"/>
      <c r="M476" s="234"/>
      <c r="N476" s="234"/>
      <c r="O476" s="234"/>
      <c r="P476" s="234"/>
      <c r="Q476" s="234"/>
      <c r="R476" s="234"/>
      <c r="S476" s="234"/>
      <c r="T476" s="234"/>
      <c r="U476" s="234"/>
      <c r="V476" s="234"/>
      <c r="W476" s="234"/>
      <c r="X476" s="234"/>
      <c r="Y476" s="234"/>
      <c r="Z476" s="234"/>
    </row>
    <row r="477" ht="14.25" customHeight="1">
      <c r="A477" s="234"/>
      <c r="B477" s="234"/>
      <c r="C477" s="234"/>
      <c r="D477" s="234"/>
      <c r="E477" s="234"/>
      <c r="F477" s="234"/>
      <c r="G477" s="234"/>
      <c r="H477" s="234"/>
      <c r="I477" s="234"/>
      <c r="J477" s="234"/>
      <c r="K477" s="234"/>
      <c r="L477" s="234"/>
      <c r="M477" s="234"/>
      <c r="N477" s="234"/>
      <c r="O477" s="234"/>
      <c r="P477" s="234"/>
      <c r="Q477" s="234"/>
      <c r="R477" s="234"/>
      <c r="S477" s="234"/>
      <c r="T477" s="234"/>
      <c r="U477" s="234"/>
      <c r="V477" s="234"/>
      <c r="W477" s="234"/>
      <c r="X477" s="234"/>
      <c r="Y477" s="234"/>
      <c r="Z477" s="234"/>
    </row>
    <row r="478" ht="14.25" customHeight="1">
      <c r="A478" s="234"/>
      <c r="B478" s="234"/>
      <c r="C478" s="234"/>
      <c r="D478" s="234"/>
      <c r="E478" s="234"/>
      <c r="F478" s="234"/>
      <c r="G478" s="234"/>
      <c r="H478" s="234"/>
      <c r="I478" s="234"/>
      <c r="J478" s="234"/>
      <c r="K478" s="234"/>
      <c r="L478" s="234"/>
      <c r="M478" s="234"/>
      <c r="N478" s="234"/>
      <c r="O478" s="234"/>
      <c r="P478" s="234"/>
      <c r="Q478" s="234"/>
      <c r="R478" s="234"/>
      <c r="S478" s="234"/>
      <c r="T478" s="234"/>
      <c r="U478" s="234"/>
      <c r="V478" s="234"/>
      <c r="W478" s="234"/>
      <c r="X478" s="234"/>
      <c r="Y478" s="234"/>
      <c r="Z478" s="234"/>
    </row>
    <row r="479" ht="14.25" customHeight="1">
      <c r="A479" s="234"/>
      <c r="B479" s="234"/>
      <c r="C479" s="234"/>
      <c r="D479" s="234"/>
      <c r="E479" s="234"/>
      <c r="F479" s="234"/>
      <c r="G479" s="234"/>
      <c r="H479" s="234"/>
      <c r="I479" s="234"/>
      <c r="J479" s="234"/>
      <c r="K479" s="234"/>
      <c r="L479" s="234"/>
      <c r="M479" s="234"/>
      <c r="N479" s="234"/>
      <c r="O479" s="234"/>
      <c r="P479" s="234"/>
      <c r="Q479" s="234"/>
      <c r="R479" s="234"/>
      <c r="S479" s="234"/>
      <c r="T479" s="234"/>
      <c r="U479" s="234"/>
      <c r="V479" s="234"/>
      <c r="W479" s="234"/>
      <c r="X479" s="234"/>
      <c r="Y479" s="234"/>
      <c r="Z479" s="234"/>
    </row>
    <row r="480" ht="14.25" customHeight="1">
      <c r="A480" s="234"/>
      <c r="B480" s="234"/>
      <c r="C480" s="234"/>
      <c r="D480" s="234"/>
      <c r="E480" s="234"/>
      <c r="F480" s="234"/>
      <c r="G480" s="234"/>
      <c r="H480" s="234"/>
      <c r="I480" s="234"/>
      <c r="J480" s="234"/>
      <c r="K480" s="234"/>
      <c r="L480" s="234"/>
      <c r="M480" s="234"/>
      <c r="N480" s="234"/>
      <c r="O480" s="234"/>
      <c r="P480" s="234"/>
      <c r="Q480" s="234"/>
      <c r="R480" s="234"/>
      <c r="S480" s="234"/>
      <c r="T480" s="234"/>
      <c r="U480" s="234"/>
      <c r="V480" s="234"/>
      <c r="W480" s="234"/>
      <c r="X480" s="234"/>
      <c r="Y480" s="234"/>
      <c r="Z480" s="234"/>
    </row>
    <row r="481" ht="14.25" customHeight="1">
      <c r="A481" s="234"/>
      <c r="B481" s="234"/>
      <c r="C481" s="234"/>
      <c r="D481" s="234"/>
      <c r="E481" s="234"/>
      <c r="F481" s="234"/>
      <c r="G481" s="234"/>
      <c r="H481" s="234"/>
      <c r="I481" s="234"/>
      <c r="J481" s="234"/>
      <c r="K481" s="234"/>
      <c r="L481" s="234"/>
      <c r="M481" s="234"/>
      <c r="N481" s="234"/>
      <c r="O481" s="234"/>
      <c r="P481" s="234"/>
      <c r="Q481" s="234"/>
      <c r="R481" s="234"/>
      <c r="S481" s="234"/>
      <c r="T481" s="234"/>
      <c r="U481" s="234"/>
      <c r="V481" s="234"/>
      <c r="W481" s="234"/>
      <c r="X481" s="234"/>
      <c r="Y481" s="234"/>
      <c r="Z481" s="234"/>
    </row>
    <row r="482" ht="14.25" customHeight="1">
      <c r="A482" s="234"/>
      <c r="B482" s="234"/>
      <c r="C482" s="234"/>
      <c r="D482" s="234"/>
      <c r="E482" s="234"/>
      <c r="F482" s="234"/>
      <c r="G482" s="234"/>
      <c r="H482" s="234"/>
      <c r="I482" s="234"/>
      <c r="J482" s="234"/>
      <c r="K482" s="234"/>
      <c r="L482" s="234"/>
      <c r="M482" s="234"/>
      <c r="N482" s="234"/>
      <c r="O482" s="234"/>
      <c r="P482" s="234"/>
      <c r="Q482" s="234"/>
      <c r="R482" s="234"/>
      <c r="S482" s="234"/>
      <c r="T482" s="234"/>
      <c r="U482" s="234"/>
      <c r="V482" s="234"/>
      <c r="W482" s="234"/>
      <c r="X482" s="234"/>
      <c r="Y482" s="234"/>
      <c r="Z482" s="234"/>
    </row>
    <row r="483" ht="14.25" customHeight="1">
      <c r="A483" s="234"/>
      <c r="B483" s="234"/>
      <c r="C483" s="234"/>
      <c r="D483" s="234"/>
      <c r="E483" s="234"/>
      <c r="F483" s="234"/>
      <c r="G483" s="234"/>
      <c r="H483" s="234"/>
      <c r="I483" s="234"/>
      <c r="J483" s="234"/>
      <c r="K483" s="234"/>
      <c r="L483" s="234"/>
      <c r="M483" s="234"/>
      <c r="N483" s="234"/>
      <c r="O483" s="234"/>
      <c r="P483" s="234"/>
      <c r="Q483" s="234"/>
      <c r="R483" s="234"/>
      <c r="S483" s="234"/>
      <c r="T483" s="234"/>
      <c r="U483" s="234"/>
      <c r="V483" s="234"/>
      <c r="W483" s="234"/>
      <c r="X483" s="234"/>
      <c r="Y483" s="234"/>
      <c r="Z483" s="234"/>
    </row>
    <row r="484" ht="14.25" customHeight="1">
      <c r="A484" s="234"/>
      <c r="B484" s="234"/>
      <c r="C484" s="234"/>
      <c r="D484" s="234"/>
      <c r="E484" s="234"/>
      <c r="F484" s="234"/>
      <c r="G484" s="234"/>
      <c r="H484" s="234"/>
      <c r="I484" s="234"/>
      <c r="J484" s="234"/>
      <c r="K484" s="234"/>
      <c r="L484" s="234"/>
      <c r="M484" s="234"/>
      <c r="N484" s="234"/>
      <c r="O484" s="234"/>
      <c r="P484" s="234"/>
      <c r="Q484" s="234"/>
      <c r="R484" s="234"/>
      <c r="S484" s="234"/>
      <c r="T484" s="234"/>
      <c r="U484" s="234"/>
      <c r="V484" s="234"/>
      <c r="W484" s="234"/>
      <c r="X484" s="234"/>
      <c r="Y484" s="234"/>
      <c r="Z484" s="234"/>
    </row>
    <row r="485" ht="14.25" customHeight="1">
      <c r="A485" s="234"/>
      <c r="B485" s="234"/>
      <c r="C485" s="234"/>
      <c r="D485" s="234"/>
      <c r="E485" s="234"/>
      <c r="F485" s="234"/>
      <c r="G485" s="234"/>
      <c r="H485" s="234"/>
      <c r="I485" s="234"/>
      <c r="J485" s="234"/>
      <c r="K485" s="234"/>
      <c r="L485" s="234"/>
      <c r="M485" s="234"/>
      <c r="N485" s="234"/>
      <c r="O485" s="234"/>
      <c r="P485" s="234"/>
      <c r="Q485" s="234"/>
      <c r="R485" s="234"/>
      <c r="S485" s="234"/>
      <c r="T485" s="234"/>
      <c r="U485" s="234"/>
      <c r="V485" s="234"/>
      <c r="W485" s="234"/>
      <c r="X485" s="234"/>
      <c r="Y485" s="234"/>
      <c r="Z485" s="234"/>
    </row>
    <row r="486" ht="14.25" customHeight="1">
      <c r="A486" s="234"/>
      <c r="B486" s="234"/>
      <c r="C486" s="234"/>
      <c r="D486" s="234"/>
      <c r="E486" s="234"/>
      <c r="F486" s="234"/>
      <c r="G486" s="234"/>
      <c r="H486" s="234"/>
      <c r="I486" s="234"/>
      <c r="J486" s="234"/>
      <c r="K486" s="234"/>
      <c r="L486" s="234"/>
      <c r="M486" s="234"/>
      <c r="N486" s="234"/>
      <c r="O486" s="234"/>
      <c r="P486" s="234"/>
      <c r="Q486" s="234"/>
      <c r="R486" s="234"/>
      <c r="S486" s="234"/>
      <c r="T486" s="234"/>
      <c r="U486" s="234"/>
      <c r="V486" s="234"/>
      <c r="W486" s="234"/>
      <c r="X486" s="234"/>
      <c r="Y486" s="234"/>
      <c r="Z486" s="234"/>
    </row>
    <row r="487" ht="14.25" customHeight="1">
      <c r="A487" s="234"/>
      <c r="B487" s="234"/>
      <c r="C487" s="234"/>
      <c r="D487" s="234"/>
      <c r="E487" s="234"/>
      <c r="F487" s="234"/>
      <c r="G487" s="234"/>
      <c r="H487" s="234"/>
      <c r="I487" s="234"/>
      <c r="J487" s="234"/>
      <c r="K487" s="234"/>
      <c r="L487" s="234"/>
      <c r="M487" s="234"/>
      <c r="N487" s="234"/>
      <c r="O487" s="234"/>
      <c r="P487" s="234"/>
      <c r="Q487" s="234"/>
      <c r="R487" s="234"/>
      <c r="S487" s="234"/>
      <c r="T487" s="234"/>
      <c r="U487" s="234"/>
      <c r="V487" s="234"/>
      <c r="W487" s="234"/>
      <c r="X487" s="234"/>
      <c r="Y487" s="234"/>
      <c r="Z487" s="234"/>
    </row>
    <row r="488" ht="14.25" customHeight="1">
      <c r="A488" s="234"/>
      <c r="B488" s="234"/>
      <c r="C488" s="234"/>
      <c r="D488" s="234"/>
      <c r="E488" s="234"/>
      <c r="F488" s="234"/>
      <c r="G488" s="234"/>
      <c r="H488" s="234"/>
      <c r="I488" s="234"/>
      <c r="J488" s="234"/>
      <c r="K488" s="234"/>
      <c r="L488" s="234"/>
      <c r="M488" s="234"/>
      <c r="N488" s="234"/>
      <c r="O488" s="234"/>
      <c r="P488" s="234"/>
      <c r="Q488" s="234"/>
      <c r="R488" s="234"/>
      <c r="S488" s="234"/>
      <c r="T488" s="234"/>
      <c r="U488" s="234"/>
      <c r="V488" s="234"/>
      <c r="W488" s="234"/>
      <c r="X488" s="234"/>
      <c r="Y488" s="234"/>
      <c r="Z488" s="234"/>
    </row>
    <row r="489" ht="14.25" customHeight="1">
      <c r="A489" s="234"/>
      <c r="B489" s="234"/>
      <c r="C489" s="234"/>
      <c r="D489" s="234"/>
      <c r="E489" s="234"/>
      <c r="F489" s="234"/>
      <c r="G489" s="234"/>
      <c r="H489" s="234"/>
      <c r="I489" s="234"/>
      <c r="J489" s="234"/>
      <c r="K489" s="234"/>
      <c r="L489" s="234"/>
      <c r="M489" s="234"/>
      <c r="N489" s="234"/>
      <c r="O489" s="234"/>
      <c r="P489" s="234"/>
      <c r="Q489" s="234"/>
      <c r="R489" s="234"/>
      <c r="S489" s="234"/>
      <c r="T489" s="234"/>
      <c r="U489" s="234"/>
      <c r="V489" s="234"/>
      <c r="W489" s="234"/>
      <c r="X489" s="234"/>
      <c r="Y489" s="234"/>
      <c r="Z489" s="234"/>
    </row>
    <row r="490" ht="14.25" customHeight="1">
      <c r="A490" s="234"/>
      <c r="B490" s="234"/>
      <c r="C490" s="234"/>
      <c r="D490" s="234"/>
      <c r="E490" s="234"/>
      <c r="F490" s="234"/>
      <c r="G490" s="234"/>
      <c r="H490" s="234"/>
      <c r="I490" s="234"/>
      <c r="J490" s="234"/>
      <c r="K490" s="234"/>
      <c r="L490" s="234"/>
      <c r="M490" s="234"/>
      <c r="N490" s="234"/>
      <c r="O490" s="234"/>
      <c r="P490" s="234"/>
      <c r="Q490" s="234"/>
      <c r="R490" s="234"/>
      <c r="S490" s="234"/>
      <c r="T490" s="234"/>
      <c r="U490" s="234"/>
      <c r="V490" s="234"/>
      <c r="W490" s="234"/>
      <c r="X490" s="234"/>
      <c r="Y490" s="234"/>
      <c r="Z490" s="234"/>
    </row>
    <row r="491" ht="14.25" customHeight="1">
      <c r="A491" s="234"/>
      <c r="B491" s="234"/>
      <c r="C491" s="234"/>
      <c r="D491" s="234"/>
      <c r="E491" s="234"/>
      <c r="F491" s="234"/>
      <c r="G491" s="234"/>
      <c r="H491" s="234"/>
      <c r="I491" s="234"/>
      <c r="J491" s="234"/>
      <c r="K491" s="234"/>
      <c r="L491" s="234"/>
      <c r="M491" s="234"/>
      <c r="N491" s="234"/>
      <c r="O491" s="234"/>
      <c r="P491" s="234"/>
      <c r="Q491" s="234"/>
      <c r="R491" s="234"/>
      <c r="S491" s="234"/>
      <c r="T491" s="234"/>
      <c r="U491" s="234"/>
      <c r="V491" s="234"/>
      <c r="W491" s="234"/>
      <c r="X491" s="234"/>
      <c r="Y491" s="234"/>
      <c r="Z491" s="234"/>
    </row>
    <row r="492" ht="14.25" customHeight="1">
      <c r="A492" s="234"/>
      <c r="B492" s="234"/>
      <c r="C492" s="234"/>
      <c r="D492" s="234"/>
      <c r="E492" s="234"/>
      <c r="F492" s="234"/>
      <c r="G492" s="234"/>
      <c r="H492" s="234"/>
      <c r="I492" s="234"/>
      <c r="J492" s="234"/>
      <c r="K492" s="234"/>
      <c r="L492" s="234"/>
      <c r="M492" s="234"/>
      <c r="N492" s="234"/>
      <c r="O492" s="234"/>
      <c r="P492" s="234"/>
      <c r="Q492" s="234"/>
      <c r="R492" s="234"/>
      <c r="S492" s="234"/>
      <c r="T492" s="234"/>
      <c r="U492" s="234"/>
      <c r="V492" s="234"/>
      <c r="W492" s="234"/>
      <c r="X492" s="234"/>
      <c r="Y492" s="234"/>
      <c r="Z492" s="234"/>
    </row>
    <row r="493" ht="14.25" customHeight="1">
      <c r="A493" s="234"/>
      <c r="B493" s="234"/>
      <c r="C493" s="234"/>
      <c r="D493" s="234"/>
      <c r="E493" s="234"/>
      <c r="F493" s="234"/>
      <c r="G493" s="234"/>
      <c r="H493" s="234"/>
      <c r="I493" s="234"/>
      <c r="J493" s="234"/>
      <c r="K493" s="234"/>
      <c r="L493" s="234"/>
      <c r="M493" s="234"/>
      <c r="N493" s="234"/>
      <c r="O493" s="234"/>
      <c r="P493" s="234"/>
      <c r="Q493" s="234"/>
      <c r="R493" s="234"/>
      <c r="S493" s="234"/>
      <c r="T493" s="234"/>
      <c r="U493" s="234"/>
      <c r="V493" s="234"/>
      <c r="W493" s="234"/>
      <c r="X493" s="234"/>
      <c r="Y493" s="234"/>
      <c r="Z493" s="234"/>
    </row>
    <row r="494" ht="14.25" customHeight="1">
      <c r="A494" s="234"/>
      <c r="B494" s="234"/>
      <c r="C494" s="234"/>
      <c r="D494" s="234"/>
      <c r="E494" s="234"/>
      <c r="F494" s="234"/>
      <c r="G494" s="234"/>
      <c r="H494" s="234"/>
      <c r="I494" s="234"/>
      <c r="J494" s="234"/>
      <c r="K494" s="234"/>
      <c r="L494" s="234"/>
      <c r="M494" s="234"/>
      <c r="N494" s="234"/>
      <c r="O494" s="234"/>
      <c r="P494" s="234"/>
      <c r="Q494" s="234"/>
      <c r="R494" s="234"/>
      <c r="S494" s="234"/>
      <c r="T494" s="234"/>
      <c r="U494" s="234"/>
      <c r="V494" s="234"/>
      <c r="W494" s="234"/>
      <c r="X494" s="234"/>
      <c r="Y494" s="234"/>
      <c r="Z494" s="234"/>
    </row>
    <row r="495" ht="14.25" customHeight="1">
      <c r="A495" s="234"/>
      <c r="B495" s="234"/>
      <c r="C495" s="234"/>
      <c r="D495" s="234"/>
      <c r="E495" s="234"/>
      <c r="F495" s="234"/>
      <c r="G495" s="234"/>
      <c r="H495" s="234"/>
      <c r="I495" s="234"/>
      <c r="J495" s="234"/>
      <c r="K495" s="234"/>
      <c r="L495" s="234"/>
      <c r="M495" s="234"/>
      <c r="N495" s="234"/>
      <c r="O495" s="234"/>
      <c r="P495" s="234"/>
      <c r="Q495" s="234"/>
      <c r="R495" s="234"/>
      <c r="S495" s="234"/>
      <c r="T495" s="234"/>
      <c r="U495" s="234"/>
      <c r="V495" s="234"/>
      <c r="W495" s="234"/>
      <c r="X495" s="234"/>
      <c r="Y495" s="234"/>
      <c r="Z495" s="234"/>
    </row>
    <row r="496" ht="14.25" customHeight="1">
      <c r="A496" s="234"/>
      <c r="B496" s="234"/>
      <c r="C496" s="234"/>
      <c r="D496" s="234"/>
      <c r="E496" s="234"/>
      <c r="F496" s="234"/>
      <c r="G496" s="234"/>
      <c r="H496" s="234"/>
      <c r="I496" s="234"/>
      <c r="J496" s="234"/>
      <c r="K496" s="234"/>
      <c r="L496" s="234"/>
      <c r="M496" s="234"/>
      <c r="N496" s="234"/>
      <c r="O496" s="234"/>
      <c r="P496" s="234"/>
      <c r="Q496" s="234"/>
      <c r="R496" s="234"/>
      <c r="S496" s="234"/>
      <c r="T496" s="234"/>
      <c r="U496" s="234"/>
      <c r="V496" s="234"/>
      <c r="W496" s="234"/>
      <c r="X496" s="234"/>
      <c r="Y496" s="234"/>
      <c r="Z496" s="234"/>
    </row>
    <row r="497" ht="14.25" customHeight="1">
      <c r="A497" s="234"/>
      <c r="B497" s="234"/>
      <c r="C497" s="234"/>
      <c r="D497" s="234"/>
      <c r="E497" s="234"/>
      <c r="F497" s="234"/>
      <c r="G497" s="234"/>
      <c r="H497" s="234"/>
      <c r="I497" s="234"/>
      <c r="J497" s="234"/>
      <c r="K497" s="234"/>
      <c r="L497" s="234"/>
      <c r="M497" s="234"/>
      <c r="N497" s="234"/>
      <c r="O497" s="234"/>
      <c r="P497" s="234"/>
      <c r="Q497" s="234"/>
      <c r="R497" s="234"/>
      <c r="S497" s="234"/>
      <c r="T497" s="234"/>
      <c r="U497" s="234"/>
      <c r="V497" s="234"/>
      <c r="W497" s="234"/>
      <c r="X497" s="234"/>
      <c r="Y497" s="234"/>
      <c r="Z497" s="234"/>
    </row>
    <row r="498" ht="14.25" customHeight="1">
      <c r="A498" s="234"/>
      <c r="B498" s="234"/>
      <c r="C498" s="234"/>
      <c r="D498" s="234"/>
      <c r="E498" s="234"/>
      <c r="F498" s="234"/>
      <c r="G498" s="234"/>
      <c r="H498" s="234"/>
      <c r="I498" s="234"/>
      <c r="J498" s="234"/>
      <c r="K498" s="234"/>
      <c r="L498" s="234"/>
      <c r="M498" s="234"/>
      <c r="N498" s="234"/>
      <c r="O498" s="234"/>
      <c r="P498" s="234"/>
      <c r="Q498" s="234"/>
      <c r="R498" s="234"/>
      <c r="S498" s="234"/>
      <c r="T498" s="234"/>
      <c r="U498" s="234"/>
      <c r="V498" s="234"/>
      <c r="W498" s="234"/>
      <c r="X498" s="234"/>
      <c r="Y498" s="234"/>
      <c r="Z498" s="234"/>
    </row>
    <row r="499" ht="14.25" customHeight="1">
      <c r="A499" s="234"/>
      <c r="B499" s="234"/>
      <c r="C499" s="234"/>
      <c r="D499" s="234"/>
      <c r="E499" s="234"/>
      <c r="F499" s="234"/>
      <c r="G499" s="234"/>
      <c r="H499" s="234"/>
      <c r="I499" s="234"/>
      <c r="J499" s="234"/>
      <c r="K499" s="234"/>
      <c r="L499" s="234"/>
      <c r="M499" s="234"/>
      <c r="N499" s="234"/>
      <c r="O499" s="234"/>
      <c r="P499" s="234"/>
      <c r="Q499" s="234"/>
      <c r="R499" s="234"/>
      <c r="S499" s="234"/>
      <c r="T499" s="234"/>
      <c r="U499" s="234"/>
      <c r="V499" s="234"/>
      <c r="W499" s="234"/>
      <c r="X499" s="234"/>
      <c r="Y499" s="234"/>
      <c r="Z499" s="234"/>
    </row>
    <row r="500" ht="14.25" customHeight="1">
      <c r="A500" s="234"/>
      <c r="B500" s="234"/>
      <c r="C500" s="234"/>
      <c r="D500" s="234"/>
      <c r="E500" s="234"/>
      <c r="F500" s="234"/>
      <c r="G500" s="234"/>
      <c r="H500" s="234"/>
      <c r="I500" s="234"/>
      <c r="J500" s="234"/>
      <c r="K500" s="234"/>
      <c r="L500" s="234"/>
      <c r="M500" s="234"/>
      <c r="N500" s="234"/>
      <c r="O500" s="234"/>
      <c r="P500" s="234"/>
      <c r="Q500" s="234"/>
      <c r="R500" s="234"/>
      <c r="S500" s="234"/>
      <c r="T500" s="234"/>
      <c r="U500" s="234"/>
      <c r="V500" s="234"/>
      <c r="W500" s="234"/>
      <c r="X500" s="234"/>
      <c r="Y500" s="234"/>
      <c r="Z500" s="234"/>
    </row>
    <row r="501" ht="14.25" customHeight="1">
      <c r="A501" s="234"/>
      <c r="B501" s="234"/>
      <c r="C501" s="234"/>
      <c r="D501" s="234"/>
      <c r="E501" s="234"/>
      <c r="F501" s="234"/>
      <c r="G501" s="234"/>
      <c r="H501" s="234"/>
      <c r="I501" s="234"/>
      <c r="J501" s="234"/>
      <c r="K501" s="234"/>
      <c r="L501" s="234"/>
      <c r="M501" s="234"/>
      <c r="N501" s="234"/>
      <c r="O501" s="234"/>
      <c r="P501" s="234"/>
      <c r="Q501" s="234"/>
      <c r="R501" s="234"/>
      <c r="S501" s="234"/>
      <c r="T501" s="234"/>
      <c r="U501" s="234"/>
      <c r="V501" s="234"/>
      <c r="W501" s="234"/>
      <c r="X501" s="234"/>
      <c r="Y501" s="234"/>
      <c r="Z501" s="234"/>
    </row>
    <row r="502" ht="14.25" customHeight="1">
      <c r="A502" s="234"/>
      <c r="B502" s="234"/>
      <c r="C502" s="234"/>
      <c r="D502" s="234"/>
      <c r="E502" s="234"/>
      <c r="F502" s="234"/>
      <c r="G502" s="234"/>
      <c r="H502" s="234"/>
      <c r="I502" s="234"/>
      <c r="J502" s="234"/>
      <c r="K502" s="234"/>
      <c r="L502" s="234"/>
      <c r="M502" s="234"/>
      <c r="N502" s="234"/>
      <c r="O502" s="234"/>
      <c r="P502" s="234"/>
      <c r="Q502" s="234"/>
      <c r="R502" s="234"/>
      <c r="S502" s="234"/>
      <c r="T502" s="234"/>
      <c r="U502" s="234"/>
      <c r="V502" s="234"/>
      <c r="W502" s="234"/>
      <c r="X502" s="234"/>
      <c r="Y502" s="234"/>
      <c r="Z502" s="234"/>
    </row>
    <row r="503" ht="14.25" customHeight="1">
      <c r="A503" s="234"/>
      <c r="B503" s="234"/>
      <c r="C503" s="234"/>
      <c r="D503" s="234"/>
      <c r="E503" s="234"/>
      <c r="F503" s="234"/>
      <c r="G503" s="234"/>
      <c r="H503" s="234"/>
      <c r="I503" s="234"/>
      <c r="J503" s="234"/>
      <c r="K503" s="234"/>
      <c r="L503" s="234"/>
      <c r="M503" s="234"/>
      <c r="N503" s="234"/>
      <c r="O503" s="234"/>
      <c r="P503" s="234"/>
      <c r="Q503" s="234"/>
      <c r="R503" s="234"/>
      <c r="S503" s="234"/>
      <c r="T503" s="234"/>
      <c r="U503" s="234"/>
      <c r="V503" s="234"/>
      <c r="W503" s="234"/>
      <c r="X503" s="234"/>
      <c r="Y503" s="234"/>
      <c r="Z503" s="234"/>
    </row>
    <row r="504" ht="14.25" customHeight="1">
      <c r="A504" s="234"/>
      <c r="B504" s="234"/>
      <c r="C504" s="234"/>
      <c r="D504" s="234"/>
      <c r="E504" s="234"/>
      <c r="F504" s="234"/>
      <c r="G504" s="234"/>
      <c r="H504" s="234"/>
      <c r="I504" s="234"/>
      <c r="J504" s="234"/>
      <c r="K504" s="234"/>
      <c r="L504" s="234"/>
      <c r="M504" s="234"/>
      <c r="N504" s="234"/>
      <c r="O504" s="234"/>
      <c r="P504" s="234"/>
      <c r="Q504" s="234"/>
      <c r="R504" s="234"/>
      <c r="S504" s="234"/>
      <c r="T504" s="234"/>
      <c r="U504" s="234"/>
      <c r="V504" s="234"/>
      <c r="W504" s="234"/>
      <c r="X504" s="234"/>
      <c r="Y504" s="234"/>
      <c r="Z504" s="234"/>
    </row>
    <row r="505" ht="14.25" customHeight="1">
      <c r="A505" s="234"/>
      <c r="B505" s="234"/>
      <c r="C505" s="234"/>
      <c r="D505" s="234"/>
      <c r="E505" s="234"/>
      <c r="F505" s="234"/>
      <c r="G505" s="234"/>
      <c r="H505" s="234"/>
      <c r="I505" s="234"/>
      <c r="J505" s="234"/>
      <c r="K505" s="234"/>
      <c r="L505" s="234"/>
      <c r="M505" s="234"/>
      <c r="N505" s="234"/>
      <c r="O505" s="234"/>
      <c r="P505" s="234"/>
      <c r="Q505" s="234"/>
      <c r="R505" s="234"/>
      <c r="S505" s="234"/>
      <c r="T505" s="234"/>
      <c r="U505" s="234"/>
      <c r="V505" s="234"/>
      <c r="W505" s="234"/>
      <c r="X505" s="234"/>
      <c r="Y505" s="234"/>
      <c r="Z505" s="234"/>
    </row>
    <row r="506" ht="14.25" customHeight="1">
      <c r="A506" s="234"/>
      <c r="B506" s="234"/>
      <c r="C506" s="234"/>
      <c r="D506" s="234"/>
      <c r="E506" s="234"/>
      <c r="F506" s="234"/>
      <c r="G506" s="234"/>
      <c r="H506" s="234"/>
      <c r="I506" s="234"/>
      <c r="J506" s="234"/>
      <c r="K506" s="234"/>
      <c r="L506" s="234"/>
      <c r="M506" s="234"/>
      <c r="N506" s="234"/>
      <c r="O506" s="234"/>
      <c r="P506" s="234"/>
      <c r="Q506" s="234"/>
      <c r="R506" s="234"/>
      <c r="S506" s="234"/>
      <c r="T506" s="234"/>
      <c r="U506" s="234"/>
      <c r="V506" s="234"/>
      <c r="W506" s="234"/>
      <c r="X506" s="234"/>
      <c r="Y506" s="234"/>
      <c r="Z506" s="234"/>
    </row>
    <row r="507" ht="14.25" customHeight="1">
      <c r="A507" s="234"/>
      <c r="B507" s="234"/>
      <c r="C507" s="234"/>
      <c r="D507" s="234"/>
      <c r="E507" s="234"/>
      <c r="F507" s="234"/>
      <c r="G507" s="234"/>
      <c r="H507" s="234"/>
      <c r="I507" s="234"/>
      <c r="J507" s="234"/>
      <c r="K507" s="234"/>
      <c r="L507" s="234"/>
      <c r="M507" s="234"/>
      <c r="N507" s="234"/>
      <c r="O507" s="234"/>
      <c r="P507" s="234"/>
      <c r="Q507" s="234"/>
      <c r="R507" s="234"/>
      <c r="S507" s="234"/>
      <c r="T507" s="234"/>
      <c r="U507" s="234"/>
      <c r="V507" s="234"/>
      <c r="W507" s="234"/>
      <c r="X507" s="234"/>
      <c r="Y507" s="234"/>
      <c r="Z507" s="234"/>
    </row>
    <row r="508" ht="14.25" customHeight="1">
      <c r="A508" s="234"/>
      <c r="B508" s="234"/>
      <c r="C508" s="234"/>
      <c r="D508" s="234"/>
      <c r="E508" s="234"/>
      <c r="F508" s="234"/>
      <c r="G508" s="234"/>
      <c r="H508" s="234"/>
      <c r="I508" s="234"/>
      <c r="J508" s="234"/>
      <c r="K508" s="234"/>
      <c r="L508" s="234"/>
      <c r="M508" s="234"/>
      <c r="N508" s="234"/>
      <c r="O508" s="234"/>
      <c r="P508" s="234"/>
      <c r="Q508" s="234"/>
      <c r="R508" s="234"/>
      <c r="S508" s="234"/>
      <c r="T508" s="234"/>
      <c r="U508" s="234"/>
      <c r="V508" s="234"/>
      <c r="W508" s="234"/>
      <c r="X508" s="234"/>
      <c r="Y508" s="234"/>
      <c r="Z508" s="234"/>
    </row>
    <row r="509" ht="14.25" customHeight="1">
      <c r="A509" s="234"/>
      <c r="B509" s="234"/>
      <c r="C509" s="234"/>
      <c r="D509" s="234"/>
      <c r="E509" s="234"/>
      <c r="F509" s="234"/>
      <c r="G509" s="234"/>
      <c r="H509" s="234"/>
      <c r="I509" s="234"/>
      <c r="J509" s="234"/>
      <c r="K509" s="234"/>
      <c r="L509" s="234"/>
      <c r="M509" s="234"/>
      <c r="N509" s="234"/>
      <c r="O509" s="234"/>
      <c r="P509" s="234"/>
      <c r="Q509" s="234"/>
      <c r="R509" s="234"/>
      <c r="S509" s="234"/>
      <c r="T509" s="234"/>
      <c r="U509" s="234"/>
      <c r="V509" s="234"/>
      <c r="W509" s="234"/>
      <c r="X509" s="234"/>
      <c r="Y509" s="234"/>
      <c r="Z509" s="234"/>
    </row>
    <row r="510" ht="14.25" customHeight="1">
      <c r="A510" s="234"/>
      <c r="B510" s="234"/>
      <c r="C510" s="234"/>
      <c r="D510" s="234"/>
      <c r="E510" s="234"/>
      <c r="F510" s="234"/>
      <c r="G510" s="234"/>
      <c r="H510" s="234"/>
      <c r="I510" s="234"/>
      <c r="J510" s="234"/>
      <c r="K510" s="234"/>
      <c r="L510" s="234"/>
      <c r="M510" s="234"/>
      <c r="N510" s="234"/>
      <c r="O510" s="234"/>
      <c r="P510" s="234"/>
      <c r="Q510" s="234"/>
      <c r="R510" s="234"/>
      <c r="S510" s="234"/>
      <c r="T510" s="234"/>
      <c r="U510" s="234"/>
      <c r="V510" s="234"/>
      <c r="W510" s="234"/>
      <c r="X510" s="234"/>
      <c r="Y510" s="234"/>
      <c r="Z510" s="234"/>
    </row>
    <row r="511" ht="14.25" customHeight="1">
      <c r="A511" s="234"/>
      <c r="B511" s="234"/>
      <c r="C511" s="234"/>
      <c r="D511" s="234"/>
      <c r="E511" s="234"/>
      <c r="F511" s="234"/>
      <c r="G511" s="234"/>
      <c r="H511" s="234"/>
      <c r="I511" s="234"/>
      <c r="J511" s="234"/>
      <c r="K511" s="234"/>
      <c r="L511" s="234"/>
      <c r="M511" s="234"/>
      <c r="N511" s="234"/>
      <c r="O511" s="234"/>
      <c r="P511" s="234"/>
      <c r="Q511" s="234"/>
      <c r="R511" s="234"/>
      <c r="S511" s="234"/>
      <c r="T511" s="234"/>
      <c r="U511" s="234"/>
      <c r="V511" s="234"/>
      <c r="W511" s="234"/>
      <c r="X511" s="234"/>
      <c r="Y511" s="234"/>
      <c r="Z511" s="234"/>
    </row>
    <row r="512" ht="14.25" customHeight="1">
      <c r="A512" s="234"/>
      <c r="B512" s="234"/>
      <c r="C512" s="234"/>
      <c r="D512" s="234"/>
      <c r="E512" s="234"/>
      <c r="F512" s="234"/>
      <c r="G512" s="234"/>
      <c r="H512" s="234"/>
      <c r="I512" s="234"/>
      <c r="J512" s="234"/>
      <c r="K512" s="234"/>
      <c r="L512" s="234"/>
      <c r="M512" s="234"/>
      <c r="N512" s="234"/>
      <c r="O512" s="234"/>
      <c r="P512" s="234"/>
      <c r="Q512" s="234"/>
      <c r="R512" s="234"/>
      <c r="S512" s="234"/>
      <c r="T512" s="234"/>
      <c r="U512" s="234"/>
      <c r="V512" s="234"/>
      <c r="W512" s="234"/>
      <c r="X512" s="234"/>
      <c r="Y512" s="234"/>
      <c r="Z512" s="234"/>
    </row>
    <row r="513" ht="14.25" customHeight="1">
      <c r="A513" s="234"/>
      <c r="B513" s="234"/>
      <c r="C513" s="234"/>
      <c r="D513" s="234"/>
      <c r="E513" s="234"/>
      <c r="F513" s="234"/>
      <c r="G513" s="234"/>
      <c r="H513" s="234"/>
      <c r="I513" s="234"/>
      <c r="J513" s="234"/>
      <c r="K513" s="234"/>
      <c r="L513" s="234"/>
      <c r="M513" s="234"/>
      <c r="N513" s="234"/>
      <c r="O513" s="234"/>
      <c r="P513" s="234"/>
      <c r="Q513" s="234"/>
      <c r="R513" s="234"/>
      <c r="S513" s="234"/>
      <c r="T513" s="234"/>
      <c r="U513" s="234"/>
      <c r="V513" s="234"/>
      <c r="W513" s="234"/>
      <c r="X513" s="234"/>
      <c r="Y513" s="234"/>
      <c r="Z513" s="234"/>
    </row>
    <row r="514" ht="14.25" customHeight="1">
      <c r="A514" s="234"/>
      <c r="B514" s="234"/>
      <c r="C514" s="234"/>
      <c r="D514" s="234"/>
      <c r="E514" s="234"/>
      <c r="F514" s="234"/>
      <c r="G514" s="234"/>
      <c r="H514" s="234"/>
      <c r="I514" s="234"/>
      <c r="J514" s="234"/>
      <c r="K514" s="234"/>
      <c r="L514" s="234"/>
      <c r="M514" s="234"/>
      <c r="N514" s="234"/>
      <c r="O514" s="234"/>
      <c r="P514" s="234"/>
      <c r="Q514" s="234"/>
      <c r="R514" s="234"/>
      <c r="S514" s="234"/>
      <c r="T514" s="234"/>
      <c r="U514" s="234"/>
      <c r="V514" s="234"/>
      <c r="W514" s="234"/>
      <c r="X514" s="234"/>
      <c r="Y514" s="234"/>
      <c r="Z514" s="234"/>
    </row>
    <row r="515" ht="14.25" customHeight="1">
      <c r="A515" s="234"/>
      <c r="B515" s="234"/>
      <c r="C515" s="234"/>
      <c r="D515" s="234"/>
      <c r="E515" s="234"/>
      <c r="F515" s="234"/>
      <c r="G515" s="234"/>
      <c r="H515" s="234"/>
      <c r="I515" s="234"/>
      <c r="J515" s="234"/>
      <c r="K515" s="234"/>
      <c r="L515" s="234"/>
      <c r="M515" s="234"/>
      <c r="N515" s="234"/>
      <c r="O515" s="234"/>
      <c r="P515" s="234"/>
      <c r="Q515" s="234"/>
      <c r="R515" s="234"/>
      <c r="S515" s="234"/>
      <c r="T515" s="234"/>
      <c r="U515" s="234"/>
      <c r="V515" s="234"/>
      <c r="W515" s="234"/>
      <c r="X515" s="234"/>
      <c r="Y515" s="234"/>
      <c r="Z515" s="234"/>
    </row>
    <row r="516" ht="14.25" customHeight="1">
      <c r="A516" s="234"/>
      <c r="B516" s="234"/>
      <c r="C516" s="234"/>
      <c r="D516" s="234"/>
      <c r="E516" s="234"/>
      <c r="F516" s="234"/>
      <c r="G516" s="234"/>
      <c r="H516" s="234"/>
      <c r="I516" s="234"/>
      <c r="J516" s="234"/>
      <c r="K516" s="234"/>
      <c r="L516" s="234"/>
      <c r="M516" s="234"/>
      <c r="N516" s="234"/>
      <c r="O516" s="234"/>
      <c r="P516" s="234"/>
      <c r="Q516" s="234"/>
      <c r="R516" s="234"/>
      <c r="S516" s="234"/>
      <c r="T516" s="234"/>
      <c r="U516" s="234"/>
      <c r="V516" s="234"/>
      <c r="W516" s="234"/>
      <c r="X516" s="234"/>
      <c r="Y516" s="234"/>
      <c r="Z516" s="234"/>
    </row>
    <row r="517" ht="14.25" customHeight="1">
      <c r="A517" s="234"/>
      <c r="B517" s="234"/>
      <c r="C517" s="234"/>
      <c r="D517" s="234"/>
      <c r="E517" s="234"/>
      <c r="F517" s="234"/>
      <c r="G517" s="234"/>
      <c r="H517" s="234"/>
      <c r="I517" s="234"/>
      <c r="J517" s="234"/>
      <c r="K517" s="234"/>
      <c r="L517" s="234"/>
      <c r="M517" s="234"/>
      <c r="N517" s="234"/>
      <c r="O517" s="234"/>
      <c r="P517" s="234"/>
      <c r="Q517" s="234"/>
      <c r="R517" s="234"/>
      <c r="S517" s="234"/>
      <c r="T517" s="234"/>
      <c r="U517" s="234"/>
      <c r="V517" s="234"/>
      <c r="W517" s="234"/>
      <c r="X517" s="234"/>
      <c r="Y517" s="234"/>
      <c r="Z517" s="234"/>
    </row>
    <row r="518" ht="14.25" customHeight="1">
      <c r="A518" s="234"/>
      <c r="B518" s="234"/>
      <c r="C518" s="234"/>
      <c r="D518" s="234"/>
      <c r="E518" s="234"/>
      <c r="F518" s="234"/>
      <c r="G518" s="234"/>
      <c r="H518" s="234"/>
      <c r="I518" s="234"/>
      <c r="J518" s="234"/>
      <c r="K518" s="234"/>
      <c r="L518" s="234"/>
      <c r="M518" s="234"/>
      <c r="N518" s="234"/>
      <c r="O518" s="234"/>
      <c r="P518" s="234"/>
      <c r="Q518" s="234"/>
      <c r="R518" s="234"/>
      <c r="S518" s="234"/>
      <c r="T518" s="234"/>
      <c r="U518" s="234"/>
      <c r="V518" s="234"/>
      <c r="W518" s="234"/>
      <c r="X518" s="234"/>
      <c r="Y518" s="234"/>
      <c r="Z518" s="234"/>
    </row>
    <row r="519" ht="14.25" customHeight="1">
      <c r="A519" s="234"/>
      <c r="B519" s="234"/>
      <c r="C519" s="234"/>
      <c r="D519" s="234"/>
      <c r="E519" s="234"/>
      <c r="F519" s="234"/>
      <c r="G519" s="234"/>
      <c r="H519" s="234"/>
      <c r="I519" s="234"/>
      <c r="J519" s="234"/>
      <c r="K519" s="234"/>
      <c r="L519" s="234"/>
      <c r="M519" s="234"/>
      <c r="N519" s="234"/>
      <c r="O519" s="234"/>
      <c r="P519" s="234"/>
      <c r="Q519" s="234"/>
      <c r="R519" s="234"/>
      <c r="S519" s="234"/>
      <c r="T519" s="234"/>
      <c r="U519" s="234"/>
      <c r="V519" s="234"/>
      <c r="W519" s="234"/>
      <c r="X519" s="234"/>
      <c r="Y519" s="234"/>
      <c r="Z519" s="234"/>
    </row>
    <row r="520" ht="14.25" customHeight="1">
      <c r="A520" s="234"/>
      <c r="B520" s="234"/>
      <c r="C520" s="234"/>
      <c r="D520" s="234"/>
      <c r="E520" s="234"/>
      <c r="F520" s="234"/>
      <c r="G520" s="234"/>
      <c r="H520" s="234"/>
      <c r="I520" s="234"/>
      <c r="J520" s="234"/>
      <c r="K520" s="234"/>
      <c r="L520" s="234"/>
      <c r="M520" s="234"/>
      <c r="N520" s="234"/>
      <c r="O520" s="234"/>
      <c r="P520" s="234"/>
      <c r="Q520" s="234"/>
      <c r="R520" s="234"/>
      <c r="S520" s="234"/>
      <c r="T520" s="234"/>
      <c r="U520" s="234"/>
      <c r="V520" s="234"/>
      <c r="W520" s="234"/>
      <c r="X520" s="234"/>
      <c r="Y520" s="234"/>
      <c r="Z520" s="234"/>
    </row>
    <row r="521" ht="14.25" customHeight="1">
      <c r="A521" s="234"/>
      <c r="B521" s="234"/>
      <c r="C521" s="234"/>
      <c r="D521" s="234"/>
      <c r="E521" s="234"/>
      <c r="F521" s="234"/>
      <c r="G521" s="234"/>
      <c r="H521" s="234"/>
      <c r="I521" s="234"/>
      <c r="J521" s="234"/>
      <c r="K521" s="234"/>
      <c r="L521" s="234"/>
      <c r="M521" s="234"/>
      <c r="N521" s="234"/>
      <c r="O521" s="234"/>
      <c r="P521" s="234"/>
      <c r="Q521" s="234"/>
      <c r="R521" s="234"/>
      <c r="S521" s="234"/>
      <c r="T521" s="234"/>
      <c r="U521" s="234"/>
      <c r="V521" s="234"/>
      <c r="W521" s="234"/>
      <c r="X521" s="234"/>
      <c r="Y521" s="234"/>
      <c r="Z521" s="234"/>
    </row>
    <row r="522" ht="14.25" customHeight="1">
      <c r="A522" s="234"/>
      <c r="B522" s="234"/>
      <c r="C522" s="234"/>
      <c r="D522" s="234"/>
      <c r="E522" s="234"/>
      <c r="F522" s="234"/>
      <c r="G522" s="234"/>
      <c r="H522" s="234"/>
      <c r="I522" s="234"/>
      <c r="J522" s="234"/>
      <c r="K522" s="234"/>
      <c r="L522" s="234"/>
      <c r="M522" s="234"/>
      <c r="N522" s="234"/>
      <c r="O522" s="234"/>
      <c r="P522" s="234"/>
      <c r="Q522" s="234"/>
      <c r="R522" s="234"/>
      <c r="S522" s="234"/>
      <c r="T522" s="234"/>
      <c r="U522" s="234"/>
      <c r="V522" s="234"/>
      <c r="W522" s="234"/>
      <c r="X522" s="234"/>
      <c r="Y522" s="234"/>
      <c r="Z522" s="234"/>
    </row>
    <row r="523" ht="14.25" customHeight="1">
      <c r="A523" s="234"/>
      <c r="B523" s="234"/>
      <c r="C523" s="234"/>
      <c r="D523" s="234"/>
      <c r="E523" s="234"/>
      <c r="F523" s="234"/>
      <c r="G523" s="234"/>
      <c r="H523" s="234"/>
      <c r="I523" s="234"/>
      <c r="J523" s="234"/>
      <c r="K523" s="234"/>
      <c r="L523" s="234"/>
      <c r="M523" s="234"/>
      <c r="N523" s="234"/>
      <c r="O523" s="234"/>
      <c r="P523" s="234"/>
      <c r="Q523" s="234"/>
      <c r="R523" s="234"/>
      <c r="S523" s="234"/>
      <c r="T523" s="234"/>
      <c r="U523" s="234"/>
      <c r="V523" s="234"/>
      <c r="W523" s="234"/>
      <c r="X523" s="234"/>
      <c r="Y523" s="234"/>
      <c r="Z523" s="234"/>
    </row>
    <row r="524" ht="14.25" customHeight="1">
      <c r="A524" s="234"/>
      <c r="B524" s="234"/>
      <c r="C524" s="234"/>
      <c r="D524" s="234"/>
      <c r="E524" s="234"/>
      <c r="F524" s="234"/>
      <c r="G524" s="234"/>
      <c r="H524" s="234"/>
      <c r="I524" s="234"/>
      <c r="J524" s="234"/>
      <c r="K524" s="234"/>
      <c r="L524" s="234"/>
      <c r="M524" s="234"/>
      <c r="N524" s="234"/>
      <c r="O524" s="234"/>
      <c r="P524" s="234"/>
      <c r="Q524" s="234"/>
      <c r="R524" s="234"/>
      <c r="S524" s="234"/>
      <c r="T524" s="234"/>
      <c r="U524" s="234"/>
      <c r="V524" s="234"/>
      <c r="W524" s="234"/>
      <c r="X524" s="234"/>
      <c r="Y524" s="234"/>
      <c r="Z524" s="234"/>
    </row>
    <row r="525" ht="14.25" customHeight="1">
      <c r="A525" s="234"/>
      <c r="B525" s="234"/>
      <c r="C525" s="234"/>
      <c r="D525" s="234"/>
      <c r="E525" s="234"/>
      <c r="F525" s="234"/>
      <c r="G525" s="234"/>
      <c r="H525" s="234"/>
      <c r="I525" s="234"/>
      <c r="J525" s="234"/>
      <c r="K525" s="234"/>
      <c r="L525" s="234"/>
      <c r="M525" s="234"/>
      <c r="N525" s="234"/>
      <c r="O525" s="234"/>
      <c r="P525" s="234"/>
      <c r="Q525" s="234"/>
      <c r="R525" s="234"/>
      <c r="S525" s="234"/>
      <c r="T525" s="234"/>
      <c r="U525" s="234"/>
      <c r="V525" s="234"/>
      <c r="W525" s="234"/>
      <c r="X525" s="234"/>
      <c r="Y525" s="234"/>
      <c r="Z525" s="234"/>
    </row>
    <row r="526" ht="14.25" customHeight="1">
      <c r="A526" s="234"/>
      <c r="B526" s="234"/>
      <c r="C526" s="234"/>
      <c r="D526" s="234"/>
      <c r="E526" s="234"/>
      <c r="F526" s="234"/>
      <c r="G526" s="234"/>
      <c r="H526" s="234"/>
      <c r="I526" s="234"/>
      <c r="J526" s="234"/>
      <c r="K526" s="234"/>
      <c r="L526" s="234"/>
      <c r="M526" s="234"/>
      <c r="N526" s="234"/>
      <c r="O526" s="234"/>
      <c r="P526" s="234"/>
      <c r="Q526" s="234"/>
      <c r="R526" s="234"/>
      <c r="S526" s="234"/>
      <c r="T526" s="234"/>
      <c r="U526" s="234"/>
      <c r="V526" s="234"/>
      <c r="W526" s="234"/>
      <c r="X526" s="234"/>
      <c r="Y526" s="234"/>
      <c r="Z526" s="234"/>
    </row>
    <row r="527" ht="14.25" customHeight="1">
      <c r="A527" s="234"/>
      <c r="B527" s="234"/>
      <c r="C527" s="234"/>
      <c r="D527" s="234"/>
      <c r="E527" s="234"/>
      <c r="F527" s="234"/>
      <c r="G527" s="234"/>
      <c r="H527" s="234"/>
      <c r="I527" s="234"/>
      <c r="J527" s="234"/>
      <c r="K527" s="234"/>
      <c r="L527" s="234"/>
      <c r="M527" s="234"/>
      <c r="N527" s="234"/>
      <c r="O527" s="234"/>
      <c r="P527" s="234"/>
      <c r="Q527" s="234"/>
      <c r="R527" s="234"/>
      <c r="S527" s="234"/>
      <c r="T527" s="234"/>
      <c r="U527" s="234"/>
      <c r="V527" s="234"/>
      <c r="W527" s="234"/>
      <c r="X527" s="234"/>
      <c r="Y527" s="234"/>
      <c r="Z527" s="234"/>
    </row>
    <row r="528" ht="14.25" customHeight="1">
      <c r="A528" s="234"/>
      <c r="B528" s="234"/>
      <c r="C528" s="234"/>
      <c r="D528" s="234"/>
      <c r="E528" s="234"/>
      <c r="F528" s="234"/>
      <c r="G528" s="234"/>
      <c r="H528" s="234"/>
      <c r="I528" s="234"/>
      <c r="J528" s="234"/>
      <c r="K528" s="234"/>
      <c r="L528" s="234"/>
      <c r="M528" s="234"/>
      <c r="N528" s="234"/>
      <c r="O528" s="234"/>
      <c r="P528" s="234"/>
      <c r="Q528" s="234"/>
      <c r="R528" s="234"/>
      <c r="S528" s="234"/>
      <c r="T528" s="234"/>
      <c r="U528" s="234"/>
      <c r="V528" s="234"/>
      <c r="W528" s="234"/>
      <c r="X528" s="234"/>
      <c r="Y528" s="234"/>
      <c r="Z528" s="234"/>
    </row>
    <row r="529" ht="14.25" customHeight="1">
      <c r="A529" s="234"/>
      <c r="B529" s="234"/>
      <c r="C529" s="234"/>
      <c r="D529" s="234"/>
      <c r="E529" s="234"/>
      <c r="F529" s="234"/>
      <c r="G529" s="234"/>
      <c r="H529" s="234"/>
      <c r="I529" s="234"/>
      <c r="J529" s="234"/>
      <c r="K529" s="234"/>
      <c r="L529" s="234"/>
      <c r="M529" s="234"/>
      <c r="N529" s="234"/>
      <c r="O529" s="234"/>
      <c r="P529" s="234"/>
      <c r="Q529" s="234"/>
      <c r="R529" s="234"/>
      <c r="S529" s="234"/>
      <c r="T529" s="234"/>
      <c r="U529" s="234"/>
      <c r="V529" s="234"/>
      <c r="W529" s="234"/>
      <c r="X529" s="234"/>
      <c r="Y529" s="234"/>
      <c r="Z529" s="234"/>
    </row>
    <row r="530" ht="14.25" customHeight="1">
      <c r="A530" s="234"/>
      <c r="B530" s="234"/>
      <c r="C530" s="234"/>
      <c r="D530" s="234"/>
      <c r="E530" s="234"/>
      <c r="F530" s="234"/>
      <c r="G530" s="234"/>
      <c r="H530" s="234"/>
      <c r="I530" s="234"/>
      <c r="J530" s="234"/>
      <c r="K530" s="234"/>
      <c r="L530" s="234"/>
      <c r="M530" s="234"/>
      <c r="N530" s="234"/>
      <c r="O530" s="234"/>
      <c r="P530" s="234"/>
      <c r="Q530" s="234"/>
      <c r="R530" s="234"/>
      <c r="S530" s="234"/>
      <c r="T530" s="234"/>
      <c r="U530" s="234"/>
      <c r="V530" s="234"/>
      <c r="W530" s="234"/>
      <c r="X530" s="234"/>
      <c r="Y530" s="234"/>
      <c r="Z530" s="234"/>
    </row>
    <row r="531" ht="14.25" customHeight="1">
      <c r="A531" s="234"/>
      <c r="B531" s="234"/>
      <c r="C531" s="234"/>
      <c r="D531" s="234"/>
      <c r="E531" s="234"/>
      <c r="F531" s="234"/>
      <c r="G531" s="234"/>
      <c r="H531" s="234"/>
      <c r="I531" s="234"/>
      <c r="J531" s="234"/>
      <c r="K531" s="234"/>
      <c r="L531" s="234"/>
      <c r="M531" s="234"/>
      <c r="N531" s="234"/>
      <c r="O531" s="234"/>
      <c r="P531" s="234"/>
      <c r="Q531" s="234"/>
      <c r="R531" s="234"/>
      <c r="S531" s="234"/>
      <c r="T531" s="234"/>
      <c r="U531" s="234"/>
      <c r="V531" s="234"/>
      <c r="W531" s="234"/>
      <c r="X531" s="234"/>
      <c r="Y531" s="234"/>
      <c r="Z531" s="234"/>
    </row>
    <row r="532" ht="14.25" customHeight="1">
      <c r="A532" s="234"/>
      <c r="B532" s="234"/>
      <c r="C532" s="234"/>
      <c r="D532" s="234"/>
      <c r="E532" s="234"/>
      <c r="F532" s="234"/>
      <c r="G532" s="234"/>
      <c r="H532" s="234"/>
      <c r="I532" s="234"/>
      <c r="J532" s="234"/>
      <c r="K532" s="234"/>
      <c r="L532" s="234"/>
      <c r="M532" s="234"/>
      <c r="N532" s="234"/>
      <c r="O532" s="234"/>
      <c r="P532" s="234"/>
      <c r="Q532" s="234"/>
      <c r="R532" s="234"/>
      <c r="S532" s="234"/>
      <c r="T532" s="234"/>
      <c r="U532" s="234"/>
      <c r="V532" s="234"/>
      <c r="W532" s="234"/>
      <c r="X532" s="234"/>
      <c r="Y532" s="234"/>
      <c r="Z532" s="234"/>
    </row>
    <row r="533" ht="14.25" customHeight="1">
      <c r="A533" s="234"/>
      <c r="B533" s="234"/>
      <c r="C533" s="234"/>
      <c r="D533" s="234"/>
      <c r="E533" s="234"/>
      <c r="F533" s="234"/>
      <c r="G533" s="234"/>
      <c r="H533" s="234"/>
      <c r="I533" s="234"/>
      <c r="J533" s="234"/>
      <c r="K533" s="234"/>
      <c r="L533" s="234"/>
      <c r="M533" s="234"/>
      <c r="N533" s="234"/>
      <c r="O533" s="234"/>
      <c r="P533" s="234"/>
      <c r="Q533" s="234"/>
      <c r="R533" s="234"/>
      <c r="S533" s="234"/>
      <c r="T533" s="234"/>
      <c r="U533" s="234"/>
      <c r="V533" s="234"/>
      <c r="W533" s="234"/>
      <c r="X533" s="234"/>
      <c r="Y533" s="234"/>
      <c r="Z533" s="234"/>
    </row>
    <row r="534" ht="14.25" customHeight="1">
      <c r="A534" s="234"/>
      <c r="B534" s="234"/>
      <c r="C534" s="234"/>
      <c r="D534" s="234"/>
      <c r="E534" s="234"/>
      <c r="F534" s="234"/>
      <c r="G534" s="234"/>
      <c r="H534" s="234"/>
      <c r="I534" s="234"/>
      <c r="J534" s="234"/>
      <c r="K534" s="234"/>
      <c r="L534" s="234"/>
      <c r="M534" s="234"/>
      <c r="N534" s="234"/>
      <c r="O534" s="234"/>
      <c r="P534" s="234"/>
      <c r="Q534" s="234"/>
      <c r="R534" s="234"/>
      <c r="S534" s="234"/>
      <c r="T534" s="234"/>
      <c r="U534" s="234"/>
      <c r="V534" s="234"/>
      <c r="W534" s="234"/>
      <c r="X534" s="234"/>
      <c r="Y534" s="234"/>
      <c r="Z534" s="234"/>
    </row>
    <row r="535" ht="14.25" customHeight="1">
      <c r="A535" s="234"/>
      <c r="B535" s="234"/>
      <c r="C535" s="234"/>
      <c r="D535" s="234"/>
      <c r="E535" s="234"/>
      <c r="F535" s="234"/>
      <c r="G535" s="234"/>
      <c r="H535" s="234"/>
      <c r="I535" s="234"/>
      <c r="J535" s="234"/>
      <c r="K535" s="234"/>
      <c r="L535" s="234"/>
      <c r="M535" s="234"/>
      <c r="N535" s="234"/>
      <c r="O535" s="234"/>
      <c r="P535" s="234"/>
      <c r="Q535" s="234"/>
      <c r="R535" s="234"/>
      <c r="S535" s="234"/>
      <c r="T535" s="234"/>
      <c r="U535" s="234"/>
      <c r="V535" s="234"/>
      <c r="W535" s="234"/>
      <c r="X535" s="234"/>
      <c r="Y535" s="234"/>
      <c r="Z535" s="234"/>
    </row>
    <row r="536" ht="14.25" customHeight="1">
      <c r="A536" s="234"/>
      <c r="B536" s="234"/>
      <c r="C536" s="234"/>
      <c r="D536" s="234"/>
      <c r="E536" s="234"/>
      <c r="F536" s="234"/>
      <c r="G536" s="234"/>
      <c r="H536" s="234"/>
      <c r="I536" s="234"/>
      <c r="J536" s="234"/>
      <c r="K536" s="234"/>
      <c r="L536" s="234"/>
      <c r="M536" s="234"/>
      <c r="N536" s="234"/>
      <c r="O536" s="234"/>
      <c r="P536" s="234"/>
      <c r="Q536" s="234"/>
      <c r="R536" s="234"/>
      <c r="S536" s="234"/>
      <c r="T536" s="234"/>
      <c r="U536" s="234"/>
      <c r="V536" s="234"/>
      <c r="W536" s="234"/>
      <c r="X536" s="234"/>
      <c r="Y536" s="234"/>
      <c r="Z536" s="234"/>
    </row>
    <row r="537" ht="14.25" customHeight="1">
      <c r="A537" s="234"/>
      <c r="B537" s="234"/>
      <c r="C537" s="234"/>
      <c r="D537" s="234"/>
      <c r="E537" s="234"/>
      <c r="F537" s="234"/>
      <c r="G537" s="234"/>
      <c r="H537" s="234"/>
      <c r="I537" s="234"/>
      <c r="J537" s="234"/>
      <c r="K537" s="234"/>
      <c r="L537" s="234"/>
      <c r="M537" s="234"/>
      <c r="N537" s="234"/>
      <c r="O537" s="234"/>
      <c r="P537" s="234"/>
      <c r="Q537" s="234"/>
      <c r="R537" s="234"/>
      <c r="S537" s="234"/>
      <c r="T537" s="234"/>
      <c r="U537" s="234"/>
      <c r="V537" s="234"/>
      <c r="W537" s="234"/>
      <c r="X537" s="234"/>
      <c r="Y537" s="234"/>
      <c r="Z537" s="234"/>
    </row>
    <row r="538" ht="14.25" customHeight="1">
      <c r="A538" s="234"/>
      <c r="B538" s="234"/>
      <c r="C538" s="234"/>
      <c r="D538" s="234"/>
      <c r="E538" s="234"/>
      <c r="F538" s="234"/>
      <c r="G538" s="234"/>
      <c r="H538" s="234"/>
      <c r="I538" s="234"/>
      <c r="J538" s="234"/>
      <c r="K538" s="234"/>
      <c r="L538" s="234"/>
      <c r="M538" s="234"/>
      <c r="N538" s="234"/>
      <c r="O538" s="234"/>
      <c r="P538" s="234"/>
      <c r="Q538" s="234"/>
      <c r="R538" s="234"/>
      <c r="S538" s="234"/>
      <c r="T538" s="234"/>
      <c r="U538" s="234"/>
      <c r="V538" s="234"/>
      <c r="W538" s="234"/>
      <c r="X538" s="234"/>
      <c r="Y538" s="234"/>
      <c r="Z538" s="234"/>
    </row>
    <row r="539" ht="14.25" customHeight="1">
      <c r="A539" s="234"/>
      <c r="B539" s="234"/>
      <c r="C539" s="234"/>
      <c r="D539" s="234"/>
      <c r="E539" s="234"/>
      <c r="F539" s="234"/>
      <c r="G539" s="234"/>
      <c r="H539" s="234"/>
      <c r="I539" s="234"/>
      <c r="J539" s="234"/>
      <c r="K539" s="234"/>
      <c r="L539" s="234"/>
      <c r="M539" s="234"/>
      <c r="N539" s="234"/>
      <c r="O539" s="234"/>
      <c r="P539" s="234"/>
      <c r="Q539" s="234"/>
      <c r="R539" s="234"/>
      <c r="S539" s="234"/>
      <c r="T539" s="234"/>
      <c r="U539" s="234"/>
      <c r="V539" s="234"/>
      <c r="W539" s="234"/>
      <c r="X539" s="234"/>
      <c r="Y539" s="234"/>
      <c r="Z539" s="234"/>
    </row>
    <row r="540" ht="14.25" customHeight="1">
      <c r="A540" s="234"/>
      <c r="B540" s="234"/>
      <c r="C540" s="234"/>
      <c r="D540" s="234"/>
      <c r="E540" s="234"/>
      <c r="F540" s="234"/>
      <c r="G540" s="234"/>
      <c r="H540" s="234"/>
      <c r="I540" s="234"/>
      <c r="J540" s="234"/>
      <c r="K540" s="234"/>
      <c r="L540" s="234"/>
      <c r="M540" s="234"/>
      <c r="N540" s="234"/>
      <c r="O540" s="234"/>
      <c r="P540" s="234"/>
      <c r="Q540" s="234"/>
      <c r="R540" s="234"/>
      <c r="S540" s="234"/>
      <c r="T540" s="234"/>
      <c r="U540" s="234"/>
      <c r="V540" s="234"/>
      <c r="W540" s="234"/>
      <c r="X540" s="234"/>
      <c r="Y540" s="234"/>
      <c r="Z540" s="234"/>
    </row>
    <row r="541" ht="14.25" customHeight="1">
      <c r="A541" s="234"/>
      <c r="B541" s="234"/>
      <c r="C541" s="234"/>
      <c r="D541" s="234"/>
      <c r="E541" s="234"/>
      <c r="F541" s="234"/>
      <c r="G541" s="234"/>
      <c r="H541" s="234"/>
      <c r="I541" s="234"/>
      <c r="J541" s="234"/>
      <c r="K541" s="234"/>
      <c r="L541" s="234"/>
      <c r="M541" s="234"/>
      <c r="N541" s="234"/>
      <c r="O541" s="234"/>
      <c r="P541" s="234"/>
      <c r="Q541" s="234"/>
      <c r="R541" s="234"/>
      <c r="S541" s="234"/>
      <c r="T541" s="234"/>
      <c r="U541" s="234"/>
      <c r="V541" s="234"/>
      <c r="W541" s="234"/>
      <c r="X541" s="234"/>
      <c r="Y541" s="234"/>
      <c r="Z541" s="234"/>
    </row>
    <row r="542" ht="14.25" customHeight="1">
      <c r="A542" s="234"/>
      <c r="B542" s="234"/>
      <c r="C542" s="234"/>
      <c r="D542" s="234"/>
      <c r="E542" s="234"/>
      <c r="F542" s="234"/>
      <c r="G542" s="234"/>
      <c r="H542" s="234"/>
      <c r="I542" s="234"/>
      <c r="J542" s="234"/>
      <c r="K542" s="234"/>
      <c r="L542" s="234"/>
      <c r="M542" s="234"/>
      <c r="N542" s="234"/>
      <c r="O542" s="234"/>
      <c r="P542" s="234"/>
      <c r="Q542" s="234"/>
      <c r="R542" s="234"/>
      <c r="S542" s="234"/>
      <c r="T542" s="234"/>
      <c r="U542" s="234"/>
      <c r="V542" s="234"/>
      <c r="W542" s="234"/>
      <c r="X542" s="234"/>
      <c r="Y542" s="234"/>
      <c r="Z542" s="234"/>
    </row>
    <row r="543" ht="14.25" customHeight="1">
      <c r="A543" s="234"/>
      <c r="B543" s="234"/>
      <c r="C543" s="234"/>
      <c r="D543" s="234"/>
      <c r="E543" s="234"/>
      <c r="F543" s="234"/>
      <c r="G543" s="234"/>
      <c r="H543" s="234"/>
      <c r="I543" s="234"/>
      <c r="J543" s="234"/>
      <c r="K543" s="234"/>
      <c r="L543" s="234"/>
      <c r="M543" s="234"/>
      <c r="N543" s="234"/>
      <c r="O543" s="234"/>
      <c r="P543" s="234"/>
      <c r="Q543" s="234"/>
      <c r="R543" s="234"/>
      <c r="S543" s="234"/>
      <c r="T543" s="234"/>
      <c r="U543" s="234"/>
      <c r="V543" s="234"/>
      <c r="W543" s="234"/>
      <c r="X543" s="234"/>
      <c r="Y543" s="234"/>
      <c r="Z543" s="234"/>
    </row>
    <row r="544" ht="14.25" customHeight="1">
      <c r="A544" s="234"/>
      <c r="B544" s="234"/>
      <c r="C544" s="234"/>
      <c r="D544" s="234"/>
      <c r="E544" s="234"/>
      <c r="F544" s="234"/>
      <c r="G544" s="234"/>
      <c r="H544" s="234"/>
      <c r="I544" s="234"/>
      <c r="J544" s="234"/>
      <c r="K544" s="234"/>
      <c r="L544" s="234"/>
      <c r="M544" s="234"/>
      <c r="N544" s="234"/>
      <c r="O544" s="234"/>
      <c r="P544" s="234"/>
      <c r="Q544" s="234"/>
      <c r="R544" s="234"/>
      <c r="S544" s="234"/>
      <c r="T544" s="234"/>
      <c r="U544" s="234"/>
      <c r="V544" s="234"/>
      <c r="W544" s="234"/>
      <c r="X544" s="234"/>
      <c r="Y544" s="234"/>
      <c r="Z544" s="234"/>
    </row>
    <row r="545" ht="14.25" customHeight="1">
      <c r="A545" s="234"/>
      <c r="B545" s="234"/>
      <c r="C545" s="234"/>
      <c r="D545" s="234"/>
      <c r="E545" s="234"/>
      <c r="F545" s="234"/>
      <c r="G545" s="234"/>
      <c r="H545" s="234"/>
      <c r="I545" s="234"/>
      <c r="J545" s="234"/>
      <c r="K545" s="234"/>
      <c r="L545" s="234"/>
      <c r="M545" s="234"/>
      <c r="N545" s="234"/>
      <c r="O545" s="234"/>
      <c r="P545" s="234"/>
      <c r="Q545" s="234"/>
      <c r="R545" s="234"/>
      <c r="S545" s="234"/>
      <c r="T545" s="234"/>
      <c r="U545" s="234"/>
      <c r="V545" s="234"/>
      <c r="W545" s="234"/>
      <c r="X545" s="234"/>
      <c r="Y545" s="234"/>
      <c r="Z545" s="234"/>
    </row>
    <row r="546" ht="14.25" customHeight="1">
      <c r="A546" s="234"/>
      <c r="B546" s="234"/>
      <c r="C546" s="234"/>
      <c r="D546" s="234"/>
      <c r="E546" s="234"/>
      <c r="F546" s="234"/>
      <c r="G546" s="234"/>
      <c r="H546" s="234"/>
      <c r="I546" s="234"/>
      <c r="J546" s="234"/>
      <c r="K546" s="234"/>
      <c r="L546" s="234"/>
      <c r="M546" s="234"/>
      <c r="N546" s="234"/>
      <c r="O546" s="234"/>
      <c r="P546" s="234"/>
      <c r="Q546" s="234"/>
      <c r="R546" s="234"/>
      <c r="S546" s="234"/>
      <c r="T546" s="234"/>
      <c r="U546" s="234"/>
      <c r="V546" s="234"/>
      <c r="W546" s="234"/>
      <c r="X546" s="234"/>
      <c r="Y546" s="234"/>
      <c r="Z546" s="234"/>
    </row>
    <row r="547" ht="14.25" customHeight="1">
      <c r="A547" s="234"/>
      <c r="B547" s="234"/>
      <c r="C547" s="234"/>
      <c r="D547" s="234"/>
      <c r="E547" s="234"/>
      <c r="F547" s="234"/>
      <c r="G547" s="234"/>
      <c r="H547" s="234"/>
      <c r="I547" s="234"/>
      <c r="J547" s="234"/>
      <c r="K547" s="234"/>
      <c r="L547" s="234"/>
      <c r="M547" s="234"/>
      <c r="N547" s="234"/>
      <c r="O547" s="234"/>
      <c r="P547" s="234"/>
      <c r="Q547" s="234"/>
      <c r="R547" s="234"/>
      <c r="S547" s="234"/>
      <c r="T547" s="234"/>
      <c r="U547" s="234"/>
      <c r="V547" s="234"/>
      <c r="W547" s="234"/>
      <c r="X547" s="234"/>
      <c r="Y547" s="234"/>
      <c r="Z547" s="234"/>
    </row>
    <row r="548" ht="14.25" customHeight="1">
      <c r="A548" s="234"/>
      <c r="B548" s="234"/>
      <c r="C548" s="234"/>
      <c r="D548" s="234"/>
      <c r="E548" s="234"/>
      <c r="F548" s="234"/>
      <c r="G548" s="234"/>
      <c r="H548" s="234"/>
      <c r="I548" s="234"/>
      <c r="J548" s="234"/>
      <c r="K548" s="234"/>
      <c r="L548" s="234"/>
      <c r="M548" s="234"/>
      <c r="N548" s="234"/>
      <c r="O548" s="234"/>
      <c r="P548" s="234"/>
      <c r="Q548" s="234"/>
      <c r="R548" s="234"/>
      <c r="S548" s="234"/>
      <c r="T548" s="234"/>
      <c r="U548" s="234"/>
      <c r="V548" s="234"/>
      <c r="W548" s="234"/>
      <c r="X548" s="234"/>
      <c r="Y548" s="234"/>
      <c r="Z548" s="234"/>
    </row>
    <row r="549" ht="14.25" customHeight="1">
      <c r="A549" s="234"/>
      <c r="B549" s="234"/>
      <c r="C549" s="234"/>
      <c r="D549" s="234"/>
      <c r="E549" s="234"/>
      <c r="F549" s="234"/>
      <c r="G549" s="234"/>
      <c r="H549" s="234"/>
      <c r="I549" s="234"/>
      <c r="J549" s="234"/>
      <c r="K549" s="234"/>
      <c r="L549" s="234"/>
      <c r="M549" s="234"/>
      <c r="N549" s="234"/>
      <c r="O549" s="234"/>
      <c r="P549" s="234"/>
      <c r="Q549" s="234"/>
      <c r="R549" s="234"/>
      <c r="S549" s="234"/>
      <c r="T549" s="234"/>
      <c r="U549" s="234"/>
      <c r="V549" s="234"/>
      <c r="W549" s="234"/>
      <c r="X549" s="234"/>
      <c r="Y549" s="234"/>
      <c r="Z549" s="234"/>
    </row>
    <row r="550" ht="14.25" customHeight="1">
      <c r="A550" s="234"/>
      <c r="B550" s="234"/>
      <c r="C550" s="234"/>
      <c r="D550" s="234"/>
      <c r="E550" s="234"/>
      <c r="F550" s="234"/>
      <c r="G550" s="234"/>
      <c r="H550" s="234"/>
      <c r="I550" s="234"/>
      <c r="J550" s="234"/>
      <c r="K550" s="234"/>
      <c r="L550" s="234"/>
      <c r="M550" s="234"/>
      <c r="N550" s="234"/>
      <c r="O550" s="234"/>
      <c r="P550" s="234"/>
      <c r="Q550" s="234"/>
      <c r="R550" s="234"/>
      <c r="S550" s="234"/>
      <c r="T550" s="234"/>
      <c r="U550" s="234"/>
      <c r="V550" s="234"/>
      <c r="W550" s="234"/>
      <c r="X550" s="234"/>
      <c r="Y550" s="234"/>
      <c r="Z550" s="234"/>
    </row>
    <row r="551" ht="14.25" customHeight="1">
      <c r="A551" s="234"/>
      <c r="B551" s="234"/>
      <c r="C551" s="234"/>
      <c r="D551" s="234"/>
      <c r="E551" s="234"/>
      <c r="F551" s="234"/>
      <c r="G551" s="234"/>
      <c r="H551" s="234"/>
      <c r="I551" s="234"/>
      <c r="J551" s="234"/>
      <c r="K551" s="234"/>
      <c r="L551" s="234"/>
      <c r="M551" s="234"/>
      <c r="N551" s="234"/>
      <c r="O551" s="234"/>
      <c r="P551" s="234"/>
      <c r="Q551" s="234"/>
      <c r="R551" s="234"/>
      <c r="S551" s="234"/>
      <c r="T551" s="234"/>
      <c r="U551" s="234"/>
      <c r="V551" s="234"/>
      <c r="W551" s="234"/>
      <c r="X551" s="234"/>
      <c r="Y551" s="234"/>
      <c r="Z551" s="234"/>
    </row>
    <row r="552" ht="14.25" customHeight="1">
      <c r="A552" s="234"/>
      <c r="B552" s="234"/>
      <c r="C552" s="234"/>
      <c r="D552" s="234"/>
      <c r="E552" s="234"/>
      <c r="F552" s="234"/>
      <c r="G552" s="234"/>
      <c r="H552" s="234"/>
      <c r="I552" s="234"/>
      <c r="J552" s="234"/>
      <c r="K552" s="234"/>
      <c r="L552" s="234"/>
      <c r="M552" s="234"/>
      <c r="N552" s="234"/>
      <c r="O552" s="234"/>
      <c r="P552" s="234"/>
      <c r="Q552" s="234"/>
      <c r="R552" s="234"/>
      <c r="S552" s="234"/>
      <c r="T552" s="234"/>
      <c r="U552" s="234"/>
      <c r="V552" s="234"/>
      <c r="W552" s="234"/>
      <c r="X552" s="234"/>
      <c r="Y552" s="234"/>
      <c r="Z552" s="234"/>
    </row>
    <row r="553" ht="14.25" customHeight="1">
      <c r="A553" s="234"/>
      <c r="B553" s="234"/>
      <c r="C553" s="234"/>
      <c r="D553" s="234"/>
      <c r="E553" s="234"/>
      <c r="F553" s="234"/>
      <c r="G553" s="234"/>
      <c r="H553" s="234"/>
      <c r="I553" s="234"/>
      <c r="J553" s="234"/>
      <c r="K553" s="234"/>
      <c r="L553" s="234"/>
      <c r="M553" s="234"/>
      <c r="N553" s="234"/>
      <c r="O553" s="234"/>
      <c r="P553" s="234"/>
      <c r="Q553" s="234"/>
      <c r="R553" s="234"/>
      <c r="S553" s="234"/>
      <c r="T553" s="234"/>
      <c r="U553" s="234"/>
      <c r="V553" s="234"/>
      <c r="W553" s="234"/>
      <c r="X553" s="234"/>
      <c r="Y553" s="234"/>
      <c r="Z553" s="234"/>
    </row>
    <row r="554" ht="14.25" customHeight="1">
      <c r="A554" s="234"/>
      <c r="B554" s="234"/>
      <c r="C554" s="234"/>
      <c r="D554" s="234"/>
      <c r="E554" s="234"/>
      <c r="F554" s="234"/>
      <c r="G554" s="234"/>
      <c r="H554" s="234"/>
      <c r="I554" s="234"/>
      <c r="J554" s="234"/>
      <c r="K554" s="234"/>
      <c r="L554" s="234"/>
      <c r="M554" s="234"/>
      <c r="N554" s="234"/>
      <c r="O554" s="234"/>
      <c r="P554" s="234"/>
      <c r="Q554" s="234"/>
      <c r="R554" s="234"/>
      <c r="S554" s="234"/>
      <c r="T554" s="234"/>
      <c r="U554" s="234"/>
      <c r="V554" s="234"/>
      <c r="W554" s="234"/>
      <c r="X554" s="234"/>
      <c r="Y554" s="234"/>
      <c r="Z554" s="234"/>
    </row>
    <row r="555" ht="14.25" customHeight="1">
      <c r="A555" s="234"/>
      <c r="B555" s="234"/>
      <c r="C555" s="234"/>
      <c r="D555" s="234"/>
      <c r="E555" s="234"/>
      <c r="F555" s="234"/>
      <c r="G555" s="234"/>
      <c r="H555" s="234"/>
      <c r="I555" s="234"/>
      <c r="J555" s="234"/>
      <c r="K555" s="234"/>
      <c r="L555" s="234"/>
      <c r="M555" s="234"/>
      <c r="N555" s="234"/>
      <c r="O555" s="234"/>
      <c r="P555" s="234"/>
      <c r="Q555" s="234"/>
      <c r="R555" s="234"/>
      <c r="S555" s="234"/>
      <c r="T555" s="234"/>
      <c r="U555" s="234"/>
      <c r="V555" s="234"/>
      <c r="W555" s="234"/>
      <c r="X555" s="234"/>
      <c r="Y555" s="234"/>
      <c r="Z555" s="234"/>
    </row>
    <row r="556" ht="14.25" customHeight="1">
      <c r="A556" s="234"/>
      <c r="B556" s="234"/>
      <c r="C556" s="234"/>
      <c r="D556" s="234"/>
      <c r="E556" s="234"/>
      <c r="F556" s="234"/>
      <c r="G556" s="234"/>
      <c r="H556" s="234"/>
      <c r="I556" s="234"/>
      <c r="J556" s="234"/>
      <c r="K556" s="234"/>
      <c r="L556" s="234"/>
      <c r="M556" s="234"/>
      <c r="N556" s="234"/>
      <c r="O556" s="234"/>
      <c r="P556" s="234"/>
      <c r="Q556" s="234"/>
      <c r="R556" s="234"/>
      <c r="S556" s="234"/>
      <c r="T556" s="234"/>
      <c r="U556" s="234"/>
      <c r="V556" s="234"/>
      <c r="W556" s="234"/>
      <c r="X556" s="234"/>
      <c r="Y556" s="234"/>
      <c r="Z556" s="234"/>
    </row>
    <row r="557" ht="14.25" customHeight="1">
      <c r="A557" s="234"/>
      <c r="B557" s="234"/>
      <c r="C557" s="234"/>
      <c r="D557" s="234"/>
      <c r="E557" s="234"/>
      <c r="F557" s="234"/>
      <c r="G557" s="234"/>
      <c r="H557" s="234"/>
      <c r="I557" s="234"/>
      <c r="J557" s="234"/>
      <c r="K557" s="234"/>
      <c r="L557" s="234"/>
      <c r="M557" s="234"/>
      <c r="N557" s="234"/>
      <c r="O557" s="234"/>
      <c r="P557" s="234"/>
      <c r="Q557" s="234"/>
      <c r="R557" s="234"/>
      <c r="S557" s="234"/>
      <c r="T557" s="234"/>
      <c r="U557" s="234"/>
      <c r="V557" s="234"/>
      <c r="W557" s="234"/>
      <c r="X557" s="234"/>
      <c r="Y557" s="234"/>
      <c r="Z557" s="234"/>
    </row>
    <row r="558" ht="14.25" customHeight="1">
      <c r="A558" s="234"/>
      <c r="B558" s="234"/>
      <c r="C558" s="234"/>
      <c r="D558" s="234"/>
      <c r="E558" s="234"/>
      <c r="F558" s="234"/>
      <c r="G558" s="234"/>
      <c r="H558" s="234"/>
      <c r="I558" s="234"/>
      <c r="J558" s="234"/>
      <c r="K558" s="234"/>
      <c r="L558" s="234"/>
      <c r="M558" s="234"/>
      <c r="N558" s="234"/>
      <c r="O558" s="234"/>
      <c r="P558" s="234"/>
      <c r="Q558" s="234"/>
      <c r="R558" s="234"/>
      <c r="S558" s="234"/>
      <c r="T558" s="234"/>
      <c r="U558" s="234"/>
      <c r="V558" s="234"/>
      <c r="W558" s="234"/>
      <c r="X558" s="234"/>
      <c r="Y558" s="234"/>
      <c r="Z558" s="234"/>
    </row>
    <row r="559" ht="14.25" customHeight="1">
      <c r="A559" s="234"/>
      <c r="B559" s="234"/>
      <c r="C559" s="234"/>
      <c r="D559" s="234"/>
      <c r="E559" s="234"/>
      <c r="F559" s="234"/>
      <c r="G559" s="234"/>
      <c r="H559" s="234"/>
      <c r="I559" s="234"/>
      <c r="J559" s="234"/>
      <c r="K559" s="234"/>
      <c r="L559" s="234"/>
      <c r="M559" s="234"/>
      <c r="N559" s="234"/>
      <c r="O559" s="234"/>
      <c r="P559" s="234"/>
      <c r="Q559" s="234"/>
      <c r="R559" s="234"/>
      <c r="S559" s="234"/>
      <c r="T559" s="234"/>
      <c r="U559" s="234"/>
      <c r="V559" s="234"/>
      <c r="W559" s="234"/>
      <c r="X559" s="234"/>
      <c r="Y559" s="234"/>
      <c r="Z559" s="234"/>
    </row>
    <row r="560" ht="14.25" customHeight="1">
      <c r="A560" s="234"/>
      <c r="B560" s="234"/>
      <c r="C560" s="234"/>
      <c r="D560" s="234"/>
      <c r="E560" s="234"/>
      <c r="F560" s="234"/>
      <c r="G560" s="234"/>
      <c r="H560" s="234"/>
      <c r="I560" s="234"/>
      <c r="J560" s="234"/>
      <c r="K560" s="234"/>
      <c r="L560" s="234"/>
      <c r="M560" s="234"/>
      <c r="N560" s="234"/>
      <c r="O560" s="234"/>
      <c r="P560" s="234"/>
      <c r="Q560" s="234"/>
      <c r="R560" s="234"/>
      <c r="S560" s="234"/>
      <c r="T560" s="234"/>
      <c r="U560" s="234"/>
      <c r="V560" s="234"/>
      <c r="W560" s="234"/>
      <c r="X560" s="234"/>
      <c r="Y560" s="234"/>
      <c r="Z560" s="234"/>
    </row>
    <row r="561" ht="14.25" customHeight="1">
      <c r="A561" s="234"/>
      <c r="B561" s="234"/>
      <c r="C561" s="234"/>
      <c r="D561" s="234"/>
      <c r="E561" s="234"/>
      <c r="F561" s="234"/>
      <c r="G561" s="234"/>
      <c r="H561" s="234"/>
      <c r="I561" s="234"/>
      <c r="J561" s="234"/>
      <c r="K561" s="234"/>
      <c r="L561" s="234"/>
      <c r="M561" s="234"/>
      <c r="N561" s="234"/>
      <c r="O561" s="234"/>
      <c r="P561" s="234"/>
      <c r="Q561" s="234"/>
      <c r="R561" s="234"/>
      <c r="S561" s="234"/>
      <c r="T561" s="234"/>
      <c r="U561" s="234"/>
      <c r="V561" s="234"/>
      <c r="W561" s="234"/>
      <c r="X561" s="234"/>
      <c r="Y561" s="234"/>
      <c r="Z561" s="234"/>
    </row>
    <row r="562" ht="14.25" customHeight="1">
      <c r="A562" s="234"/>
      <c r="B562" s="234"/>
      <c r="C562" s="234"/>
      <c r="D562" s="234"/>
      <c r="E562" s="234"/>
      <c r="F562" s="234"/>
      <c r="G562" s="234"/>
      <c r="H562" s="234"/>
      <c r="I562" s="234"/>
      <c r="J562" s="234"/>
      <c r="K562" s="234"/>
      <c r="L562" s="234"/>
      <c r="M562" s="234"/>
      <c r="N562" s="234"/>
      <c r="O562" s="234"/>
      <c r="P562" s="234"/>
      <c r="Q562" s="234"/>
      <c r="R562" s="234"/>
      <c r="S562" s="234"/>
      <c r="T562" s="234"/>
      <c r="U562" s="234"/>
      <c r="V562" s="234"/>
      <c r="W562" s="234"/>
      <c r="X562" s="234"/>
      <c r="Y562" s="234"/>
      <c r="Z562" s="234"/>
    </row>
    <row r="563" ht="14.25" customHeight="1">
      <c r="A563" s="234"/>
      <c r="B563" s="234"/>
      <c r="C563" s="234"/>
      <c r="D563" s="234"/>
      <c r="E563" s="234"/>
      <c r="F563" s="234"/>
      <c r="G563" s="234"/>
      <c r="H563" s="234"/>
      <c r="I563" s="234"/>
      <c r="J563" s="234"/>
      <c r="K563" s="234"/>
      <c r="L563" s="234"/>
      <c r="M563" s="234"/>
      <c r="N563" s="234"/>
      <c r="O563" s="234"/>
      <c r="P563" s="234"/>
      <c r="Q563" s="234"/>
      <c r="R563" s="234"/>
      <c r="S563" s="234"/>
      <c r="T563" s="234"/>
      <c r="U563" s="234"/>
      <c r="V563" s="234"/>
      <c r="W563" s="234"/>
      <c r="X563" s="234"/>
      <c r="Y563" s="234"/>
      <c r="Z563" s="234"/>
    </row>
    <row r="564" ht="14.25" customHeight="1">
      <c r="A564" s="234"/>
      <c r="B564" s="234"/>
      <c r="C564" s="234"/>
      <c r="D564" s="234"/>
      <c r="E564" s="234"/>
      <c r="F564" s="234"/>
      <c r="G564" s="234"/>
      <c r="H564" s="234"/>
      <c r="I564" s="234"/>
      <c r="J564" s="234"/>
      <c r="K564" s="234"/>
      <c r="L564" s="234"/>
      <c r="M564" s="234"/>
      <c r="N564" s="234"/>
      <c r="O564" s="234"/>
      <c r="P564" s="234"/>
      <c r="Q564" s="234"/>
      <c r="R564" s="234"/>
      <c r="S564" s="234"/>
      <c r="T564" s="234"/>
      <c r="U564" s="234"/>
      <c r="V564" s="234"/>
      <c r="W564" s="234"/>
      <c r="X564" s="234"/>
      <c r="Y564" s="234"/>
      <c r="Z564" s="234"/>
    </row>
    <row r="565" ht="14.25" customHeight="1">
      <c r="A565" s="234"/>
      <c r="B565" s="234"/>
      <c r="C565" s="234"/>
      <c r="D565" s="234"/>
      <c r="E565" s="234"/>
      <c r="F565" s="234"/>
      <c r="G565" s="234"/>
      <c r="H565" s="234"/>
      <c r="I565" s="234"/>
      <c r="J565" s="234"/>
      <c r="K565" s="234"/>
      <c r="L565" s="234"/>
      <c r="M565" s="234"/>
      <c r="N565" s="234"/>
      <c r="O565" s="234"/>
      <c r="P565" s="234"/>
      <c r="Q565" s="234"/>
      <c r="R565" s="234"/>
      <c r="S565" s="234"/>
      <c r="T565" s="234"/>
      <c r="U565" s="234"/>
      <c r="V565" s="234"/>
      <c r="W565" s="234"/>
      <c r="X565" s="234"/>
      <c r="Y565" s="234"/>
      <c r="Z565" s="234"/>
    </row>
    <row r="566" ht="14.25" customHeight="1">
      <c r="A566" s="234"/>
      <c r="B566" s="234"/>
      <c r="C566" s="234"/>
      <c r="D566" s="234"/>
      <c r="E566" s="234"/>
      <c r="F566" s="234"/>
      <c r="G566" s="234"/>
      <c r="H566" s="234"/>
      <c r="I566" s="234"/>
      <c r="J566" s="234"/>
      <c r="K566" s="234"/>
      <c r="L566" s="234"/>
      <c r="M566" s="234"/>
      <c r="N566" s="234"/>
      <c r="O566" s="234"/>
      <c r="P566" s="234"/>
      <c r="Q566" s="234"/>
      <c r="R566" s="234"/>
      <c r="S566" s="234"/>
      <c r="T566" s="234"/>
      <c r="U566" s="234"/>
      <c r="V566" s="234"/>
      <c r="W566" s="234"/>
      <c r="X566" s="234"/>
      <c r="Y566" s="234"/>
      <c r="Z566" s="234"/>
    </row>
    <row r="567" ht="14.25" customHeight="1">
      <c r="A567" s="234"/>
      <c r="B567" s="234"/>
      <c r="C567" s="234"/>
      <c r="D567" s="234"/>
      <c r="E567" s="234"/>
      <c r="F567" s="234"/>
      <c r="G567" s="234"/>
      <c r="H567" s="234"/>
      <c r="I567" s="234"/>
      <c r="J567" s="234"/>
      <c r="K567" s="234"/>
      <c r="L567" s="234"/>
      <c r="M567" s="234"/>
      <c r="N567" s="234"/>
      <c r="O567" s="234"/>
      <c r="P567" s="234"/>
      <c r="Q567" s="234"/>
      <c r="R567" s="234"/>
      <c r="S567" s="234"/>
      <c r="T567" s="234"/>
      <c r="U567" s="234"/>
      <c r="V567" s="234"/>
      <c r="W567" s="234"/>
      <c r="X567" s="234"/>
      <c r="Y567" s="234"/>
      <c r="Z567" s="234"/>
    </row>
    <row r="568" ht="14.25" customHeight="1">
      <c r="A568" s="234"/>
      <c r="B568" s="234"/>
      <c r="C568" s="234"/>
      <c r="D568" s="234"/>
      <c r="E568" s="234"/>
      <c r="F568" s="234"/>
      <c r="G568" s="234"/>
      <c r="H568" s="234"/>
      <c r="I568" s="234"/>
      <c r="J568" s="234"/>
      <c r="K568" s="234"/>
      <c r="L568" s="234"/>
      <c r="M568" s="234"/>
      <c r="N568" s="234"/>
      <c r="O568" s="234"/>
      <c r="P568" s="234"/>
      <c r="Q568" s="234"/>
      <c r="R568" s="234"/>
      <c r="S568" s="234"/>
      <c r="T568" s="234"/>
      <c r="U568" s="234"/>
      <c r="V568" s="234"/>
      <c r="W568" s="234"/>
      <c r="X568" s="234"/>
      <c r="Y568" s="234"/>
      <c r="Z568" s="234"/>
    </row>
    <row r="569" ht="14.25" customHeight="1">
      <c r="A569" s="234"/>
      <c r="B569" s="234"/>
      <c r="C569" s="234"/>
      <c r="D569" s="234"/>
      <c r="E569" s="234"/>
      <c r="F569" s="234"/>
      <c r="G569" s="234"/>
      <c r="H569" s="234"/>
      <c r="I569" s="234"/>
      <c r="J569" s="234"/>
      <c r="K569" s="234"/>
      <c r="L569" s="234"/>
      <c r="M569" s="234"/>
      <c r="N569" s="234"/>
      <c r="O569" s="234"/>
      <c r="P569" s="234"/>
      <c r="Q569" s="234"/>
      <c r="R569" s="234"/>
      <c r="S569" s="234"/>
      <c r="T569" s="234"/>
      <c r="U569" s="234"/>
      <c r="V569" s="234"/>
      <c r="W569" s="234"/>
      <c r="X569" s="234"/>
      <c r="Y569" s="234"/>
      <c r="Z569" s="234"/>
    </row>
    <row r="570" ht="14.25" customHeight="1">
      <c r="A570" s="234"/>
      <c r="B570" s="234"/>
      <c r="C570" s="234"/>
      <c r="D570" s="234"/>
      <c r="E570" s="234"/>
      <c r="F570" s="234"/>
      <c r="G570" s="234"/>
      <c r="H570" s="234"/>
      <c r="I570" s="234"/>
      <c r="J570" s="234"/>
      <c r="K570" s="234"/>
      <c r="L570" s="234"/>
      <c r="M570" s="234"/>
      <c r="N570" s="234"/>
      <c r="O570" s="234"/>
      <c r="P570" s="234"/>
      <c r="Q570" s="234"/>
      <c r="R570" s="234"/>
      <c r="S570" s="234"/>
      <c r="T570" s="234"/>
      <c r="U570" s="234"/>
      <c r="V570" s="234"/>
      <c r="W570" s="234"/>
      <c r="X570" s="234"/>
      <c r="Y570" s="234"/>
      <c r="Z570" s="234"/>
    </row>
    <row r="571" ht="14.25" customHeight="1">
      <c r="A571" s="234"/>
      <c r="B571" s="234"/>
      <c r="C571" s="234"/>
      <c r="D571" s="234"/>
      <c r="E571" s="234"/>
      <c r="F571" s="234"/>
      <c r="G571" s="234"/>
      <c r="H571" s="234"/>
      <c r="I571" s="234"/>
      <c r="J571" s="234"/>
      <c r="K571" s="234"/>
      <c r="L571" s="234"/>
      <c r="M571" s="234"/>
      <c r="N571" s="234"/>
      <c r="O571" s="234"/>
      <c r="P571" s="234"/>
      <c r="Q571" s="234"/>
      <c r="R571" s="234"/>
      <c r="S571" s="234"/>
      <c r="T571" s="234"/>
      <c r="U571" s="234"/>
      <c r="V571" s="234"/>
      <c r="W571" s="234"/>
      <c r="X571" s="234"/>
      <c r="Y571" s="234"/>
      <c r="Z571" s="234"/>
    </row>
    <row r="572" ht="14.25" customHeight="1">
      <c r="A572" s="234"/>
      <c r="B572" s="234"/>
      <c r="C572" s="234"/>
      <c r="D572" s="234"/>
      <c r="E572" s="234"/>
      <c r="F572" s="234"/>
      <c r="G572" s="234"/>
      <c r="H572" s="234"/>
      <c r="I572" s="234"/>
      <c r="J572" s="234"/>
      <c r="K572" s="234"/>
      <c r="L572" s="234"/>
      <c r="M572" s="234"/>
      <c r="N572" s="234"/>
      <c r="O572" s="234"/>
      <c r="P572" s="234"/>
      <c r="Q572" s="234"/>
      <c r="R572" s="234"/>
      <c r="S572" s="234"/>
      <c r="T572" s="234"/>
      <c r="U572" s="234"/>
      <c r="V572" s="234"/>
      <c r="W572" s="234"/>
      <c r="X572" s="234"/>
      <c r="Y572" s="234"/>
      <c r="Z572" s="234"/>
    </row>
    <row r="573" ht="14.25" customHeight="1">
      <c r="A573" s="234"/>
      <c r="B573" s="234"/>
      <c r="C573" s="234"/>
      <c r="D573" s="234"/>
      <c r="E573" s="234"/>
      <c r="F573" s="234"/>
      <c r="G573" s="234"/>
      <c r="H573" s="234"/>
      <c r="I573" s="234"/>
      <c r="J573" s="234"/>
      <c r="K573" s="234"/>
      <c r="L573" s="234"/>
      <c r="M573" s="234"/>
      <c r="N573" s="234"/>
      <c r="O573" s="234"/>
      <c r="P573" s="234"/>
      <c r="Q573" s="234"/>
      <c r="R573" s="234"/>
      <c r="S573" s="234"/>
      <c r="T573" s="234"/>
      <c r="U573" s="234"/>
      <c r="V573" s="234"/>
      <c r="W573" s="234"/>
      <c r="X573" s="234"/>
      <c r="Y573" s="234"/>
      <c r="Z573" s="234"/>
    </row>
    <row r="574" ht="14.25" customHeight="1">
      <c r="A574" s="234"/>
      <c r="B574" s="234"/>
      <c r="C574" s="234"/>
      <c r="D574" s="234"/>
      <c r="E574" s="234"/>
      <c r="F574" s="234"/>
      <c r="G574" s="234"/>
      <c r="H574" s="234"/>
      <c r="I574" s="234"/>
      <c r="J574" s="234"/>
      <c r="K574" s="234"/>
      <c r="L574" s="234"/>
      <c r="M574" s="234"/>
      <c r="N574" s="234"/>
      <c r="O574" s="234"/>
      <c r="P574" s="234"/>
      <c r="Q574" s="234"/>
      <c r="R574" s="234"/>
      <c r="S574" s="234"/>
      <c r="T574" s="234"/>
      <c r="U574" s="234"/>
      <c r="V574" s="234"/>
      <c r="W574" s="234"/>
      <c r="X574" s="234"/>
      <c r="Y574" s="234"/>
      <c r="Z574" s="234"/>
    </row>
    <row r="575" ht="14.25" customHeight="1">
      <c r="A575" s="234"/>
      <c r="B575" s="234"/>
      <c r="C575" s="234"/>
      <c r="D575" s="234"/>
      <c r="E575" s="234"/>
      <c r="F575" s="234"/>
      <c r="G575" s="234"/>
      <c r="H575" s="234"/>
      <c r="I575" s="234"/>
      <c r="J575" s="234"/>
      <c r="K575" s="234"/>
      <c r="L575" s="234"/>
      <c r="M575" s="234"/>
      <c r="N575" s="234"/>
      <c r="O575" s="234"/>
      <c r="P575" s="234"/>
      <c r="Q575" s="234"/>
      <c r="R575" s="234"/>
      <c r="S575" s="234"/>
      <c r="T575" s="234"/>
      <c r="U575" s="234"/>
      <c r="V575" s="234"/>
      <c r="W575" s="234"/>
      <c r="X575" s="234"/>
      <c r="Y575" s="234"/>
      <c r="Z575" s="234"/>
    </row>
    <row r="576" ht="14.25" customHeight="1">
      <c r="A576" s="234"/>
      <c r="B576" s="234"/>
      <c r="C576" s="234"/>
      <c r="D576" s="234"/>
      <c r="E576" s="234"/>
      <c r="F576" s="234"/>
      <c r="G576" s="234"/>
      <c r="H576" s="234"/>
      <c r="I576" s="234"/>
      <c r="J576" s="234"/>
      <c r="K576" s="234"/>
      <c r="L576" s="234"/>
      <c r="M576" s="234"/>
      <c r="N576" s="234"/>
      <c r="O576" s="234"/>
      <c r="P576" s="234"/>
      <c r="Q576" s="234"/>
      <c r="R576" s="234"/>
      <c r="S576" s="234"/>
      <c r="T576" s="234"/>
      <c r="U576" s="234"/>
      <c r="V576" s="234"/>
      <c r="W576" s="234"/>
      <c r="X576" s="234"/>
      <c r="Y576" s="234"/>
      <c r="Z576" s="234"/>
    </row>
    <row r="577" ht="14.25" customHeight="1">
      <c r="A577" s="234"/>
      <c r="B577" s="234"/>
      <c r="C577" s="234"/>
      <c r="D577" s="234"/>
      <c r="E577" s="234"/>
      <c r="F577" s="234"/>
      <c r="G577" s="234"/>
      <c r="H577" s="234"/>
      <c r="I577" s="234"/>
      <c r="J577" s="234"/>
      <c r="K577" s="234"/>
      <c r="L577" s="234"/>
      <c r="M577" s="234"/>
      <c r="N577" s="234"/>
      <c r="O577" s="234"/>
      <c r="P577" s="234"/>
      <c r="Q577" s="234"/>
      <c r="R577" s="234"/>
      <c r="S577" s="234"/>
      <c r="T577" s="234"/>
      <c r="U577" s="234"/>
      <c r="V577" s="234"/>
      <c r="W577" s="234"/>
      <c r="X577" s="234"/>
      <c r="Y577" s="234"/>
      <c r="Z577" s="234"/>
    </row>
    <row r="578" ht="14.25" customHeight="1">
      <c r="A578" s="234"/>
      <c r="B578" s="234"/>
      <c r="C578" s="234"/>
      <c r="D578" s="234"/>
      <c r="E578" s="234"/>
      <c r="F578" s="234"/>
      <c r="G578" s="234"/>
      <c r="H578" s="234"/>
      <c r="I578" s="234"/>
      <c r="J578" s="234"/>
      <c r="K578" s="234"/>
      <c r="L578" s="234"/>
      <c r="M578" s="234"/>
      <c r="N578" s="234"/>
      <c r="O578" s="234"/>
      <c r="P578" s="234"/>
      <c r="Q578" s="234"/>
      <c r="R578" s="234"/>
      <c r="S578" s="234"/>
      <c r="T578" s="234"/>
      <c r="U578" s="234"/>
      <c r="V578" s="234"/>
      <c r="W578" s="234"/>
      <c r="X578" s="234"/>
      <c r="Y578" s="234"/>
      <c r="Z578" s="234"/>
    </row>
    <row r="579" ht="14.25" customHeight="1">
      <c r="A579" s="234"/>
      <c r="B579" s="234"/>
      <c r="C579" s="234"/>
      <c r="D579" s="234"/>
      <c r="E579" s="234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234"/>
      <c r="Z579" s="234"/>
    </row>
    <row r="580" ht="14.25" customHeight="1">
      <c r="A580" s="234"/>
      <c r="B580" s="234"/>
      <c r="C580" s="234"/>
      <c r="D580" s="234"/>
      <c r="E580" s="234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234"/>
      <c r="Z580" s="234"/>
    </row>
    <row r="581" ht="14.25" customHeight="1">
      <c r="A581" s="234"/>
      <c r="B581" s="234"/>
      <c r="C581" s="234"/>
      <c r="D581" s="234"/>
      <c r="E581" s="234"/>
      <c r="F581" s="234"/>
      <c r="G581" s="234"/>
      <c r="H581" s="234"/>
      <c r="I581" s="234"/>
      <c r="J581" s="234"/>
      <c r="K581" s="234"/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234"/>
      <c r="Z581" s="234"/>
    </row>
    <row r="582" ht="14.25" customHeight="1">
      <c r="A582" s="234"/>
      <c r="B582" s="234"/>
      <c r="C582" s="234"/>
      <c r="D582" s="234"/>
      <c r="E582" s="234"/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/>
      <c r="U582" s="234"/>
      <c r="V582" s="234"/>
      <c r="W582" s="234"/>
      <c r="X582" s="234"/>
      <c r="Y582" s="234"/>
      <c r="Z582" s="234"/>
    </row>
    <row r="583" ht="14.25" customHeight="1">
      <c r="A583" s="234"/>
      <c r="B583" s="234"/>
      <c r="C583" s="234"/>
      <c r="D583" s="234"/>
      <c r="E583" s="234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234"/>
      <c r="Z583" s="234"/>
    </row>
    <row r="584" ht="14.25" customHeight="1">
      <c r="A584" s="234"/>
      <c r="B584" s="234"/>
      <c r="C584" s="234"/>
      <c r="D584" s="234"/>
      <c r="E584" s="234"/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234"/>
      <c r="Z584" s="234"/>
    </row>
    <row r="585" ht="14.25" customHeight="1">
      <c r="A585" s="234"/>
      <c r="B585" s="234"/>
      <c r="C585" s="234"/>
      <c r="D585" s="234"/>
      <c r="E585" s="234"/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234"/>
      <c r="Z585" s="234"/>
    </row>
    <row r="586" ht="14.25" customHeight="1">
      <c r="A586" s="234"/>
      <c r="B586" s="234"/>
      <c r="C586" s="234"/>
      <c r="D586" s="234"/>
      <c r="E586" s="234"/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234"/>
      <c r="Z586" s="234"/>
    </row>
    <row r="587" ht="14.25" customHeight="1">
      <c r="A587" s="234"/>
      <c r="B587" s="234"/>
      <c r="C587" s="234"/>
      <c r="D587" s="234"/>
      <c r="E587" s="234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234"/>
      <c r="Z587" s="234"/>
    </row>
    <row r="588" ht="14.25" customHeight="1">
      <c r="A588" s="234"/>
      <c r="B588" s="234"/>
      <c r="C588" s="234"/>
      <c r="D588" s="234"/>
      <c r="E588" s="234"/>
      <c r="F588" s="234"/>
      <c r="G588" s="234"/>
      <c r="H588" s="234"/>
      <c r="I588" s="234"/>
      <c r="J588" s="234"/>
      <c r="K588" s="234"/>
      <c r="L588" s="234"/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234"/>
      <c r="Z588" s="234"/>
    </row>
    <row r="589" ht="14.25" customHeight="1">
      <c r="A589" s="234"/>
      <c r="B589" s="234"/>
      <c r="C589" s="234"/>
      <c r="D589" s="234"/>
      <c r="E589" s="234"/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/>
      <c r="X589" s="234"/>
      <c r="Y589" s="234"/>
      <c r="Z589" s="234"/>
    </row>
    <row r="590" ht="14.25" customHeight="1">
      <c r="A590" s="234"/>
      <c r="B590" s="234"/>
      <c r="C590" s="234"/>
      <c r="D590" s="234"/>
      <c r="E590" s="234"/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/>
      <c r="U590" s="234"/>
      <c r="V590" s="234"/>
      <c r="W590" s="234"/>
      <c r="X590" s="234"/>
      <c r="Y590" s="234"/>
      <c r="Z590" s="234"/>
    </row>
    <row r="591" ht="14.25" customHeight="1">
      <c r="A591" s="234"/>
      <c r="B591" s="234"/>
      <c r="C591" s="234"/>
      <c r="D591" s="234"/>
      <c r="E591" s="234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234"/>
      <c r="Z591" s="234"/>
    </row>
    <row r="592" ht="14.25" customHeight="1">
      <c r="A592" s="234"/>
      <c r="B592" s="234"/>
      <c r="C592" s="234"/>
      <c r="D592" s="234"/>
      <c r="E592" s="234"/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234"/>
      <c r="Z592" s="234"/>
    </row>
    <row r="593" ht="14.25" customHeight="1">
      <c r="A593" s="234"/>
      <c r="B593" s="234"/>
      <c r="C593" s="234"/>
      <c r="D593" s="234"/>
      <c r="E593" s="234"/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234"/>
      <c r="Z593" s="234"/>
    </row>
    <row r="594" ht="14.25" customHeight="1">
      <c r="A594" s="234"/>
      <c r="B594" s="234"/>
      <c r="C594" s="234"/>
      <c r="D594" s="234"/>
      <c r="E594" s="234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234"/>
      <c r="Z594" s="234"/>
    </row>
    <row r="595" ht="14.25" customHeight="1">
      <c r="A595" s="234"/>
      <c r="B595" s="234"/>
      <c r="C595" s="234"/>
      <c r="D595" s="234"/>
      <c r="E595" s="234"/>
      <c r="F595" s="234"/>
      <c r="G595" s="234"/>
      <c r="H595" s="234"/>
      <c r="I595" s="234"/>
      <c r="J595" s="234"/>
      <c r="K595" s="234"/>
      <c r="L595" s="234"/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234"/>
      <c r="Z595" s="234"/>
    </row>
    <row r="596" ht="14.25" customHeight="1">
      <c r="A596" s="234"/>
      <c r="B596" s="234"/>
      <c r="C596" s="234"/>
      <c r="D596" s="234"/>
      <c r="E596" s="234"/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/>
      <c r="X596" s="234"/>
      <c r="Y596" s="234"/>
      <c r="Z596" s="234"/>
    </row>
    <row r="597" ht="14.25" customHeight="1">
      <c r="A597" s="234"/>
      <c r="B597" s="234"/>
      <c r="C597" s="234"/>
      <c r="D597" s="234"/>
      <c r="E597" s="234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234"/>
      <c r="Z597" s="234"/>
    </row>
    <row r="598" ht="14.25" customHeight="1">
      <c r="A598" s="234"/>
      <c r="B598" s="234"/>
      <c r="C598" s="234"/>
      <c r="D598" s="234"/>
      <c r="E598" s="234"/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234"/>
      <c r="Z598" s="234"/>
    </row>
    <row r="599" ht="14.25" customHeight="1">
      <c r="A599" s="234"/>
      <c r="B599" s="234"/>
      <c r="C599" s="234"/>
      <c r="D599" s="234"/>
      <c r="E599" s="234"/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234"/>
      <c r="Z599" s="234"/>
    </row>
    <row r="600" ht="14.25" customHeight="1">
      <c r="A600" s="234"/>
      <c r="B600" s="234"/>
      <c r="C600" s="234"/>
      <c r="D600" s="234"/>
      <c r="E600" s="234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234"/>
      <c r="Z600" s="234"/>
    </row>
    <row r="601" ht="14.25" customHeight="1">
      <c r="A601" s="234"/>
      <c r="B601" s="234"/>
      <c r="C601" s="234"/>
      <c r="D601" s="234"/>
      <c r="E601" s="234"/>
      <c r="F601" s="234"/>
      <c r="G601" s="234"/>
      <c r="H601" s="234"/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234"/>
      <c r="Z601" s="234"/>
    </row>
    <row r="602" ht="14.25" customHeight="1">
      <c r="A602" s="234"/>
      <c r="B602" s="234"/>
      <c r="C602" s="234"/>
      <c r="D602" s="234"/>
      <c r="E602" s="234"/>
      <c r="F602" s="234"/>
      <c r="G602" s="234"/>
      <c r="H602" s="234"/>
      <c r="I602" s="234"/>
      <c r="J602" s="234"/>
      <c r="K602" s="234"/>
      <c r="L602" s="234"/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234"/>
      <c r="Z602" s="234"/>
    </row>
    <row r="603" ht="14.25" customHeight="1">
      <c r="A603" s="234"/>
      <c r="B603" s="234"/>
      <c r="C603" s="234"/>
      <c r="D603" s="234"/>
      <c r="E603" s="234"/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/>
      <c r="X603" s="234"/>
      <c r="Y603" s="234"/>
      <c r="Z603" s="234"/>
    </row>
    <row r="604" ht="14.25" customHeight="1">
      <c r="A604" s="234"/>
      <c r="B604" s="234"/>
      <c r="C604" s="234"/>
      <c r="D604" s="234"/>
      <c r="E604" s="234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234"/>
      <c r="Z604" s="234"/>
    </row>
    <row r="605" ht="14.25" customHeight="1">
      <c r="A605" s="234"/>
      <c r="B605" s="234"/>
      <c r="C605" s="234"/>
      <c r="D605" s="234"/>
      <c r="E605" s="234"/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234"/>
      <c r="Z605" s="234"/>
    </row>
    <row r="606" ht="14.25" customHeight="1">
      <c r="A606" s="234"/>
      <c r="B606" s="234"/>
      <c r="C606" s="234"/>
      <c r="D606" s="234"/>
      <c r="E606" s="234"/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234"/>
      <c r="Z606" s="234"/>
    </row>
    <row r="607" ht="14.25" customHeight="1">
      <c r="A607" s="234"/>
      <c r="B607" s="234"/>
      <c r="C607" s="234"/>
      <c r="D607" s="234"/>
      <c r="E607" s="234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234"/>
      <c r="Z607" s="234"/>
    </row>
    <row r="608" ht="14.25" customHeight="1">
      <c r="A608" s="234"/>
      <c r="B608" s="234"/>
      <c r="C608" s="234"/>
      <c r="D608" s="234"/>
      <c r="E608" s="234"/>
      <c r="F608" s="234"/>
      <c r="G608" s="234"/>
      <c r="H608" s="234"/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234"/>
      <c r="Z608" s="234"/>
    </row>
    <row r="609" ht="14.25" customHeight="1">
      <c r="A609" s="234"/>
      <c r="B609" s="234"/>
      <c r="C609" s="234"/>
      <c r="D609" s="234"/>
      <c r="E609" s="234"/>
      <c r="F609" s="234"/>
      <c r="G609" s="234"/>
      <c r="H609" s="234"/>
      <c r="I609" s="234"/>
      <c r="J609" s="234"/>
      <c r="K609" s="234"/>
      <c r="L609" s="234"/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234"/>
      <c r="Z609" s="234"/>
    </row>
    <row r="610" ht="14.25" customHeight="1">
      <c r="A610" s="234"/>
      <c r="B610" s="234"/>
      <c r="C610" s="234"/>
      <c r="D610" s="234"/>
      <c r="E610" s="234"/>
      <c r="F610" s="234"/>
      <c r="G610" s="234"/>
      <c r="H610" s="234"/>
      <c r="I610" s="234"/>
      <c r="J610" s="234"/>
      <c r="K610" s="234"/>
      <c r="L610" s="234"/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234"/>
      <c r="Z610" s="234"/>
    </row>
    <row r="611" ht="14.25" customHeight="1">
      <c r="A611" s="234"/>
      <c r="B611" s="234"/>
      <c r="C611" s="234"/>
      <c r="D611" s="234"/>
      <c r="E611" s="234"/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/>
      <c r="X611" s="234"/>
      <c r="Y611" s="234"/>
      <c r="Z611" s="234"/>
    </row>
    <row r="612" ht="14.25" customHeight="1">
      <c r="A612" s="234"/>
      <c r="B612" s="234"/>
      <c r="C612" s="234"/>
      <c r="D612" s="234"/>
      <c r="E612" s="234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234"/>
      <c r="Z612" s="234"/>
    </row>
    <row r="613" ht="14.25" customHeight="1">
      <c r="A613" s="234"/>
      <c r="B613" s="234"/>
      <c r="C613" s="234"/>
      <c r="D613" s="234"/>
      <c r="E613" s="234"/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234"/>
      <c r="Z613" s="234"/>
    </row>
    <row r="614" ht="14.25" customHeight="1">
      <c r="A614" s="234"/>
      <c r="B614" s="234"/>
      <c r="C614" s="234"/>
      <c r="D614" s="234"/>
      <c r="E614" s="234"/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234"/>
      <c r="Z614" s="234"/>
    </row>
    <row r="615" ht="14.25" customHeight="1">
      <c r="A615" s="234"/>
      <c r="B615" s="234"/>
      <c r="C615" s="234"/>
      <c r="D615" s="234"/>
      <c r="E615" s="234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234"/>
      <c r="Z615" s="234"/>
    </row>
    <row r="616" ht="14.25" customHeight="1">
      <c r="A616" s="234"/>
      <c r="B616" s="234"/>
      <c r="C616" s="234"/>
      <c r="D616" s="234"/>
      <c r="E616" s="234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234"/>
      <c r="Z616" s="234"/>
    </row>
    <row r="617" ht="14.25" customHeight="1">
      <c r="A617" s="234"/>
      <c r="B617" s="234"/>
      <c r="C617" s="234"/>
      <c r="D617" s="234"/>
      <c r="E617" s="234"/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234"/>
      <c r="Z617" s="234"/>
    </row>
    <row r="618" ht="14.25" customHeight="1">
      <c r="A618" s="234"/>
      <c r="B618" s="234"/>
      <c r="C618" s="234"/>
      <c r="D618" s="234"/>
      <c r="E618" s="234"/>
      <c r="F618" s="234"/>
      <c r="G618" s="234"/>
      <c r="H618" s="234"/>
      <c r="I618" s="234"/>
      <c r="J618" s="234"/>
      <c r="K618" s="234"/>
      <c r="L618" s="234"/>
      <c r="M618" s="234"/>
      <c r="N618" s="234"/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234"/>
      <c r="Z618" s="234"/>
    </row>
    <row r="619" ht="14.25" customHeight="1">
      <c r="A619" s="234"/>
      <c r="B619" s="234"/>
      <c r="C619" s="234"/>
      <c r="D619" s="234"/>
      <c r="E619" s="234"/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/>
      <c r="U619" s="234"/>
      <c r="V619" s="234"/>
      <c r="W619" s="234"/>
      <c r="X619" s="234"/>
      <c r="Y619" s="234"/>
      <c r="Z619" s="234"/>
    </row>
    <row r="620" ht="14.25" customHeight="1">
      <c r="A620" s="234"/>
      <c r="B620" s="234"/>
      <c r="C620" s="234"/>
      <c r="D620" s="234"/>
      <c r="E620" s="234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234"/>
      <c r="Z620" s="234"/>
    </row>
    <row r="621" ht="14.25" customHeight="1">
      <c r="A621" s="234"/>
      <c r="B621" s="234"/>
      <c r="C621" s="234"/>
      <c r="D621" s="234"/>
      <c r="E621" s="234"/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234"/>
      <c r="Z621" s="234"/>
    </row>
    <row r="622" ht="14.25" customHeight="1">
      <c r="A622" s="234"/>
      <c r="B622" s="234"/>
      <c r="C622" s="234"/>
      <c r="D622" s="234"/>
      <c r="E622" s="234"/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234"/>
      <c r="Z622" s="234"/>
    </row>
    <row r="623" ht="14.25" customHeight="1">
      <c r="A623" s="234"/>
      <c r="B623" s="234"/>
      <c r="C623" s="234"/>
      <c r="D623" s="234"/>
      <c r="E623" s="234"/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234"/>
      <c r="Z623" s="234"/>
    </row>
    <row r="624" ht="14.25" customHeight="1">
      <c r="A624" s="234"/>
      <c r="B624" s="234"/>
      <c r="C624" s="234"/>
      <c r="D624" s="234"/>
      <c r="E624" s="234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234"/>
      <c r="Z624" s="234"/>
    </row>
    <row r="625" ht="14.25" customHeight="1">
      <c r="A625" s="234"/>
      <c r="B625" s="234"/>
      <c r="C625" s="234"/>
      <c r="D625" s="234"/>
      <c r="E625" s="234"/>
      <c r="F625" s="234"/>
      <c r="G625" s="234"/>
      <c r="H625" s="234"/>
      <c r="I625" s="234"/>
      <c r="J625" s="234"/>
      <c r="K625" s="234"/>
      <c r="L625" s="234"/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234"/>
      <c r="Z625" s="234"/>
    </row>
    <row r="626" ht="14.25" customHeight="1">
      <c r="A626" s="234"/>
      <c r="B626" s="234"/>
      <c r="C626" s="234"/>
      <c r="D626" s="234"/>
      <c r="E626" s="234"/>
      <c r="F626" s="234"/>
      <c r="G626" s="234"/>
      <c r="H626" s="234"/>
      <c r="I626" s="234"/>
      <c r="J626" s="234"/>
      <c r="K626" s="234"/>
      <c r="L626" s="234"/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234"/>
      <c r="Z626" s="234"/>
    </row>
    <row r="627" ht="14.25" customHeight="1">
      <c r="A627" s="234"/>
      <c r="B627" s="234"/>
      <c r="C627" s="234"/>
      <c r="D627" s="234"/>
      <c r="E627" s="234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234"/>
      <c r="Z627" s="234"/>
    </row>
    <row r="628" ht="14.25" customHeight="1">
      <c r="A628" s="234"/>
      <c r="B628" s="234"/>
      <c r="C628" s="234"/>
      <c r="D628" s="234"/>
      <c r="E628" s="234"/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234"/>
      <c r="Z628" s="234"/>
    </row>
    <row r="629" ht="14.25" customHeight="1">
      <c r="A629" s="234"/>
      <c r="B629" s="234"/>
      <c r="C629" s="234"/>
      <c r="D629" s="234"/>
      <c r="E629" s="234"/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234"/>
      <c r="Z629" s="234"/>
    </row>
    <row r="630" ht="14.25" customHeight="1">
      <c r="A630" s="234"/>
      <c r="B630" s="234"/>
      <c r="C630" s="234"/>
      <c r="D630" s="234"/>
      <c r="E630" s="234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234"/>
      <c r="Z630" s="234"/>
    </row>
    <row r="631" ht="14.25" customHeight="1">
      <c r="A631" s="234"/>
      <c r="B631" s="234"/>
      <c r="C631" s="234"/>
      <c r="D631" s="234"/>
      <c r="E631" s="234"/>
      <c r="F631" s="234"/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234"/>
      <c r="Z631" s="234"/>
    </row>
    <row r="632" ht="14.25" customHeight="1">
      <c r="A632" s="234"/>
      <c r="B632" s="234"/>
      <c r="C632" s="234"/>
      <c r="D632" s="234"/>
      <c r="E632" s="234"/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/>
      <c r="X632" s="234"/>
      <c r="Y632" s="234"/>
      <c r="Z632" s="234"/>
    </row>
    <row r="633" ht="14.25" customHeight="1">
      <c r="A633" s="234"/>
      <c r="B633" s="234"/>
      <c r="C633" s="234"/>
      <c r="D633" s="234"/>
      <c r="E633" s="234"/>
      <c r="F633" s="234"/>
      <c r="G633" s="234"/>
      <c r="H633" s="234"/>
      <c r="I633" s="234"/>
      <c r="J633" s="234"/>
      <c r="K633" s="234"/>
      <c r="L633" s="234"/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234"/>
      <c r="Z633" s="234"/>
    </row>
    <row r="634" ht="14.25" customHeight="1">
      <c r="A634" s="234"/>
      <c r="B634" s="234"/>
      <c r="C634" s="234"/>
      <c r="D634" s="234"/>
      <c r="E634" s="234"/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/>
      <c r="X634" s="234"/>
      <c r="Y634" s="234"/>
      <c r="Z634" s="234"/>
    </row>
    <row r="635" ht="14.25" customHeight="1">
      <c r="A635" s="234"/>
      <c r="B635" s="234"/>
      <c r="C635" s="234"/>
      <c r="D635" s="234"/>
      <c r="E635" s="234"/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/>
      <c r="U635" s="234"/>
      <c r="V635" s="234"/>
      <c r="W635" s="234"/>
      <c r="X635" s="234"/>
      <c r="Y635" s="234"/>
      <c r="Z635" s="234"/>
    </row>
    <row r="636" ht="14.25" customHeight="1">
      <c r="A636" s="234"/>
      <c r="B636" s="234"/>
      <c r="C636" s="234"/>
      <c r="D636" s="234"/>
      <c r="E636" s="234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234"/>
      <c r="Z636" s="234"/>
    </row>
    <row r="637" ht="14.25" customHeight="1">
      <c r="A637" s="234"/>
      <c r="B637" s="234"/>
      <c r="C637" s="234"/>
      <c r="D637" s="234"/>
      <c r="E637" s="234"/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234"/>
      <c r="Z637" s="234"/>
    </row>
    <row r="638" ht="14.25" customHeight="1">
      <c r="A638" s="234"/>
      <c r="B638" s="234"/>
      <c r="C638" s="234"/>
      <c r="D638" s="234"/>
      <c r="E638" s="234"/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234"/>
      <c r="Z638" s="234"/>
    </row>
    <row r="639" ht="14.25" customHeight="1">
      <c r="A639" s="234"/>
      <c r="B639" s="234"/>
      <c r="C639" s="234"/>
      <c r="D639" s="234"/>
      <c r="E639" s="234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234"/>
      <c r="Z639" s="234"/>
    </row>
    <row r="640" ht="14.25" customHeight="1">
      <c r="A640" s="234"/>
      <c r="B640" s="234"/>
      <c r="C640" s="234"/>
      <c r="D640" s="234"/>
      <c r="E640" s="234"/>
      <c r="F640" s="234"/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234"/>
      <c r="Z640" s="234"/>
    </row>
    <row r="641" ht="14.25" customHeight="1">
      <c r="A641" s="234"/>
      <c r="B641" s="234"/>
      <c r="C641" s="234"/>
      <c r="D641" s="234"/>
      <c r="E641" s="234"/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/>
      <c r="X641" s="234"/>
      <c r="Y641" s="234"/>
      <c r="Z641" s="234"/>
    </row>
    <row r="642" ht="14.25" customHeight="1">
      <c r="A642" s="234"/>
      <c r="B642" s="234"/>
      <c r="C642" s="234"/>
      <c r="D642" s="234"/>
      <c r="E642" s="234"/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234"/>
      <c r="Z642" s="234"/>
    </row>
    <row r="643" ht="14.25" customHeight="1">
      <c r="A643" s="234"/>
      <c r="B643" s="234"/>
      <c r="C643" s="234"/>
      <c r="D643" s="234"/>
      <c r="E643" s="234"/>
      <c r="F643" s="234"/>
      <c r="G643" s="234"/>
      <c r="H643" s="234"/>
      <c r="I643" s="234"/>
      <c r="J643" s="234"/>
      <c r="K643" s="234"/>
      <c r="L643" s="234"/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234"/>
      <c r="Z643" s="234"/>
    </row>
    <row r="644" ht="14.25" customHeight="1">
      <c r="A644" s="234"/>
      <c r="B644" s="234"/>
      <c r="C644" s="234"/>
      <c r="D644" s="234"/>
      <c r="E644" s="234"/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/>
      <c r="X644" s="234"/>
      <c r="Y644" s="234"/>
      <c r="Z644" s="234"/>
    </row>
    <row r="645" ht="14.25" customHeight="1">
      <c r="A645" s="234"/>
      <c r="B645" s="234"/>
      <c r="C645" s="234"/>
      <c r="D645" s="234"/>
      <c r="E645" s="234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234"/>
      <c r="Z645" s="234"/>
    </row>
    <row r="646" ht="14.25" customHeight="1">
      <c r="A646" s="234"/>
      <c r="B646" s="234"/>
      <c r="C646" s="234"/>
      <c r="D646" s="234"/>
      <c r="E646" s="234"/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/>
      <c r="U646" s="234"/>
      <c r="V646" s="234"/>
      <c r="W646" s="234"/>
      <c r="X646" s="234"/>
      <c r="Y646" s="234"/>
      <c r="Z646" s="234"/>
    </row>
    <row r="647" ht="14.25" customHeight="1">
      <c r="A647" s="234"/>
      <c r="B647" s="234"/>
      <c r="C647" s="234"/>
      <c r="D647" s="234"/>
      <c r="E647" s="234"/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234"/>
      <c r="Z647" s="234"/>
    </row>
    <row r="648" ht="14.25" customHeight="1">
      <c r="A648" s="234"/>
      <c r="B648" s="234"/>
      <c r="C648" s="234"/>
      <c r="D648" s="234"/>
      <c r="E648" s="234"/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234"/>
      <c r="Z648" s="234"/>
    </row>
    <row r="649" ht="14.25" customHeight="1">
      <c r="A649" s="234"/>
      <c r="B649" s="234"/>
      <c r="C649" s="234"/>
      <c r="D649" s="234"/>
      <c r="E649" s="234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234"/>
      <c r="Z649" s="234"/>
    </row>
    <row r="650" ht="14.25" customHeight="1">
      <c r="A650" s="234"/>
      <c r="B650" s="234"/>
      <c r="C650" s="234"/>
      <c r="D650" s="234"/>
      <c r="E650" s="234"/>
      <c r="F650" s="234"/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234"/>
      <c r="Z650" s="234"/>
    </row>
    <row r="651" ht="14.25" customHeight="1">
      <c r="A651" s="234"/>
      <c r="B651" s="234"/>
      <c r="C651" s="234"/>
      <c r="D651" s="234"/>
      <c r="E651" s="234"/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/>
      <c r="X651" s="234"/>
      <c r="Y651" s="234"/>
      <c r="Z651" s="234"/>
    </row>
    <row r="652" ht="14.25" customHeight="1">
      <c r="A652" s="234"/>
      <c r="B652" s="234"/>
      <c r="C652" s="234"/>
      <c r="D652" s="234"/>
      <c r="E652" s="234"/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/>
      <c r="U652" s="234"/>
      <c r="V652" s="234"/>
      <c r="W652" s="234"/>
      <c r="X652" s="234"/>
      <c r="Y652" s="234"/>
      <c r="Z652" s="234"/>
    </row>
    <row r="653" ht="14.25" customHeight="1">
      <c r="A653" s="234"/>
      <c r="B653" s="234"/>
      <c r="C653" s="234"/>
      <c r="D653" s="234"/>
      <c r="E653" s="234"/>
      <c r="F653" s="234"/>
      <c r="G653" s="234"/>
      <c r="H653" s="234"/>
      <c r="I653" s="234"/>
      <c r="J653" s="234"/>
      <c r="K653" s="234"/>
      <c r="L653" s="234"/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234"/>
      <c r="Z653" s="234"/>
    </row>
    <row r="654" ht="14.25" customHeight="1">
      <c r="A654" s="234"/>
      <c r="B654" s="234"/>
      <c r="C654" s="234"/>
      <c r="D654" s="234"/>
      <c r="E654" s="234"/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234"/>
      <c r="Z654" s="234"/>
    </row>
    <row r="655" ht="14.25" customHeight="1">
      <c r="A655" s="234"/>
      <c r="B655" s="234"/>
      <c r="C655" s="234"/>
      <c r="D655" s="234"/>
      <c r="E655" s="234"/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/>
      <c r="X655" s="234"/>
      <c r="Y655" s="234"/>
      <c r="Z655" s="234"/>
    </row>
    <row r="656" ht="14.25" customHeight="1">
      <c r="A656" s="234"/>
      <c r="B656" s="234"/>
      <c r="C656" s="234"/>
      <c r="D656" s="234"/>
      <c r="E656" s="234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234"/>
      <c r="Z656" s="234"/>
    </row>
    <row r="657" ht="14.25" customHeight="1">
      <c r="A657" s="234"/>
      <c r="B657" s="234"/>
      <c r="C657" s="234"/>
      <c r="D657" s="234"/>
      <c r="E657" s="234"/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234"/>
      <c r="Z657" s="234"/>
    </row>
    <row r="658" ht="14.25" customHeight="1">
      <c r="A658" s="234"/>
      <c r="B658" s="234"/>
      <c r="C658" s="234"/>
      <c r="D658" s="234"/>
      <c r="E658" s="234"/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234"/>
      <c r="Z658" s="234"/>
    </row>
    <row r="659" ht="14.25" customHeight="1">
      <c r="A659" s="234"/>
      <c r="B659" s="234"/>
      <c r="C659" s="234"/>
      <c r="D659" s="234"/>
      <c r="E659" s="234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234"/>
      <c r="Z659" s="234"/>
    </row>
    <row r="660" ht="14.25" customHeight="1">
      <c r="A660" s="234"/>
      <c r="B660" s="234"/>
      <c r="C660" s="234"/>
      <c r="D660" s="234"/>
      <c r="E660" s="234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234"/>
      <c r="Z660" s="234"/>
    </row>
    <row r="661" ht="14.25" customHeight="1">
      <c r="A661" s="234"/>
      <c r="B661" s="234"/>
      <c r="C661" s="234"/>
      <c r="D661" s="234"/>
      <c r="E661" s="234"/>
      <c r="F661" s="234"/>
      <c r="G661" s="234"/>
      <c r="H661" s="234"/>
      <c r="I661" s="234"/>
      <c r="J661" s="234"/>
      <c r="K661" s="234"/>
      <c r="L661" s="234"/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234"/>
      <c r="Z661" s="234"/>
    </row>
    <row r="662" ht="14.25" customHeight="1">
      <c r="A662" s="234"/>
      <c r="B662" s="234"/>
      <c r="C662" s="234"/>
      <c r="D662" s="234"/>
      <c r="E662" s="234"/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/>
      <c r="X662" s="234"/>
      <c r="Y662" s="234"/>
      <c r="Z662" s="234"/>
    </row>
    <row r="663" ht="14.25" customHeight="1">
      <c r="A663" s="234"/>
      <c r="B663" s="234"/>
      <c r="C663" s="234"/>
      <c r="D663" s="234"/>
      <c r="E663" s="234"/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/>
      <c r="U663" s="234"/>
      <c r="V663" s="234"/>
      <c r="W663" s="234"/>
      <c r="X663" s="234"/>
      <c r="Y663" s="234"/>
      <c r="Z663" s="234"/>
    </row>
    <row r="664" ht="14.25" customHeight="1">
      <c r="A664" s="234"/>
      <c r="B664" s="234"/>
      <c r="C664" s="234"/>
      <c r="D664" s="234"/>
      <c r="E664" s="234"/>
      <c r="F664" s="234"/>
      <c r="G664" s="234"/>
      <c r="H664" s="234"/>
      <c r="I664" s="234"/>
      <c r="J664" s="234"/>
      <c r="K664" s="234"/>
      <c r="L664" s="234"/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234"/>
      <c r="Z664" s="234"/>
    </row>
    <row r="665" ht="14.25" customHeight="1">
      <c r="A665" s="234"/>
      <c r="B665" s="234"/>
      <c r="C665" s="234"/>
      <c r="D665" s="234"/>
      <c r="E665" s="234"/>
      <c r="F665" s="234"/>
      <c r="G665" s="234"/>
      <c r="H665" s="234"/>
      <c r="I665" s="234"/>
      <c r="J665" s="234"/>
      <c r="K665" s="234"/>
      <c r="L665" s="234"/>
      <c r="M665" s="234"/>
      <c r="N665" s="234"/>
      <c r="O665" s="234"/>
      <c r="P665" s="234"/>
      <c r="Q665" s="234"/>
      <c r="R665" s="234"/>
      <c r="S665" s="234"/>
      <c r="T665" s="234"/>
      <c r="U665" s="234"/>
      <c r="V665" s="234"/>
      <c r="W665" s="234"/>
      <c r="X665" s="234"/>
      <c r="Y665" s="234"/>
      <c r="Z665" s="234"/>
    </row>
    <row r="666" ht="14.25" customHeight="1">
      <c r="A666" s="234"/>
      <c r="B666" s="234"/>
      <c r="C666" s="234"/>
      <c r="D666" s="234"/>
      <c r="E666" s="234"/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234"/>
      <c r="Z666" s="234"/>
    </row>
    <row r="667" ht="14.25" customHeight="1">
      <c r="A667" s="234"/>
      <c r="B667" s="234"/>
      <c r="C667" s="234"/>
      <c r="D667" s="234"/>
      <c r="E667" s="234"/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234"/>
      <c r="Z667" s="234"/>
    </row>
    <row r="668" ht="14.25" customHeight="1">
      <c r="A668" s="234"/>
      <c r="B668" s="234"/>
      <c r="C668" s="234"/>
      <c r="D668" s="234"/>
      <c r="E668" s="234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234"/>
      <c r="Z668" s="234"/>
    </row>
    <row r="669" ht="14.25" customHeight="1">
      <c r="A669" s="234"/>
      <c r="B669" s="234"/>
      <c r="C669" s="234"/>
      <c r="D669" s="234"/>
      <c r="E669" s="234"/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234"/>
      <c r="Z669" s="234"/>
    </row>
    <row r="670" ht="14.25" customHeight="1">
      <c r="A670" s="234"/>
      <c r="B670" s="234"/>
      <c r="C670" s="234"/>
      <c r="D670" s="234"/>
      <c r="E670" s="234"/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234"/>
      <c r="Z670" s="234"/>
    </row>
    <row r="671" ht="14.25" customHeight="1">
      <c r="A671" s="234"/>
      <c r="B671" s="234"/>
      <c r="C671" s="234"/>
      <c r="D671" s="234"/>
      <c r="E671" s="234"/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234"/>
      <c r="Z671" s="234"/>
    </row>
    <row r="672" ht="14.25" customHeight="1">
      <c r="A672" s="234"/>
      <c r="B672" s="234"/>
      <c r="C672" s="234"/>
      <c r="D672" s="234"/>
      <c r="E672" s="234"/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234"/>
      <c r="Z672" s="234"/>
    </row>
    <row r="673" ht="14.25" customHeight="1">
      <c r="A673" s="234"/>
      <c r="B673" s="234"/>
      <c r="C673" s="234"/>
      <c r="D673" s="234"/>
      <c r="E673" s="234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234"/>
      <c r="Z673" s="234"/>
    </row>
    <row r="674" ht="14.25" customHeight="1">
      <c r="A674" s="234"/>
      <c r="B674" s="234"/>
      <c r="C674" s="234"/>
      <c r="D674" s="234"/>
      <c r="E674" s="234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234"/>
      <c r="Z674" s="234"/>
    </row>
    <row r="675" ht="14.25" customHeight="1">
      <c r="A675" s="234"/>
      <c r="B675" s="234"/>
      <c r="C675" s="234"/>
      <c r="D675" s="234"/>
      <c r="E675" s="234"/>
      <c r="F675" s="234"/>
      <c r="G675" s="234"/>
      <c r="H675" s="234"/>
      <c r="I675" s="234"/>
      <c r="J675" s="234"/>
      <c r="K675" s="234"/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234"/>
      <c r="Z675" s="234"/>
    </row>
    <row r="676" ht="14.25" customHeight="1">
      <c r="A676" s="234"/>
      <c r="B676" s="234"/>
      <c r="C676" s="234"/>
      <c r="D676" s="234"/>
      <c r="E676" s="234"/>
      <c r="F676" s="234"/>
      <c r="G676" s="234"/>
      <c r="H676" s="234"/>
      <c r="I676" s="234"/>
      <c r="J676" s="234"/>
      <c r="K676" s="234"/>
      <c r="L676" s="234"/>
      <c r="M676" s="234"/>
      <c r="N676" s="234"/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234"/>
      <c r="Z676" s="234"/>
    </row>
    <row r="677" ht="14.25" customHeight="1">
      <c r="A677" s="234"/>
      <c r="B677" s="234"/>
      <c r="C677" s="234"/>
      <c r="D677" s="234"/>
      <c r="E677" s="234"/>
      <c r="F677" s="234"/>
      <c r="G677" s="234"/>
      <c r="H677" s="234"/>
      <c r="I677" s="234"/>
      <c r="J677" s="234"/>
      <c r="K677" s="234"/>
      <c r="L677" s="234"/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234"/>
      <c r="Z677" s="234"/>
    </row>
    <row r="678" ht="14.25" customHeight="1">
      <c r="A678" s="234"/>
      <c r="B678" s="234"/>
      <c r="C678" s="234"/>
      <c r="D678" s="234"/>
      <c r="E678" s="234"/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/>
      <c r="X678" s="234"/>
      <c r="Y678" s="234"/>
      <c r="Z678" s="234"/>
    </row>
    <row r="679" ht="14.25" customHeight="1">
      <c r="A679" s="234"/>
      <c r="B679" s="234"/>
      <c r="C679" s="234"/>
      <c r="D679" s="234"/>
      <c r="E679" s="234"/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/>
      <c r="U679" s="234"/>
      <c r="V679" s="234"/>
      <c r="W679" s="234"/>
      <c r="X679" s="234"/>
      <c r="Y679" s="234"/>
      <c r="Z679" s="234"/>
    </row>
    <row r="680" ht="14.25" customHeight="1">
      <c r="A680" s="234"/>
      <c r="B680" s="234"/>
      <c r="C680" s="234"/>
      <c r="D680" s="234"/>
      <c r="E680" s="234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234"/>
      <c r="Z680" s="234"/>
    </row>
    <row r="681" ht="14.25" customHeight="1">
      <c r="A681" s="234"/>
      <c r="B681" s="234"/>
      <c r="C681" s="234"/>
      <c r="D681" s="234"/>
      <c r="E681" s="234"/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234"/>
      <c r="Z681" s="234"/>
    </row>
    <row r="682" ht="14.25" customHeight="1">
      <c r="A682" s="234"/>
      <c r="B682" s="234"/>
      <c r="C682" s="234"/>
      <c r="D682" s="234"/>
      <c r="E682" s="234"/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234"/>
      <c r="Z682" s="234"/>
    </row>
    <row r="683" ht="14.25" customHeight="1">
      <c r="A683" s="234"/>
      <c r="B683" s="234"/>
      <c r="C683" s="234"/>
      <c r="D683" s="234"/>
      <c r="E683" s="234"/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234"/>
      <c r="Z683" s="234"/>
    </row>
    <row r="684" ht="14.25" customHeight="1">
      <c r="A684" s="234"/>
      <c r="B684" s="234"/>
      <c r="C684" s="234"/>
      <c r="D684" s="234"/>
      <c r="E684" s="234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234"/>
      <c r="Z684" s="234"/>
    </row>
    <row r="685" ht="14.25" customHeight="1">
      <c r="A685" s="234"/>
      <c r="B685" s="234"/>
      <c r="C685" s="234"/>
      <c r="D685" s="234"/>
      <c r="E685" s="234"/>
      <c r="F685" s="234"/>
      <c r="G685" s="234"/>
      <c r="H685" s="234"/>
      <c r="I685" s="234"/>
      <c r="J685" s="234"/>
      <c r="K685" s="234"/>
      <c r="L685" s="234"/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234"/>
      <c r="Z685" s="234"/>
    </row>
    <row r="686" ht="14.25" customHeight="1">
      <c r="A686" s="234"/>
      <c r="B686" s="234"/>
      <c r="C686" s="234"/>
      <c r="D686" s="234"/>
      <c r="E686" s="234"/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/>
      <c r="X686" s="234"/>
      <c r="Y686" s="234"/>
      <c r="Z686" s="234"/>
    </row>
    <row r="687" ht="14.25" customHeight="1">
      <c r="A687" s="234"/>
      <c r="B687" s="234"/>
      <c r="C687" s="234"/>
      <c r="D687" s="234"/>
      <c r="E687" s="234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234"/>
      <c r="Z687" s="234"/>
    </row>
    <row r="688" ht="14.25" customHeight="1">
      <c r="A688" s="234"/>
      <c r="B688" s="234"/>
      <c r="C688" s="234"/>
      <c r="D688" s="234"/>
      <c r="E688" s="234"/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/>
      <c r="Y688" s="234"/>
      <c r="Z688" s="234"/>
    </row>
    <row r="689" ht="14.25" customHeight="1">
      <c r="A689" s="234"/>
      <c r="B689" s="234"/>
      <c r="C689" s="234"/>
      <c r="D689" s="234"/>
      <c r="E689" s="234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234"/>
      <c r="Z689" s="234"/>
    </row>
    <row r="690" ht="14.25" customHeight="1">
      <c r="A690" s="234"/>
      <c r="B690" s="234"/>
      <c r="C690" s="234"/>
      <c r="D690" s="234"/>
      <c r="E690" s="234"/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234"/>
      <c r="Z690" s="234"/>
    </row>
    <row r="691" ht="14.25" customHeight="1">
      <c r="A691" s="234"/>
      <c r="B691" s="234"/>
      <c r="C691" s="234"/>
      <c r="D691" s="234"/>
      <c r="E691" s="234"/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234"/>
      <c r="Z691" s="234"/>
    </row>
    <row r="692" ht="14.25" customHeight="1">
      <c r="A692" s="234"/>
      <c r="B692" s="234"/>
      <c r="C692" s="234"/>
      <c r="D692" s="234"/>
      <c r="E692" s="234"/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234"/>
      <c r="Z692" s="234"/>
    </row>
    <row r="693" ht="14.25" customHeight="1">
      <c r="A693" s="234"/>
      <c r="B693" s="234"/>
      <c r="C693" s="234"/>
      <c r="D693" s="234"/>
      <c r="E693" s="234"/>
      <c r="F693" s="234"/>
      <c r="G693" s="234"/>
      <c r="H693" s="234"/>
      <c r="I693" s="234"/>
      <c r="J693" s="234"/>
      <c r="K693" s="234"/>
      <c r="L693" s="234"/>
      <c r="M693" s="234"/>
      <c r="N693" s="234"/>
      <c r="O693" s="234"/>
      <c r="P693" s="234"/>
      <c r="Q693" s="234"/>
      <c r="R693" s="234"/>
      <c r="S693" s="234"/>
      <c r="T693" s="234"/>
      <c r="U693" s="234"/>
      <c r="V693" s="234"/>
      <c r="W693" s="234"/>
      <c r="X693" s="234"/>
      <c r="Y693" s="234"/>
      <c r="Z693" s="234"/>
    </row>
    <row r="694" ht="14.25" customHeight="1">
      <c r="A694" s="234"/>
      <c r="B694" s="234"/>
      <c r="C694" s="234"/>
      <c r="D694" s="234"/>
      <c r="E694" s="234"/>
      <c r="F694" s="234"/>
      <c r="G694" s="234"/>
      <c r="H694" s="234"/>
      <c r="I694" s="234"/>
      <c r="J694" s="234"/>
      <c r="K694" s="234"/>
      <c r="L694" s="234"/>
      <c r="M694" s="234"/>
      <c r="N694" s="234"/>
      <c r="O694" s="234"/>
      <c r="P694" s="234"/>
      <c r="Q694" s="234"/>
      <c r="R694" s="234"/>
      <c r="S694" s="234"/>
      <c r="T694" s="234"/>
      <c r="U694" s="234"/>
      <c r="V694" s="234"/>
      <c r="W694" s="234"/>
      <c r="X694" s="234"/>
      <c r="Y694" s="234"/>
      <c r="Z694" s="234"/>
    </row>
    <row r="695" ht="14.25" customHeight="1">
      <c r="A695" s="234"/>
      <c r="B695" s="234"/>
      <c r="C695" s="234"/>
      <c r="D695" s="234"/>
      <c r="E695" s="234"/>
      <c r="F695" s="234"/>
      <c r="G695" s="234"/>
      <c r="H695" s="234"/>
      <c r="I695" s="234"/>
      <c r="J695" s="234"/>
      <c r="K695" s="234"/>
      <c r="L695" s="234"/>
      <c r="M695" s="234"/>
      <c r="N695" s="234"/>
      <c r="O695" s="234"/>
      <c r="P695" s="234"/>
      <c r="Q695" s="234"/>
      <c r="R695" s="234"/>
      <c r="S695" s="234"/>
      <c r="T695" s="234"/>
      <c r="U695" s="234"/>
      <c r="V695" s="234"/>
      <c r="W695" s="234"/>
      <c r="X695" s="234"/>
      <c r="Y695" s="234"/>
      <c r="Z695" s="234"/>
    </row>
    <row r="696" ht="14.25" customHeight="1">
      <c r="A696" s="234"/>
      <c r="B696" s="234"/>
      <c r="C696" s="234"/>
      <c r="D696" s="234"/>
      <c r="E696" s="234"/>
      <c r="F696" s="234"/>
      <c r="G696" s="234"/>
      <c r="H696" s="234"/>
      <c r="I696" s="234"/>
      <c r="J696" s="234"/>
      <c r="K696" s="234"/>
      <c r="L696" s="234"/>
      <c r="M696" s="234"/>
      <c r="N696" s="234"/>
      <c r="O696" s="234"/>
      <c r="P696" s="234"/>
      <c r="Q696" s="234"/>
      <c r="R696" s="234"/>
      <c r="S696" s="234"/>
      <c r="T696" s="234"/>
      <c r="U696" s="234"/>
      <c r="V696" s="234"/>
      <c r="W696" s="234"/>
      <c r="X696" s="234"/>
      <c r="Y696" s="234"/>
      <c r="Z696" s="234"/>
    </row>
    <row r="697" ht="14.25" customHeight="1">
      <c r="A697" s="234"/>
      <c r="B697" s="234"/>
      <c r="C697" s="234"/>
      <c r="D697" s="234"/>
      <c r="E697" s="234"/>
      <c r="F697" s="234"/>
      <c r="G697" s="234"/>
      <c r="H697" s="234"/>
      <c r="I697" s="234"/>
      <c r="J697" s="234"/>
      <c r="K697" s="234"/>
      <c r="L697" s="234"/>
      <c r="M697" s="234"/>
      <c r="N697" s="234"/>
      <c r="O697" s="234"/>
      <c r="P697" s="234"/>
      <c r="Q697" s="234"/>
      <c r="R697" s="234"/>
      <c r="S697" s="234"/>
      <c r="T697" s="234"/>
      <c r="U697" s="234"/>
      <c r="V697" s="234"/>
      <c r="W697" s="234"/>
      <c r="X697" s="234"/>
      <c r="Y697" s="234"/>
      <c r="Z697" s="234"/>
    </row>
    <row r="698" ht="14.25" customHeight="1">
      <c r="A698" s="234"/>
      <c r="B698" s="234"/>
      <c r="C698" s="234"/>
      <c r="D698" s="234"/>
      <c r="E698" s="234"/>
      <c r="F698" s="234"/>
      <c r="G698" s="234"/>
      <c r="H698" s="234"/>
      <c r="I698" s="234"/>
      <c r="J698" s="234"/>
      <c r="K698" s="234"/>
      <c r="L698" s="234"/>
      <c r="M698" s="234"/>
      <c r="N698" s="234"/>
      <c r="O698" s="234"/>
      <c r="P698" s="234"/>
      <c r="Q698" s="234"/>
      <c r="R698" s="234"/>
      <c r="S698" s="234"/>
      <c r="T698" s="234"/>
      <c r="U698" s="234"/>
      <c r="V698" s="234"/>
      <c r="W698" s="234"/>
      <c r="X698" s="234"/>
      <c r="Y698" s="234"/>
      <c r="Z698" s="234"/>
    </row>
    <row r="699" ht="14.25" customHeight="1">
      <c r="A699" s="234"/>
      <c r="B699" s="234"/>
      <c r="C699" s="234"/>
      <c r="D699" s="234"/>
      <c r="E699" s="234"/>
      <c r="F699" s="234"/>
      <c r="G699" s="234"/>
      <c r="H699" s="234"/>
      <c r="I699" s="234"/>
      <c r="J699" s="234"/>
      <c r="K699" s="234"/>
      <c r="L699" s="234"/>
      <c r="M699" s="234"/>
      <c r="N699" s="234"/>
      <c r="O699" s="234"/>
      <c r="P699" s="234"/>
      <c r="Q699" s="234"/>
      <c r="R699" s="234"/>
      <c r="S699" s="234"/>
      <c r="T699" s="234"/>
      <c r="U699" s="234"/>
      <c r="V699" s="234"/>
      <c r="W699" s="234"/>
      <c r="X699" s="234"/>
      <c r="Y699" s="234"/>
      <c r="Z699" s="234"/>
    </row>
    <row r="700" ht="14.25" customHeight="1">
      <c r="A700" s="234"/>
      <c r="B700" s="234"/>
      <c r="C700" s="234"/>
      <c r="D700" s="234"/>
      <c r="E700" s="234"/>
      <c r="F700" s="234"/>
      <c r="G700" s="234"/>
      <c r="H700" s="234"/>
      <c r="I700" s="234"/>
      <c r="J700" s="234"/>
      <c r="K700" s="234"/>
      <c r="L700" s="234"/>
      <c r="M700" s="234"/>
      <c r="N700" s="234"/>
      <c r="O700" s="234"/>
      <c r="P700" s="234"/>
      <c r="Q700" s="234"/>
      <c r="R700" s="234"/>
      <c r="S700" s="234"/>
      <c r="T700" s="234"/>
      <c r="U700" s="234"/>
      <c r="V700" s="234"/>
      <c r="W700" s="234"/>
      <c r="X700" s="234"/>
      <c r="Y700" s="234"/>
      <c r="Z700" s="234"/>
    </row>
    <row r="701" ht="14.25" customHeight="1">
      <c r="A701" s="234"/>
      <c r="B701" s="234"/>
      <c r="C701" s="234"/>
      <c r="D701" s="234"/>
      <c r="E701" s="234"/>
      <c r="F701" s="234"/>
      <c r="G701" s="234"/>
      <c r="H701" s="234"/>
      <c r="I701" s="234"/>
      <c r="J701" s="234"/>
      <c r="K701" s="234"/>
      <c r="L701" s="234"/>
      <c r="M701" s="234"/>
      <c r="N701" s="234"/>
      <c r="O701" s="234"/>
      <c r="P701" s="234"/>
      <c r="Q701" s="234"/>
      <c r="R701" s="234"/>
      <c r="S701" s="234"/>
      <c r="T701" s="234"/>
      <c r="U701" s="234"/>
      <c r="V701" s="234"/>
      <c r="W701" s="234"/>
      <c r="X701" s="234"/>
      <c r="Y701" s="234"/>
      <c r="Z701" s="234"/>
    </row>
    <row r="702" ht="14.25" customHeight="1">
      <c r="A702" s="234"/>
      <c r="B702" s="234"/>
      <c r="C702" s="234"/>
      <c r="D702" s="234"/>
      <c r="E702" s="234"/>
      <c r="F702" s="234"/>
      <c r="G702" s="234"/>
      <c r="H702" s="234"/>
      <c r="I702" s="234"/>
      <c r="J702" s="234"/>
      <c r="K702" s="234"/>
      <c r="L702" s="234"/>
      <c r="M702" s="234"/>
      <c r="N702" s="234"/>
      <c r="O702" s="234"/>
      <c r="P702" s="234"/>
      <c r="Q702" s="234"/>
      <c r="R702" s="234"/>
      <c r="S702" s="234"/>
      <c r="T702" s="234"/>
      <c r="U702" s="234"/>
      <c r="V702" s="234"/>
      <c r="W702" s="234"/>
      <c r="X702" s="234"/>
      <c r="Y702" s="234"/>
      <c r="Z702" s="234"/>
    </row>
    <row r="703" ht="14.25" customHeight="1">
      <c r="A703" s="234"/>
      <c r="B703" s="234"/>
      <c r="C703" s="234"/>
      <c r="D703" s="234"/>
      <c r="E703" s="234"/>
      <c r="F703" s="234"/>
      <c r="G703" s="234"/>
      <c r="H703" s="234"/>
      <c r="I703" s="234"/>
      <c r="J703" s="234"/>
      <c r="K703" s="234"/>
      <c r="L703" s="234"/>
      <c r="M703" s="234"/>
      <c r="N703" s="234"/>
      <c r="O703" s="234"/>
      <c r="P703" s="234"/>
      <c r="Q703" s="234"/>
      <c r="R703" s="234"/>
      <c r="S703" s="234"/>
      <c r="T703" s="234"/>
      <c r="U703" s="234"/>
      <c r="V703" s="234"/>
      <c r="W703" s="234"/>
      <c r="X703" s="234"/>
      <c r="Y703" s="234"/>
      <c r="Z703" s="234"/>
    </row>
    <row r="704" ht="14.25" customHeight="1">
      <c r="A704" s="234"/>
      <c r="B704" s="234"/>
      <c r="C704" s="234"/>
      <c r="D704" s="234"/>
      <c r="E704" s="234"/>
      <c r="F704" s="234"/>
      <c r="G704" s="234"/>
      <c r="H704" s="234"/>
      <c r="I704" s="234"/>
      <c r="J704" s="234"/>
      <c r="K704" s="234"/>
      <c r="L704" s="234"/>
      <c r="M704" s="234"/>
      <c r="N704" s="234"/>
      <c r="O704" s="234"/>
      <c r="P704" s="234"/>
      <c r="Q704" s="234"/>
      <c r="R704" s="234"/>
      <c r="S704" s="234"/>
      <c r="T704" s="234"/>
      <c r="U704" s="234"/>
      <c r="V704" s="234"/>
      <c r="W704" s="234"/>
      <c r="X704" s="234"/>
      <c r="Y704" s="234"/>
      <c r="Z704" s="234"/>
    </row>
    <row r="705" ht="14.25" customHeight="1">
      <c r="A705" s="234"/>
      <c r="B705" s="234"/>
      <c r="C705" s="234"/>
      <c r="D705" s="234"/>
      <c r="E705" s="234"/>
      <c r="F705" s="234"/>
      <c r="G705" s="234"/>
      <c r="H705" s="234"/>
      <c r="I705" s="234"/>
      <c r="J705" s="234"/>
      <c r="K705" s="234"/>
      <c r="L705" s="234"/>
      <c r="M705" s="234"/>
      <c r="N705" s="234"/>
      <c r="O705" s="234"/>
      <c r="P705" s="234"/>
      <c r="Q705" s="234"/>
      <c r="R705" s="234"/>
      <c r="S705" s="234"/>
      <c r="T705" s="234"/>
      <c r="U705" s="234"/>
      <c r="V705" s="234"/>
      <c r="W705" s="234"/>
      <c r="X705" s="234"/>
      <c r="Y705" s="234"/>
      <c r="Z705" s="234"/>
    </row>
    <row r="706" ht="14.25" customHeight="1">
      <c r="A706" s="234"/>
      <c r="B706" s="234"/>
      <c r="C706" s="234"/>
      <c r="D706" s="234"/>
      <c r="E706" s="234"/>
      <c r="F706" s="234"/>
      <c r="G706" s="234"/>
      <c r="H706" s="234"/>
      <c r="I706" s="234"/>
      <c r="J706" s="234"/>
      <c r="K706" s="234"/>
      <c r="L706" s="234"/>
      <c r="M706" s="234"/>
      <c r="N706" s="234"/>
      <c r="O706" s="234"/>
      <c r="P706" s="234"/>
      <c r="Q706" s="234"/>
      <c r="R706" s="234"/>
      <c r="S706" s="234"/>
      <c r="T706" s="234"/>
      <c r="U706" s="234"/>
      <c r="V706" s="234"/>
      <c r="W706" s="234"/>
      <c r="X706" s="234"/>
      <c r="Y706" s="234"/>
      <c r="Z706" s="234"/>
    </row>
    <row r="707" ht="14.25" customHeight="1">
      <c r="A707" s="234"/>
      <c r="B707" s="234"/>
      <c r="C707" s="234"/>
      <c r="D707" s="234"/>
      <c r="E707" s="234"/>
      <c r="F707" s="234"/>
      <c r="G707" s="234"/>
      <c r="H707" s="234"/>
      <c r="I707" s="234"/>
      <c r="J707" s="234"/>
      <c r="K707" s="234"/>
      <c r="L707" s="234"/>
      <c r="M707" s="234"/>
      <c r="N707" s="234"/>
      <c r="O707" s="234"/>
      <c r="P707" s="234"/>
      <c r="Q707" s="234"/>
      <c r="R707" s="234"/>
      <c r="S707" s="234"/>
      <c r="T707" s="234"/>
      <c r="U707" s="234"/>
      <c r="V707" s="234"/>
      <c r="W707" s="234"/>
      <c r="X707" s="234"/>
      <c r="Y707" s="234"/>
      <c r="Z707" s="234"/>
    </row>
    <row r="708" ht="14.25" customHeight="1">
      <c r="A708" s="234"/>
      <c r="B708" s="234"/>
      <c r="C708" s="234"/>
      <c r="D708" s="234"/>
      <c r="E708" s="234"/>
      <c r="F708" s="234"/>
      <c r="G708" s="234"/>
      <c r="H708" s="234"/>
      <c r="I708" s="234"/>
      <c r="J708" s="234"/>
      <c r="K708" s="234"/>
      <c r="L708" s="234"/>
      <c r="M708" s="234"/>
      <c r="N708" s="234"/>
      <c r="O708" s="234"/>
      <c r="P708" s="234"/>
      <c r="Q708" s="234"/>
      <c r="R708" s="234"/>
      <c r="S708" s="234"/>
      <c r="T708" s="234"/>
      <c r="U708" s="234"/>
      <c r="V708" s="234"/>
      <c r="W708" s="234"/>
      <c r="X708" s="234"/>
      <c r="Y708" s="234"/>
      <c r="Z708" s="234"/>
    </row>
    <row r="709" ht="14.25" customHeight="1">
      <c r="A709" s="234"/>
      <c r="B709" s="234"/>
      <c r="C709" s="234"/>
      <c r="D709" s="234"/>
      <c r="E709" s="234"/>
      <c r="F709" s="234"/>
      <c r="G709" s="234"/>
      <c r="H709" s="234"/>
      <c r="I709" s="234"/>
      <c r="J709" s="234"/>
      <c r="K709" s="234"/>
      <c r="L709" s="234"/>
      <c r="M709" s="234"/>
      <c r="N709" s="234"/>
      <c r="O709" s="234"/>
      <c r="P709" s="234"/>
      <c r="Q709" s="234"/>
      <c r="R709" s="234"/>
      <c r="S709" s="234"/>
      <c r="T709" s="234"/>
      <c r="U709" s="234"/>
      <c r="V709" s="234"/>
      <c r="W709" s="234"/>
      <c r="X709" s="234"/>
      <c r="Y709" s="234"/>
      <c r="Z709" s="234"/>
    </row>
    <row r="710" ht="14.25" customHeight="1">
      <c r="A710" s="234"/>
      <c r="B710" s="234"/>
      <c r="C710" s="234"/>
      <c r="D710" s="234"/>
      <c r="E710" s="234"/>
      <c r="F710" s="234"/>
      <c r="G710" s="234"/>
      <c r="H710" s="234"/>
      <c r="I710" s="234"/>
      <c r="J710" s="234"/>
      <c r="K710" s="234"/>
      <c r="L710" s="234"/>
      <c r="M710" s="234"/>
      <c r="N710" s="234"/>
      <c r="O710" s="234"/>
      <c r="P710" s="234"/>
      <c r="Q710" s="234"/>
      <c r="R710" s="234"/>
      <c r="S710" s="234"/>
      <c r="T710" s="234"/>
      <c r="U710" s="234"/>
      <c r="V710" s="234"/>
      <c r="W710" s="234"/>
      <c r="X710" s="234"/>
      <c r="Y710" s="234"/>
      <c r="Z710" s="234"/>
    </row>
    <row r="711" ht="14.25" customHeight="1">
      <c r="A711" s="234"/>
      <c r="B711" s="234"/>
      <c r="C711" s="234"/>
      <c r="D711" s="234"/>
      <c r="E711" s="234"/>
      <c r="F711" s="234"/>
      <c r="G711" s="234"/>
      <c r="H711" s="234"/>
      <c r="I711" s="234"/>
      <c r="J711" s="234"/>
      <c r="K711" s="234"/>
      <c r="L711" s="234"/>
      <c r="M711" s="234"/>
      <c r="N711" s="234"/>
      <c r="O711" s="234"/>
      <c r="P711" s="234"/>
      <c r="Q711" s="234"/>
      <c r="R711" s="234"/>
      <c r="S711" s="234"/>
      <c r="T711" s="234"/>
      <c r="U711" s="234"/>
      <c r="V711" s="234"/>
      <c r="W711" s="234"/>
      <c r="X711" s="234"/>
      <c r="Y711" s="234"/>
      <c r="Z711" s="234"/>
    </row>
    <row r="712" ht="14.25" customHeight="1">
      <c r="A712" s="234"/>
      <c r="B712" s="234"/>
      <c r="C712" s="234"/>
      <c r="D712" s="234"/>
      <c r="E712" s="234"/>
      <c r="F712" s="234"/>
      <c r="G712" s="234"/>
      <c r="H712" s="234"/>
      <c r="I712" s="234"/>
      <c r="J712" s="234"/>
      <c r="K712" s="234"/>
      <c r="L712" s="234"/>
      <c r="M712" s="234"/>
      <c r="N712" s="234"/>
      <c r="O712" s="234"/>
      <c r="P712" s="234"/>
      <c r="Q712" s="234"/>
      <c r="R712" s="234"/>
      <c r="S712" s="234"/>
      <c r="T712" s="234"/>
      <c r="U712" s="234"/>
      <c r="V712" s="234"/>
      <c r="W712" s="234"/>
      <c r="X712" s="234"/>
      <c r="Y712" s="234"/>
      <c r="Z712" s="234"/>
    </row>
    <row r="713" ht="14.25" customHeight="1">
      <c r="A713" s="234"/>
      <c r="B713" s="234"/>
      <c r="C713" s="234"/>
      <c r="D713" s="234"/>
      <c r="E713" s="234"/>
      <c r="F713" s="234"/>
      <c r="G713" s="234"/>
      <c r="H713" s="234"/>
      <c r="I713" s="234"/>
      <c r="J713" s="234"/>
      <c r="K713" s="234"/>
      <c r="L713" s="234"/>
      <c r="M713" s="234"/>
      <c r="N713" s="234"/>
      <c r="O713" s="234"/>
      <c r="P713" s="234"/>
      <c r="Q713" s="234"/>
      <c r="R713" s="234"/>
      <c r="S713" s="234"/>
      <c r="T713" s="234"/>
      <c r="U713" s="234"/>
      <c r="V713" s="234"/>
      <c r="W713" s="234"/>
      <c r="X713" s="234"/>
      <c r="Y713" s="234"/>
      <c r="Z713" s="234"/>
    </row>
    <row r="714" ht="14.25" customHeight="1">
      <c r="A714" s="234"/>
      <c r="B714" s="234"/>
      <c r="C714" s="234"/>
      <c r="D714" s="234"/>
      <c r="E714" s="234"/>
      <c r="F714" s="234"/>
      <c r="G714" s="234"/>
      <c r="H714" s="234"/>
      <c r="I714" s="234"/>
      <c r="J714" s="234"/>
      <c r="K714" s="234"/>
      <c r="L714" s="234"/>
      <c r="M714" s="234"/>
      <c r="N714" s="234"/>
      <c r="O714" s="234"/>
      <c r="P714" s="234"/>
      <c r="Q714" s="234"/>
      <c r="R714" s="234"/>
      <c r="S714" s="234"/>
      <c r="T714" s="234"/>
      <c r="U714" s="234"/>
      <c r="V714" s="234"/>
      <c r="W714" s="234"/>
      <c r="X714" s="234"/>
      <c r="Y714" s="234"/>
      <c r="Z714" s="234"/>
    </row>
    <row r="715" ht="14.25" customHeight="1">
      <c r="A715" s="234"/>
      <c r="B715" s="234"/>
      <c r="C715" s="234"/>
      <c r="D715" s="234"/>
      <c r="E715" s="234"/>
      <c r="F715" s="234"/>
      <c r="G715" s="234"/>
      <c r="H715" s="234"/>
      <c r="I715" s="234"/>
      <c r="J715" s="234"/>
      <c r="K715" s="234"/>
      <c r="L715" s="234"/>
      <c r="M715" s="234"/>
      <c r="N715" s="234"/>
      <c r="O715" s="234"/>
      <c r="P715" s="234"/>
      <c r="Q715" s="234"/>
      <c r="R715" s="234"/>
      <c r="S715" s="234"/>
      <c r="T715" s="234"/>
      <c r="U715" s="234"/>
      <c r="V715" s="234"/>
      <c r="W715" s="234"/>
      <c r="X715" s="234"/>
      <c r="Y715" s="234"/>
      <c r="Z715" s="234"/>
    </row>
    <row r="716" ht="14.25" customHeight="1">
      <c r="A716" s="234"/>
      <c r="B716" s="234"/>
      <c r="C716" s="234"/>
      <c r="D716" s="234"/>
      <c r="E716" s="234"/>
      <c r="F716" s="234"/>
      <c r="G716" s="234"/>
      <c r="H716" s="234"/>
      <c r="I716" s="234"/>
      <c r="J716" s="234"/>
      <c r="K716" s="234"/>
      <c r="L716" s="234"/>
      <c r="M716" s="234"/>
      <c r="N716" s="234"/>
      <c r="O716" s="234"/>
      <c r="P716" s="234"/>
      <c r="Q716" s="234"/>
      <c r="R716" s="234"/>
      <c r="S716" s="234"/>
      <c r="T716" s="234"/>
      <c r="U716" s="234"/>
      <c r="V716" s="234"/>
      <c r="W716" s="234"/>
      <c r="X716" s="234"/>
      <c r="Y716" s="234"/>
      <c r="Z716" s="234"/>
    </row>
    <row r="717" ht="14.25" customHeight="1">
      <c r="A717" s="234"/>
      <c r="B717" s="234"/>
      <c r="C717" s="234"/>
      <c r="D717" s="234"/>
      <c r="E717" s="234"/>
      <c r="F717" s="234"/>
      <c r="G717" s="234"/>
      <c r="H717" s="234"/>
      <c r="I717" s="234"/>
      <c r="J717" s="234"/>
      <c r="K717" s="234"/>
      <c r="L717" s="234"/>
      <c r="M717" s="234"/>
      <c r="N717" s="234"/>
      <c r="O717" s="234"/>
      <c r="P717" s="234"/>
      <c r="Q717" s="234"/>
      <c r="R717" s="234"/>
      <c r="S717" s="234"/>
      <c r="T717" s="234"/>
      <c r="U717" s="234"/>
      <c r="V717" s="234"/>
      <c r="W717" s="234"/>
      <c r="X717" s="234"/>
      <c r="Y717" s="234"/>
      <c r="Z717" s="234"/>
    </row>
    <row r="718" ht="14.25" customHeight="1">
      <c r="A718" s="234"/>
      <c r="B718" s="234"/>
      <c r="C718" s="234"/>
      <c r="D718" s="234"/>
      <c r="E718" s="234"/>
      <c r="F718" s="234"/>
      <c r="G718" s="234"/>
      <c r="H718" s="234"/>
      <c r="I718" s="234"/>
      <c r="J718" s="234"/>
      <c r="K718" s="234"/>
      <c r="L718" s="234"/>
      <c r="M718" s="234"/>
      <c r="N718" s="234"/>
      <c r="O718" s="234"/>
      <c r="P718" s="234"/>
      <c r="Q718" s="234"/>
      <c r="R718" s="234"/>
      <c r="S718" s="234"/>
      <c r="T718" s="234"/>
      <c r="U718" s="234"/>
      <c r="V718" s="234"/>
      <c r="W718" s="234"/>
      <c r="X718" s="234"/>
      <c r="Y718" s="234"/>
      <c r="Z718" s="234"/>
    </row>
    <row r="719" ht="14.25" customHeight="1">
      <c r="A719" s="234"/>
      <c r="B719" s="234"/>
      <c r="C719" s="234"/>
      <c r="D719" s="234"/>
      <c r="E719" s="234"/>
      <c r="F719" s="234"/>
      <c r="G719" s="234"/>
      <c r="H719" s="234"/>
      <c r="I719" s="234"/>
      <c r="J719" s="234"/>
      <c r="K719" s="234"/>
      <c r="L719" s="234"/>
      <c r="M719" s="234"/>
      <c r="N719" s="234"/>
      <c r="O719" s="234"/>
      <c r="P719" s="234"/>
      <c r="Q719" s="234"/>
      <c r="R719" s="234"/>
      <c r="S719" s="234"/>
      <c r="T719" s="234"/>
      <c r="U719" s="234"/>
      <c r="V719" s="234"/>
      <c r="W719" s="234"/>
      <c r="X719" s="234"/>
      <c r="Y719" s="234"/>
      <c r="Z719" s="234"/>
    </row>
    <row r="720" ht="14.25" customHeight="1">
      <c r="A720" s="234"/>
      <c r="B720" s="234"/>
      <c r="C720" s="234"/>
      <c r="D720" s="234"/>
      <c r="E720" s="234"/>
      <c r="F720" s="234"/>
      <c r="G720" s="234"/>
      <c r="H720" s="234"/>
      <c r="I720" s="234"/>
      <c r="J720" s="234"/>
      <c r="K720" s="234"/>
      <c r="L720" s="234"/>
      <c r="M720" s="234"/>
      <c r="N720" s="234"/>
      <c r="O720" s="234"/>
      <c r="P720" s="234"/>
      <c r="Q720" s="234"/>
      <c r="R720" s="234"/>
      <c r="S720" s="234"/>
      <c r="T720" s="234"/>
      <c r="U720" s="234"/>
      <c r="V720" s="234"/>
      <c r="W720" s="234"/>
      <c r="X720" s="234"/>
      <c r="Y720" s="234"/>
      <c r="Z720" s="234"/>
    </row>
    <row r="721" ht="14.25" customHeight="1">
      <c r="A721" s="234"/>
      <c r="B721" s="234"/>
      <c r="C721" s="234"/>
      <c r="D721" s="234"/>
      <c r="E721" s="234"/>
      <c r="F721" s="234"/>
      <c r="G721" s="234"/>
      <c r="H721" s="234"/>
      <c r="I721" s="234"/>
      <c r="J721" s="234"/>
      <c r="K721" s="234"/>
      <c r="L721" s="234"/>
      <c r="M721" s="234"/>
      <c r="N721" s="234"/>
      <c r="O721" s="234"/>
      <c r="P721" s="234"/>
      <c r="Q721" s="234"/>
      <c r="R721" s="234"/>
      <c r="S721" s="234"/>
      <c r="T721" s="234"/>
      <c r="U721" s="234"/>
      <c r="V721" s="234"/>
      <c r="W721" s="234"/>
      <c r="X721" s="234"/>
      <c r="Y721" s="234"/>
      <c r="Z721" s="234"/>
    </row>
    <row r="722" ht="14.25" customHeight="1">
      <c r="A722" s="234"/>
      <c r="B722" s="234"/>
      <c r="C722" s="234"/>
      <c r="D722" s="234"/>
      <c r="E722" s="234"/>
      <c r="F722" s="234"/>
      <c r="G722" s="234"/>
      <c r="H722" s="234"/>
      <c r="I722" s="234"/>
      <c r="J722" s="234"/>
      <c r="K722" s="234"/>
      <c r="L722" s="234"/>
      <c r="M722" s="234"/>
      <c r="N722" s="234"/>
      <c r="O722" s="234"/>
      <c r="P722" s="234"/>
      <c r="Q722" s="234"/>
      <c r="R722" s="234"/>
      <c r="S722" s="234"/>
      <c r="T722" s="234"/>
      <c r="U722" s="234"/>
      <c r="V722" s="234"/>
      <c r="W722" s="234"/>
      <c r="X722" s="234"/>
      <c r="Y722" s="234"/>
      <c r="Z722" s="234"/>
    </row>
    <row r="723" ht="14.25" customHeight="1">
      <c r="A723" s="234"/>
      <c r="B723" s="234"/>
      <c r="C723" s="234"/>
      <c r="D723" s="234"/>
      <c r="E723" s="234"/>
      <c r="F723" s="234"/>
      <c r="G723" s="234"/>
      <c r="H723" s="234"/>
      <c r="I723" s="234"/>
      <c r="J723" s="234"/>
      <c r="K723" s="234"/>
      <c r="L723" s="234"/>
      <c r="M723" s="234"/>
      <c r="N723" s="234"/>
      <c r="O723" s="234"/>
      <c r="P723" s="234"/>
      <c r="Q723" s="234"/>
      <c r="R723" s="234"/>
      <c r="S723" s="234"/>
      <c r="T723" s="234"/>
      <c r="U723" s="234"/>
      <c r="V723" s="234"/>
      <c r="W723" s="234"/>
      <c r="X723" s="234"/>
      <c r="Y723" s="234"/>
      <c r="Z723" s="234"/>
    </row>
    <row r="724" ht="14.25" customHeight="1">
      <c r="A724" s="234"/>
      <c r="B724" s="234"/>
      <c r="C724" s="234"/>
      <c r="D724" s="234"/>
      <c r="E724" s="234"/>
      <c r="F724" s="234"/>
      <c r="G724" s="234"/>
      <c r="H724" s="234"/>
      <c r="I724" s="234"/>
      <c r="J724" s="234"/>
      <c r="K724" s="234"/>
      <c r="L724" s="234"/>
      <c r="M724" s="234"/>
      <c r="N724" s="234"/>
      <c r="O724" s="234"/>
      <c r="P724" s="234"/>
      <c r="Q724" s="234"/>
      <c r="R724" s="234"/>
      <c r="S724" s="234"/>
      <c r="T724" s="234"/>
      <c r="U724" s="234"/>
      <c r="V724" s="234"/>
      <c r="W724" s="234"/>
      <c r="X724" s="234"/>
      <c r="Y724" s="234"/>
      <c r="Z724" s="234"/>
    </row>
    <row r="725" ht="14.25" customHeight="1">
      <c r="A725" s="234"/>
      <c r="B725" s="234"/>
      <c r="C725" s="234"/>
      <c r="D725" s="234"/>
      <c r="E725" s="234"/>
      <c r="F725" s="234"/>
      <c r="G725" s="234"/>
      <c r="H725" s="234"/>
      <c r="I725" s="234"/>
      <c r="J725" s="234"/>
      <c r="K725" s="234"/>
      <c r="L725" s="234"/>
      <c r="M725" s="234"/>
      <c r="N725" s="234"/>
      <c r="O725" s="234"/>
      <c r="P725" s="234"/>
      <c r="Q725" s="234"/>
      <c r="R725" s="234"/>
      <c r="S725" s="234"/>
      <c r="T725" s="234"/>
      <c r="U725" s="234"/>
      <c r="V725" s="234"/>
      <c r="W725" s="234"/>
      <c r="X725" s="234"/>
      <c r="Y725" s="234"/>
      <c r="Z725" s="234"/>
    </row>
    <row r="726" ht="14.25" customHeight="1">
      <c r="A726" s="234"/>
      <c r="B726" s="234"/>
      <c r="C726" s="234"/>
      <c r="D726" s="234"/>
      <c r="E726" s="234"/>
      <c r="F726" s="234"/>
      <c r="G726" s="234"/>
      <c r="H726" s="234"/>
      <c r="I726" s="234"/>
      <c r="J726" s="234"/>
      <c r="K726" s="234"/>
      <c r="L726" s="234"/>
      <c r="M726" s="234"/>
      <c r="N726" s="234"/>
      <c r="O726" s="234"/>
      <c r="P726" s="234"/>
      <c r="Q726" s="234"/>
      <c r="R726" s="234"/>
      <c r="S726" s="234"/>
      <c r="T726" s="234"/>
      <c r="U726" s="234"/>
      <c r="V726" s="234"/>
      <c r="W726" s="234"/>
      <c r="X726" s="234"/>
      <c r="Y726" s="234"/>
      <c r="Z726" s="234"/>
    </row>
    <row r="727" ht="14.25" customHeight="1">
      <c r="A727" s="234"/>
      <c r="B727" s="234"/>
      <c r="C727" s="234"/>
      <c r="D727" s="234"/>
      <c r="E727" s="234"/>
      <c r="F727" s="234"/>
      <c r="G727" s="234"/>
      <c r="H727" s="234"/>
      <c r="I727" s="234"/>
      <c r="J727" s="234"/>
      <c r="K727" s="234"/>
      <c r="L727" s="234"/>
      <c r="M727" s="234"/>
      <c r="N727" s="234"/>
      <c r="O727" s="234"/>
      <c r="P727" s="234"/>
      <c r="Q727" s="234"/>
      <c r="R727" s="234"/>
      <c r="S727" s="234"/>
      <c r="T727" s="234"/>
      <c r="U727" s="234"/>
      <c r="V727" s="234"/>
      <c r="W727" s="234"/>
      <c r="X727" s="234"/>
      <c r="Y727" s="234"/>
      <c r="Z727" s="234"/>
    </row>
    <row r="728" ht="14.25" customHeight="1">
      <c r="A728" s="234"/>
      <c r="B728" s="234"/>
      <c r="C728" s="234"/>
      <c r="D728" s="234"/>
      <c r="E728" s="234"/>
      <c r="F728" s="234"/>
      <c r="G728" s="234"/>
      <c r="H728" s="234"/>
      <c r="I728" s="234"/>
      <c r="J728" s="234"/>
      <c r="K728" s="234"/>
      <c r="L728" s="234"/>
      <c r="M728" s="234"/>
      <c r="N728" s="234"/>
      <c r="O728" s="234"/>
      <c r="P728" s="234"/>
      <c r="Q728" s="234"/>
      <c r="R728" s="234"/>
      <c r="S728" s="234"/>
      <c r="T728" s="234"/>
      <c r="U728" s="234"/>
      <c r="V728" s="234"/>
      <c r="W728" s="234"/>
      <c r="X728" s="234"/>
      <c r="Y728" s="234"/>
      <c r="Z728" s="234"/>
    </row>
    <row r="729" ht="14.25" customHeight="1">
      <c r="A729" s="234"/>
      <c r="B729" s="234"/>
      <c r="C729" s="234"/>
      <c r="D729" s="234"/>
      <c r="E729" s="234"/>
      <c r="F729" s="234"/>
      <c r="G729" s="234"/>
      <c r="H729" s="234"/>
      <c r="I729" s="234"/>
      <c r="J729" s="234"/>
      <c r="K729" s="234"/>
      <c r="L729" s="234"/>
      <c r="M729" s="234"/>
      <c r="N729" s="234"/>
      <c r="O729" s="234"/>
      <c r="P729" s="234"/>
      <c r="Q729" s="234"/>
      <c r="R729" s="234"/>
      <c r="S729" s="234"/>
      <c r="T729" s="234"/>
      <c r="U729" s="234"/>
      <c r="V729" s="234"/>
      <c r="W729" s="234"/>
      <c r="X729" s="234"/>
      <c r="Y729" s="234"/>
      <c r="Z729" s="234"/>
    </row>
    <row r="730" ht="14.25" customHeight="1">
      <c r="A730" s="234"/>
      <c r="B730" s="234"/>
      <c r="C730" s="234"/>
      <c r="D730" s="234"/>
      <c r="E730" s="234"/>
      <c r="F730" s="234"/>
      <c r="G730" s="234"/>
      <c r="H730" s="234"/>
      <c r="I730" s="234"/>
      <c r="J730" s="234"/>
      <c r="K730" s="234"/>
      <c r="L730" s="234"/>
      <c r="M730" s="234"/>
      <c r="N730" s="234"/>
      <c r="O730" s="234"/>
      <c r="P730" s="234"/>
      <c r="Q730" s="234"/>
      <c r="R730" s="234"/>
      <c r="S730" s="234"/>
      <c r="T730" s="234"/>
      <c r="U730" s="234"/>
      <c r="V730" s="234"/>
      <c r="W730" s="234"/>
      <c r="X730" s="234"/>
      <c r="Y730" s="234"/>
      <c r="Z730" s="234"/>
    </row>
    <row r="731" ht="14.25" customHeight="1">
      <c r="A731" s="234"/>
      <c r="B731" s="234"/>
      <c r="C731" s="234"/>
      <c r="D731" s="234"/>
      <c r="E731" s="234"/>
      <c r="F731" s="234"/>
      <c r="G731" s="234"/>
      <c r="H731" s="234"/>
      <c r="I731" s="234"/>
      <c r="J731" s="234"/>
      <c r="K731" s="234"/>
      <c r="L731" s="234"/>
      <c r="M731" s="234"/>
      <c r="N731" s="234"/>
      <c r="O731" s="234"/>
      <c r="P731" s="234"/>
      <c r="Q731" s="234"/>
      <c r="R731" s="234"/>
      <c r="S731" s="234"/>
      <c r="T731" s="234"/>
      <c r="U731" s="234"/>
      <c r="V731" s="234"/>
      <c r="W731" s="234"/>
      <c r="X731" s="234"/>
      <c r="Y731" s="234"/>
      <c r="Z731" s="234"/>
    </row>
    <row r="732" ht="14.25" customHeight="1">
      <c r="A732" s="234"/>
      <c r="B732" s="234"/>
      <c r="C732" s="234"/>
      <c r="D732" s="234"/>
      <c r="E732" s="234"/>
      <c r="F732" s="234"/>
      <c r="G732" s="234"/>
      <c r="H732" s="234"/>
      <c r="I732" s="234"/>
      <c r="J732" s="234"/>
      <c r="K732" s="234"/>
      <c r="L732" s="234"/>
      <c r="M732" s="234"/>
      <c r="N732" s="234"/>
      <c r="O732" s="234"/>
      <c r="P732" s="234"/>
      <c r="Q732" s="234"/>
      <c r="R732" s="234"/>
      <c r="S732" s="234"/>
      <c r="T732" s="234"/>
      <c r="U732" s="234"/>
      <c r="V732" s="234"/>
      <c r="W732" s="234"/>
      <c r="X732" s="234"/>
      <c r="Y732" s="234"/>
      <c r="Z732" s="234"/>
    </row>
    <row r="733" ht="14.25" customHeight="1">
      <c r="A733" s="234"/>
      <c r="B733" s="234"/>
      <c r="C733" s="234"/>
      <c r="D733" s="234"/>
      <c r="E733" s="234"/>
      <c r="F733" s="234"/>
      <c r="G733" s="234"/>
      <c r="H733" s="234"/>
      <c r="I733" s="234"/>
      <c r="J733" s="234"/>
      <c r="K733" s="234"/>
      <c r="L733" s="234"/>
      <c r="M733" s="234"/>
      <c r="N733" s="234"/>
      <c r="O733" s="234"/>
      <c r="P733" s="234"/>
      <c r="Q733" s="234"/>
      <c r="R733" s="234"/>
      <c r="S733" s="234"/>
      <c r="T733" s="234"/>
      <c r="U733" s="234"/>
      <c r="V733" s="234"/>
      <c r="W733" s="234"/>
      <c r="X733" s="234"/>
      <c r="Y733" s="234"/>
      <c r="Z733" s="234"/>
    </row>
    <row r="734" ht="14.25" customHeight="1">
      <c r="A734" s="234"/>
      <c r="B734" s="234"/>
      <c r="C734" s="234"/>
      <c r="D734" s="234"/>
      <c r="E734" s="234"/>
      <c r="F734" s="234"/>
      <c r="G734" s="234"/>
      <c r="H734" s="234"/>
      <c r="I734" s="234"/>
      <c r="J734" s="234"/>
      <c r="K734" s="234"/>
      <c r="L734" s="234"/>
      <c r="M734" s="234"/>
      <c r="N734" s="234"/>
      <c r="O734" s="234"/>
      <c r="P734" s="234"/>
      <c r="Q734" s="234"/>
      <c r="R734" s="234"/>
      <c r="S734" s="234"/>
      <c r="T734" s="234"/>
      <c r="U734" s="234"/>
      <c r="V734" s="234"/>
      <c r="W734" s="234"/>
      <c r="X734" s="234"/>
      <c r="Y734" s="234"/>
      <c r="Z734" s="234"/>
    </row>
    <row r="735" ht="14.25" customHeight="1">
      <c r="A735" s="234"/>
      <c r="B735" s="234"/>
      <c r="C735" s="234"/>
      <c r="D735" s="234"/>
      <c r="E735" s="234"/>
      <c r="F735" s="234"/>
      <c r="G735" s="234"/>
      <c r="H735" s="234"/>
      <c r="I735" s="234"/>
      <c r="J735" s="234"/>
      <c r="K735" s="234"/>
      <c r="L735" s="234"/>
      <c r="M735" s="234"/>
      <c r="N735" s="234"/>
      <c r="O735" s="234"/>
      <c r="P735" s="234"/>
      <c r="Q735" s="234"/>
      <c r="R735" s="234"/>
      <c r="S735" s="234"/>
      <c r="T735" s="234"/>
      <c r="U735" s="234"/>
      <c r="V735" s="234"/>
      <c r="W735" s="234"/>
      <c r="X735" s="234"/>
      <c r="Y735" s="234"/>
      <c r="Z735" s="234"/>
    </row>
    <row r="736" ht="14.25" customHeight="1">
      <c r="A736" s="234"/>
      <c r="B736" s="234"/>
      <c r="C736" s="234"/>
      <c r="D736" s="234"/>
      <c r="E736" s="234"/>
      <c r="F736" s="234"/>
      <c r="G736" s="234"/>
      <c r="H736" s="234"/>
      <c r="I736" s="234"/>
      <c r="J736" s="234"/>
      <c r="K736" s="234"/>
      <c r="L736" s="234"/>
      <c r="M736" s="234"/>
      <c r="N736" s="234"/>
      <c r="O736" s="234"/>
      <c r="P736" s="234"/>
      <c r="Q736" s="234"/>
      <c r="R736" s="234"/>
      <c r="S736" s="234"/>
      <c r="T736" s="234"/>
      <c r="U736" s="234"/>
      <c r="V736" s="234"/>
      <c r="W736" s="234"/>
      <c r="X736" s="234"/>
      <c r="Y736" s="234"/>
      <c r="Z736" s="234"/>
    </row>
    <row r="737" ht="14.25" customHeight="1">
      <c r="A737" s="234"/>
      <c r="B737" s="234"/>
      <c r="C737" s="234"/>
      <c r="D737" s="234"/>
      <c r="E737" s="234"/>
      <c r="F737" s="234"/>
      <c r="G737" s="234"/>
      <c r="H737" s="234"/>
      <c r="I737" s="234"/>
      <c r="J737" s="234"/>
      <c r="K737" s="234"/>
      <c r="L737" s="234"/>
      <c r="M737" s="234"/>
      <c r="N737" s="234"/>
      <c r="O737" s="234"/>
      <c r="P737" s="234"/>
      <c r="Q737" s="234"/>
      <c r="R737" s="234"/>
      <c r="S737" s="234"/>
      <c r="T737" s="234"/>
      <c r="U737" s="234"/>
      <c r="V737" s="234"/>
      <c r="W737" s="234"/>
      <c r="X737" s="234"/>
      <c r="Y737" s="234"/>
      <c r="Z737" s="234"/>
    </row>
    <row r="738" ht="14.25" customHeight="1">
      <c r="A738" s="234"/>
      <c r="B738" s="234"/>
      <c r="C738" s="234"/>
      <c r="D738" s="234"/>
      <c r="E738" s="234"/>
      <c r="F738" s="234"/>
      <c r="G738" s="234"/>
      <c r="H738" s="234"/>
      <c r="I738" s="234"/>
      <c r="J738" s="234"/>
      <c r="K738" s="234"/>
      <c r="L738" s="234"/>
      <c r="M738" s="234"/>
      <c r="N738" s="234"/>
      <c r="O738" s="234"/>
      <c r="P738" s="234"/>
      <c r="Q738" s="234"/>
      <c r="R738" s="234"/>
      <c r="S738" s="234"/>
      <c r="T738" s="234"/>
      <c r="U738" s="234"/>
      <c r="V738" s="234"/>
      <c r="W738" s="234"/>
      <c r="X738" s="234"/>
      <c r="Y738" s="234"/>
      <c r="Z738" s="234"/>
    </row>
    <row r="739" ht="14.25" customHeight="1">
      <c r="A739" s="234"/>
      <c r="B739" s="234"/>
      <c r="C739" s="234"/>
      <c r="D739" s="234"/>
      <c r="E739" s="234"/>
      <c r="F739" s="234"/>
      <c r="G739" s="234"/>
      <c r="H739" s="234"/>
      <c r="I739" s="234"/>
      <c r="J739" s="234"/>
      <c r="K739" s="234"/>
      <c r="L739" s="234"/>
      <c r="M739" s="234"/>
      <c r="N739" s="234"/>
      <c r="O739" s="234"/>
      <c r="P739" s="234"/>
      <c r="Q739" s="234"/>
      <c r="R739" s="234"/>
      <c r="S739" s="234"/>
      <c r="T739" s="234"/>
      <c r="U739" s="234"/>
      <c r="V739" s="234"/>
      <c r="W739" s="234"/>
      <c r="X739" s="234"/>
      <c r="Y739" s="234"/>
      <c r="Z739" s="234"/>
    </row>
    <row r="740" ht="14.25" customHeight="1">
      <c r="A740" s="234"/>
      <c r="B740" s="234"/>
      <c r="C740" s="234"/>
      <c r="D740" s="234"/>
      <c r="E740" s="234"/>
      <c r="F740" s="234"/>
      <c r="G740" s="234"/>
      <c r="H740" s="234"/>
      <c r="I740" s="234"/>
      <c r="J740" s="234"/>
      <c r="K740" s="234"/>
      <c r="L740" s="234"/>
      <c r="M740" s="234"/>
      <c r="N740" s="234"/>
      <c r="O740" s="234"/>
      <c r="P740" s="234"/>
      <c r="Q740" s="234"/>
      <c r="R740" s="234"/>
      <c r="S740" s="234"/>
      <c r="T740" s="234"/>
      <c r="U740" s="234"/>
      <c r="V740" s="234"/>
      <c r="W740" s="234"/>
      <c r="X740" s="234"/>
      <c r="Y740" s="234"/>
      <c r="Z740" s="234"/>
    </row>
    <row r="741" ht="14.25" customHeight="1">
      <c r="A741" s="234"/>
      <c r="B741" s="234"/>
      <c r="C741" s="234"/>
      <c r="D741" s="234"/>
      <c r="E741" s="234"/>
      <c r="F741" s="234"/>
      <c r="G741" s="234"/>
      <c r="H741" s="234"/>
      <c r="I741" s="234"/>
      <c r="J741" s="234"/>
      <c r="K741" s="234"/>
      <c r="L741" s="234"/>
      <c r="M741" s="234"/>
      <c r="N741" s="234"/>
      <c r="O741" s="234"/>
      <c r="P741" s="234"/>
      <c r="Q741" s="234"/>
      <c r="R741" s="234"/>
      <c r="S741" s="234"/>
      <c r="T741" s="234"/>
      <c r="U741" s="234"/>
      <c r="V741" s="234"/>
      <c r="W741" s="234"/>
      <c r="X741" s="234"/>
      <c r="Y741" s="234"/>
      <c r="Z741" s="234"/>
    </row>
    <row r="742" ht="14.25" customHeight="1">
      <c r="A742" s="234"/>
      <c r="B742" s="234"/>
      <c r="C742" s="234"/>
      <c r="D742" s="234"/>
      <c r="E742" s="234"/>
      <c r="F742" s="234"/>
      <c r="G742" s="234"/>
      <c r="H742" s="234"/>
      <c r="I742" s="234"/>
      <c r="J742" s="234"/>
      <c r="K742" s="234"/>
      <c r="L742" s="234"/>
      <c r="M742" s="234"/>
      <c r="N742" s="234"/>
      <c r="O742" s="234"/>
      <c r="P742" s="234"/>
      <c r="Q742" s="234"/>
      <c r="R742" s="234"/>
      <c r="S742" s="234"/>
      <c r="T742" s="234"/>
      <c r="U742" s="234"/>
      <c r="V742" s="234"/>
      <c r="W742" s="234"/>
      <c r="X742" s="234"/>
      <c r="Y742" s="234"/>
      <c r="Z742" s="234"/>
    </row>
    <row r="743" ht="14.25" customHeight="1">
      <c r="A743" s="234"/>
      <c r="B743" s="234"/>
      <c r="C743" s="234"/>
      <c r="D743" s="234"/>
      <c r="E743" s="234"/>
      <c r="F743" s="234"/>
      <c r="G743" s="234"/>
      <c r="H743" s="234"/>
      <c r="I743" s="234"/>
      <c r="J743" s="234"/>
      <c r="K743" s="234"/>
      <c r="L743" s="234"/>
      <c r="M743" s="234"/>
      <c r="N743" s="234"/>
      <c r="O743" s="234"/>
      <c r="P743" s="234"/>
      <c r="Q743" s="234"/>
      <c r="R743" s="234"/>
      <c r="S743" s="234"/>
      <c r="T743" s="234"/>
      <c r="U743" s="234"/>
      <c r="V743" s="234"/>
      <c r="W743" s="234"/>
      <c r="X743" s="234"/>
      <c r="Y743" s="234"/>
      <c r="Z743" s="234"/>
    </row>
    <row r="744" ht="14.25" customHeight="1">
      <c r="A744" s="234"/>
      <c r="B744" s="234"/>
      <c r="C744" s="234"/>
      <c r="D744" s="234"/>
      <c r="E744" s="234"/>
      <c r="F744" s="234"/>
      <c r="G744" s="234"/>
      <c r="H744" s="234"/>
      <c r="I744" s="234"/>
      <c r="J744" s="234"/>
      <c r="K744" s="234"/>
      <c r="L744" s="234"/>
      <c r="M744" s="234"/>
      <c r="N744" s="234"/>
      <c r="O744" s="234"/>
      <c r="P744" s="234"/>
      <c r="Q744" s="234"/>
      <c r="R744" s="234"/>
      <c r="S744" s="234"/>
      <c r="T744" s="234"/>
      <c r="U744" s="234"/>
      <c r="V744" s="234"/>
      <c r="W744" s="234"/>
      <c r="X744" s="234"/>
      <c r="Y744" s="234"/>
      <c r="Z744" s="234"/>
    </row>
    <row r="745" ht="14.25" customHeight="1">
      <c r="A745" s="234"/>
      <c r="B745" s="234"/>
      <c r="C745" s="234"/>
      <c r="D745" s="234"/>
      <c r="E745" s="234"/>
      <c r="F745" s="234"/>
      <c r="G745" s="234"/>
      <c r="H745" s="234"/>
      <c r="I745" s="234"/>
      <c r="J745" s="234"/>
      <c r="K745" s="234"/>
      <c r="L745" s="234"/>
      <c r="M745" s="234"/>
      <c r="N745" s="234"/>
      <c r="O745" s="234"/>
      <c r="P745" s="234"/>
      <c r="Q745" s="234"/>
      <c r="R745" s="234"/>
      <c r="S745" s="234"/>
      <c r="T745" s="234"/>
      <c r="U745" s="234"/>
      <c r="V745" s="234"/>
      <c r="W745" s="234"/>
      <c r="X745" s="234"/>
      <c r="Y745" s="234"/>
      <c r="Z745" s="234"/>
    </row>
    <row r="746" ht="14.25" customHeight="1">
      <c r="A746" s="234"/>
      <c r="B746" s="234"/>
      <c r="C746" s="234"/>
      <c r="D746" s="234"/>
      <c r="E746" s="234"/>
      <c r="F746" s="234"/>
      <c r="G746" s="234"/>
      <c r="H746" s="234"/>
      <c r="I746" s="234"/>
      <c r="J746" s="234"/>
      <c r="K746" s="234"/>
      <c r="L746" s="234"/>
      <c r="M746" s="234"/>
      <c r="N746" s="234"/>
      <c r="O746" s="234"/>
      <c r="P746" s="234"/>
      <c r="Q746" s="234"/>
      <c r="R746" s="234"/>
      <c r="S746" s="234"/>
      <c r="T746" s="234"/>
      <c r="U746" s="234"/>
      <c r="V746" s="234"/>
      <c r="W746" s="234"/>
      <c r="X746" s="234"/>
      <c r="Y746" s="234"/>
      <c r="Z746" s="234"/>
    </row>
    <row r="747" ht="14.25" customHeight="1">
      <c r="A747" s="234"/>
      <c r="B747" s="234"/>
      <c r="C747" s="234"/>
      <c r="D747" s="234"/>
      <c r="E747" s="234"/>
      <c r="F747" s="234"/>
      <c r="G747" s="234"/>
      <c r="H747" s="234"/>
      <c r="I747" s="234"/>
      <c r="J747" s="234"/>
      <c r="K747" s="234"/>
      <c r="L747" s="234"/>
      <c r="M747" s="234"/>
      <c r="N747" s="234"/>
      <c r="O747" s="234"/>
      <c r="P747" s="234"/>
      <c r="Q747" s="234"/>
      <c r="R747" s="234"/>
      <c r="S747" s="234"/>
      <c r="T747" s="234"/>
      <c r="U747" s="234"/>
      <c r="V747" s="234"/>
      <c r="W747" s="234"/>
      <c r="X747" s="234"/>
      <c r="Y747" s="234"/>
      <c r="Z747" s="234"/>
    </row>
    <row r="748" ht="14.25" customHeight="1">
      <c r="A748" s="234"/>
      <c r="B748" s="234"/>
      <c r="C748" s="234"/>
      <c r="D748" s="234"/>
      <c r="E748" s="234"/>
      <c r="F748" s="234"/>
      <c r="G748" s="234"/>
      <c r="H748" s="234"/>
      <c r="I748" s="234"/>
      <c r="J748" s="234"/>
      <c r="K748" s="234"/>
      <c r="L748" s="234"/>
      <c r="M748" s="234"/>
      <c r="N748" s="234"/>
      <c r="O748" s="234"/>
      <c r="P748" s="234"/>
      <c r="Q748" s="234"/>
      <c r="R748" s="234"/>
      <c r="S748" s="234"/>
      <c r="T748" s="234"/>
      <c r="U748" s="234"/>
      <c r="V748" s="234"/>
      <c r="W748" s="234"/>
      <c r="X748" s="234"/>
      <c r="Y748" s="234"/>
      <c r="Z748" s="234"/>
    </row>
    <row r="749" ht="14.25" customHeight="1">
      <c r="A749" s="234"/>
      <c r="B749" s="234"/>
      <c r="C749" s="234"/>
      <c r="D749" s="234"/>
      <c r="E749" s="234"/>
      <c r="F749" s="234"/>
      <c r="G749" s="234"/>
      <c r="H749" s="234"/>
      <c r="I749" s="234"/>
      <c r="J749" s="234"/>
      <c r="K749" s="234"/>
      <c r="L749" s="234"/>
      <c r="M749" s="234"/>
      <c r="N749" s="234"/>
      <c r="O749" s="234"/>
      <c r="P749" s="234"/>
      <c r="Q749" s="234"/>
      <c r="R749" s="234"/>
      <c r="S749" s="234"/>
      <c r="T749" s="234"/>
      <c r="U749" s="234"/>
      <c r="V749" s="234"/>
      <c r="W749" s="234"/>
      <c r="X749" s="234"/>
      <c r="Y749" s="234"/>
      <c r="Z749" s="234"/>
    </row>
    <row r="750" ht="14.25" customHeight="1">
      <c r="A750" s="234"/>
      <c r="B750" s="234"/>
      <c r="C750" s="234"/>
      <c r="D750" s="234"/>
      <c r="E750" s="234"/>
      <c r="F750" s="234"/>
      <c r="G750" s="234"/>
      <c r="H750" s="234"/>
      <c r="I750" s="234"/>
      <c r="J750" s="234"/>
      <c r="K750" s="234"/>
      <c r="L750" s="234"/>
      <c r="M750" s="234"/>
      <c r="N750" s="234"/>
      <c r="O750" s="234"/>
      <c r="P750" s="234"/>
      <c r="Q750" s="234"/>
      <c r="R750" s="234"/>
      <c r="S750" s="234"/>
      <c r="T750" s="234"/>
      <c r="U750" s="234"/>
      <c r="V750" s="234"/>
      <c r="W750" s="234"/>
      <c r="X750" s="234"/>
      <c r="Y750" s="234"/>
      <c r="Z750" s="234"/>
    </row>
    <row r="751" ht="14.25" customHeight="1">
      <c r="A751" s="234"/>
      <c r="B751" s="234"/>
      <c r="C751" s="234"/>
      <c r="D751" s="234"/>
      <c r="E751" s="234"/>
      <c r="F751" s="234"/>
      <c r="G751" s="234"/>
      <c r="H751" s="234"/>
      <c r="I751" s="234"/>
      <c r="J751" s="234"/>
      <c r="K751" s="234"/>
      <c r="L751" s="234"/>
      <c r="M751" s="234"/>
      <c r="N751" s="234"/>
      <c r="O751" s="234"/>
      <c r="P751" s="234"/>
      <c r="Q751" s="234"/>
      <c r="R751" s="234"/>
      <c r="S751" s="234"/>
      <c r="T751" s="234"/>
      <c r="U751" s="234"/>
      <c r="V751" s="234"/>
      <c r="W751" s="234"/>
      <c r="X751" s="234"/>
      <c r="Y751" s="234"/>
      <c r="Z751" s="234"/>
    </row>
    <row r="752" ht="14.25" customHeight="1">
      <c r="A752" s="234"/>
      <c r="B752" s="234"/>
      <c r="C752" s="234"/>
      <c r="D752" s="234"/>
      <c r="E752" s="234"/>
      <c r="F752" s="234"/>
      <c r="G752" s="234"/>
      <c r="H752" s="234"/>
      <c r="I752" s="234"/>
      <c r="J752" s="234"/>
      <c r="K752" s="234"/>
      <c r="L752" s="234"/>
      <c r="M752" s="234"/>
      <c r="N752" s="234"/>
      <c r="O752" s="234"/>
      <c r="P752" s="234"/>
      <c r="Q752" s="234"/>
      <c r="R752" s="234"/>
      <c r="S752" s="234"/>
      <c r="T752" s="234"/>
      <c r="U752" s="234"/>
      <c r="V752" s="234"/>
      <c r="W752" s="234"/>
      <c r="X752" s="234"/>
      <c r="Y752" s="234"/>
      <c r="Z752" s="234"/>
    </row>
    <row r="753" ht="14.25" customHeight="1">
      <c r="A753" s="234"/>
      <c r="B753" s="234"/>
      <c r="C753" s="234"/>
      <c r="D753" s="234"/>
      <c r="E753" s="234"/>
      <c r="F753" s="234"/>
      <c r="G753" s="234"/>
      <c r="H753" s="234"/>
      <c r="I753" s="234"/>
      <c r="J753" s="234"/>
      <c r="K753" s="234"/>
      <c r="L753" s="234"/>
      <c r="M753" s="234"/>
      <c r="N753" s="234"/>
      <c r="O753" s="234"/>
      <c r="P753" s="234"/>
      <c r="Q753" s="234"/>
      <c r="R753" s="234"/>
      <c r="S753" s="234"/>
      <c r="T753" s="234"/>
      <c r="U753" s="234"/>
      <c r="V753" s="234"/>
      <c r="W753" s="234"/>
      <c r="X753" s="234"/>
      <c r="Y753" s="234"/>
      <c r="Z753" s="234"/>
    </row>
    <row r="754" ht="14.25" customHeight="1">
      <c r="A754" s="234"/>
      <c r="B754" s="234"/>
      <c r="C754" s="234"/>
      <c r="D754" s="234"/>
      <c r="E754" s="234"/>
      <c r="F754" s="234"/>
      <c r="G754" s="234"/>
      <c r="H754" s="234"/>
      <c r="I754" s="234"/>
      <c r="J754" s="234"/>
      <c r="K754" s="234"/>
      <c r="L754" s="234"/>
      <c r="M754" s="234"/>
      <c r="N754" s="234"/>
      <c r="O754" s="234"/>
      <c r="P754" s="234"/>
      <c r="Q754" s="234"/>
      <c r="R754" s="234"/>
      <c r="S754" s="234"/>
      <c r="T754" s="234"/>
      <c r="U754" s="234"/>
      <c r="V754" s="234"/>
      <c r="W754" s="234"/>
      <c r="X754" s="234"/>
      <c r="Y754" s="234"/>
      <c r="Z754" s="234"/>
    </row>
    <row r="755" ht="14.25" customHeight="1">
      <c r="A755" s="234"/>
      <c r="B755" s="234"/>
      <c r="C755" s="234"/>
      <c r="D755" s="234"/>
      <c r="E755" s="234"/>
      <c r="F755" s="234"/>
      <c r="G755" s="234"/>
      <c r="H755" s="234"/>
      <c r="I755" s="234"/>
      <c r="J755" s="234"/>
      <c r="K755" s="234"/>
      <c r="L755" s="234"/>
      <c r="M755" s="234"/>
      <c r="N755" s="234"/>
      <c r="O755" s="234"/>
      <c r="P755" s="234"/>
      <c r="Q755" s="234"/>
      <c r="R755" s="234"/>
      <c r="S755" s="234"/>
      <c r="T755" s="234"/>
      <c r="U755" s="234"/>
      <c r="V755" s="234"/>
      <c r="W755" s="234"/>
      <c r="X755" s="234"/>
      <c r="Y755" s="234"/>
      <c r="Z755" s="234"/>
    </row>
    <row r="756" ht="14.25" customHeight="1">
      <c r="A756" s="234"/>
      <c r="B756" s="234"/>
      <c r="C756" s="234"/>
      <c r="D756" s="234"/>
      <c r="E756" s="234"/>
      <c r="F756" s="234"/>
      <c r="G756" s="234"/>
      <c r="H756" s="234"/>
      <c r="I756" s="234"/>
      <c r="J756" s="234"/>
      <c r="K756" s="234"/>
      <c r="L756" s="234"/>
      <c r="M756" s="234"/>
      <c r="N756" s="234"/>
      <c r="O756" s="234"/>
      <c r="P756" s="234"/>
      <c r="Q756" s="234"/>
      <c r="R756" s="234"/>
      <c r="S756" s="234"/>
      <c r="T756" s="234"/>
      <c r="U756" s="234"/>
      <c r="V756" s="234"/>
      <c r="W756" s="234"/>
      <c r="X756" s="234"/>
      <c r="Y756" s="234"/>
      <c r="Z756" s="234"/>
    </row>
    <row r="757" ht="14.25" customHeight="1">
      <c r="A757" s="234"/>
      <c r="B757" s="234"/>
      <c r="C757" s="234"/>
      <c r="D757" s="234"/>
      <c r="E757" s="234"/>
      <c r="F757" s="234"/>
      <c r="G757" s="234"/>
      <c r="H757" s="234"/>
      <c r="I757" s="234"/>
      <c r="J757" s="234"/>
      <c r="K757" s="234"/>
      <c r="L757" s="234"/>
      <c r="M757" s="234"/>
      <c r="N757" s="234"/>
      <c r="O757" s="234"/>
      <c r="P757" s="234"/>
      <c r="Q757" s="234"/>
      <c r="R757" s="234"/>
      <c r="S757" s="234"/>
      <c r="T757" s="234"/>
      <c r="U757" s="234"/>
      <c r="V757" s="234"/>
      <c r="W757" s="234"/>
      <c r="X757" s="234"/>
      <c r="Y757" s="234"/>
      <c r="Z757" s="234"/>
    </row>
    <row r="758" ht="14.25" customHeight="1">
      <c r="A758" s="234"/>
      <c r="B758" s="234"/>
      <c r="C758" s="234"/>
      <c r="D758" s="234"/>
      <c r="E758" s="234"/>
      <c r="F758" s="234"/>
      <c r="G758" s="234"/>
      <c r="H758" s="234"/>
      <c r="I758" s="234"/>
      <c r="J758" s="234"/>
      <c r="K758" s="234"/>
      <c r="L758" s="234"/>
      <c r="M758" s="234"/>
      <c r="N758" s="234"/>
      <c r="O758" s="234"/>
      <c r="P758" s="234"/>
      <c r="Q758" s="234"/>
      <c r="R758" s="234"/>
      <c r="S758" s="234"/>
      <c r="T758" s="234"/>
      <c r="U758" s="234"/>
      <c r="V758" s="234"/>
      <c r="W758" s="234"/>
      <c r="X758" s="234"/>
      <c r="Y758" s="234"/>
      <c r="Z758" s="234"/>
    </row>
    <row r="759" ht="14.25" customHeight="1">
      <c r="A759" s="234"/>
      <c r="B759" s="234"/>
      <c r="C759" s="234"/>
      <c r="D759" s="234"/>
      <c r="E759" s="234"/>
      <c r="F759" s="234"/>
      <c r="G759" s="234"/>
      <c r="H759" s="234"/>
      <c r="I759" s="234"/>
      <c r="J759" s="234"/>
      <c r="K759" s="234"/>
      <c r="L759" s="234"/>
      <c r="M759" s="234"/>
      <c r="N759" s="234"/>
      <c r="O759" s="234"/>
      <c r="P759" s="234"/>
      <c r="Q759" s="234"/>
      <c r="R759" s="234"/>
      <c r="S759" s="234"/>
      <c r="T759" s="234"/>
      <c r="U759" s="234"/>
      <c r="V759" s="234"/>
      <c r="W759" s="234"/>
      <c r="X759" s="234"/>
      <c r="Y759" s="234"/>
      <c r="Z759" s="234"/>
    </row>
    <row r="760" ht="14.25" customHeight="1">
      <c r="A760" s="234"/>
      <c r="B760" s="234"/>
      <c r="C760" s="234"/>
      <c r="D760" s="234"/>
      <c r="E760" s="234"/>
      <c r="F760" s="234"/>
      <c r="G760" s="234"/>
      <c r="H760" s="234"/>
      <c r="I760" s="234"/>
      <c r="J760" s="234"/>
      <c r="K760" s="234"/>
      <c r="L760" s="234"/>
      <c r="M760" s="234"/>
      <c r="N760" s="234"/>
      <c r="O760" s="234"/>
      <c r="P760" s="234"/>
      <c r="Q760" s="234"/>
      <c r="R760" s="234"/>
      <c r="S760" s="234"/>
      <c r="T760" s="234"/>
      <c r="U760" s="234"/>
      <c r="V760" s="234"/>
      <c r="W760" s="234"/>
      <c r="X760" s="234"/>
      <c r="Y760" s="234"/>
      <c r="Z760" s="234"/>
    </row>
    <row r="761" ht="14.25" customHeight="1">
      <c r="A761" s="234"/>
      <c r="B761" s="234"/>
      <c r="C761" s="234"/>
      <c r="D761" s="234"/>
      <c r="E761" s="234"/>
      <c r="F761" s="234"/>
      <c r="G761" s="234"/>
      <c r="H761" s="234"/>
      <c r="I761" s="234"/>
      <c r="J761" s="234"/>
      <c r="K761" s="234"/>
      <c r="L761" s="234"/>
      <c r="M761" s="234"/>
      <c r="N761" s="234"/>
      <c r="O761" s="234"/>
      <c r="P761" s="234"/>
      <c r="Q761" s="234"/>
      <c r="R761" s="234"/>
      <c r="S761" s="234"/>
      <c r="T761" s="234"/>
      <c r="U761" s="234"/>
      <c r="V761" s="234"/>
      <c r="W761" s="234"/>
      <c r="X761" s="234"/>
      <c r="Y761" s="234"/>
      <c r="Z761" s="234"/>
    </row>
    <row r="762" ht="14.25" customHeight="1">
      <c r="A762" s="234"/>
      <c r="B762" s="234"/>
      <c r="C762" s="234"/>
      <c r="D762" s="234"/>
      <c r="E762" s="234"/>
      <c r="F762" s="234"/>
      <c r="G762" s="234"/>
      <c r="H762" s="234"/>
      <c r="I762" s="234"/>
      <c r="J762" s="234"/>
      <c r="K762" s="234"/>
      <c r="L762" s="234"/>
      <c r="M762" s="234"/>
      <c r="N762" s="234"/>
      <c r="O762" s="234"/>
      <c r="P762" s="234"/>
      <c r="Q762" s="234"/>
      <c r="R762" s="234"/>
      <c r="S762" s="234"/>
      <c r="T762" s="234"/>
      <c r="U762" s="234"/>
      <c r="V762" s="234"/>
      <c r="W762" s="234"/>
      <c r="X762" s="234"/>
      <c r="Y762" s="234"/>
      <c r="Z762" s="234"/>
    </row>
    <row r="763" ht="14.25" customHeight="1">
      <c r="A763" s="234"/>
      <c r="B763" s="234"/>
      <c r="C763" s="234"/>
      <c r="D763" s="234"/>
      <c r="E763" s="234"/>
      <c r="F763" s="234"/>
      <c r="G763" s="234"/>
      <c r="H763" s="234"/>
      <c r="I763" s="234"/>
      <c r="J763" s="234"/>
      <c r="K763" s="234"/>
      <c r="L763" s="234"/>
      <c r="M763" s="234"/>
      <c r="N763" s="234"/>
      <c r="O763" s="234"/>
      <c r="P763" s="234"/>
      <c r="Q763" s="234"/>
      <c r="R763" s="234"/>
      <c r="S763" s="234"/>
      <c r="T763" s="234"/>
      <c r="U763" s="234"/>
      <c r="V763" s="234"/>
      <c r="W763" s="234"/>
      <c r="X763" s="234"/>
      <c r="Y763" s="234"/>
      <c r="Z763" s="234"/>
    </row>
    <row r="764" ht="14.25" customHeight="1">
      <c r="A764" s="234"/>
      <c r="B764" s="234"/>
      <c r="C764" s="234"/>
      <c r="D764" s="234"/>
      <c r="E764" s="234"/>
      <c r="F764" s="234"/>
      <c r="G764" s="234"/>
      <c r="H764" s="234"/>
      <c r="I764" s="234"/>
      <c r="J764" s="234"/>
      <c r="K764" s="234"/>
      <c r="L764" s="234"/>
      <c r="M764" s="234"/>
      <c r="N764" s="234"/>
      <c r="O764" s="234"/>
      <c r="P764" s="234"/>
      <c r="Q764" s="234"/>
      <c r="R764" s="234"/>
      <c r="S764" s="234"/>
      <c r="T764" s="234"/>
      <c r="U764" s="234"/>
      <c r="V764" s="234"/>
      <c r="W764" s="234"/>
      <c r="X764" s="234"/>
      <c r="Y764" s="234"/>
      <c r="Z764" s="234"/>
    </row>
    <row r="765" ht="14.25" customHeight="1">
      <c r="A765" s="234"/>
      <c r="B765" s="234"/>
      <c r="C765" s="234"/>
      <c r="D765" s="234"/>
      <c r="E765" s="234"/>
      <c r="F765" s="234"/>
      <c r="G765" s="234"/>
      <c r="H765" s="234"/>
      <c r="I765" s="234"/>
      <c r="J765" s="234"/>
      <c r="K765" s="234"/>
      <c r="L765" s="234"/>
      <c r="M765" s="234"/>
      <c r="N765" s="234"/>
      <c r="O765" s="234"/>
      <c r="P765" s="234"/>
      <c r="Q765" s="234"/>
      <c r="R765" s="234"/>
      <c r="S765" s="234"/>
      <c r="T765" s="234"/>
      <c r="U765" s="234"/>
      <c r="V765" s="234"/>
      <c r="W765" s="234"/>
      <c r="X765" s="234"/>
      <c r="Y765" s="234"/>
      <c r="Z765" s="234"/>
    </row>
    <row r="766" ht="14.25" customHeight="1">
      <c r="A766" s="234"/>
      <c r="B766" s="234"/>
      <c r="C766" s="234"/>
      <c r="D766" s="234"/>
      <c r="E766" s="234"/>
      <c r="F766" s="234"/>
      <c r="G766" s="234"/>
      <c r="H766" s="234"/>
      <c r="I766" s="234"/>
      <c r="J766" s="234"/>
      <c r="K766" s="234"/>
      <c r="L766" s="234"/>
      <c r="M766" s="234"/>
      <c r="N766" s="234"/>
      <c r="O766" s="234"/>
      <c r="P766" s="234"/>
      <c r="Q766" s="234"/>
      <c r="R766" s="234"/>
      <c r="S766" s="234"/>
      <c r="T766" s="234"/>
      <c r="U766" s="234"/>
      <c r="V766" s="234"/>
      <c r="W766" s="234"/>
      <c r="X766" s="234"/>
      <c r="Y766" s="234"/>
      <c r="Z766" s="234"/>
    </row>
    <row r="767" ht="14.25" customHeight="1">
      <c r="A767" s="234"/>
      <c r="B767" s="234"/>
      <c r="C767" s="234"/>
      <c r="D767" s="234"/>
      <c r="E767" s="234"/>
      <c r="F767" s="234"/>
      <c r="G767" s="234"/>
      <c r="H767" s="234"/>
      <c r="I767" s="234"/>
      <c r="J767" s="234"/>
      <c r="K767" s="234"/>
      <c r="L767" s="234"/>
      <c r="M767" s="234"/>
      <c r="N767" s="234"/>
      <c r="O767" s="234"/>
      <c r="P767" s="234"/>
      <c r="Q767" s="234"/>
      <c r="R767" s="234"/>
      <c r="S767" s="234"/>
      <c r="T767" s="234"/>
      <c r="U767" s="234"/>
      <c r="V767" s="234"/>
      <c r="W767" s="234"/>
      <c r="X767" s="234"/>
      <c r="Y767" s="234"/>
      <c r="Z767" s="234"/>
    </row>
    <row r="768" ht="14.25" customHeight="1">
      <c r="A768" s="234"/>
      <c r="B768" s="234"/>
      <c r="C768" s="234"/>
      <c r="D768" s="234"/>
      <c r="E768" s="234"/>
      <c r="F768" s="234"/>
      <c r="G768" s="234"/>
      <c r="H768" s="234"/>
      <c r="I768" s="234"/>
      <c r="J768" s="234"/>
      <c r="K768" s="234"/>
      <c r="L768" s="234"/>
      <c r="M768" s="234"/>
      <c r="N768" s="234"/>
      <c r="O768" s="234"/>
      <c r="P768" s="234"/>
      <c r="Q768" s="234"/>
      <c r="R768" s="234"/>
      <c r="S768" s="234"/>
      <c r="T768" s="234"/>
      <c r="U768" s="234"/>
      <c r="V768" s="234"/>
      <c r="W768" s="234"/>
      <c r="X768" s="234"/>
      <c r="Y768" s="234"/>
      <c r="Z768" s="234"/>
    </row>
    <row r="769" ht="14.25" customHeight="1">
      <c r="A769" s="234"/>
      <c r="B769" s="234"/>
      <c r="C769" s="234"/>
      <c r="D769" s="234"/>
      <c r="E769" s="234"/>
      <c r="F769" s="234"/>
      <c r="G769" s="234"/>
      <c r="H769" s="234"/>
      <c r="I769" s="234"/>
      <c r="J769" s="234"/>
      <c r="K769" s="234"/>
      <c r="L769" s="234"/>
      <c r="M769" s="234"/>
      <c r="N769" s="234"/>
      <c r="O769" s="234"/>
      <c r="P769" s="234"/>
      <c r="Q769" s="234"/>
      <c r="R769" s="234"/>
      <c r="S769" s="234"/>
      <c r="T769" s="234"/>
      <c r="U769" s="234"/>
      <c r="V769" s="234"/>
      <c r="W769" s="234"/>
      <c r="X769" s="234"/>
      <c r="Y769" s="234"/>
      <c r="Z769" s="234"/>
    </row>
    <row r="770" ht="14.25" customHeight="1">
      <c r="A770" s="234"/>
      <c r="B770" s="234"/>
      <c r="C770" s="234"/>
      <c r="D770" s="234"/>
      <c r="E770" s="234"/>
      <c r="F770" s="234"/>
      <c r="G770" s="234"/>
      <c r="H770" s="234"/>
      <c r="I770" s="234"/>
      <c r="J770" s="234"/>
      <c r="K770" s="234"/>
      <c r="L770" s="234"/>
      <c r="M770" s="234"/>
      <c r="N770" s="234"/>
      <c r="O770" s="234"/>
      <c r="P770" s="234"/>
      <c r="Q770" s="234"/>
      <c r="R770" s="234"/>
      <c r="S770" s="234"/>
      <c r="T770" s="234"/>
      <c r="U770" s="234"/>
      <c r="V770" s="234"/>
      <c r="W770" s="234"/>
      <c r="X770" s="234"/>
      <c r="Y770" s="234"/>
      <c r="Z770" s="234"/>
    </row>
    <row r="771" ht="14.25" customHeight="1">
      <c r="A771" s="234"/>
      <c r="B771" s="234"/>
      <c r="C771" s="234"/>
      <c r="D771" s="234"/>
      <c r="E771" s="234"/>
      <c r="F771" s="234"/>
      <c r="G771" s="234"/>
      <c r="H771" s="234"/>
      <c r="I771" s="234"/>
      <c r="J771" s="234"/>
      <c r="K771" s="234"/>
      <c r="L771" s="234"/>
      <c r="M771" s="234"/>
      <c r="N771" s="234"/>
      <c r="O771" s="234"/>
      <c r="P771" s="234"/>
      <c r="Q771" s="234"/>
      <c r="R771" s="234"/>
      <c r="S771" s="234"/>
      <c r="T771" s="234"/>
      <c r="U771" s="234"/>
      <c r="V771" s="234"/>
      <c r="W771" s="234"/>
      <c r="X771" s="234"/>
      <c r="Y771" s="234"/>
      <c r="Z771" s="234"/>
    </row>
    <row r="772" ht="14.25" customHeight="1">
      <c r="A772" s="234"/>
      <c r="B772" s="234"/>
      <c r="C772" s="234"/>
      <c r="D772" s="234"/>
      <c r="E772" s="234"/>
      <c r="F772" s="234"/>
      <c r="G772" s="234"/>
      <c r="H772" s="234"/>
      <c r="I772" s="234"/>
      <c r="J772" s="234"/>
      <c r="K772" s="234"/>
      <c r="L772" s="234"/>
      <c r="M772" s="234"/>
      <c r="N772" s="234"/>
      <c r="O772" s="234"/>
      <c r="P772" s="234"/>
      <c r="Q772" s="234"/>
      <c r="R772" s="234"/>
      <c r="S772" s="234"/>
      <c r="T772" s="234"/>
      <c r="U772" s="234"/>
      <c r="V772" s="234"/>
      <c r="W772" s="234"/>
      <c r="X772" s="234"/>
      <c r="Y772" s="234"/>
      <c r="Z772" s="234"/>
    </row>
    <row r="773" ht="14.25" customHeight="1">
      <c r="A773" s="234"/>
      <c r="B773" s="234"/>
      <c r="C773" s="234"/>
      <c r="D773" s="234"/>
      <c r="E773" s="234"/>
      <c r="F773" s="234"/>
      <c r="G773" s="234"/>
      <c r="H773" s="234"/>
      <c r="I773" s="234"/>
      <c r="J773" s="234"/>
      <c r="K773" s="234"/>
      <c r="L773" s="234"/>
      <c r="M773" s="234"/>
      <c r="N773" s="234"/>
      <c r="O773" s="234"/>
      <c r="P773" s="234"/>
      <c r="Q773" s="234"/>
      <c r="R773" s="234"/>
      <c r="S773" s="234"/>
      <c r="T773" s="234"/>
      <c r="U773" s="234"/>
      <c r="V773" s="234"/>
      <c r="W773" s="234"/>
      <c r="X773" s="234"/>
      <c r="Y773" s="234"/>
      <c r="Z773" s="234"/>
    </row>
    <row r="774" ht="14.25" customHeight="1">
      <c r="A774" s="234"/>
      <c r="B774" s="234"/>
      <c r="C774" s="234"/>
      <c r="D774" s="234"/>
      <c r="E774" s="234"/>
      <c r="F774" s="234"/>
      <c r="G774" s="234"/>
      <c r="H774" s="234"/>
      <c r="I774" s="234"/>
      <c r="J774" s="234"/>
      <c r="K774" s="234"/>
      <c r="L774" s="234"/>
      <c r="M774" s="234"/>
      <c r="N774" s="234"/>
      <c r="O774" s="234"/>
      <c r="P774" s="234"/>
      <c r="Q774" s="234"/>
      <c r="R774" s="234"/>
      <c r="S774" s="234"/>
      <c r="T774" s="234"/>
      <c r="U774" s="234"/>
      <c r="V774" s="234"/>
      <c r="W774" s="234"/>
      <c r="X774" s="234"/>
      <c r="Y774" s="234"/>
      <c r="Z774" s="234"/>
    </row>
    <row r="775" ht="14.25" customHeight="1">
      <c r="A775" s="234"/>
      <c r="B775" s="234"/>
      <c r="C775" s="234"/>
      <c r="D775" s="234"/>
      <c r="E775" s="234"/>
      <c r="F775" s="234"/>
      <c r="G775" s="234"/>
      <c r="H775" s="234"/>
      <c r="I775" s="234"/>
      <c r="J775" s="234"/>
      <c r="K775" s="234"/>
      <c r="L775" s="234"/>
      <c r="M775" s="234"/>
      <c r="N775" s="234"/>
      <c r="O775" s="234"/>
      <c r="P775" s="234"/>
      <c r="Q775" s="234"/>
      <c r="R775" s="234"/>
      <c r="S775" s="234"/>
      <c r="T775" s="234"/>
      <c r="U775" s="234"/>
      <c r="V775" s="234"/>
      <c r="W775" s="234"/>
      <c r="X775" s="234"/>
      <c r="Y775" s="234"/>
      <c r="Z775" s="234"/>
    </row>
    <row r="776" ht="14.25" customHeight="1">
      <c r="A776" s="234"/>
      <c r="B776" s="234"/>
      <c r="C776" s="234"/>
      <c r="D776" s="234"/>
      <c r="E776" s="234"/>
      <c r="F776" s="234"/>
      <c r="G776" s="234"/>
      <c r="H776" s="234"/>
      <c r="I776" s="234"/>
      <c r="J776" s="234"/>
      <c r="K776" s="234"/>
      <c r="L776" s="234"/>
      <c r="M776" s="234"/>
      <c r="N776" s="234"/>
      <c r="O776" s="234"/>
      <c r="P776" s="234"/>
      <c r="Q776" s="234"/>
      <c r="R776" s="234"/>
      <c r="S776" s="234"/>
      <c r="T776" s="234"/>
      <c r="U776" s="234"/>
      <c r="V776" s="234"/>
      <c r="W776" s="234"/>
      <c r="X776" s="234"/>
      <c r="Y776" s="234"/>
      <c r="Z776" s="234"/>
    </row>
    <row r="777" ht="14.25" customHeight="1">
      <c r="A777" s="234"/>
      <c r="B777" s="234"/>
      <c r="C777" s="234"/>
      <c r="D777" s="234"/>
      <c r="E777" s="234"/>
      <c r="F777" s="234"/>
      <c r="G777" s="234"/>
      <c r="H777" s="234"/>
      <c r="I777" s="234"/>
      <c r="J777" s="234"/>
      <c r="K777" s="234"/>
      <c r="L777" s="234"/>
      <c r="M777" s="234"/>
      <c r="N777" s="234"/>
      <c r="O777" s="234"/>
      <c r="P777" s="234"/>
      <c r="Q777" s="234"/>
      <c r="R777" s="234"/>
      <c r="S777" s="234"/>
      <c r="T777" s="234"/>
      <c r="U777" s="234"/>
      <c r="V777" s="234"/>
      <c r="W777" s="234"/>
      <c r="X777" s="234"/>
      <c r="Y777" s="234"/>
      <c r="Z777" s="234"/>
    </row>
    <row r="778" ht="14.25" customHeight="1">
      <c r="A778" s="234"/>
      <c r="B778" s="234"/>
      <c r="C778" s="234"/>
      <c r="D778" s="234"/>
      <c r="E778" s="234"/>
      <c r="F778" s="234"/>
      <c r="G778" s="234"/>
      <c r="H778" s="234"/>
      <c r="I778" s="234"/>
      <c r="J778" s="234"/>
      <c r="K778" s="234"/>
      <c r="L778" s="234"/>
      <c r="M778" s="234"/>
      <c r="N778" s="234"/>
      <c r="O778" s="234"/>
      <c r="P778" s="234"/>
      <c r="Q778" s="234"/>
      <c r="R778" s="234"/>
      <c r="S778" s="234"/>
      <c r="T778" s="234"/>
      <c r="U778" s="234"/>
      <c r="V778" s="234"/>
      <c r="W778" s="234"/>
      <c r="X778" s="234"/>
      <c r="Y778" s="234"/>
      <c r="Z778" s="234"/>
    </row>
    <row r="779" ht="14.25" customHeight="1">
      <c r="A779" s="234"/>
      <c r="B779" s="234"/>
      <c r="C779" s="234"/>
      <c r="D779" s="234"/>
      <c r="E779" s="234"/>
      <c r="F779" s="234"/>
      <c r="G779" s="234"/>
      <c r="H779" s="234"/>
      <c r="I779" s="234"/>
      <c r="J779" s="234"/>
      <c r="K779" s="234"/>
      <c r="L779" s="234"/>
      <c r="M779" s="234"/>
      <c r="N779" s="234"/>
      <c r="O779" s="234"/>
      <c r="P779" s="234"/>
      <c r="Q779" s="234"/>
      <c r="R779" s="234"/>
      <c r="S779" s="234"/>
      <c r="T779" s="234"/>
      <c r="U779" s="234"/>
      <c r="V779" s="234"/>
      <c r="W779" s="234"/>
      <c r="X779" s="234"/>
      <c r="Y779" s="234"/>
      <c r="Z779" s="234"/>
    </row>
    <row r="780" ht="14.25" customHeight="1">
      <c r="A780" s="234"/>
      <c r="B780" s="234"/>
      <c r="C780" s="234"/>
      <c r="D780" s="234"/>
      <c r="E780" s="234"/>
      <c r="F780" s="234"/>
      <c r="G780" s="234"/>
      <c r="H780" s="234"/>
      <c r="I780" s="234"/>
      <c r="J780" s="234"/>
      <c r="K780" s="234"/>
      <c r="L780" s="234"/>
      <c r="M780" s="234"/>
      <c r="N780" s="234"/>
      <c r="O780" s="234"/>
      <c r="P780" s="234"/>
      <c r="Q780" s="234"/>
      <c r="R780" s="234"/>
      <c r="S780" s="234"/>
      <c r="T780" s="234"/>
      <c r="U780" s="234"/>
      <c r="V780" s="234"/>
      <c r="W780" s="234"/>
      <c r="X780" s="234"/>
      <c r="Y780" s="234"/>
      <c r="Z780" s="234"/>
    </row>
    <row r="781" ht="14.25" customHeight="1">
      <c r="A781" s="234"/>
      <c r="B781" s="234"/>
      <c r="C781" s="234"/>
      <c r="D781" s="234"/>
      <c r="E781" s="234"/>
      <c r="F781" s="234"/>
      <c r="G781" s="234"/>
      <c r="H781" s="234"/>
      <c r="I781" s="234"/>
      <c r="J781" s="234"/>
      <c r="K781" s="234"/>
      <c r="L781" s="234"/>
      <c r="M781" s="234"/>
      <c r="N781" s="234"/>
      <c r="O781" s="234"/>
      <c r="P781" s="234"/>
      <c r="Q781" s="234"/>
      <c r="R781" s="234"/>
      <c r="S781" s="234"/>
      <c r="T781" s="234"/>
      <c r="U781" s="234"/>
      <c r="V781" s="234"/>
      <c r="W781" s="234"/>
      <c r="X781" s="234"/>
      <c r="Y781" s="234"/>
      <c r="Z781" s="234"/>
    </row>
    <row r="782" ht="14.25" customHeight="1">
      <c r="A782" s="234"/>
      <c r="B782" s="234"/>
      <c r="C782" s="234"/>
      <c r="D782" s="234"/>
      <c r="E782" s="234"/>
      <c r="F782" s="234"/>
      <c r="G782" s="234"/>
      <c r="H782" s="234"/>
      <c r="I782" s="234"/>
      <c r="J782" s="234"/>
      <c r="K782" s="234"/>
      <c r="L782" s="234"/>
      <c r="M782" s="234"/>
      <c r="N782" s="234"/>
      <c r="O782" s="234"/>
      <c r="P782" s="234"/>
      <c r="Q782" s="234"/>
      <c r="R782" s="234"/>
      <c r="S782" s="234"/>
      <c r="T782" s="234"/>
      <c r="U782" s="234"/>
      <c r="V782" s="234"/>
      <c r="W782" s="234"/>
      <c r="X782" s="234"/>
      <c r="Y782" s="234"/>
      <c r="Z782" s="234"/>
    </row>
    <row r="783" ht="14.25" customHeight="1">
      <c r="A783" s="234"/>
      <c r="B783" s="234"/>
      <c r="C783" s="234"/>
      <c r="D783" s="234"/>
      <c r="E783" s="234"/>
      <c r="F783" s="234"/>
      <c r="G783" s="234"/>
      <c r="H783" s="234"/>
      <c r="I783" s="234"/>
      <c r="J783" s="234"/>
      <c r="K783" s="234"/>
      <c r="L783" s="234"/>
      <c r="M783" s="234"/>
      <c r="N783" s="234"/>
      <c r="O783" s="234"/>
      <c r="P783" s="234"/>
      <c r="Q783" s="234"/>
      <c r="R783" s="234"/>
      <c r="S783" s="234"/>
      <c r="T783" s="234"/>
      <c r="U783" s="234"/>
      <c r="V783" s="234"/>
      <c r="W783" s="234"/>
      <c r="X783" s="234"/>
      <c r="Y783" s="234"/>
      <c r="Z783" s="234"/>
    </row>
    <row r="784" ht="14.25" customHeight="1">
      <c r="A784" s="234"/>
      <c r="B784" s="234"/>
      <c r="C784" s="234"/>
      <c r="D784" s="234"/>
      <c r="E784" s="234"/>
      <c r="F784" s="234"/>
      <c r="G784" s="234"/>
      <c r="H784" s="234"/>
      <c r="I784" s="234"/>
      <c r="J784" s="234"/>
      <c r="K784" s="234"/>
      <c r="L784" s="234"/>
      <c r="M784" s="234"/>
      <c r="N784" s="234"/>
      <c r="O784" s="234"/>
      <c r="P784" s="234"/>
      <c r="Q784" s="234"/>
      <c r="R784" s="234"/>
      <c r="S784" s="234"/>
      <c r="T784" s="234"/>
      <c r="U784" s="234"/>
      <c r="V784" s="234"/>
      <c r="W784" s="234"/>
      <c r="X784" s="234"/>
      <c r="Y784" s="234"/>
      <c r="Z784" s="234"/>
    </row>
    <row r="785" ht="14.25" customHeight="1">
      <c r="A785" s="234"/>
      <c r="B785" s="234"/>
      <c r="C785" s="234"/>
      <c r="D785" s="234"/>
      <c r="E785" s="234"/>
      <c r="F785" s="234"/>
      <c r="G785" s="234"/>
      <c r="H785" s="234"/>
      <c r="I785" s="234"/>
      <c r="J785" s="234"/>
      <c r="K785" s="234"/>
      <c r="L785" s="234"/>
      <c r="M785" s="234"/>
      <c r="N785" s="234"/>
      <c r="O785" s="234"/>
      <c r="P785" s="234"/>
      <c r="Q785" s="234"/>
      <c r="R785" s="234"/>
      <c r="S785" s="234"/>
      <c r="T785" s="234"/>
      <c r="U785" s="234"/>
      <c r="V785" s="234"/>
      <c r="W785" s="234"/>
      <c r="X785" s="234"/>
      <c r="Y785" s="234"/>
      <c r="Z785" s="234"/>
    </row>
    <row r="786" ht="14.25" customHeight="1">
      <c r="A786" s="234"/>
      <c r="B786" s="234"/>
      <c r="C786" s="234"/>
      <c r="D786" s="234"/>
      <c r="E786" s="234"/>
      <c r="F786" s="234"/>
      <c r="G786" s="234"/>
      <c r="H786" s="234"/>
      <c r="I786" s="234"/>
      <c r="J786" s="234"/>
      <c r="K786" s="234"/>
      <c r="L786" s="234"/>
      <c r="M786" s="234"/>
      <c r="N786" s="234"/>
      <c r="O786" s="234"/>
      <c r="P786" s="234"/>
      <c r="Q786" s="234"/>
      <c r="R786" s="234"/>
      <c r="S786" s="234"/>
      <c r="T786" s="234"/>
      <c r="U786" s="234"/>
      <c r="V786" s="234"/>
      <c r="W786" s="234"/>
      <c r="X786" s="234"/>
      <c r="Y786" s="234"/>
      <c r="Z786" s="234"/>
    </row>
    <row r="787" ht="14.25" customHeight="1">
      <c r="A787" s="234"/>
      <c r="B787" s="234"/>
      <c r="C787" s="234"/>
      <c r="D787" s="234"/>
      <c r="E787" s="234"/>
      <c r="F787" s="234"/>
      <c r="G787" s="234"/>
      <c r="H787" s="234"/>
      <c r="I787" s="234"/>
      <c r="J787" s="234"/>
      <c r="K787" s="234"/>
      <c r="L787" s="234"/>
      <c r="M787" s="234"/>
      <c r="N787" s="234"/>
      <c r="O787" s="234"/>
      <c r="P787" s="234"/>
      <c r="Q787" s="234"/>
      <c r="R787" s="234"/>
      <c r="S787" s="234"/>
      <c r="T787" s="234"/>
      <c r="U787" s="234"/>
      <c r="V787" s="234"/>
      <c r="W787" s="234"/>
      <c r="X787" s="234"/>
      <c r="Y787" s="234"/>
      <c r="Z787" s="234"/>
    </row>
    <row r="788" ht="14.25" customHeight="1">
      <c r="A788" s="234"/>
      <c r="B788" s="234"/>
      <c r="C788" s="234"/>
      <c r="D788" s="234"/>
      <c r="E788" s="234"/>
      <c r="F788" s="234"/>
      <c r="G788" s="234"/>
      <c r="H788" s="234"/>
      <c r="I788" s="234"/>
      <c r="J788" s="234"/>
      <c r="K788" s="234"/>
      <c r="L788" s="234"/>
      <c r="M788" s="234"/>
      <c r="N788" s="234"/>
      <c r="O788" s="234"/>
      <c r="P788" s="234"/>
      <c r="Q788" s="234"/>
      <c r="R788" s="234"/>
      <c r="S788" s="234"/>
      <c r="T788" s="234"/>
      <c r="U788" s="234"/>
      <c r="V788" s="234"/>
      <c r="W788" s="234"/>
      <c r="X788" s="234"/>
      <c r="Y788" s="234"/>
      <c r="Z788" s="234"/>
    </row>
    <row r="789" ht="14.25" customHeight="1">
      <c r="A789" s="234"/>
      <c r="B789" s="234"/>
      <c r="C789" s="234"/>
      <c r="D789" s="234"/>
      <c r="E789" s="234"/>
      <c r="F789" s="234"/>
      <c r="G789" s="234"/>
      <c r="H789" s="234"/>
      <c r="I789" s="234"/>
      <c r="J789" s="234"/>
      <c r="K789" s="234"/>
      <c r="L789" s="234"/>
      <c r="M789" s="234"/>
      <c r="N789" s="234"/>
      <c r="O789" s="234"/>
      <c r="P789" s="234"/>
      <c r="Q789" s="234"/>
      <c r="R789" s="234"/>
      <c r="S789" s="234"/>
      <c r="T789" s="234"/>
      <c r="U789" s="234"/>
      <c r="V789" s="234"/>
      <c r="W789" s="234"/>
      <c r="X789" s="234"/>
      <c r="Y789" s="234"/>
      <c r="Z789" s="234"/>
    </row>
    <row r="790" ht="14.25" customHeight="1">
      <c r="A790" s="234"/>
      <c r="B790" s="234"/>
      <c r="C790" s="234"/>
      <c r="D790" s="234"/>
      <c r="E790" s="234"/>
      <c r="F790" s="234"/>
      <c r="G790" s="234"/>
      <c r="H790" s="234"/>
      <c r="I790" s="234"/>
      <c r="J790" s="234"/>
      <c r="K790" s="234"/>
      <c r="L790" s="234"/>
      <c r="M790" s="234"/>
      <c r="N790" s="234"/>
      <c r="O790" s="234"/>
      <c r="P790" s="234"/>
      <c r="Q790" s="234"/>
      <c r="R790" s="234"/>
      <c r="S790" s="234"/>
      <c r="T790" s="234"/>
      <c r="U790" s="234"/>
      <c r="V790" s="234"/>
      <c r="W790" s="234"/>
      <c r="X790" s="234"/>
      <c r="Y790" s="234"/>
      <c r="Z790" s="234"/>
    </row>
    <row r="791" ht="14.25" customHeight="1">
      <c r="A791" s="234"/>
      <c r="B791" s="234"/>
      <c r="C791" s="234"/>
      <c r="D791" s="234"/>
      <c r="E791" s="234"/>
      <c r="F791" s="234"/>
      <c r="G791" s="234"/>
      <c r="H791" s="234"/>
      <c r="I791" s="234"/>
      <c r="J791" s="234"/>
      <c r="K791" s="234"/>
      <c r="L791" s="234"/>
      <c r="M791" s="234"/>
      <c r="N791" s="234"/>
      <c r="O791" s="234"/>
      <c r="P791" s="234"/>
      <c r="Q791" s="234"/>
      <c r="R791" s="234"/>
      <c r="S791" s="234"/>
      <c r="T791" s="234"/>
      <c r="U791" s="234"/>
      <c r="V791" s="234"/>
      <c r="W791" s="234"/>
      <c r="X791" s="234"/>
      <c r="Y791" s="234"/>
      <c r="Z791" s="234"/>
    </row>
    <row r="792" ht="14.25" customHeight="1">
      <c r="A792" s="234"/>
      <c r="B792" s="234"/>
      <c r="C792" s="234"/>
      <c r="D792" s="234"/>
      <c r="E792" s="234"/>
      <c r="F792" s="234"/>
      <c r="G792" s="234"/>
      <c r="H792" s="234"/>
      <c r="I792" s="234"/>
      <c r="J792" s="234"/>
      <c r="K792" s="234"/>
      <c r="L792" s="234"/>
      <c r="M792" s="234"/>
      <c r="N792" s="234"/>
      <c r="O792" s="234"/>
      <c r="P792" s="234"/>
      <c r="Q792" s="234"/>
      <c r="R792" s="234"/>
      <c r="S792" s="234"/>
      <c r="T792" s="234"/>
      <c r="U792" s="234"/>
      <c r="V792" s="234"/>
      <c r="W792" s="234"/>
      <c r="X792" s="234"/>
      <c r="Y792" s="234"/>
      <c r="Z792" s="234"/>
    </row>
    <row r="793" ht="14.25" customHeight="1">
      <c r="A793" s="234"/>
      <c r="B793" s="234"/>
      <c r="C793" s="234"/>
      <c r="D793" s="234"/>
      <c r="E793" s="234"/>
      <c r="F793" s="234"/>
      <c r="G793" s="234"/>
      <c r="H793" s="234"/>
      <c r="I793" s="234"/>
      <c r="J793" s="234"/>
      <c r="K793" s="234"/>
      <c r="L793" s="234"/>
      <c r="M793" s="234"/>
      <c r="N793" s="234"/>
      <c r="O793" s="234"/>
      <c r="P793" s="234"/>
      <c r="Q793" s="234"/>
      <c r="R793" s="234"/>
      <c r="S793" s="234"/>
      <c r="T793" s="234"/>
      <c r="U793" s="234"/>
      <c r="V793" s="234"/>
      <c r="W793" s="234"/>
      <c r="X793" s="234"/>
      <c r="Y793" s="234"/>
      <c r="Z793" s="234"/>
    </row>
    <row r="794" ht="14.25" customHeight="1">
      <c r="A794" s="234"/>
      <c r="B794" s="234"/>
      <c r="C794" s="234"/>
      <c r="D794" s="234"/>
      <c r="E794" s="234"/>
      <c r="F794" s="234"/>
      <c r="G794" s="234"/>
      <c r="H794" s="234"/>
      <c r="I794" s="234"/>
      <c r="J794" s="234"/>
      <c r="K794" s="234"/>
      <c r="L794" s="234"/>
      <c r="M794" s="234"/>
      <c r="N794" s="234"/>
      <c r="O794" s="234"/>
      <c r="P794" s="234"/>
      <c r="Q794" s="234"/>
      <c r="R794" s="234"/>
      <c r="S794" s="234"/>
      <c r="T794" s="234"/>
      <c r="U794" s="234"/>
      <c r="V794" s="234"/>
      <c r="W794" s="234"/>
      <c r="X794" s="234"/>
      <c r="Y794" s="234"/>
      <c r="Z794" s="234"/>
    </row>
    <row r="795" ht="14.25" customHeight="1">
      <c r="A795" s="234"/>
      <c r="B795" s="234"/>
      <c r="C795" s="234"/>
      <c r="D795" s="234"/>
      <c r="E795" s="234"/>
      <c r="F795" s="234"/>
      <c r="G795" s="234"/>
      <c r="H795" s="234"/>
      <c r="I795" s="234"/>
      <c r="J795" s="234"/>
      <c r="K795" s="234"/>
      <c r="L795" s="234"/>
      <c r="M795" s="234"/>
      <c r="N795" s="234"/>
      <c r="O795" s="234"/>
      <c r="P795" s="234"/>
      <c r="Q795" s="234"/>
      <c r="R795" s="234"/>
      <c r="S795" s="234"/>
      <c r="T795" s="234"/>
      <c r="U795" s="234"/>
      <c r="V795" s="234"/>
      <c r="W795" s="234"/>
      <c r="X795" s="234"/>
      <c r="Y795" s="234"/>
      <c r="Z795" s="234"/>
    </row>
    <row r="796" ht="14.25" customHeight="1">
      <c r="A796" s="234"/>
      <c r="B796" s="234"/>
      <c r="C796" s="234"/>
      <c r="D796" s="234"/>
      <c r="E796" s="234"/>
      <c r="F796" s="234"/>
      <c r="G796" s="234"/>
      <c r="H796" s="234"/>
      <c r="I796" s="234"/>
      <c r="J796" s="234"/>
      <c r="K796" s="234"/>
      <c r="L796" s="234"/>
      <c r="M796" s="234"/>
      <c r="N796" s="234"/>
      <c r="O796" s="234"/>
      <c r="P796" s="234"/>
      <c r="Q796" s="234"/>
      <c r="R796" s="234"/>
      <c r="S796" s="234"/>
      <c r="T796" s="234"/>
      <c r="U796" s="234"/>
      <c r="V796" s="234"/>
      <c r="W796" s="234"/>
      <c r="X796" s="234"/>
      <c r="Y796" s="234"/>
      <c r="Z796" s="234"/>
    </row>
    <row r="797" ht="14.25" customHeight="1">
      <c r="A797" s="234"/>
      <c r="B797" s="234"/>
      <c r="C797" s="234"/>
      <c r="D797" s="234"/>
      <c r="E797" s="234"/>
      <c r="F797" s="234"/>
      <c r="G797" s="234"/>
      <c r="H797" s="234"/>
      <c r="I797" s="234"/>
      <c r="J797" s="234"/>
      <c r="K797" s="234"/>
      <c r="L797" s="234"/>
      <c r="M797" s="234"/>
      <c r="N797" s="234"/>
      <c r="O797" s="234"/>
      <c r="P797" s="234"/>
      <c r="Q797" s="234"/>
      <c r="R797" s="234"/>
      <c r="S797" s="234"/>
      <c r="T797" s="234"/>
      <c r="U797" s="234"/>
      <c r="V797" s="234"/>
      <c r="W797" s="234"/>
      <c r="X797" s="234"/>
      <c r="Y797" s="234"/>
      <c r="Z797" s="234"/>
    </row>
    <row r="798" ht="14.25" customHeight="1">
      <c r="A798" s="234"/>
      <c r="B798" s="234"/>
      <c r="C798" s="234"/>
      <c r="D798" s="234"/>
      <c r="E798" s="234"/>
      <c r="F798" s="234"/>
      <c r="G798" s="234"/>
      <c r="H798" s="234"/>
      <c r="I798" s="234"/>
      <c r="J798" s="234"/>
      <c r="K798" s="234"/>
      <c r="L798" s="234"/>
      <c r="M798" s="234"/>
      <c r="N798" s="234"/>
      <c r="O798" s="234"/>
      <c r="P798" s="234"/>
      <c r="Q798" s="234"/>
      <c r="R798" s="234"/>
      <c r="S798" s="234"/>
      <c r="T798" s="234"/>
      <c r="U798" s="234"/>
      <c r="V798" s="234"/>
      <c r="W798" s="234"/>
      <c r="X798" s="234"/>
      <c r="Y798" s="234"/>
      <c r="Z798" s="234"/>
    </row>
    <row r="799" ht="14.25" customHeight="1">
      <c r="A799" s="234"/>
      <c r="B799" s="234"/>
      <c r="C799" s="234"/>
      <c r="D799" s="234"/>
      <c r="E799" s="234"/>
      <c r="F799" s="234"/>
      <c r="G799" s="234"/>
      <c r="H799" s="234"/>
      <c r="I799" s="234"/>
      <c r="J799" s="234"/>
      <c r="K799" s="234"/>
      <c r="L799" s="234"/>
      <c r="M799" s="234"/>
      <c r="N799" s="234"/>
      <c r="O799" s="234"/>
      <c r="P799" s="234"/>
      <c r="Q799" s="234"/>
      <c r="R799" s="234"/>
      <c r="S799" s="234"/>
      <c r="T799" s="234"/>
      <c r="U799" s="234"/>
      <c r="V799" s="234"/>
      <c r="W799" s="234"/>
      <c r="X799" s="234"/>
      <c r="Y799" s="234"/>
      <c r="Z799" s="234"/>
    </row>
    <row r="800" ht="14.25" customHeight="1">
      <c r="A800" s="234"/>
      <c r="B800" s="234"/>
      <c r="C800" s="234"/>
      <c r="D800" s="234"/>
      <c r="E800" s="234"/>
      <c r="F800" s="234"/>
      <c r="G800" s="234"/>
      <c r="H800" s="234"/>
      <c r="I800" s="234"/>
      <c r="J800" s="234"/>
      <c r="K800" s="234"/>
      <c r="L800" s="234"/>
      <c r="M800" s="234"/>
      <c r="N800" s="234"/>
      <c r="O800" s="234"/>
      <c r="P800" s="234"/>
      <c r="Q800" s="234"/>
      <c r="R800" s="234"/>
      <c r="S800" s="234"/>
      <c r="T800" s="234"/>
      <c r="U800" s="234"/>
      <c r="V800" s="234"/>
      <c r="W800" s="234"/>
      <c r="X800" s="234"/>
      <c r="Y800" s="234"/>
      <c r="Z800" s="234"/>
    </row>
    <row r="801" ht="14.25" customHeight="1">
      <c r="A801" s="234"/>
      <c r="B801" s="234"/>
      <c r="C801" s="234"/>
      <c r="D801" s="234"/>
      <c r="E801" s="234"/>
      <c r="F801" s="234"/>
      <c r="G801" s="234"/>
      <c r="H801" s="234"/>
      <c r="I801" s="234"/>
      <c r="J801" s="234"/>
      <c r="K801" s="234"/>
      <c r="L801" s="234"/>
      <c r="M801" s="234"/>
      <c r="N801" s="234"/>
      <c r="O801" s="234"/>
      <c r="P801" s="234"/>
      <c r="Q801" s="234"/>
      <c r="R801" s="234"/>
      <c r="S801" s="234"/>
      <c r="T801" s="234"/>
      <c r="U801" s="234"/>
      <c r="V801" s="234"/>
      <c r="W801" s="234"/>
      <c r="X801" s="234"/>
      <c r="Y801" s="234"/>
      <c r="Z801" s="234"/>
    </row>
    <row r="802" ht="14.25" customHeight="1">
      <c r="A802" s="234"/>
      <c r="B802" s="234"/>
      <c r="C802" s="234"/>
      <c r="D802" s="234"/>
      <c r="E802" s="234"/>
      <c r="F802" s="234"/>
      <c r="G802" s="234"/>
      <c r="H802" s="234"/>
      <c r="I802" s="234"/>
      <c r="J802" s="234"/>
      <c r="K802" s="234"/>
      <c r="L802" s="234"/>
      <c r="M802" s="234"/>
      <c r="N802" s="234"/>
      <c r="O802" s="234"/>
      <c r="P802" s="234"/>
      <c r="Q802" s="234"/>
      <c r="R802" s="234"/>
      <c r="S802" s="234"/>
      <c r="T802" s="234"/>
      <c r="U802" s="234"/>
      <c r="V802" s="234"/>
      <c r="W802" s="234"/>
      <c r="X802" s="234"/>
      <c r="Y802" s="234"/>
      <c r="Z802" s="234"/>
    </row>
    <row r="803" ht="14.25" customHeight="1">
      <c r="A803" s="234"/>
      <c r="B803" s="234"/>
      <c r="C803" s="234"/>
      <c r="D803" s="234"/>
      <c r="E803" s="234"/>
      <c r="F803" s="234"/>
      <c r="G803" s="234"/>
      <c r="H803" s="234"/>
      <c r="I803" s="234"/>
      <c r="J803" s="234"/>
      <c r="K803" s="234"/>
      <c r="L803" s="234"/>
      <c r="M803" s="234"/>
      <c r="N803" s="234"/>
      <c r="O803" s="234"/>
      <c r="P803" s="234"/>
      <c r="Q803" s="234"/>
      <c r="R803" s="234"/>
      <c r="S803" s="234"/>
      <c r="T803" s="234"/>
      <c r="U803" s="234"/>
      <c r="V803" s="234"/>
      <c r="W803" s="234"/>
      <c r="X803" s="234"/>
      <c r="Y803" s="234"/>
      <c r="Z803" s="234"/>
    </row>
    <row r="804" ht="14.25" customHeight="1">
      <c r="A804" s="234"/>
      <c r="B804" s="234"/>
      <c r="C804" s="234"/>
      <c r="D804" s="234"/>
      <c r="E804" s="234"/>
      <c r="F804" s="234"/>
      <c r="G804" s="234"/>
      <c r="H804" s="234"/>
      <c r="I804" s="234"/>
      <c r="J804" s="234"/>
      <c r="K804" s="234"/>
      <c r="L804" s="234"/>
      <c r="M804" s="234"/>
      <c r="N804" s="234"/>
      <c r="O804" s="234"/>
      <c r="P804" s="234"/>
      <c r="Q804" s="234"/>
      <c r="R804" s="234"/>
      <c r="S804" s="234"/>
      <c r="T804" s="234"/>
      <c r="U804" s="234"/>
      <c r="V804" s="234"/>
      <c r="W804" s="234"/>
      <c r="X804" s="234"/>
      <c r="Y804" s="234"/>
      <c r="Z804" s="234"/>
    </row>
    <row r="805" ht="14.25" customHeight="1">
      <c r="A805" s="234"/>
      <c r="B805" s="234"/>
      <c r="C805" s="234"/>
      <c r="D805" s="234"/>
      <c r="E805" s="234"/>
      <c r="F805" s="234"/>
      <c r="G805" s="234"/>
      <c r="H805" s="234"/>
      <c r="I805" s="234"/>
      <c r="J805" s="234"/>
      <c r="K805" s="234"/>
      <c r="L805" s="234"/>
      <c r="M805" s="234"/>
      <c r="N805" s="234"/>
      <c r="O805" s="234"/>
      <c r="P805" s="234"/>
      <c r="Q805" s="234"/>
      <c r="R805" s="234"/>
      <c r="S805" s="234"/>
      <c r="T805" s="234"/>
      <c r="U805" s="234"/>
      <c r="V805" s="234"/>
      <c r="W805" s="234"/>
      <c r="X805" s="234"/>
      <c r="Y805" s="234"/>
      <c r="Z805" s="234"/>
    </row>
    <row r="806" ht="14.25" customHeight="1">
      <c r="A806" s="234"/>
      <c r="B806" s="234"/>
      <c r="C806" s="234"/>
      <c r="D806" s="234"/>
      <c r="E806" s="234"/>
      <c r="F806" s="234"/>
      <c r="G806" s="234"/>
      <c r="H806" s="234"/>
      <c r="I806" s="234"/>
      <c r="J806" s="234"/>
      <c r="K806" s="234"/>
      <c r="L806" s="234"/>
      <c r="M806" s="234"/>
      <c r="N806" s="234"/>
      <c r="O806" s="234"/>
      <c r="P806" s="234"/>
      <c r="Q806" s="234"/>
      <c r="R806" s="234"/>
      <c r="S806" s="234"/>
      <c r="T806" s="234"/>
      <c r="U806" s="234"/>
      <c r="V806" s="234"/>
      <c r="W806" s="234"/>
      <c r="X806" s="234"/>
      <c r="Y806" s="234"/>
      <c r="Z806" s="234"/>
    </row>
    <row r="807" ht="14.25" customHeight="1">
      <c r="A807" s="234"/>
      <c r="B807" s="234"/>
      <c r="C807" s="234"/>
      <c r="D807" s="234"/>
      <c r="E807" s="234"/>
      <c r="F807" s="234"/>
      <c r="G807" s="234"/>
      <c r="H807" s="234"/>
      <c r="I807" s="234"/>
      <c r="J807" s="234"/>
      <c r="K807" s="234"/>
      <c r="L807" s="234"/>
      <c r="M807" s="234"/>
      <c r="N807" s="234"/>
      <c r="O807" s="234"/>
      <c r="P807" s="234"/>
      <c r="Q807" s="234"/>
      <c r="R807" s="234"/>
      <c r="S807" s="234"/>
      <c r="T807" s="234"/>
      <c r="U807" s="234"/>
      <c r="V807" s="234"/>
      <c r="W807" s="234"/>
      <c r="X807" s="234"/>
      <c r="Y807" s="234"/>
      <c r="Z807" s="234"/>
    </row>
    <row r="808" ht="14.25" customHeight="1">
      <c r="A808" s="234"/>
      <c r="B808" s="234"/>
      <c r="C808" s="234"/>
      <c r="D808" s="234"/>
      <c r="E808" s="234"/>
      <c r="F808" s="234"/>
      <c r="G808" s="234"/>
      <c r="H808" s="234"/>
      <c r="I808" s="234"/>
      <c r="J808" s="234"/>
      <c r="K808" s="234"/>
      <c r="L808" s="234"/>
      <c r="M808" s="234"/>
      <c r="N808" s="234"/>
      <c r="O808" s="234"/>
      <c r="P808" s="234"/>
      <c r="Q808" s="234"/>
      <c r="R808" s="234"/>
      <c r="S808" s="234"/>
      <c r="T808" s="234"/>
      <c r="U808" s="234"/>
      <c r="V808" s="234"/>
      <c r="W808" s="234"/>
      <c r="X808" s="234"/>
      <c r="Y808" s="234"/>
      <c r="Z808" s="234"/>
    </row>
    <row r="809" ht="14.25" customHeight="1">
      <c r="A809" s="234"/>
      <c r="B809" s="234"/>
      <c r="C809" s="234"/>
      <c r="D809" s="234"/>
      <c r="E809" s="234"/>
      <c r="F809" s="234"/>
      <c r="G809" s="234"/>
      <c r="H809" s="234"/>
      <c r="I809" s="234"/>
      <c r="J809" s="234"/>
      <c r="K809" s="234"/>
      <c r="L809" s="234"/>
      <c r="M809" s="234"/>
      <c r="N809" s="234"/>
      <c r="O809" s="234"/>
      <c r="P809" s="234"/>
      <c r="Q809" s="234"/>
      <c r="R809" s="234"/>
      <c r="S809" s="234"/>
      <c r="T809" s="234"/>
      <c r="U809" s="234"/>
      <c r="V809" s="234"/>
      <c r="W809" s="234"/>
      <c r="X809" s="234"/>
      <c r="Y809" s="234"/>
      <c r="Z809" s="234"/>
    </row>
    <row r="810" ht="14.25" customHeight="1">
      <c r="A810" s="234"/>
      <c r="B810" s="234"/>
      <c r="C810" s="234"/>
      <c r="D810" s="234"/>
      <c r="E810" s="234"/>
      <c r="F810" s="234"/>
      <c r="G810" s="234"/>
      <c r="H810" s="234"/>
      <c r="I810" s="234"/>
      <c r="J810" s="234"/>
      <c r="K810" s="234"/>
      <c r="L810" s="234"/>
      <c r="M810" s="234"/>
      <c r="N810" s="234"/>
      <c r="O810" s="234"/>
      <c r="P810" s="234"/>
      <c r="Q810" s="234"/>
      <c r="R810" s="234"/>
      <c r="S810" s="234"/>
      <c r="T810" s="234"/>
      <c r="U810" s="234"/>
      <c r="V810" s="234"/>
      <c r="W810" s="234"/>
      <c r="X810" s="234"/>
      <c r="Y810" s="234"/>
      <c r="Z810" s="234"/>
    </row>
    <row r="811" ht="14.25" customHeight="1">
      <c r="A811" s="234"/>
      <c r="B811" s="234"/>
      <c r="C811" s="234"/>
      <c r="D811" s="234"/>
      <c r="E811" s="234"/>
      <c r="F811" s="234"/>
      <c r="G811" s="234"/>
      <c r="H811" s="234"/>
      <c r="I811" s="234"/>
      <c r="J811" s="234"/>
      <c r="K811" s="234"/>
      <c r="L811" s="234"/>
      <c r="M811" s="234"/>
      <c r="N811" s="234"/>
      <c r="O811" s="234"/>
      <c r="P811" s="234"/>
      <c r="Q811" s="234"/>
      <c r="R811" s="234"/>
      <c r="S811" s="234"/>
      <c r="T811" s="234"/>
      <c r="U811" s="234"/>
      <c r="V811" s="234"/>
      <c r="W811" s="234"/>
      <c r="X811" s="234"/>
      <c r="Y811" s="234"/>
      <c r="Z811" s="234"/>
    </row>
    <row r="812" ht="14.25" customHeight="1">
      <c r="A812" s="234"/>
      <c r="B812" s="234"/>
      <c r="C812" s="234"/>
      <c r="D812" s="234"/>
      <c r="E812" s="234"/>
      <c r="F812" s="234"/>
      <c r="G812" s="234"/>
      <c r="H812" s="234"/>
      <c r="I812" s="234"/>
      <c r="J812" s="234"/>
      <c r="K812" s="234"/>
      <c r="L812" s="234"/>
      <c r="M812" s="234"/>
      <c r="N812" s="234"/>
      <c r="O812" s="234"/>
      <c r="P812" s="234"/>
      <c r="Q812" s="234"/>
      <c r="R812" s="234"/>
      <c r="S812" s="234"/>
      <c r="T812" s="234"/>
      <c r="U812" s="234"/>
      <c r="V812" s="234"/>
      <c r="W812" s="234"/>
      <c r="X812" s="234"/>
      <c r="Y812" s="234"/>
      <c r="Z812" s="234"/>
    </row>
    <row r="813" ht="14.25" customHeight="1">
      <c r="A813" s="234"/>
      <c r="B813" s="234"/>
      <c r="C813" s="234"/>
      <c r="D813" s="234"/>
      <c r="E813" s="234"/>
      <c r="F813" s="234"/>
      <c r="G813" s="234"/>
      <c r="H813" s="234"/>
      <c r="I813" s="234"/>
      <c r="J813" s="234"/>
      <c r="K813" s="234"/>
      <c r="L813" s="234"/>
      <c r="M813" s="234"/>
      <c r="N813" s="234"/>
      <c r="O813" s="234"/>
      <c r="P813" s="234"/>
      <c r="Q813" s="234"/>
      <c r="R813" s="234"/>
      <c r="S813" s="234"/>
      <c r="T813" s="234"/>
      <c r="U813" s="234"/>
      <c r="V813" s="234"/>
      <c r="W813" s="234"/>
      <c r="X813" s="234"/>
      <c r="Y813" s="234"/>
      <c r="Z813" s="234"/>
    </row>
    <row r="814" ht="14.25" customHeight="1">
      <c r="A814" s="234"/>
      <c r="B814" s="234"/>
      <c r="C814" s="234"/>
      <c r="D814" s="234"/>
      <c r="E814" s="234"/>
      <c r="F814" s="234"/>
      <c r="G814" s="234"/>
      <c r="H814" s="234"/>
      <c r="I814" s="234"/>
      <c r="J814" s="234"/>
      <c r="K814" s="234"/>
      <c r="L814" s="234"/>
      <c r="M814" s="234"/>
      <c r="N814" s="234"/>
      <c r="O814" s="234"/>
      <c r="P814" s="234"/>
      <c r="Q814" s="234"/>
      <c r="R814" s="234"/>
      <c r="S814" s="234"/>
      <c r="T814" s="234"/>
      <c r="U814" s="234"/>
      <c r="V814" s="234"/>
      <c r="W814" s="234"/>
      <c r="X814" s="234"/>
      <c r="Y814" s="234"/>
      <c r="Z814" s="234"/>
    </row>
    <row r="815" ht="14.25" customHeight="1">
      <c r="A815" s="234"/>
      <c r="B815" s="234"/>
      <c r="C815" s="234"/>
      <c r="D815" s="234"/>
      <c r="E815" s="234"/>
      <c r="F815" s="234"/>
      <c r="G815" s="234"/>
      <c r="H815" s="234"/>
      <c r="I815" s="234"/>
      <c r="J815" s="234"/>
      <c r="K815" s="234"/>
      <c r="L815" s="234"/>
      <c r="M815" s="234"/>
      <c r="N815" s="234"/>
      <c r="O815" s="234"/>
      <c r="P815" s="234"/>
      <c r="Q815" s="234"/>
      <c r="R815" s="234"/>
      <c r="S815" s="234"/>
      <c r="T815" s="234"/>
      <c r="U815" s="234"/>
      <c r="V815" s="234"/>
      <c r="W815" s="234"/>
      <c r="X815" s="234"/>
      <c r="Y815" s="234"/>
      <c r="Z815" s="234"/>
    </row>
    <row r="816" ht="14.25" customHeight="1">
      <c r="A816" s="234"/>
      <c r="B816" s="234"/>
      <c r="C816" s="234"/>
      <c r="D816" s="234"/>
      <c r="E816" s="234"/>
      <c r="F816" s="234"/>
      <c r="G816" s="234"/>
      <c r="H816" s="234"/>
      <c r="I816" s="234"/>
      <c r="J816" s="234"/>
      <c r="K816" s="234"/>
      <c r="L816" s="234"/>
      <c r="M816" s="234"/>
      <c r="N816" s="234"/>
      <c r="O816" s="234"/>
      <c r="P816" s="234"/>
      <c r="Q816" s="234"/>
      <c r="R816" s="234"/>
      <c r="S816" s="234"/>
      <c r="T816" s="234"/>
      <c r="U816" s="234"/>
      <c r="V816" s="234"/>
      <c r="W816" s="234"/>
      <c r="X816" s="234"/>
      <c r="Y816" s="234"/>
      <c r="Z816" s="234"/>
    </row>
    <row r="817" ht="14.25" customHeight="1">
      <c r="A817" s="234"/>
      <c r="B817" s="234"/>
      <c r="C817" s="234"/>
      <c r="D817" s="234"/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4"/>
      <c r="Z817" s="234"/>
    </row>
    <row r="818" ht="14.25" customHeight="1">
      <c r="A818" s="234"/>
      <c r="B818" s="234"/>
      <c r="C818" s="234"/>
      <c r="D818" s="234"/>
      <c r="E818" s="234"/>
      <c r="F818" s="234"/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4"/>
      <c r="Z818" s="234"/>
    </row>
    <row r="819" ht="14.25" customHeight="1">
      <c r="A819" s="234"/>
      <c r="B819" s="234"/>
      <c r="C819" s="234"/>
      <c r="D819" s="234"/>
      <c r="E819" s="234"/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/>
      <c r="X819" s="234"/>
      <c r="Y819" s="234"/>
      <c r="Z819" s="234"/>
    </row>
    <row r="820" ht="14.25" customHeight="1">
      <c r="A820" s="234"/>
      <c r="B820" s="234"/>
      <c r="C820" s="234"/>
      <c r="D820" s="234"/>
      <c r="E820" s="234"/>
      <c r="F820" s="234"/>
      <c r="G820" s="234"/>
      <c r="H820" s="234"/>
      <c r="I820" s="234"/>
      <c r="J820" s="234"/>
      <c r="K820" s="234"/>
      <c r="L820" s="234"/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4"/>
      <c r="Z820" s="234"/>
    </row>
    <row r="821" ht="14.25" customHeight="1">
      <c r="A821" s="234"/>
      <c r="B821" s="234"/>
      <c r="C821" s="234"/>
      <c r="D821" s="234"/>
      <c r="E821" s="234"/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/>
      <c r="X821" s="234"/>
      <c r="Y821" s="234"/>
      <c r="Z821" s="234"/>
    </row>
    <row r="822" ht="14.25" customHeight="1">
      <c r="A822" s="234"/>
      <c r="B822" s="234"/>
      <c r="C822" s="234"/>
      <c r="D822" s="234"/>
      <c r="E822" s="234"/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/>
      <c r="U822" s="234"/>
      <c r="V822" s="234"/>
      <c r="W822" s="234"/>
      <c r="X822" s="234"/>
      <c r="Y822" s="234"/>
      <c r="Z822" s="234"/>
    </row>
    <row r="823" ht="14.25" customHeight="1">
      <c r="A823" s="234"/>
      <c r="B823" s="234"/>
      <c r="C823" s="234"/>
      <c r="D823" s="234"/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4"/>
      <c r="Z823" s="234"/>
    </row>
    <row r="824" ht="14.25" customHeight="1">
      <c r="A824" s="234"/>
      <c r="B824" s="234"/>
      <c r="C824" s="234"/>
      <c r="D824" s="234"/>
      <c r="E824" s="234"/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/>
      <c r="U824" s="234"/>
      <c r="V824" s="234"/>
      <c r="W824" s="234"/>
      <c r="X824" s="234"/>
      <c r="Y824" s="234"/>
      <c r="Z824" s="234"/>
    </row>
    <row r="825" ht="14.25" customHeight="1">
      <c r="A825" s="234"/>
      <c r="B825" s="234"/>
      <c r="C825" s="234"/>
      <c r="D825" s="234"/>
      <c r="E825" s="234"/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4"/>
      <c r="Z825" s="234"/>
    </row>
    <row r="826" ht="14.25" customHeight="1">
      <c r="A826" s="234"/>
      <c r="B826" s="234"/>
      <c r="C826" s="234"/>
      <c r="D826" s="234"/>
      <c r="E826" s="234"/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4"/>
      <c r="Z826" s="234"/>
    </row>
    <row r="827" ht="14.25" customHeight="1">
      <c r="A827" s="234"/>
      <c r="B827" s="234"/>
      <c r="C827" s="234"/>
      <c r="D827" s="234"/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4"/>
      <c r="Z827" s="234"/>
    </row>
    <row r="828" ht="14.25" customHeight="1">
      <c r="A828" s="234"/>
      <c r="B828" s="234"/>
      <c r="C828" s="234"/>
      <c r="D828" s="234"/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4"/>
      <c r="Z828" s="234"/>
    </row>
    <row r="829" ht="14.25" customHeight="1">
      <c r="A829" s="234"/>
      <c r="B829" s="234"/>
      <c r="C829" s="234"/>
      <c r="D829" s="234"/>
      <c r="E829" s="234"/>
      <c r="F829" s="234"/>
      <c r="G829" s="234"/>
      <c r="H829" s="234"/>
      <c r="I829" s="234"/>
      <c r="J829" s="234"/>
      <c r="K829" s="234"/>
      <c r="L829" s="234"/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4"/>
      <c r="Z829" s="234"/>
    </row>
    <row r="830" ht="14.25" customHeight="1">
      <c r="A830" s="234"/>
      <c r="B830" s="234"/>
      <c r="C830" s="234"/>
      <c r="D830" s="234"/>
      <c r="E830" s="234"/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/>
      <c r="X830" s="234"/>
      <c r="Y830" s="234"/>
      <c r="Z830" s="234"/>
    </row>
    <row r="831" ht="14.25" customHeight="1">
      <c r="A831" s="234"/>
      <c r="B831" s="234"/>
      <c r="C831" s="234"/>
      <c r="D831" s="234"/>
      <c r="E831" s="234"/>
      <c r="F831" s="234"/>
      <c r="G831" s="234"/>
      <c r="H831" s="234"/>
      <c r="I831" s="234"/>
      <c r="J831" s="234"/>
      <c r="K831" s="234"/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4"/>
      <c r="Z831" s="234"/>
    </row>
    <row r="832" ht="14.25" customHeight="1">
      <c r="A832" s="234"/>
      <c r="B832" s="234"/>
      <c r="C832" s="234"/>
      <c r="D832" s="234"/>
      <c r="E832" s="234"/>
      <c r="F832" s="234"/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4"/>
      <c r="Z832" s="234"/>
    </row>
    <row r="833" ht="14.25" customHeight="1">
      <c r="A833" s="234"/>
      <c r="B833" s="234"/>
      <c r="C833" s="234"/>
      <c r="D833" s="234"/>
      <c r="E833" s="234"/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/>
      <c r="X833" s="234"/>
      <c r="Y833" s="234"/>
      <c r="Z833" s="234"/>
    </row>
    <row r="834" ht="14.25" customHeight="1">
      <c r="A834" s="234"/>
      <c r="B834" s="234"/>
      <c r="C834" s="234"/>
      <c r="D834" s="234"/>
      <c r="E834" s="234"/>
      <c r="F834" s="234"/>
      <c r="G834" s="234"/>
      <c r="H834" s="234"/>
      <c r="I834" s="234"/>
      <c r="J834" s="234"/>
      <c r="K834" s="234"/>
      <c r="L834" s="234"/>
      <c r="M834" s="234"/>
      <c r="N834" s="234"/>
      <c r="O834" s="234"/>
      <c r="P834" s="234"/>
      <c r="Q834" s="234"/>
      <c r="R834" s="234"/>
      <c r="S834" s="234"/>
      <c r="T834" s="234"/>
      <c r="U834" s="234"/>
      <c r="V834" s="234"/>
      <c r="W834" s="234"/>
      <c r="X834" s="234"/>
      <c r="Y834" s="234"/>
      <c r="Z834" s="234"/>
    </row>
    <row r="835" ht="14.25" customHeight="1">
      <c r="A835" s="234"/>
      <c r="B835" s="234"/>
      <c r="C835" s="234"/>
      <c r="D835" s="234"/>
      <c r="E835" s="234"/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/>
      <c r="U835" s="234"/>
      <c r="V835" s="234"/>
      <c r="W835" s="234"/>
      <c r="X835" s="234"/>
      <c r="Y835" s="234"/>
      <c r="Z835" s="234"/>
    </row>
    <row r="836" ht="14.25" customHeight="1">
      <c r="A836" s="234"/>
      <c r="B836" s="234"/>
      <c r="C836" s="234"/>
      <c r="D836" s="234"/>
      <c r="E836" s="234"/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/>
      <c r="U836" s="234"/>
      <c r="V836" s="234"/>
      <c r="W836" s="234"/>
      <c r="X836" s="234"/>
      <c r="Y836" s="234"/>
      <c r="Z836" s="234"/>
    </row>
    <row r="837" ht="14.25" customHeight="1">
      <c r="A837" s="234"/>
      <c r="B837" s="234"/>
      <c r="C837" s="234"/>
      <c r="D837" s="234"/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4"/>
      <c r="Z837" s="234"/>
    </row>
    <row r="838" ht="14.25" customHeight="1">
      <c r="A838" s="234"/>
      <c r="B838" s="234"/>
      <c r="C838" s="234"/>
      <c r="D838" s="234"/>
      <c r="E838" s="234"/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4"/>
      <c r="Z838" s="234"/>
    </row>
    <row r="839" ht="14.25" customHeight="1">
      <c r="A839" s="234"/>
      <c r="B839" s="234"/>
      <c r="C839" s="234"/>
      <c r="D839" s="234"/>
      <c r="E839" s="234"/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4"/>
      <c r="Z839" s="234"/>
    </row>
    <row r="840" ht="14.25" customHeight="1">
      <c r="A840" s="234"/>
      <c r="B840" s="234"/>
      <c r="C840" s="234"/>
      <c r="D840" s="234"/>
      <c r="E840" s="234"/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4"/>
      <c r="Z840" s="234"/>
    </row>
    <row r="841" ht="14.25" customHeight="1">
      <c r="A841" s="234"/>
      <c r="B841" s="234"/>
      <c r="C841" s="234"/>
      <c r="D841" s="234"/>
      <c r="E841" s="234"/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4"/>
      <c r="Z841" s="234"/>
    </row>
    <row r="842" ht="14.25" customHeight="1">
      <c r="A842" s="234"/>
      <c r="B842" s="234"/>
      <c r="C842" s="234"/>
      <c r="D842" s="234"/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4"/>
      <c r="Z842" s="234"/>
    </row>
    <row r="843" ht="14.25" customHeight="1">
      <c r="A843" s="234"/>
      <c r="B843" s="234"/>
      <c r="C843" s="234"/>
      <c r="D843" s="234"/>
      <c r="E843" s="234"/>
      <c r="F843" s="234"/>
      <c r="G843" s="234"/>
      <c r="H843" s="234"/>
      <c r="I843" s="234"/>
      <c r="J843" s="234"/>
      <c r="K843" s="234"/>
      <c r="L843" s="234"/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4"/>
      <c r="Z843" s="234"/>
    </row>
    <row r="844" ht="14.25" customHeight="1">
      <c r="A844" s="234"/>
      <c r="B844" s="234"/>
      <c r="C844" s="234"/>
      <c r="D844" s="234"/>
      <c r="E844" s="234"/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/>
      <c r="X844" s="234"/>
      <c r="Y844" s="234"/>
      <c r="Z844" s="234"/>
    </row>
    <row r="845" ht="14.25" customHeight="1">
      <c r="A845" s="234"/>
      <c r="B845" s="234"/>
      <c r="C845" s="234"/>
      <c r="D845" s="234"/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4"/>
      <c r="Z845" s="234"/>
    </row>
    <row r="846" ht="14.25" customHeight="1">
      <c r="A846" s="234"/>
      <c r="B846" s="234"/>
      <c r="C846" s="234"/>
      <c r="D846" s="234"/>
      <c r="E846" s="234"/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4"/>
      <c r="Z846" s="234"/>
    </row>
    <row r="847" ht="14.25" customHeight="1">
      <c r="A847" s="234"/>
      <c r="B847" s="234"/>
      <c r="C847" s="234"/>
      <c r="D847" s="234"/>
      <c r="E847" s="234"/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4"/>
      <c r="Z847" s="234"/>
    </row>
    <row r="848" ht="14.25" customHeight="1">
      <c r="A848" s="234"/>
      <c r="B848" s="234"/>
      <c r="C848" s="234"/>
      <c r="D848" s="234"/>
      <c r="E848" s="234"/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4"/>
      <c r="Z848" s="234"/>
    </row>
    <row r="849" ht="14.25" customHeight="1">
      <c r="A849" s="234"/>
      <c r="B849" s="234"/>
      <c r="C849" s="234"/>
      <c r="D849" s="234"/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4"/>
      <c r="Z849" s="234"/>
    </row>
    <row r="850" ht="14.25" customHeight="1">
      <c r="A850" s="234"/>
      <c r="B850" s="234"/>
      <c r="C850" s="234"/>
      <c r="D850" s="234"/>
      <c r="E850" s="234"/>
      <c r="F850" s="234"/>
      <c r="G850" s="234"/>
      <c r="H850" s="234"/>
      <c r="I850" s="234"/>
      <c r="J850" s="234"/>
      <c r="K850" s="234"/>
      <c r="L850" s="234"/>
      <c r="M850" s="234"/>
      <c r="N850" s="234"/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4"/>
      <c r="Z850" s="234"/>
    </row>
    <row r="851" ht="14.25" customHeight="1">
      <c r="A851" s="234"/>
      <c r="B851" s="234"/>
      <c r="C851" s="234"/>
      <c r="D851" s="234"/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4"/>
      <c r="Z851" s="234"/>
    </row>
    <row r="852" ht="14.25" customHeight="1">
      <c r="A852" s="234"/>
      <c r="B852" s="234"/>
      <c r="C852" s="234"/>
      <c r="D852" s="234"/>
      <c r="E852" s="234"/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4"/>
      <c r="Z852" s="234"/>
    </row>
    <row r="853" ht="14.25" customHeight="1">
      <c r="A853" s="234"/>
      <c r="B853" s="234"/>
      <c r="C853" s="234"/>
      <c r="D853" s="234"/>
      <c r="E853" s="234"/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4"/>
      <c r="Z853" s="234"/>
    </row>
    <row r="854" ht="14.25" customHeight="1">
      <c r="A854" s="234"/>
      <c r="B854" s="234"/>
      <c r="C854" s="234"/>
      <c r="D854" s="234"/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4"/>
      <c r="Z854" s="234"/>
    </row>
    <row r="855" ht="14.25" customHeight="1">
      <c r="A855" s="234"/>
      <c r="B855" s="234"/>
      <c r="C855" s="234"/>
      <c r="D855" s="234"/>
      <c r="E855" s="234"/>
      <c r="F855" s="234"/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4"/>
      <c r="Z855" s="234"/>
    </row>
    <row r="856" ht="14.25" customHeight="1">
      <c r="A856" s="234"/>
      <c r="B856" s="234"/>
      <c r="C856" s="234"/>
      <c r="D856" s="234"/>
      <c r="E856" s="234"/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/>
      <c r="X856" s="234"/>
      <c r="Y856" s="234"/>
      <c r="Z856" s="234"/>
    </row>
    <row r="857" ht="14.25" customHeight="1">
      <c r="A857" s="234"/>
      <c r="B857" s="234"/>
      <c r="C857" s="234"/>
      <c r="D857" s="234"/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4"/>
      <c r="Z857" s="234"/>
    </row>
    <row r="858" ht="14.25" customHeight="1">
      <c r="A858" s="234"/>
      <c r="B858" s="234"/>
      <c r="C858" s="234"/>
      <c r="D858" s="234"/>
      <c r="E858" s="234"/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4"/>
      <c r="Z858" s="234"/>
    </row>
    <row r="859" ht="14.25" customHeight="1">
      <c r="A859" s="234"/>
      <c r="B859" s="234"/>
      <c r="C859" s="234"/>
      <c r="D859" s="234"/>
      <c r="E859" s="234"/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4"/>
      <c r="Z859" s="234"/>
    </row>
    <row r="860" ht="14.25" customHeight="1">
      <c r="A860" s="234"/>
      <c r="B860" s="234"/>
      <c r="C860" s="234"/>
      <c r="D860" s="234"/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4"/>
      <c r="Z860" s="234"/>
    </row>
    <row r="861" ht="14.25" customHeight="1">
      <c r="A861" s="234"/>
      <c r="B861" s="234"/>
      <c r="C861" s="234"/>
      <c r="D861" s="234"/>
      <c r="E861" s="234"/>
      <c r="F861" s="234"/>
      <c r="G861" s="234"/>
      <c r="H861" s="234"/>
      <c r="I861" s="234"/>
      <c r="J861" s="234"/>
      <c r="K861" s="234"/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4"/>
      <c r="Z861" s="234"/>
    </row>
    <row r="862" ht="14.25" customHeight="1">
      <c r="A862" s="234"/>
      <c r="B862" s="234"/>
      <c r="C862" s="234"/>
      <c r="D862" s="234"/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4"/>
      <c r="Z862" s="234"/>
    </row>
    <row r="863" ht="14.25" customHeight="1">
      <c r="A863" s="234"/>
      <c r="B863" s="234"/>
      <c r="C863" s="234"/>
      <c r="D863" s="234"/>
      <c r="E863" s="234"/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4"/>
      <c r="Z863" s="234"/>
    </row>
    <row r="864" ht="14.25" customHeight="1">
      <c r="A864" s="234"/>
      <c r="B864" s="234"/>
      <c r="C864" s="234"/>
      <c r="D864" s="234"/>
      <c r="E864" s="234"/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4"/>
      <c r="Z864" s="234"/>
    </row>
    <row r="865" ht="14.25" customHeight="1">
      <c r="A865" s="234"/>
      <c r="B865" s="234"/>
      <c r="C865" s="234"/>
      <c r="D865" s="234"/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4"/>
      <c r="Z865" s="234"/>
    </row>
    <row r="866" ht="14.25" customHeight="1">
      <c r="A866" s="234"/>
      <c r="B866" s="234"/>
      <c r="C866" s="234"/>
      <c r="D866" s="234"/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4"/>
      <c r="Z866" s="234"/>
    </row>
    <row r="867" ht="14.25" customHeight="1">
      <c r="A867" s="234"/>
      <c r="B867" s="234"/>
      <c r="C867" s="234"/>
      <c r="D867" s="234"/>
      <c r="E867" s="234"/>
      <c r="F867" s="234"/>
      <c r="G867" s="234"/>
      <c r="H867" s="234"/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4"/>
      <c r="Z867" s="234"/>
    </row>
    <row r="868" ht="14.25" customHeight="1">
      <c r="A868" s="234"/>
      <c r="B868" s="234"/>
      <c r="C868" s="234"/>
      <c r="D868" s="234"/>
      <c r="E868" s="234"/>
      <c r="F868" s="234"/>
      <c r="G868" s="234"/>
      <c r="H868" s="234"/>
      <c r="I868" s="234"/>
      <c r="J868" s="234"/>
      <c r="K868" s="234"/>
      <c r="L868" s="234"/>
      <c r="M868" s="234"/>
      <c r="N868" s="234"/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4"/>
      <c r="Z868" s="234"/>
    </row>
    <row r="869" ht="14.25" customHeight="1">
      <c r="A869" s="234"/>
      <c r="B869" s="234"/>
      <c r="C869" s="234"/>
      <c r="D869" s="234"/>
      <c r="E869" s="234"/>
      <c r="F869" s="234"/>
      <c r="G869" s="234"/>
      <c r="H869" s="234"/>
      <c r="I869" s="234"/>
      <c r="J869" s="234"/>
      <c r="K869" s="234"/>
      <c r="L869" s="234"/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4"/>
      <c r="Z869" s="234"/>
    </row>
    <row r="870" ht="14.25" customHeight="1">
      <c r="A870" s="234"/>
      <c r="B870" s="234"/>
      <c r="C870" s="234"/>
      <c r="D870" s="234"/>
      <c r="E870" s="234"/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/>
      <c r="X870" s="234"/>
      <c r="Y870" s="234"/>
      <c r="Z870" s="234"/>
    </row>
    <row r="871" ht="14.25" customHeight="1">
      <c r="A871" s="234"/>
      <c r="B871" s="234"/>
      <c r="C871" s="234"/>
      <c r="D871" s="234"/>
      <c r="E871" s="234"/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/>
      <c r="U871" s="234"/>
      <c r="V871" s="234"/>
      <c r="W871" s="234"/>
      <c r="X871" s="234"/>
      <c r="Y871" s="234"/>
      <c r="Z871" s="234"/>
    </row>
    <row r="872" ht="14.25" customHeight="1">
      <c r="A872" s="234"/>
      <c r="B872" s="234"/>
      <c r="C872" s="234"/>
      <c r="D872" s="234"/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4"/>
      <c r="Z872" s="234"/>
    </row>
    <row r="873" ht="14.25" customHeight="1">
      <c r="A873" s="234"/>
      <c r="B873" s="234"/>
      <c r="C873" s="234"/>
      <c r="D873" s="234"/>
      <c r="E873" s="234"/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/>
      <c r="U873" s="234"/>
      <c r="V873" s="234"/>
      <c r="W873" s="234"/>
      <c r="X873" s="234"/>
      <c r="Y873" s="234"/>
      <c r="Z873" s="234"/>
    </row>
    <row r="874" ht="14.25" customHeight="1">
      <c r="A874" s="234"/>
      <c r="B874" s="234"/>
      <c r="C874" s="234"/>
      <c r="D874" s="234"/>
      <c r="E874" s="234"/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4"/>
      <c r="Z874" s="234"/>
    </row>
    <row r="875" ht="14.25" customHeight="1">
      <c r="A875" s="234"/>
      <c r="B875" s="234"/>
      <c r="C875" s="234"/>
      <c r="D875" s="234"/>
      <c r="E875" s="234"/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4"/>
      <c r="Z875" s="234"/>
    </row>
    <row r="876" ht="14.25" customHeight="1">
      <c r="A876" s="234"/>
      <c r="B876" s="234"/>
      <c r="C876" s="234"/>
      <c r="D876" s="234"/>
      <c r="E876" s="234"/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4"/>
      <c r="Z876" s="234"/>
    </row>
    <row r="877" ht="14.25" customHeight="1">
      <c r="A877" s="234"/>
      <c r="B877" s="234"/>
      <c r="C877" s="234"/>
      <c r="D877" s="234"/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4"/>
      <c r="Z877" s="234"/>
    </row>
    <row r="878" ht="14.25" customHeight="1">
      <c r="A878" s="234"/>
      <c r="B878" s="234"/>
      <c r="C878" s="234"/>
      <c r="D878" s="234"/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4"/>
      <c r="Z878" s="234"/>
    </row>
    <row r="879" ht="14.25" customHeight="1">
      <c r="A879" s="234"/>
      <c r="B879" s="234"/>
      <c r="C879" s="234"/>
      <c r="D879" s="234"/>
      <c r="E879" s="234"/>
      <c r="F879" s="234"/>
      <c r="G879" s="234"/>
      <c r="H879" s="234"/>
      <c r="I879" s="234"/>
      <c r="J879" s="234"/>
      <c r="K879" s="234"/>
      <c r="L879" s="234"/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4"/>
      <c r="Z879" s="234"/>
    </row>
    <row r="880" ht="14.25" customHeight="1">
      <c r="A880" s="234"/>
      <c r="B880" s="234"/>
      <c r="C880" s="234"/>
      <c r="D880" s="234"/>
      <c r="E880" s="234"/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/>
      <c r="X880" s="234"/>
      <c r="Y880" s="234"/>
      <c r="Z880" s="234"/>
    </row>
    <row r="881" ht="14.25" customHeight="1">
      <c r="A881" s="234"/>
      <c r="B881" s="234"/>
      <c r="C881" s="234"/>
      <c r="D881" s="234"/>
      <c r="E881" s="234"/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/>
      <c r="U881" s="234"/>
      <c r="V881" s="234"/>
      <c r="W881" s="234"/>
      <c r="X881" s="234"/>
      <c r="Y881" s="234"/>
      <c r="Z881" s="234"/>
    </row>
    <row r="882" ht="14.25" customHeight="1">
      <c r="A882" s="234"/>
      <c r="B882" s="234"/>
      <c r="C882" s="234"/>
      <c r="D882" s="234"/>
      <c r="E882" s="234"/>
      <c r="F882" s="234"/>
      <c r="G882" s="234"/>
      <c r="H882" s="234"/>
      <c r="I882" s="234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/>
      <c r="T882" s="234"/>
      <c r="U882" s="234"/>
      <c r="V882" s="234"/>
      <c r="W882" s="234"/>
      <c r="X882" s="234"/>
      <c r="Y882" s="234"/>
      <c r="Z882" s="234"/>
    </row>
    <row r="883" ht="14.25" customHeight="1">
      <c r="A883" s="234"/>
      <c r="B883" s="234"/>
      <c r="C883" s="234"/>
      <c r="D883" s="234"/>
      <c r="E883" s="234"/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/>
      <c r="Y883" s="234"/>
      <c r="Z883" s="234"/>
    </row>
    <row r="884" ht="14.25" customHeight="1">
      <c r="A884" s="234"/>
      <c r="B884" s="234"/>
      <c r="C884" s="234"/>
      <c r="D884" s="234"/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4"/>
      <c r="Z884" s="234"/>
    </row>
    <row r="885" ht="14.25" customHeight="1">
      <c r="A885" s="234"/>
      <c r="B885" s="234"/>
      <c r="C885" s="234"/>
      <c r="D885" s="234"/>
      <c r="E885" s="234"/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4"/>
      <c r="Z885" s="234"/>
    </row>
    <row r="886" ht="14.25" customHeight="1">
      <c r="A886" s="234"/>
      <c r="B886" s="234"/>
      <c r="C886" s="234"/>
      <c r="D886" s="234"/>
      <c r="E886" s="234"/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4"/>
      <c r="Z886" s="234"/>
    </row>
    <row r="887" ht="14.25" customHeight="1">
      <c r="A887" s="234"/>
      <c r="B887" s="234"/>
      <c r="C887" s="234"/>
      <c r="D887" s="234"/>
      <c r="E887" s="234"/>
      <c r="F887" s="234"/>
      <c r="G887" s="234"/>
      <c r="H887" s="234"/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/>
      <c r="W887" s="234"/>
      <c r="X887" s="234"/>
      <c r="Y887" s="234"/>
      <c r="Z887" s="234"/>
    </row>
    <row r="888" ht="14.25" customHeight="1">
      <c r="A888" s="234"/>
      <c r="B888" s="234"/>
      <c r="C888" s="234"/>
      <c r="D888" s="234"/>
      <c r="E888" s="234"/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4"/>
      <c r="Z888" s="234"/>
    </row>
    <row r="889" ht="14.25" customHeight="1">
      <c r="A889" s="234"/>
      <c r="B889" s="234"/>
      <c r="C889" s="234"/>
      <c r="D889" s="234"/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4"/>
      <c r="Z889" s="234"/>
    </row>
    <row r="890" ht="14.25" customHeight="1">
      <c r="A890" s="234"/>
      <c r="B890" s="234"/>
      <c r="C890" s="234"/>
      <c r="D890" s="234"/>
      <c r="E890" s="234"/>
      <c r="F890" s="234"/>
      <c r="G890" s="234"/>
      <c r="H890" s="234"/>
      <c r="I890" s="234"/>
      <c r="J890" s="234"/>
      <c r="K890" s="234"/>
      <c r="L890" s="234"/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4"/>
      <c r="Z890" s="234"/>
    </row>
    <row r="891" ht="14.25" customHeight="1">
      <c r="A891" s="234"/>
      <c r="B891" s="234"/>
      <c r="C891" s="234"/>
      <c r="D891" s="234"/>
      <c r="E891" s="234"/>
      <c r="F891" s="234"/>
      <c r="G891" s="234"/>
      <c r="H891" s="234"/>
      <c r="I891" s="234"/>
      <c r="J891" s="234"/>
      <c r="K891" s="234"/>
      <c r="L891" s="234"/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4"/>
      <c r="Z891" s="234"/>
    </row>
    <row r="892" ht="14.25" customHeight="1">
      <c r="A892" s="234"/>
      <c r="B892" s="234"/>
      <c r="C892" s="234"/>
      <c r="D892" s="234"/>
      <c r="E892" s="234"/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/>
      <c r="X892" s="234"/>
      <c r="Y892" s="234"/>
      <c r="Z892" s="234"/>
    </row>
    <row r="893" ht="14.25" customHeight="1">
      <c r="A893" s="234"/>
      <c r="B893" s="234"/>
      <c r="C893" s="234"/>
      <c r="D893" s="234"/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4"/>
      <c r="Z893" s="234"/>
    </row>
    <row r="894" ht="14.25" customHeight="1">
      <c r="A894" s="234"/>
      <c r="B894" s="234"/>
      <c r="C894" s="234"/>
      <c r="D894" s="234"/>
      <c r="E894" s="234"/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4"/>
      <c r="Z894" s="234"/>
    </row>
    <row r="895" ht="14.25" customHeight="1">
      <c r="A895" s="234"/>
      <c r="B895" s="234"/>
      <c r="C895" s="234"/>
      <c r="D895" s="234"/>
      <c r="E895" s="234"/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4"/>
      <c r="Z895" s="234"/>
    </row>
    <row r="896" ht="14.25" customHeight="1">
      <c r="A896" s="234"/>
      <c r="B896" s="234"/>
      <c r="C896" s="234"/>
      <c r="D896" s="234"/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4"/>
      <c r="Z896" s="234"/>
    </row>
    <row r="897" ht="14.25" customHeight="1">
      <c r="A897" s="234"/>
      <c r="B897" s="234"/>
      <c r="C897" s="234"/>
      <c r="D897" s="234"/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4"/>
      <c r="Z897" s="234"/>
    </row>
    <row r="898" ht="14.25" customHeight="1">
      <c r="A898" s="234"/>
      <c r="B898" s="234"/>
      <c r="C898" s="234"/>
      <c r="D898" s="234"/>
      <c r="E898" s="234"/>
      <c r="F898" s="234"/>
      <c r="G898" s="234"/>
      <c r="H898" s="234"/>
      <c r="I898" s="234"/>
      <c r="J898" s="234"/>
      <c r="K898" s="234"/>
      <c r="L898" s="234"/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4"/>
      <c r="Z898" s="234"/>
    </row>
    <row r="899" ht="14.25" customHeight="1">
      <c r="A899" s="234"/>
      <c r="B899" s="234"/>
      <c r="C899" s="234"/>
      <c r="D899" s="234"/>
      <c r="E899" s="234"/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/>
      <c r="X899" s="234"/>
      <c r="Y899" s="234"/>
      <c r="Z899" s="234"/>
    </row>
    <row r="900" ht="14.25" customHeight="1">
      <c r="A900" s="234"/>
      <c r="B900" s="234"/>
      <c r="C900" s="234"/>
      <c r="D900" s="234"/>
      <c r="E900" s="234"/>
      <c r="F900" s="234"/>
      <c r="G900" s="234"/>
      <c r="H900" s="234"/>
      <c r="I900" s="234"/>
      <c r="J900" s="234"/>
      <c r="K900" s="234"/>
      <c r="L900" s="234"/>
      <c r="M900" s="234"/>
      <c r="N900" s="234"/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4"/>
      <c r="Z900" s="234"/>
    </row>
    <row r="901" ht="14.25" customHeight="1">
      <c r="A901" s="234"/>
      <c r="B901" s="234"/>
      <c r="C901" s="234"/>
      <c r="D901" s="234"/>
      <c r="E901" s="234"/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/>
      <c r="U901" s="234"/>
      <c r="V901" s="234"/>
      <c r="W901" s="234"/>
      <c r="X901" s="234"/>
      <c r="Y901" s="234"/>
      <c r="Z901" s="234"/>
    </row>
    <row r="902" ht="14.25" customHeight="1">
      <c r="A902" s="234"/>
      <c r="B902" s="234"/>
      <c r="C902" s="234"/>
      <c r="D902" s="234"/>
      <c r="E902" s="234"/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/>
      <c r="U902" s="234"/>
      <c r="V902" s="234"/>
      <c r="W902" s="234"/>
      <c r="X902" s="234"/>
      <c r="Y902" s="234"/>
      <c r="Z902" s="234"/>
    </row>
    <row r="903" ht="14.25" customHeight="1">
      <c r="A903" s="234"/>
      <c r="B903" s="234"/>
      <c r="C903" s="234"/>
      <c r="D903" s="234"/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4"/>
      <c r="Z903" s="234"/>
    </row>
    <row r="904" ht="14.25" customHeight="1">
      <c r="A904" s="234"/>
      <c r="B904" s="234"/>
      <c r="C904" s="234"/>
      <c r="D904" s="234"/>
      <c r="E904" s="234"/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4"/>
      <c r="Z904" s="234"/>
    </row>
    <row r="905" ht="14.25" customHeight="1">
      <c r="A905" s="234"/>
      <c r="B905" s="234"/>
      <c r="C905" s="234"/>
      <c r="D905" s="234"/>
      <c r="E905" s="234"/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4"/>
      <c r="Z905" s="234"/>
    </row>
    <row r="906" ht="14.25" customHeight="1">
      <c r="A906" s="234"/>
      <c r="B906" s="234"/>
      <c r="C906" s="234"/>
      <c r="D906" s="234"/>
      <c r="E906" s="234"/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4"/>
      <c r="Z906" s="234"/>
    </row>
    <row r="907" ht="14.25" customHeight="1">
      <c r="A907" s="234"/>
      <c r="B907" s="234"/>
      <c r="C907" s="234"/>
      <c r="D907" s="234"/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4"/>
      <c r="Z907" s="234"/>
    </row>
    <row r="908" ht="14.25" customHeight="1">
      <c r="A908" s="234"/>
      <c r="B908" s="234"/>
      <c r="C908" s="234"/>
      <c r="D908" s="234"/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4"/>
      <c r="Z908" s="234"/>
    </row>
    <row r="909" ht="14.25" customHeight="1">
      <c r="A909" s="234"/>
      <c r="B909" s="234"/>
      <c r="C909" s="234"/>
      <c r="D909" s="234"/>
      <c r="E909" s="234"/>
      <c r="F909" s="234"/>
      <c r="G909" s="234"/>
      <c r="H909" s="234"/>
      <c r="I909" s="234"/>
      <c r="J909" s="234"/>
      <c r="K909" s="234"/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4"/>
      <c r="Z909" s="234"/>
    </row>
    <row r="910" ht="14.25" customHeight="1">
      <c r="A910" s="234"/>
      <c r="B910" s="234"/>
      <c r="C910" s="234"/>
      <c r="D910" s="234"/>
      <c r="E910" s="234"/>
      <c r="F910" s="234"/>
      <c r="G910" s="234"/>
      <c r="H910" s="234"/>
      <c r="I910" s="234"/>
      <c r="J910" s="234"/>
      <c r="K910" s="234"/>
      <c r="L910" s="234"/>
      <c r="M910" s="234"/>
      <c r="N910" s="234"/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4"/>
      <c r="Z910" s="234"/>
    </row>
    <row r="911" ht="14.25" customHeight="1">
      <c r="A911" s="234"/>
      <c r="B911" s="234"/>
      <c r="C911" s="234"/>
      <c r="D911" s="234"/>
      <c r="E911" s="234"/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/>
      <c r="U911" s="234"/>
      <c r="V911" s="234"/>
      <c r="W911" s="234"/>
      <c r="X911" s="234"/>
      <c r="Y911" s="234"/>
      <c r="Z911" s="234"/>
    </row>
    <row r="912" ht="14.25" customHeight="1">
      <c r="A912" s="234"/>
      <c r="B912" s="234"/>
      <c r="C912" s="234"/>
      <c r="D912" s="234"/>
      <c r="E912" s="234"/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/>
      <c r="U912" s="234"/>
      <c r="V912" s="234"/>
      <c r="W912" s="234"/>
      <c r="X912" s="234"/>
      <c r="Y912" s="234"/>
      <c r="Z912" s="234"/>
    </row>
    <row r="913" ht="14.25" customHeight="1">
      <c r="A913" s="234"/>
      <c r="B913" s="234"/>
      <c r="C913" s="234"/>
      <c r="D913" s="234"/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4"/>
      <c r="Z913" s="234"/>
    </row>
    <row r="914" ht="14.25" customHeight="1">
      <c r="A914" s="234"/>
      <c r="B914" s="234"/>
      <c r="C914" s="234"/>
      <c r="D914" s="234"/>
      <c r="E914" s="234"/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4"/>
      <c r="Z914" s="234"/>
    </row>
    <row r="915" ht="14.25" customHeight="1">
      <c r="A915" s="234"/>
      <c r="B915" s="234"/>
      <c r="C915" s="234"/>
      <c r="D915" s="234"/>
      <c r="E915" s="234"/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4"/>
      <c r="Z915" s="234"/>
    </row>
    <row r="916" ht="14.25" customHeight="1">
      <c r="A916" s="234"/>
      <c r="B916" s="234"/>
      <c r="C916" s="234"/>
      <c r="D916" s="234"/>
      <c r="E916" s="234"/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4"/>
      <c r="Z916" s="234"/>
    </row>
    <row r="917" ht="14.25" customHeight="1">
      <c r="A917" s="234"/>
      <c r="B917" s="234"/>
      <c r="C917" s="234"/>
      <c r="D917" s="234"/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4"/>
      <c r="Z917" s="234"/>
    </row>
    <row r="918" ht="14.25" customHeight="1">
      <c r="A918" s="234"/>
      <c r="B918" s="234"/>
      <c r="C918" s="234"/>
      <c r="D918" s="234"/>
      <c r="E918" s="234"/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4"/>
      <c r="Z918" s="234"/>
    </row>
    <row r="919" ht="14.25" customHeight="1">
      <c r="A919" s="234"/>
      <c r="B919" s="234"/>
      <c r="C919" s="234"/>
      <c r="D919" s="234"/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4"/>
      <c r="Z919" s="234"/>
    </row>
    <row r="920" ht="14.25" customHeight="1">
      <c r="A920" s="234"/>
      <c r="B920" s="234"/>
      <c r="C920" s="234"/>
      <c r="D920" s="234"/>
      <c r="E920" s="234"/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4"/>
      <c r="Z920" s="234"/>
    </row>
    <row r="921" ht="14.25" customHeight="1">
      <c r="A921" s="234"/>
      <c r="B921" s="234"/>
      <c r="C921" s="234"/>
      <c r="D921" s="234"/>
      <c r="E921" s="234"/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4"/>
      <c r="Z921" s="234"/>
    </row>
    <row r="922" ht="14.25" customHeight="1">
      <c r="A922" s="234"/>
      <c r="B922" s="234"/>
      <c r="C922" s="234"/>
      <c r="D922" s="234"/>
      <c r="E922" s="234"/>
      <c r="F922" s="234"/>
      <c r="G922" s="234"/>
      <c r="H922" s="234"/>
      <c r="I922" s="234"/>
      <c r="J922" s="234"/>
      <c r="K922" s="234"/>
      <c r="L922" s="234"/>
      <c r="M922" s="234"/>
      <c r="N922" s="234"/>
      <c r="O922" s="234"/>
      <c r="P922" s="234"/>
      <c r="Q922" s="234"/>
      <c r="R922" s="234"/>
      <c r="S922" s="234"/>
      <c r="T922" s="234"/>
      <c r="U922" s="234"/>
      <c r="V922" s="234"/>
      <c r="W922" s="234"/>
      <c r="X922" s="234"/>
      <c r="Y922" s="234"/>
      <c r="Z922" s="234"/>
    </row>
    <row r="923" ht="14.25" customHeight="1">
      <c r="A923" s="234"/>
      <c r="B923" s="234"/>
      <c r="C923" s="234"/>
      <c r="D923" s="234"/>
      <c r="E923" s="234"/>
      <c r="F923" s="234"/>
      <c r="G923" s="234"/>
      <c r="H923" s="234"/>
      <c r="I923" s="234"/>
      <c r="J923" s="234"/>
      <c r="K923" s="234"/>
      <c r="L923" s="234"/>
      <c r="M923" s="234"/>
      <c r="N923" s="234"/>
      <c r="O923" s="234"/>
      <c r="P923" s="234"/>
      <c r="Q923" s="234"/>
      <c r="R923" s="234"/>
      <c r="S923" s="234"/>
      <c r="T923" s="234"/>
      <c r="U923" s="234"/>
      <c r="V923" s="234"/>
      <c r="W923" s="234"/>
      <c r="X923" s="234"/>
      <c r="Y923" s="234"/>
      <c r="Z923" s="234"/>
    </row>
    <row r="924" ht="14.25" customHeight="1">
      <c r="A924" s="234"/>
      <c r="B924" s="234"/>
      <c r="C924" s="234"/>
      <c r="D924" s="234"/>
      <c r="E924" s="234"/>
      <c r="F924" s="234"/>
      <c r="G924" s="234"/>
      <c r="H924" s="234"/>
      <c r="I924" s="234"/>
      <c r="J924" s="234"/>
      <c r="K924" s="234"/>
      <c r="L924" s="234"/>
      <c r="M924" s="234"/>
      <c r="N924" s="234"/>
      <c r="O924" s="234"/>
      <c r="P924" s="234"/>
      <c r="Q924" s="234"/>
      <c r="R924" s="234"/>
      <c r="S924" s="234"/>
      <c r="T924" s="234"/>
      <c r="U924" s="234"/>
      <c r="V924" s="234"/>
      <c r="W924" s="234"/>
      <c r="X924" s="234"/>
      <c r="Y924" s="234"/>
      <c r="Z924" s="234"/>
    </row>
    <row r="925" ht="14.25" customHeight="1">
      <c r="A925" s="234"/>
      <c r="B925" s="234"/>
      <c r="C925" s="234"/>
      <c r="D925" s="234"/>
      <c r="E925" s="234"/>
      <c r="F925" s="234"/>
      <c r="G925" s="234"/>
      <c r="H925" s="234"/>
      <c r="I925" s="234"/>
      <c r="J925" s="234"/>
      <c r="K925" s="234"/>
      <c r="L925" s="234"/>
      <c r="M925" s="234"/>
      <c r="N925" s="234"/>
      <c r="O925" s="234"/>
      <c r="P925" s="234"/>
      <c r="Q925" s="234"/>
      <c r="R925" s="234"/>
      <c r="S925" s="234"/>
      <c r="T925" s="234"/>
      <c r="U925" s="234"/>
      <c r="V925" s="234"/>
      <c r="W925" s="234"/>
      <c r="X925" s="234"/>
      <c r="Y925" s="234"/>
      <c r="Z925" s="234"/>
    </row>
    <row r="926" ht="14.25" customHeight="1">
      <c r="A926" s="234"/>
      <c r="B926" s="234"/>
      <c r="C926" s="234"/>
      <c r="D926" s="234"/>
      <c r="E926" s="234"/>
      <c r="F926" s="234"/>
      <c r="G926" s="234"/>
      <c r="H926" s="234"/>
      <c r="I926" s="234"/>
      <c r="J926" s="234"/>
      <c r="K926" s="234"/>
      <c r="L926" s="234"/>
      <c r="M926" s="234"/>
      <c r="N926" s="234"/>
      <c r="O926" s="234"/>
      <c r="P926" s="234"/>
      <c r="Q926" s="234"/>
      <c r="R926" s="234"/>
      <c r="S926" s="234"/>
      <c r="T926" s="234"/>
      <c r="U926" s="234"/>
      <c r="V926" s="234"/>
      <c r="W926" s="234"/>
      <c r="X926" s="234"/>
      <c r="Y926" s="234"/>
      <c r="Z926" s="234"/>
    </row>
    <row r="927" ht="14.25" customHeight="1">
      <c r="A927" s="234"/>
      <c r="B927" s="234"/>
      <c r="C927" s="234"/>
      <c r="D927" s="234"/>
      <c r="E927" s="234"/>
      <c r="F927" s="234"/>
      <c r="G927" s="234"/>
      <c r="H927" s="234"/>
      <c r="I927" s="234"/>
      <c r="J927" s="234"/>
      <c r="K927" s="234"/>
      <c r="L927" s="234"/>
      <c r="M927" s="234"/>
      <c r="N927" s="234"/>
      <c r="O927" s="234"/>
      <c r="P927" s="234"/>
      <c r="Q927" s="234"/>
      <c r="R927" s="234"/>
      <c r="S927" s="234"/>
      <c r="T927" s="234"/>
      <c r="U927" s="234"/>
      <c r="V927" s="234"/>
      <c r="W927" s="234"/>
      <c r="X927" s="234"/>
      <c r="Y927" s="234"/>
      <c r="Z927" s="234"/>
    </row>
    <row r="928" ht="14.25" customHeight="1">
      <c r="A928" s="234"/>
      <c r="B928" s="234"/>
      <c r="C928" s="234"/>
      <c r="D928" s="234"/>
      <c r="E928" s="234"/>
      <c r="F928" s="234"/>
      <c r="G928" s="234"/>
      <c r="H928" s="234"/>
      <c r="I928" s="234"/>
      <c r="J928" s="234"/>
      <c r="K928" s="234"/>
      <c r="L928" s="234"/>
      <c r="M928" s="234"/>
      <c r="N928" s="234"/>
      <c r="O928" s="234"/>
      <c r="P928" s="234"/>
      <c r="Q928" s="234"/>
      <c r="R928" s="234"/>
      <c r="S928" s="234"/>
      <c r="T928" s="234"/>
      <c r="U928" s="234"/>
      <c r="V928" s="234"/>
      <c r="W928" s="234"/>
      <c r="X928" s="234"/>
      <c r="Y928" s="234"/>
      <c r="Z928" s="234"/>
    </row>
    <row r="929" ht="14.25" customHeight="1">
      <c r="A929" s="234"/>
      <c r="B929" s="234"/>
      <c r="C929" s="234"/>
      <c r="D929" s="234"/>
      <c r="E929" s="234"/>
      <c r="F929" s="234"/>
      <c r="G929" s="234"/>
      <c r="H929" s="234"/>
      <c r="I929" s="234"/>
      <c r="J929" s="234"/>
      <c r="K929" s="234"/>
      <c r="L929" s="234"/>
      <c r="M929" s="234"/>
      <c r="N929" s="234"/>
      <c r="O929" s="234"/>
      <c r="P929" s="234"/>
      <c r="Q929" s="234"/>
      <c r="R929" s="234"/>
      <c r="S929" s="234"/>
      <c r="T929" s="234"/>
      <c r="U929" s="234"/>
      <c r="V929" s="234"/>
      <c r="W929" s="234"/>
      <c r="X929" s="234"/>
      <c r="Y929" s="234"/>
      <c r="Z929" s="234"/>
    </row>
    <row r="930" ht="14.25" customHeight="1">
      <c r="A930" s="234"/>
      <c r="B930" s="234"/>
      <c r="C930" s="234"/>
      <c r="D930" s="234"/>
      <c r="E930" s="234"/>
      <c r="F930" s="234"/>
      <c r="G930" s="234"/>
      <c r="H930" s="234"/>
      <c r="I930" s="234"/>
      <c r="J930" s="234"/>
      <c r="K930" s="234"/>
      <c r="L930" s="234"/>
      <c r="M930" s="234"/>
      <c r="N930" s="234"/>
      <c r="O930" s="234"/>
      <c r="P930" s="234"/>
      <c r="Q930" s="234"/>
      <c r="R930" s="234"/>
      <c r="S930" s="234"/>
      <c r="T930" s="234"/>
      <c r="U930" s="234"/>
      <c r="V930" s="234"/>
      <c r="W930" s="234"/>
      <c r="X930" s="234"/>
      <c r="Y930" s="234"/>
      <c r="Z930" s="234"/>
    </row>
    <row r="931" ht="14.25" customHeight="1">
      <c r="A931" s="234"/>
      <c r="B931" s="234"/>
      <c r="C931" s="234"/>
      <c r="D931" s="234"/>
      <c r="E931" s="234"/>
      <c r="F931" s="234"/>
      <c r="G931" s="234"/>
      <c r="H931" s="234"/>
      <c r="I931" s="234"/>
      <c r="J931" s="234"/>
      <c r="K931" s="234"/>
      <c r="L931" s="234"/>
      <c r="M931" s="234"/>
      <c r="N931" s="234"/>
      <c r="O931" s="234"/>
      <c r="P931" s="234"/>
      <c r="Q931" s="234"/>
      <c r="R931" s="234"/>
      <c r="S931" s="234"/>
      <c r="T931" s="234"/>
      <c r="U931" s="234"/>
      <c r="V931" s="234"/>
      <c r="W931" s="234"/>
      <c r="X931" s="234"/>
      <c r="Y931" s="234"/>
      <c r="Z931" s="234"/>
    </row>
    <row r="932" ht="14.25" customHeight="1">
      <c r="A932" s="234"/>
      <c r="B932" s="234"/>
      <c r="C932" s="234"/>
      <c r="D932" s="234"/>
      <c r="E932" s="234"/>
      <c r="F932" s="234"/>
      <c r="G932" s="234"/>
      <c r="H932" s="234"/>
      <c r="I932" s="234"/>
      <c r="J932" s="234"/>
      <c r="K932" s="234"/>
      <c r="L932" s="234"/>
      <c r="M932" s="234"/>
      <c r="N932" s="234"/>
      <c r="O932" s="234"/>
      <c r="P932" s="234"/>
      <c r="Q932" s="234"/>
      <c r="R932" s="234"/>
      <c r="S932" s="234"/>
      <c r="T932" s="234"/>
      <c r="U932" s="234"/>
      <c r="V932" s="234"/>
      <c r="W932" s="234"/>
      <c r="X932" s="234"/>
      <c r="Y932" s="234"/>
      <c r="Z932" s="234"/>
    </row>
    <row r="933" ht="14.25" customHeight="1">
      <c r="A933" s="234"/>
      <c r="B933" s="234"/>
      <c r="C933" s="234"/>
      <c r="D933" s="234"/>
      <c r="E933" s="234"/>
      <c r="F933" s="234"/>
      <c r="G933" s="234"/>
      <c r="H933" s="234"/>
      <c r="I933" s="234"/>
      <c r="J933" s="234"/>
      <c r="K933" s="234"/>
      <c r="L933" s="234"/>
      <c r="M933" s="234"/>
      <c r="N933" s="234"/>
      <c r="O933" s="234"/>
      <c r="P933" s="234"/>
      <c r="Q933" s="234"/>
      <c r="R933" s="234"/>
      <c r="S933" s="234"/>
      <c r="T933" s="234"/>
      <c r="U933" s="234"/>
      <c r="V933" s="234"/>
      <c r="W933" s="234"/>
      <c r="X933" s="234"/>
      <c r="Y933" s="234"/>
      <c r="Z933" s="234"/>
    </row>
    <row r="934" ht="14.25" customHeight="1">
      <c r="A934" s="234"/>
      <c r="B934" s="234"/>
      <c r="C934" s="234"/>
      <c r="D934" s="234"/>
      <c r="E934" s="234"/>
      <c r="F934" s="234"/>
      <c r="G934" s="234"/>
      <c r="H934" s="234"/>
      <c r="I934" s="234"/>
      <c r="J934" s="234"/>
      <c r="K934" s="234"/>
      <c r="L934" s="234"/>
      <c r="M934" s="234"/>
      <c r="N934" s="234"/>
      <c r="O934" s="234"/>
      <c r="P934" s="234"/>
      <c r="Q934" s="234"/>
      <c r="R934" s="234"/>
      <c r="S934" s="234"/>
      <c r="T934" s="234"/>
      <c r="U934" s="234"/>
      <c r="V934" s="234"/>
      <c r="W934" s="234"/>
      <c r="X934" s="234"/>
      <c r="Y934" s="234"/>
      <c r="Z934" s="234"/>
    </row>
    <row r="935" ht="14.25" customHeight="1">
      <c r="A935" s="234"/>
      <c r="B935" s="234"/>
      <c r="C935" s="234"/>
      <c r="D935" s="234"/>
      <c r="E935" s="234"/>
      <c r="F935" s="234"/>
      <c r="G935" s="234"/>
      <c r="H935" s="234"/>
      <c r="I935" s="234"/>
      <c r="J935" s="234"/>
      <c r="K935" s="234"/>
      <c r="L935" s="234"/>
      <c r="M935" s="234"/>
      <c r="N935" s="234"/>
      <c r="O935" s="234"/>
      <c r="P935" s="234"/>
      <c r="Q935" s="234"/>
      <c r="R935" s="234"/>
      <c r="S935" s="234"/>
      <c r="T935" s="234"/>
      <c r="U935" s="234"/>
      <c r="V935" s="234"/>
      <c r="W935" s="234"/>
      <c r="X935" s="234"/>
      <c r="Y935" s="234"/>
      <c r="Z935" s="234"/>
    </row>
    <row r="936" ht="14.25" customHeight="1">
      <c r="A936" s="234"/>
      <c r="B936" s="234"/>
      <c r="C936" s="234"/>
      <c r="D936" s="234"/>
      <c r="E936" s="234"/>
      <c r="F936" s="234"/>
      <c r="G936" s="234"/>
      <c r="H936" s="234"/>
      <c r="I936" s="234"/>
      <c r="J936" s="234"/>
      <c r="K936" s="234"/>
      <c r="L936" s="234"/>
      <c r="M936" s="234"/>
      <c r="N936" s="234"/>
      <c r="O936" s="234"/>
      <c r="P936" s="234"/>
      <c r="Q936" s="234"/>
      <c r="R936" s="234"/>
      <c r="S936" s="234"/>
      <c r="T936" s="234"/>
      <c r="U936" s="234"/>
      <c r="V936" s="234"/>
      <c r="W936" s="234"/>
      <c r="X936" s="234"/>
      <c r="Y936" s="234"/>
      <c r="Z936" s="234"/>
    </row>
    <row r="937" ht="14.25" customHeight="1">
      <c r="A937" s="234"/>
      <c r="B937" s="234"/>
      <c r="C937" s="234"/>
      <c r="D937" s="234"/>
      <c r="E937" s="234"/>
      <c r="F937" s="234"/>
      <c r="G937" s="234"/>
      <c r="H937" s="234"/>
      <c r="I937" s="234"/>
      <c r="J937" s="234"/>
      <c r="K937" s="234"/>
      <c r="L937" s="234"/>
      <c r="M937" s="234"/>
      <c r="N937" s="234"/>
      <c r="O937" s="234"/>
      <c r="P937" s="234"/>
      <c r="Q937" s="234"/>
      <c r="R937" s="234"/>
      <c r="S937" s="234"/>
      <c r="T937" s="234"/>
      <c r="U937" s="234"/>
      <c r="V937" s="234"/>
      <c r="W937" s="234"/>
      <c r="X937" s="234"/>
      <c r="Y937" s="234"/>
      <c r="Z937" s="234"/>
    </row>
    <row r="938" ht="14.25" customHeight="1">
      <c r="A938" s="234"/>
      <c r="B938" s="234"/>
      <c r="C938" s="234"/>
      <c r="D938" s="234"/>
      <c r="E938" s="234"/>
      <c r="F938" s="234"/>
      <c r="G938" s="234"/>
      <c r="H938" s="234"/>
      <c r="I938" s="234"/>
      <c r="J938" s="234"/>
      <c r="K938" s="234"/>
      <c r="L938" s="234"/>
      <c r="M938" s="234"/>
      <c r="N938" s="234"/>
      <c r="O938" s="234"/>
      <c r="P938" s="234"/>
      <c r="Q938" s="234"/>
      <c r="R938" s="234"/>
      <c r="S938" s="234"/>
      <c r="T938" s="234"/>
      <c r="U938" s="234"/>
      <c r="V938" s="234"/>
      <c r="W938" s="234"/>
      <c r="X938" s="234"/>
      <c r="Y938" s="234"/>
      <c r="Z938" s="234"/>
    </row>
    <row r="939" ht="14.25" customHeight="1">
      <c r="A939" s="234"/>
      <c r="B939" s="234"/>
      <c r="C939" s="234"/>
      <c r="D939" s="234"/>
      <c r="E939" s="234"/>
      <c r="F939" s="234"/>
      <c r="G939" s="234"/>
      <c r="H939" s="234"/>
      <c r="I939" s="234"/>
      <c r="J939" s="234"/>
      <c r="K939" s="234"/>
      <c r="L939" s="234"/>
      <c r="M939" s="234"/>
      <c r="N939" s="234"/>
      <c r="O939" s="234"/>
      <c r="P939" s="234"/>
      <c r="Q939" s="234"/>
      <c r="R939" s="234"/>
      <c r="S939" s="234"/>
      <c r="T939" s="234"/>
      <c r="U939" s="234"/>
      <c r="V939" s="234"/>
      <c r="W939" s="234"/>
      <c r="X939" s="234"/>
      <c r="Y939" s="234"/>
      <c r="Z939" s="234"/>
    </row>
    <row r="940" ht="14.25" customHeight="1">
      <c r="A940" s="234"/>
      <c r="B940" s="234"/>
      <c r="C940" s="234"/>
      <c r="D940" s="234"/>
      <c r="E940" s="234"/>
      <c r="F940" s="234"/>
      <c r="G940" s="234"/>
      <c r="H940" s="234"/>
      <c r="I940" s="234"/>
      <c r="J940" s="234"/>
      <c r="K940" s="234"/>
      <c r="L940" s="234"/>
      <c r="M940" s="234"/>
      <c r="N940" s="234"/>
      <c r="O940" s="234"/>
      <c r="P940" s="234"/>
      <c r="Q940" s="234"/>
      <c r="R940" s="234"/>
      <c r="S940" s="234"/>
      <c r="T940" s="234"/>
      <c r="U940" s="234"/>
      <c r="V940" s="234"/>
      <c r="W940" s="234"/>
      <c r="X940" s="234"/>
      <c r="Y940" s="234"/>
      <c r="Z940" s="234"/>
    </row>
    <row r="941" ht="14.25" customHeight="1">
      <c r="A941" s="234"/>
      <c r="B941" s="234"/>
      <c r="C941" s="234"/>
      <c r="D941" s="234"/>
      <c r="E941" s="234"/>
      <c r="F941" s="234"/>
      <c r="G941" s="234"/>
      <c r="H941" s="234"/>
      <c r="I941" s="234"/>
      <c r="J941" s="234"/>
      <c r="K941" s="234"/>
      <c r="L941" s="234"/>
      <c r="M941" s="234"/>
      <c r="N941" s="234"/>
      <c r="O941" s="234"/>
      <c r="P941" s="234"/>
      <c r="Q941" s="234"/>
      <c r="R941" s="234"/>
      <c r="S941" s="234"/>
      <c r="T941" s="234"/>
      <c r="U941" s="234"/>
      <c r="V941" s="234"/>
      <c r="W941" s="234"/>
      <c r="X941" s="234"/>
      <c r="Y941" s="234"/>
      <c r="Z941" s="234"/>
    </row>
    <row r="942" ht="14.25" customHeight="1">
      <c r="A942" s="234"/>
      <c r="B942" s="234"/>
      <c r="C942" s="234"/>
      <c r="D942" s="234"/>
      <c r="E942" s="234"/>
      <c r="F942" s="234"/>
      <c r="G942" s="234"/>
      <c r="H942" s="234"/>
      <c r="I942" s="234"/>
      <c r="J942" s="234"/>
      <c r="K942" s="234"/>
      <c r="L942" s="234"/>
      <c r="M942" s="234"/>
      <c r="N942" s="234"/>
      <c r="O942" s="234"/>
      <c r="P942" s="234"/>
      <c r="Q942" s="234"/>
      <c r="R942" s="234"/>
      <c r="S942" s="234"/>
      <c r="T942" s="234"/>
      <c r="U942" s="234"/>
      <c r="V942" s="234"/>
      <c r="W942" s="234"/>
      <c r="X942" s="234"/>
      <c r="Y942" s="234"/>
      <c r="Z942" s="234"/>
    </row>
    <row r="943" ht="14.25" customHeight="1">
      <c r="A943" s="234"/>
      <c r="B943" s="234"/>
      <c r="C943" s="234"/>
      <c r="D943" s="234"/>
      <c r="E943" s="234"/>
      <c r="F943" s="234"/>
      <c r="G943" s="234"/>
      <c r="H943" s="234"/>
      <c r="I943" s="234"/>
      <c r="J943" s="234"/>
      <c r="K943" s="234"/>
      <c r="L943" s="234"/>
      <c r="M943" s="234"/>
      <c r="N943" s="234"/>
      <c r="O943" s="234"/>
      <c r="P943" s="234"/>
      <c r="Q943" s="234"/>
      <c r="R943" s="234"/>
      <c r="S943" s="234"/>
      <c r="T943" s="234"/>
      <c r="U943" s="234"/>
      <c r="V943" s="234"/>
      <c r="W943" s="234"/>
      <c r="X943" s="234"/>
      <c r="Y943" s="234"/>
      <c r="Z943" s="234"/>
    </row>
    <row r="944" ht="14.25" customHeight="1">
      <c r="A944" s="234"/>
      <c r="B944" s="234"/>
      <c r="C944" s="234"/>
      <c r="D944" s="234"/>
      <c r="E944" s="234"/>
      <c r="F944" s="234"/>
      <c r="G944" s="234"/>
      <c r="H944" s="234"/>
      <c r="I944" s="234"/>
      <c r="J944" s="234"/>
      <c r="K944" s="234"/>
      <c r="L944" s="234"/>
      <c r="M944" s="234"/>
      <c r="N944" s="234"/>
      <c r="O944" s="234"/>
      <c r="P944" s="234"/>
      <c r="Q944" s="234"/>
      <c r="R944" s="234"/>
      <c r="S944" s="234"/>
      <c r="T944" s="234"/>
      <c r="U944" s="234"/>
      <c r="V944" s="234"/>
      <c r="W944" s="234"/>
      <c r="X944" s="234"/>
      <c r="Y944" s="234"/>
      <c r="Z944" s="234"/>
    </row>
    <row r="945" ht="14.25" customHeight="1">
      <c r="A945" s="234"/>
      <c r="B945" s="234"/>
      <c r="C945" s="234"/>
      <c r="D945" s="234"/>
      <c r="E945" s="234"/>
      <c r="F945" s="234"/>
      <c r="G945" s="234"/>
      <c r="H945" s="234"/>
      <c r="I945" s="234"/>
      <c r="J945" s="234"/>
      <c r="K945" s="234"/>
      <c r="L945" s="234"/>
      <c r="M945" s="234"/>
      <c r="N945" s="234"/>
      <c r="O945" s="234"/>
      <c r="P945" s="234"/>
      <c r="Q945" s="234"/>
      <c r="R945" s="234"/>
      <c r="S945" s="234"/>
      <c r="T945" s="234"/>
      <c r="U945" s="234"/>
      <c r="V945" s="234"/>
      <c r="W945" s="234"/>
      <c r="X945" s="234"/>
      <c r="Y945" s="234"/>
      <c r="Z945" s="234"/>
    </row>
    <row r="946" ht="14.25" customHeight="1">
      <c r="A946" s="234"/>
      <c r="B946" s="234"/>
      <c r="C946" s="234"/>
      <c r="D946" s="234"/>
      <c r="E946" s="234"/>
      <c r="F946" s="234"/>
      <c r="G946" s="234"/>
      <c r="H946" s="234"/>
      <c r="I946" s="234"/>
      <c r="J946" s="234"/>
      <c r="K946" s="234"/>
      <c r="L946" s="234"/>
      <c r="M946" s="234"/>
      <c r="N946" s="234"/>
      <c r="O946" s="234"/>
      <c r="P946" s="234"/>
      <c r="Q946" s="234"/>
      <c r="R946" s="234"/>
      <c r="S946" s="234"/>
      <c r="T946" s="234"/>
      <c r="U946" s="234"/>
      <c r="V946" s="234"/>
      <c r="W946" s="234"/>
      <c r="X946" s="234"/>
      <c r="Y946" s="234"/>
      <c r="Z946" s="234"/>
    </row>
    <row r="947" ht="14.25" customHeight="1">
      <c r="A947" s="234"/>
      <c r="B947" s="234"/>
      <c r="C947" s="234"/>
      <c r="D947" s="234"/>
      <c r="E947" s="234"/>
      <c r="F947" s="234"/>
      <c r="G947" s="234"/>
      <c r="H947" s="234"/>
      <c r="I947" s="234"/>
      <c r="J947" s="234"/>
      <c r="K947" s="234"/>
      <c r="L947" s="234"/>
      <c r="M947" s="234"/>
      <c r="N947" s="234"/>
      <c r="O947" s="234"/>
      <c r="P947" s="234"/>
      <c r="Q947" s="234"/>
      <c r="R947" s="234"/>
      <c r="S947" s="234"/>
      <c r="T947" s="234"/>
      <c r="U947" s="234"/>
      <c r="V947" s="234"/>
      <c r="W947" s="234"/>
      <c r="X947" s="234"/>
      <c r="Y947" s="234"/>
      <c r="Z947" s="234"/>
    </row>
    <row r="948" ht="14.25" customHeight="1">
      <c r="A948" s="234"/>
      <c r="B948" s="234"/>
      <c r="C948" s="234"/>
      <c r="D948" s="234"/>
      <c r="E948" s="234"/>
      <c r="F948" s="234"/>
      <c r="G948" s="234"/>
      <c r="H948" s="234"/>
      <c r="I948" s="234"/>
      <c r="J948" s="234"/>
      <c r="K948" s="234"/>
      <c r="L948" s="234"/>
      <c r="M948" s="234"/>
      <c r="N948" s="234"/>
      <c r="O948" s="234"/>
      <c r="P948" s="234"/>
      <c r="Q948" s="234"/>
      <c r="R948" s="234"/>
      <c r="S948" s="234"/>
      <c r="T948" s="234"/>
      <c r="U948" s="234"/>
      <c r="V948" s="234"/>
      <c r="W948" s="234"/>
      <c r="X948" s="234"/>
      <c r="Y948" s="234"/>
      <c r="Z948" s="234"/>
    </row>
    <row r="949" ht="14.25" customHeight="1">
      <c r="A949" s="234"/>
      <c r="B949" s="234"/>
      <c r="C949" s="234"/>
      <c r="D949" s="234"/>
      <c r="E949" s="234"/>
      <c r="F949" s="234"/>
      <c r="G949" s="234"/>
      <c r="H949" s="234"/>
      <c r="I949" s="234"/>
      <c r="J949" s="234"/>
      <c r="K949" s="234"/>
      <c r="L949" s="234"/>
      <c r="M949" s="234"/>
      <c r="N949" s="234"/>
      <c r="O949" s="234"/>
      <c r="P949" s="234"/>
      <c r="Q949" s="234"/>
      <c r="R949" s="234"/>
      <c r="S949" s="234"/>
      <c r="T949" s="234"/>
      <c r="U949" s="234"/>
      <c r="V949" s="234"/>
      <c r="W949" s="234"/>
      <c r="X949" s="234"/>
      <c r="Y949" s="234"/>
      <c r="Z949" s="234"/>
    </row>
    <row r="950" ht="14.25" customHeight="1">
      <c r="A950" s="234"/>
      <c r="B950" s="234"/>
      <c r="C950" s="234"/>
      <c r="D950" s="234"/>
      <c r="E950" s="234"/>
      <c r="F950" s="234"/>
      <c r="G950" s="234"/>
      <c r="H950" s="234"/>
      <c r="I950" s="234"/>
      <c r="J950" s="234"/>
      <c r="K950" s="234"/>
      <c r="L950" s="234"/>
      <c r="M950" s="234"/>
      <c r="N950" s="234"/>
      <c r="O950" s="234"/>
      <c r="P950" s="234"/>
      <c r="Q950" s="234"/>
      <c r="R950" s="234"/>
      <c r="S950" s="234"/>
      <c r="T950" s="234"/>
      <c r="U950" s="234"/>
      <c r="V950" s="234"/>
      <c r="W950" s="234"/>
      <c r="X950" s="234"/>
      <c r="Y950" s="234"/>
      <c r="Z950" s="234"/>
    </row>
    <row r="951" ht="14.25" customHeight="1">
      <c r="A951" s="234"/>
      <c r="B951" s="234"/>
      <c r="C951" s="234"/>
      <c r="D951" s="234"/>
      <c r="E951" s="234"/>
      <c r="F951" s="234"/>
      <c r="G951" s="234"/>
      <c r="H951" s="234"/>
      <c r="I951" s="234"/>
      <c r="J951" s="234"/>
      <c r="K951" s="234"/>
      <c r="L951" s="234"/>
      <c r="M951" s="234"/>
      <c r="N951" s="234"/>
      <c r="O951" s="234"/>
      <c r="P951" s="234"/>
      <c r="Q951" s="234"/>
      <c r="R951" s="234"/>
      <c r="S951" s="234"/>
      <c r="T951" s="234"/>
      <c r="U951" s="234"/>
      <c r="V951" s="234"/>
      <c r="W951" s="234"/>
      <c r="X951" s="234"/>
      <c r="Y951" s="234"/>
      <c r="Z951" s="234"/>
    </row>
    <row r="952" ht="14.25" customHeight="1">
      <c r="A952" s="234"/>
      <c r="B952" s="234"/>
      <c r="C952" s="234"/>
      <c r="D952" s="234"/>
      <c r="E952" s="234"/>
      <c r="F952" s="234"/>
      <c r="G952" s="234"/>
      <c r="H952" s="234"/>
      <c r="I952" s="234"/>
      <c r="J952" s="234"/>
      <c r="K952" s="234"/>
      <c r="L952" s="234"/>
      <c r="M952" s="234"/>
      <c r="N952" s="234"/>
      <c r="O952" s="234"/>
      <c r="P952" s="234"/>
      <c r="Q952" s="234"/>
      <c r="R952" s="234"/>
      <c r="S952" s="234"/>
      <c r="T952" s="234"/>
      <c r="U952" s="234"/>
      <c r="V952" s="234"/>
      <c r="W952" s="234"/>
      <c r="X952" s="234"/>
      <c r="Y952" s="234"/>
      <c r="Z952" s="234"/>
    </row>
    <row r="953" ht="14.25" customHeight="1">
      <c r="A953" s="234"/>
      <c r="B953" s="234"/>
      <c r="C953" s="234"/>
      <c r="D953" s="234"/>
      <c r="E953" s="234"/>
      <c r="F953" s="234"/>
      <c r="G953" s="234"/>
      <c r="H953" s="234"/>
      <c r="I953" s="234"/>
      <c r="J953" s="234"/>
      <c r="K953" s="234"/>
      <c r="L953" s="234"/>
      <c r="M953" s="234"/>
      <c r="N953" s="234"/>
      <c r="O953" s="234"/>
      <c r="P953" s="234"/>
      <c r="Q953" s="234"/>
      <c r="R953" s="234"/>
      <c r="S953" s="234"/>
      <c r="T953" s="234"/>
      <c r="U953" s="234"/>
      <c r="V953" s="234"/>
      <c r="W953" s="234"/>
      <c r="X953" s="234"/>
      <c r="Y953" s="234"/>
      <c r="Z953" s="234"/>
    </row>
    <row r="954" ht="14.25" customHeight="1">
      <c r="A954" s="234"/>
      <c r="B954" s="234"/>
      <c r="C954" s="234"/>
      <c r="D954" s="234"/>
      <c r="E954" s="234"/>
      <c r="F954" s="234"/>
      <c r="G954" s="234"/>
      <c r="H954" s="234"/>
      <c r="I954" s="234"/>
      <c r="J954" s="234"/>
      <c r="K954" s="234"/>
      <c r="L954" s="234"/>
      <c r="M954" s="234"/>
      <c r="N954" s="234"/>
      <c r="O954" s="234"/>
      <c r="P954" s="234"/>
      <c r="Q954" s="234"/>
      <c r="R954" s="234"/>
      <c r="S954" s="234"/>
      <c r="T954" s="234"/>
      <c r="U954" s="234"/>
      <c r="V954" s="234"/>
      <c r="W954" s="234"/>
      <c r="X954" s="234"/>
      <c r="Y954" s="234"/>
      <c r="Z954" s="234"/>
    </row>
    <row r="955" ht="14.25" customHeight="1">
      <c r="A955" s="234"/>
      <c r="B955" s="234"/>
      <c r="C955" s="234"/>
      <c r="D955" s="234"/>
      <c r="E955" s="234"/>
      <c r="F955" s="234"/>
      <c r="G955" s="234"/>
      <c r="H955" s="234"/>
      <c r="I955" s="234"/>
      <c r="J955" s="234"/>
      <c r="K955" s="234"/>
      <c r="L955" s="234"/>
      <c r="M955" s="234"/>
      <c r="N955" s="234"/>
      <c r="O955" s="234"/>
      <c r="P955" s="234"/>
      <c r="Q955" s="234"/>
      <c r="R955" s="234"/>
      <c r="S955" s="234"/>
      <c r="T955" s="234"/>
      <c r="U955" s="234"/>
      <c r="V955" s="234"/>
      <c r="W955" s="234"/>
      <c r="X955" s="234"/>
      <c r="Y955" s="234"/>
      <c r="Z955" s="234"/>
    </row>
    <row r="956" ht="14.25" customHeight="1">
      <c r="A956" s="234"/>
      <c r="B956" s="234"/>
      <c r="C956" s="234"/>
      <c r="D956" s="234"/>
      <c r="E956" s="234"/>
      <c r="F956" s="234"/>
      <c r="G956" s="234"/>
      <c r="H956" s="234"/>
      <c r="I956" s="234"/>
      <c r="J956" s="234"/>
      <c r="K956" s="234"/>
      <c r="L956" s="234"/>
      <c r="M956" s="234"/>
      <c r="N956" s="234"/>
      <c r="O956" s="234"/>
      <c r="P956" s="234"/>
      <c r="Q956" s="234"/>
      <c r="R956" s="234"/>
      <c r="S956" s="234"/>
      <c r="T956" s="234"/>
      <c r="U956" s="234"/>
      <c r="V956" s="234"/>
      <c r="W956" s="234"/>
      <c r="X956" s="234"/>
      <c r="Y956" s="234"/>
      <c r="Z956" s="234"/>
    </row>
    <row r="957" ht="14.25" customHeight="1">
      <c r="A957" s="234"/>
      <c r="B957" s="234"/>
      <c r="C957" s="234"/>
      <c r="D957" s="234"/>
      <c r="E957" s="234"/>
      <c r="F957" s="234"/>
      <c r="G957" s="234"/>
      <c r="H957" s="234"/>
      <c r="I957" s="234"/>
      <c r="J957" s="234"/>
      <c r="K957" s="234"/>
      <c r="L957" s="234"/>
      <c r="M957" s="234"/>
      <c r="N957" s="234"/>
      <c r="O957" s="234"/>
      <c r="P957" s="234"/>
      <c r="Q957" s="234"/>
      <c r="R957" s="234"/>
      <c r="S957" s="234"/>
      <c r="T957" s="234"/>
      <c r="U957" s="234"/>
      <c r="V957" s="234"/>
      <c r="W957" s="234"/>
      <c r="X957" s="234"/>
      <c r="Y957" s="234"/>
      <c r="Z957" s="234"/>
    </row>
    <row r="958" ht="14.25" customHeight="1">
      <c r="A958" s="234"/>
      <c r="B958" s="234"/>
      <c r="C958" s="234"/>
      <c r="D958" s="234"/>
      <c r="E958" s="234"/>
      <c r="F958" s="234"/>
      <c r="G958" s="234"/>
      <c r="H958" s="234"/>
      <c r="I958" s="234"/>
      <c r="J958" s="234"/>
      <c r="K958" s="234"/>
      <c r="L958" s="234"/>
      <c r="M958" s="234"/>
      <c r="N958" s="234"/>
      <c r="O958" s="234"/>
      <c r="P958" s="234"/>
      <c r="Q958" s="234"/>
      <c r="R958" s="234"/>
      <c r="S958" s="234"/>
      <c r="T958" s="234"/>
      <c r="U958" s="234"/>
      <c r="V958" s="234"/>
      <c r="W958" s="234"/>
      <c r="X958" s="234"/>
      <c r="Y958" s="234"/>
      <c r="Z958" s="234"/>
    </row>
    <row r="959" ht="14.25" customHeight="1">
      <c r="A959" s="234"/>
      <c r="B959" s="234"/>
      <c r="C959" s="234"/>
      <c r="D959" s="234"/>
      <c r="E959" s="234"/>
      <c r="F959" s="234"/>
      <c r="G959" s="234"/>
      <c r="H959" s="234"/>
      <c r="I959" s="234"/>
      <c r="J959" s="234"/>
      <c r="K959" s="234"/>
      <c r="L959" s="234"/>
      <c r="M959" s="234"/>
      <c r="N959" s="234"/>
      <c r="O959" s="234"/>
      <c r="P959" s="234"/>
      <c r="Q959" s="234"/>
      <c r="R959" s="234"/>
      <c r="S959" s="234"/>
      <c r="T959" s="234"/>
      <c r="U959" s="234"/>
      <c r="V959" s="234"/>
      <c r="W959" s="234"/>
      <c r="X959" s="234"/>
      <c r="Y959" s="234"/>
      <c r="Z959" s="234"/>
    </row>
    <row r="960" ht="14.25" customHeight="1">
      <c r="A960" s="234"/>
      <c r="B960" s="234"/>
      <c r="C960" s="234"/>
      <c r="D960" s="234"/>
      <c r="E960" s="234"/>
      <c r="F960" s="234"/>
      <c r="G960" s="234"/>
      <c r="H960" s="234"/>
      <c r="I960" s="234"/>
      <c r="J960" s="234"/>
      <c r="K960" s="234"/>
      <c r="L960" s="234"/>
      <c r="M960" s="234"/>
      <c r="N960" s="234"/>
      <c r="O960" s="234"/>
      <c r="P960" s="234"/>
      <c r="Q960" s="234"/>
      <c r="R960" s="234"/>
      <c r="S960" s="234"/>
      <c r="T960" s="234"/>
      <c r="U960" s="234"/>
      <c r="V960" s="234"/>
      <c r="W960" s="234"/>
      <c r="X960" s="234"/>
      <c r="Y960" s="234"/>
      <c r="Z960" s="234"/>
    </row>
    <row r="961" ht="14.25" customHeight="1">
      <c r="A961" s="234"/>
      <c r="B961" s="234"/>
      <c r="C961" s="234"/>
      <c r="D961" s="234"/>
      <c r="E961" s="234"/>
      <c r="F961" s="234"/>
      <c r="G961" s="234"/>
      <c r="H961" s="234"/>
      <c r="I961" s="234"/>
      <c r="J961" s="234"/>
      <c r="K961" s="234"/>
      <c r="L961" s="234"/>
      <c r="M961" s="234"/>
      <c r="N961" s="234"/>
      <c r="O961" s="234"/>
      <c r="P961" s="234"/>
      <c r="Q961" s="234"/>
      <c r="R961" s="234"/>
      <c r="S961" s="234"/>
      <c r="T961" s="234"/>
      <c r="U961" s="234"/>
      <c r="V961" s="234"/>
      <c r="W961" s="234"/>
      <c r="X961" s="234"/>
      <c r="Y961" s="234"/>
      <c r="Z961" s="234"/>
    </row>
    <row r="962" ht="14.25" customHeight="1">
      <c r="A962" s="234"/>
      <c r="B962" s="234"/>
      <c r="C962" s="234"/>
      <c r="D962" s="234"/>
      <c r="E962" s="234"/>
      <c r="F962" s="234"/>
      <c r="G962" s="234"/>
      <c r="H962" s="234"/>
      <c r="I962" s="234"/>
      <c r="J962" s="234"/>
      <c r="K962" s="234"/>
      <c r="L962" s="234"/>
      <c r="M962" s="234"/>
      <c r="N962" s="234"/>
      <c r="O962" s="234"/>
      <c r="P962" s="234"/>
      <c r="Q962" s="234"/>
      <c r="R962" s="234"/>
      <c r="S962" s="234"/>
      <c r="T962" s="234"/>
      <c r="U962" s="234"/>
      <c r="V962" s="234"/>
      <c r="W962" s="234"/>
      <c r="X962" s="234"/>
      <c r="Y962" s="234"/>
      <c r="Z962" s="234"/>
    </row>
    <row r="963" ht="14.25" customHeight="1">
      <c r="A963" s="234"/>
      <c r="B963" s="234"/>
      <c r="C963" s="234"/>
      <c r="D963" s="234"/>
      <c r="E963" s="234"/>
      <c r="F963" s="234"/>
      <c r="G963" s="234"/>
      <c r="H963" s="234"/>
      <c r="I963" s="234"/>
      <c r="J963" s="234"/>
      <c r="K963" s="234"/>
      <c r="L963" s="234"/>
      <c r="M963" s="234"/>
      <c r="N963" s="234"/>
      <c r="O963" s="234"/>
      <c r="P963" s="234"/>
      <c r="Q963" s="234"/>
      <c r="R963" s="234"/>
      <c r="S963" s="234"/>
      <c r="T963" s="234"/>
      <c r="U963" s="234"/>
      <c r="V963" s="234"/>
      <c r="W963" s="234"/>
      <c r="X963" s="234"/>
      <c r="Y963" s="234"/>
      <c r="Z963" s="234"/>
    </row>
    <row r="964" ht="14.25" customHeight="1">
      <c r="A964" s="234"/>
      <c r="B964" s="234"/>
      <c r="C964" s="234"/>
      <c r="D964" s="234"/>
      <c r="E964" s="234"/>
      <c r="F964" s="234"/>
      <c r="G964" s="234"/>
      <c r="H964" s="234"/>
      <c r="I964" s="234"/>
      <c r="J964" s="234"/>
      <c r="K964" s="234"/>
      <c r="L964" s="234"/>
      <c r="M964" s="234"/>
      <c r="N964" s="234"/>
      <c r="O964" s="234"/>
      <c r="P964" s="234"/>
      <c r="Q964" s="234"/>
      <c r="R964" s="234"/>
      <c r="S964" s="234"/>
      <c r="T964" s="234"/>
      <c r="U964" s="234"/>
      <c r="V964" s="234"/>
      <c r="W964" s="234"/>
      <c r="X964" s="234"/>
      <c r="Y964" s="234"/>
      <c r="Z964" s="234"/>
    </row>
    <row r="965" ht="14.25" customHeight="1">
      <c r="A965" s="234"/>
      <c r="B965" s="234"/>
      <c r="C965" s="234"/>
      <c r="D965" s="234"/>
      <c r="E965" s="234"/>
      <c r="F965" s="234"/>
      <c r="G965" s="234"/>
      <c r="H965" s="234"/>
      <c r="I965" s="234"/>
      <c r="J965" s="234"/>
      <c r="K965" s="234"/>
      <c r="L965" s="234"/>
      <c r="M965" s="234"/>
      <c r="N965" s="234"/>
      <c r="O965" s="234"/>
      <c r="P965" s="234"/>
      <c r="Q965" s="234"/>
      <c r="R965" s="234"/>
      <c r="S965" s="234"/>
      <c r="T965" s="234"/>
      <c r="U965" s="234"/>
      <c r="V965" s="234"/>
      <c r="W965" s="234"/>
      <c r="X965" s="234"/>
      <c r="Y965" s="234"/>
      <c r="Z965" s="234"/>
    </row>
    <row r="966" ht="14.25" customHeight="1">
      <c r="A966" s="234"/>
      <c r="B966" s="234"/>
      <c r="C966" s="234"/>
      <c r="D966" s="234"/>
      <c r="E966" s="234"/>
      <c r="F966" s="234"/>
      <c r="G966" s="234"/>
      <c r="H966" s="234"/>
      <c r="I966" s="234"/>
      <c r="J966" s="234"/>
      <c r="K966" s="234"/>
      <c r="L966" s="234"/>
      <c r="M966" s="234"/>
      <c r="N966" s="234"/>
      <c r="O966" s="234"/>
      <c r="P966" s="234"/>
      <c r="Q966" s="234"/>
      <c r="R966" s="234"/>
      <c r="S966" s="234"/>
      <c r="T966" s="234"/>
      <c r="U966" s="234"/>
      <c r="V966" s="234"/>
      <c r="W966" s="234"/>
      <c r="X966" s="234"/>
      <c r="Y966" s="234"/>
      <c r="Z966" s="234"/>
    </row>
    <row r="967" ht="14.25" customHeight="1">
      <c r="A967" s="234"/>
      <c r="B967" s="234"/>
      <c r="C967" s="234"/>
      <c r="D967" s="234"/>
      <c r="E967" s="234"/>
      <c r="F967" s="234"/>
      <c r="G967" s="234"/>
      <c r="H967" s="234"/>
      <c r="I967" s="234"/>
      <c r="J967" s="234"/>
      <c r="K967" s="234"/>
      <c r="L967" s="234"/>
      <c r="M967" s="234"/>
      <c r="N967" s="234"/>
      <c r="O967" s="234"/>
      <c r="P967" s="234"/>
      <c r="Q967" s="234"/>
      <c r="R967" s="234"/>
      <c r="S967" s="234"/>
      <c r="T967" s="234"/>
      <c r="U967" s="234"/>
      <c r="V967" s="234"/>
      <c r="W967" s="234"/>
      <c r="X967" s="234"/>
      <c r="Y967" s="234"/>
      <c r="Z967" s="234"/>
    </row>
    <row r="968" ht="14.25" customHeight="1">
      <c r="A968" s="234"/>
      <c r="B968" s="234"/>
      <c r="C968" s="234"/>
      <c r="D968" s="234"/>
      <c r="E968" s="234"/>
      <c r="F968" s="234"/>
      <c r="G968" s="234"/>
      <c r="H968" s="234"/>
      <c r="I968" s="234"/>
      <c r="J968" s="234"/>
      <c r="K968" s="234"/>
      <c r="L968" s="234"/>
      <c r="M968" s="234"/>
      <c r="N968" s="234"/>
      <c r="O968" s="234"/>
      <c r="P968" s="234"/>
      <c r="Q968" s="234"/>
      <c r="R968" s="234"/>
      <c r="S968" s="234"/>
      <c r="T968" s="234"/>
      <c r="U968" s="234"/>
      <c r="V968" s="234"/>
      <c r="W968" s="234"/>
      <c r="X968" s="234"/>
      <c r="Y968" s="234"/>
      <c r="Z968" s="234"/>
    </row>
    <row r="969" ht="14.25" customHeight="1">
      <c r="A969" s="234"/>
      <c r="B969" s="234"/>
      <c r="C969" s="234"/>
      <c r="D969" s="234"/>
      <c r="E969" s="234"/>
      <c r="F969" s="234"/>
      <c r="G969" s="234"/>
      <c r="H969" s="234"/>
      <c r="I969" s="234"/>
      <c r="J969" s="234"/>
      <c r="K969" s="234"/>
      <c r="L969" s="234"/>
      <c r="M969" s="234"/>
      <c r="N969" s="234"/>
      <c r="O969" s="234"/>
      <c r="P969" s="234"/>
      <c r="Q969" s="234"/>
      <c r="R969" s="234"/>
      <c r="S969" s="234"/>
      <c r="T969" s="234"/>
      <c r="U969" s="234"/>
      <c r="V969" s="234"/>
      <c r="W969" s="234"/>
      <c r="X969" s="234"/>
      <c r="Y969" s="234"/>
      <c r="Z969" s="234"/>
    </row>
    <row r="970" ht="14.25" customHeight="1">
      <c r="A970" s="234"/>
      <c r="B970" s="234"/>
      <c r="C970" s="234"/>
      <c r="D970" s="234"/>
      <c r="E970" s="234"/>
      <c r="F970" s="234"/>
      <c r="G970" s="234"/>
      <c r="H970" s="234"/>
      <c r="I970" s="234"/>
      <c r="J970" s="234"/>
      <c r="K970" s="234"/>
      <c r="L970" s="234"/>
      <c r="M970" s="234"/>
      <c r="N970" s="234"/>
      <c r="O970" s="234"/>
      <c r="P970" s="234"/>
      <c r="Q970" s="234"/>
      <c r="R970" s="234"/>
      <c r="S970" s="234"/>
      <c r="T970" s="234"/>
      <c r="U970" s="234"/>
      <c r="V970" s="234"/>
      <c r="W970" s="234"/>
      <c r="X970" s="234"/>
      <c r="Y970" s="234"/>
      <c r="Z970" s="234"/>
    </row>
    <row r="971" ht="14.25" customHeight="1">
      <c r="A971" s="234"/>
      <c r="B971" s="234"/>
      <c r="C971" s="234"/>
      <c r="D971" s="234"/>
      <c r="E971" s="234"/>
      <c r="F971" s="234"/>
      <c r="G971" s="234"/>
      <c r="H971" s="234"/>
      <c r="I971" s="234"/>
      <c r="J971" s="234"/>
      <c r="K971" s="234"/>
      <c r="L971" s="234"/>
      <c r="M971" s="234"/>
      <c r="N971" s="234"/>
      <c r="O971" s="234"/>
      <c r="P971" s="234"/>
      <c r="Q971" s="234"/>
      <c r="R971" s="234"/>
      <c r="S971" s="234"/>
      <c r="T971" s="234"/>
      <c r="U971" s="234"/>
      <c r="V971" s="234"/>
      <c r="W971" s="234"/>
      <c r="X971" s="234"/>
      <c r="Y971" s="234"/>
      <c r="Z971" s="234"/>
    </row>
    <row r="972" ht="14.25" customHeight="1">
      <c r="A972" s="234"/>
      <c r="B972" s="234"/>
      <c r="C972" s="234"/>
      <c r="D972" s="234"/>
      <c r="E972" s="234"/>
      <c r="F972" s="234"/>
      <c r="G972" s="234"/>
      <c r="H972" s="234"/>
      <c r="I972" s="234"/>
      <c r="J972" s="234"/>
      <c r="K972" s="234"/>
      <c r="L972" s="234"/>
      <c r="M972" s="234"/>
      <c r="N972" s="234"/>
      <c r="O972" s="234"/>
      <c r="P972" s="234"/>
      <c r="Q972" s="234"/>
      <c r="R972" s="234"/>
      <c r="S972" s="234"/>
      <c r="T972" s="234"/>
      <c r="U972" s="234"/>
      <c r="V972" s="234"/>
      <c r="W972" s="234"/>
      <c r="X972" s="234"/>
      <c r="Y972" s="234"/>
      <c r="Z972" s="234"/>
    </row>
    <row r="973" ht="14.25" customHeight="1">
      <c r="A973" s="234"/>
      <c r="B973" s="234"/>
      <c r="C973" s="234"/>
      <c r="D973" s="234"/>
      <c r="E973" s="234"/>
      <c r="F973" s="234"/>
      <c r="G973" s="234"/>
      <c r="H973" s="234"/>
      <c r="I973" s="234"/>
      <c r="J973" s="234"/>
      <c r="K973" s="234"/>
      <c r="L973" s="234"/>
      <c r="M973" s="234"/>
      <c r="N973" s="234"/>
      <c r="O973" s="234"/>
      <c r="P973" s="234"/>
      <c r="Q973" s="234"/>
      <c r="R973" s="234"/>
      <c r="S973" s="234"/>
      <c r="T973" s="234"/>
      <c r="U973" s="234"/>
      <c r="V973" s="234"/>
      <c r="W973" s="234"/>
      <c r="X973" s="234"/>
      <c r="Y973" s="234"/>
      <c r="Z973" s="234"/>
    </row>
    <row r="974" ht="14.25" customHeight="1">
      <c r="A974" s="234"/>
      <c r="B974" s="234"/>
      <c r="C974" s="234"/>
      <c r="D974" s="234"/>
      <c r="E974" s="234"/>
      <c r="F974" s="234"/>
      <c r="G974" s="234"/>
      <c r="H974" s="234"/>
      <c r="I974" s="234"/>
      <c r="J974" s="234"/>
      <c r="K974" s="234"/>
      <c r="L974" s="234"/>
      <c r="M974" s="234"/>
      <c r="N974" s="234"/>
      <c r="O974" s="234"/>
      <c r="P974" s="234"/>
      <c r="Q974" s="234"/>
      <c r="R974" s="234"/>
      <c r="S974" s="234"/>
      <c r="T974" s="234"/>
      <c r="U974" s="234"/>
      <c r="V974" s="234"/>
      <c r="W974" s="234"/>
      <c r="X974" s="234"/>
      <c r="Y974" s="234"/>
      <c r="Z974" s="234"/>
    </row>
    <row r="975" ht="14.25" customHeight="1">
      <c r="A975" s="234"/>
      <c r="B975" s="234"/>
      <c r="C975" s="234"/>
      <c r="D975" s="234"/>
      <c r="E975" s="234"/>
      <c r="F975" s="234"/>
      <c r="G975" s="234"/>
      <c r="H975" s="234"/>
      <c r="I975" s="234"/>
      <c r="J975" s="234"/>
      <c r="K975" s="234"/>
      <c r="L975" s="234"/>
      <c r="M975" s="234"/>
      <c r="N975" s="234"/>
      <c r="O975" s="234"/>
      <c r="P975" s="234"/>
      <c r="Q975" s="234"/>
      <c r="R975" s="234"/>
      <c r="S975" s="234"/>
      <c r="T975" s="234"/>
      <c r="U975" s="234"/>
      <c r="V975" s="234"/>
      <c r="W975" s="234"/>
      <c r="X975" s="234"/>
      <c r="Y975" s="234"/>
      <c r="Z975" s="234"/>
    </row>
    <row r="976" ht="14.25" customHeight="1">
      <c r="A976" s="234"/>
      <c r="B976" s="234"/>
      <c r="C976" s="234"/>
      <c r="D976" s="234"/>
      <c r="E976" s="234"/>
      <c r="F976" s="234"/>
      <c r="G976" s="234"/>
      <c r="H976" s="234"/>
      <c r="I976" s="234"/>
      <c r="J976" s="234"/>
      <c r="K976" s="234"/>
      <c r="L976" s="234"/>
      <c r="M976" s="234"/>
      <c r="N976" s="234"/>
      <c r="O976" s="234"/>
      <c r="P976" s="234"/>
      <c r="Q976" s="234"/>
      <c r="R976" s="234"/>
      <c r="S976" s="234"/>
      <c r="T976" s="234"/>
      <c r="U976" s="234"/>
      <c r="V976" s="234"/>
      <c r="W976" s="234"/>
      <c r="X976" s="234"/>
      <c r="Y976" s="234"/>
      <c r="Z976" s="234"/>
    </row>
    <row r="977" ht="14.25" customHeight="1">
      <c r="A977" s="234"/>
      <c r="B977" s="234"/>
      <c r="C977" s="234"/>
      <c r="D977" s="234"/>
      <c r="E977" s="234"/>
      <c r="F977" s="234"/>
      <c r="G977" s="234"/>
      <c r="H977" s="234"/>
      <c r="I977" s="234"/>
      <c r="J977" s="234"/>
      <c r="K977" s="234"/>
      <c r="L977" s="234"/>
      <c r="M977" s="234"/>
      <c r="N977" s="234"/>
      <c r="O977" s="234"/>
      <c r="P977" s="234"/>
      <c r="Q977" s="234"/>
      <c r="R977" s="234"/>
      <c r="S977" s="234"/>
      <c r="T977" s="234"/>
      <c r="U977" s="234"/>
      <c r="V977" s="234"/>
      <c r="W977" s="234"/>
      <c r="X977" s="234"/>
      <c r="Y977" s="234"/>
      <c r="Z977" s="234"/>
    </row>
    <row r="978" ht="14.25" customHeight="1">
      <c r="A978" s="234"/>
      <c r="B978" s="234"/>
      <c r="C978" s="234"/>
      <c r="D978" s="234"/>
      <c r="E978" s="234"/>
      <c r="F978" s="234"/>
      <c r="G978" s="234"/>
      <c r="H978" s="234"/>
      <c r="I978" s="234"/>
      <c r="J978" s="234"/>
      <c r="K978" s="234"/>
      <c r="L978" s="234"/>
      <c r="M978" s="234"/>
      <c r="N978" s="234"/>
      <c r="O978" s="234"/>
      <c r="P978" s="234"/>
      <c r="Q978" s="234"/>
      <c r="R978" s="234"/>
      <c r="S978" s="234"/>
      <c r="T978" s="234"/>
      <c r="U978" s="234"/>
      <c r="V978" s="234"/>
      <c r="W978" s="234"/>
      <c r="X978" s="234"/>
      <c r="Y978" s="234"/>
      <c r="Z978" s="234"/>
    </row>
    <row r="979" ht="14.25" customHeight="1">
      <c r="A979" s="234"/>
      <c r="B979" s="234"/>
      <c r="C979" s="234"/>
      <c r="D979" s="234"/>
      <c r="E979" s="234"/>
      <c r="F979" s="234"/>
      <c r="G979" s="234"/>
      <c r="H979" s="234"/>
      <c r="I979" s="234"/>
      <c r="J979" s="234"/>
      <c r="K979" s="234"/>
      <c r="L979" s="234"/>
      <c r="M979" s="234"/>
      <c r="N979" s="234"/>
      <c r="O979" s="234"/>
      <c r="P979" s="234"/>
      <c r="Q979" s="234"/>
      <c r="R979" s="234"/>
      <c r="S979" s="234"/>
      <c r="T979" s="234"/>
      <c r="U979" s="234"/>
      <c r="V979" s="234"/>
      <c r="W979" s="234"/>
      <c r="X979" s="234"/>
      <c r="Y979" s="234"/>
      <c r="Z979" s="234"/>
    </row>
    <row r="980" ht="14.25" customHeight="1">
      <c r="A980" s="234"/>
      <c r="B980" s="234"/>
      <c r="C980" s="234"/>
      <c r="D980" s="234"/>
      <c r="E980" s="234"/>
      <c r="F980" s="234"/>
      <c r="G980" s="234"/>
      <c r="H980" s="234"/>
      <c r="I980" s="234"/>
      <c r="J980" s="234"/>
      <c r="K980" s="234"/>
      <c r="L980" s="234"/>
      <c r="M980" s="234"/>
      <c r="N980" s="234"/>
      <c r="O980" s="234"/>
      <c r="P980" s="234"/>
      <c r="Q980" s="234"/>
      <c r="R980" s="234"/>
      <c r="S980" s="234"/>
      <c r="T980" s="234"/>
      <c r="U980" s="234"/>
      <c r="V980" s="234"/>
      <c r="W980" s="234"/>
      <c r="X980" s="234"/>
      <c r="Y980" s="234"/>
      <c r="Z980" s="234"/>
    </row>
    <row r="981" ht="14.25" customHeight="1">
      <c r="A981" s="234"/>
      <c r="B981" s="234"/>
      <c r="C981" s="234"/>
      <c r="D981" s="234"/>
      <c r="E981" s="234"/>
      <c r="F981" s="234"/>
      <c r="G981" s="234"/>
      <c r="H981" s="234"/>
      <c r="I981" s="234"/>
      <c r="J981" s="234"/>
      <c r="K981" s="234"/>
      <c r="L981" s="234"/>
      <c r="M981" s="234"/>
      <c r="N981" s="234"/>
      <c r="O981" s="234"/>
      <c r="P981" s="234"/>
      <c r="Q981" s="234"/>
      <c r="R981" s="234"/>
      <c r="S981" s="234"/>
      <c r="T981" s="234"/>
      <c r="U981" s="234"/>
      <c r="V981" s="234"/>
      <c r="W981" s="234"/>
      <c r="X981" s="234"/>
      <c r="Y981" s="234"/>
      <c r="Z981" s="234"/>
    </row>
    <row r="982" ht="14.25" customHeight="1">
      <c r="A982" s="234"/>
      <c r="B982" s="234"/>
      <c r="C982" s="234"/>
      <c r="D982" s="234"/>
      <c r="E982" s="234"/>
      <c r="F982" s="234"/>
      <c r="G982" s="234"/>
      <c r="H982" s="234"/>
      <c r="I982" s="234"/>
      <c r="J982" s="234"/>
      <c r="K982" s="234"/>
      <c r="L982" s="234"/>
      <c r="M982" s="234"/>
      <c r="N982" s="234"/>
      <c r="O982" s="234"/>
      <c r="P982" s="234"/>
      <c r="Q982" s="234"/>
      <c r="R982" s="234"/>
      <c r="S982" s="234"/>
      <c r="T982" s="234"/>
      <c r="U982" s="234"/>
      <c r="V982" s="234"/>
      <c r="W982" s="234"/>
      <c r="X982" s="234"/>
      <c r="Y982" s="234"/>
      <c r="Z982" s="234"/>
    </row>
    <row r="983" ht="14.25" customHeight="1">
      <c r="A983" s="234"/>
      <c r="B983" s="234"/>
      <c r="C983" s="234"/>
      <c r="D983" s="234"/>
      <c r="E983" s="234"/>
      <c r="F983" s="234"/>
      <c r="G983" s="234"/>
      <c r="H983" s="234"/>
      <c r="I983" s="234"/>
      <c r="J983" s="234"/>
      <c r="K983" s="234"/>
      <c r="L983" s="234"/>
      <c r="M983" s="234"/>
      <c r="N983" s="234"/>
      <c r="O983" s="234"/>
      <c r="P983" s="234"/>
      <c r="Q983" s="234"/>
      <c r="R983" s="234"/>
      <c r="S983" s="234"/>
      <c r="T983" s="234"/>
      <c r="U983" s="234"/>
      <c r="V983" s="234"/>
      <c r="W983" s="234"/>
      <c r="X983" s="234"/>
      <c r="Y983" s="234"/>
      <c r="Z983" s="234"/>
    </row>
    <row r="984" ht="14.25" customHeight="1">
      <c r="A984" s="234"/>
      <c r="B984" s="234"/>
      <c r="C984" s="234"/>
      <c r="D984" s="234"/>
      <c r="E984" s="234"/>
      <c r="F984" s="234"/>
      <c r="G984" s="234"/>
      <c r="H984" s="234"/>
      <c r="I984" s="234"/>
      <c r="J984" s="234"/>
      <c r="K984" s="234"/>
      <c r="L984" s="234"/>
      <c r="M984" s="234"/>
      <c r="N984" s="234"/>
      <c r="O984" s="234"/>
      <c r="P984" s="234"/>
      <c r="Q984" s="234"/>
      <c r="R984" s="234"/>
      <c r="S984" s="234"/>
      <c r="T984" s="234"/>
      <c r="U984" s="234"/>
      <c r="V984" s="234"/>
      <c r="W984" s="234"/>
      <c r="X984" s="234"/>
      <c r="Y984" s="234"/>
      <c r="Z984" s="234"/>
    </row>
    <row r="985" ht="14.25" customHeight="1">
      <c r="A985" s="234"/>
      <c r="B985" s="234"/>
      <c r="C985" s="234"/>
      <c r="D985" s="234"/>
      <c r="E985" s="234"/>
      <c r="F985" s="234"/>
      <c r="G985" s="234"/>
      <c r="H985" s="234"/>
      <c r="I985" s="234"/>
      <c r="J985" s="234"/>
      <c r="K985" s="234"/>
      <c r="L985" s="234"/>
      <c r="M985" s="234"/>
      <c r="N985" s="234"/>
      <c r="O985" s="234"/>
      <c r="P985" s="234"/>
      <c r="Q985" s="234"/>
      <c r="R985" s="234"/>
      <c r="S985" s="234"/>
      <c r="T985" s="234"/>
      <c r="U985" s="234"/>
      <c r="V985" s="234"/>
      <c r="W985" s="234"/>
      <c r="X985" s="234"/>
      <c r="Y985" s="234"/>
      <c r="Z985" s="234"/>
    </row>
    <row r="986" ht="14.25" customHeight="1">
      <c r="A986" s="234"/>
      <c r="B986" s="234"/>
      <c r="C986" s="234"/>
      <c r="D986" s="234"/>
      <c r="E986" s="234"/>
      <c r="F986" s="234"/>
      <c r="G986" s="234"/>
      <c r="H986" s="234"/>
      <c r="I986" s="234"/>
      <c r="J986" s="234"/>
      <c r="K986" s="234"/>
      <c r="L986" s="234"/>
      <c r="M986" s="234"/>
      <c r="N986" s="234"/>
      <c r="O986" s="234"/>
      <c r="P986" s="234"/>
      <c r="Q986" s="234"/>
      <c r="R986" s="234"/>
      <c r="S986" s="234"/>
      <c r="T986" s="234"/>
      <c r="U986" s="234"/>
      <c r="V986" s="234"/>
      <c r="W986" s="234"/>
      <c r="X986" s="234"/>
      <c r="Y986" s="234"/>
      <c r="Z986" s="234"/>
    </row>
    <row r="987" ht="14.25" customHeight="1">
      <c r="A987" s="234"/>
      <c r="B987" s="234"/>
      <c r="C987" s="234"/>
      <c r="D987" s="234"/>
      <c r="E987" s="234"/>
      <c r="F987" s="234"/>
      <c r="G987" s="234"/>
      <c r="H987" s="234"/>
      <c r="I987" s="234"/>
      <c r="J987" s="234"/>
      <c r="K987" s="234"/>
      <c r="L987" s="234"/>
      <c r="M987" s="234"/>
      <c r="N987" s="234"/>
      <c r="O987" s="234"/>
      <c r="P987" s="234"/>
      <c r="Q987" s="234"/>
      <c r="R987" s="234"/>
      <c r="S987" s="234"/>
      <c r="T987" s="234"/>
      <c r="U987" s="234"/>
      <c r="V987" s="234"/>
      <c r="W987" s="234"/>
      <c r="X987" s="234"/>
      <c r="Y987" s="234"/>
      <c r="Z987" s="234"/>
    </row>
    <row r="988" ht="14.25" customHeight="1">
      <c r="A988" s="234"/>
      <c r="B988" s="234"/>
      <c r="C988" s="234"/>
      <c r="D988" s="234"/>
      <c r="E988" s="234"/>
      <c r="F988" s="234"/>
      <c r="G988" s="234"/>
      <c r="H988" s="234"/>
      <c r="I988" s="234"/>
      <c r="J988" s="234"/>
      <c r="K988" s="234"/>
      <c r="L988" s="234"/>
      <c r="M988" s="234"/>
      <c r="N988" s="234"/>
      <c r="O988" s="234"/>
      <c r="P988" s="234"/>
      <c r="Q988" s="234"/>
      <c r="R988" s="234"/>
      <c r="S988" s="234"/>
      <c r="T988" s="234"/>
      <c r="U988" s="234"/>
      <c r="V988" s="234"/>
      <c r="W988" s="234"/>
      <c r="X988" s="234"/>
      <c r="Y988" s="234"/>
      <c r="Z988" s="234"/>
    </row>
    <row r="989" ht="14.25" customHeight="1">
      <c r="A989" s="234"/>
      <c r="B989" s="234"/>
      <c r="C989" s="234"/>
      <c r="D989" s="234"/>
      <c r="E989" s="234"/>
      <c r="F989" s="234"/>
      <c r="G989" s="234"/>
      <c r="H989" s="234"/>
      <c r="I989" s="234"/>
      <c r="J989" s="234"/>
      <c r="K989" s="234"/>
      <c r="L989" s="234"/>
      <c r="M989" s="234"/>
      <c r="N989" s="234"/>
      <c r="O989" s="234"/>
      <c r="P989" s="234"/>
      <c r="Q989" s="234"/>
      <c r="R989" s="234"/>
      <c r="S989" s="234"/>
      <c r="T989" s="234"/>
      <c r="U989" s="234"/>
      <c r="V989" s="234"/>
      <c r="W989" s="234"/>
      <c r="X989" s="234"/>
      <c r="Y989" s="234"/>
      <c r="Z989" s="234"/>
    </row>
    <row r="990" ht="14.25" customHeight="1">
      <c r="A990" s="234"/>
      <c r="B990" s="234"/>
      <c r="C990" s="234"/>
      <c r="D990" s="234"/>
      <c r="E990" s="234"/>
      <c r="F990" s="234"/>
      <c r="G990" s="234"/>
      <c r="H990" s="234"/>
      <c r="I990" s="234"/>
      <c r="J990" s="234"/>
      <c r="K990" s="234"/>
      <c r="L990" s="234"/>
      <c r="M990" s="234"/>
      <c r="N990" s="234"/>
      <c r="O990" s="234"/>
      <c r="P990" s="234"/>
      <c r="Q990" s="234"/>
      <c r="R990" s="234"/>
      <c r="S990" s="234"/>
      <c r="T990" s="234"/>
      <c r="U990" s="234"/>
      <c r="V990" s="234"/>
      <c r="W990" s="234"/>
      <c r="X990" s="234"/>
      <c r="Y990" s="234"/>
      <c r="Z990" s="234"/>
    </row>
    <row r="991" ht="14.25" customHeight="1">
      <c r="A991" s="234"/>
      <c r="B991" s="234"/>
      <c r="C991" s="234"/>
      <c r="D991" s="234"/>
      <c r="E991" s="234"/>
      <c r="F991" s="234"/>
      <c r="G991" s="234"/>
      <c r="H991" s="234"/>
      <c r="I991" s="234"/>
      <c r="J991" s="234"/>
      <c r="K991" s="234"/>
      <c r="L991" s="234"/>
      <c r="M991" s="234"/>
      <c r="N991" s="234"/>
      <c r="O991" s="234"/>
      <c r="P991" s="234"/>
      <c r="Q991" s="234"/>
      <c r="R991" s="234"/>
      <c r="S991" s="234"/>
      <c r="T991" s="234"/>
      <c r="U991" s="234"/>
      <c r="V991" s="234"/>
      <c r="W991" s="234"/>
      <c r="X991" s="234"/>
      <c r="Y991" s="234"/>
      <c r="Z991" s="234"/>
    </row>
    <row r="992" ht="14.25" customHeight="1">
      <c r="A992" s="234"/>
      <c r="B992" s="234"/>
      <c r="C992" s="234"/>
      <c r="D992" s="234"/>
      <c r="E992" s="234"/>
      <c r="F992" s="234"/>
      <c r="G992" s="234"/>
      <c r="H992" s="234"/>
      <c r="I992" s="234"/>
      <c r="J992" s="234"/>
      <c r="K992" s="234"/>
      <c r="L992" s="234"/>
      <c r="M992" s="234"/>
      <c r="N992" s="234"/>
      <c r="O992" s="234"/>
      <c r="P992" s="234"/>
      <c r="Q992" s="234"/>
      <c r="R992" s="234"/>
      <c r="S992" s="234"/>
      <c r="T992" s="234"/>
      <c r="U992" s="234"/>
      <c r="V992" s="234"/>
      <c r="W992" s="234"/>
      <c r="X992" s="234"/>
      <c r="Y992" s="234"/>
      <c r="Z992" s="234"/>
    </row>
    <row r="993" ht="14.25" customHeight="1">
      <c r="A993" s="234"/>
      <c r="B993" s="234"/>
      <c r="C993" s="234"/>
      <c r="D993" s="234"/>
      <c r="E993" s="234"/>
      <c r="F993" s="234"/>
      <c r="G993" s="234"/>
      <c r="H993" s="234"/>
      <c r="I993" s="234"/>
      <c r="J993" s="234"/>
      <c r="K993" s="234"/>
      <c r="L993" s="234"/>
      <c r="M993" s="234"/>
      <c r="N993" s="234"/>
      <c r="O993" s="234"/>
      <c r="P993" s="234"/>
      <c r="Q993" s="234"/>
      <c r="R993" s="234"/>
      <c r="S993" s="234"/>
      <c r="T993" s="234"/>
      <c r="U993" s="234"/>
      <c r="V993" s="234"/>
      <c r="W993" s="234"/>
      <c r="X993" s="234"/>
      <c r="Y993" s="234"/>
      <c r="Z993" s="234"/>
    </row>
    <row r="994" ht="14.25" customHeight="1">
      <c r="A994" s="234"/>
      <c r="B994" s="234"/>
      <c r="C994" s="234"/>
      <c r="D994" s="234"/>
      <c r="E994" s="234"/>
      <c r="F994" s="234"/>
      <c r="G994" s="234"/>
      <c r="H994" s="234"/>
      <c r="I994" s="234"/>
      <c r="J994" s="234"/>
      <c r="K994" s="234"/>
      <c r="L994" s="234"/>
      <c r="M994" s="234"/>
      <c r="N994" s="234"/>
      <c r="O994" s="234"/>
      <c r="P994" s="234"/>
      <c r="Q994" s="234"/>
      <c r="R994" s="234"/>
      <c r="S994" s="234"/>
      <c r="T994" s="234"/>
      <c r="U994" s="234"/>
      <c r="V994" s="234"/>
      <c r="W994" s="234"/>
      <c r="X994" s="234"/>
      <c r="Y994" s="234"/>
      <c r="Z994" s="234"/>
    </row>
    <row r="995" ht="14.25" customHeight="1">
      <c r="A995" s="234"/>
      <c r="B995" s="234"/>
      <c r="C995" s="234"/>
      <c r="D995" s="234"/>
      <c r="E995" s="234"/>
      <c r="F995" s="234"/>
      <c r="G995" s="234"/>
      <c r="H995" s="234"/>
      <c r="I995" s="234"/>
      <c r="J995" s="234"/>
      <c r="K995" s="234"/>
      <c r="L995" s="234"/>
      <c r="M995" s="234"/>
      <c r="N995" s="234"/>
      <c r="O995" s="234"/>
      <c r="P995" s="234"/>
      <c r="Q995" s="234"/>
      <c r="R995" s="234"/>
      <c r="S995" s="234"/>
      <c r="T995" s="234"/>
      <c r="U995" s="234"/>
      <c r="V995" s="234"/>
      <c r="W995" s="234"/>
      <c r="X995" s="234"/>
      <c r="Y995" s="234"/>
      <c r="Z995" s="234"/>
    </row>
    <row r="996" ht="14.25" customHeight="1">
      <c r="A996" s="234"/>
      <c r="B996" s="234"/>
      <c r="C996" s="234"/>
      <c r="D996" s="234"/>
      <c r="E996" s="234"/>
      <c r="F996" s="234"/>
      <c r="G996" s="234"/>
      <c r="H996" s="234"/>
      <c r="I996" s="234"/>
      <c r="J996" s="234"/>
      <c r="K996" s="234"/>
      <c r="L996" s="234"/>
      <c r="M996" s="234"/>
      <c r="N996" s="234"/>
      <c r="O996" s="234"/>
      <c r="P996" s="234"/>
      <c r="Q996" s="234"/>
      <c r="R996" s="234"/>
      <c r="S996" s="234"/>
      <c r="T996" s="234"/>
      <c r="U996" s="234"/>
      <c r="V996" s="234"/>
      <c r="W996" s="234"/>
      <c r="X996" s="234"/>
      <c r="Y996" s="234"/>
      <c r="Z996" s="234"/>
    </row>
    <row r="997" ht="14.25" customHeight="1">
      <c r="A997" s="234"/>
      <c r="B997" s="234"/>
      <c r="C997" s="234"/>
      <c r="D997" s="234"/>
      <c r="E997" s="234"/>
      <c r="F997" s="234"/>
      <c r="G997" s="234"/>
      <c r="H997" s="234"/>
      <c r="I997" s="234"/>
      <c r="J997" s="234"/>
      <c r="K997" s="234"/>
      <c r="L997" s="234"/>
      <c r="M997" s="234"/>
      <c r="N997" s="234"/>
      <c r="O997" s="234"/>
      <c r="P997" s="234"/>
      <c r="Q997" s="234"/>
      <c r="R997" s="234"/>
      <c r="S997" s="234"/>
      <c r="T997" s="234"/>
      <c r="U997" s="234"/>
      <c r="V997" s="234"/>
      <c r="W997" s="234"/>
      <c r="X997" s="234"/>
      <c r="Y997" s="234"/>
      <c r="Z997" s="234"/>
    </row>
    <row r="998" ht="14.25" customHeight="1">
      <c r="A998" s="234"/>
      <c r="B998" s="234"/>
      <c r="C998" s="234"/>
      <c r="D998" s="234"/>
      <c r="E998" s="234"/>
      <c r="F998" s="234"/>
      <c r="G998" s="234"/>
      <c r="H998" s="234"/>
      <c r="I998" s="234"/>
      <c r="J998" s="234"/>
      <c r="K998" s="234"/>
      <c r="L998" s="234"/>
      <c r="M998" s="234"/>
      <c r="N998" s="234"/>
      <c r="O998" s="234"/>
      <c r="P998" s="234"/>
      <c r="Q998" s="234"/>
      <c r="R998" s="234"/>
      <c r="S998" s="234"/>
      <c r="T998" s="234"/>
      <c r="U998" s="234"/>
      <c r="V998" s="234"/>
      <c r="W998" s="234"/>
      <c r="X998" s="234"/>
      <c r="Y998" s="234"/>
      <c r="Z998" s="234"/>
    </row>
    <row r="999" ht="14.25" customHeight="1">
      <c r="A999" s="234"/>
      <c r="B999" s="234"/>
      <c r="C999" s="234"/>
      <c r="D999" s="234"/>
      <c r="E999" s="234"/>
      <c r="F999" s="234"/>
      <c r="G999" s="234"/>
      <c r="H999" s="234"/>
      <c r="I999" s="234"/>
      <c r="J999" s="234"/>
      <c r="K999" s="234"/>
      <c r="L999" s="234"/>
      <c r="M999" s="234"/>
      <c r="N999" s="234"/>
      <c r="O999" s="234"/>
      <c r="P999" s="234"/>
      <c r="Q999" s="234"/>
      <c r="R999" s="234"/>
      <c r="S999" s="234"/>
      <c r="T999" s="234"/>
      <c r="U999" s="234"/>
      <c r="V999" s="234"/>
      <c r="W999" s="234"/>
      <c r="X999" s="234"/>
      <c r="Y999" s="234"/>
      <c r="Z999" s="234"/>
    </row>
    <row r="1000" ht="14.25" customHeight="1">
      <c r="A1000" s="234"/>
      <c r="B1000" s="234"/>
      <c r="C1000" s="234"/>
      <c r="D1000" s="234"/>
      <c r="E1000" s="234"/>
      <c r="F1000" s="234"/>
      <c r="G1000" s="234"/>
      <c r="H1000" s="234"/>
      <c r="I1000" s="234"/>
      <c r="J1000" s="234"/>
      <c r="K1000" s="234"/>
      <c r="L1000" s="234"/>
      <c r="M1000" s="234"/>
      <c r="N1000" s="234"/>
      <c r="O1000" s="234"/>
      <c r="P1000" s="234"/>
      <c r="Q1000" s="234"/>
      <c r="R1000" s="234"/>
      <c r="S1000" s="234"/>
      <c r="T1000" s="234"/>
      <c r="U1000" s="234"/>
      <c r="V1000" s="234"/>
      <c r="W1000" s="234"/>
      <c r="X1000" s="234"/>
      <c r="Y1000" s="234"/>
      <c r="Z1000" s="234"/>
    </row>
  </sheetData>
  <mergeCells count="21">
    <mergeCell ref="A1:I1"/>
    <mergeCell ref="A2:B2"/>
    <mergeCell ref="A11:A19"/>
    <mergeCell ref="A23:D23"/>
    <mergeCell ref="A24:D24"/>
    <mergeCell ref="E24:I24"/>
    <mergeCell ref="E26:G26"/>
    <mergeCell ref="B30:C30"/>
    <mergeCell ref="B31:D31"/>
    <mergeCell ref="F31:G31"/>
    <mergeCell ref="B32:D32"/>
    <mergeCell ref="F32:G32"/>
    <mergeCell ref="B33:D33"/>
    <mergeCell ref="F33:G33"/>
    <mergeCell ref="A26:C26"/>
    <mergeCell ref="B27:C27"/>
    <mergeCell ref="E27:G28"/>
    <mergeCell ref="B28:C28"/>
    <mergeCell ref="B29:C29"/>
    <mergeCell ref="E29:G29"/>
    <mergeCell ref="F30:G30"/>
  </mergeCells>
  <printOptions horizontalCentered="1" verticalCentered="1"/>
  <pageMargins bottom="0.0" footer="0.0" header="0.0" left="0.0" right="0.0" top="0.0"/>
  <pageSetup scale="62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39.14"/>
    <col customWidth="1" min="2" max="2" width="14.29"/>
    <col customWidth="1" min="3" max="3" width="24.14"/>
    <col customWidth="1" min="4" max="4" width="20.86"/>
    <col customWidth="1" min="5" max="5" width="24.14"/>
    <col customWidth="1" min="6" max="8" width="21.0"/>
    <col customWidth="1" min="9" max="11" width="24.14"/>
    <col customWidth="1" min="12" max="26" width="9.86"/>
  </cols>
  <sheetData>
    <row r="1" ht="13.5" customHeight="1">
      <c r="A1" s="277" t="s">
        <v>386</v>
      </c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</row>
    <row r="2" ht="13.5" customHeight="1">
      <c r="A2" s="235" t="s">
        <v>337</v>
      </c>
      <c r="B2" s="231"/>
      <c r="C2" s="236" t="s">
        <v>338</v>
      </c>
      <c r="D2" s="236" t="s">
        <v>339</v>
      </c>
      <c r="E2" s="236" t="s">
        <v>340</v>
      </c>
      <c r="F2" s="236" t="s">
        <v>341</v>
      </c>
      <c r="G2" s="236" t="s">
        <v>342</v>
      </c>
      <c r="H2" s="236" t="s">
        <v>343</v>
      </c>
      <c r="I2" s="236" t="s">
        <v>344</v>
      </c>
      <c r="J2" s="236" t="s">
        <v>345</v>
      </c>
      <c r="K2" s="236" t="s">
        <v>372</v>
      </c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</row>
    <row r="3" ht="13.5" customHeight="1">
      <c r="A3" s="278" t="s">
        <v>329</v>
      </c>
      <c r="B3" s="231"/>
      <c r="C3" s="236">
        <v>392.0</v>
      </c>
      <c r="D3" s="240">
        <v>36.04</v>
      </c>
      <c r="E3" s="240">
        <f t="shared" ref="E3:E25" si="1">C3*D3</f>
        <v>14127.68</v>
      </c>
      <c r="F3" s="240">
        <f t="shared" ref="F3:F25" si="2">D3*C3</f>
        <v>14127.68</v>
      </c>
      <c r="G3" s="240">
        <f t="shared" ref="G3:G25" si="3">C3*D3</f>
        <v>14127.68</v>
      </c>
      <c r="H3" s="240">
        <f t="shared" ref="H3:H25" si="4">C3*D3</f>
        <v>14127.68</v>
      </c>
      <c r="I3" s="240">
        <f>D3*C3</f>
        <v>14127.68</v>
      </c>
      <c r="J3" s="240">
        <f>D3*C3</f>
        <v>14127.68</v>
      </c>
      <c r="K3" s="279">
        <f t="shared" ref="K3:K25" si="5">SUM(E3:J3)</f>
        <v>84766.08</v>
      </c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</row>
    <row r="4" ht="13.5" customHeight="1">
      <c r="A4" s="278" t="s">
        <v>387</v>
      </c>
      <c r="B4" s="231"/>
      <c r="C4" s="236">
        <v>212.0</v>
      </c>
      <c r="D4" s="240">
        <v>21.02</v>
      </c>
      <c r="E4" s="240">
        <f t="shared" si="1"/>
        <v>4456.24</v>
      </c>
      <c r="F4" s="240">
        <f t="shared" si="2"/>
        <v>4456.24</v>
      </c>
      <c r="G4" s="240">
        <f t="shared" si="3"/>
        <v>4456.24</v>
      </c>
      <c r="H4" s="240">
        <f t="shared" si="4"/>
        <v>4456.24</v>
      </c>
      <c r="I4" s="240">
        <v>0.0</v>
      </c>
      <c r="J4" s="240">
        <v>0.0</v>
      </c>
      <c r="K4" s="279">
        <f t="shared" si="5"/>
        <v>17824.96</v>
      </c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</row>
    <row r="5" ht="13.5" customHeight="1">
      <c r="A5" s="278" t="s">
        <v>347</v>
      </c>
      <c r="B5" s="231"/>
      <c r="C5" s="236">
        <v>6.0</v>
      </c>
      <c r="D5" s="240">
        <v>80.09</v>
      </c>
      <c r="E5" s="240">
        <f t="shared" si="1"/>
        <v>480.54</v>
      </c>
      <c r="F5" s="240">
        <f t="shared" si="2"/>
        <v>480.54</v>
      </c>
      <c r="G5" s="240">
        <f t="shared" si="3"/>
        <v>480.54</v>
      </c>
      <c r="H5" s="240">
        <f t="shared" si="4"/>
        <v>480.54</v>
      </c>
      <c r="I5" s="240">
        <f t="shared" ref="I5:I25" si="6">D5*C5</f>
        <v>480.54</v>
      </c>
      <c r="J5" s="240">
        <f t="shared" ref="J5:J25" si="7">D5*C5</f>
        <v>480.54</v>
      </c>
      <c r="K5" s="279">
        <f t="shared" si="5"/>
        <v>2883.24</v>
      </c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</row>
    <row r="6" ht="13.5" customHeight="1">
      <c r="A6" s="278" t="s">
        <v>328</v>
      </c>
      <c r="B6" s="231"/>
      <c r="C6" s="236">
        <v>116.0</v>
      </c>
      <c r="D6" s="240">
        <v>36.04</v>
      </c>
      <c r="E6" s="240">
        <f t="shared" si="1"/>
        <v>4180.64</v>
      </c>
      <c r="F6" s="240">
        <f t="shared" si="2"/>
        <v>4180.64</v>
      </c>
      <c r="G6" s="240">
        <f t="shared" si="3"/>
        <v>4180.64</v>
      </c>
      <c r="H6" s="240">
        <f t="shared" si="4"/>
        <v>4180.64</v>
      </c>
      <c r="I6" s="240">
        <f t="shared" si="6"/>
        <v>4180.64</v>
      </c>
      <c r="J6" s="240">
        <f t="shared" si="7"/>
        <v>4180.64</v>
      </c>
      <c r="K6" s="279">
        <f t="shared" si="5"/>
        <v>25083.84</v>
      </c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</row>
    <row r="7" ht="13.5" customHeight="1">
      <c r="A7" s="278" t="s">
        <v>326</v>
      </c>
      <c r="B7" s="231"/>
      <c r="C7" s="236">
        <v>36.0</v>
      </c>
      <c r="D7" s="240">
        <v>63.41</v>
      </c>
      <c r="E7" s="240">
        <f t="shared" si="1"/>
        <v>2282.76</v>
      </c>
      <c r="F7" s="240">
        <f t="shared" si="2"/>
        <v>2282.76</v>
      </c>
      <c r="G7" s="240">
        <f t="shared" si="3"/>
        <v>2282.76</v>
      </c>
      <c r="H7" s="240">
        <f t="shared" si="4"/>
        <v>2282.76</v>
      </c>
      <c r="I7" s="240">
        <f t="shared" si="6"/>
        <v>2282.76</v>
      </c>
      <c r="J7" s="240">
        <f t="shared" si="7"/>
        <v>2282.76</v>
      </c>
      <c r="K7" s="279">
        <f t="shared" si="5"/>
        <v>13696.56</v>
      </c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234"/>
      <c r="Y7" s="234"/>
      <c r="Z7" s="234"/>
    </row>
    <row r="8" ht="13.5" customHeight="1">
      <c r="A8" s="278" t="s">
        <v>325</v>
      </c>
      <c r="B8" s="231"/>
      <c r="C8" s="236">
        <v>309.0</v>
      </c>
      <c r="D8" s="240">
        <v>63.41</v>
      </c>
      <c r="E8" s="240">
        <f t="shared" si="1"/>
        <v>19593.69</v>
      </c>
      <c r="F8" s="240">
        <f t="shared" si="2"/>
        <v>19593.69</v>
      </c>
      <c r="G8" s="240">
        <f t="shared" si="3"/>
        <v>19593.69</v>
      </c>
      <c r="H8" s="240">
        <f t="shared" si="4"/>
        <v>19593.69</v>
      </c>
      <c r="I8" s="240">
        <f t="shared" si="6"/>
        <v>19593.69</v>
      </c>
      <c r="J8" s="240">
        <f t="shared" si="7"/>
        <v>19593.69</v>
      </c>
      <c r="K8" s="279">
        <f t="shared" si="5"/>
        <v>117562.14</v>
      </c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</row>
    <row r="9" ht="13.5" customHeight="1">
      <c r="A9" s="278" t="s">
        <v>324</v>
      </c>
      <c r="B9" s="231"/>
      <c r="C9" s="236">
        <v>303.0</v>
      </c>
      <c r="D9" s="240">
        <v>63.41</v>
      </c>
      <c r="E9" s="240">
        <f t="shared" si="1"/>
        <v>19213.23</v>
      </c>
      <c r="F9" s="240">
        <f t="shared" si="2"/>
        <v>19213.23</v>
      </c>
      <c r="G9" s="240">
        <f t="shared" si="3"/>
        <v>19213.23</v>
      </c>
      <c r="H9" s="240">
        <f t="shared" si="4"/>
        <v>19213.23</v>
      </c>
      <c r="I9" s="240">
        <f t="shared" si="6"/>
        <v>19213.23</v>
      </c>
      <c r="J9" s="240">
        <f t="shared" si="7"/>
        <v>19213.23</v>
      </c>
      <c r="K9" s="279">
        <f t="shared" si="5"/>
        <v>115279.38</v>
      </c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</row>
    <row r="10" ht="13.5" customHeight="1">
      <c r="A10" s="278" t="s">
        <v>388</v>
      </c>
      <c r="B10" s="231"/>
      <c r="C10" s="236">
        <v>1.0</v>
      </c>
      <c r="D10" s="240">
        <v>63.41</v>
      </c>
      <c r="E10" s="240">
        <f t="shared" si="1"/>
        <v>63.41</v>
      </c>
      <c r="F10" s="240">
        <f t="shared" si="2"/>
        <v>63.41</v>
      </c>
      <c r="G10" s="240">
        <f t="shared" si="3"/>
        <v>63.41</v>
      </c>
      <c r="H10" s="240">
        <f t="shared" si="4"/>
        <v>63.41</v>
      </c>
      <c r="I10" s="240">
        <f t="shared" si="6"/>
        <v>63.41</v>
      </c>
      <c r="J10" s="240">
        <f t="shared" si="7"/>
        <v>63.41</v>
      </c>
      <c r="K10" s="279">
        <f t="shared" si="5"/>
        <v>380.46</v>
      </c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  <c r="Z10" s="234"/>
    </row>
    <row r="11" ht="13.5" customHeight="1">
      <c r="A11" s="278" t="s">
        <v>389</v>
      </c>
      <c r="B11" s="231"/>
      <c r="C11" s="236">
        <v>12.0</v>
      </c>
      <c r="D11" s="240">
        <v>36.04</v>
      </c>
      <c r="E11" s="240">
        <f t="shared" si="1"/>
        <v>432.48</v>
      </c>
      <c r="F11" s="240">
        <f t="shared" si="2"/>
        <v>432.48</v>
      </c>
      <c r="G11" s="240">
        <f t="shared" si="3"/>
        <v>432.48</v>
      </c>
      <c r="H11" s="240">
        <f t="shared" si="4"/>
        <v>432.48</v>
      </c>
      <c r="I11" s="240">
        <f t="shared" si="6"/>
        <v>432.48</v>
      </c>
      <c r="J11" s="240">
        <f t="shared" si="7"/>
        <v>432.48</v>
      </c>
      <c r="K11" s="279">
        <f t="shared" si="5"/>
        <v>2594.88</v>
      </c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</row>
    <row r="12" ht="13.5" customHeight="1">
      <c r="A12" s="244" t="s">
        <v>375</v>
      </c>
      <c r="B12" s="236" t="s">
        <v>349</v>
      </c>
      <c r="C12" s="236">
        <v>56.0</v>
      </c>
      <c r="D12" s="240">
        <v>36.04</v>
      </c>
      <c r="E12" s="240">
        <f t="shared" si="1"/>
        <v>2018.24</v>
      </c>
      <c r="F12" s="240">
        <f t="shared" si="2"/>
        <v>2018.24</v>
      </c>
      <c r="G12" s="240">
        <f t="shared" si="3"/>
        <v>2018.24</v>
      </c>
      <c r="H12" s="240">
        <f t="shared" si="4"/>
        <v>2018.24</v>
      </c>
      <c r="I12" s="240">
        <f t="shared" si="6"/>
        <v>2018.24</v>
      </c>
      <c r="J12" s="240">
        <f t="shared" si="7"/>
        <v>2018.24</v>
      </c>
      <c r="K12" s="279">
        <f t="shared" si="5"/>
        <v>12109.44</v>
      </c>
      <c r="L12" s="234"/>
      <c r="M12" s="234"/>
      <c r="N12" s="234"/>
      <c r="O12" s="234"/>
      <c r="P12" s="234"/>
      <c r="Q12" s="234"/>
      <c r="R12" s="234"/>
      <c r="S12" s="234"/>
      <c r="T12" s="234"/>
      <c r="U12" s="234"/>
      <c r="V12" s="234"/>
      <c r="W12" s="234"/>
      <c r="X12" s="234"/>
      <c r="Y12" s="234"/>
      <c r="Z12" s="234"/>
    </row>
    <row r="13" ht="13.5" customHeight="1">
      <c r="A13" s="227"/>
      <c r="B13" s="236" t="s">
        <v>350</v>
      </c>
      <c r="C13" s="236">
        <v>80.0</v>
      </c>
      <c r="D13" s="240">
        <v>36.04</v>
      </c>
      <c r="E13" s="240">
        <f t="shared" si="1"/>
        <v>2883.2</v>
      </c>
      <c r="F13" s="240">
        <f t="shared" si="2"/>
        <v>2883.2</v>
      </c>
      <c r="G13" s="240">
        <f t="shared" si="3"/>
        <v>2883.2</v>
      </c>
      <c r="H13" s="240">
        <f t="shared" si="4"/>
        <v>2883.2</v>
      </c>
      <c r="I13" s="240">
        <f t="shared" si="6"/>
        <v>2883.2</v>
      </c>
      <c r="J13" s="240">
        <f t="shared" si="7"/>
        <v>2883.2</v>
      </c>
      <c r="K13" s="279">
        <f t="shared" si="5"/>
        <v>17299.2</v>
      </c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  <c r="Y13" s="234"/>
      <c r="Z13" s="234"/>
    </row>
    <row r="14" ht="13.5" customHeight="1">
      <c r="A14" s="227"/>
      <c r="B14" s="236" t="s">
        <v>351</v>
      </c>
      <c r="C14" s="236">
        <v>102.0</v>
      </c>
      <c r="D14" s="240">
        <v>36.04</v>
      </c>
      <c r="E14" s="240">
        <f t="shared" si="1"/>
        <v>3676.08</v>
      </c>
      <c r="F14" s="240">
        <f t="shared" si="2"/>
        <v>3676.08</v>
      </c>
      <c r="G14" s="240">
        <f t="shared" si="3"/>
        <v>3676.08</v>
      </c>
      <c r="H14" s="240">
        <f t="shared" si="4"/>
        <v>3676.08</v>
      </c>
      <c r="I14" s="240">
        <f t="shared" si="6"/>
        <v>3676.08</v>
      </c>
      <c r="J14" s="240">
        <f t="shared" si="7"/>
        <v>3676.08</v>
      </c>
      <c r="K14" s="279">
        <f t="shared" si="5"/>
        <v>22056.48</v>
      </c>
      <c r="L14" s="234"/>
      <c r="M14" s="234"/>
      <c r="N14" s="234"/>
      <c r="O14" s="234"/>
      <c r="P14" s="234"/>
      <c r="Q14" s="234"/>
      <c r="R14" s="234"/>
      <c r="S14" s="234"/>
      <c r="T14" s="234"/>
      <c r="U14" s="234"/>
      <c r="V14" s="234"/>
      <c r="W14" s="234"/>
      <c r="X14" s="234"/>
      <c r="Y14" s="234"/>
      <c r="Z14" s="234"/>
    </row>
    <row r="15" ht="13.5" customHeight="1">
      <c r="A15" s="227"/>
      <c r="B15" s="236" t="s">
        <v>352</v>
      </c>
      <c r="C15" s="236">
        <v>72.0</v>
      </c>
      <c r="D15" s="240">
        <v>36.04</v>
      </c>
      <c r="E15" s="240">
        <f t="shared" si="1"/>
        <v>2594.88</v>
      </c>
      <c r="F15" s="240">
        <f t="shared" si="2"/>
        <v>2594.88</v>
      </c>
      <c r="G15" s="240">
        <f t="shared" si="3"/>
        <v>2594.88</v>
      </c>
      <c r="H15" s="240">
        <f t="shared" si="4"/>
        <v>2594.88</v>
      </c>
      <c r="I15" s="240">
        <f t="shared" si="6"/>
        <v>2594.88</v>
      </c>
      <c r="J15" s="240">
        <f t="shared" si="7"/>
        <v>2594.88</v>
      </c>
      <c r="K15" s="279">
        <f t="shared" si="5"/>
        <v>15569.28</v>
      </c>
      <c r="L15" s="234"/>
      <c r="M15" s="234"/>
      <c r="N15" s="234"/>
      <c r="O15" s="234"/>
      <c r="P15" s="234"/>
      <c r="Q15" s="234"/>
      <c r="R15" s="234"/>
      <c r="S15" s="234"/>
      <c r="T15" s="234"/>
      <c r="U15" s="234"/>
      <c r="V15" s="234"/>
      <c r="W15" s="234"/>
      <c r="X15" s="234"/>
      <c r="Y15" s="234"/>
      <c r="Z15" s="234"/>
    </row>
    <row r="16" ht="13.5" customHeight="1">
      <c r="A16" s="227"/>
      <c r="B16" s="236" t="s">
        <v>353</v>
      </c>
      <c r="C16" s="236">
        <v>60.0</v>
      </c>
      <c r="D16" s="240">
        <v>36.04</v>
      </c>
      <c r="E16" s="240">
        <f t="shared" si="1"/>
        <v>2162.4</v>
      </c>
      <c r="F16" s="240">
        <f t="shared" si="2"/>
        <v>2162.4</v>
      </c>
      <c r="G16" s="240">
        <f t="shared" si="3"/>
        <v>2162.4</v>
      </c>
      <c r="H16" s="240">
        <f t="shared" si="4"/>
        <v>2162.4</v>
      </c>
      <c r="I16" s="240">
        <f t="shared" si="6"/>
        <v>2162.4</v>
      </c>
      <c r="J16" s="240">
        <f t="shared" si="7"/>
        <v>2162.4</v>
      </c>
      <c r="K16" s="279">
        <f t="shared" si="5"/>
        <v>12974.4</v>
      </c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</row>
    <row r="17" ht="13.5" customHeight="1">
      <c r="A17" s="227"/>
      <c r="B17" s="236" t="s">
        <v>361</v>
      </c>
      <c r="C17" s="236">
        <v>90.0</v>
      </c>
      <c r="D17" s="240">
        <v>36.04</v>
      </c>
      <c r="E17" s="240">
        <f t="shared" si="1"/>
        <v>3243.6</v>
      </c>
      <c r="F17" s="240">
        <f t="shared" si="2"/>
        <v>3243.6</v>
      </c>
      <c r="G17" s="240">
        <f t="shared" si="3"/>
        <v>3243.6</v>
      </c>
      <c r="H17" s="240">
        <f t="shared" si="4"/>
        <v>3243.6</v>
      </c>
      <c r="I17" s="240">
        <f t="shared" si="6"/>
        <v>3243.6</v>
      </c>
      <c r="J17" s="240">
        <f t="shared" si="7"/>
        <v>3243.6</v>
      </c>
      <c r="K17" s="279">
        <f t="shared" si="5"/>
        <v>19461.6</v>
      </c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</row>
    <row r="18" ht="13.5" customHeight="1">
      <c r="A18" s="227"/>
      <c r="B18" s="236" t="s">
        <v>354</v>
      </c>
      <c r="C18" s="236">
        <v>192.0</v>
      </c>
      <c r="D18" s="240">
        <v>36.04</v>
      </c>
      <c r="E18" s="240">
        <f t="shared" si="1"/>
        <v>6919.68</v>
      </c>
      <c r="F18" s="240">
        <f t="shared" si="2"/>
        <v>6919.68</v>
      </c>
      <c r="G18" s="240">
        <f t="shared" si="3"/>
        <v>6919.68</v>
      </c>
      <c r="H18" s="240">
        <f t="shared" si="4"/>
        <v>6919.68</v>
      </c>
      <c r="I18" s="240">
        <f t="shared" si="6"/>
        <v>6919.68</v>
      </c>
      <c r="J18" s="240">
        <f t="shared" si="7"/>
        <v>6919.68</v>
      </c>
      <c r="K18" s="279">
        <f t="shared" si="5"/>
        <v>41518.08</v>
      </c>
      <c r="L18" s="234"/>
      <c r="M18" s="234"/>
      <c r="N18" s="234"/>
      <c r="O18" s="234"/>
      <c r="P18" s="234"/>
      <c r="Q18" s="234"/>
      <c r="R18" s="234"/>
      <c r="S18" s="234"/>
      <c r="T18" s="234"/>
      <c r="U18" s="234"/>
      <c r="V18" s="234"/>
      <c r="W18" s="234"/>
      <c r="X18" s="234"/>
      <c r="Y18" s="234"/>
      <c r="Z18" s="234"/>
    </row>
    <row r="19" ht="13.5" customHeight="1">
      <c r="A19" s="227"/>
      <c r="B19" s="236" t="s">
        <v>362</v>
      </c>
      <c r="C19" s="236">
        <v>104.0</v>
      </c>
      <c r="D19" s="240">
        <v>36.04</v>
      </c>
      <c r="E19" s="240">
        <f t="shared" si="1"/>
        <v>3748.16</v>
      </c>
      <c r="F19" s="240">
        <f t="shared" si="2"/>
        <v>3748.16</v>
      </c>
      <c r="G19" s="240">
        <f t="shared" si="3"/>
        <v>3748.16</v>
      </c>
      <c r="H19" s="240">
        <f t="shared" si="4"/>
        <v>3748.16</v>
      </c>
      <c r="I19" s="240">
        <f t="shared" si="6"/>
        <v>3748.16</v>
      </c>
      <c r="J19" s="240">
        <f t="shared" si="7"/>
        <v>3748.16</v>
      </c>
      <c r="K19" s="279">
        <f t="shared" si="5"/>
        <v>22488.96</v>
      </c>
      <c r="L19" s="234"/>
      <c r="M19" s="234"/>
      <c r="N19" s="234"/>
      <c r="O19" s="234"/>
      <c r="P19" s="234"/>
      <c r="Q19" s="234"/>
      <c r="R19" s="234"/>
      <c r="S19" s="234"/>
      <c r="T19" s="234"/>
      <c r="U19" s="234"/>
      <c r="V19" s="234"/>
      <c r="W19" s="234"/>
      <c r="X19" s="234"/>
      <c r="Y19" s="234"/>
      <c r="Z19" s="234"/>
    </row>
    <row r="20" ht="13.5" customHeight="1">
      <c r="A20" s="228"/>
      <c r="B20" s="236" t="s">
        <v>355</v>
      </c>
      <c r="C20" s="236">
        <v>28.0</v>
      </c>
      <c r="D20" s="240">
        <v>36.04</v>
      </c>
      <c r="E20" s="240">
        <f t="shared" si="1"/>
        <v>1009.12</v>
      </c>
      <c r="F20" s="240">
        <f t="shared" si="2"/>
        <v>1009.12</v>
      </c>
      <c r="G20" s="240">
        <f t="shared" si="3"/>
        <v>1009.12</v>
      </c>
      <c r="H20" s="240">
        <f t="shared" si="4"/>
        <v>1009.12</v>
      </c>
      <c r="I20" s="240">
        <f t="shared" si="6"/>
        <v>1009.12</v>
      </c>
      <c r="J20" s="240">
        <f t="shared" si="7"/>
        <v>1009.12</v>
      </c>
      <c r="K20" s="279">
        <f t="shared" si="5"/>
        <v>6054.72</v>
      </c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</row>
    <row r="21" ht="13.5" customHeight="1">
      <c r="A21" s="278" t="s">
        <v>356</v>
      </c>
      <c r="B21" s="231"/>
      <c r="C21" s="236">
        <v>15.0</v>
      </c>
      <c r="D21" s="240">
        <v>63.41</v>
      </c>
      <c r="E21" s="240">
        <f t="shared" si="1"/>
        <v>951.15</v>
      </c>
      <c r="F21" s="240">
        <f t="shared" si="2"/>
        <v>951.15</v>
      </c>
      <c r="G21" s="240">
        <f t="shared" si="3"/>
        <v>951.15</v>
      </c>
      <c r="H21" s="240">
        <f t="shared" si="4"/>
        <v>951.15</v>
      </c>
      <c r="I21" s="240">
        <f t="shared" si="6"/>
        <v>951.15</v>
      </c>
      <c r="J21" s="240">
        <f t="shared" si="7"/>
        <v>951.15</v>
      </c>
      <c r="K21" s="279">
        <f t="shared" si="5"/>
        <v>5706.9</v>
      </c>
      <c r="L21" s="234"/>
      <c r="M21" s="234"/>
      <c r="N21" s="234"/>
      <c r="O21" s="234"/>
      <c r="P21" s="234"/>
      <c r="Q21" s="234"/>
      <c r="R21" s="234"/>
      <c r="S21" s="234"/>
      <c r="T21" s="234"/>
      <c r="U21" s="234"/>
      <c r="V21" s="234"/>
      <c r="W21" s="234"/>
      <c r="X21" s="234"/>
      <c r="Y21" s="234"/>
      <c r="Z21" s="234"/>
    </row>
    <row r="22" ht="13.5" customHeight="1">
      <c r="A22" s="278" t="s">
        <v>390</v>
      </c>
      <c r="B22" s="231"/>
      <c r="C22" s="236">
        <v>53.0</v>
      </c>
      <c r="D22" s="240">
        <v>63.41</v>
      </c>
      <c r="E22" s="240">
        <f t="shared" si="1"/>
        <v>3360.73</v>
      </c>
      <c r="F22" s="240">
        <f t="shared" si="2"/>
        <v>3360.73</v>
      </c>
      <c r="G22" s="240">
        <f t="shared" si="3"/>
        <v>3360.73</v>
      </c>
      <c r="H22" s="240">
        <f t="shared" si="4"/>
        <v>3360.73</v>
      </c>
      <c r="I22" s="240">
        <f t="shared" si="6"/>
        <v>3360.73</v>
      </c>
      <c r="J22" s="240">
        <f t="shared" si="7"/>
        <v>3360.73</v>
      </c>
      <c r="K22" s="279">
        <f t="shared" si="5"/>
        <v>20164.38</v>
      </c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</row>
    <row r="23" ht="13.5" customHeight="1">
      <c r="A23" s="278" t="s">
        <v>391</v>
      </c>
      <c r="B23" s="231"/>
      <c r="C23" s="236">
        <v>4.0</v>
      </c>
      <c r="D23" s="240">
        <v>36.04</v>
      </c>
      <c r="E23" s="240">
        <f t="shared" si="1"/>
        <v>144.16</v>
      </c>
      <c r="F23" s="240">
        <f t="shared" si="2"/>
        <v>144.16</v>
      </c>
      <c r="G23" s="240">
        <f t="shared" si="3"/>
        <v>144.16</v>
      </c>
      <c r="H23" s="240">
        <f t="shared" si="4"/>
        <v>144.16</v>
      </c>
      <c r="I23" s="240">
        <f t="shared" si="6"/>
        <v>144.16</v>
      </c>
      <c r="J23" s="240">
        <f t="shared" si="7"/>
        <v>144.16</v>
      </c>
      <c r="K23" s="279">
        <f t="shared" si="5"/>
        <v>864.96</v>
      </c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</row>
    <row r="24" ht="13.5" customHeight="1">
      <c r="A24" s="278" t="s">
        <v>392</v>
      </c>
      <c r="B24" s="231"/>
      <c r="C24" s="236">
        <v>1.0</v>
      </c>
      <c r="D24" s="240">
        <v>36.04</v>
      </c>
      <c r="E24" s="240">
        <f t="shared" si="1"/>
        <v>36.04</v>
      </c>
      <c r="F24" s="240">
        <f t="shared" si="2"/>
        <v>36.04</v>
      </c>
      <c r="G24" s="240">
        <f t="shared" si="3"/>
        <v>36.04</v>
      </c>
      <c r="H24" s="240">
        <f t="shared" si="4"/>
        <v>36.04</v>
      </c>
      <c r="I24" s="240">
        <f t="shared" si="6"/>
        <v>36.04</v>
      </c>
      <c r="J24" s="240">
        <f t="shared" si="7"/>
        <v>36.04</v>
      </c>
      <c r="K24" s="279">
        <f t="shared" si="5"/>
        <v>216.24</v>
      </c>
      <c r="L24" s="234"/>
      <c r="M24" s="234"/>
      <c r="N24" s="234"/>
      <c r="O24" s="234"/>
      <c r="P24" s="234"/>
      <c r="Q24" s="234"/>
      <c r="R24" s="234"/>
      <c r="S24" s="234"/>
      <c r="T24" s="234"/>
      <c r="U24" s="234"/>
      <c r="V24" s="234"/>
      <c r="W24" s="234"/>
      <c r="X24" s="234"/>
      <c r="Y24" s="234"/>
      <c r="Z24" s="234"/>
    </row>
    <row r="25" ht="13.5" customHeight="1">
      <c r="A25" s="278" t="s">
        <v>363</v>
      </c>
      <c r="B25" s="231"/>
      <c r="C25" s="236">
        <v>0.0</v>
      </c>
      <c r="D25" s="240">
        <v>0.0</v>
      </c>
      <c r="E25" s="240">
        <f t="shared" si="1"/>
        <v>0</v>
      </c>
      <c r="F25" s="240">
        <f t="shared" si="2"/>
        <v>0</v>
      </c>
      <c r="G25" s="240">
        <f t="shared" si="3"/>
        <v>0</v>
      </c>
      <c r="H25" s="240">
        <f t="shared" si="4"/>
        <v>0</v>
      </c>
      <c r="I25" s="240">
        <f t="shared" si="6"/>
        <v>0</v>
      </c>
      <c r="J25" s="240">
        <f t="shared" si="7"/>
        <v>0</v>
      </c>
      <c r="K25" s="279">
        <f t="shared" si="5"/>
        <v>0</v>
      </c>
      <c r="L25" s="234"/>
      <c r="M25" s="234"/>
      <c r="N25" s="234"/>
      <c r="O25" s="234"/>
      <c r="P25" s="234"/>
      <c r="Q25" s="234"/>
      <c r="R25" s="234"/>
      <c r="S25" s="234"/>
      <c r="T25" s="234"/>
      <c r="U25" s="234"/>
      <c r="V25" s="234"/>
      <c r="W25" s="234"/>
      <c r="X25" s="234"/>
      <c r="Y25" s="234"/>
      <c r="Z25" s="234"/>
    </row>
    <row r="26" ht="13.5" customHeight="1">
      <c r="A26" s="246" t="s">
        <v>135</v>
      </c>
      <c r="E26" s="261">
        <f t="shared" ref="E26:K26" si="8">SUM(E3:E25)</f>
        <v>97578.11</v>
      </c>
      <c r="F26" s="261">
        <f t="shared" si="8"/>
        <v>97578.11</v>
      </c>
      <c r="G26" s="261">
        <f t="shared" si="8"/>
        <v>97578.11</v>
      </c>
      <c r="H26" s="261">
        <f t="shared" si="8"/>
        <v>97578.11</v>
      </c>
      <c r="I26" s="261">
        <f t="shared" si="8"/>
        <v>93121.87</v>
      </c>
      <c r="J26" s="261">
        <f t="shared" si="8"/>
        <v>93121.87</v>
      </c>
      <c r="K26" s="279">
        <f t="shared" si="8"/>
        <v>576556.18</v>
      </c>
      <c r="L26" s="234"/>
      <c r="M26" s="234"/>
      <c r="N26" s="234"/>
      <c r="O26" s="234"/>
      <c r="P26" s="234"/>
      <c r="Q26" s="234"/>
      <c r="R26" s="234"/>
      <c r="S26" s="234"/>
      <c r="T26" s="234"/>
      <c r="U26" s="234"/>
      <c r="V26" s="234"/>
      <c r="W26" s="234"/>
      <c r="X26" s="234"/>
      <c r="Y26" s="234"/>
      <c r="Z26" s="234"/>
    </row>
    <row r="27" ht="13.5" customHeight="1">
      <c r="A27" s="248" t="s">
        <v>383</v>
      </c>
      <c r="B27" s="249"/>
      <c r="C27" s="249"/>
      <c r="D27" s="231"/>
      <c r="E27" s="250">
        <f>K26</f>
        <v>576556.18</v>
      </c>
      <c r="F27" s="249"/>
      <c r="G27" s="249"/>
      <c r="H27" s="249"/>
      <c r="I27" s="249"/>
      <c r="J27" s="249"/>
      <c r="K27" s="231"/>
      <c r="L27" s="234"/>
      <c r="M27" s="234"/>
      <c r="N27" s="234"/>
      <c r="O27" s="234"/>
      <c r="P27" s="234"/>
      <c r="Q27" s="234"/>
      <c r="R27" s="234"/>
      <c r="S27" s="234"/>
      <c r="T27" s="234"/>
      <c r="U27" s="234"/>
      <c r="V27" s="234"/>
      <c r="W27" s="234"/>
      <c r="X27" s="234"/>
      <c r="Y27" s="234"/>
      <c r="Z27" s="234"/>
    </row>
    <row r="28" ht="13.5" customHeight="1">
      <c r="A28" s="234"/>
      <c r="B28" s="234"/>
      <c r="C28" s="234"/>
      <c r="D28" s="234"/>
      <c r="E28" s="234"/>
      <c r="F28" s="234"/>
      <c r="G28" s="234"/>
      <c r="H28" s="234"/>
      <c r="I28" s="234"/>
      <c r="J28" s="234"/>
      <c r="K28" s="234"/>
      <c r="L28" s="234"/>
      <c r="M28" s="234"/>
      <c r="N28" s="234"/>
      <c r="O28" s="234"/>
      <c r="P28" s="234"/>
      <c r="Q28" s="234"/>
      <c r="R28" s="234"/>
      <c r="S28" s="234"/>
      <c r="T28" s="234"/>
      <c r="U28" s="234"/>
      <c r="V28" s="234"/>
      <c r="W28" s="234"/>
      <c r="X28" s="234"/>
      <c r="Y28" s="234"/>
      <c r="Z28" s="234"/>
    </row>
    <row r="29" ht="15.75" customHeight="1">
      <c r="A29" s="251" t="s">
        <v>365</v>
      </c>
      <c r="B29" s="249"/>
      <c r="C29" s="231"/>
      <c r="D29" s="242" t="s">
        <v>384</v>
      </c>
      <c r="E29" s="280" t="s">
        <v>393</v>
      </c>
      <c r="F29" s="265"/>
      <c r="G29" s="266"/>
      <c r="H29" s="234"/>
      <c r="I29" s="234"/>
      <c r="J29" s="234"/>
      <c r="K29" s="234"/>
      <c r="L29" s="234"/>
      <c r="M29" s="234"/>
      <c r="N29" s="234"/>
      <c r="O29" s="234"/>
      <c r="P29" s="234"/>
      <c r="Q29" s="234"/>
      <c r="R29" s="234"/>
      <c r="S29" s="234"/>
      <c r="T29" s="234"/>
      <c r="U29" s="234"/>
      <c r="V29" s="234"/>
      <c r="W29" s="234"/>
      <c r="X29" s="234"/>
      <c r="Y29" s="234"/>
      <c r="Z29" s="234"/>
    </row>
    <row r="30" ht="13.5" customHeight="1">
      <c r="A30" s="239" t="s">
        <v>290</v>
      </c>
      <c r="B30" s="256">
        <v>92897.71</v>
      </c>
      <c r="C30" s="231"/>
      <c r="D30" s="240">
        <v>5637.67</v>
      </c>
      <c r="E30" s="281"/>
      <c r="G30" s="282"/>
      <c r="H30" s="234"/>
      <c r="I30" s="234"/>
      <c r="J30" s="234"/>
      <c r="K30" s="234"/>
      <c r="L30" s="234"/>
      <c r="M30" s="234"/>
      <c r="N30" s="234"/>
      <c r="O30" s="234"/>
      <c r="P30" s="234"/>
      <c r="Q30" s="234"/>
      <c r="R30" s="234"/>
      <c r="S30" s="234"/>
      <c r="T30" s="234"/>
      <c r="U30" s="234"/>
      <c r="V30" s="234"/>
      <c r="W30" s="234"/>
      <c r="X30" s="234"/>
      <c r="Y30" s="234"/>
      <c r="Z30" s="234"/>
    </row>
    <row r="31" ht="13.5" customHeight="1">
      <c r="A31" s="239" t="s">
        <v>291</v>
      </c>
      <c r="B31" s="256">
        <v>95640.48</v>
      </c>
      <c r="C31" s="231"/>
      <c r="D31" s="240">
        <v>5094.74</v>
      </c>
      <c r="E31" s="281"/>
      <c r="G31" s="282"/>
      <c r="H31" s="234"/>
      <c r="I31" s="234"/>
      <c r="J31" s="234"/>
      <c r="K31" s="234"/>
      <c r="L31" s="234"/>
      <c r="M31" s="234"/>
      <c r="N31" s="234"/>
      <c r="O31" s="234"/>
      <c r="P31" s="234"/>
      <c r="Q31" s="234"/>
      <c r="R31" s="234"/>
      <c r="S31" s="234"/>
      <c r="T31" s="234"/>
      <c r="U31" s="234"/>
      <c r="V31" s="234"/>
      <c r="W31" s="234"/>
      <c r="X31" s="234"/>
      <c r="Y31" s="234"/>
      <c r="Z31" s="234"/>
    </row>
    <row r="32" ht="13.5" customHeight="1">
      <c r="A32" s="239" t="s">
        <v>292</v>
      </c>
      <c r="B32" s="256">
        <v>96031.62</v>
      </c>
      <c r="C32" s="231"/>
      <c r="D32" s="240">
        <v>4850.22</v>
      </c>
      <c r="E32" s="281"/>
      <c r="G32" s="282"/>
      <c r="H32" s="234"/>
      <c r="I32" s="234"/>
      <c r="J32" s="234"/>
      <c r="K32" s="234"/>
      <c r="L32" s="234"/>
      <c r="M32" s="234"/>
      <c r="N32" s="234"/>
      <c r="O32" s="234"/>
      <c r="P32" s="234"/>
      <c r="Q32" s="234"/>
      <c r="R32" s="234"/>
      <c r="S32" s="234"/>
      <c r="T32" s="234"/>
      <c r="U32" s="234"/>
      <c r="V32" s="234"/>
      <c r="W32" s="234"/>
      <c r="X32" s="234"/>
      <c r="Y32" s="234"/>
      <c r="Z32" s="234"/>
    </row>
    <row r="33" ht="18.0" customHeight="1">
      <c r="A33" s="239" t="s">
        <v>293</v>
      </c>
      <c r="B33" s="256">
        <v>96031.62</v>
      </c>
      <c r="C33" s="231"/>
      <c r="D33" s="240">
        <v>4646.27</v>
      </c>
      <c r="E33" s="267"/>
      <c r="F33" s="268"/>
      <c r="G33" s="269"/>
      <c r="H33" s="234"/>
      <c r="I33" s="234"/>
      <c r="J33" s="234"/>
      <c r="K33" s="234"/>
      <c r="L33" s="234"/>
      <c r="M33" s="234"/>
      <c r="N33" s="234"/>
      <c r="O33" s="234"/>
      <c r="P33" s="234"/>
      <c r="Q33" s="234"/>
      <c r="R33" s="234"/>
      <c r="S33" s="234"/>
      <c r="T33" s="234"/>
      <c r="U33" s="234"/>
      <c r="V33" s="234"/>
      <c r="W33" s="234"/>
      <c r="X33" s="234"/>
      <c r="Y33" s="234"/>
      <c r="Z33" s="234"/>
    </row>
    <row r="34" ht="13.5" customHeight="1">
      <c r="A34" s="239" t="s">
        <v>294</v>
      </c>
      <c r="B34" s="256">
        <v>95671.29</v>
      </c>
      <c r="C34" s="231"/>
      <c r="D34" s="240">
        <v>3555.55</v>
      </c>
      <c r="E34" s="271" t="s">
        <v>158</v>
      </c>
      <c r="F34" s="276"/>
      <c r="G34" s="231"/>
      <c r="H34" s="234"/>
      <c r="I34" s="234"/>
      <c r="J34" s="234"/>
      <c r="K34" s="234"/>
      <c r="L34" s="234"/>
      <c r="M34" s="234"/>
      <c r="N34" s="234"/>
      <c r="O34" s="234"/>
      <c r="P34" s="234"/>
      <c r="Q34" s="234"/>
      <c r="R34" s="234"/>
      <c r="S34" s="234"/>
      <c r="T34" s="234"/>
      <c r="U34" s="234"/>
      <c r="V34" s="234"/>
      <c r="W34" s="234"/>
      <c r="X34" s="234"/>
      <c r="Y34" s="234"/>
      <c r="Z34" s="234"/>
    </row>
    <row r="35" ht="13.5" customHeight="1">
      <c r="A35" s="239" t="s">
        <v>296</v>
      </c>
      <c r="B35" s="256">
        <v>92315.64</v>
      </c>
      <c r="C35" s="231"/>
      <c r="D35" s="240"/>
      <c r="E35" s="271" t="s">
        <v>394</v>
      </c>
      <c r="F35" s="272">
        <v>88952.84</v>
      </c>
      <c r="G35" s="231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</row>
    <row r="36" ht="13.5" customHeight="1">
      <c r="A36" s="239" t="s">
        <v>135</v>
      </c>
      <c r="B36" s="274">
        <f>SUM(B30:B35)</f>
        <v>568588.36</v>
      </c>
      <c r="C36" s="231"/>
      <c r="D36" s="240">
        <f>SUM(D30:D35)</f>
        <v>23784.45</v>
      </c>
      <c r="E36" s="271" t="s">
        <v>385</v>
      </c>
      <c r="F36" s="272">
        <v>11033.34</v>
      </c>
      <c r="G36" s="231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</row>
    <row r="37" ht="13.5" customHeight="1">
      <c r="A37" s="239" t="s">
        <v>372</v>
      </c>
      <c r="B37" s="274">
        <f>K26</f>
        <v>576556.18</v>
      </c>
      <c r="C37" s="249"/>
      <c r="D37" s="231"/>
      <c r="E37" s="271"/>
      <c r="F37" s="276"/>
      <c r="G37" s="231"/>
      <c r="H37" s="234"/>
      <c r="I37" s="259"/>
      <c r="J37" s="234"/>
      <c r="K37" s="234"/>
      <c r="L37" s="234"/>
      <c r="M37" s="234"/>
      <c r="N37" s="234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4"/>
    </row>
    <row r="38" ht="13.5" customHeight="1">
      <c r="A38" s="239" t="s">
        <v>373</v>
      </c>
      <c r="B38" s="274">
        <f>B36+D36-B37</f>
        <v>15816.63</v>
      </c>
      <c r="C38" s="249"/>
      <c r="D38" s="231"/>
      <c r="E38" s="239" t="s">
        <v>135</v>
      </c>
      <c r="F38" s="272">
        <f>B38-F36</f>
        <v>4783.29</v>
      </c>
      <c r="G38" s="231"/>
      <c r="H38" s="234"/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</row>
    <row r="39" ht="13.5" customHeight="1">
      <c r="A39" s="234"/>
      <c r="B39" s="234"/>
      <c r="C39" s="234"/>
      <c r="D39" s="234"/>
      <c r="E39" s="234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</row>
    <row r="40" ht="13.5" customHeight="1">
      <c r="A40" s="234"/>
      <c r="B40" s="234"/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</row>
    <row r="41" ht="13.5" customHeight="1">
      <c r="A41" s="234"/>
      <c r="B41" s="234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</row>
    <row r="42" ht="13.5" customHeight="1">
      <c r="A42" s="234"/>
      <c r="B42" s="234"/>
      <c r="C42" s="234"/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</row>
    <row r="43" ht="13.5" customHeight="1">
      <c r="A43" s="234"/>
      <c r="B43" s="234"/>
      <c r="C43" s="234"/>
      <c r="D43" s="283"/>
      <c r="E43" s="283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</row>
    <row r="44" ht="13.5" customHeight="1">
      <c r="A44" s="234"/>
      <c r="B44" s="234"/>
      <c r="C44" s="234"/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</row>
    <row r="45" ht="13.5" customHeight="1">
      <c r="A45" s="234"/>
      <c r="B45" s="234"/>
      <c r="C45" s="234"/>
      <c r="D45" s="234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</row>
    <row r="46" ht="13.5" customHeight="1">
      <c r="A46" s="234"/>
      <c r="B46" s="234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</row>
    <row r="47" ht="13.5" customHeight="1">
      <c r="A47" s="234"/>
      <c r="B47" s="234"/>
      <c r="C47" s="234"/>
      <c r="D47" s="234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</row>
    <row r="48" ht="13.5" customHeight="1">
      <c r="A48" s="234"/>
      <c r="B48" s="234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</row>
    <row r="49" ht="13.5" customHeight="1">
      <c r="A49" s="234"/>
      <c r="B49" s="234"/>
      <c r="C49" s="234"/>
      <c r="D49" s="234"/>
      <c r="E49" s="234"/>
      <c r="F49" s="234"/>
      <c r="G49" s="234"/>
      <c r="H49" s="234"/>
      <c r="I49" s="234"/>
      <c r="J49" s="234"/>
      <c r="K49" s="234"/>
      <c r="L49" s="234"/>
      <c r="M49" s="234"/>
      <c r="N49" s="234"/>
      <c r="O49" s="234"/>
      <c r="P49" s="234"/>
      <c r="Q49" s="234"/>
      <c r="R49" s="234"/>
      <c r="S49" s="234"/>
      <c r="T49" s="234"/>
      <c r="U49" s="234"/>
      <c r="V49" s="234"/>
      <c r="W49" s="234"/>
      <c r="X49" s="234"/>
      <c r="Y49" s="234"/>
      <c r="Z49" s="234"/>
    </row>
    <row r="50" ht="13.5" customHeight="1">
      <c r="A50" s="234"/>
      <c r="B50" s="234"/>
      <c r="C50" s="234"/>
      <c r="D50" s="234"/>
      <c r="E50" s="234"/>
      <c r="F50" s="234"/>
      <c r="G50" s="234"/>
      <c r="H50" s="234"/>
      <c r="I50" s="234"/>
      <c r="J50" s="234"/>
      <c r="K50" s="234"/>
      <c r="L50" s="234"/>
      <c r="M50" s="234"/>
      <c r="N50" s="234"/>
      <c r="O50" s="234"/>
      <c r="P50" s="234"/>
      <c r="Q50" s="234"/>
      <c r="R50" s="234"/>
      <c r="S50" s="234"/>
      <c r="T50" s="234"/>
      <c r="U50" s="234"/>
      <c r="V50" s="234"/>
      <c r="W50" s="234"/>
      <c r="X50" s="234"/>
      <c r="Y50" s="234"/>
      <c r="Z50" s="234"/>
    </row>
    <row r="51" ht="13.5" customHeight="1">
      <c r="A51" s="234"/>
      <c r="B51" s="234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</row>
    <row r="52" ht="13.5" customHeight="1">
      <c r="A52" s="234"/>
      <c r="B52" s="234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</row>
    <row r="53" ht="13.5" customHeight="1">
      <c r="A53" s="234"/>
      <c r="B53" s="234"/>
      <c r="C53" s="234"/>
      <c r="D53" s="234"/>
      <c r="E53" s="234"/>
      <c r="F53" s="234"/>
      <c r="G53" s="234"/>
      <c r="H53" s="234"/>
      <c r="I53" s="234"/>
      <c r="J53" s="234"/>
      <c r="K53" s="234"/>
      <c r="L53" s="234"/>
      <c r="M53" s="234"/>
      <c r="N53" s="234"/>
      <c r="O53" s="234"/>
      <c r="P53" s="234"/>
      <c r="Q53" s="234"/>
      <c r="R53" s="234"/>
      <c r="S53" s="234"/>
      <c r="T53" s="234"/>
      <c r="U53" s="234"/>
      <c r="V53" s="234"/>
      <c r="W53" s="234"/>
      <c r="X53" s="234"/>
      <c r="Y53" s="234"/>
      <c r="Z53" s="234"/>
    </row>
    <row r="54" ht="13.5" customHeight="1">
      <c r="A54" s="234"/>
      <c r="B54" s="234"/>
      <c r="C54" s="234"/>
      <c r="D54" s="234"/>
      <c r="E54" s="234"/>
      <c r="F54" s="234"/>
      <c r="G54" s="234"/>
      <c r="H54" s="234"/>
      <c r="I54" s="234"/>
      <c r="J54" s="234"/>
      <c r="K54" s="234"/>
      <c r="L54" s="234"/>
      <c r="M54" s="234"/>
      <c r="N54" s="234"/>
      <c r="O54" s="234"/>
      <c r="P54" s="234"/>
      <c r="Q54" s="234"/>
      <c r="R54" s="234"/>
      <c r="S54" s="234"/>
      <c r="T54" s="234"/>
      <c r="U54" s="234"/>
      <c r="V54" s="234"/>
      <c r="W54" s="234"/>
      <c r="X54" s="234"/>
      <c r="Y54" s="234"/>
      <c r="Z54" s="234"/>
    </row>
    <row r="55" ht="13.5" customHeight="1">
      <c r="A55" s="234"/>
      <c r="B55" s="234"/>
      <c r="C55" s="234"/>
      <c r="D55" s="234"/>
      <c r="E55" s="234"/>
      <c r="F55" s="234"/>
      <c r="G55" s="234"/>
      <c r="H55" s="234"/>
      <c r="I55" s="234"/>
      <c r="J55" s="234"/>
      <c r="K55" s="234"/>
      <c r="L55" s="234"/>
      <c r="M55" s="234"/>
      <c r="N55" s="234"/>
      <c r="O55" s="234"/>
      <c r="P55" s="234"/>
      <c r="Q55" s="234"/>
      <c r="R55" s="234"/>
      <c r="S55" s="234"/>
      <c r="T55" s="234"/>
      <c r="U55" s="234"/>
      <c r="V55" s="234"/>
      <c r="W55" s="234"/>
      <c r="X55" s="234"/>
      <c r="Y55" s="234"/>
      <c r="Z55" s="234"/>
    </row>
    <row r="56" ht="13.5" customHeight="1">
      <c r="A56" s="234"/>
      <c r="B56" s="234"/>
      <c r="C56" s="234"/>
      <c r="D56" s="234"/>
      <c r="E56" s="234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234"/>
      <c r="Q56" s="234"/>
      <c r="R56" s="234"/>
      <c r="S56" s="234"/>
      <c r="T56" s="234"/>
      <c r="U56" s="234"/>
      <c r="V56" s="234"/>
      <c r="W56" s="234"/>
      <c r="X56" s="234"/>
      <c r="Y56" s="234"/>
      <c r="Z56" s="234"/>
    </row>
    <row r="57" ht="13.5" customHeight="1">
      <c r="A57" s="234"/>
      <c r="B57" s="234"/>
      <c r="C57" s="234"/>
      <c r="D57" s="234"/>
      <c r="E57" s="234"/>
      <c r="F57" s="234"/>
      <c r="G57" s="234"/>
      <c r="H57" s="234"/>
      <c r="I57" s="234"/>
      <c r="J57" s="234"/>
      <c r="K57" s="234"/>
      <c r="L57" s="234"/>
      <c r="M57" s="234"/>
      <c r="N57" s="234"/>
      <c r="O57" s="234"/>
      <c r="P57" s="234"/>
      <c r="Q57" s="234"/>
      <c r="R57" s="234"/>
      <c r="S57" s="234"/>
      <c r="T57" s="234"/>
      <c r="U57" s="234"/>
      <c r="V57" s="234"/>
      <c r="W57" s="234"/>
      <c r="X57" s="234"/>
      <c r="Y57" s="234"/>
      <c r="Z57" s="234"/>
    </row>
    <row r="58" ht="13.5" customHeight="1">
      <c r="A58" s="234"/>
      <c r="B58" s="234"/>
      <c r="C58" s="234"/>
      <c r="D58" s="234"/>
      <c r="E58" s="234"/>
      <c r="F58" s="234"/>
      <c r="G58" s="234"/>
      <c r="H58" s="234"/>
      <c r="I58" s="234"/>
      <c r="J58" s="234"/>
      <c r="K58" s="234"/>
      <c r="L58" s="234"/>
      <c r="M58" s="234"/>
      <c r="N58" s="234"/>
      <c r="O58" s="234"/>
      <c r="P58" s="234"/>
      <c r="Q58" s="234"/>
      <c r="R58" s="234"/>
      <c r="S58" s="234"/>
      <c r="T58" s="234"/>
      <c r="U58" s="234"/>
      <c r="V58" s="234"/>
      <c r="W58" s="234"/>
      <c r="X58" s="234"/>
      <c r="Y58" s="234"/>
      <c r="Z58" s="234"/>
    </row>
    <row r="59" ht="13.5" customHeight="1">
      <c r="A59" s="234"/>
      <c r="B59" s="234"/>
      <c r="C59" s="234"/>
      <c r="D59" s="234"/>
      <c r="E59" s="234"/>
      <c r="F59" s="234"/>
      <c r="G59" s="234"/>
      <c r="H59" s="234"/>
      <c r="I59" s="234"/>
      <c r="J59" s="234"/>
      <c r="K59" s="234"/>
      <c r="L59" s="234"/>
      <c r="M59" s="234"/>
      <c r="N59" s="234"/>
      <c r="O59" s="234"/>
      <c r="P59" s="234"/>
      <c r="Q59" s="234"/>
      <c r="R59" s="234"/>
      <c r="S59" s="234"/>
      <c r="T59" s="234"/>
      <c r="U59" s="234"/>
      <c r="V59" s="234"/>
      <c r="W59" s="234"/>
      <c r="X59" s="234"/>
      <c r="Y59" s="234"/>
      <c r="Z59" s="234"/>
    </row>
    <row r="60" ht="13.5" customHeight="1">
      <c r="A60" s="234"/>
      <c r="B60" s="234"/>
      <c r="C60" s="234"/>
      <c r="D60" s="234"/>
      <c r="E60" s="234"/>
      <c r="F60" s="234"/>
      <c r="G60" s="234"/>
      <c r="H60" s="234"/>
      <c r="I60" s="234"/>
      <c r="J60" s="234"/>
      <c r="K60" s="234"/>
      <c r="L60" s="234"/>
      <c r="M60" s="234"/>
      <c r="N60" s="234"/>
      <c r="O60" s="234"/>
      <c r="P60" s="234"/>
      <c r="Q60" s="234"/>
      <c r="R60" s="234"/>
      <c r="S60" s="234"/>
      <c r="T60" s="234"/>
      <c r="U60" s="234"/>
      <c r="V60" s="234"/>
      <c r="W60" s="234"/>
      <c r="X60" s="234"/>
      <c r="Y60" s="234"/>
      <c r="Z60" s="234"/>
    </row>
    <row r="61" ht="13.5" customHeight="1">
      <c r="A61" s="234"/>
      <c r="B61" s="234"/>
      <c r="C61" s="234"/>
      <c r="D61" s="234"/>
      <c r="E61" s="234"/>
      <c r="F61" s="234"/>
      <c r="G61" s="234"/>
      <c r="H61" s="234"/>
      <c r="I61" s="234"/>
      <c r="J61" s="234"/>
      <c r="K61" s="234"/>
      <c r="L61" s="234"/>
      <c r="M61" s="234"/>
      <c r="N61" s="234"/>
      <c r="O61" s="234"/>
      <c r="P61" s="234"/>
      <c r="Q61" s="234"/>
      <c r="R61" s="234"/>
      <c r="S61" s="234"/>
      <c r="T61" s="234"/>
      <c r="U61" s="234"/>
      <c r="V61" s="234"/>
      <c r="W61" s="234"/>
      <c r="X61" s="234"/>
      <c r="Y61" s="234"/>
      <c r="Z61" s="234"/>
    </row>
    <row r="62" ht="13.5" customHeight="1">
      <c r="A62" s="234"/>
      <c r="B62" s="234"/>
      <c r="C62" s="234"/>
      <c r="D62" s="234"/>
      <c r="E62" s="234"/>
      <c r="F62" s="234"/>
      <c r="G62" s="234"/>
      <c r="H62" s="234"/>
      <c r="I62" s="234"/>
      <c r="J62" s="234"/>
      <c r="K62" s="234"/>
      <c r="L62" s="234"/>
      <c r="M62" s="234"/>
      <c r="N62" s="234"/>
      <c r="O62" s="234"/>
      <c r="P62" s="234"/>
      <c r="Q62" s="234"/>
      <c r="R62" s="234"/>
      <c r="S62" s="234"/>
      <c r="T62" s="234"/>
      <c r="U62" s="234"/>
      <c r="V62" s="234"/>
      <c r="W62" s="234"/>
      <c r="X62" s="234"/>
      <c r="Y62" s="234"/>
      <c r="Z62" s="234"/>
    </row>
    <row r="63" ht="13.5" customHeight="1">
      <c r="A63" s="234"/>
      <c r="B63" s="234"/>
      <c r="C63" s="234"/>
      <c r="D63" s="234"/>
      <c r="E63" s="234"/>
      <c r="F63" s="234"/>
      <c r="G63" s="234"/>
      <c r="H63" s="234"/>
      <c r="I63" s="23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</row>
    <row r="64" ht="13.5" customHeight="1">
      <c r="A64" s="234"/>
      <c r="B64" s="234"/>
      <c r="C64" s="234"/>
      <c r="D64" s="234"/>
      <c r="E64" s="234"/>
      <c r="F64" s="234"/>
      <c r="G64" s="234"/>
      <c r="H64" s="234"/>
      <c r="I64" s="234"/>
      <c r="J64" s="234"/>
      <c r="K64" s="234"/>
      <c r="L64" s="234"/>
      <c r="M64" s="234"/>
      <c r="N64" s="23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</row>
    <row r="65" ht="13.5" customHeight="1">
      <c r="A65" s="234"/>
      <c r="B65" s="234"/>
      <c r="C65" s="234"/>
      <c r="D65" s="234"/>
      <c r="E65" s="234"/>
      <c r="F65" s="234"/>
      <c r="G65" s="234"/>
      <c r="H65" s="234"/>
      <c r="I65" s="234"/>
      <c r="J65" s="234"/>
      <c r="K65" s="234"/>
      <c r="L65" s="234"/>
      <c r="M65" s="234"/>
      <c r="N65" s="234"/>
      <c r="O65" s="234"/>
      <c r="P65" s="234"/>
      <c r="Q65" s="234"/>
      <c r="R65" s="234"/>
      <c r="S65" s="234"/>
      <c r="T65" s="234"/>
      <c r="U65" s="234"/>
      <c r="V65" s="234"/>
      <c r="W65" s="234"/>
      <c r="X65" s="234"/>
      <c r="Y65" s="234"/>
      <c r="Z65" s="234"/>
    </row>
    <row r="66" ht="13.5" customHeight="1">
      <c r="A66" s="234"/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</row>
    <row r="67" ht="13.5" customHeight="1">
      <c r="A67" s="234"/>
      <c r="B67" s="234"/>
      <c r="C67" s="234"/>
      <c r="D67" s="234"/>
      <c r="E67" s="234"/>
      <c r="F67" s="234"/>
      <c r="G67" s="234"/>
      <c r="H67" s="234"/>
      <c r="I67" s="234"/>
      <c r="J67" s="234"/>
      <c r="K67" s="234"/>
      <c r="L67" s="234"/>
      <c r="M67" s="234"/>
      <c r="N67" s="234"/>
      <c r="O67" s="234"/>
      <c r="P67" s="234"/>
      <c r="Q67" s="234"/>
      <c r="R67" s="234"/>
      <c r="S67" s="234"/>
      <c r="T67" s="234"/>
      <c r="U67" s="234"/>
      <c r="V67" s="234"/>
      <c r="W67" s="234"/>
      <c r="X67" s="234"/>
      <c r="Y67" s="234"/>
      <c r="Z67" s="234"/>
    </row>
    <row r="68" ht="13.5" customHeight="1">
      <c r="A68" s="234"/>
      <c r="B68" s="234"/>
      <c r="C68" s="234"/>
      <c r="D68" s="234"/>
      <c r="E68" s="234"/>
      <c r="F68" s="234"/>
      <c r="G68" s="234"/>
      <c r="H68" s="234"/>
      <c r="I68" s="234"/>
      <c r="J68" s="234"/>
      <c r="K68" s="234"/>
      <c r="L68" s="234"/>
      <c r="M68" s="234"/>
      <c r="N68" s="234"/>
      <c r="O68" s="234"/>
      <c r="P68" s="234"/>
      <c r="Q68" s="234"/>
      <c r="R68" s="234"/>
      <c r="S68" s="234"/>
      <c r="T68" s="234"/>
      <c r="U68" s="234"/>
      <c r="V68" s="234"/>
      <c r="W68" s="234"/>
      <c r="X68" s="234"/>
      <c r="Y68" s="234"/>
      <c r="Z68" s="234"/>
    </row>
    <row r="69" ht="13.5" customHeight="1">
      <c r="A69" s="234"/>
      <c r="B69" s="234"/>
      <c r="C69" s="234"/>
      <c r="D69" s="234"/>
      <c r="E69" s="234"/>
      <c r="F69" s="234"/>
      <c r="G69" s="234"/>
      <c r="H69" s="234"/>
      <c r="I69" s="234"/>
      <c r="J69" s="234"/>
      <c r="K69" s="234"/>
      <c r="L69" s="234"/>
      <c r="M69" s="234"/>
      <c r="N69" s="234"/>
      <c r="O69" s="234"/>
      <c r="P69" s="234"/>
      <c r="Q69" s="234"/>
      <c r="R69" s="234"/>
      <c r="S69" s="234"/>
      <c r="T69" s="234"/>
      <c r="U69" s="234"/>
      <c r="V69" s="234"/>
      <c r="W69" s="234"/>
      <c r="X69" s="234"/>
      <c r="Y69" s="234"/>
      <c r="Z69" s="234"/>
    </row>
    <row r="70" ht="13.5" customHeight="1">
      <c r="A70" s="234"/>
      <c r="B70" s="234"/>
      <c r="C70" s="234"/>
      <c r="D70" s="234"/>
      <c r="E70" s="234"/>
      <c r="F70" s="234"/>
      <c r="G70" s="234"/>
      <c r="H70" s="234"/>
      <c r="I70" s="234"/>
      <c r="J70" s="234"/>
      <c r="K70" s="234"/>
      <c r="L70" s="234"/>
      <c r="M70" s="234"/>
      <c r="N70" s="234"/>
      <c r="O70" s="234"/>
      <c r="P70" s="234"/>
      <c r="Q70" s="234"/>
      <c r="R70" s="234"/>
      <c r="S70" s="234"/>
      <c r="T70" s="234"/>
      <c r="U70" s="234"/>
      <c r="V70" s="234"/>
      <c r="W70" s="234"/>
      <c r="X70" s="234"/>
      <c r="Y70" s="234"/>
      <c r="Z70" s="234"/>
    </row>
    <row r="71" ht="13.5" customHeight="1">
      <c r="A71" s="234"/>
      <c r="B71" s="234"/>
      <c r="C71" s="234"/>
      <c r="D71" s="234"/>
      <c r="E71" s="234"/>
      <c r="F71" s="234"/>
      <c r="G71" s="234"/>
      <c r="H71" s="234"/>
      <c r="I71" s="234"/>
      <c r="J71" s="234"/>
      <c r="K71" s="234"/>
      <c r="L71" s="234"/>
      <c r="M71" s="234"/>
      <c r="N71" s="234"/>
      <c r="O71" s="234"/>
      <c r="P71" s="234"/>
      <c r="Q71" s="234"/>
      <c r="R71" s="234"/>
      <c r="S71" s="234"/>
      <c r="T71" s="234"/>
      <c r="U71" s="234"/>
      <c r="V71" s="234"/>
      <c r="W71" s="234"/>
      <c r="X71" s="234"/>
      <c r="Y71" s="234"/>
      <c r="Z71" s="234"/>
    </row>
    <row r="72" ht="13.5" customHeight="1">
      <c r="A72" s="234"/>
      <c r="B72" s="234"/>
      <c r="C72" s="234"/>
      <c r="D72" s="234"/>
      <c r="E72" s="234"/>
      <c r="F72" s="234"/>
      <c r="G72" s="234"/>
      <c r="H72" s="234"/>
      <c r="I72" s="234"/>
      <c r="J72" s="234"/>
      <c r="K72" s="234"/>
      <c r="L72" s="234"/>
      <c r="M72" s="234"/>
      <c r="N72" s="234"/>
      <c r="O72" s="234"/>
      <c r="P72" s="234"/>
      <c r="Q72" s="234"/>
      <c r="R72" s="234"/>
      <c r="S72" s="234"/>
      <c r="T72" s="234"/>
      <c r="U72" s="234"/>
      <c r="V72" s="234"/>
      <c r="W72" s="234"/>
      <c r="X72" s="234"/>
      <c r="Y72" s="234"/>
      <c r="Z72" s="234"/>
    </row>
    <row r="73" ht="13.5" customHeight="1">
      <c r="A73" s="234"/>
      <c r="B73" s="234"/>
      <c r="C73" s="234"/>
      <c r="D73" s="234"/>
      <c r="E73" s="234"/>
      <c r="F73" s="234"/>
      <c r="G73" s="234"/>
      <c r="H73" s="234"/>
      <c r="I73" s="234"/>
      <c r="J73" s="234"/>
      <c r="K73" s="234"/>
      <c r="L73" s="234"/>
      <c r="M73" s="234"/>
      <c r="N73" s="234"/>
      <c r="O73" s="234"/>
      <c r="P73" s="234"/>
      <c r="Q73" s="234"/>
      <c r="R73" s="234"/>
      <c r="S73" s="234"/>
      <c r="T73" s="234"/>
      <c r="U73" s="234"/>
      <c r="V73" s="234"/>
      <c r="W73" s="234"/>
      <c r="X73" s="234"/>
      <c r="Y73" s="234"/>
      <c r="Z73" s="234"/>
    </row>
    <row r="74" ht="13.5" customHeight="1">
      <c r="A74" s="234"/>
      <c r="B74" s="234"/>
      <c r="C74" s="234"/>
      <c r="D74" s="234"/>
      <c r="E74" s="234"/>
      <c r="F74" s="234"/>
      <c r="G74" s="234"/>
      <c r="H74" s="234"/>
      <c r="I74" s="234"/>
      <c r="J74" s="234"/>
      <c r="K74" s="234"/>
      <c r="L74" s="234"/>
      <c r="M74" s="234"/>
      <c r="N74" s="234"/>
      <c r="O74" s="234"/>
      <c r="P74" s="234"/>
      <c r="Q74" s="234"/>
      <c r="R74" s="234"/>
      <c r="S74" s="234"/>
      <c r="T74" s="234"/>
      <c r="U74" s="234"/>
      <c r="V74" s="234"/>
      <c r="W74" s="234"/>
      <c r="X74" s="234"/>
      <c r="Y74" s="234"/>
      <c r="Z74" s="234"/>
    </row>
    <row r="75" ht="13.5" customHeight="1">
      <c r="A75" s="234"/>
      <c r="B75" s="234"/>
      <c r="C75" s="234"/>
      <c r="D75" s="234"/>
      <c r="E75" s="234"/>
      <c r="F75" s="234"/>
      <c r="G75" s="234"/>
      <c r="H75" s="234"/>
      <c r="I75" s="234"/>
      <c r="J75" s="234"/>
      <c r="K75" s="234"/>
      <c r="L75" s="234"/>
      <c r="M75" s="234"/>
      <c r="N75" s="234"/>
      <c r="O75" s="234"/>
      <c r="P75" s="234"/>
      <c r="Q75" s="234"/>
      <c r="R75" s="234"/>
      <c r="S75" s="234"/>
      <c r="T75" s="234"/>
      <c r="U75" s="234"/>
      <c r="V75" s="234"/>
      <c r="W75" s="234"/>
      <c r="X75" s="234"/>
      <c r="Y75" s="234"/>
      <c r="Z75" s="234"/>
    </row>
    <row r="76" ht="13.5" customHeight="1">
      <c r="A76" s="234"/>
      <c r="B76" s="234"/>
      <c r="C76" s="234"/>
      <c r="D76" s="284">
        <v>44795.0</v>
      </c>
      <c r="E76" s="234"/>
      <c r="F76" s="234"/>
      <c r="G76" s="234"/>
      <c r="H76" s="234"/>
      <c r="I76" s="234"/>
      <c r="J76" s="234"/>
      <c r="K76" s="234"/>
      <c r="L76" s="234"/>
      <c r="M76" s="234"/>
      <c r="N76" s="234"/>
      <c r="O76" s="234"/>
      <c r="P76" s="234"/>
      <c r="Q76" s="234"/>
      <c r="R76" s="234"/>
      <c r="S76" s="234"/>
      <c r="T76" s="234"/>
      <c r="U76" s="234"/>
      <c r="V76" s="234"/>
      <c r="W76" s="234"/>
      <c r="X76" s="234"/>
      <c r="Y76" s="234"/>
      <c r="Z76" s="234"/>
    </row>
    <row r="77" ht="13.5" customHeight="1">
      <c r="A77" s="234"/>
      <c r="B77" s="234"/>
      <c r="C77" s="234"/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4"/>
      <c r="O77" s="234"/>
      <c r="P77" s="234"/>
      <c r="Q77" s="234"/>
      <c r="R77" s="234"/>
      <c r="S77" s="234"/>
      <c r="T77" s="234"/>
      <c r="U77" s="234"/>
      <c r="V77" s="234"/>
      <c r="W77" s="234"/>
      <c r="X77" s="234"/>
      <c r="Y77" s="234"/>
      <c r="Z77" s="234"/>
    </row>
    <row r="78" ht="13.5" customHeight="1">
      <c r="A78" s="234"/>
      <c r="B78" s="234"/>
      <c r="C78" s="234"/>
      <c r="D78" s="234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</row>
    <row r="79" ht="13.5" customHeight="1">
      <c r="A79" s="234"/>
      <c r="B79" s="234"/>
      <c r="C79" s="234"/>
      <c r="D79" s="234"/>
      <c r="E79" s="234"/>
      <c r="F79" s="234"/>
      <c r="G79" s="234"/>
      <c r="H79" s="234"/>
      <c r="I79" s="234"/>
      <c r="J79" s="234"/>
      <c r="K79" s="234"/>
      <c r="L79" s="234"/>
      <c r="M79" s="234"/>
      <c r="N79" s="234"/>
      <c r="O79" s="234"/>
      <c r="P79" s="234"/>
      <c r="Q79" s="234"/>
      <c r="R79" s="234"/>
      <c r="S79" s="234"/>
      <c r="T79" s="234"/>
      <c r="U79" s="234"/>
      <c r="V79" s="234"/>
      <c r="W79" s="234"/>
      <c r="X79" s="234"/>
      <c r="Y79" s="234"/>
      <c r="Z79" s="234"/>
    </row>
    <row r="80" ht="13.5" customHeight="1">
      <c r="A80" s="234"/>
      <c r="B80" s="234"/>
      <c r="C80" s="234"/>
      <c r="D80" s="234"/>
      <c r="E80" s="234"/>
      <c r="F80" s="234"/>
      <c r="G80" s="234"/>
      <c r="H80" s="234"/>
      <c r="I80" s="234"/>
      <c r="J80" s="234"/>
      <c r="K80" s="234"/>
      <c r="L80" s="234"/>
      <c r="M80" s="234"/>
      <c r="N80" s="234"/>
      <c r="O80" s="234"/>
      <c r="P80" s="234"/>
      <c r="Q80" s="234"/>
      <c r="R80" s="234"/>
      <c r="S80" s="234"/>
      <c r="T80" s="234"/>
      <c r="U80" s="234"/>
      <c r="V80" s="234"/>
      <c r="W80" s="234"/>
      <c r="X80" s="234"/>
      <c r="Y80" s="234"/>
      <c r="Z80" s="234"/>
    </row>
    <row r="81" ht="13.5" customHeight="1">
      <c r="A81" s="234"/>
      <c r="B81" s="234"/>
      <c r="C81" s="234"/>
      <c r="D81" s="234"/>
      <c r="E81" s="234"/>
      <c r="F81" s="234"/>
      <c r="G81" s="234"/>
      <c r="H81" s="234"/>
      <c r="I81" s="234"/>
      <c r="J81" s="234"/>
      <c r="K81" s="234"/>
      <c r="L81" s="234"/>
      <c r="M81" s="234"/>
      <c r="N81" s="234"/>
      <c r="O81" s="234"/>
      <c r="P81" s="234"/>
      <c r="Q81" s="234"/>
      <c r="R81" s="234"/>
      <c r="S81" s="234"/>
      <c r="T81" s="234"/>
      <c r="U81" s="234"/>
      <c r="V81" s="234"/>
      <c r="W81" s="234"/>
      <c r="X81" s="234"/>
      <c r="Y81" s="234"/>
      <c r="Z81" s="234"/>
    </row>
    <row r="82" ht="13.5" customHeight="1">
      <c r="A82" s="234"/>
      <c r="B82" s="234"/>
      <c r="C82" s="234"/>
      <c r="D82" s="234"/>
      <c r="E82" s="234"/>
      <c r="F82" s="234"/>
      <c r="G82" s="234"/>
      <c r="H82" s="234"/>
      <c r="I82" s="234"/>
      <c r="J82" s="234"/>
      <c r="K82" s="234"/>
      <c r="L82" s="234"/>
      <c r="M82" s="234"/>
      <c r="N82" s="234"/>
      <c r="O82" s="234"/>
      <c r="P82" s="234"/>
      <c r="Q82" s="234"/>
      <c r="R82" s="234"/>
      <c r="S82" s="234"/>
      <c r="T82" s="234"/>
      <c r="U82" s="234"/>
      <c r="V82" s="234"/>
      <c r="W82" s="234"/>
      <c r="X82" s="234"/>
      <c r="Y82" s="234"/>
      <c r="Z82" s="234"/>
    </row>
    <row r="83" ht="13.5" customHeight="1">
      <c r="A83" s="234"/>
      <c r="B83" s="234"/>
      <c r="C83" s="234"/>
      <c r="D83" s="234"/>
      <c r="E83" s="234"/>
      <c r="F83" s="234"/>
      <c r="G83" s="234"/>
      <c r="H83" s="234"/>
      <c r="I83" s="234"/>
      <c r="J83" s="234"/>
      <c r="K83" s="234"/>
      <c r="L83" s="234"/>
      <c r="M83" s="234"/>
      <c r="N83" s="234"/>
      <c r="O83" s="234"/>
      <c r="P83" s="234"/>
      <c r="Q83" s="234"/>
      <c r="R83" s="234"/>
      <c r="S83" s="234"/>
      <c r="T83" s="234"/>
      <c r="U83" s="234"/>
      <c r="V83" s="234"/>
      <c r="W83" s="234"/>
      <c r="X83" s="234"/>
      <c r="Y83" s="234"/>
      <c r="Z83" s="234"/>
    </row>
    <row r="84" ht="13.5" customHeight="1">
      <c r="A84" s="234"/>
      <c r="B84" s="234"/>
      <c r="C84" s="234"/>
      <c r="D84" s="234"/>
      <c r="E84" s="234"/>
      <c r="F84" s="234"/>
      <c r="G84" s="234"/>
      <c r="H84" s="234"/>
      <c r="I84" s="234"/>
      <c r="J84" s="234"/>
      <c r="K84" s="234"/>
      <c r="L84" s="234"/>
      <c r="M84" s="234"/>
      <c r="N84" s="234"/>
      <c r="O84" s="234"/>
      <c r="P84" s="234"/>
      <c r="Q84" s="234"/>
      <c r="R84" s="234"/>
      <c r="S84" s="234"/>
      <c r="T84" s="234"/>
      <c r="U84" s="234"/>
      <c r="V84" s="234"/>
      <c r="W84" s="234"/>
      <c r="X84" s="234"/>
      <c r="Y84" s="234"/>
      <c r="Z84" s="234"/>
    </row>
    <row r="85" ht="13.5" customHeight="1">
      <c r="A85" s="234"/>
      <c r="B85" s="234"/>
      <c r="C85" s="234"/>
      <c r="D85" s="234"/>
      <c r="E85" s="234"/>
      <c r="F85" s="234"/>
      <c r="G85" s="234"/>
      <c r="H85" s="234"/>
      <c r="I85" s="234"/>
      <c r="J85" s="234"/>
      <c r="K85" s="234"/>
      <c r="L85" s="234"/>
      <c r="M85" s="234"/>
      <c r="N85" s="234"/>
      <c r="O85" s="234"/>
      <c r="P85" s="234"/>
      <c r="Q85" s="234"/>
      <c r="R85" s="234"/>
      <c r="S85" s="234"/>
      <c r="T85" s="234"/>
      <c r="U85" s="234"/>
      <c r="V85" s="234"/>
      <c r="W85" s="234"/>
      <c r="X85" s="234"/>
      <c r="Y85" s="234"/>
      <c r="Z85" s="234"/>
    </row>
    <row r="86" ht="13.5" customHeight="1">
      <c r="A86" s="234"/>
      <c r="B86" s="234"/>
      <c r="C86" s="234"/>
      <c r="D86" s="234"/>
      <c r="E86" s="234"/>
      <c r="F86" s="234"/>
      <c r="G86" s="234"/>
      <c r="H86" s="234"/>
      <c r="I86" s="234"/>
      <c r="J86" s="234"/>
      <c r="K86" s="234"/>
      <c r="L86" s="234"/>
      <c r="M86" s="234"/>
      <c r="N86" s="234"/>
      <c r="O86" s="234"/>
      <c r="P86" s="234"/>
      <c r="Q86" s="234"/>
      <c r="R86" s="234"/>
      <c r="S86" s="234"/>
      <c r="T86" s="234"/>
      <c r="U86" s="234"/>
      <c r="V86" s="234"/>
      <c r="W86" s="234"/>
      <c r="X86" s="234"/>
      <c r="Y86" s="234"/>
      <c r="Z86" s="234"/>
    </row>
    <row r="87" ht="13.5" customHeight="1">
      <c r="A87" s="234"/>
      <c r="B87" s="234"/>
      <c r="C87" s="234"/>
      <c r="D87" s="234"/>
      <c r="E87" s="234"/>
      <c r="F87" s="234"/>
      <c r="G87" s="234"/>
      <c r="H87" s="234"/>
      <c r="I87" s="234"/>
      <c r="J87" s="234"/>
      <c r="K87" s="234"/>
      <c r="L87" s="234"/>
      <c r="M87" s="234"/>
      <c r="N87" s="234"/>
      <c r="O87" s="234"/>
      <c r="P87" s="234"/>
      <c r="Q87" s="234"/>
      <c r="R87" s="234"/>
      <c r="S87" s="234"/>
      <c r="T87" s="234"/>
      <c r="U87" s="234"/>
      <c r="V87" s="234"/>
      <c r="W87" s="234"/>
      <c r="X87" s="234"/>
      <c r="Y87" s="234"/>
      <c r="Z87" s="234"/>
    </row>
    <row r="88" ht="13.5" customHeight="1">
      <c r="A88" s="234"/>
      <c r="B88" s="234"/>
      <c r="C88" s="234"/>
      <c r="D88" s="234"/>
      <c r="E88" s="234"/>
      <c r="F88" s="234"/>
      <c r="G88" s="234"/>
      <c r="H88" s="234"/>
      <c r="I88" s="234"/>
      <c r="J88" s="234"/>
      <c r="K88" s="234"/>
      <c r="L88" s="234"/>
      <c r="M88" s="234"/>
      <c r="N88" s="234"/>
      <c r="O88" s="234"/>
      <c r="P88" s="234"/>
      <c r="Q88" s="234"/>
      <c r="R88" s="234"/>
      <c r="S88" s="234"/>
      <c r="T88" s="234"/>
      <c r="U88" s="234"/>
      <c r="V88" s="234"/>
      <c r="W88" s="234"/>
      <c r="X88" s="234"/>
      <c r="Y88" s="234"/>
      <c r="Z88" s="234"/>
    </row>
    <row r="89" ht="13.5" customHeight="1">
      <c r="A89" s="234"/>
      <c r="B89" s="234"/>
      <c r="C89" s="234"/>
      <c r="D89" s="234"/>
      <c r="E89" s="234"/>
      <c r="F89" s="234"/>
      <c r="G89" s="234"/>
      <c r="H89" s="234"/>
      <c r="I89" s="234"/>
      <c r="J89" s="234"/>
      <c r="K89" s="234"/>
      <c r="L89" s="234"/>
      <c r="M89" s="234"/>
      <c r="N89" s="234"/>
      <c r="O89" s="234"/>
      <c r="P89" s="234"/>
      <c r="Q89" s="234"/>
      <c r="R89" s="234"/>
      <c r="S89" s="234"/>
      <c r="T89" s="234"/>
      <c r="U89" s="234"/>
      <c r="V89" s="234"/>
      <c r="W89" s="234"/>
      <c r="X89" s="234"/>
      <c r="Y89" s="234"/>
      <c r="Z89" s="234"/>
    </row>
    <row r="90" ht="13.5" customHeight="1">
      <c r="A90" s="234"/>
      <c r="B90" s="234"/>
      <c r="C90" s="234"/>
      <c r="D90" s="234"/>
      <c r="E90" s="234"/>
      <c r="F90" s="234"/>
      <c r="G90" s="234"/>
      <c r="H90" s="234"/>
      <c r="I90" s="234"/>
      <c r="J90" s="234"/>
      <c r="K90" s="234"/>
      <c r="L90" s="234"/>
      <c r="M90" s="234"/>
      <c r="N90" s="234"/>
      <c r="O90" s="234"/>
      <c r="P90" s="234"/>
      <c r="Q90" s="234"/>
      <c r="R90" s="234"/>
      <c r="S90" s="234"/>
      <c r="T90" s="234"/>
      <c r="U90" s="234"/>
      <c r="V90" s="234"/>
      <c r="W90" s="234"/>
      <c r="X90" s="234"/>
      <c r="Y90" s="234"/>
      <c r="Z90" s="234"/>
    </row>
    <row r="91" ht="13.5" customHeight="1">
      <c r="A91" s="234"/>
      <c r="B91" s="234"/>
      <c r="C91" s="234"/>
      <c r="D91" s="234"/>
      <c r="E91" s="234"/>
      <c r="F91" s="234"/>
      <c r="G91" s="234"/>
      <c r="H91" s="234"/>
      <c r="I91" s="234"/>
      <c r="J91" s="234"/>
      <c r="K91" s="234"/>
      <c r="L91" s="234"/>
      <c r="M91" s="234"/>
      <c r="N91" s="234"/>
      <c r="O91" s="234"/>
      <c r="P91" s="234"/>
      <c r="Q91" s="234"/>
      <c r="R91" s="234"/>
      <c r="S91" s="234"/>
      <c r="T91" s="234"/>
      <c r="U91" s="234"/>
      <c r="V91" s="234"/>
      <c r="W91" s="234"/>
      <c r="X91" s="234"/>
      <c r="Y91" s="234"/>
      <c r="Z91" s="234"/>
    </row>
    <row r="92" ht="13.5" customHeight="1">
      <c r="A92" s="234"/>
      <c r="B92" s="234"/>
      <c r="C92" s="234"/>
      <c r="D92" s="234"/>
      <c r="E92" s="234"/>
      <c r="F92" s="234"/>
      <c r="G92" s="234"/>
      <c r="H92" s="234"/>
      <c r="I92" s="234"/>
      <c r="J92" s="234"/>
      <c r="K92" s="234"/>
      <c r="L92" s="234"/>
      <c r="M92" s="234"/>
      <c r="N92" s="234"/>
      <c r="O92" s="234"/>
      <c r="P92" s="234"/>
      <c r="Q92" s="234"/>
      <c r="R92" s="234"/>
      <c r="S92" s="234"/>
      <c r="T92" s="234"/>
      <c r="U92" s="234"/>
      <c r="V92" s="234"/>
      <c r="W92" s="234"/>
      <c r="X92" s="234"/>
      <c r="Y92" s="234"/>
      <c r="Z92" s="234"/>
    </row>
    <row r="93" ht="13.5" customHeight="1">
      <c r="A93" s="234"/>
      <c r="B93" s="234"/>
      <c r="C93" s="234"/>
      <c r="D93" s="234"/>
      <c r="E93" s="234"/>
      <c r="F93" s="234"/>
      <c r="G93" s="234"/>
      <c r="H93" s="234"/>
      <c r="I93" s="234"/>
      <c r="J93" s="234"/>
      <c r="K93" s="234"/>
      <c r="L93" s="234"/>
      <c r="M93" s="234"/>
      <c r="N93" s="234"/>
      <c r="O93" s="234"/>
      <c r="P93" s="234"/>
      <c r="Q93" s="234"/>
      <c r="R93" s="234"/>
      <c r="S93" s="234"/>
      <c r="T93" s="234"/>
      <c r="U93" s="234"/>
      <c r="V93" s="234"/>
      <c r="W93" s="234"/>
      <c r="X93" s="234"/>
      <c r="Y93" s="234"/>
      <c r="Z93" s="234"/>
    </row>
    <row r="94" ht="13.5" customHeight="1">
      <c r="A94" s="234"/>
      <c r="B94" s="234"/>
      <c r="C94" s="234"/>
      <c r="D94" s="234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234"/>
      <c r="Q94" s="234"/>
      <c r="R94" s="234"/>
      <c r="S94" s="234"/>
      <c r="T94" s="234"/>
      <c r="U94" s="234"/>
      <c r="V94" s="234"/>
      <c r="W94" s="234"/>
      <c r="X94" s="234"/>
      <c r="Y94" s="234"/>
      <c r="Z94" s="234"/>
    </row>
    <row r="95" ht="13.5" customHeight="1">
      <c r="A95" s="234"/>
      <c r="B95" s="234"/>
      <c r="C95" s="234"/>
      <c r="D95" s="234"/>
      <c r="E95" s="234"/>
      <c r="F95" s="234"/>
      <c r="G95" s="234"/>
      <c r="H95" s="234"/>
      <c r="I95" s="234"/>
      <c r="J95" s="234"/>
      <c r="K95" s="234"/>
      <c r="L95" s="234"/>
      <c r="M95" s="234"/>
      <c r="N95" s="234"/>
      <c r="O95" s="234"/>
      <c r="P95" s="234"/>
      <c r="Q95" s="234"/>
      <c r="R95" s="234"/>
      <c r="S95" s="234"/>
      <c r="T95" s="234"/>
      <c r="U95" s="234"/>
      <c r="V95" s="234"/>
      <c r="W95" s="234"/>
      <c r="X95" s="234"/>
      <c r="Y95" s="234"/>
      <c r="Z95" s="234"/>
    </row>
    <row r="96" ht="13.5" customHeight="1">
      <c r="A96" s="234"/>
      <c r="B96" s="234"/>
      <c r="C96" s="234"/>
      <c r="D96" s="234"/>
      <c r="E96" s="234"/>
      <c r="F96" s="234"/>
      <c r="G96" s="234"/>
      <c r="H96" s="234"/>
      <c r="I96" s="234"/>
      <c r="J96" s="234"/>
      <c r="K96" s="234"/>
      <c r="L96" s="234"/>
      <c r="M96" s="234"/>
      <c r="N96" s="234"/>
      <c r="O96" s="234"/>
      <c r="P96" s="234"/>
      <c r="Q96" s="234"/>
      <c r="R96" s="234"/>
      <c r="S96" s="234"/>
      <c r="T96" s="234"/>
      <c r="U96" s="234"/>
      <c r="V96" s="234"/>
      <c r="W96" s="234"/>
      <c r="X96" s="234"/>
      <c r="Y96" s="234"/>
      <c r="Z96" s="234"/>
    </row>
    <row r="97" ht="13.5" customHeight="1">
      <c r="A97" s="234"/>
      <c r="B97" s="234"/>
      <c r="C97" s="234"/>
      <c r="D97" s="234"/>
      <c r="E97" s="234"/>
      <c r="F97" s="234"/>
      <c r="G97" s="234"/>
      <c r="H97" s="234"/>
      <c r="I97" s="234"/>
      <c r="J97" s="234"/>
      <c r="K97" s="234"/>
      <c r="L97" s="234"/>
      <c r="M97" s="234"/>
      <c r="N97" s="234"/>
      <c r="O97" s="234"/>
      <c r="P97" s="234"/>
      <c r="Q97" s="234"/>
      <c r="R97" s="234"/>
      <c r="S97" s="234"/>
      <c r="T97" s="234"/>
      <c r="U97" s="234"/>
      <c r="V97" s="234"/>
      <c r="W97" s="234"/>
      <c r="X97" s="234"/>
      <c r="Y97" s="234"/>
      <c r="Z97" s="234"/>
    </row>
    <row r="98" ht="13.5" customHeight="1">
      <c r="A98" s="234"/>
      <c r="B98" s="234"/>
      <c r="C98" s="234"/>
      <c r="D98" s="234"/>
      <c r="E98" s="234"/>
      <c r="F98" s="234"/>
      <c r="G98" s="234"/>
      <c r="H98" s="234"/>
      <c r="I98" s="234"/>
      <c r="J98" s="234"/>
      <c r="K98" s="234"/>
      <c r="L98" s="234"/>
      <c r="M98" s="234"/>
      <c r="N98" s="234"/>
      <c r="O98" s="234"/>
      <c r="P98" s="234"/>
      <c r="Q98" s="234"/>
      <c r="R98" s="234"/>
      <c r="S98" s="234"/>
      <c r="T98" s="234"/>
      <c r="U98" s="234"/>
      <c r="V98" s="234"/>
      <c r="W98" s="234"/>
      <c r="X98" s="234"/>
      <c r="Y98" s="234"/>
      <c r="Z98" s="234"/>
    </row>
    <row r="99" ht="13.5" customHeight="1">
      <c r="A99" s="234"/>
      <c r="B99" s="234"/>
      <c r="C99" s="234"/>
      <c r="D99" s="234"/>
      <c r="E99" s="234"/>
      <c r="F99" s="234"/>
      <c r="G99" s="234"/>
      <c r="H99" s="234"/>
      <c r="I99" s="234"/>
      <c r="J99" s="234"/>
      <c r="K99" s="234"/>
      <c r="L99" s="234"/>
      <c r="M99" s="234"/>
      <c r="N99" s="234"/>
      <c r="O99" s="234"/>
      <c r="P99" s="234"/>
      <c r="Q99" s="234"/>
      <c r="R99" s="234"/>
      <c r="S99" s="234"/>
      <c r="T99" s="234"/>
      <c r="U99" s="234"/>
      <c r="V99" s="234"/>
      <c r="W99" s="234"/>
      <c r="X99" s="234"/>
      <c r="Y99" s="234"/>
      <c r="Z99" s="234"/>
    </row>
    <row r="100" ht="13.5" customHeight="1">
      <c r="A100" s="234"/>
      <c r="B100" s="234"/>
      <c r="C100" s="234"/>
      <c r="D100" s="234"/>
      <c r="E100" s="234"/>
      <c r="F100" s="234"/>
      <c r="G100" s="234"/>
      <c r="H100" s="234"/>
      <c r="I100" s="234"/>
      <c r="J100" s="234"/>
      <c r="K100" s="234"/>
      <c r="L100" s="234"/>
      <c r="M100" s="234"/>
      <c r="N100" s="234"/>
      <c r="O100" s="234"/>
      <c r="P100" s="234"/>
      <c r="Q100" s="234"/>
      <c r="R100" s="234"/>
      <c r="S100" s="234"/>
      <c r="T100" s="234"/>
      <c r="U100" s="234"/>
      <c r="V100" s="234"/>
      <c r="W100" s="234"/>
      <c r="X100" s="234"/>
      <c r="Y100" s="234"/>
      <c r="Z100" s="234"/>
    </row>
    <row r="101" ht="13.5" customHeight="1">
      <c r="A101" s="234"/>
      <c r="B101" s="234"/>
      <c r="C101" s="234"/>
      <c r="D101" s="234"/>
      <c r="E101" s="234"/>
      <c r="F101" s="234"/>
      <c r="G101" s="234"/>
      <c r="H101" s="234"/>
      <c r="I101" s="234"/>
      <c r="J101" s="234"/>
      <c r="K101" s="234"/>
      <c r="L101" s="234"/>
      <c r="M101" s="234"/>
      <c r="N101" s="234"/>
      <c r="O101" s="234"/>
      <c r="P101" s="234"/>
      <c r="Q101" s="234"/>
      <c r="R101" s="234"/>
      <c r="S101" s="234"/>
      <c r="T101" s="234"/>
      <c r="U101" s="234"/>
      <c r="V101" s="234"/>
      <c r="W101" s="234"/>
      <c r="X101" s="234"/>
      <c r="Y101" s="234"/>
      <c r="Z101" s="234"/>
    </row>
    <row r="102" ht="13.5" customHeight="1">
      <c r="A102" s="234"/>
      <c r="B102" s="234"/>
      <c r="C102" s="234"/>
      <c r="D102" s="234"/>
      <c r="E102" s="234"/>
      <c r="F102" s="234"/>
      <c r="G102" s="234"/>
      <c r="H102" s="234"/>
      <c r="I102" s="234"/>
      <c r="J102" s="234"/>
      <c r="K102" s="234"/>
      <c r="L102" s="234"/>
      <c r="M102" s="234"/>
      <c r="N102" s="234"/>
      <c r="O102" s="234"/>
      <c r="P102" s="234"/>
      <c r="Q102" s="234"/>
      <c r="R102" s="234"/>
      <c r="S102" s="234"/>
      <c r="T102" s="234"/>
      <c r="U102" s="234"/>
      <c r="V102" s="234"/>
      <c r="W102" s="234"/>
      <c r="X102" s="234"/>
      <c r="Y102" s="234"/>
      <c r="Z102" s="234"/>
    </row>
    <row r="103" ht="13.5" customHeight="1">
      <c r="A103" s="234"/>
      <c r="B103" s="234"/>
      <c r="C103" s="234"/>
      <c r="D103" s="234"/>
      <c r="E103" s="234"/>
      <c r="F103" s="234"/>
      <c r="G103" s="234"/>
      <c r="H103" s="234"/>
      <c r="I103" s="234"/>
      <c r="J103" s="234"/>
      <c r="K103" s="234"/>
      <c r="L103" s="234"/>
      <c r="M103" s="234"/>
      <c r="N103" s="234"/>
      <c r="O103" s="234"/>
      <c r="P103" s="234"/>
      <c r="Q103" s="234"/>
      <c r="R103" s="234"/>
      <c r="S103" s="234"/>
      <c r="T103" s="234"/>
      <c r="U103" s="234"/>
      <c r="V103" s="234"/>
      <c r="W103" s="234"/>
      <c r="X103" s="234"/>
      <c r="Y103" s="234"/>
      <c r="Z103" s="234"/>
    </row>
    <row r="104" ht="13.5" customHeight="1">
      <c r="A104" s="234"/>
      <c r="B104" s="234"/>
      <c r="C104" s="234"/>
      <c r="D104" s="234"/>
      <c r="E104" s="234"/>
      <c r="F104" s="234"/>
      <c r="G104" s="234"/>
      <c r="H104" s="234"/>
      <c r="I104" s="234"/>
      <c r="J104" s="234"/>
      <c r="K104" s="234"/>
      <c r="L104" s="234"/>
      <c r="M104" s="234"/>
      <c r="N104" s="234"/>
      <c r="O104" s="234"/>
      <c r="P104" s="234"/>
      <c r="Q104" s="234"/>
      <c r="R104" s="234"/>
      <c r="S104" s="234"/>
      <c r="T104" s="234"/>
      <c r="U104" s="234"/>
      <c r="V104" s="234"/>
      <c r="W104" s="234"/>
      <c r="X104" s="234"/>
      <c r="Y104" s="234"/>
      <c r="Z104" s="234"/>
    </row>
    <row r="105" ht="13.5" customHeight="1">
      <c r="A105" s="234"/>
      <c r="B105" s="234"/>
      <c r="C105" s="234"/>
      <c r="D105" s="234"/>
      <c r="E105" s="234"/>
      <c r="F105" s="234"/>
      <c r="G105" s="234"/>
      <c r="H105" s="234"/>
      <c r="I105" s="234"/>
      <c r="J105" s="234"/>
      <c r="K105" s="234"/>
      <c r="L105" s="234"/>
      <c r="M105" s="234"/>
      <c r="N105" s="234"/>
      <c r="O105" s="234"/>
      <c r="P105" s="234"/>
      <c r="Q105" s="234"/>
      <c r="R105" s="234"/>
      <c r="S105" s="234"/>
      <c r="T105" s="234"/>
      <c r="U105" s="234"/>
      <c r="V105" s="234"/>
      <c r="W105" s="234"/>
      <c r="X105" s="234"/>
      <c r="Y105" s="234"/>
      <c r="Z105" s="234"/>
    </row>
    <row r="106" ht="13.5" customHeight="1">
      <c r="A106" s="234"/>
      <c r="B106" s="234"/>
      <c r="C106" s="234"/>
      <c r="D106" s="234"/>
      <c r="E106" s="234"/>
      <c r="F106" s="234"/>
      <c r="G106" s="234"/>
      <c r="H106" s="234"/>
      <c r="I106" s="234"/>
      <c r="J106" s="234"/>
      <c r="K106" s="234"/>
      <c r="L106" s="234"/>
      <c r="M106" s="234"/>
      <c r="N106" s="234"/>
      <c r="O106" s="234"/>
      <c r="P106" s="234"/>
      <c r="Q106" s="234"/>
      <c r="R106" s="234"/>
      <c r="S106" s="234"/>
      <c r="T106" s="234"/>
      <c r="U106" s="234"/>
      <c r="V106" s="234"/>
      <c r="W106" s="234"/>
      <c r="X106" s="234"/>
      <c r="Y106" s="234"/>
      <c r="Z106" s="234"/>
    </row>
    <row r="107" ht="13.5" customHeight="1">
      <c r="A107" s="234"/>
      <c r="B107" s="234"/>
      <c r="C107" s="234"/>
      <c r="D107" s="234"/>
      <c r="E107" s="234"/>
      <c r="F107" s="234"/>
      <c r="G107" s="234"/>
      <c r="H107" s="234"/>
      <c r="I107" s="234"/>
      <c r="J107" s="234"/>
      <c r="K107" s="234"/>
      <c r="L107" s="234"/>
      <c r="M107" s="234"/>
      <c r="N107" s="234"/>
      <c r="O107" s="234"/>
      <c r="P107" s="234"/>
      <c r="Q107" s="234"/>
      <c r="R107" s="234"/>
      <c r="S107" s="234"/>
      <c r="T107" s="234"/>
      <c r="U107" s="234"/>
      <c r="V107" s="234"/>
      <c r="W107" s="234"/>
      <c r="X107" s="234"/>
      <c r="Y107" s="234"/>
      <c r="Z107" s="234"/>
    </row>
    <row r="108" ht="13.5" customHeight="1">
      <c r="A108" s="234"/>
      <c r="B108" s="234"/>
      <c r="C108" s="234"/>
      <c r="D108" s="234"/>
      <c r="E108" s="234"/>
      <c r="F108" s="234"/>
      <c r="G108" s="234"/>
      <c r="H108" s="234"/>
      <c r="I108" s="234"/>
      <c r="J108" s="234"/>
      <c r="K108" s="234"/>
      <c r="L108" s="234"/>
      <c r="M108" s="234"/>
      <c r="N108" s="234"/>
      <c r="O108" s="234"/>
      <c r="P108" s="234"/>
      <c r="Q108" s="234"/>
      <c r="R108" s="234"/>
      <c r="S108" s="234"/>
      <c r="T108" s="234"/>
      <c r="U108" s="234"/>
      <c r="V108" s="234"/>
      <c r="W108" s="234"/>
      <c r="X108" s="234"/>
      <c r="Y108" s="234"/>
      <c r="Z108" s="234"/>
    </row>
    <row r="109" ht="13.5" customHeight="1">
      <c r="A109" s="234"/>
      <c r="B109" s="234"/>
      <c r="C109" s="234"/>
      <c r="D109" s="234"/>
      <c r="E109" s="234"/>
      <c r="F109" s="234"/>
      <c r="G109" s="234"/>
      <c r="H109" s="234"/>
      <c r="I109" s="234"/>
      <c r="J109" s="234"/>
      <c r="K109" s="234"/>
      <c r="L109" s="234"/>
      <c r="M109" s="234"/>
      <c r="N109" s="234"/>
      <c r="O109" s="234"/>
      <c r="P109" s="234"/>
      <c r="Q109" s="234"/>
      <c r="R109" s="234"/>
      <c r="S109" s="234"/>
      <c r="T109" s="234"/>
      <c r="U109" s="234"/>
      <c r="V109" s="234"/>
      <c r="W109" s="234"/>
      <c r="X109" s="234"/>
      <c r="Y109" s="234"/>
      <c r="Z109" s="234"/>
    </row>
    <row r="110" ht="13.5" customHeight="1">
      <c r="A110" s="234"/>
      <c r="B110" s="234"/>
      <c r="C110" s="234"/>
      <c r="D110" s="234"/>
      <c r="E110" s="234"/>
      <c r="F110" s="234"/>
      <c r="G110" s="234"/>
      <c r="H110" s="234"/>
      <c r="I110" s="234"/>
      <c r="J110" s="234"/>
      <c r="K110" s="234"/>
      <c r="L110" s="234"/>
      <c r="M110" s="234"/>
      <c r="N110" s="234"/>
      <c r="O110" s="234"/>
      <c r="P110" s="234"/>
      <c r="Q110" s="234"/>
      <c r="R110" s="234"/>
      <c r="S110" s="234"/>
      <c r="T110" s="234"/>
      <c r="U110" s="234"/>
      <c r="V110" s="234"/>
      <c r="W110" s="234"/>
      <c r="X110" s="234"/>
      <c r="Y110" s="234"/>
      <c r="Z110" s="234"/>
    </row>
    <row r="111" ht="13.5" customHeight="1">
      <c r="A111" s="234"/>
      <c r="B111" s="234"/>
      <c r="C111" s="234"/>
      <c r="D111" s="234"/>
      <c r="E111" s="234"/>
      <c r="F111" s="234"/>
      <c r="G111" s="234"/>
      <c r="H111" s="234"/>
      <c r="I111" s="234"/>
      <c r="J111" s="234"/>
      <c r="K111" s="234"/>
      <c r="L111" s="234"/>
      <c r="M111" s="234"/>
      <c r="N111" s="234"/>
      <c r="O111" s="234"/>
      <c r="P111" s="234"/>
      <c r="Q111" s="234"/>
      <c r="R111" s="234"/>
      <c r="S111" s="234"/>
      <c r="T111" s="234"/>
      <c r="U111" s="234"/>
      <c r="V111" s="234"/>
      <c r="W111" s="234"/>
      <c r="X111" s="234"/>
      <c r="Y111" s="234"/>
      <c r="Z111" s="234"/>
    </row>
    <row r="112" ht="13.5" customHeight="1">
      <c r="A112" s="234"/>
      <c r="B112" s="234"/>
      <c r="C112" s="234"/>
      <c r="D112" s="234"/>
      <c r="E112" s="234"/>
      <c r="F112" s="234"/>
      <c r="G112" s="234"/>
      <c r="H112" s="234"/>
      <c r="I112" s="234"/>
      <c r="J112" s="234"/>
      <c r="K112" s="234"/>
      <c r="L112" s="234"/>
      <c r="M112" s="234"/>
      <c r="N112" s="234"/>
      <c r="O112" s="234"/>
      <c r="P112" s="234"/>
      <c r="Q112" s="234"/>
      <c r="R112" s="234"/>
      <c r="S112" s="234"/>
      <c r="T112" s="234"/>
      <c r="U112" s="234"/>
      <c r="V112" s="234"/>
      <c r="W112" s="234"/>
      <c r="X112" s="234"/>
      <c r="Y112" s="234"/>
      <c r="Z112" s="234"/>
    </row>
    <row r="113" ht="13.5" customHeight="1">
      <c r="A113" s="234"/>
      <c r="B113" s="234"/>
      <c r="C113" s="234"/>
      <c r="D113" s="234"/>
      <c r="E113" s="234"/>
      <c r="F113" s="234"/>
      <c r="G113" s="234"/>
      <c r="H113" s="234"/>
      <c r="I113" s="234"/>
      <c r="J113" s="234"/>
      <c r="K113" s="234"/>
      <c r="L113" s="234"/>
      <c r="M113" s="234"/>
      <c r="N113" s="234"/>
      <c r="O113" s="234"/>
      <c r="P113" s="234"/>
      <c r="Q113" s="234"/>
      <c r="R113" s="234"/>
      <c r="S113" s="234"/>
      <c r="T113" s="234"/>
      <c r="U113" s="234"/>
      <c r="V113" s="234"/>
      <c r="W113" s="234"/>
      <c r="X113" s="234"/>
      <c r="Y113" s="234"/>
      <c r="Z113" s="234"/>
    </row>
    <row r="114" ht="13.5" customHeight="1">
      <c r="A114" s="234"/>
      <c r="B114" s="234"/>
      <c r="C114" s="234"/>
      <c r="D114" s="234"/>
      <c r="E114" s="234"/>
      <c r="F114" s="234"/>
      <c r="G114" s="234"/>
      <c r="H114" s="234"/>
      <c r="I114" s="234"/>
      <c r="J114" s="234"/>
      <c r="K114" s="234"/>
      <c r="L114" s="234"/>
      <c r="M114" s="234"/>
      <c r="N114" s="234"/>
      <c r="O114" s="234"/>
      <c r="P114" s="234"/>
      <c r="Q114" s="234"/>
      <c r="R114" s="234"/>
      <c r="S114" s="234"/>
      <c r="T114" s="234"/>
      <c r="U114" s="234"/>
      <c r="V114" s="234"/>
      <c r="W114" s="234"/>
      <c r="X114" s="234"/>
      <c r="Y114" s="234"/>
      <c r="Z114" s="234"/>
    </row>
    <row r="115" ht="13.5" customHeight="1">
      <c r="A115" s="234"/>
      <c r="B115" s="234"/>
      <c r="C115" s="234"/>
      <c r="D115" s="234"/>
      <c r="E115" s="234"/>
      <c r="F115" s="234"/>
      <c r="G115" s="234"/>
      <c r="H115" s="234"/>
      <c r="I115" s="234"/>
      <c r="J115" s="234"/>
      <c r="K115" s="234"/>
      <c r="L115" s="234"/>
      <c r="M115" s="234"/>
      <c r="N115" s="234"/>
      <c r="O115" s="234"/>
      <c r="P115" s="234"/>
      <c r="Q115" s="234"/>
      <c r="R115" s="234"/>
      <c r="S115" s="234"/>
      <c r="T115" s="234"/>
      <c r="U115" s="234"/>
      <c r="V115" s="234"/>
      <c r="W115" s="234"/>
      <c r="X115" s="234"/>
      <c r="Y115" s="234"/>
      <c r="Z115" s="234"/>
    </row>
    <row r="116" ht="13.5" customHeight="1">
      <c r="A116" s="234"/>
      <c r="B116" s="234"/>
      <c r="C116" s="234"/>
      <c r="D116" s="234"/>
      <c r="E116" s="234"/>
      <c r="F116" s="234"/>
      <c r="G116" s="234"/>
      <c r="H116" s="234"/>
      <c r="I116" s="234"/>
      <c r="J116" s="234"/>
      <c r="K116" s="234"/>
      <c r="L116" s="234"/>
      <c r="M116" s="234"/>
      <c r="N116" s="234"/>
      <c r="O116" s="234"/>
      <c r="P116" s="234"/>
      <c r="Q116" s="234"/>
      <c r="R116" s="234"/>
      <c r="S116" s="234"/>
      <c r="T116" s="234"/>
      <c r="U116" s="234"/>
      <c r="V116" s="234"/>
      <c r="W116" s="234"/>
      <c r="X116" s="234"/>
      <c r="Y116" s="234"/>
      <c r="Z116" s="234"/>
    </row>
    <row r="117" ht="13.5" customHeight="1">
      <c r="A117" s="234"/>
      <c r="B117" s="234"/>
      <c r="C117" s="234"/>
      <c r="D117" s="234"/>
      <c r="E117" s="234"/>
      <c r="F117" s="234"/>
      <c r="G117" s="234"/>
      <c r="H117" s="234"/>
      <c r="I117" s="234"/>
      <c r="J117" s="234"/>
      <c r="K117" s="234"/>
      <c r="L117" s="234"/>
      <c r="M117" s="234"/>
      <c r="N117" s="234"/>
      <c r="O117" s="234"/>
      <c r="P117" s="234"/>
      <c r="Q117" s="234"/>
      <c r="R117" s="234"/>
      <c r="S117" s="234"/>
      <c r="T117" s="234"/>
      <c r="U117" s="234"/>
      <c r="V117" s="234"/>
      <c r="W117" s="234"/>
      <c r="X117" s="234"/>
      <c r="Y117" s="234"/>
      <c r="Z117" s="234"/>
    </row>
    <row r="118" ht="13.5" customHeight="1">
      <c r="A118" s="234"/>
      <c r="B118" s="234"/>
      <c r="C118" s="234"/>
      <c r="D118" s="234"/>
      <c r="E118" s="234"/>
      <c r="F118" s="234"/>
      <c r="G118" s="234"/>
      <c r="H118" s="234"/>
      <c r="I118" s="234"/>
      <c r="J118" s="234"/>
      <c r="K118" s="234"/>
      <c r="L118" s="234"/>
      <c r="M118" s="234"/>
      <c r="N118" s="234"/>
      <c r="O118" s="234"/>
      <c r="P118" s="234"/>
      <c r="Q118" s="234"/>
      <c r="R118" s="234"/>
      <c r="S118" s="234"/>
      <c r="T118" s="234"/>
      <c r="U118" s="234"/>
      <c r="V118" s="234"/>
      <c r="W118" s="234"/>
      <c r="X118" s="234"/>
      <c r="Y118" s="234"/>
      <c r="Z118" s="234"/>
    </row>
    <row r="119" ht="13.5" customHeight="1">
      <c r="A119" s="234"/>
      <c r="B119" s="234"/>
      <c r="C119" s="234"/>
      <c r="D119" s="234"/>
      <c r="E119" s="234"/>
      <c r="F119" s="234"/>
      <c r="G119" s="234"/>
      <c r="H119" s="234"/>
      <c r="I119" s="234"/>
      <c r="J119" s="234"/>
      <c r="K119" s="234"/>
      <c r="L119" s="234"/>
      <c r="M119" s="234"/>
      <c r="N119" s="234"/>
      <c r="O119" s="234"/>
      <c r="P119" s="234"/>
      <c r="Q119" s="234"/>
      <c r="R119" s="234"/>
      <c r="S119" s="234"/>
      <c r="T119" s="234"/>
      <c r="U119" s="234"/>
      <c r="V119" s="234"/>
      <c r="W119" s="234"/>
      <c r="X119" s="234"/>
      <c r="Y119" s="234"/>
      <c r="Z119" s="234"/>
    </row>
    <row r="120" ht="13.5" customHeight="1">
      <c r="A120" s="234"/>
      <c r="B120" s="234"/>
      <c r="C120" s="234"/>
      <c r="D120" s="234"/>
      <c r="E120" s="234"/>
      <c r="F120" s="234"/>
      <c r="G120" s="234"/>
      <c r="H120" s="234"/>
      <c r="I120" s="234"/>
      <c r="J120" s="234"/>
      <c r="K120" s="234"/>
      <c r="L120" s="234"/>
      <c r="M120" s="234"/>
      <c r="N120" s="234"/>
      <c r="O120" s="234"/>
      <c r="P120" s="234"/>
      <c r="Q120" s="234"/>
      <c r="R120" s="234"/>
      <c r="S120" s="234"/>
      <c r="T120" s="234"/>
      <c r="U120" s="234"/>
      <c r="V120" s="234"/>
      <c r="W120" s="234"/>
      <c r="X120" s="234"/>
      <c r="Y120" s="234"/>
      <c r="Z120" s="234"/>
    </row>
    <row r="121" ht="13.5" customHeight="1">
      <c r="A121" s="234"/>
      <c r="B121" s="234"/>
      <c r="C121" s="234"/>
      <c r="D121" s="234"/>
      <c r="E121" s="234"/>
      <c r="F121" s="234"/>
      <c r="G121" s="234"/>
      <c r="H121" s="234"/>
      <c r="I121" s="234"/>
      <c r="J121" s="234"/>
      <c r="K121" s="234"/>
      <c r="L121" s="234"/>
      <c r="M121" s="234"/>
      <c r="N121" s="234"/>
      <c r="O121" s="234"/>
      <c r="P121" s="234"/>
      <c r="Q121" s="234"/>
      <c r="R121" s="234"/>
      <c r="S121" s="234"/>
      <c r="T121" s="234"/>
      <c r="U121" s="234"/>
      <c r="V121" s="234"/>
      <c r="W121" s="234"/>
      <c r="X121" s="234"/>
      <c r="Y121" s="234"/>
      <c r="Z121" s="234"/>
    </row>
    <row r="122" ht="13.5" customHeight="1">
      <c r="A122" s="234"/>
      <c r="B122" s="234"/>
      <c r="C122" s="234"/>
      <c r="D122" s="234"/>
      <c r="E122" s="234"/>
      <c r="F122" s="234"/>
      <c r="G122" s="234"/>
      <c r="H122" s="234"/>
      <c r="I122" s="234"/>
      <c r="J122" s="234"/>
      <c r="K122" s="234"/>
      <c r="L122" s="234"/>
      <c r="M122" s="234"/>
      <c r="N122" s="234"/>
      <c r="O122" s="234"/>
      <c r="P122" s="234"/>
      <c r="Q122" s="234"/>
      <c r="R122" s="234"/>
      <c r="S122" s="234"/>
      <c r="T122" s="234"/>
      <c r="U122" s="234"/>
      <c r="V122" s="234"/>
      <c r="W122" s="234"/>
      <c r="X122" s="234"/>
      <c r="Y122" s="234"/>
      <c r="Z122" s="234"/>
    </row>
    <row r="123" ht="13.5" customHeight="1">
      <c r="A123" s="234"/>
      <c r="B123" s="234"/>
      <c r="C123" s="234"/>
      <c r="D123" s="234"/>
      <c r="E123" s="234"/>
      <c r="F123" s="234"/>
      <c r="G123" s="234"/>
      <c r="H123" s="234"/>
      <c r="I123" s="234"/>
      <c r="J123" s="234"/>
      <c r="K123" s="234"/>
      <c r="L123" s="234"/>
      <c r="M123" s="234"/>
      <c r="N123" s="234"/>
      <c r="O123" s="234"/>
      <c r="P123" s="234"/>
      <c r="Q123" s="234"/>
      <c r="R123" s="234"/>
      <c r="S123" s="234"/>
      <c r="T123" s="234"/>
      <c r="U123" s="234"/>
      <c r="V123" s="234"/>
      <c r="W123" s="234"/>
      <c r="X123" s="234"/>
      <c r="Y123" s="234"/>
      <c r="Z123" s="234"/>
    </row>
    <row r="124" ht="13.5" customHeight="1">
      <c r="A124" s="234"/>
      <c r="B124" s="234"/>
      <c r="C124" s="234"/>
      <c r="D124" s="234"/>
      <c r="E124" s="234"/>
      <c r="F124" s="234"/>
      <c r="G124" s="234"/>
      <c r="H124" s="234"/>
      <c r="I124" s="234"/>
      <c r="J124" s="234"/>
      <c r="K124" s="234"/>
      <c r="L124" s="234"/>
      <c r="M124" s="234"/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</row>
    <row r="125" ht="13.5" customHeight="1">
      <c r="A125" s="234"/>
      <c r="B125" s="234"/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</row>
    <row r="126" ht="13.5" customHeight="1">
      <c r="A126" s="234"/>
      <c r="B126" s="234"/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</row>
    <row r="127" ht="13.5" customHeight="1">
      <c r="A127" s="234"/>
      <c r="B127" s="234"/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/>
      <c r="S127" s="234"/>
      <c r="T127" s="234"/>
      <c r="U127" s="234"/>
      <c r="V127" s="234"/>
      <c r="W127" s="234"/>
      <c r="X127" s="234"/>
      <c r="Y127" s="234"/>
      <c r="Z127" s="234"/>
    </row>
    <row r="128" ht="13.5" customHeight="1">
      <c r="A128" s="234"/>
      <c r="B128" s="234"/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/>
      <c r="T128" s="234"/>
      <c r="U128" s="234"/>
      <c r="V128" s="234"/>
      <c r="W128" s="234"/>
      <c r="X128" s="234"/>
      <c r="Y128" s="234"/>
      <c r="Z128" s="234"/>
    </row>
    <row r="129" ht="13.5" customHeight="1">
      <c r="A129" s="234"/>
      <c r="B129" s="234"/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/>
      <c r="U129" s="234"/>
      <c r="V129" s="234"/>
      <c r="W129" s="234"/>
      <c r="X129" s="234"/>
      <c r="Y129" s="234"/>
      <c r="Z129" s="234"/>
    </row>
    <row r="130" ht="13.5" customHeight="1">
      <c r="A130" s="234"/>
      <c r="B130" s="234"/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/>
      <c r="V130" s="234"/>
      <c r="W130" s="234"/>
      <c r="X130" s="234"/>
      <c r="Y130" s="234"/>
      <c r="Z130" s="234"/>
    </row>
    <row r="131" ht="13.5" customHeight="1">
      <c r="A131" s="234"/>
      <c r="B131" s="234"/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/>
      <c r="X131" s="234"/>
      <c r="Y131" s="234"/>
      <c r="Z131" s="234"/>
    </row>
    <row r="132" ht="13.5" customHeight="1">
      <c r="A132" s="234"/>
      <c r="B132" s="234"/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/>
      <c r="Z132" s="234"/>
    </row>
    <row r="133" ht="13.5" customHeight="1">
      <c r="A133" s="234"/>
      <c r="B133" s="234"/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</row>
    <row r="134" ht="13.5" customHeight="1">
      <c r="A134" s="234"/>
      <c r="B134" s="234"/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</row>
    <row r="135" ht="13.5" customHeight="1">
      <c r="A135" s="234"/>
      <c r="B135" s="234"/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</row>
    <row r="136" ht="13.5" customHeight="1">
      <c r="A136" s="234"/>
      <c r="B136" s="234"/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</row>
    <row r="137" ht="13.5" customHeight="1">
      <c r="A137" s="234"/>
      <c r="B137" s="234"/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</row>
    <row r="138" ht="13.5" customHeight="1">
      <c r="A138" s="234"/>
      <c r="B138" s="234"/>
      <c r="C138" s="234"/>
      <c r="D138" s="234"/>
      <c r="E138" s="234"/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</row>
    <row r="139" ht="13.5" customHeight="1">
      <c r="A139" s="234"/>
      <c r="B139" s="234"/>
      <c r="C139" s="234"/>
      <c r="D139" s="234"/>
      <c r="E139" s="234"/>
      <c r="F139" s="234"/>
      <c r="G139" s="234"/>
      <c r="H139" s="234"/>
      <c r="I139" s="234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</row>
    <row r="140" ht="13.5" customHeight="1">
      <c r="A140" s="234"/>
      <c r="B140" s="234"/>
      <c r="C140" s="234"/>
      <c r="D140" s="234"/>
      <c r="E140" s="234"/>
      <c r="F140" s="234"/>
      <c r="G140" s="234"/>
      <c r="H140" s="234"/>
      <c r="I140" s="234"/>
      <c r="J140" s="234"/>
      <c r="K140" s="234"/>
      <c r="L140" s="234"/>
      <c r="M140" s="234"/>
      <c r="N140" s="234"/>
      <c r="O140" s="234"/>
      <c r="P140" s="234"/>
      <c r="Q140" s="234"/>
      <c r="R140" s="234"/>
      <c r="S140" s="234"/>
      <c r="T140" s="234"/>
      <c r="U140" s="234"/>
      <c r="V140" s="234"/>
      <c r="W140" s="234"/>
      <c r="X140" s="234"/>
      <c r="Y140" s="234"/>
      <c r="Z140" s="234"/>
    </row>
    <row r="141" ht="13.5" customHeight="1">
      <c r="A141" s="234"/>
      <c r="B141" s="234"/>
      <c r="C141" s="234"/>
      <c r="D141" s="234"/>
      <c r="E141" s="234"/>
      <c r="F141" s="234"/>
      <c r="G141" s="234"/>
      <c r="H141" s="234"/>
      <c r="I141" s="234"/>
      <c r="J141" s="234"/>
      <c r="K141" s="234"/>
      <c r="L141" s="234"/>
      <c r="M141" s="234"/>
      <c r="N141" s="234"/>
      <c r="O141" s="234"/>
      <c r="P141" s="234"/>
      <c r="Q141" s="234"/>
      <c r="R141" s="234"/>
      <c r="S141" s="234"/>
      <c r="T141" s="234"/>
      <c r="U141" s="234"/>
      <c r="V141" s="234"/>
      <c r="W141" s="234"/>
      <c r="X141" s="234"/>
      <c r="Y141" s="234"/>
      <c r="Z141" s="234"/>
    </row>
    <row r="142" ht="13.5" customHeight="1">
      <c r="A142" s="234"/>
      <c r="B142" s="234"/>
      <c r="C142" s="234"/>
      <c r="D142" s="234"/>
      <c r="E142" s="234"/>
      <c r="F142" s="234"/>
      <c r="G142" s="234"/>
      <c r="H142" s="234"/>
      <c r="I142" s="234"/>
      <c r="J142" s="234"/>
      <c r="K142" s="234"/>
      <c r="L142" s="234"/>
      <c r="M142" s="234"/>
      <c r="N142" s="234"/>
      <c r="O142" s="234"/>
      <c r="P142" s="234"/>
      <c r="Q142" s="234"/>
      <c r="R142" s="234"/>
      <c r="S142" s="234"/>
      <c r="T142" s="234"/>
      <c r="U142" s="234"/>
      <c r="V142" s="234"/>
      <c r="W142" s="234"/>
      <c r="X142" s="234"/>
      <c r="Y142" s="234"/>
      <c r="Z142" s="234"/>
    </row>
    <row r="143" ht="13.5" customHeight="1">
      <c r="A143" s="234"/>
      <c r="B143" s="234"/>
      <c r="C143" s="234"/>
      <c r="D143" s="234"/>
      <c r="E143" s="234"/>
      <c r="F143" s="234"/>
      <c r="G143" s="234"/>
      <c r="H143" s="234"/>
      <c r="I143" s="234"/>
      <c r="J143" s="234"/>
      <c r="K143" s="234"/>
      <c r="L143" s="234"/>
      <c r="M143" s="234"/>
      <c r="N143" s="234"/>
      <c r="O143" s="234"/>
      <c r="P143" s="234"/>
      <c r="Q143" s="234"/>
      <c r="R143" s="234"/>
      <c r="S143" s="234"/>
      <c r="T143" s="234"/>
      <c r="U143" s="234"/>
      <c r="V143" s="234"/>
      <c r="W143" s="234"/>
      <c r="X143" s="234"/>
      <c r="Y143" s="234"/>
      <c r="Z143" s="234"/>
    </row>
    <row r="144" ht="13.5" customHeight="1">
      <c r="A144" s="234"/>
      <c r="B144" s="234"/>
      <c r="C144" s="234"/>
      <c r="D144" s="234"/>
      <c r="E144" s="234"/>
      <c r="F144" s="234"/>
      <c r="G144" s="234"/>
      <c r="H144" s="234"/>
      <c r="I144" s="234"/>
      <c r="J144" s="234"/>
      <c r="K144" s="234"/>
      <c r="L144" s="234"/>
      <c r="M144" s="234"/>
      <c r="N144" s="234"/>
      <c r="O144" s="234"/>
      <c r="P144" s="234"/>
      <c r="Q144" s="234"/>
      <c r="R144" s="234"/>
      <c r="S144" s="234"/>
      <c r="T144" s="234"/>
      <c r="U144" s="234"/>
      <c r="V144" s="234"/>
      <c r="W144" s="234"/>
      <c r="X144" s="234"/>
      <c r="Y144" s="234"/>
      <c r="Z144" s="234"/>
    </row>
    <row r="145" ht="13.5" customHeight="1">
      <c r="A145" s="234"/>
      <c r="B145" s="234"/>
      <c r="C145" s="234"/>
      <c r="D145" s="234"/>
      <c r="E145" s="234"/>
      <c r="F145" s="234"/>
      <c r="G145" s="234"/>
      <c r="H145" s="234"/>
      <c r="I145" s="234"/>
      <c r="J145" s="234"/>
      <c r="K145" s="234"/>
      <c r="L145" s="234"/>
      <c r="M145" s="234"/>
      <c r="N145" s="234"/>
      <c r="O145" s="234"/>
      <c r="P145" s="234"/>
      <c r="Q145" s="234"/>
      <c r="R145" s="234"/>
      <c r="S145" s="234"/>
      <c r="T145" s="234"/>
      <c r="U145" s="234"/>
      <c r="V145" s="234"/>
      <c r="W145" s="234"/>
      <c r="X145" s="234"/>
      <c r="Y145" s="234"/>
      <c r="Z145" s="234"/>
    </row>
    <row r="146" ht="13.5" customHeight="1">
      <c r="A146" s="234"/>
      <c r="B146" s="234"/>
      <c r="C146" s="234"/>
      <c r="D146" s="234"/>
      <c r="E146" s="234"/>
      <c r="F146" s="234"/>
      <c r="G146" s="234"/>
      <c r="H146" s="234"/>
      <c r="I146" s="234"/>
      <c r="J146" s="234"/>
      <c r="K146" s="234"/>
      <c r="L146" s="234"/>
      <c r="M146" s="234"/>
      <c r="N146" s="234"/>
      <c r="O146" s="234"/>
      <c r="P146" s="234"/>
      <c r="Q146" s="234"/>
      <c r="R146" s="234"/>
      <c r="S146" s="234"/>
      <c r="T146" s="234"/>
      <c r="U146" s="234"/>
      <c r="V146" s="234"/>
      <c r="W146" s="234"/>
      <c r="X146" s="234"/>
      <c r="Y146" s="234"/>
      <c r="Z146" s="234"/>
    </row>
    <row r="147" ht="13.5" customHeight="1">
      <c r="A147" s="234"/>
      <c r="B147" s="234"/>
      <c r="C147" s="234"/>
      <c r="D147" s="234"/>
      <c r="E147" s="234"/>
      <c r="F147" s="234"/>
      <c r="G147" s="234"/>
      <c r="H147" s="234"/>
      <c r="I147" s="234"/>
      <c r="J147" s="234"/>
      <c r="K147" s="234"/>
      <c r="L147" s="234"/>
      <c r="M147" s="234"/>
      <c r="N147" s="234"/>
      <c r="O147" s="234"/>
      <c r="P147" s="234"/>
      <c r="Q147" s="234"/>
      <c r="R147" s="234"/>
      <c r="S147" s="234"/>
      <c r="T147" s="234"/>
      <c r="U147" s="234"/>
      <c r="V147" s="234"/>
      <c r="W147" s="234"/>
      <c r="X147" s="234"/>
      <c r="Y147" s="234"/>
      <c r="Z147" s="234"/>
    </row>
    <row r="148" ht="13.5" customHeight="1">
      <c r="A148" s="234"/>
      <c r="B148" s="234"/>
      <c r="C148" s="234"/>
      <c r="D148" s="234"/>
      <c r="E148" s="234"/>
      <c r="F148" s="234"/>
      <c r="G148" s="234"/>
      <c r="H148" s="234"/>
      <c r="I148" s="234"/>
      <c r="J148" s="234"/>
      <c r="K148" s="234"/>
      <c r="L148" s="234"/>
      <c r="M148" s="234"/>
      <c r="N148" s="234"/>
      <c r="O148" s="234"/>
      <c r="P148" s="234"/>
      <c r="Q148" s="234"/>
      <c r="R148" s="234"/>
      <c r="S148" s="234"/>
      <c r="T148" s="234"/>
      <c r="U148" s="234"/>
      <c r="V148" s="234"/>
      <c r="W148" s="234"/>
      <c r="X148" s="234"/>
      <c r="Y148" s="234"/>
      <c r="Z148" s="234"/>
    </row>
    <row r="149" ht="13.5" customHeight="1">
      <c r="A149" s="234"/>
      <c r="B149" s="234"/>
      <c r="C149" s="234"/>
      <c r="D149" s="234"/>
      <c r="E149" s="234"/>
      <c r="F149" s="234"/>
      <c r="G149" s="234"/>
      <c r="H149" s="234"/>
      <c r="I149" s="234"/>
      <c r="J149" s="234"/>
      <c r="K149" s="234"/>
      <c r="L149" s="234"/>
      <c r="M149" s="234"/>
      <c r="N149" s="234"/>
      <c r="O149" s="234"/>
      <c r="P149" s="234"/>
      <c r="Q149" s="234"/>
      <c r="R149" s="234"/>
      <c r="S149" s="234"/>
      <c r="T149" s="234"/>
      <c r="U149" s="234"/>
      <c r="V149" s="234"/>
      <c r="W149" s="234"/>
      <c r="X149" s="234"/>
      <c r="Y149" s="234"/>
      <c r="Z149" s="234"/>
    </row>
    <row r="150" ht="13.5" customHeight="1">
      <c r="A150" s="234"/>
      <c r="B150" s="234"/>
      <c r="C150" s="234"/>
      <c r="D150" s="234"/>
      <c r="E150" s="234"/>
      <c r="F150" s="234"/>
      <c r="G150" s="234"/>
      <c r="H150" s="234"/>
      <c r="I150" s="234"/>
      <c r="J150" s="234"/>
      <c r="K150" s="234"/>
      <c r="L150" s="234"/>
      <c r="M150" s="234"/>
      <c r="N150" s="234"/>
      <c r="O150" s="234"/>
      <c r="P150" s="234"/>
      <c r="Q150" s="234"/>
      <c r="R150" s="234"/>
      <c r="S150" s="234"/>
      <c r="T150" s="234"/>
      <c r="U150" s="234"/>
      <c r="V150" s="234"/>
      <c r="W150" s="234"/>
      <c r="X150" s="234"/>
      <c r="Y150" s="234"/>
      <c r="Z150" s="234"/>
    </row>
    <row r="151" ht="13.5" customHeight="1">
      <c r="A151" s="234"/>
      <c r="B151" s="234"/>
      <c r="C151" s="234"/>
      <c r="D151" s="234"/>
      <c r="E151" s="234"/>
      <c r="F151" s="234"/>
      <c r="G151" s="234"/>
      <c r="H151" s="234"/>
      <c r="I151" s="234"/>
      <c r="J151" s="234"/>
      <c r="K151" s="234"/>
      <c r="L151" s="234"/>
      <c r="M151" s="234"/>
      <c r="N151" s="234"/>
      <c r="O151" s="234"/>
      <c r="P151" s="234"/>
      <c r="Q151" s="234"/>
      <c r="R151" s="234"/>
      <c r="S151" s="234"/>
      <c r="T151" s="234"/>
      <c r="U151" s="234"/>
      <c r="V151" s="234"/>
      <c r="W151" s="234"/>
      <c r="X151" s="234"/>
      <c r="Y151" s="234"/>
      <c r="Z151" s="234"/>
    </row>
    <row r="152" ht="13.5" customHeight="1">
      <c r="A152" s="234"/>
      <c r="B152" s="234"/>
      <c r="C152" s="234"/>
      <c r="D152" s="234"/>
      <c r="E152" s="234"/>
      <c r="F152" s="234"/>
      <c r="G152" s="234"/>
      <c r="H152" s="234"/>
      <c r="I152" s="234"/>
      <c r="J152" s="234"/>
      <c r="K152" s="234"/>
      <c r="L152" s="234"/>
      <c r="M152" s="234"/>
      <c r="N152" s="234"/>
      <c r="O152" s="234"/>
      <c r="P152" s="234"/>
      <c r="Q152" s="234"/>
      <c r="R152" s="234"/>
      <c r="S152" s="234"/>
      <c r="T152" s="234"/>
      <c r="U152" s="234"/>
      <c r="V152" s="234"/>
      <c r="W152" s="234"/>
      <c r="X152" s="234"/>
      <c r="Y152" s="234"/>
      <c r="Z152" s="234"/>
    </row>
    <row r="153" ht="13.5" customHeight="1">
      <c r="A153" s="234"/>
      <c r="B153" s="234"/>
      <c r="C153" s="234"/>
      <c r="D153" s="234"/>
      <c r="E153" s="234"/>
      <c r="F153" s="234"/>
      <c r="G153" s="234"/>
      <c r="H153" s="234"/>
      <c r="I153" s="234"/>
      <c r="J153" s="234"/>
      <c r="K153" s="234"/>
      <c r="L153" s="234"/>
      <c r="M153" s="234"/>
      <c r="N153" s="234"/>
      <c r="O153" s="234"/>
      <c r="P153" s="234"/>
      <c r="Q153" s="234"/>
      <c r="R153" s="234"/>
      <c r="S153" s="234"/>
      <c r="T153" s="234"/>
      <c r="U153" s="234"/>
      <c r="V153" s="234"/>
      <c r="W153" s="234"/>
      <c r="X153" s="234"/>
      <c r="Y153" s="234"/>
      <c r="Z153" s="234"/>
    </row>
    <row r="154" ht="13.5" customHeight="1">
      <c r="A154" s="234"/>
      <c r="B154" s="234"/>
      <c r="C154" s="234"/>
      <c r="D154" s="234"/>
      <c r="E154" s="234"/>
      <c r="F154" s="234"/>
      <c r="G154" s="234"/>
      <c r="H154" s="234"/>
      <c r="I154" s="234"/>
      <c r="J154" s="234"/>
      <c r="K154" s="234"/>
      <c r="L154" s="234"/>
      <c r="M154" s="234"/>
      <c r="N154" s="234"/>
      <c r="O154" s="234"/>
      <c r="P154" s="234"/>
      <c r="Q154" s="234"/>
      <c r="R154" s="234"/>
      <c r="S154" s="234"/>
      <c r="T154" s="234"/>
      <c r="U154" s="234"/>
      <c r="V154" s="234"/>
      <c r="W154" s="234"/>
      <c r="X154" s="234"/>
      <c r="Y154" s="234"/>
      <c r="Z154" s="234"/>
    </row>
    <row r="155" ht="13.5" customHeight="1">
      <c r="A155" s="234"/>
      <c r="B155" s="234"/>
      <c r="C155" s="234"/>
      <c r="D155" s="234"/>
      <c r="E155" s="234"/>
      <c r="F155" s="234"/>
      <c r="G155" s="234"/>
      <c r="H155" s="234"/>
      <c r="I155" s="234"/>
      <c r="J155" s="234"/>
      <c r="K155" s="234"/>
      <c r="L155" s="234"/>
      <c r="M155" s="234"/>
      <c r="N155" s="234"/>
      <c r="O155" s="234"/>
      <c r="P155" s="234"/>
      <c r="Q155" s="234"/>
      <c r="R155" s="234"/>
      <c r="S155" s="234"/>
      <c r="T155" s="234"/>
      <c r="U155" s="234"/>
      <c r="V155" s="234"/>
      <c r="W155" s="234"/>
      <c r="X155" s="234"/>
      <c r="Y155" s="234"/>
      <c r="Z155" s="234"/>
    </row>
    <row r="156" ht="13.5" customHeight="1">
      <c r="A156" s="234"/>
      <c r="B156" s="234"/>
      <c r="C156" s="234"/>
      <c r="D156" s="234"/>
      <c r="E156" s="234"/>
      <c r="F156" s="234"/>
      <c r="G156" s="234"/>
      <c r="H156" s="234"/>
      <c r="I156" s="234"/>
      <c r="J156" s="234"/>
      <c r="K156" s="234"/>
      <c r="L156" s="234"/>
      <c r="M156" s="234"/>
      <c r="N156" s="234"/>
      <c r="O156" s="234"/>
      <c r="P156" s="234"/>
      <c r="Q156" s="234"/>
      <c r="R156" s="234"/>
      <c r="S156" s="234"/>
      <c r="T156" s="234"/>
      <c r="U156" s="234"/>
      <c r="V156" s="234"/>
      <c r="W156" s="234"/>
      <c r="X156" s="234"/>
      <c r="Y156" s="234"/>
      <c r="Z156" s="234"/>
    </row>
    <row r="157" ht="13.5" customHeight="1">
      <c r="A157" s="234"/>
      <c r="B157" s="234"/>
      <c r="C157" s="234"/>
      <c r="D157" s="234"/>
      <c r="E157" s="234"/>
      <c r="F157" s="234"/>
      <c r="G157" s="234"/>
      <c r="H157" s="234"/>
      <c r="I157" s="234"/>
      <c r="J157" s="234"/>
      <c r="K157" s="234"/>
      <c r="L157" s="234"/>
      <c r="M157" s="234"/>
      <c r="N157" s="234"/>
      <c r="O157" s="234"/>
      <c r="P157" s="234"/>
      <c r="Q157" s="234"/>
      <c r="R157" s="234"/>
      <c r="S157" s="234"/>
      <c r="T157" s="234"/>
      <c r="U157" s="234"/>
      <c r="V157" s="234"/>
      <c r="W157" s="234"/>
      <c r="X157" s="234"/>
      <c r="Y157" s="234"/>
      <c r="Z157" s="234"/>
    </row>
    <row r="158" ht="13.5" customHeight="1">
      <c r="A158" s="234"/>
      <c r="B158" s="234"/>
      <c r="C158" s="234"/>
      <c r="D158" s="234"/>
      <c r="E158" s="234"/>
      <c r="F158" s="234"/>
      <c r="G158" s="234"/>
      <c r="H158" s="234"/>
      <c r="I158" s="234"/>
      <c r="J158" s="234"/>
      <c r="K158" s="234"/>
      <c r="L158" s="234"/>
      <c r="M158" s="234"/>
      <c r="N158" s="234"/>
      <c r="O158" s="234"/>
      <c r="P158" s="234"/>
      <c r="Q158" s="234"/>
      <c r="R158" s="234"/>
      <c r="S158" s="234"/>
      <c r="T158" s="234"/>
      <c r="U158" s="234"/>
      <c r="V158" s="234"/>
      <c r="W158" s="234"/>
      <c r="X158" s="234"/>
      <c r="Y158" s="234"/>
      <c r="Z158" s="234"/>
    </row>
    <row r="159" ht="13.5" customHeight="1">
      <c r="A159" s="234"/>
      <c r="B159" s="234"/>
      <c r="C159" s="234"/>
      <c r="D159" s="234"/>
      <c r="E159" s="234"/>
      <c r="F159" s="234"/>
      <c r="G159" s="234"/>
      <c r="H159" s="234"/>
      <c r="I159" s="234"/>
      <c r="J159" s="234"/>
      <c r="K159" s="234"/>
      <c r="L159" s="234"/>
      <c r="M159" s="234"/>
      <c r="N159" s="234"/>
      <c r="O159" s="234"/>
      <c r="P159" s="234"/>
      <c r="Q159" s="234"/>
      <c r="R159" s="234"/>
      <c r="S159" s="234"/>
      <c r="T159" s="234"/>
      <c r="U159" s="234"/>
      <c r="V159" s="234"/>
      <c r="W159" s="234"/>
      <c r="X159" s="234"/>
      <c r="Y159" s="234"/>
      <c r="Z159" s="234"/>
    </row>
    <row r="160" ht="13.5" customHeight="1">
      <c r="A160" s="234"/>
      <c r="B160" s="234"/>
      <c r="C160" s="234"/>
      <c r="D160" s="234"/>
      <c r="E160" s="234"/>
      <c r="F160" s="234"/>
      <c r="G160" s="234"/>
      <c r="H160" s="234"/>
      <c r="I160" s="234"/>
      <c r="J160" s="234"/>
      <c r="K160" s="234"/>
      <c r="L160" s="234"/>
      <c r="M160" s="234"/>
      <c r="N160" s="234"/>
      <c r="O160" s="234"/>
      <c r="P160" s="234"/>
      <c r="Q160" s="234"/>
      <c r="R160" s="234"/>
      <c r="S160" s="234"/>
      <c r="T160" s="234"/>
      <c r="U160" s="234"/>
      <c r="V160" s="234"/>
      <c r="W160" s="234"/>
      <c r="X160" s="234"/>
      <c r="Y160" s="234"/>
      <c r="Z160" s="234"/>
    </row>
    <row r="161" ht="13.5" customHeight="1">
      <c r="A161" s="234"/>
      <c r="B161" s="234"/>
      <c r="C161" s="234"/>
      <c r="D161" s="234"/>
      <c r="E161" s="234"/>
      <c r="F161" s="234"/>
      <c r="G161" s="234"/>
      <c r="H161" s="234"/>
      <c r="I161" s="234"/>
      <c r="J161" s="234"/>
      <c r="K161" s="234"/>
      <c r="L161" s="234"/>
      <c r="M161" s="234"/>
      <c r="N161" s="234"/>
      <c r="O161" s="234"/>
      <c r="P161" s="234"/>
      <c r="Q161" s="234"/>
      <c r="R161" s="234"/>
      <c r="S161" s="234"/>
      <c r="T161" s="234"/>
      <c r="U161" s="234"/>
      <c r="V161" s="234"/>
      <c r="W161" s="234"/>
      <c r="X161" s="234"/>
      <c r="Y161" s="234"/>
      <c r="Z161" s="234"/>
    </row>
    <row r="162" ht="13.5" customHeight="1">
      <c r="A162" s="234"/>
      <c r="B162" s="234"/>
      <c r="C162" s="234"/>
      <c r="D162" s="234"/>
      <c r="E162" s="234"/>
      <c r="F162" s="234"/>
      <c r="G162" s="234"/>
      <c r="H162" s="234"/>
      <c r="I162" s="234"/>
      <c r="J162" s="234"/>
      <c r="K162" s="234"/>
      <c r="L162" s="234"/>
      <c r="M162" s="234"/>
      <c r="N162" s="234"/>
      <c r="O162" s="234"/>
      <c r="P162" s="234"/>
      <c r="Q162" s="234"/>
      <c r="R162" s="234"/>
      <c r="S162" s="234"/>
      <c r="T162" s="234"/>
      <c r="U162" s="234"/>
      <c r="V162" s="234"/>
      <c r="W162" s="234"/>
      <c r="X162" s="234"/>
      <c r="Y162" s="234"/>
      <c r="Z162" s="234"/>
    </row>
    <row r="163" ht="13.5" customHeight="1">
      <c r="A163" s="234"/>
      <c r="B163" s="234"/>
      <c r="C163" s="234"/>
      <c r="D163" s="234"/>
      <c r="E163" s="234"/>
      <c r="F163" s="234"/>
      <c r="G163" s="234"/>
      <c r="H163" s="234"/>
      <c r="I163" s="234"/>
      <c r="J163" s="234"/>
      <c r="K163" s="234"/>
      <c r="L163" s="234"/>
      <c r="M163" s="234"/>
      <c r="N163" s="234"/>
      <c r="O163" s="234"/>
      <c r="P163" s="234"/>
      <c r="Q163" s="234"/>
      <c r="R163" s="234"/>
      <c r="S163" s="234"/>
      <c r="T163" s="234"/>
      <c r="U163" s="234"/>
      <c r="V163" s="234"/>
      <c r="W163" s="234"/>
      <c r="X163" s="234"/>
      <c r="Y163" s="234"/>
      <c r="Z163" s="234"/>
    </row>
    <row r="164" ht="13.5" customHeight="1">
      <c r="A164" s="234"/>
      <c r="B164" s="234"/>
      <c r="C164" s="234"/>
      <c r="D164" s="234"/>
      <c r="E164" s="234"/>
      <c r="F164" s="234"/>
      <c r="G164" s="234"/>
      <c r="H164" s="234"/>
      <c r="I164" s="234"/>
      <c r="J164" s="234"/>
      <c r="K164" s="234"/>
      <c r="L164" s="234"/>
      <c r="M164" s="234"/>
      <c r="N164" s="234"/>
      <c r="O164" s="234"/>
      <c r="P164" s="234"/>
      <c r="Q164" s="234"/>
      <c r="R164" s="234"/>
      <c r="S164" s="234"/>
      <c r="T164" s="234"/>
      <c r="U164" s="234"/>
      <c r="V164" s="234"/>
      <c r="W164" s="234"/>
      <c r="X164" s="234"/>
      <c r="Y164" s="234"/>
      <c r="Z164" s="234"/>
    </row>
    <row r="165" ht="13.5" customHeight="1">
      <c r="A165" s="234"/>
      <c r="B165" s="234"/>
      <c r="C165" s="234"/>
      <c r="D165" s="234"/>
      <c r="E165" s="234"/>
      <c r="F165" s="234"/>
      <c r="G165" s="234"/>
      <c r="H165" s="234"/>
      <c r="I165" s="234"/>
      <c r="J165" s="234"/>
      <c r="K165" s="234"/>
      <c r="L165" s="234"/>
      <c r="M165" s="234"/>
      <c r="N165" s="234"/>
      <c r="O165" s="234"/>
      <c r="P165" s="234"/>
      <c r="Q165" s="234"/>
      <c r="R165" s="234"/>
      <c r="S165" s="234"/>
      <c r="T165" s="234"/>
      <c r="U165" s="234"/>
      <c r="V165" s="234"/>
      <c r="W165" s="234"/>
      <c r="X165" s="234"/>
      <c r="Y165" s="234"/>
      <c r="Z165" s="234"/>
    </row>
    <row r="166" ht="13.5" customHeight="1">
      <c r="A166" s="234"/>
      <c r="B166" s="234"/>
      <c r="C166" s="234"/>
      <c r="D166" s="234"/>
      <c r="E166" s="234"/>
      <c r="F166" s="234"/>
      <c r="G166" s="234"/>
      <c r="H166" s="234"/>
      <c r="I166" s="234"/>
      <c r="J166" s="234"/>
      <c r="K166" s="234"/>
      <c r="L166" s="234"/>
      <c r="M166" s="234"/>
      <c r="N166" s="234"/>
      <c r="O166" s="234"/>
      <c r="P166" s="234"/>
      <c r="Q166" s="234"/>
      <c r="R166" s="234"/>
      <c r="S166" s="234"/>
      <c r="T166" s="234"/>
      <c r="U166" s="234"/>
      <c r="V166" s="234"/>
      <c r="W166" s="234"/>
      <c r="X166" s="234"/>
      <c r="Y166" s="234"/>
      <c r="Z166" s="234"/>
    </row>
    <row r="167" ht="13.5" customHeight="1">
      <c r="A167" s="234"/>
      <c r="B167" s="234"/>
      <c r="C167" s="234"/>
      <c r="D167" s="234"/>
      <c r="E167" s="234"/>
      <c r="F167" s="234"/>
      <c r="G167" s="234"/>
      <c r="H167" s="234"/>
      <c r="I167" s="234"/>
      <c r="J167" s="234"/>
      <c r="K167" s="234"/>
      <c r="L167" s="234"/>
      <c r="M167" s="234"/>
      <c r="N167" s="234"/>
      <c r="O167" s="234"/>
      <c r="P167" s="234"/>
      <c r="Q167" s="234"/>
      <c r="R167" s="234"/>
      <c r="S167" s="234"/>
      <c r="T167" s="234"/>
      <c r="U167" s="234"/>
      <c r="V167" s="234"/>
      <c r="W167" s="234"/>
      <c r="X167" s="234"/>
      <c r="Y167" s="234"/>
      <c r="Z167" s="234"/>
    </row>
    <row r="168" ht="13.5" customHeight="1">
      <c r="A168" s="234"/>
      <c r="B168" s="234"/>
      <c r="C168" s="234"/>
      <c r="D168" s="234"/>
      <c r="E168" s="234"/>
      <c r="F168" s="234"/>
      <c r="G168" s="234"/>
      <c r="H168" s="234"/>
      <c r="I168" s="234"/>
      <c r="J168" s="234"/>
      <c r="K168" s="234"/>
      <c r="L168" s="234"/>
      <c r="M168" s="234"/>
      <c r="N168" s="234"/>
      <c r="O168" s="234"/>
      <c r="P168" s="234"/>
      <c r="Q168" s="234"/>
      <c r="R168" s="234"/>
      <c r="S168" s="234"/>
      <c r="T168" s="234"/>
      <c r="U168" s="234"/>
      <c r="V168" s="234"/>
      <c r="W168" s="234"/>
      <c r="X168" s="234"/>
      <c r="Y168" s="234"/>
      <c r="Z168" s="234"/>
    </row>
    <row r="169" ht="13.5" customHeight="1">
      <c r="A169" s="234"/>
      <c r="B169" s="234"/>
      <c r="C169" s="234"/>
      <c r="D169" s="234"/>
      <c r="E169" s="234"/>
      <c r="F169" s="234"/>
      <c r="G169" s="234"/>
      <c r="H169" s="234"/>
      <c r="I169" s="234"/>
      <c r="J169" s="234"/>
      <c r="K169" s="234"/>
      <c r="L169" s="234"/>
      <c r="M169" s="234"/>
      <c r="N169" s="234"/>
      <c r="O169" s="234"/>
      <c r="P169" s="234"/>
      <c r="Q169" s="234"/>
      <c r="R169" s="234"/>
      <c r="S169" s="234"/>
      <c r="T169" s="234"/>
      <c r="U169" s="234"/>
      <c r="V169" s="234"/>
      <c r="W169" s="234"/>
      <c r="X169" s="234"/>
      <c r="Y169" s="234"/>
      <c r="Z169" s="234"/>
    </row>
    <row r="170" ht="13.5" customHeight="1">
      <c r="A170" s="234"/>
      <c r="B170" s="234"/>
      <c r="C170" s="234"/>
      <c r="D170" s="234"/>
      <c r="E170" s="234"/>
      <c r="F170" s="234"/>
      <c r="G170" s="234"/>
      <c r="H170" s="234"/>
      <c r="I170" s="234"/>
      <c r="J170" s="234"/>
      <c r="K170" s="234"/>
      <c r="L170" s="234"/>
      <c r="M170" s="234"/>
      <c r="N170" s="234"/>
      <c r="O170" s="234"/>
      <c r="P170" s="234"/>
      <c r="Q170" s="234"/>
      <c r="R170" s="234"/>
      <c r="S170" s="234"/>
      <c r="T170" s="234"/>
      <c r="U170" s="234"/>
      <c r="V170" s="234"/>
      <c r="W170" s="234"/>
      <c r="X170" s="234"/>
      <c r="Y170" s="234"/>
      <c r="Z170" s="234"/>
    </row>
    <row r="171" ht="13.5" customHeight="1">
      <c r="A171" s="234"/>
      <c r="B171" s="234"/>
      <c r="C171" s="234"/>
      <c r="D171" s="234"/>
      <c r="E171" s="234"/>
      <c r="F171" s="234"/>
      <c r="G171" s="234"/>
      <c r="H171" s="234"/>
      <c r="I171" s="234"/>
      <c r="J171" s="234"/>
      <c r="K171" s="234"/>
      <c r="L171" s="234"/>
      <c r="M171" s="234"/>
      <c r="N171" s="234"/>
      <c r="O171" s="234"/>
      <c r="P171" s="234"/>
      <c r="Q171" s="234"/>
      <c r="R171" s="234"/>
      <c r="S171" s="234"/>
      <c r="T171" s="234"/>
      <c r="U171" s="234"/>
      <c r="V171" s="234"/>
      <c r="W171" s="234"/>
      <c r="X171" s="234"/>
      <c r="Y171" s="234"/>
      <c r="Z171" s="234"/>
    </row>
    <row r="172" ht="13.5" customHeight="1">
      <c r="A172" s="234"/>
      <c r="B172" s="234"/>
      <c r="C172" s="234"/>
      <c r="D172" s="234"/>
      <c r="E172" s="234"/>
      <c r="F172" s="234"/>
      <c r="G172" s="234"/>
      <c r="H172" s="234"/>
      <c r="I172" s="234"/>
      <c r="J172" s="234"/>
      <c r="K172" s="234"/>
      <c r="L172" s="234"/>
      <c r="M172" s="234"/>
      <c r="N172" s="234"/>
      <c r="O172" s="234"/>
      <c r="P172" s="234"/>
      <c r="Q172" s="234"/>
      <c r="R172" s="234"/>
      <c r="S172" s="234"/>
      <c r="T172" s="234"/>
      <c r="U172" s="234"/>
      <c r="V172" s="234"/>
      <c r="W172" s="234"/>
      <c r="X172" s="234"/>
      <c r="Y172" s="234"/>
      <c r="Z172" s="234"/>
    </row>
    <row r="173" ht="13.5" customHeight="1">
      <c r="A173" s="234"/>
      <c r="B173" s="234"/>
      <c r="C173" s="234"/>
      <c r="D173" s="234"/>
      <c r="E173" s="234"/>
      <c r="F173" s="234"/>
      <c r="G173" s="234"/>
      <c r="H173" s="234"/>
      <c r="I173" s="234"/>
      <c r="J173" s="234"/>
      <c r="K173" s="234"/>
      <c r="L173" s="234"/>
      <c r="M173" s="234"/>
      <c r="N173" s="234"/>
      <c r="O173" s="234"/>
      <c r="P173" s="234"/>
      <c r="Q173" s="234"/>
      <c r="R173" s="234"/>
      <c r="S173" s="234"/>
      <c r="T173" s="234"/>
      <c r="U173" s="234"/>
      <c r="V173" s="234"/>
      <c r="W173" s="234"/>
      <c r="X173" s="234"/>
      <c r="Y173" s="234"/>
      <c r="Z173" s="234"/>
    </row>
    <row r="174" ht="13.5" customHeight="1">
      <c r="A174" s="234"/>
      <c r="B174" s="234"/>
      <c r="C174" s="234"/>
      <c r="D174" s="234"/>
      <c r="E174" s="234"/>
      <c r="F174" s="234"/>
      <c r="G174" s="234"/>
      <c r="H174" s="234"/>
      <c r="I174" s="234"/>
      <c r="J174" s="234"/>
      <c r="K174" s="234"/>
      <c r="L174" s="234"/>
      <c r="M174" s="234"/>
      <c r="N174" s="234"/>
      <c r="O174" s="234"/>
      <c r="P174" s="234"/>
      <c r="Q174" s="234"/>
      <c r="R174" s="234"/>
      <c r="S174" s="234"/>
      <c r="T174" s="234"/>
      <c r="U174" s="234"/>
      <c r="V174" s="234"/>
      <c r="W174" s="234"/>
      <c r="X174" s="234"/>
      <c r="Y174" s="234"/>
      <c r="Z174" s="234"/>
    </row>
    <row r="175" ht="13.5" customHeight="1">
      <c r="A175" s="234"/>
      <c r="B175" s="234"/>
      <c r="C175" s="234"/>
      <c r="D175" s="234"/>
      <c r="E175" s="234"/>
      <c r="F175" s="234"/>
      <c r="G175" s="234"/>
      <c r="H175" s="234"/>
      <c r="I175" s="234"/>
      <c r="J175" s="234"/>
      <c r="K175" s="234"/>
      <c r="L175" s="234"/>
      <c r="M175" s="234"/>
      <c r="N175" s="234"/>
      <c r="O175" s="234"/>
      <c r="P175" s="234"/>
      <c r="Q175" s="234"/>
      <c r="R175" s="234"/>
      <c r="S175" s="234"/>
      <c r="T175" s="234"/>
      <c r="U175" s="234"/>
      <c r="V175" s="234"/>
      <c r="W175" s="234"/>
      <c r="X175" s="234"/>
      <c r="Y175" s="234"/>
      <c r="Z175" s="234"/>
    </row>
    <row r="176" ht="13.5" customHeight="1">
      <c r="A176" s="234"/>
      <c r="B176" s="234"/>
      <c r="C176" s="234"/>
      <c r="D176" s="234"/>
      <c r="E176" s="234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234"/>
      <c r="T176" s="234"/>
      <c r="U176" s="234"/>
      <c r="V176" s="234"/>
      <c r="W176" s="234"/>
      <c r="X176" s="234"/>
      <c r="Y176" s="234"/>
      <c r="Z176" s="234"/>
    </row>
    <row r="177" ht="13.5" customHeight="1">
      <c r="A177" s="234"/>
      <c r="B177" s="234"/>
      <c r="C177" s="234"/>
      <c r="D177" s="234"/>
      <c r="E177" s="234"/>
      <c r="F177" s="234"/>
      <c r="G177" s="234"/>
      <c r="H177" s="234"/>
      <c r="I177" s="234"/>
      <c r="J177" s="234"/>
      <c r="K177" s="234"/>
      <c r="L177" s="234"/>
      <c r="M177" s="234"/>
      <c r="N177" s="234"/>
      <c r="O177" s="234"/>
      <c r="P177" s="234"/>
      <c r="Q177" s="234"/>
      <c r="R177" s="234"/>
      <c r="S177" s="234"/>
      <c r="T177" s="234"/>
      <c r="U177" s="234"/>
      <c r="V177" s="234"/>
      <c r="W177" s="234"/>
      <c r="X177" s="234"/>
      <c r="Y177" s="234"/>
      <c r="Z177" s="234"/>
    </row>
    <row r="178" ht="13.5" customHeight="1">
      <c r="A178" s="234"/>
      <c r="B178" s="234"/>
      <c r="C178" s="234"/>
      <c r="D178" s="234"/>
      <c r="E178" s="234"/>
      <c r="F178" s="234"/>
      <c r="G178" s="234"/>
      <c r="H178" s="234"/>
      <c r="I178" s="234"/>
      <c r="J178" s="234"/>
      <c r="K178" s="234"/>
      <c r="L178" s="234"/>
      <c r="M178" s="234"/>
      <c r="N178" s="234"/>
      <c r="O178" s="234"/>
      <c r="P178" s="234"/>
      <c r="Q178" s="234"/>
      <c r="R178" s="234"/>
      <c r="S178" s="234"/>
      <c r="T178" s="234"/>
      <c r="U178" s="234"/>
      <c r="V178" s="234"/>
      <c r="W178" s="234"/>
      <c r="X178" s="234"/>
      <c r="Y178" s="234"/>
      <c r="Z178" s="234"/>
    </row>
    <row r="179" ht="13.5" customHeight="1">
      <c r="A179" s="234"/>
      <c r="B179" s="234"/>
      <c r="C179" s="234"/>
      <c r="D179" s="234"/>
      <c r="E179" s="234"/>
      <c r="F179" s="234"/>
      <c r="G179" s="234"/>
      <c r="H179" s="234"/>
      <c r="I179" s="234"/>
      <c r="J179" s="234"/>
      <c r="K179" s="234"/>
      <c r="L179" s="234"/>
      <c r="M179" s="234"/>
      <c r="N179" s="234"/>
      <c r="O179" s="234"/>
      <c r="P179" s="234"/>
      <c r="Q179" s="234"/>
      <c r="R179" s="234"/>
      <c r="S179" s="234"/>
      <c r="T179" s="234"/>
      <c r="U179" s="234"/>
      <c r="V179" s="234"/>
      <c r="W179" s="234"/>
      <c r="X179" s="234"/>
      <c r="Y179" s="234"/>
      <c r="Z179" s="234"/>
    </row>
    <row r="180" ht="13.5" customHeight="1">
      <c r="A180" s="234"/>
      <c r="B180" s="234"/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</row>
    <row r="181" ht="13.5" customHeight="1">
      <c r="A181" s="234"/>
      <c r="B181" s="234"/>
      <c r="C181" s="234"/>
      <c r="D181" s="234"/>
      <c r="E181" s="234"/>
      <c r="F181" s="234"/>
      <c r="G181" s="234"/>
      <c r="H181" s="234"/>
      <c r="I181" s="234"/>
      <c r="J181" s="234"/>
      <c r="K181" s="234"/>
      <c r="L181" s="234"/>
      <c r="M181" s="234"/>
      <c r="N181" s="234"/>
      <c r="O181" s="234"/>
      <c r="P181" s="234"/>
      <c r="Q181" s="234"/>
      <c r="R181" s="234"/>
      <c r="S181" s="234"/>
      <c r="T181" s="234"/>
      <c r="U181" s="234"/>
      <c r="V181" s="234"/>
      <c r="W181" s="234"/>
      <c r="X181" s="234"/>
      <c r="Y181" s="234"/>
      <c r="Z181" s="234"/>
    </row>
    <row r="182" ht="13.5" customHeight="1">
      <c r="A182" s="234"/>
      <c r="B182" s="234"/>
      <c r="C182" s="234"/>
      <c r="D182" s="234"/>
      <c r="E182" s="234"/>
      <c r="F182" s="234"/>
      <c r="G182" s="234"/>
      <c r="H182" s="234"/>
      <c r="I182" s="234"/>
      <c r="J182" s="234"/>
      <c r="K182" s="234"/>
      <c r="L182" s="234"/>
      <c r="M182" s="234"/>
      <c r="N182" s="234"/>
      <c r="O182" s="234"/>
      <c r="P182" s="234"/>
      <c r="Q182" s="234"/>
      <c r="R182" s="234"/>
      <c r="S182" s="234"/>
      <c r="T182" s="234"/>
      <c r="U182" s="234"/>
      <c r="V182" s="234"/>
      <c r="W182" s="234"/>
      <c r="X182" s="234"/>
      <c r="Y182" s="234"/>
      <c r="Z182" s="234"/>
    </row>
    <row r="183" ht="13.5" customHeight="1">
      <c r="A183" s="234"/>
      <c r="B183" s="234"/>
      <c r="C183" s="234"/>
      <c r="D183" s="234"/>
      <c r="E183" s="234"/>
      <c r="F183" s="234"/>
      <c r="G183" s="234"/>
      <c r="H183" s="234"/>
      <c r="I183" s="234"/>
      <c r="J183" s="234"/>
      <c r="K183" s="234"/>
      <c r="L183" s="234"/>
      <c r="M183" s="234"/>
      <c r="N183" s="234"/>
      <c r="O183" s="234"/>
      <c r="P183" s="234"/>
      <c r="Q183" s="234"/>
      <c r="R183" s="234"/>
      <c r="S183" s="234"/>
      <c r="T183" s="234"/>
      <c r="U183" s="234"/>
      <c r="V183" s="234"/>
      <c r="W183" s="234"/>
      <c r="X183" s="234"/>
      <c r="Y183" s="234"/>
      <c r="Z183" s="234"/>
    </row>
    <row r="184" ht="13.5" customHeight="1">
      <c r="A184" s="234"/>
      <c r="B184" s="234"/>
      <c r="C184" s="234"/>
      <c r="D184" s="234"/>
      <c r="E184" s="234"/>
      <c r="F184" s="234"/>
      <c r="G184" s="234"/>
      <c r="H184" s="234"/>
      <c r="I184" s="234"/>
      <c r="J184" s="234"/>
      <c r="K184" s="234"/>
      <c r="L184" s="234"/>
      <c r="M184" s="234"/>
      <c r="N184" s="234"/>
      <c r="O184" s="234"/>
      <c r="P184" s="234"/>
      <c r="Q184" s="234"/>
      <c r="R184" s="234"/>
      <c r="S184" s="234"/>
      <c r="T184" s="234"/>
      <c r="U184" s="234"/>
      <c r="V184" s="234"/>
      <c r="W184" s="234"/>
      <c r="X184" s="234"/>
      <c r="Y184" s="234"/>
      <c r="Z184" s="234"/>
    </row>
    <row r="185" ht="13.5" customHeight="1">
      <c r="A185" s="234"/>
      <c r="B185" s="234"/>
      <c r="C185" s="234"/>
      <c r="D185" s="234"/>
      <c r="E185" s="234"/>
      <c r="F185" s="234"/>
      <c r="G185" s="234"/>
      <c r="H185" s="234"/>
      <c r="I185" s="234"/>
      <c r="J185" s="234"/>
      <c r="K185" s="234"/>
      <c r="L185" s="234"/>
      <c r="M185" s="234"/>
      <c r="N185" s="234"/>
      <c r="O185" s="234"/>
      <c r="P185" s="234"/>
      <c r="Q185" s="234"/>
      <c r="R185" s="234"/>
      <c r="S185" s="234"/>
      <c r="T185" s="234"/>
      <c r="U185" s="234"/>
      <c r="V185" s="234"/>
      <c r="W185" s="234"/>
      <c r="X185" s="234"/>
      <c r="Y185" s="234"/>
      <c r="Z185" s="234"/>
    </row>
    <row r="186" ht="13.5" customHeight="1">
      <c r="A186" s="234"/>
      <c r="B186" s="234"/>
      <c r="C186" s="234"/>
      <c r="D186" s="234"/>
      <c r="E186" s="234"/>
      <c r="F186" s="234"/>
      <c r="G186" s="234"/>
      <c r="H186" s="234"/>
      <c r="I186" s="234"/>
      <c r="J186" s="234"/>
      <c r="K186" s="234"/>
      <c r="L186" s="234"/>
      <c r="M186" s="234"/>
      <c r="N186" s="234"/>
      <c r="O186" s="234"/>
      <c r="P186" s="234"/>
      <c r="Q186" s="234"/>
      <c r="R186" s="234"/>
      <c r="S186" s="234"/>
      <c r="T186" s="234"/>
      <c r="U186" s="234"/>
      <c r="V186" s="234"/>
      <c r="W186" s="234"/>
      <c r="X186" s="234"/>
      <c r="Y186" s="234"/>
      <c r="Z186" s="234"/>
    </row>
    <row r="187" ht="13.5" customHeight="1">
      <c r="A187" s="234"/>
      <c r="B187" s="234"/>
      <c r="C187" s="234"/>
      <c r="D187" s="234"/>
      <c r="E187" s="234"/>
      <c r="F187" s="234"/>
      <c r="G187" s="234"/>
      <c r="H187" s="234"/>
      <c r="I187" s="234"/>
      <c r="J187" s="234"/>
      <c r="K187" s="234"/>
      <c r="L187" s="234"/>
      <c r="M187" s="234"/>
      <c r="N187" s="234"/>
      <c r="O187" s="234"/>
      <c r="P187" s="234"/>
      <c r="Q187" s="234"/>
      <c r="R187" s="234"/>
      <c r="S187" s="234"/>
      <c r="T187" s="234"/>
      <c r="U187" s="234"/>
      <c r="V187" s="234"/>
      <c r="W187" s="234"/>
      <c r="X187" s="234"/>
      <c r="Y187" s="234"/>
      <c r="Z187" s="234"/>
    </row>
    <row r="188" ht="13.5" customHeight="1">
      <c r="A188" s="234"/>
      <c r="B188" s="234"/>
      <c r="C188" s="234"/>
      <c r="D188" s="234"/>
      <c r="E188" s="234"/>
      <c r="F188" s="234"/>
      <c r="G188" s="234"/>
      <c r="H188" s="234"/>
      <c r="I188" s="234"/>
      <c r="J188" s="234"/>
      <c r="K188" s="234"/>
      <c r="L188" s="234"/>
      <c r="M188" s="234"/>
      <c r="N188" s="234"/>
      <c r="O188" s="234"/>
      <c r="P188" s="234"/>
      <c r="Q188" s="234"/>
      <c r="R188" s="234"/>
      <c r="S188" s="234"/>
      <c r="T188" s="234"/>
      <c r="U188" s="234"/>
      <c r="V188" s="234"/>
      <c r="W188" s="234"/>
      <c r="X188" s="234"/>
      <c r="Y188" s="234"/>
      <c r="Z188" s="234"/>
    </row>
    <row r="189" ht="13.5" customHeight="1">
      <c r="A189" s="234"/>
      <c r="B189" s="234"/>
      <c r="C189" s="234"/>
      <c r="D189" s="234"/>
      <c r="E189" s="234"/>
      <c r="F189" s="234"/>
      <c r="G189" s="234"/>
      <c r="H189" s="234"/>
      <c r="I189" s="234"/>
      <c r="J189" s="234"/>
      <c r="K189" s="234"/>
      <c r="L189" s="234"/>
      <c r="M189" s="234"/>
      <c r="N189" s="234"/>
      <c r="O189" s="234"/>
      <c r="P189" s="234"/>
      <c r="Q189" s="234"/>
      <c r="R189" s="234"/>
      <c r="S189" s="234"/>
      <c r="T189" s="234"/>
      <c r="U189" s="234"/>
      <c r="V189" s="234"/>
      <c r="W189" s="234"/>
      <c r="X189" s="234"/>
      <c r="Y189" s="234"/>
      <c r="Z189" s="234"/>
    </row>
    <row r="190" ht="13.5" customHeight="1">
      <c r="A190" s="234"/>
      <c r="B190" s="234"/>
      <c r="C190" s="234"/>
      <c r="D190" s="234"/>
      <c r="E190" s="234"/>
      <c r="F190" s="234"/>
      <c r="G190" s="234"/>
      <c r="H190" s="234"/>
      <c r="I190" s="234"/>
      <c r="J190" s="234"/>
      <c r="K190" s="234"/>
      <c r="L190" s="234"/>
      <c r="M190" s="234"/>
      <c r="N190" s="234"/>
      <c r="O190" s="234"/>
      <c r="P190" s="234"/>
      <c r="Q190" s="234"/>
      <c r="R190" s="234"/>
      <c r="S190" s="234"/>
      <c r="T190" s="234"/>
      <c r="U190" s="234"/>
      <c r="V190" s="234"/>
      <c r="W190" s="234"/>
      <c r="X190" s="234"/>
      <c r="Y190" s="234"/>
      <c r="Z190" s="234"/>
    </row>
    <row r="191" ht="13.5" customHeight="1">
      <c r="A191" s="234"/>
      <c r="B191" s="234"/>
      <c r="C191" s="234"/>
      <c r="D191" s="234"/>
      <c r="E191" s="234"/>
      <c r="F191" s="234"/>
      <c r="G191" s="234"/>
      <c r="H191" s="234"/>
      <c r="I191" s="234"/>
      <c r="J191" s="234"/>
      <c r="K191" s="234"/>
      <c r="L191" s="234"/>
      <c r="M191" s="234"/>
      <c r="N191" s="234"/>
      <c r="O191" s="234"/>
      <c r="P191" s="234"/>
      <c r="Q191" s="234"/>
      <c r="R191" s="234"/>
      <c r="S191" s="234"/>
      <c r="T191" s="234"/>
      <c r="U191" s="234"/>
      <c r="V191" s="234"/>
      <c r="W191" s="234"/>
      <c r="X191" s="234"/>
      <c r="Y191" s="234"/>
      <c r="Z191" s="234"/>
    </row>
    <row r="192" ht="13.5" customHeight="1">
      <c r="A192" s="234"/>
      <c r="B192" s="234"/>
      <c r="C192" s="234"/>
      <c r="D192" s="234"/>
      <c r="E192" s="234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234"/>
      <c r="U192" s="234"/>
      <c r="V192" s="234"/>
      <c r="W192" s="234"/>
      <c r="X192" s="234"/>
      <c r="Y192" s="234"/>
      <c r="Z192" s="234"/>
    </row>
    <row r="193" ht="13.5" customHeight="1">
      <c r="A193" s="234"/>
      <c r="B193" s="234"/>
      <c r="C193" s="234"/>
      <c r="D193" s="234"/>
      <c r="E193" s="234"/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234"/>
      <c r="U193" s="234"/>
      <c r="V193" s="234"/>
      <c r="W193" s="234"/>
      <c r="X193" s="234"/>
      <c r="Y193" s="234"/>
      <c r="Z193" s="234"/>
    </row>
    <row r="194" ht="13.5" customHeight="1">
      <c r="A194" s="234"/>
      <c r="B194" s="234"/>
      <c r="C194" s="234"/>
      <c r="D194" s="234"/>
      <c r="E194" s="234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234"/>
      <c r="U194" s="234"/>
      <c r="V194" s="234"/>
      <c r="W194" s="234"/>
      <c r="X194" s="234"/>
      <c r="Y194" s="234"/>
      <c r="Z194" s="234"/>
    </row>
    <row r="195" ht="13.5" customHeight="1">
      <c r="A195" s="234"/>
      <c r="B195" s="234"/>
      <c r="C195" s="234"/>
      <c r="D195" s="234"/>
      <c r="E195" s="234"/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234"/>
      <c r="U195" s="234"/>
      <c r="V195" s="234"/>
      <c r="W195" s="234"/>
      <c r="X195" s="234"/>
      <c r="Y195" s="234"/>
      <c r="Z195" s="234"/>
    </row>
    <row r="196" ht="13.5" customHeight="1">
      <c r="A196" s="234"/>
      <c r="B196" s="234"/>
      <c r="C196" s="234"/>
      <c r="D196" s="234"/>
      <c r="E196" s="234"/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234"/>
      <c r="U196" s="234"/>
      <c r="V196" s="234"/>
      <c r="W196" s="234"/>
      <c r="X196" s="234"/>
      <c r="Y196" s="234"/>
      <c r="Z196" s="234"/>
    </row>
    <row r="197" ht="13.5" customHeight="1">
      <c r="A197" s="234"/>
      <c r="B197" s="234"/>
      <c r="C197" s="234"/>
      <c r="D197" s="234"/>
      <c r="E197" s="234"/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234"/>
      <c r="U197" s="234"/>
      <c r="V197" s="234"/>
      <c r="W197" s="234"/>
      <c r="X197" s="234"/>
      <c r="Y197" s="234"/>
      <c r="Z197" s="234"/>
    </row>
    <row r="198" ht="13.5" customHeight="1">
      <c r="A198" s="234"/>
      <c r="B198" s="234"/>
      <c r="C198" s="234"/>
      <c r="D198" s="234"/>
      <c r="E198" s="234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234"/>
      <c r="U198" s="234"/>
      <c r="V198" s="234"/>
      <c r="W198" s="234"/>
      <c r="X198" s="234"/>
      <c r="Y198" s="234"/>
      <c r="Z198" s="234"/>
    </row>
    <row r="199" ht="13.5" customHeight="1">
      <c r="A199" s="234"/>
      <c r="B199" s="234"/>
      <c r="C199" s="234"/>
      <c r="D199" s="234"/>
      <c r="E199" s="234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234"/>
      <c r="U199" s="234"/>
      <c r="V199" s="234"/>
      <c r="W199" s="234"/>
      <c r="X199" s="234"/>
      <c r="Y199" s="234"/>
      <c r="Z199" s="234"/>
    </row>
    <row r="200" ht="13.5" customHeight="1">
      <c r="A200" s="234"/>
      <c r="B200" s="234"/>
      <c r="C200" s="234"/>
      <c r="D200" s="234"/>
      <c r="E200" s="234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234"/>
      <c r="U200" s="234"/>
      <c r="V200" s="234"/>
      <c r="W200" s="234"/>
      <c r="X200" s="234"/>
      <c r="Y200" s="234"/>
      <c r="Z200" s="234"/>
    </row>
    <row r="201" ht="13.5" customHeight="1">
      <c r="A201" s="234"/>
      <c r="B201" s="234"/>
      <c r="C201" s="234"/>
      <c r="D201" s="234"/>
      <c r="E201" s="234"/>
      <c r="F201" s="234"/>
      <c r="G201" s="234"/>
      <c r="H201" s="234"/>
      <c r="I201" s="234"/>
      <c r="J201" s="234"/>
      <c r="K201" s="234"/>
      <c r="L201" s="234"/>
      <c r="M201" s="234"/>
      <c r="N201" s="234"/>
      <c r="O201" s="234"/>
      <c r="P201" s="234"/>
      <c r="Q201" s="234"/>
      <c r="R201" s="234"/>
      <c r="S201" s="234"/>
      <c r="T201" s="234"/>
      <c r="U201" s="234"/>
      <c r="V201" s="234"/>
      <c r="W201" s="234"/>
      <c r="X201" s="234"/>
      <c r="Y201" s="234"/>
      <c r="Z201" s="234"/>
    </row>
    <row r="202" ht="13.5" customHeight="1">
      <c r="A202" s="234"/>
      <c r="B202" s="234"/>
      <c r="C202" s="234"/>
      <c r="D202" s="234"/>
      <c r="E202" s="234"/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234"/>
      <c r="U202" s="234"/>
      <c r="V202" s="234"/>
      <c r="W202" s="234"/>
      <c r="X202" s="234"/>
      <c r="Y202" s="234"/>
      <c r="Z202" s="234"/>
    </row>
    <row r="203" ht="13.5" customHeight="1">
      <c r="A203" s="234"/>
      <c r="B203" s="234"/>
      <c r="C203" s="234"/>
      <c r="D203" s="234"/>
      <c r="E203" s="234"/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234"/>
      <c r="U203" s="234"/>
      <c r="V203" s="234"/>
      <c r="W203" s="234"/>
      <c r="X203" s="234"/>
      <c r="Y203" s="234"/>
      <c r="Z203" s="234"/>
    </row>
    <row r="204" ht="13.5" customHeight="1">
      <c r="A204" s="234"/>
      <c r="B204" s="234"/>
      <c r="C204" s="234"/>
      <c r="D204" s="234"/>
      <c r="E204" s="234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234"/>
      <c r="U204" s="234"/>
      <c r="V204" s="234"/>
      <c r="W204" s="234"/>
      <c r="X204" s="234"/>
      <c r="Y204" s="234"/>
      <c r="Z204" s="234"/>
    </row>
    <row r="205" ht="13.5" customHeight="1">
      <c r="A205" s="234"/>
      <c r="B205" s="234"/>
      <c r="C205" s="234"/>
      <c r="D205" s="234"/>
      <c r="E205" s="234"/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234"/>
      <c r="U205" s="234"/>
      <c r="V205" s="234"/>
      <c r="W205" s="234"/>
      <c r="X205" s="234"/>
      <c r="Y205" s="234"/>
      <c r="Z205" s="234"/>
    </row>
    <row r="206" ht="13.5" customHeight="1">
      <c r="A206" s="234"/>
      <c r="B206" s="234"/>
      <c r="C206" s="234"/>
      <c r="D206" s="234"/>
      <c r="E206" s="234"/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234"/>
      <c r="U206" s="234"/>
      <c r="V206" s="234"/>
      <c r="W206" s="234"/>
      <c r="X206" s="234"/>
      <c r="Y206" s="234"/>
      <c r="Z206" s="234"/>
    </row>
    <row r="207" ht="13.5" customHeight="1">
      <c r="A207" s="234"/>
      <c r="B207" s="234"/>
      <c r="C207" s="234"/>
      <c r="D207" s="234"/>
      <c r="E207" s="234"/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234"/>
      <c r="U207" s="234"/>
      <c r="V207" s="234"/>
      <c r="W207" s="234"/>
      <c r="X207" s="234"/>
      <c r="Y207" s="234"/>
      <c r="Z207" s="234"/>
    </row>
    <row r="208" ht="13.5" customHeight="1">
      <c r="A208" s="234"/>
      <c r="B208" s="234"/>
      <c r="C208" s="234"/>
      <c r="D208" s="234"/>
      <c r="E208" s="234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234"/>
      <c r="U208" s="234"/>
      <c r="V208" s="234"/>
      <c r="W208" s="234"/>
      <c r="X208" s="234"/>
      <c r="Y208" s="234"/>
      <c r="Z208" s="234"/>
    </row>
    <row r="209" ht="13.5" customHeight="1">
      <c r="A209" s="234"/>
      <c r="B209" s="234"/>
      <c r="C209" s="234"/>
      <c r="D209" s="234"/>
      <c r="E209" s="234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234"/>
      <c r="U209" s="234"/>
      <c r="V209" s="234"/>
      <c r="W209" s="234"/>
      <c r="X209" s="234"/>
      <c r="Y209" s="234"/>
      <c r="Z209" s="234"/>
    </row>
    <row r="210" ht="13.5" customHeight="1">
      <c r="A210" s="234"/>
      <c r="B210" s="234"/>
      <c r="C210" s="234"/>
      <c r="D210" s="234"/>
      <c r="E210" s="234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234"/>
      <c r="U210" s="234"/>
      <c r="V210" s="234"/>
      <c r="W210" s="234"/>
      <c r="X210" s="234"/>
      <c r="Y210" s="234"/>
      <c r="Z210" s="234"/>
    </row>
    <row r="211" ht="13.5" customHeight="1">
      <c r="A211" s="234"/>
      <c r="B211" s="234"/>
      <c r="C211" s="234"/>
      <c r="D211" s="234"/>
      <c r="E211" s="234"/>
      <c r="F211" s="234"/>
      <c r="G211" s="234"/>
      <c r="H211" s="234"/>
      <c r="I211" s="234"/>
      <c r="J211" s="234"/>
      <c r="K211" s="234"/>
      <c r="L211" s="234"/>
      <c r="M211" s="234"/>
      <c r="N211" s="234"/>
      <c r="O211" s="234"/>
      <c r="P211" s="234"/>
      <c r="Q211" s="234"/>
      <c r="R211" s="234"/>
      <c r="S211" s="234"/>
      <c r="T211" s="234"/>
      <c r="U211" s="234"/>
      <c r="V211" s="234"/>
      <c r="W211" s="234"/>
      <c r="X211" s="234"/>
      <c r="Y211" s="234"/>
      <c r="Z211" s="234"/>
    </row>
    <row r="212" ht="13.5" customHeight="1">
      <c r="A212" s="234"/>
      <c r="B212" s="234"/>
      <c r="C212" s="234"/>
      <c r="D212" s="234"/>
      <c r="E212" s="234"/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234"/>
      <c r="U212" s="234"/>
      <c r="V212" s="234"/>
      <c r="W212" s="234"/>
      <c r="X212" s="234"/>
      <c r="Y212" s="234"/>
      <c r="Z212" s="234"/>
    </row>
    <row r="213" ht="13.5" customHeight="1">
      <c r="A213" s="234"/>
      <c r="B213" s="234"/>
      <c r="C213" s="234"/>
      <c r="D213" s="234"/>
      <c r="E213" s="234"/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234"/>
      <c r="U213" s="234"/>
      <c r="V213" s="234"/>
      <c r="W213" s="234"/>
      <c r="X213" s="234"/>
      <c r="Y213" s="234"/>
      <c r="Z213" s="234"/>
    </row>
    <row r="214" ht="13.5" customHeight="1">
      <c r="A214" s="234"/>
      <c r="B214" s="234"/>
      <c r="C214" s="234"/>
      <c r="D214" s="234"/>
      <c r="E214" s="234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234"/>
      <c r="U214" s="234"/>
      <c r="V214" s="234"/>
      <c r="W214" s="234"/>
      <c r="X214" s="234"/>
      <c r="Y214" s="234"/>
      <c r="Z214" s="234"/>
    </row>
    <row r="215" ht="13.5" customHeight="1">
      <c r="A215" s="234"/>
      <c r="B215" s="234"/>
      <c r="C215" s="234"/>
      <c r="D215" s="234"/>
      <c r="E215" s="234"/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234"/>
      <c r="U215" s="234"/>
      <c r="V215" s="234"/>
      <c r="W215" s="234"/>
      <c r="X215" s="234"/>
      <c r="Y215" s="234"/>
      <c r="Z215" s="234"/>
    </row>
    <row r="216" ht="13.5" customHeight="1">
      <c r="A216" s="234"/>
      <c r="B216" s="234"/>
      <c r="C216" s="234"/>
      <c r="D216" s="234"/>
      <c r="E216" s="234"/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234"/>
      <c r="U216" s="234"/>
      <c r="V216" s="234"/>
      <c r="W216" s="234"/>
      <c r="X216" s="234"/>
      <c r="Y216" s="234"/>
      <c r="Z216" s="234"/>
    </row>
    <row r="217" ht="13.5" customHeight="1">
      <c r="A217" s="234"/>
      <c r="B217" s="234"/>
      <c r="C217" s="234"/>
      <c r="D217" s="234"/>
      <c r="E217" s="234"/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234"/>
      <c r="U217" s="234"/>
      <c r="V217" s="234"/>
      <c r="W217" s="234"/>
      <c r="X217" s="234"/>
      <c r="Y217" s="234"/>
      <c r="Z217" s="234"/>
    </row>
    <row r="218" ht="13.5" customHeight="1">
      <c r="A218" s="234"/>
      <c r="B218" s="234"/>
      <c r="C218" s="234"/>
      <c r="D218" s="234"/>
      <c r="E218" s="234"/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234"/>
      <c r="U218" s="234"/>
      <c r="V218" s="234"/>
      <c r="W218" s="234"/>
      <c r="X218" s="234"/>
      <c r="Y218" s="234"/>
      <c r="Z218" s="234"/>
    </row>
    <row r="219" ht="13.5" customHeight="1">
      <c r="A219" s="234"/>
      <c r="B219" s="234"/>
      <c r="C219" s="234"/>
      <c r="D219" s="234"/>
      <c r="E219" s="234"/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234"/>
      <c r="U219" s="234"/>
      <c r="V219" s="234"/>
      <c r="W219" s="234"/>
      <c r="X219" s="234"/>
      <c r="Y219" s="234"/>
      <c r="Z219" s="234"/>
    </row>
    <row r="220" ht="13.5" customHeight="1">
      <c r="A220" s="234"/>
      <c r="B220" s="234"/>
      <c r="C220" s="234"/>
      <c r="D220" s="234"/>
      <c r="E220" s="234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234"/>
      <c r="U220" s="234"/>
      <c r="V220" s="234"/>
      <c r="W220" s="234"/>
      <c r="X220" s="234"/>
      <c r="Y220" s="234"/>
      <c r="Z220" s="234"/>
    </row>
    <row r="221" ht="13.5" customHeight="1">
      <c r="A221" s="234"/>
      <c r="B221" s="234"/>
      <c r="C221" s="234"/>
      <c r="D221" s="234"/>
      <c r="E221" s="234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234"/>
      <c r="U221" s="234"/>
      <c r="V221" s="234"/>
      <c r="W221" s="234"/>
      <c r="X221" s="234"/>
      <c r="Y221" s="234"/>
      <c r="Z221" s="234"/>
    </row>
    <row r="222" ht="13.5" customHeight="1">
      <c r="A222" s="234"/>
      <c r="B222" s="234"/>
      <c r="C222" s="234"/>
      <c r="D222" s="234"/>
      <c r="E222" s="234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234"/>
      <c r="U222" s="234"/>
      <c r="V222" s="234"/>
      <c r="W222" s="234"/>
      <c r="X222" s="234"/>
      <c r="Y222" s="234"/>
      <c r="Z222" s="234"/>
    </row>
    <row r="223" ht="13.5" customHeight="1">
      <c r="A223" s="234"/>
      <c r="B223" s="234"/>
      <c r="C223" s="234"/>
      <c r="D223" s="234"/>
      <c r="E223" s="234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234"/>
      <c r="U223" s="234"/>
      <c r="V223" s="234"/>
      <c r="W223" s="234"/>
      <c r="X223" s="234"/>
      <c r="Y223" s="234"/>
      <c r="Z223" s="234"/>
    </row>
    <row r="224" ht="13.5" customHeight="1">
      <c r="A224" s="234"/>
      <c r="B224" s="234"/>
      <c r="C224" s="234"/>
      <c r="D224" s="234"/>
      <c r="E224" s="234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234"/>
      <c r="U224" s="234"/>
      <c r="V224" s="234"/>
      <c r="W224" s="234"/>
      <c r="X224" s="234"/>
      <c r="Y224" s="234"/>
      <c r="Z224" s="234"/>
    </row>
    <row r="225" ht="13.5" customHeight="1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</row>
    <row r="226" ht="13.5" customHeight="1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</row>
    <row r="227" ht="13.5" customHeight="1">
      <c r="A227" s="234"/>
      <c r="B227" s="234"/>
      <c r="C227" s="234"/>
      <c r="D227" s="234"/>
      <c r="E227" s="234"/>
      <c r="F227" s="234"/>
      <c r="G227" s="234"/>
      <c r="H227" s="234"/>
      <c r="I227" s="234"/>
      <c r="J227" s="234"/>
      <c r="K227" s="234"/>
      <c r="L227" s="234"/>
      <c r="M227" s="234"/>
      <c r="N227" s="234"/>
      <c r="O227" s="234"/>
      <c r="P227" s="234"/>
      <c r="Q227" s="234"/>
      <c r="R227" s="234"/>
      <c r="S227" s="234"/>
      <c r="T227" s="234"/>
      <c r="U227" s="234"/>
      <c r="V227" s="234"/>
      <c r="W227" s="234"/>
      <c r="X227" s="234"/>
      <c r="Y227" s="234"/>
      <c r="Z227" s="234"/>
    </row>
    <row r="228" ht="13.5" customHeight="1">
      <c r="A228" s="234"/>
      <c r="B228" s="234"/>
      <c r="C228" s="234"/>
      <c r="D228" s="234"/>
      <c r="E228" s="234"/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234"/>
      <c r="U228" s="234"/>
      <c r="V228" s="234"/>
      <c r="W228" s="234"/>
      <c r="X228" s="234"/>
      <c r="Y228" s="234"/>
      <c r="Z228" s="234"/>
    </row>
    <row r="229" ht="13.5" customHeight="1">
      <c r="A229" s="234"/>
      <c r="B229" s="234"/>
      <c r="C229" s="234"/>
      <c r="D229" s="234"/>
      <c r="E229" s="234"/>
      <c r="F229" s="234"/>
      <c r="G229" s="234"/>
      <c r="H229" s="234"/>
      <c r="I229" s="234"/>
      <c r="J229" s="234"/>
      <c r="K229" s="234"/>
      <c r="L229" s="234"/>
      <c r="M229" s="234"/>
      <c r="N229" s="234"/>
      <c r="O229" s="234"/>
      <c r="P229" s="234"/>
      <c r="Q229" s="234"/>
      <c r="R229" s="234"/>
      <c r="S229" s="234"/>
      <c r="T229" s="234"/>
      <c r="U229" s="234"/>
      <c r="V229" s="234"/>
      <c r="W229" s="234"/>
      <c r="X229" s="234"/>
      <c r="Y229" s="234"/>
      <c r="Z229" s="234"/>
    </row>
    <row r="230" ht="13.5" customHeight="1">
      <c r="A230" s="234"/>
      <c r="B230" s="234"/>
      <c r="C230" s="234"/>
      <c r="D230" s="234"/>
      <c r="E230" s="234"/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234"/>
      <c r="U230" s="234"/>
      <c r="V230" s="234"/>
      <c r="W230" s="234"/>
      <c r="X230" s="234"/>
      <c r="Y230" s="234"/>
      <c r="Z230" s="234"/>
    </row>
    <row r="231" ht="13.5" customHeight="1">
      <c r="A231" s="234"/>
      <c r="B231" s="234"/>
      <c r="C231" s="234"/>
      <c r="D231" s="234"/>
      <c r="E231" s="234"/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234"/>
      <c r="U231" s="234"/>
      <c r="V231" s="234"/>
      <c r="W231" s="234"/>
      <c r="X231" s="234"/>
      <c r="Y231" s="234"/>
      <c r="Z231" s="234"/>
    </row>
    <row r="232" ht="13.5" customHeight="1">
      <c r="A232" s="234"/>
      <c r="B232" s="234"/>
      <c r="C232" s="234"/>
      <c r="D232" s="234"/>
      <c r="E232" s="234"/>
      <c r="F232" s="234"/>
      <c r="G232" s="234"/>
      <c r="H232" s="234"/>
      <c r="I232" s="234"/>
      <c r="J232" s="234"/>
      <c r="K232" s="234"/>
      <c r="L232" s="234"/>
      <c r="M232" s="234"/>
      <c r="N232" s="234"/>
      <c r="O232" s="234"/>
      <c r="P232" s="234"/>
      <c r="Q232" s="234"/>
      <c r="R232" s="234"/>
      <c r="S232" s="234"/>
      <c r="T232" s="234"/>
      <c r="U232" s="234"/>
      <c r="V232" s="234"/>
      <c r="W232" s="234"/>
      <c r="X232" s="234"/>
      <c r="Y232" s="234"/>
      <c r="Z232" s="234"/>
    </row>
    <row r="233" ht="13.5" customHeight="1">
      <c r="A233" s="234"/>
      <c r="B233" s="234"/>
      <c r="C233" s="234"/>
      <c r="D233" s="234"/>
      <c r="E233" s="234"/>
      <c r="F233" s="234"/>
      <c r="G233" s="234"/>
      <c r="H233" s="234"/>
      <c r="I233" s="234"/>
      <c r="J233" s="234"/>
      <c r="K233" s="234"/>
      <c r="L233" s="234"/>
      <c r="M233" s="234"/>
      <c r="N233" s="234"/>
      <c r="O233" s="234"/>
      <c r="P233" s="234"/>
      <c r="Q233" s="234"/>
      <c r="R233" s="234"/>
      <c r="S233" s="234"/>
      <c r="T233" s="234"/>
      <c r="U233" s="234"/>
      <c r="V233" s="234"/>
      <c r="W233" s="234"/>
      <c r="X233" s="234"/>
      <c r="Y233" s="234"/>
      <c r="Z233" s="234"/>
    </row>
    <row r="234" ht="13.5" customHeight="1">
      <c r="A234" s="234"/>
      <c r="B234" s="234"/>
      <c r="C234" s="234"/>
      <c r="D234" s="234"/>
      <c r="E234" s="234"/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234"/>
      <c r="U234" s="234"/>
      <c r="V234" s="234"/>
      <c r="W234" s="234"/>
      <c r="X234" s="234"/>
      <c r="Y234" s="234"/>
      <c r="Z234" s="234"/>
    </row>
    <row r="235" ht="13.5" customHeight="1">
      <c r="A235" s="234"/>
      <c r="B235" s="234"/>
      <c r="C235" s="234"/>
      <c r="D235" s="234"/>
      <c r="E235" s="234"/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234"/>
      <c r="U235" s="234"/>
      <c r="V235" s="234"/>
      <c r="W235" s="234"/>
      <c r="X235" s="234"/>
      <c r="Y235" s="234"/>
      <c r="Z235" s="234"/>
    </row>
    <row r="236" ht="13.5" customHeight="1">
      <c r="A236" s="234"/>
      <c r="B236" s="234"/>
      <c r="C236" s="234"/>
      <c r="D236" s="234"/>
      <c r="E236" s="234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234"/>
      <c r="U236" s="234"/>
      <c r="V236" s="234"/>
      <c r="W236" s="234"/>
      <c r="X236" s="234"/>
      <c r="Y236" s="234"/>
      <c r="Z236" s="234"/>
    </row>
    <row r="237" ht="13.5" customHeight="1">
      <c r="A237" s="234"/>
      <c r="B237" s="234"/>
      <c r="C237" s="234"/>
      <c r="D237" s="234"/>
      <c r="E237" s="234"/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234"/>
      <c r="U237" s="234"/>
      <c r="V237" s="234"/>
      <c r="W237" s="234"/>
      <c r="X237" s="234"/>
      <c r="Y237" s="234"/>
      <c r="Z237" s="234"/>
    </row>
    <row r="238" ht="13.5" customHeight="1">
      <c r="A238" s="234"/>
      <c r="B238" s="234"/>
      <c r="C238" s="234"/>
      <c r="D238" s="234"/>
      <c r="E238" s="234"/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234"/>
      <c r="U238" s="234"/>
      <c r="V238" s="234"/>
      <c r="W238" s="234"/>
      <c r="X238" s="234"/>
      <c r="Y238" s="234"/>
      <c r="Z238" s="234"/>
    </row>
    <row r="239" ht="13.5" customHeight="1">
      <c r="A239" s="234"/>
      <c r="B239" s="234"/>
      <c r="C239" s="234"/>
      <c r="D239" s="234"/>
      <c r="E239" s="234"/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234"/>
      <c r="U239" s="234"/>
      <c r="V239" s="234"/>
      <c r="W239" s="234"/>
      <c r="X239" s="234"/>
      <c r="Y239" s="234"/>
      <c r="Z239" s="234"/>
    </row>
    <row r="240" ht="13.5" customHeight="1">
      <c r="A240" s="234"/>
      <c r="B240" s="234"/>
      <c r="C240" s="234"/>
      <c r="D240" s="234"/>
      <c r="E240" s="234"/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234"/>
      <c r="U240" s="234"/>
      <c r="V240" s="234"/>
      <c r="W240" s="234"/>
      <c r="X240" s="234"/>
      <c r="Y240" s="234"/>
      <c r="Z240" s="234"/>
    </row>
    <row r="241" ht="13.5" customHeight="1">
      <c r="A241" s="234"/>
      <c r="B241" s="234"/>
      <c r="C241" s="234"/>
      <c r="D241" s="234"/>
      <c r="E241" s="234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234"/>
      <c r="U241" s="234"/>
      <c r="V241" s="234"/>
      <c r="W241" s="234"/>
      <c r="X241" s="234"/>
      <c r="Y241" s="234"/>
      <c r="Z241" s="234"/>
    </row>
    <row r="242" ht="13.5" customHeight="1">
      <c r="A242" s="234"/>
      <c r="B242" s="234"/>
      <c r="C242" s="234"/>
      <c r="D242" s="234"/>
      <c r="E242" s="234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234"/>
      <c r="U242" s="234"/>
      <c r="V242" s="234"/>
      <c r="W242" s="234"/>
      <c r="X242" s="234"/>
      <c r="Y242" s="234"/>
      <c r="Z242" s="234"/>
    </row>
    <row r="243" ht="13.5" customHeight="1">
      <c r="A243" s="234"/>
      <c r="B243" s="234"/>
      <c r="C243" s="234"/>
      <c r="D243" s="234"/>
      <c r="E243" s="234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234"/>
      <c r="U243" s="234"/>
      <c r="V243" s="234"/>
      <c r="W243" s="234"/>
      <c r="X243" s="234"/>
      <c r="Y243" s="234"/>
      <c r="Z243" s="234"/>
    </row>
    <row r="244" ht="13.5" customHeight="1">
      <c r="A244" s="234"/>
      <c r="B244" s="234"/>
      <c r="C244" s="234"/>
      <c r="D244" s="234"/>
      <c r="E244" s="234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234"/>
      <c r="U244" s="234"/>
      <c r="V244" s="234"/>
      <c r="W244" s="234"/>
      <c r="X244" s="234"/>
      <c r="Y244" s="234"/>
      <c r="Z244" s="234"/>
    </row>
    <row r="245" ht="13.5" customHeight="1">
      <c r="A245" s="234"/>
      <c r="B245" s="234"/>
      <c r="C245" s="234"/>
      <c r="D245" s="234"/>
      <c r="E245" s="234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234"/>
      <c r="U245" s="234"/>
      <c r="V245" s="234"/>
      <c r="W245" s="234"/>
      <c r="X245" s="234"/>
      <c r="Y245" s="234"/>
      <c r="Z245" s="234"/>
    </row>
    <row r="246" ht="13.5" customHeight="1">
      <c r="A246" s="234"/>
      <c r="B246" s="234"/>
      <c r="C246" s="234"/>
      <c r="D246" s="234"/>
      <c r="E246" s="234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234"/>
      <c r="U246" s="234"/>
      <c r="V246" s="234"/>
      <c r="W246" s="234"/>
      <c r="X246" s="234"/>
      <c r="Y246" s="234"/>
      <c r="Z246" s="234"/>
    </row>
    <row r="247" ht="13.5" customHeight="1">
      <c r="A247" s="234"/>
      <c r="B247" s="234"/>
      <c r="C247" s="234"/>
      <c r="D247" s="234"/>
      <c r="E247" s="234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234"/>
      <c r="U247" s="234"/>
      <c r="V247" s="234"/>
      <c r="W247" s="234"/>
      <c r="X247" s="234"/>
      <c r="Y247" s="234"/>
      <c r="Z247" s="234"/>
    </row>
    <row r="248" ht="13.5" customHeight="1">
      <c r="A248" s="234"/>
      <c r="B248" s="234"/>
      <c r="C248" s="234"/>
      <c r="D248" s="234"/>
      <c r="E248" s="234"/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234"/>
      <c r="U248" s="234"/>
      <c r="V248" s="234"/>
      <c r="W248" s="234"/>
      <c r="X248" s="234"/>
      <c r="Y248" s="234"/>
      <c r="Z248" s="234"/>
    </row>
    <row r="249" ht="13.5" customHeight="1">
      <c r="A249" s="234"/>
      <c r="B249" s="234"/>
      <c r="C249" s="234"/>
      <c r="D249" s="234"/>
      <c r="E249" s="234"/>
      <c r="F249" s="234"/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234"/>
      <c r="U249" s="234"/>
      <c r="V249" s="234"/>
      <c r="W249" s="234"/>
      <c r="X249" s="234"/>
      <c r="Y249" s="234"/>
      <c r="Z249" s="234"/>
    </row>
    <row r="250" ht="13.5" customHeight="1">
      <c r="A250" s="234"/>
      <c r="B250" s="234"/>
      <c r="C250" s="234"/>
      <c r="D250" s="234"/>
      <c r="E250" s="234"/>
      <c r="F250" s="234"/>
      <c r="G250" s="234"/>
      <c r="H250" s="234"/>
      <c r="I250" s="234"/>
      <c r="J250" s="234"/>
      <c r="K250" s="234"/>
      <c r="L250" s="234"/>
      <c r="M250" s="234"/>
      <c r="N250" s="234"/>
      <c r="O250" s="234"/>
      <c r="P250" s="234"/>
      <c r="Q250" s="234"/>
      <c r="R250" s="234"/>
      <c r="S250" s="234"/>
      <c r="T250" s="234"/>
      <c r="U250" s="234"/>
      <c r="V250" s="234"/>
      <c r="W250" s="234"/>
      <c r="X250" s="234"/>
      <c r="Y250" s="234"/>
      <c r="Z250" s="234"/>
    </row>
    <row r="251" ht="13.5" customHeight="1">
      <c r="A251" s="234"/>
      <c r="B251" s="234"/>
      <c r="C251" s="234"/>
      <c r="D251" s="234"/>
      <c r="E251" s="234"/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234"/>
      <c r="U251" s="234"/>
      <c r="V251" s="234"/>
      <c r="W251" s="234"/>
      <c r="X251" s="234"/>
      <c r="Y251" s="234"/>
      <c r="Z251" s="234"/>
    </row>
    <row r="252" ht="13.5" customHeight="1">
      <c r="A252" s="234"/>
      <c r="B252" s="234"/>
      <c r="C252" s="234"/>
      <c r="D252" s="234"/>
      <c r="E252" s="234"/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234"/>
      <c r="U252" s="234"/>
      <c r="V252" s="234"/>
      <c r="W252" s="234"/>
      <c r="X252" s="234"/>
      <c r="Y252" s="234"/>
      <c r="Z252" s="234"/>
    </row>
    <row r="253" ht="13.5" customHeight="1">
      <c r="A253" s="234"/>
      <c r="B253" s="234"/>
      <c r="C253" s="234"/>
      <c r="D253" s="234"/>
      <c r="E253" s="234"/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234"/>
      <c r="U253" s="234"/>
      <c r="V253" s="234"/>
      <c r="W253" s="234"/>
      <c r="X253" s="234"/>
      <c r="Y253" s="234"/>
      <c r="Z253" s="234"/>
    </row>
    <row r="254" ht="13.5" customHeight="1">
      <c r="A254" s="234"/>
      <c r="B254" s="234"/>
      <c r="C254" s="234"/>
      <c r="D254" s="234"/>
      <c r="E254" s="234"/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234"/>
      <c r="U254" s="234"/>
      <c r="V254" s="234"/>
      <c r="W254" s="234"/>
      <c r="X254" s="234"/>
      <c r="Y254" s="234"/>
      <c r="Z254" s="234"/>
    </row>
    <row r="255" ht="13.5" customHeight="1">
      <c r="A255" s="234"/>
      <c r="B255" s="234"/>
      <c r="C255" s="234"/>
      <c r="D255" s="234"/>
      <c r="E255" s="234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234"/>
      <c r="U255" s="234"/>
      <c r="V255" s="234"/>
      <c r="W255" s="234"/>
      <c r="X255" s="234"/>
      <c r="Y255" s="234"/>
      <c r="Z255" s="234"/>
    </row>
    <row r="256" ht="13.5" customHeight="1">
      <c r="A256" s="234"/>
      <c r="B256" s="234"/>
      <c r="C256" s="234"/>
      <c r="D256" s="234"/>
      <c r="E256" s="234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234"/>
      <c r="U256" s="234"/>
      <c r="V256" s="234"/>
      <c r="W256" s="234"/>
      <c r="X256" s="234"/>
      <c r="Y256" s="234"/>
      <c r="Z256" s="234"/>
    </row>
    <row r="257" ht="13.5" customHeight="1">
      <c r="A257" s="234"/>
      <c r="B257" s="234"/>
      <c r="C257" s="234"/>
      <c r="D257" s="234"/>
      <c r="E257" s="234"/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234"/>
      <c r="U257" s="234"/>
      <c r="V257" s="234"/>
      <c r="W257" s="234"/>
      <c r="X257" s="234"/>
      <c r="Y257" s="234"/>
      <c r="Z257" s="234"/>
    </row>
    <row r="258" ht="13.5" customHeight="1">
      <c r="A258" s="234"/>
      <c r="B258" s="234"/>
      <c r="C258" s="234"/>
      <c r="D258" s="234"/>
      <c r="E258" s="234"/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234"/>
      <c r="U258" s="234"/>
      <c r="V258" s="234"/>
      <c r="W258" s="234"/>
      <c r="X258" s="234"/>
      <c r="Y258" s="234"/>
      <c r="Z258" s="234"/>
    </row>
    <row r="259" ht="13.5" customHeight="1">
      <c r="A259" s="234"/>
      <c r="B259" s="234"/>
      <c r="C259" s="234"/>
      <c r="D259" s="234"/>
      <c r="E259" s="234"/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234"/>
      <c r="U259" s="234"/>
      <c r="V259" s="234"/>
      <c r="W259" s="234"/>
      <c r="X259" s="234"/>
      <c r="Y259" s="234"/>
      <c r="Z259" s="234"/>
    </row>
    <row r="260" ht="13.5" customHeight="1">
      <c r="A260" s="234"/>
      <c r="B260" s="234"/>
      <c r="C260" s="234"/>
      <c r="D260" s="234"/>
      <c r="E260" s="234"/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234"/>
      <c r="U260" s="234"/>
      <c r="V260" s="234"/>
      <c r="W260" s="234"/>
      <c r="X260" s="234"/>
      <c r="Y260" s="234"/>
      <c r="Z260" s="234"/>
    </row>
    <row r="261" ht="13.5" customHeight="1">
      <c r="A261" s="234"/>
      <c r="B261" s="234"/>
      <c r="C261" s="234"/>
      <c r="D261" s="234"/>
      <c r="E261" s="234"/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234"/>
      <c r="U261" s="234"/>
      <c r="V261" s="234"/>
      <c r="W261" s="234"/>
      <c r="X261" s="234"/>
      <c r="Y261" s="234"/>
      <c r="Z261" s="234"/>
    </row>
    <row r="262" ht="13.5" customHeight="1">
      <c r="A262" s="234"/>
      <c r="B262" s="234"/>
      <c r="C262" s="234"/>
      <c r="D262" s="234"/>
      <c r="E262" s="234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234"/>
      <c r="U262" s="234"/>
      <c r="V262" s="234"/>
      <c r="W262" s="234"/>
      <c r="X262" s="234"/>
      <c r="Y262" s="234"/>
      <c r="Z262" s="234"/>
    </row>
    <row r="263" ht="13.5" customHeight="1">
      <c r="A263" s="234"/>
      <c r="B263" s="234"/>
      <c r="C263" s="234"/>
      <c r="D263" s="234"/>
      <c r="E263" s="234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234"/>
      <c r="U263" s="234"/>
      <c r="V263" s="234"/>
      <c r="W263" s="234"/>
      <c r="X263" s="234"/>
      <c r="Y263" s="234"/>
      <c r="Z263" s="234"/>
    </row>
    <row r="264" ht="13.5" customHeight="1">
      <c r="A264" s="234"/>
      <c r="B264" s="234"/>
      <c r="C264" s="234"/>
      <c r="D264" s="234"/>
      <c r="E264" s="234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234"/>
      <c r="U264" s="234"/>
      <c r="V264" s="234"/>
      <c r="W264" s="234"/>
      <c r="X264" s="234"/>
      <c r="Y264" s="234"/>
      <c r="Z264" s="234"/>
    </row>
    <row r="265" ht="13.5" customHeight="1">
      <c r="A265" s="234"/>
      <c r="B265" s="234"/>
      <c r="C265" s="234"/>
      <c r="D265" s="234"/>
      <c r="E265" s="234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234"/>
      <c r="U265" s="234"/>
      <c r="V265" s="234"/>
      <c r="W265" s="234"/>
      <c r="X265" s="234"/>
      <c r="Y265" s="234"/>
      <c r="Z265" s="234"/>
    </row>
    <row r="266" ht="13.5" customHeight="1">
      <c r="A266" s="234"/>
      <c r="B266" s="234"/>
      <c r="C266" s="234"/>
      <c r="D266" s="234"/>
      <c r="E266" s="234"/>
      <c r="F266" s="234"/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234"/>
      <c r="U266" s="234"/>
      <c r="V266" s="234"/>
      <c r="W266" s="234"/>
      <c r="X266" s="234"/>
      <c r="Y266" s="234"/>
      <c r="Z266" s="234"/>
    </row>
    <row r="267" ht="13.5" customHeight="1">
      <c r="A267" s="234"/>
      <c r="B267" s="234"/>
      <c r="C267" s="234"/>
      <c r="D267" s="234"/>
      <c r="E267" s="234"/>
      <c r="F267" s="234"/>
      <c r="G267" s="234"/>
      <c r="H267" s="234"/>
      <c r="I267" s="234"/>
      <c r="J267" s="234"/>
      <c r="K267" s="234"/>
      <c r="L267" s="234"/>
      <c r="M267" s="234"/>
      <c r="N267" s="234"/>
      <c r="O267" s="234"/>
      <c r="P267" s="234"/>
      <c r="Q267" s="234"/>
      <c r="R267" s="234"/>
      <c r="S267" s="234"/>
      <c r="T267" s="234"/>
      <c r="U267" s="234"/>
      <c r="V267" s="234"/>
      <c r="W267" s="234"/>
      <c r="X267" s="234"/>
      <c r="Y267" s="234"/>
      <c r="Z267" s="234"/>
    </row>
    <row r="268" ht="13.5" customHeight="1">
      <c r="A268" s="234"/>
      <c r="B268" s="234"/>
      <c r="C268" s="234"/>
      <c r="D268" s="234"/>
      <c r="E268" s="234"/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234"/>
      <c r="U268" s="234"/>
      <c r="V268" s="234"/>
      <c r="W268" s="234"/>
      <c r="X268" s="234"/>
      <c r="Y268" s="234"/>
      <c r="Z268" s="234"/>
    </row>
    <row r="269" ht="13.5" customHeight="1">
      <c r="A269" s="234"/>
      <c r="B269" s="234"/>
      <c r="C269" s="234"/>
      <c r="D269" s="234"/>
      <c r="E269" s="234"/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234"/>
      <c r="U269" s="234"/>
      <c r="V269" s="234"/>
      <c r="W269" s="234"/>
      <c r="X269" s="234"/>
      <c r="Y269" s="234"/>
      <c r="Z269" s="234"/>
    </row>
    <row r="270" ht="13.5" customHeight="1">
      <c r="A270" s="234"/>
      <c r="B270" s="234"/>
      <c r="C270" s="234"/>
      <c r="D270" s="234"/>
      <c r="E270" s="234"/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234"/>
      <c r="U270" s="234"/>
      <c r="V270" s="234"/>
      <c r="W270" s="234"/>
      <c r="X270" s="234"/>
      <c r="Y270" s="234"/>
      <c r="Z270" s="234"/>
    </row>
    <row r="271" ht="13.5" customHeight="1">
      <c r="A271" s="234"/>
      <c r="B271" s="234"/>
      <c r="C271" s="234"/>
      <c r="D271" s="234"/>
      <c r="E271" s="234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234"/>
      <c r="U271" s="234"/>
      <c r="V271" s="234"/>
      <c r="W271" s="234"/>
      <c r="X271" s="234"/>
      <c r="Y271" s="234"/>
      <c r="Z271" s="234"/>
    </row>
    <row r="272" ht="13.5" customHeight="1">
      <c r="A272" s="234"/>
      <c r="B272" s="234"/>
      <c r="C272" s="234"/>
      <c r="D272" s="234"/>
      <c r="E272" s="234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234"/>
      <c r="U272" s="234"/>
      <c r="V272" s="234"/>
      <c r="W272" s="234"/>
      <c r="X272" s="234"/>
      <c r="Y272" s="234"/>
      <c r="Z272" s="234"/>
    </row>
    <row r="273" ht="13.5" customHeight="1">
      <c r="A273" s="234"/>
      <c r="B273" s="234"/>
      <c r="C273" s="234"/>
      <c r="D273" s="234"/>
      <c r="E273" s="234"/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234"/>
      <c r="U273" s="234"/>
      <c r="V273" s="234"/>
      <c r="W273" s="234"/>
      <c r="X273" s="234"/>
      <c r="Y273" s="234"/>
      <c r="Z273" s="234"/>
    </row>
    <row r="274" ht="13.5" customHeight="1">
      <c r="A274" s="234"/>
      <c r="B274" s="234"/>
      <c r="C274" s="234"/>
      <c r="D274" s="234"/>
      <c r="E274" s="234"/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234"/>
      <c r="U274" s="234"/>
      <c r="V274" s="234"/>
      <c r="W274" s="234"/>
      <c r="X274" s="234"/>
      <c r="Y274" s="234"/>
      <c r="Z274" s="234"/>
    </row>
    <row r="275" ht="13.5" customHeight="1">
      <c r="A275" s="234"/>
      <c r="B275" s="234"/>
      <c r="C275" s="234"/>
      <c r="D275" s="234"/>
      <c r="E275" s="234"/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234"/>
      <c r="U275" s="234"/>
      <c r="V275" s="234"/>
      <c r="W275" s="234"/>
      <c r="X275" s="234"/>
      <c r="Y275" s="234"/>
      <c r="Z275" s="234"/>
    </row>
    <row r="276" ht="13.5" customHeight="1">
      <c r="A276" s="234"/>
      <c r="B276" s="234"/>
      <c r="C276" s="234"/>
      <c r="D276" s="234"/>
      <c r="E276" s="234"/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234"/>
      <c r="U276" s="234"/>
      <c r="V276" s="234"/>
      <c r="W276" s="234"/>
      <c r="X276" s="234"/>
      <c r="Y276" s="234"/>
      <c r="Z276" s="234"/>
    </row>
    <row r="277" ht="13.5" customHeight="1">
      <c r="A277" s="234"/>
      <c r="B277" s="234"/>
      <c r="C277" s="234"/>
      <c r="D277" s="234"/>
      <c r="E277" s="234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234"/>
      <c r="U277" s="234"/>
      <c r="V277" s="234"/>
      <c r="W277" s="234"/>
      <c r="X277" s="234"/>
      <c r="Y277" s="234"/>
      <c r="Z277" s="234"/>
    </row>
    <row r="278" ht="13.5" customHeight="1">
      <c r="A278" s="234"/>
      <c r="B278" s="234"/>
      <c r="C278" s="234"/>
      <c r="D278" s="234"/>
      <c r="E278" s="234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234"/>
      <c r="U278" s="234"/>
      <c r="V278" s="234"/>
      <c r="W278" s="234"/>
      <c r="X278" s="234"/>
      <c r="Y278" s="234"/>
      <c r="Z278" s="234"/>
    </row>
    <row r="279" ht="13.5" customHeight="1">
      <c r="A279" s="234"/>
      <c r="B279" s="234"/>
      <c r="C279" s="234"/>
      <c r="D279" s="234"/>
      <c r="E279" s="234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234"/>
      <c r="U279" s="234"/>
      <c r="V279" s="234"/>
      <c r="W279" s="234"/>
      <c r="X279" s="234"/>
      <c r="Y279" s="234"/>
      <c r="Z279" s="234"/>
    </row>
    <row r="280" ht="13.5" customHeight="1">
      <c r="A280" s="234"/>
      <c r="B280" s="234"/>
      <c r="C280" s="234"/>
      <c r="D280" s="234"/>
      <c r="E280" s="234"/>
      <c r="F280" s="234"/>
      <c r="G280" s="234"/>
      <c r="H280" s="234"/>
      <c r="I280" s="234"/>
      <c r="J280" s="234"/>
      <c r="K280" s="234"/>
      <c r="L280" s="234"/>
      <c r="M280" s="234"/>
      <c r="N280" s="234"/>
      <c r="O280" s="234"/>
      <c r="P280" s="234"/>
      <c r="Q280" s="234"/>
      <c r="R280" s="234"/>
      <c r="S280" s="234"/>
      <c r="T280" s="234"/>
      <c r="U280" s="234"/>
      <c r="V280" s="234"/>
      <c r="W280" s="234"/>
      <c r="X280" s="234"/>
      <c r="Y280" s="234"/>
      <c r="Z280" s="234"/>
    </row>
    <row r="281" ht="13.5" customHeight="1">
      <c r="A281" s="234"/>
      <c r="B281" s="234"/>
      <c r="C281" s="234"/>
      <c r="D281" s="234"/>
      <c r="E281" s="234"/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234"/>
      <c r="U281" s="234"/>
      <c r="V281" s="234"/>
      <c r="W281" s="234"/>
      <c r="X281" s="234"/>
      <c r="Y281" s="234"/>
      <c r="Z281" s="234"/>
    </row>
    <row r="282" ht="13.5" customHeight="1">
      <c r="A282" s="234"/>
      <c r="B282" s="234"/>
      <c r="C282" s="234"/>
      <c r="D282" s="234"/>
      <c r="E282" s="234"/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234"/>
      <c r="U282" s="234"/>
      <c r="V282" s="234"/>
      <c r="W282" s="234"/>
      <c r="X282" s="234"/>
      <c r="Y282" s="234"/>
      <c r="Z282" s="234"/>
    </row>
    <row r="283" ht="13.5" customHeight="1">
      <c r="A283" s="234"/>
      <c r="B283" s="234"/>
      <c r="C283" s="234"/>
      <c r="D283" s="234"/>
      <c r="E283" s="234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234"/>
      <c r="U283" s="234"/>
      <c r="V283" s="234"/>
      <c r="W283" s="234"/>
      <c r="X283" s="234"/>
      <c r="Y283" s="234"/>
      <c r="Z283" s="234"/>
    </row>
    <row r="284" ht="13.5" customHeight="1">
      <c r="A284" s="234"/>
      <c r="B284" s="234"/>
      <c r="C284" s="234"/>
      <c r="D284" s="234"/>
      <c r="E284" s="234"/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234"/>
      <c r="U284" s="234"/>
      <c r="V284" s="234"/>
      <c r="W284" s="234"/>
      <c r="X284" s="234"/>
      <c r="Y284" s="234"/>
      <c r="Z284" s="234"/>
    </row>
    <row r="285" ht="13.5" customHeight="1">
      <c r="A285" s="234"/>
      <c r="B285" s="234"/>
      <c r="C285" s="234"/>
      <c r="D285" s="234"/>
      <c r="E285" s="234"/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234"/>
      <c r="U285" s="234"/>
      <c r="V285" s="234"/>
      <c r="W285" s="234"/>
      <c r="X285" s="234"/>
      <c r="Y285" s="234"/>
      <c r="Z285" s="234"/>
    </row>
    <row r="286" ht="13.5" customHeight="1">
      <c r="A286" s="234"/>
      <c r="B286" s="234"/>
      <c r="C286" s="234"/>
      <c r="D286" s="234"/>
      <c r="E286" s="234"/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234"/>
      <c r="U286" s="234"/>
      <c r="V286" s="234"/>
      <c r="W286" s="234"/>
      <c r="X286" s="234"/>
      <c r="Y286" s="234"/>
      <c r="Z286" s="234"/>
    </row>
    <row r="287" ht="13.5" customHeight="1">
      <c r="A287" s="234"/>
      <c r="B287" s="234"/>
      <c r="C287" s="234"/>
      <c r="D287" s="234"/>
      <c r="E287" s="234"/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234"/>
      <c r="U287" s="234"/>
      <c r="V287" s="234"/>
      <c r="W287" s="234"/>
      <c r="X287" s="234"/>
      <c r="Y287" s="234"/>
      <c r="Z287" s="234"/>
    </row>
    <row r="288" ht="13.5" customHeight="1">
      <c r="A288" s="234"/>
      <c r="B288" s="234"/>
      <c r="C288" s="234"/>
      <c r="D288" s="234"/>
      <c r="E288" s="234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234"/>
      <c r="U288" s="234"/>
      <c r="V288" s="234"/>
      <c r="W288" s="234"/>
      <c r="X288" s="234"/>
      <c r="Y288" s="234"/>
      <c r="Z288" s="234"/>
    </row>
    <row r="289" ht="13.5" customHeight="1">
      <c r="A289" s="234"/>
      <c r="B289" s="234"/>
      <c r="C289" s="234"/>
      <c r="D289" s="234"/>
      <c r="E289" s="234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234"/>
      <c r="U289" s="234"/>
      <c r="V289" s="234"/>
      <c r="W289" s="234"/>
      <c r="X289" s="234"/>
      <c r="Y289" s="234"/>
      <c r="Z289" s="234"/>
    </row>
    <row r="290" ht="13.5" customHeight="1">
      <c r="A290" s="234"/>
      <c r="B290" s="234"/>
      <c r="C290" s="234"/>
      <c r="D290" s="234"/>
      <c r="E290" s="234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234"/>
      <c r="U290" s="234"/>
      <c r="V290" s="234"/>
      <c r="W290" s="234"/>
      <c r="X290" s="234"/>
      <c r="Y290" s="234"/>
      <c r="Z290" s="234"/>
    </row>
    <row r="291" ht="13.5" customHeight="1">
      <c r="A291" s="234"/>
      <c r="B291" s="234"/>
      <c r="C291" s="234"/>
      <c r="D291" s="234"/>
      <c r="E291" s="234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234"/>
      <c r="U291" s="234"/>
      <c r="V291" s="234"/>
      <c r="W291" s="234"/>
      <c r="X291" s="234"/>
      <c r="Y291" s="234"/>
      <c r="Z291" s="234"/>
    </row>
    <row r="292" ht="13.5" customHeight="1">
      <c r="A292" s="234"/>
      <c r="B292" s="234"/>
      <c r="C292" s="234"/>
      <c r="D292" s="234"/>
      <c r="E292" s="234"/>
      <c r="F292" s="234"/>
      <c r="G292" s="234"/>
      <c r="H292" s="234"/>
      <c r="I292" s="234"/>
      <c r="J292" s="234"/>
      <c r="K292" s="234"/>
      <c r="L292" s="234"/>
      <c r="M292" s="234"/>
      <c r="N292" s="234"/>
      <c r="O292" s="234"/>
      <c r="P292" s="234"/>
      <c r="Q292" s="234"/>
      <c r="R292" s="234"/>
      <c r="S292" s="234"/>
      <c r="T292" s="234"/>
      <c r="U292" s="234"/>
      <c r="V292" s="234"/>
      <c r="W292" s="234"/>
      <c r="X292" s="234"/>
      <c r="Y292" s="234"/>
      <c r="Z292" s="234"/>
    </row>
    <row r="293" ht="13.5" customHeight="1">
      <c r="A293" s="234"/>
      <c r="B293" s="234"/>
      <c r="C293" s="234"/>
      <c r="D293" s="234"/>
      <c r="E293" s="234"/>
      <c r="F293" s="234"/>
      <c r="G293" s="234"/>
      <c r="H293" s="234"/>
      <c r="I293" s="234"/>
      <c r="J293" s="234"/>
      <c r="K293" s="234"/>
      <c r="L293" s="234"/>
      <c r="M293" s="234"/>
      <c r="N293" s="234"/>
      <c r="O293" s="234"/>
      <c r="P293" s="234"/>
      <c r="Q293" s="234"/>
      <c r="R293" s="234"/>
      <c r="S293" s="234"/>
      <c r="T293" s="234"/>
      <c r="U293" s="234"/>
      <c r="V293" s="234"/>
      <c r="W293" s="234"/>
      <c r="X293" s="234"/>
      <c r="Y293" s="234"/>
      <c r="Z293" s="234"/>
    </row>
    <row r="294" ht="13.5" customHeight="1">
      <c r="A294" s="234"/>
      <c r="B294" s="234"/>
      <c r="C294" s="234"/>
      <c r="D294" s="234"/>
      <c r="E294" s="234"/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234"/>
      <c r="U294" s="234"/>
      <c r="V294" s="234"/>
      <c r="W294" s="234"/>
      <c r="X294" s="234"/>
      <c r="Y294" s="234"/>
      <c r="Z294" s="234"/>
    </row>
    <row r="295" ht="13.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</row>
    <row r="296" ht="13.5" customHeight="1">
      <c r="A296" s="234"/>
      <c r="B296" s="234"/>
      <c r="C296" s="234"/>
      <c r="D296" s="234"/>
      <c r="E296" s="234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234"/>
      <c r="U296" s="234"/>
      <c r="V296" s="234"/>
      <c r="W296" s="234"/>
      <c r="X296" s="234"/>
      <c r="Y296" s="234"/>
      <c r="Z296" s="234"/>
    </row>
    <row r="297" ht="13.5" customHeight="1">
      <c r="A297" s="234"/>
      <c r="B297" s="234"/>
      <c r="C297" s="234"/>
      <c r="D297" s="234"/>
      <c r="E297" s="234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234"/>
      <c r="U297" s="234"/>
      <c r="V297" s="234"/>
      <c r="W297" s="234"/>
      <c r="X297" s="234"/>
      <c r="Y297" s="234"/>
      <c r="Z297" s="234"/>
    </row>
    <row r="298" ht="13.5" customHeight="1">
      <c r="A298" s="234"/>
      <c r="B298" s="234"/>
      <c r="C298" s="234"/>
      <c r="D298" s="234"/>
      <c r="E298" s="234"/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234"/>
      <c r="U298" s="234"/>
      <c r="V298" s="234"/>
      <c r="W298" s="234"/>
      <c r="X298" s="234"/>
      <c r="Y298" s="234"/>
      <c r="Z298" s="234"/>
    </row>
    <row r="299" ht="13.5" customHeight="1">
      <c r="A299" s="234"/>
      <c r="B299" s="234"/>
      <c r="C299" s="234"/>
      <c r="D299" s="234"/>
      <c r="E299" s="234"/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234"/>
      <c r="U299" s="234"/>
      <c r="V299" s="234"/>
      <c r="W299" s="234"/>
      <c r="X299" s="234"/>
      <c r="Y299" s="234"/>
      <c r="Z299" s="234"/>
    </row>
    <row r="300" ht="13.5" customHeight="1">
      <c r="A300" s="234"/>
      <c r="B300" s="234"/>
      <c r="C300" s="234"/>
      <c r="D300" s="234"/>
      <c r="E300" s="234"/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234"/>
      <c r="U300" s="234"/>
      <c r="V300" s="234"/>
      <c r="W300" s="234"/>
      <c r="X300" s="234"/>
      <c r="Y300" s="234"/>
      <c r="Z300" s="234"/>
    </row>
    <row r="301" ht="13.5" customHeight="1">
      <c r="A301" s="234"/>
      <c r="B301" s="234"/>
      <c r="C301" s="234"/>
      <c r="D301" s="234"/>
      <c r="E301" s="234"/>
      <c r="F301" s="234"/>
      <c r="G301" s="234"/>
      <c r="H301" s="234"/>
      <c r="I301" s="234"/>
      <c r="J301" s="234"/>
      <c r="K301" s="234"/>
      <c r="L301" s="234"/>
      <c r="M301" s="234"/>
      <c r="N301" s="234"/>
      <c r="O301" s="234"/>
      <c r="P301" s="234"/>
      <c r="Q301" s="234"/>
      <c r="R301" s="234"/>
      <c r="S301" s="234"/>
      <c r="T301" s="234"/>
      <c r="U301" s="234"/>
      <c r="V301" s="234"/>
      <c r="W301" s="234"/>
      <c r="X301" s="234"/>
      <c r="Y301" s="234"/>
      <c r="Z301" s="234"/>
    </row>
    <row r="302" ht="13.5" customHeight="1">
      <c r="A302" s="234"/>
      <c r="B302" s="234"/>
      <c r="C302" s="234"/>
      <c r="D302" s="234"/>
      <c r="E302" s="234"/>
      <c r="F302" s="234"/>
      <c r="G302" s="234"/>
      <c r="H302" s="234"/>
      <c r="I302" s="234"/>
      <c r="J302" s="234"/>
      <c r="K302" s="234"/>
      <c r="L302" s="234"/>
      <c r="M302" s="234"/>
      <c r="N302" s="234"/>
      <c r="O302" s="234"/>
      <c r="P302" s="234"/>
      <c r="Q302" s="234"/>
      <c r="R302" s="234"/>
      <c r="S302" s="234"/>
      <c r="T302" s="234"/>
      <c r="U302" s="234"/>
      <c r="V302" s="234"/>
      <c r="W302" s="234"/>
      <c r="X302" s="234"/>
      <c r="Y302" s="234"/>
      <c r="Z302" s="234"/>
    </row>
    <row r="303" ht="13.5" customHeight="1">
      <c r="A303" s="234"/>
      <c r="B303" s="234"/>
      <c r="C303" s="234"/>
      <c r="D303" s="234"/>
      <c r="E303" s="234"/>
      <c r="F303" s="234"/>
      <c r="G303" s="234"/>
      <c r="H303" s="234"/>
      <c r="I303" s="234"/>
      <c r="J303" s="234"/>
      <c r="K303" s="234"/>
      <c r="L303" s="234"/>
      <c r="M303" s="234"/>
      <c r="N303" s="234"/>
      <c r="O303" s="234"/>
      <c r="P303" s="234"/>
      <c r="Q303" s="234"/>
      <c r="R303" s="234"/>
      <c r="S303" s="234"/>
      <c r="T303" s="234"/>
      <c r="U303" s="234"/>
      <c r="V303" s="234"/>
      <c r="W303" s="234"/>
      <c r="X303" s="234"/>
      <c r="Y303" s="234"/>
      <c r="Z303" s="234"/>
    </row>
    <row r="304" ht="13.5" customHeight="1">
      <c r="A304" s="234"/>
      <c r="B304" s="234"/>
      <c r="C304" s="234"/>
      <c r="D304" s="234"/>
      <c r="E304" s="234"/>
      <c r="F304" s="234"/>
      <c r="G304" s="234"/>
      <c r="H304" s="234"/>
      <c r="I304" s="234"/>
      <c r="J304" s="234"/>
      <c r="K304" s="234"/>
      <c r="L304" s="234"/>
      <c r="M304" s="234"/>
      <c r="N304" s="234"/>
      <c r="O304" s="234"/>
      <c r="P304" s="234"/>
      <c r="Q304" s="234"/>
      <c r="R304" s="234"/>
      <c r="S304" s="234"/>
      <c r="T304" s="234"/>
      <c r="U304" s="234"/>
      <c r="V304" s="234"/>
      <c r="W304" s="234"/>
      <c r="X304" s="234"/>
      <c r="Y304" s="234"/>
      <c r="Z304" s="234"/>
    </row>
    <row r="305" ht="13.5" customHeight="1">
      <c r="A305" s="234"/>
      <c r="B305" s="234"/>
      <c r="C305" s="234"/>
      <c r="D305" s="234"/>
      <c r="E305" s="234"/>
      <c r="F305" s="234"/>
      <c r="G305" s="234"/>
      <c r="H305" s="234"/>
      <c r="I305" s="234"/>
      <c r="J305" s="234"/>
      <c r="K305" s="234"/>
      <c r="L305" s="234"/>
      <c r="M305" s="234"/>
      <c r="N305" s="234"/>
      <c r="O305" s="234"/>
      <c r="P305" s="234"/>
      <c r="Q305" s="234"/>
      <c r="R305" s="234"/>
      <c r="S305" s="234"/>
      <c r="T305" s="234"/>
      <c r="U305" s="234"/>
      <c r="V305" s="234"/>
      <c r="W305" s="234"/>
      <c r="X305" s="234"/>
      <c r="Y305" s="234"/>
      <c r="Z305" s="234"/>
    </row>
    <row r="306" ht="13.5" customHeight="1">
      <c r="A306" s="234"/>
      <c r="B306" s="234"/>
      <c r="C306" s="234"/>
      <c r="D306" s="234"/>
      <c r="E306" s="234"/>
      <c r="F306" s="234"/>
      <c r="G306" s="234"/>
      <c r="H306" s="234"/>
      <c r="I306" s="234"/>
      <c r="J306" s="234"/>
      <c r="K306" s="234"/>
      <c r="L306" s="234"/>
      <c r="M306" s="234"/>
      <c r="N306" s="234"/>
      <c r="O306" s="234"/>
      <c r="P306" s="234"/>
      <c r="Q306" s="234"/>
      <c r="R306" s="234"/>
      <c r="S306" s="234"/>
      <c r="T306" s="234"/>
      <c r="U306" s="234"/>
      <c r="V306" s="234"/>
      <c r="W306" s="234"/>
      <c r="X306" s="234"/>
      <c r="Y306" s="234"/>
      <c r="Z306" s="234"/>
    </row>
    <row r="307" ht="13.5" customHeight="1">
      <c r="A307" s="234"/>
      <c r="B307" s="234"/>
      <c r="C307" s="234"/>
      <c r="D307" s="234"/>
      <c r="E307" s="234"/>
      <c r="F307" s="234"/>
      <c r="G307" s="234"/>
      <c r="H307" s="234"/>
      <c r="I307" s="234"/>
      <c r="J307" s="234"/>
      <c r="K307" s="234"/>
      <c r="L307" s="234"/>
      <c r="M307" s="234"/>
      <c r="N307" s="234"/>
      <c r="O307" s="234"/>
      <c r="P307" s="234"/>
      <c r="Q307" s="234"/>
      <c r="R307" s="234"/>
      <c r="S307" s="234"/>
      <c r="T307" s="234"/>
      <c r="U307" s="234"/>
      <c r="V307" s="234"/>
      <c r="W307" s="234"/>
      <c r="X307" s="234"/>
      <c r="Y307" s="234"/>
      <c r="Z307" s="234"/>
    </row>
    <row r="308" ht="13.5" customHeight="1">
      <c r="A308" s="234"/>
      <c r="B308" s="234"/>
      <c r="C308" s="234"/>
      <c r="D308" s="234"/>
      <c r="E308" s="234"/>
      <c r="F308" s="234"/>
      <c r="G308" s="234"/>
      <c r="H308" s="234"/>
      <c r="I308" s="234"/>
      <c r="J308" s="234"/>
      <c r="K308" s="234"/>
      <c r="L308" s="234"/>
      <c r="M308" s="234"/>
      <c r="N308" s="234"/>
      <c r="O308" s="234"/>
      <c r="P308" s="234"/>
      <c r="Q308" s="234"/>
      <c r="R308" s="234"/>
      <c r="S308" s="234"/>
      <c r="T308" s="234"/>
      <c r="U308" s="234"/>
      <c r="V308" s="234"/>
      <c r="W308" s="234"/>
      <c r="X308" s="234"/>
      <c r="Y308" s="234"/>
      <c r="Z308" s="234"/>
    </row>
    <row r="309" ht="13.5" customHeight="1">
      <c r="A309" s="234"/>
      <c r="B309" s="234"/>
      <c r="C309" s="234"/>
      <c r="D309" s="234"/>
      <c r="E309" s="234"/>
      <c r="F309" s="234"/>
      <c r="G309" s="234"/>
      <c r="H309" s="234"/>
      <c r="I309" s="234"/>
      <c r="J309" s="234"/>
      <c r="K309" s="234"/>
      <c r="L309" s="234"/>
      <c r="M309" s="234"/>
      <c r="N309" s="234"/>
      <c r="O309" s="234"/>
      <c r="P309" s="234"/>
      <c r="Q309" s="234"/>
      <c r="R309" s="234"/>
      <c r="S309" s="234"/>
      <c r="T309" s="234"/>
      <c r="U309" s="234"/>
      <c r="V309" s="234"/>
      <c r="W309" s="234"/>
      <c r="X309" s="234"/>
      <c r="Y309" s="234"/>
      <c r="Z309" s="234"/>
    </row>
    <row r="310" ht="13.5" customHeight="1">
      <c r="A310" s="234"/>
      <c r="B310" s="234"/>
      <c r="C310" s="234"/>
      <c r="D310" s="234"/>
      <c r="E310" s="234"/>
      <c r="F310" s="234"/>
      <c r="G310" s="234"/>
      <c r="H310" s="234"/>
      <c r="I310" s="234"/>
      <c r="J310" s="234"/>
      <c r="K310" s="234"/>
      <c r="L310" s="234"/>
      <c r="M310" s="234"/>
      <c r="N310" s="234"/>
      <c r="O310" s="234"/>
      <c r="P310" s="234"/>
      <c r="Q310" s="234"/>
      <c r="R310" s="234"/>
      <c r="S310" s="234"/>
      <c r="T310" s="234"/>
      <c r="U310" s="234"/>
      <c r="V310" s="234"/>
      <c r="W310" s="234"/>
      <c r="X310" s="234"/>
      <c r="Y310" s="234"/>
      <c r="Z310" s="234"/>
    </row>
    <row r="311" ht="13.5" customHeight="1">
      <c r="A311" s="234"/>
      <c r="B311" s="234"/>
      <c r="C311" s="234"/>
      <c r="D311" s="234"/>
      <c r="E311" s="234"/>
      <c r="F311" s="234"/>
      <c r="G311" s="234"/>
      <c r="H311" s="234"/>
      <c r="I311" s="234"/>
      <c r="J311" s="234"/>
      <c r="K311" s="234"/>
      <c r="L311" s="234"/>
      <c r="M311" s="234"/>
      <c r="N311" s="234"/>
      <c r="O311" s="234"/>
      <c r="P311" s="234"/>
      <c r="Q311" s="234"/>
      <c r="R311" s="234"/>
      <c r="S311" s="234"/>
      <c r="T311" s="234"/>
      <c r="U311" s="234"/>
      <c r="V311" s="234"/>
      <c r="W311" s="234"/>
      <c r="X311" s="234"/>
      <c r="Y311" s="234"/>
      <c r="Z311" s="234"/>
    </row>
    <row r="312" ht="13.5" customHeight="1">
      <c r="A312" s="234"/>
      <c r="B312" s="234"/>
      <c r="C312" s="234"/>
      <c r="D312" s="234"/>
      <c r="E312" s="234"/>
      <c r="F312" s="234"/>
      <c r="G312" s="234"/>
      <c r="H312" s="234"/>
      <c r="I312" s="234"/>
      <c r="J312" s="234"/>
      <c r="K312" s="234"/>
      <c r="L312" s="234"/>
      <c r="M312" s="234"/>
      <c r="N312" s="234"/>
      <c r="O312" s="234"/>
      <c r="P312" s="234"/>
      <c r="Q312" s="234"/>
      <c r="R312" s="234"/>
      <c r="S312" s="234"/>
      <c r="T312" s="234"/>
      <c r="U312" s="234"/>
      <c r="V312" s="234"/>
      <c r="W312" s="234"/>
      <c r="X312" s="234"/>
      <c r="Y312" s="234"/>
      <c r="Z312" s="234"/>
    </row>
    <row r="313" ht="13.5" customHeight="1">
      <c r="A313" s="234"/>
      <c r="B313" s="234"/>
      <c r="C313" s="234"/>
      <c r="D313" s="234"/>
      <c r="E313" s="234"/>
      <c r="F313" s="234"/>
      <c r="G313" s="234"/>
      <c r="H313" s="234"/>
      <c r="I313" s="234"/>
      <c r="J313" s="234"/>
      <c r="K313" s="234"/>
      <c r="L313" s="234"/>
      <c r="M313" s="234"/>
      <c r="N313" s="234"/>
      <c r="O313" s="234"/>
      <c r="P313" s="234"/>
      <c r="Q313" s="234"/>
      <c r="R313" s="234"/>
      <c r="S313" s="234"/>
      <c r="T313" s="234"/>
      <c r="U313" s="234"/>
      <c r="V313" s="234"/>
      <c r="W313" s="234"/>
      <c r="X313" s="234"/>
      <c r="Y313" s="234"/>
      <c r="Z313" s="234"/>
    </row>
    <row r="314" ht="13.5" customHeight="1">
      <c r="A314" s="234"/>
      <c r="B314" s="234"/>
      <c r="C314" s="234"/>
      <c r="D314" s="234"/>
      <c r="E314" s="234"/>
      <c r="F314" s="234"/>
      <c r="G314" s="234"/>
      <c r="H314" s="234"/>
      <c r="I314" s="234"/>
      <c r="J314" s="234"/>
      <c r="K314" s="234"/>
      <c r="L314" s="234"/>
      <c r="M314" s="234"/>
      <c r="N314" s="234"/>
      <c r="O314" s="234"/>
      <c r="P314" s="234"/>
      <c r="Q314" s="234"/>
      <c r="R314" s="234"/>
      <c r="S314" s="234"/>
      <c r="T314" s="234"/>
      <c r="U314" s="234"/>
      <c r="V314" s="234"/>
      <c r="W314" s="234"/>
      <c r="X314" s="234"/>
      <c r="Y314" s="234"/>
      <c r="Z314" s="234"/>
    </row>
    <row r="315" ht="13.5" customHeight="1">
      <c r="A315" s="234"/>
      <c r="B315" s="234"/>
      <c r="C315" s="234"/>
      <c r="D315" s="234"/>
      <c r="E315" s="234"/>
      <c r="F315" s="234"/>
      <c r="G315" s="234"/>
      <c r="H315" s="234"/>
      <c r="I315" s="234"/>
      <c r="J315" s="234"/>
      <c r="K315" s="234"/>
      <c r="L315" s="234"/>
      <c r="M315" s="234"/>
      <c r="N315" s="234"/>
      <c r="O315" s="234"/>
      <c r="P315" s="234"/>
      <c r="Q315" s="234"/>
      <c r="R315" s="234"/>
      <c r="S315" s="234"/>
      <c r="T315" s="234"/>
      <c r="U315" s="234"/>
      <c r="V315" s="234"/>
      <c r="W315" s="234"/>
      <c r="X315" s="234"/>
      <c r="Y315" s="234"/>
      <c r="Z315" s="234"/>
    </row>
    <row r="316" ht="13.5" customHeight="1">
      <c r="A316" s="234"/>
      <c r="B316" s="234"/>
      <c r="C316" s="234"/>
      <c r="D316" s="234"/>
      <c r="E316" s="234"/>
      <c r="F316" s="234"/>
      <c r="G316" s="234"/>
      <c r="H316" s="234"/>
      <c r="I316" s="234"/>
      <c r="J316" s="234"/>
      <c r="K316" s="234"/>
      <c r="L316" s="234"/>
      <c r="M316" s="234"/>
      <c r="N316" s="234"/>
      <c r="O316" s="234"/>
      <c r="P316" s="234"/>
      <c r="Q316" s="234"/>
      <c r="R316" s="234"/>
      <c r="S316" s="234"/>
      <c r="T316" s="234"/>
      <c r="U316" s="234"/>
      <c r="V316" s="234"/>
      <c r="W316" s="234"/>
      <c r="X316" s="234"/>
      <c r="Y316" s="234"/>
      <c r="Z316" s="234"/>
    </row>
    <row r="317" ht="13.5" customHeight="1">
      <c r="A317" s="234"/>
      <c r="B317" s="234"/>
      <c r="C317" s="234"/>
      <c r="D317" s="234"/>
      <c r="E317" s="234"/>
      <c r="F317" s="234"/>
      <c r="G317" s="234"/>
      <c r="H317" s="234"/>
      <c r="I317" s="234"/>
      <c r="J317" s="234"/>
      <c r="K317" s="234"/>
      <c r="L317" s="234"/>
      <c r="M317" s="234"/>
      <c r="N317" s="234"/>
      <c r="O317" s="234"/>
      <c r="P317" s="234"/>
      <c r="Q317" s="234"/>
      <c r="R317" s="234"/>
      <c r="S317" s="234"/>
      <c r="T317" s="234"/>
      <c r="U317" s="234"/>
      <c r="V317" s="234"/>
      <c r="W317" s="234"/>
      <c r="X317" s="234"/>
      <c r="Y317" s="234"/>
      <c r="Z317" s="234"/>
    </row>
    <row r="318" ht="13.5" customHeight="1">
      <c r="A318" s="234"/>
      <c r="B318" s="234"/>
      <c r="C318" s="234"/>
      <c r="D318" s="234"/>
      <c r="E318" s="234"/>
      <c r="F318" s="234"/>
      <c r="G318" s="234"/>
      <c r="H318" s="234"/>
      <c r="I318" s="234"/>
      <c r="J318" s="234"/>
      <c r="K318" s="234"/>
      <c r="L318" s="234"/>
      <c r="M318" s="234"/>
      <c r="N318" s="234"/>
      <c r="O318" s="234"/>
      <c r="P318" s="234"/>
      <c r="Q318" s="234"/>
      <c r="R318" s="234"/>
      <c r="S318" s="234"/>
      <c r="T318" s="234"/>
      <c r="U318" s="234"/>
      <c r="V318" s="234"/>
      <c r="W318" s="234"/>
      <c r="X318" s="234"/>
      <c r="Y318" s="234"/>
      <c r="Z318" s="234"/>
    </row>
    <row r="319" ht="13.5" customHeight="1">
      <c r="A319" s="234"/>
      <c r="B319" s="234"/>
      <c r="C319" s="234"/>
      <c r="D319" s="234"/>
      <c r="E319" s="234"/>
      <c r="F319" s="234"/>
      <c r="G319" s="234"/>
      <c r="H319" s="234"/>
      <c r="I319" s="234"/>
      <c r="J319" s="234"/>
      <c r="K319" s="234"/>
      <c r="L319" s="234"/>
      <c r="M319" s="234"/>
      <c r="N319" s="234"/>
      <c r="O319" s="234"/>
      <c r="P319" s="234"/>
      <c r="Q319" s="234"/>
      <c r="R319" s="234"/>
      <c r="S319" s="234"/>
      <c r="T319" s="234"/>
      <c r="U319" s="234"/>
      <c r="V319" s="234"/>
      <c r="W319" s="234"/>
      <c r="X319" s="234"/>
      <c r="Y319" s="234"/>
      <c r="Z319" s="234"/>
    </row>
    <row r="320" ht="13.5" customHeight="1">
      <c r="A320" s="234"/>
      <c r="B320" s="234"/>
      <c r="C320" s="234"/>
      <c r="D320" s="234"/>
      <c r="E320" s="234"/>
      <c r="F320" s="234"/>
      <c r="G320" s="234"/>
      <c r="H320" s="234"/>
      <c r="I320" s="234"/>
      <c r="J320" s="234"/>
      <c r="K320" s="234"/>
      <c r="L320" s="234"/>
      <c r="M320" s="234"/>
      <c r="N320" s="234"/>
      <c r="O320" s="234"/>
      <c r="P320" s="234"/>
      <c r="Q320" s="234"/>
      <c r="R320" s="234"/>
      <c r="S320" s="234"/>
      <c r="T320" s="234"/>
      <c r="U320" s="234"/>
      <c r="V320" s="234"/>
      <c r="W320" s="234"/>
      <c r="X320" s="234"/>
      <c r="Y320" s="234"/>
      <c r="Z320" s="234"/>
    </row>
    <row r="321" ht="13.5" customHeight="1">
      <c r="A321" s="234"/>
      <c r="B321" s="234"/>
      <c r="C321" s="234"/>
      <c r="D321" s="234"/>
      <c r="E321" s="234"/>
      <c r="F321" s="234"/>
      <c r="G321" s="234"/>
      <c r="H321" s="234"/>
      <c r="I321" s="234"/>
      <c r="J321" s="234"/>
      <c r="K321" s="234"/>
      <c r="L321" s="234"/>
      <c r="M321" s="234"/>
      <c r="N321" s="234"/>
      <c r="O321" s="234"/>
      <c r="P321" s="234"/>
      <c r="Q321" s="234"/>
      <c r="R321" s="234"/>
      <c r="S321" s="234"/>
      <c r="T321" s="234"/>
      <c r="U321" s="234"/>
      <c r="V321" s="234"/>
      <c r="W321" s="234"/>
      <c r="X321" s="234"/>
      <c r="Y321" s="234"/>
      <c r="Z321" s="234"/>
    </row>
    <row r="322" ht="13.5" customHeight="1">
      <c r="A322" s="234"/>
      <c r="B322" s="234"/>
      <c r="C322" s="234"/>
      <c r="D322" s="234"/>
      <c r="E322" s="234"/>
      <c r="F322" s="234"/>
      <c r="G322" s="234"/>
      <c r="H322" s="234"/>
      <c r="I322" s="234"/>
      <c r="J322" s="234"/>
      <c r="K322" s="234"/>
      <c r="L322" s="234"/>
      <c r="M322" s="234"/>
      <c r="N322" s="234"/>
      <c r="O322" s="234"/>
      <c r="P322" s="234"/>
      <c r="Q322" s="234"/>
      <c r="R322" s="234"/>
      <c r="S322" s="234"/>
      <c r="T322" s="234"/>
      <c r="U322" s="234"/>
      <c r="V322" s="234"/>
      <c r="W322" s="234"/>
      <c r="X322" s="234"/>
      <c r="Y322" s="234"/>
      <c r="Z322" s="234"/>
    </row>
    <row r="323" ht="13.5" customHeight="1">
      <c r="A323" s="234"/>
      <c r="B323" s="234"/>
      <c r="C323" s="234"/>
      <c r="D323" s="234"/>
      <c r="E323" s="234"/>
      <c r="F323" s="234"/>
      <c r="G323" s="234"/>
      <c r="H323" s="234"/>
      <c r="I323" s="234"/>
      <c r="J323" s="234"/>
      <c r="K323" s="234"/>
      <c r="L323" s="234"/>
      <c r="M323" s="234"/>
      <c r="N323" s="234"/>
      <c r="O323" s="234"/>
      <c r="P323" s="234"/>
      <c r="Q323" s="234"/>
      <c r="R323" s="234"/>
      <c r="S323" s="234"/>
      <c r="T323" s="234"/>
      <c r="U323" s="234"/>
      <c r="V323" s="234"/>
      <c r="W323" s="234"/>
      <c r="X323" s="234"/>
      <c r="Y323" s="234"/>
      <c r="Z323" s="234"/>
    </row>
    <row r="324" ht="13.5" customHeight="1">
      <c r="A324" s="234"/>
      <c r="B324" s="234"/>
      <c r="C324" s="234"/>
      <c r="D324" s="234"/>
      <c r="E324" s="234"/>
      <c r="F324" s="234"/>
      <c r="G324" s="234"/>
      <c r="H324" s="234"/>
      <c r="I324" s="234"/>
      <c r="J324" s="234"/>
      <c r="K324" s="234"/>
      <c r="L324" s="234"/>
      <c r="M324" s="234"/>
      <c r="N324" s="234"/>
      <c r="O324" s="234"/>
      <c r="P324" s="234"/>
      <c r="Q324" s="234"/>
      <c r="R324" s="234"/>
      <c r="S324" s="234"/>
      <c r="T324" s="234"/>
      <c r="U324" s="234"/>
      <c r="V324" s="234"/>
      <c r="W324" s="234"/>
      <c r="X324" s="234"/>
      <c r="Y324" s="234"/>
      <c r="Z324" s="234"/>
    </row>
    <row r="325" ht="13.5" customHeight="1">
      <c r="A325" s="234"/>
      <c r="B325" s="234"/>
      <c r="C325" s="234"/>
      <c r="D325" s="234"/>
      <c r="E325" s="234"/>
      <c r="F325" s="234"/>
      <c r="G325" s="234"/>
      <c r="H325" s="234"/>
      <c r="I325" s="234"/>
      <c r="J325" s="234"/>
      <c r="K325" s="234"/>
      <c r="L325" s="234"/>
      <c r="M325" s="234"/>
      <c r="N325" s="234"/>
      <c r="O325" s="234"/>
      <c r="P325" s="234"/>
      <c r="Q325" s="234"/>
      <c r="R325" s="234"/>
      <c r="S325" s="234"/>
      <c r="T325" s="234"/>
      <c r="U325" s="234"/>
      <c r="V325" s="234"/>
      <c r="W325" s="234"/>
      <c r="X325" s="234"/>
      <c r="Y325" s="234"/>
      <c r="Z325" s="234"/>
    </row>
    <row r="326" ht="13.5" customHeight="1">
      <c r="A326" s="234"/>
      <c r="B326" s="234"/>
      <c r="C326" s="234"/>
      <c r="D326" s="234"/>
      <c r="E326" s="234"/>
      <c r="F326" s="234"/>
      <c r="G326" s="234"/>
      <c r="H326" s="234"/>
      <c r="I326" s="234"/>
      <c r="J326" s="234"/>
      <c r="K326" s="234"/>
      <c r="L326" s="234"/>
      <c r="M326" s="234"/>
      <c r="N326" s="234"/>
      <c r="O326" s="234"/>
      <c r="P326" s="234"/>
      <c r="Q326" s="234"/>
      <c r="R326" s="234"/>
      <c r="S326" s="234"/>
      <c r="T326" s="234"/>
      <c r="U326" s="234"/>
      <c r="V326" s="234"/>
      <c r="W326" s="234"/>
      <c r="X326" s="234"/>
      <c r="Y326" s="234"/>
      <c r="Z326" s="234"/>
    </row>
    <row r="327" ht="13.5" customHeight="1">
      <c r="A327" s="234"/>
      <c r="B327" s="234"/>
      <c r="C327" s="234"/>
      <c r="D327" s="234"/>
      <c r="E327" s="234"/>
      <c r="F327" s="234"/>
      <c r="G327" s="234"/>
      <c r="H327" s="234"/>
      <c r="I327" s="234"/>
      <c r="J327" s="234"/>
      <c r="K327" s="234"/>
      <c r="L327" s="234"/>
      <c r="M327" s="234"/>
      <c r="N327" s="234"/>
      <c r="O327" s="234"/>
      <c r="P327" s="234"/>
      <c r="Q327" s="234"/>
      <c r="R327" s="234"/>
      <c r="S327" s="234"/>
      <c r="T327" s="234"/>
      <c r="U327" s="234"/>
      <c r="V327" s="234"/>
      <c r="W327" s="234"/>
      <c r="X327" s="234"/>
      <c r="Y327" s="234"/>
      <c r="Z327" s="234"/>
    </row>
    <row r="328" ht="13.5" customHeight="1">
      <c r="A328" s="234"/>
      <c r="B328" s="234"/>
      <c r="C328" s="234"/>
      <c r="D328" s="234"/>
      <c r="E328" s="234"/>
      <c r="F328" s="234"/>
      <c r="G328" s="234"/>
      <c r="H328" s="234"/>
      <c r="I328" s="234"/>
      <c r="J328" s="234"/>
      <c r="K328" s="234"/>
      <c r="L328" s="234"/>
      <c r="M328" s="234"/>
      <c r="N328" s="234"/>
      <c r="O328" s="234"/>
      <c r="P328" s="234"/>
      <c r="Q328" s="234"/>
      <c r="R328" s="234"/>
      <c r="S328" s="234"/>
      <c r="T328" s="234"/>
      <c r="U328" s="234"/>
      <c r="V328" s="234"/>
      <c r="W328" s="234"/>
      <c r="X328" s="234"/>
      <c r="Y328" s="234"/>
      <c r="Z328" s="234"/>
    </row>
    <row r="329" ht="13.5" customHeight="1">
      <c r="A329" s="234"/>
      <c r="B329" s="234"/>
      <c r="C329" s="234"/>
      <c r="D329" s="234"/>
      <c r="E329" s="234"/>
      <c r="F329" s="234"/>
      <c r="G329" s="234"/>
      <c r="H329" s="234"/>
      <c r="I329" s="234"/>
      <c r="J329" s="234"/>
      <c r="K329" s="234"/>
      <c r="L329" s="234"/>
      <c r="M329" s="234"/>
      <c r="N329" s="234"/>
      <c r="O329" s="234"/>
      <c r="P329" s="234"/>
      <c r="Q329" s="234"/>
      <c r="R329" s="234"/>
      <c r="S329" s="234"/>
      <c r="T329" s="234"/>
      <c r="U329" s="234"/>
      <c r="V329" s="234"/>
      <c r="W329" s="234"/>
      <c r="X329" s="234"/>
      <c r="Y329" s="234"/>
      <c r="Z329" s="234"/>
    </row>
    <row r="330" ht="13.5" customHeight="1">
      <c r="A330" s="234"/>
      <c r="B330" s="234"/>
      <c r="C330" s="234"/>
      <c r="D330" s="234"/>
      <c r="E330" s="234"/>
      <c r="F330" s="234"/>
      <c r="G330" s="234"/>
      <c r="H330" s="234"/>
      <c r="I330" s="234"/>
      <c r="J330" s="234"/>
      <c r="K330" s="234"/>
      <c r="L330" s="234"/>
      <c r="M330" s="234"/>
      <c r="N330" s="234"/>
      <c r="O330" s="234"/>
      <c r="P330" s="234"/>
      <c r="Q330" s="234"/>
      <c r="R330" s="234"/>
      <c r="S330" s="234"/>
      <c r="T330" s="234"/>
      <c r="U330" s="234"/>
      <c r="V330" s="234"/>
      <c r="W330" s="234"/>
      <c r="X330" s="234"/>
      <c r="Y330" s="234"/>
      <c r="Z330" s="234"/>
    </row>
    <row r="331" ht="13.5" customHeight="1">
      <c r="A331" s="234"/>
      <c r="B331" s="234"/>
      <c r="C331" s="234"/>
      <c r="D331" s="234"/>
      <c r="E331" s="234"/>
      <c r="F331" s="234"/>
      <c r="G331" s="234"/>
      <c r="H331" s="234"/>
      <c r="I331" s="234"/>
      <c r="J331" s="234"/>
      <c r="K331" s="234"/>
      <c r="L331" s="234"/>
      <c r="M331" s="234"/>
      <c r="N331" s="234"/>
      <c r="O331" s="234"/>
      <c r="P331" s="234"/>
      <c r="Q331" s="234"/>
      <c r="R331" s="234"/>
      <c r="S331" s="234"/>
      <c r="T331" s="234"/>
      <c r="U331" s="234"/>
      <c r="V331" s="234"/>
      <c r="W331" s="234"/>
      <c r="X331" s="234"/>
      <c r="Y331" s="234"/>
      <c r="Z331" s="234"/>
    </row>
    <row r="332" ht="13.5" customHeight="1">
      <c r="A332" s="234"/>
      <c r="B332" s="234"/>
      <c r="C332" s="234"/>
      <c r="D332" s="234"/>
      <c r="E332" s="234"/>
      <c r="F332" s="234"/>
      <c r="G332" s="234"/>
      <c r="H332" s="234"/>
      <c r="I332" s="234"/>
      <c r="J332" s="234"/>
      <c r="K332" s="234"/>
      <c r="L332" s="234"/>
      <c r="M332" s="234"/>
      <c r="N332" s="234"/>
      <c r="O332" s="234"/>
      <c r="P332" s="234"/>
      <c r="Q332" s="234"/>
      <c r="R332" s="234"/>
      <c r="S332" s="234"/>
      <c r="T332" s="234"/>
      <c r="U332" s="234"/>
      <c r="V332" s="234"/>
      <c r="W332" s="234"/>
      <c r="X332" s="234"/>
      <c r="Y332" s="234"/>
      <c r="Z332" s="234"/>
    </row>
    <row r="333" ht="13.5" customHeight="1">
      <c r="A333" s="234"/>
      <c r="B333" s="234"/>
      <c r="C333" s="234"/>
      <c r="D333" s="234"/>
      <c r="E333" s="234"/>
      <c r="F333" s="234"/>
      <c r="G333" s="234"/>
      <c r="H333" s="234"/>
      <c r="I333" s="234"/>
      <c r="J333" s="234"/>
      <c r="K333" s="234"/>
      <c r="L333" s="234"/>
      <c r="M333" s="234"/>
      <c r="N333" s="234"/>
      <c r="O333" s="234"/>
      <c r="P333" s="234"/>
      <c r="Q333" s="234"/>
      <c r="R333" s="234"/>
      <c r="S333" s="234"/>
      <c r="T333" s="234"/>
      <c r="U333" s="234"/>
      <c r="V333" s="234"/>
      <c r="W333" s="234"/>
      <c r="X333" s="234"/>
      <c r="Y333" s="234"/>
      <c r="Z333" s="234"/>
    </row>
    <row r="334" ht="13.5" customHeight="1">
      <c r="A334" s="234"/>
      <c r="B334" s="234"/>
      <c r="C334" s="234"/>
      <c r="D334" s="234"/>
      <c r="E334" s="234"/>
      <c r="F334" s="234"/>
      <c r="G334" s="234"/>
      <c r="H334" s="234"/>
      <c r="I334" s="234"/>
      <c r="J334" s="234"/>
      <c r="K334" s="234"/>
      <c r="L334" s="234"/>
      <c r="M334" s="234"/>
      <c r="N334" s="234"/>
      <c r="O334" s="234"/>
      <c r="P334" s="234"/>
      <c r="Q334" s="234"/>
      <c r="R334" s="234"/>
      <c r="S334" s="234"/>
      <c r="T334" s="234"/>
      <c r="U334" s="234"/>
      <c r="V334" s="234"/>
      <c r="W334" s="234"/>
      <c r="X334" s="234"/>
      <c r="Y334" s="234"/>
      <c r="Z334" s="234"/>
    </row>
    <row r="335" ht="13.5" customHeight="1">
      <c r="A335" s="234"/>
      <c r="B335" s="234"/>
      <c r="C335" s="234"/>
      <c r="D335" s="234"/>
      <c r="E335" s="234"/>
      <c r="F335" s="234"/>
      <c r="G335" s="234"/>
      <c r="H335" s="234"/>
      <c r="I335" s="234"/>
      <c r="J335" s="234"/>
      <c r="K335" s="234"/>
      <c r="L335" s="234"/>
      <c r="M335" s="234"/>
      <c r="N335" s="234"/>
      <c r="O335" s="234"/>
      <c r="P335" s="234"/>
      <c r="Q335" s="234"/>
      <c r="R335" s="234"/>
      <c r="S335" s="234"/>
      <c r="T335" s="234"/>
      <c r="U335" s="234"/>
      <c r="V335" s="234"/>
      <c r="W335" s="234"/>
      <c r="X335" s="234"/>
      <c r="Y335" s="234"/>
      <c r="Z335" s="234"/>
    </row>
    <row r="336" ht="13.5" customHeight="1">
      <c r="A336" s="234"/>
      <c r="B336" s="234"/>
      <c r="C336" s="234"/>
      <c r="D336" s="234"/>
      <c r="E336" s="234"/>
      <c r="F336" s="234"/>
      <c r="G336" s="234"/>
      <c r="H336" s="234"/>
      <c r="I336" s="234"/>
      <c r="J336" s="234"/>
      <c r="K336" s="234"/>
      <c r="L336" s="234"/>
      <c r="M336" s="234"/>
      <c r="N336" s="234"/>
      <c r="O336" s="234"/>
      <c r="P336" s="234"/>
      <c r="Q336" s="234"/>
      <c r="R336" s="234"/>
      <c r="S336" s="234"/>
      <c r="T336" s="234"/>
      <c r="U336" s="234"/>
      <c r="V336" s="234"/>
      <c r="W336" s="234"/>
      <c r="X336" s="234"/>
      <c r="Y336" s="234"/>
      <c r="Z336" s="234"/>
    </row>
    <row r="337" ht="13.5" customHeight="1">
      <c r="A337" s="234"/>
      <c r="B337" s="234"/>
      <c r="C337" s="234"/>
      <c r="D337" s="234"/>
      <c r="E337" s="234"/>
      <c r="F337" s="234"/>
      <c r="G337" s="234"/>
      <c r="H337" s="234"/>
      <c r="I337" s="234"/>
      <c r="J337" s="234"/>
      <c r="K337" s="234"/>
      <c r="L337" s="234"/>
      <c r="M337" s="234"/>
      <c r="N337" s="234"/>
      <c r="O337" s="234"/>
      <c r="P337" s="234"/>
      <c r="Q337" s="234"/>
      <c r="R337" s="234"/>
      <c r="S337" s="234"/>
      <c r="T337" s="234"/>
      <c r="U337" s="234"/>
      <c r="V337" s="234"/>
      <c r="W337" s="234"/>
      <c r="X337" s="234"/>
      <c r="Y337" s="234"/>
      <c r="Z337" s="234"/>
    </row>
    <row r="338" ht="13.5" customHeight="1">
      <c r="A338" s="234"/>
      <c r="B338" s="234"/>
      <c r="C338" s="234"/>
      <c r="D338" s="234"/>
      <c r="E338" s="234"/>
      <c r="F338" s="234"/>
      <c r="G338" s="234"/>
      <c r="H338" s="234"/>
      <c r="I338" s="234"/>
      <c r="J338" s="234"/>
      <c r="K338" s="234"/>
      <c r="L338" s="234"/>
      <c r="M338" s="234"/>
      <c r="N338" s="234"/>
      <c r="O338" s="234"/>
      <c r="P338" s="234"/>
      <c r="Q338" s="234"/>
      <c r="R338" s="234"/>
      <c r="S338" s="234"/>
      <c r="T338" s="234"/>
      <c r="U338" s="234"/>
      <c r="V338" s="234"/>
      <c r="W338" s="234"/>
      <c r="X338" s="234"/>
      <c r="Y338" s="234"/>
      <c r="Z338" s="234"/>
    </row>
    <row r="339" ht="13.5" customHeight="1">
      <c r="A339" s="234"/>
      <c r="B339" s="234"/>
      <c r="C339" s="234"/>
      <c r="D339" s="234"/>
      <c r="E339" s="234"/>
      <c r="F339" s="234"/>
      <c r="G339" s="234"/>
      <c r="H339" s="234"/>
      <c r="I339" s="234"/>
      <c r="J339" s="234"/>
      <c r="K339" s="234"/>
      <c r="L339" s="234"/>
      <c r="M339" s="234"/>
      <c r="N339" s="234"/>
      <c r="O339" s="234"/>
      <c r="P339" s="234"/>
      <c r="Q339" s="234"/>
      <c r="R339" s="234"/>
      <c r="S339" s="234"/>
      <c r="T339" s="234"/>
      <c r="U339" s="234"/>
      <c r="V339" s="234"/>
      <c r="W339" s="234"/>
      <c r="X339" s="234"/>
      <c r="Y339" s="234"/>
      <c r="Z339" s="234"/>
    </row>
    <row r="340" ht="13.5" customHeight="1">
      <c r="A340" s="234"/>
      <c r="B340" s="234"/>
      <c r="C340" s="234"/>
      <c r="D340" s="234"/>
      <c r="E340" s="234"/>
      <c r="F340" s="234"/>
      <c r="G340" s="234"/>
      <c r="H340" s="234"/>
      <c r="I340" s="234"/>
      <c r="J340" s="234"/>
      <c r="K340" s="234"/>
      <c r="L340" s="234"/>
      <c r="M340" s="234"/>
      <c r="N340" s="234"/>
      <c r="O340" s="234"/>
      <c r="P340" s="234"/>
      <c r="Q340" s="234"/>
      <c r="R340" s="234"/>
      <c r="S340" s="234"/>
      <c r="T340" s="234"/>
      <c r="U340" s="234"/>
      <c r="V340" s="234"/>
      <c r="W340" s="234"/>
      <c r="X340" s="234"/>
      <c r="Y340" s="234"/>
      <c r="Z340" s="234"/>
    </row>
    <row r="341" ht="13.5" customHeight="1">
      <c r="A341" s="234"/>
      <c r="B341" s="234"/>
      <c r="C341" s="234"/>
      <c r="D341" s="234"/>
      <c r="E341" s="234"/>
      <c r="F341" s="234"/>
      <c r="G341" s="234"/>
      <c r="H341" s="234"/>
      <c r="I341" s="234"/>
      <c r="J341" s="234"/>
      <c r="K341" s="234"/>
      <c r="L341" s="234"/>
      <c r="M341" s="234"/>
      <c r="N341" s="234"/>
      <c r="O341" s="234"/>
      <c r="P341" s="234"/>
      <c r="Q341" s="234"/>
      <c r="R341" s="234"/>
      <c r="S341" s="234"/>
      <c r="T341" s="234"/>
      <c r="U341" s="234"/>
      <c r="V341" s="234"/>
      <c r="W341" s="234"/>
      <c r="X341" s="234"/>
      <c r="Y341" s="234"/>
      <c r="Z341" s="234"/>
    </row>
    <row r="342" ht="13.5" customHeight="1">
      <c r="A342" s="234"/>
      <c r="B342" s="234"/>
      <c r="C342" s="234"/>
      <c r="D342" s="234"/>
      <c r="E342" s="234"/>
      <c r="F342" s="234"/>
      <c r="G342" s="234"/>
      <c r="H342" s="234"/>
      <c r="I342" s="234"/>
      <c r="J342" s="234"/>
      <c r="K342" s="234"/>
      <c r="L342" s="234"/>
      <c r="M342" s="234"/>
      <c r="N342" s="234"/>
      <c r="O342" s="234"/>
      <c r="P342" s="234"/>
      <c r="Q342" s="234"/>
      <c r="R342" s="234"/>
      <c r="S342" s="234"/>
      <c r="T342" s="234"/>
      <c r="U342" s="234"/>
      <c r="V342" s="234"/>
      <c r="W342" s="234"/>
      <c r="X342" s="234"/>
      <c r="Y342" s="234"/>
      <c r="Z342" s="234"/>
    </row>
    <row r="343" ht="13.5" customHeight="1">
      <c r="A343" s="234"/>
      <c r="B343" s="234"/>
      <c r="C343" s="234"/>
      <c r="D343" s="234"/>
      <c r="E343" s="234"/>
      <c r="F343" s="234"/>
      <c r="G343" s="234"/>
      <c r="H343" s="234"/>
      <c r="I343" s="234"/>
      <c r="J343" s="234"/>
      <c r="K343" s="234"/>
      <c r="L343" s="234"/>
      <c r="M343" s="234"/>
      <c r="N343" s="234"/>
      <c r="O343" s="234"/>
      <c r="P343" s="234"/>
      <c r="Q343" s="234"/>
      <c r="R343" s="234"/>
      <c r="S343" s="234"/>
      <c r="T343" s="234"/>
      <c r="U343" s="234"/>
      <c r="V343" s="234"/>
      <c r="W343" s="234"/>
      <c r="X343" s="234"/>
      <c r="Y343" s="234"/>
      <c r="Z343" s="234"/>
    </row>
    <row r="344" ht="13.5" customHeight="1">
      <c r="A344" s="234"/>
      <c r="B344" s="234"/>
      <c r="C344" s="234"/>
      <c r="D344" s="234"/>
      <c r="E344" s="234"/>
      <c r="F344" s="234"/>
      <c r="G344" s="234"/>
      <c r="H344" s="234"/>
      <c r="I344" s="234"/>
      <c r="J344" s="234"/>
      <c r="K344" s="234"/>
      <c r="L344" s="234"/>
      <c r="M344" s="234"/>
      <c r="N344" s="234"/>
      <c r="O344" s="234"/>
      <c r="P344" s="234"/>
      <c r="Q344" s="234"/>
      <c r="R344" s="234"/>
      <c r="S344" s="234"/>
      <c r="T344" s="234"/>
      <c r="U344" s="234"/>
      <c r="V344" s="234"/>
      <c r="W344" s="234"/>
      <c r="X344" s="234"/>
      <c r="Y344" s="234"/>
      <c r="Z344" s="234"/>
    </row>
    <row r="345" ht="13.5" customHeight="1">
      <c r="A345" s="234"/>
      <c r="B345" s="234"/>
      <c r="C345" s="234"/>
      <c r="D345" s="234"/>
      <c r="E345" s="234"/>
      <c r="F345" s="234"/>
      <c r="G345" s="234"/>
      <c r="H345" s="234"/>
      <c r="I345" s="234"/>
      <c r="J345" s="234"/>
      <c r="K345" s="234"/>
      <c r="L345" s="234"/>
      <c r="M345" s="234"/>
      <c r="N345" s="234"/>
      <c r="O345" s="234"/>
      <c r="P345" s="234"/>
      <c r="Q345" s="234"/>
      <c r="R345" s="234"/>
      <c r="S345" s="234"/>
      <c r="T345" s="234"/>
      <c r="U345" s="234"/>
      <c r="V345" s="234"/>
      <c r="W345" s="234"/>
      <c r="X345" s="234"/>
      <c r="Y345" s="234"/>
      <c r="Z345" s="234"/>
    </row>
    <row r="346" ht="13.5" customHeight="1">
      <c r="A346" s="234"/>
      <c r="B346" s="234"/>
      <c r="C346" s="234"/>
      <c r="D346" s="234"/>
      <c r="E346" s="234"/>
      <c r="F346" s="234"/>
      <c r="G346" s="234"/>
      <c r="H346" s="234"/>
      <c r="I346" s="234"/>
      <c r="J346" s="234"/>
      <c r="K346" s="234"/>
      <c r="L346" s="234"/>
      <c r="M346" s="234"/>
      <c r="N346" s="234"/>
      <c r="O346" s="234"/>
      <c r="P346" s="234"/>
      <c r="Q346" s="234"/>
      <c r="R346" s="234"/>
      <c r="S346" s="234"/>
      <c r="T346" s="234"/>
      <c r="U346" s="234"/>
      <c r="V346" s="234"/>
      <c r="W346" s="234"/>
      <c r="X346" s="234"/>
      <c r="Y346" s="234"/>
      <c r="Z346" s="234"/>
    </row>
    <row r="347" ht="13.5" customHeight="1">
      <c r="A347" s="234"/>
      <c r="B347" s="234"/>
      <c r="C347" s="234"/>
      <c r="D347" s="234"/>
      <c r="E347" s="234"/>
      <c r="F347" s="234"/>
      <c r="G347" s="234"/>
      <c r="H347" s="234"/>
      <c r="I347" s="234"/>
      <c r="J347" s="234"/>
      <c r="K347" s="234"/>
      <c r="L347" s="234"/>
      <c r="M347" s="234"/>
      <c r="N347" s="234"/>
      <c r="O347" s="234"/>
      <c r="P347" s="234"/>
      <c r="Q347" s="234"/>
      <c r="R347" s="234"/>
      <c r="S347" s="234"/>
      <c r="T347" s="234"/>
      <c r="U347" s="234"/>
      <c r="V347" s="234"/>
      <c r="W347" s="234"/>
      <c r="X347" s="234"/>
      <c r="Y347" s="234"/>
      <c r="Z347" s="234"/>
    </row>
    <row r="348" ht="13.5" customHeight="1">
      <c r="A348" s="234"/>
      <c r="B348" s="234"/>
      <c r="C348" s="234"/>
      <c r="D348" s="234"/>
      <c r="E348" s="234"/>
      <c r="F348" s="234"/>
      <c r="G348" s="234"/>
      <c r="H348" s="234"/>
      <c r="I348" s="234"/>
      <c r="J348" s="234"/>
      <c r="K348" s="234"/>
      <c r="L348" s="234"/>
      <c r="M348" s="234"/>
      <c r="N348" s="234"/>
      <c r="O348" s="234"/>
      <c r="P348" s="234"/>
      <c r="Q348" s="234"/>
      <c r="R348" s="234"/>
      <c r="S348" s="234"/>
      <c r="T348" s="234"/>
      <c r="U348" s="234"/>
      <c r="V348" s="234"/>
      <c r="W348" s="234"/>
      <c r="X348" s="234"/>
      <c r="Y348" s="234"/>
      <c r="Z348" s="234"/>
    </row>
    <row r="349" ht="13.5" customHeight="1">
      <c r="A349" s="234"/>
      <c r="B349" s="234"/>
      <c r="C349" s="234"/>
      <c r="D349" s="234"/>
      <c r="E349" s="234"/>
      <c r="F349" s="234"/>
      <c r="G349" s="234"/>
      <c r="H349" s="234"/>
      <c r="I349" s="234"/>
      <c r="J349" s="234"/>
      <c r="K349" s="234"/>
      <c r="L349" s="234"/>
      <c r="M349" s="234"/>
      <c r="N349" s="234"/>
      <c r="O349" s="234"/>
      <c r="P349" s="234"/>
      <c r="Q349" s="234"/>
      <c r="R349" s="234"/>
      <c r="S349" s="234"/>
      <c r="T349" s="234"/>
      <c r="U349" s="234"/>
      <c r="V349" s="234"/>
      <c r="W349" s="234"/>
      <c r="X349" s="234"/>
      <c r="Y349" s="234"/>
      <c r="Z349" s="234"/>
    </row>
    <row r="350" ht="13.5" customHeight="1">
      <c r="A350" s="234"/>
      <c r="B350" s="234"/>
      <c r="C350" s="234"/>
      <c r="D350" s="234"/>
      <c r="E350" s="234"/>
      <c r="F350" s="234"/>
      <c r="G350" s="234"/>
      <c r="H350" s="234"/>
      <c r="I350" s="234"/>
      <c r="J350" s="234"/>
      <c r="K350" s="234"/>
      <c r="L350" s="234"/>
      <c r="M350" s="234"/>
      <c r="N350" s="234"/>
      <c r="O350" s="234"/>
      <c r="P350" s="234"/>
      <c r="Q350" s="234"/>
      <c r="R350" s="234"/>
      <c r="S350" s="234"/>
      <c r="T350" s="234"/>
      <c r="U350" s="234"/>
      <c r="V350" s="234"/>
      <c r="W350" s="234"/>
      <c r="X350" s="234"/>
      <c r="Y350" s="234"/>
      <c r="Z350" s="234"/>
    </row>
    <row r="351" ht="13.5" customHeight="1">
      <c r="A351" s="234"/>
      <c r="B351" s="234"/>
      <c r="C351" s="234"/>
      <c r="D351" s="234"/>
      <c r="E351" s="234"/>
      <c r="F351" s="234"/>
      <c r="G351" s="234"/>
      <c r="H351" s="234"/>
      <c r="I351" s="234"/>
      <c r="J351" s="234"/>
      <c r="K351" s="234"/>
      <c r="L351" s="234"/>
      <c r="M351" s="234"/>
      <c r="N351" s="234"/>
      <c r="O351" s="234"/>
      <c r="P351" s="234"/>
      <c r="Q351" s="234"/>
      <c r="R351" s="234"/>
      <c r="S351" s="234"/>
      <c r="T351" s="234"/>
      <c r="U351" s="234"/>
      <c r="V351" s="234"/>
      <c r="W351" s="234"/>
      <c r="X351" s="234"/>
      <c r="Y351" s="234"/>
      <c r="Z351" s="234"/>
    </row>
    <row r="352" ht="13.5" customHeight="1">
      <c r="A352" s="234"/>
      <c r="B352" s="234"/>
      <c r="C352" s="234"/>
      <c r="D352" s="234"/>
      <c r="E352" s="234"/>
      <c r="F352" s="234"/>
      <c r="G352" s="234"/>
      <c r="H352" s="234"/>
      <c r="I352" s="234"/>
      <c r="J352" s="234"/>
      <c r="K352" s="234"/>
      <c r="L352" s="234"/>
      <c r="M352" s="234"/>
      <c r="N352" s="234"/>
      <c r="O352" s="234"/>
      <c r="P352" s="234"/>
      <c r="Q352" s="234"/>
      <c r="R352" s="234"/>
      <c r="S352" s="234"/>
      <c r="T352" s="234"/>
      <c r="U352" s="234"/>
      <c r="V352" s="234"/>
      <c r="W352" s="234"/>
      <c r="X352" s="234"/>
      <c r="Y352" s="234"/>
      <c r="Z352" s="234"/>
    </row>
    <row r="353" ht="13.5" customHeight="1">
      <c r="A353" s="234"/>
      <c r="B353" s="234"/>
      <c r="C353" s="234"/>
      <c r="D353" s="234"/>
      <c r="E353" s="234"/>
      <c r="F353" s="234"/>
      <c r="G353" s="234"/>
      <c r="H353" s="234"/>
      <c r="I353" s="234"/>
      <c r="J353" s="234"/>
      <c r="K353" s="234"/>
      <c r="L353" s="234"/>
      <c r="M353" s="234"/>
      <c r="N353" s="234"/>
      <c r="O353" s="234"/>
      <c r="P353" s="234"/>
      <c r="Q353" s="234"/>
      <c r="R353" s="234"/>
      <c r="S353" s="234"/>
      <c r="T353" s="234"/>
      <c r="U353" s="234"/>
      <c r="V353" s="234"/>
      <c r="W353" s="234"/>
      <c r="X353" s="234"/>
      <c r="Y353" s="234"/>
      <c r="Z353" s="234"/>
    </row>
    <row r="354" ht="13.5" customHeight="1">
      <c r="A354" s="234"/>
      <c r="B354" s="234"/>
      <c r="C354" s="234"/>
      <c r="D354" s="234"/>
      <c r="E354" s="234"/>
      <c r="F354" s="234"/>
      <c r="G354" s="234"/>
      <c r="H354" s="234"/>
      <c r="I354" s="234"/>
      <c r="J354" s="234"/>
      <c r="K354" s="234"/>
      <c r="L354" s="234"/>
      <c r="M354" s="234"/>
      <c r="N354" s="234"/>
      <c r="O354" s="234"/>
      <c r="P354" s="234"/>
      <c r="Q354" s="234"/>
      <c r="R354" s="234"/>
      <c r="S354" s="234"/>
      <c r="T354" s="234"/>
      <c r="U354" s="234"/>
      <c r="V354" s="234"/>
      <c r="W354" s="234"/>
      <c r="X354" s="234"/>
      <c r="Y354" s="234"/>
      <c r="Z354" s="234"/>
    </row>
    <row r="355" ht="13.5" customHeight="1">
      <c r="A355" s="234"/>
      <c r="B355" s="234"/>
      <c r="C355" s="234"/>
      <c r="D355" s="234"/>
      <c r="E355" s="234"/>
      <c r="F355" s="234"/>
      <c r="G355" s="234"/>
      <c r="H355" s="234"/>
      <c r="I355" s="234"/>
      <c r="J355" s="234"/>
      <c r="K355" s="234"/>
      <c r="L355" s="234"/>
      <c r="M355" s="234"/>
      <c r="N355" s="234"/>
      <c r="O355" s="234"/>
      <c r="P355" s="234"/>
      <c r="Q355" s="234"/>
      <c r="R355" s="234"/>
      <c r="S355" s="234"/>
      <c r="T355" s="234"/>
      <c r="U355" s="234"/>
      <c r="V355" s="234"/>
      <c r="W355" s="234"/>
      <c r="X355" s="234"/>
      <c r="Y355" s="234"/>
      <c r="Z355" s="234"/>
    </row>
    <row r="356" ht="13.5" customHeight="1">
      <c r="A356" s="234"/>
      <c r="B356" s="234"/>
      <c r="C356" s="234"/>
      <c r="D356" s="234"/>
      <c r="E356" s="234"/>
      <c r="F356" s="234"/>
      <c r="G356" s="234"/>
      <c r="H356" s="234"/>
      <c r="I356" s="234"/>
      <c r="J356" s="234"/>
      <c r="K356" s="234"/>
      <c r="L356" s="234"/>
      <c r="M356" s="234"/>
      <c r="N356" s="234"/>
      <c r="O356" s="234"/>
      <c r="P356" s="234"/>
      <c r="Q356" s="234"/>
      <c r="R356" s="234"/>
      <c r="S356" s="234"/>
      <c r="T356" s="234"/>
      <c r="U356" s="234"/>
      <c r="V356" s="234"/>
      <c r="W356" s="234"/>
      <c r="X356" s="234"/>
      <c r="Y356" s="234"/>
      <c r="Z356" s="234"/>
    </row>
    <row r="357" ht="13.5" customHeight="1">
      <c r="A357" s="234"/>
      <c r="B357" s="234"/>
      <c r="C357" s="234"/>
      <c r="D357" s="234"/>
      <c r="E357" s="234"/>
      <c r="F357" s="234"/>
      <c r="G357" s="234"/>
      <c r="H357" s="234"/>
      <c r="I357" s="234"/>
      <c r="J357" s="234"/>
      <c r="K357" s="234"/>
      <c r="L357" s="234"/>
      <c r="M357" s="234"/>
      <c r="N357" s="234"/>
      <c r="O357" s="234"/>
      <c r="P357" s="234"/>
      <c r="Q357" s="234"/>
      <c r="R357" s="234"/>
      <c r="S357" s="234"/>
      <c r="T357" s="234"/>
      <c r="U357" s="234"/>
      <c r="V357" s="234"/>
      <c r="W357" s="234"/>
      <c r="X357" s="234"/>
      <c r="Y357" s="234"/>
      <c r="Z357" s="234"/>
    </row>
    <row r="358" ht="13.5" customHeight="1">
      <c r="A358" s="234"/>
      <c r="B358" s="234"/>
      <c r="C358" s="234"/>
      <c r="D358" s="234"/>
      <c r="E358" s="234"/>
      <c r="F358" s="234"/>
      <c r="G358" s="234"/>
      <c r="H358" s="234"/>
      <c r="I358" s="234"/>
      <c r="J358" s="234"/>
      <c r="K358" s="234"/>
      <c r="L358" s="234"/>
      <c r="M358" s="234"/>
      <c r="N358" s="234"/>
      <c r="O358" s="234"/>
      <c r="P358" s="234"/>
      <c r="Q358" s="234"/>
      <c r="R358" s="234"/>
      <c r="S358" s="234"/>
      <c r="T358" s="234"/>
      <c r="U358" s="234"/>
      <c r="V358" s="234"/>
      <c r="W358" s="234"/>
      <c r="X358" s="234"/>
      <c r="Y358" s="234"/>
      <c r="Z358" s="234"/>
    </row>
    <row r="359" ht="13.5" customHeight="1">
      <c r="A359" s="234"/>
      <c r="B359" s="234"/>
      <c r="C359" s="234"/>
      <c r="D359" s="234"/>
      <c r="E359" s="234"/>
      <c r="F359" s="234"/>
      <c r="G359" s="234"/>
      <c r="H359" s="234"/>
      <c r="I359" s="234"/>
      <c r="J359" s="234"/>
      <c r="K359" s="234"/>
      <c r="L359" s="234"/>
      <c r="M359" s="234"/>
      <c r="N359" s="234"/>
      <c r="O359" s="234"/>
      <c r="P359" s="234"/>
      <c r="Q359" s="234"/>
      <c r="R359" s="234"/>
      <c r="S359" s="234"/>
      <c r="T359" s="234"/>
      <c r="U359" s="234"/>
      <c r="V359" s="234"/>
      <c r="W359" s="234"/>
      <c r="X359" s="234"/>
      <c r="Y359" s="234"/>
      <c r="Z359" s="234"/>
    </row>
    <row r="360" ht="13.5" customHeight="1">
      <c r="A360" s="234"/>
      <c r="B360" s="234"/>
      <c r="C360" s="234"/>
      <c r="D360" s="234"/>
      <c r="E360" s="234"/>
      <c r="F360" s="234"/>
      <c r="G360" s="234"/>
      <c r="H360" s="234"/>
      <c r="I360" s="234"/>
      <c r="J360" s="234"/>
      <c r="K360" s="234"/>
      <c r="L360" s="234"/>
      <c r="M360" s="234"/>
      <c r="N360" s="234"/>
      <c r="O360" s="234"/>
      <c r="P360" s="234"/>
      <c r="Q360" s="234"/>
      <c r="R360" s="234"/>
      <c r="S360" s="234"/>
      <c r="T360" s="234"/>
      <c r="U360" s="234"/>
      <c r="V360" s="234"/>
      <c r="W360" s="234"/>
      <c r="X360" s="234"/>
      <c r="Y360" s="234"/>
      <c r="Z360" s="234"/>
    </row>
    <row r="361" ht="13.5" customHeight="1">
      <c r="A361" s="234"/>
      <c r="B361" s="234"/>
      <c r="C361" s="234"/>
      <c r="D361" s="234"/>
      <c r="E361" s="234"/>
      <c r="F361" s="234"/>
      <c r="G361" s="234"/>
      <c r="H361" s="234"/>
      <c r="I361" s="234"/>
      <c r="J361" s="234"/>
      <c r="K361" s="234"/>
      <c r="L361" s="234"/>
      <c r="M361" s="234"/>
      <c r="N361" s="234"/>
      <c r="O361" s="234"/>
      <c r="P361" s="234"/>
      <c r="Q361" s="234"/>
      <c r="R361" s="234"/>
      <c r="S361" s="234"/>
      <c r="T361" s="234"/>
      <c r="U361" s="234"/>
      <c r="V361" s="234"/>
      <c r="W361" s="234"/>
      <c r="X361" s="234"/>
      <c r="Y361" s="234"/>
      <c r="Z361" s="234"/>
    </row>
    <row r="362" ht="13.5" customHeight="1">
      <c r="A362" s="234"/>
      <c r="B362" s="234"/>
      <c r="C362" s="234"/>
      <c r="D362" s="234"/>
      <c r="E362" s="234"/>
      <c r="F362" s="234"/>
      <c r="G362" s="234"/>
      <c r="H362" s="234"/>
      <c r="I362" s="234"/>
      <c r="J362" s="234"/>
      <c r="K362" s="234"/>
      <c r="L362" s="234"/>
      <c r="M362" s="234"/>
      <c r="N362" s="234"/>
      <c r="O362" s="234"/>
      <c r="P362" s="234"/>
      <c r="Q362" s="234"/>
      <c r="R362" s="234"/>
      <c r="S362" s="234"/>
      <c r="T362" s="234"/>
      <c r="U362" s="234"/>
      <c r="V362" s="234"/>
      <c r="W362" s="234"/>
      <c r="X362" s="234"/>
      <c r="Y362" s="234"/>
      <c r="Z362" s="234"/>
    </row>
    <row r="363" ht="13.5" customHeight="1">
      <c r="A363" s="234"/>
      <c r="B363" s="234"/>
      <c r="C363" s="234"/>
      <c r="D363" s="234"/>
      <c r="E363" s="234"/>
      <c r="F363" s="234"/>
      <c r="G363" s="234"/>
      <c r="H363" s="234"/>
      <c r="I363" s="234"/>
      <c r="J363" s="234"/>
      <c r="K363" s="234"/>
      <c r="L363" s="234"/>
      <c r="M363" s="234"/>
      <c r="N363" s="234"/>
      <c r="O363" s="234"/>
      <c r="P363" s="234"/>
      <c r="Q363" s="234"/>
      <c r="R363" s="234"/>
      <c r="S363" s="234"/>
      <c r="T363" s="234"/>
      <c r="U363" s="234"/>
      <c r="V363" s="234"/>
      <c r="W363" s="234"/>
      <c r="X363" s="234"/>
      <c r="Y363" s="234"/>
      <c r="Z363" s="234"/>
    </row>
    <row r="364" ht="13.5" customHeight="1">
      <c r="A364" s="234"/>
      <c r="B364" s="234"/>
      <c r="C364" s="234"/>
      <c r="D364" s="234"/>
      <c r="E364" s="234"/>
      <c r="F364" s="234"/>
      <c r="G364" s="234"/>
      <c r="H364" s="234"/>
      <c r="I364" s="234"/>
      <c r="J364" s="234"/>
      <c r="K364" s="234"/>
      <c r="L364" s="234"/>
      <c r="M364" s="234"/>
      <c r="N364" s="234"/>
      <c r="O364" s="234"/>
      <c r="P364" s="234"/>
      <c r="Q364" s="234"/>
      <c r="R364" s="234"/>
      <c r="S364" s="234"/>
      <c r="T364" s="234"/>
      <c r="U364" s="234"/>
      <c r="V364" s="234"/>
      <c r="W364" s="234"/>
      <c r="X364" s="234"/>
      <c r="Y364" s="234"/>
      <c r="Z364" s="234"/>
    </row>
    <row r="365" ht="13.5" customHeight="1">
      <c r="A365" s="234"/>
      <c r="B365" s="234"/>
      <c r="C365" s="234"/>
      <c r="D365" s="234"/>
      <c r="E365" s="234"/>
      <c r="F365" s="234"/>
      <c r="G365" s="234"/>
      <c r="H365" s="234"/>
      <c r="I365" s="234"/>
      <c r="J365" s="234"/>
      <c r="K365" s="234"/>
      <c r="L365" s="234"/>
      <c r="M365" s="234"/>
      <c r="N365" s="234"/>
      <c r="O365" s="234"/>
      <c r="P365" s="234"/>
      <c r="Q365" s="234"/>
      <c r="R365" s="234"/>
      <c r="S365" s="234"/>
      <c r="T365" s="234"/>
      <c r="U365" s="234"/>
      <c r="V365" s="234"/>
      <c r="W365" s="234"/>
      <c r="X365" s="234"/>
      <c r="Y365" s="234"/>
      <c r="Z365" s="234"/>
    </row>
    <row r="366" ht="13.5" customHeight="1">
      <c r="A366" s="234"/>
      <c r="B366" s="234"/>
      <c r="C366" s="234"/>
      <c r="D366" s="234"/>
      <c r="E366" s="234"/>
      <c r="F366" s="234"/>
      <c r="G366" s="234"/>
      <c r="H366" s="234"/>
      <c r="I366" s="234"/>
      <c r="J366" s="234"/>
      <c r="K366" s="234"/>
      <c r="L366" s="234"/>
      <c r="M366" s="234"/>
      <c r="N366" s="234"/>
      <c r="O366" s="234"/>
      <c r="P366" s="234"/>
      <c r="Q366" s="234"/>
      <c r="R366" s="234"/>
      <c r="S366" s="234"/>
      <c r="T366" s="234"/>
      <c r="U366" s="234"/>
      <c r="V366" s="234"/>
      <c r="W366" s="234"/>
      <c r="X366" s="234"/>
      <c r="Y366" s="234"/>
      <c r="Z366" s="234"/>
    </row>
    <row r="367" ht="13.5" customHeight="1">
      <c r="A367" s="234"/>
      <c r="B367" s="234"/>
      <c r="C367" s="234"/>
      <c r="D367" s="234"/>
      <c r="E367" s="234"/>
      <c r="F367" s="234"/>
      <c r="G367" s="234"/>
      <c r="H367" s="234"/>
      <c r="I367" s="234"/>
      <c r="J367" s="234"/>
      <c r="K367" s="234"/>
      <c r="L367" s="234"/>
      <c r="M367" s="234"/>
      <c r="N367" s="234"/>
      <c r="O367" s="234"/>
      <c r="P367" s="234"/>
      <c r="Q367" s="234"/>
      <c r="R367" s="234"/>
      <c r="S367" s="234"/>
      <c r="T367" s="234"/>
      <c r="U367" s="234"/>
      <c r="V367" s="234"/>
      <c r="W367" s="234"/>
      <c r="X367" s="234"/>
      <c r="Y367" s="234"/>
      <c r="Z367" s="234"/>
    </row>
    <row r="368" ht="13.5" customHeight="1">
      <c r="A368" s="234"/>
      <c r="B368" s="234"/>
      <c r="C368" s="234"/>
      <c r="D368" s="234"/>
      <c r="E368" s="234"/>
      <c r="F368" s="234"/>
      <c r="G368" s="234"/>
      <c r="H368" s="234"/>
      <c r="I368" s="234"/>
      <c r="J368" s="234"/>
      <c r="K368" s="234"/>
      <c r="L368" s="234"/>
      <c r="M368" s="234"/>
      <c r="N368" s="234"/>
      <c r="O368" s="234"/>
      <c r="P368" s="234"/>
      <c r="Q368" s="234"/>
      <c r="R368" s="234"/>
      <c r="S368" s="234"/>
      <c r="T368" s="234"/>
      <c r="U368" s="234"/>
      <c r="V368" s="234"/>
      <c r="W368" s="234"/>
      <c r="X368" s="234"/>
      <c r="Y368" s="234"/>
      <c r="Z368" s="234"/>
    </row>
    <row r="369" ht="13.5" customHeight="1">
      <c r="A369" s="234"/>
      <c r="B369" s="234"/>
      <c r="C369" s="234"/>
      <c r="D369" s="234"/>
      <c r="E369" s="234"/>
      <c r="F369" s="234"/>
      <c r="G369" s="234"/>
      <c r="H369" s="234"/>
      <c r="I369" s="234"/>
      <c r="J369" s="234"/>
      <c r="K369" s="234"/>
      <c r="L369" s="234"/>
      <c r="M369" s="234"/>
      <c r="N369" s="234"/>
      <c r="O369" s="234"/>
      <c r="P369" s="234"/>
      <c r="Q369" s="234"/>
      <c r="R369" s="234"/>
      <c r="S369" s="234"/>
      <c r="T369" s="234"/>
      <c r="U369" s="234"/>
      <c r="V369" s="234"/>
      <c r="W369" s="234"/>
      <c r="X369" s="234"/>
      <c r="Y369" s="234"/>
      <c r="Z369" s="234"/>
    </row>
    <row r="370" ht="13.5" customHeight="1">
      <c r="A370" s="234"/>
      <c r="B370" s="234"/>
      <c r="C370" s="234"/>
      <c r="D370" s="234"/>
      <c r="E370" s="234"/>
      <c r="F370" s="234"/>
      <c r="G370" s="234"/>
      <c r="H370" s="234"/>
      <c r="I370" s="234"/>
      <c r="J370" s="234"/>
      <c r="K370" s="234"/>
      <c r="L370" s="234"/>
      <c r="M370" s="234"/>
      <c r="N370" s="234"/>
      <c r="O370" s="234"/>
      <c r="P370" s="234"/>
      <c r="Q370" s="234"/>
      <c r="R370" s="234"/>
      <c r="S370" s="234"/>
      <c r="T370" s="234"/>
      <c r="U370" s="234"/>
      <c r="V370" s="234"/>
      <c r="W370" s="234"/>
      <c r="X370" s="234"/>
      <c r="Y370" s="234"/>
      <c r="Z370" s="234"/>
    </row>
    <row r="371" ht="13.5" customHeight="1">
      <c r="A371" s="234"/>
      <c r="B371" s="234"/>
      <c r="C371" s="234"/>
      <c r="D371" s="234"/>
      <c r="E371" s="234"/>
      <c r="F371" s="234"/>
      <c r="G371" s="234"/>
      <c r="H371" s="234"/>
      <c r="I371" s="234"/>
      <c r="J371" s="234"/>
      <c r="K371" s="234"/>
      <c r="L371" s="234"/>
      <c r="M371" s="234"/>
      <c r="N371" s="234"/>
      <c r="O371" s="234"/>
      <c r="P371" s="234"/>
      <c r="Q371" s="234"/>
      <c r="R371" s="234"/>
      <c r="S371" s="234"/>
      <c r="T371" s="234"/>
      <c r="U371" s="234"/>
      <c r="V371" s="234"/>
      <c r="W371" s="234"/>
      <c r="X371" s="234"/>
      <c r="Y371" s="234"/>
      <c r="Z371" s="234"/>
    </row>
    <row r="372" ht="13.5" customHeight="1">
      <c r="A372" s="234"/>
      <c r="B372" s="234"/>
      <c r="C372" s="234"/>
      <c r="D372" s="234"/>
      <c r="E372" s="234"/>
      <c r="F372" s="234"/>
      <c r="G372" s="234"/>
      <c r="H372" s="234"/>
      <c r="I372" s="234"/>
      <c r="J372" s="234"/>
      <c r="K372" s="234"/>
      <c r="L372" s="234"/>
      <c r="M372" s="234"/>
      <c r="N372" s="234"/>
      <c r="O372" s="234"/>
      <c r="P372" s="234"/>
      <c r="Q372" s="234"/>
      <c r="R372" s="234"/>
      <c r="S372" s="234"/>
      <c r="T372" s="234"/>
      <c r="U372" s="234"/>
      <c r="V372" s="234"/>
      <c r="W372" s="234"/>
      <c r="X372" s="234"/>
      <c r="Y372" s="234"/>
      <c r="Z372" s="234"/>
    </row>
    <row r="373" ht="13.5" customHeight="1">
      <c r="A373" s="234"/>
      <c r="B373" s="234"/>
      <c r="C373" s="234"/>
      <c r="D373" s="234"/>
      <c r="E373" s="234"/>
      <c r="F373" s="234"/>
      <c r="G373" s="234"/>
      <c r="H373" s="234"/>
      <c r="I373" s="234"/>
      <c r="J373" s="234"/>
      <c r="K373" s="234"/>
      <c r="L373" s="234"/>
      <c r="M373" s="234"/>
      <c r="N373" s="234"/>
      <c r="O373" s="234"/>
      <c r="P373" s="234"/>
      <c r="Q373" s="234"/>
      <c r="R373" s="234"/>
      <c r="S373" s="234"/>
      <c r="T373" s="234"/>
      <c r="U373" s="234"/>
      <c r="V373" s="234"/>
      <c r="W373" s="234"/>
      <c r="X373" s="234"/>
      <c r="Y373" s="234"/>
      <c r="Z373" s="234"/>
    </row>
    <row r="374" ht="13.5" customHeight="1">
      <c r="A374" s="234"/>
      <c r="B374" s="234"/>
      <c r="C374" s="234"/>
      <c r="D374" s="234"/>
      <c r="E374" s="234"/>
      <c r="F374" s="234"/>
      <c r="G374" s="234"/>
      <c r="H374" s="234"/>
      <c r="I374" s="234"/>
      <c r="J374" s="234"/>
      <c r="K374" s="234"/>
      <c r="L374" s="234"/>
      <c r="M374" s="234"/>
      <c r="N374" s="234"/>
      <c r="O374" s="234"/>
      <c r="P374" s="234"/>
      <c r="Q374" s="234"/>
      <c r="R374" s="234"/>
      <c r="S374" s="234"/>
      <c r="T374" s="234"/>
      <c r="U374" s="234"/>
      <c r="V374" s="234"/>
      <c r="W374" s="234"/>
      <c r="X374" s="234"/>
      <c r="Y374" s="234"/>
      <c r="Z374" s="234"/>
    </row>
    <row r="375" ht="13.5" customHeight="1">
      <c r="A375" s="234"/>
      <c r="B375" s="234"/>
      <c r="C375" s="234"/>
      <c r="D375" s="234"/>
      <c r="E375" s="234"/>
      <c r="F375" s="234"/>
      <c r="G375" s="234"/>
      <c r="H375" s="234"/>
      <c r="I375" s="234"/>
      <c r="J375" s="234"/>
      <c r="K375" s="234"/>
      <c r="L375" s="234"/>
      <c r="M375" s="234"/>
      <c r="N375" s="234"/>
      <c r="O375" s="234"/>
      <c r="P375" s="234"/>
      <c r="Q375" s="234"/>
      <c r="R375" s="234"/>
      <c r="S375" s="234"/>
      <c r="T375" s="234"/>
      <c r="U375" s="234"/>
      <c r="V375" s="234"/>
      <c r="W375" s="234"/>
      <c r="X375" s="234"/>
      <c r="Y375" s="234"/>
      <c r="Z375" s="234"/>
    </row>
    <row r="376" ht="13.5" customHeight="1">
      <c r="A376" s="234"/>
      <c r="B376" s="234"/>
      <c r="C376" s="234"/>
      <c r="D376" s="234"/>
      <c r="E376" s="234"/>
      <c r="F376" s="234"/>
      <c r="G376" s="234"/>
      <c r="H376" s="234"/>
      <c r="I376" s="234"/>
      <c r="J376" s="234"/>
      <c r="K376" s="234"/>
      <c r="L376" s="234"/>
      <c r="M376" s="234"/>
      <c r="N376" s="234"/>
      <c r="O376" s="234"/>
      <c r="P376" s="234"/>
      <c r="Q376" s="234"/>
      <c r="R376" s="234"/>
      <c r="S376" s="234"/>
      <c r="T376" s="234"/>
      <c r="U376" s="234"/>
      <c r="V376" s="234"/>
      <c r="W376" s="234"/>
      <c r="X376" s="234"/>
      <c r="Y376" s="234"/>
      <c r="Z376" s="234"/>
    </row>
    <row r="377" ht="13.5" customHeight="1">
      <c r="A377" s="234"/>
      <c r="B377" s="234"/>
      <c r="C377" s="234"/>
      <c r="D377" s="234"/>
      <c r="E377" s="234"/>
      <c r="F377" s="234"/>
      <c r="G377" s="234"/>
      <c r="H377" s="234"/>
      <c r="I377" s="234"/>
      <c r="J377" s="234"/>
      <c r="K377" s="234"/>
      <c r="L377" s="234"/>
      <c r="M377" s="234"/>
      <c r="N377" s="234"/>
      <c r="O377" s="234"/>
      <c r="P377" s="234"/>
      <c r="Q377" s="234"/>
      <c r="R377" s="234"/>
      <c r="S377" s="234"/>
      <c r="T377" s="234"/>
      <c r="U377" s="234"/>
      <c r="V377" s="234"/>
      <c r="W377" s="234"/>
      <c r="X377" s="234"/>
      <c r="Y377" s="234"/>
      <c r="Z377" s="234"/>
    </row>
    <row r="378" ht="13.5" customHeight="1">
      <c r="A378" s="234"/>
      <c r="B378" s="234"/>
      <c r="C378" s="234"/>
      <c r="D378" s="234"/>
      <c r="E378" s="234"/>
      <c r="F378" s="234"/>
      <c r="G378" s="234"/>
      <c r="H378" s="234"/>
      <c r="I378" s="234"/>
      <c r="J378" s="234"/>
      <c r="K378" s="234"/>
      <c r="L378" s="234"/>
      <c r="M378" s="234"/>
      <c r="N378" s="234"/>
      <c r="O378" s="234"/>
      <c r="P378" s="234"/>
      <c r="Q378" s="234"/>
      <c r="R378" s="234"/>
      <c r="S378" s="234"/>
      <c r="T378" s="234"/>
      <c r="U378" s="234"/>
      <c r="V378" s="234"/>
      <c r="W378" s="234"/>
      <c r="X378" s="234"/>
      <c r="Y378" s="234"/>
      <c r="Z378" s="234"/>
    </row>
    <row r="379" ht="13.5" customHeight="1">
      <c r="A379" s="234"/>
      <c r="B379" s="234"/>
      <c r="C379" s="234"/>
      <c r="D379" s="234"/>
      <c r="E379" s="234"/>
      <c r="F379" s="234"/>
      <c r="G379" s="234"/>
      <c r="H379" s="234"/>
      <c r="I379" s="234"/>
      <c r="J379" s="234"/>
      <c r="K379" s="234"/>
      <c r="L379" s="234"/>
      <c r="M379" s="234"/>
      <c r="N379" s="234"/>
      <c r="O379" s="234"/>
      <c r="P379" s="234"/>
      <c r="Q379" s="234"/>
      <c r="R379" s="234"/>
      <c r="S379" s="234"/>
      <c r="T379" s="234"/>
      <c r="U379" s="234"/>
      <c r="V379" s="234"/>
      <c r="W379" s="234"/>
      <c r="X379" s="234"/>
      <c r="Y379" s="234"/>
      <c r="Z379" s="234"/>
    </row>
    <row r="380" ht="13.5" customHeight="1">
      <c r="A380" s="234"/>
      <c r="B380" s="234"/>
      <c r="C380" s="234"/>
      <c r="D380" s="234"/>
      <c r="E380" s="234"/>
      <c r="F380" s="234"/>
      <c r="G380" s="234"/>
      <c r="H380" s="234"/>
      <c r="I380" s="234"/>
      <c r="J380" s="234"/>
      <c r="K380" s="234"/>
      <c r="L380" s="234"/>
      <c r="M380" s="234"/>
      <c r="N380" s="234"/>
      <c r="O380" s="234"/>
      <c r="P380" s="234"/>
      <c r="Q380" s="234"/>
      <c r="R380" s="234"/>
      <c r="S380" s="234"/>
      <c r="T380" s="234"/>
      <c r="U380" s="234"/>
      <c r="V380" s="234"/>
      <c r="W380" s="234"/>
      <c r="X380" s="234"/>
      <c r="Y380" s="234"/>
      <c r="Z380" s="234"/>
    </row>
    <row r="381" ht="13.5" customHeight="1">
      <c r="A381" s="234"/>
      <c r="B381" s="234"/>
      <c r="C381" s="234"/>
      <c r="D381" s="234"/>
      <c r="E381" s="234"/>
      <c r="F381" s="234"/>
      <c r="G381" s="234"/>
      <c r="H381" s="234"/>
      <c r="I381" s="234"/>
      <c r="J381" s="234"/>
      <c r="K381" s="234"/>
      <c r="L381" s="234"/>
      <c r="M381" s="234"/>
      <c r="N381" s="234"/>
      <c r="O381" s="234"/>
      <c r="P381" s="234"/>
      <c r="Q381" s="234"/>
      <c r="R381" s="234"/>
      <c r="S381" s="234"/>
      <c r="T381" s="234"/>
      <c r="U381" s="234"/>
      <c r="V381" s="234"/>
      <c r="W381" s="234"/>
      <c r="X381" s="234"/>
      <c r="Y381" s="234"/>
      <c r="Z381" s="234"/>
    </row>
    <row r="382" ht="13.5" customHeight="1">
      <c r="A382" s="234"/>
      <c r="B382" s="234"/>
      <c r="C382" s="234"/>
      <c r="D382" s="234"/>
      <c r="E382" s="234"/>
      <c r="F382" s="234"/>
      <c r="G382" s="234"/>
      <c r="H382" s="234"/>
      <c r="I382" s="234"/>
      <c r="J382" s="234"/>
      <c r="K382" s="234"/>
      <c r="L382" s="234"/>
      <c r="M382" s="234"/>
      <c r="N382" s="234"/>
      <c r="O382" s="234"/>
      <c r="P382" s="234"/>
      <c r="Q382" s="234"/>
      <c r="R382" s="234"/>
      <c r="S382" s="234"/>
      <c r="T382" s="234"/>
      <c r="U382" s="234"/>
      <c r="V382" s="234"/>
      <c r="W382" s="234"/>
      <c r="X382" s="234"/>
      <c r="Y382" s="234"/>
      <c r="Z382" s="234"/>
    </row>
    <row r="383" ht="13.5" customHeight="1">
      <c r="A383" s="234"/>
      <c r="B383" s="234"/>
      <c r="C383" s="234"/>
      <c r="D383" s="234"/>
      <c r="E383" s="234"/>
      <c r="F383" s="234"/>
      <c r="G383" s="234"/>
      <c r="H383" s="234"/>
      <c r="I383" s="234"/>
      <c r="J383" s="234"/>
      <c r="K383" s="234"/>
      <c r="L383" s="234"/>
      <c r="M383" s="234"/>
      <c r="N383" s="234"/>
      <c r="O383" s="234"/>
      <c r="P383" s="234"/>
      <c r="Q383" s="234"/>
      <c r="R383" s="234"/>
      <c r="S383" s="234"/>
      <c r="T383" s="234"/>
      <c r="U383" s="234"/>
      <c r="V383" s="234"/>
      <c r="W383" s="234"/>
      <c r="X383" s="234"/>
      <c r="Y383" s="234"/>
      <c r="Z383" s="234"/>
    </row>
    <row r="384" ht="13.5" customHeight="1">
      <c r="A384" s="234"/>
      <c r="B384" s="234"/>
      <c r="C384" s="234"/>
      <c r="D384" s="234"/>
      <c r="E384" s="234"/>
      <c r="F384" s="234"/>
      <c r="G384" s="234"/>
      <c r="H384" s="234"/>
      <c r="I384" s="234"/>
      <c r="J384" s="234"/>
      <c r="K384" s="234"/>
      <c r="L384" s="234"/>
      <c r="M384" s="234"/>
      <c r="N384" s="234"/>
      <c r="O384" s="234"/>
      <c r="P384" s="234"/>
      <c r="Q384" s="234"/>
      <c r="R384" s="234"/>
      <c r="S384" s="234"/>
      <c r="T384" s="234"/>
      <c r="U384" s="234"/>
      <c r="V384" s="234"/>
      <c r="W384" s="234"/>
      <c r="X384" s="234"/>
      <c r="Y384" s="234"/>
      <c r="Z384" s="234"/>
    </row>
    <row r="385" ht="13.5" customHeight="1">
      <c r="A385" s="234"/>
      <c r="B385" s="234"/>
      <c r="C385" s="234"/>
      <c r="D385" s="234"/>
      <c r="E385" s="234"/>
      <c r="F385" s="234"/>
      <c r="G385" s="234"/>
      <c r="H385" s="234"/>
      <c r="I385" s="234"/>
      <c r="J385" s="234"/>
      <c r="K385" s="234"/>
      <c r="L385" s="234"/>
      <c r="M385" s="234"/>
      <c r="N385" s="234"/>
      <c r="O385" s="234"/>
      <c r="P385" s="234"/>
      <c r="Q385" s="234"/>
      <c r="R385" s="234"/>
      <c r="S385" s="234"/>
      <c r="T385" s="234"/>
      <c r="U385" s="234"/>
      <c r="V385" s="234"/>
      <c r="W385" s="234"/>
      <c r="X385" s="234"/>
      <c r="Y385" s="234"/>
      <c r="Z385" s="234"/>
    </row>
    <row r="386" ht="13.5" customHeight="1">
      <c r="A386" s="234"/>
      <c r="B386" s="234"/>
      <c r="C386" s="234"/>
      <c r="D386" s="234"/>
      <c r="E386" s="234"/>
      <c r="F386" s="234"/>
      <c r="G386" s="234"/>
      <c r="H386" s="234"/>
      <c r="I386" s="234"/>
      <c r="J386" s="234"/>
      <c r="K386" s="234"/>
      <c r="L386" s="234"/>
      <c r="M386" s="234"/>
      <c r="N386" s="234"/>
      <c r="O386" s="234"/>
      <c r="P386" s="234"/>
      <c r="Q386" s="234"/>
      <c r="R386" s="234"/>
      <c r="S386" s="234"/>
      <c r="T386" s="234"/>
      <c r="U386" s="234"/>
      <c r="V386" s="234"/>
      <c r="W386" s="234"/>
      <c r="X386" s="234"/>
      <c r="Y386" s="234"/>
      <c r="Z386" s="234"/>
    </row>
    <row r="387" ht="13.5" customHeight="1">
      <c r="A387" s="234"/>
      <c r="B387" s="234"/>
      <c r="C387" s="234"/>
      <c r="D387" s="234"/>
      <c r="E387" s="234"/>
      <c r="F387" s="234"/>
      <c r="G387" s="234"/>
      <c r="H387" s="234"/>
      <c r="I387" s="234"/>
      <c r="J387" s="234"/>
      <c r="K387" s="234"/>
      <c r="L387" s="234"/>
      <c r="M387" s="234"/>
      <c r="N387" s="234"/>
      <c r="O387" s="234"/>
      <c r="P387" s="234"/>
      <c r="Q387" s="234"/>
      <c r="R387" s="234"/>
      <c r="S387" s="234"/>
      <c r="T387" s="234"/>
      <c r="U387" s="234"/>
      <c r="V387" s="234"/>
      <c r="W387" s="234"/>
      <c r="X387" s="234"/>
      <c r="Y387" s="234"/>
      <c r="Z387" s="234"/>
    </row>
    <row r="388" ht="13.5" customHeight="1">
      <c r="A388" s="234"/>
      <c r="B388" s="234"/>
      <c r="C388" s="234"/>
      <c r="D388" s="234"/>
      <c r="E388" s="234"/>
      <c r="F388" s="234"/>
      <c r="G388" s="234"/>
      <c r="H388" s="234"/>
      <c r="I388" s="234"/>
      <c r="J388" s="234"/>
      <c r="K388" s="234"/>
      <c r="L388" s="234"/>
      <c r="M388" s="234"/>
      <c r="N388" s="234"/>
      <c r="O388" s="234"/>
      <c r="P388" s="234"/>
      <c r="Q388" s="234"/>
      <c r="R388" s="234"/>
      <c r="S388" s="234"/>
      <c r="T388" s="234"/>
      <c r="U388" s="234"/>
      <c r="V388" s="234"/>
      <c r="W388" s="234"/>
      <c r="X388" s="234"/>
      <c r="Y388" s="234"/>
      <c r="Z388" s="234"/>
    </row>
    <row r="389" ht="13.5" customHeight="1">
      <c r="A389" s="234"/>
      <c r="B389" s="234"/>
      <c r="C389" s="234"/>
      <c r="D389" s="234"/>
      <c r="E389" s="234"/>
      <c r="F389" s="234"/>
      <c r="G389" s="234"/>
      <c r="H389" s="234"/>
      <c r="I389" s="234"/>
      <c r="J389" s="234"/>
      <c r="K389" s="234"/>
      <c r="L389" s="234"/>
      <c r="M389" s="234"/>
      <c r="N389" s="234"/>
      <c r="O389" s="234"/>
      <c r="P389" s="234"/>
      <c r="Q389" s="234"/>
      <c r="R389" s="234"/>
      <c r="S389" s="234"/>
      <c r="T389" s="234"/>
      <c r="U389" s="234"/>
      <c r="V389" s="234"/>
      <c r="W389" s="234"/>
      <c r="X389" s="234"/>
      <c r="Y389" s="234"/>
      <c r="Z389" s="234"/>
    </row>
    <row r="390" ht="13.5" customHeight="1">
      <c r="A390" s="234"/>
      <c r="B390" s="234"/>
      <c r="C390" s="234"/>
      <c r="D390" s="234"/>
      <c r="E390" s="234"/>
      <c r="F390" s="234"/>
      <c r="G390" s="234"/>
      <c r="H390" s="234"/>
      <c r="I390" s="234"/>
      <c r="J390" s="234"/>
      <c r="K390" s="234"/>
      <c r="L390" s="234"/>
      <c r="M390" s="234"/>
      <c r="N390" s="234"/>
      <c r="O390" s="234"/>
      <c r="P390" s="234"/>
      <c r="Q390" s="234"/>
      <c r="R390" s="234"/>
      <c r="S390" s="234"/>
      <c r="T390" s="234"/>
      <c r="U390" s="234"/>
      <c r="V390" s="234"/>
      <c r="W390" s="234"/>
      <c r="X390" s="234"/>
      <c r="Y390" s="234"/>
      <c r="Z390" s="234"/>
    </row>
    <row r="391" ht="13.5" customHeight="1">
      <c r="A391" s="234"/>
      <c r="B391" s="234"/>
      <c r="C391" s="234"/>
      <c r="D391" s="234"/>
      <c r="E391" s="234"/>
      <c r="F391" s="234"/>
      <c r="G391" s="234"/>
      <c r="H391" s="234"/>
      <c r="I391" s="234"/>
      <c r="J391" s="234"/>
      <c r="K391" s="234"/>
      <c r="L391" s="234"/>
      <c r="M391" s="234"/>
      <c r="N391" s="234"/>
      <c r="O391" s="234"/>
      <c r="P391" s="234"/>
      <c r="Q391" s="234"/>
      <c r="R391" s="234"/>
      <c r="S391" s="234"/>
      <c r="T391" s="234"/>
      <c r="U391" s="234"/>
      <c r="V391" s="234"/>
      <c r="W391" s="234"/>
      <c r="X391" s="234"/>
      <c r="Y391" s="234"/>
      <c r="Z391" s="234"/>
    </row>
    <row r="392" ht="13.5" customHeight="1">
      <c r="A392" s="234"/>
      <c r="B392" s="234"/>
      <c r="C392" s="234"/>
      <c r="D392" s="234"/>
      <c r="E392" s="234"/>
      <c r="F392" s="234"/>
      <c r="G392" s="234"/>
      <c r="H392" s="234"/>
      <c r="I392" s="234"/>
      <c r="J392" s="234"/>
      <c r="K392" s="234"/>
      <c r="L392" s="234"/>
      <c r="M392" s="234"/>
      <c r="N392" s="234"/>
      <c r="O392" s="234"/>
      <c r="P392" s="234"/>
      <c r="Q392" s="234"/>
      <c r="R392" s="234"/>
      <c r="S392" s="234"/>
      <c r="T392" s="234"/>
      <c r="U392" s="234"/>
      <c r="V392" s="234"/>
      <c r="W392" s="234"/>
      <c r="X392" s="234"/>
      <c r="Y392" s="234"/>
      <c r="Z392" s="234"/>
    </row>
    <row r="393" ht="13.5" customHeight="1">
      <c r="A393" s="234"/>
      <c r="B393" s="234"/>
      <c r="C393" s="234"/>
      <c r="D393" s="234"/>
      <c r="E393" s="234"/>
      <c r="F393" s="234"/>
      <c r="G393" s="234"/>
      <c r="H393" s="234"/>
      <c r="I393" s="234"/>
      <c r="J393" s="234"/>
      <c r="K393" s="234"/>
      <c r="L393" s="234"/>
      <c r="M393" s="234"/>
      <c r="N393" s="234"/>
      <c r="O393" s="234"/>
      <c r="P393" s="234"/>
      <c r="Q393" s="234"/>
      <c r="R393" s="234"/>
      <c r="S393" s="234"/>
      <c r="T393" s="234"/>
      <c r="U393" s="234"/>
      <c r="V393" s="234"/>
      <c r="W393" s="234"/>
      <c r="X393" s="234"/>
      <c r="Y393" s="234"/>
      <c r="Z393" s="234"/>
    </row>
    <row r="394" ht="13.5" customHeight="1">
      <c r="A394" s="234"/>
      <c r="B394" s="234"/>
      <c r="C394" s="234"/>
      <c r="D394" s="234"/>
      <c r="E394" s="234"/>
      <c r="F394" s="234"/>
      <c r="G394" s="234"/>
      <c r="H394" s="234"/>
      <c r="I394" s="234"/>
      <c r="J394" s="234"/>
      <c r="K394" s="234"/>
      <c r="L394" s="234"/>
      <c r="M394" s="234"/>
      <c r="N394" s="234"/>
      <c r="O394" s="234"/>
      <c r="P394" s="234"/>
      <c r="Q394" s="234"/>
      <c r="R394" s="234"/>
      <c r="S394" s="234"/>
      <c r="T394" s="234"/>
      <c r="U394" s="234"/>
      <c r="V394" s="234"/>
      <c r="W394" s="234"/>
      <c r="X394" s="234"/>
      <c r="Y394" s="234"/>
      <c r="Z394" s="234"/>
    </row>
    <row r="395" ht="13.5" customHeight="1">
      <c r="A395" s="234"/>
      <c r="B395" s="234"/>
      <c r="C395" s="234"/>
      <c r="D395" s="234"/>
      <c r="E395" s="234"/>
      <c r="F395" s="234"/>
      <c r="G395" s="234"/>
      <c r="H395" s="234"/>
      <c r="I395" s="234"/>
      <c r="J395" s="234"/>
      <c r="K395" s="234"/>
      <c r="L395" s="234"/>
      <c r="M395" s="234"/>
      <c r="N395" s="234"/>
      <c r="O395" s="234"/>
      <c r="P395" s="234"/>
      <c r="Q395" s="234"/>
      <c r="R395" s="234"/>
      <c r="S395" s="234"/>
      <c r="T395" s="234"/>
      <c r="U395" s="234"/>
      <c r="V395" s="234"/>
      <c r="W395" s="234"/>
      <c r="X395" s="234"/>
      <c r="Y395" s="234"/>
      <c r="Z395" s="234"/>
    </row>
    <row r="396" ht="13.5" customHeight="1">
      <c r="A396" s="234"/>
      <c r="B396" s="234"/>
      <c r="C396" s="234"/>
      <c r="D396" s="234"/>
      <c r="E396" s="234"/>
      <c r="F396" s="234"/>
      <c r="G396" s="234"/>
      <c r="H396" s="234"/>
      <c r="I396" s="234"/>
      <c r="J396" s="234"/>
      <c r="K396" s="234"/>
      <c r="L396" s="234"/>
      <c r="M396" s="234"/>
      <c r="N396" s="234"/>
      <c r="O396" s="234"/>
      <c r="P396" s="234"/>
      <c r="Q396" s="234"/>
      <c r="R396" s="234"/>
      <c r="S396" s="234"/>
      <c r="T396" s="234"/>
      <c r="U396" s="234"/>
      <c r="V396" s="234"/>
      <c r="W396" s="234"/>
      <c r="X396" s="234"/>
      <c r="Y396" s="234"/>
      <c r="Z396" s="234"/>
    </row>
    <row r="397" ht="13.5" customHeight="1">
      <c r="A397" s="234"/>
      <c r="B397" s="234"/>
      <c r="C397" s="234"/>
      <c r="D397" s="234"/>
      <c r="E397" s="234"/>
      <c r="F397" s="234"/>
      <c r="G397" s="234"/>
      <c r="H397" s="234"/>
      <c r="I397" s="234"/>
      <c r="J397" s="234"/>
      <c r="K397" s="234"/>
      <c r="L397" s="234"/>
      <c r="M397" s="234"/>
      <c r="N397" s="234"/>
      <c r="O397" s="234"/>
      <c r="P397" s="234"/>
      <c r="Q397" s="234"/>
      <c r="R397" s="234"/>
      <c r="S397" s="234"/>
      <c r="T397" s="234"/>
      <c r="U397" s="234"/>
      <c r="V397" s="234"/>
      <c r="W397" s="234"/>
      <c r="X397" s="234"/>
      <c r="Y397" s="234"/>
      <c r="Z397" s="234"/>
    </row>
    <row r="398" ht="13.5" customHeight="1">
      <c r="A398" s="234"/>
      <c r="B398" s="234"/>
      <c r="C398" s="234"/>
      <c r="D398" s="234"/>
      <c r="E398" s="234"/>
      <c r="F398" s="234"/>
      <c r="G398" s="234"/>
      <c r="H398" s="234"/>
      <c r="I398" s="234"/>
      <c r="J398" s="234"/>
      <c r="K398" s="234"/>
      <c r="L398" s="234"/>
      <c r="M398" s="234"/>
      <c r="N398" s="234"/>
      <c r="O398" s="234"/>
      <c r="P398" s="234"/>
      <c r="Q398" s="234"/>
      <c r="R398" s="234"/>
      <c r="S398" s="234"/>
      <c r="T398" s="234"/>
      <c r="U398" s="234"/>
      <c r="V398" s="234"/>
      <c r="W398" s="234"/>
      <c r="X398" s="234"/>
      <c r="Y398" s="234"/>
      <c r="Z398" s="234"/>
    </row>
    <row r="399" ht="13.5" customHeight="1">
      <c r="A399" s="234"/>
      <c r="B399" s="234"/>
      <c r="C399" s="234"/>
      <c r="D399" s="234"/>
      <c r="E399" s="234"/>
      <c r="F399" s="234"/>
      <c r="G399" s="234"/>
      <c r="H399" s="234"/>
      <c r="I399" s="234"/>
      <c r="J399" s="234"/>
      <c r="K399" s="234"/>
      <c r="L399" s="234"/>
      <c r="M399" s="234"/>
      <c r="N399" s="234"/>
      <c r="O399" s="234"/>
      <c r="P399" s="234"/>
      <c r="Q399" s="234"/>
      <c r="R399" s="234"/>
      <c r="S399" s="234"/>
      <c r="T399" s="234"/>
      <c r="U399" s="234"/>
      <c r="V399" s="234"/>
      <c r="W399" s="234"/>
      <c r="X399" s="234"/>
      <c r="Y399" s="234"/>
      <c r="Z399" s="234"/>
    </row>
    <row r="400" ht="13.5" customHeight="1">
      <c r="A400" s="234"/>
      <c r="B400" s="234"/>
      <c r="C400" s="234"/>
      <c r="D400" s="234"/>
      <c r="E400" s="234"/>
      <c r="F400" s="234"/>
      <c r="G400" s="234"/>
      <c r="H400" s="234"/>
      <c r="I400" s="234"/>
      <c r="J400" s="234"/>
      <c r="K400" s="234"/>
      <c r="L400" s="234"/>
      <c r="M400" s="234"/>
      <c r="N400" s="234"/>
      <c r="O400" s="234"/>
      <c r="P400" s="234"/>
      <c r="Q400" s="234"/>
      <c r="R400" s="234"/>
      <c r="S400" s="234"/>
      <c r="T400" s="234"/>
      <c r="U400" s="234"/>
      <c r="V400" s="234"/>
      <c r="W400" s="234"/>
      <c r="X400" s="234"/>
      <c r="Y400" s="234"/>
      <c r="Z400" s="234"/>
    </row>
    <row r="401" ht="13.5" customHeight="1">
      <c r="A401" s="234"/>
      <c r="B401" s="234"/>
      <c r="C401" s="234"/>
      <c r="D401" s="234"/>
      <c r="E401" s="234"/>
      <c r="F401" s="234"/>
      <c r="G401" s="234"/>
      <c r="H401" s="234"/>
      <c r="I401" s="234"/>
      <c r="J401" s="234"/>
      <c r="K401" s="234"/>
      <c r="L401" s="234"/>
      <c r="M401" s="234"/>
      <c r="N401" s="234"/>
      <c r="O401" s="234"/>
      <c r="P401" s="234"/>
      <c r="Q401" s="234"/>
      <c r="R401" s="234"/>
      <c r="S401" s="234"/>
      <c r="T401" s="234"/>
      <c r="U401" s="234"/>
      <c r="V401" s="234"/>
      <c r="W401" s="234"/>
      <c r="X401" s="234"/>
      <c r="Y401" s="234"/>
      <c r="Z401" s="234"/>
    </row>
    <row r="402" ht="13.5" customHeight="1">
      <c r="A402" s="234"/>
      <c r="B402" s="234"/>
      <c r="C402" s="234"/>
      <c r="D402" s="234"/>
      <c r="E402" s="234"/>
      <c r="F402" s="234"/>
      <c r="G402" s="234"/>
      <c r="H402" s="234"/>
      <c r="I402" s="234"/>
      <c r="J402" s="234"/>
      <c r="K402" s="234"/>
      <c r="L402" s="234"/>
      <c r="M402" s="234"/>
      <c r="N402" s="234"/>
      <c r="O402" s="234"/>
      <c r="P402" s="234"/>
      <c r="Q402" s="234"/>
      <c r="R402" s="234"/>
      <c r="S402" s="234"/>
      <c r="T402" s="234"/>
      <c r="U402" s="234"/>
      <c r="V402" s="234"/>
      <c r="W402" s="234"/>
      <c r="X402" s="234"/>
      <c r="Y402" s="234"/>
      <c r="Z402" s="234"/>
    </row>
    <row r="403" ht="13.5" customHeight="1">
      <c r="A403" s="234"/>
      <c r="B403" s="234"/>
      <c r="C403" s="234"/>
      <c r="D403" s="234"/>
      <c r="E403" s="234"/>
      <c r="F403" s="234"/>
      <c r="G403" s="234"/>
      <c r="H403" s="234"/>
      <c r="I403" s="234"/>
      <c r="J403" s="234"/>
      <c r="K403" s="234"/>
      <c r="L403" s="234"/>
      <c r="M403" s="234"/>
      <c r="N403" s="234"/>
      <c r="O403" s="234"/>
      <c r="P403" s="234"/>
      <c r="Q403" s="234"/>
      <c r="R403" s="234"/>
      <c r="S403" s="234"/>
      <c r="T403" s="234"/>
      <c r="U403" s="234"/>
      <c r="V403" s="234"/>
      <c r="W403" s="234"/>
      <c r="X403" s="234"/>
      <c r="Y403" s="234"/>
      <c r="Z403" s="234"/>
    </row>
    <row r="404" ht="13.5" customHeight="1">
      <c r="A404" s="234"/>
      <c r="B404" s="234"/>
      <c r="C404" s="234"/>
      <c r="D404" s="234"/>
      <c r="E404" s="234"/>
      <c r="F404" s="234"/>
      <c r="G404" s="234"/>
      <c r="H404" s="234"/>
      <c r="I404" s="234"/>
      <c r="J404" s="234"/>
      <c r="K404" s="234"/>
      <c r="L404" s="234"/>
      <c r="M404" s="234"/>
      <c r="N404" s="234"/>
      <c r="O404" s="234"/>
      <c r="P404" s="234"/>
      <c r="Q404" s="234"/>
      <c r="R404" s="234"/>
      <c r="S404" s="234"/>
      <c r="T404" s="234"/>
      <c r="U404" s="234"/>
      <c r="V404" s="234"/>
      <c r="W404" s="234"/>
      <c r="X404" s="234"/>
      <c r="Y404" s="234"/>
      <c r="Z404" s="234"/>
    </row>
    <row r="405" ht="13.5" customHeight="1">
      <c r="A405" s="234"/>
      <c r="B405" s="234"/>
      <c r="C405" s="234"/>
      <c r="D405" s="234"/>
      <c r="E405" s="234"/>
      <c r="F405" s="234"/>
      <c r="G405" s="234"/>
      <c r="H405" s="234"/>
      <c r="I405" s="234"/>
      <c r="J405" s="234"/>
      <c r="K405" s="234"/>
      <c r="L405" s="234"/>
      <c r="M405" s="234"/>
      <c r="N405" s="234"/>
      <c r="O405" s="234"/>
      <c r="P405" s="234"/>
      <c r="Q405" s="234"/>
      <c r="R405" s="234"/>
      <c r="S405" s="234"/>
      <c r="T405" s="234"/>
      <c r="U405" s="234"/>
      <c r="V405" s="234"/>
      <c r="W405" s="234"/>
      <c r="X405" s="234"/>
      <c r="Y405" s="234"/>
      <c r="Z405" s="234"/>
    </row>
    <row r="406" ht="13.5" customHeight="1">
      <c r="A406" s="234"/>
      <c r="B406" s="234"/>
      <c r="C406" s="234"/>
      <c r="D406" s="234"/>
      <c r="E406" s="234"/>
      <c r="F406" s="234"/>
      <c r="G406" s="234"/>
      <c r="H406" s="234"/>
      <c r="I406" s="234"/>
      <c r="J406" s="234"/>
      <c r="K406" s="234"/>
      <c r="L406" s="234"/>
      <c r="M406" s="234"/>
      <c r="N406" s="234"/>
      <c r="O406" s="234"/>
      <c r="P406" s="234"/>
      <c r="Q406" s="234"/>
      <c r="R406" s="234"/>
      <c r="S406" s="234"/>
      <c r="T406" s="234"/>
      <c r="U406" s="234"/>
      <c r="V406" s="234"/>
      <c r="W406" s="234"/>
      <c r="X406" s="234"/>
      <c r="Y406" s="234"/>
      <c r="Z406" s="234"/>
    </row>
    <row r="407" ht="13.5" customHeight="1">
      <c r="A407" s="234"/>
      <c r="B407" s="234"/>
      <c r="C407" s="234"/>
      <c r="D407" s="234"/>
      <c r="E407" s="234"/>
      <c r="F407" s="234"/>
      <c r="G407" s="234"/>
      <c r="H407" s="234"/>
      <c r="I407" s="234"/>
      <c r="J407" s="234"/>
      <c r="K407" s="234"/>
      <c r="L407" s="234"/>
      <c r="M407" s="234"/>
      <c r="N407" s="234"/>
      <c r="O407" s="234"/>
      <c r="P407" s="234"/>
      <c r="Q407" s="234"/>
      <c r="R407" s="234"/>
      <c r="S407" s="234"/>
      <c r="T407" s="234"/>
      <c r="U407" s="234"/>
      <c r="V407" s="234"/>
      <c r="W407" s="234"/>
      <c r="X407" s="234"/>
      <c r="Y407" s="234"/>
      <c r="Z407" s="234"/>
    </row>
    <row r="408" ht="13.5" customHeight="1">
      <c r="A408" s="234"/>
      <c r="B408" s="234"/>
      <c r="C408" s="234"/>
      <c r="D408" s="234"/>
      <c r="E408" s="234"/>
      <c r="F408" s="234"/>
      <c r="G408" s="234"/>
      <c r="H408" s="234"/>
      <c r="I408" s="234"/>
      <c r="J408" s="234"/>
      <c r="K408" s="234"/>
      <c r="L408" s="234"/>
      <c r="M408" s="234"/>
      <c r="N408" s="234"/>
      <c r="O408" s="234"/>
      <c r="P408" s="234"/>
      <c r="Q408" s="234"/>
      <c r="R408" s="234"/>
      <c r="S408" s="234"/>
      <c r="T408" s="234"/>
      <c r="U408" s="234"/>
      <c r="V408" s="234"/>
      <c r="W408" s="234"/>
      <c r="X408" s="234"/>
      <c r="Y408" s="234"/>
      <c r="Z408" s="234"/>
    </row>
    <row r="409" ht="13.5" customHeight="1">
      <c r="A409" s="234"/>
      <c r="B409" s="234"/>
      <c r="C409" s="234"/>
      <c r="D409" s="234"/>
      <c r="E409" s="234"/>
      <c r="F409" s="234"/>
      <c r="G409" s="234"/>
      <c r="H409" s="234"/>
      <c r="I409" s="234"/>
      <c r="J409" s="234"/>
      <c r="K409" s="234"/>
      <c r="L409" s="234"/>
      <c r="M409" s="234"/>
      <c r="N409" s="234"/>
      <c r="O409" s="234"/>
      <c r="P409" s="234"/>
      <c r="Q409" s="234"/>
      <c r="R409" s="234"/>
      <c r="S409" s="234"/>
      <c r="T409" s="234"/>
      <c r="U409" s="234"/>
      <c r="V409" s="234"/>
      <c r="W409" s="234"/>
      <c r="X409" s="234"/>
      <c r="Y409" s="234"/>
      <c r="Z409" s="234"/>
    </row>
    <row r="410" ht="13.5" customHeight="1">
      <c r="A410" s="234"/>
      <c r="B410" s="234"/>
      <c r="C410" s="234"/>
      <c r="D410" s="234"/>
      <c r="E410" s="234"/>
      <c r="F410" s="234"/>
      <c r="G410" s="234"/>
      <c r="H410" s="234"/>
      <c r="I410" s="234"/>
      <c r="J410" s="234"/>
      <c r="K410" s="234"/>
      <c r="L410" s="234"/>
      <c r="M410" s="234"/>
      <c r="N410" s="234"/>
      <c r="O410" s="234"/>
      <c r="P410" s="234"/>
      <c r="Q410" s="234"/>
      <c r="R410" s="234"/>
      <c r="S410" s="234"/>
      <c r="T410" s="234"/>
      <c r="U410" s="234"/>
      <c r="V410" s="234"/>
      <c r="W410" s="234"/>
      <c r="X410" s="234"/>
      <c r="Y410" s="234"/>
      <c r="Z410" s="234"/>
    </row>
    <row r="411" ht="13.5" customHeight="1">
      <c r="A411" s="234"/>
      <c r="B411" s="234"/>
      <c r="C411" s="234"/>
      <c r="D411" s="234"/>
      <c r="E411" s="234"/>
      <c r="F411" s="234"/>
      <c r="G411" s="234"/>
      <c r="H411" s="234"/>
      <c r="I411" s="234"/>
      <c r="J411" s="234"/>
      <c r="K411" s="234"/>
      <c r="L411" s="234"/>
      <c r="M411" s="234"/>
      <c r="N411" s="234"/>
      <c r="O411" s="234"/>
      <c r="P411" s="234"/>
      <c r="Q411" s="234"/>
      <c r="R411" s="234"/>
      <c r="S411" s="234"/>
      <c r="T411" s="234"/>
      <c r="U411" s="234"/>
      <c r="V411" s="234"/>
      <c r="W411" s="234"/>
      <c r="X411" s="234"/>
      <c r="Y411" s="234"/>
      <c r="Z411" s="234"/>
    </row>
    <row r="412" ht="13.5" customHeight="1">
      <c r="A412" s="234"/>
      <c r="B412" s="234"/>
      <c r="C412" s="234"/>
      <c r="D412" s="234"/>
      <c r="E412" s="234"/>
      <c r="F412" s="234"/>
      <c r="G412" s="234"/>
      <c r="H412" s="234"/>
      <c r="I412" s="234"/>
      <c r="J412" s="234"/>
      <c r="K412" s="234"/>
      <c r="L412" s="234"/>
      <c r="M412" s="234"/>
      <c r="N412" s="234"/>
      <c r="O412" s="234"/>
      <c r="P412" s="234"/>
      <c r="Q412" s="234"/>
      <c r="R412" s="234"/>
      <c r="S412" s="234"/>
      <c r="T412" s="234"/>
      <c r="U412" s="234"/>
      <c r="V412" s="234"/>
      <c r="W412" s="234"/>
      <c r="X412" s="234"/>
      <c r="Y412" s="234"/>
      <c r="Z412" s="234"/>
    </row>
    <row r="413" ht="13.5" customHeight="1">
      <c r="A413" s="234"/>
      <c r="B413" s="234"/>
      <c r="C413" s="234"/>
      <c r="D413" s="234"/>
      <c r="E413" s="234"/>
      <c r="F413" s="234"/>
      <c r="G413" s="234"/>
      <c r="H413" s="234"/>
      <c r="I413" s="234"/>
      <c r="J413" s="234"/>
      <c r="K413" s="234"/>
      <c r="L413" s="234"/>
      <c r="M413" s="234"/>
      <c r="N413" s="234"/>
      <c r="O413" s="234"/>
      <c r="P413" s="234"/>
      <c r="Q413" s="234"/>
      <c r="R413" s="234"/>
      <c r="S413" s="234"/>
      <c r="T413" s="234"/>
      <c r="U413" s="234"/>
      <c r="V413" s="234"/>
      <c r="W413" s="234"/>
      <c r="X413" s="234"/>
      <c r="Y413" s="234"/>
      <c r="Z413" s="234"/>
    </row>
    <row r="414" ht="13.5" customHeight="1">
      <c r="A414" s="234"/>
      <c r="B414" s="234"/>
      <c r="C414" s="234"/>
      <c r="D414" s="234"/>
      <c r="E414" s="234"/>
      <c r="F414" s="234"/>
      <c r="G414" s="234"/>
      <c r="H414" s="234"/>
      <c r="I414" s="234"/>
      <c r="J414" s="234"/>
      <c r="K414" s="234"/>
      <c r="L414" s="234"/>
      <c r="M414" s="234"/>
      <c r="N414" s="234"/>
      <c r="O414" s="234"/>
      <c r="P414" s="234"/>
      <c r="Q414" s="234"/>
      <c r="R414" s="234"/>
      <c r="S414" s="234"/>
      <c r="T414" s="234"/>
      <c r="U414" s="234"/>
      <c r="V414" s="234"/>
      <c r="W414" s="234"/>
      <c r="X414" s="234"/>
      <c r="Y414" s="234"/>
      <c r="Z414" s="234"/>
    </row>
    <row r="415" ht="13.5" customHeight="1">
      <c r="A415" s="234"/>
      <c r="B415" s="234"/>
      <c r="C415" s="234"/>
      <c r="D415" s="234"/>
      <c r="E415" s="234"/>
      <c r="F415" s="234"/>
      <c r="G415" s="234"/>
      <c r="H415" s="234"/>
      <c r="I415" s="234"/>
      <c r="J415" s="234"/>
      <c r="K415" s="234"/>
      <c r="L415" s="234"/>
      <c r="M415" s="234"/>
      <c r="N415" s="234"/>
      <c r="O415" s="234"/>
      <c r="P415" s="234"/>
      <c r="Q415" s="234"/>
      <c r="R415" s="234"/>
      <c r="S415" s="234"/>
      <c r="T415" s="234"/>
      <c r="U415" s="234"/>
      <c r="V415" s="234"/>
      <c r="W415" s="234"/>
      <c r="X415" s="234"/>
      <c r="Y415" s="234"/>
      <c r="Z415" s="234"/>
    </row>
    <row r="416" ht="13.5" customHeight="1">
      <c r="A416" s="234"/>
      <c r="B416" s="234"/>
      <c r="C416" s="234"/>
      <c r="D416" s="234"/>
      <c r="E416" s="234"/>
      <c r="F416" s="234"/>
      <c r="G416" s="234"/>
      <c r="H416" s="234"/>
      <c r="I416" s="234"/>
      <c r="J416" s="234"/>
      <c r="K416" s="234"/>
      <c r="L416" s="234"/>
      <c r="M416" s="234"/>
      <c r="N416" s="234"/>
      <c r="O416" s="234"/>
      <c r="P416" s="234"/>
      <c r="Q416" s="234"/>
      <c r="R416" s="234"/>
      <c r="S416" s="234"/>
      <c r="T416" s="234"/>
      <c r="U416" s="234"/>
      <c r="V416" s="234"/>
      <c r="W416" s="234"/>
      <c r="X416" s="234"/>
      <c r="Y416" s="234"/>
      <c r="Z416" s="234"/>
    </row>
    <row r="417" ht="13.5" customHeight="1">
      <c r="A417" s="234"/>
      <c r="B417" s="234"/>
      <c r="C417" s="234"/>
      <c r="D417" s="234"/>
      <c r="E417" s="234"/>
      <c r="F417" s="234"/>
      <c r="G417" s="234"/>
      <c r="H417" s="234"/>
      <c r="I417" s="234"/>
      <c r="J417" s="234"/>
      <c r="K417" s="234"/>
      <c r="L417" s="234"/>
      <c r="M417" s="234"/>
      <c r="N417" s="234"/>
      <c r="O417" s="234"/>
      <c r="P417" s="234"/>
      <c r="Q417" s="234"/>
      <c r="R417" s="234"/>
      <c r="S417" s="234"/>
      <c r="T417" s="234"/>
      <c r="U417" s="234"/>
      <c r="V417" s="234"/>
      <c r="W417" s="234"/>
      <c r="X417" s="234"/>
      <c r="Y417" s="234"/>
      <c r="Z417" s="234"/>
    </row>
    <row r="418" ht="13.5" customHeight="1">
      <c r="A418" s="234"/>
      <c r="B418" s="234"/>
      <c r="C418" s="234"/>
      <c r="D418" s="234"/>
      <c r="E418" s="234"/>
      <c r="F418" s="234"/>
      <c r="G418" s="234"/>
      <c r="H418" s="234"/>
      <c r="I418" s="234"/>
      <c r="J418" s="234"/>
      <c r="K418" s="234"/>
      <c r="L418" s="234"/>
      <c r="M418" s="234"/>
      <c r="N418" s="234"/>
      <c r="O418" s="234"/>
      <c r="P418" s="234"/>
      <c r="Q418" s="234"/>
      <c r="R418" s="234"/>
      <c r="S418" s="234"/>
      <c r="T418" s="234"/>
      <c r="U418" s="234"/>
      <c r="V418" s="234"/>
      <c r="W418" s="234"/>
      <c r="X418" s="234"/>
      <c r="Y418" s="234"/>
      <c r="Z418" s="234"/>
    </row>
    <row r="419" ht="13.5" customHeight="1">
      <c r="A419" s="234"/>
      <c r="B419" s="234"/>
      <c r="C419" s="234"/>
      <c r="D419" s="234"/>
      <c r="E419" s="234"/>
      <c r="F419" s="234"/>
      <c r="G419" s="234"/>
      <c r="H419" s="234"/>
      <c r="I419" s="234"/>
      <c r="J419" s="234"/>
      <c r="K419" s="234"/>
      <c r="L419" s="234"/>
      <c r="M419" s="234"/>
      <c r="N419" s="234"/>
      <c r="O419" s="234"/>
      <c r="P419" s="234"/>
      <c r="Q419" s="234"/>
      <c r="R419" s="234"/>
      <c r="S419" s="234"/>
      <c r="T419" s="234"/>
      <c r="U419" s="234"/>
      <c r="V419" s="234"/>
      <c r="W419" s="234"/>
      <c r="X419" s="234"/>
      <c r="Y419" s="234"/>
      <c r="Z419" s="234"/>
    </row>
    <row r="420" ht="13.5" customHeight="1">
      <c r="A420" s="234"/>
      <c r="B420" s="234"/>
      <c r="C420" s="234"/>
      <c r="D420" s="234"/>
      <c r="E420" s="234"/>
      <c r="F420" s="234"/>
      <c r="G420" s="234"/>
      <c r="H420" s="234"/>
      <c r="I420" s="234"/>
      <c r="J420" s="234"/>
      <c r="K420" s="234"/>
      <c r="L420" s="234"/>
      <c r="M420" s="234"/>
      <c r="N420" s="234"/>
      <c r="O420" s="234"/>
      <c r="P420" s="234"/>
      <c r="Q420" s="234"/>
      <c r="R420" s="234"/>
      <c r="S420" s="234"/>
      <c r="T420" s="234"/>
      <c r="U420" s="234"/>
      <c r="V420" s="234"/>
      <c r="W420" s="234"/>
      <c r="X420" s="234"/>
      <c r="Y420" s="234"/>
      <c r="Z420" s="234"/>
    </row>
    <row r="421" ht="13.5" customHeight="1">
      <c r="A421" s="234"/>
      <c r="B421" s="234"/>
      <c r="C421" s="234"/>
      <c r="D421" s="234"/>
      <c r="E421" s="234"/>
      <c r="F421" s="234"/>
      <c r="G421" s="234"/>
      <c r="H421" s="234"/>
      <c r="I421" s="234"/>
      <c r="J421" s="234"/>
      <c r="K421" s="234"/>
      <c r="L421" s="234"/>
      <c r="M421" s="234"/>
      <c r="N421" s="234"/>
      <c r="O421" s="234"/>
      <c r="P421" s="234"/>
      <c r="Q421" s="234"/>
      <c r="R421" s="234"/>
      <c r="S421" s="234"/>
      <c r="T421" s="234"/>
      <c r="U421" s="234"/>
      <c r="V421" s="234"/>
      <c r="W421" s="234"/>
      <c r="X421" s="234"/>
      <c r="Y421" s="234"/>
      <c r="Z421" s="234"/>
    </row>
    <row r="422" ht="13.5" customHeight="1">
      <c r="A422" s="234"/>
      <c r="B422" s="234"/>
      <c r="C422" s="234"/>
      <c r="D422" s="234"/>
      <c r="E422" s="234"/>
      <c r="F422" s="234"/>
      <c r="G422" s="234"/>
      <c r="H422" s="234"/>
      <c r="I422" s="234"/>
      <c r="J422" s="234"/>
      <c r="K422" s="234"/>
      <c r="L422" s="234"/>
      <c r="M422" s="234"/>
      <c r="N422" s="234"/>
      <c r="O422" s="234"/>
      <c r="P422" s="234"/>
      <c r="Q422" s="234"/>
      <c r="R422" s="234"/>
      <c r="S422" s="234"/>
      <c r="T422" s="234"/>
      <c r="U422" s="234"/>
      <c r="V422" s="234"/>
      <c r="W422" s="234"/>
      <c r="X422" s="234"/>
      <c r="Y422" s="234"/>
      <c r="Z422" s="234"/>
    </row>
    <row r="423" ht="13.5" customHeight="1">
      <c r="A423" s="234"/>
      <c r="B423" s="234"/>
      <c r="C423" s="234"/>
      <c r="D423" s="234"/>
      <c r="E423" s="234"/>
      <c r="F423" s="234"/>
      <c r="G423" s="234"/>
      <c r="H423" s="234"/>
      <c r="I423" s="234"/>
      <c r="J423" s="234"/>
      <c r="K423" s="234"/>
      <c r="L423" s="234"/>
      <c r="M423" s="234"/>
      <c r="N423" s="234"/>
      <c r="O423" s="234"/>
      <c r="P423" s="234"/>
      <c r="Q423" s="234"/>
      <c r="R423" s="234"/>
      <c r="S423" s="234"/>
      <c r="T423" s="234"/>
      <c r="U423" s="234"/>
      <c r="V423" s="234"/>
      <c r="W423" s="234"/>
      <c r="X423" s="234"/>
      <c r="Y423" s="234"/>
      <c r="Z423" s="234"/>
    </row>
    <row r="424" ht="13.5" customHeight="1">
      <c r="A424" s="234"/>
      <c r="B424" s="234"/>
      <c r="C424" s="234"/>
      <c r="D424" s="234"/>
      <c r="E424" s="234"/>
      <c r="F424" s="234"/>
      <c r="G424" s="234"/>
      <c r="H424" s="234"/>
      <c r="I424" s="234"/>
      <c r="J424" s="234"/>
      <c r="K424" s="234"/>
      <c r="L424" s="234"/>
      <c r="M424" s="234"/>
      <c r="N424" s="234"/>
      <c r="O424" s="234"/>
      <c r="P424" s="234"/>
      <c r="Q424" s="234"/>
      <c r="R424" s="234"/>
      <c r="S424" s="234"/>
      <c r="T424" s="234"/>
      <c r="U424" s="234"/>
      <c r="V424" s="234"/>
      <c r="W424" s="234"/>
      <c r="X424" s="234"/>
      <c r="Y424" s="234"/>
      <c r="Z424" s="234"/>
    </row>
    <row r="425" ht="13.5" customHeight="1">
      <c r="A425" s="234"/>
      <c r="B425" s="234"/>
      <c r="C425" s="234"/>
      <c r="D425" s="234"/>
      <c r="E425" s="234"/>
      <c r="F425" s="234"/>
      <c r="G425" s="234"/>
      <c r="H425" s="234"/>
      <c r="I425" s="234"/>
      <c r="J425" s="234"/>
      <c r="K425" s="234"/>
      <c r="L425" s="234"/>
      <c r="M425" s="234"/>
      <c r="N425" s="234"/>
      <c r="O425" s="234"/>
      <c r="P425" s="234"/>
      <c r="Q425" s="234"/>
      <c r="R425" s="234"/>
      <c r="S425" s="234"/>
      <c r="T425" s="234"/>
      <c r="U425" s="234"/>
      <c r="V425" s="234"/>
      <c r="W425" s="234"/>
      <c r="X425" s="234"/>
      <c r="Y425" s="234"/>
      <c r="Z425" s="234"/>
    </row>
    <row r="426" ht="13.5" customHeight="1">
      <c r="A426" s="234"/>
      <c r="B426" s="234"/>
      <c r="C426" s="234"/>
      <c r="D426" s="234"/>
      <c r="E426" s="234"/>
      <c r="F426" s="234"/>
      <c r="G426" s="234"/>
      <c r="H426" s="234"/>
      <c r="I426" s="234"/>
      <c r="J426" s="234"/>
      <c r="K426" s="234"/>
      <c r="L426" s="234"/>
      <c r="M426" s="234"/>
      <c r="N426" s="234"/>
      <c r="O426" s="234"/>
      <c r="P426" s="234"/>
      <c r="Q426" s="234"/>
      <c r="R426" s="234"/>
      <c r="S426" s="234"/>
      <c r="T426" s="234"/>
      <c r="U426" s="234"/>
      <c r="V426" s="234"/>
      <c r="W426" s="234"/>
      <c r="X426" s="234"/>
      <c r="Y426" s="234"/>
      <c r="Z426" s="234"/>
    </row>
    <row r="427" ht="13.5" customHeight="1">
      <c r="A427" s="234"/>
      <c r="B427" s="234"/>
      <c r="C427" s="234"/>
      <c r="D427" s="234"/>
      <c r="E427" s="234"/>
      <c r="F427" s="234"/>
      <c r="G427" s="234"/>
      <c r="H427" s="234"/>
      <c r="I427" s="234"/>
      <c r="J427" s="234"/>
      <c r="K427" s="234"/>
      <c r="L427" s="234"/>
      <c r="M427" s="234"/>
      <c r="N427" s="234"/>
      <c r="O427" s="234"/>
      <c r="P427" s="234"/>
      <c r="Q427" s="234"/>
      <c r="R427" s="234"/>
      <c r="S427" s="234"/>
      <c r="T427" s="234"/>
      <c r="U427" s="234"/>
      <c r="V427" s="234"/>
      <c r="W427" s="234"/>
      <c r="X427" s="234"/>
      <c r="Y427" s="234"/>
      <c r="Z427" s="234"/>
    </row>
    <row r="428" ht="13.5" customHeight="1">
      <c r="A428" s="234"/>
      <c r="B428" s="234"/>
      <c r="C428" s="234"/>
      <c r="D428" s="234"/>
      <c r="E428" s="234"/>
      <c r="F428" s="234"/>
      <c r="G428" s="234"/>
      <c r="H428" s="234"/>
      <c r="I428" s="234"/>
      <c r="J428" s="234"/>
      <c r="K428" s="234"/>
      <c r="L428" s="234"/>
      <c r="M428" s="234"/>
      <c r="N428" s="234"/>
      <c r="O428" s="234"/>
      <c r="P428" s="234"/>
      <c r="Q428" s="234"/>
      <c r="R428" s="234"/>
      <c r="S428" s="234"/>
      <c r="T428" s="234"/>
      <c r="U428" s="234"/>
      <c r="V428" s="234"/>
      <c r="W428" s="234"/>
      <c r="X428" s="234"/>
      <c r="Y428" s="234"/>
      <c r="Z428" s="234"/>
    </row>
    <row r="429" ht="13.5" customHeight="1">
      <c r="A429" s="234"/>
      <c r="B429" s="234"/>
      <c r="C429" s="234"/>
      <c r="D429" s="234"/>
      <c r="E429" s="234"/>
      <c r="F429" s="234"/>
      <c r="G429" s="234"/>
      <c r="H429" s="234"/>
      <c r="I429" s="234"/>
      <c r="J429" s="234"/>
      <c r="K429" s="234"/>
      <c r="L429" s="234"/>
      <c r="M429" s="234"/>
      <c r="N429" s="234"/>
      <c r="O429" s="234"/>
      <c r="P429" s="234"/>
      <c r="Q429" s="234"/>
      <c r="R429" s="234"/>
      <c r="S429" s="234"/>
      <c r="T429" s="234"/>
      <c r="U429" s="234"/>
      <c r="V429" s="234"/>
      <c r="W429" s="234"/>
      <c r="X429" s="234"/>
      <c r="Y429" s="234"/>
      <c r="Z429" s="234"/>
    </row>
    <row r="430" ht="13.5" customHeight="1">
      <c r="A430" s="234"/>
      <c r="B430" s="234"/>
      <c r="C430" s="234"/>
      <c r="D430" s="234"/>
      <c r="E430" s="234"/>
      <c r="F430" s="234"/>
      <c r="G430" s="234"/>
      <c r="H430" s="234"/>
      <c r="I430" s="234"/>
      <c r="J430" s="234"/>
      <c r="K430" s="234"/>
      <c r="L430" s="234"/>
      <c r="M430" s="234"/>
      <c r="N430" s="234"/>
      <c r="O430" s="234"/>
      <c r="P430" s="234"/>
      <c r="Q430" s="234"/>
      <c r="R430" s="234"/>
      <c r="S430" s="234"/>
      <c r="T430" s="234"/>
      <c r="U430" s="234"/>
      <c r="V430" s="234"/>
      <c r="W430" s="234"/>
      <c r="X430" s="234"/>
      <c r="Y430" s="234"/>
      <c r="Z430" s="234"/>
    </row>
    <row r="431" ht="13.5" customHeight="1">
      <c r="A431" s="234"/>
      <c r="B431" s="234"/>
      <c r="C431" s="234"/>
      <c r="D431" s="234"/>
      <c r="E431" s="234"/>
      <c r="F431" s="234"/>
      <c r="G431" s="234"/>
      <c r="H431" s="234"/>
      <c r="I431" s="234"/>
      <c r="J431" s="234"/>
      <c r="K431" s="234"/>
      <c r="L431" s="234"/>
      <c r="M431" s="234"/>
      <c r="N431" s="234"/>
      <c r="O431" s="234"/>
      <c r="P431" s="234"/>
      <c r="Q431" s="234"/>
      <c r="R431" s="234"/>
      <c r="S431" s="234"/>
      <c r="T431" s="234"/>
      <c r="U431" s="234"/>
      <c r="V431" s="234"/>
      <c r="W431" s="234"/>
      <c r="X431" s="234"/>
      <c r="Y431" s="234"/>
      <c r="Z431" s="234"/>
    </row>
    <row r="432" ht="13.5" customHeight="1">
      <c r="A432" s="234"/>
      <c r="B432" s="234"/>
      <c r="C432" s="234"/>
      <c r="D432" s="234"/>
      <c r="E432" s="234"/>
      <c r="F432" s="234"/>
      <c r="G432" s="234"/>
      <c r="H432" s="234"/>
      <c r="I432" s="234"/>
      <c r="J432" s="234"/>
      <c r="K432" s="234"/>
      <c r="L432" s="234"/>
      <c r="M432" s="234"/>
      <c r="N432" s="234"/>
      <c r="O432" s="234"/>
      <c r="P432" s="234"/>
      <c r="Q432" s="234"/>
      <c r="R432" s="234"/>
      <c r="S432" s="234"/>
      <c r="T432" s="234"/>
      <c r="U432" s="234"/>
      <c r="V432" s="234"/>
      <c r="W432" s="234"/>
      <c r="X432" s="234"/>
      <c r="Y432" s="234"/>
      <c r="Z432" s="234"/>
    </row>
    <row r="433" ht="13.5" customHeight="1">
      <c r="A433" s="234"/>
      <c r="B433" s="234"/>
      <c r="C433" s="234"/>
      <c r="D433" s="234"/>
      <c r="E433" s="234"/>
      <c r="F433" s="234"/>
      <c r="G433" s="234"/>
      <c r="H433" s="234"/>
      <c r="I433" s="234"/>
      <c r="J433" s="234"/>
      <c r="K433" s="234"/>
      <c r="L433" s="234"/>
      <c r="M433" s="234"/>
      <c r="N433" s="234"/>
      <c r="O433" s="234"/>
      <c r="P433" s="234"/>
      <c r="Q433" s="234"/>
      <c r="R433" s="234"/>
      <c r="S433" s="234"/>
      <c r="T433" s="234"/>
      <c r="U433" s="234"/>
      <c r="V433" s="234"/>
      <c r="W433" s="234"/>
      <c r="X433" s="234"/>
      <c r="Y433" s="234"/>
      <c r="Z433" s="234"/>
    </row>
    <row r="434" ht="13.5" customHeight="1">
      <c r="A434" s="234"/>
      <c r="B434" s="234"/>
      <c r="C434" s="234"/>
      <c r="D434" s="234"/>
      <c r="E434" s="234"/>
      <c r="F434" s="234"/>
      <c r="G434" s="234"/>
      <c r="H434" s="234"/>
      <c r="I434" s="234"/>
      <c r="J434" s="234"/>
      <c r="K434" s="234"/>
      <c r="L434" s="234"/>
      <c r="M434" s="234"/>
      <c r="N434" s="234"/>
      <c r="O434" s="234"/>
      <c r="P434" s="234"/>
      <c r="Q434" s="234"/>
      <c r="R434" s="234"/>
      <c r="S434" s="234"/>
      <c r="T434" s="234"/>
      <c r="U434" s="234"/>
      <c r="V434" s="234"/>
      <c r="W434" s="234"/>
      <c r="X434" s="234"/>
      <c r="Y434" s="234"/>
      <c r="Z434" s="234"/>
    </row>
    <row r="435" ht="13.5" customHeight="1">
      <c r="A435" s="234"/>
      <c r="B435" s="234"/>
      <c r="C435" s="234"/>
      <c r="D435" s="234"/>
      <c r="E435" s="234"/>
      <c r="F435" s="234"/>
      <c r="G435" s="234"/>
      <c r="H435" s="234"/>
      <c r="I435" s="234"/>
      <c r="J435" s="234"/>
      <c r="K435" s="234"/>
      <c r="L435" s="234"/>
      <c r="M435" s="234"/>
      <c r="N435" s="234"/>
      <c r="O435" s="234"/>
      <c r="P435" s="234"/>
      <c r="Q435" s="234"/>
      <c r="R435" s="234"/>
      <c r="S435" s="234"/>
      <c r="T435" s="234"/>
      <c r="U435" s="234"/>
      <c r="V435" s="234"/>
      <c r="W435" s="234"/>
      <c r="X435" s="234"/>
      <c r="Y435" s="234"/>
      <c r="Z435" s="234"/>
    </row>
    <row r="436" ht="13.5" customHeight="1">
      <c r="A436" s="234"/>
      <c r="B436" s="234"/>
      <c r="C436" s="234"/>
      <c r="D436" s="234"/>
      <c r="E436" s="234"/>
      <c r="F436" s="234"/>
      <c r="G436" s="234"/>
      <c r="H436" s="234"/>
      <c r="I436" s="234"/>
      <c r="J436" s="234"/>
      <c r="K436" s="234"/>
      <c r="L436" s="234"/>
      <c r="M436" s="234"/>
      <c r="N436" s="234"/>
      <c r="O436" s="234"/>
      <c r="P436" s="234"/>
      <c r="Q436" s="234"/>
      <c r="R436" s="234"/>
      <c r="S436" s="234"/>
      <c r="T436" s="234"/>
      <c r="U436" s="234"/>
      <c r="V436" s="234"/>
      <c r="W436" s="234"/>
      <c r="X436" s="234"/>
      <c r="Y436" s="234"/>
      <c r="Z436" s="234"/>
    </row>
    <row r="437" ht="13.5" customHeight="1">
      <c r="A437" s="234"/>
      <c r="B437" s="234"/>
      <c r="C437" s="234"/>
      <c r="D437" s="234"/>
      <c r="E437" s="234"/>
      <c r="F437" s="234"/>
      <c r="G437" s="234"/>
      <c r="H437" s="234"/>
      <c r="I437" s="234"/>
      <c r="J437" s="234"/>
      <c r="K437" s="234"/>
      <c r="L437" s="234"/>
      <c r="M437" s="234"/>
      <c r="N437" s="234"/>
      <c r="O437" s="234"/>
      <c r="P437" s="234"/>
      <c r="Q437" s="234"/>
      <c r="R437" s="234"/>
      <c r="S437" s="234"/>
      <c r="T437" s="234"/>
      <c r="U437" s="234"/>
      <c r="V437" s="234"/>
      <c r="W437" s="234"/>
      <c r="X437" s="234"/>
      <c r="Y437" s="234"/>
      <c r="Z437" s="234"/>
    </row>
    <row r="438" ht="13.5" customHeight="1">
      <c r="A438" s="234"/>
      <c r="B438" s="234"/>
      <c r="C438" s="234"/>
      <c r="D438" s="234"/>
      <c r="E438" s="234"/>
      <c r="F438" s="234"/>
      <c r="G438" s="234"/>
      <c r="H438" s="234"/>
      <c r="I438" s="234"/>
      <c r="J438" s="234"/>
      <c r="K438" s="234"/>
      <c r="L438" s="234"/>
      <c r="M438" s="234"/>
      <c r="N438" s="234"/>
      <c r="O438" s="234"/>
      <c r="P438" s="234"/>
      <c r="Q438" s="234"/>
      <c r="R438" s="234"/>
      <c r="S438" s="234"/>
      <c r="T438" s="234"/>
      <c r="U438" s="234"/>
      <c r="V438" s="234"/>
      <c r="W438" s="234"/>
      <c r="X438" s="234"/>
      <c r="Y438" s="234"/>
      <c r="Z438" s="234"/>
    </row>
    <row r="439" ht="13.5" customHeight="1">
      <c r="A439" s="234"/>
      <c r="B439" s="234"/>
      <c r="C439" s="234"/>
      <c r="D439" s="234"/>
      <c r="E439" s="234"/>
      <c r="F439" s="234"/>
      <c r="G439" s="234"/>
      <c r="H439" s="234"/>
      <c r="I439" s="234"/>
      <c r="J439" s="234"/>
      <c r="K439" s="234"/>
      <c r="L439" s="234"/>
      <c r="M439" s="234"/>
      <c r="N439" s="234"/>
      <c r="O439" s="234"/>
      <c r="P439" s="234"/>
      <c r="Q439" s="234"/>
      <c r="R439" s="234"/>
      <c r="S439" s="234"/>
      <c r="T439" s="234"/>
      <c r="U439" s="234"/>
      <c r="V439" s="234"/>
      <c r="W439" s="234"/>
      <c r="X439" s="234"/>
      <c r="Y439" s="234"/>
      <c r="Z439" s="234"/>
    </row>
    <row r="440" ht="13.5" customHeight="1">
      <c r="A440" s="234"/>
      <c r="B440" s="234"/>
      <c r="C440" s="234"/>
      <c r="D440" s="234"/>
      <c r="E440" s="234"/>
      <c r="F440" s="234"/>
      <c r="G440" s="234"/>
      <c r="H440" s="234"/>
      <c r="I440" s="234"/>
      <c r="J440" s="234"/>
      <c r="K440" s="234"/>
      <c r="L440" s="234"/>
      <c r="M440" s="234"/>
      <c r="N440" s="234"/>
      <c r="O440" s="234"/>
      <c r="P440" s="234"/>
      <c r="Q440" s="234"/>
      <c r="R440" s="234"/>
      <c r="S440" s="234"/>
      <c r="T440" s="234"/>
      <c r="U440" s="234"/>
      <c r="V440" s="234"/>
      <c r="W440" s="234"/>
      <c r="X440" s="234"/>
      <c r="Y440" s="234"/>
      <c r="Z440" s="234"/>
    </row>
    <row r="441" ht="13.5" customHeight="1">
      <c r="A441" s="234"/>
      <c r="B441" s="234"/>
      <c r="C441" s="234"/>
      <c r="D441" s="234"/>
      <c r="E441" s="234"/>
      <c r="F441" s="234"/>
      <c r="G441" s="234"/>
      <c r="H441" s="234"/>
      <c r="I441" s="234"/>
      <c r="J441" s="234"/>
      <c r="K441" s="234"/>
      <c r="L441" s="234"/>
      <c r="M441" s="234"/>
      <c r="N441" s="234"/>
      <c r="O441" s="234"/>
      <c r="P441" s="234"/>
      <c r="Q441" s="234"/>
      <c r="R441" s="234"/>
      <c r="S441" s="234"/>
      <c r="T441" s="234"/>
      <c r="U441" s="234"/>
      <c r="V441" s="234"/>
      <c r="W441" s="234"/>
      <c r="X441" s="234"/>
      <c r="Y441" s="234"/>
      <c r="Z441" s="234"/>
    </row>
    <row r="442" ht="13.5" customHeight="1">
      <c r="A442" s="234"/>
      <c r="B442" s="234"/>
      <c r="C442" s="234"/>
      <c r="D442" s="234"/>
      <c r="E442" s="234"/>
      <c r="F442" s="234"/>
      <c r="G442" s="234"/>
      <c r="H442" s="234"/>
      <c r="I442" s="234"/>
      <c r="J442" s="234"/>
      <c r="K442" s="234"/>
      <c r="L442" s="234"/>
      <c r="M442" s="234"/>
      <c r="N442" s="234"/>
      <c r="O442" s="234"/>
      <c r="P442" s="234"/>
      <c r="Q442" s="234"/>
      <c r="R442" s="234"/>
      <c r="S442" s="234"/>
      <c r="T442" s="234"/>
      <c r="U442" s="234"/>
      <c r="V442" s="234"/>
      <c r="W442" s="234"/>
      <c r="X442" s="234"/>
      <c r="Y442" s="234"/>
      <c r="Z442" s="234"/>
    </row>
    <row r="443" ht="13.5" customHeight="1">
      <c r="A443" s="234"/>
      <c r="B443" s="234"/>
      <c r="C443" s="234"/>
      <c r="D443" s="234"/>
      <c r="E443" s="234"/>
      <c r="F443" s="234"/>
      <c r="G443" s="234"/>
      <c r="H443" s="234"/>
      <c r="I443" s="234"/>
      <c r="J443" s="234"/>
      <c r="K443" s="234"/>
      <c r="L443" s="234"/>
      <c r="M443" s="234"/>
      <c r="N443" s="234"/>
      <c r="O443" s="234"/>
      <c r="P443" s="234"/>
      <c r="Q443" s="234"/>
      <c r="R443" s="234"/>
      <c r="S443" s="234"/>
      <c r="T443" s="234"/>
      <c r="U443" s="234"/>
      <c r="V443" s="234"/>
      <c r="W443" s="234"/>
      <c r="X443" s="234"/>
      <c r="Y443" s="234"/>
      <c r="Z443" s="234"/>
    </row>
    <row r="444" ht="13.5" customHeight="1">
      <c r="A444" s="234"/>
      <c r="B444" s="234"/>
      <c r="C444" s="234"/>
      <c r="D444" s="234"/>
      <c r="E444" s="234"/>
      <c r="F444" s="234"/>
      <c r="G444" s="234"/>
      <c r="H444" s="234"/>
      <c r="I444" s="234"/>
      <c r="J444" s="234"/>
      <c r="K444" s="234"/>
      <c r="L444" s="234"/>
      <c r="M444" s="234"/>
      <c r="N444" s="234"/>
      <c r="O444" s="234"/>
      <c r="P444" s="234"/>
      <c r="Q444" s="234"/>
      <c r="R444" s="234"/>
      <c r="S444" s="234"/>
      <c r="T444" s="234"/>
      <c r="U444" s="234"/>
      <c r="V444" s="234"/>
      <c r="W444" s="234"/>
      <c r="X444" s="234"/>
      <c r="Y444" s="234"/>
      <c r="Z444" s="234"/>
    </row>
    <row r="445" ht="13.5" customHeight="1">
      <c r="A445" s="234"/>
      <c r="B445" s="234"/>
      <c r="C445" s="234"/>
      <c r="D445" s="234"/>
      <c r="E445" s="234"/>
      <c r="F445" s="234"/>
      <c r="G445" s="234"/>
      <c r="H445" s="234"/>
      <c r="I445" s="234"/>
      <c r="J445" s="234"/>
      <c r="K445" s="234"/>
      <c r="L445" s="234"/>
      <c r="M445" s="234"/>
      <c r="N445" s="234"/>
      <c r="O445" s="234"/>
      <c r="P445" s="234"/>
      <c r="Q445" s="234"/>
      <c r="R445" s="234"/>
      <c r="S445" s="234"/>
      <c r="T445" s="234"/>
      <c r="U445" s="234"/>
      <c r="V445" s="234"/>
      <c r="W445" s="234"/>
      <c r="X445" s="234"/>
      <c r="Y445" s="234"/>
      <c r="Z445" s="234"/>
    </row>
    <row r="446" ht="13.5" customHeight="1">
      <c r="A446" s="234"/>
      <c r="B446" s="234"/>
      <c r="C446" s="234"/>
      <c r="D446" s="234"/>
      <c r="E446" s="234"/>
      <c r="F446" s="234"/>
      <c r="G446" s="234"/>
      <c r="H446" s="234"/>
      <c r="I446" s="234"/>
      <c r="J446" s="234"/>
      <c r="K446" s="234"/>
      <c r="L446" s="234"/>
      <c r="M446" s="234"/>
      <c r="N446" s="234"/>
      <c r="O446" s="234"/>
      <c r="P446" s="234"/>
      <c r="Q446" s="234"/>
      <c r="R446" s="234"/>
      <c r="S446" s="234"/>
      <c r="T446" s="234"/>
      <c r="U446" s="234"/>
      <c r="V446" s="234"/>
      <c r="W446" s="234"/>
      <c r="X446" s="234"/>
      <c r="Y446" s="234"/>
      <c r="Z446" s="234"/>
    </row>
    <row r="447" ht="13.5" customHeight="1">
      <c r="A447" s="234"/>
      <c r="B447" s="234"/>
      <c r="C447" s="234"/>
      <c r="D447" s="234"/>
      <c r="E447" s="234"/>
      <c r="F447" s="234"/>
      <c r="G447" s="234"/>
      <c r="H447" s="234"/>
      <c r="I447" s="234"/>
      <c r="J447" s="234"/>
      <c r="K447" s="234"/>
      <c r="L447" s="234"/>
      <c r="M447" s="234"/>
      <c r="N447" s="234"/>
      <c r="O447" s="234"/>
      <c r="P447" s="234"/>
      <c r="Q447" s="234"/>
      <c r="R447" s="234"/>
      <c r="S447" s="234"/>
      <c r="T447" s="234"/>
      <c r="U447" s="234"/>
      <c r="V447" s="234"/>
      <c r="W447" s="234"/>
      <c r="X447" s="234"/>
      <c r="Y447" s="234"/>
      <c r="Z447" s="234"/>
    </row>
    <row r="448" ht="13.5" customHeight="1">
      <c r="A448" s="234"/>
      <c r="B448" s="234"/>
      <c r="C448" s="234"/>
      <c r="D448" s="234"/>
      <c r="E448" s="234"/>
      <c r="F448" s="234"/>
      <c r="G448" s="234"/>
      <c r="H448" s="234"/>
      <c r="I448" s="234"/>
      <c r="J448" s="234"/>
      <c r="K448" s="234"/>
      <c r="L448" s="234"/>
      <c r="M448" s="234"/>
      <c r="N448" s="234"/>
      <c r="O448" s="234"/>
      <c r="P448" s="234"/>
      <c r="Q448" s="234"/>
      <c r="R448" s="234"/>
      <c r="S448" s="234"/>
      <c r="T448" s="234"/>
      <c r="U448" s="234"/>
      <c r="V448" s="234"/>
      <c r="W448" s="234"/>
      <c r="X448" s="234"/>
      <c r="Y448" s="234"/>
      <c r="Z448" s="234"/>
    </row>
    <row r="449" ht="13.5" customHeight="1">
      <c r="A449" s="234"/>
      <c r="B449" s="234"/>
      <c r="C449" s="234"/>
      <c r="D449" s="234"/>
      <c r="E449" s="234"/>
      <c r="F449" s="234"/>
      <c r="G449" s="234"/>
      <c r="H449" s="234"/>
      <c r="I449" s="234"/>
      <c r="J449" s="234"/>
      <c r="K449" s="234"/>
      <c r="L449" s="234"/>
      <c r="M449" s="234"/>
      <c r="N449" s="234"/>
      <c r="O449" s="234"/>
      <c r="P449" s="234"/>
      <c r="Q449" s="234"/>
      <c r="R449" s="234"/>
      <c r="S449" s="234"/>
      <c r="T449" s="234"/>
      <c r="U449" s="234"/>
      <c r="V449" s="234"/>
      <c r="W449" s="234"/>
      <c r="X449" s="234"/>
      <c r="Y449" s="234"/>
      <c r="Z449" s="234"/>
    </row>
    <row r="450" ht="13.5" customHeight="1">
      <c r="A450" s="234"/>
      <c r="B450" s="234"/>
      <c r="C450" s="234"/>
      <c r="D450" s="234"/>
      <c r="E450" s="234"/>
      <c r="F450" s="234"/>
      <c r="G450" s="234"/>
      <c r="H450" s="234"/>
      <c r="I450" s="234"/>
      <c r="J450" s="234"/>
      <c r="K450" s="234"/>
      <c r="L450" s="234"/>
      <c r="M450" s="234"/>
      <c r="N450" s="234"/>
      <c r="O450" s="234"/>
      <c r="P450" s="234"/>
      <c r="Q450" s="234"/>
      <c r="R450" s="234"/>
      <c r="S450" s="234"/>
      <c r="T450" s="234"/>
      <c r="U450" s="234"/>
      <c r="V450" s="234"/>
      <c r="W450" s="234"/>
      <c r="X450" s="234"/>
      <c r="Y450" s="234"/>
      <c r="Z450" s="234"/>
    </row>
    <row r="451" ht="13.5" customHeight="1">
      <c r="A451" s="234"/>
      <c r="B451" s="234"/>
      <c r="C451" s="234"/>
      <c r="D451" s="234"/>
      <c r="E451" s="234"/>
      <c r="F451" s="234"/>
      <c r="G451" s="234"/>
      <c r="H451" s="234"/>
      <c r="I451" s="234"/>
      <c r="J451" s="234"/>
      <c r="K451" s="234"/>
      <c r="L451" s="234"/>
      <c r="M451" s="234"/>
      <c r="N451" s="234"/>
      <c r="O451" s="234"/>
      <c r="P451" s="234"/>
      <c r="Q451" s="234"/>
      <c r="R451" s="234"/>
      <c r="S451" s="234"/>
      <c r="T451" s="234"/>
      <c r="U451" s="234"/>
      <c r="V451" s="234"/>
      <c r="W451" s="234"/>
      <c r="X451" s="234"/>
      <c r="Y451" s="234"/>
      <c r="Z451" s="234"/>
    </row>
    <row r="452" ht="13.5" customHeight="1">
      <c r="A452" s="234"/>
      <c r="B452" s="234"/>
      <c r="C452" s="234"/>
      <c r="D452" s="234"/>
      <c r="E452" s="234"/>
      <c r="F452" s="234"/>
      <c r="G452" s="234"/>
      <c r="H452" s="234"/>
      <c r="I452" s="234"/>
      <c r="J452" s="234"/>
      <c r="K452" s="234"/>
      <c r="L452" s="234"/>
      <c r="M452" s="234"/>
      <c r="N452" s="234"/>
      <c r="O452" s="234"/>
      <c r="P452" s="234"/>
      <c r="Q452" s="234"/>
      <c r="R452" s="234"/>
      <c r="S452" s="234"/>
      <c r="T452" s="234"/>
      <c r="U452" s="234"/>
      <c r="V452" s="234"/>
      <c r="W452" s="234"/>
      <c r="X452" s="234"/>
      <c r="Y452" s="234"/>
      <c r="Z452" s="234"/>
    </row>
    <row r="453" ht="13.5" customHeight="1">
      <c r="A453" s="234"/>
      <c r="B453" s="234"/>
      <c r="C453" s="234"/>
      <c r="D453" s="234"/>
      <c r="E453" s="234"/>
      <c r="F453" s="234"/>
      <c r="G453" s="234"/>
      <c r="H453" s="234"/>
      <c r="I453" s="234"/>
      <c r="J453" s="234"/>
      <c r="K453" s="234"/>
      <c r="L453" s="234"/>
      <c r="M453" s="234"/>
      <c r="N453" s="234"/>
      <c r="O453" s="234"/>
      <c r="P453" s="234"/>
      <c r="Q453" s="234"/>
      <c r="R453" s="234"/>
      <c r="S453" s="234"/>
      <c r="T453" s="234"/>
      <c r="U453" s="234"/>
      <c r="V453" s="234"/>
      <c r="W453" s="234"/>
      <c r="X453" s="234"/>
      <c r="Y453" s="234"/>
      <c r="Z453" s="234"/>
    </row>
    <row r="454" ht="13.5" customHeight="1">
      <c r="A454" s="234"/>
      <c r="B454" s="234"/>
      <c r="C454" s="234"/>
      <c r="D454" s="234"/>
      <c r="E454" s="234"/>
      <c r="F454" s="234"/>
      <c r="G454" s="234"/>
      <c r="H454" s="234"/>
      <c r="I454" s="234"/>
      <c r="J454" s="234"/>
      <c r="K454" s="234"/>
      <c r="L454" s="234"/>
      <c r="M454" s="234"/>
      <c r="N454" s="234"/>
      <c r="O454" s="234"/>
      <c r="P454" s="234"/>
      <c r="Q454" s="234"/>
      <c r="R454" s="234"/>
      <c r="S454" s="234"/>
      <c r="T454" s="234"/>
      <c r="U454" s="234"/>
      <c r="V454" s="234"/>
      <c r="W454" s="234"/>
      <c r="X454" s="234"/>
      <c r="Y454" s="234"/>
      <c r="Z454" s="234"/>
    </row>
    <row r="455" ht="13.5" customHeight="1">
      <c r="A455" s="234"/>
      <c r="B455" s="234"/>
      <c r="C455" s="234"/>
      <c r="D455" s="234"/>
      <c r="E455" s="234"/>
      <c r="F455" s="234"/>
      <c r="G455" s="234"/>
      <c r="H455" s="234"/>
      <c r="I455" s="234"/>
      <c r="J455" s="234"/>
      <c r="K455" s="234"/>
      <c r="L455" s="234"/>
      <c r="M455" s="234"/>
      <c r="N455" s="234"/>
      <c r="O455" s="234"/>
      <c r="P455" s="234"/>
      <c r="Q455" s="234"/>
      <c r="R455" s="234"/>
      <c r="S455" s="234"/>
      <c r="T455" s="234"/>
      <c r="U455" s="234"/>
      <c r="V455" s="234"/>
      <c r="W455" s="234"/>
      <c r="X455" s="234"/>
      <c r="Y455" s="234"/>
      <c r="Z455" s="234"/>
    </row>
    <row r="456" ht="13.5" customHeight="1">
      <c r="A456" s="234"/>
      <c r="B456" s="234"/>
      <c r="C456" s="234"/>
      <c r="D456" s="234"/>
      <c r="E456" s="234"/>
      <c r="F456" s="234"/>
      <c r="G456" s="234"/>
      <c r="H456" s="234"/>
      <c r="I456" s="234"/>
      <c r="J456" s="234"/>
      <c r="K456" s="234"/>
      <c r="L456" s="234"/>
      <c r="M456" s="234"/>
      <c r="N456" s="234"/>
      <c r="O456" s="234"/>
      <c r="P456" s="234"/>
      <c r="Q456" s="234"/>
      <c r="R456" s="234"/>
      <c r="S456" s="234"/>
      <c r="T456" s="234"/>
      <c r="U456" s="234"/>
      <c r="V456" s="234"/>
      <c r="W456" s="234"/>
      <c r="X456" s="234"/>
      <c r="Y456" s="234"/>
      <c r="Z456" s="234"/>
    </row>
    <row r="457" ht="13.5" customHeight="1">
      <c r="A457" s="234"/>
      <c r="B457" s="234"/>
      <c r="C457" s="234"/>
      <c r="D457" s="234"/>
      <c r="E457" s="234"/>
      <c r="F457" s="234"/>
      <c r="G457" s="234"/>
      <c r="H457" s="234"/>
      <c r="I457" s="234"/>
      <c r="J457" s="234"/>
      <c r="K457" s="234"/>
      <c r="L457" s="234"/>
      <c r="M457" s="234"/>
      <c r="N457" s="234"/>
      <c r="O457" s="234"/>
      <c r="P457" s="234"/>
      <c r="Q457" s="234"/>
      <c r="R457" s="234"/>
      <c r="S457" s="234"/>
      <c r="T457" s="234"/>
      <c r="U457" s="234"/>
      <c r="V457" s="234"/>
      <c r="W457" s="234"/>
      <c r="X457" s="234"/>
      <c r="Y457" s="234"/>
      <c r="Z457" s="234"/>
    </row>
    <row r="458" ht="13.5" customHeight="1">
      <c r="A458" s="234"/>
      <c r="B458" s="234"/>
      <c r="C458" s="234"/>
      <c r="D458" s="234"/>
      <c r="E458" s="234"/>
      <c r="F458" s="234"/>
      <c r="G458" s="234"/>
      <c r="H458" s="234"/>
      <c r="I458" s="234"/>
      <c r="J458" s="234"/>
      <c r="K458" s="234"/>
      <c r="L458" s="234"/>
      <c r="M458" s="234"/>
      <c r="N458" s="234"/>
      <c r="O458" s="234"/>
      <c r="P458" s="234"/>
      <c r="Q458" s="234"/>
      <c r="R458" s="234"/>
      <c r="S458" s="234"/>
      <c r="T458" s="234"/>
      <c r="U458" s="234"/>
      <c r="V458" s="234"/>
      <c r="W458" s="234"/>
      <c r="X458" s="234"/>
      <c r="Y458" s="234"/>
      <c r="Z458" s="234"/>
    </row>
    <row r="459" ht="13.5" customHeight="1">
      <c r="A459" s="234"/>
      <c r="B459" s="234"/>
      <c r="C459" s="234"/>
      <c r="D459" s="234"/>
      <c r="E459" s="234"/>
      <c r="F459" s="234"/>
      <c r="G459" s="234"/>
      <c r="H459" s="234"/>
      <c r="I459" s="234"/>
      <c r="J459" s="234"/>
      <c r="K459" s="234"/>
      <c r="L459" s="234"/>
      <c r="M459" s="234"/>
      <c r="N459" s="234"/>
      <c r="O459" s="234"/>
      <c r="P459" s="234"/>
      <c r="Q459" s="234"/>
      <c r="R459" s="234"/>
      <c r="S459" s="234"/>
      <c r="T459" s="234"/>
      <c r="U459" s="234"/>
      <c r="V459" s="234"/>
      <c r="W459" s="234"/>
      <c r="X459" s="234"/>
      <c r="Y459" s="234"/>
      <c r="Z459" s="234"/>
    </row>
    <row r="460" ht="13.5" customHeight="1">
      <c r="A460" s="234"/>
      <c r="B460" s="234"/>
      <c r="C460" s="234"/>
      <c r="D460" s="234"/>
      <c r="E460" s="234"/>
      <c r="F460" s="234"/>
      <c r="G460" s="234"/>
      <c r="H460" s="234"/>
      <c r="I460" s="234"/>
      <c r="J460" s="234"/>
      <c r="K460" s="234"/>
      <c r="L460" s="234"/>
      <c r="M460" s="234"/>
      <c r="N460" s="234"/>
      <c r="O460" s="234"/>
      <c r="P460" s="234"/>
      <c r="Q460" s="234"/>
      <c r="R460" s="234"/>
      <c r="S460" s="234"/>
      <c r="T460" s="234"/>
      <c r="U460" s="234"/>
      <c r="V460" s="234"/>
      <c r="W460" s="234"/>
      <c r="X460" s="234"/>
      <c r="Y460" s="234"/>
      <c r="Z460" s="234"/>
    </row>
    <row r="461" ht="13.5" customHeight="1">
      <c r="A461" s="234"/>
      <c r="B461" s="234"/>
      <c r="C461" s="234"/>
      <c r="D461" s="234"/>
      <c r="E461" s="234"/>
      <c r="F461" s="234"/>
      <c r="G461" s="234"/>
      <c r="H461" s="234"/>
      <c r="I461" s="234"/>
      <c r="J461" s="234"/>
      <c r="K461" s="234"/>
      <c r="L461" s="234"/>
      <c r="M461" s="234"/>
      <c r="N461" s="234"/>
      <c r="O461" s="234"/>
      <c r="P461" s="234"/>
      <c r="Q461" s="234"/>
      <c r="R461" s="234"/>
      <c r="S461" s="234"/>
      <c r="T461" s="234"/>
      <c r="U461" s="234"/>
      <c r="V461" s="234"/>
      <c r="W461" s="234"/>
      <c r="X461" s="234"/>
      <c r="Y461" s="234"/>
      <c r="Z461" s="234"/>
    </row>
    <row r="462" ht="13.5" customHeight="1">
      <c r="A462" s="234"/>
      <c r="B462" s="234"/>
      <c r="C462" s="234"/>
      <c r="D462" s="234"/>
      <c r="E462" s="234"/>
      <c r="F462" s="234"/>
      <c r="G462" s="234"/>
      <c r="H462" s="234"/>
      <c r="I462" s="234"/>
      <c r="J462" s="234"/>
      <c r="K462" s="234"/>
      <c r="L462" s="234"/>
      <c r="M462" s="234"/>
      <c r="N462" s="234"/>
      <c r="O462" s="234"/>
      <c r="P462" s="234"/>
      <c r="Q462" s="234"/>
      <c r="R462" s="234"/>
      <c r="S462" s="234"/>
      <c r="T462" s="234"/>
      <c r="U462" s="234"/>
      <c r="V462" s="234"/>
      <c r="W462" s="234"/>
      <c r="X462" s="234"/>
      <c r="Y462" s="234"/>
      <c r="Z462" s="234"/>
    </row>
    <row r="463" ht="13.5" customHeight="1">
      <c r="A463" s="234"/>
      <c r="B463" s="234"/>
      <c r="C463" s="234"/>
      <c r="D463" s="234"/>
      <c r="E463" s="234"/>
      <c r="F463" s="234"/>
      <c r="G463" s="234"/>
      <c r="H463" s="234"/>
      <c r="I463" s="234"/>
      <c r="J463" s="234"/>
      <c r="K463" s="234"/>
      <c r="L463" s="234"/>
      <c r="M463" s="234"/>
      <c r="N463" s="234"/>
      <c r="O463" s="234"/>
      <c r="P463" s="234"/>
      <c r="Q463" s="234"/>
      <c r="R463" s="234"/>
      <c r="S463" s="234"/>
      <c r="T463" s="234"/>
      <c r="U463" s="234"/>
      <c r="V463" s="234"/>
      <c r="W463" s="234"/>
      <c r="X463" s="234"/>
      <c r="Y463" s="234"/>
      <c r="Z463" s="234"/>
    </row>
    <row r="464" ht="13.5" customHeight="1">
      <c r="A464" s="234"/>
      <c r="B464" s="234"/>
      <c r="C464" s="234"/>
      <c r="D464" s="234"/>
      <c r="E464" s="234"/>
      <c r="F464" s="234"/>
      <c r="G464" s="234"/>
      <c r="H464" s="234"/>
      <c r="I464" s="234"/>
      <c r="J464" s="234"/>
      <c r="K464" s="234"/>
      <c r="L464" s="234"/>
      <c r="M464" s="234"/>
      <c r="N464" s="234"/>
      <c r="O464" s="234"/>
      <c r="P464" s="234"/>
      <c r="Q464" s="234"/>
      <c r="R464" s="234"/>
      <c r="S464" s="234"/>
      <c r="T464" s="234"/>
      <c r="U464" s="234"/>
      <c r="V464" s="234"/>
      <c r="W464" s="234"/>
      <c r="X464" s="234"/>
      <c r="Y464" s="234"/>
      <c r="Z464" s="234"/>
    </row>
    <row r="465" ht="13.5" customHeight="1">
      <c r="A465" s="234"/>
      <c r="B465" s="234"/>
      <c r="C465" s="234"/>
      <c r="D465" s="234"/>
      <c r="E465" s="234"/>
      <c r="F465" s="234"/>
      <c r="G465" s="234"/>
      <c r="H465" s="234"/>
      <c r="I465" s="234"/>
      <c r="J465" s="234"/>
      <c r="K465" s="234"/>
      <c r="L465" s="234"/>
      <c r="M465" s="234"/>
      <c r="N465" s="234"/>
      <c r="O465" s="234"/>
      <c r="P465" s="234"/>
      <c r="Q465" s="234"/>
      <c r="R465" s="234"/>
      <c r="S465" s="234"/>
      <c r="T465" s="234"/>
      <c r="U465" s="234"/>
      <c r="V465" s="234"/>
      <c r="W465" s="234"/>
      <c r="X465" s="234"/>
      <c r="Y465" s="234"/>
      <c r="Z465" s="234"/>
    </row>
    <row r="466" ht="13.5" customHeight="1">
      <c r="A466" s="234"/>
      <c r="B466" s="234"/>
      <c r="C466" s="234"/>
      <c r="D466" s="234"/>
      <c r="E466" s="234"/>
      <c r="F466" s="234"/>
      <c r="G466" s="234"/>
      <c r="H466" s="234"/>
      <c r="I466" s="234"/>
      <c r="J466" s="234"/>
      <c r="K466" s="234"/>
      <c r="L466" s="234"/>
      <c r="M466" s="234"/>
      <c r="N466" s="234"/>
      <c r="O466" s="234"/>
      <c r="P466" s="234"/>
      <c r="Q466" s="234"/>
      <c r="R466" s="234"/>
      <c r="S466" s="234"/>
      <c r="T466" s="234"/>
      <c r="U466" s="234"/>
      <c r="V466" s="234"/>
      <c r="W466" s="234"/>
      <c r="X466" s="234"/>
      <c r="Y466" s="234"/>
      <c r="Z466" s="234"/>
    </row>
    <row r="467" ht="13.5" customHeight="1">
      <c r="A467" s="234"/>
      <c r="B467" s="234"/>
      <c r="C467" s="234"/>
      <c r="D467" s="234"/>
      <c r="E467" s="234"/>
      <c r="F467" s="234"/>
      <c r="G467" s="234"/>
      <c r="H467" s="234"/>
      <c r="I467" s="234"/>
      <c r="J467" s="234"/>
      <c r="K467" s="234"/>
      <c r="L467" s="234"/>
      <c r="M467" s="234"/>
      <c r="N467" s="234"/>
      <c r="O467" s="234"/>
      <c r="P467" s="234"/>
      <c r="Q467" s="234"/>
      <c r="R467" s="234"/>
      <c r="S467" s="234"/>
      <c r="T467" s="234"/>
      <c r="U467" s="234"/>
      <c r="V467" s="234"/>
      <c r="W467" s="234"/>
      <c r="X467" s="234"/>
      <c r="Y467" s="234"/>
      <c r="Z467" s="234"/>
    </row>
    <row r="468" ht="13.5" customHeight="1">
      <c r="A468" s="234"/>
      <c r="B468" s="234"/>
      <c r="C468" s="234"/>
      <c r="D468" s="234"/>
      <c r="E468" s="234"/>
      <c r="F468" s="234"/>
      <c r="G468" s="234"/>
      <c r="H468" s="234"/>
      <c r="I468" s="234"/>
      <c r="J468" s="234"/>
      <c r="K468" s="234"/>
      <c r="L468" s="234"/>
      <c r="M468" s="234"/>
      <c r="N468" s="234"/>
      <c r="O468" s="234"/>
      <c r="P468" s="234"/>
      <c r="Q468" s="234"/>
      <c r="R468" s="234"/>
      <c r="S468" s="234"/>
      <c r="T468" s="234"/>
      <c r="U468" s="234"/>
      <c r="V468" s="234"/>
      <c r="W468" s="234"/>
      <c r="X468" s="234"/>
      <c r="Y468" s="234"/>
      <c r="Z468" s="234"/>
    </row>
    <row r="469" ht="13.5" customHeight="1">
      <c r="A469" s="234"/>
      <c r="B469" s="234"/>
      <c r="C469" s="234"/>
      <c r="D469" s="234"/>
      <c r="E469" s="234"/>
      <c r="F469" s="234"/>
      <c r="G469" s="234"/>
      <c r="H469" s="234"/>
      <c r="I469" s="234"/>
      <c r="J469" s="234"/>
      <c r="K469" s="234"/>
      <c r="L469" s="234"/>
      <c r="M469" s="234"/>
      <c r="N469" s="234"/>
      <c r="O469" s="234"/>
      <c r="P469" s="234"/>
      <c r="Q469" s="234"/>
      <c r="R469" s="234"/>
      <c r="S469" s="234"/>
      <c r="T469" s="234"/>
      <c r="U469" s="234"/>
      <c r="V469" s="234"/>
      <c r="W469" s="234"/>
      <c r="X469" s="234"/>
      <c r="Y469" s="234"/>
      <c r="Z469" s="234"/>
    </row>
    <row r="470" ht="13.5" customHeight="1">
      <c r="A470" s="234"/>
      <c r="B470" s="234"/>
      <c r="C470" s="234"/>
      <c r="D470" s="234"/>
      <c r="E470" s="234"/>
      <c r="F470" s="234"/>
      <c r="G470" s="234"/>
      <c r="H470" s="234"/>
      <c r="I470" s="234"/>
      <c r="J470" s="234"/>
      <c r="K470" s="234"/>
      <c r="L470" s="234"/>
      <c r="M470" s="234"/>
      <c r="N470" s="234"/>
      <c r="O470" s="234"/>
      <c r="P470" s="234"/>
      <c r="Q470" s="234"/>
      <c r="R470" s="234"/>
      <c r="S470" s="234"/>
      <c r="T470" s="234"/>
      <c r="U470" s="234"/>
      <c r="V470" s="234"/>
      <c r="W470" s="234"/>
      <c r="X470" s="234"/>
      <c r="Y470" s="234"/>
      <c r="Z470" s="234"/>
    </row>
    <row r="471" ht="13.5" customHeight="1">
      <c r="A471" s="234"/>
      <c r="B471" s="234"/>
      <c r="C471" s="234"/>
      <c r="D471" s="234"/>
      <c r="E471" s="234"/>
      <c r="F471" s="234"/>
      <c r="G471" s="234"/>
      <c r="H471" s="234"/>
      <c r="I471" s="234"/>
      <c r="J471" s="234"/>
      <c r="K471" s="234"/>
      <c r="L471" s="234"/>
      <c r="M471" s="234"/>
      <c r="N471" s="234"/>
      <c r="O471" s="234"/>
      <c r="P471" s="234"/>
      <c r="Q471" s="234"/>
      <c r="R471" s="234"/>
      <c r="S471" s="234"/>
      <c r="T471" s="234"/>
      <c r="U471" s="234"/>
      <c r="V471" s="234"/>
      <c r="W471" s="234"/>
      <c r="X471" s="234"/>
      <c r="Y471" s="234"/>
      <c r="Z471" s="234"/>
    </row>
    <row r="472" ht="13.5" customHeight="1">
      <c r="A472" s="234"/>
      <c r="B472" s="234"/>
      <c r="C472" s="234"/>
      <c r="D472" s="234"/>
      <c r="E472" s="234"/>
      <c r="F472" s="234"/>
      <c r="G472" s="234"/>
      <c r="H472" s="234"/>
      <c r="I472" s="234"/>
      <c r="J472" s="234"/>
      <c r="K472" s="234"/>
      <c r="L472" s="234"/>
      <c r="M472" s="234"/>
      <c r="N472" s="234"/>
      <c r="O472" s="234"/>
      <c r="P472" s="234"/>
      <c r="Q472" s="234"/>
      <c r="R472" s="234"/>
      <c r="S472" s="234"/>
      <c r="T472" s="234"/>
      <c r="U472" s="234"/>
      <c r="V472" s="234"/>
      <c r="W472" s="234"/>
      <c r="X472" s="234"/>
      <c r="Y472" s="234"/>
      <c r="Z472" s="234"/>
    </row>
    <row r="473" ht="13.5" customHeight="1">
      <c r="A473" s="234"/>
      <c r="B473" s="234"/>
      <c r="C473" s="234"/>
      <c r="D473" s="234"/>
      <c r="E473" s="234"/>
      <c r="F473" s="234"/>
      <c r="G473" s="234"/>
      <c r="H473" s="234"/>
      <c r="I473" s="234"/>
      <c r="J473" s="234"/>
      <c r="K473" s="234"/>
      <c r="L473" s="234"/>
      <c r="M473" s="234"/>
      <c r="N473" s="234"/>
      <c r="O473" s="234"/>
      <c r="P473" s="234"/>
      <c r="Q473" s="234"/>
      <c r="R473" s="234"/>
      <c r="S473" s="234"/>
      <c r="T473" s="234"/>
      <c r="U473" s="234"/>
      <c r="V473" s="234"/>
      <c r="W473" s="234"/>
      <c r="X473" s="234"/>
      <c r="Y473" s="234"/>
      <c r="Z473" s="234"/>
    </row>
    <row r="474" ht="13.5" customHeight="1">
      <c r="A474" s="234"/>
      <c r="B474" s="234"/>
      <c r="C474" s="234"/>
      <c r="D474" s="234"/>
      <c r="E474" s="234"/>
      <c r="F474" s="234"/>
      <c r="G474" s="234"/>
      <c r="H474" s="234"/>
      <c r="I474" s="234"/>
      <c r="J474" s="234"/>
      <c r="K474" s="234"/>
      <c r="L474" s="234"/>
      <c r="M474" s="234"/>
      <c r="N474" s="234"/>
      <c r="O474" s="234"/>
      <c r="P474" s="234"/>
      <c r="Q474" s="234"/>
      <c r="R474" s="234"/>
      <c r="S474" s="234"/>
      <c r="T474" s="234"/>
      <c r="U474" s="234"/>
      <c r="V474" s="234"/>
      <c r="W474" s="234"/>
      <c r="X474" s="234"/>
      <c r="Y474" s="234"/>
      <c r="Z474" s="234"/>
    </row>
    <row r="475" ht="13.5" customHeight="1">
      <c r="A475" s="234"/>
      <c r="B475" s="234"/>
      <c r="C475" s="234"/>
      <c r="D475" s="234"/>
      <c r="E475" s="234"/>
      <c r="F475" s="234"/>
      <c r="G475" s="234"/>
      <c r="H475" s="234"/>
      <c r="I475" s="234"/>
      <c r="J475" s="234"/>
      <c r="K475" s="234"/>
      <c r="L475" s="234"/>
      <c r="M475" s="234"/>
      <c r="N475" s="234"/>
      <c r="O475" s="234"/>
      <c r="P475" s="234"/>
      <c r="Q475" s="234"/>
      <c r="R475" s="234"/>
      <c r="S475" s="234"/>
      <c r="T475" s="234"/>
      <c r="U475" s="234"/>
      <c r="V475" s="234"/>
      <c r="W475" s="234"/>
      <c r="X475" s="234"/>
      <c r="Y475" s="234"/>
      <c r="Z475" s="234"/>
    </row>
    <row r="476" ht="13.5" customHeight="1">
      <c r="A476" s="234"/>
      <c r="B476" s="234"/>
      <c r="C476" s="234"/>
      <c r="D476" s="234"/>
      <c r="E476" s="234"/>
      <c r="F476" s="234"/>
      <c r="G476" s="234"/>
      <c r="H476" s="234"/>
      <c r="I476" s="234"/>
      <c r="J476" s="234"/>
      <c r="K476" s="234"/>
      <c r="L476" s="234"/>
      <c r="M476" s="234"/>
      <c r="N476" s="234"/>
      <c r="O476" s="234"/>
      <c r="P476" s="234"/>
      <c r="Q476" s="234"/>
      <c r="R476" s="234"/>
      <c r="S476" s="234"/>
      <c r="T476" s="234"/>
      <c r="U476" s="234"/>
      <c r="V476" s="234"/>
      <c r="W476" s="234"/>
      <c r="X476" s="234"/>
      <c r="Y476" s="234"/>
      <c r="Z476" s="234"/>
    </row>
    <row r="477" ht="13.5" customHeight="1">
      <c r="A477" s="234"/>
      <c r="B477" s="234"/>
      <c r="C477" s="234"/>
      <c r="D477" s="234"/>
      <c r="E477" s="234"/>
      <c r="F477" s="234"/>
      <c r="G477" s="234"/>
      <c r="H477" s="234"/>
      <c r="I477" s="234"/>
      <c r="J477" s="234"/>
      <c r="K477" s="234"/>
      <c r="L477" s="234"/>
      <c r="M477" s="234"/>
      <c r="N477" s="234"/>
      <c r="O477" s="234"/>
      <c r="P477" s="234"/>
      <c r="Q477" s="234"/>
      <c r="R477" s="234"/>
      <c r="S477" s="234"/>
      <c r="T477" s="234"/>
      <c r="U477" s="234"/>
      <c r="V477" s="234"/>
      <c r="W477" s="234"/>
      <c r="X477" s="234"/>
      <c r="Y477" s="234"/>
      <c r="Z477" s="234"/>
    </row>
    <row r="478" ht="13.5" customHeight="1">
      <c r="A478" s="234"/>
      <c r="B478" s="234"/>
      <c r="C478" s="234"/>
      <c r="D478" s="234"/>
      <c r="E478" s="234"/>
      <c r="F478" s="234"/>
      <c r="G478" s="234"/>
      <c r="H478" s="234"/>
      <c r="I478" s="234"/>
      <c r="J478" s="234"/>
      <c r="K478" s="234"/>
      <c r="L478" s="234"/>
      <c r="M478" s="234"/>
      <c r="N478" s="234"/>
      <c r="O478" s="234"/>
      <c r="P478" s="234"/>
      <c r="Q478" s="234"/>
      <c r="R478" s="234"/>
      <c r="S478" s="234"/>
      <c r="T478" s="234"/>
      <c r="U478" s="234"/>
      <c r="V478" s="234"/>
      <c r="W478" s="234"/>
      <c r="X478" s="234"/>
      <c r="Y478" s="234"/>
      <c r="Z478" s="234"/>
    </row>
    <row r="479" ht="13.5" customHeight="1">
      <c r="A479" s="234"/>
      <c r="B479" s="234"/>
      <c r="C479" s="234"/>
      <c r="D479" s="234"/>
      <c r="E479" s="234"/>
      <c r="F479" s="234"/>
      <c r="G479" s="234"/>
      <c r="H479" s="234"/>
      <c r="I479" s="234"/>
      <c r="J479" s="234"/>
      <c r="K479" s="234"/>
      <c r="L479" s="234"/>
      <c r="M479" s="234"/>
      <c r="N479" s="234"/>
      <c r="O479" s="234"/>
      <c r="P479" s="234"/>
      <c r="Q479" s="234"/>
      <c r="R479" s="234"/>
      <c r="S479" s="234"/>
      <c r="T479" s="234"/>
      <c r="U479" s="234"/>
      <c r="V479" s="234"/>
      <c r="W479" s="234"/>
      <c r="X479" s="234"/>
      <c r="Y479" s="234"/>
      <c r="Z479" s="234"/>
    </row>
    <row r="480" ht="13.5" customHeight="1">
      <c r="A480" s="234"/>
      <c r="B480" s="234"/>
      <c r="C480" s="234"/>
      <c r="D480" s="234"/>
      <c r="E480" s="234"/>
      <c r="F480" s="234"/>
      <c r="G480" s="234"/>
      <c r="H480" s="234"/>
      <c r="I480" s="234"/>
      <c r="J480" s="234"/>
      <c r="K480" s="234"/>
      <c r="L480" s="234"/>
      <c r="M480" s="234"/>
      <c r="N480" s="234"/>
      <c r="O480" s="234"/>
      <c r="P480" s="234"/>
      <c r="Q480" s="234"/>
      <c r="R480" s="234"/>
      <c r="S480" s="234"/>
      <c r="T480" s="234"/>
      <c r="U480" s="234"/>
      <c r="V480" s="234"/>
      <c r="W480" s="234"/>
      <c r="X480" s="234"/>
      <c r="Y480" s="234"/>
      <c r="Z480" s="234"/>
    </row>
    <row r="481" ht="13.5" customHeight="1">
      <c r="A481" s="234"/>
      <c r="B481" s="234"/>
      <c r="C481" s="234"/>
      <c r="D481" s="234"/>
      <c r="E481" s="234"/>
      <c r="F481" s="234"/>
      <c r="G481" s="234"/>
      <c r="H481" s="234"/>
      <c r="I481" s="234"/>
      <c r="J481" s="234"/>
      <c r="K481" s="234"/>
      <c r="L481" s="234"/>
      <c r="M481" s="234"/>
      <c r="N481" s="234"/>
      <c r="O481" s="234"/>
      <c r="P481" s="234"/>
      <c r="Q481" s="234"/>
      <c r="R481" s="234"/>
      <c r="S481" s="234"/>
      <c r="T481" s="234"/>
      <c r="U481" s="234"/>
      <c r="V481" s="234"/>
      <c r="W481" s="234"/>
      <c r="X481" s="234"/>
      <c r="Y481" s="234"/>
      <c r="Z481" s="234"/>
    </row>
    <row r="482" ht="13.5" customHeight="1">
      <c r="A482" s="234"/>
      <c r="B482" s="234"/>
      <c r="C482" s="234"/>
      <c r="D482" s="234"/>
      <c r="E482" s="234"/>
      <c r="F482" s="234"/>
      <c r="G482" s="234"/>
      <c r="H482" s="234"/>
      <c r="I482" s="234"/>
      <c r="J482" s="234"/>
      <c r="K482" s="234"/>
      <c r="L482" s="234"/>
      <c r="M482" s="234"/>
      <c r="N482" s="234"/>
      <c r="O482" s="234"/>
      <c r="P482" s="234"/>
      <c r="Q482" s="234"/>
      <c r="R482" s="234"/>
      <c r="S482" s="234"/>
      <c r="T482" s="234"/>
      <c r="U482" s="234"/>
      <c r="V482" s="234"/>
      <c r="W482" s="234"/>
      <c r="X482" s="234"/>
      <c r="Y482" s="234"/>
      <c r="Z482" s="234"/>
    </row>
    <row r="483" ht="13.5" customHeight="1">
      <c r="A483" s="234"/>
      <c r="B483" s="234"/>
      <c r="C483" s="234"/>
      <c r="D483" s="234"/>
      <c r="E483" s="234"/>
      <c r="F483" s="234"/>
      <c r="G483" s="234"/>
      <c r="H483" s="234"/>
      <c r="I483" s="234"/>
      <c r="J483" s="234"/>
      <c r="K483" s="234"/>
      <c r="L483" s="234"/>
      <c r="M483" s="234"/>
      <c r="N483" s="234"/>
      <c r="O483" s="234"/>
      <c r="P483" s="234"/>
      <c r="Q483" s="234"/>
      <c r="R483" s="234"/>
      <c r="S483" s="234"/>
      <c r="T483" s="234"/>
      <c r="U483" s="234"/>
      <c r="V483" s="234"/>
      <c r="W483" s="234"/>
      <c r="X483" s="234"/>
      <c r="Y483" s="234"/>
      <c r="Z483" s="234"/>
    </row>
    <row r="484" ht="13.5" customHeight="1">
      <c r="A484" s="234"/>
      <c r="B484" s="234"/>
      <c r="C484" s="234"/>
      <c r="D484" s="234"/>
      <c r="E484" s="234"/>
      <c r="F484" s="234"/>
      <c r="G484" s="234"/>
      <c r="H484" s="234"/>
      <c r="I484" s="234"/>
      <c r="J484" s="234"/>
      <c r="K484" s="234"/>
      <c r="L484" s="234"/>
      <c r="M484" s="234"/>
      <c r="N484" s="234"/>
      <c r="O484" s="234"/>
      <c r="P484" s="234"/>
      <c r="Q484" s="234"/>
      <c r="R484" s="234"/>
      <c r="S484" s="234"/>
      <c r="T484" s="234"/>
      <c r="U484" s="234"/>
      <c r="V484" s="234"/>
      <c r="W484" s="234"/>
      <c r="X484" s="234"/>
      <c r="Y484" s="234"/>
      <c r="Z484" s="234"/>
    </row>
    <row r="485" ht="13.5" customHeight="1">
      <c r="A485" s="234"/>
      <c r="B485" s="234"/>
      <c r="C485" s="234"/>
      <c r="D485" s="234"/>
      <c r="E485" s="234"/>
      <c r="F485" s="234"/>
      <c r="G485" s="234"/>
      <c r="H485" s="234"/>
      <c r="I485" s="234"/>
      <c r="J485" s="234"/>
      <c r="K485" s="234"/>
      <c r="L485" s="234"/>
      <c r="M485" s="234"/>
      <c r="N485" s="234"/>
      <c r="O485" s="234"/>
      <c r="P485" s="234"/>
      <c r="Q485" s="234"/>
      <c r="R485" s="234"/>
      <c r="S485" s="234"/>
      <c r="T485" s="234"/>
      <c r="U485" s="234"/>
      <c r="V485" s="234"/>
      <c r="W485" s="234"/>
      <c r="X485" s="234"/>
      <c r="Y485" s="234"/>
      <c r="Z485" s="234"/>
    </row>
    <row r="486" ht="13.5" customHeight="1">
      <c r="A486" s="234"/>
      <c r="B486" s="234"/>
      <c r="C486" s="234"/>
      <c r="D486" s="234"/>
      <c r="E486" s="234"/>
      <c r="F486" s="234"/>
      <c r="G486" s="234"/>
      <c r="H486" s="234"/>
      <c r="I486" s="234"/>
      <c r="J486" s="234"/>
      <c r="K486" s="234"/>
      <c r="L486" s="234"/>
      <c r="M486" s="234"/>
      <c r="N486" s="234"/>
      <c r="O486" s="234"/>
      <c r="P486" s="234"/>
      <c r="Q486" s="234"/>
      <c r="R486" s="234"/>
      <c r="S486" s="234"/>
      <c r="T486" s="234"/>
      <c r="U486" s="234"/>
      <c r="V486" s="234"/>
      <c r="W486" s="234"/>
      <c r="X486" s="234"/>
      <c r="Y486" s="234"/>
      <c r="Z486" s="234"/>
    </row>
    <row r="487" ht="13.5" customHeight="1">
      <c r="A487" s="234"/>
      <c r="B487" s="234"/>
      <c r="C487" s="234"/>
      <c r="D487" s="234"/>
      <c r="E487" s="234"/>
      <c r="F487" s="234"/>
      <c r="G487" s="234"/>
      <c r="H487" s="234"/>
      <c r="I487" s="234"/>
      <c r="J487" s="234"/>
      <c r="K487" s="234"/>
      <c r="L487" s="234"/>
      <c r="M487" s="234"/>
      <c r="N487" s="234"/>
      <c r="O487" s="234"/>
      <c r="P487" s="234"/>
      <c r="Q487" s="234"/>
      <c r="R487" s="234"/>
      <c r="S487" s="234"/>
      <c r="T487" s="234"/>
      <c r="U487" s="234"/>
      <c r="V487" s="234"/>
      <c r="W487" s="234"/>
      <c r="X487" s="234"/>
      <c r="Y487" s="234"/>
      <c r="Z487" s="234"/>
    </row>
    <row r="488" ht="13.5" customHeight="1">
      <c r="A488" s="234"/>
      <c r="B488" s="234"/>
      <c r="C488" s="234"/>
      <c r="D488" s="234"/>
      <c r="E488" s="234"/>
      <c r="F488" s="234"/>
      <c r="G488" s="234"/>
      <c r="H488" s="234"/>
      <c r="I488" s="234"/>
      <c r="J488" s="234"/>
      <c r="K488" s="234"/>
      <c r="L488" s="234"/>
      <c r="M488" s="234"/>
      <c r="N488" s="234"/>
      <c r="O488" s="234"/>
      <c r="P488" s="234"/>
      <c r="Q488" s="234"/>
      <c r="R488" s="234"/>
      <c r="S488" s="234"/>
      <c r="T488" s="234"/>
      <c r="U488" s="234"/>
      <c r="V488" s="234"/>
      <c r="W488" s="234"/>
      <c r="X488" s="234"/>
      <c r="Y488" s="234"/>
      <c r="Z488" s="234"/>
    </row>
    <row r="489" ht="13.5" customHeight="1">
      <c r="A489" s="234"/>
      <c r="B489" s="234"/>
      <c r="C489" s="234"/>
      <c r="D489" s="234"/>
      <c r="E489" s="234"/>
      <c r="F489" s="234"/>
      <c r="G489" s="234"/>
      <c r="H489" s="234"/>
      <c r="I489" s="234"/>
      <c r="J489" s="234"/>
      <c r="K489" s="234"/>
      <c r="L489" s="234"/>
      <c r="M489" s="234"/>
      <c r="N489" s="234"/>
      <c r="O489" s="234"/>
      <c r="P489" s="234"/>
      <c r="Q489" s="234"/>
      <c r="R489" s="234"/>
      <c r="S489" s="234"/>
      <c r="T489" s="234"/>
      <c r="U489" s="234"/>
      <c r="V489" s="234"/>
      <c r="W489" s="234"/>
      <c r="X489" s="234"/>
      <c r="Y489" s="234"/>
      <c r="Z489" s="234"/>
    </row>
    <row r="490" ht="13.5" customHeight="1">
      <c r="A490" s="234"/>
      <c r="B490" s="234"/>
      <c r="C490" s="234"/>
      <c r="D490" s="234"/>
      <c r="E490" s="234"/>
      <c r="F490" s="234"/>
      <c r="G490" s="234"/>
      <c r="H490" s="234"/>
      <c r="I490" s="234"/>
      <c r="J490" s="234"/>
      <c r="K490" s="234"/>
      <c r="L490" s="234"/>
      <c r="M490" s="234"/>
      <c r="N490" s="234"/>
      <c r="O490" s="234"/>
      <c r="P490" s="234"/>
      <c r="Q490" s="234"/>
      <c r="R490" s="234"/>
      <c r="S490" s="234"/>
      <c r="T490" s="234"/>
      <c r="U490" s="234"/>
      <c r="V490" s="234"/>
      <c r="W490" s="234"/>
      <c r="X490" s="234"/>
      <c r="Y490" s="234"/>
      <c r="Z490" s="234"/>
    </row>
    <row r="491" ht="13.5" customHeight="1">
      <c r="A491" s="234"/>
      <c r="B491" s="234"/>
      <c r="C491" s="234"/>
      <c r="D491" s="234"/>
      <c r="E491" s="234"/>
      <c r="F491" s="234"/>
      <c r="G491" s="234"/>
      <c r="H491" s="234"/>
      <c r="I491" s="234"/>
      <c r="J491" s="234"/>
      <c r="K491" s="234"/>
      <c r="L491" s="234"/>
      <c r="M491" s="234"/>
      <c r="N491" s="234"/>
      <c r="O491" s="234"/>
      <c r="P491" s="234"/>
      <c r="Q491" s="234"/>
      <c r="R491" s="234"/>
      <c r="S491" s="234"/>
      <c r="T491" s="234"/>
      <c r="U491" s="234"/>
      <c r="V491" s="234"/>
      <c r="W491" s="234"/>
      <c r="X491" s="234"/>
      <c r="Y491" s="234"/>
      <c r="Z491" s="234"/>
    </row>
    <row r="492" ht="13.5" customHeight="1">
      <c r="A492" s="234"/>
      <c r="B492" s="234"/>
      <c r="C492" s="234"/>
      <c r="D492" s="234"/>
      <c r="E492" s="234"/>
      <c r="F492" s="234"/>
      <c r="G492" s="234"/>
      <c r="H492" s="234"/>
      <c r="I492" s="234"/>
      <c r="J492" s="234"/>
      <c r="K492" s="234"/>
      <c r="L492" s="234"/>
      <c r="M492" s="234"/>
      <c r="N492" s="234"/>
      <c r="O492" s="234"/>
      <c r="P492" s="234"/>
      <c r="Q492" s="234"/>
      <c r="R492" s="234"/>
      <c r="S492" s="234"/>
      <c r="T492" s="234"/>
      <c r="U492" s="234"/>
      <c r="V492" s="234"/>
      <c r="W492" s="234"/>
      <c r="X492" s="234"/>
      <c r="Y492" s="234"/>
      <c r="Z492" s="234"/>
    </row>
    <row r="493" ht="13.5" customHeight="1">
      <c r="A493" s="234"/>
      <c r="B493" s="234"/>
      <c r="C493" s="234"/>
      <c r="D493" s="234"/>
      <c r="E493" s="234"/>
      <c r="F493" s="234"/>
      <c r="G493" s="234"/>
      <c r="H493" s="234"/>
      <c r="I493" s="234"/>
      <c r="J493" s="234"/>
      <c r="K493" s="234"/>
      <c r="L493" s="234"/>
      <c r="M493" s="234"/>
      <c r="N493" s="234"/>
      <c r="O493" s="234"/>
      <c r="P493" s="234"/>
      <c r="Q493" s="234"/>
      <c r="R493" s="234"/>
      <c r="S493" s="234"/>
      <c r="T493" s="234"/>
      <c r="U493" s="234"/>
      <c r="V493" s="234"/>
      <c r="W493" s="234"/>
      <c r="X493" s="234"/>
      <c r="Y493" s="234"/>
      <c r="Z493" s="234"/>
    </row>
    <row r="494" ht="13.5" customHeight="1">
      <c r="A494" s="234"/>
      <c r="B494" s="234"/>
      <c r="C494" s="234"/>
      <c r="D494" s="234"/>
      <c r="E494" s="234"/>
      <c r="F494" s="234"/>
      <c r="G494" s="234"/>
      <c r="H494" s="234"/>
      <c r="I494" s="234"/>
      <c r="J494" s="234"/>
      <c r="K494" s="234"/>
      <c r="L494" s="234"/>
      <c r="M494" s="234"/>
      <c r="N494" s="234"/>
      <c r="O494" s="234"/>
      <c r="P494" s="234"/>
      <c r="Q494" s="234"/>
      <c r="R494" s="234"/>
      <c r="S494" s="234"/>
      <c r="T494" s="234"/>
      <c r="U494" s="234"/>
      <c r="V494" s="234"/>
      <c r="W494" s="234"/>
      <c r="X494" s="234"/>
      <c r="Y494" s="234"/>
      <c r="Z494" s="234"/>
    </row>
    <row r="495" ht="13.5" customHeight="1">
      <c r="A495" s="234"/>
      <c r="B495" s="234"/>
      <c r="C495" s="234"/>
      <c r="D495" s="234"/>
      <c r="E495" s="234"/>
      <c r="F495" s="234"/>
      <c r="G495" s="234"/>
      <c r="H495" s="234"/>
      <c r="I495" s="234"/>
      <c r="J495" s="234"/>
      <c r="K495" s="234"/>
      <c r="L495" s="234"/>
      <c r="M495" s="234"/>
      <c r="N495" s="234"/>
      <c r="O495" s="234"/>
      <c r="P495" s="234"/>
      <c r="Q495" s="234"/>
      <c r="R495" s="234"/>
      <c r="S495" s="234"/>
      <c r="T495" s="234"/>
      <c r="U495" s="234"/>
      <c r="V495" s="234"/>
      <c r="W495" s="234"/>
      <c r="X495" s="234"/>
      <c r="Y495" s="234"/>
      <c r="Z495" s="234"/>
    </row>
    <row r="496" ht="13.5" customHeight="1">
      <c r="A496" s="234"/>
      <c r="B496" s="234"/>
      <c r="C496" s="234"/>
      <c r="D496" s="234"/>
      <c r="E496" s="234"/>
      <c r="F496" s="234"/>
      <c r="G496" s="234"/>
      <c r="H496" s="234"/>
      <c r="I496" s="234"/>
      <c r="J496" s="234"/>
      <c r="K496" s="234"/>
      <c r="L496" s="234"/>
      <c r="M496" s="234"/>
      <c r="N496" s="234"/>
      <c r="O496" s="234"/>
      <c r="P496" s="234"/>
      <c r="Q496" s="234"/>
      <c r="R496" s="234"/>
      <c r="S496" s="234"/>
      <c r="T496" s="234"/>
      <c r="U496" s="234"/>
      <c r="V496" s="234"/>
      <c r="W496" s="234"/>
      <c r="X496" s="234"/>
      <c r="Y496" s="234"/>
      <c r="Z496" s="234"/>
    </row>
    <row r="497" ht="13.5" customHeight="1">
      <c r="A497" s="234"/>
      <c r="B497" s="234"/>
      <c r="C497" s="234"/>
      <c r="D497" s="234"/>
      <c r="E497" s="234"/>
      <c r="F497" s="234"/>
      <c r="G497" s="234"/>
      <c r="H497" s="234"/>
      <c r="I497" s="234"/>
      <c r="J497" s="234"/>
      <c r="K497" s="234"/>
      <c r="L497" s="234"/>
      <c r="M497" s="234"/>
      <c r="N497" s="234"/>
      <c r="O497" s="234"/>
      <c r="P497" s="234"/>
      <c r="Q497" s="234"/>
      <c r="R497" s="234"/>
      <c r="S497" s="234"/>
      <c r="T497" s="234"/>
      <c r="U497" s="234"/>
      <c r="V497" s="234"/>
      <c r="W497" s="234"/>
      <c r="X497" s="234"/>
      <c r="Y497" s="234"/>
      <c r="Z497" s="234"/>
    </row>
    <row r="498" ht="13.5" customHeight="1">
      <c r="A498" s="234"/>
      <c r="B498" s="234"/>
      <c r="C498" s="234"/>
      <c r="D498" s="234"/>
      <c r="E498" s="234"/>
      <c r="F498" s="234"/>
      <c r="G498" s="234"/>
      <c r="H498" s="234"/>
      <c r="I498" s="234"/>
      <c r="J498" s="234"/>
      <c r="K498" s="234"/>
      <c r="L498" s="234"/>
      <c r="M498" s="234"/>
      <c r="N498" s="234"/>
      <c r="O498" s="234"/>
      <c r="P498" s="234"/>
      <c r="Q498" s="234"/>
      <c r="R498" s="234"/>
      <c r="S498" s="234"/>
      <c r="T498" s="234"/>
      <c r="U498" s="234"/>
      <c r="V498" s="234"/>
      <c r="W498" s="234"/>
      <c r="X498" s="234"/>
      <c r="Y498" s="234"/>
      <c r="Z498" s="234"/>
    </row>
    <row r="499" ht="13.5" customHeight="1">
      <c r="A499" s="234"/>
      <c r="B499" s="234"/>
      <c r="C499" s="234"/>
      <c r="D499" s="234"/>
      <c r="E499" s="234"/>
      <c r="F499" s="234"/>
      <c r="G499" s="234"/>
      <c r="H499" s="234"/>
      <c r="I499" s="234"/>
      <c r="J499" s="234"/>
      <c r="K499" s="234"/>
      <c r="L499" s="234"/>
      <c r="M499" s="234"/>
      <c r="N499" s="234"/>
      <c r="O499" s="234"/>
      <c r="P499" s="234"/>
      <c r="Q499" s="234"/>
      <c r="R499" s="234"/>
      <c r="S499" s="234"/>
      <c r="T499" s="234"/>
      <c r="U499" s="234"/>
      <c r="V499" s="234"/>
      <c r="W499" s="234"/>
      <c r="X499" s="234"/>
      <c r="Y499" s="234"/>
      <c r="Z499" s="234"/>
    </row>
    <row r="500" ht="13.5" customHeight="1">
      <c r="A500" s="234"/>
      <c r="B500" s="234"/>
      <c r="C500" s="234"/>
      <c r="D500" s="234"/>
      <c r="E500" s="234"/>
      <c r="F500" s="234"/>
      <c r="G500" s="234"/>
      <c r="H500" s="234"/>
      <c r="I500" s="234"/>
      <c r="J500" s="234"/>
      <c r="K500" s="234"/>
      <c r="L500" s="234"/>
      <c r="M500" s="234"/>
      <c r="N500" s="234"/>
      <c r="O500" s="234"/>
      <c r="P500" s="234"/>
      <c r="Q500" s="234"/>
      <c r="R500" s="234"/>
      <c r="S500" s="234"/>
      <c r="T500" s="234"/>
      <c r="U500" s="234"/>
      <c r="V500" s="234"/>
      <c r="W500" s="234"/>
      <c r="X500" s="234"/>
      <c r="Y500" s="234"/>
      <c r="Z500" s="234"/>
    </row>
    <row r="501" ht="13.5" customHeight="1">
      <c r="A501" s="234"/>
      <c r="B501" s="234"/>
      <c r="C501" s="234"/>
      <c r="D501" s="234"/>
      <c r="E501" s="234"/>
      <c r="F501" s="234"/>
      <c r="G501" s="234"/>
      <c r="H501" s="234"/>
      <c r="I501" s="234"/>
      <c r="J501" s="234"/>
      <c r="K501" s="234"/>
      <c r="L501" s="234"/>
      <c r="M501" s="234"/>
      <c r="N501" s="234"/>
      <c r="O501" s="234"/>
      <c r="P501" s="234"/>
      <c r="Q501" s="234"/>
      <c r="R501" s="234"/>
      <c r="S501" s="234"/>
      <c r="T501" s="234"/>
      <c r="U501" s="234"/>
      <c r="V501" s="234"/>
      <c r="W501" s="234"/>
      <c r="X501" s="234"/>
      <c r="Y501" s="234"/>
      <c r="Z501" s="234"/>
    </row>
    <row r="502" ht="13.5" customHeight="1">
      <c r="A502" s="234"/>
      <c r="B502" s="234"/>
      <c r="C502" s="234"/>
      <c r="D502" s="234"/>
      <c r="E502" s="234"/>
      <c r="F502" s="234"/>
      <c r="G502" s="234"/>
      <c r="H502" s="234"/>
      <c r="I502" s="234"/>
      <c r="J502" s="234"/>
      <c r="K502" s="234"/>
      <c r="L502" s="234"/>
      <c r="M502" s="234"/>
      <c r="N502" s="234"/>
      <c r="O502" s="234"/>
      <c r="P502" s="234"/>
      <c r="Q502" s="234"/>
      <c r="R502" s="234"/>
      <c r="S502" s="234"/>
      <c r="T502" s="234"/>
      <c r="U502" s="234"/>
      <c r="V502" s="234"/>
      <c r="W502" s="234"/>
      <c r="X502" s="234"/>
      <c r="Y502" s="234"/>
      <c r="Z502" s="234"/>
    </row>
    <row r="503" ht="13.5" customHeight="1">
      <c r="A503" s="234"/>
      <c r="B503" s="234"/>
      <c r="C503" s="234"/>
      <c r="D503" s="234"/>
      <c r="E503" s="234"/>
      <c r="F503" s="234"/>
      <c r="G503" s="234"/>
      <c r="H503" s="234"/>
      <c r="I503" s="234"/>
      <c r="J503" s="234"/>
      <c r="K503" s="234"/>
      <c r="L503" s="234"/>
      <c r="M503" s="234"/>
      <c r="N503" s="234"/>
      <c r="O503" s="234"/>
      <c r="P503" s="234"/>
      <c r="Q503" s="234"/>
      <c r="R503" s="234"/>
      <c r="S503" s="234"/>
      <c r="T503" s="234"/>
      <c r="U503" s="234"/>
      <c r="V503" s="234"/>
      <c r="W503" s="234"/>
      <c r="X503" s="234"/>
      <c r="Y503" s="234"/>
      <c r="Z503" s="234"/>
    </row>
    <row r="504" ht="13.5" customHeight="1">
      <c r="A504" s="234"/>
      <c r="B504" s="234"/>
      <c r="C504" s="234"/>
      <c r="D504" s="234"/>
      <c r="E504" s="234"/>
      <c r="F504" s="234"/>
      <c r="G504" s="234"/>
      <c r="H504" s="234"/>
      <c r="I504" s="234"/>
      <c r="J504" s="234"/>
      <c r="K504" s="234"/>
      <c r="L504" s="234"/>
      <c r="M504" s="234"/>
      <c r="N504" s="234"/>
      <c r="O504" s="234"/>
      <c r="P504" s="234"/>
      <c r="Q504" s="234"/>
      <c r="R504" s="234"/>
      <c r="S504" s="234"/>
      <c r="T504" s="234"/>
      <c r="U504" s="234"/>
      <c r="V504" s="234"/>
      <c r="W504" s="234"/>
      <c r="X504" s="234"/>
      <c r="Y504" s="234"/>
      <c r="Z504" s="234"/>
    </row>
    <row r="505" ht="13.5" customHeight="1">
      <c r="A505" s="234"/>
      <c r="B505" s="234"/>
      <c r="C505" s="234"/>
      <c r="D505" s="234"/>
      <c r="E505" s="234"/>
      <c r="F505" s="234"/>
      <c r="G505" s="234"/>
      <c r="H505" s="234"/>
      <c r="I505" s="234"/>
      <c r="J505" s="234"/>
      <c r="K505" s="234"/>
      <c r="L505" s="234"/>
      <c r="M505" s="234"/>
      <c r="N505" s="234"/>
      <c r="O505" s="234"/>
      <c r="P505" s="234"/>
      <c r="Q505" s="234"/>
      <c r="R505" s="234"/>
      <c r="S505" s="234"/>
      <c r="T505" s="234"/>
      <c r="U505" s="234"/>
      <c r="V505" s="234"/>
      <c r="W505" s="234"/>
      <c r="X505" s="234"/>
      <c r="Y505" s="234"/>
      <c r="Z505" s="234"/>
    </row>
    <row r="506" ht="13.5" customHeight="1">
      <c r="A506" s="234"/>
      <c r="B506" s="234"/>
      <c r="C506" s="234"/>
      <c r="D506" s="234"/>
      <c r="E506" s="234"/>
      <c r="F506" s="234"/>
      <c r="G506" s="234"/>
      <c r="H506" s="234"/>
      <c r="I506" s="234"/>
      <c r="J506" s="234"/>
      <c r="K506" s="234"/>
      <c r="L506" s="234"/>
      <c r="M506" s="234"/>
      <c r="N506" s="234"/>
      <c r="O506" s="234"/>
      <c r="P506" s="234"/>
      <c r="Q506" s="234"/>
      <c r="R506" s="234"/>
      <c r="S506" s="234"/>
      <c r="T506" s="234"/>
      <c r="U506" s="234"/>
      <c r="V506" s="234"/>
      <c r="W506" s="234"/>
      <c r="X506" s="234"/>
      <c r="Y506" s="234"/>
      <c r="Z506" s="234"/>
    </row>
    <row r="507" ht="13.5" customHeight="1">
      <c r="A507" s="234"/>
      <c r="B507" s="234"/>
      <c r="C507" s="234"/>
      <c r="D507" s="234"/>
      <c r="E507" s="234"/>
      <c r="F507" s="234"/>
      <c r="G507" s="234"/>
      <c r="H507" s="234"/>
      <c r="I507" s="234"/>
      <c r="J507" s="234"/>
      <c r="K507" s="234"/>
      <c r="L507" s="234"/>
      <c r="M507" s="234"/>
      <c r="N507" s="234"/>
      <c r="O507" s="234"/>
      <c r="P507" s="234"/>
      <c r="Q507" s="234"/>
      <c r="R507" s="234"/>
      <c r="S507" s="234"/>
      <c r="T507" s="234"/>
      <c r="U507" s="234"/>
      <c r="V507" s="234"/>
      <c r="W507" s="234"/>
      <c r="X507" s="234"/>
      <c r="Y507" s="234"/>
      <c r="Z507" s="234"/>
    </row>
    <row r="508" ht="13.5" customHeight="1">
      <c r="A508" s="234"/>
      <c r="B508" s="234"/>
      <c r="C508" s="234"/>
      <c r="D508" s="234"/>
      <c r="E508" s="234"/>
      <c r="F508" s="234"/>
      <c r="G508" s="234"/>
      <c r="H508" s="234"/>
      <c r="I508" s="234"/>
      <c r="J508" s="234"/>
      <c r="K508" s="234"/>
      <c r="L508" s="234"/>
      <c r="M508" s="234"/>
      <c r="N508" s="234"/>
      <c r="O508" s="234"/>
      <c r="P508" s="234"/>
      <c r="Q508" s="234"/>
      <c r="R508" s="234"/>
      <c r="S508" s="234"/>
      <c r="T508" s="234"/>
      <c r="U508" s="234"/>
      <c r="V508" s="234"/>
      <c r="W508" s="234"/>
      <c r="X508" s="234"/>
      <c r="Y508" s="234"/>
      <c r="Z508" s="234"/>
    </row>
    <row r="509" ht="13.5" customHeight="1">
      <c r="A509" s="234"/>
      <c r="B509" s="234"/>
      <c r="C509" s="234"/>
      <c r="D509" s="234"/>
      <c r="E509" s="234"/>
      <c r="F509" s="234"/>
      <c r="G509" s="234"/>
      <c r="H509" s="234"/>
      <c r="I509" s="234"/>
      <c r="J509" s="234"/>
      <c r="K509" s="234"/>
      <c r="L509" s="234"/>
      <c r="M509" s="234"/>
      <c r="N509" s="234"/>
      <c r="O509" s="234"/>
      <c r="P509" s="234"/>
      <c r="Q509" s="234"/>
      <c r="R509" s="234"/>
      <c r="S509" s="234"/>
      <c r="T509" s="234"/>
      <c r="U509" s="234"/>
      <c r="V509" s="234"/>
      <c r="W509" s="234"/>
      <c r="X509" s="234"/>
      <c r="Y509" s="234"/>
      <c r="Z509" s="234"/>
    </row>
    <row r="510" ht="13.5" customHeight="1">
      <c r="A510" s="234"/>
      <c r="B510" s="234"/>
      <c r="C510" s="234"/>
      <c r="D510" s="234"/>
      <c r="E510" s="234"/>
      <c r="F510" s="234"/>
      <c r="G510" s="234"/>
      <c r="H510" s="234"/>
      <c r="I510" s="234"/>
      <c r="J510" s="234"/>
      <c r="K510" s="234"/>
      <c r="L510" s="234"/>
      <c r="M510" s="234"/>
      <c r="N510" s="234"/>
      <c r="O510" s="234"/>
      <c r="P510" s="234"/>
      <c r="Q510" s="234"/>
      <c r="R510" s="234"/>
      <c r="S510" s="234"/>
      <c r="T510" s="234"/>
      <c r="U510" s="234"/>
      <c r="V510" s="234"/>
      <c r="W510" s="234"/>
      <c r="X510" s="234"/>
      <c r="Y510" s="234"/>
      <c r="Z510" s="234"/>
    </row>
    <row r="511" ht="13.5" customHeight="1">
      <c r="A511" s="234"/>
      <c r="B511" s="234"/>
      <c r="C511" s="234"/>
      <c r="D511" s="234"/>
      <c r="E511" s="234"/>
      <c r="F511" s="234"/>
      <c r="G511" s="234"/>
      <c r="H511" s="234"/>
      <c r="I511" s="234"/>
      <c r="J511" s="234"/>
      <c r="K511" s="234"/>
      <c r="L511" s="234"/>
      <c r="M511" s="234"/>
      <c r="N511" s="234"/>
      <c r="O511" s="234"/>
      <c r="P511" s="234"/>
      <c r="Q511" s="234"/>
      <c r="R511" s="234"/>
      <c r="S511" s="234"/>
      <c r="T511" s="234"/>
      <c r="U511" s="234"/>
      <c r="V511" s="234"/>
      <c r="W511" s="234"/>
      <c r="X511" s="234"/>
      <c r="Y511" s="234"/>
      <c r="Z511" s="234"/>
    </row>
    <row r="512" ht="13.5" customHeight="1">
      <c r="A512" s="234"/>
      <c r="B512" s="234"/>
      <c r="C512" s="234"/>
      <c r="D512" s="234"/>
      <c r="E512" s="234"/>
      <c r="F512" s="234"/>
      <c r="G512" s="234"/>
      <c r="H512" s="234"/>
      <c r="I512" s="234"/>
      <c r="J512" s="234"/>
      <c r="K512" s="234"/>
      <c r="L512" s="234"/>
      <c r="M512" s="234"/>
      <c r="N512" s="234"/>
      <c r="O512" s="234"/>
      <c r="P512" s="234"/>
      <c r="Q512" s="234"/>
      <c r="R512" s="234"/>
      <c r="S512" s="234"/>
      <c r="T512" s="234"/>
      <c r="U512" s="234"/>
      <c r="V512" s="234"/>
      <c r="W512" s="234"/>
      <c r="X512" s="234"/>
      <c r="Y512" s="234"/>
      <c r="Z512" s="234"/>
    </row>
    <row r="513" ht="13.5" customHeight="1">
      <c r="A513" s="234"/>
      <c r="B513" s="234"/>
      <c r="C513" s="234"/>
      <c r="D513" s="234"/>
      <c r="E513" s="234"/>
      <c r="F513" s="234"/>
      <c r="G513" s="234"/>
      <c r="H513" s="234"/>
      <c r="I513" s="234"/>
      <c r="J513" s="234"/>
      <c r="K513" s="234"/>
      <c r="L513" s="234"/>
      <c r="M513" s="234"/>
      <c r="N513" s="234"/>
      <c r="O513" s="234"/>
      <c r="P513" s="234"/>
      <c r="Q513" s="234"/>
      <c r="R513" s="234"/>
      <c r="S513" s="234"/>
      <c r="T513" s="234"/>
      <c r="U513" s="234"/>
      <c r="V513" s="234"/>
      <c r="W513" s="234"/>
      <c r="X513" s="234"/>
      <c r="Y513" s="234"/>
      <c r="Z513" s="234"/>
    </row>
    <row r="514" ht="13.5" customHeight="1">
      <c r="A514" s="234"/>
      <c r="B514" s="234"/>
      <c r="C514" s="234"/>
      <c r="D514" s="234"/>
      <c r="E514" s="234"/>
      <c r="F514" s="234"/>
      <c r="G514" s="234"/>
      <c r="H514" s="234"/>
      <c r="I514" s="234"/>
      <c r="J514" s="234"/>
      <c r="K514" s="234"/>
      <c r="L514" s="234"/>
      <c r="M514" s="234"/>
      <c r="N514" s="234"/>
      <c r="O514" s="234"/>
      <c r="P514" s="234"/>
      <c r="Q514" s="234"/>
      <c r="R514" s="234"/>
      <c r="S514" s="234"/>
      <c r="T514" s="234"/>
      <c r="U514" s="234"/>
      <c r="V514" s="234"/>
      <c r="W514" s="234"/>
      <c r="X514" s="234"/>
      <c r="Y514" s="234"/>
      <c r="Z514" s="234"/>
    </row>
    <row r="515" ht="13.5" customHeight="1">
      <c r="A515" s="234"/>
      <c r="B515" s="234"/>
      <c r="C515" s="234"/>
      <c r="D515" s="234"/>
      <c r="E515" s="234"/>
      <c r="F515" s="234"/>
      <c r="G515" s="234"/>
      <c r="H515" s="234"/>
      <c r="I515" s="234"/>
      <c r="J515" s="234"/>
      <c r="K515" s="234"/>
      <c r="L515" s="234"/>
      <c r="M515" s="234"/>
      <c r="N515" s="234"/>
      <c r="O515" s="234"/>
      <c r="P515" s="234"/>
      <c r="Q515" s="234"/>
      <c r="R515" s="234"/>
      <c r="S515" s="234"/>
      <c r="T515" s="234"/>
      <c r="U515" s="234"/>
      <c r="V515" s="234"/>
      <c r="W515" s="234"/>
      <c r="X515" s="234"/>
      <c r="Y515" s="234"/>
      <c r="Z515" s="234"/>
    </row>
    <row r="516" ht="13.5" customHeight="1">
      <c r="A516" s="234"/>
      <c r="B516" s="234"/>
      <c r="C516" s="234"/>
      <c r="D516" s="234"/>
      <c r="E516" s="234"/>
      <c r="F516" s="234"/>
      <c r="G516" s="234"/>
      <c r="H516" s="234"/>
      <c r="I516" s="234"/>
      <c r="J516" s="234"/>
      <c r="K516" s="234"/>
      <c r="L516" s="234"/>
      <c r="M516" s="234"/>
      <c r="N516" s="234"/>
      <c r="O516" s="234"/>
      <c r="P516" s="234"/>
      <c r="Q516" s="234"/>
      <c r="R516" s="234"/>
      <c r="S516" s="234"/>
      <c r="T516" s="234"/>
      <c r="U516" s="234"/>
      <c r="V516" s="234"/>
      <c r="W516" s="234"/>
      <c r="X516" s="234"/>
      <c r="Y516" s="234"/>
      <c r="Z516" s="234"/>
    </row>
    <row r="517" ht="13.5" customHeight="1">
      <c r="A517" s="234"/>
      <c r="B517" s="234"/>
      <c r="C517" s="234"/>
      <c r="D517" s="234"/>
      <c r="E517" s="234"/>
      <c r="F517" s="234"/>
      <c r="G517" s="234"/>
      <c r="H517" s="234"/>
      <c r="I517" s="234"/>
      <c r="J517" s="234"/>
      <c r="K517" s="234"/>
      <c r="L517" s="234"/>
      <c r="M517" s="234"/>
      <c r="N517" s="234"/>
      <c r="O517" s="234"/>
      <c r="P517" s="234"/>
      <c r="Q517" s="234"/>
      <c r="R517" s="234"/>
      <c r="S517" s="234"/>
      <c r="T517" s="234"/>
      <c r="U517" s="234"/>
      <c r="V517" s="234"/>
      <c r="W517" s="234"/>
      <c r="X517" s="234"/>
      <c r="Y517" s="234"/>
      <c r="Z517" s="234"/>
    </row>
    <row r="518" ht="13.5" customHeight="1">
      <c r="A518" s="234"/>
      <c r="B518" s="234"/>
      <c r="C518" s="234"/>
      <c r="D518" s="234"/>
      <c r="E518" s="234"/>
      <c r="F518" s="234"/>
      <c r="G518" s="234"/>
      <c r="H518" s="234"/>
      <c r="I518" s="234"/>
      <c r="J518" s="234"/>
      <c r="K518" s="234"/>
      <c r="L518" s="234"/>
      <c r="M518" s="234"/>
      <c r="N518" s="234"/>
      <c r="O518" s="234"/>
      <c r="P518" s="234"/>
      <c r="Q518" s="234"/>
      <c r="R518" s="234"/>
      <c r="S518" s="234"/>
      <c r="T518" s="234"/>
      <c r="U518" s="234"/>
      <c r="V518" s="234"/>
      <c r="W518" s="234"/>
      <c r="X518" s="234"/>
      <c r="Y518" s="234"/>
      <c r="Z518" s="234"/>
    </row>
    <row r="519" ht="13.5" customHeight="1">
      <c r="A519" s="234"/>
      <c r="B519" s="234"/>
      <c r="C519" s="234"/>
      <c r="D519" s="234"/>
      <c r="E519" s="234"/>
      <c r="F519" s="234"/>
      <c r="G519" s="234"/>
      <c r="H519" s="234"/>
      <c r="I519" s="234"/>
      <c r="J519" s="234"/>
      <c r="K519" s="234"/>
      <c r="L519" s="234"/>
      <c r="M519" s="234"/>
      <c r="N519" s="234"/>
      <c r="O519" s="234"/>
      <c r="P519" s="234"/>
      <c r="Q519" s="234"/>
      <c r="R519" s="234"/>
      <c r="S519" s="234"/>
      <c r="T519" s="234"/>
      <c r="U519" s="234"/>
      <c r="V519" s="234"/>
      <c r="W519" s="234"/>
      <c r="X519" s="234"/>
      <c r="Y519" s="234"/>
      <c r="Z519" s="234"/>
    </row>
    <row r="520" ht="13.5" customHeight="1">
      <c r="A520" s="234"/>
      <c r="B520" s="234"/>
      <c r="C520" s="234"/>
      <c r="D520" s="234"/>
      <c r="E520" s="234"/>
      <c r="F520" s="234"/>
      <c r="G520" s="234"/>
      <c r="H520" s="234"/>
      <c r="I520" s="234"/>
      <c r="J520" s="234"/>
      <c r="K520" s="234"/>
      <c r="L520" s="234"/>
      <c r="M520" s="234"/>
      <c r="N520" s="234"/>
      <c r="O520" s="234"/>
      <c r="P520" s="234"/>
      <c r="Q520" s="234"/>
      <c r="R520" s="234"/>
      <c r="S520" s="234"/>
      <c r="T520" s="234"/>
      <c r="U520" s="234"/>
      <c r="V520" s="234"/>
      <c r="W520" s="234"/>
      <c r="X520" s="234"/>
      <c r="Y520" s="234"/>
      <c r="Z520" s="234"/>
    </row>
    <row r="521" ht="13.5" customHeight="1">
      <c r="A521" s="234"/>
      <c r="B521" s="234"/>
      <c r="C521" s="234"/>
      <c r="D521" s="234"/>
      <c r="E521" s="234"/>
      <c r="F521" s="234"/>
      <c r="G521" s="234"/>
      <c r="H521" s="234"/>
      <c r="I521" s="234"/>
      <c r="J521" s="234"/>
      <c r="K521" s="234"/>
      <c r="L521" s="234"/>
      <c r="M521" s="234"/>
      <c r="N521" s="234"/>
      <c r="O521" s="234"/>
      <c r="P521" s="234"/>
      <c r="Q521" s="234"/>
      <c r="R521" s="234"/>
      <c r="S521" s="234"/>
      <c r="T521" s="234"/>
      <c r="U521" s="234"/>
      <c r="V521" s="234"/>
      <c r="W521" s="234"/>
      <c r="X521" s="234"/>
      <c r="Y521" s="234"/>
      <c r="Z521" s="234"/>
    </row>
    <row r="522" ht="13.5" customHeight="1">
      <c r="A522" s="234"/>
      <c r="B522" s="234"/>
      <c r="C522" s="234"/>
      <c r="D522" s="234"/>
      <c r="E522" s="234"/>
      <c r="F522" s="234"/>
      <c r="G522" s="234"/>
      <c r="H522" s="234"/>
      <c r="I522" s="234"/>
      <c r="J522" s="234"/>
      <c r="K522" s="234"/>
      <c r="L522" s="234"/>
      <c r="M522" s="234"/>
      <c r="N522" s="234"/>
      <c r="O522" s="234"/>
      <c r="P522" s="234"/>
      <c r="Q522" s="234"/>
      <c r="R522" s="234"/>
      <c r="S522" s="234"/>
      <c r="T522" s="234"/>
      <c r="U522" s="234"/>
      <c r="V522" s="234"/>
      <c r="W522" s="234"/>
      <c r="X522" s="234"/>
      <c r="Y522" s="234"/>
      <c r="Z522" s="234"/>
    </row>
    <row r="523" ht="13.5" customHeight="1">
      <c r="A523" s="234"/>
      <c r="B523" s="234"/>
      <c r="C523" s="234"/>
      <c r="D523" s="234"/>
      <c r="E523" s="234"/>
      <c r="F523" s="234"/>
      <c r="G523" s="234"/>
      <c r="H523" s="234"/>
      <c r="I523" s="234"/>
      <c r="J523" s="234"/>
      <c r="K523" s="234"/>
      <c r="L523" s="234"/>
      <c r="M523" s="234"/>
      <c r="N523" s="234"/>
      <c r="O523" s="234"/>
      <c r="P523" s="234"/>
      <c r="Q523" s="234"/>
      <c r="R523" s="234"/>
      <c r="S523" s="234"/>
      <c r="T523" s="234"/>
      <c r="U523" s="234"/>
      <c r="V523" s="234"/>
      <c r="W523" s="234"/>
      <c r="X523" s="234"/>
      <c r="Y523" s="234"/>
      <c r="Z523" s="234"/>
    </row>
    <row r="524" ht="13.5" customHeight="1">
      <c r="A524" s="234"/>
      <c r="B524" s="234"/>
      <c r="C524" s="234"/>
      <c r="D524" s="234"/>
      <c r="E524" s="234"/>
      <c r="F524" s="234"/>
      <c r="G524" s="234"/>
      <c r="H524" s="234"/>
      <c r="I524" s="234"/>
      <c r="J524" s="234"/>
      <c r="K524" s="234"/>
      <c r="L524" s="234"/>
      <c r="M524" s="234"/>
      <c r="N524" s="234"/>
      <c r="O524" s="234"/>
      <c r="P524" s="234"/>
      <c r="Q524" s="234"/>
      <c r="R524" s="234"/>
      <c r="S524" s="234"/>
      <c r="T524" s="234"/>
      <c r="U524" s="234"/>
      <c r="V524" s="234"/>
      <c r="W524" s="234"/>
      <c r="X524" s="234"/>
      <c r="Y524" s="234"/>
      <c r="Z524" s="234"/>
    </row>
    <row r="525" ht="13.5" customHeight="1">
      <c r="A525" s="234"/>
      <c r="B525" s="234"/>
      <c r="C525" s="234"/>
      <c r="D525" s="234"/>
      <c r="E525" s="234"/>
      <c r="F525" s="234"/>
      <c r="G525" s="234"/>
      <c r="H525" s="234"/>
      <c r="I525" s="234"/>
      <c r="J525" s="234"/>
      <c r="K525" s="234"/>
      <c r="L525" s="234"/>
      <c r="M525" s="234"/>
      <c r="N525" s="234"/>
      <c r="O525" s="234"/>
      <c r="P525" s="234"/>
      <c r="Q525" s="234"/>
      <c r="R525" s="234"/>
      <c r="S525" s="234"/>
      <c r="T525" s="234"/>
      <c r="U525" s="234"/>
      <c r="V525" s="234"/>
      <c r="W525" s="234"/>
      <c r="X525" s="234"/>
      <c r="Y525" s="234"/>
      <c r="Z525" s="234"/>
    </row>
    <row r="526" ht="13.5" customHeight="1">
      <c r="A526" s="234"/>
      <c r="B526" s="234"/>
      <c r="C526" s="234"/>
      <c r="D526" s="234"/>
      <c r="E526" s="234"/>
      <c r="F526" s="234"/>
      <c r="G526" s="234"/>
      <c r="H526" s="234"/>
      <c r="I526" s="234"/>
      <c r="J526" s="234"/>
      <c r="K526" s="234"/>
      <c r="L526" s="234"/>
      <c r="M526" s="234"/>
      <c r="N526" s="234"/>
      <c r="O526" s="234"/>
      <c r="P526" s="234"/>
      <c r="Q526" s="234"/>
      <c r="R526" s="234"/>
      <c r="S526" s="234"/>
      <c r="T526" s="234"/>
      <c r="U526" s="234"/>
      <c r="V526" s="234"/>
      <c r="W526" s="234"/>
      <c r="X526" s="234"/>
      <c r="Y526" s="234"/>
      <c r="Z526" s="234"/>
    </row>
    <row r="527" ht="13.5" customHeight="1">
      <c r="A527" s="234"/>
      <c r="B527" s="234"/>
      <c r="C527" s="234"/>
      <c r="D527" s="234"/>
      <c r="E527" s="234"/>
      <c r="F527" s="234"/>
      <c r="G527" s="234"/>
      <c r="H527" s="234"/>
      <c r="I527" s="234"/>
      <c r="J527" s="234"/>
      <c r="K527" s="234"/>
      <c r="L527" s="234"/>
      <c r="M527" s="234"/>
      <c r="N527" s="234"/>
      <c r="O527" s="234"/>
      <c r="P527" s="234"/>
      <c r="Q527" s="234"/>
      <c r="R527" s="234"/>
      <c r="S527" s="234"/>
      <c r="T527" s="234"/>
      <c r="U527" s="234"/>
      <c r="V527" s="234"/>
      <c r="W527" s="234"/>
      <c r="X527" s="234"/>
      <c r="Y527" s="234"/>
      <c r="Z527" s="234"/>
    </row>
    <row r="528" ht="13.5" customHeight="1">
      <c r="A528" s="234"/>
      <c r="B528" s="234"/>
      <c r="C528" s="234"/>
      <c r="D528" s="234"/>
      <c r="E528" s="234"/>
      <c r="F528" s="234"/>
      <c r="G528" s="234"/>
      <c r="H528" s="234"/>
      <c r="I528" s="234"/>
      <c r="J528" s="234"/>
      <c r="K528" s="234"/>
      <c r="L528" s="234"/>
      <c r="M528" s="234"/>
      <c r="N528" s="234"/>
      <c r="O528" s="234"/>
      <c r="P528" s="234"/>
      <c r="Q528" s="234"/>
      <c r="R528" s="234"/>
      <c r="S528" s="234"/>
      <c r="T528" s="234"/>
      <c r="U528" s="234"/>
      <c r="V528" s="234"/>
      <c r="W528" s="234"/>
      <c r="X528" s="234"/>
      <c r="Y528" s="234"/>
      <c r="Z528" s="234"/>
    </row>
    <row r="529" ht="13.5" customHeight="1">
      <c r="A529" s="234"/>
      <c r="B529" s="234"/>
      <c r="C529" s="234"/>
      <c r="D529" s="234"/>
      <c r="E529" s="234"/>
      <c r="F529" s="234"/>
      <c r="G529" s="234"/>
      <c r="H529" s="234"/>
      <c r="I529" s="234"/>
      <c r="J529" s="234"/>
      <c r="K529" s="234"/>
      <c r="L529" s="234"/>
      <c r="M529" s="234"/>
      <c r="N529" s="234"/>
      <c r="O529" s="234"/>
      <c r="P529" s="234"/>
      <c r="Q529" s="234"/>
      <c r="R529" s="234"/>
      <c r="S529" s="234"/>
      <c r="T529" s="234"/>
      <c r="U529" s="234"/>
      <c r="V529" s="234"/>
      <c r="W529" s="234"/>
      <c r="X529" s="234"/>
      <c r="Y529" s="234"/>
      <c r="Z529" s="234"/>
    </row>
    <row r="530" ht="13.5" customHeight="1">
      <c r="A530" s="234"/>
      <c r="B530" s="234"/>
      <c r="C530" s="234"/>
      <c r="D530" s="234"/>
      <c r="E530" s="234"/>
      <c r="F530" s="234"/>
      <c r="G530" s="234"/>
      <c r="H530" s="234"/>
      <c r="I530" s="234"/>
      <c r="J530" s="234"/>
      <c r="K530" s="234"/>
      <c r="L530" s="234"/>
      <c r="M530" s="234"/>
      <c r="N530" s="234"/>
      <c r="O530" s="234"/>
      <c r="P530" s="234"/>
      <c r="Q530" s="234"/>
      <c r="R530" s="234"/>
      <c r="S530" s="234"/>
      <c r="T530" s="234"/>
      <c r="U530" s="234"/>
      <c r="V530" s="234"/>
      <c r="W530" s="234"/>
      <c r="X530" s="234"/>
      <c r="Y530" s="234"/>
      <c r="Z530" s="234"/>
    </row>
    <row r="531" ht="13.5" customHeight="1">
      <c r="A531" s="234"/>
      <c r="B531" s="234"/>
      <c r="C531" s="234"/>
      <c r="D531" s="234"/>
      <c r="E531" s="234"/>
      <c r="F531" s="234"/>
      <c r="G531" s="234"/>
      <c r="H531" s="234"/>
      <c r="I531" s="234"/>
      <c r="J531" s="234"/>
      <c r="K531" s="234"/>
      <c r="L531" s="234"/>
      <c r="M531" s="234"/>
      <c r="N531" s="234"/>
      <c r="O531" s="234"/>
      <c r="P531" s="234"/>
      <c r="Q531" s="234"/>
      <c r="R531" s="234"/>
      <c r="S531" s="234"/>
      <c r="T531" s="234"/>
      <c r="U531" s="234"/>
      <c r="V531" s="234"/>
      <c r="W531" s="234"/>
      <c r="X531" s="234"/>
      <c r="Y531" s="234"/>
      <c r="Z531" s="234"/>
    </row>
    <row r="532" ht="13.5" customHeight="1">
      <c r="A532" s="234"/>
      <c r="B532" s="234"/>
      <c r="C532" s="234"/>
      <c r="D532" s="234"/>
      <c r="E532" s="234"/>
      <c r="F532" s="234"/>
      <c r="G532" s="234"/>
      <c r="H532" s="234"/>
      <c r="I532" s="234"/>
      <c r="J532" s="234"/>
      <c r="K532" s="234"/>
      <c r="L532" s="234"/>
      <c r="M532" s="234"/>
      <c r="N532" s="234"/>
      <c r="O532" s="234"/>
      <c r="P532" s="234"/>
      <c r="Q532" s="234"/>
      <c r="R532" s="234"/>
      <c r="S532" s="234"/>
      <c r="T532" s="234"/>
      <c r="U532" s="234"/>
      <c r="V532" s="234"/>
      <c r="W532" s="234"/>
      <c r="X532" s="234"/>
      <c r="Y532" s="234"/>
      <c r="Z532" s="234"/>
    </row>
    <row r="533" ht="13.5" customHeight="1">
      <c r="A533" s="234"/>
      <c r="B533" s="234"/>
      <c r="C533" s="234"/>
      <c r="D533" s="234"/>
      <c r="E533" s="234"/>
      <c r="F533" s="234"/>
      <c r="G533" s="234"/>
      <c r="H533" s="234"/>
      <c r="I533" s="234"/>
      <c r="J533" s="234"/>
      <c r="K533" s="234"/>
      <c r="L533" s="234"/>
      <c r="M533" s="234"/>
      <c r="N533" s="234"/>
      <c r="O533" s="234"/>
      <c r="P533" s="234"/>
      <c r="Q533" s="234"/>
      <c r="R533" s="234"/>
      <c r="S533" s="234"/>
      <c r="T533" s="234"/>
      <c r="U533" s="234"/>
      <c r="V533" s="234"/>
      <c r="W533" s="234"/>
      <c r="X533" s="234"/>
      <c r="Y533" s="234"/>
      <c r="Z533" s="234"/>
    </row>
    <row r="534" ht="13.5" customHeight="1">
      <c r="A534" s="234"/>
      <c r="B534" s="234"/>
      <c r="C534" s="234"/>
      <c r="D534" s="234"/>
      <c r="E534" s="234"/>
      <c r="F534" s="234"/>
      <c r="G534" s="234"/>
      <c r="H534" s="234"/>
      <c r="I534" s="234"/>
      <c r="J534" s="234"/>
      <c r="K534" s="234"/>
      <c r="L534" s="234"/>
      <c r="M534" s="234"/>
      <c r="N534" s="234"/>
      <c r="O534" s="234"/>
      <c r="P534" s="234"/>
      <c r="Q534" s="234"/>
      <c r="R534" s="234"/>
      <c r="S534" s="234"/>
      <c r="T534" s="234"/>
      <c r="U534" s="234"/>
      <c r="V534" s="234"/>
      <c r="W534" s="234"/>
      <c r="X534" s="234"/>
      <c r="Y534" s="234"/>
      <c r="Z534" s="234"/>
    </row>
    <row r="535" ht="13.5" customHeight="1">
      <c r="A535" s="234"/>
      <c r="B535" s="234"/>
      <c r="C535" s="234"/>
      <c r="D535" s="234"/>
      <c r="E535" s="234"/>
      <c r="F535" s="234"/>
      <c r="G535" s="234"/>
      <c r="H535" s="234"/>
      <c r="I535" s="234"/>
      <c r="J535" s="234"/>
      <c r="K535" s="234"/>
      <c r="L535" s="234"/>
      <c r="M535" s="234"/>
      <c r="N535" s="234"/>
      <c r="O535" s="234"/>
      <c r="P535" s="234"/>
      <c r="Q535" s="234"/>
      <c r="R535" s="234"/>
      <c r="S535" s="234"/>
      <c r="T535" s="234"/>
      <c r="U535" s="234"/>
      <c r="V535" s="234"/>
      <c r="W535" s="234"/>
      <c r="X535" s="234"/>
      <c r="Y535" s="234"/>
      <c r="Z535" s="234"/>
    </row>
    <row r="536" ht="13.5" customHeight="1">
      <c r="A536" s="234"/>
      <c r="B536" s="234"/>
      <c r="C536" s="234"/>
      <c r="D536" s="234"/>
      <c r="E536" s="234"/>
      <c r="F536" s="234"/>
      <c r="G536" s="234"/>
      <c r="H536" s="234"/>
      <c r="I536" s="234"/>
      <c r="J536" s="234"/>
      <c r="K536" s="234"/>
      <c r="L536" s="234"/>
      <c r="M536" s="234"/>
      <c r="N536" s="234"/>
      <c r="O536" s="234"/>
      <c r="P536" s="234"/>
      <c r="Q536" s="234"/>
      <c r="R536" s="234"/>
      <c r="S536" s="234"/>
      <c r="T536" s="234"/>
      <c r="U536" s="234"/>
      <c r="V536" s="234"/>
      <c r="W536" s="234"/>
      <c r="X536" s="234"/>
      <c r="Y536" s="234"/>
      <c r="Z536" s="234"/>
    </row>
    <row r="537" ht="13.5" customHeight="1">
      <c r="A537" s="234"/>
      <c r="B537" s="234"/>
      <c r="C537" s="234"/>
      <c r="D537" s="234"/>
      <c r="E537" s="234"/>
      <c r="F537" s="234"/>
      <c r="G537" s="234"/>
      <c r="H537" s="234"/>
      <c r="I537" s="234"/>
      <c r="J537" s="234"/>
      <c r="K537" s="234"/>
      <c r="L537" s="234"/>
      <c r="M537" s="234"/>
      <c r="N537" s="234"/>
      <c r="O537" s="234"/>
      <c r="P537" s="234"/>
      <c r="Q537" s="234"/>
      <c r="R537" s="234"/>
      <c r="S537" s="234"/>
      <c r="T537" s="234"/>
      <c r="U537" s="234"/>
      <c r="V537" s="234"/>
      <c r="W537" s="234"/>
      <c r="X537" s="234"/>
      <c r="Y537" s="234"/>
      <c r="Z537" s="234"/>
    </row>
    <row r="538" ht="13.5" customHeight="1">
      <c r="A538" s="234"/>
      <c r="B538" s="234"/>
      <c r="C538" s="234"/>
      <c r="D538" s="234"/>
      <c r="E538" s="234"/>
      <c r="F538" s="234"/>
      <c r="G538" s="234"/>
      <c r="H538" s="234"/>
      <c r="I538" s="234"/>
      <c r="J538" s="234"/>
      <c r="K538" s="234"/>
      <c r="L538" s="234"/>
      <c r="M538" s="234"/>
      <c r="N538" s="234"/>
      <c r="O538" s="234"/>
      <c r="P538" s="234"/>
      <c r="Q538" s="234"/>
      <c r="R538" s="234"/>
      <c r="S538" s="234"/>
      <c r="T538" s="234"/>
      <c r="U538" s="234"/>
      <c r="V538" s="234"/>
      <c r="W538" s="234"/>
      <c r="X538" s="234"/>
      <c r="Y538" s="234"/>
      <c r="Z538" s="234"/>
    </row>
    <row r="539" ht="13.5" customHeight="1">
      <c r="A539" s="234"/>
      <c r="B539" s="234"/>
      <c r="C539" s="234"/>
      <c r="D539" s="234"/>
      <c r="E539" s="234"/>
      <c r="F539" s="234"/>
      <c r="G539" s="234"/>
      <c r="H539" s="234"/>
      <c r="I539" s="234"/>
      <c r="J539" s="234"/>
      <c r="K539" s="234"/>
      <c r="L539" s="234"/>
      <c r="M539" s="234"/>
      <c r="N539" s="234"/>
      <c r="O539" s="234"/>
      <c r="P539" s="234"/>
      <c r="Q539" s="234"/>
      <c r="R539" s="234"/>
      <c r="S539" s="234"/>
      <c r="T539" s="234"/>
      <c r="U539" s="234"/>
      <c r="V539" s="234"/>
      <c r="W539" s="234"/>
      <c r="X539" s="234"/>
      <c r="Y539" s="234"/>
      <c r="Z539" s="234"/>
    </row>
    <row r="540" ht="13.5" customHeight="1">
      <c r="A540" s="234"/>
      <c r="B540" s="234"/>
      <c r="C540" s="234"/>
      <c r="D540" s="234"/>
      <c r="E540" s="234"/>
      <c r="F540" s="234"/>
      <c r="G540" s="234"/>
      <c r="H540" s="234"/>
      <c r="I540" s="234"/>
      <c r="J540" s="234"/>
      <c r="K540" s="234"/>
      <c r="L540" s="234"/>
      <c r="M540" s="234"/>
      <c r="N540" s="234"/>
      <c r="O540" s="234"/>
      <c r="P540" s="234"/>
      <c r="Q540" s="234"/>
      <c r="R540" s="234"/>
      <c r="S540" s="234"/>
      <c r="T540" s="234"/>
      <c r="U540" s="234"/>
      <c r="V540" s="234"/>
      <c r="W540" s="234"/>
      <c r="X540" s="234"/>
      <c r="Y540" s="234"/>
      <c r="Z540" s="234"/>
    </row>
    <row r="541" ht="13.5" customHeight="1">
      <c r="A541" s="234"/>
      <c r="B541" s="234"/>
      <c r="C541" s="234"/>
      <c r="D541" s="234"/>
      <c r="E541" s="234"/>
      <c r="F541" s="234"/>
      <c r="G541" s="234"/>
      <c r="H541" s="234"/>
      <c r="I541" s="234"/>
      <c r="J541" s="234"/>
      <c r="K541" s="234"/>
      <c r="L541" s="234"/>
      <c r="M541" s="234"/>
      <c r="N541" s="234"/>
      <c r="O541" s="234"/>
      <c r="P541" s="234"/>
      <c r="Q541" s="234"/>
      <c r="R541" s="234"/>
      <c r="S541" s="234"/>
      <c r="T541" s="234"/>
      <c r="U541" s="234"/>
      <c r="V541" s="234"/>
      <c r="W541" s="234"/>
      <c r="X541" s="234"/>
      <c r="Y541" s="234"/>
      <c r="Z541" s="234"/>
    </row>
    <row r="542" ht="13.5" customHeight="1">
      <c r="A542" s="234"/>
      <c r="B542" s="234"/>
      <c r="C542" s="234"/>
      <c r="D542" s="234"/>
      <c r="E542" s="234"/>
      <c r="F542" s="234"/>
      <c r="G542" s="234"/>
      <c r="H542" s="234"/>
      <c r="I542" s="234"/>
      <c r="J542" s="234"/>
      <c r="K542" s="234"/>
      <c r="L542" s="234"/>
      <c r="M542" s="234"/>
      <c r="N542" s="234"/>
      <c r="O542" s="234"/>
      <c r="P542" s="234"/>
      <c r="Q542" s="234"/>
      <c r="R542" s="234"/>
      <c r="S542" s="234"/>
      <c r="T542" s="234"/>
      <c r="U542" s="234"/>
      <c r="V542" s="234"/>
      <c r="W542" s="234"/>
      <c r="X542" s="234"/>
      <c r="Y542" s="234"/>
      <c r="Z542" s="234"/>
    </row>
    <row r="543" ht="13.5" customHeight="1">
      <c r="A543" s="234"/>
      <c r="B543" s="234"/>
      <c r="C543" s="234"/>
      <c r="D543" s="234"/>
      <c r="E543" s="234"/>
      <c r="F543" s="234"/>
      <c r="G543" s="234"/>
      <c r="H543" s="234"/>
      <c r="I543" s="234"/>
      <c r="J543" s="234"/>
      <c r="K543" s="234"/>
      <c r="L543" s="234"/>
      <c r="M543" s="234"/>
      <c r="N543" s="234"/>
      <c r="O543" s="234"/>
      <c r="P543" s="234"/>
      <c r="Q543" s="234"/>
      <c r="R543" s="234"/>
      <c r="S543" s="234"/>
      <c r="T543" s="234"/>
      <c r="U543" s="234"/>
      <c r="V543" s="234"/>
      <c r="W543" s="234"/>
      <c r="X543" s="234"/>
      <c r="Y543" s="234"/>
      <c r="Z543" s="234"/>
    </row>
    <row r="544" ht="13.5" customHeight="1">
      <c r="A544" s="234"/>
      <c r="B544" s="234"/>
      <c r="C544" s="234"/>
      <c r="D544" s="234"/>
      <c r="E544" s="234"/>
      <c r="F544" s="234"/>
      <c r="G544" s="234"/>
      <c r="H544" s="234"/>
      <c r="I544" s="234"/>
      <c r="J544" s="234"/>
      <c r="K544" s="234"/>
      <c r="L544" s="234"/>
      <c r="M544" s="234"/>
      <c r="N544" s="234"/>
      <c r="O544" s="234"/>
      <c r="P544" s="234"/>
      <c r="Q544" s="234"/>
      <c r="R544" s="234"/>
      <c r="S544" s="234"/>
      <c r="T544" s="234"/>
      <c r="U544" s="234"/>
      <c r="V544" s="234"/>
      <c r="W544" s="234"/>
      <c r="X544" s="234"/>
      <c r="Y544" s="234"/>
      <c r="Z544" s="234"/>
    </row>
    <row r="545" ht="13.5" customHeight="1">
      <c r="A545" s="234"/>
      <c r="B545" s="234"/>
      <c r="C545" s="234"/>
      <c r="D545" s="234"/>
      <c r="E545" s="234"/>
      <c r="F545" s="234"/>
      <c r="G545" s="234"/>
      <c r="H545" s="234"/>
      <c r="I545" s="234"/>
      <c r="J545" s="234"/>
      <c r="K545" s="234"/>
      <c r="L545" s="234"/>
      <c r="M545" s="234"/>
      <c r="N545" s="234"/>
      <c r="O545" s="234"/>
      <c r="P545" s="234"/>
      <c r="Q545" s="234"/>
      <c r="R545" s="234"/>
      <c r="S545" s="234"/>
      <c r="T545" s="234"/>
      <c r="U545" s="234"/>
      <c r="V545" s="234"/>
      <c r="W545" s="234"/>
      <c r="X545" s="234"/>
      <c r="Y545" s="234"/>
      <c r="Z545" s="234"/>
    </row>
    <row r="546" ht="13.5" customHeight="1">
      <c r="A546" s="234"/>
      <c r="B546" s="234"/>
      <c r="C546" s="234"/>
      <c r="D546" s="234"/>
      <c r="E546" s="234"/>
      <c r="F546" s="234"/>
      <c r="G546" s="234"/>
      <c r="H546" s="234"/>
      <c r="I546" s="234"/>
      <c r="J546" s="234"/>
      <c r="K546" s="234"/>
      <c r="L546" s="234"/>
      <c r="M546" s="234"/>
      <c r="N546" s="234"/>
      <c r="O546" s="234"/>
      <c r="P546" s="234"/>
      <c r="Q546" s="234"/>
      <c r="R546" s="234"/>
      <c r="S546" s="234"/>
      <c r="T546" s="234"/>
      <c r="U546" s="234"/>
      <c r="V546" s="234"/>
      <c r="W546" s="234"/>
      <c r="X546" s="234"/>
      <c r="Y546" s="234"/>
      <c r="Z546" s="234"/>
    </row>
    <row r="547" ht="13.5" customHeight="1">
      <c r="A547" s="234"/>
      <c r="B547" s="234"/>
      <c r="C547" s="234"/>
      <c r="D547" s="234"/>
      <c r="E547" s="234"/>
      <c r="F547" s="234"/>
      <c r="G547" s="234"/>
      <c r="H547" s="234"/>
      <c r="I547" s="234"/>
      <c r="J547" s="234"/>
      <c r="K547" s="234"/>
      <c r="L547" s="234"/>
      <c r="M547" s="234"/>
      <c r="N547" s="234"/>
      <c r="O547" s="234"/>
      <c r="P547" s="234"/>
      <c r="Q547" s="234"/>
      <c r="R547" s="234"/>
      <c r="S547" s="234"/>
      <c r="T547" s="234"/>
      <c r="U547" s="234"/>
      <c r="V547" s="234"/>
      <c r="W547" s="234"/>
      <c r="X547" s="234"/>
      <c r="Y547" s="234"/>
      <c r="Z547" s="234"/>
    </row>
    <row r="548" ht="13.5" customHeight="1">
      <c r="A548" s="234"/>
      <c r="B548" s="234"/>
      <c r="C548" s="234"/>
      <c r="D548" s="234"/>
      <c r="E548" s="234"/>
      <c r="F548" s="234"/>
      <c r="G548" s="234"/>
      <c r="H548" s="234"/>
      <c r="I548" s="234"/>
      <c r="J548" s="234"/>
      <c r="K548" s="234"/>
      <c r="L548" s="234"/>
      <c r="M548" s="234"/>
      <c r="N548" s="234"/>
      <c r="O548" s="234"/>
      <c r="P548" s="234"/>
      <c r="Q548" s="234"/>
      <c r="R548" s="234"/>
      <c r="S548" s="234"/>
      <c r="T548" s="234"/>
      <c r="U548" s="234"/>
      <c r="V548" s="234"/>
      <c r="W548" s="234"/>
      <c r="X548" s="234"/>
      <c r="Y548" s="234"/>
      <c r="Z548" s="234"/>
    </row>
    <row r="549" ht="13.5" customHeight="1">
      <c r="A549" s="234"/>
      <c r="B549" s="234"/>
      <c r="C549" s="234"/>
      <c r="D549" s="234"/>
      <c r="E549" s="234"/>
      <c r="F549" s="234"/>
      <c r="G549" s="234"/>
      <c r="H549" s="234"/>
      <c r="I549" s="234"/>
      <c r="J549" s="234"/>
      <c r="K549" s="234"/>
      <c r="L549" s="234"/>
      <c r="M549" s="234"/>
      <c r="N549" s="234"/>
      <c r="O549" s="234"/>
      <c r="P549" s="234"/>
      <c r="Q549" s="234"/>
      <c r="R549" s="234"/>
      <c r="S549" s="234"/>
      <c r="T549" s="234"/>
      <c r="U549" s="234"/>
      <c r="V549" s="234"/>
      <c r="W549" s="234"/>
      <c r="X549" s="234"/>
      <c r="Y549" s="234"/>
      <c r="Z549" s="234"/>
    </row>
    <row r="550" ht="13.5" customHeight="1">
      <c r="A550" s="234"/>
      <c r="B550" s="234"/>
      <c r="C550" s="234"/>
      <c r="D550" s="234"/>
      <c r="E550" s="234"/>
      <c r="F550" s="234"/>
      <c r="G550" s="234"/>
      <c r="H550" s="234"/>
      <c r="I550" s="234"/>
      <c r="J550" s="234"/>
      <c r="K550" s="234"/>
      <c r="L550" s="234"/>
      <c r="M550" s="234"/>
      <c r="N550" s="234"/>
      <c r="O550" s="234"/>
      <c r="P550" s="234"/>
      <c r="Q550" s="234"/>
      <c r="R550" s="234"/>
      <c r="S550" s="234"/>
      <c r="T550" s="234"/>
      <c r="U550" s="234"/>
      <c r="V550" s="234"/>
      <c r="W550" s="234"/>
      <c r="X550" s="234"/>
      <c r="Y550" s="234"/>
      <c r="Z550" s="234"/>
    </row>
    <row r="551" ht="13.5" customHeight="1">
      <c r="A551" s="234"/>
      <c r="B551" s="234"/>
      <c r="C551" s="234"/>
      <c r="D551" s="234"/>
      <c r="E551" s="234"/>
      <c r="F551" s="234"/>
      <c r="G551" s="234"/>
      <c r="H551" s="234"/>
      <c r="I551" s="234"/>
      <c r="J551" s="234"/>
      <c r="K551" s="234"/>
      <c r="L551" s="234"/>
      <c r="M551" s="234"/>
      <c r="N551" s="234"/>
      <c r="O551" s="234"/>
      <c r="P551" s="234"/>
      <c r="Q551" s="234"/>
      <c r="R551" s="234"/>
      <c r="S551" s="234"/>
      <c r="T551" s="234"/>
      <c r="U551" s="234"/>
      <c r="V551" s="234"/>
      <c r="W551" s="234"/>
      <c r="X551" s="234"/>
      <c r="Y551" s="234"/>
      <c r="Z551" s="234"/>
    </row>
    <row r="552" ht="13.5" customHeight="1">
      <c r="A552" s="234"/>
      <c r="B552" s="234"/>
      <c r="C552" s="234"/>
      <c r="D552" s="234"/>
      <c r="E552" s="234"/>
      <c r="F552" s="234"/>
      <c r="G552" s="234"/>
      <c r="H552" s="234"/>
      <c r="I552" s="234"/>
      <c r="J552" s="234"/>
      <c r="K552" s="234"/>
      <c r="L552" s="234"/>
      <c r="M552" s="234"/>
      <c r="N552" s="234"/>
      <c r="O552" s="234"/>
      <c r="P552" s="234"/>
      <c r="Q552" s="234"/>
      <c r="R552" s="234"/>
      <c r="S552" s="234"/>
      <c r="T552" s="234"/>
      <c r="U552" s="234"/>
      <c r="V552" s="234"/>
      <c r="W552" s="234"/>
      <c r="X552" s="234"/>
      <c r="Y552" s="234"/>
      <c r="Z552" s="234"/>
    </row>
    <row r="553" ht="13.5" customHeight="1">
      <c r="A553" s="234"/>
      <c r="B553" s="234"/>
      <c r="C553" s="234"/>
      <c r="D553" s="234"/>
      <c r="E553" s="234"/>
      <c r="F553" s="234"/>
      <c r="G553" s="234"/>
      <c r="H553" s="234"/>
      <c r="I553" s="234"/>
      <c r="J553" s="234"/>
      <c r="K553" s="234"/>
      <c r="L553" s="234"/>
      <c r="M553" s="234"/>
      <c r="N553" s="234"/>
      <c r="O553" s="234"/>
      <c r="P553" s="234"/>
      <c r="Q553" s="234"/>
      <c r="R553" s="234"/>
      <c r="S553" s="234"/>
      <c r="T553" s="234"/>
      <c r="U553" s="234"/>
      <c r="V553" s="234"/>
      <c r="W553" s="234"/>
      <c r="X553" s="234"/>
      <c r="Y553" s="234"/>
      <c r="Z553" s="234"/>
    </row>
    <row r="554" ht="13.5" customHeight="1">
      <c r="A554" s="234"/>
      <c r="B554" s="234"/>
      <c r="C554" s="234"/>
      <c r="D554" s="234"/>
      <c r="E554" s="234"/>
      <c r="F554" s="234"/>
      <c r="G554" s="234"/>
      <c r="H554" s="234"/>
      <c r="I554" s="234"/>
      <c r="J554" s="234"/>
      <c r="K554" s="234"/>
      <c r="L554" s="234"/>
      <c r="M554" s="234"/>
      <c r="N554" s="234"/>
      <c r="O554" s="234"/>
      <c r="P554" s="234"/>
      <c r="Q554" s="234"/>
      <c r="R554" s="234"/>
      <c r="S554" s="234"/>
      <c r="T554" s="234"/>
      <c r="U554" s="234"/>
      <c r="V554" s="234"/>
      <c r="W554" s="234"/>
      <c r="X554" s="234"/>
      <c r="Y554" s="234"/>
      <c r="Z554" s="234"/>
    </row>
    <row r="555" ht="13.5" customHeight="1">
      <c r="A555" s="234"/>
      <c r="B555" s="234"/>
      <c r="C555" s="234"/>
      <c r="D555" s="234"/>
      <c r="E555" s="234"/>
      <c r="F555" s="234"/>
      <c r="G555" s="234"/>
      <c r="H555" s="234"/>
      <c r="I555" s="234"/>
      <c r="J555" s="234"/>
      <c r="K555" s="234"/>
      <c r="L555" s="234"/>
      <c r="M555" s="234"/>
      <c r="N555" s="234"/>
      <c r="O555" s="234"/>
      <c r="P555" s="234"/>
      <c r="Q555" s="234"/>
      <c r="R555" s="234"/>
      <c r="S555" s="234"/>
      <c r="T555" s="234"/>
      <c r="U555" s="234"/>
      <c r="V555" s="234"/>
      <c r="W555" s="234"/>
      <c r="X555" s="234"/>
      <c r="Y555" s="234"/>
      <c r="Z555" s="234"/>
    </row>
    <row r="556" ht="13.5" customHeight="1">
      <c r="A556" s="234"/>
      <c r="B556" s="234"/>
      <c r="C556" s="234"/>
      <c r="D556" s="234"/>
      <c r="E556" s="234"/>
      <c r="F556" s="234"/>
      <c r="G556" s="234"/>
      <c r="H556" s="234"/>
      <c r="I556" s="234"/>
      <c r="J556" s="234"/>
      <c r="K556" s="234"/>
      <c r="L556" s="234"/>
      <c r="M556" s="234"/>
      <c r="N556" s="234"/>
      <c r="O556" s="234"/>
      <c r="P556" s="234"/>
      <c r="Q556" s="234"/>
      <c r="R556" s="234"/>
      <c r="S556" s="234"/>
      <c r="T556" s="234"/>
      <c r="U556" s="234"/>
      <c r="V556" s="234"/>
      <c r="W556" s="234"/>
      <c r="X556" s="234"/>
      <c r="Y556" s="234"/>
      <c r="Z556" s="234"/>
    </row>
    <row r="557" ht="13.5" customHeight="1">
      <c r="A557" s="234"/>
      <c r="B557" s="234"/>
      <c r="C557" s="234"/>
      <c r="D557" s="234"/>
      <c r="E557" s="234"/>
      <c r="F557" s="234"/>
      <c r="G557" s="234"/>
      <c r="H557" s="234"/>
      <c r="I557" s="234"/>
      <c r="J557" s="234"/>
      <c r="K557" s="234"/>
      <c r="L557" s="234"/>
      <c r="M557" s="234"/>
      <c r="N557" s="234"/>
      <c r="O557" s="234"/>
      <c r="P557" s="234"/>
      <c r="Q557" s="234"/>
      <c r="R557" s="234"/>
      <c r="S557" s="234"/>
      <c r="T557" s="234"/>
      <c r="U557" s="234"/>
      <c r="V557" s="234"/>
      <c r="W557" s="234"/>
      <c r="X557" s="234"/>
      <c r="Y557" s="234"/>
      <c r="Z557" s="234"/>
    </row>
    <row r="558" ht="13.5" customHeight="1">
      <c r="A558" s="234"/>
      <c r="B558" s="234"/>
      <c r="C558" s="234"/>
      <c r="D558" s="234"/>
      <c r="E558" s="234"/>
      <c r="F558" s="234"/>
      <c r="G558" s="234"/>
      <c r="H558" s="234"/>
      <c r="I558" s="234"/>
      <c r="J558" s="234"/>
      <c r="K558" s="234"/>
      <c r="L558" s="234"/>
      <c r="M558" s="234"/>
      <c r="N558" s="234"/>
      <c r="O558" s="234"/>
      <c r="P558" s="234"/>
      <c r="Q558" s="234"/>
      <c r="R558" s="234"/>
      <c r="S558" s="234"/>
      <c r="T558" s="234"/>
      <c r="U558" s="234"/>
      <c r="V558" s="234"/>
      <c r="W558" s="234"/>
      <c r="X558" s="234"/>
      <c r="Y558" s="234"/>
      <c r="Z558" s="234"/>
    </row>
    <row r="559" ht="13.5" customHeight="1">
      <c r="A559" s="234"/>
      <c r="B559" s="234"/>
      <c r="C559" s="234"/>
      <c r="D559" s="234"/>
      <c r="E559" s="234"/>
      <c r="F559" s="234"/>
      <c r="G559" s="234"/>
      <c r="H559" s="234"/>
      <c r="I559" s="234"/>
      <c r="J559" s="234"/>
      <c r="K559" s="234"/>
      <c r="L559" s="234"/>
      <c r="M559" s="234"/>
      <c r="N559" s="234"/>
      <c r="O559" s="234"/>
      <c r="P559" s="234"/>
      <c r="Q559" s="234"/>
      <c r="R559" s="234"/>
      <c r="S559" s="234"/>
      <c r="T559" s="234"/>
      <c r="U559" s="234"/>
      <c r="V559" s="234"/>
      <c r="W559" s="234"/>
      <c r="X559" s="234"/>
      <c r="Y559" s="234"/>
      <c r="Z559" s="234"/>
    </row>
    <row r="560" ht="13.5" customHeight="1">
      <c r="A560" s="234"/>
      <c r="B560" s="234"/>
      <c r="C560" s="234"/>
      <c r="D560" s="234"/>
      <c r="E560" s="234"/>
      <c r="F560" s="234"/>
      <c r="G560" s="234"/>
      <c r="H560" s="234"/>
      <c r="I560" s="234"/>
      <c r="J560" s="234"/>
      <c r="K560" s="234"/>
      <c r="L560" s="234"/>
      <c r="M560" s="234"/>
      <c r="N560" s="234"/>
      <c r="O560" s="234"/>
      <c r="P560" s="234"/>
      <c r="Q560" s="234"/>
      <c r="R560" s="234"/>
      <c r="S560" s="234"/>
      <c r="T560" s="234"/>
      <c r="U560" s="234"/>
      <c r="V560" s="234"/>
      <c r="W560" s="234"/>
      <c r="X560" s="234"/>
      <c r="Y560" s="234"/>
      <c r="Z560" s="234"/>
    </row>
    <row r="561" ht="13.5" customHeight="1">
      <c r="A561" s="234"/>
      <c r="B561" s="234"/>
      <c r="C561" s="234"/>
      <c r="D561" s="234"/>
      <c r="E561" s="234"/>
      <c r="F561" s="234"/>
      <c r="G561" s="234"/>
      <c r="H561" s="234"/>
      <c r="I561" s="234"/>
      <c r="J561" s="234"/>
      <c r="K561" s="234"/>
      <c r="L561" s="234"/>
      <c r="M561" s="234"/>
      <c r="N561" s="234"/>
      <c r="O561" s="234"/>
      <c r="P561" s="234"/>
      <c r="Q561" s="234"/>
      <c r="R561" s="234"/>
      <c r="S561" s="234"/>
      <c r="T561" s="234"/>
      <c r="U561" s="234"/>
      <c r="V561" s="234"/>
      <c r="W561" s="234"/>
      <c r="X561" s="234"/>
      <c r="Y561" s="234"/>
      <c r="Z561" s="234"/>
    </row>
    <row r="562" ht="13.5" customHeight="1">
      <c r="A562" s="234"/>
      <c r="B562" s="234"/>
      <c r="C562" s="234"/>
      <c r="D562" s="234"/>
      <c r="E562" s="234"/>
      <c r="F562" s="234"/>
      <c r="G562" s="234"/>
      <c r="H562" s="234"/>
      <c r="I562" s="234"/>
      <c r="J562" s="234"/>
      <c r="K562" s="234"/>
      <c r="L562" s="234"/>
      <c r="M562" s="234"/>
      <c r="N562" s="234"/>
      <c r="O562" s="234"/>
      <c r="P562" s="234"/>
      <c r="Q562" s="234"/>
      <c r="R562" s="234"/>
      <c r="S562" s="234"/>
      <c r="T562" s="234"/>
      <c r="U562" s="234"/>
      <c r="V562" s="234"/>
      <c r="W562" s="234"/>
      <c r="X562" s="234"/>
      <c r="Y562" s="234"/>
      <c r="Z562" s="234"/>
    </row>
    <row r="563" ht="13.5" customHeight="1">
      <c r="A563" s="234"/>
      <c r="B563" s="234"/>
      <c r="C563" s="234"/>
      <c r="D563" s="234"/>
      <c r="E563" s="234"/>
      <c r="F563" s="234"/>
      <c r="G563" s="234"/>
      <c r="H563" s="234"/>
      <c r="I563" s="234"/>
      <c r="J563" s="234"/>
      <c r="K563" s="234"/>
      <c r="L563" s="234"/>
      <c r="M563" s="234"/>
      <c r="N563" s="234"/>
      <c r="O563" s="234"/>
      <c r="P563" s="234"/>
      <c r="Q563" s="234"/>
      <c r="R563" s="234"/>
      <c r="S563" s="234"/>
      <c r="T563" s="234"/>
      <c r="U563" s="234"/>
      <c r="V563" s="234"/>
      <c r="W563" s="234"/>
      <c r="X563" s="234"/>
      <c r="Y563" s="234"/>
      <c r="Z563" s="234"/>
    </row>
    <row r="564" ht="13.5" customHeight="1">
      <c r="A564" s="234"/>
      <c r="B564" s="234"/>
      <c r="C564" s="234"/>
      <c r="D564" s="234"/>
      <c r="E564" s="234"/>
      <c r="F564" s="234"/>
      <c r="G564" s="234"/>
      <c r="H564" s="234"/>
      <c r="I564" s="234"/>
      <c r="J564" s="234"/>
      <c r="K564" s="234"/>
      <c r="L564" s="234"/>
      <c r="M564" s="234"/>
      <c r="N564" s="234"/>
      <c r="O564" s="234"/>
      <c r="P564" s="234"/>
      <c r="Q564" s="234"/>
      <c r="R564" s="234"/>
      <c r="S564" s="234"/>
      <c r="T564" s="234"/>
      <c r="U564" s="234"/>
      <c r="V564" s="234"/>
      <c r="W564" s="234"/>
      <c r="X564" s="234"/>
      <c r="Y564" s="234"/>
      <c r="Z564" s="234"/>
    </row>
    <row r="565" ht="13.5" customHeight="1">
      <c r="A565" s="234"/>
      <c r="B565" s="234"/>
      <c r="C565" s="234"/>
      <c r="D565" s="234"/>
      <c r="E565" s="234"/>
      <c r="F565" s="234"/>
      <c r="G565" s="234"/>
      <c r="H565" s="234"/>
      <c r="I565" s="234"/>
      <c r="J565" s="234"/>
      <c r="K565" s="234"/>
      <c r="L565" s="234"/>
      <c r="M565" s="234"/>
      <c r="N565" s="234"/>
      <c r="O565" s="234"/>
      <c r="P565" s="234"/>
      <c r="Q565" s="234"/>
      <c r="R565" s="234"/>
      <c r="S565" s="234"/>
      <c r="T565" s="234"/>
      <c r="U565" s="234"/>
      <c r="V565" s="234"/>
      <c r="W565" s="234"/>
      <c r="X565" s="234"/>
      <c r="Y565" s="234"/>
      <c r="Z565" s="234"/>
    </row>
    <row r="566" ht="13.5" customHeight="1">
      <c r="A566" s="234"/>
      <c r="B566" s="234"/>
      <c r="C566" s="234"/>
      <c r="D566" s="234"/>
      <c r="E566" s="234"/>
      <c r="F566" s="234"/>
      <c r="G566" s="234"/>
      <c r="H566" s="234"/>
      <c r="I566" s="234"/>
      <c r="J566" s="234"/>
      <c r="K566" s="234"/>
      <c r="L566" s="234"/>
      <c r="M566" s="234"/>
      <c r="N566" s="234"/>
      <c r="O566" s="234"/>
      <c r="P566" s="234"/>
      <c r="Q566" s="234"/>
      <c r="R566" s="234"/>
      <c r="S566" s="234"/>
      <c r="T566" s="234"/>
      <c r="U566" s="234"/>
      <c r="V566" s="234"/>
      <c r="W566" s="234"/>
      <c r="X566" s="234"/>
      <c r="Y566" s="234"/>
      <c r="Z566" s="234"/>
    </row>
    <row r="567" ht="13.5" customHeight="1">
      <c r="A567" s="234"/>
      <c r="B567" s="234"/>
      <c r="C567" s="234"/>
      <c r="D567" s="234"/>
      <c r="E567" s="234"/>
      <c r="F567" s="234"/>
      <c r="G567" s="234"/>
      <c r="H567" s="234"/>
      <c r="I567" s="234"/>
      <c r="J567" s="234"/>
      <c r="K567" s="234"/>
      <c r="L567" s="234"/>
      <c r="M567" s="234"/>
      <c r="N567" s="234"/>
      <c r="O567" s="234"/>
      <c r="P567" s="234"/>
      <c r="Q567" s="234"/>
      <c r="R567" s="234"/>
      <c r="S567" s="234"/>
      <c r="T567" s="234"/>
      <c r="U567" s="234"/>
      <c r="V567" s="234"/>
      <c r="W567" s="234"/>
      <c r="X567" s="234"/>
      <c r="Y567" s="234"/>
      <c r="Z567" s="234"/>
    </row>
    <row r="568" ht="13.5" customHeight="1">
      <c r="A568" s="234"/>
      <c r="B568" s="234"/>
      <c r="C568" s="234"/>
      <c r="D568" s="234"/>
      <c r="E568" s="234"/>
      <c r="F568" s="234"/>
      <c r="G568" s="234"/>
      <c r="H568" s="234"/>
      <c r="I568" s="234"/>
      <c r="J568" s="234"/>
      <c r="K568" s="234"/>
      <c r="L568" s="234"/>
      <c r="M568" s="234"/>
      <c r="N568" s="234"/>
      <c r="O568" s="234"/>
      <c r="P568" s="234"/>
      <c r="Q568" s="234"/>
      <c r="R568" s="234"/>
      <c r="S568" s="234"/>
      <c r="T568" s="234"/>
      <c r="U568" s="234"/>
      <c r="V568" s="234"/>
      <c r="W568" s="234"/>
      <c r="X568" s="234"/>
      <c r="Y568" s="234"/>
      <c r="Z568" s="234"/>
    </row>
    <row r="569" ht="13.5" customHeight="1">
      <c r="A569" s="234"/>
      <c r="B569" s="234"/>
      <c r="C569" s="234"/>
      <c r="D569" s="234"/>
      <c r="E569" s="234"/>
      <c r="F569" s="234"/>
      <c r="G569" s="234"/>
      <c r="H569" s="234"/>
      <c r="I569" s="234"/>
      <c r="J569" s="234"/>
      <c r="K569" s="234"/>
      <c r="L569" s="234"/>
      <c r="M569" s="234"/>
      <c r="N569" s="234"/>
      <c r="O569" s="234"/>
      <c r="P569" s="234"/>
      <c r="Q569" s="234"/>
      <c r="R569" s="234"/>
      <c r="S569" s="234"/>
      <c r="T569" s="234"/>
      <c r="U569" s="234"/>
      <c r="V569" s="234"/>
      <c r="W569" s="234"/>
      <c r="X569" s="234"/>
      <c r="Y569" s="234"/>
      <c r="Z569" s="234"/>
    </row>
    <row r="570" ht="13.5" customHeight="1">
      <c r="A570" s="234"/>
      <c r="B570" s="234"/>
      <c r="C570" s="234"/>
      <c r="D570" s="234"/>
      <c r="E570" s="234"/>
      <c r="F570" s="234"/>
      <c r="G570" s="234"/>
      <c r="H570" s="234"/>
      <c r="I570" s="234"/>
      <c r="J570" s="234"/>
      <c r="K570" s="234"/>
      <c r="L570" s="234"/>
      <c r="M570" s="234"/>
      <c r="N570" s="234"/>
      <c r="O570" s="234"/>
      <c r="P570" s="234"/>
      <c r="Q570" s="234"/>
      <c r="R570" s="234"/>
      <c r="S570" s="234"/>
      <c r="T570" s="234"/>
      <c r="U570" s="234"/>
      <c r="V570" s="234"/>
      <c r="W570" s="234"/>
      <c r="X570" s="234"/>
      <c r="Y570" s="234"/>
      <c r="Z570" s="234"/>
    </row>
    <row r="571" ht="13.5" customHeight="1">
      <c r="A571" s="234"/>
      <c r="B571" s="234"/>
      <c r="C571" s="234"/>
      <c r="D571" s="234"/>
      <c r="E571" s="234"/>
      <c r="F571" s="234"/>
      <c r="G571" s="234"/>
      <c r="H571" s="234"/>
      <c r="I571" s="234"/>
      <c r="J571" s="234"/>
      <c r="K571" s="234"/>
      <c r="L571" s="234"/>
      <c r="M571" s="234"/>
      <c r="N571" s="234"/>
      <c r="O571" s="234"/>
      <c r="P571" s="234"/>
      <c r="Q571" s="234"/>
      <c r="R571" s="234"/>
      <c r="S571" s="234"/>
      <c r="T571" s="234"/>
      <c r="U571" s="234"/>
      <c r="V571" s="234"/>
      <c r="W571" s="234"/>
      <c r="X571" s="234"/>
      <c r="Y571" s="234"/>
      <c r="Z571" s="234"/>
    </row>
    <row r="572" ht="13.5" customHeight="1">
      <c r="A572" s="234"/>
      <c r="B572" s="234"/>
      <c r="C572" s="234"/>
      <c r="D572" s="234"/>
      <c r="E572" s="234"/>
      <c r="F572" s="234"/>
      <c r="G572" s="234"/>
      <c r="H572" s="234"/>
      <c r="I572" s="234"/>
      <c r="J572" s="234"/>
      <c r="K572" s="234"/>
      <c r="L572" s="234"/>
      <c r="M572" s="234"/>
      <c r="N572" s="234"/>
      <c r="O572" s="234"/>
      <c r="P572" s="234"/>
      <c r="Q572" s="234"/>
      <c r="R572" s="234"/>
      <c r="S572" s="234"/>
      <c r="T572" s="234"/>
      <c r="U572" s="234"/>
      <c r="V572" s="234"/>
      <c r="W572" s="234"/>
      <c r="X572" s="234"/>
      <c r="Y572" s="234"/>
      <c r="Z572" s="234"/>
    </row>
    <row r="573" ht="13.5" customHeight="1">
      <c r="A573" s="234"/>
      <c r="B573" s="234"/>
      <c r="C573" s="234"/>
      <c r="D573" s="234"/>
      <c r="E573" s="234"/>
      <c r="F573" s="234"/>
      <c r="G573" s="234"/>
      <c r="H573" s="234"/>
      <c r="I573" s="234"/>
      <c r="J573" s="234"/>
      <c r="K573" s="234"/>
      <c r="L573" s="234"/>
      <c r="M573" s="234"/>
      <c r="N573" s="234"/>
      <c r="O573" s="234"/>
      <c r="P573" s="234"/>
      <c r="Q573" s="234"/>
      <c r="R573" s="234"/>
      <c r="S573" s="234"/>
      <c r="T573" s="234"/>
      <c r="U573" s="234"/>
      <c r="V573" s="234"/>
      <c r="W573" s="234"/>
      <c r="X573" s="234"/>
      <c r="Y573" s="234"/>
      <c r="Z573" s="234"/>
    </row>
    <row r="574" ht="13.5" customHeight="1">
      <c r="A574" s="234"/>
      <c r="B574" s="234"/>
      <c r="C574" s="234"/>
      <c r="D574" s="234"/>
      <c r="E574" s="234"/>
      <c r="F574" s="234"/>
      <c r="G574" s="234"/>
      <c r="H574" s="234"/>
      <c r="I574" s="234"/>
      <c r="J574" s="234"/>
      <c r="K574" s="234"/>
      <c r="L574" s="234"/>
      <c r="M574" s="234"/>
      <c r="N574" s="234"/>
      <c r="O574" s="234"/>
      <c r="P574" s="234"/>
      <c r="Q574" s="234"/>
      <c r="R574" s="234"/>
      <c r="S574" s="234"/>
      <c r="T574" s="234"/>
      <c r="U574" s="234"/>
      <c r="V574" s="234"/>
      <c r="W574" s="234"/>
      <c r="X574" s="234"/>
      <c r="Y574" s="234"/>
      <c r="Z574" s="234"/>
    </row>
    <row r="575" ht="13.5" customHeight="1">
      <c r="A575" s="234"/>
      <c r="B575" s="234"/>
      <c r="C575" s="234"/>
      <c r="D575" s="234"/>
      <c r="E575" s="234"/>
      <c r="F575" s="234"/>
      <c r="G575" s="234"/>
      <c r="H575" s="234"/>
      <c r="I575" s="234"/>
      <c r="J575" s="234"/>
      <c r="K575" s="234"/>
      <c r="L575" s="234"/>
      <c r="M575" s="234"/>
      <c r="N575" s="234"/>
      <c r="O575" s="234"/>
      <c r="P575" s="234"/>
      <c r="Q575" s="234"/>
      <c r="R575" s="234"/>
      <c r="S575" s="234"/>
      <c r="T575" s="234"/>
      <c r="U575" s="234"/>
      <c r="V575" s="234"/>
      <c r="W575" s="234"/>
      <c r="X575" s="234"/>
      <c r="Y575" s="234"/>
      <c r="Z575" s="234"/>
    </row>
    <row r="576" ht="13.5" customHeight="1">
      <c r="A576" s="234"/>
      <c r="B576" s="234"/>
      <c r="C576" s="234"/>
      <c r="D576" s="234"/>
      <c r="E576" s="234"/>
      <c r="F576" s="234"/>
      <c r="G576" s="234"/>
      <c r="H576" s="234"/>
      <c r="I576" s="234"/>
      <c r="J576" s="234"/>
      <c r="K576" s="234"/>
      <c r="L576" s="234"/>
      <c r="M576" s="234"/>
      <c r="N576" s="234"/>
      <c r="O576" s="234"/>
      <c r="P576" s="234"/>
      <c r="Q576" s="234"/>
      <c r="R576" s="234"/>
      <c r="S576" s="234"/>
      <c r="T576" s="234"/>
      <c r="U576" s="234"/>
      <c r="V576" s="234"/>
      <c r="W576" s="234"/>
      <c r="X576" s="234"/>
      <c r="Y576" s="234"/>
      <c r="Z576" s="234"/>
    </row>
    <row r="577" ht="13.5" customHeight="1">
      <c r="A577" s="234"/>
      <c r="B577" s="234"/>
      <c r="C577" s="234"/>
      <c r="D577" s="234"/>
      <c r="E577" s="234"/>
      <c r="F577" s="234"/>
      <c r="G577" s="234"/>
      <c r="H577" s="234"/>
      <c r="I577" s="234"/>
      <c r="J577" s="234"/>
      <c r="K577" s="234"/>
      <c r="L577" s="234"/>
      <c r="M577" s="234"/>
      <c r="N577" s="234"/>
      <c r="O577" s="234"/>
      <c r="P577" s="234"/>
      <c r="Q577" s="234"/>
      <c r="R577" s="234"/>
      <c r="S577" s="234"/>
      <c r="T577" s="234"/>
      <c r="U577" s="234"/>
      <c r="V577" s="234"/>
      <c r="W577" s="234"/>
      <c r="X577" s="234"/>
      <c r="Y577" s="234"/>
      <c r="Z577" s="234"/>
    </row>
    <row r="578" ht="13.5" customHeight="1">
      <c r="A578" s="234"/>
      <c r="B578" s="234"/>
      <c r="C578" s="234"/>
      <c r="D578" s="234"/>
      <c r="E578" s="234"/>
      <c r="F578" s="234"/>
      <c r="G578" s="234"/>
      <c r="H578" s="234"/>
      <c r="I578" s="234"/>
      <c r="J578" s="234"/>
      <c r="K578" s="234"/>
      <c r="L578" s="234"/>
      <c r="M578" s="234"/>
      <c r="N578" s="234"/>
      <c r="O578" s="234"/>
      <c r="P578" s="234"/>
      <c r="Q578" s="234"/>
      <c r="R578" s="234"/>
      <c r="S578" s="234"/>
      <c r="T578" s="234"/>
      <c r="U578" s="234"/>
      <c r="V578" s="234"/>
      <c r="W578" s="234"/>
      <c r="X578" s="234"/>
      <c r="Y578" s="234"/>
      <c r="Z578" s="234"/>
    </row>
    <row r="579" ht="13.5" customHeight="1">
      <c r="A579" s="234"/>
      <c r="B579" s="234"/>
      <c r="C579" s="234"/>
      <c r="D579" s="234"/>
      <c r="E579" s="234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234"/>
      <c r="Z579" s="234"/>
    </row>
    <row r="580" ht="13.5" customHeight="1">
      <c r="A580" s="234"/>
      <c r="B580" s="234"/>
      <c r="C580" s="234"/>
      <c r="D580" s="234"/>
      <c r="E580" s="234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234"/>
      <c r="Z580" s="234"/>
    </row>
    <row r="581" ht="13.5" customHeight="1">
      <c r="A581" s="234"/>
      <c r="B581" s="234"/>
      <c r="C581" s="234"/>
      <c r="D581" s="234"/>
      <c r="E581" s="234"/>
      <c r="F581" s="234"/>
      <c r="G581" s="234"/>
      <c r="H581" s="234"/>
      <c r="I581" s="234"/>
      <c r="J581" s="234"/>
      <c r="K581" s="234"/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234"/>
      <c r="Z581" s="234"/>
    </row>
    <row r="582" ht="13.5" customHeight="1">
      <c r="A582" s="234"/>
      <c r="B582" s="234"/>
      <c r="C582" s="234"/>
      <c r="D582" s="234"/>
      <c r="E582" s="234"/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/>
      <c r="U582" s="234"/>
      <c r="V582" s="234"/>
      <c r="W582" s="234"/>
      <c r="X582" s="234"/>
      <c r="Y582" s="234"/>
      <c r="Z582" s="234"/>
    </row>
    <row r="583" ht="13.5" customHeight="1">
      <c r="A583" s="234"/>
      <c r="B583" s="234"/>
      <c r="C583" s="234"/>
      <c r="D583" s="234"/>
      <c r="E583" s="234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234"/>
      <c r="Z583" s="234"/>
    </row>
    <row r="584" ht="13.5" customHeight="1">
      <c r="A584" s="234"/>
      <c r="B584" s="234"/>
      <c r="C584" s="234"/>
      <c r="D584" s="234"/>
      <c r="E584" s="234"/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234"/>
      <c r="Z584" s="234"/>
    </row>
    <row r="585" ht="13.5" customHeight="1">
      <c r="A585" s="234"/>
      <c r="B585" s="234"/>
      <c r="C585" s="234"/>
      <c r="D585" s="234"/>
      <c r="E585" s="234"/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234"/>
      <c r="Z585" s="234"/>
    </row>
    <row r="586" ht="13.5" customHeight="1">
      <c r="A586" s="234"/>
      <c r="B586" s="234"/>
      <c r="C586" s="234"/>
      <c r="D586" s="234"/>
      <c r="E586" s="234"/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234"/>
      <c r="Z586" s="234"/>
    </row>
    <row r="587" ht="13.5" customHeight="1">
      <c r="A587" s="234"/>
      <c r="B587" s="234"/>
      <c r="C587" s="234"/>
      <c r="D587" s="234"/>
      <c r="E587" s="234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234"/>
      <c r="Z587" s="234"/>
    </row>
    <row r="588" ht="13.5" customHeight="1">
      <c r="A588" s="234"/>
      <c r="B588" s="234"/>
      <c r="C588" s="234"/>
      <c r="D588" s="234"/>
      <c r="E588" s="234"/>
      <c r="F588" s="234"/>
      <c r="G588" s="234"/>
      <c r="H588" s="234"/>
      <c r="I588" s="234"/>
      <c r="J588" s="234"/>
      <c r="K588" s="234"/>
      <c r="L588" s="234"/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234"/>
      <c r="Z588" s="234"/>
    </row>
    <row r="589" ht="13.5" customHeight="1">
      <c r="A589" s="234"/>
      <c r="B589" s="234"/>
      <c r="C589" s="234"/>
      <c r="D589" s="234"/>
      <c r="E589" s="234"/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/>
      <c r="X589" s="234"/>
      <c r="Y589" s="234"/>
      <c r="Z589" s="234"/>
    </row>
    <row r="590" ht="13.5" customHeight="1">
      <c r="A590" s="234"/>
      <c r="B590" s="234"/>
      <c r="C590" s="234"/>
      <c r="D590" s="234"/>
      <c r="E590" s="234"/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/>
      <c r="U590" s="234"/>
      <c r="V590" s="234"/>
      <c r="W590" s="234"/>
      <c r="X590" s="234"/>
      <c r="Y590" s="234"/>
      <c r="Z590" s="234"/>
    </row>
    <row r="591" ht="13.5" customHeight="1">
      <c r="A591" s="234"/>
      <c r="B591" s="234"/>
      <c r="C591" s="234"/>
      <c r="D591" s="234"/>
      <c r="E591" s="234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234"/>
      <c r="Z591" s="234"/>
    </row>
    <row r="592" ht="13.5" customHeight="1">
      <c r="A592" s="234"/>
      <c r="B592" s="234"/>
      <c r="C592" s="234"/>
      <c r="D592" s="234"/>
      <c r="E592" s="234"/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234"/>
      <c r="Z592" s="234"/>
    </row>
    <row r="593" ht="13.5" customHeight="1">
      <c r="A593" s="234"/>
      <c r="B593" s="234"/>
      <c r="C593" s="234"/>
      <c r="D593" s="234"/>
      <c r="E593" s="234"/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234"/>
      <c r="Z593" s="234"/>
    </row>
    <row r="594" ht="13.5" customHeight="1">
      <c r="A594" s="234"/>
      <c r="B594" s="234"/>
      <c r="C594" s="234"/>
      <c r="D594" s="234"/>
      <c r="E594" s="234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234"/>
      <c r="Z594" s="234"/>
    </row>
    <row r="595" ht="13.5" customHeight="1">
      <c r="A595" s="234"/>
      <c r="B595" s="234"/>
      <c r="C595" s="234"/>
      <c r="D595" s="234"/>
      <c r="E595" s="234"/>
      <c r="F595" s="234"/>
      <c r="G595" s="234"/>
      <c r="H595" s="234"/>
      <c r="I595" s="234"/>
      <c r="J595" s="234"/>
      <c r="K595" s="234"/>
      <c r="L595" s="234"/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234"/>
      <c r="Z595" s="234"/>
    </row>
    <row r="596" ht="13.5" customHeight="1">
      <c r="A596" s="234"/>
      <c r="B596" s="234"/>
      <c r="C596" s="234"/>
      <c r="D596" s="234"/>
      <c r="E596" s="234"/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/>
      <c r="X596" s="234"/>
      <c r="Y596" s="234"/>
      <c r="Z596" s="234"/>
    </row>
    <row r="597" ht="13.5" customHeight="1">
      <c r="A597" s="234"/>
      <c r="B597" s="234"/>
      <c r="C597" s="234"/>
      <c r="D597" s="234"/>
      <c r="E597" s="234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234"/>
      <c r="Z597" s="234"/>
    </row>
    <row r="598" ht="13.5" customHeight="1">
      <c r="A598" s="234"/>
      <c r="B598" s="234"/>
      <c r="C598" s="234"/>
      <c r="D598" s="234"/>
      <c r="E598" s="234"/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234"/>
      <c r="Z598" s="234"/>
    </row>
    <row r="599" ht="13.5" customHeight="1">
      <c r="A599" s="234"/>
      <c r="B599" s="234"/>
      <c r="C599" s="234"/>
      <c r="D599" s="234"/>
      <c r="E599" s="234"/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234"/>
      <c r="Z599" s="234"/>
    </row>
    <row r="600" ht="13.5" customHeight="1">
      <c r="A600" s="234"/>
      <c r="B600" s="234"/>
      <c r="C600" s="234"/>
      <c r="D600" s="234"/>
      <c r="E600" s="234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234"/>
      <c r="Z600" s="234"/>
    </row>
    <row r="601" ht="13.5" customHeight="1">
      <c r="A601" s="234"/>
      <c r="B601" s="234"/>
      <c r="C601" s="234"/>
      <c r="D601" s="234"/>
      <c r="E601" s="234"/>
      <c r="F601" s="234"/>
      <c r="G601" s="234"/>
      <c r="H601" s="234"/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234"/>
      <c r="Z601" s="234"/>
    </row>
    <row r="602" ht="13.5" customHeight="1">
      <c r="A602" s="234"/>
      <c r="B602" s="234"/>
      <c r="C602" s="234"/>
      <c r="D602" s="234"/>
      <c r="E602" s="234"/>
      <c r="F602" s="234"/>
      <c r="G602" s="234"/>
      <c r="H602" s="234"/>
      <c r="I602" s="234"/>
      <c r="J602" s="234"/>
      <c r="K602" s="234"/>
      <c r="L602" s="234"/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234"/>
      <c r="Z602" s="234"/>
    </row>
    <row r="603" ht="13.5" customHeight="1">
      <c r="A603" s="234"/>
      <c r="B603" s="234"/>
      <c r="C603" s="234"/>
      <c r="D603" s="234"/>
      <c r="E603" s="234"/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/>
      <c r="X603" s="234"/>
      <c r="Y603" s="234"/>
      <c r="Z603" s="234"/>
    </row>
    <row r="604" ht="13.5" customHeight="1">
      <c r="A604" s="234"/>
      <c r="B604" s="234"/>
      <c r="C604" s="234"/>
      <c r="D604" s="234"/>
      <c r="E604" s="234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234"/>
      <c r="Z604" s="234"/>
    </row>
    <row r="605" ht="13.5" customHeight="1">
      <c r="A605" s="234"/>
      <c r="B605" s="234"/>
      <c r="C605" s="234"/>
      <c r="D605" s="234"/>
      <c r="E605" s="234"/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234"/>
      <c r="Z605" s="234"/>
    </row>
    <row r="606" ht="13.5" customHeight="1">
      <c r="A606" s="234"/>
      <c r="B606" s="234"/>
      <c r="C606" s="234"/>
      <c r="D606" s="234"/>
      <c r="E606" s="234"/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234"/>
      <c r="Z606" s="234"/>
    </row>
    <row r="607" ht="13.5" customHeight="1">
      <c r="A607" s="234"/>
      <c r="B607" s="234"/>
      <c r="C607" s="234"/>
      <c r="D607" s="234"/>
      <c r="E607" s="234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234"/>
      <c r="Z607" s="234"/>
    </row>
    <row r="608" ht="13.5" customHeight="1">
      <c r="A608" s="234"/>
      <c r="B608" s="234"/>
      <c r="C608" s="234"/>
      <c r="D608" s="234"/>
      <c r="E608" s="234"/>
      <c r="F608" s="234"/>
      <c r="G608" s="234"/>
      <c r="H608" s="234"/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234"/>
      <c r="Z608" s="234"/>
    </row>
    <row r="609" ht="13.5" customHeight="1">
      <c r="A609" s="234"/>
      <c r="B609" s="234"/>
      <c r="C609" s="234"/>
      <c r="D609" s="234"/>
      <c r="E609" s="234"/>
      <c r="F609" s="234"/>
      <c r="G609" s="234"/>
      <c r="H609" s="234"/>
      <c r="I609" s="234"/>
      <c r="J609" s="234"/>
      <c r="K609" s="234"/>
      <c r="L609" s="234"/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234"/>
      <c r="Z609" s="234"/>
    </row>
    <row r="610" ht="13.5" customHeight="1">
      <c r="A610" s="234"/>
      <c r="B610" s="234"/>
      <c r="C610" s="234"/>
      <c r="D610" s="234"/>
      <c r="E610" s="234"/>
      <c r="F610" s="234"/>
      <c r="G610" s="234"/>
      <c r="H610" s="234"/>
      <c r="I610" s="234"/>
      <c r="J610" s="234"/>
      <c r="K610" s="234"/>
      <c r="L610" s="234"/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234"/>
      <c r="Z610" s="234"/>
    </row>
    <row r="611" ht="13.5" customHeight="1">
      <c r="A611" s="234"/>
      <c r="B611" s="234"/>
      <c r="C611" s="234"/>
      <c r="D611" s="234"/>
      <c r="E611" s="234"/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/>
      <c r="X611" s="234"/>
      <c r="Y611" s="234"/>
      <c r="Z611" s="234"/>
    </row>
    <row r="612" ht="13.5" customHeight="1">
      <c r="A612" s="234"/>
      <c r="B612" s="234"/>
      <c r="C612" s="234"/>
      <c r="D612" s="234"/>
      <c r="E612" s="234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234"/>
      <c r="Z612" s="234"/>
    </row>
    <row r="613" ht="13.5" customHeight="1">
      <c r="A613" s="234"/>
      <c r="B613" s="234"/>
      <c r="C613" s="234"/>
      <c r="D613" s="234"/>
      <c r="E613" s="234"/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234"/>
      <c r="Z613" s="234"/>
    </row>
    <row r="614" ht="13.5" customHeight="1">
      <c r="A614" s="234"/>
      <c r="B614" s="234"/>
      <c r="C614" s="234"/>
      <c r="D614" s="234"/>
      <c r="E614" s="234"/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234"/>
      <c r="Z614" s="234"/>
    </row>
    <row r="615" ht="13.5" customHeight="1">
      <c r="A615" s="234"/>
      <c r="B615" s="234"/>
      <c r="C615" s="234"/>
      <c r="D615" s="234"/>
      <c r="E615" s="234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234"/>
      <c r="Z615" s="234"/>
    </row>
    <row r="616" ht="13.5" customHeight="1">
      <c r="A616" s="234"/>
      <c r="B616" s="234"/>
      <c r="C616" s="234"/>
      <c r="D616" s="234"/>
      <c r="E616" s="234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234"/>
      <c r="Z616" s="234"/>
    </row>
    <row r="617" ht="13.5" customHeight="1">
      <c r="A617" s="234"/>
      <c r="B617" s="234"/>
      <c r="C617" s="234"/>
      <c r="D617" s="234"/>
      <c r="E617" s="234"/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234"/>
      <c r="Z617" s="234"/>
    </row>
    <row r="618" ht="13.5" customHeight="1">
      <c r="A618" s="234"/>
      <c r="B618" s="234"/>
      <c r="C618" s="234"/>
      <c r="D618" s="234"/>
      <c r="E618" s="234"/>
      <c r="F618" s="234"/>
      <c r="G618" s="234"/>
      <c r="H618" s="234"/>
      <c r="I618" s="234"/>
      <c r="J618" s="234"/>
      <c r="K618" s="234"/>
      <c r="L618" s="234"/>
      <c r="M618" s="234"/>
      <c r="N618" s="234"/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234"/>
      <c r="Z618" s="234"/>
    </row>
    <row r="619" ht="13.5" customHeight="1">
      <c r="A619" s="234"/>
      <c r="B619" s="234"/>
      <c r="C619" s="234"/>
      <c r="D619" s="234"/>
      <c r="E619" s="234"/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/>
      <c r="U619" s="234"/>
      <c r="V619" s="234"/>
      <c r="W619" s="234"/>
      <c r="X619" s="234"/>
      <c r="Y619" s="234"/>
      <c r="Z619" s="234"/>
    </row>
    <row r="620" ht="13.5" customHeight="1">
      <c r="A620" s="234"/>
      <c r="B620" s="234"/>
      <c r="C620" s="234"/>
      <c r="D620" s="234"/>
      <c r="E620" s="234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234"/>
      <c r="Z620" s="234"/>
    </row>
    <row r="621" ht="13.5" customHeight="1">
      <c r="A621" s="234"/>
      <c r="B621" s="234"/>
      <c r="C621" s="234"/>
      <c r="D621" s="234"/>
      <c r="E621" s="234"/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234"/>
      <c r="Z621" s="234"/>
    </row>
    <row r="622" ht="13.5" customHeight="1">
      <c r="A622" s="234"/>
      <c r="B622" s="234"/>
      <c r="C622" s="234"/>
      <c r="D622" s="234"/>
      <c r="E622" s="234"/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234"/>
      <c r="Z622" s="234"/>
    </row>
    <row r="623" ht="13.5" customHeight="1">
      <c r="A623" s="234"/>
      <c r="B623" s="234"/>
      <c r="C623" s="234"/>
      <c r="D623" s="234"/>
      <c r="E623" s="234"/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234"/>
      <c r="Z623" s="234"/>
    </row>
    <row r="624" ht="13.5" customHeight="1">
      <c r="A624" s="234"/>
      <c r="B624" s="234"/>
      <c r="C624" s="234"/>
      <c r="D624" s="234"/>
      <c r="E624" s="234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234"/>
      <c r="Z624" s="234"/>
    </row>
    <row r="625" ht="13.5" customHeight="1">
      <c r="A625" s="234"/>
      <c r="B625" s="234"/>
      <c r="C625" s="234"/>
      <c r="D625" s="234"/>
      <c r="E625" s="234"/>
      <c r="F625" s="234"/>
      <c r="G625" s="234"/>
      <c r="H625" s="234"/>
      <c r="I625" s="234"/>
      <c r="J625" s="234"/>
      <c r="K625" s="234"/>
      <c r="L625" s="234"/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234"/>
      <c r="Z625" s="234"/>
    </row>
    <row r="626" ht="13.5" customHeight="1">
      <c r="A626" s="234"/>
      <c r="B626" s="234"/>
      <c r="C626" s="234"/>
      <c r="D626" s="234"/>
      <c r="E626" s="234"/>
      <c r="F626" s="234"/>
      <c r="G626" s="234"/>
      <c r="H626" s="234"/>
      <c r="I626" s="234"/>
      <c r="J626" s="234"/>
      <c r="K626" s="234"/>
      <c r="L626" s="234"/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234"/>
      <c r="Z626" s="234"/>
    </row>
    <row r="627" ht="13.5" customHeight="1">
      <c r="A627" s="234"/>
      <c r="B627" s="234"/>
      <c r="C627" s="234"/>
      <c r="D627" s="234"/>
      <c r="E627" s="234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234"/>
      <c r="Z627" s="234"/>
    </row>
    <row r="628" ht="13.5" customHeight="1">
      <c r="A628" s="234"/>
      <c r="B628" s="234"/>
      <c r="C628" s="234"/>
      <c r="D628" s="234"/>
      <c r="E628" s="234"/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234"/>
      <c r="Z628" s="234"/>
    </row>
    <row r="629" ht="13.5" customHeight="1">
      <c r="A629" s="234"/>
      <c r="B629" s="234"/>
      <c r="C629" s="234"/>
      <c r="D629" s="234"/>
      <c r="E629" s="234"/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234"/>
      <c r="Z629" s="234"/>
    </row>
    <row r="630" ht="13.5" customHeight="1">
      <c r="A630" s="234"/>
      <c r="B630" s="234"/>
      <c r="C630" s="234"/>
      <c r="D630" s="234"/>
      <c r="E630" s="234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234"/>
      <c r="Z630" s="234"/>
    </row>
    <row r="631" ht="13.5" customHeight="1">
      <c r="A631" s="234"/>
      <c r="B631" s="234"/>
      <c r="C631" s="234"/>
      <c r="D631" s="234"/>
      <c r="E631" s="234"/>
      <c r="F631" s="234"/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234"/>
      <c r="Z631" s="234"/>
    </row>
    <row r="632" ht="13.5" customHeight="1">
      <c r="A632" s="234"/>
      <c r="B632" s="234"/>
      <c r="C632" s="234"/>
      <c r="D632" s="234"/>
      <c r="E632" s="234"/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/>
      <c r="X632" s="234"/>
      <c r="Y632" s="234"/>
      <c r="Z632" s="234"/>
    </row>
    <row r="633" ht="13.5" customHeight="1">
      <c r="A633" s="234"/>
      <c r="B633" s="234"/>
      <c r="C633" s="234"/>
      <c r="D633" s="234"/>
      <c r="E633" s="234"/>
      <c r="F633" s="234"/>
      <c r="G633" s="234"/>
      <c r="H633" s="234"/>
      <c r="I633" s="234"/>
      <c r="J633" s="234"/>
      <c r="K633" s="234"/>
      <c r="L633" s="234"/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234"/>
      <c r="Z633" s="234"/>
    </row>
    <row r="634" ht="13.5" customHeight="1">
      <c r="A634" s="234"/>
      <c r="B634" s="234"/>
      <c r="C634" s="234"/>
      <c r="D634" s="234"/>
      <c r="E634" s="234"/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/>
      <c r="X634" s="234"/>
      <c r="Y634" s="234"/>
      <c r="Z634" s="234"/>
    </row>
    <row r="635" ht="13.5" customHeight="1">
      <c r="A635" s="234"/>
      <c r="B635" s="234"/>
      <c r="C635" s="234"/>
      <c r="D635" s="234"/>
      <c r="E635" s="234"/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/>
      <c r="U635" s="234"/>
      <c r="V635" s="234"/>
      <c r="W635" s="234"/>
      <c r="X635" s="234"/>
      <c r="Y635" s="234"/>
      <c r="Z635" s="234"/>
    </row>
    <row r="636" ht="13.5" customHeight="1">
      <c r="A636" s="234"/>
      <c r="B636" s="234"/>
      <c r="C636" s="234"/>
      <c r="D636" s="234"/>
      <c r="E636" s="234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234"/>
      <c r="Z636" s="234"/>
    </row>
    <row r="637" ht="13.5" customHeight="1">
      <c r="A637" s="234"/>
      <c r="B637" s="234"/>
      <c r="C637" s="234"/>
      <c r="D637" s="234"/>
      <c r="E637" s="234"/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234"/>
      <c r="Z637" s="234"/>
    </row>
    <row r="638" ht="13.5" customHeight="1">
      <c r="A638" s="234"/>
      <c r="B638" s="234"/>
      <c r="C638" s="234"/>
      <c r="D638" s="234"/>
      <c r="E638" s="234"/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234"/>
      <c r="Z638" s="234"/>
    </row>
    <row r="639" ht="13.5" customHeight="1">
      <c r="A639" s="234"/>
      <c r="B639" s="234"/>
      <c r="C639" s="234"/>
      <c r="D639" s="234"/>
      <c r="E639" s="234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234"/>
      <c r="Z639" s="234"/>
    </row>
    <row r="640" ht="13.5" customHeight="1">
      <c r="A640" s="234"/>
      <c r="B640" s="234"/>
      <c r="C640" s="234"/>
      <c r="D640" s="234"/>
      <c r="E640" s="234"/>
      <c r="F640" s="234"/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234"/>
      <c r="Z640" s="234"/>
    </row>
    <row r="641" ht="13.5" customHeight="1">
      <c r="A641" s="234"/>
      <c r="B641" s="234"/>
      <c r="C641" s="234"/>
      <c r="D641" s="234"/>
      <c r="E641" s="234"/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/>
      <c r="X641" s="234"/>
      <c r="Y641" s="234"/>
      <c r="Z641" s="234"/>
    </row>
    <row r="642" ht="13.5" customHeight="1">
      <c r="A642" s="234"/>
      <c r="B642" s="234"/>
      <c r="C642" s="234"/>
      <c r="D642" s="234"/>
      <c r="E642" s="234"/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234"/>
      <c r="Z642" s="234"/>
    </row>
    <row r="643" ht="13.5" customHeight="1">
      <c r="A643" s="234"/>
      <c r="B643" s="234"/>
      <c r="C643" s="234"/>
      <c r="D643" s="234"/>
      <c r="E643" s="234"/>
      <c r="F643" s="234"/>
      <c r="G643" s="234"/>
      <c r="H643" s="234"/>
      <c r="I643" s="234"/>
      <c r="J643" s="234"/>
      <c r="K643" s="234"/>
      <c r="L643" s="234"/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234"/>
      <c r="Z643" s="234"/>
    </row>
    <row r="644" ht="13.5" customHeight="1">
      <c r="A644" s="234"/>
      <c r="B644" s="234"/>
      <c r="C644" s="234"/>
      <c r="D644" s="234"/>
      <c r="E644" s="234"/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/>
      <c r="X644" s="234"/>
      <c r="Y644" s="234"/>
      <c r="Z644" s="234"/>
    </row>
    <row r="645" ht="13.5" customHeight="1">
      <c r="A645" s="234"/>
      <c r="B645" s="234"/>
      <c r="C645" s="234"/>
      <c r="D645" s="234"/>
      <c r="E645" s="234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234"/>
      <c r="Z645" s="234"/>
    </row>
    <row r="646" ht="13.5" customHeight="1">
      <c r="A646" s="234"/>
      <c r="B646" s="234"/>
      <c r="C646" s="234"/>
      <c r="D646" s="234"/>
      <c r="E646" s="234"/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/>
      <c r="U646" s="234"/>
      <c r="V646" s="234"/>
      <c r="W646" s="234"/>
      <c r="X646" s="234"/>
      <c r="Y646" s="234"/>
      <c r="Z646" s="234"/>
    </row>
    <row r="647" ht="13.5" customHeight="1">
      <c r="A647" s="234"/>
      <c r="B647" s="234"/>
      <c r="C647" s="234"/>
      <c r="D647" s="234"/>
      <c r="E647" s="234"/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234"/>
      <c r="Z647" s="234"/>
    </row>
    <row r="648" ht="13.5" customHeight="1">
      <c r="A648" s="234"/>
      <c r="B648" s="234"/>
      <c r="C648" s="234"/>
      <c r="D648" s="234"/>
      <c r="E648" s="234"/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234"/>
      <c r="Z648" s="234"/>
    </row>
    <row r="649" ht="13.5" customHeight="1">
      <c r="A649" s="234"/>
      <c r="B649" s="234"/>
      <c r="C649" s="234"/>
      <c r="D649" s="234"/>
      <c r="E649" s="234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234"/>
      <c r="Z649" s="234"/>
    </row>
    <row r="650" ht="13.5" customHeight="1">
      <c r="A650" s="234"/>
      <c r="B650" s="234"/>
      <c r="C650" s="234"/>
      <c r="D650" s="234"/>
      <c r="E650" s="234"/>
      <c r="F650" s="234"/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234"/>
      <c r="Z650" s="234"/>
    </row>
    <row r="651" ht="13.5" customHeight="1">
      <c r="A651" s="234"/>
      <c r="B651" s="234"/>
      <c r="C651" s="234"/>
      <c r="D651" s="234"/>
      <c r="E651" s="234"/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/>
      <c r="X651" s="234"/>
      <c r="Y651" s="234"/>
      <c r="Z651" s="234"/>
    </row>
    <row r="652" ht="13.5" customHeight="1">
      <c r="A652" s="234"/>
      <c r="B652" s="234"/>
      <c r="C652" s="234"/>
      <c r="D652" s="234"/>
      <c r="E652" s="234"/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/>
      <c r="U652" s="234"/>
      <c r="V652" s="234"/>
      <c r="W652" s="234"/>
      <c r="X652" s="234"/>
      <c r="Y652" s="234"/>
      <c r="Z652" s="234"/>
    </row>
    <row r="653" ht="13.5" customHeight="1">
      <c r="A653" s="234"/>
      <c r="B653" s="234"/>
      <c r="C653" s="234"/>
      <c r="D653" s="234"/>
      <c r="E653" s="234"/>
      <c r="F653" s="234"/>
      <c r="G653" s="234"/>
      <c r="H653" s="234"/>
      <c r="I653" s="234"/>
      <c r="J653" s="234"/>
      <c r="K653" s="234"/>
      <c r="L653" s="234"/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234"/>
      <c r="Z653" s="234"/>
    </row>
    <row r="654" ht="13.5" customHeight="1">
      <c r="A654" s="234"/>
      <c r="B654" s="234"/>
      <c r="C654" s="234"/>
      <c r="D654" s="234"/>
      <c r="E654" s="234"/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234"/>
      <c r="Z654" s="234"/>
    </row>
    <row r="655" ht="13.5" customHeight="1">
      <c r="A655" s="234"/>
      <c r="B655" s="234"/>
      <c r="C655" s="234"/>
      <c r="D655" s="234"/>
      <c r="E655" s="234"/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/>
      <c r="X655" s="234"/>
      <c r="Y655" s="234"/>
      <c r="Z655" s="234"/>
    </row>
    <row r="656" ht="13.5" customHeight="1">
      <c r="A656" s="234"/>
      <c r="B656" s="234"/>
      <c r="C656" s="234"/>
      <c r="D656" s="234"/>
      <c r="E656" s="234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234"/>
      <c r="Z656" s="234"/>
    </row>
    <row r="657" ht="13.5" customHeight="1">
      <c r="A657" s="234"/>
      <c r="B657" s="234"/>
      <c r="C657" s="234"/>
      <c r="D657" s="234"/>
      <c r="E657" s="234"/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234"/>
      <c r="Z657" s="234"/>
    </row>
    <row r="658" ht="13.5" customHeight="1">
      <c r="A658" s="234"/>
      <c r="B658" s="234"/>
      <c r="C658" s="234"/>
      <c r="D658" s="234"/>
      <c r="E658" s="234"/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234"/>
      <c r="Z658" s="234"/>
    </row>
    <row r="659" ht="13.5" customHeight="1">
      <c r="A659" s="234"/>
      <c r="B659" s="234"/>
      <c r="C659" s="234"/>
      <c r="D659" s="234"/>
      <c r="E659" s="234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234"/>
      <c r="Z659" s="234"/>
    </row>
    <row r="660" ht="13.5" customHeight="1">
      <c r="A660" s="234"/>
      <c r="B660" s="234"/>
      <c r="C660" s="234"/>
      <c r="D660" s="234"/>
      <c r="E660" s="234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234"/>
      <c r="Z660" s="234"/>
    </row>
    <row r="661" ht="13.5" customHeight="1">
      <c r="A661" s="234"/>
      <c r="B661" s="234"/>
      <c r="C661" s="234"/>
      <c r="D661" s="234"/>
      <c r="E661" s="234"/>
      <c r="F661" s="234"/>
      <c r="G661" s="234"/>
      <c r="H661" s="234"/>
      <c r="I661" s="234"/>
      <c r="J661" s="234"/>
      <c r="K661" s="234"/>
      <c r="L661" s="234"/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234"/>
      <c r="Z661" s="234"/>
    </row>
    <row r="662" ht="13.5" customHeight="1">
      <c r="A662" s="234"/>
      <c r="B662" s="234"/>
      <c r="C662" s="234"/>
      <c r="D662" s="234"/>
      <c r="E662" s="234"/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/>
      <c r="X662" s="234"/>
      <c r="Y662" s="234"/>
      <c r="Z662" s="234"/>
    </row>
    <row r="663" ht="13.5" customHeight="1">
      <c r="A663" s="234"/>
      <c r="B663" s="234"/>
      <c r="C663" s="234"/>
      <c r="D663" s="234"/>
      <c r="E663" s="234"/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/>
      <c r="U663" s="234"/>
      <c r="V663" s="234"/>
      <c r="W663" s="234"/>
      <c r="X663" s="234"/>
      <c r="Y663" s="234"/>
      <c r="Z663" s="234"/>
    </row>
    <row r="664" ht="13.5" customHeight="1">
      <c r="A664" s="234"/>
      <c r="B664" s="234"/>
      <c r="C664" s="234"/>
      <c r="D664" s="234"/>
      <c r="E664" s="234"/>
      <c r="F664" s="234"/>
      <c r="G664" s="234"/>
      <c r="H664" s="234"/>
      <c r="I664" s="234"/>
      <c r="J664" s="234"/>
      <c r="K664" s="234"/>
      <c r="L664" s="234"/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234"/>
      <c r="Z664" s="234"/>
    </row>
    <row r="665" ht="13.5" customHeight="1">
      <c r="A665" s="234"/>
      <c r="B665" s="234"/>
      <c r="C665" s="234"/>
      <c r="D665" s="234"/>
      <c r="E665" s="234"/>
      <c r="F665" s="234"/>
      <c r="G665" s="234"/>
      <c r="H665" s="234"/>
      <c r="I665" s="234"/>
      <c r="J665" s="234"/>
      <c r="K665" s="234"/>
      <c r="L665" s="234"/>
      <c r="M665" s="234"/>
      <c r="N665" s="234"/>
      <c r="O665" s="234"/>
      <c r="P665" s="234"/>
      <c r="Q665" s="234"/>
      <c r="R665" s="234"/>
      <c r="S665" s="234"/>
      <c r="T665" s="234"/>
      <c r="U665" s="234"/>
      <c r="V665" s="234"/>
      <c r="W665" s="234"/>
      <c r="X665" s="234"/>
      <c r="Y665" s="234"/>
      <c r="Z665" s="234"/>
    </row>
    <row r="666" ht="13.5" customHeight="1">
      <c r="A666" s="234"/>
      <c r="B666" s="234"/>
      <c r="C666" s="234"/>
      <c r="D666" s="234"/>
      <c r="E666" s="234"/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234"/>
      <c r="Z666" s="234"/>
    </row>
    <row r="667" ht="13.5" customHeight="1">
      <c r="A667" s="234"/>
      <c r="B667" s="234"/>
      <c r="C667" s="234"/>
      <c r="D667" s="234"/>
      <c r="E667" s="234"/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234"/>
      <c r="Z667" s="234"/>
    </row>
    <row r="668" ht="13.5" customHeight="1">
      <c r="A668" s="234"/>
      <c r="B668" s="234"/>
      <c r="C668" s="234"/>
      <c r="D668" s="234"/>
      <c r="E668" s="234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234"/>
      <c r="Z668" s="234"/>
    </row>
    <row r="669" ht="13.5" customHeight="1">
      <c r="A669" s="234"/>
      <c r="B669" s="234"/>
      <c r="C669" s="234"/>
      <c r="D669" s="234"/>
      <c r="E669" s="234"/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234"/>
      <c r="Z669" s="234"/>
    </row>
    <row r="670" ht="13.5" customHeight="1">
      <c r="A670" s="234"/>
      <c r="B670" s="234"/>
      <c r="C670" s="234"/>
      <c r="D670" s="234"/>
      <c r="E670" s="234"/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234"/>
      <c r="Z670" s="234"/>
    </row>
    <row r="671" ht="13.5" customHeight="1">
      <c r="A671" s="234"/>
      <c r="B671" s="234"/>
      <c r="C671" s="234"/>
      <c r="D671" s="234"/>
      <c r="E671" s="234"/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234"/>
      <c r="Z671" s="234"/>
    </row>
    <row r="672" ht="13.5" customHeight="1">
      <c r="A672" s="234"/>
      <c r="B672" s="234"/>
      <c r="C672" s="234"/>
      <c r="D672" s="234"/>
      <c r="E672" s="234"/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234"/>
      <c r="Z672" s="234"/>
    </row>
    <row r="673" ht="13.5" customHeight="1">
      <c r="A673" s="234"/>
      <c r="B673" s="234"/>
      <c r="C673" s="234"/>
      <c r="D673" s="234"/>
      <c r="E673" s="234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234"/>
      <c r="Z673" s="234"/>
    </row>
    <row r="674" ht="13.5" customHeight="1">
      <c r="A674" s="234"/>
      <c r="B674" s="234"/>
      <c r="C674" s="234"/>
      <c r="D674" s="234"/>
      <c r="E674" s="234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234"/>
      <c r="Z674" s="234"/>
    </row>
    <row r="675" ht="13.5" customHeight="1">
      <c r="A675" s="234"/>
      <c r="B675" s="234"/>
      <c r="C675" s="234"/>
      <c r="D675" s="234"/>
      <c r="E675" s="234"/>
      <c r="F675" s="234"/>
      <c r="G675" s="234"/>
      <c r="H675" s="234"/>
      <c r="I675" s="234"/>
      <c r="J675" s="234"/>
      <c r="K675" s="234"/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234"/>
      <c r="Z675" s="234"/>
    </row>
    <row r="676" ht="13.5" customHeight="1">
      <c r="A676" s="234"/>
      <c r="B676" s="234"/>
      <c r="C676" s="234"/>
      <c r="D676" s="234"/>
      <c r="E676" s="234"/>
      <c r="F676" s="234"/>
      <c r="G676" s="234"/>
      <c r="H676" s="234"/>
      <c r="I676" s="234"/>
      <c r="J676" s="234"/>
      <c r="K676" s="234"/>
      <c r="L676" s="234"/>
      <c r="M676" s="234"/>
      <c r="N676" s="234"/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234"/>
      <c r="Z676" s="234"/>
    </row>
    <row r="677" ht="13.5" customHeight="1">
      <c r="A677" s="234"/>
      <c r="B677" s="234"/>
      <c r="C677" s="234"/>
      <c r="D677" s="234"/>
      <c r="E677" s="234"/>
      <c r="F677" s="234"/>
      <c r="G677" s="234"/>
      <c r="H677" s="234"/>
      <c r="I677" s="234"/>
      <c r="J677" s="234"/>
      <c r="K677" s="234"/>
      <c r="L677" s="234"/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234"/>
      <c r="Z677" s="234"/>
    </row>
    <row r="678" ht="13.5" customHeight="1">
      <c r="A678" s="234"/>
      <c r="B678" s="234"/>
      <c r="C678" s="234"/>
      <c r="D678" s="234"/>
      <c r="E678" s="234"/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/>
      <c r="X678" s="234"/>
      <c r="Y678" s="234"/>
      <c r="Z678" s="234"/>
    </row>
    <row r="679" ht="13.5" customHeight="1">
      <c r="A679" s="234"/>
      <c r="B679" s="234"/>
      <c r="C679" s="234"/>
      <c r="D679" s="234"/>
      <c r="E679" s="234"/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/>
      <c r="U679" s="234"/>
      <c r="V679" s="234"/>
      <c r="W679" s="234"/>
      <c r="X679" s="234"/>
      <c r="Y679" s="234"/>
      <c r="Z679" s="234"/>
    </row>
    <row r="680" ht="13.5" customHeight="1">
      <c r="A680" s="234"/>
      <c r="B680" s="234"/>
      <c r="C680" s="234"/>
      <c r="D680" s="234"/>
      <c r="E680" s="234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234"/>
      <c r="Z680" s="234"/>
    </row>
    <row r="681" ht="13.5" customHeight="1">
      <c r="A681" s="234"/>
      <c r="B681" s="234"/>
      <c r="C681" s="234"/>
      <c r="D681" s="234"/>
      <c r="E681" s="234"/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234"/>
      <c r="Z681" s="234"/>
    </row>
    <row r="682" ht="13.5" customHeight="1">
      <c r="A682" s="234"/>
      <c r="B682" s="234"/>
      <c r="C682" s="234"/>
      <c r="D682" s="234"/>
      <c r="E682" s="234"/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234"/>
      <c r="Z682" s="234"/>
    </row>
    <row r="683" ht="13.5" customHeight="1">
      <c r="A683" s="234"/>
      <c r="B683" s="234"/>
      <c r="C683" s="234"/>
      <c r="D683" s="234"/>
      <c r="E683" s="234"/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234"/>
      <c r="Z683" s="234"/>
    </row>
    <row r="684" ht="13.5" customHeight="1">
      <c r="A684" s="234"/>
      <c r="B684" s="234"/>
      <c r="C684" s="234"/>
      <c r="D684" s="234"/>
      <c r="E684" s="234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234"/>
      <c r="Z684" s="234"/>
    </row>
    <row r="685" ht="13.5" customHeight="1">
      <c r="A685" s="234"/>
      <c r="B685" s="234"/>
      <c r="C685" s="234"/>
      <c r="D685" s="234"/>
      <c r="E685" s="234"/>
      <c r="F685" s="234"/>
      <c r="G685" s="234"/>
      <c r="H685" s="234"/>
      <c r="I685" s="234"/>
      <c r="J685" s="234"/>
      <c r="K685" s="234"/>
      <c r="L685" s="234"/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234"/>
      <c r="Z685" s="234"/>
    </row>
    <row r="686" ht="13.5" customHeight="1">
      <c r="A686" s="234"/>
      <c r="B686" s="234"/>
      <c r="C686" s="234"/>
      <c r="D686" s="234"/>
      <c r="E686" s="234"/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/>
      <c r="X686" s="234"/>
      <c r="Y686" s="234"/>
      <c r="Z686" s="234"/>
    </row>
    <row r="687" ht="13.5" customHeight="1">
      <c r="A687" s="234"/>
      <c r="B687" s="234"/>
      <c r="C687" s="234"/>
      <c r="D687" s="234"/>
      <c r="E687" s="234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234"/>
      <c r="Z687" s="234"/>
    </row>
    <row r="688" ht="13.5" customHeight="1">
      <c r="A688" s="234"/>
      <c r="B688" s="234"/>
      <c r="C688" s="234"/>
      <c r="D688" s="234"/>
      <c r="E688" s="234"/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/>
      <c r="Y688" s="234"/>
      <c r="Z688" s="234"/>
    </row>
    <row r="689" ht="13.5" customHeight="1">
      <c r="A689" s="234"/>
      <c r="B689" s="234"/>
      <c r="C689" s="234"/>
      <c r="D689" s="234"/>
      <c r="E689" s="234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234"/>
      <c r="Z689" s="234"/>
    </row>
    <row r="690" ht="13.5" customHeight="1">
      <c r="A690" s="234"/>
      <c r="B690" s="234"/>
      <c r="C690" s="234"/>
      <c r="D690" s="234"/>
      <c r="E690" s="234"/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234"/>
      <c r="Z690" s="234"/>
    </row>
    <row r="691" ht="13.5" customHeight="1">
      <c r="A691" s="234"/>
      <c r="B691" s="234"/>
      <c r="C691" s="234"/>
      <c r="D691" s="234"/>
      <c r="E691" s="234"/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234"/>
      <c r="Z691" s="234"/>
    </row>
    <row r="692" ht="13.5" customHeight="1">
      <c r="A692" s="234"/>
      <c r="B692" s="234"/>
      <c r="C692" s="234"/>
      <c r="D692" s="234"/>
      <c r="E692" s="234"/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234"/>
      <c r="Z692" s="234"/>
    </row>
    <row r="693" ht="13.5" customHeight="1">
      <c r="A693" s="234"/>
      <c r="B693" s="234"/>
      <c r="C693" s="234"/>
      <c r="D693" s="234"/>
      <c r="E693" s="234"/>
      <c r="F693" s="234"/>
      <c r="G693" s="234"/>
      <c r="H693" s="234"/>
      <c r="I693" s="234"/>
      <c r="J693" s="234"/>
      <c r="K693" s="234"/>
      <c r="L693" s="234"/>
      <c r="M693" s="234"/>
      <c r="N693" s="234"/>
      <c r="O693" s="234"/>
      <c r="P693" s="234"/>
      <c r="Q693" s="234"/>
      <c r="R693" s="234"/>
      <c r="S693" s="234"/>
      <c r="T693" s="234"/>
      <c r="U693" s="234"/>
      <c r="V693" s="234"/>
      <c r="W693" s="234"/>
      <c r="X693" s="234"/>
      <c r="Y693" s="234"/>
      <c r="Z693" s="234"/>
    </row>
    <row r="694" ht="13.5" customHeight="1">
      <c r="A694" s="234"/>
      <c r="B694" s="234"/>
      <c r="C694" s="234"/>
      <c r="D694" s="234"/>
      <c r="E694" s="234"/>
      <c r="F694" s="234"/>
      <c r="G694" s="234"/>
      <c r="H694" s="234"/>
      <c r="I694" s="234"/>
      <c r="J694" s="234"/>
      <c r="K694" s="234"/>
      <c r="L694" s="234"/>
      <c r="M694" s="234"/>
      <c r="N694" s="234"/>
      <c r="O694" s="234"/>
      <c r="P694" s="234"/>
      <c r="Q694" s="234"/>
      <c r="R694" s="234"/>
      <c r="S694" s="234"/>
      <c r="T694" s="234"/>
      <c r="U694" s="234"/>
      <c r="V694" s="234"/>
      <c r="W694" s="234"/>
      <c r="X694" s="234"/>
      <c r="Y694" s="234"/>
      <c r="Z694" s="234"/>
    </row>
    <row r="695" ht="13.5" customHeight="1">
      <c r="A695" s="234"/>
      <c r="B695" s="234"/>
      <c r="C695" s="234"/>
      <c r="D695" s="234"/>
      <c r="E695" s="234"/>
      <c r="F695" s="234"/>
      <c r="G695" s="234"/>
      <c r="H695" s="234"/>
      <c r="I695" s="234"/>
      <c r="J695" s="234"/>
      <c r="K695" s="234"/>
      <c r="L695" s="234"/>
      <c r="M695" s="234"/>
      <c r="N695" s="234"/>
      <c r="O695" s="234"/>
      <c r="P695" s="234"/>
      <c r="Q695" s="234"/>
      <c r="R695" s="234"/>
      <c r="S695" s="234"/>
      <c r="T695" s="234"/>
      <c r="U695" s="234"/>
      <c r="V695" s="234"/>
      <c r="W695" s="234"/>
      <c r="X695" s="234"/>
      <c r="Y695" s="234"/>
      <c r="Z695" s="234"/>
    </row>
    <row r="696" ht="13.5" customHeight="1">
      <c r="A696" s="234"/>
      <c r="B696" s="234"/>
      <c r="C696" s="234"/>
      <c r="D696" s="234"/>
      <c r="E696" s="234"/>
      <c r="F696" s="234"/>
      <c r="G696" s="234"/>
      <c r="H696" s="234"/>
      <c r="I696" s="234"/>
      <c r="J696" s="234"/>
      <c r="K696" s="234"/>
      <c r="L696" s="234"/>
      <c r="M696" s="234"/>
      <c r="N696" s="234"/>
      <c r="O696" s="234"/>
      <c r="P696" s="234"/>
      <c r="Q696" s="234"/>
      <c r="R696" s="234"/>
      <c r="S696" s="234"/>
      <c r="T696" s="234"/>
      <c r="U696" s="234"/>
      <c r="V696" s="234"/>
      <c r="W696" s="234"/>
      <c r="X696" s="234"/>
      <c r="Y696" s="234"/>
      <c r="Z696" s="234"/>
    </row>
    <row r="697" ht="13.5" customHeight="1">
      <c r="A697" s="234"/>
      <c r="B697" s="234"/>
      <c r="C697" s="234"/>
      <c r="D697" s="234"/>
      <c r="E697" s="234"/>
      <c r="F697" s="234"/>
      <c r="G697" s="234"/>
      <c r="H697" s="234"/>
      <c r="I697" s="234"/>
      <c r="J697" s="234"/>
      <c r="K697" s="234"/>
      <c r="L697" s="234"/>
      <c r="M697" s="234"/>
      <c r="N697" s="234"/>
      <c r="O697" s="234"/>
      <c r="P697" s="234"/>
      <c r="Q697" s="234"/>
      <c r="R697" s="234"/>
      <c r="S697" s="234"/>
      <c r="T697" s="234"/>
      <c r="U697" s="234"/>
      <c r="V697" s="234"/>
      <c r="W697" s="234"/>
      <c r="X697" s="234"/>
      <c r="Y697" s="234"/>
      <c r="Z697" s="234"/>
    </row>
    <row r="698" ht="13.5" customHeight="1">
      <c r="A698" s="234"/>
      <c r="B698" s="234"/>
      <c r="C698" s="234"/>
      <c r="D698" s="234"/>
      <c r="E698" s="234"/>
      <c r="F698" s="234"/>
      <c r="G698" s="234"/>
      <c r="H698" s="234"/>
      <c r="I698" s="234"/>
      <c r="J698" s="234"/>
      <c r="K698" s="234"/>
      <c r="L698" s="234"/>
      <c r="M698" s="234"/>
      <c r="N698" s="234"/>
      <c r="O698" s="234"/>
      <c r="P698" s="234"/>
      <c r="Q698" s="234"/>
      <c r="R698" s="234"/>
      <c r="S698" s="234"/>
      <c r="T698" s="234"/>
      <c r="U698" s="234"/>
      <c r="V698" s="234"/>
      <c r="W698" s="234"/>
      <c r="X698" s="234"/>
      <c r="Y698" s="234"/>
      <c r="Z698" s="234"/>
    </row>
    <row r="699" ht="13.5" customHeight="1">
      <c r="A699" s="234"/>
      <c r="B699" s="234"/>
      <c r="C699" s="234"/>
      <c r="D699" s="234"/>
      <c r="E699" s="234"/>
      <c r="F699" s="234"/>
      <c r="G699" s="234"/>
      <c r="H699" s="234"/>
      <c r="I699" s="234"/>
      <c r="J699" s="234"/>
      <c r="K699" s="234"/>
      <c r="L699" s="234"/>
      <c r="M699" s="234"/>
      <c r="N699" s="234"/>
      <c r="O699" s="234"/>
      <c r="P699" s="234"/>
      <c r="Q699" s="234"/>
      <c r="R699" s="234"/>
      <c r="S699" s="234"/>
      <c r="T699" s="234"/>
      <c r="U699" s="234"/>
      <c r="V699" s="234"/>
      <c r="W699" s="234"/>
      <c r="X699" s="234"/>
      <c r="Y699" s="234"/>
      <c r="Z699" s="234"/>
    </row>
    <row r="700" ht="13.5" customHeight="1">
      <c r="A700" s="234"/>
      <c r="B700" s="234"/>
      <c r="C700" s="234"/>
      <c r="D700" s="234"/>
      <c r="E700" s="234"/>
      <c r="F700" s="234"/>
      <c r="G700" s="234"/>
      <c r="H700" s="234"/>
      <c r="I700" s="234"/>
      <c r="J700" s="234"/>
      <c r="K700" s="234"/>
      <c r="L700" s="234"/>
      <c r="M700" s="234"/>
      <c r="N700" s="234"/>
      <c r="O700" s="234"/>
      <c r="P700" s="234"/>
      <c r="Q700" s="234"/>
      <c r="R700" s="234"/>
      <c r="S700" s="234"/>
      <c r="T700" s="234"/>
      <c r="U700" s="234"/>
      <c r="V700" s="234"/>
      <c r="W700" s="234"/>
      <c r="X700" s="234"/>
      <c r="Y700" s="234"/>
      <c r="Z700" s="234"/>
    </row>
    <row r="701" ht="13.5" customHeight="1">
      <c r="A701" s="234"/>
      <c r="B701" s="234"/>
      <c r="C701" s="234"/>
      <c r="D701" s="234"/>
      <c r="E701" s="234"/>
      <c r="F701" s="234"/>
      <c r="G701" s="234"/>
      <c r="H701" s="234"/>
      <c r="I701" s="234"/>
      <c r="J701" s="234"/>
      <c r="K701" s="234"/>
      <c r="L701" s="234"/>
      <c r="M701" s="234"/>
      <c r="N701" s="234"/>
      <c r="O701" s="234"/>
      <c r="P701" s="234"/>
      <c r="Q701" s="234"/>
      <c r="R701" s="234"/>
      <c r="S701" s="234"/>
      <c r="T701" s="234"/>
      <c r="U701" s="234"/>
      <c r="V701" s="234"/>
      <c r="W701" s="234"/>
      <c r="X701" s="234"/>
      <c r="Y701" s="234"/>
      <c r="Z701" s="234"/>
    </row>
    <row r="702" ht="13.5" customHeight="1">
      <c r="A702" s="234"/>
      <c r="B702" s="234"/>
      <c r="C702" s="234"/>
      <c r="D702" s="234"/>
      <c r="E702" s="234"/>
      <c r="F702" s="234"/>
      <c r="G702" s="234"/>
      <c r="H702" s="234"/>
      <c r="I702" s="234"/>
      <c r="J702" s="234"/>
      <c r="K702" s="234"/>
      <c r="L702" s="234"/>
      <c r="M702" s="234"/>
      <c r="N702" s="234"/>
      <c r="O702" s="234"/>
      <c r="P702" s="234"/>
      <c r="Q702" s="234"/>
      <c r="R702" s="234"/>
      <c r="S702" s="234"/>
      <c r="T702" s="234"/>
      <c r="U702" s="234"/>
      <c r="V702" s="234"/>
      <c r="W702" s="234"/>
      <c r="X702" s="234"/>
      <c r="Y702" s="234"/>
      <c r="Z702" s="234"/>
    </row>
    <row r="703" ht="13.5" customHeight="1">
      <c r="A703" s="234"/>
      <c r="B703" s="234"/>
      <c r="C703" s="234"/>
      <c r="D703" s="234"/>
      <c r="E703" s="234"/>
      <c r="F703" s="234"/>
      <c r="G703" s="234"/>
      <c r="H703" s="234"/>
      <c r="I703" s="234"/>
      <c r="J703" s="234"/>
      <c r="K703" s="234"/>
      <c r="L703" s="234"/>
      <c r="M703" s="234"/>
      <c r="N703" s="234"/>
      <c r="O703" s="234"/>
      <c r="P703" s="234"/>
      <c r="Q703" s="234"/>
      <c r="R703" s="234"/>
      <c r="S703" s="234"/>
      <c r="T703" s="234"/>
      <c r="U703" s="234"/>
      <c r="V703" s="234"/>
      <c r="W703" s="234"/>
      <c r="X703" s="234"/>
      <c r="Y703" s="234"/>
      <c r="Z703" s="234"/>
    </row>
    <row r="704" ht="13.5" customHeight="1">
      <c r="A704" s="234"/>
      <c r="B704" s="234"/>
      <c r="C704" s="234"/>
      <c r="D704" s="234"/>
      <c r="E704" s="234"/>
      <c r="F704" s="234"/>
      <c r="G704" s="234"/>
      <c r="H704" s="234"/>
      <c r="I704" s="234"/>
      <c r="J704" s="234"/>
      <c r="K704" s="234"/>
      <c r="L704" s="234"/>
      <c r="M704" s="234"/>
      <c r="N704" s="234"/>
      <c r="O704" s="234"/>
      <c r="P704" s="234"/>
      <c r="Q704" s="234"/>
      <c r="R704" s="234"/>
      <c r="S704" s="234"/>
      <c r="T704" s="234"/>
      <c r="U704" s="234"/>
      <c r="V704" s="234"/>
      <c r="W704" s="234"/>
      <c r="X704" s="234"/>
      <c r="Y704" s="234"/>
      <c r="Z704" s="234"/>
    </row>
    <row r="705" ht="13.5" customHeight="1">
      <c r="A705" s="234"/>
      <c r="B705" s="234"/>
      <c r="C705" s="234"/>
      <c r="D705" s="234"/>
      <c r="E705" s="234"/>
      <c r="F705" s="234"/>
      <c r="G705" s="234"/>
      <c r="H705" s="234"/>
      <c r="I705" s="234"/>
      <c r="J705" s="234"/>
      <c r="K705" s="234"/>
      <c r="L705" s="234"/>
      <c r="M705" s="234"/>
      <c r="N705" s="234"/>
      <c r="O705" s="234"/>
      <c r="P705" s="234"/>
      <c r="Q705" s="234"/>
      <c r="R705" s="234"/>
      <c r="S705" s="234"/>
      <c r="T705" s="234"/>
      <c r="U705" s="234"/>
      <c r="V705" s="234"/>
      <c r="W705" s="234"/>
      <c r="X705" s="234"/>
      <c r="Y705" s="234"/>
      <c r="Z705" s="234"/>
    </row>
    <row r="706" ht="13.5" customHeight="1">
      <c r="A706" s="234"/>
      <c r="B706" s="234"/>
      <c r="C706" s="234"/>
      <c r="D706" s="234"/>
      <c r="E706" s="234"/>
      <c r="F706" s="234"/>
      <c r="G706" s="234"/>
      <c r="H706" s="234"/>
      <c r="I706" s="234"/>
      <c r="J706" s="234"/>
      <c r="K706" s="234"/>
      <c r="L706" s="234"/>
      <c r="M706" s="234"/>
      <c r="N706" s="234"/>
      <c r="O706" s="234"/>
      <c r="P706" s="234"/>
      <c r="Q706" s="234"/>
      <c r="R706" s="234"/>
      <c r="S706" s="234"/>
      <c r="T706" s="234"/>
      <c r="U706" s="234"/>
      <c r="V706" s="234"/>
      <c r="W706" s="234"/>
      <c r="X706" s="234"/>
      <c r="Y706" s="234"/>
      <c r="Z706" s="234"/>
    </row>
    <row r="707" ht="13.5" customHeight="1">
      <c r="A707" s="234"/>
      <c r="B707" s="234"/>
      <c r="C707" s="234"/>
      <c r="D707" s="234"/>
      <c r="E707" s="234"/>
      <c r="F707" s="234"/>
      <c r="G707" s="234"/>
      <c r="H707" s="234"/>
      <c r="I707" s="234"/>
      <c r="J707" s="234"/>
      <c r="K707" s="234"/>
      <c r="L707" s="234"/>
      <c r="M707" s="234"/>
      <c r="N707" s="234"/>
      <c r="O707" s="234"/>
      <c r="P707" s="234"/>
      <c r="Q707" s="234"/>
      <c r="R707" s="234"/>
      <c r="S707" s="234"/>
      <c r="T707" s="234"/>
      <c r="U707" s="234"/>
      <c r="V707" s="234"/>
      <c r="W707" s="234"/>
      <c r="X707" s="234"/>
      <c r="Y707" s="234"/>
      <c r="Z707" s="234"/>
    </row>
    <row r="708" ht="13.5" customHeight="1">
      <c r="A708" s="234"/>
      <c r="B708" s="234"/>
      <c r="C708" s="234"/>
      <c r="D708" s="234"/>
      <c r="E708" s="234"/>
      <c r="F708" s="234"/>
      <c r="G708" s="234"/>
      <c r="H708" s="234"/>
      <c r="I708" s="234"/>
      <c r="J708" s="234"/>
      <c r="K708" s="234"/>
      <c r="L708" s="234"/>
      <c r="M708" s="234"/>
      <c r="N708" s="234"/>
      <c r="O708" s="234"/>
      <c r="P708" s="234"/>
      <c r="Q708" s="234"/>
      <c r="R708" s="234"/>
      <c r="S708" s="234"/>
      <c r="T708" s="234"/>
      <c r="U708" s="234"/>
      <c r="V708" s="234"/>
      <c r="W708" s="234"/>
      <c r="X708" s="234"/>
      <c r="Y708" s="234"/>
      <c r="Z708" s="234"/>
    </row>
    <row r="709" ht="13.5" customHeight="1">
      <c r="A709" s="234"/>
      <c r="B709" s="234"/>
      <c r="C709" s="234"/>
      <c r="D709" s="234"/>
      <c r="E709" s="234"/>
      <c r="F709" s="234"/>
      <c r="G709" s="234"/>
      <c r="H709" s="234"/>
      <c r="I709" s="234"/>
      <c r="J709" s="234"/>
      <c r="K709" s="234"/>
      <c r="L709" s="234"/>
      <c r="M709" s="234"/>
      <c r="N709" s="234"/>
      <c r="O709" s="234"/>
      <c r="P709" s="234"/>
      <c r="Q709" s="234"/>
      <c r="R709" s="234"/>
      <c r="S709" s="234"/>
      <c r="T709" s="234"/>
      <c r="U709" s="234"/>
      <c r="V709" s="234"/>
      <c r="W709" s="234"/>
      <c r="X709" s="234"/>
      <c r="Y709" s="234"/>
      <c r="Z709" s="234"/>
    </row>
    <row r="710" ht="13.5" customHeight="1">
      <c r="A710" s="234"/>
      <c r="B710" s="234"/>
      <c r="C710" s="234"/>
      <c r="D710" s="234"/>
      <c r="E710" s="234"/>
      <c r="F710" s="234"/>
      <c r="G710" s="234"/>
      <c r="H710" s="234"/>
      <c r="I710" s="234"/>
      <c r="J710" s="234"/>
      <c r="K710" s="234"/>
      <c r="L710" s="234"/>
      <c r="M710" s="234"/>
      <c r="N710" s="234"/>
      <c r="O710" s="234"/>
      <c r="P710" s="234"/>
      <c r="Q710" s="234"/>
      <c r="R710" s="234"/>
      <c r="S710" s="234"/>
      <c r="T710" s="234"/>
      <c r="U710" s="234"/>
      <c r="V710" s="234"/>
      <c r="W710" s="234"/>
      <c r="X710" s="234"/>
      <c r="Y710" s="234"/>
      <c r="Z710" s="234"/>
    </row>
    <row r="711" ht="13.5" customHeight="1">
      <c r="A711" s="234"/>
      <c r="B711" s="234"/>
      <c r="C711" s="234"/>
      <c r="D711" s="234"/>
      <c r="E711" s="234"/>
      <c r="F711" s="234"/>
      <c r="G711" s="234"/>
      <c r="H711" s="234"/>
      <c r="I711" s="234"/>
      <c r="J711" s="234"/>
      <c r="K711" s="234"/>
      <c r="L711" s="234"/>
      <c r="M711" s="234"/>
      <c r="N711" s="234"/>
      <c r="O711" s="234"/>
      <c r="P711" s="234"/>
      <c r="Q711" s="234"/>
      <c r="R711" s="234"/>
      <c r="S711" s="234"/>
      <c r="T711" s="234"/>
      <c r="U711" s="234"/>
      <c r="V711" s="234"/>
      <c r="W711" s="234"/>
      <c r="X711" s="234"/>
      <c r="Y711" s="234"/>
      <c r="Z711" s="234"/>
    </row>
    <row r="712" ht="13.5" customHeight="1">
      <c r="A712" s="234"/>
      <c r="B712" s="234"/>
      <c r="C712" s="234"/>
      <c r="D712" s="234"/>
      <c r="E712" s="234"/>
      <c r="F712" s="234"/>
      <c r="G712" s="234"/>
      <c r="H712" s="234"/>
      <c r="I712" s="234"/>
      <c r="J712" s="234"/>
      <c r="K712" s="234"/>
      <c r="L712" s="234"/>
      <c r="M712" s="234"/>
      <c r="N712" s="234"/>
      <c r="O712" s="234"/>
      <c r="P712" s="234"/>
      <c r="Q712" s="234"/>
      <c r="R712" s="234"/>
      <c r="S712" s="234"/>
      <c r="T712" s="234"/>
      <c r="U712" s="234"/>
      <c r="V712" s="234"/>
      <c r="W712" s="234"/>
      <c r="X712" s="234"/>
      <c r="Y712" s="234"/>
      <c r="Z712" s="234"/>
    </row>
    <row r="713" ht="13.5" customHeight="1">
      <c r="A713" s="234"/>
      <c r="B713" s="234"/>
      <c r="C713" s="234"/>
      <c r="D713" s="234"/>
      <c r="E713" s="234"/>
      <c r="F713" s="234"/>
      <c r="G713" s="234"/>
      <c r="H713" s="234"/>
      <c r="I713" s="234"/>
      <c r="J713" s="234"/>
      <c r="K713" s="234"/>
      <c r="L713" s="234"/>
      <c r="M713" s="234"/>
      <c r="N713" s="234"/>
      <c r="O713" s="234"/>
      <c r="P713" s="234"/>
      <c r="Q713" s="234"/>
      <c r="R713" s="234"/>
      <c r="S713" s="234"/>
      <c r="T713" s="234"/>
      <c r="U713" s="234"/>
      <c r="V713" s="234"/>
      <c r="W713" s="234"/>
      <c r="X713" s="234"/>
      <c r="Y713" s="234"/>
      <c r="Z713" s="234"/>
    </row>
    <row r="714" ht="13.5" customHeight="1">
      <c r="A714" s="234"/>
      <c r="B714" s="234"/>
      <c r="C714" s="234"/>
      <c r="D714" s="234"/>
      <c r="E714" s="234"/>
      <c r="F714" s="234"/>
      <c r="G714" s="234"/>
      <c r="H714" s="234"/>
      <c r="I714" s="234"/>
      <c r="J714" s="234"/>
      <c r="K714" s="234"/>
      <c r="L714" s="234"/>
      <c r="M714" s="234"/>
      <c r="N714" s="234"/>
      <c r="O714" s="234"/>
      <c r="P714" s="234"/>
      <c r="Q714" s="234"/>
      <c r="R714" s="234"/>
      <c r="S714" s="234"/>
      <c r="T714" s="234"/>
      <c r="U714" s="234"/>
      <c r="V714" s="234"/>
      <c r="W714" s="234"/>
      <c r="X714" s="234"/>
      <c r="Y714" s="234"/>
      <c r="Z714" s="234"/>
    </row>
    <row r="715" ht="13.5" customHeight="1">
      <c r="A715" s="234"/>
      <c r="B715" s="234"/>
      <c r="C715" s="234"/>
      <c r="D715" s="234"/>
      <c r="E715" s="234"/>
      <c r="F715" s="234"/>
      <c r="G715" s="234"/>
      <c r="H715" s="234"/>
      <c r="I715" s="234"/>
      <c r="J715" s="234"/>
      <c r="K715" s="234"/>
      <c r="L715" s="234"/>
      <c r="M715" s="234"/>
      <c r="N715" s="234"/>
      <c r="O715" s="234"/>
      <c r="P715" s="234"/>
      <c r="Q715" s="234"/>
      <c r="R715" s="234"/>
      <c r="S715" s="234"/>
      <c r="T715" s="234"/>
      <c r="U715" s="234"/>
      <c r="V715" s="234"/>
      <c r="W715" s="234"/>
      <c r="X715" s="234"/>
      <c r="Y715" s="234"/>
      <c r="Z715" s="234"/>
    </row>
    <row r="716" ht="13.5" customHeight="1">
      <c r="A716" s="234"/>
      <c r="B716" s="234"/>
      <c r="C716" s="234"/>
      <c r="D716" s="234"/>
      <c r="E716" s="234"/>
      <c r="F716" s="234"/>
      <c r="G716" s="234"/>
      <c r="H716" s="234"/>
      <c r="I716" s="234"/>
      <c r="J716" s="234"/>
      <c r="K716" s="234"/>
      <c r="L716" s="234"/>
      <c r="M716" s="234"/>
      <c r="N716" s="234"/>
      <c r="O716" s="234"/>
      <c r="P716" s="234"/>
      <c r="Q716" s="234"/>
      <c r="R716" s="234"/>
      <c r="S716" s="234"/>
      <c r="T716" s="234"/>
      <c r="U716" s="234"/>
      <c r="V716" s="234"/>
      <c r="W716" s="234"/>
      <c r="X716" s="234"/>
      <c r="Y716" s="234"/>
      <c r="Z716" s="234"/>
    </row>
    <row r="717" ht="13.5" customHeight="1">
      <c r="A717" s="234"/>
      <c r="B717" s="234"/>
      <c r="C717" s="234"/>
      <c r="D717" s="234"/>
      <c r="E717" s="234"/>
      <c r="F717" s="234"/>
      <c r="G717" s="234"/>
      <c r="H717" s="234"/>
      <c r="I717" s="234"/>
      <c r="J717" s="234"/>
      <c r="K717" s="234"/>
      <c r="L717" s="234"/>
      <c r="M717" s="234"/>
      <c r="N717" s="234"/>
      <c r="O717" s="234"/>
      <c r="P717" s="234"/>
      <c r="Q717" s="234"/>
      <c r="R717" s="234"/>
      <c r="S717" s="234"/>
      <c r="T717" s="234"/>
      <c r="U717" s="234"/>
      <c r="V717" s="234"/>
      <c r="W717" s="234"/>
      <c r="X717" s="234"/>
      <c r="Y717" s="234"/>
      <c r="Z717" s="234"/>
    </row>
    <row r="718" ht="13.5" customHeight="1">
      <c r="A718" s="234"/>
      <c r="B718" s="234"/>
      <c r="C718" s="234"/>
      <c r="D718" s="234"/>
      <c r="E718" s="234"/>
      <c r="F718" s="234"/>
      <c r="G718" s="234"/>
      <c r="H718" s="234"/>
      <c r="I718" s="234"/>
      <c r="J718" s="234"/>
      <c r="K718" s="234"/>
      <c r="L718" s="234"/>
      <c r="M718" s="234"/>
      <c r="N718" s="234"/>
      <c r="O718" s="234"/>
      <c r="P718" s="234"/>
      <c r="Q718" s="234"/>
      <c r="R718" s="234"/>
      <c r="S718" s="234"/>
      <c r="T718" s="234"/>
      <c r="U718" s="234"/>
      <c r="V718" s="234"/>
      <c r="W718" s="234"/>
      <c r="X718" s="234"/>
      <c r="Y718" s="234"/>
      <c r="Z718" s="234"/>
    </row>
    <row r="719" ht="13.5" customHeight="1">
      <c r="A719" s="234"/>
      <c r="B719" s="234"/>
      <c r="C719" s="234"/>
      <c r="D719" s="234"/>
      <c r="E719" s="234"/>
      <c r="F719" s="234"/>
      <c r="G719" s="234"/>
      <c r="H719" s="234"/>
      <c r="I719" s="234"/>
      <c r="J719" s="234"/>
      <c r="K719" s="234"/>
      <c r="L719" s="234"/>
      <c r="M719" s="234"/>
      <c r="N719" s="234"/>
      <c r="O719" s="234"/>
      <c r="P719" s="234"/>
      <c r="Q719" s="234"/>
      <c r="R719" s="234"/>
      <c r="S719" s="234"/>
      <c r="T719" s="234"/>
      <c r="U719" s="234"/>
      <c r="V719" s="234"/>
      <c r="W719" s="234"/>
      <c r="X719" s="234"/>
      <c r="Y719" s="234"/>
      <c r="Z719" s="234"/>
    </row>
    <row r="720" ht="13.5" customHeight="1">
      <c r="A720" s="234"/>
      <c r="B720" s="234"/>
      <c r="C720" s="234"/>
      <c r="D720" s="234"/>
      <c r="E720" s="234"/>
      <c r="F720" s="234"/>
      <c r="G720" s="234"/>
      <c r="H720" s="234"/>
      <c r="I720" s="234"/>
      <c r="J720" s="234"/>
      <c r="K720" s="234"/>
      <c r="L720" s="234"/>
      <c r="M720" s="234"/>
      <c r="N720" s="234"/>
      <c r="O720" s="234"/>
      <c r="P720" s="234"/>
      <c r="Q720" s="234"/>
      <c r="R720" s="234"/>
      <c r="S720" s="234"/>
      <c r="T720" s="234"/>
      <c r="U720" s="234"/>
      <c r="V720" s="234"/>
      <c r="W720" s="234"/>
      <c r="X720" s="234"/>
      <c r="Y720" s="234"/>
      <c r="Z720" s="234"/>
    </row>
    <row r="721" ht="13.5" customHeight="1">
      <c r="A721" s="234"/>
      <c r="B721" s="234"/>
      <c r="C721" s="234"/>
      <c r="D721" s="234"/>
      <c r="E721" s="234"/>
      <c r="F721" s="234"/>
      <c r="G721" s="234"/>
      <c r="H721" s="234"/>
      <c r="I721" s="234"/>
      <c r="J721" s="234"/>
      <c r="K721" s="234"/>
      <c r="L721" s="234"/>
      <c r="M721" s="234"/>
      <c r="N721" s="234"/>
      <c r="O721" s="234"/>
      <c r="P721" s="234"/>
      <c r="Q721" s="234"/>
      <c r="R721" s="234"/>
      <c r="S721" s="234"/>
      <c r="T721" s="234"/>
      <c r="U721" s="234"/>
      <c r="V721" s="234"/>
      <c r="W721" s="234"/>
      <c r="X721" s="234"/>
      <c r="Y721" s="234"/>
      <c r="Z721" s="234"/>
    </row>
    <row r="722" ht="13.5" customHeight="1">
      <c r="A722" s="234"/>
      <c r="B722" s="234"/>
      <c r="C722" s="234"/>
      <c r="D722" s="234"/>
      <c r="E722" s="234"/>
      <c r="F722" s="234"/>
      <c r="G722" s="234"/>
      <c r="H722" s="234"/>
      <c r="I722" s="234"/>
      <c r="J722" s="234"/>
      <c r="K722" s="234"/>
      <c r="L722" s="234"/>
      <c r="M722" s="234"/>
      <c r="N722" s="234"/>
      <c r="O722" s="234"/>
      <c r="P722" s="234"/>
      <c r="Q722" s="234"/>
      <c r="R722" s="234"/>
      <c r="S722" s="234"/>
      <c r="T722" s="234"/>
      <c r="U722" s="234"/>
      <c r="V722" s="234"/>
      <c r="W722" s="234"/>
      <c r="X722" s="234"/>
      <c r="Y722" s="234"/>
      <c r="Z722" s="234"/>
    </row>
    <row r="723" ht="13.5" customHeight="1">
      <c r="A723" s="234"/>
      <c r="B723" s="234"/>
      <c r="C723" s="234"/>
      <c r="D723" s="234"/>
      <c r="E723" s="234"/>
      <c r="F723" s="234"/>
      <c r="G723" s="234"/>
      <c r="H723" s="234"/>
      <c r="I723" s="234"/>
      <c r="J723" s="234"/>
      <c r="K723" s="234"/>
      <c r="L723" s="234"/>
      <c r="M723" s="234"/>
      <c r="N723" s="234"/>
      <c r="O723" s="234"/>
      <c r="P723" s="234"/>
      <c r="Q723" s="234"/>
      <c r="R723" s="234"/>
      <c r="S723" s="234"/>
      <c r="T723" s="234"/>
      <c r="U723" s="234"/>
      <c r="V723" s="234"/>
      <c r="W723" s="234"/>
      <c r="X723" s="234"/>
      <c r="Y723" s="234"/>
      <c r="Z723" s="234"/>
    </row>
    <row r="724" ht="13.5" customHeight="1">
      <c r="A724" s="234"/>
      <c r="B724" s="234"/>
      <c r="C724" s="234"/>
      <c r="D724" s="234"/>
      <c r="E724" s="234"/>
      <c r="F724" s="234"/>
      <c r="G724" s="234"/>
      <c r="H724" s="234"/>
      <c r="I724" s="234"/>
      <c r="J724" s="234"/>
      <c r="K724" s="234"/>
      <c r="L724" s="234"/>
      <c r="M724" s="234"/>
      <c r="N724" s="234"/>
      <c r="O724" s="234"/>
      <c r="P724" s="234"/>
      <c r="Q724" s="234"/>
      <c r="R724" s="234"/>
      <c r="S724" s="234"/>
      <c r="T724" s="234"/>
      <c r="U724" s="234"/>
      <c r="V724" s="234"/>
      <c r="W724" s="234"/>
      <c r="X724" s="234"/>
      <c r="Y724" s="234"/>
      <c r="Z724" s="234"/>
    </row>
    <row r="725" ht="13.5" customHeight="1">
      <c r="A725" s="234"/>
      <c r="B725" s="234"/>
      <c r="C725" s="234"/>
      <c r="D725" s="234"/>
      <c r="E725" s="234"/>
      <c r="F725" s="234"/>
      <c r="G725" s="234"/>
      <c r="H725" s="234"/>
      <c r="I725" s="234"/>
      <c r="J725" s="234"/>
      <c r="K725" s="234"/>
      <c r="L725" s="234"/>
      <c r="M725" s="234"/>
      <c r="N725" s="234"/>
      <c r="O725" s="234"/>
      <c r="P725" s="234"/>
      <c r="Q725" s="234"/>
      <c r="R725" s="234"/>
      <c r="S725" s="234"/>
      <c r="T725" s="234"/>
      <c r="U725" s="234"/>
      <c r="V725" s="234"/>
      <c r="W725" s="234"/>
      <c r="X725" s="234"/>
      <c r="Y725" s="234"/>
      <c r="Z725" s="234"/>
    </row>
    <row r="726" ht="13.5" customHeight="1">
      <c r="A726" s="234"/>
      <c r="B726" s="234"/>
      <c r="C726" s="234"/>
      <c r="D726" s="234"/>
      <c r="E726" s="234"/>
      <c r="F726" s="234"/>
      <c r="G726" s="234"/>
      <c r="H726" s="234"/>
      <c r="I726" s="234"/>
      <c r="J726" s="234"/>
      <c r="K726" s="234"/>
      <c r="L726" s="234"/>
      <c r="M726" s="234"/>
      <c r="N726" s="234"/>
      <c r="O726" s="234"/>
      <c r="P726" s="234"/>
      <c r="Q726" s="234"/>
      <c r="R726" s="234"/>
      <c r="S726" s="234"/>
      <c r="T726" s="234"/>
      <c r="U726" s="234"/>
      <c r="V726" s="234"/>
      <c r="W726" s="234"/>
      <c r="X726" s="234"/>
      <c r="Y726" s="234"/>
      <c r="Z726" s="234"/>
    </row>
    <row r="727" ht="13.5" customHeight="1">
      <c r="A727" s="234"/>
      <c r="B727" s="234"/>
      <c r="C727" s="234"/>
      <c r="D727" s="234"/>
      <c r="E727" s="234"/>
      <c r="F727" s="234"/>
      <c r="G727" s="234"/>
      <c r="H727" s="234"/>
      <c r="I727" s="234"/>
      <c r="J727" s="234"/>
      <c r="K727" s="234"/>
      <c r="L727" s="234"/>
      <c r="M727" s="234"/>
      <c r="N727" s="234"/>
      <c r="O727" s="234"/>
      <c r="P727" s="234"/>
      <c r="Q727" s="234"/>
      <c r="R727" s="234"/>
      <c r="S727" s="234"/>
      <c r="T727" s="234"/>
      <c r="U727" s="234"/>
      <c r="V727" s="234"/>
      <c r="W727" s="234"/>
      <c r="X727" s="234"/>
      <c r="Y727" s="234"/>
      <c r="Z727" s="234"/>
    </row>
    <row r="728" ht="13.5" customHeight="1">
      <c r="A728" s="234"/>
      <c r="B728" s="234"/>
      <c r="C728" s="234"/>
      <c r="D728" s="234"/>
      <c r="E728" s="234"/>
      <c r="F728" s="234"/>
      <c r="G728" s="234"/>
      <c r="H728" s="234"/>
      <c r="I728" s="234"/>
      <c r="J728" s="234"/>
      <c r="K728" s="234"/>
      <c r="L728" s="234"/>
      <c r="M728" s="234"/>
      <c r="N728" s="234"/>
      <c r="O728" s="234"/>
      <c r="P728" s="234"/>
      <c r="Q728" s="234"/>
      <c r="R728" s="234"/>
      <c r="S728" s="234"/>
      <c r="T728" s="234"/>
      <c r="U728" s="234"/>
      <c r="V728" s="234"/>
      <c r="W728" s="234"/>
      <c r="X728" s="234"/>
      <c r="Y728" s="234"/>
      <c r="Z728" s="234"/>
    </row>
    <row r="729" ht="13.5" customHeight="1">
      <c r="A729" s="234"/>
      <c r="B729" s="234"/>
      <c r="C729" s="234"/>
      <c r="D729" s="234"/>
      <c r="E729" s="234"/>
      <c r="F729" s="234"/>
      <c r="G729" s="234"/>
      <c r="H729" s="234"/>
      <c r="I729" s="234"/>
      <c r="J729" s="234"/>
      <c r="K729" s="234"/>
      <c r="L729" s="234"/>
      <c r="M729" s="234"/>
      <c r="N729" s="234"/>
      <c r="O729" s="234"/>
      <c r="P729" s="234"/>
      <c r="Q729" s="234"/>
      <c r="R729" s="234"/>
      <c r="S729" s="234"/>
      <c r="T729" s="234"/>
      <c r="U729" s="234"/>
      <c r="V729" s="234"/>
      <c r="W729" s="234"/>
      <c r="X729" s="234"/>
      <c r="Y729" s="234"/>
      <c r="Z729" s="234"/>
    </row>
    <row r="730" ht="13.5" customHeight="1">
      <c r="A730" s="234"/>
      <c r="B730" s="234"/>
      <c r="C730" s="234"/>
      <c r="D730" s="234"/>
      <c r="E730" s="234"/>
      <c r="F730" s="234"/>
      <c r="G730" s="234"/>
      <c r="H730" s="234"/>
      <c r="I730" s="234"/>
      <c r="J730" s="234"/>
      <c r="K730" s="234"/>
      <c r="L730" s="234"/>
      <c r="M730" s="234"/>
      <c r="N730" s="234"/>
      <c r="O730" s="234"/>
      <c r="P730" s="234"/>
      <c r="Q730" s="234"/>
      <c r="R730" s="234"/>
      <c r="S730" s="234"/>
      <c r="T730" s="234"/>
      <c r="U730" s="234"/>
      <c r="V730" s="234"/>
      <c r="W730" s="234"/>
      <c r="X730" s="234"/>
      <c r="Y730" s="234"/>
      <c r="Z730" s="234"/>
    </row>
    <row r="731" ht="13.5" customHeight="1">
      <c r="A731" s="234"/>
      <c r="B731" s="234"/>
      <c r="C731" s="234"/>
      <c r="D731" s="234"/>
      <c r="E731" s="234"/>
      <c r="F731" s="234"/>
      <c r="G731" s="234"/>
      <c r="H731" s="234"/>
      <c r="I731" s="234"/>
      <c r="J731" s="234"/>
      <c r="K731" s="234"/>
      <c r="L731" s="234"/>
      <c r="M731" s="234"/>
      <c r="N731" s="234"/>
      <c r="O731" s="234"/>
      <c r="P731" s="234"/>
      <c r="Q731" s="234"/>
      <c r="R731" s="234"/>
      <c r="S731" s="234"/>
      <c r="T731" s="234"/>
      <c r="U731" s="234"/>
      <c r="V731" s="234"/>
      <c r="W731" s="234"/>
      <c r="X731" s="234"/>
      <c r="Y731" s="234"/>
      <c r="Z731" s="234"/>
    </row>
    <row r="732" ht="13.5" customHeight="1">
      <c r="A732" s="234"/>
      <c r="B732" s="234"/>
      <c r="C732" s="234"/>
      <c r="D732" s="234"/>
      <c r="E732" s="234"/>
      <c r="F732" s="234"/>
      <c r="G732" s="234"/>
      <c r="H732" s="234"/>
      <c r="I732" s="234"/>
      <c r="J732" s="234"/>
      <c r="K732" s="234"/>
      <c r="L732" s="234"/>
      <c r="M732" s="234"/>
      <c r="N732" s="234"/>
      <c r="O732" s="234"/>
      <c r="P732" s="234"/>
      <c r="Q732" s="234"/>
      <c r="R732" s="234"/>
      <c r="S732" s="234"/>
      <c r="T732" s="234"/>
      <c r="U732" s="234"/>
      <c r="V732" s="234"/>
      <c r="W732" s="234"/>
      <c r="X732" s="234"/>
      <c r="Y732" s="234"/>
      <c r="Z732" s="234"/>
    </row>
    <row r="733" ht="13.5" customHeight="1">
      <c r="A733" s="234"/>
      <c r="B733" s="234"/>
      <c r="C733" s="234"/>
      <c r="D733" s="234"/>
      <c r="E733" s="234"/>
      <c r="F733" s="234"/>
      <c r="G733" s="234"/>
      <c r="H733" s="234"/>
      <c r="I733" s="234"/>
      <c r="J733" s="234"/>
      <c r="K733" s="234"/>
      <c r="L733" s="234"/>
      <c r="M733" s="234"/>
      <c r="N733" s="234"/>
      <c r="O733" s="234"/>
      <c r="P733" s="234"/>
      <c r="Q733" s="234"/>
      <c r="R733" s="234"/>
      <c r="S733" s="234"/>
      <c r="T733" s="234"/>
      <c r="U733" s="234"/>
      <c r="V733" s="234"/>
      <c r="W733" s="234"/>
      <c r="X733" s="234"/>
      <c r="Y733" s="234"/>
      <c r="Z733" s="234"/>
    </row>
    <row r="734" ht="13.5" customHeight="1">
      <c r="A734" s="234"/>
      <c r="B734" s="234"/>
      <c r="C734" s="234"/>
      <c r="D734" s="234"/>
      <c r="E734" s="234"/>
      <c r="F734" s="234"/>
      <c r="G734" s="234"/>
      <c r="H734" s="234"/>
      <c r="I734" s="234"/>
      <c r="J734" s="234"/>
      <c r="K734" s="234"/>
      <c r="L734" s="234"/>
      <c r="M734" s="234"/>
      <c r="N734" s="234"/>
      <c r="O734" s="234"/>
      <c r="P734" s="234"/>
      <c r="Q734" s="234"/>
      <c r="R734" s="234"/>
      <c r="S734" s="234"/>
      <c r="T734" s="234"/>
      <c r="U734" s="234"/>
      <c r="V734" s="234"/>
      <c r="W734" s="234"/>
      <c r="X734" s="234"/>
      <c r="Y734" s="234"/>
      <c r="Z734" s="234"/>
    </row>
    <row r="735" ht="13.5" customHeight="1">
      <c r="A735" s="234"/>
      <c r="B735" s="234"/>
      <c r="C735" s="234"/>
      <c r="D735" s="234"/>
      <c r="E735" s="234"/>
      <c r="F735" s="234"/>
      <c r="G735" s="234"/>
      <c r="H735" s="234"/>
      <c r="I735" s="234"/>
      <c r="J735" s="234"/>
      <c r="K735" s="234"/>
      <c r="L735" s="234"/>
      <c r="M735" s="234"/>
      <c r="N735" s="234"/>
      <c r="O735" s="234"/>
      <c r="P735" s="234"/>
      <c r="Q735" s="234"/>
      <c r="R735" s="234"/>
      <c r="S735" s="234"/>
      <c r="T735" s="234"/>
      <c r="U735" s="234"/>
      <c r="V735" s="234"/>
      <c r="W735" s="234"/>
      <c r="X735" s="234"/>
      <c r="Y735" s="234"/>
      <c r="Z735" s="234"/>
    </row>
    <row r="736" ht="13.5" customHeight="1">
      <c r="A736" s="234"/>
      <c r="B736" s="234"/>
      <c r="C736" s="234"/>
      <c r="D736" s="234"/>
      <c r="E736" s="234"/>
      <c r="F736" s="234"/>
      <c r="G736" s="234"/>
      <c r="H736" s="234"/>
      <c r="I736" s="234"/>
      <c r="J736" s="234"/>
      <c r="K736" s="234"/>
      <c r="L736" s="234"/>
      <c r="M736" s="234"/>
      <c r="N736" s="234"/>
      <c r="O736" s="234"/>
      <c r="P736" s="234"/>
      <c r="Q736" s="234"/>
      <c r="R736" s="234"/>
      <c r="S736" s="234"/>
      <c r="T736" s="234"/>
      <c r="U736" s="234"/>
      <c r="V736" s="234"/>
      <c r="W736" s="234"/>
      <c r="X736" s="234"/>
      <c r="Y736" s="234"/>
      <c r="Z736" s="234"/>
    </row>
    <row r="737" ht="13.5" customHeight="1">
      <c r="A737" s="234"/>
      <c r="B737" s="234"/>
      <c r="C737" s="234"/>
      <c r="D737" s="234"/>
      <c r="E737" s="234"/>
      <c r="F737" s="234"/>
      <c r="G737" s="234"/>
      <c r="H737" s="234"/>
      <c r="I737" s="234"/>
      <c r="J737" s="234"/>
      <c r="K737" s="234"/>
      <c r="L737" s="234"/>
      <c r="M737" s="234"/>
      <c r="N737" s="234"/>
      <c r="O737" s="234"/>
      <c r="P737" s="234"/>
      <c r="Q737" s="234"/>
      <c r="R737" s="234"/>
      <c r="S737" s="234"/>
      <c r="T737" s="234"/>
      <c r="U737" s="234"/>
      <c r="V737" s="234"/>
      <c r="W737" s="234"/>
      <c r="X737" s="234"/>
      <c r="Y737" s="234"/>
      <c r="Z737" s="234"/>
    </row>
    <row r="738" ht="13.5" customHeight="1">
      <c r="A738" s="234"/>
      <c r="B738" s="234"/>
      <c r="C738" s="234"/>
      <c r="D738" s="234"/>
      <c r="E738" s="234"/>
      <c r="F738" s="234"/>
      <c r="G738" s="234"/>
      <c r="H738" s="234"/>
      <c r="I738" s="234"/>
      <c r="J738" s="234"/>
      <c r="K738" s="234"/>
      <c r="L738" s="234"/>
      <c r="M738" s="234"/>
      <c r="N738" s="234"/>
      <c r="O738" s="234"/>
      <c r="P738" s="234"/>
      <c r="Q738" s="234"/>
      <c r="R738" s="234"/>
      <c r="S738" s="234"/>
      <c r="T738" s="234"/>
      <c r="U738" s="234"/>
      <c r="V738" s="234"/>
      <c r="W738" s="234"/>
      <c r="X738" s="234"/>
      <c r="Y738" s="234"/>
      <c r="Z738" s="234"/>
    </row>
    <row r="739" ht="13.5" customHeight="1">
      <c r="A739" s="234"/>
      <c r="B739" s="234"/>
      <c r="C739" s="234"/>
      <c r="D739" s="234"/>
      <c r="E739" s="234"/>
      <c r="F739" s="234"/>
      <c r="G739" s="234"/>
      <c r="H739" s="234"/>
      <c r="I739" s="234"/>
      <c r="J739" s="234"/>
      <c r="K739" s="234"/>
      <c r="L739" s="234"/>
      <c r="M739" s="234"/>
      <c r="N739" s="234"/>
      <c r="O739" s="234"/>
      <c r="P739" s="234"/>
      <c r="Q739" s="234"/>
      <c r="R739" s="234"/>
      <c r="S739" s="234"/>
      <c r="T739" s="234"/>
      <c r="U739" s="234"/>
      <c r="V739" s="234"/>
      <c r="W739" s="234"/>
      <c r="X739" s="234"/>
      <c r="Y739" s="234"/>
      <c r="Z739" s="234"/>
    </row>
    <row r="740" ht="13.5" customHeight="1">
      <c r="A740" s="234"/>
      <c r="B740" s="234"/>
      <c r="C740" s="234"/>
      <c r="D740" s="234"/>
      <c r="E740" s="234"/>
      <c r="F740" s="234"/>
      <c r="G740" s="234"/>
      <c r="H740" s="234"/>
      <c r="I740" s="234"/>
      <c r="J740" s="234"/>
      <c r="K740" s="234"/>
      <c r="L740" s="234"/>
      <c r="M740" s="234"/>
      <c r="N740" s="234"/>
      <c r="O740" s="234"/>
      <c r="P740" s="234"/>
      <c r="Q740" s="234"/>
      <c r="R740" s="234"/>
      <c r="S740" s="234"/>
      <c r="T740" s="234"/>
      <c r="U740" s="234"/>
      <c r="V740" s="234"/>
      <c r="W740" s="234"/>
      <c r="X740" s="234"/>
      <c r="Y740" s="234"/>
      <c r="Z740" s="234"/>
    </row>
    <row r="741" ht="13.5" customHeight="1">
      <c r="A741" s="234"/>
      <c r="B741" s="234"/>
      <c r="C741" s="234"/>
      <c r="D741" s="234"/>
      <c r="E741" s="234"/>
      <c r="F741" s="234"/>
      <c r="G741" s="234"/>
      <c r="H741" s="234"/>
      <c r="I741" s="234"/>
      <c r="J741" s="234"/>
      <c r="K741" s="234"/>
      <c r="L741" s="234"/>
      <c r="M741" s="234"/>
      <c r="N741" s="234"/>
      <c r="O741" s="234"/>
      <c r="P741" s="234"/>
      <c r="Q741" s="234"/>
      <c r="R741" s="234"/>
      <c r="S741" s="234"/>
      <c r="T741" s="234"/>
      <c r="U741" s="234"/>
      <c r="V741" s="234"/>
      <c r="W741" s="234"/>
      <c r="X741" s="234"/>
      <c r="Y741" s="234"/>
      <c r="Z741" s="234"/>
    </row>
    <row r="742" ht="13.5" customHeight="1">
      <c r="A742" s="234"/>
      <c r="B742" s="234"/>
      <c r="C742" s="234"/>
      <c r="D742" s="234"/>
      <c r="E742" s="234"/>
      <c r="F742" s="234"/>
      <c r="G742" s="234"/>
      <c r="H742" s="234"/>
      <c r="I742" s="234"/>
      <c r="J742" s="234"/>
      <c r="K742" s="234"/>
      <c r="L742" s="234"/>
      <c r="M742" s="234"/>
      <c r="N742" s="234"/>
      <c r="O742" s="234"/>
      <c r="P742" s="234"/>
      <c r="Q742" s="234"/>
      <c r="R742" s="234"/>
      <c r="S742" s="234"/>
      <c r="T742" s="234"/>
      <c r="U742" s="234"/>
      <c r="V742" s="234"/>
      <c r="W742" s="234"/>
      <c r="X742" s="234"/>
      <c r="Y742" s="234"/>
      <c r="Z742" s="234"/>
    </row>
    <row r="743" ht="13.5" customHeight="1">
      <c r="A743" s="234"/>
      <c r="B743" s="234"/>
      <c r="C743" s="234"/>
      <c r="D743" s="234"/>
      <c r="E743" s="234"/>
      <c r="F743" s="234"/>
      <c r="G743" s="234"/>
      <c r="H743" s="234"/>
      <c r="I743" s="234"/>
      <c r="J743" s="234"/>
      <c r="K743" s="234"/>
      <c r="L743" s="234"/>
      <c r="M743" s="234"/>
      <c r="N743" s="234"/>
      <c r="O743" s="234"/>
      <c r="P743" s="234"/>
      <c r="Q743" s="234"/>
      <c r="R743" s="234"/>
      <c r="S743" s="234"/>
      <c r="T743" s="234"/>
      <c r="U743" s="234"/>
      <c r="V743" s="234"/>
      <c r="W743" s="234"/>
      <c r="X743" s="234"/>
      <c r="Y743" s="234"/>
      <c r="Z743" s="234"/>
    </row>
    <row r="744" ht="13.5" customHeight="1">
      <c r="A744" s="234"/>
      <c r="B744" s="234"/>
      <c r="C744" s="234"/>
      <c r="D744" s="234"/>
      <c r="E744" s="234"/>
      <c r="F744" s="234"/>
      <c r="G744" s="234"/>
      <c r="H744" s="234"/>
      <c r="I744" s="234"/>
      <c r="J744" s="234"/>
      <c r="K744" s="234"/>
      <c r="L744" s="234"/>
      <c r="M744" s="234"/>
      <c r="N744" s="234"/>
      <c r="O744" s="234"/>
      <c r="P744" s="234"/>
      <c r="Q744" s="234"/>
      <c r="R744" s="234"/>
      <c r="S744" s="234"/>
      <c r="T744" s="234"/>
      <c r="U744" s="234"/>
      <c r="V744" s="234"/>
      <c r="W744" s="234"/>
      <c r="X744" s="234"/>
      <c r="Y744" s="234"/>
      <c r="Z744" s="234"/>
    </row>
    <row r="745" ht="13.5" customHeight="1">
      <c r="A745" s="234"/>
      <c r="B745" s="234"/>
      <c r="C745" s="234"/>
      <c r="D745" s="234"/>
      <c r="E745" s="234"/>
      <c r="F745" s="234"/>
      <c r="G745" s="234"/>
      <c r="H745" s="234"/>
      <c r="I745" s="234"/>
      <c r="J745" s="234"/>
      <c r="K745" s="234"/>
      <c r="L745" s="234"/>
      <c r="M745" s="234"/>
      <c r="N745" s="234"/>
      <c r="O745" s="234"/>
      <c r="P745" s="234"/>
      <c r="Q745" s="234"/>
      <c r="R745" s="234"/>
      <c r="S745" s="234"/>
      <c r="T745" s="234"/>
      <c r="U745" s="234"/>
      <c r="V745" s="234"/>
      <c r="W745" s="234"/>
      <c r="X745" s="234"/>
      <c r="Y745" s="234"/>
      <c r="Z745" s="234"/>
    </row>
    <row r="746" ht="13.5" customHeight="1">
      <c r="A746" s="234"/>
      <c r="B746" s="234"/>
      <c r="C746" s="234"/>
      <c r="D746" s="234"/>
      <c r="E746" s="234"/>
      <c r="F746" s="234"/>
      <c r="G746" s="234"/>
      <c r="H746" s="234"/>
      <c r="I746" s="234"/>
      <c r="J746" s="234"/>
      <c r="K746" s="234"/>
      <c r="L746" s="234"/>
      <c r="M746" s="234"/>
      <c r="N746" s="234"/>
      <c r="O746" s="234"/>
      <c r="P746" s="234"/>
      <c r="Q746" s="234"/>
      <c r="R746" s="234"/>
      <c r="S746" s="234"/>
      <c r="T746" s="234"/>
      <c r="U746" s="234"/>
      <c r="V746" s="234"/>
      <c r="W746" s="234"/>
      <c r="X746" s="234"/>
      <c r="Y746" s="234"/>
      <c r="Z746" s="234"/>
    </row>
    <row r="747" ht="13.5" customHeight="1">
      <c r="A747" s="234"/>
      <c r="B747" s="234"/>
      <c r="C747" s="234"/>
      <c r="D747" s="234"/>
      <c r="E747" s="234"/>
      <c r="F747" s="234"/>
      <c r="G747" s="234"/>
      <c r="H747" s="234"/>
      <c r="I747" s="234"/>
      <c r="J747" s="234"/>
      <c r="K747" s="234"/>
      <c r="L747" s="234"/>
      <c r="M747" s="234"/>
      <c r="N747" s="234"/>
      <c r="O747" s="234"/>
      <c r="P747" s="234"/>
      <c r="Q747" s="234"/>
      <c r="R747" s="234"/>
      <c r="S747" s="234"/>
      <c r="T747" s="234"/>
      <c r="U747" s="234"/>
      <c r="V747" s="234"/>
      <c r="W747" s="234"/>
      <c r="X747" s="234"/>
      <c r="Y747" s="234"/>
      <c r="Z747" s="234"/>
    </row>
    <row r="748" ht="13.5" customHeight="1">
      <c r="A748" s="234"/>
      <c r="B748" s="234"/>
      <c r="C748" s="234"/>
      <c r="D748" s="234"/>
      <c r="E748" s="234"/>
      <c r="F748" s="234"/>
      <c r="G748" s="234"/>
      <c r="H748" s="234"/>
      <c r="I748" s="234"/>
      <c r="J748" s="234"/>
      <c r="K748" s="234"/>
      <c r="L748" s="234"/>
      <c r="M748" s="234"/>
      <c r="N748" s="234"/>
      <c r="O748" s="234"/>
      <c r="P748" s="234"/>
      <c r="Q748" s="234"/>
      <c r="R748" s="234"/>
      <c r="S748" s="234"/>
      <c r="T748" s="234"/>
      <c r="U748" s="234"/>
      <c r="V748" s="234"/>
      <c r="W748" s="234"/>
      <c r="X748" s="234"/>
      <c r="Y748" s="234"/>
      <c r="Z748" s="234"/>
    </row>
    <row r="749" ht="13.5" customHeight="1">
      <c r="A749" s="234"/>
      <c r="B749" s="234"/>
      <c r="C749" s="234"/>
      <c r="D749" s="234"/>
      <c r="E749" s="234"/>
      <c r="F749" s="234"/>
      <c r="G749" s="234"/>
      <c r="H749" s="234"/>
      <c r="I749" s="234"/>
      <c r="J749" s="234"/>
      <c r="K749" s="234"/>
      <c r="L749" s="234"/>
      <c r="M749" s="234"/>
      <c r="N749" s="234"/>
      <c r="O749" s="234"/>
      <c r="P749" s="234"/>
      <c r="Q749" s="234"/>
      <c r="R749" s="234"/>
      <c r="S749" s="234"/>
      <c r="T749" s="234"/>
      <c r="U749" s="234"/>
      <c r="V749" s="234"/>
      <c r="W749" s="234"/>
      <c r="X749" s="234"/>
      <c r="Y749" s="234"/>
      <c r="Z749" s="234"/>
    </row>
    <row r="750" ht="13.5" customHeight="1">
      <c r="A750" s="234"/>
      <c r="B750" s="234"/>
      <c r="C750" s="234"/>
      <c r="D750" s="234"/>
      <c r="E750" s="234"/>
      <c r="F750" s="234"/>
      <c r="G750" s="234"/>
      <c r="H750" s="234"/>
      <c r="I750" s="234"/>
      <c r="J750" s="234"/>
      <c r="K750" s="234"/>
      <c r="L750" s="234"/>
      <c r="M750" s="234"/>
      <c r="N750" s="234"/>
      <c r="O750" s="234"/>
      <c r="P750" s="234"/>
      <c r="Q750" s="234"/>
      <c r="R750" s="234"/>
      <c r="S750" s="234"/>
      <c r="T750" s="234"/>
      <c r="U750" s="234"/>
      <c r="V750" s="234"/>
      <c r="W750" s="234"/>
      <c r="X750" s="234"/>
      <c r="Y750" s="234"/>
      <c r="Z750" s="234"/>
    </row>
    <row r="751" ht="13.5" customHeight="1">
      <c r="A751" s="234"/>
      <c r="B751" s="234"/>
      <c r="C751" s="234"/>
      <c r="D751" s="234"/>
      <c r="E751" s="234"/>
      <c r="F751" s="234"/>
      <c r="G751" s="234"/>
      <c r="H751" s="234"/>
      <c r="I751" s="234"/>
      <c r="J751" s="234"/>
      <c r="K751" s="234"/>
      <c r="L751" s="234"/>
      <c r="M751" s="234"/>
      <c r="N751" s="234"/>
      <c r="O751" s="234"/>
      <c r="P751" s="234"/>
      <c r="Q751" s="234"/>
      <c r="R751" s="234"/>
      <c r="S751" s="234"/>
      <c r="T751" s="234"/>
      <c r="U751" s="234"/>
      <c r="V751" s="234"/>
      <c r="W751" s="234"/>
      <c r="X751" s="234"/>
      <c r="Y751" s="234"/>
      <c r="Z751" s="234"/>
    </row>
    <row r="752" ht="13.5" customHeight="1">
      <c r="A752" s="234"/>
      <c r="B752" s="234"/>
      <c r="C752" s="234"/>
      <c r="D752" s="234"/>
      <c r="E752" s="234"/>
      <c r="F752" s="234"/>
      <c r="G752" s="234"/>
      <c r="H752" s="234"/>
      <c r="I752" s="234"/>
      <c r="J752" s="234"/>
      <c r="K752" s="234"/>
      <c r="L752" s="234"/>
      <c r="M752" s="234"/>
      <c r="N752" s="234"/>
      <c r="O752" s="234"/>
      <c r="P752" s="234"/>
      <c r="Q752" s="234"/>
      <c r="R752" s="234"/>
      <c r="S752" s="234"/>
      <c r="T752" s="234"/>
      <c r="U752" s="234"/>
      <c r="V752" s="234"/>
      <c r="W752" s="234"/>
      <c r="X752" s="234"/>
      <c r="Y752" s="234"/>
      <c r="Z752" s="234"/>
    </row>
    <row r="753" ht="13.5" customHeight="1">
      <c r="A753" s="234"/>
      <c r="B753" s="234"/>
      <c r="C753" s="234"/>
      <c r="D753" s="234"/>
      <c r="E753" s="234"/>
      <c r="F753" s="234"/>
      <c r="G753" s="234"/>
      <c r="H753" s="234"/>
      <c r="I753" s="234"/>
      <c r="J753" s="234"/>
      <c r="K753" s="234"/>
      <c r="L753" s="234"/>
      <c r="M753" s="234"/>
      <c r="N753" s="234"/>
      <c r="O753" s="234"/>
      <c r="P753" s="234"/>
      <c r="Q753" s="234"/>
      <c r="R753" s="234"/>
      <c r="S753" s="234"/>
      <c r="T753" s="234"/>
      <c r="U753" s="234"/>
      <c r="V753" s="234"/>
      <c r="W753" s="234"/>
      <c r="X753" s="234"/>
      <c r="Y753" s="234"/>
      <c r="Z753" s="234"/>
    </row>
    <row r="754" ht="13.5" customHeight="1">
      <c r="A754" s="234"/>
      <c r="B754" s="234"/>
      <c r="C754" s="234"/>
      <c r="D754" s="234"/>
      <c r="E754" s="234"/>
      <c r="F754" s="234"/>
      <c r="G754" s="234"/>
      <c r="H754" s="234"/>
      <c r="I754" s="234"/>
      <c r="J754" s="234"/>
      <c r="K754" s="234"/>
      <c r="L754" s="234"/>
      <c r="M754" s="234"/>
      <c r="N754" s="234"/>
      <c r="O754" s="234"/>
      <c r="P754" s="234"/>
      <c r="Q754" s="234"/>
      <c r="R754" s="234"/>
      <c r="S754" s="234"/>
      <c r="T754" s="234"/>
      <c r="U754" s="234"/>
      <c r="V754" s="234"/>
      <c r="W754" s="234"/>
      <c r="X754" s="234"/>
      <c r="Y754" s="234"/>
      <c r="Z754" s="234"/>
    </row>
    <row r="755" ht="13.5" customHeight="1">
      <c r="A755" s="234"/>
      <c r="B755" s="234"/>
      <c r="C755" s="234"/>
      <c r="D755" s="234"/>
      <c r="E755" s="234"/>
      <c r="F755" s="234"/>
      <c r="G755" s="234"/>
      <c r="H755" s="234"/>
      <c r="I755" s="234"/>
      <c r="J755" s="234"/>
      <c r="K755" s="234"/>
      <c r="L755" s="234"/>
      <c r="M755" s="234"/>
      <c r="N755" s="234"/>
      <c r="O755" s="234"/>
      <c r="P755" s="234"/>
      <c r="Q755" s="234"/>
      <c r="R755" s="234"/>
      <c r="S755" s="234"/>
      <c r="T755" s="234"/>
      <c r="U755" s="234"/>
      <c r="V755" s="234"/>
      <c r="W755" s="234"/>
      <c r="X755" s="234"/>
      <c r="Y755" s="234"/>
      <c r="Z755" s="234"/>
    </row>
    <row r="756" ht="13.5" customHeight="1">
      <c r="A756" s="234"/>
      <c r="B756" s="234"/>
      <c r="C756" s="234"/>
      <c r="D756" s="234"/>
      <c r="E756" s="234"/>
      <c r="F756" s="234"/>
      <c r="G756" s="234"/>
      <c r="H756" s="234"/>
      <c r="I756" s="234"/>
      <c r="J756" s="234"/>
      <c r="K756" s="234"/>
      <c r="L756" s="234"/>
      <c r="M756" s="234"/>
      <c r="N756" s="234"/>
      <c r="O756" s="234"/>
      <c r="P756" s="234"/>
      <c r="Q756" s="234"/>
      <c r="R756" s="234"/>
      <c r="S756" s="234"/>
      <c r="T756" s="234"/>
      <c r="U756" s="234"/>
      <c r="V756" s="234"/>
      <c r="W756" s="234"/>
      <c r="X756" s="234"/>
      <c r="Y756" s="234"/>
      <c r="Z756" s="234"/>
    </row>
    <row r="757" ht="13.5" customHeight="1">
      <c r="A757" s="234"/>
      <c r="B757" s="234"/>
      <c r="C757" s="234"/>
      <c r="D757" s="234"/>
      <c r="E757" s="234"/>
      <c r="F757" s="234"/>
      <c r="G757" s="234"/>
      <c r="H757" s="234"/>
      <c r="I757" s="234"/>
      <c r="J757" s="234"/>
      <c r="K757" s="234"/>
      <c r="L757" s="234"/>
      <c r="M757" s="234"/>
      <c r="N757" s="234"/>
      <c r="O757" s="234"/>
      <c r="P757" s="234"/>
      <c r="Q757" s="234"/>
      <c r="R757" s="234"/>
      <c r="S757" s="234"/>
      <c r="T757" s="234"/>
      <c r="U757" s="234"/>
      <c r="V757" s="234"/>
      <c r="W757" s="234"/>
      <c r="X757" s="234"/>
      <c r="Y757" s="234"/>
      <c r="Z757" s="234"/>
    </row>
    <row r="758" ht="13.5" customHeight="1">
      <c r="A758" s="234"/>
      <c r="B758" s="234"/>
      <c r="C758" s="234"/>
      <c r="D758" s="234"/>
      <c r="E758" s="234"/>
      <c r="F758" s="234"/>
      <c r="G758" s="234"/>
      <c r="H758" s="234"/>
      <c r="I758" s="234"/>
      <c r="J758" s="234"/>
      <c r="K758" s="234"/>
      <c r="L758" s="234"/>
      <c r="M758" s="234"/>
      <c r="N758" s="234"/>
      <c r="O758" s="234"/>
      <c r="P758" s="234"/>
      <c r="Q758" s="234"/>
      <c r="R758" s="234"/>
      <c r="S758" s="234"/>
      <c r="T758" s="234"/>
      <c r="U758" s="234"/>
      <c r="V758" s="234"/>
      <c r="W758" s="234"/>
      <c r="X758" s="234"/>
      <c r="Y758" s="234"/>
      <c r="Z758" s="234"/>
    </row>
    <row r="759" ht="13.5" customHeight="1">
      <c r="A759" s="234"/>
      <c r="B759" s="234"/>
      <c r="C759" s="234"/>
      <c r="D759" s="234"/>
      <c r="E759" s="234"/>
      <c r="F759" s="234"/>
      <c r="G759" s="234"/>
      <c r="H759" s="234"/>
      <c r="I759" s="234"/>
      <c r="J759" s="234"/>
      <c r="K759" s="234"/>
      <c r="L759" s="234"/>
      <c r="M759" s="234"/>
      <c r="N759" s="234"/>
      <c r="O759" s="234"/>
      <c r="P759" s="234"/>
      <c r="Q759" s="234"/>
      <c r="R759" s="234"/>
      <c r="S759" s="234"/>
      <c r="T759" s="234"/>
      <c r="U759" s="234"/>
      <c r="V759" s="234"/>
      <c r="W759" s="234"/>
      <c r="X759" s="234"/>
      <c r="Y759" s="234"/>
      <c r="Z759" s="234"/>
    </row>
    <row r="760" ht="13.5" customHeight="1">
      <c r="A760" s="234"/>
      <c r="B760" s="234"/>
      <c r="C760" s="234"/>
      <c r="D760" s="234"/>
      <c r="E760" s="234"/>
      <c r="F760" s="234"/>
      <c r="G760" s="234"/>
      <c r="H760" s="234"/>
      <c r="I760" s="234"/>
      <c r="J760" s="234"/>
      <c r="K760" s="234"/>
      <c r="L760" s="234"/>
      <c r="M760" s="234"/>
      <c r="N760" s="234"/>
      <c r="O760" s="234"/>
      <c r="P760" s="234"/>
      <c r="Q760" s="234"/>
      <c r="R760" s="234"/>
      <c r="S760" s="234"/>
      <c r="T760" s="234"/>
      <c r="U760" s="234"/>
      <c r="V760" s="234"/>
      <c r="W760" s="234"/>
      <c r="X760" s="234"/>
      <c r="Y760" s="234"/>
      <c r="Z760" s="234"/>
    </row>
    <row r="761" ht="13.5" customHeight="1">
      <c r="A761" s="234"/>
      <c r="B761" s="234"/>
      <c r="C761" s="234"/>
      <c r="D761" s="234"/>
      <c r="E761" s="234"/>
      <c r="F761" s="234"/>
      <c r="G761" s="234"/>
      <c r="H761" s="234"/>
      <c r="I761" s="234"/>
      <c r="J761" s="234"/>
      <c r="K761" s="234"/>
      <c r="L761" s="234"/>
      <c r="M761" s="234"/>
      <c r="N761" s="234"/>
      <c r="O761" s="234"/>
      <c r="P761" s="234"/>
      <c r="Q761" s="234"/>
      <c r="R761" s="234"/>
      <c r="S761" s="234"/>
      <c r="T761" s="234"/>
      <c r="U761" s="234"/>
      <c r="V761" s="234"/>
      <c r="W761" s="234"/>
      <c r="X761" s="234"/>
      <c r="Y761" s="234"/>
      <c r="Z761" s="234"/>
    </row>
    <row r="762" ht="13.5" customHeight="1">
      <c r="A762" s="234"/>
      <c r="B762" s="234"/>
      <c r="C762" s="234"/>
      <c r="D762" s="234"/>
      <c r="E762" s="234"/>
      <c r="F762" s="234"/>
      <c r="G762" s="234"/>
      <c r="H762" s="234"/>
      <c r="I762" s="234"/>
      <c r="J762" s="234"/>
      <c r="K762" s="234"/>
      <c r="L762" s="234"/>
      <c r="M762" s="234"/>
      <c r="N762" s="234"/>
      <c r="O762" s="234"/>
      <c r="P762" s="234"/>
      <c r="Q762" s="234"/>
      <c r="R762" s="234"/>
      <c r="S762" s="234"/>
      <c r="T762" s="234"/>
      <c r="U762" s="234"/>
      <c r="V762" s="234"/>
      <c r="W762" s="234"/>
      <c r="X762" s="234"/>
      <c r="Y762" s="234"/>
      <c r="Z762" s="234"/>
    </row>
    <row r="763" ht="13.5" customHeight="1">
      <c r="A763" s="234"/>
      <c r="B763" s="234"/>
      <c r="C763" s="234"/>
      <c r="D763" s="234"/>
      <c r="E763" s="234"/>
      <c r="F763" s="234"/>
      <c r="G763" s="234"/>
      <c r="H763" s="234"/>
      <c r="I763" s="234"/>
      <c r="J763" s="234"/>
      <c r="K763" s="234"/>
      <c r="L763" s="234"/>
      <c r="M763" s="234"/>
      <c r="N763" s="234"/>
      <c r="O763" s="234"/>
      <c r="P763" s="234"/>
      <c r="Q763" s="234"/>
      <c r="R763" s="234"/>
      <c r="S763" s="234"/>
      <c r="T763" s="234"/>
      <c r="U763" s="234"/>
      <c r="V763" s="234"/>
      <c r="W763" s="234"/>
      <c r="X763" s="234"/>
      <c r="Y763" s="234"/>
      <c r="Z763" s="234"/>
    </row>
    <row r="764" ht="13.5" customHeight="1">
      <c r="A764" s="234"/>
      <c r="B764" s="234"/>
      <c r="C764" s="234"/>
      <c r="D764" s="234"/>
      <c r="E764" s="234"/>
      <c r="F764" s="234"/>
      <c r="G764" s="234"/>
      <c r="H764" s="234"/>
      <c r="I764" s="234"/>
      <c r="J764" s="234"/>
      <c r="K764" s="234"/>
      <c r="L764" s="234"/>
      <c r="M764" s="234"/>
      <c r="N764" s="234"/>
      <c r="O764" s="234"/>
      <c r="P764" s="234"/>
      <c r="Q764" s="234"/>
      <c r="R764" s="234"/>
      <c r="S764" s="234"/>
      <c r="T764" s="234"/>
      <c r="U764" s="234"/>
      <c r="V764" s="234"/>
      <c r="W764" s="234"/>
      <c r="X764" s="234"/>
      <c r="Y764" s="234"/>
      <c r="Z764" s="234"/>
    </row>
    <row r="765" ht="13.5" customHeight="1">
      <c r="A765" s="234"/>
      <c r="B765" s="234"/>
      <c r="C765" s="234"/>
      <c r="D765" s="234"/>
      <c r="E765" s="234"/>
      <c r="F765" s="234"/>
      <c r="G765" s="234"/>
      <c r="H765" s="234"/>
      <c r="I765" s="234"/>
      <c r="J765" s="234"/>
      <c r="K765" s="234"/>
      <c r="L765" s="234"/>
      <c r="M765" s="234"/>
      <c r="N765" s="234"/>
      <c r="O765" s="234"/>
      <c r="P765" s="234"/>
      <c r="Q765" s="234"/>
      <c r="R765" s="234"/>
      <c r="S765" s="234"/>
      <c r="T765" s="234"/>
      <c r="U765" s="234"/>
      <c r="V765" s="234"/>
      <c r="W765" s="234"/>
      <c r="X765" s="234"/>
      <c r="Y765" s="234"/>
      <c r="Z765" s="234"/>
    </row>
    <row r="766" ht="13.5" customHeight="1">
      <c r="A766" s="234"/>
      <c r="B766" s="234"/>
      <c r="C766" s="234"/>
      <c r="D766" s="234"/>
      <c r="E766" s="234"/>
      <c r="F766" s="234"/>
      <c r="G766" s="234"/>
      <c r="H766" s="234"/>
      <c r="I766" s="234"/>
      <c r="J766" s="234"/>
      <c r="K766" s="234"/>
      <c r="L766" s="234"/>
      <c r="M766" s="234"/>
      <c r="N766" s="234"/>
      <c r="O766" s="234"/>
      <c r="P766" s="234"/>
      <c r="Q766" s="234"/>
      <c r="R766" s="234"/>
      <c r="S766" s="234"/>
      <c r="T766" s="234"/>
      <c r="U766" s="234"/>
      <c r="V766" s="234"/>
      <c r="W766" s="234"/>
      <c r="X766" s="234"/>
      <c r="Y766" s="234"/>
      <c r="Z766" s="234"/>
    </row>
    <row r="767" ht="13.5" customHeight="1">
      <c r="A767" s="234"/>
      <c r="B767" s="234"/>
      <c r="C767" s="234"/>
      <c r="D767" s="234"/>
      <c r="E767" s="234"/>
      <c r="F767" s="234"/>
      <c r="G767" s="234"/>
      <c r="H767" s="234"/>
      <c r="I767" s="234"/>
      <c r="J767" s="234"/>
      <c r="K767" s="234"/>
      <c r="L767" s="234"/>
      <c r="M767" s="234"/>
      <c r="N767" s="234"/>
      <c r="O767" s="234"/>
      <c r="P767" s="234"/>
      <c r="Q767" s="234"/>
      <c r="R767" s="234"/>
      <c r="S767" s="234"/>
      <c r="T767" s="234"/>
      <c r="U767" s="234"/>
      <c r="V767" s="234"/>
      <c r="W767" s="234"/>
      <c r="X767" s="234"/>
      <c r="Y767" s="234"/>
      <c r="Z767" s="234"/>
    </row>
    <row r="768" ht="13.5" customHeight="1">
      <c r="A768" s="234"/>
      <c r="B768" s="234"/>
      <c r="C768" s="234"/>
      <c r="D768" s="234"/>
      <c r="E768" s="234"/>
      <c r="F768" s="234"/>
      <c r="G768" s="234"/>
      <c r="H768" s="234"/>
      <c r="I768" s="234"/>
      <c r="J768" s="234"/>
      <c r="K768" s="234"/>
      <c r="L768" s="234"/>
      <c r="M768" s="234"/>
      <c r="N768" s="234"/>
      <c r="O768" s="234"/>
      <c r="P768" s="234"/>
      <c r="Q768" s="234"/>
      <c r="R768" s="234"/>
      <c r="S768" s="234"/>
      <c r="T768" s="234"/>
      <c r="U768" s="234"/>
      <c r="V768" s="234"/>
      <c r="W768" s="234"/>
      <c r="X768" s="234"/>
      <c r="Y768" s="234"/>
      <c r="Z768" s="234"/>
    </row>
    <row r="769" ht="13.5" customHeight="1">
      <c r="A769" s="234"/>
      <c r="B769" s="234"/>
      <c r="C769" s="234"/>
      <c r="D769" s="234"/>
      <c r="E769" s="234"/>
      <c r="F769" s="234"/>
      <c r="G769" s="234"/>
      <c r="H769" s="234"/>
      <c r="I769" s="234"/>
      <c r="J769" s="234"/>
      <c r="K769" s="234"/>
      <c r="L769" s="234"/>
      <c r="M769" s="234"/>
      <c r="N769" s="234"/>
      <c r="O769" s="234"/>
      <c r="P769" s="234"/>
      <c r="Q769" s="234"/>
      <c r="R769" s="234"/>
      <c r="S769" s="234"/>
      <c r="T769" s="234"/>
      <c r="U769" s="234"/>
      <c r="V769" s="234"/>
      <c r="W769" s="234"/>
      <c r="X769" s="234"/>
      <c r="Y769" s="234"/>
      <c r="Z769" s="234"/>
    </row>
    <row r="770" ht="13.5" customHeight="1">
      <c r="A770" s="234"/>
      <c r="B770" s="234"/>
      <c r="C770" s="234"/>
      <c r="D770" s="234"/>
      <c r="E770" s="234"/>
      <c r="F770" s="234"/>
      <c r="G770" s="234"/>
      <c r="H770" s="234"/>
      <c r="I770" s="234"/>
      <c r="J770" s="234"/>
      <c r="K770" s="234"/>
      <c r="L770" s="234"/>
      <c r="M770" s="234"/>
      <c r="N770" s="234"/>
      <c r="O770" s="234"/>
      <c r="P770" s="234"/>
      <c r="Q770" s="234"/>
      <c r="R770" s="234"/>
      <c r="S770" s="234"/>
      <c r="T770" s="234"/>
      <c r="U770" s="234"/>
      <c r="V770" s="234"/>
      <c r="W770" s="234"/>
      <c r="X770" s="234"/>
      <c r="Y770" s="234"/>
      <c r="Z770" s="234"/>
    </row>
    <row r="771" ht="13.5" customHeight="1">
      <c r="A771" s="234"/>
      <c r="B771" s="234"/>
      <c r="C771" s="234"/>
      <c r="D771" s="234"/>
      <c r="E771" s="234"/>
      <c r="F771" s="234"/>
      <c r="G771" s="234"/>
      <c r="H771" s="234"/>
      <c r="I771" s="234"/>
      <c r="J771" s="234"/>
      <c r="K771" s="234"/>
      <c r="L771" s="234"/>
      <c r="M771" s="234"/>
      <c r="N771" s="234"/>
      <c r="O771" s="234"/>
      <c r="P771" s="234"/>
      <c r="Q771" s="234"/>
      <c r="R771" s="234"/>
      <c r="S771" s="234"/>
      <c r="T771" s="234"/>
      <c r="U771" s="234"/>
      <c r="V771" s="234"/>
      <c r="W771" s="234"/>
      <c r="X771" s="234"/>
      <c r="Y771" s="234"/>
      <c r="Z771" s="234"/>
    </row>
    <row r="772" ht="13.5" customHeight="1">
      <c r="A772" s="234"/>
      <c r="B772" s="234"/>
      <c r="C772" s="234"/>
      <c r="D772" s="234"/>
      <c r="E772" s="234"/>
      <c r="F772" s="234"/>
      <c r="G772" s="234"/>
      <c r="H772" s="234"/>
      <c r="I772" s="234"/>
      <c r="J772" s="234"/>
      <c r="K772" s="234"/>
      <c r="L772" s="234"/>
      <c r="M772" s="234"/>
      <c r="N772" s="234"/>
      <c r="O772" s="234"/>
      <c r="P772" s="234"/>
      <c r="Q772" s="234"/>
      <c r="R772" s="234"/>
      <c r="S772" s="234"/>
      <c r="T772" s="234"/>
      <c r="U772" s="234"/>
      <c r="V772" s="234"/>
      <c r="W772" s="234"/>
      <c r="X772" s="234"/>
      <c r="Y772" s="234"/>
      <c r="Z772" s="234"/>
    </row>
    <row r="773" ht="13.5" customHeight="1">
      <c r="A773" s="234"/>
      <c r="B773" s="234"/>
      <c r="C773" s="234"/>
      <c r="D773" s="234"/>
      <c r="E773" s="234"/>
      <c r="F773" s="234"/>
      <c r="G773" s="234"/>
      <c r="H773" s="234"/>
      <c r="I773" s="234"/>
      <c r="J773" s="234"/>
      <c r="K773" s="234"/>
      <c r="L773" s="234"/>
      <c r="M773" s="234"/>
      <c r="N773" s="234"/>
      <c r="O773" s="234"/>
      <c r="P773" s="234"/>
      <c r="Q773" s="234"/>
      <c r="R773" s="234"/>
      <c r="S773" s="234"/>
      <c r="T773" s="234"/>
      <c r="U773" s="234"/>
      <c r="V773" s="234"/>
      <c r="W773" s="234"/>
      <c r="X773" s="234"/>
      <c r="Y773" s="234"/>
      <c r="Z773" s="234"/>
    </row>
    <row r="774" ht="13.5" customHeight="1">
      <c r="A774" s="234"/>
      <c r="B774" s="234"/>
      <c r="C774" s="234"/>
      <c r="D774" s="234"/>
      <c r="E774" s="234"/>
      <c r="F774" s="234"/>
      <c r="G774" s="234"/>
      <c r="H774" s="234"/>
      <c r="I774" s="234"/>
      <c r="J774" s="234"/>
      <c r="K774" s="234"/>
      <c r="L774" s="234"/>
      <c r="M774" s="234"/>
      <c r="N774" s="234"/>
      <c r="O774" s="234"/>
      <c r="P774" s="234"/>
      <c r="Q774" s="234"/>
      <c r="R774" s="234"/>
      <c r="S774" s="234"/>
      <c r="T774" s="234"/>
      <c r="U774" s="234"/>
      <c r="V774" s="234"/>
      <c r="W774" s="234"/>
      <c r="X774" s="234"/>
      <c r="Y774" s="234"/>
      <c r="Z774" s="234"/>
    </row>
    <row r="775" ht="13.5" customHeight="1">
      <c r="A775" s="234"/>
      <c r="B775" s="234"/>
      <c r="C775" s="234"/>
      <c r="D775" s="234"/>
      <c r="E775" s="234"/>
      <c r="F775" s="234"/>
      <c r="G775" s="234"/>
      <c r="H775" s="234"/>
      <c r="I775" s="234"/>
      <c r="J775" s="234"/>
      <c r="K775" s="234"/>
      <c r="L775" s="234"/>
      <c r="M775" s="234"/>
      <c r="N775" s="234"/>
      <c r="O775" s="234"/>
      <c r="P775" s="234"/>
      <c r="Q775" s="234"/>
      <c r="R775" s="234"/>
      <c r="S775" s="234"/>
      <c r="T775" s="234"/>
      <c r="U775" s="234"/>
      <c r="V775" s="234"/>
      <c r="W775" s="234"/>
      <c r="X775" s="234"/>
      <c r="Y775" s="234"/>
      <c r="Z775" s="234"/>
    </row>
    <row r="776" ht="13.5" customHeight="1">
      <c r="A776" s="234"/>
      <c r="B776" s="234"/>
      <c r="C776" s="234"/>
      <c r="D776" s="234"/>
      <c r="E776" s="234"/>
      <c r="F776" s="234"/>
      <c r="G776" s="234"/>
      <c r="H776" s="234"/>
      <c r="I776" s="234"/>
      <c r="J776" s="234"/>
      <c r="K776" s="234"/>
      <c r="L776" s="234"/>
      <c r="M776" s="234"/>
      <c r="N776" s="234"/>
      <c r="O776" s="234"/>
      <c r="P776" s="234"/>
      <c r="Q776" s="234"/>
      <c r="R776" s="234"/>
      <c r="S776" s="234"/>
      <c r="T776" s="234"/>
      <c r="U776" s="234"/>
      <c r="V776" s="234"/>
      <c r="W776" s="234"/>
      <c r="X776" s="234"/>
      <c r="Y776" s="234"/>
      <c r="Z776" s="234"/>
    </row>
    <row r="777" ht="13.5" customHeight="1">
      <c r="A777" s="234"/>
      <c r="B777" s="234"/>
      <c r="C777" s="234"/>
      <c r="D777" s="234"/>
      <c r="E777" s="234"/>
      <c r="F777" s="234"/>
      <c r="G777" s="234"/>
      <c r="H777" s="234"/>
      <c r="I777" s="234"/>
      <c r="J777" s="234"/>
      <c r="K777" s="234"/>
      <c r="L777" s="234"/>
      <c r="M777" s="234"/>
      <c r="N777" s="234"/>
      <c r="O777" s="234"/>
      <c r="P777" s="234"/>
      <c r="Q777" s="234"/>
      <c r="R777" s="234"/>
      <c r="S777" s="234"/>
      <c r="T777" s="234"/>
      <c r="U777" s="234"/>
      <c r="V777" s="234"/>
      <c r="W777" s="234"/>
      <c r="X777" s="234"/>
      <c r="Y777" s="234"/>
      <c r="Z777" s="234"/>
    </row>
    <row r="778" ht="13.5" customHeight="1">
      <c r="A778" s="234"/>
      <c r="B778" s="234"/>
      <c r="C778" s="234"/>
      <c r="D778" s="234"/>
      <c r="E778" s="234"/>
      <c r="F778" s="234"/>
      <c r="G778" s="234"/>
      <c r="H778" s="234"/>
      <c r="I778" s="234"/>
      <c r="J778" s="234"/>
      <c r="K778" s="234"/>
      <c r="L778" s="234"/>
      <c r="M778" s="234"/>
      <c r="N778" s="234"/>
      <c r="O778" s="234"/>
      <c r="P778" s="234"/>
      <c r="Q778" s="234"/>
      <c r="R778" s="234"/>
      <c r="S778" s="234"/>
      <c r="T778" s="234"/>
      <c r="U778" s="234"/>
      <c r="V778" s="234"/>
      <c r="W778" s="234"/>
      <c r="X778" s="234"/>
      <c r="Y778" s="234"/>
      <c r="Z778" s="234"/>
    </row>
    <row r="779" ht="13.5" customHeight="1">
      <c r="A779" s="234"/>
      <c r="B779" s="234"/>
      <c r="C779" s="234"/>
      <c r="D779" s="234"/>
      <c r="E779" s="234"/>
      <c r="F779" s="234"/>
      <c r="G779" s="234"/>
      <c r="H779" s="234"/>
      <c r="I779" s="234"/>
      <c r="J779" s="234"/>
      <c r="K779" s="234"/>
      <c r="L779" s="234"/>
      <c r="M779" s="234"/>
      <c r="N779" s="234"/>
      <c r="O779" s="234"/>
      <c r="P779" s="234"/>
      <c r="Q779" s="234"/>
      <c r="R779" s="234"/>
      <c r="S779" s="234"/>
      <c r="T779" s="234"/>
      <c r="U779" s="234"/>
      <c r="V779" s="234"/>
      <c r="W779" s="234"/>
      <c r="X779" s="234"/>
      <c r="Y779" s="234"/>
      <c r="Z779" s="234"/>
    </row>
    <row r="780" ht="13.5" customHeight="1">
      <c r="A780" s="234"/>
      <c r="B780" s="234"/>
      <c r="C780" s="234"/>
      <c r="D780" s="234"/>
      <c r="E780" s="234"/>
      <c r="F780" s="234"/>
      <c r="G780" s="234"/>
      <c r="H780" s="234"/>
      <c r="I780" s="234"/>
      <c r="J780" s="234"/>
      <c r="K780" s="234"/>
      <c r="L780" s="234"/>
      <c r="M780" s="234"/>
      <c r="N780" s="234"/>
      <c r="O780" s="234"/>
      <c r="P780" s="234"/>
      <c r="Q780" s="234"/>
      <c r="R780" s="234"/>
      <c r="S780" s="234"/>
      <c r="T780" s="234"/>
      <c r="U780" s="234"/>
      <c r="V780" s="234"/>
      <c r="W780" s="234"/>
      <c r="X780" s="234"/>
      <c r="Y780" s="234"/>
      <c r="Z780" s="234"/>
    </row>
    <row r="781" ht="13.5" customHeight="1">
      <c r="A781" s="234"/>
      <c r="B781" s="234"/>
      <c r="C781" s="234"/>
      <c r="D781" s="234"/>
      <c r="E781" s="234"/>
      <c r="F781" s="234"/>
      <c r="G781" s="234"/>
      <c r="H781" s="234"/>
      <c r="I781" s="234"/>
      <c r="J781" s="234"/>
      <c r="K781" s="234"/>
      <c r="L781" s="234"/>
      <c r="M781" s="234"/>
      <c r="N781" s="234"/>
      <c r="O781" s="234"/>
      <c r="P781" s="234"/>
      <c r="Q781" s="234"/>
      <c r="R781" s="234"/>
      <c r="S781" s="234"/>
      <c r="T781" s="234"/>
      <c r="U781" s="234"/>
      <c r="V781" s="234"/>
      <c r="W781" s="234"/>
      <c r="X781" s="234"/>
      <c r="Y781" s="234"/>
      <c r="Z781" s="234"/>
    </row>
    <row r="782" ht="13.5" customHeight="1">
      <c r="A782" s="234"/>
      <c r="B782" s="234"/>
      <c r="C782" s="234"/>
      <c r="D782" s="234"/>
      <c r="E782" s="234"/>
      <c r="F782" s="234"/>
      <c r="G782" s="234"/>
      <c r="H782" s="234"/>
      <c r="I782" s="234"/>
      <c r="J782" s="234"/>
      <c r="K782" s="234"/>
      <c r="L782" s="234"/>
      <c r="M782" s="234"/>
      <c r="N782" s="234"/>
      <c r="O782" s="234"/>
      <c r="P782" s="234"/>
      <c r="Q782" s="234"/>
      <c r="R782" s="234"/>
      <c r="S782" s="234"/>
      <c r="T782" s="234"/>
      <c r="U782" s="234"/>
      <c r="V782" s="234"/>
      <c r="W782" s="234"/>
      <c r="X782" s="234"/>
      <c r="Y782" s="234"/>
      <c r="Z782" s="234"/>
    </row>
    <row r="783" ht="13.5" customHeight="1">
      <c r="A783" s="234"/>
      <c r="B783" s="234"/>
      <c r="C783" s="234"/>
      <c r="D783" s="234"/>
      <c r="E783" s="234"/>
      <c r="F783" s="234"/>
      <c r="G783" s="234"/>
      <c r="H783" s="234"/>
      <c r="I783" s="234"/>
      <c r="J783" s="234"/>
      <c r="K783" s="234"/>
      <c r="L783" s="234"/>
      <c r="M783" s="234"/>
      <c r="N783" s="234"/>
      <c r="O783" s="234"/>
      <c r="P783" s="234"/>
      <c r="Q783" s="234"/>
      <c r="R783" s="234"/>
      <c r="S783" s="234"/>
      <c r="T783" s="234"/>
      <c r="U783" s="234"/>
      <c r="V783" s="234"/>
      <c r="W783" s="234"/>
      <c r="X783" s="234"/>
      <c r="Y783" s="234"/>
      <c r="Z783" s="234"/>
    </row>
    <row r="784" ht="13.5" customHeight="1">
      <c r="A784" s="234"/>
      <c r="B784" s="234"/>
      <c r="C784" s="234"/>
      <c r="D784" s="234"/>
      <c r="E784" s="234"/>
      <c r="F784" s="234"/>
      <c r="G784" s="234"/>
      <c r="H784" s="234"/>
      <c r="I784" s="234"/>
      <c r="J784" s="234"/>
      <c r="K784" s="234"/>
      <c r="L784" s="234"/>
      <c r="M784" s="234"/>
      <c r="N784" s="234"/>
      <c r="O784" s="234"/>
      <c r="P784" s="234"/>
      <c r="Q784" s="234"/>
      <c r="R784" s="234"/>
      <c r="S784" s="234"/>
      <c r="T784" s="234"/>
      <c r="U784" s="234"/>
      <c r="V784" s="234"/>
      <c r="W784" s="234"/>
      <c r="X784" s="234"/>
      <c r="Y784" s="234"/>
      <c r="Z784" s="234"/>
    </row>
    <row r="785" ht="13.5" customHeight="1">
      <c r="A785" s="234"/>
      <c r="B785" s="234"/>
      <c r="C785" s="234"/>
      <c r="D785" s="234"/>
      <c r="E785" s="234"/>
      <c r="F785" s="234"/>
      <c r="G785" s="234"/>
      <c r="H785" s="234"/>
      <c r="I785" s="234"/>
      <c r="J785" s="234"/>
      <c r="K785" s="234"/>
      <c r="L785" s="234"/>
      <c r="M785" s="234"/>
      <c r="N785" s="234"/>
      <c r="O785" s="234"/>
      <c r="P785" s="234"/>
      <c r="Q785" s="234"/>
      <c r="R785" s="234"/>
      <c r="S785" s="234"/>
      <c r="T785" s="234"/>
      <c r="U785" s="234"/>
      <c r="V785" s="234"/>
      <c r="W785" s="234"/>
      <c r="X785" s="234"/>
      <c r="Y785" s="234"/>
      <c r="Z785" s="234"/>
    </row>
    <row r="786" ht="13.5" customHeight="1">
      <c r="A786" s="234"/>
      <c r="B786" s="234"/>
      <c r="C786" s="234"/>
      <c r="D786" s="234"/>
      <c r="E786" s="234"/>
      <c r="F786" s="234"/>
      <c r="G786" s="234"/>
      <c r="H786" s="234"/>
      <c r="I786" s="234"/>
      <c r="J786" s="234"/>
      <c r="K786" s="234"/>
      <c r="L786" s="234"/>
      <c r="M786" s="234"/>
      <c r="N786" s="234"/>
      <c r="O786" s="234"/>
      <c r="P786" s="234"/>
      <c r="Q786" s="234"/>
      <c r="R786" s="234"/>
      <c r="S786" s="234"/>
      <c r="T786" s="234"/>
      <c r="U786" s="234"/>
      <c r="V786" s="234"/>
      <c r="W786" s="234"/>
      <c r="X786" s="234"/>
      <c r="Y786" s="234"/>
      <c r="Z786" s="234"/>
    </row>
    <row r="787" ht="13.5" customHeight="1">
      <c r="A787" s="234"/>
      <c r="B787" s="234"/>
      <c r="C787" s="234"/>
      <c r="D787" s="234"/>
      <c r="E787" s="234"/>
      <c r="F787" s="234"/>
      <c r="G787" s="234"/>
      <c r="H787" s="234"/>
      <c r="I787" s="234"/>
      <c r="J787" s="234"/>
      <c r="K787" s="234"/>
      <c r="L787" s="234"/>
      <c r="M787" s="234"/>
      <c r="N787" s="234"/>
      <c r="O787" s="234"/>
      <c r="P787" s="234"/>
      <c r="Q787" s="234"/>
      <c r="R787" s="234"/>
      <c r="S787" s="234"/>
      <c r="T787" s="234"/>
      <c r="U787" s="234"/>
      <c r="V787" s="234"/>
      <c r="W787" s="234"/>
      <c r="X787" s="234"/>
      <c r="Y787" s="234"/>
      <c r="Z787" s="234"/>
    </row>
    <row r="788" ht="13.5" customHeight="1">
      <c r="A788" s="234"/>
      <c r="B788" s="234"/>
      <c r="C788" s="234"/>
      <c r="D788" s="234"/>
      <c r="E788" s="234"/>
      <c r="F788" s="234"/>
      <c r="G788" s="234"/>
      <c r="H788" s="234"/>
      <c r="I788" s="234"/>
      <c r="J788" s="234"/>
      <c r="K788" s="234"/>
      <c r="L788" s="234"/>
      <c r="M788" s="234"/>
      <c r="N788" s="234"/>
      <c r="O788" s="234"/>
      <c r="P788" s="234"/>
      <c r="Q788" s="234"/>
      <c r="R788" s="234"/>
      <c r="S788" s="234"/>
      <c r="T788" s="234"/>
      <c r="U788" s="234"/>
      <c r="V788" s="234"/>
      <c r="W788" s="234"/>
      <c r="X788" s="234"/>
      <c r="Y788" s="234"/>
      <c r="Z788" s="234"/>
    </row>
    <row r="789" ht="13.5" customHeight="1">
      <c r="A789" s="234"/>
      <c r="B789" s="234"/>
      <c r="C789" s="234"/>
      <c r="D789" s="234"/>
      <c r="E789" s="234"/>
      <c r="F789" s="234"/>
      <c r="G789" s="234"/>
      <c r="H789" s="234"/>
      <c r="I789" s="234"/>
      <c r="J789" s="234"/>
      <c r="K789" s="234"/>
      <c r="L789" s="234"/>
      <c r="M789" s="234"/>
      <c r="N789" s="234"/>
      <c r="O789" s="234"/>
      <c r="P789" s="234"/>
      <c r="Q789" s="234"/>
      <c r="R789" s="234"/>
      <c r="S789" s="234"/>
      <c r="T789" s="234"/>
      <c r="U789" s="234"/>
      <c r="V789" s="234"/>
      <c r="W789" s="234"/>
      <c r="X789" s="234"/>
      <c r="Y789" s="234"/>
      <c r="Z789" s="234"/>
    </row>
    <row r="790" ht="13.5" customHeight="1">
      <c r="A790" s="234"/>
      <c r="B790" s="234"/>
      <c r="C790" s="234"/>
      <c r="D790" s="234"/>
      <c r="E790" s="234"/>
      <c r="F790" s="234"/>
      <c r="G790" s="234"/>
      <c r="H790" s="234"/>
      <c r="I790" s="234"/>
      <c r="J790" s="234"/>
      <c r="K790" s="234"/>
      <c r="L790" s="234"/>
      <c r="M790" s="234"/>
      <c r="N790" s="234"/>
      <c r="O790" s="234"/>
      <c r="P790" s="234"/>
      <c r="Q790" s="234"/>
      <c r="R790" s="234"/>
      <c r="S790" s="234"/>
      <c r="T790" s="234"/>
      <c r="U790" s="234"/>
      <c r="V790" s="234"/>
      <c r="W790" s="234"/>
      <c r="X790" s="234"/>
      <c r="Y790" s="234"/>
      <c r="Z790" s="234"/>
    </row>
    <row r="791" ht="13.5" customHeight="1">
      <c r="A791" s="234"/>
      <c r="B791" s="234"/>
      <c r="C791" s="234"/>
      <c r="D791" s="234"/>
      <c r="E791" s="234"/>
      <c r="F791" s="234"/>
      <c r="G791" s="234"/>
      <c r="H791" s="234"/>
      <c r="I791" s="234"/>
      <c r="J791" s="234"/>
      <c r="K791" s="234"/>
      <c r="L791" s="234"/>
      <c r="M791" s="234"/>
      <c r="N791" s="234"/>
      <c r="O791" s="234"/>
      <c r="P791" s="234"/>
      <c r="Q791" s="234"/>
      <c r="R791" s="234"/>
      <c r="S791" s="234"/>
      <c r="T791" s="234"/>
      <c r="U791" s="234"/>
      <c r="V791" s="234"/>
      <c r="W791" s="234"/>
      <c r="X791" s="234"/>
      <c r="Y791" s="234"/>
      <c r="Z791" s="234"/>
    </row>
    <row r="792" ht="13.5" customHeight="1">
      <c r="A792" s="234"/>
      <c r="B792" s="234"/>
      <c r="C792" s="234"/>
      <c r="D792" s="234"/>
      <c r="E792" s="234"/>
      <c r="F792" s="234"/>
      <c r="G792" s="234"/>
      <c r="H792" s="234"/>
      <c r="I792" s="234"/>
      <c r="J792" s="234"/>
      <c r="K792" s="234"/>
      <c r="L792" s="234"/>
      <c r="M792" s="234"/>
      <c r="N792" s="234"/>
      <c r="O792" s="234"/>
      <c r="P792" s="234"/>
      <c r="Q792" s="234"/>
      <c r="R792" s="234"/>
      <c r="S792" s="234"/>
      <c r="T792" s="234"/>
      <c r="U792" s="234"/>
      <c r="V792" s="234"/>
      <c r="W792" s="234"/>
      <c r="X792" s="234"/>
      <c r="Y792" s="234"/>
      <c r="Z792" s="234"/>
    </row>
    <row r="793" ht="13.5" customHeight="1">
      <c r="A793" s="234"/>
      <c r="B793" s="234"/>
      <c r="C793" s="234"/>
      <c r="D793" s="234"/>
      <c r="E793" s="234"/>
      <c r="F793" s="234"/>
      <c r="G793" s="234"/>
      <c r="H793" s="234"/>
      <c r="I793" s="234"/>
      <c r="J793" s="234"/>
      <c r="K793" s="234"/>
      <c r="L793" s="234"/>
      <c r="M793" s="234"/>
      <c r="N793" s="234"/>
      <c r="O793" s="234"/>
      <c r="P793" s="234"/>
      <c r="Q793" s="234"/>
      <c r="R793" s="234"/>
      <c r="S793" s="234"/>
      <c r="T793" s="234"/>
      <c r="U793" s="234"/>
      <c r="V793" s="234"/>
      <c r="W793" s="234"/>
      <c r="X793" s="234"/>
      <c r="Y793" s="234"/>
      <c r="Z793" s="234"/>
    </row>
    <row r="794" ht="13.5" customHeight="1">
      <c r="A794" s="234"/>
      <c r="B794" s="234"/>
      <c r="C794" s="234"/>
      <c r="D794" s="234"/>
      <c r="E794" s="234"/>
      <c r="F794" s="234"/>
      <c r="G794" s="234"/>
      <c r="H794" s="234"/>
      <c r="I794" s="234"/>
      <c r="J794" s="234"/>
      <c r="K794" s="234"/>
      <c r="L794" s="234"/>
      <c r="M794" s="234"/>
      <c r="N794" s="234"/>
      <c r="O794" s="234"/>
      <c r="P794" s="234"/>
      <c r="Q794" s="234"/>
      <c r="R794" s="234"/>
      <c r="S794" s="234"/>
      <c r="T794" s="234"/>
      <c r="U794" s="234"/>
      <c r="V794" s="234"/>
      <c r="W794" s="234"/>
      <c r="X794" s="234"/>
      <c r="Y794" s="234"/>
      <c r="Z794" s="234"/>
    </row>
    <row r="795" ht="13.5" customHeight="1">
      <c r="A795" s="234"/>
      <c r="B795" s="234"/>
      <c r="C795" s="234"/>
      <c r="D795" s="234"/>
      <c r="E795" s="234"/>
      <c r="F795" s="234"/>
      <c r="G795" s="234"/>
      <c r="H795" s="234"/>
      <c r="I795" s="234"/>
      <c r="J795" s="234"/>
      <c r="K795" s="234"/>
      <c r="L795" s="234"/>
      <c r="M795" s="234"/>
      <c r="N795" s="234"/>
      <c r="O795" s="234"/>
      <c r="P795" s="234"/>
      <c r="Q795" s="234"/>
      <c r="R795" s="234"/>
      <c r="S795" s="234"/>
      <c r="T795" s="234"/>
      <c r="U795" s="234"/>
      <c r="V795" s="234"/>
      <c r="W795" s="234"/>
      <c r="X795" s="234"/>
      <c r="Y795" s="234"/>
      <c r="Z795" s="234"/>
    </row>
    <row r="796" ht="13.5" customHeight="1">
      <c r="A796" s="234"/>
      <c r="B796" s="234"/>
      <c r="C796" s="234"/>
      <c r="D796" s="234"/>
      <c r="E796" s="234"/>
      <c r="F796" s="234"/>
      <c r="G796" s="234"/>
      <c r="H796" s="234"/>
      <c r="I796" s="234"/>
      <c r="J796" s="234"/>
      <c r="K796" s="234"/>
      <c r="L796" s="234"/>
      <c r="M796" s="234"/>
      <c r="N796" s="234"/>
      <c r="O796" s="234"/>
      <c r="P796" s="234"/>
      <c r="Q796" s="234"/>
      <c r="R796" s="234"/>
      <c r="S796" s="234"/>
      <c r="T796" s="234"/>
      <c r="U796" s="234"/>
      <c r="V796" s="234"/>
      <c r="W796" s="234"/>
      <c r="X796" s="234"/>
      <c r="Y796" s="234"/>
      <c r="Z796" s="234"/>
    </row>
    <row r="797" ht="13.5" customHeight="1">
      <c r="A797" s="234"/>
      <c r="B797" s="234"/>
      <c r="C797" s="234"/>
      <c r="D797" s="234"/>
      <c r="E797" s="234"/>
      <c r="F797" s="234"/>
      <c r="G797" s="234"/>
      <c r="H797" s="234"/>
      <c r="I797" s="234"/>
      <c r="J797" s="234"/>
      <c r="K797" s="234"/>
      <c r="L797" s="234"/>
      <c r="M797" s="234"/>
      <c r="N797" s="234"/>
      <c r="O797" s="234"/>
      <c r="P797" s="234"/>
      <c r="Q797" s="234"/>
      <c r="R797" s="234"/>
      <c r="S797" s="234"/>
      <c r="T797" s="234"/>
      <c r="U797" s="234"/>
      <c r="V797" s="234"/>
      <c r="W797" s="234"/>
      <c r="X797" s="234"/>
      <c r="Y797" s="234"/>
      <c r="Z797" s="234"/>
    </row>
    <row r="798" ht="13.5" customHeight="1">
      <c r="A798" s="234"/>
      <c r="B798" s="234"/>
      <c r="C798" s="234"/>
      <c r="D798" s="234"/>
      <c r="E798" s="234"/>
      <c r="F798" s="234"/>
      <c r="G798" s="234"/>
      <c r="H798" s="234"/>
      <c r="I798" s="234"/>
      <c r="J798" s="234"/>
      <c r="K798" s="234"/>
      <c r="L798" s="234"/>
      <c r="M798" s="234"/>
      <c r="N798" s="234"/>
      <c r="O798" s="234"/>
      <c r="P798" s="234"/>
      <c r="Q798" s="234"/>
      <c r="R798" s="234"/>
      <c r="S798" s="234"/>
      <c r="T798" s="234"/>
      <c r="U798" s="234"/>
      <c r="V798" s="234"/>
      <c r="W798" s="234"/>
      <c r="X798" s="234"/>
      <c r="Y798" s="234"/>
      <c r="Z798" s="234"/>
    </row>
    <row r="799" ht="13.5" customHeight="1">
      <c r="A799" s="234"/>
      <c r="B799" s="234"/>
      <c r="C799" s="234"/>
      <c r="D799" s="234"/>
      <c r="E799" s="234"/>
      <c r="F799" s="234"/>
      <c r="G799" s="234"/>
      <c r="H799" s="234"/>
      <c r="I799" s="234"/>
      <c r="J799" s="234"/>
      <c r="K799" s="234"/>
      <c r="L799" s="234"/>
      <c r="M799" s="234"/>
      <c r="N799" s="234"/>
      <c r="O799" s="234"/>
      <c r="P799" s="234"/>
      <c r="Q799" s="234"/>
      <c r="R799" s="234"/>
      <c r="S799" s="234"/>
      <c r="T799" s="234"/>
      <c r="U799" s="234"/>
      <c r="V799" s="234"/>
      <c r="W799" s="234"/>
      <c r="X799" s="234"/>
      <c r="Y799" s="234"/>
      <c r="Z799" s="234"/>
    </row>
    <row r="800" ht="13.5" customHeight="1">
      <c r="A800" s="234"/>
      <c r="B800" s="234"/>
      <c r="C800" s="234"/>
      <c r="D800" s="234"/>
      <c r="E800" s="234"/>
      <c r="F800" s="234"/>
      <c r="G800" s="234"/>
      <c r="H800" s="234"/>
      <c r="I800" s="234"/>
      <c r="J800" s="234"/>
      <c r="K800" s="234"/>
      <c r="L800" s="234"/>
      <c r="M800" s="234"/>
      <c r="N800" s="234"/>
      <c r="O800" s="234"/>
      <c r="P800" s="234"/>
      <c r="Q800" s="234"/>
      <c r="R800" s="234"/>
      <c r="S800" s="234"/>
      <c r="T800" s="234"/>
      <c r="U800" s="234"/>
      <c r="V800" s="234"/>
      <c r="W800" s="234"/>
      <c r="X800" s="234"/>
      <c r="Y800" s="234"/>
      <c r="Z800" s="234"/>
    </row>
    <row r="801" ht="13.5" customHeight="1">
      <c r="A801" s="234"/>
      <c r="B801" s="234"/>
      <c r="C801" s="234"/>
      <c r="D801" s="234"/>
      <c r="E801" s="234"/>
      <c r="F801" s="234"/>
      <c r="G801" s="234"/>
      <c r="H801" s="234"/>
      <c r="I801" s="234"/>
      <c r="J801" s="234"/>
      <c r="K801" s="234"/>
      <c r="L801" s="234"/>
      <c r="M801" s="234"/>
      <c r="N801" s="234"/>
      <c r="O801" s="234"/>
      <c r="P801" s="234"/>
      <c r="Q801" s="234"/>
      <c r="R801" s="234"/>
      <c r="S801" s="234"/>
      <c r="T801" s="234"/>
      <c r="U801" s="234"/>
      <c r="V801" s="234"/>
      <c r="W801" s="234"/>
      <c r="X801" s="234"/>
      <c r="Y801" s="234"/>
      <c r="Z801" s="234"/>
    </row>
    <row r="802" ht="13.5" customHeight="1">
      <c r="A802" s="234"/>
      <c r="B802" s="234"/>
      <c r="C802" s="234"/>
      <c r="D802" s="234"/>
      <c r="E802" s="234"/>
      <c r="F802" s="234"/>
      <c r="G802" s="234"/>
      <c r="H802" s="234"/>
      <c r="I802" s="234"/>
      <c r="J802" s="234"/>
      <c r="K802" s="234"/>
      <c r="L802" s="234"/>
      <c r="M802" s="234"/>
      <c r="N802" s="234"/>
      <c r="O802" s="234"/>
      <c r="P802" s="234"/>
      <c r="Q802" s="234"/>
      <c r="R802" s="234"/>
      <c r="S802" s="234"/>
      <c r="T802" s="234"/>
      <c r="U802" s="234"/>
      <c r="V802" s="234"/>
      <c r="W802" s="234"/>
      <c r="X802" s="234"/>
      <c r="Y802" s="234"/>
      <c r="Z802" s="234"/>
    </row>
    <row r="803" ht="13.5" customHeight="1">
      <c r="A803" s="234"/>
      <c r="B803" s="234"/>
      <c r="C803" s="234"/>
      <c r="D803" s="234"/>
      <c r="E803" s="234"/>
      <c r="F803" s="234"/>
      <c r="G803" s="234"/>
      <c r="H803" s="234"/>
      <c r="I803" s="234"/>
      <c r="J803" s="234"/>
      <c r="K803" s="234"/>
      <c r="L803" s="234"/>
      <c r="M803" s="234"/>
      <c r="N803" s="234"/>
      <c r="O803" s="234"/>
      <c r="P803" s="234"/>
      <c r="Q803" s="234"/>
      <c r="R803" s="234"/>
      <c r="S803" s="234"/>
      <c r="T803" s="234"/>
      <c r="U803" s="234"/>
      <c r="V803" s="234"/>
      <c r="W803" s="234"/>
      <c r="X803" s="234"/>
      <c r="Y803" s="234"/>
      <c r="Z803" s="234"/>
    </row>
    <row r="804" ht="13.5" customHeight="1">
      <c r="A804" s="234"/>
      <c r="B804" s="234"/>
      <c r="C804" s="234"/>
      <c r="D804" s="234"/>
      <c r="E804" s="234"/>
      <c r="F804" s="234"/>
      <c r="G804" s="234"/>
      <c r="H804" s="234"/>
      <c r="I804" s="234"/>
      <c r="J804" s="234"/>
      <c r="K804" s="234"/>
      <c r="L804" s="234"/>
      <c r="M804" s="234"/>
      <c r="N804" s="234"/>
      <c r="O804" s="234"/>
      <c r="P804" s="234"/>
      <c r="Q804" s="234"/>
      <c r="R804" s="234"/>
      <c r="S804" s="234"/>
      <c r="T804" s="234"/>
      <c r="U804" s="234"/>
      <c r="V804" s="234"/>
      <c r="W804" s="234"/>
      <c r="X804" s="234"/>
      <c r="Y804" s="234"/>
      <c r="Z804" s="234"/>
    </row>
    <row r="805" ht="13.5" customHeight="1">
      <c r="A805" s="234"/>
      <c r="B805" s="234"/>
      <c r="C805" s="234"/>
      <c r="D805" s="234"/>
      <c r="E805" s="234"/>
      <c r="F805" s="234"/>
      <c r="G805" s="234"/>
      <c r="H805" s="234"/>
      <c r="I805" s="234"/>
      <c r="J805" s="234"/>
      <c r="K805" s="234"/>
      <c r="L805" s="234"/>
      <c r="M805" s="234"/>
      <c r="N805" s="234"/>
      <c r="O805" s="234"/>
      <c r="P805" s="234"/>
      <c r="Q805" s="234"/>
      <c r="R805" s="234"/>
      <c r="S805" s="234"/>
      <c r="T805" s="234"/>
      <c r="U805" s="234"/>
      <c r="V805" s="234"/>
      <c r="W805" s="234"/>
      <c r="X805" s="234"/>
      <c r="Y805" s="234"/>
      <c r="Z805" s="234"/>
    </row>
    <row r="806" ht="13.5" customHeight="1">
      <c r="A806" s="234"/>
      <c r="B806" s="234"/>
      <c r="C806" s="234"/>
      <c r="D806" s="234"/>
      <c r="E806" s="234"/>
      <c r="F806" s="234"/>
      <c r="G806" s="234"/>
      <c r="H806" s="234"/>
      <c r="I806" s="234"/>
      <c r="J806" s="234"/>
      <c r="K806" s="234"/>
      <c r="L806" s="234"/>
      <c r="M806" s="234"/>
      <c r="N806" s="234"/>
      <c r="O806" s="234"/>
      <c r="P806" s="234"/>
      <c r="Q806" s="234"/>
      <c r="R806" s="234"/>
      <c r="S806" s="234"/>
      <c r="T806" s="234"/>
      <c r="U806" s="234"/>
      <c r="V806" s="234"/>
      <c r="W806" s="234"/>
      <c r="X806" s="234"/>
      <c r="Y806" s="234"/>
      <c r="Z806" s="234"/>
    </row>
    <row r="807" ht="13.5" customHeight="1">
      <c r="A807" s="234"/>
      <c r="B807" s="234"/>
      <c r="C807" s="234"/>
      <c r="D807" s="234"/>
      <c r="E807" s="234"/>
      <c r="F807" s="234"/>
      <c r="G807" s="234"/>
      <c r="H807" s="234"/>
      <c r="I807" s="234"/>
      <c r="J807" s="234"/>
      <c r="K807" s="234"/>
      <c r="L807" s="234"/>
      <c r="M807" s="234"/>
      <c r="N807" s="234"/>
      <c r="O807" s="234"/>
      <c r="P807" s="234"/>
      <c r="Q807" s="234"/>
      <c r="R807" s="234"/>
      <c r="S807" s="234"/>
      <c r="T807" s="234"/>
      <c r="U807" s="234"/>
      <c r="V807" s="234"/>
      <c r="W807" s="234"/>
      <c r="X807" s="234"/>
      <c r="Y807" s="234"/>
      <c r="Z807" s="234"/>
    </row>
    <row r="808" ht="13.5" customHeight="1">
      <c r="A808" s="234"/>
      <c r="B808" s="234"/>
      <c r="C808" s="234"/>
      <c r="D808" s="234"/>
      <c r="E808" s="234"/>
      <c r="F808" s="234"/>
      <c r="G808" s="234"/>
      <c r="H808" s="234"/>
      <c r="I808" s="234"/>
      <c r="J808" s="234"/>
      <c r="K808" s="234"/>
      <c r="L808" s="234"/>
      <c r="M808" s="234"/>
      <c r="N808" s="234"/>
      <c r="O808" s="234"/>
      <c r="P808" s="234"/>
      <c r="Q808" s="234"/>
      <c r="R808" s="234"/>
      <c r="S808" s="234"/>
      <c r="T808" s="234"/>
      <c r="U808" s="234"/>
      <c r="V808" s="234"/>
      <c r="W808" s="234"/>
      <c r="X808" s="234"/>
      <c r="Y808" s="234"/>
      <c r="Z808" s="234"/>
    </row>
    <row r="809" ht="13.5" customHeight="1">
      <c r="A809" s="234"/>
      <c r="B809" s="234"/>
      <c r="C809" s="234"/>
      <c r="D809" s="234"/>
      <c r="E809" s="234"/>
      <c r="F809" s="234"/>
      <c r="G809" s="234"/>
      <c r="H809" s="234"/>
      <c r="I809" s="234"/>
      <c r="J809" s="234"/>
      <c r="K809" s="234"/>
      <c r="L809" s="234"/>
      <c r="M809" s="234"/>
      <c r="N809" s="234"/>
      <c r="O809" s="234"/>
      <c r="P809" s="234"/>
      <c r="Q809" s="234"/>
      <c r="R809" s="234"/>
      <c r="S809" s="234"/>
      <c r="T809" s="234"/>
      <c r="U809" s="234"/>
      <c r="V809" s="234"/>
      <c r="W809" s="234"/>
      <c r="X809" s="234"/>
      <c r="Y809" s="234"/>
      <c r="Z809" s="234"/>
    </row>
    <row r="810" ht="13.5" customHeight="1">
      <c r="A810" s="234"/>
      <c r="B810" s="234"/>
      <c r="C810" s="234"/>
      <c r="D810" s="234"/>
      <c r="E810" s="234"/>
      <c r="F810" s="234"/>
      <c r="G810" s="234"/>
      <c r="H810" s="234"/>
      <c r="I810" s="234"/>
      <c r="J810" s="234"/>
      <c r="K810" s="234"/>
      <c r="L810" s="234"/>
      <c r="M810" s="234"/>
      <c r="N810" s="234"/>
      <c r="O810" s="234"/>
      <c r="P810" s="234"/>
      <c r="Q810" s="234"/>
      <c r="R810" s="234"/>
      <c r="S810" s="234"/>
      <c r="T810" s="234"/>
      <c r="U810" s="234"/>
      <c r="V810" s="234"/>
      <c r="W810" s="234"/>
      <c r="X810" s="234"/>
      <c r="Y810" s="234"/>
      <c r="Z810" s="234"/>
    </row>
    <row r="811" ht="13.5" customHeight="1">
      <c r="A811" s="234"/>
      <c r="B811" s="234"/>
      <c r="C811" s="234"/>
      <c r="D811" s="234"/>
      <c r="E811" s="234"/>
      <c r="F811" s="234"/>
      <c r="G811" s="234"/>
      <c r="H811" s="234"/>
      <c r="I811" s="234"/>
      <c r="J811" s="234"/>
      <c r="K811" s="234"/>
      <c r="L811" s="234"/>
      <c r="M811" s="234"/>
      <c r="N811" s="234"/>
      <c r="O811" s="234"/>
      <c r="P811" s="234"/>
      <c r="Q811" s="234"/>
      <c r="R811" s="234"/>
      <c r="S811" s="234"/>
      <c r="T811" s="234"/>
      <c r="U811" s="234"/>
      <c r="V811" s="234"/>
      <c r="W811" s="234"/>
      <c r="X811" s="234"/>
      <c r="Y811" s="234"/>
      <c r="Z811" s="234"/>
    </row>
    <row r="812" ht="13.5" customHeight="1">
      <c r="A812" s="234"/>
      <c r="B812" s="234"/>
      <c r="C812" s="234"/>
      <c r="D812" s="234"/>
      <c r="E812" s="234"/>
      <c r="F812" s="234"/>
      <c r="G812" s="234"/>
      <c r="H812" s="234"/>
      <c r="I812" s="234"/>
      <c r="J812" s="234"/>
      <c r="K812" s="234"/>
      <c r="L812" s="234"/>
      <c r="M812" s="234"/>
      <c r="N812" s="234"/>
      <c r="O812" s="234"/>
      <c r="P812" s="234"/>
      <c r="Q812" s="234"/>
      <c r="R812" s="234"/>
      <c r="S812" s="234"/>
      <c r="T812" s="234"/>
      <c r="U812" s="234"/>
      <c r="V812" s="234"/>
      <c r="W812" s="234"/>
      <c r="X812" s="234"/>
      <c r="Y812" s="234"/>
      <c r="Z812" s="234"/>
    </row>
    <row r="813" ht="13.5" customHeight="1">
      <c r="A813" s="234"/>
      <c r="B813" s="234"/>
      <c r="C813" s="234"/>
      <c r="D813" s="234"/>
      <c r="E813" s="234"/>
      <c r="F813" s="234"/>
      <c r="G813" s="234"/>
      <c r="H813" s="234"/>
      <c r="I813" s="234"/>
      <c r="J813" s="234"/>
      <c r="K813" s="234"/>
      <c r="L813" s="234"/>
      <c r="M813" s="234"/>
      <c r="N813" s="234"/>
      <c r="O813" s="234"/>
      <c r="P813" s="234"/>
      <c r="Q813" s="234"/>
      <c r="R813" s="234"/>
      <c r="S813" s="234"/>
      <c r="T813" s="234"/>
      <c r="U813" s="234"/>
      <c r="V813" s="234"/>
      <c r="W813" s="234"/>
      <c r="X813" s="234"/>
      <c r="Y813" s="234"/>
      <c r="Z813" s="234"/>
    </row>
    <row r="814" ht="13.5" customHeight="1">
      <c r="A814" s="234"/>
      <c r="B814" s="234"/>
      <c r="C814" s="234"/>
      <c r="D814" s="234"/>
      <c r="E814" s="234"/>
      <c r="F814" s="234"/>
      <c r="G814" s="234"/>
      <c r="H814" s="234"/>
      <c r="I814" s="234"/>
      <c r="J814" s="234"/>
      <c r="K814" s="234"/>
      <c r="L814" s="234"/>
      <c r="M814" s="234"/>
      <c r="N814" s="234"/>
      <c r="O814" s="234"/>
      <c r="P814" s="234"/>
      <c r="Q814" s="234"/>
      <c r="R814" s="234"/>
      <c r="S814" s="234"/>
      <c r="T814" s="234"/>
      <c r="U814" s="234"/>
      <c r="V814" s="234"/>
      <c r="W814" s="234"/>
      <c r="X814" s="234"/>
      <c r="Y814" s="234"/>
      <c r="Z814" s="234"/>
    </row>
    <row r="815" ht="13.5" customHeight="1">
      <c r="A815" s="234"/>
      <c r="B815" s="234"/>
      <c r="C815" s="234"/>
      <c r="D815" s="234"/>
      <c r="E815" s="234"/>
      <c r="F815" s="234"/>
      <c r="G815" s="234"/>
      <c r="H815" s="234"/>
      <c r="I815" s="234"/>
      <c r="J815" s="234"/>
      <c r="K815" s="234"/>
      <c r="L815" s="234"/>
      <c r="M815" s="234"/>
      <c r="N815" s="234"/>
      <c r="O815" s="234"/>
      <c r="P815" s="234"/>
      <c r="Q815" s="234"/>
      <c r="R815" s="234"/>
      <c r="S815" s="234"/>
      <c r="T815" s="234"/>
      <c r="U815" s="234"/>
      <c r="V815" s="234"/>
      <c r="W815" s="234"/>
      <c r="X815" s="234"/>
      <c r="Y815" s="234"/>
      <c r="Z815" s="234"/>
    </row>
    <row r="816" ht="13.5" customHeight="1">
      <c r="A816" s="234"/>
      <c r="B816" s="234"/>
      <c r="C816" s="234"/>
      <c r="D816" s="234"/>
      <c r="E816" s="234"/>
      <c r="F816" s="234"/>
      <c r="G816" s="234"/>
      <c r="H816" s="234"/>
      <c r="I816" s="234"/>
      <c r="J816" s="234"/>
      <c r="K816" s="234"/>
      <c r="L816" s="234"/>
      <c r="M816" s="234"/>
      <c r="N816" s="234"/>
      <c r="O816" s="234"/>
      <c r="P816" s="234"/>
      <c r="Q816" s="234"/>
      <c r="R816" s="234"/>
      <c r="S816" s="234"/>
      <c r="T816" s="234"/>
      <c r="U816" s="234"/>
      <c r="V816" s="234"/>
      <c r="W816" s="234"/>
      <c r="X816" s="234"/>
      <c r="Y816" s="234"/>
      <c r="Z816" s="234"/>
    </row>
    <row r="817" ht="13.5" customHeight="1">
      <c r="A817" s="234"/>
      <c r="B817" s="234"/>
      <c r="C817" s="234"/>
      <c r="D817" s="234"/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4"/>
      <c r="Z817" s="234"/>
    </row>
    <row r="818" ht="13.5" customHeight="1">
      <c r="A818" s="234"/>
      <c r="B818" s="234"/>
      <c r="C818" s="234"/>
      <c r="D818" s="234"/>
      <c r="E818" s="234"/>
      <c r="F818" s="234"/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4"/>
      <c r="Z818" s="234"/>
    </row>
    <row r="819" ht="13.5" customHeight="1">
      <c r="A819" s="234"/>
      <c r="B819" s="234"/>
      <c r="C819" s="234"/>
      <c r="D819" s="234"/>
      <c r="E819" s="234"/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/>
      <c r="X819" s="234"/>
      <c r="Y819" s="234"/>
      <c r="Z819" s="234"/>
    </row>
    <row r="820" ht="13.5" customHeight="1">
      <c r="A820" s="234"/>
      <c r="B820" s="234"/>
      <c r="C820" s="234"/>
      <c r="D820" s="234"/>
      <c r="E820" s="234"/>
      <c r="F820" s="234"/>
      <c r="G820" s="234"/>
      <c r="H820" s="234"/>
      <c r="I820" s="234"/>
      <c r="J820" s="234"/>
      <c r="K820" s="234"/>
      <c r="L820" s="234"/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4"/>
      <c r="Z820" s="234"/>
    </row>
    <row r="821" ht="13.5" customHeight="1">
      <c r="A821" s="234"/>
      <c r="B821" s="234"/>
      <c r="C821" s="234"/>
      <c r="D821" s="234"/>
      <c r="E821" s="234"/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/>
      <c r="X821" s="234"/>
      <c r="Y821" s="234"/>
      <c r="Z821" s="234"/>
    </row>
    <row r="822" ht="13.5" customHeight="1">
      <c r="A822" s="234"/>
      <c r="B822" s="234"/>
      <c r="C822" s="234"/>
      <c r="D822" s="234"/>
      <c r="E822" s="234"/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/>
      <c r="U822" s="234"/>
      <c r="V822" s="234"/>
      <c r="W822" s="234"/>
      <c r="X822" s="234"/>
      <c r="Y822" s="234"/>
      <c r="Z822" s="234"/>
    </row>
    <row r="823" ht="13.5" customHeight="1">
      <c r="A823" s="234"/>
      <c r="B823" s="234"/>
      <c r="C823" s="234"/>
      <c r="D823" s="234"/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4"/>
      <c r="Z823" s="234"/>
    </row>
    <row r="824" ht="13.5" customHeight="1">
      <c r="A824" s="234"/>
      <c r="B824" s="234"/>
      <c r="C824" s="234"/>
      <c r="D824" s="234"/>
      <c r="E824" s="234"/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/>
      <c r="U824" s="234"/>
      <c r="V824" s="234"/>
      <c r="W824" s="234"/>
      <c r="X824" s="234"/>
      <c r="Y824" s="234"/>
      <c r="Z824" s="234"/>
    </row>
    <row r="825" ht="13.5" customHeight="1">
      <c r="A825" s="234"/>
      <c r="B825" s="234"/>
      <c r="C825" s="234"/>
      <c r="D825" s="234"/>
      <c r="E825" s="234"/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4"/>
      <c r="Z825" s="234"/>
    </row>
    <row r="826" ht="13.5" customHeight="1">
      <c r="A826" s="234"/>
      <c r="B826" s="234"/>
      <c r="C826" s="234"/>
      <c r="D826" s="234"/>
      <c r="E826" s="234"/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4"/>
      <c r="Z826" s="234"/>
    </row>
    <row r="827" ht="13.5" customHeight="1">
      <c r="A827" s="234"/>
      <c r="B827" s="234"/>
      <c r="C827" s="234"/>
      <c r="D827" s="234"/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4"/>
      <c r="Z827" s="234"/>
    </row>
    <row r="828" ht="13.5" customHeight="1">
      <c r="A828" s="234"/>
      <c r="B828" s="234"/>
      <c r="C828" s="234"/>
      <c r="D828" s="234"/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4"/>
      <c r="Z828" s="234"/>
    </row>
    <row r="829" ht="13.5" customHeight="1">
      <c r="A829" s="234"/>
      <c r="B829" s="234"/>
      <c r="C829" s="234"/>
      <c r="D829" s="234"/>
      <c r="E829" s="234"/>
      <c r="F829" s="234"/>
      <c r="G829" s="234"/>
      <c r="H829" s="234"/>
      <c r="I829" s="234"/>
      <c r="J829" s="234"/>
      <c r="K829" s="234"/>
      <c r="L829" s="234"/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4"/>
      <c r="Z829" s="234"/>
    </row>
    <row r="830" ht="13.5" customHeight="1">
      <c r="A830" s="234"/>
      <c r="B830" s="234"/>
      <c r="C830" s="234"/>
      <c r="D830" s="234"/>
      <c r="E830" s="234"/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/>
      <c r="X830" s="234"/>
      <c r="Y830" s="234"/>
      <c r="Z830" s="234"/>
    </row>
    <row r="831" ht="13.5" customHeight="1">
      <c r="A831" s="234"/>
      <c r="B831" s="234"/>
      <c r="C831" s="234"/>
      <c r="D831" s="234"/>
      <c r="E831" s="234"/>
      <c r="F831" s="234"/>
      <c r="G831" s="234"/>
      <c r="H831" s="234"/>
      <c r="I831" s="234"/>
      <c r="J831" s="234"/>
      <c r="K831" s="234"/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4"/>
      <c r="Z831" s="234"/>
    </row>
    <row r="832" ht="13.5" customHeight="1">
      <c r="A832" s="234"/>
      <c r="B832" s="234"/>
      <c r="C832" s="234"/>
      <c r="D832" s="234"/>
      <c r="E832" s="234"/>
      <c r="F832" s="234"/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4"/>
      <c r="Z832" s="234"/>
    </row>
    <row r="833" ht="13.5" customHeight="1">
      <c r="A833" s="234"/>
      <c r="B833" s="234"/>
      <c r="C833" s="234"/>
      <c r="D833" s="234"/>
      <c r="E833" s="234"/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/>
      <c r="X833" s="234"/>
      <c r="Y833" s="234"/>
      <c r="Z833" s="234"/>
    </row>
    <row r="834" ht="13.5" customHeight="1">
      <c r="A834" s="234"/>
      <c r="B834" s="234"/>
      <c r="C834" s="234"/>
      <c r="D834" s="234"/>
      <c r="E834" s="234"/>
      <c r="F834" s="234"/>
      <c r="G834" s="234"/>
      <c r="H834" s="234"/>
      <c r="I834" s="234"/>
      <c r="J834" s="234"/>
      <c r="K834" s="234"/>
      <c r="L834" s="234"/>
      <c r="M834" s="234"/>
      <c r="N834" s="234"/>
      <c r="O834" s="234"/>
      <c r="P834" s="234"/>
      <c r="Q834" s="234"/>
      <c r="R834" s="234"/>
      <c r="S834" s="234"/>
      <c r="T834" s="234"/>
      <c r="U834" s="234"/>
      <c r="V834" s="234"/>
      <c r="W834" s="234"/>
      <c r="X834" s="234"/>
      <c r="Y834" s="234"/>
      <c r="Z834" s="234"/>
    </row>
    <row r="835" ht="13.5" customHeight="1">
      <c r="A835" s="234"/>
      <c r="B835" s="234"/>
      <c r="C835" s="234"/>
      <c r="D835" s="234"/>
      <c r="E835" s="234"/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/>
      <c r="U835" s="234"/>
      <c r="V835" s="234"/>
      <c r="W835" s="234"/>
      <c r="X835" s="234"/>
      <c r="Y835" s="234"/>
      <c r="Z835" s="234"/>
    </row>
    <row r="836" ht="13.5" customHeight="1">
      <c r="A836" s="234"/>
      <c r="B836" s="234"/>
      <c r="C836" s="234"/>
      <c r="D836" s="234"/>
      <c r="E836" s="234"/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/>
      <c r="U836" s="234"/>
      <c r="V836" s="234"/>
      <c r="W836" s="234"/>
      <c r="X836" s="234"/>
      <c r="Y836" s="234"/>
      <c r="Z836" s="234"/>
    </row>
    <row r="837" ht="13.5" customHeight="1">
      <c r="A837" s="234"/>
      <c r="B837" s="234"/>
      <c r="C837" s="234"/>
      <c r="D837" s="234"/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4"/>
      <c r="Z837" s="234"/>
    </row>
    <row r="838" ht="13.5" customHeight="1">
      <c r="A838" s="234"/>
      <c r="B838" s="234"/>
      <c r="C838" s="234"/>
      <c r="D838" s="234"/>
      <c r="E838" s="234"/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4"/>
      <c r="Z838" s="234"/>
    </row>
    <row r="839" ht="13.5" customHeight="1">
      <c r="A839" s="234"/>
      <c r="B839" s="234"/>
      <c r="C839" s="234"/>
      <c r="D839" s="234"/>
      <c r="E839" s="234"/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4"/>
      <c r="Z839" s="234"/>
    </row>
    <row r="840" ht="13.5" customHeight="1">
      <c r="A840" s="234"/>
      <c r="B840" s="234"/>
      <c r="C840" s="234"/>
      <c r="D840" s="234"/>
      <c r="E840" s="234"/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4"/>
      <c r="Z840" s="234"/>
    </row>
    <row r="841" ht="13.5" customHeight="1">
      <c r="A841" s="234"/>
      <c r="B841" s="234"/>
      <c r="C841" s="234"/>
      <c r="D841" s="234"/>
      <c r="E841" s="234"/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4"/>
      <c r="Z841" s="234"/>
    </row>
    <row r="842" ht="13.5" customHeight="1">
      <c r="A842" s="234"/>
      <c r="B842" s="234"/>
      <c r="C842" s="234"/>
      <c r="D842" s="234"/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4"/>
      <c r="Z842" s="234"/>
    </row>
    <row r="843" ht="13.5" customHeight="1">
      <c r="A843" s="234"/>
      <c r="B843" s="234"/>
      <c r="C843" s="234"/>
      <c r="D843" s="234"/>
      <c r="E843" s="234"/>
      <c r="F843" s="234"/>
      <c r="G843" s="234"/>
      <c r="H843" s="234"/>
      <c r="I843" s="234"/>
      <c r="J843" s="234"/>
      <c r="K843" s="234"/>
      <c r="L843" s="234"/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4"/>
      <c r="Z843" s="234"/>
    </row>
    <row r="844" ht="13.5" customHeight="1">
      <c r="A844" s="234"/>
      <c r="B844" s="234"/>
      <c r="C844" s="234"/>
      <c r="D844" s="234"/>
      <c r="E844" s="234"/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/>
      <c r="X844" s="234"/>
      <c r="Y844" s="234"/>
      <c r="Z844" s="234"/>
    </row>
    <row r="845" ht="13.5" customHeight="1">
      <c r="A845" s="234"/>
      <c r="B845" s="234"/>
      <c r="C845" s="234"/>
      <c r="D845" s="234"/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4"/>
      <c r="Z845" s="234"/>
    </row>
    <row r="846" ht="13.5" customHeight="1">
      <c r="A846" s="234"/>
      <c r="B846" s="234"/>
      <c r="C846" s="234"/>
      <c r="D846" s="234"/>
      <c r="E846" s="234"/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4"/>
      <c r="Z846" s="234"/>
    </row>
    <row r="847" ht="13.5" customHeight="1">
      <c r="A847" s="234"/>
      <c r="B847" s="234"/>
      <c r="C847" s="234"/>
      <c r="D847" s="234"/>
      <c r="E847" s="234"/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4"/>
      <c r="Z847" s="234"/>
    </row>
    <row r="848" ht="13.5" customHeight="1">
      <c r="A848" s="234"/>
      <c r="B848" s="234"/>
      <c r="C848" s="234"/>
      <c r="D848" s="234"/>
      <c r="E848" s="234"/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4"/>
      <c r="Z848" s="234"/>
    </row>
    <row r="849" ht="13.5" customHeight="1">
      <c r="A849" s="234"/>
      <c r="B849" s="234"/>
      <c r="C849" s="234"/>
      <c r="D849" s="234"/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4"/>
      <c r="Z849" s="234"/>
    </row>
    <row r="850" ht="13.5" customHeight="1">
      <c r="A850" s="234"/>
      <c r="B850" s="234"/>
      <c r="C850" s="234"/>
      <c r="D850" s="234"/>
      <c r="E850" s="234"/>
      <c r="F850" s="234"/>
      <c r="G850" s="234"/>
      <c r="H850" s="234"/>
      <c r="I850" s="234"/>
      <c r="J850" s="234"/>
      <c r="K850" s="234"/>
      <c r="L850" s="234"/>
      <c r="M850" s="234"/>
      <c r="N850" s="234"/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4"/>
      <c r="Z850" s="234"/>
    </row>
    <row r="851" ht="13.5" customHeight="1">
      <c r="A851" s="234"/>
      <c r="B851" s="234"/>
      <c r="C851" s="234"/>
      <c r="D851" s="234"/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4"/>
      <c r="Z851" s="234"/>
    </row>
    <row r="852" ht="13.5" customHeight="1">
      <c r="A852" s="234"/>
      <c r="B852" s="234"/>
      <c r="C852" s="234"/>
      <c r="D852" s="234"/>
      <c r="E852" s="234"/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4"/>
      <c r="Z852" s="234"/>
    </row>
    <row r="853" ht="13.5" customHeight="1">
      <c r="A853" s="234"/>
      <c r="B853" s="234"/>
      <c r="C853" s="234"/>
      <c r="D853" s="234"/>
      <c r="E853" s="234"/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4"/>
      <c r="Z853" s="234"/>
    </row>
    <row r="854" ht="13.5" customHeight="1">
      <c r="A854" s="234"/>
      <c r="B854" s="234"/>
      <c r="C854" s="234"/>
      <c r="D854" s="234"/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4"/>
      <c r="Z854" s="234"/>
    </row>
    <row r="855" ht="13.5" customHeight="1">
      <c r="A855" s="234"/>
      <c r="B855" s="234"/>
      <c r="C855" s="234"/>
      <c r="D855" s="234"/>
      <c r="E855" s="234"/>
      <c r="F855" s="234"/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4"/>
      <c r="Z855" s="234"/>
    </row>
    <row r="856" ht="13.5" customHeight="1">
      <c r="A856" s="234"/>
      <c r="B856" s="234"/>
      <c r="C856" s="234"/>
      <c r="D856" s="234"/>
      <c r="E856" s="234"/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/>
      <c r="X856" s="234"/>
      <c r="Y856" s="234"/>
      <c r="Z856" s="234"/>
    </row>
    <row r="857" ht="13.5" customHeight="1">
      <c r="A857" s="234"/>
      <c r="B857" s="234"/>
      <c r="C857" s="234"/>
      <c r="D857" s="234"/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4"/>
      <c r="Z857" s="234"/>
    </row>
    <row r="858" ht="13.5" customHeight="1">
      <c r="A858" s="234"/>
      <c r="B858" s="234"/>
      <c r="C858" s="234"/>
      <c r="D858" s="234"/>
      <c r="E858" s="234"/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4"/>
      <c r="Z858" s="234"/>
    </row>
    <row r="859" ht="13.5" customHeight="1">
      <c r="A859" s="234"/>
      <c r="B859" s="234"/>
      <c r="C859" s="234"/>
      <c r="D859" s="234"/>
      <c r="E859" s="234"/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4"/>
      <c r="Z859" s="234"/>
    </row>
    <row r="860" ht="13.5" customHeight="1">
      <c r="A860" s="234"/>
      <c r="B860" s="234"/>
      <c r="C860" s="234"/>
      <c r="D860" s="234"/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4"/>
      <c r="Z860" s="234"/>
    </row>
    <row r="861" ht="13.5" customHeight="1">
      <c r="A861" s="234"/>
      <c r="B861" s="234"/>
      <c r="C861" s="234"/>
      <c r="D861" s="234"/>
      <c r="E861" s="234"/>
      <c r="F861" s="234"/>
      <c r="G861" s="234"/>
      <c r="H861" s="234"/>
      <c r="I861" s="234"/>
      <c r="J861" s="234"/>
      <c r="K861" s="234"/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4"/>
      <c r="Z861" s="234"/>
    </row>
    <row r="862" ht="13.5" customHeight="1">
      <c r="A862" s="234"/>
      <c r="B862" s="234"/>
      <c r="C862" s="234"/>
      <c r="D862" s="234"/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4"/>
      <c r="Z862" s="234"/>
    </row>
    <row r="863" ht="13.5" customHeight="1">
      <c r="A863" s="234"/>
      <c r="B863" s="234"/>
      <c r="C863" s="234"/>
      <c r="D863" s="234"/>
      <c r="E863" s="234"/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4"/>
      <c r="Z863" s="234"/>
    </row>
    <row r="864" ht="13.5" customHeight="1">
      <c r="A864" s="234"/>
      <c r="B864" s="234"/>
      <c r="C864" s="234"/>
      <c r="D864" s="234"/>
      <c r="E864" s="234"/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4"/>
      <c r="Z864" s="234"/>
    </row>
    <row r="865" ht="13.5" customHeight="1">
      <c r="A865" s="234"/>
      <c r="B865" s="234"/>
      <c r="C865" s="234"/>
      <c r="D865" s="234"/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4"/>
      <c r="Z865" s="234"/>
    </row>
    <row r="866" ht="13.5" customHeight="1">
      <c r="A866" s="234"/>
      <c r="B866" s="234"/>
      <c r="C866" s="234"/>
      <c r="D866" s="234"/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4"/>
      <c r="Z866" s="234"/>
    </row>
    <row r="867" ht="13.5" customHeight="1">
      <c r="A867" s="234"/>
      <c r="B867" s="234"/>
      <c r="C867" s="234"/>
      <c r="D867" s="234"/>
      <c r="E867" s="234"/>
      <c r="F867" s="234"/>
      <c r="G867" s="234"/>
      <c r="H867" s="234"/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4"/>
      <c r="Z867" s="234"/>
    </row>
    <row r="868" ht="13.5" customHeight="1">
      <c r="A868" s="234"/>
      <c r="B868" s="234"/>
      <c r="C868" s="234"/>
      <c r="D868" s="234"/>
      <c r="E868" s="234"/>
      <c r="F868" s="234"/>
      <c r="G868" s="234"/>
      <c r="H868" s="234"/>
      <c r="I868" s="234"/>
      <c r="J868" s="234"/>
      <c r="K868" s="234"/>
      <c r="L868" s="234"/>
      <c r="M868" s="234"/>
      <c r="N868" s="234"/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4"/>
      <c r="Z868" s="234"/>
    </row>
    <row r="869" ht="13.5" customHeight="1">
      <c r="A869" s="234"/>
      <c r="B869" s="234"/>
      <c r="C869" s="234"/>
      <c r="D869" s="234"/>
      <c r="E869" s="234"/>
      <c r="F869" s="234"/>
      <c r="G869" s="234"/>
      <c r="H869" s="234"/>
      <c r="I869" s="234"/>
      <c r="J869" s="234"/>
      <c r="K869" s="234"/>
      <c r="L869" s="234"/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4"/>
      <c r="Z869" s="234"/>
    </row>
    <row r="870" ht="13.5" customHeight="1">
      <c r="A870" s="234"/>
      <c r="B870" s="234"/>
      <c r="C870" s="234"/>
      <c r="D870" s="234"/>
      <c r="E870" s="234"/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/>
      <c r="X870" s="234"/>
      <c r="Y870" s="234"/>
      <c r="Z870" s="234"/>
    </row>
    <row r="871" ht="13.5" customHeight="1">
      <c r="A871" s="234"/>
      <c r="B871" s="234"/>
      <c r="C871" s="234"/>
      <c r="D871" s="234"/>
      <c r="E871" s="234"/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/>
      <c r="U871" s="234"/>
      <c r="V871" s="234"/>
      <c r="W871" s="234"/>
      <c r="X871" s="234"/>
      <c r="Y871" s="234"/>
      <c r="Z871" s="234"/>
    </row>
    <row r="872" ht="13.5" customHeight="1">
      <c r="A872" s="234"/>
      <c r="B872" s="234"/>
      <c r="C872" s="234"/>
      <c r="D872" s="234"/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4"/>
      <c r="Z872" s="234"/>
    </row>
    <row r="873" ht="13.5" customHeight="1">
      <c r="A873" s="234"/>
      <c r="B873" s="234"/>
      <c r="C873" s="234"/>
      <c r="D873" s="234"/>
      <c r="E873" s="234"/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/>
      <c r="U873" s="234"/>
      <c r="V873" s="234"/>
      <c r="W873" s="234"/>
      <c r="X873" s="234"/>
      <c r="Y873" s="234"/>
      <c r="Z873" s="234"/>
    </row>
    <row r="874" ht="13.5" customHeight="1">
      <c r="A874" s="234"/>
      <c r="B874" s="234"/>
      <c r="C874" s="234"/>
      <c r="D874" s="234"/>
      <c r="E874" s="234"/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4"/>
      <c r="Z874" s="234"/>
    </row>
    <row r="875" ht="13.5" customHeight="1">
      <c r="A875" s="234"/>
      <c r="B875" s="234"/>
      <c r="C875" s="234"/>
      <c r="D875" s="234"/>
      <c r="E875" s="234"/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4"/>
      <c r="Z875" s="234"/>
    </row>
    <row r="876" ht="13.5" customHeight="1">
      <c r="A876" s="234"/>
      <c r="B876" s="234"/>
      <c r="C876" s="234"/>
      <c r="D876" s="234"/>
      <c r="E876" s="234"/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4"/>
      <c r="Z876" s="234"/>
    </row>
    <row r="877" ht="13.5" customHeight="1">
      <c r="A877" s="234"/>
      <c r="B877" s="234"/>
      <c r="C877" s="234"/>
      <c r="D877" s="234"/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4"/>
      <c r="Z877" s="234"/>
    </row>
    <row r="878" ht="13.5" customHeight="1">
      <c r="A878" s="234"/>
      <c r="B878" s="234"/>
      <c r="C878" s="234"/>
      <c r="D878" s="234"/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4"/>
      <c r="Z878" s="234"/>
    </row>
    <row r="879" ht="13.5" customHeight="1">
      <c r="A879" s="234"/>
      <c r="B879" s="234"/>
      <c r="C879" s="234"/>
      <c r="D879" s="234"/>
      <c r="E879" s="234"/>
      <c r="F879" s="234"/>
      <c r="G879" s="234"/>
      <c r="H879" s="234"/>
      <c r="I879" s="234"/>
      <c r="J879" s="234"/>
      <c r="K879" s="234"/>
      <c r="L879" s="234"/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4"/>
      <c r="Z879" s="234"/>
    </row>
    <row r="880" ht="13.5" customHeight="1">
      <c r="A880" s="234"/>
      <c r="B880" s="234"/>
      <c r="C880" s="234"/>
      <c r="D880" s="234"/>
      <c r="E880" s="234"/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/>
      <c r="X880" s="234"/>
      <c r="Y880" s="234"/>
      <c r="Z880" s="234"/>
    </row>
    <row r="881" ht="13.5" customHeight="1">
      <c r="A881" s="234"/>
      <c r="B881" s="234"/>
      <c r="C881" s="234"/>
      <c r="D881" s="234"/>
      <c r="E881" s="234"/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/>
      <c r="U881" s="234"/>
      <c r="V881" s="234"/>
      <c r="W881" s="234"/>
      <c r="X881" s="234"/>
      <c r="Y881" s="234"/>
      <c r="Z881" s="234"/>
    </row>
    <row r="882" ht="13.5" customHeight="1">
      <c r="A882" s="234"/>
      <c r="B882" s="234"/>
      <c r="C882" s="234"/>
      <c r="D882" s="234"/>
      <c r="E882" s="234"/>
      <c r="F882" s="234"/>
      <c r="G882" s="234"/>
      <c r="H882" s="234"/>
      <c r="I882" s="234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/>
      <c r="T882" s="234"/>
      <c r="U882" s="234"/>
      <c r="V882" s="234"/>
      <c r="W882" s="234"/>
      <c r="X882" s="234"/>
      <c r="Y882" s="234"/>
      <c r="Z882" s="234"/>
    </row>
    <row r="883" ht="13.5" customHeight="1">
      <c r="A883" s="234"/>
      <c r="B883" s="234"/>
      <c r="C883" s="234"/>
      <c r="D883" s="234"/>
      <c r="E883" s="234"/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/>
      <c r="Y883" s="234"/>
      <c r="Z883" s="234"/>
    </row>
    <row r="884" ht="13.5" customHeight="1">
      <c r="A884" s="234"/>
      <c r="B884" s="234"/>
      <c r="C884" s="234"/>
      <c r="D884" s="234"/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4"/>
      <c r="Z884" s="234"/>
    </row>
    <row r="885" ht="13.5" customHeight="1">
      <c r="A885" s="234"/>
      <c r="B885" s="234"/>
      <c r="C885" s="234"/>
      <c r="D885" s="234"/>
      <c r="E885" s="234"/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4"/>
      <c r="Z885" s="234"/>
    </row>
    <row r="886" ht="13.5" customHeight="1">
      <c r="A886" s="234"/>
      <c r="B886" s="234"/>
      <c r="C886" s="234"/>
      <c r="D886" s="234"/>
      <c r="E886" s="234"/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4"/>
      <c r="Z886" s="234"/>
    </row>
    <row r="887" ht="13.5" customHeight="1">
      <c r="A887" s="234"/>
      <c r="B887" s="234"/>
      <c r="C887" s="234"/>
      <c r="D887" s="234"/>
      <c r="E887" s="234"/>
      <c r="F887" s="234"/>
      <c r="G887" s="234"/>
      <c r="H887" s="234"/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/>
      <c r="W887" s="234"/>
      <c r="X887" s="234"/>
      <c r="Y887" s="234"/>
      <c r="Z887" s="234"/>
    </row>
    <row r="888" ht="13.5" customHeight="1">
      <c r="A888" s="234"/>
      <c r="B888" s="234"/>
      <c r="C888" s="234"/>
      <c r="D888" s="234"/>
      <c r="E888" s="234"/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4"/>
      <c r="Z888" s="234"/>
    </row>
    <row r="889" ht="13.5" customHeight="1">
      <c r="A889" s="234"/>
      <c r="B889" s="234"/>
      <c r="C889" s="234"/>
      <c r="D889" s="234"/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4"/>
      <c r="Z889" s="234"/>
    </row>
    <row r="890" ht="13.5" customHeight="1">
      <c r="A890" s="234"/>
      <c r="B890" s="234"/>
      <c r="C890" s="234"/>
      <c r="D890" s="234"/>
      <c r="E890" s="234"/>
      <c r="F890" s="234"/>
      <c r="G890" s="234"/>
      <c r="H890" s="234"/>
      <c r="I890" s="234"/>
      <c r="J890" s="234"/>
      <c r="K890" s="234"/>
      <c r="L890" s="234"/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4"/>
      <c r="Z890" s="234"/>
    </row>
    <row r="891" ht="13.5" customHeight="1">
      <c r="A891" s="234"/>
      <c r="B891" s="234"/>
      <c r="C891" s="234"/>
      <c r="D891" s="234"/>
      <c r="E891" s="234"/>
      <c r="F891" s="234"/>
      <c r="G891" s="234"/>
      <c r="H891" s="234"/>
      <c r="I891" s="234"/>
      <c r="J891" s="234"/>
      <c r="K891" s="234"/>
      <c r="L891" s="234"/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4"/>
      <c r="Z891" s="234"/>
    </row>
    <row r="892" ht="13.5" customHeight="1">
      <c r="A892" s="234"/>
      <c r="B892" s="234"/>
      <c r="C892" s="234"/>
      <c r="D892" s="234"/>
      <c r="E892" s="234"/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/>
      <c r="X892" s="234"/>
      <c r="Y892" s="234"/>
      <c r="Z892" s="234"/>
    </row>
    <row r="893" ht="13.5" customHeight="1">
      <c r="A893" s="234"/>
      <c r="B893" s="234"/>
      <c r="C893" s="234"/>
      <c r="D893" s="234"/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4"/>
      <c r="Z893" s="234"/>
    </row>
    <row r="894" ht="13.5" customHeight="1">
      <c r="A894" s="234"/>
      <c r="B894" s="234"/>
      <c r="C894" s="234"/>
      <c r="D894" s="234"/>
      <c r="E894" s="234"/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4"/>
      <c r="Z894" s="234"/>
    </row>
    <row r="895" ht="13.5" customHeight="1">
      <c r="A895" s="234"/>
      <c r="B895" s="234"/>
      <c r="C895" s="234"/>
      <c r="D895" s="234"/>
      <c r="E895" s="234"/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4"/>
      <c r="Z895" s="234"/>
    </row>
    <row r="896" ht="13.5" customHeight="1">
      <c r="A896" s="234"/>
      <c r="B896" s="234"/>
      <c r="C896" s="234"/>
      <c r="D896" s="234"/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4"/>
      <c r="Z896" s="234"/>
    </row>
    <row r="897" ht="13.5" customHeight="1">
      <c r="A897" s="234"/>
      <c r="B897" s="234"/>
      <c r="C897" s="234"/>
      <c r="D897" s="234"/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4"/>
      <c r="Z897" s="234"/>
    </row>
    <row r="898" ht="13.5" customHeight="1">
      <c r="A898" s="234"/>
      <c r="B898" s="234"/>
      <c r="C898" s="234"/>
      <c r="D898" s="234"/>
      <c r="E898" s="234"/>
      <c r="F898" s="234"/>
      <c r="G898" s="234"/>
      <c r="H898" s="234"/>
      <c r="I898" s="234"/>
      <c r="J898" s="234"/>
      <c r="K898" s="234"/>
      <c r="L898" s="234"/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4"/>
      <c r="Z898" s="234"/>
    </row>
    <row r="899" ht="13.5" customHeight="1">
      <c r="A899" s="234"/>
      <c r="B899" s="234"/>
      <c r="C899" s="234"/>
      <c r="D899" s="234"/>
      <c r="E899" s="234"/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/>
      <c r="X899" s="234"/>
      <c r="Y899" s="234"/>
      <c r="Z899" s="234"/>
    </row>
    <row r="900" ht="13.5" customHeight="1">
      <c r="A900" s="234"/>
      <c r="B900" s="234"/>
      <c r="C900" s="234"/>
      <c r="D900" s="234"/>
      <c r="E900" s="234"/>
      <c r="F900" s="234"/>
      <c r="G900" s="234"/>
      <c r="H900" s="234"/>
      <c r="I900" s="234"/>
      <c r="J900" s="234"/>
      <c r="K900" s="234"/>
      <c r="L900" s="234"/>
      <c r="M900" s="234"/>
      <c r="N900" s="234"/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4"/>
      <c r="Z900" s="234"/>
    </row>
    <row r="901" ht="13.5" customHeight="1">
      <c r="A901" s="234"/>
      <c r="B901" s="234"/>
      <c r="C901" s="234"/>
      <c r="D901" s="234"/>
      <c r="E901" s="234"/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/>
      <c r="U901" s="234"/>
      <c r="V901" s="234"/>
      <c r="W901" s="234"/>
      <c r="X901" s="234"/>
      <c r="Y901" s="234"/>
      <c r="Z901" s="234"/>
    </row>
    <row r="902" ht="13.5" customHeight="1">
      <c r="A902" s="234"/>
      <c r="B902" s="234"/>
      <c r="C902" s="234"/>
      <c r="D902" s="234"/>
      <c r="E902" s="234"/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/>
      <c r="U902" s="234"/>
      <c r="V902" s="234"/>
      <c r="W902" s="234"/>
      <c r="X902" s="234"/>
      <c r="Y902" s="234"/>
      <c r="Z902" s="234"/>
    </row>
    <row r="903" ht="13.5" customHeight="1">
      <c r="A903" s="234"/>
      <c r="B903" s="234"/>
      <c r="C903" s="234"/>
      <c r="D903" s="234"/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4"/>
      <c r="Z903" s="234"/>
    </row>
    <row r="904" ht="13.5" customHeight="1">
      <c r="A904" s="234"/>
      <c r="B904" s="234"/>
      <c r="C904" s="234"/>
      <c r="D904" s="234"/>
      <c r="E904" s="234"/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4"/>
      <c r="Z904" s="234"/>
    </row>
    <row r="905" ht="13.5" customHeight="1">
      <c r="A905" s="234"/>
      <c r="B905" s="234"/>
      <c r="C905" s="234"/>
      <c r="D905" s="234"/>
      <c r="E905" s="234"/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4"/>
      <c r="Z905" s="234"/>
    </row>
    <row r="906" ht="13.5" customHeight="1">
      <c r="A906" s="234"/>
      <c r="B906" s="234"/>
      <c r="C906" s="234"/>
      <c r="D906" s="234"/>
      <c r="E906" s="234"/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4"/>
      <c r="Z906" s="234"/>
    </row>
    <row r="907" ht="13.5" customHeight="1">
      <c r="A907" s="234"/>
      <c r="B907" s="234"/>
      <c r="C907" s="234"/>
      <c r="D907" s="234"/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4"/>
      <c r="Z907" s="234"/>
    </row>
    <row r="908" ht="13.5" customHeight="1">
      <c r="A908" s="234"/>
      <c r="B908" s="234"/>
      <c r="C908" s="234"/>
      <c r="D908" s="234"/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4"/>
      <c r="Z908" s="234"/>
    </row>
    <row r="909" ht="13.5" customHeight="1">
      <c r="A909" s="234"/>
      <c r="B909" s="234"/>
      <c r="C909" s="234"/>
      <c r="D909" s="234"/>
      <c r="E909" s="234"/>
      <c r="F909" s="234"/>
      <c r="G909" s="234"/>
      <c r="H909" s="234"/>
      <c r="I909" s="234"/>
      <c r="J909" s="234"/>
      <c r="K909" s="234"/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4"/>
      <c r="Z909" s="234"/>
    </row>
    <row r="910" ht="13.5" customHeight="1">
      <c r="A910" s="234"/>
      <c r="B910" s="234"/>
      <c r="C910" s="234"/>
      <c r="D910" s="234"/>
      <c r="E910" s="234"/>
      <c r="F910" s="234"/>
      <c r="G910" s="234"/>
      <c r="H910" s="234"/>
      <c r="I910" s="234"/>
      <c r="J910" s="234"/>
      <c r="K910" s="234"/>
      <c r="L910" s="234"/>
      <c r="M910" s="234"/>
      <c r="N910" s="234"/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4"/>
      <c r="Z910" s="234"/>
    </row>
    <row r="911" ht="13.5" customHeight="1">
      <c r="A911" s="234"/>
      <c r="B911" s="234"/>
      <c r="C911" s="234"/>
      <c r="D911" s="234"/>
      <c r="E911" s="234"/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/>
      <c r="U911" s="234"/>
      <c r="V911" s="234"/>
      <c r="W911" s="234"/>
      <c r="X911" s="234"/>
      <c r="Y911" s="234"/>
      <c r="Z911" s="234"/>
    </row>
    <row r="912" ht="13.5" customHeight="1">
      <c r="A912" s="234"/>
      <c r="B912" s="234"/>
      <c r="C912" s="234"/>
      <c r="D912" s="234"/>
      <c r="E912" s="234"/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/>
      <c r="U912" s="234"/>
      <c r="V912" s="234"/>
      <c r="W912" s="234"/>
      <c r="X912" s="234"/>
      <c r="Y912" s="234"/>
      <c r="Z912" s="234"/>
    </row>
    <row r="913" ht="13.5" customHeight="1">
      <c r="A913" s="234"/>
      <c r="B913" s="234"/>
      <c r="C913" s="234"/>
      <c r="D913" s="234"/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4"/>
      <c r="Z913" s="234"/>
    </row>
    <row r="914" ht="13.5" customHeight="1">
      <c r="A914" s="234"/>
      <c r="B914" s="234"/>
      <c r="C914" s="234"/>
      <c r="D914" s="234"/>
      <c r="E914" s="234"/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4"/>
      <c r="Z914" s="234"/>
    </row>
    <row r="915" ht="13.5" customHeight="1">
      <c r="A915" s="234"/>
      <c r="B915" s="234"/>
      <c r="C915" s="234"/>
      <c r="D915" s="234"/>
      <c r="E915" s="234"/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4"/>
      <c r="Z915" s="234"/>
    </row>
    <row r="916" ht="13.5" customHeight="1">
      <c r="A916" s="234"/>
      <c r="B916" s="234"/>
      <c r="C916" s="234"/>
      <c r="D916" s="234"/>
      <c r="E916" s="234"/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4"/>
      <c r="Z916" s="234"/>
    </row>
    <row r="917" ht="13.5" customHeight="1">
      <c r="A917" s="234"/>
      <c r="B917" s="234"/>
      <c r="C917" s="234"/>
      <c r="D917" s="234"/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4"/>
      <c r="Z917" s="234"/>
    </row>
    <row r="918" ht="13.5" customHeight="1">
      <c r="A918" s="234"/>
      <c r="B918" s="234"/>
      <c r="C918" s="234"/>
      <c r="D918" s="234"/>
      <c r="E918" s="234"/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4"/>
      <c r="Z918" s="234"/>
    </row>
    <row r="919" ht="13.5" customHeight="1">
      <c r="A919" s="234"/>
      <c r="B919" s="234"/>
      <c r="C919" s="234"/>
      <c r="D919" s="234"/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4"/>
      <c r="Z919" s="234"/>
    </row>
    <row r="920" ht="13.5" customHeight="1">
      <c r="A920" s="234"/>
      <c r="B920" s="234"/>
      <c r="C920" s="234"/>
      <c r="D920" s="234"/>
      <c r="E920" s="234"/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4"/>
      <c r="Z920" s="234"/>
    </row>
    <row r="921" ht="13.5" customHeight="1">
      <c r="A921" s="234"/>
      <c r="B921" s="234"/>
      <c r="C921" s="234"/>
      <c r="D921" s="234"/>
      <c r="E921" s="234"/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4"/>
      <c r="Z921" s="234"/>
    </row>
    <row r="922" ht="13.5" customHeight="1">
      <c r="A922" s="234"/>
      <c r="B922" s="234"/>
      <c r="C922" s="234"/>
      <c r="D922" s="234"/>
      <c r="E922" s="234"/>
      <c r="F922" s="234"/>
      <c r="G922" s="234"/>
      <c r="H922" s="234"/>
      <c r="I922" s="234"/>
      <c r="J922" s="234"/>
      <c r="K922" s="234"/>
      <c r="L922" s="234"/>
      <c r="M922" s="234"/>
      <c r="N922" s="234"/>
      <c r="O922" s="234"/>
      <c r="P922" s="234"/>
      <c r="Q922" s="234"/>
      <c r="R922" s="234"/>
      <c r="S922" s="234"/>
      <c r="T922" s="234"/>
      <c r="U922" s="234"/>
      <c r="V922" s="234"/>
      <c r="W922" s="234"/>
      <c r="X922" s="234"/>
      <c r="Y922" s="234"/>
      <c r="Z922" s="234"/>
    </row>
    <row r="923" ht="13.5" customHeight="1">
      <c r="A923" s="234"/>
      <c r="B923" s="234"/>
      <c r="C923" s="234"/>
      <c r="D923" s="234"/>
      <c r="E923" s="234"/>
      <c r="F923" s="234"/>
      <c r="G923" s="234"/>
      <c r="H923" s="234"/>
      <c r="I923" s="234"/>
      <c r="J923" s="234"/>
      <c r="K923" s="234"/>
      <c r="L923" s="234"/>
      <c r="M923" s="234"/>
      <c r="N923" s="234"/>
      <c r="O923" s="234"/>
      <c r="P923" s="234"/>
      <c r="Q923" s="234"/>
      <c r="R923" s="234"/>
      <c r="S923" s="234"/>
      <c r="T923" s="234"/>
      <c r="U923" s="234"/>
      <c r="V923" s="234"/>
      <c r="W923" s="234"/>
      <c r="X923" s="234"/>
      <c r="Y923" s="234"/>
      <c r="Z923" s="234"/>
    </row>
    <row r="924" ht="13.5" customHeight="1">
      <c r="A924" s="234"/>
      <c r="B924" s="234"/>
      <c r="C924" s="234"/>
      <c r="D924" s="234"/>
      <c r="E924" s="234"/>
      <c r="F924" s="234"/>
      <c r="G924" s="234"/>
      <c r="H924" s="234"/>
      <c r="I924" s="234"/>
      <c r="J924" s="234"/>
      <c r="K924" s="234"/>
      <c r="L924" s="234"/>
      <c r="M924" s="234"/>
      <c r="N924" s="234"/>
      <c r="O924" s="234"/>
      <c r="P924" s="234"/>
      <c r="Q924" s="234"/>
      <c r="R924" s="234"/>
      <c r="S924" s="234"/>
      <c r="T924" s="234"/>
      <c r="U924" s="234"/>
      <c r="V924" s="234"/>
      <c r="W924" s="234"/>
      <c r="X924" s="234"/>
      <c r="Y924" s="234"/>
      <c r="Z924" s="234"/>
    </row>
    <row r="925" ht="13.5" customHeight="1">
      <c r="A925" s="234"/>
      <c r="B925" s="234"/>
      <c r="C925" s="234"/>
      <c r="D925" s="234"/>
      <c r="E925" s="234"/>
      <c r="F925" s="234"/>
      <c r="G925" s="234"/>
      <c r="H925" s="234"/>
      <c r="I925" s="234"/>
      <c r="J925" s="234"/>
      <c r="K925" s="234"/>
      <c r="L925" s="234"/>
      <c r="M925" s="234"/>
      <c r="N925" s="234"/>
      <c r="O925" s="234"/>
      <c r="P925" s="234"/>
      <c r="Q925" s="234"/>
      <c r="R925" s="234"/>
      <c r="S925" s="234"/>
      <c r="T925" s="234"/>
      <c r="U925" s="234"/>
      <c r="V925" s="234"/>
      <c r="W925" s="234"/>
      <c r="X925" s="234"/>
      <c r="Y925" s="234"/>
      <c r="Z925" s="234"/>
    </row>
    <row r="926" ht="13.5" customHeight="1">
      <c r="A926" s="234"/>
      <c r="B926" s="234"/>
      <c r="C926" s="234"/>
      <c r="D926" s="234"/>
      <c r="E926" s="234"/>
      <c r="F926" s="234"/>
      <c r="G926" s="234"/>
      <c r="H926" s="234"/>
      <c r="I926" s="234"/>
      <c r="J926" s="234"/>
      <c r="K926" s="234"/>
      <c r="L926" s="234"/>
      <c r="M926" s="234"/>
      <c r="N926" s="234"/>
      <c r="O926" s="234"/>
      <c r="P926" s="234"/>
      <c r="Q926" s="234"/>
      <c r="R926" s="234"/>
      <c r="S926" s="234"/>
      <c r="T926" s="234"/>
      <c r="U926" s="234"/>
      <c r="V926" s="234"/>
      <c r="W926" s="234"/>
      <c r="X926" s="234"/>
      <c r="Y926" s="234"/>
      <c r="Z926" s="234"/>
    </row>
    <row r="927" ht="13.5" customHeight="1">
      <c r="A927" s="234"/>
      <c r="B927" s="234"/>
      <c r="C927" s="234"/>
      <c r="D927" s="234"/>
      <c r="E927" s="234"/>
      <c r="F927" s="234"/>
      <c r="G927" s="234"/>
      <c r="H927" s="234"/>
      <c r="I927" s="234"/>
      <c r="J927" s="234"/>
      <c r="K927" s="234"/>
      <c r="L927" s="234"/>
      <c r="M927" s="234"/>
      <c r="N927" s="234"/>
      <c r="O927" s="234"/>
      <c r="P927" s="234"/>
      <c r="Q927" s="234"/>
      <c r="R927" s="234"/>
      <c r="S927" s="234"/>
      <c r="T927" s="234"/>
      <c r="U927" s="234"/>
      <c r="V927" s="234"/>
      <c r="W927" s="234"/>
      <c r="X927" s="234"/>
      <c r="Y927" s="234"/>
      <c r="Z927" s="234"/>
    </row>
    <row r="928" ht="13.5" customHeight="1">
      <c r="A928" s="234"/>
      <c r="B928" s="234"/>
      <c r="C928" s="234"/>
      <c r="D928" s="234"/>
      <c r="E928" s="234"/>
      <c r="F928" s="234"/>
      <c r="G928" s="234"/>
      <c r="H928" s="234"/>
      <c r="I928" s="234"/>
      <c r="J928" s="234"/>
      <c r="K928" s="234"/>
      <c r="L928" s="234"/>
      <c r="M928" s="234"/>
      <c r="N928" s="234"/>
      <c r="O928" s="234"/>
      <c r="P928" s="234"/>
      <c r="Q928" s="234"/>
      <c r="R928" s="234"/>
      <c r="S928" s="234"/>
      <c r="T928" s="234"/>
      <c r="U928" s="234"/>
      <c r="V928" s="234"/>
      <c r="W928" s="234"/>
      <c r="X928" s="234"/>
      <c r="Y928" s="234"/>
      <c r="Z928" s="234"/>
    </row>
    <row r="929" ht="13.5" customHeight="1">
      <c r="A929" s="234"/>
      <c r="B929" s="234"/>
      <c r="C929" s="234"/>
      <c r="D929" s="234"/>
      <c r="E929" s="234"/>
      <c r="F929" s="234"/>
      <c r="G929" s="234"/>
      <c r="H929" s="234"/>
      <c r="I929" s="234"/>
      <c r="J929" s="234"/>
      <c r="K929" s="234"/>
      <c r="L929" s="234"/>
      <c r="M929" s="234"/>
      <c r="N929" s="234"/>
      <c r="O929" s="234"/>
      <c r="P929" s="234"/>
      <c r="Q929" s="234"/>
      <c r="R929" s="234"/>
      <c r="S929" s="234"/>
      <c r="T929" s="234"/>
      <c r="U929" s="234"/>
      <c r="V929" s="234"/>
      <c r="W929" s="234"/>
      <c r="X929" s="234"/>
      <c r="Y929" s="234"/>
      <c r="Z929" s="234"/>
    </row>
    <row r="930" ht="13.5" customHeight="1">
      <c r="A930" s="234"/>
      <c r="B930" s="234"/>
      <c r="C930" s="234"/>
      <c r="D930" s="234"/>
      <c r="E930" s="234"/>
      <c r="F930" s="234"/>
      <c r="G930" s="234"/>
      <c r="H930" s="234"/>
      <c r="I930" s="234"/>
      <c r="J930" s="234"/>
      <c r="K930" s="234"/>
      <c r="L930" s="234"/>
      <c r="M930" s="234"/>
      <c r="N930" s="234"/>
      <c r="O930" s="234"/>
      <c r="P930" s="234"/>
      <c r="Q930" s="234"/>
      <c r="R930" s="234"/>
      <c r="S930" s="234"/>
      <c r="T930" s="234"/>
      <c r="U930" s="234"/>
      <c r="V930" s="234"/>
      <c r="W930" s="234"/>
      <c r="X930" s="234"/>
      <c r="Y930" s="234"/>
      <c r="Z930" s="234"/>
    </row>
    <row r="931" ht="13.5" customHeight="1">
      <c r="A931" s="234"/>
      <c r="B931" s="234"/>
      <c r="C931" s="234"/>
      <c r="D931" s="234"/>
      <c r="E931" s="234"/>
      <c r="F931" s="234"/>
      <c r="G931" s="234"/>
      <c r="H931" s="234"/>
      <c r="I931" s="234"/>
      <c r="J931" s="234"/>
      <c r="K931" s="234"/>
      <c r="L931" s="234"/>
      <c r="M931" s="234"/>
      <c r="N931" s="234"/>
      <c r="O931" s="234"/>
      <c r="P931" s="234"/>
      <c r="Q931" s="234"/>
      <c r="R931" s="234"/>
      <c r="S931" s="234"/>
      <c r="T931" s="234"/>
      <c r="U931" s="234"/>
      <c r="V931" s="234"/>
      <c r="W931" s="234"/>
      <c r="X931" s="234"/>
      <c r="Y931" s="234"/>
      <c r="Z931" s="234"/>
    </row>
    <row r="932" ht="13.5" customHeight="1">
      <c r="A932" s="234"/>
      <c r="B932" s="234"/>
      <c r="C932" s="234"/>
      <c r="D932" s="234"/>
      <c r="E932" s="234"/>
      <c r="F932" s="234"/>
      <c r="G932" s="234"/>
      <c r="H932" s="234"/>
      <c r="I932" s="234"/>
      <c r="J932" s="234"/>
      <c r="K932" s="234"/>
      <c r="L932" s="234"/>
      <c r="M932" s="234"/>
      <c r="N932" s="234"/>
      <c r="O932" s="234"/>
      <c r="P932" s="234"/>
      <c r="Q932" s="234"/>
      <c r="R932" s="234"/>
      <c r="S932" s="234"/>
      <c r="T932" s="234"/>
      <c r="U932" s="234"/>
      <c r="V932" s="234"/>
      <c r="W932" s="234"/>
      <c r="X932" s="234"/>
      <c r="Y932" s="234"/>
      <c r="Z932" s="234"/>
    </row>
    <row r="933" ht="13.5" customHeight="1">
      <c r="A933" s="234"/>
      <c r="B933" s="234"/>
      <c r="C933" s="234"/>
      <c r="D933" s="234"/>
      <c r="E933" s="234"/>
      <c r="F933" s="234"/>
      <c r="G933" s="234"/>
      <c r="H933" s="234"/>
      <c r="I933" s="234"/>
      <c r="J933" s="234"/>
      <c r="K933" s="234"/>
      <c r="L933" s="234"/>
      <c r="M933" s="234"/>
      <c r="N933" s="234"/>
      <c r="O933" s="234"/>
      <c r="P933" s="234"/>
      <c r="Q933" s="234"/>
      <c r="R933" s="234"/>
      <c r="S933" s="234"/>
      <c r="T933" s="234"/>
      <c r="U933" s="234"/>
      <c r="V933" s="234"/>
      <c r="W933" s="234"/>
      <c r="X933" s="234"/>
      <c r="Y933" s="234"/>
      <c r="Z933" s="234"/>
    </row>
    <row r="934" ht="13.5" customHeight="1">
      <c r="A934" s="234"/>
      <c r="B934" s="234"/>
      <c r="C934" s="234"/>
      <c r="D934" s="234"/>
      <c r="E934" s="234"/>
      <c r="F934" s="234"/>
      <c r="G934" s="234"/>
      <c r="H934" s="234"/>
      <c r="I934" s="234"/>
      <c r="J934" s="234"/>
      <c r="K934" s="234"/>
      <c r="L934" s="234"/>
      <c r="M934" s="234"/>
      <c r="N934" s="234"/>
      <c r="O934" s="234"/>
      <c r="P934" s="234"/>
      <c r="Q934" s="234"/>
      <c r="R934" s="234"/>
      <c r="S934" s="234"/>
      <c r="T934" s="234"/>
      <c r="U934" s="234"/>
      <c r="V934" s="234"/>
      <c r="W934" s="234"/>
      <c r="X934" s="234"/>
      <c r="Y934" s="234"/>
      <c r="Z934" s="234"/>
    </row>
    <row r="935" ht="13.5" customHeight="1">
      <c r="A935" s="234"/>
      <c r="B935" s="234"/>
      <c r="C935" s="234"/>
      <c r="D935" s="234"/>
      <c r="E935" s="234"/>
      <c r="F935" s="234"/>
      <c r="G935" s="234"/>
      <c r="H935" s="234"/>
      <c r="I935" s="234"/>
      <c r="J935" s="234"/>
      <c r="K935" s="234"/>
      <c r="L935" s="234"/>
      <c r="M935" s="234"/>
      <c r="N935" s="234"/>
      <c r="O935" s="234"/>
      <c r="P935" s="234"/>
      <c r="Q935" s="234"/>
      <c r="R935" s="234"/>
      <c r="S935" s="234"/>
      <c r="T935" s="234"/>
      <c r="U935" s="234"/>
      <c r="V935" s="234"/>
      <c r="W935" s="234"/>
      <c r="X935" s="234"/>
      <c r="Y935" s="234"/>
      <c r="Z935" s="234"/>
    </row>
    <row r="936" ht="13.5" customHeight="1">
      <c r="A936" s="234"/>
      <c r="B936" s="234"/>
      <c r="C936" s="234"/>
      <c r="D936" s="234"/>
      <c r="E936" s="234"/>
      <c r="F936" s="234"/>
      <c r="G936" s="234"/>
      <c r="H936" s="234"/>
      <c r="I936" s="234"/>
      <c r="J936" s="234"/>
      <c r="K936" s="234"/>
      <c r="L936" s="234"/>
      <c r="M936" s="234"/>
      <c r="N936" s="234"/>
      <c r="O936" s="234"/>
      <c r="P936" s="234"/>
      <c r="Q936" s="234"/>
      <c r="R936" s="234"/>
      <c r="S936" s="234"/>
      <c r="T936" s="234"/>
      <c r="U936" s="234"/>
      <c r="V936" s="234"/>
      <c r="W936" s="234"/>
      <c r="X936" s="234"/>
      <c r="Y936" s="234"/>
      <c r="Z936" s="234"/>
    </row>
    <row r="937" ht="13.5" customHeight="1">
      <c r="A937" s="234"/>
      <c r="B937" s="234"/>
      <c r="C937" s="234"/>
      <c r="D937" s="234"/>
      <c r="E937" s="234"/>
      <c r="F937" s="234"/>
      <c r="G937" s="234"/>
      <c r="H937" s="234"/>
      <c r="I937" s="234"/>
      <c r="J937" s="234"/>
      <c r="K937" s="234"/>
      <c r="L937" s="234"/>
      <c r="M937" s="234"/>
      <c r="N937" s="234"/>
      <c r="O937" s="234"/>
      <c r="P937" s="234"/>
      <c r="Q937" s="234"/>
      <c r="R937" s="234"/>
      <c r="S937" s="234"/>
      <c r="T937" s="234"/>
      <c r="U937" s="234"/>
      <c r="V937" s="234"/>
      <c r="W937" s="234"/>
      <c r="X937" s="234"/>
      <c r="Y937" s="234"/>
      <c r="Z937" s="234"/>
    </row>
    <row r="938" ht="13.5" customHeight="1">
      <c r="A938" s="234"/>
      <c r="B938" s="234"/>
      <c r="C938" s="234"/>
      <c r="D938" s="234"/>
      <c r="E938" s="234"/>
      <c r="F938" s="234"/>
      <c r="G938" s="234"/>
      <c r="H938" s="234"/>
      <c r="I938" s="234"/>
      <c r="J938" s="234"/>
      <c r="K938" s="234"/>
      <c r="L938" s="234"/>
      <c r="M938" s="234"/>
      <c r="N938" s="234"/>
      <c r="O938" s="234"/>
      <c r="P938" s="234"/>
      <c r="Q938" s="234"/>
      <c r="R938" s="234"/>
      <c r="S938" s="234"/>
      <c r="T938" s="234"/>
      <c r="U938" s="234"/>
      <c r="V938" s="234"/>
      <c r="W938" s="234"/>
      <c r="X938" s="234"/>
      <c r="Y938" s="234"/>
      <c r="Z938" s="234"/>
    </row>
    <row r="939" ht="13.5" customHeight="1">
      <c r="A939" s="234"/>
      <c r="B939" s="234"/>
      <c r="C939" s="234"/>
      <c r="D939" s="234"/>
      <c r="E939" s="234"/>
      <c r="F939" s="234"/>
      <c r="G939" s="234"/>
      <c r="H939" s="234"/>
      <c r="I939" s="234"/>
      <c r="J939" s="234"/>
      <c r="K939" s="234"/>
      <c r="L939" s="234"/>
      <c r="M939" s="234"/>
      <c r="N939" s="234"/>
      <c r="O939" s="234"/>
      <c r="P939" s="234"/>
      <c r="Q939" s="234"/>
      <c r="R939" s="234"/>
      <c r="S939" s="234"/>
      <c r="T939" s="234"/>
      <c r="U939" s="234"/>
      <c r="V939" s="234"/>
      <c r="W939" s="234"/>
      <c r="X939" s="234"/>
      <c r="Y939" s="234"/>
      <c r="Z939" s="234"/>
    </row>
    <row r="940" ht="13.5" customHeight="1">
      <c r="A940" s="234"/>
      <c r="B940" s="234"/>
      <c r="C940" s="234"/>
      <c r="D940" s="234"/>
      <c r="E940" s="234"/>
      <c r="F940" s="234"/>
      <c r="G940" s="234"/>
      <c r="H940" s="234"/>
      <c r="I940" s="234"/>
      <c r="J940" s="234"/>
      <c r="K940" s="234"/>
      <c r="L940" s="234"/>
      <c r="M940" s="234"/>
      <c r="N940" s="234"/>
      <c r="O940" s="234"/>
      <c r="P940" s="234"/>
      <c r="Q940" s="234"/>
      <c r="R940" s="234"/>
      <c r="S940" s="234"/>
      <c r="T940" s="234"/>
      <c r="U940" s="234"/>
      <c r="V940" s="234"/>
      <c r="W940" s="234"/>
      <c r="X940" s="234"/>
      <c r="Y940" s="234"/>
      <c r="Z940" s="234"/>
    </row>
    <row r="941" ht="13.5" customHeight="1">
      <c r="A941" s="234"/>
      <c r="B941" s="234"/>
      <c r="C941" s="234"/>
      <c r="D941" s="234"/>
      <c r="E941" s="234"/>
      <c r="F941" s="234"/>
      <c r="G941" s="234"/>
      <c r="H941" s="234"/>
      <c r="I941" s="234"/>
      <c r="J941" s="234"/>
      <c r="K941" s="234"/>
      <c r="L941" s="234"/>
      <c r="M941" s="234"/>
      <c r="N941" s="234"/>
      <c r="O941" s="234"/>
      <c r="P941" s="234"/>
      <c r="Q941" s="234"/>
      <c r="R941" s="234"/>
      <c r="S941" s="234"/>
      <c r="T941" s="234"/>
      <c r="U941" s="234"/>
      <c r="V941" s="234"/>
      <c r="W941" s="234"/>
      <c r="X941" s="234"/>
      <c r="Y941" s="234"/>
      <c r="Z941" s="234"/>
    </row>
    <row r="942" ht="13.5" customHeight="1">
      <c r="A942" s="234"/>
      <c r="B942" s="234"/>
      <c r="C942" s="234"/>
      <c r="D942" s="234"/>
      <c r="E942" s="234"/>
      <c r="F942" s="234"/>
      <c r="G942" s="234"/>
      <c r="H942" s="234"/>
      <c r="I942" s="234"/>
      <c r="J942" s="234"/>
      <c r="K942" s="234"/>
      <c r="L942" s="234"/>
      <c r="M942" s="234"/>
      <c r="N942" s="234"/>
      <c r="O942" s="234"/>
      <c r="P942" s="234"/>
      <c r="Q942" s="234"/>
      <c r="R942" s="234"/>
      <c r="S942" s="234"/>
      <c r="T942" s="234"/>
      <c r="U942" s="234"/>
      <c r="V942" s="234"/>
      <c r="W942" s="234"/>
      <c r="X942" s="234"/>
      <c r="Y942" s="234"/>
      <c r="Z942" s="234"/>
    </row>
    <row r="943" ht="13.5" customHeight="1">
      <c r="A943" s="234"/>
      <c r="B943" s="234"/>
      <c r="C943" s="234"/>
      <c r="D943" s="234"/>
      <c r="E943" s="234"/>
      <c r="F943" s="234"/>
      <c r="G943" s="234"/>
      <c r="H943" s="234"/>
      <c r="I943" s="234"/>
      <c r="J943" s="234"/>
      <c r="K943" s="234"/>
      <c r="L943" s="234"/>
      <c r="M943" s="234"/>
      <c r="N943" s="234"/>
      <c r="O943" s="234"/>
      <c r="P943" s="234"/>
      <c r="Q943" s="234"/>
      <c r="R943" s="234"/>
      <c r="S943" s="234"/>
      <c r="T943" s="234"/>
      <c r="U943" s="234"/>
      <c r="V943" s="234"/>
      <c r="W943" s="234"/>
      <c r="X943" s="234"/>
      <c r="Y943" s="234"/>
      <c r="Z943" s="234"/>
    </row>
    <row r="944" ht="13.5" customHeight="1">
      <c r="A944" s="234"/>
      <c r="B944" s="234"/>
      <c r="C944" s="234"/>
      <c r="D944" s="234"/>
      <c r="E944" s="234"/>
      <c r="F944" s="234"/>
      <c r="G944" s="234"/>
      <c r="H944" s="234"/>
      <c r="I944" s="234"/>
      <c r="J944" s="234"/>
      <c r="K944" s="234"/>
      <c r="L944" s="234"/>
      <c r="M944" s="234"/>
      <c r="N944" s="234"/>
      <c r="O944" s="234"/>
      <c r="P944" s="234"/>
      <c r="Q944" s="234"/>
      <c r="R944" s="234"/>
      <c r="S944" s="234"/>
      <c r="T944" s="234"/>
      <c r="U944" s="234"/>
      <c r="V944" s="234"/>
      <c r="W944" s="234"/>
      <c r="X944" s="234"/>
      <c r="Y944" s="234"/>
      <c r="Z944" s="234"/>
    </row>
    <row r="945" ht="13.5" customHeight="1">
      <c r="A945" s="234"/>
      <c r="B945" s="234"/>
      <c r="C945" s="234"/>
      <c r="D945" s="234"/>
      <c r="E945" s="234"/>
      <c r="F945" s="234"/>
      <c r="G945" s="234"/>
      <c r="H945" s="234"/>
      <c r="I945" s="234"/>
      <c r="J945" s="234"/>
      <c r="K945" s="234"/>
      <c r="L945" s="234"/>
      <c r="M945" s="234"/>
      <c r="N945" s="234"/>
      <c r="O945" s="234"/>
      <c r="P945" s="234"/>
      <c r="Q945" s="234"/>
      <c r="R945" s="234"/>
      <c r="S945" s="234"/>
      <c r="T945" s="234"/>
      <c r="U945" s="234"/>
      <c r="V945" s="234"/>
      <c r="W945" s="234"/>
      <c r="X945" s="234"/>
      <c r="Y945" s="234"/>
      <c r="Z945" s="234"/>
    </row>
    <row r="946" ht="13.5" customHeight="1">
      <c r="A946" s="234"/>
      <c r="B946" s="234"/>
      <c r="C946" s="234"/>
      <c r="D946" s="234"/>
      <c r="E946" s="234"/>
      <c r="F946" s="234"/>
      <c r="G946" s="234"/>
      <c r="H946" s="234"/>
      <c r="I946" s="234"/>
      <c r="J946" s="234"/>
      <c r="K946" s="234"/>
      <c r="L946" s="234"/>
      <c r="M946" s="234"/>
      <c r="N946" s="234"/>
      <c r="O946" s="234"/>
      <c r="P946" s="234"/>
      <c r="Q946" s="234"/>
      <c r="R946" s="234"/>
      <c r="S946" s="234"/>
      <c r="T946" s="234"/>
      <c r="U946" s="234"/>
      <c r="V946" s="234"/>
      <c r="W946" s="234"/>
      <c r="X946" s="234"/>
      <c r="Y946" s="234"/>
      <c r="Z946" s="234"/>
    </row>
    <row r="947" ht="13.5" customHeight="1">
      <c r="A947" s="234"/>
      <c r="B947" s="234"/>
      <c r="C947" s="234"/>
      <c r="D947" s="234"/>
      <c r="E947" s="234"/>
      <c r="F947" s="234"/>
      <c r="G947" s="234"/>
      <c r="H947" s="234"/>
      <c r="I947" s="234"/>
      <c r="J947" s="234"/>
      <c r="K947" s="234"/>
      <c r="L947" s="234"/>
      <c r="M947" s="234"/>
      <c r="N947" s="234"/>
      <c r="O947" s="234"/>
      <c r="P947" s="234"/>
      <c r="Q947" s="234"/>
      <c r="R947" s="234"/>
      <c r="S947" s="234"/>
      <c r="T947" s="234"/>
      <c r="U947" s="234"/>
      <c r="V947" s="234"/>
      <c r="W947" s="234"/>
      <c r="X947" s="234"/>
      <c r="Y947" s="234"/>
      <c r="Z947" s="234"/>
    </row>
    <row r="948" ht="13.5" customHeight="1">
      <c r="A948" s="234"/>
      <c r="B948" s="234"/>
      <c r="C948" s="234"/>
      <c r="D948" s="234"/>
      <c r="E948" s="234"/>
      <c r="F948" s="234"/>
      <c r="G948" s="234"/>
      <c r="H948" s="234"/>
      <c r="I948" s="234"/>
      <c r="J948" s="234"/>
      <c r="K948" s="234"/>
      <c r="L948" s="234"/>
      <c r="M948" s="234"/>
      <c r="N948" s="234"/>
      <c r="O948" s="234"/>
      <c r="P948" s="234"/>
      <c r="Q948" s="234"/>
      <c r="R948" s="234"/>
      <c r="S948" s="234"/>
      <c r="T948" s="234"/>
      <c r="U948" s="234"/>
      <c r="V948" s="234"/>
      <c r="W948" s="234"/>
      <c r="X948" s="234"/>
      <c r="Y948" s="234"/>
      <c r="Z948" s="234"/>
    </row>
    <row r="949" ht="13.5" customHeight="1">
      <c r="A949" s="234"/>
      <c r="B949" s="234"/>
      <c r="C949" s="234"/>
      <c r="D949" s="234"/>
      <c r="E949" s="234"/>
      <c r="F949" s="234"/>
      <c r="G949" s="234"/>
      <c r="H949" s="234"/>
      <c r="I949" s="234"/>
      <c r="J949" s="234"/>
      <c r="K949" s="234"/>
      <c r="L949" s="234"/>
      <c r="M949" s="234"/>
      <c r="N949" s="234"/>
      <c r="O949" s="234"/>
      <c r="P949" s="234"/>
      <c r="Q949" s="234"/>
      <c r="R949" s="234"/>
      <c r="S949" s="234"/>
      <c r="T949" s="234"/>
      <c r="U949" s="234"/>
      <c r="V949" s="234"/>
      <c r="W949" s="234"/>
      <c r="X949" s="234"/>
      <c r="Y949" s="234"/>
      <c r="Z949" s="234"/>
    </row>
    <row r="950" ht="13.5" customHeight="1">
      <c r="A950" s="234"/>
      <c r="B950" s="234"/>
      <c r="C950" s="234"/>
      <c r="D950" s="234"/>
      <c r="E950" s="234"/>
      <c r="F950" s="234"/>
      <c r="G950" s="234"/>
      <c r="H950" s="234"/>
      <c r="I950" s="234"/>
      <c r="J950" s="234"/>
      <c r="K950" s="234"/>
      <c r="L950" s="234"/>
      <c r="M950" s="234"/>
      <c r="N950" s="234"/>
      <c r="O950" s="234"/>
      <c r="P950" s="234"/>
      <c r="Q950" s="234"/>
      <c r="R950" s="234"/>
      <c r="S950" s="234"/>
      <c r="T950" s="234"/>
      <c r="U950" s="234"/>
      <c r="V950" s="234"/>
      <c r="W950" s="234"/>
      <c r="X950" s="234"/>
      <c r="Y950" s="234"/>
      <c r="Z950" s="234"/>
    </row>
    <row r="951" ht="13.5" customHeight="1">
      <c r="A951" s="234"/>
      <c r="B951" s="234"/>
      <c r="C951" s="234"/>
      <c r="D951" s="234"/>
      <c r="E951" s="234"/>
      <c r="F951" s="234"/>
      <c r="G951" s="234"/>
      <c r="H951" s="234"/>
      <c r="I951" s="234"/>
      <c r="J951" s="234"/>
      <c r="K951" s="234"/>
      <c r="L951" s="234"/>
      <c r="M951" s="234"/>
      <c r="N951" s="234"/>
      <c r="O951" s="234"/>
      <c r="P951" s="234"/>
      <c r="Q951" s="234"/>
      <c r="R951" s="234"/>
      <c r="S951" s="234"/>
      <c r="T951" s="234"/>
      <c r="U951" s="234"/>
      <c r="V951" s="234"/>
      <c r="W951" s="234"/>
      <c r="X951" s="234"/>
      <c r="Y951" s="234"/>
      <c r="Z951" s="234"/>
    </row>
    <row r="952" ht="13.5" customHeight="1">
      <c r="A952" s="234"/>
      <c r="B952" s="234"/>
      <c r="C952" s="234"/>
      <c r="D952" s="234"/>
      <c r="E952" s="234"/>
      <c r="F952" s="234"/>
      <c r="G952" s="234"/>
      <c r="H952" s="234"/>
      <c r="I952" s="234"/>
      <c r="J952" s="234"/>
      <c r="K952" s="234"/>
      <c r="L952" s="234"/>
      <c r="M952" s="234"/>
      <c r="N952" s="234"/>
      <c r="O952" s="234"/>
      <c r="P952" s="234"/>
      <c r="Q952" s="234"/>
      <c r="R952" s="234"/>
      <c r="S952" s="234"/>
      <c r="T952" s="234"/>
      <c r="U952" s="234"/>
      <c r="V952" s="234"/>
      <c r="W952" s="234"/>
      <c r="X952" s="234"/>
      <c r="Y952" s="234"/>
      <c r="Z952" s="234"/>
    </row>
    <row r="953" ht="13.5" customHeight="1">
      <c r="A953" s="234"/>
      <c r="B953" s="234"/>
      <c r="C953" s="234"/>
      <c r="D953" s="234"/>
      <c r="E953" s="234"/>
      <c r="F953" s="234"/>
      <c r="G953" s="234"/>
      <c r="H953" s="234"/>
      <c r="I953" s="234"/>
      <c r="J953" s="234"/>
      <c r="K953" s="234"/>
      <c r="L953" s="234"/>
      <c r="M953" s="234"/>
      <c r="N953" s="234"/>
      <c r="O953" s="234"/>
      <c r="P953" s="234"/>
      <c r="Q953" s="234"/>
      <c r="R953" s="234"/>
      <c r="S953" s="234"/>
      <c r="T953" s="234"/>
      <c r="U953" s="234"/>
      <c r="V953" s="234"/>
      <c r="W953" s="234"/>
      <c r="X953" s="234"/>
      <c r="Y953" s="234"/>
      <c r="Z953" s="234"/>
    </row>
    <row r="954" ht="13.5" customHeight="1">
      <c r="A954" s="234"/>
      <c r="B954" s="234"/>
      <c r="C954" s="234"/>
      <c r="D954" s="234"/>
      <c r="E954" s="234"/>
      <c r="F954" s="234"/>
      <c r="G954" s="234"/>
      <c r="H954" s="234"/>
      <c r="I954" s="234"/>
      <c r="J954" s="234"/>
      <c r="K954" s="234"/>
      <c r="L954" s="234"/>
      <c r="M954" s="234"/>
      <c r="N954" s="234"/>
      <c r="O954" s="234"/>
      <c r="P954" s="234"/>
      <c r="Q954" s="234"/>
      <c r="R954" s="234"/>
      <c r="S954" s="234"/>
      <c r="T954" s="234"/>
      <c r="U954" s="234"/>
      <c r="V954" s="234"/>
      <c r="W954" s="234"/>
      <c r="X954" s="234"/>
      <c r="Y954" s="234"/>
      <c r="Z954" s="234"/>
    </row>
    <row r="955" ht="13.5" customHeight="1">
      <c r="A955" s="234"/>
      <c r="B955" s="234"/>
      <c r="C955" s="234"/>
      <c r="D955" s="234"/>
      <c r="E955" s="234"/>
      <c r="F955" s="234"/>
      <c r="G955" s="234"/>
      <c r="H955" s="234"/>
      <c r="I955" s="234"/>
      <c r="J955" s="234"/>
      <c r="K955" s="234"/>
      <c r="L955" s="234"/>
      <c r="M955" s="234"/>
      <c r="N955" s="234"/>
      <c r="O955" s="234"/>
      <c r="P955" s="234"/>
      <c r="Q955" s="234"/>
      <c r="R955" s="234"/>
      <c r="S955" s="234"/>
      <c r="T955" s="234"/>
      <c r="U955" s="234"/>
      <c r="V955" s="234"/>
      <c r="W955" s="234"/>
      <c r="X955" s="234"/>
      <c r="Y955" s="234"/>
      <c r="Z955" s="234"/>
    </row>
    <row r="956" ht="13.5" customHeight="1">
      <c r="A956" s="234"/>
      <c r="B956" s="234"/>
      <c r="C956" s="234"/>
      <c r="D956" s="234"/>
      <c r="E956" s="234"/>
      <c r="F956" s="234"/>
      <c r="G956" s="234"/>
      <c r="H956" s="234"/>
      <c r="I956" s="234"/>
      <c r="J956" s="234"/>
      <c r="K956" s="234"/>
      <c r="L956" s="234"/>
      <c r="M956" s="234"/>
      <c r="N956" s="234"/>
      <c r="O956" s="234"/>
      <c r="P956" s="234"/>
      <c r="Q956" s="234"/>
      <c r="R956" s="234"/>
      <c r="S956" s="234"/>
      <c r="T956" s="234"/>
      <c r="U956" s="234"/>
      <c r="V956" s="234"/>
      <c r="W956" s="234"/>
      <c r="X956" s="234"/>
      <c r="Y956" s="234"/>
      <c r="Z956" s="234"/>
    </row>
    <row r="957" ht="13.5" customHeight="1">
      <c r="A957" s="234"/>
      <c r="B957" s="234"/>
      <c r="C957" s="234"/>
      <c r="D957" s="234"/>
      <c r="E957" s="234"/>
      <c r="F957" s="234"/>
      <c r="G957" s="234"/>
      <c r="H957" s="234"/>
      <c r="I957" s="234"/>
      <c r="J957" s="234"/>
      <c r="K957" s="234"/>
      <c r="L957" s="234"/>
      <c r="M957" s="234"/>
      <c r="N957" s="234"/>
      <c r="O957" s="234"/>
      <c r="P957" s="234"/>
      <c r="Q957" s="234"/>
      <c r="R957" s="234"/>
      <c r="S957" s="234"/>
      <c r="T957" s="234"/>
      <c r="U957" s="234"/>
      <c r="V957" s="234"/>
      <c r="W957" s="234"/>
      <c r="X957" s="234"/>
      <c r="Y957" s="234"/>
      <c r="Z957" s="234"/>
    </row>
    <row r="958" ht="13.5" customHeight="1">
      <c r="A958" s="234"/>
      <c r="B958" s="234"/>
      <c r="C958" s="234"/>
      <c r="D958" s="234"/>
      <c r="E958" s="234"/>
      <c r="F958" s="234"/>
      <c r="G958" s="234"/>
      <c r="H958" s="234"/>
      <c r="I958" s="234"/>
      <c r="J958" s="234"/>
      <c r="K958" s="234"/>
      <c r="L958" s="234"/>
      <c r="M958" s="234"/>
      <c r="N958" s="234"/>
      <c r="O958" s="234"/>
      <c r="P958" s="234"/>
      <c r="Q958" s="234"/>
      <c r="R958" s="234"/>
      <c r="S958" s="234"/>
      <c r="T958" s="234"/>
      <c r="U958" s="234"/>
      <c r="V958" s="234"/>
      <c r="W958" s="234"/>
      <c r="X958" s="234"/>
      <c r="Y958" s="234"/>
      <c r="Z958" s="234"/>
    </row>
    <row r="959" ht="13.5" customHeight="1">
      <c r="A959" s="234"/>
      <c r="B959" s="234"/>
      <c r="C959" s="234"/>
      <c r="D959" s="234"/>
      <c r="E959" s="234"/>
      <c r="F959" s="234"/>
      <c r="G959" s="234"/>
      <c r="H959" s="234"/>
      <c r="I959" s="234"/>
      <c r="J959" s="234"/>
      <c r="K959" s="234"/>
      <c r="L959" s="234"/>
      <c r="M959" s="234"/>
      <c r="N959" s="234"/>
      <c r="O959" s="234"/>
      <c r="P959" s="234"/>
      <c r="Q959" s="234"/>
      <c r="R959" s="234"/>
      <c r="S959" s="234"/>
      <c r="T959" s="234"/>
      <c r="U959" s="234"/>
      <c r="V959" s="234"/>
      <c r="W959" s="234"/>
      <c r="X959" s="234"/>
      <c r="Y959" s="234"/>
      <c r="Z959" s="234"/>
    </row>
    <row r="960" ht="13.5" customHeight="1">
      <c r="A960" s="234"/>
      <c r="B960" s="234"/>
      <c r="C960" s="234"/>
      <c r="D960" s="234"/>
      <c r="E960" s="234"/>
      <c r="F960" s="234"/>
      <c r="G960" s="234"/>
      <c r="H960" s="234"/>
      <c r="I960" s="234"/>
      <c r="J960" s="234"/>
      <c r="K960" s="234"/>
      <c r="L960" s="234"/>
      <c r="M960" s="234"/>
      <c r="N960" s="234"/>
      <c r="O960" s="234"/>
      <c r="P960" s="234"/>
      <c r="Q960" s="234"/>
      <c r="R960" s="234"/>
      <c r="S960" s="234"/>
      <c r="T960" s="234"/>
      <c r="U960" s="234"/>
      <c r="V960" s="234"/>
      <c r="W960" s="234"/>
      <c r="X960" s="234"/>
      <c r="Y960" s="234"/>
      <c r="Z960" s="234"/>
    </row>
    <row r="961" ht="13.5" customHeight="1">
      <c r="A961" s="234"/>
      <c r="B961" s="234"/>
      <c r="C961" s="234"/>
      <c r="D961" s="234"/>
      <c r="E961" s="234"/>
      <c r="F961" s="234"/>
      <c r="G961" s="234"/>
      <c r="H961" s="234"/>
      <c r="I961" s="234"/>
      <c r="J961" s="234"/>
      <c r="K961" s="234"/>
      <c r="L961" s="234"/>
      <c r="M961" s="234"/>
      <c r="N961" s="234"/>
      <c r="O961" s="234"/>
      <c r="P961" s="234"/>
      <c r="Q961" s="234"/>
      <c r="R961" s="234"/>
      <c r="S961" s="234"/>
      <c r="T961" s="234"/>
      <c r="U961" s="234"/>
      <c r="V961" s="234"/>
      <c r="W961" s="234"/>
      <c r="X961" s="234"/>
      <c r="Y961" s="234"/>
      <c r="Z961" s="234"/>
    </row>
    <row r="962" ht="13.5" customHeight="1">
      <c r="A962" s="234"/>
      <c r="B962" s="234"/>
      <c r="C962" s="234"/>
      <c r="D962" s="234"/>
      <c r="E962" s="234"/>
      <c r="F962" s="234"/>
      <c r="G962" s="234"/>
      <c r="H962" s="234"/>
      <c r="I962" s="234"/>
      <c r="J962" s="234"/>
      <c r="K962" s="234"/>
      <c r="L962" s="234"/>
      <c r="M962" s="234"/>
      <c r="N962" s="234"/>
      <c r="O962" s="234"/>
      <c r="P962" s="234"/>
      <c r="Q962" s="234"/>
      <c r="R962" s="234"/>
      <c r="S962" s="234"/>
      <c r="T962" s="234"/>
      <c r="U962" s="234"/>
      <c r="V962" s="234"/>
      <c r="W962" s="234"/>
      <c r="X962" s="234"/>
      <c r="Y962" s="234"/>
      <c r="Z962" s="234"/>
    </row>
    <row r="963" ht="13.5" customHeight="1">
      <c r="A963" s="234"/>
      <c r="B963" s="234"/>
      <c r="C963" s="234"/>
      <c r="D963" s="234"/>
      <c r="E963" s="234"/>
      <c r="F963" s="234"/>
      <c r="G963" s="234"/>
      <c r="H963" s="234"/>
      <c r="I963" s="234"/>
      <c r="J963" s="234"/>
      <c r="K963" s="234"/>
      <c r="L963" s="234"/>
      <c r="M963" s="234"/>
      <c r="N963" s="234"/>
      <c r="O963" s="234"/>
      <c r="P963" s="234"/>
      <c r="Q963" s="234"/>
      <c r="R963" s="234"/>
      <c r="S963" s="234"/>
      <c r="T963" s="234"/>
      <c r="U963" s="234"/>
      <c r="V963" s="234"/>
      <c r="W963" s="234"/>
      <c r="X963" s="234"/>
      <c r="Y963" s="234"/>
      <c r="Z963" s="234"/>
    </row>
    <row r="964" ht="13.5" customHeight="1">
      <c r="A964" s="234"/>
      <c r="B964" s="234"/>
      <c r="C964" s="234"/>
      <c r="D964" s="234"/>
      <c r="E964" s="234"/>
      <c r="F964" s="234"/>
      <c r="G964" s="234"/>
      <c r="H964" s="234"/>
      <c r="I964" s="234"/>
      <c r="J964" s="234"/>
      <c r="K964" s="234"/>
      <c r="L964" s="234"/>
      <c r="M964" s="234"/>
      <c r="N964" s="234"/>
      <c r="O964" s="234"/>
      <c r="P964" s="234"/>
      <c r="Q964" s="234"/>
      <c r="R964" s="234"/>
      <c r="S964" s="234"/>
      <c r="T964" s="234"/>
      <c r="U964" s="234"/>
      <c r="V964" s="234"/>
      <c r="W964" s="234"/>
      <c r="X964" s="234"/>
      <c r="Y964" s="234"/>
      <c r="Z964" s="234"/>
    </row>
    <row r="965" ht="13.5" customHeight="1">
      <c r="A965" s="234"/>
      <c r="B965" s="234"/>
      <c r="C965" s="234"/>
      <c r="D965" s="234"/>
      <c r="E965" s="234"/>
      <c r="F965" s="234"/>
      <c r="G965" s="234"/>
      <c r="H965" s="234"/>
      <c r="I965" s="234"/>
      <c r="J965" s="234"/>
      <c r="K965" s="234"/>
      <c r="L965" s="234"/>
      <c r="M965" s="234"/>
      <c r="N965" s="234"/>
      <c r="O965" s="234"/>
      <c r="P965" s="234"/>
      <c r="Q965" s="234"/>
      <c r="R965" s="234"/>
      <c r="S965" s="234"/>
      <c r="T965" s="234"/>
      <c r="U965" s="234"/>
      <c r="V965" s="234"/>
      <c r="W965" s="234"/>
      <c r="X965" s="234"/>
      <c r="Y965" s="234"/>
      <c r="Z965" s="234"/>
    </row>
    <row r="966" ht="13.5" customHeight="1">
      <c r="A966" s="234"/>
      <c r="B966" s="234"/>
      <c r="C966" s="234"/>
      <c r="D966" s="234"/>
      <c r="E966" s="234"/>
      <c r="F966" s="234"/>
      <c r="G966" s="234"/>
      <c r="H966" s="234"/>
      <c r="I966" s="234"/>
      <c r="J966" s="234"/>
      <c r="K966" s="234"/>
      <c r="L966" s="234"/>
      <c r="M966" s="234"/>
      <c r="N966" s="234"/>
      <c r="O966" s="234"/>
      <c r="P966" s="234"/>
      <c r="Q966" s="234"/>
      <c r="R966" s="234"/>
      <c r="S966" s="234"/>
      <c r="T966" s="234"/>
      <c r="U966" s="234"/>
      <c r="V966" s="234"/>
      <c r="W966" s="234"/>
      <c r="X966" s="234"/>
      <c r="Y966" s="234"/>
      <c r="Z966" s="234"/>
    </row>
    <row r="967" ht="13.5" customHeight="1">
      <c r="A967" s="234"/>
      <c r="B967" s="234"/>
      <c r="C967" s="234"/>
      <c r="D967" s="234"/>
      <c r="E967" s="234"/>
      <c r="F967" s="234"/>
      <c r="G967" s="234"/>
      <c r="H967" s="234"/>
      <c r="I967" s="234"/>
      <c r="J967" s="234"/>
      <c r="K967" s="234"/>
      <c r="L967" s="234"/>
      <c r="M967" s="234"/>
      <c r="N967" s="234"/>
      <c r="O967" s="234"/>
      <c r="P967" s="234"/>
      <c r="Q967" s="234"/>
      <c r="R967" s="234"/>
      <c r="S967" s="234"/>
      <c r="T967" s="234"/>
      <c r="U967" s="234"/>
      <c r="V967" s="234"/>
      <c r="W967" s="234"/>
      <c r="X967" s="234"/>
      <c r="Y967" s="234"/>
      <c r="Z967" s="234"/>
    </row>
    <row r="968" ht="13.5" customHeight="1">
      <c r="A968" s="234"/>
      <c r="B968" s="234"/>
      <c r="C968" s="234"/>
      <c r="D968" s="234"/>
      <c r="E968" s="234"/>
      <c r="F968" s="234"/>
      <c r="G968" s="234"/>
      <c r="H968" s="234"/>
      <c r="I968" s="234"/>
      <c r="J968" s="234"/>
      <c r="K968" s="234"/>
      <c r="L968" s="234"/>
      <c r="M968" s="234"/>
      <c r="N968" s="234"/>
      <c r="O968" s="234"/>
      <c r="P968" s="234"/>
      <c r="Q968" s="234"/>
      <c r="R968" s="234"/>
      <c r="S968" s="234"/>
      <c r="T968" s="234"/>
      <c r="U968" s="234"/>
      <c r="V968" s="234"/>
      <c r="W968" s="234"/>
      <c r="X968" s="234"/>
      <c r="Y968" s="234"/>
      <c r="Z968" s="234"/>
    </row>
    <row r="969" ht="13.5" customHeight="1">
      <c r="A969" s="234"/>
      <c r="B969" s="234"/>
      <c r="C969" s="234"/>
      <c r="D969" s="234"/>
      <c r="E969" s="234"/>
      <c r="F969" s="234"/>
      <c r="G969" s="234"/>
      <c r="H969" s="234"/>
      <c r="I969" s="234"/>
      <c r="J969" s="234"/>
      <c r="K969" s="234"/>
      <c r="L969" s="234"/>
      <c r="M969" s="234"/>
      <c r="N969" s="234"/>
      <c r="O969" s="234"/>
      <c r="P969" s="234"/>
      <c r="Q969" s="234"/>
      <c r="R969" s="234"/>
      <c r="S969" s="234"/>
      <c r="T969" s="234"/>
      <c r="U969" s="234"/>
      <c r="V969" s="234"/>
      <c r="W969" s="234"/>
      <c r="X969" s="234"/>
      <c r="Y969" s="234"/>
      <c r="Z969" s="234"/>
    </row>
    <row r="970" ht="13.5" customHeight="1">
      <c r="A970" s="234"/>
      <c r="B970" s="234"/>
      <c r="C970" s="234"/>
      <c r="D970" s="234"/>
      <c r="E970" s="234"/>
      <c r="F970" s="234"/>
      <c r="G970" s="234"/>
      <c r="H970" s="234"/>
      <c r="I970" s="234"/>
      <c r="J970" s="234"/>
      <c r="K970" s="234"/>
      <c r="L970" s="234"/>
      <c r="M970" s="234"/>
      <c r="N970" s="234"/>
      <c r="O970" s="234"/>
      <c r="P970" s="234"/>
      <c r="Q970" s="234"/>
      <c r="R970" s="234"/>
      <c r="S970" s="234"/>
      <c r="T970" s="234"/>
      <c r="U970" s="234"/>
      <c r="V970" s="234"/>
      <c r="W970" s="234"/>
      <c r="X970" s="234"/>
      <c r="Y970" s="234"/>
      <c r="Z970" s="234"/>
    </row>
    <row r="971" ht="13.5" customHeight="1">
      <c r="A971" s="234"/>
      <c r="B971" s="234"/>
      <c r="C971" s="234"/>
      <c r="D971" s="234"/>
      <c r="E971" s="234"/>
      <c r="F971" s="234"/>
      <c r="G971" s="234"/>
      <c r="H971" s="234"/>
      <c r="I971" s="234"/>
      <c r="J971" s="234"/>
      <c r="K971" s="234"/>
      <c r="L971" s="234"/>
      <c r="M971" s="234"/>
      <c r="N971" s="234"/>
      <c r="O971" s="234"/>
      <c r="P971" s="234"/>
      <c r="Q971" s="234"/>
      <c r="R971" s="234"/>
      <c r="S971" s="234"/>
      <c r="T971" s="234"/>
      <c r="U971" s="234"/>
      <c r="V971" s="234"/>
      <c r="W971" s="234"/>
      <c r="X971" s="234"/>
      <c r="Y971" s="234"/>
      <c r="Z971" s="234"/>
    </row>
    <row r="972" ht="13.5" customHeight="1">
      <c r="A972" s="234"/>
      <c r="B972" s="234"/>
      <c r="C972" s="234"/>
      <c r="D972" s="234"/>
      <c r="E972" s="234"/>
      <c r="F972" s="234"/>
      <c r="G972" s="234"/>
      <c r="H972" s="234"/>
      <c r="I972" s="234"/>
      <c r="J972" s="234"/>
      <c r="K972" s="234"/>
      <c r="L972" s="234"/>
      <c r="M972" s="234"/>
      <c r="N972" s="234"/>
      <c r="O972" s="234"/>
      <c r="P972" s="234"/>
      <c r="Q972" s="234"/>
      <c r="R972" s="234"/>
      <c r="S972" s="234"/>
      <c r="T972" s="234"/>
      <c r="U972" s="234"/>
      <c r="V972" s="234"/>
      <c r="W972" s="234"/>
      <c r="X972" s="234"/>
      <c r="Y972" s="234"/>
      <c r="Z972" s="234"/>
    </row>
    <row r="973" ht="13.5" customHeight="1">
      <c r="A973" s="234"/>
      <c r="B973" s="234"/>
      <c r="C973" s="234"/>
      <c r="D973" s="234"/>
      <c r="E973" s="234"/>
      <c r="F973" s="234"/>
      <c r="G973" s="234"/>
      <c r="H973" s="234"/>
      <c r="I973" s="234"/>
      <c r="J973" s="234"/>
      <c r="K973" s="234"/>
      <c r="L973" s="234"/>
      <c r="M973" s="234"/>
      <c r="N973" s="234"/>
      <c r="O973" s="234"/>
      <c r="P973" s="234"/>
      <c r="Q973" s="234"/>
      <c r="R973" s="234"/>
      <c r="S973" s="234"/>
      <c r="T973" s="234"/>
      <c r="U973" s="234"/>
      <c r="V973" s="234"/>
      <c r="W973" s="234"/>
      <c r="X973" s="234"/>
      <c r="Y973" s="234"/>
      <c r="Z973" s="234"/>
    </row>
    <row r="974" ht="13.5" customHeight="1">
      <c r="A974" s="234"/>
      <c r="B974" s="234"/>
      <c r="C974" s="234"/>
      <c r="D974" s="234"/>
      <c r="E974" s="234"/>
      <c r="F974" s="234"/>
      <c r="G974" s="234"/>
      <c r="H974" s="234"/>
      <c r="I974" s="234"/>
      <c r="J974" s="234"/>
      <c r="K974" s="234"/>
      <c r="L974" s="234"/>
      <c r="M974" s="234"/>
      <c r="N974" s="234"/>
      <c r="O974" s="234"/>
      <c r="P974" s="234"/>
      <c r="Q974" s="234"/>
      <c r="R974" s="234"/>
      <c r="S974" s="234"/>
      <c r="T974" s="234"/>
      <c r="U974" s="234"/>
      <c r="V974" s="234"/>
      <c r="W974" s="234"/>
      <c r="X974" s="234"/>
      <c r="Y974" s="234"/>
      <c r="Z974" s="234"/>
    </row>
    <row r="975" ht="13.5" customHeight="1">
      <c r="A975" s="234"/>
      <c r="B975" s="234"/>
      <c r="C975" s="234"/>
      <c r="D975" s="234"/>
      <c r="E975" s="234"/>
      <c r="F975" s="234"/>
      <c r="G975" s="234"/>
      <c r="H975" s="234"/>
      <c r="I975" s="234"/>
      <c r="J975" s="234"/>
      <c r="K975" s="234"/>
      <c r="L975" s="234"/>
      <c r="M975" s="234"/>
      <c r="N975" s="234"/>
      <c r="O975" s="234"/>
      <c r="P975" s="234"/>
      <c r="Q975" s="234"/>
      <c r="R975" s="234"/>
      <c r="S975" s="234"/>
      <c r="T975" s="234"/>
      <c r="U975" s="234"/>
      <c r="V975" s="234"/>
      <c r="W975" s="234"/>
      <c r="X975" s="234"/>
      <c r="Y975" s="234"/>
      <c r="Z975" s="234"/>
    </row>
    <row r="976" ht="13.5" customHeight="1">
      <c r="A976" s="234"/>
      <c r="B976" s="234"/>
      <c r="C976" s="234"/>
      <c r="D976" s="234"/>
      <c r="E976" s="234"/>
      <c r="F976" s="234"/>
      <c r="G976" s="234"/>
      <c r="H976" s="234"/>
      <c r="I976" s="234"/>
      <c r="J976" s="234"/>
      <c r="K976" s="234"/>
      <c r="L976" s="234"/>
      <c r="M976" s="234"/>
      <c r="N976" s="234"/>
      <c r="O976" s="234"/>
      <c r="P976" s="234"/>
      <c r="Q976" s="234"/>
      <c r="R976" s="234"/>
      <c r="S976" s="234"/>
      <c r="T976" s="234"/>
      <c r="U976" s="234"/>
      <c r="V976" s="234"/>
      <c r="W976" s="234"/>
      <c r="X976" s="234"/>
      <c r="Y976" s="234"/>
      <c r="Z976" s="234"/>
    </row>
    <row r="977" ht="13.5" customHeight="1">
      <c r="A977" s="234"/>
      <c r="B977" s="234"/>
      <c r="C977" s="234"/>
      <c r="D977" s="234"/>
      <c r="E977" s="234"/>
      <c r="F977" s="234"/>
      <c r="G977" s="234"/>
      <c r="H977" s="234"/>
      <c r="I977" s="234"/>
      <c r="J977" s="234"/>
      <c r="K977" s="234"/>
      <c r="L977" s="234"/>
      <c r="M977" s="234"/>
      <c r="N977" s="234"/>
      <c r="O977" s="234"/>
      <c r="P977" s="234"/>
      <c r="Q977" s="234"/>
      <c r="R977" s="234"/>
      <c r="S977" s="234"/>
      <c r="T977" s="234"/>
      <c r="U977" s="234"/>
      <c r="V977" s="234"/>
      <c r="W977" s="234"/>
      <c r="X977" s="234"/>
      <c r="Y977" s="234"/>
      <c r="Z977" s="234"/>
    </row>
    <row r="978" ht="13.5" customHeight="1">
      <c r="A978" s="234"/>
      <c r="B978" s="234"/>
      <c r="C978" s="234"/>
      <c r="D978" s="234"/>
      <c r="E978" s="234"/>
      <c r="F978" s="234"/>
      <c r="G978" s="234"/>
      <c r="H978" s="234"/>
      <c r="I978" s="234"/>
      <c r="J978" s="234"/>
      <c r="K978" s="234"/>
      <c r="L978" s="234"/>
      <c r="M978" s="234"/>
      <c r="N978" s="234"/>
      <c r="O978" s="234"/>
      <c r="P978" s="234"/>
      <c r="Q978" s="234"/>
      <c r="R978" s="234"/>
      <c r="S978" s="234"/>
      <c r="T978" s="234"/>
      <c r="U978" s="234"/>
      <c r="V978" s="234"/>
      <c r="W978" s="234"/>
      <c r="X978" s="234"/>
      <c r="Y978" s="234"/>
      <c r="Z978" s="234"/>
    </row>
    <row r="979" ht="13.5" customHeight="1">
      <c r="A979" s="234"/>
      <c r="B979" s="234"/>
      <c r="C979" s="234"/>
      <c r="D979" s="234"/>
      <c r="E979" s="234"/>
      <c r="F979" s="234"/>
      <c r="G979" s="234"/>
      <c r="H979" s="234"/>
      <c r="I979" s="234"/>
      <c r="J979" s="234"/>
      <c r="K979" s="234"/>
      <c r="L979" s="234"/>
      <c r="M979" s="234"/>
      <c r="N979" s="234"/>
      <c r="O979" s="234"/>
      <c r="P979" s="234"/>
      <c r="Q979" s="234"/>
      <c r="R979" s="234"/>
      <c r="S979" s="234"/>
      <c r="T979" s="234"/>
      <c r="U979" s="234"/>
      <c r="V979" s="234"/>
      <c r="W979" s="234"/>
      <c r="X979" s="234"/>
      <c r="Y979" s="234"/>
      <c r="Z979" s="234"/>
    </row>
    <row r="980" ht="13.5" customHeight="1">
      <c r="A980" s="234"/>
      <c r="B980" s="234"/>
      <c r="C980" s="234"/>
      <c r="D980" s="234"/>
      <c r="E980" s="234"/>
      <c r="F980" s="234"/>
      <c r="G980" s="234"/>
      <c r="H980" s="234"/>
      <c r="I980" s="234"/>
      <c r="J980" s="234"/>
      <c r="K980" s="234"/>
      <c r="L980" s="234"/>
      <c r="M980" s="234"/>
      <c r="N980" s="234"/>
      <c r="O980" s="234"/>
      <c r="P980" s="234"/>
      <c r="Q980" s="234"/>
      <c r="R980" s="234"/>
      <c r="S980" s="234"/>
      <c r="T980" s="234"/>
      <c r="U980" s="234"/>
      <c r="V980" s="234"/>
      <c r="W980" s="234"/>
      <c r="X980" s="234"/>
      <c r="Y980" s="234"/>
      <c r="Z980" s="234"/>
    </row>
    <row r="981" ht="13.5" customHeight="1">
      <c r="A981" s="234"/>
      <c r="B981" s="234"/>
      <c r="C981" s="234"/>
      <c r="D981" s="234"/>
      <c r="E981" s="234"/>
      <c r="F981" s="234"/>
      <c r="G981" s="234"/>
      <c r="H981" s="234"/>
      <c r="I981" s="234"/>
      <c r="J981" s="234"/>
      <c r="K981" s="234"/>
      <c r="L981" s="234"/>
      <c r="M981" s="234"/>
      <c r="N981" s="234"/>
      <c r="O981" s="234"/>
      <c r="P981" s="234"/>
      <c r="Q981" s="234"/>
      <c r="R981" s="234"/>
      <c r="S981" s="234"/>
      <c r="T981" s="234"/>
      <c r="U981" s="234"/>
      <c r="V981" s="234"/>
      <c r="W981" s="234"/>
      <c r="X981" s="234"/>
      <c r="Y981" s="234"/>
      <c r="Z981" s="234"/>
    </row>
    <row r="982" ht="13.5" customHeight="1">
      <c r="A982" s="234"/>
      <c r="B982" s="234"/>
      <c r="C982" s="234"/>
      <c r="D982" s="234"/>
      <c r="E982" s="234"/>
      <c r="F982" s="234"/>
      <c r="G982" s="234"/>
      <c r="H982" s="234"/>
      <c r="I982" s="234"/>
      <c r="J982" s="234"/>
      <c r="K982" s="234"/>
      <c r="L982" s="234"/>
      <c r="M982" s="234"/>
      <c r="N982" s="234"/>
      <c r="O982" s="234"/>
      <c r="P982" s="234"/>
      <c r="Q982" s="234"/>
      <c r="R982" s="234"/>
      <c r="S982" s="234"/>
      <c r="T982" s="234"/>
      <c r="U982" s="234"/>
      <c r="V982" s="234"/>
      <c r="W982" s="234"/>
      <c r="X982" s="234"/>
      <c r="Y982" s="234"/>
      <c r="Z982" s="234"/>
    </row>
    <row r="983" ht="13.5" customHeight="1">
      <c r="A983" s="234"/>
      <c r="B983" s="234"/>
      <c r="C983" s="234"/>
      <c r="D983" s="234"/>
      <c r="E983" s="234"/>
      <c r="F983" s="234"/>
      <c r="G983" s="234"/>
      <c r="H983" s="234"/>
      <c r="I983" s="234"/>
      <c r="J983" s="234"/>
      <c r="K983" s="234"/>
      <c r="L983" s="234"/>
      <c r="M983" s="234"/>
      <c r="N983" s="234"/>
      <c r="O983" s="234"/>
      <c r="P983" s="234"/>
      <c r="Q983" s="234"/>
      <c r="R983" s="234"/>
      <c r="S983" s="234"/>
      <c r="T983" s="234"/>
      <c r="U983" s="234"/>
      <c r="V983" s="234"/>
      <c r="W983" s="234"/>
      <c r="X983" s="234"/>
      <c r="Y983" s="234"/>
      <c r="Z983" s="234"/>
    </row>
    <row r="984" ht="13.5" customHeight="1">
      <c r="A984" s="234"/>
      <c r="B984" s="234"/>
      <c r="C984" s="234"/>
      <c r="D984" s="234"/>
      <c r="E984" s="234"/>
      <c r="F984" s="234"/>
      <c r="G984" s="234"/>
      <c r="H984" s="234"/>
      <c r="I984" s="234"/>
      <c r="J984" s="234"/>
      <c r="K984" s="234"/>
      <c r="L984" s="234"/>
      <c r="M984" s="234"/>
      <c r="N984" s="234"/>
      <c r="O984" s="234"/>
      <c r="P984" s="234"/>
      <c r="Q984" s="234"/>
      <c r="R984" s="234"/>
      <c r="S984" s="234"/>
      <c r="T984" s="234"/>
      <c r="U984" s="234"/>
      <c r="V984" s="234"/>
      <c r="W984" s="234"/>
      <c r="X984" s="234"/>
      <c r="Y984" s="234"/>
      <c r="Z984" s="234"/>
    </row>
    <row r="985" ht="13.5" customHeight="1">
      <c r="A985" s="234"/>
      <c r="B985" s="234"/>
      <c r="C985" s="234"/>
      <c r="D985" s="234"/>
      <c r="E985" s="234"/>
      <c r="F985" s="234"/>
      <c r="G985" s="234"/>
      <c r="H985" s="234"/>
      <c r="I985" s="234"/>
      <c r="J985" s="234"/>
      <c r="K985" s="234"/>
      <c r="L985" s="234"/>
      <c r="M985" s="234"/>
      <c r="N985" s="234"/>
      <c r="O985" s="234"/>
      <c r="P985" s="234"/>
      <c r="Q985" s="234"/>
      <c r="R985" s="234"/>
      <c r="S985" s="234"/>
      <c r="T985" s="234"/>
      <c r="U985" s="234"/>
      <c r="V985" s="234"/>
      <c r="W985" s="234"/>
      <c r="X985" s="234"/>
      <c r="Y985" s="234"/>
      <c r="Z985" s="234"/>
    </row>
    <row r="986" ht="13.5" customHeight="1">
      <c r="A986" s="234"/>
      <c r="B986" s="234"/>
      <c r="C986" s="234"/>
      <c r="D986" s="234"/>
      <c r="E986" s="234"/>
      <c r="F986" s="234"/>
      <c r="G986" s="234"/>
      <c r="H986" s="234"/>
      <c r="I986" s="234"/>
      <c r="J986" s="234"/>
      <c r="K986" s="234"/>
      <c r="L986" s="234"/>
      <c r="M986" s="234"/>
      <c r="N986" s="234"/>
      <c r="O986" s="234"/>
      <c r="P986" s="234"/>
      <c r="Q986" s="234"/>
      <c r="R986" s="234"/>
      <c r="S986" s="234"/>
      <c r="T986" s="234"/>
      <c r="U986" s="234"/>
      <c r="V986" s="234"/>
      <c r="W986" s="234"/>
      <c r="X986" s="234"/>
      <c r="Y986" s="234"/>
      <c r="Z986" s="234"/>
    </row>
    <row r="987" ht="13.5" customHeight="1">
      <c r="A987" s="234"/>
      <c r="B987" s="234"/>
      <c r="C987" s="234"/>
      <c r="D987" s="234"/>
      <c r="E987" s="234"/>
      <c r="F987" s="234"/>
      <c r="G987" s="234"/>
      <c r="H987" s="234"/>
      <c r="I987" s="234"/>
      <c r="J987" s="234"/>
      <c r="K987" s="234"/>
      <c r="L987" s="234"/>
      <c r="M987" s="234"/>
      <c r="N987" s="234"/>
      <c r="O987" s="234"/>
      <c r="P987" s="234"/>
      <c r="Q987" s="234"/>
      <c r="R987" s="234"/>
      <c r="S987" s="234"/>
      <c r="T987" s="234"/>
      <c r="U987" s="234"/>
      <c r="V987" s="234"/>
      <c r="W987" s="234"/>
      <c r="X987" s="234"/>
      <c r="Y987" s="234"/>
      <c r="Z987" s="234"/>
    </row>
    <row r="988" ht="13.5" customHeight="1">
      <c r="A988" s="234"/>
      <c r="B988" s="234"/>
      <c r="C988" s="234"/>
      <c r="D988" s="234"/>
      <c r="E988" s="234"/>
      <c r="F988" s="234"/>
      <c r="G988" s="234"/>
      <c r="H988" s="234"/>
      <c r="I988" s="234"/>
      <c r="J988" s="234"/>
      <c r="K988" s="234"/>
      <c r="L988" s="234"/>
      <c r="M988" s="234"/>
      <c r="N988" s="234"/>
      <c r="O988" s="234"/>
      <c r="P988" s="234"/>
      <c r="Q988" s="234"/>
      <c r="R988" s="234"/>
      <c r="S988" s="234"/>
      <c r="T988" s="234"/>
      <c r="U988" s="234"/>
      <c r="V988" s="234"/>
      <c r="W988" s="234"/>
      <c r="X988" s="234"/>
      <c r="Y988" s="234"/>
      <c r="Z988" s="234"/>
    </row>
    <row r="989" ht="13.5" customHeight="1">
      <c r="A989" s="234"/>
      <c r="B989" s="234"/>
      <c r="C989" s="234"/>
      <c r="D989" s="234"/>
      <c r="E989" s="234"/>
      <c r="F989" s="234"/>
      <c r="G989" s="234"/>
      <c r="H989" s="234"/>
      <c r="I989" s="234"/>
      <c r="J989" s="234"/>
      <c r="K989" s="234"/>
      <c r="L989" s="234"/>
      <c r="M989" s="234"/>
      <c r="N989" s="234"/>
      <c r="O989" s="234"/>
      <c r="P989" s="234"/>
      <c r="Q989" s="234"/>
      <c r="R989" s="234"/>
      <c r="S989" s="234"/>
      <c r="T989" s="234"/>
      <c r="U989" s="234"/>
      <c r="V989" s="234"/>
      <c r="W989" s="234"/>
      <c r="X989" s="234"/>
      <c r="Y989" s="234"/>
      <c r="Z989" s="234"/>
    </row>
    <row r="990" ht="13.5" customHeight="1">
      <c r="A990" s="234"/>
      <c r="B990" s="234"/>
      <c r="C990" s="234"/>
      <c r="D990" s="234"/>
      <c r="E990" s="234"/>
      <c r="F990" s="234"/>
      <c r="G990" s="234"/>
      <c r="H990" s="234"/>
      <c r="I990" s="234"/>
      <c r="J990" s="234"/>
      <c r="K990" s="234"/>
      <c r="L990" s="234"/>
      <c r="M990" s="234"/>
      <c r="N990" s="234"/>
      <c r="O990" s="234"/>
      <c r="P990" s="234"/>
      <c r="Q990" s="234"/>
      <c r="R990" s="234"/>
      <c r="S990" s="234"/>
      <c r="T990" s="234"/>
      <c r="U990" s="234"/>
      <c r="V990" s="234"/>
      <c r="W990" s="234"/>
      <c r="X990" s="234"/>
      <c r="Y990" s="234"/>
      <c r="Z990" s="234"/>
    </row>
    <row r="991" ht="13.5" customHeight="1">
      <c r="A991" s="234"/>
      <c r="B991" s="234"/>
      <c r="C991" s="234"/>
      <c r="D991" s="234"/>
      <c r="E991" s="234"/>
      <c r="F991" s="234"/>
      <c r="G991" s="234"/>
      <c r="H991" s="234"/>
      <c r="I991" s="234"/>
      <c r="J991" s="234"/>
      <c r="K991" s="234"/>
      <c r="L991" s="234"/>
      <c r="M991" s="234"/>
      <c r="N991" s="234"/>
      <c r="O991" s="234"/>
      <c r="P991" s="234"/>
      <c r="Q991" s="234"/>
      <c r="R991" s="234"/>
      <c r="S991" s="234"/>
      <c r="T991" s="234"/>
      <c r="U991" s="234"/>
      <c r="V991" s="234"/>
      <c r="W991" s="234"/>
      <c r="X991" s="234"/>
      <c r="Y991" s="234"/>
      <c r="Z991" s="234"/>
    </row>
    <row r="992" ht="13.5" customHeight="1">
      <c r="A992" s="234"/>
      <c r="B992" s="234"/>
      <c r="C992" s="234"/>
      <c r="D992" s="234"/>
      <c r="E992" s="234"/>
      <c r="F992" s="234"/>
      <c r="G992" s="234"/>
      <c r="H992" s="234"/>
      <c r="I992" s="234"/>
      <c r="J992" s="234"/>
      <c r="K992" s="234"/>
      <c r="L992" s="234"/>
      <c r="M992" s="234"/>
      <c r="N992" s="234"/>
      <c r="O992" s="234"/>
      <c r="P992" s="234"/>
      <c r="Q992" s="234"/>
      <c r="R992" s="234"/>
      <c r="S992" s="234"/>
      <c r="T992" s="234"/>
      <c r="U992" s="234"/>
      <c r="V992" s="234"/>
      <c r="W992" s="234"/>
      <c r="X992" s="234"/>
      <c r="Y992" s="234"/>
      <c r="Z992" s="234"/>
    </row>
    <row r="993" ht="13.5" customHeight="1">
      <c r="A993" s="234"/>
      <c r="B993" s="234"/>
      <c r="C993" s="234"/>
      <c r="D993" s="234"/>
      <c r="E993" s="234"/>
      <c r="F993" s="234"/>
      <c r="G993" s="234"/>
      <c r="H993" s="234"/>
      <c r="I993" s="234"/>
      <c r="J993" s="234"/>
      <c r="K993" s="234"/>
      <c r="L993" s="234"/>
      <c r="M993" s="234"/>
      <c r="N993" s="234"/>
      <c r="O993" s="234"/>
      <c r="P993" s="234"/>
      <c r="Q993" s="234"/>
      <c r="R993" s="234"/>
      <c r="S993" s="234"/>
      <c r="T993" s="234"/>
      <c r="U993" s="234"/>
      <c r="V993" s="234"/>
      <c r="W993" s="234"/>
      <c r="X993" s="234"/>
      <c r="Y993" s="234"/>
      <c r="Z993" s="234"/>
    </row>
    <row r="994" ht="13.5" customHeight="1">
      <c r="A994" s="234"/>
      <c r="B994" s="234"/>
      <c r="C994" s="234"/>
      <c r="D994" s="234"/>
      <c r="E994" s="234"/>
      <c r="F994" s="234"/>
      <c r="G994" s="234"/>
      <c r="H994" s="234"/>
      <c r="I994" s="234"/>
      <c r="J994" s="234"/>
      <c r="K994" s="234"/>
      <c r="L994" s="234"/>
      <c r="M994" s="234"/>
      <c r="N994" s="234"/>
      <c r="O994" s="234"/>
      <c r="P994" s="234"/>
      <c r="Q994" s="234"/>
      <c r="R994" s="234"/>
      <c r="S994" s="234"/>
      <c r="T994" s="234"/>
      <c r="U994" s="234"/>
      <c r="V994" s="234"/>
      <c r="W994" s="234"/>
      <c r="X994" s="234"/>
      <c r="Y994" s="234"/>
      <c r="Z994" s="234"/>
    </row>
    <row r="995" ht="13.5" customHeight="1">
      <c r="A995" s="234"/>
      <c r="B995" s="234"/>
      <c r="C995" s="234"/>
      <c r="D995" s="234"/>
      <c r="E995" s="234"/>
      <c r="F995" s="234"/>
      <c r="G995" s="234"/>
      <c r="H995" s="234"/>
      <c r="I995" s="234"/>
      <c r="J995" s="234"/>
      <c r="K995" s="234"/>
      <c r="L995" s="234"/>
      <c r="M995" s="234"/>
      <c r="N995" s="234"/>
      <c r="O995" s="234"/>
      <c r="P995" s="234"/>
      <c r="Q995" s="234"/>
      <c r="R995" s="234"/>
      <c r="S995" s="234"/>
      <c r="T995" s="234"/>
      <c r="U995" s="234"/>
      <c r="V995" s="234"/>
      <c r="W995" s="234"/>
      <c r="X995" s="234"/>
      <c r="Y995" s="234"/>
      <c r="Z995" s="234"/>
    </row>
    <row r="996" ht="13.5" customHeight="1">
      <c r="A996" s="234"/>
      <c r="B996" s="234"/>
      <c r="C996" s="234"/>
      <c r="D996" s="234"/>
      <c r="E996" s="234"/>
      <c r="F996" s="234"/>
      <c r="G996" s="234"/>
      <c r="H996" s="234"/>
      <c r="I996" s="234"/>
      <c r="J996" s="234"/>
      <c r="K996" s="234"/>
      <c r="L996" s="234"/>
      <c r="M996" s="234"/>
      <c r="N996" s="234"/>
      <c r="O996" s="234"/>
      <c r="P996" s="234"/>
      <c r="Q996" s="234"/>
      <c r="R996" s="234"/>
      <c r="S996" s="234"/>
      <c r="T996" s="234"/>
      <c r="U996" s="234"/>
      <c r="V996" s="234"/>
      <c r="W996" s="234"/>
      <c r="X996" s="234"/>
      <c r="Y996" s="234"/>
      <c r="Z996" s="234"/>
    </row>
    <row r="997" ht="13.5" customHeight="1">
      <c r="A997" s="234"/>
      <c r="B997" s="234"/>
      <c r="C997" s="234"/>
      <c r="D997" s="234"/>
      <c r="E997" s="234"/>
      <c r="F997" s="234"/>
      <c r="G997" s="234"/>
      <c r="H997" s="234"/>
      <c r="I997" s="234"/>
      <c r="J997" s="234"/>
      <c r="K997" s="234"/>
      <c r="L997" s="234"/>
      <c r="M997" s="234"/>
      <c r="N997" s="234"/>
      <c r="O997" s="234"/>
      <c r="P997" s="234"/>
      <c r="Q997" s="234"/>
      <c r="R997" s="234"/>
      <c r="S997" s="234"/>
      <c r="T997" s="234"/>
      <c r="U997" s="234"/>
      <c r="V997" s="234"/>
      <c r="W997" s="234"/>
      <c r="X997" s="234"/>
      <c r="Y997" s="234"/>
      <c r="Z997" s="234"/>
    </row>
    <row r="998" ht="13.5" customHeight="1">
      <c r="A998" s="234"/>
      <c r="B998" s="234"/>
      <c r="C998" s="234"/>
      <c r="D998" s="234"/>
      <c r="E998" s="234"/>
      <c r="F998" s="234"/>
      <c r="G998" s="234"/>
      <c r="H998" s="234"/>
      <c r="I998" s="234"/>
      <c r="J998" s="234"/>
      <c r="K998" s="234"/>
      <c r="L998" s="234"/>
      <c r="M998" s="234"/>
      <c r="N998" s="234"/>
      <c r="O998" s="234"/>
      <c r="P998" s="234"/>
      <c r="Q998" s="234"/>
      <c r="R998" s="234"/>
      <c r="S998" s="234"/>
      <c r="T998" s="234"/>
      <c r="U998" s="234"/>
      <c r="V998" s="234"/>
      <c r="W998" s="234"/>
      <c r="X998" s="234"/>
      <c r="Y998" s="234"/>
      <c r="Z998" s="234"/>
    </row>
    <row r="999" ht="13.5" customHeight="1">
      <c r="A999" s="234"/>
      <c r="B999" s="234"/>
      <c r="C999" s="234"/>
      <c r="D999" s="234"/>
      <c r="E999" s="234"/>
      <c r="F999" s="234"/>
      <c r="G999" s="234"/>
      <c r="H999" s="234"/>
      <c r="I999" s="234"/>
      <c r="J999" s="234"/>
      <c r="K999" s="234"/>
      <c r="L999" s="234"/>
      <c r="M999" s="234"/>
      <c r="N999" s="234"/>
      <c r="O999" s="234"/>
      <c r="P999" s="234"/>
      <c r="Q999" s="234"/>
      <c r="R999" s="234"/>
      <c r="S999" s="234"/>
      <c r="T999" s="234"/>
      <c r="U999" s="234"/>
      <c r="V999" s="234"/>
      <c r="W999" s="234"/>
      <c r="X999" s="234"/>
      <c r="Y999" s="234"/>
      <c r="Z999" s="234"/>
    </row>
    <row r="1000" ht="13.5" customHeight="1">
      <c r="A1000" s="234"/>
      <c r="B1000" s="234"/>
      <c r="C1000" s="234"/>
      <c r="D1000" s="234"/>
      <c r="E1000" s="234"/>
      <c r="F1000" s="234"/>
      <c r="G1000" s="234"/>
      <c r="H1000" s="234"/>
      <c r="I1000" s="234"/>
      <c r="J1000" s="234"/>
      <c r="K1000" s="234"/>
      <c r="L1000" s="234"/>
      <c r="M1000" s="234"/>
      <c r="N1000" s="234"/>
      <c r="O1000" s="234"/>
      <c r="P1000" s="234"/>
      <c r="Q1000" s="234"/>
      <c r="R1000" s="234"/>
      <c r="S1000" s="234"/>
      <c r="T1000" s="234"/>
      <c r="U1000" s="234"/>
      <c r="V1000" s="234"/>
      <c r="W1000" s="234"/>
      <c r="X1000" s="234"/>
      <c r="Y1000" s="234"/>
      <c r="Z1000" s="234"/>
    </row>
  </sheetData>
  <mergeCells count="36">
    <mergeCell ref="A1:K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A20"/>
    <mergeCell ref="A21:B21"/>
    <mergeCell ref="A22:B22"/>
    <mergeCell ref="A29:C29"/>
    <mergeCell ref="B30:C30"/>
    <mergeCell ref="B31:C31"/>
    <mergeCell ref="B32:C32"/>
    <mergeCell ref="B34:C34"/>
    <mergeCell ref="B35:C35"/>
    <mergeCell ref="B36:C36"/>
    <mergeCell ref="B37:D37"/>
    <mergeCell ref="B38:D38"/>
    <mergeCell ref="E29:G33"/>
    <mergeCell ref="F34:G34"/>
    <mergeCell ref="F35:G35"/>
    <mergeCell ref="F36:G36"/>
    <mergeCell ref="F37:G37"/>
    <mergeCell ref="F38:G38"/>
    <mergeCell ref="A23:B23"/>
    <mergeCell ref="A24:B24"/>
    <mergeCell ref="A25:B25"/>
    <mergeCell ref="A26:D26"/>
    <mergeCell ref="A27:D27"/>
    <mergeCell ref="E27:K27"/>
    <mergeCell ref="B33:C33"/>
  </mergeCells>
  <printOptions horizontalCentered="1" verticalCentered="1"/>
  <pageMargins bottom="0.0" footer="0.0" header="0.0" left="0.0" right="0.0" top="0.0"/>
  <pageSetup scale="62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39.14"/>
    <col customWidth="1" min="2" max="2" width="14.29"/>
    <col customWidth="1" min="3" max="3" width="24.14"/>
    <col customWidth="1" min="4" max="4" width="20.86"/>
    <col customWidth="1" min="5" max="5" width="24.14"/>
    <col customWidth="1" min="6" max="8" width="21.0"/>
    <col customWidth="1" min="9" max="11" width="24.14"/>
    <col customWidth="1" min="12" max="26" width="9.86"/>
  </cols>
  <sheetData>
    <row r="1" ht="14.25" customHeight="1">
      <c r="A1" s="277" t="s">
        <v>323</v>
      </c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</row>
    <row r="2" ht="14.25" customHeight="1">
      <c r="A2" s="235" t="s">
        <v>337</v>
      </c>
      <c r="B2" s="231"/>
      <c r="C2" s="236" t="s">
        <v>338</v>
      </c>
      <c r="D2" s="236" t="s">
        <v>339</v>
      </c>
      <c r="E2" s="236" t="s">
        <v>340</v>
      </c>
      <c r="F2" s="236" t="s">
        <v>341</v>
      </c>
      <c r="G2" s="236" t="s">
        <v>342</v>
      </c>
      <c r="H2" s="236" t="s">
        <v>343</v>
      </c>
      <c r="I2" s="236" t="s">
        <v>344</v>
      </c>
      <c r="J2" s="236" t="s">
        <v>345</v>
      </c>
      <c r="K2" s="236" t="s">
        <v>372</v>
      </c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</row>
    <row r="3" ht="14.25" customHeight="1">
      <c r="A3" s="278" t="s">
        <v>329</v>
      </c>
      <c r="B3" s="231"/>
      <c r="C3" s="236">
        <v>392.0</v>
      </c>
      <c r="D3" s="240">
        <v>38.19</v>
      </c>
      <c r="E3" s="240">
        <f t="shared" ref="E3:E25" si="1">C3*D3</f>
        <v>14970.48</v>
      </c>
      <c r="F3" s="240">
        <f t="shared" ref="F3:F25" si="2">D3*C3</f>
        <v>14970.48</v>
      </c>
      <c r="G3" s="240">
        <f t="shared" ref="G3:G25" si="3">C3*D3</f>
        <v>14970.48</v>
      </c>
      <c r="H3" s="240">
        <f t="shared" ref="H3:H25" si="4">C3*D3</f>
        <v>14970.48</v>
      </c>
      <c r="I3" s="240">
        <f>C3*D3</f>
        <v>14970.48</v>
      </c>
      <c r="J3" s="240">
        <f>C3*D3</f>
        <v>14970.48</v>
      </c>
      <c r="K3" s="279">
        <f t="shared" ref="K3:K25" si="5">SUM(E3:J3)</f>
        <v>89822.88</v>
      </c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</row>
    <row r="4" ht="14.25" customHeight="1">
      <c r="A4" s="278" t="s">
        <v>387</v>
      </c>
      <c r="B4" s="231"/>
      <c r="C4" s="236">
        <v>212.0</v>
      </c>
      <c r="D4" s="240">
        <v>22.28</v>
      </c>
      <c r="E4" s="240">
        <f t="shared" si="1"/>
        <v>4723.36</v>
      </c>
      <c r="F4" s="240">
        <f t="shared" si="2"/>
        <v>4723.36</v>
      </c>
      <c r="G4" s="240">
        <f t="shared" si="3"/>
        <v>4723.36</v>
      </c>
      <c r="H4" s="240">
        <f t="shared" si="4"/>
        <v>4723.36</v>
      </c>
      <c r="I4" s="240">
        <v>0.0</v>
      </c>
      <c r="J4" s="240">
        <v>0.0</v>
      </c>
      <c r="K4" s="279">
        <f t="shared" si="5"/>
        <v>18893.44</v>
      </c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</row>
    <row r="5" ht="14.25" customHeight="1">
      <c r="A5" s="278" t="s">
        <v>347</v>
      </c>
      <c r="B5" s="231"/>
      <c r="C5" s="236">
        <v>6.0</v>
      </c>
      <c r="D5" s="240">
        <v>84.88</v>
      </c>
      <c r="E5" s="240">
        <f t="shared" si="1"/>
        <v>509.28</v>
      </c>
      <c r="F5" s="240">
        <f t="shared" si="2"/>
        <v>509.28</v>
      </c>
      <c r="G5" s="240">
        <f t="shared" si="3"/>
        <v>509.28</v>
      </c>
      <c r="H5" s="240">
        <f t="shared" si="4"/>
        <v>509.28</v>
      </c>
      <c r="I5" s="240">
        <f t="shared" ref="I5:I25" si="6">C5*D5</f>
        <v>509.28</v>
      </c>
      <c r="J5" s="240">
        <f t="shared" ref="J5:J24" si="7">C5*D5</f>
        <v>509.28</v>
      </c>
      <c r="K5" s="279">
        <f t="shared" si="5"/>
        <v>3055.68</v>
      </c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</row>
    <row r="6" ht="14.25" customHeight="1">
      <c r="A6" s="278" t="s">
        <v>328</v>
      </c>
      <c r="B6" s="231"/>
      <c r="C6" s="236">
        <v>116.0</v>
      </c>
      <c r="D6" s="240">
        <v>38.19</v>
      </c>
      <c r="E6" s="240">
        <f t="shared" si="1"/>
        <v>4430.04</v>
      </c>
      <c r="F6" s="240">
        <f t="shared" si="2"/>
        <v>4430.04</v>
      </c>
      <c r="G6" s="240">
        <f t="shared" si="3"/>
        <v>4430.04</v>
      </c>
      <c r="H6" s="240">
        <f t="shared" si="4"/>
        <v>4430.04</v>
      </c>
      <c r="I6" s="240">
        <f t="shared" si="6"/>
        <v>4430.04</v>
      </c>
      <c r="J6" s="240">
        <f t="shared" si="7"/>
        <v>4430.04</v>
      </c>
      <c r="K6" s="279">
        <f t="shared" si="5"/>
        <v>26580.24</v>
      </c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</row>
    <row r="7" ht="14.25" customHeight="1">
      <c r="A7" s="278" t="s">
        <v>326</v>
      </c>
      <c r="B7" s="231"/>
      <c r="C7" s="236">
        <v>36.0</v>
      </c>
      <c r="D7" s="240">
        <v>67.19</v>
      </c>
      <c r="E7" s="240">
        <f t="shared" si="1"/>
        <v>2418.84</v>
      </c>
      <c r="F7" s="240">
        <f t="shared" si="2"/>
        <v>2418.84</v>
      </c>
      <c r="G7" s="240">
        <f t="shared" si="3"/>
        <v>2418.84</v>
      </c>
      <c r="H7" s="240">
        <f t="shared" si="4"/>
        <v>2418.84</v>
      </c>
      <c r="I7" s="240">
        <f t="shared" si="6"/>
        <v>2418.84</v>
      </c>
      <c r="J7" s="240">
        <f t="shared" si="7"/>
        <v>2418.84</v>
      </c>
      <c r="K7" s="279">
        <f t="shared" si="5"/>
        <v>14513.04</v>
      </c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234"/>
      <c r="Y7" s="234"/>
      <c r="Z7" s="234"/>
    </row>
    <row r="8" ht="14.25" customHeight="1">
      <c r="A8" s="278" t="s">
        <v>325</v>
      </c>
      <c r="B8" s="231"/>
      <c r="C8" s="236">
        <v>309.0</v>
      </c>
      <c r="D8" s="240">
        <v>67.19</v>
      </c>
      <c r="E8" s="240">
        <f t="shared" si="1"/>
        <v>20761.71</v>
      </c>
      <c r="F8" s="240">
        <f t="shared" si="2"/>
        <v>20761.71</v>
      </c>
      <c r="G8" s="240">
        <f t="shared" si="3"/>
        <v>20761.71</v>
      </c>
      <c r="H8" s="240">
        <f t="shared" si="4"/>
        <v>20761.71</v>
      </c>
      <c r="I8" s="240">
        <f t="shared" si="6"/>
        <v>20761.71</v>
      </c>
      <c r="J8" s="240">
        <f t="shared" si="7"/>
        <v>20761.71</v>
      </c>
      <c r="K8" s="279">
        <f t="shared" si="5"/>
        <v>124570.26</v>
      </c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</row>
    <row r="9" ht="14.25" customHeight="1">
      <c r="A9" s="278" t="s">
        <v>324</v>
      </c>
      <c r="B9" s="231"/>
      <c r="C9" s="236">
        <v>303.0</v>
      </c>
      <c r="D9" s="240">
        <v>67.19</v>
      </c>
      <c r="E9" s="240">
        <f t="shared" si="1"/>
        <v>20358.57</v>
      </c>
      <c r="F9" s="240">
        <f t="shared" si="2"/>
        <v>20358.57</v>
      </c>
      <c r="G9" s="240">
        <f t="shared" si="3"/>
        <v>20358.57</v>
      </c>
      <c r="H9" s="240">
        <f t="shared" si="4"/>
        <v>20358.57</v>
      </c>
      <c r="I9" s="240">
        <f t="shared" si="6"/>
        <v>20358.57</v>
      </c>
      <c r="J9" s="240">
        <f t="shared" si="7"/>
        <v>20358.57</v>
      </c>
      <c r="K9" s="279">
        <f t="shared" si="5"/>
        <v>122151.42</v>
      </c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</row>
    <row r="10" ht="14.25" customHeight="1">
      <c r="A10" s="278" t="s">
        <v>388</v>
      </c>
      <c r="B10" s="231"/>
      <c r="C10" s="236">
        <v>1.0</v>
      </c>
      <c r="D10" s="240">
        <v>67.19</v>
      </c>
      <c r="E10" s="240">
        <f t="shared" si="1"/>
        <v>67.19</v>
      </c>
      <c r="F10" s="240">
        <f t="shared" si="2"/>
        <v>67.19</v>
      </c>
      <c r="G10" s="240">
        <f t="shared" si="3"/>
        <v>67.19</v>
      </c>
      <c r="H10" s="240">
        <f t="shared" si="4"/>
        <v>67.19</v>
      </c>
      <c r="I10" s="240">
        <f t="shared" si="6"/>
        <v>67.19</v>
      </c>
      <c r="J10" s="240">
        <f t="shared" si="7"/>
        <v>67.19</v>
      </c>
      <c r="K10" s="279">
        <f t="shared" si="5"/>
        <v>403.14</v>
      </c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  <c r="Z10" s="234"/>
    </row>
    <row r="11" ht="14.25" customHeight="1">
      <c r="A11" s="278" t="s">
        <v>389</v>
      </c>
      <c r="B11" s="231"/>
      <c r="C11" s="236">
        <v>12.0</v>
      </c>
      <c r="D11" s="240">
        <v>38.19</v>
      </c>
      <c r="E11" s="240">
        <f t="shared" si="1"/>
        <v>458.28</v>
      </c>
      <c r="F11" s="240">
        <f t="shared" si="2"/>
        <v>458.28</v>
      </c>
      <c r="G11" s="240">
        <f t="shared" si="3"/>
        <v>458.28</v>
      </c>
      <c r="H11" s="240">
        <f t="shared" si="4"/>
        <v>458.28</v>
      </c>
      <c r="I11" s="240">
        <f t="shared" si="6"/>
        <v>458.28</v>
      </c>
      <c r="J11" s="240">
        <f t="shared" si="7"/>
        <v>458.28</v>
      </c>
      <c r="K11" s="279">
        <f t="shared" si="5"/>
        <v>2749.68</v>
      </c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</row>
    <row r="12" ht="14.25" customHeight="1">
      <c r="A12" s="244" t="s">
        <v>375</v>
      </c>
      <c r="B12" s="236" t="s">
        <v>349</v>
      </c>
      <c r="C12" s="236">
        <v>56.0</v>
      </c>
      <c r="D12" s="240">
        <v>38.19</v>
      </c>
      <c r="E12" s="240">
        <f t="shared" si="1"/>
        <v>2138.64</v>
      </c>
      <c r="F12" s="240">
        <f t="shared" si="2"/>
        <v>2138.64</v>
      </c>
      <c r="G12" s="240">
        <f t="shared" si="3"/>
        <v>2138.64</v>
      </c>
      <c r="H12" s="240">
        <f t="shared" si="4"/>
        <v>2138.64</v>
      </c>
      <c r="I12" s="240">
        <f t="shared" si="6"/>
        <v>2138.64</v>
      </c>
      <c r="J12" s="240">
        <f t="shared" si="7"/>
        <v>2138.64</v>
      </c>
      <c r="K12" s="279">
        <f t="shared" si="5"/>
        <v>12831.84</v>
      </c>
      <c r="L12" s="234"/>
      <c r="M12" s="234"/>
      <c r="N12" s="234"/>
      <c r="O12" s="234"/>
      <c r="P12" s="234"/>
      <c r="Q12" s="234"/>
      <c r="R12" s="234"/>
      <c r="S12" s="234"/>
      <c r="T12" s="234"/>
      <c r="U12" s="234"/>
      <c r="V12" s="234"/>
      <c r="W12" s="234"/>
      <c r="X12" s="234"/>
      <c r="Y12" s="234"/>
      <c r="Z12" s="234"/>
    </row>
    <row r="13" ht="14.25" customHeight="1">
      <c r="A13" s="227"/>
      <c r="B13" s="236" t="s">
        <v>350</v>
      </c>
      <c r="C13" s="236">
        <v>80.0</v>
      </c>
      <c r="D13" s="240">
        <v>38.19</v>
      </c>
      <c r="E13" s="240">
        <f t="shared" si="1"/>
        <v>3055.2</v>
      </c>
      <c r="F13" s="240">
        <f t="shared" si="2"/>
        <v>3055.2</v>
      </c>
      <c r="G13" s="240">
        <f t="shared" si="3"/>
        <v>3055.2</v>
      </c>
      <c r="H13" s="240">
        <f t="shared" si="4"/>
        <v>3055.2</v>
      </c>
      <c r="I13" s="240">
        <f t="shared" si="6"/>
        <v>3055.2</v>
      </c>
      <c r="J13" s="240">
        <f t="shared" si="7"/>
        <v>3055.2</v>
      </c>
      <c r="K13" s="279">
        <f t="shared" si="5"/>
        <v>18331.2</v>
      </c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  <c r="Y13" s="234"/>
      <c r="Z13" s="234"/>
    </row>
    <row r="14" ht="14.25" customHeight="1">
      <c r="A14" s="227"/>
      <c r="B14" s="236" t="s">
        <v>351</v>
      </c>
      <c r="C14" s="236">
        <v>102.0</v>
      </c>
      <c r="D14" s="240">
        <v>38.19</v>
      </c>
      <c r="E14" s="240">
        <f t="shared" si="1"/>
        <v>3895.38</v>
      </c>
      <c r="F14" s="240">
        <f t="shared" si="2"/>
        <v>3895.38</v>
      </c>
      <c r="G14" s="240">
        <f t="shared" si="3"/>
        <v>3895.38</v>
      </c>
      <c r="H14" s="240">
        <f t="shared" si="4"/>
        <v>3895.38</v>
      </c>
      <c r="I14" s="240">
        <f t="shared" si="6"/>
        <v>3895.38</v>
      </c>
      <c r="J14" s="240">
        <f t="shared" si="7"/>
        <v>3895.38</v>
      </c>
      <c r="K14" s="279">
        <f t="shared" si="5"/>
        <v>23372.28</v>
      </c>
      <c r="L14" s="234"/>
      <c r="M14" s="234"/>
      <c r="N14" s="234"/>
      <c r="O14" s="234"/>
      <c r="P14" s="234"/>
      <c r="Q14" s="234"/>
      <c r="R14" s="234"/>
      <c r="S14" s="234"/>
      <c r="T14" s="234"/>
      <c r="U14" s="234"/>
      <c r="V14" s="234"/>
      <c r="W14" s="234"/>
      <c r="X14" s="234"/>
      <c r="Y14" s="234"/>
      <c r="Z14" s="234"/>
    </row>
    <row r="15" ht="14.25" customHeight="1">
      <c r="A15" s="227"/>
      <c r="B15" s="236" t="s">
        <v>352</v>
      </c>
      <c r="C15" s="236">
        <v>72.0</v>
      </c>
      <c r="D15" s="240">
        <v>38.19</v>
      </c>
      <c r="E15" s="240">
        <f t="shared" si="1"/>
        <v>2749.68</v>
      </c>
      <c r="F15" s="240">
        <f t="shared" si="2"/>
        <v>2749.68</v>
      </c>
      <c r="G15" s="240">
        <f t="shared" si="3"/>
        <v>2749.68</v>
      </c>
      <c r="H15" s="240">
        <f t="shared" si="4"/>
        <v>2749.68</v>
      </c>
      <c r="I15" s="240">
        <f t="shared" si="6"/>
        <v>2749.68</v>
      </c>
      <c r="J15" s="240">
        <f t="shared" si="7"/>
        <v>2749.68</v>
      </c>
      <c r="K15" s="279">
        <f t="shared" si="5"/>
        <v>16498.08</v>
      </c>
      <c r="L15" s="234"/>
      <c r="M15" s="234"/>
      <c r="N15" s="234"/>
      <c r="O15" s="234"/>
      <c r="P15" s="234"/>
      <c r="Q15" s="234"/>
      <c r="R15" s="234"/>
      <c r="S15" s="234"/>
      <c r="T15" s="234"/>
      <c r="U15" s="234"/>
      <c r="V15" s="234"/>
      <c r="W15" s="234"/>
      <c r="X15" s="234"/>
      <c r="Y15" s="234"/>
      <c r="Z15" s="234"/>
    </row>
    <row r="16" ht="14.25" customHeight="1">
      <c r="A16" s="227"/>
      <c r="B16" s="236" t="s">
        <v>353</v>
      </c>
      <c r="C16" s="236">
        <v>60.0</v>
      </c>
      <c r="D16" s="240">
        <v>38.19</v>
      </c>
      <c r="E16" s="240">
        <f t="shared" si="1"/>
        <v>2291.4</v>
      </c>
      <c r="F16" s="240">
        <f t="shared" si="2"/>
        <v>2291.4</v>
      </c>
      <c r="G16" s="240">
        <f t="shared" si="3"/>
        <v>2291.4</v>
      </c>
      <c r="H16" s="240">
        <f t="shared" si="4"/>
        <v>2291.4</v>
      </c>
      <c r="I16" s="240">
        <f t="shared" si="6"/>
        <v>2291.4</v>
      </c>
      <c r="J16" s="240">
        <f t="shared" si="7"/>
        <v>2291.4</v>
      </c>
      <c r="K16" s="279">
        <f t="shared" si="5"/>
        <v>13748.4</v>
      </c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</row>
    <row r="17" ht="14.25" customHeight="1">
      <c r="A17" s="227"/>
      <c r="B17" s="236" t="s">
        <v>361</v>
      </c>
      <c r="C17" s="236">
        <v>90.0</v>
      </c>
      <c r="D17" s="240">
        <v>38.19</v>
      </c>
      <c r="E17" s="240">
        <f t="shared" si="1"/>
        <v>3437.1</v>
      </c>
      <c r="F17" s="240">
        <f t="shared" si="2"/>
        <v>3437.1</v>
      </c>
      <c r="G17" s="240">
        <f t="shared" si="3"/>
        <v>3437.1</v>
      </c>
      <c r="H17" s="240">
        <f t="shared" si="4"/>
        <v>3437.1</v>
      </c>
      <c r="I17" s="240">
        <f t="shared" si="6"/>
        <v>3437.1</v>
      </c>
      <c r="J17" s="240">
        <f t="shared" si="7"/>
        <v>3437.1</v>
      </c>
      <c r="K17" s="279">
        <f t="shared" si="5"/>
        <v>20622.6</v>
      </c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</row>
    <row r="18" ht="14.25" customHeight="1">
      <c r="A18" s="227"/>
      <c r="B18" s="236" t="s">
        <v>354</v>
      </c>
      <c r="C18" s="236">
        <v>192.0</v>
      </c>
      <c r="D18" s="240">
        <v>38.19</v>
      </c>
      <c r="E18" s="240">
        <f t="shared" si="1"/>
        <v>7332.48</v>
      </c>
      <c r="F18" s="240">
        <f t="shared" si="2"/>
        <v>7332.48</v>
      </c>
      <c r="G18" s="240">
        <f t="shared" si="3"/>
        <v>7332.48</v>
      </c>
      <c r="H18" s="240">
        <f t="shared" si="4"/>
        <v>7332.48</v>
      </c>
      <c r="I18" s="240">
        <f t="shared" si="6"/>
        <v>7332.48</v>
      </c>
      <c r="J18" s="240">
        <f t="shared" si="7"/>
        <v>7332.48</v>
      </c>
      <c r="K18" s="279">
        <f t="shared" si="5"/>
        <v>43994.88</v>
      </c>
      <c r="L18" s="234"/>
      <c r="M18" s="234"/>
      <c r="N18" s="234"/>
      <c r="O18" s="234"/>
      <c r="P18" s="234"/>
      <c r="Q18" s="234"/>
      <c r="R18" s="234"/>
      <c r="S18" s="234"/>
      <c r="T18" s="234"/>
      <c r="U18" s="234"/>
      <c r="V18" s="234"/>
      <c r="W18" s="234"/>
      <c r="X18" s="234"/>
      <c r="Y18" s="234"/>
      <c r="Z18" s="234"/>
    </row>
    <row r="19" ht="14.25" customHeight="1">
      <c r="A19" s="227"/>
      <c r="B19" s="236" t="s">
        <v>362</v>
      </c>
      <c r="C19" s="236">
        <v>104.0</v>
      </c>
      <c r="D19" s="240">
        <v>38.19</v>
      </c>
      <c r="E19" s="240">
        <f t="shared" si="1"/>
        <v>3971.76</v>
      </c>
      <c r="F19" s="240">
        <f t="shared" si="2"/>
        <v>3971.76</v>
      </c>
      <c r="G19" s="240">
        <f t="shared" si="3"/>
        <v>3971.76</v>
      </c>
      <c r="H19" s="240">
        <f t="shared" si="4"/>
        <v>3971.76</v>
      </c>
      <c r="I19" s="240">
        <f t="shared" si="6"/>
        <v>3971.76</v>
      </c>
      <c r="J19" s="240">
        <f t="shared" si="7"/>
        <v>3971.76</v>
      </c>
      <c r="K19" s="279">
        <f t="shared" si="5"/>
        <v>23830.56</v>
      </c>
      <c r="L19" s="234"/>
      <c r="M19" s="234"/>
      <c r="N19" s="234"/>
      <c r="O19" s="234"/>
      <c r="P19" s="234"/>
      <c r="Q19" s="234"/>
      <c r="R19" s="234"/>
      <c r="S19" s="234"/>
      <c r="T19" s="234"/>
      <c r="U19" s="234"/>
      <c r="V19" s="234"/>
      <c r="W19" s="234"/>
      <c r="X19" s="234"/>
      <c r="Y19" s="234"/>
      <c r="Z19" s="234"/>
    </row>
    <row r="20" ht="14.25" customHeight="1">
      <c r="A20" s="228"/>
      <c r="B20" s="236" t="s">
        <v>355</v>
      </c>
      <c r="C20" s="236">
        <v>28.0</v>
      </c>
      <c r="D20" s="240">
        <v>38.19</v>
      </c>
      <c r="E20" s="240">
        <f t="shared" si="1"/>
        <v>1069.32</v>
      </c>
      <c r="F20" s="240">
        <f t="shared" si="2"/>
        <v>1069.32</v>
      </c>
      <c r="G20" s="240">
        <f t="shared" si="3"/>
        <v>1069.32</v>
      </c>
      <c r="H20" s="240">
        <f t="shared" si="4"/>
        <v>1069.32</v>
      </c>
      <c r="I20" s="240">
        <f t="shared" si="6"/>
        <v>1069.32</v>
      </c>
      <c r="J20" s="240">
        <f t="shared" si="7"/>
        <v>1069.32</v>
      </c>
      <c r="K20" s="279">
        <f t="shared" si="5"/>
        <v>6415.92</v>
      </c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</row>
    <row r="21" ht="14.25" customHeight="1">
      <c r="A21" s="278" t="s">
        <v>356</v>
      </c>
      <c r="B21" s="231"/>
      <c r="C21" s="236">
        <v>15.0</v>
      </c>
      <c r="D21" s="240">
        <v>67.19</v>
      </c>
      <c r="E21" s="240">
        <f t="shared" si="1"/>
        <v>1007.85</v>
      </c>
      <c r="F21" s="240">
        <f t="shared" si="2"/>
        <v>1007.85</v>
      </c>
      <c r="G21" s="240">
        <f t="shared" si="3"/>
        <v>1007.85</v>
      </c>
      <c r="H21" s="240">
        <f t="shared" si="4"/>
        <v>1007.85</v>
      </c>
      <c r="I21" s="240">
        <f t="shared" si="6"/>
        <v>1007.85</v>
      </c>
      <c r="J21" s="240">
        <f t="shared" si="7"/>
        <v>1007.85</v>
      </c>
      <c r="K21" s="279">
        <f t="shared" si="5"/>
        <v>6047.1</v>
      </c>
      <c r="L21" s="234"/>
      <c r="M21" s="234"/>
      <c r="N21" s="234"/>
      <c r="O21" s="234"/>
      <c r="P21" s="234"/>
      <c r="Q21" s="234"/>
      <c r="R21" s="234"/>
      <c r="S21" s="234"/>
      <c r="T21" s="234"/>
      <c r="U21" s="234"/>
      <c r="V21" s="234"/>
      <c r="W21" s="234"/>
      <c r="X21" s="234"/>
      <c r="Y21" s="234"/>
      <c r="Z21" s="234"/>
    </row>
    <row r="22" ht="14.25" customHeight="1">
      <c r="A22" s="278" t="s">
        <v>390</v>
      </c>
      <c r="B22" s="231"/>
      <c r="C22" s="236">
        <v>54.0</v>
      </c>
      <c r="D22" s="240">
        <v>67.19</v>
      </c>
      <c r="E22" s="240">
        <f t="shared" si="1"/>
        <v>3628.26</v>
      </c>
      <c r="F22" s="240">
        <f t="shared" si="2"/>
        <v>3628.26</v>
      </c>
      <c r="G22" s="240">
        <f t="shared" si="3"/>
        <v>3628.26</v>
      </c>
      <c r="H22" s="240">
        <f t="shared" si="4"/>
        <v>3628.26</v>
      </c>
      <c r="I22" s="240">
        <f t="shared" si="6"/>
        <v>3628.26</v>
      </c>
      <c r="J22" s="240">
        <f t="shared" si="7"/>
        <v>3628.26</v>
      </c>
      <c r="K22" s="279">
        <f t="shared" si="5"/>
        <v>21769.56</v>
      </c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</row>
    <row r="23" ht="14.25" customHeight="1">
      <c r="A23" s="278" t="s">
        <v>391</v>
      </c>
      <c r="B23" s="231"/>
      <c r="C23" s="236">
        <v>4.0</v>
      </c>
      <c r="D23" s="240">
        <v>38.19</v>
      </c>
      <c r="E23" s="240">
        <f t="shared" si="1"/>
        <v>152.76</v>
      </c>
      <c r="F23" s="240">
        <f t="shared" si="2"/>
        <v>152.76</v>
      </c>
      <c r="G23" s="240">
        <f t="shared" si="3"/>
        <v>152.76</v>
      </c>
      <c r="H23" s="240">
        <f t="shared" si="4"/>
        <v>152.76</v>
      </c>
      <c r="I23" s="240">
        <f t="shared" si="6"/>
        <v>152.76</v>
      </c>
      <c r="J23" s="240">
        <f t="shared" si="7"/>
        <v>152.76</v>
      </c>
      <c r="K23" s="279">
        <f t="shared" si="5"/>
        <v>916.56</v>
      </c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</row>
    <row r="24" ht="14.25" customHeight="1">
      <c r="A24" s="278" t="s">
        <v>392</v>
      </c>
      <c r="B24" s="231"/>
      <c r="C24" s="236">
        <v>1.0</v>
      </c>
      <c r="D24" s="240">
        <v>38.19</v>
      </c>
      <c r="E24" s="240">
        <f t="shared" si="1"/>
        <v>38.19</v>
      </c>
      <c r="F24" s="240">
        <f t="shared" si="2"/>
        <v>38.19</v>
      </c>
      <c r="G24" s="240">
        <f t="shared" si="3"/>
        <v>38.19</v>
      </c>
      <c r="H24" s="240">
        <f t="shared" si="4"/>
        <v>38.19</v>
      </c>
      <c r="I24" s="240">
        <f t="shared" si="6"/>
        <v>38.19</v>
      </c>
      <c r="J24" s="240">
        <f t="shared" si="7"/>
        <v>38.19</v>
      </c>
      <c r="K24" s="279">
        <f t="shared" si="5"/>
        <v>229.14</v>
      </c>
      <c r="L24" s="234"/>
      <c r="M24" s="234"/>
      <c r="N24" s="234"/>
      <c r="O24" s="234"/>
      <c r="P24" s="234"/>
      <c r="Q24" s="234"/>
      <c r="R24" s="234"/>
      <c r="S24" s="234"/>
      <c r="T24" s="234"/>
      <c r="U24" s="234"/>
      <c r="V24" s="234"/>
      <c r="W24" s="234"/>
      <c r="X24" s="234"/>
      <c r="Y24" s="234"/>
      <c r="Z24" s="234"/>
    </row>
    <row r="25" ht="14.25" customHeight="1">
      <c r="A25" s="278" t="s">
        <v>363</v>
      </c>
      <c r="B25" s="231"/>
      <c r="C25" s="236">
        <v>0.0</v>
      </c>
      <c r="D25" s="240"/>
      <c r="E25" s="240">
        <f t="shared" si="1"/>
        <v>0</v>
      </c>
      <c r="F25" s="240">
        <f t="shared" si="2"/>
        <v>0</v>
      </c>
      <c r="G25" s="240">
        <f t="shared" si="3"/>
        <v>0</v>
      </c>
      <c r="H25" s="240">
        <f t="shared" si="4"/>
        <v>0</v>
      </c>
      <c r="I25" s="240">
        <f t="shared" si="6"/>
        <v>0</v>
      </c>
      <c r="J25" s="240">
        <f>D25*C25</f>
        <v>0</v>
      </c>
      <c r="K25" s="279">
        <f t="shared" si="5"/>
        <v>0</v>
      </c>
      <c r="L25" s="234"/>
      <c r="M25" s="234"/>
      <c r="N25" s="234"/>
      <c r="O25" s="234"/>
      <c r="P25" s="234"/>
      <c r="Q25" s="234"/>
      <c r="R25" s="234"/>
      <c r="S25" s="234"/>
      <c r="T25" s="234"/>
      <c r="U25" s="234"/>
      <c r="V25" s="234"/>
      <c r="W25" s="234"/>
      <c r="X25" s="234"/>
      <c r="Y25" s="234"/>
      <c r="Z25" s="234"/>
    </row>
    <row r="26" ht="14.25" customHeight="1">
      <c r="A26" s="246" t="s">
        <v>135</v>
      </c>
      <c r="E26" s="261">
        <f t="shared" ref="E26:K26" si="8">SUM(E3:E25)</f>
        <v>103465.77</v>
      </c>
      <c r="F26" s="261">
        <f t="shared" si="8"/>
        <v>103465.77</v>
      </c>
      <c r="G26" s="261">
        <f t="shared" si="8"/>
        <v>103465.77</v>
      </c>
      <c r="H26" s="261">
        <f t="shared" si="8"/>
        <v>103465.77</v>
      </c>
      <c r="I26" s="261">
        <f t="shared" si="8"/>
        <v>98742.41</v>
      </c>
      <c r="J26" s="261">
        <f t="shared" si="8"/>
        <v>98742.41</v>
      </c>
      <c r="K26" s="279">
        <f t="shared" si="8"/>
        <v>611347.9</v>
      </c>
      <c r="L26" s="234"/>
      <c r="M26" s="234"/>
      <c r="N26" s="234"/>
      <c r="O26" s="234"/>
      <c r="P26" s="234"/>
      <c r="Q26" s="234"/>
      <c r="R26" s="234"/>
      <c r="S26" s="234"/>
      <c r="T26" s="234"/>
      <c r="U26" s="234"/>
      <c r="V26" s="234"/>
      <c r="W26" s="234"/>
      <c r="X26" s="234"/>
      <c r="Y26" s="234"/>
      <c r="Z26" s="234"/>
    </row>
    <row r="27" ht="14.25" customHeight="1">
      <c r="A27" s="248" t="s">
        <v>383</v>
      </c>
      <c r="B27" s="249"/>
      <c r="C27" s="249"/>
      <c r="D27" s="231"/>
      <c r="E27" s="250">
        <f>K26</f>
        <v>611347.9</v>
      </c>
      <c r="F27" s="249"/>
      <c r="G27" s="249"/>
      <c r="H27" s="249"/>
      <c r="I27" s="249"/>
      <c r="J27" s="249"/>
      <c r="K27" s="231"/>
      <c r="L27" s="234"/>
      <c r="M27" s="234"/>
      <c r="N27" s="234"/>
      <c r="O27" s="234"/>
      <c r="P27" s="234"/>
      <c r="Q27" s="234"/>
      <c r="R27" s="234"/>
      <c r="S27" s="234"/>
      <c r="T27" s="234"/>
      <c r="U27" s="234"/>
      <c r="V27" s="234"/>
      <c r="W27" s="234"/>
      <c r="X27" s="234"/>
      <c r="Y27" s="234"/>
      <c r="Z27" s="234"/>
    </row>
    <row r="28" ht="14.25" customHeight="1">
      <c r="A28" s="234"/>
      <c r="B28" s="234"/>
      <c r="C28" s="234"/>
      <c r="D28" s="234"/>
      <c r="E28" s="234"/>
      <c r="F28" s="234"/>
      <c r="G28" s="234"/>
      <c r="H28" s="234"/>
      <c r="I28" s="234"/>
      <c r="J28" s="234"/>
      <c r="K28" s="234"/>
      <c r="L28" s="234"/>
      <c r="M28" s="234"/>
      <c r="N28" s="234"/>
      <c r="O28" s="234"/>
      <c r="P28" s="234"/>
      <c r="Q28" s="234"/>
      <c r="R28" s="234"/>
      <c r="S28" s="234"/>
      <c r="T28" s="234"/>
      <c r="U28" s="234"/>
      <c r="V28" s="234"/>
      <c r="W28" s="234"/>
      <c r="X28" s="234"/>
      <c r="Y28" s="234"/>
      <c r="Z28" s="234"/>
    </row>
    <row r="29" ht="15.75" customHeight="1">
      <c r="A29" s="251" t="s">
        <v>365</v>
      </c>
      <c r="B29" s="249"/>
      <c r="C29" s="231"/>
      <c r="D29" s="242" t="s">
        <v>384</v>
      </c>
      <c r="E29" s="280" t="s">
        <v>393</v>
      </c>
      <c r="F29" s="265"/>
      <c r="G29" s="266"/>
      <c r="H29" s="234"/>
      <c r="I29" s="234"/>
      <c r="J29" s="234"/>
      <c r="K29" s="234"/>
      <c r="L29" s="234"/>
      <c r="M29" s="234"/>
      <c r="N29" s="234"/>
      <c r="O29" s="234"/>
      <c r="P29" s="234"/>
      <c r="Q29" s="234"/>
      <c r="R29" s="234"/>
      <c r="S29" s="234"/>
      <c r="T29" s="234"/>
      <c r="U29" s="234"/>
      <c r="V29" s="234"/>
      <c r="W29" s="234"/>
      <c r="X29" s="234"/>
      <c r="Y29" s="234"/>
      <c r="Z29" s="234"/>
    </row>
    <row r="30" ht="14.25" customHeight="1">
      <c r="A30" s="239" t="s">
        <v>290</v>
      </c>
      <c r="B30" s="256">
        <v>97001.97</v>
      </c>
      <c r="C30" s="231"/>
      <c r="D30" s="285">
        <v>7410.7</v>
      </c>
      <c r="E30" s="281"/>
      <c r="G30" s="282"/>
      <c r="H30" s="234"/>
      <c r="I30" s="234"/>
      <c r="J30" s="234"/>
      <c r="K30" s="234"/>
      <c r="L30" s="234"/>
      <c r="M30" s="234"/>
      <c r="N30" s="234"/>
      <c r="O30" s="234"/>
      <c r="P30" s="234"/>
      <c r="Q30" s="234"/>
      <c r="R30" s="234"/>
      <c r="S30" s="234"/>
      <c r="T30" s="234"/>
      <c r="U30" s="234"/>
      <c r="V30" s="234"/>
      <c r="W30" s="234"/>
      <c r="X30" s="234"/>
      <c r="Y30" s="234"/>
      <c r="Z30" s="234"/>
    </row>
    <row r="31" ht="14.25" customHeight="1">
      <c r="A31" s="239" t="s">
        <v>291</v>
      </c>
      <c r="B31" s="256">
        <v>99800.51</v>
      </c>
      <c r="C31" s="231"/>
      <c r="D31" s="285">
        <v>6380.21</v>
      </c>
      <c r="E31" s="281"/>
      <c r="G31" s="282"/>
      <c r="H31" s="234"/>
      <c r="I31" s="234"/>
      <c r="J31" s="234"/>
      <c r="K31" s="234"/>
      <c r="L31" s="234"/>
      <c r="M31" s="234"/>
      <c r="N31" s="234"/>
      <c r="O31" s="234"/>
      <c r="P31" s="234"/>
      <c r="Q31" s="234"/>
      <c r="R31" s="234"/>
      <c r="S31" s="234"/>
      <c r="T31" s="234"/>
      <c r="U31" s="234"/>
      <c r="V31" s="234"/>
      <c r="W31" s="234"/>
      <c r="X31" s="234"/>
      <c r="Y31" s="234"/>
      <c r="Z31" s="234"/>
    </row>
    <row r="32" ht="14.25" customHeight="1">
      <c r="A32" s="239" t="s">
        <v>292</v>
      </c>
      <c r="B32" s="276"/>
      <c r="C32" s="231"/>
      <c r="D32" s="240"/>
      <c r="E32" s="281"/>
      <c r="G32" s="282"/>
      <c r="H32" s="234"/>
      <c r="I32" s="234"/>
      <c r="J32" s="234"/>
      <c r="K32" s="234"/>
      <c r="L32" s="234"/>
      <c r="M32" s="234"/>
      <c r="N32" s="234"/>
      <c r="O32" s="234"/>
      <c r="P32" s="234"/>
      <c r="Q32" s="234"/>
      <c r="R32" s="234"/>
      <c r="S32" s="234"/>
      <c r="T32" s="234"/>
      <c r="U32" s="234"/>
      <c r="V32" s="234"/>
      <c r="W32" s="234"/>
      <c r="X32" s="234"/>
      <c r="Y32" s="234"/>
      <c r="Z32" s="234"/>
    </row>
    <row r="33" ht="14.25" customHeight="1">
      <c r="A33" s="239" t="s">
        <v>293</v>
      </c>
      <c r="B33" s="276"/>
      <c r="C33" s="231"/>
      <c r="D33" s="240"/>
      <c r="E33" s="267"/>
      <c r="F33" s="268"/>
      <c r="G33" s="269"/>
      <c r="H33" s="234"/>
      <c r="I33" s="234"/>
      <c r="J33" s="234"/>
      <c r="K33" s="234"/>
      <c r="L33" s="234"/>
      <c r="M33" s="234"/>
      <c r="N33" s="234"/>
      <c r="O33" s="234"/>
      <c r="P33" s="234"/>
      <c r="Q33" s="234"/>
      <c r="R33" s="234"/>
      <c r="S33" s="234"/>
      <c r="T33" s="234"/>
      <c r="U33" s="234"/>
      <c r="V33" s="234"/>
      <c r="W33" s="234"/>
      <c r="X33" s="234"/>
      <c r="Y33" s="234"/>
      <c r="Z33" s="234"/>
    </row>
    <row r="34" ht="14.25" customHeight="1">
      <c r="A34" s="239" t="s">
        <v>294</v>
      </c>
      <c r="B34" s="276"/>
      <c r="C34" s="231"/>
      <c r="D34" s="240"/>
      <c r="E34" s="271" t="s">
        <v>158</v>
      </c>
      <c r="F34" s="276"/>
      <c r="G34" s="231"/>
      <c r="H34" s="234"/>
      <c r="I34" s="234"/>
      <c r="J34" s="234"/>
      <c r="K34" s="234"/>
      <c r="L34" s="234"/>
      <c r="M34" s="234"/>
      <c r="N34" s="234"/>
      <c r="O34" s="234"/>
      <c r="P34" s="234"/>
      <c r="Q34" s="234"/>
      <c r="R34" s="234"/>
      <c r="S34" s="234"/>
      <c r="T34" s="234"/>
      <c r="U34" s="234"/>
      <c r="V34" s="234"/>
      <c r="W34" s="234"/>
      <c r="X34" s="234"/>
      <c r="Y34" s="234"/>
      <c r="Z34" s="234"/>
    </row>
    <row r="35" ht="14.25" customHeight="1">
      <c r="A35" s="239" t="s">
        <v>296</v>
      </c>
      <c r="B35" s="276"/>
      <c r="C35" s="231"/>
      <c r="D35" s="240"/>
      <c r="E35" s="271" t="s">
        <v>394</v>
      </c>
      <c r="F35" s="286">
        <v>93203.85</v>
      </c>
      <c r="G35" s="266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</row>
    <row r="36" ht="14.25" customHeight="1">
      <c r="A36" s="239" t="s">
        <v>135</v>
      </c>
      <c r="B36" s="274">
        <f>SUM(B30:B35)</f>
        <v>196802.48</v>
      </c>
      <c r="C36" s="231"/>
      <c r="D36" s="285">
        <f>SUM(D30:D35)</f>
        <v>13790.91</v>
      </c>
      <c r="E36" s="271" t="s">
        <v>385</v>
      </c>
      <c r="F36" s="267"/>
      <c r="G36" s="269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</row>
    <row r="37" ht="14.25" customHeight="1">
      <c r="A37" s="239" t="s">
        <v>372</v>
      </c>
      <c r="B37" s="274">
        <f>K26</f>
        <v>611347.9</v>
      </c>
      <c r="C37" s="249"/>
      <c r="D37" s="231"/>
      <c r="E37" s="271"/>
      <c r="F37" s="276"/>
      <c r="G37" s="231"/>
      <c r="H37" s="234"/>
      <c r="I37" s="259"/>
      <c r="J37" s="234"/>
      <c r="K37" s="234"/>
      <c r="L37" s="234"/>
      <c r="M37" s="234"/>
      <c r="N37" s="234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4"/>
    </row>
    <row r="38" ht="14.25" customHeight="1">
      <c r="A38" s="239" t="s">
        <v>373</v>
      </c>
      <c r="B38" s="255">
        <f>B36-B37</f>
        <v>-414545.42</v>
      </c>
      <c r="C38" s="249"/>
      <c r="D38" s="231"/>
      <c r="E38" s="239" t="s">
        <v>135</v>
      </c>
      <c r="F38" s="272">
        <f>SUM(F35:G37)</f>
        <v>93203.85</v>
      </c>
      <c r="G38" s="231"/>
      <c r="H38" s="234"/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</row>
    <row r="39" ht="14.25" customHeight="1">
      <c r="A39" s="234"/>
      <c r="B39" s="234"/>
      <c r="C39" s="234"/>
      <c r="D39" s="234"/>
      <c r="E39" s="234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</row>
    <row r="40" ht="14.25" customHeight="1">
      <c r="A40" s="234"/>
      <c r="B40" s="234"/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</row>
    <row r="41" ht="14.25" customHeight="1">
      <c r="A41" s="234"/>
      <c r="B41" s="234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</row>
    <row r="42" ht="14.25" customHeight="1">
      <c r="A42" s="234"/>
      <c r="B42" s="234"/>
      <c r="C42" s="234"/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</row>
    <row r="43" ht="14.25" customHeight="1">
      <c r="A43" s="234"/>
      <c r="B43" s="234"/>
      <c r="C43" s="234"/>
      <c r="D43" s="283"/>
      <c r="E43" s="283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</row>
    <row r="44" ht="14.25" customHeight="1">
      <c r="A44" s="234"/>
      <c r="B44" s="234"/>
      <c r="C44" s="234"/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</row>
    <row r="45" ht="14.25" customHeight="1">
      <c r="A45" s="234"/>
      <c r="B45" s="234"/>
      <c r="C45" s="234"/>
      <c r="D45" s="234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</row>
    <row r="46" ht="14.25" customHeight="1">
      <c r="A46" s="234"/>
      <c r="B46" s="234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</row>
    <row r="47" ht="14.25" customHeight="1">
      <c r="A47" s="234"/>
      <c r="B47" s="234"/>
      <c r="C47" s="234"/>
      <c r="D47" s="234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</row>
    <row r="48" ht="14.25" customHeight="1">
      <c r="A48" s="234"/>
      <c r="B48" s="234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</row>
    <row r="49" ht="14.25" customHeight="1">
      <c r="A49" s="234"/>
      <c r="B49" s="234"/>
      <c r="C49" s="234"/>
      <c r="D49" s="234"/>
      <c r="E49" s="234"/>
      <c r="F49" s="234"/>
      <c r="G49" s="234"/>
      <c r="H49" s="234"/>
      <c r="I49" s="234"/>
      <c r="J49" s="234"/>
      <c r="K49" s="234"/>
      <c r="L49" s="234"/>
      <c r="M49" s="234"/>
      <c r="N49" s="234"/>
      <c r="O49" s="234"/>
      <c r="P49" s="234"/>
      <c r="Q49" s="234"/>
      <c r="R49" s="234"/>
      <c r="S49" s="234"/>
      <c r="T49" s="234"/>
      <c r="U49" s="234"/>
      <c r="V49" s="234"/>
      <c r="W49" s="234"/>
      <c r="X49" s="234"/>
      <c r="Y49" s="234"/>
      <c r="Z49" s="234"/>
    </row>
    <row r="50" ht="14.25" customHeight="1">
      <c r="A50" s="234"/>
      <c r="B50" s="234"/>
      <c r="C50" s="234"/>
      <c r="D50" s="234"/>
      <c r="E50" s="234"/>
      <c r="F50" s="234"/>
      <c r="G50" s="234"/>
      <c r="H50" s="234"/>
      <c r="I50" s="234"/>
      <c r="J50" s="234"/>
      <c r="K50" s="234"/>
      <c r="L50" s="234"/>
      <c r="M50" s="234"/>
      <c r="N50" s="234"/>
      <c r="O50" s="234"/>
      <c r="P50" s="234"/>
      <c r="Q50" s="234"/>
      <c r="R50" s="234"/>
      <c r="S50" s="234"/>
      <c r="T50" s="234"/>
      <c r="U50" s="234"/>
      <c r="V50" s="234"/>
      <c r="W50" s="234"/>
      <c r="X50" s="234"/>
      <c r="Y50" s="234"/>
      <c r="Z50" s="234"/>
    </row>
    <row r="51" ht="14.25" customHeight="1">
      <c r="A51" s="234"/>
      <c r="B51" s="234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</row>
    <row r="52" ht="14.25" customHeight="1">
      <c r="A52" s="234"/>
      <c r="B52" s="234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</row>
    <row r="53" ht="14.25" customHeight="1">
      <c r="A53" s="234"/>
      <c r="B53" s="234"/>
      <c r="C53" s="234"/>
      <c r="D53" s="234"/>
      <c r="E53" s="234"/>
      <c r="F53" s="234"/>
      <c r="G53" s="234"/>
      <c r="H53" s="234"/>
      <c r="I53" s="234"/>
      <c r="J53" s="234"/>
      <c r="K53" s="234"/>
      <c r="L53" s="234"/>
      <c r="M53" s="234"/>
      <c r="N53" s="234"/>
      <c r="O53" s="234"/>
      <c r="P53" s="234"/>
      <c r="Q53" s="234"/>
      <c r="R53" s="234"/>
      <c r="S53" s="234"/>
      <c r="T53" s="234"/>
      <c r="U53" s="234"/>
      <c r="V53" s="234"/>
      <c r="W53" s="234"/>
      <c r="X53" s="234"/>
      <c r="Y53" s="234"/>
      <c r="Z53" s="234"/>
    </row>
    <row r="54" ht="14.25" customHeight="1">
      <c r="A54" s="234"/>
      <c r="B54" s="234"/>
      <c r="C54" s="234"/>
      <c r="D54" s="234"/>
      <c r="E54" s="234"/>
      <c r="F54" s="234"/>
      <c r="G54" s="234"/>
      <c r="H54" s="234"/>
      <c r="I54" s="234"/>
      <c r="J54" s="234"/>
      <c r="K54" s="234"/>
      <c r="L54" s="234"/>
      <c r="M54" s="234"/>
      <c r="N54" s="234"/>
      <c r="O54" s="234"/>
      <c r="P54" s="234"/>
      <c r="Q54" s="234"/>
      <c r="R54" s="234"/>
      <c r="S54" s="234"/>
      <c r="T54" s="234"/>
      <c r="U54" s="234"/>
      <c r="V54" s="234"/>
      <c r="W54" s="234"/>
      <c r="X54" s="234"/>
      <c r="Y54" s="234"/>
      <c r="Z54" s="234"/>
    </row>
    <row r="55" ht="14.25" customHeight="1">
      <c r="A55" s="234"/>
      <c r="B55" s="234"/>
      <c r="C55" s="234"/>
      <c r="D55" s="234"/>
      <c r="E55" s="234"/>
      <c r="F55" s="234"/>
      <c r="G55" s="234"/>
      <c r="H55" s="234"/>
      <c r="I55" s="234"/>
      <c r="J55" s="234"/>
      <c r="K55" s="234"/>
      <c r="L55" s="234"/>
      <c r="M55" s="234"/>
      <c r="N55" s="234"/>
      <c r="O55" s="234"/>
      <c r="P55" s="234"/>
      <c r="Q55" s="234"/>
      <c r="R55" s="234"/>
      <c r="S55" s="234"/>
      <c r="T55" s="234"/>
      <c r="U55" s="234"/>
      <c r="V55" s="234"/>
      <c r="W55" s="234"/>
      <c r="X55" s="234"/>
      <c r="Y55" s="234"/>
      <c r="Z55" s="234"/>
    </row>
    <row r="56" ht="14.25" customHeight="1">
      <c r="A56" s="234"/>
      <c r="B56" s="234"/>
      <c r="C56" s="234"/>
      <c r="D56" s="234"/>
      <c r="E56" s="234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234"/>
      <c r="Q56" s="234"/>
      <c r="R56" s="234"/>
      <c r="S56" s="234"/>
      <c r="T56" s="234"/>
      <c r="U56" s="234"/>
      <c r="V56" s="234"/>
      <c r="W56" s="234"/>
      <c r="X56" s="234"/>
      <c r="Y56" s="234"/>
      <c r="Z56" s="234"/>
    </row>
    <row r="57" ht="14.25" customHeight="1">
      <c r="A57" s="234"/>
      <c r="B57" s="234"/>
      <c r="C57" s="234"/>
      <c r="D57" s="234"/>
      <c r="E57" s="234"/>
      <c r="F57" s="234"/>
      <c r="G57" s="234"/>
      <c r="H57" s="234"/>
      <c r="I57" s="234"/>
      <c r="J57" s="234"/>
      <c r="K57" s="234"/>
      <c r="L57" s="234"/>
      <c r="M57" s="234"/>
      <c r="N57" s="234"/>
      <c r="O57" s="234"/>
      <c r="P57" s="234"/>
      <c r="Q57" s="234"/>
      <c r="R57" s="234"/>
      <c r="S57" s="234"/>
      <c r="T57" s="234"/>
      <c r="U57" s="234"/>
      <c r="V57" s="234"/>
      <c r="W57" s="234"/>
      <c r="X57" s="234"/>
      <c r="Y57" s="234"/>
      <c r="Z57" s="234"/>
    </row>
    <row r="58" ht="14.25" customHeight="1">
      <c r="A58" s="234"/>
      <c r="B58" s="234"/>
      <c r="C58" s="234"/>
      <c r="D58" s="234"/>
      <c r="E58" s="234"/>
      <c r="F58" s="234"/>
      <c r="G58" s="234"/>
      <c r="H58" s="234"/>
      <c r="I58" s="234"/>
      <c r="J58" s="234"/>
      <c r="K58" s="234"/>
      <c r="L58" s="234"/>
      <c r="M58" s="234"/>
      <c r="N58" s="234"/>
      <c r="O58" s="234"/>
      <c r="P58" s="234"/>
      <c r="Q58" s="234"/>
      <c r="R58" s="234"/>
      <c r="S58" s="234"/>
      <c r="T58" s="234"/>
      <c r="U58" s="234"/>
      <c r="V58" s="234"/>
      <c r="W58" s="234"/>
      <c r="X58" s="234"/>
      <c r="Y58" s="234"/>
      <c r="Z58" s="234"/>
    </row>
    <row r="59" ht="14.25" customHeight="1">
      <c r="A59" s="234"/>
      <c r="B59" s="234"/>
      <c r="C59" s="234"/>
      <c r="D59" s="234"/>
      <c r="E59" s="234"/>
      <c r="F59" s="234"/>
      <c r="G59" s="234"/>
      <c r="H59" s="234"/>
      <c r="I59" s="234"/>
      <c r="J59" s="234"/>
      <c r="K59" s="234"/>
      <c r="L59" s="234"/>
      <c r="M59" s="234"/>
      <c r="N59" s="234"/>
      <c r="O59" s="234"/>
      <c r="P59" s="234"/>
      <c r="Q59" s="234"/>
      <c r="R59" s="234"/>
      <c r="S59" s="234"/>
      <c r="T59" s="234"/>
      <c r="U59" s="234"/>
      <c r="V59" s="234"/>
      <c r="W59" s="234"/>
      <c r="X59" s="234"/>
      <c r="Y59" s="234"/>
      <c r="Z59" s="234"/>
    </row>
    <row r="60" ht="14.25" customHeight="1">
      <c r="A60" s="234"/>
      <c r="B60" s="234"/>
      <c r="C60" s="234"/>
      <c r="D60" s="234"/>
      <c r="E60" s="234"/>
      <c r="F60" s="234"/>
      <c r="G60" s="234"/>
      <c r="H60" s="234"/>
      <c r="I60" s="234"/>
      <c r="J60" s="234"/>
      <c r="K60" s="234"/>
      <c r="L60" s="234"/>
      <c r="M60" s="234"/>
      <c r="N60" s="234"/>
      <c r="O60" s="234"/>
      <c r="P60" s="234"/>
      <c r="Q60" s="234"/>
      <c r="R60" s="234"/>
      <c r="S60" s="234"/>
      <c r="T60" s="234"/>
      <c r="U60" s="234"/>
      <c r="V60" s="234"/>
      <c r="W60" s="234"/>
      <c r="X60" s="234"/>
      <c r="Y60" s="234"/>
      <c r="Z60" s="234"/>
    </row>
    <row r="61" ht="14.25" customHeight="1">
      <c r="A61" s="234"/>
      <c r="B61" s="234"/>
      <c r="C61" s="234"/>
      <c r="D61" s="234"/>
      <c r="E61" s="234"/>
      <c r="F61" s="234"/>
      <c r="G61" s="234"/>
      <c r="H61" s="234"/>
      <c r="I61" s="234"/>
      <c r="J61" s="234"/>
      <c r="K61" s="234"/>
      <c r="L61" s="234"/>
      <c r="M61" s="234"/>
      <c r="N61" s="234"/>
      <c r="O61" s="234"/>
      <c r="P61" s="234"/>
      <c r="Q61" s="234"/>
      <c r="R61" s="234"/>
      <c r="S61" s="234"/>
      <c r="T61" s="234"/>
      <c r="U61" s="234"/>
      <c r="V61" s="234"/>
      <c r="W61" s="234"/>
      <c r="X61" s="234"/>
      <c r="Y61" s="234"/>
      <c r="Z61" s="234"/>
    </row>
    <row r="62" ht="14.25" customHeight="1">
      <c r="A62" s="234"/>
      <c r="B62" s="234"/>
      <c r="C62" s="234"/>
      <c r="D62" s="234"/>
      <c r="E62" s="234"/>
      <c r="F62" s="234"/>
      <c r="G62" s="234"/>
      <c r="H62" s="234"/>
      <c r="I62" s="234"/>
      <c r="J62" s="234"/>
      <c r="K62" s="234"/>
      <c r="L62" s="234"/>
      <c r="M62" s="234"/>
      <c r="N62" s="234"/>
      <c r="O62" s="234"/>
      <c r="P62" s="234"/>
      <c r="Q62" s="234"/>
      <c r="R62" s="234"/>
      <c r="S62" s="234"/>
      <c r="T62" s="234"/>
      <c r="U62" s="234"/>
      <c r="V62" s="234"/>
      <c r="W62" s="234"/>
      <c r="X62" s="234"/>
      <c r="Y62" s="234"/>
      <c r="Z62" s="234"/>
    </row>
    <row r="63" ht="14.25" customHeight="1">
      <c r="A63" s="234"/>
      <c r="B63" s="234"/>
      <c r="C63" s="234"/>
      <c r="D63" s="234"/>
      <c r="E63" s="234"/>
      <c r="F63" s="234"/>
      <c r="G63" s="234"/>
      <c r="H63" s="234"/>
      <c r="I63" s="23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</row>
    <row r="64" ht="14.25" customHeight="1">
      <c r="A64" s="234"/>
      <c r="B64" s="234"/>
      <c r="C64" s="234"/>
      <c r="D64" s="234"/>
      <c r="E64" s="234"/>
      <c r="F64" s="234"/>
      <c r="G64" s="234"/>
      <c r="H64" s="234"/>
      <c r="I64" s="234"/>
      <c r="J64" s="234"/>
      <c r="K64" s="234"/>
      <c r="L64" s="234"/>
      <c r="M64" s="234"/>
      <c r="N64" s="23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</row>
    <row r="65" ht="14.25" customHeight="1">
      <c r="A65" s="234"/>
      <c r="B65" s="234"/>
      <c r="C65" s="234"/>
      <c r="D65" s="234"/>
      <c r="E65" s="234"/>
      <c r="F65" s="234"/>
      <c r="G65" s="234"/>
      <c r="H65" s="234"/>
      <c r="I65" s="234"/>
      <c r="J65" s="234"/>
      <c r="K65" s="234"/>
      <c r="L65" s="234"/>
      <c r="M65" s="234"/>
      <c r="N65" s="234"/>
      <c r="O65" s="234"/>
      <c r="P65" s="234"/>
      <c r="Q65" s="234"/>
      <c r="R65" s="234"/>
      <c r="S65" s="234"/>
      <c r="T65" s="234"/>
      <c r="U65" s="234"/>
      <c r="V65" s="234"/>
      <c r="W65" s="234"/>
      <c r="X65" s="234"/>
      <c r="Y65" s="234"/>
      <c r="Z65" s="234"/>
    </row>
    <row r="66" ht="14.25" customHeight="1">
      <c r="A66" s="234"/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</row>
    <row r="67" ht="14.25" customHeight="1">
      <c r="A67" s="234"/>
      <c r="B67" s="234"/>
      <c r="C67" s="234"/>
      <c r="D67" s="234"/>
      <c r="E67" s="234"/>
      <c r="F67" s="234"/>
      <c r="G67" s="234"/>
      <c r="H67" s="234"/>
      <c r="I67" s="234"/>
      <c r="J67" s="234"/>
      <c r="K67" s="234"/>
      <c r="L67" s="234"/>
      <c r="M67" s="234"/>
      <c r="N67" s="234"/>
      <c r="O67" s="234"/>
      <c r="P67" s="234"/>
      <c r="Q67" s="234"/>
      <c r="R67" s="234"/>
      <c r="S67" s="234"/>
      <c r="T67" s="234"/>
      <c r="U67" s="234"/>
      <c r="V67" s="234"/>
      <c r="W67" s="234"/>
      <c r="X67" s="234"/>
      <c r="Y67" s="234"/>
      <c r="Z67" s="234"/>
    </row>
    <row r="68" ht="14.25" customHeight="1">
      <c r="A68" s="234"/>
      <c r="B68" s="234"/>
      <c r="C68" s="234"/>
      <c r="D68" s="234"/>
      <c r="E68" s="234"/>
      <c r="F68" s="234"/>
      <c r="G68" s="234"/>
      <c r="H68" s="234"/>
      <c r="I68" s="234"/>
      <c r="J68" s="234"/>
      <c r="K68" s="234"/>
      <c r="L68" s="234"/>
      <c r="M68" s="234"/>
      <c r="N68" s="234"/>
      <c r="O68" s="234"/>
      <c r="P68" s="234"/>
      <c r="Q68" s="234"/>
      <c r="R68" s="234"/>
      <c r="S68" s="234"/>
      <c r="T68" s="234"/>
      <c r="U68" s="234"/>
      <c r="V68" s="234"/>
      <c r="W68" s="234"/>
      <c r="X68" s="234"/>
      <c r="Y68" s="234"/>
      <c r="Z68" s="234"/>
    </row>
    <row r="69" ht="14.25" customHeight="1">
      <c r="A69" s="234"/>
      <c r="B69" s="234"/>
      <c r="C69" s="234"/>
      <c r="D69" s="234"/>
      <c r="E69" s="234"/>
      <c r="F69" s="234"/>
      <c r="G69" s="234"/>
      <c r="H69" s="234"/>
      <c r="I69" s="234"/>
      <c r="J69" s="234"/>
      <c r="K69" s="234"/>
      <c r="L69" s="234"/>
      <c r="M69" s="234"/>
      <c r="N69" s="234"/>
      <c r="O69" s="234"/>
      <c r="P69" s="234"/>
      <c r="Q69" s="234"/>
      <c r="R69" s="234"/>
      <c r="S69" s="234"/>
      <c r="T69" s="234"/>
      <c r="U69" s="234"/>
      <c r="V69" s="234"/>
      <c r="W69" s="234"/>
      <c r="X69" s="234"/>
      <c r="Y69" s="234"/>
      <c r="Z69" s="234"/>
    </row>
    <row r="70" ht="14.25" customHeight="1">
      <c r="A70" s="234"/>
      <c r="B70" s="234"/>
      <c r="C70" s="234"/>
      <c r="D70" s="234"/>
      <c r="E70" s="234"/>
      <c r="F70" s="234"/>
      <c r="G70" s="234"/>
      <c r="H70" s="234"/>
      <c r="I70" s="234"/>
      <c r="J70" s="234"/>
      <c r="K70" s="234"/>
      <c r="L70" s="234"/>
      <c r="M70" s="234"/>
      <c r="N70" s="234"/>
      <c r="O70" s="234"/>
      <c r="P70" s="234"/>
      <c r="Q70" s="234"/>
      <c r="R70" s="234"/>
      <c r="S70" s="234"/>
      <c r="T70" s="234"/>
      <c r="U70" s="234"/>
      <c r="V70" s="234"/>
      <c r="W70" s="234"/>
      <c r="X70" s="234"/>
      <c r="Y70" s="234"/>
      <c r="Z70" s="234"/>
    </row>
    <row r="71" ht="14.25" customHeight="1">
      <c r="A71" s="234"/>
      <c r="B71" s="234"/>
      <c r="C71" s="234"/>
      <c r="D71" s="234"/>
      <c r="E71" s="234"/>
      <c r="F71" s="234"/>
      <c r="G71" s="234"/>
      <c r="H71" s="234"/>
      <c r="I71" s="234"/>
      <c r="J71" s="234"/>
      <c r="K71" s="234"/>
      <c r="L71" s="234"/>
      <c r="M71" s="234"/>
      <c r="N71" s="234"/>
      <c r="O71" s="234"/>
      <c r="P71" s="234"/>
      <c r="Q71" s="234"/>
      <c r="R71" s="234"/>
      <c r="S71" s="234"/>
      <c r="T71" s="234"/>
      <c r="U71" s="234"/>
      <c r="V71" s="234"/>
      <c r="W71" s="234"/>
      <c r="X71" s="234"/>
      <c r="Y71" s="234"/>
      <c r="Z71" s="234"/>
    </row>
    <row r="72" ht="14.25" customHeight="1">
      <c r="A72" s="234"/>
      <c r="B72" s="234"/>
      <c r="C72" s="234"/>
      <c r="D72" s="234"/>
      <c r="E72" s="234"/>
      <c r="F72" s="234"/>
      <c r="G72" s="234"/>
      <c r="H72" s="234"/>
      <c r="I72" s="234"/>
      <c r="J72" s="234"/>
      <c r="K72" s="234"/>
      <c r="L72" s="234"/>
      <c r="M72" s="234"/>
      <c r="N72" s="234"/>
      <c r="O72" s="234"/>
      <c r="P72" s="234"/>
      <c r="Q72" s="234"/>
      <c r="R72" s="234"/>
      <c r="S72" s="234"/>
      <c r="T72" s="234"/>
      <c r="U72" s="234"/>
      <c r="V72" s="234"/>
      <c r="W72" s="234"/>
      <c r="X72" s="234"/>
      <c r="Y72" s="234"/>
      <c r="Z72" s="234"/>
    </row>
    <row r="73" ht="14.25" customHeight="1">
      <c r="A73" s="234"/>
      <c r="B73" s="234"/>
      <c r="C73" s="234"/>
      <c r="D73" s="234"/>
      <c r="E73" s="234"/>
      <c r="F73" s="234"/>
      <c r="G73" s="234"/>
      <c r="H73" s="234"/>
      <c r="I73" s="234"/>
      <c r="J73" s="234"/>
      <c r="K73" s="234"/>
      <c r="L73" s="234"/>
      <c r="M73" s="234"/>
      <c r="N73" s="234"/>
      <c r="O73" s="234"/>
      <c r="P73" s="234"/>
      <c r="Q73" s="234"/>
      <c r="R73" s="234"/>
      <c r="S73" s="234"/>
      <c r="T73" s="234"/>
      <c r="U73" s="234"/>
      <c r="V73" s="234"/>
      <c r="W73" s="234"/>
      <c r="X73" s="234"/>
      <c r="Y73" s="234"/>
      <c r="Z73" s="234"/>
    </row>
    <row r="74" ht="14.25" customHeight="1">
      <c r="A74" s="234"/>
      <c r="B74" s="234"/>
      <c r="C74" s="234"/>
      <c r="D74" s="234"/>
      <c r="E74" s="234"/>
      <c r="F74" s="234"/>
      <c r="G74" s="234"/>
      <c r="H74" s="234"/>
      <c r="I74" s="234"/>
      <c r="J74" s="234"/>
      <c r="K74" s="234"/>
      <c r="L74" s="234"/>
      <c r="M74" s="234"/>
      <c r="N74" s="234"/>
      <c r="O74" s="234"/>
      <c r="P74" s="234"/>
      <c r="Q74" s="234"/>
      <c r="R74" s="234"/>
      <c r="S74" s="234"/>
      <c r="T74" s="234"/>
      <c r="U74" s="234"/>
      <c r="V74" s="234"/>
      <c r="W74" s="234"/>
      <c r="X74" s="234"/>
      <c r="Y74" s="234"/>
      <c r="Z74" s="234"/>
    </row>
    <row r="75" ht="14.25" customHeight="1">
      <c r="A75" s="234"/>
      <c r="B75" s="234"/>
      <c r="C75" s="234"/>
      <c r="D75" s="234"/>
      <c r="E75" s="234"/>
      <c r="F75" s="234"/>
      <c r="G75" s="234"/>
      <c r="H75" s="234"/>
      <c r="I75" s="234"/>
      <c r="J75" s="234"/>
      <c r="K75" s="234"/>
      <c r="L75" s="234"/>
      <c r="M75" s="234"/>
      <c r="N75" s="234"/>
      <c r="O75" s="234"/>
      <c r="P75" s="234"/>
      <c r="Q75" s="234"/>
      <c r="R75" s="234"/>
      <c r="S75" s="234"/>
      <c r="T75" s="234"/>
      <c r="U75" s="234"/>
      <c r="V75" s="234"/>
      <c r="W75" s="234"/>
      <c r="X75" s="234"/>
      <c r="Y75" s="234"/>
      <c r="Z75" s="234"/>
    </row>
    <row r="76" ht="14.25" customHeight="1">
      <c r="A76" s="234"/>
      <c r="B76" s="234"/>
      <c r="C76" s="234"/>
      <c r="D76" s="284">
        <v>44795.0</v>
      </c>
      <c r="E76" s="234"/>
      <c r="F76" s="234"/>
      <c r="G76" s="234"/>
      <c r="H76" s="234"/>
      <c r="I76" s="234"/>
      <c r="J76" s="234"/>
      <c r="K76" s="234"/>
      <c r="L76" s="234"/>
      <c r="M76" s="234"/>
      <c r="N76" s="234"/>
      <c r="O76" s="234"/>
      <c r="P76" s="234"/>
      <c r="Q76" s="234"/>
      <c r="R76" s="234"/>
      <c r="S76" s="234"/>
      <c r="T76" s="234"/>
      <c r="U76" s="234"/>
      <c r="V76" s="234"/>
      <c r="W76" s="234"/>
      <c r="X76" s="234"/>
      <c r="Y76" s="234"/>
      <c r="Z76" s="234"/>
    </row>
    <row r="77" ht="14.25" customHeight="1">
      <c r="A77" s="234"/>
      <c r="B77" s="234"/>
      <c r="C77" s="234"/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4"/>
      <c r="O77" s="234"/>
      <c r="P77" s="234"/>
      <c r="Q77" s="234"/>
      <c r="R77" s="234"/>
      <c r="S77" s="234"/>
      <c r="T77" s="234"/>
      <c r="U77" s="234"/>
      <c r="V77" s="234"/>
      <c r="W77" s="234"/>
      <c r="X77" s="234"/>
      <c r="Y77" s="234"/>
      <c r="Z77" s="234"/>
    </row>
    <row r="78" ht="14.25" customHeight="1">
      <c r="A78" s="234"/>
      <c r="B78" s="234"/>
      <c r="C78" s="234"/>
      <c r="D78" s="234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</row>
    <row r="79" ht="14.25" customHeight="1">
      <c r="A79" s="234"/>
      <c r="B79" s="234"/>
      <c r="C79" s="234"/>
      <c r="D79" s="234"/>
      <c r="E79" s="234"/>
      <c r="F79" s="234"/>
      <c r="G79" s="234"/>
      <c r="H79" s="234"/>
      <c r="I79" s="234"/>
      <c r="J79" s="234"/>
      <c r="K79" s="234"/>
      <c r="L79" s="234"/>
      <c r="M79" s="234"/>
      <c r="N79" s="234"/>
      <c r="O79" s="234"/>
      <c r="P79" s="234"/>
      <c r="Q79" s="234"/>
      <c r="R79" s="234"/>
      <c r="S79" s="234"/>
      <c r="T79" s="234"/>
      <c r="U79" s="234"/>
      <c r="V79" s="234"/>
      <c r="W79" s="234"/>
      <c r="X79" s="234"/>
      <c r="Y79" s="234"/>
      <c r="Z79" s="234"/>
    </row>
    <row r="80" ht="14.25" customHeight="1">
      <c r="A80" s="234"/>
      <c r="B80" s="234"/>
      <c r="C80" s="234"/>
      <c r="D80" s="234"/>
      <c r="E80" s="234"/>
      <c r="F80" s="234"/>
      <c r="G80" s="234"/>
      <c r="H80" s="234"/>
      <c r="I80" s="234"/>
      <c r="J80" s="234"/>
      <c r="K80" s="234"/>
      <c r="L80" s="234"/>
      <c r="M80" s="234"/>
      <c r="N80" s="234"/>
      <c r="O80" s="234"/>
      <c r="P80" s="234"/>
      <c r="Q80" s="234"/>
      <c r="R80" s="234"/>
      <c r="S80" s="234"/>
      <c r="T80" s="234"/>
      <c r="U80" s="234"/>
      <c r="V80" s="234"/>
      <c r="W80" s="234"/>
      <c r="X80" s="234"/>
      <c r="Y80" s="234"/>
      <c r="Z80" s="234"/>
    </row>
    <row r="81" ht="14.25" customHeight="1">
      <c r="A81" s="234"/>
      <c r="B81" s="234"/>
      <c r="C81" s="234"/>
      <c r="D81" s="234"/>
      <c r="E81" s="234"/>
      <c r="F81" s="234"/>
      <c r="G81" s="234"/>
      <c r="H81" s="234"/>
      <c r="I81" s="234"/>
      <c r="J81" s="234"/>
      <c r="K81" s="234"/>
      <c r="L81" s="234"/>
      <c r="M81" s="234"/>
      <c r="N81" s="234"/>
      <c r="O81" s="234"/>
      <c r="P81" s="234"/>
      <c r="Q81" s="234"/>
      <c r="R81" s="234"/>
      <c r="S81" s="234"/>
      <c r="T81" s="234"/>
      <c r="U81" s="234"/>
      <c r="V81" s="234"/>
      <c r="W81" s="234"/>
      <c r="X81" s="234"/>
      <c r="Y81" s="234"/>
      <c r="Z81" s="234"/>
    </row>
    <row r="82" ht="14.25" customHeight="1">
      <c r="A82" s="234"/>
      <c r="B82" s="234"/>
      <c r="C82" s="234"/>
      <c r="D82" s="234"/>
      <c r="E82" s="234"/>
      <c r="F82" s="234"/>
      <c r="G82" s="234"/>
      <c r="H82" s="234"/>
      <c r="I82" s="234"/>
      <c r="J82" s="234"/>
      <c r="K82" s="234"/>
      <c r="L82" s="234"/>
      <c r="M82" s="234"/>
      <c r="N82" s="234"/>
      <c r="O82" s="234"/>
      <c r="P82" s="234"/>
      <c r="Q82" s="234"/>
      <c r="R82" s="234"/>
      <c r="S82" s="234"/>
      <c r="T82" s="234"/>
      <c r="U82" s="234"/>
      <c r="V82" s="234"/>
      <c r="W82" s="234"/>
      <c r="X82" s="234"/>
      <c r="Y82" s="234"/>
      <c r="Z82" s="234"/>
    </row>
    <row r="83" ht="14.25" customHeight="1">
      <c r="A83" s="234"/>
      <c r="B83" s="234"/>
      <c r="C83" s="234"/>
      <c r="D83" s="234"/>
      <c r="E83" s="234"/>
      <c r="F83" s="234"/>
      <c r="G83" s="234"/>
      <c r="H83" s="234"/>
      <c r="I83" s="234"/>
      <c r="J83" s="234"/>
      <c r="K83" s="234"/>
      <c r="L83" s="234"/>
      <c r="M83" s="234"/>
      <c r="N83" s="234"/>
      <c r="O83" s="234"/>
      <c r="P83" s="234"/>
      <c r="Q83" s="234"/>
      <c r="R83" s="234"/>
      <c r="S83" s="234"/>
      <c r="T83" s="234"/>
      <c r="U83" s="234"/>
      <c r="V83" s="234"/>
      <c r="W83" s="234"/>
      <c r="X83" s="234"/>
      <c r="Y83" s="234"/>
      <c r="Z83" s="234"/>
    </row>
    <row r="84" ht="14.25" customHeight="1">
      <c r="A84" s="234"/>
      <c r="B84" s="234"/>
      <c r="C84" s="234"/>
      <c r="D84" s="234"/>
      <c r="E84" s="234"/>
      <c r="F84" s="234"/>
      <c r="G84" s="234"/>
      <c r="H84" s="234"/>
      <c r="I84" s="234"/>
      <c r="J84" s="234"/>
      <c r="K84" s="234"/>
      <c r="L84" s="234"/>
      <c r="M84" s="234"/>
      <c r="N84" s="234"/>
      <c r="O84" s="234"/>
      <c r="P84" s="234"/>
      <c r="Q84" s="234"/>
      <c r="R84" s="234"/>
      <c r="S84" s="234"/>
      <c r="T84" s="234"/>
      <c r="U84" s="234"/>
      <c r="V84" s="234"/>
      <c r="W84" s="234"/>
      <c r="X84" s="234"/>
      <c r="Y84" s="234"/>
      <c r="Z84" s="234"/>
    </row>
    <row r="85" ht="14.25" customHeight="1">
      <c r="A85" s="234"/>
      <c r="B85" s="234"/>
      <c r="C85" s="234"/>
      <c r="D85" s="234"/>
      <c r="E85" s="234"/>
      <c r="F85" s="234"/>
      <c r="G85" s="234"/>
      <c r="H85" s="234"/>
      <c r="I85" s="234"/>
      <c r="J85" s="234"/>
      <c r="K85" s="234"/>
      <c r="L85" s="234"/>
      <c r="M85" s="234"/>
      <c r="N85" s="234"/>
      <c r="O85" s="234"/>
      <c r="P85" s="234"/>
      <c r="Q85" s="234"/>
      <c r="R85" s="234"/>
      <c r="S85" s="234"/>
      <c r="T85" s="234"/>
      <c r="U85" s="234"/>
      <c r="V85" s="234"/>
      <c r="W85" s="234"/>
      <c r="X85" s="234"/>
      <c r="Y85" s="234"/>
      <c r="Z85" s="234"/>
    </row>
    <row r="86" ht="14.25" customHeight="1">
      <c r="A86" s="234"/>
      <c r="B86" s="234"/>
      <c r="C86" s="234"/>
      <c r="D86" s="234"/>
      <c r="E86" s="234"/>
      <c r="F86" s="234"/>
      <c r="G86" s="234"/>
      <c r="H86" s="234"/>
      <c r="I86" s="234"/>
      <c r="J86" s="234"/>
      <c r="K86" s="234"/>
      <c r="L86" s="234"/>
      <c r="M86" s="234"/>
      <c r="N86" s="234"/>
      <c r="O86" s="234"/>
      <c r="P86" s="234"/>
      <c r="Q86" s="234"/>
      <c r="R86" s="234"/>
      <c r="S86" s="234"/>
      <c r="T86" s="234"/>
      <c r="U86" s="234"/>
      <c r="V86" s="234"/>
      <c r="W86" s="234"/>
      <c r="X86" s="234"/>
      <c r="Y86" s="234"/>
      <c r="Z86" s="234"/>
    </row>
    <row r="87" ht="14.25" customHeight="1">
      <c r="A87" s="234"/>
      <c r="B87" s="234"/>
      <c r="C87" s="234"/>
      <c r="D87" s="234"/>
      <c r="E87" s="234"/>
      <c r="F87" s="234"/>
      <c r="G87" s="234"/>
      <c r="H87" s="234"/>
      <c r="I87" s="234"/>
      <c r="J87" s="234"/>
      <c r="K87" s="234"/>
      <c r="L87" s="234"/>
      <c r="M87" s="234"/>
      <c r="N87" s="234"/>
      <c r="O87" s="234"/>
      <c r="P87" s="234"/>
      <c r="Q87" s="234"/>
      <c r="R87" s="234"/>
      <c r="S87" s="234"/>
      <c r="T87" s="234"/>
      <c r="U87" s="234"/>
      <c r="V87" s="234"/>
      <c r="W87" s="234"/>
      <c r="X87" s="234"/>
      <c r="Y87" s="234"/>
      <c r="Z87" s="234"/>
    </row>
    <row r="88" ht="14.25" customHeight="1">
      <c r="A88" s="234"/>
      <c r="B88" s="234"/>
      <c r="C88" s="234"/>
      <c r="D88" s="234"/>
      <c r="E88" s="234"/>
      <c r="F88" s="234"/>
      <c r="G88" s="234"/>
      <c r="H88" s="234"/>
      <c r="I88" s="234"/>
      <c r="J88" s="234"/>
      <c r="K88" s="234"/>
      <c r="L88" s="234"/>
      <c r="M88" s="234"/>
      <c r="N88" s="234"/>
      <c r="O88" s="234"/>
      <c r="P88" s="234"/>
      <c r="Q88" s="234"/>
      <c r="R88" s="234"/>
      <c r="S88" s="234"/>
      <c r="T88" s="234"/>
      <c r="U88" s="234"/>
      <c r="V88" s="234"/>
      <c r="W88" s="234"/>
      <c r="X88" s="234"/>
      <c r="Y88" s="234"/>
      <c r="Z88" s="234"/>
    </row>
    <row r="89" ht="14.25" customHeight="1">
      <c r="A89" s="234"/>
      <c r="B89" s="234"/>
      <c r="C89" s="234"/>
      <c r="D89" s="234"/>
      <c r="E89" s="234"/>
      <c r="F89" s="234"/>
      <c r="G89" s="234"/>
      <c r="H89" s="234"/>
      <c r="I89" s="234"/>
      <c r="J89" s="234"/>
      <c r="K89" s="234"/>
      <c r="L89" s="234"/>
      <c r="M89" s="234"/>
      <c r="N89" s="234"/>
      <c r="O89" s="234"/>
      <c r="P89" s="234"/>
      <c r="Q89" s="234"/>
      <c r="R89" s="234"/>
      <c r="S89" s="234"/>
      <c r="T89" s="234"/>
      <c r="U89" s="234"/>
      <c r="V89" s="234"/>
      <c r="W89" s="234"/>
      <c r="X89" s="234"/>
      <c r="Y89" s="234"/>
      <c r="Z89" s="234"/>
    </row>
    <row r="90" ht="14.25" customHeight="1">
      <c r="A90" s="234"/>
      <c r="B90" s="234"/>
      <c r="C90" s="234"/>
      <c r="D90" s="234"/>
      <c r="E90" s="234"/>
      <c r="F90" s="234"/>
      <c r="G90" s="234"/>
      <c r="H90" s="234"/>
      <c r="I90" s="234"/>
      <c r="J90" s="234"/>
      <c r="K90" s="234"/>
      <c r="L90" s="234"/>
      <c r="M90" s="234"/>
      <c r="N90" s="234"/>
      <c r="O90" s="234"/>
      <c r="P90" s="234"/>
      <c r="Q90" s="234"/>
      <c r="R90" s="234"/>
      <c r="S90" s="234"/>
      <c r="T90" s="234"/>
      <c r="U90" s="234"/>
      <c r="V90" s="234"/>
      <c r="W90" s="234"/>
      <c r="X90" s="234"/>
      <c r="Y90" s="234"/>
      <c r="Z90" s="234"/>
    </row>
    <row r="91" ht="14.25" customHeight="1">
      <c r="A91" s="234"/>
      <c r="B91" s="234"/>
      <c r="C91" s="234"/>
      <c r="D91" s="234"/>
      <c r="E91" s="234"/>
      <c r="F91" s="234"/>
      <c r="G91" s="234"/>
      <c r="H91" s="234"/>
      <c r="I91" s="234"/>
      <c r="J91" s="234"/>
      <c r="K91" s="234"/>
      <c r="L91" s="234"/>
      <c r="M91" s="234"/>
      <c r="N91" s="234"/>
      <c r="O91" s="234"/>
      <c r="P91" s="234"/>
      <c r="Q91" s="234"/>
      <c r="R91" s="234"/>
      <c r="S91" s="234"/>
      <c r="T91" s="234"/>
      <c r="U91" s="234"/>
      <c r="V91" s="234"/>
      <c r="W91" s="234"/>
      <c r="X91" s="234"/>
      <c r="Y91" s="234"/>
      <c r="Z91" s="234"/>
    </row>
    <row r="92" ht="14.25" customHeight="1">
      <c r="A92" s="234"/>
      <c r="B92" s="234"/>
      <c r="C92" s="234"/>
      <c r="D92" s="234"/>
      <c r="E92" s="234"/>
      <c r="F92" s="234"/>
      <c r="G92" s="234"/>
      <c r="H92" s="234"/>
      <c r="I92" s="234"/>
      <c r="J92" s="234"/>
      <c r="K92" s="234"/>
      <c r="L92" s="234"/>
      <c r="M92" s="234"/>
      <c r="N92" s="234"/>
      <c r="O92" s="234"/>
      <c r="P92" s="234"/>
      <c r="Q92" s="234"/>
      <c r="R92" s="234"/>
      <c r="S92" s="234"/>
      <c r="T92" s="234"/>
      <c r="U92" s="234"/>
      <c r="V92" s="234"/>
      <c r="W92" s="234"/>
      <c r="X92" s="234"/>
      <c r="Y92" s="234"/>
      <c r="Z92" s="234"/>
    </row>
    <row r="93" ht="14.25" customHeight="1">
      <c r="A93" s="234"/>
      <c r="B93" s="234"/>
      <c r="C93" s="234"/>
      <c r="D93" s="234"/>
      <c r="E93" s="234"/>
      <c r="F93" s="234"/>
      <c r="G93" s="234"/>
      <c r="H93" s="234"/>
      <c r="I93" s="234"/>
      <c r="J93" s="234"/>
      <c r="K93" s="234"/>
      <c r="L93" s="234"/>
      <c r="M93" s="234"/>
      <c r="N93" s="234"/>
      <c r="O93" s="234"/>
      <c r="P93" s="234"/>
      <c r="Q93" s="234"/>
      <c r="R93" s="234"/>
      <c r="S93" s="234"/>
      <c r="T93" s="234"/>
      <c r="U93" s="234"/>
      <c r="V93" s="234"/>
      <c r="W93" s="234"/>
      <c r="X93" s="234"/>
      <c r="Y93" s="234"/>
      <c r="Z93" s="234"/>
    </row>
    <row r="94" ht="14.25" customHeight="1">
      <c r="A94" s="234"/>
      <c r="B94" s="234"/>
      <c r="C94" s="234"/>
      <c r="D94" s="234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234"/>
      <c r="Q94" s="234"/>
      <c r="R94" s="234"/>
      <c r="S94" s="234"/>
      <c r="T94" s="234"/>
      <c r="U94" s="234"/>
      <c r="V94" s="234"/>
      <c r="W94" s="234"/>
      <c r="X94" s="234"/>
      <c r="Y94" s="234"/>
      <c r="Z94" s="234"/>
    </row>
    <row r="95" ht="14.25" customHeight="1">
      <c r="A95" s="234"/>
      <c r="B95" s="234"/>
      <c r="C95" s="234"/>
      <c r="D95" s="234"/>
      <c r="E95" s="234"/>
      <c r="F95" s="234"/>
      <c r="G95" s="234"/>
      <c r="H95" s="234"/>
      <c r="I95" s="234"/>
      <c r="J95" s="234"/>
      <c r="K95" s="234"/>
      <c r="L95" s="234"/>
      <c r="M95" s="234"/>
      <c r="N95" s="234"/>
      <c r="O95" s="234"/>
      <c r="P95" s="234"/>
      <c r="Q95" s="234"/>
      <c r="R95" s="234"/>
      <c r="S95" s="234"/>
      <c r="T95" s="234"/>
      <c r="U95" s="234"/>
      <c r="V95" s="234"/>
      <c r="W95" s="234"/>
      <c r="X95" s="234"/>
      <c r="Y95" s="234"/>
      <c r="Z95" s="234"/>
    </row>
    <row r="96" ht="14.25" customHeight="1">
      <c r="A96" s="234"/>
      <c r="B96" s="234"/>
      <c r="C96" s="234"/>
      <c r="D96" s="234"/>
      <c r="E96" s="234"/>
      <c r="F96" s="234"/>
      <c r="G96" s="234"/>
      <c r="H96" s="234"/>
      <c r="I96" s="234"/>
      <c r="J96" s="234"/>
      <c r="K96" s="234"/>
      <c r="L96" s="234"/>
      <c r="M96" s="234"/>
      <c r="N96" s="234"/>
      <c r="O96" s="234"/>
      <c r="P96" s="234"/>
      <c r="Q96" s="234"/>
      <c r="R96" s="234"/>
      <c r="S96" s="234"/>
      <c r="T96" s="234"/>
      <c r="U96" s="234"/>
      <c r="V96" s="234"/>
      <c r="W96" s="234"/>
      <c r="X96" s="234"/>
      <c r="Y96" s="234"/>
      <c r="Z96" s="234"/>
    </row>
    <row r="97" ht="14.25" customHeight="1">
      <c r="A97" s="234"/>
      <c r="B97" s="234"/>
      <c r="C97" s="234"/>
      <c r="D97" s="234"/>
      <c r="E97" s="234"/>
      <c r="F97" s="234"/>
      <c r="G97" s="234"/>
      <c r="H97" s="234"/>
      <c r="I97" s="234"/>
      <c r="J97" s="234"/>
      <c r="K97" s="234"/>
      <c r="L97" s="234"/>
      <c r="M97" s="234"/>
      <c r="N97" s="234"/>
      <c r="O97" s="234"/>
      <c r="P97" s="234"/>
      <c r="Q97" s="234"/>
      <c r="R97" s="234"/>
      <c r="S97" s="234"/>
      <c r="T97" s="234"/>
      <c r="U97" s="234"/>
      <c r="V97" s="234"/>
      <c r="W97" s="234"/>
      <c r="X97" s="234"/>
      <c r="Y97" s="234"/>
      <c r="Z97" s="234"/>
    </row>
    <row r="98" ht="14.25" customHeight="1">
      <c r="A98" s="234"/>
      <c r="B98" s="234"/>
      <c r="C98" s="234"/>
      <c r="D98" s="234"/>
      <c r="E98" s="234"/>
      <c r="F98" s="234"/>
      <c r="G98" s="234"/>
      <c r="H98" s="234"/>
      <c r="I98" s="234"/>
      <c r="J98" s="234"/>
      <c r="K98" s="234"/>
      <c r="L98" s="234"/>
      <c r="M98" s="234"/>
      <c r="N98" s="234"/>
      <c r="O98" s="234"/>
      <c r="P98" s="234"/>
      <c r="Q98" s="234"/>
      <c r="R98" s="234"/>
      <c r="S98" s="234"/>
      <c r="T98" s="234"/>
      <c r="U98" s="234"/>
      <c r="V98" s="234"/>
      <c r="W98" s="234"/>
      <c r="X98" s="234"/>
      <c r="Y98" s="234"/>
      <c r="Z98" s="234"/>
    </row>
    <row r="99" ht="14.25" customHeight="1">
      <c r="A99" s="234"/>
      <c r="B99" s="234"/>
      <c r="C99" s="234"/>
      <c r="D99" s="234"/>
      <c r="E99" s="234"/>
      <c r="F99" s="234"/>
      <c r="G99" s="234"/>
      <c r="H99" s="234"/>
      <c r="I99" s="234"/>
      <c r="J99" s="234"/>
      <c r="K99" s="234"/>
      <c r="L99" s="234"/>
      <c r="M99" s="234"/>
      <c r="N99" s="234"/>
      <c r="O99" s="234"/>
      <c r="P99" s="234"/>
      <c r="Q99" s="234"/>
      <c r="R99" s="234"/>
      <c r="S99" s="234"/>
      <c r="T99" s="234"/>
      <c r="U99" s="234"/>
      <c r="V99" s="234"/>
      <c r="W99" s="234"/>
      <c r="X99" s="234"/>
      <c r="Y99" s="234"/>
      <c r="Z99" s="234"/>
    </row>
    <row r="100" ht="14.25" customHeight="1">
      <c r="A100" s="234"/>
      <c r="B100" s="234"/>
      <c r="C100" s="234"/>
      <c r="D100" s="234"/>
      <c r="E100" s="234"/>
      <c r="F100" s="234"/>
      <c r="G100" s="234"/>
      <c r="H100" s="234"/>
      <c r="I100" s="234"/>
      <c r="J100" s="234"/>
      <c r="K100" s="234"/>
      <c r="L100" s="234"/>
      <c r="M100" s="234"/>
      <c r="N100" s="234"/>
      <c r="O100" s="234"/>
      <c r="P100" s="234"/>
      <c r="Q100" s="234"/>
      <c r="R100" s="234"/>
      <c r="S100" s="234"/>
      <c r="T100" s="234"/>
      <c r="U100" s="234"/>
      <c r="V100" s="234"/>
      <c r="W100" s="234"/>
      <c r="X100" s="234"/>
      <c r="Y100" s="234"/>
      <c r="Z100" s="234"/>
    </row>
    <row r="101" ht="14.25" customHeight="1">
      <c r="A101" s="234"/>
      <c r="B101" s="234"/>
      <c r="C101" s="234"/>
      <c r="D101" s="234"/>
      <c r="E101" s="234"/>
      <c r="F101" s="234"/>
      <c r="G101" s="234"/>
      <c r="H101" s="234"/>
      <c r="I101" s="234"/>
      <c r="J101" s="234"/>
      <c r="K101" s="234"/>
      <c r="L101" s="234"/>
      <c r="M101" s="234"/>
      <c r="N101" s="234"/>
      <c r="O101" s="234"/>
      <c r="P101" s="234"/>
      <c r="Q101" s="234"/>
      <c r="R101" s="234"/>
      <c r="S101" s="234"/>
      <c r="T101" s="234"/>
      <c r="U101" s="234"/>
      <c r="V101" s="234"/>
      <c r="W101" s="234"/>
      <c r="X101" s="234"/>
      <c r="Y101" s="234"/>
      <c r="Z101" s="234"/>
    </row>
    <row r="102" ht="14.25" customHeight="1">
      <c r="A102" s="234"/>
      <c r="B102" s="234"/>
      <c r="C102" s="234"/>
      <c r="D102" s="234"/>
      <c r="E102" s="234"/>
      <c r="F102" s="234"/>
      <c r="G102" s="234"/>
      <c r="H102" s="234"/>
      <c r="I102" s="234"/>
      <c r="J102" s="234"/>
      <c r="K102" s="234"/>
      <c r="L102" s="234"/>
      <c r="M102" s="234"/>
      <c r="N102" s="234"/>
      <c r="O102" s="234"/>
      <c r="P102" s="234"/>
      <c r="Q102" s="234"/>
      <c r="R102" s="234"/>
      <c r="S102" s="234"/>
      <c r="T102" s="234"/>
      <c r="U102" s="234"/>
      <c r="V102" s="234"/>
      <c r="W102" s="234"/>
      <c r="X102" s="234"/>
      <c r="Y102" s="234"/>
      <c r="Z102" s="234"/>
    </row>
    <row r="103" ht="14.25" customHeight="1">
      <c r="A103" s="234"/>
      <c r="B103" s="234"/>
      <c r="C103" s="234"/>
      <c r="D103" s="234"/>
      <c r="E103" s="234"/>
      <c r="F103" s="234"/>
      <c r="G103" s="234"/>
      <c r="H103" s="234"/>
      <c r="I103" s="234"/>
      <c r="J103" s="234"/>
      <c r="K103" s="234"/>
      <c r="L103" s="234"/>
      <c r="M103" s="234"/>
      <c r="N103" s="234"/>
      <c r="O103" s="234"/>
      <c r="P103" s="234"/>
      <c r="Q103" s="234"/>
      <c r="R103" s="234"/>
      <c r="S103" s="234"/>
      <c r="T103" s="234"/>
      <c r="U103" s="234"/>
      <c r="V103" s="234"/>
      <c r="W103" s="234"/>
      <c r="X103" s="234"/>
      <c r="Y103" s="234"/>
      <c r="Z103" s="234"/>
    </row>
    <row r="104" ht="14.25" customHeight="1">
      <c r="A104" s="234"/>
      <c r="B104" s="234"/>
      <c r="C104" s="234"/>
      <c r="D104" s="234"/>
      <c r="E104" s="234"/>
      <c r="F104" s="234"/>
      <c r="G104" s="234"/>
      <c r="H104" s="234"/>
      <c r="I104" s="234"/>
      <c r="J104" s="234"/>
      <c r="K104" s="234"/>
      <c r="L104" s="234"/>
      <c r="M104" s="234"/>
      <c r="N104" s="234"/>
      <c r="O104" s="234"/>
      <c r="P104" s="234"/>
      <c r="Q104" s="234"/>
      <c r="R104" s="234"/>
      <c r="S104" s="234"/>
      <c r="T104" s="234"/>
      <c r="U104" s="234"/>
      <c r="V104" s="234"/>
      <c r="W104" s="234"/>
      <c r="X104" s="234"/>
      <c r="Y104" s="234"/>
      <c r="Z104" s="234"/>
    </row>
    <row r="105" ht="14.25" customHeight="1">
      <c r="A105" s="234"/>
      <c r="B105" s="234"/>
      <c r="C105" s="234"/>
      <c r="D105" s="234"/>
      <c r="E105" s="234"/>
      <c r="F105" s="234"/>
      <c r="G105" s="234"/>
      <c r="H105" s="234"/>
      <c r="I105" s="234"/>
      <c r="J105" s="234"/>
      <c r="K105" s="234"/>
      <c r="L105" s="234"/>
      <c r="M105" s="234"/>
      <c r="N105" s="234"/>
      <c r="O105" s="234"/>
      <c r="P105" s="234"/>
      <c r="Q105" s="234"/>
      <c r="R105" s="234"/>
      <c r="S105" s="234"/>
      <c r="T105" s="234"/>
      <c r="U105" s="234"/>
      <c r="V105" s="234"/>
      <c r="W105" s="234"/>
      <c r="X105" s="234"/>
      <c r="Y105" s="234"/>
      <c r="Z105" s="234"/>
    </row>
    <row r="106" ht="14.25" customHeight="1">
      <c r="A106" s="234"/>
      <c r="B106" s="234"/>
      <c r="C106" s="234"/>
      <c r="D106" s="234"/>
      <c r="E106" s="234"/>
      <c r="F106" s="234"/>
      <c r="G106" s="234"/>
      <c r="H106" s="234"/>
      <c r="I106" s="234"/>
      <c r="J106" s="234"/>
      <c r="K106" s="234"/>
      <c r="L106" s="234"/>
      <c r="M106" s="234"/>
      <c r="N106" s="234"/>
      <c r="O106" s="234"/>
      <c r="P106" s="234"/>
      <c r="Q106" s="234"/>
      <c r="R106" s="234"/>
      <c r="S106" s="234"/>
      <c r="T106" s="234"/>
      <c r="U106" s="234"/>
      <c r="V106" s="234"/>
      <c r="W106" s="234"/>
      <c r="X106" s="234"/>
      <c r="Y106" s="234"/>
      <c r="Z106" s="234"/>
    </row>
    <row r="107" ht="14.25" customHeight="1">
      <c r="A107" s="234"/>
      <c r="B107" s="234"/>
      <c r="C107" s="234"/>
      <c r="D107" s="234"/>
      <c r="E107" s="234"/>
      <c r="F107" s="234"/>
      <c r="G107" s="234"/>
      <c r="H107" s="234"/>
      <c r="I107" s="234"/>
      <c r="J107" s="234"/>
      <c r="K107" s="234"/>
      <c r="L107" s="234"/>
      <c r="M107" s="234"/>
      <c r="N107" s="234"/>
      <c r="O107" s="234"/>
      <c r="P107" s="234"/>
      <c r="Q107" s="234"/>
      <c r="R107" s="234"/>
      <c r="S107" s="234"/>
      <c r="T107" s="234"/>
      <c r="U107" s="234"/>
      <c r="V107" s="234"/>
      <c r="W107" s="234"/>
      <c r="X107" s="234"/>
      <c r="Y107" s="234"/>
      <c r="Z107" s="234"/>
    </row>
    <row r="108" ht="14.25" customHeight="1">
      <c r="A108" s="234"/>
      <c r="B108" s="234"/>
      <c r="C108" s="234"/>
      <c r="D108" s="234"/>
      <c r="E108" s="234"/>
      <c r="F108" s="234"/>
      <c r="G108" s="234"/>
      <c r="H108" s="234"/>
      <c r="I108" s="234"/>
      <c r="J108" s="234"/>
      <c r="K108" s="234"/>
      <c r="L108" s="234"/>
      <c r="M108" s="234"/>
      <c r="N108" s="234"/>
      <c r="O108" s="234"/>
      <c r="P108" s="234"/>
      <c r="Q108" s="234"/>
      <c r="R108" s="234"/>
      <c r="S108" s="234"/>
      <c r="T108" s="234"/>
      <c r="U108" s="234"/>
      <c r="V108" s="234"/>
      <c r="W108" s="234"/>
      <c r="X108" s="234"/>
      <c r="Y108" s="234"/>
      <c r="Z108" s="234"/>
    </row>
    <row r="109" ht="14.25" customHeight="1">
      <c r="A109" s="234"/>
      <c r="B109" s="234"/>
      <c r="C109" s="234"/>
      <c r="D109" s="234"/>
      <c r="E109" s="234"/>
      <c r="F109" s="234"/>
      <c r="G109" s="234"/>
      <c r="H109" s="234"/>
      <c r="I109" s="234"/>
      <c r="J109" s="234"/>
      <c r="K109" s="234"/>
      <c r="L109" s="234"/>
      <c r="M109" s="234"/>
      <c r="N109" s="234"/>
      <c r="O109" s="234"/>
      <c r="P109" s="234"/>
      <c r="Q109" s="234"/>
      <c r="R109" s="234"/>
      <c r="S109" s="234"/>
      <c r="T109" s="234"/>
      <c r="U109" s="234"/>
      <c r="V109" s="234"/>
      <c r="W109" s="234"/>
      <c r="X109" s="234"/>
      <c r="Y109" s="234"/>
      <c r="Z109" s="234"/>
    </row>
    <row r="110" ht="14.25" customHeight="1">
      <c r="A110" s="234"/>
      <c r="B110" s="234"/>
      <c r="C110" s="234"/>
      <c r="D110" s="234"/>
      <c r="E110" s="234"/>
      <c r="F110" s="234"/>
      <c r="G110" s="234"/>
      <c r="H110" s="234"/>
      <c r="I110" s="234"/>
      <c r="J110" s="234"/>
      <c r="K110" s="234"/>
      <c r="L110" s="234"/>
      <c r="M110" s="234"/>
      <c r="N110" s="234"/>
      <c r="O110" s="234"/>
      <c r="P110" s="234"/>
      <c r="Q110" s="234"/>
      <c r="R110" s="234"/>
      <c r="S110" s="234"/>
      <c r="T110" s="234"/>
      <c r="U110" s="234"/>
      <c r="V110" s="234"/>
      <c r="W110" s="234"/>
      <c r="X110" s="234"/>
      <c r="Y110" s="234"/>
      <c r="Z110" s="234"/>
    </row>
    <row r="111" ht="14.25" customHeight="1">
      <c r="A111" s="234"/>
      <c r="B111" s="234"/>
      <c r="C111" s="234"/>
      <c r="D111" s="234"/>
      <c r="E111" s="234"/>
      <c r="F111" s="234"/>
      <c r="G111" s="234"/>
      <c r="H111" s="234"/>
      <c r="I111" s="234"/>
      <c r="J111" s="234"/>
      <c r="K111" s="234"/>
      <c r="L111" s="234"/>
      <c r="M111" s="234"/>
      <c r="N111" s="234"/>
      <c r="O111" s="234"/>
      <c r="P111" s="234"/>
      <c r="Q111" s="234"/>
      <c r="R111" s="234"/>
      <c r="S111" s="234"/>
      <c r="T111" s="234"/>
      <c r="U111" s="234"/>
      <c r="V111" s="234"/>
      <c r="W111" s="234"/>
      <c r="X111" s="234"/>
      <c r="Y111" s="234"/>
      <c r="Z111" s="234"/>
    </row>
    <row r="112" ht="14.25" customHeight="1">
      <c r="A112" s="234"/>
      <c r="B112" s="234"/>
      <c r="C112" s="234"/>
      <c r="D112" s="234"/>
      <c r="E112" s="234"/>
      <c r="F112" s="234"/>
      <c r="G112" s="234"/>
      <c r="H112" s="234"/>
      <c r="I112" s="234"/>
      <c r="J112" s="234"/>
      <c r="K112" s="234"/>
      <c r="L112" s="234"/>
      <c r="M112" s="234"/>
      <c r="N112" s="234"/>
      <c r="O112" s="234"/>
      <c r="P112" s="234"/>
      <c r="Q112" s="234"/>
      <c r="R112" s="234"/>
      <c r="S112" s="234"/>
      <c r="T112" s="234"/>
      <c r="U112" s="234"/>
      <c r="V112" s="234"/>
      <c r="W112" s="234"/>
      <c r="X112" s="234"/>
      <c r="Y112" s="234"/>
      <c r="Z112" s="234"/>
    </row>
    <row r="113" ht="14.25" customHeight="1">
      <c r="A113" s="234"/>
      <c r="B113" s="234"/>
      <c r="C113" s="234"/>
      <c r="D113" s="234"/>
      <c r="E113" s="234"/>
      <c r="F113" s="234"/>
      <c r="G113" s="234"/>
      <c r="H113" s="234"/>
      <c r="I113" s="234"/>
      <c r="J113" s="234"/>
      <c r="K113" s="234"/>
      <c r="L113" s="234"/>
      <c r="M113" s="234"/>
      <c r="N113" s="234"/>
      <c r="O113" s="234"/>
      <c r="P113" s="234"/>
      <c r="Q113" s="234"/>
      <c r="R113" s="234"/>
      <c r="S113" s="234"/>
      <c r="T113" s="234"/>
      <c r="U113" s="234"/>
      <c r="V113" s="234"/>
      <c r="W113" s="234"/>
      <c r="X113" s="234"/>
      <c r="Y113" s="234"/>
      <c r="Z113" s="234"/>
    </row>
    <row r="114" ht="14.25" customHeight="1">
      <c r="A114" s="234"/>
      <c r="B114" s="234"/>
      <c r="C114" s="234"/>
      <c r="D114" s="234"/>
      <c r="E114" s="234"/>
      <c r="F114" s="234"/>
      <c r="G114" s="234"/>
      <c r="H114" s="234"/>
      <c r="I114" s="234"/>
      <c r="J114" s="234"/>
      <c r="K114" s="234"/>
      <c r="L114" s="234"/>
      <c r="M114" s="234"/>
      <c r="N114" s="234"/>
      <c r="O114" s="234"/>
      <c r="P114" s="234"/>
      <c r="Q114" s="234"/>
      <c r="R114" s="234"/>
      <c r="S114" s="234"/>
      <c r="T114" s="234"/>
      <c r="U114" s="234"/>
      <c r="V114" s="234"/>
      <c r="W114" s="234"/>
      <c r="X114" s="234"/>
      <c r="Y114" s="234"/>
      <c r="Z114" s="234"/>
    </row>
    <row r="115" ht="14.25" customHeight="1">
      <c r="A115" s="234"/>
      <c r="B115" s="234"/>
      <c r="C115" s="234"/>
      <c r="D115" s="234"/>
      <c r="E115" s="234"/>
      <c r="F115" s="234"/>
      <c r="G115" s="234"/>
      <c r="H115" s="234"/>
      <c r="I115" s="234"/>
      <c r="J115" s="234"/>
      <c r="K115" s="234"/>
      <c r="L115" s="234"/>
      <c r="M115" s="234"/>
      <c r="N115" s="234"/>
      <c r="O115" s="234"/>
      <c r="P115" s="234"/>
      <c r="Q115" s="234"/>
      <c r="R115" s="234"/>
      <c r="S115" s="234"/>
      <c r="T115" s="234"/>
      <c r="U115" s="234"/>
      <c r="V115" s="234"/>
      <c r="W115" s="234"/>
      <c r="X115" s="234"/>
      <c r="Y115" s="234"/>
      <c r="Z115" s="234"/>
    </row>
    <row r="116" ht="14.25" customHeight="1">
      <c r="A116" s="234"/>
      <c r="B116" s="234"/>
      <c r="C116" s="234"/>
      <c r="D116" s="234"/>
      <c r="E116" s="234"/>
      <c r="F116" s="234"/>
      <c r="G116" s="234"/>
      <c r="H116" s="234"/>
      <c r="I116" s="234"/>
      <c r="J116" s="234"/>
      <c r="K116" s="234"/>
      <c r="L116" s="234"/>
      <c r="M116" s="234"/>
      <c r="N116" s="234"/>
      <c r="O116" s="234"/>
      <c r="P116" s="234"/>
      <c r="Q116" s="234"/>
      <c r="R116" s="234"/>
      <c r="S116" s="234"/>
      <c r="T116" s="234"/>
      <c r="U116" s="234"/>
      <c r="V116" s="234"/>
      <c r="W116" s="234"/>
      <c r="X116" s="234"/>
      <c r="Y116" s="234"/>
      <c r="Z116" s="234"/>
    </row>
    <row r="117" ht="14.25" customHeight="1">
      <c r="A117" s="234"/>
      <c r="B117" s="234"/>
      <c r="C117" s="234"/>
      <c r="D117" s="234"/>
      <c r="E117" s="234"/>
      <c r="F117" s="234"/>
      <c r="G117" s="234"/>
      <c r="H117" s="234"/>
      <c r="I117" s="234"/>
      <c r="J117" s="234"/>
      <c r="K117" s="234"/>
      <c r="L117" s="234"/>
      <c r="M117" s="234"/>
      <c r="N117" s="234"/>
      <c r="O117" s="234"/>
      <c r="P117" s="234"/>
      <c r="Q117" s="234"/>
      <c r="R117" s="234"/>
      <c r="S117" s="234"/>
      <c r="T117" s="234"/>
      <c r="U117" s="234"/>
      <c r="V117" s="234"/>
      <c r="W117" s="234"/>
      <c r="X117" s="234"/>
      <c r="Y117" s="234"/>
      <c r="Z117" s="234"/>
    </row>
    <row r="118" ht="14.25" customHeight="1">
      <c r="A118" s="234"/>
      <c r="B118" s="234"/>
      <c r="C118" s="234"/>
      <c r="D118" s="234"/>
      <c r="E118" s="234"/>
      <c r="F118" s="234"/>
      <c r="G118" s="234"/>
      <c r="H118" s="234"/>
      <c r="I118" s="234"/>
      <c r="J118" s="234"/>
      <c r="K118" s="234"/>
      <c r="L118" s="234"/>
      <c r="M118" s="234"/>
      <c r="N118" s="234"/>
      <c r="O118" s="234"/>
      <c r="P118" s="234"/>
      <c r="Q118" s="234"/>
      <c r="R118" s="234"/>
      <c r="S118" s="234"/>
      <c r="T118" s="234"/>
      <c r="U118" s="234"/>
      <c r="V118" s="234"/>
      <c r="W118" s="234"/>
      <c r="X118" s="234"/>
      <c r="Y118" s="234"/>
      <c r="Z118" s="234"/>
    </row>
    <row r="119" ht="14.25" customHeight="1">
      <c r="A119" s="234"/>
      <c r="B119" s="234"/>
      <c r="C119" s="234"/>
      <c r="D119" s="234"/>
      <c r="E119" s="234"/>
      <c r="F119" s="234"/>
      <c r="G119" s="234"/>
      <c r="H119" s="234"/>
      <c r="I119" s="234"/>
      <c r="J119" s="234"/>
      <c r="K119" s="234"/>
      <c r="L119" s="234"/>
      <c r="M119" s="234"/>
      <c r="N119" s="234"/>
      <c r="O119" s="234"/>
      <c r="P119" s="234"/>
      <c r="Q119" s="234"/>
      <c r="R119" s="234"/>
      <c r="S119" s="234"/>
      <c r="T119" s="234"/>
      <c r="U119" s="234"/>
      <c r="V119" s="234"/>
      <c r="W119" s="234"/>
      <c r="X119" s="234"/>
      <c r="Y119" s="234"/>
      <c r="Z119" s="234"/>
    </row>
    <row r="120" ht="14.25" customHeight="1">
      <c r="A120" s="234"/>
      <c r="B120" s="234"/>
      <c r="C120" s="234"/>
      <c r="D120" s="234"/>
      <c r="E120" s="234"/>
      <c r="F120" s="234"/>
      <c r="G120" s="234"/>
      <c r="H120" s="234"/>
      <c r="I120" s="234"/>
      <c r="J120" s="234"/>
      <c r="K120" s="234"/>
      <c r="L120" s="234"/>
      <c r="M120" s="234"/>
      <c r="N120" s="234"/>
      <c r="O120" s="234"/>
      <c r="P120" s="234"/>
      <c r="Q120" s="234"/>
      <c r="R120" s="234"/>
      <c r="S120" s="234"/>
      <c r="T120" s="234"/>
      <c r="U120" s="234"/>
      <c r="V120" s="234"/>
      <c r="W120" s="234"/>
      <c r="X120" s="234"/>
      <c r="Y120" s="234"/>
      <c r="Z120" s="234"/>
    </row>
    <row r="121" ht="14.25" customHeight="1">
      <c r="A121" s="234"/>
      <c r="B121" s="234"/>
      <c r="C121" s="234"/>
      <c r="D121" s="234"/>
      <c r="E121" s="234"/>
      <c r="F121" s="234"/>
      <c r="G121" s="234"/>
      <c r="H121" s="234"/>
      <c r="I121" s="234"/>
      <c r="J121" s="234"/>
      <c r="K121" s="234"/>
      <c r="L121" s="234"/>
      <c r="M121" s="234"/>
      <c r="N121" s="234"/>
      <c r="O121" s="234"/>
      <c r="P121" s="234"/>
      <c r="Q121" s="234"/>
      <c r="R121" s="234"/>
      <c r="S121" s="234"/>
      <c r="T121" s="234"/>
      <c r="U121" s="234"/>
      <c r="V121" s="234"/>
      <c r="W121" s="234"/>
      <c r="X121" s="234"/>
      <c r="Y121" s="234"/>
      <c r="Z121" s="234"/>
    </row>
    <row r="122" ht="14.25" customHeight="1">
      <c r="A122" s="234"/>
      <c r="B122" s="234"/>
      <c r="C122" s="234"/>
      <c r="D122" s="234"/>
      <c r="E122" s="234"/>
      <c r="F122" s="234"/>
      <c r="G122" s="234"/>
      <c r="H122" s="234"/>
      <c r="I122" s="234"/>
      <c r="J122" s="234"/>
      <c r="K122" s="234"/>
      <c r="L122" s="234"/>
      <c r="M122" s="234"/>
      <c r="N122" s="234"/>
      <c r="O122" s="234"/>
      <c r="P122" s="234"/>
      <c r="Q122" s="234"/>
      <c r="R122" s="234"/>
      <c r="S122" s="234"/>
      <c r="T122" s="234"/>
      <c r="U122" s="234"/>
      <c r="V122" s="234"/>
      <c r="W122" s="234"/>
      <c r="X122" s="234"/>
      <c r="Y122" s="234"/>
      <c r="Z122" s="234"/>
    </row>
    <row r="123" ht="14.25" customHeight="1">
      <c r="A123" s="234"/>
      <c r="B123" s="234"/>
      <c r="C123" s="234"/>
      <c r="D123" s="234"/>
      <c r="E123" s="234"/>
      <c r="F123" s="234"/>
      <c r="G123" s="234"/>
      <c r="H123" s="234"/>
      <c r="I123" s="234"/>
      <c r="J123" s="234"/>
      <c r="K123" s="234"/>
      <c r="L123" s="234"/>
      <c r="M123" s="234"/>
      <c r="N123" s="234"/>
      <c r="O123" s="234"/>
      <c r="P123" s="234"/>
      <c r="Q123" s="234"/>
      <c r="R123" s="234"/>
      <c r="S123" s="234"/>
      <c r="T123" s="234"/>
      <c r="U123" s="234"/>
      <c r="V123" s="234"/>
      <c r="W123" s="234"/>
      <c r="X123" s="234"/>
      <c r="Y123" s="234"/>
      <c r="Z123" s="234"/>
    </row>
    <row r="124" ht="14.25" customHeight="1">
      <c r="A124" s="234"/>
      <c r="B124" s="234"/>
      <c r="C124" s="234"/>
      <c r="D124" s="234"/>
      <c r="E124" s="234"/>
      <c r="F124" s="234"/>
      <c r="G124" s="234"/>
      <c r="H124" s="234"/>
      <c r="I124" s="234"/>
      <c r="J124" s="234"/>
      <c r="K124" s="234"/>
      <c r="L124" s="234"/>
      <c r="M124" s="234"/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</row>
    <row r="125" ht="14.25" customHeight="1">
      <c r="A125" s="234"/>
      <c r="B125" s="234"/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</row>
    <row r="126" ht="14.25" customHeight="1">
      <c r="A126" s="234"/>
      <c r="B126" s="234"/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</row>
    <row r="127" ht="14.25" customHeight="1">
      <c r="A127" s="234"/>
      <c r="B127" s="234"/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/>
      <c r="S127" s="234"/>
      <c r="T127" s="234"/>
      <c r="U127" s="234"/>
      <c r="V127" s="234"/>
      <c r="W127" s="234"/>
      <c r="X127" s="234"/>
      <c r="Y127" s="234"/>
      <c r="Z127" s="234"/>
    </row>
    <row r="128" ht="14.25" customHeight="1">
      <c r="A128" s="234"/>
      <c r="B128" s="234"/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/>
      <c r="T128" s="234"/>
      <c r="U128" s="234"/>
      <c r="V128" s="234"/>
      <c r="W128" s="234"/>
      <c r="X128" s="234"/>
      <c r="Y128" s="234"/>
      <c r="Z128" s="234"/>
    </row>
    <row r="129" ht="14.25" customHeight="1">
      <c r="A129" s="234"/>
      <c r="B129" s="234"/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/>
      <c r="U129" s="234"/>
      <c r="V129" s="234"/>
      <c r="W129" s="234"/>
      <c r="X129" s="234"/>
      <c r="Y129" s="234"/>
      <c r="Z129" s="234"/>
    </row>
    <row r="130" ht="14.25" customHeight="1">
      <c r="A130" s="234"/>
      <c r="B130" s="234"/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/>
      <c r="V130" s="234"/>
      <c r="W130" s="234"/>
      <c r="X130" s="234"/>
      <c r="Y130" s="234"/>
      <c r="Z130" s="234"/>
    </row>
    <row r="131" ht="14.25" customHeight="1">
      <c r="A131" s="234"/>
      <c r="B131" s="234"/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/>
      <c r="X131" s="234"/>
      <c r="Y131" s="234"/>
      <c r="Z131" s="234"/>
    </row>
    <row r="132" ht="14.25" customHeight="1">
      <c r="A132" s="234"/>
      <c r="B132" s="234"/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/>
      <c r="Z132" s="234"/>
    </row>
    <row r="133" ht="14.25" customHeight="1">
      <c r="A133" s="234"/>
      <c r="B133" s="234"/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</row>
    <row r="134" ht="14.25" customHeight="1">
      <c r="A134" s="234"/>
      <c r="B134" s="234"/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</row>
    <row r="135" ht="14.25" customHeight="1">
      <c r="A135" s="234"/>
      <c r="B135" s="234"/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</row>
    <row r="136" ht="14.25" customHeight="1">
      <c r="A136" s="234"/>
      <c r="B136" s="234"/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</row>
    <row r="137" ht="14.25" customHeight="1">
      <c r="A137" s="234"/>
      <c r="B137" s="234"/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</row>
    <row r="138" ht="14.25" customHeight="1">
      <c r="A138" s="234"/>
      <c r="B138" s="234"/>
      <c r="C138" s="234"/>
      <c r="D138" s="234"/>
      <c r="E138" s="234"/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</row>
    <row r="139" ht="14.25" customHeight="1">
      <c r="A139" s="234"/>
      <c r="B139" s="234"/>
      <c r="C139" s="234"/>
      <c r="D139" s="234"/>
      <c r="E139" s="234"/>
      <c r="F139" s="234"/>
      <c r="G139" s="234"/>
      <c r="H139" s="234"/>
      <c r="I139" s="234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</row>
    <row r="140" ht="14.25" customHeight="1">
      <c r="A140" s="234"/>
      <c r="B140" s="234"/>
      <c r="C140" s="234"/>
      <c r="D140" s="234"/>
      <c r="E140" s="234"/>
      <c r="F140" s="234"/>
      <c r="G140" s="234"/>
      <c r="H140" s="234"/>
      <c r="I140" s="234"/>
      <c r="J140" s="234"/>
      <c r="K140" s="234"/>
      <c r="L140" s="234"/>
      <c r="M140" s="234"/>
      <c r="N140" s="234"/>
      <c r="O140" s="234"/>
      <c r="P140" s="234"/>
      <c r="Q140" s="234"/>
      <c r="R140" s="234"/>
      <c r="S140" s="234"/>
      <c r="T140" s="234"/>
      <c r="U140" s="234"/>
      <c r="V140" s="234"/>
      <c r="W140" s="234"/>
      <c r="X140" s="234"/>
      <c r="Y140" s="234"/>
      <c r="Z140" s="234"/>
    </row>
    <row r="141" ht="14.25" customHeight="1">
      <c r="A141" s="234"/>
      <c r="B141" s="234"/>
      <c r="C141" s="234"/>
      <c r="D141" s="234"/>
      <c r="E141" s="234"/>
      <c r="F141" s="234"/>
      <c r="G141" s="234"/>
      <c r="H141" s="234"/>
      <c r="I141" s="234"/>
      <c r="J141" s="234"/>
      <c r="K141" s="234"/>
      <c r="L141" s="234"/>
      <c r="M141" s="234"/>
      <c r="N141" s="234"/>
      <c r="O141" s="234"/>
      <c r="P141" s="234"/>
      <c r="Q141" s="234"/>
      <c r="R141" s="234"/>
      <c r="S141" s="234"/>
      <c r="T141" s="234"/>
      <c r="U141" s="234"/>
      <c r="V141" s="234"/>
      <c r="W141" s="234"/>
      <c r="X141" s="234"/>
      <c r="Y141" s="234"/>
      <c r="Z141" s="234"/>
    </row>
    <row r="142" ht="14.25" customHeight="1">
      <c r="A142" s="234"/>
      <c r="B142" s="234"/>
      <c r="C142" s="234"/>
      <c r="D142" s="234"/>
      <c r="E142" s="234"/>
      <c r="F142" s="234"/>
      <c r="G142" s="234"/>
      <c r="H142" s="234"/>
      <c r="I142" s="234"/>
      <c r="J142" s="234"/>
      <c r="K142" s="234"/>
      <c r="L142" s="234"/>
      <c r="M142" s="234"/>
      <c r="N142" s="234"/>
      <c r="O142" s="234"/>
      <c r="P142" s="234"/>
      <c r="Q142" s="234"/>
      <c r="R142" s="234"/>
      <c r="S142" s="234"/>
      <c r="T142" s="234"/>
      <c r="U142" s="234"/>
      <c r="V142" s="234"/>
      <c r="W142" s="234"/>
      <c r="X142" s="234"/>
      <c r="Y142" s="234"/>
      <c r="Z142" s="234"/>
    </row>
    <row r="143" ht="14.25" customHeight="1">
      <c r="A143" s="234"/>
      <c r="B143" s="234"/>
      <c r="C143" s="234"/>
      <c r="D143" s="234"/>
      <c r="E143" s="234"/>
      <c r="F143" s="234"/>
      <c r="G143" s="234"/>
      <c r="H143" s="234"/>
      <c r="I143" s="234"/>
      <c r="J143" s="234"/>
      <c r="K143" s="234"/>
      <c r="L143" s="234"/>
      <c r="M143" s="234"/>
      <c r="N143" s="234"/>
      <c r="O143" s="234"/>
      <c r="P143" s="234"/>
      <c r="Q143" s="234"/>
      <c r="R143" s="234"/>
      <c r="S143" s="234"/>
      <c r="T143" s="234"/>
      <c r="U143" s="234"/>
      <c r="V143" s="234"/>
      <c r="W143" s="234"/>
      <c r="X143" s="234"/>
      <c r="Y143" s="234"/>
      <c r="Z143" s="234"/>
    </row>
    <row r="144" ht="14.25" customHeight="1">
      <c r="A144" s="234"/>
      <c r="B144" s="234"/>
      <c r="C144" s="234"/>
      <c r="D144" s="234"/>
      <c r="E144" s="234"/>
      <c r="F144" s="234"/>
      <c r="G144" s="234"/>
      <c r="H144" s="234"/>
      <c r="I144" s="234"/>
      <c r="J144" s="234"/>
      <c r="K144" s="234"/>
      <c r="L144" s="234"/>
      <c r="M144" s="234"/>
      <c r="N144" s="234"/>
      <c r="O144" s="234"/>
      <c r="P144" s="234"/>
      <c r="Q144" s="234"/>
      <c r="R144" s="234"/>
      <c r="S144" s="234"/>
      <c r="T144" s="234"/>
      <c r="U144" s="234"/>
      <c r="V144" s="234"/>
      <c r="W144" s="234"/>
      <c r="X144" s="234"/>
      <c r="Y144" s="234"/>
      <c r="Z144" s="234"/>
    </row>
    <row r="145" ht="14.25" customHeight="1">
      <c r="A145" s="234"/>
      <c r="B145" s="234"/>
      <c r="C145" s="234"/>
      <c r="D145" s="234"/>
      <c r="E145" s="234"/>
      <c r="F145" s="234"/>
      <c r="G145" s="234"/>
      <c r="H145" s="234"/>
      <c r="I145" s="234"/>
      <c r="J145" s="234"/>
      <c r="K145" s="234"/>
      <c r="L145" s="234"/>
      <c r="M145" s="234"/>
      <c r="N145" s="234"/>
      <c r="O145" s="234"/>
      <c r="P145" s="234"/>
      <c r="Q145" s="234"/>
      <c r="R145" s="234"/>
      <c r="S145" s="234"/>
      <c r="T145" s="234"/>
      <c r="U145" s="234"/>
      <c r="V145" s="234"/>
      <c r="W145" s="234"/>
      <c r="X145" s="234"/>
      <c r="Y145" s="234"/>
      <c r="Z145" s="234"/>
    </row>
    <row r="146" ht="14.25" customHeight="1">
      <c r="A146" s="234"/>
      <c r="B146" s="234"/>
      <c r="C146" s="234"/>
      <c r="D146" s="234"/>
      <c r="E146" s="234"/>
      <c r="F146" s="234"/>
      <c r="G146" s="234"/>
      <c r="H146" s="234"/>
      <c r="I146" s="234"/>
      <c r="J146" s="234"/>
      <c r="K146" s="234"/>
      <c r="L146" s="234"/>
      <c r="M146" s="234"/>
      <c r="N146" s="234"/>
      <c r="O146" s="234"/>
      <c r="P146" s="234"/>
      <c r="Q146" s="234"/>
      <c r="R146" s="234"/>
      <c r="S146" s="234"/>
      <c r="T146" s="234"/>
      <c r="U146" s="234"/>
      <c r="V146" s="234"/>
      <c r="W146" s="234"/>
      <c r="X146" s="234"/>
      <c r="Y146" s="234"/>
      <c r="Z146" s="234"/>
    </row>
    <row r="147" ht="14.25" customHeight="1">
      <c r="A147" s="234"/>
      <c r="B147" s="234"/>
      <c r="C147" s="234"/>
      <c r="D147" s="234"/>
      <c r="E147" s="234"/>
      <c r="F147" s="234"/>
      <c r="G147" s="234"/>
      <c r="H147" s="234"/>
      <c r="I147" s="234"/>
      <c r="J147" s="234"/>
      <c r="K147" s="234"/>
      <c r="L147" s="234"/>
      <c r="M147" s="234"/>
      <c r="N147" s="234"/>
      <c r="O147" s="234"/>
      <c r="P147" s="234"/>
      <c r="Q147" s="234"/>
      <c r="R147" s="234"/>
      <c r="S147" s="234"/>
      <c r="T147" s="234"/>
      <c r="U147" s="234"/>
      <c r="V147" s="234"/>
      <c r="W147" s="234"/>
      <c r="X147" s="234"/>
      <c r="Y147" s="234"/>
      <c r="Z147" s="234"/>
    </row>
    <row r="148" ht="14.25" customHeight="1">
      <c r="A148" s="234"/>
      <c r="B148" s="234"/>
      <c r="C148" s="234"/>
      <c r="D148" s="234"/>
      <c r="E148" s="234"/>
      <c r="F148" s="234"/>
      <c r="G148" s="234"/>
      <c r="H148" s="234"/>
      <c r="I148" s="234"/>
      <c r="J148" s="234"/>
      <c r="K148" s="234"/>
      <c r="L148" s="234"/>
      <c r="M148" s="234"/>
      <c r="N148" s="234"/>
      <c r="O148" s="234"/>
      <c r="P148" s="234"/>
      <c r="Q148" s="234"/>
      <c r="R148" s="234"/>
      <c r="S148" s="234"/>
      <c r="T148" s="234"/>
      <c r="U148" s="234"/>
      <c r="V148" s="234"/>
      <c r="W148" s="234"/>
      <c r="X148" s="234"/>
      <c r="Y148" s="234"/>
      <c r="Z148" s="234"/>
    </row>
    <row r="149" ht="14.25" customHeight="1">
      <c r="A149" s="234"/>
      <c r="B149" s="234"/>
      <c r="C149" s="234"/>
      <c r="D149" s="234"/>
      <c r="E149" s="234"/>
      <c r="F149" s="234"/>
      <c r="G149" s="234"/>
      <c r="H149" s="234"/>
      <c r="I149" s="234"/>
      <c r="J149" s="234"/>
      <c r="K149" s="234"/>
      <c r="L149" s="234"/>
      <c r="M149" s="234"/>
      <c r="N149" s="234"/>
      <c r="O149" s="234"/>
      <c r="P149" s="234"/>
      <c r="Q149" s="234"/>
      <c r="R149" s="234"/>
      <c r="S149" s="234"/>
      <c r="T149" s="234"/>
      <c r="U149" s="234"/>
      <c r="V149" s="234"/>
      <c r="W149" s="234"/>
      <c r="X149" s="234"/>
      <c r="Y149" s="234"/>
      <c r="Z149" s="234"/>
    </row>
    <row r="150" ht="14.25" customHeight="1">
      <c r="A150" s="234"/>
      <c r="B150" s="234"/>
      <c r="C150" s="234"/>
      <c r="D150" s="234"/>
      <c r="E150" s="234"/>
      <c r="F150" s="234"/>
      <c r="G150" s="234"/>
      <c r="H150" s="234"/>
      <c r="I150" s="234"/>
      <c r="J150" s="234"/>
      <c r="K150" s="234"/>
      <c r="L150" s="234"/>
      <c r="M150" s="234"/>
      <c r="N150" s="234"/>
      <c r="O150" s="234"/>
      <c r="P150" s="234"/>
      <c r="Q150" s="234"/>
      <c r="R150" s="234"/>
      <c r="S150" s="234"/>
      <c r="T150" s="234"/>
      <c r="U150" s="234"/>
      <c r="V150" s="234"/>
      <c r="W150" s="234"/>
      <c r="X150" s="234"/>
      <c r="Y150" s="234"/>
      <c r="Z150" s="234"/>
    </row>
    <row r="151" ht="14.25" customHeight="1">
      <c r="A151" s="234"/>
      <c r="B151" s="234"/>
      <c r="C151" s="234"/>
      <c r="D151" s="234"/>
      <c r="E151" s="234"/>
      <c r="F151" s="234"/>
      <c r="G151" s="234"/>
      <c r="H151" s="234"/>
      <c r="I151" s="234"/>
      <c r="J151" s="234"/>
      <c r="K151" s="234"/>
      <c r="L151" s="234"/>
      <c r="M151" s="234"/>
      <c r="N151" s="234"/>
      <c r="O151" s="234"/>
      <c r="P151" s="234"/>
      <c r="Q151" s="234"/>
      <c r="R151" s="234"/>
      <c r="S151" s="234"/>
      <c r="T151" s="234"/>
      <c r="U151" s="234"/>
      <c r="V151" s="234"/>
      <c r="W151" s="234"/>
      <c r="X151" s="234"/>
      <c r="Y151" s="234"/>
      <c r="Z151" s="234"/>
    </row>
    <row r="152" ht="14.25" customHeight="1">
      <c r="A152" s="234"/>
      <c r="B152" s="234"/>
      <c r="C152" s="234"/>
      <c r="D152" s="234"/>
      <c r="E152" s="234"/>
      <c r="F152" s="234"/>
      <c r="G152" s="234"/>
      <c r="H152" s="234"/>
      <c r="I152" s="234"/>
      <c r="J152" s="234"/>
      <c r="K152" s="234"/>
      <c r="L152" s="234"/>
      <c r="M152" s="234"/>
      <c r="N152" s="234"/>
      <c r="O152" s="234"/>
      <c r="P152" s="234"/>
      <c r="Q152" s="234"/>
      <c r="R152" s="234"/>
      <c r="S152" s="234"/>
      <c r="T152" s="234"/>
      <c r="U152" s="234"/>
      <c r="V152" s="234"/>
      <c r="W152" s="234"/>
      <c r="X152" s="234"/>
      <c r="Y152" s="234"/>
      <c r="Z152" s="234"/>
    </row>
    <row r="153" ht="14.25" customHeight="1">
      <c r="A153" s="234"/>
      <c r="B153" s="234"/>
      <c r="C153" s="234"/>
      <c r="D153" s="234"/>
      <c r="E153" s="234"/>
      <c r="F153" s="234"/>
      <c r="G153" s="234"/>
      <c r="H153" s="234"/>
      <c r="I153" s="234"/>
      <c r="J153" s="234"/>
      <c r="K153" s="234"/>
      <c r="L153" s="234"/>
      <c r="M153" s="234"/>
      <c r="N153" s="234"/>
      <c r="O153" s="234"/>
      <c r="P153" s="234"/>
      <c r="Q153" s="234"/>
      <c r="R153" s="234"/>
      <c r="S153" s="234"/>
      <c r="T153" s="234"/>
      <c r="U153" s="234"/>
      <c r="V153" s="234"/>
      <c r="W153" s="234"/>
      <c r="X153" s="234"/>
      <c r="Y153" s="234"/>
      <c r="Z153" s="234"/>
    </row>
    <row r="154" ht="14.25" customHeight="1">
      <c r="A154" s="234"/>
      <c r="B154" s="234"/>
      <c r="C154" s="234"/>
      <c r="D154" s="234"/>
      <c r="E154" s="234"/>
      <c r="F154" s="234"/>
      <c r="G154" s="234"/>
      <c r="H154" s="234"/>
      <c r="I154" s="234"/>
      <c r="J154" s="234"/>
      <c r="K154" s="234"/>
      <c r="L154" s="234"/>
      <c r="M154" s="234"/>
      <c r="N154" s="234"/>
      <c r="O154" s="234"/>
      <c r="P154" s="234"/>
      <c r="Q154" s="234"/>
      <c r="R154" s="234"/>
      <c r="S154" s="234"/>
      <c r="T154" s="234"/>
      <c r="U154" s="234"/>
      <c r="V154" s="234"/>
      <c r="W154" s="234"/>
      <c r="X154" s="234"/>
      <c r="Y154" s="234"/>
      <c r="Z154" s="234"/>
    </row>
    <row r="155" ht="14.25" customHeight="1">
      <c r="A155" s="234"/>
      <c r="B155" s="234"/>
      <c r="C155" s="234"/>
      <c r="D155" s="234"/>
      <c r="E155" s="234"/>
      <c r="F155" s="234"/>
      <c r="G155" s="234"/>
      <c r="H155" s="234"/>
      <c r="I155" s="234"/>
      <c r="J155" s="234"/>
      <c r="K155" s="234"/>
      <c r="L155" s="234"/>
      <c r="M155" s="234"/>
      <c r="N155" s="234"/>
      <c r="O155" s="234"/>
      <c r="P155" s="234"/>
      <c r="Q155" s="234"/>
      <c r="R155" s="234"/>
      <c r="S155" s="234"/>
      <c r="T155" s="234"/>
      <c r="U155" s="234"/>
      <c r="V155" s="234"/>
      <c r="W155" s="234"/>
      <c r="X155" s="234"/>
      <c r="Y155" s="234"/>
      <c r="Z155" s="234"/>
    </row>
    <row r="156" ht="14.25" customHeight="1">
      <c r="A156" s="234"/>
      <c r="B156" s="234"/>
      <c r="C156" s="234"/>
      <c r="D156" s="234"/>
      <c r="E156" s="234"/>
      <c r="F156" s="234"/>
      <c r="G156" s="234"/>
      <c r="H156" s="234"/>
      <c r="I156" s="234"/>
      <c r="J156" s="234"/>
      <c r="K156" s="234"/>
      <c r="L156" s="234"/>
      <c r="M156" s="234"/>
      <c r="N156" s="234"/>
      <c r="O156" s="234"/>
      <c r="P156" s="234"/>
      <c r="Q156" s="234"/>
      <c r="R156" s="234"/>
      <c r="S156" s="234"/>
      <c r="T156" s="234"/>
      <c r="U156" s="234"/>
      <c r="V156" s="234"/>
      <c r="W156" s="234"/>
      <c r="X156" s="234"/>
      <c r="Y156" s="234"/>
      <c r="Z156" s="234"/>
    </row>
    <row r="157" ht="14.25" customHeight="1">
      <c r="A157" s="234"/>
      <c r="B157" s="234"/>
      <c r="C157" s="234"/>
      <c r="D157" s="234"/>
      <c r="E157" s="234"/>
      <c r="F157" s="234"/>
      <c r="G157" s="234"/>
      <c r="H157" s="234"/>
      <c r="I157" s="234"/>
      <c r="J157" s="234"/>
      <c r="K157" s="234"/>
      <c r="L157" s="234"/>
      <c r="M157" s="234"/>
      <c r="N157" s="234"/>
      <c r="O157" s="234"/>
      <c r="P157" s="234"/>
      <c r="Q157" s="234"/>
      <c r="R157" s="234"/>
      <c r="S157" s="234"/>
      <c r="T157" s="234"/>
      <c r="U157" s="234"/>
      <c r="V157" s="234"/>
      <c r="W157" s="234"/>
      <c r="X157" s="234"/>
      <c r="Y157" s="234"/>
      <c r="Z157" s="234"/>
    </row>
    <row r="158" ht="14.25" customHeight="1">
      <c r="A158" s="234"/>
      <c r="B158" s="234"/>
      <c r="C158" s="234"/>
      <c r="D158" s="234"/>
      <c r="E158" s="234"/>
      <c r="F158" s="234"/>
      <c r="G158" s="234"/>
      <c r="H158" s="234"/>
      <c r="I158" s="234"/>
      <c r="J158" s="234"/>
      <c r="K158" s="234"/>
      <c r="L158" s="234"/>
      <c r="M158" s="234"/>
      <c r="N158" s="234"/>
      <c r="O158" s="234"/>
      <c r="P158" s="234"/>
      <c r="Q158" s="234"/>
      <c r="R158" s="234"/>
      <c r="S158" s="234"/>
      <c r="T158" s="234"/>
      <c r="U158" s="234"/>
      <c r="V158" s="234"/>
      <c r="W158" s="234"/>
      <c r="X158" s="234"/>
      <c r="Y158" s="234"/>
      <c r="Z158" s="234"/>
    </row>
    <row r="159" ht="14.25" customHeight="1">
      <c r="A159" s="234"/>
      <c r="B159" s="234"/>
      <c r="C159" s="234"/>
      <c r="D159" s="234"/>
      <c r="E159" s="234"/>
      <c r="F159" s="234"/>
      <c r="G159" s="234"/>
      <c r="H159" s="234"/>
      <c r="I159" s="234"/>
      <c r="J159" s="234"/>
      <c r="K159" s="234"/>
      <c r="L159" s="234"/>
      <c r="M159" s="234"/>
      <c r="N159" s="234"/>
      <c r="O159" s="234"/>
      <c r="P159" s="234"/>
      <c r="Q159" s="234"/>
      <c r="R159" s="234"/>
      <c r="S159" s="234"/>
      <c r="T159" s="234"/>
      <c r="U159" s="234"/>
      <c r="V159" s="234"/>
      <c r="W159" s="234"/>
      <c r="X159" s="234"/>
      <c r="Y159" s="234"/>
      <c r="Z159" s="234"/>
    </row>
    <row r="160" ht="14.25" customHeight="1">
      <c r="A160" s="234"/>
      <c r="B160" s="234"/>
      <c r="C160" s="234"/>
      <c r="D160" s="234"/>
      <c r="E160" s="234"/>
      <c r="F160" s="234"/>
      <c r="G160" s="234"/>
      <c r="H160" s="234"/>
      <c r="I160" s="234"/>
      <c r="J160" s="234"/>
      <c r="K160" s="234"/>
      <c r="L160" s="234"/>
      <c r="M160" s="234"/>
      <c r="N160" s="234"/>
      <c r="O160" s="234"/>
      <c r="P160" s="234"/>
      <c r="Q160" s="234"/>
      <c r="R160" s="234"/>
      <c r="S160" s="234"/>
      <c r="T160" s="234"/>
      <c r="U160" s="234"/>
      <c r="V160" s="234"/>
      <c r="W160" s="234"/>
      <c r="X160" s="234"/>
      <c r="Y160" s="234"/>
      <c r="Z160" s="234"/>
    </row>
    <row r="161" ht="14.25" customHeight="1">
      <c r="A161" s="234"/>
      <c r="B161" s="234"/>
      <c r="C161" s="234"/>
      <c r="D161" s="234"/>
      <c r="E161" s="234"/>
      <c r="F161" s="234"/>
      <c r="G161" s="234"/>
      <c r="H161" s="234"/>
      <c r="I161" s="234"/>
      <c r="J161" s="234"/>
      <c r="K161" s="234"/>
      <c r="L161" s="234"/>
      <c r="M161" s="234"/>
      <c r="N161" s="234"/>
      <c r="O161" s="234"/>
      <c r="P161" s="234"/>
      <c r="Q161" s="234"/>
      <c r="R161" s="234"/>
      <c r="S161" s="234"/>
      <c r="T161" s="234"/>
      <c r="U161" s="234"/>
      <c r="V161" s="234"/>
      <c r="W161" s="234"/>
      <c r="X161" s="234"/>
      <c r="Y161" s="234"/>
      <c r="Z161" s="234"/>
    </row>
    <row r="162" ht="14.25" customHeight="1">
      <c r="A162" s="234"/>
      <c r="B162" s="234"/>
      <c r="C162" s="234"/>
      <c r="D162" s="234"/>
      <c r="E162" s="234"/>
      <c r="F162" s="234"/>
      <c r="G162" s="234"/>
      <c r="H162" s="234"/>
      <c r="I162" s="234"/>
      <c r="J162" s="234"/>
      <c r="K162" s="234"/>
      <c r="L162" s="234"/>
      <c r="M162" s="234"/>
      <c r="N162" s="234"/>
      <c r="O162" s="234"/>
      <c r="P162" s="234"/>
      <c r="Q162" s="234"/>
      <c r="R162" s="234"/>
      <c r="S162" s="234"/>
      <c r="T162" s="234"/>
      <c r="U162" s="234"/>
      <c r="V162" s="234"/>
      <c r="W162" s="234"/>
      <c r="X162" s="234"/>
      <c r="Y162" s="234"/>
      <c r="Z162" s="234"/>
    </row>
    <row r="163" ht="14.25" customHeight="1">
      <c r="A163" s="234"/>
      <c r="B163" s="234"/>
      <c r="C163" s="234"/>
      <c r="D163" s="234"/>
      <c r="E163" s="234"/>
      <c r="F163" s="234"/>
      <c r="G163" s="234"/>
      <c r="H163" s="234"/>
      <c r="I163" s="234"/>
      <c r="J163" s="234"/>
      <c r="K163" s="234"/>
      <c r="L163" s="234"/>
      <c r="M163" s="234"/>
      <c r="N163" s="234"/>
      <c r="O163" s="234"/>
      <c r="P163" s="234"/>
      <c r="Q163" s="234"/>
      <c r="R163" s="234"/>
      <c r="S163" s="234"/>
      <c r="T163" s="234"/>
      <c r="U163" s="234"/>
      <c r="V163" s="234"/>
      <c r="W163" s="234"/>
      <c r="X163" s="234"/>
      <c r="Y163" s="234"/>
      <c r="Z163" s="234"/>
    </row>
    <row r="164" ht="14.25" customHeight="1">
      <c r="A164" s="234"/>
      <c r="B164" s="234"/>
      <c r="C164" s="234"/>
      <c r="D164" s="234"/>
      <c r="E164" s="234"/>
      <c r="F164" s="234"/>
      <c r="G164" s="234"/>
      <c r="H164" s="234"/>
      <c r="I164" s="234"/>
      <c r="J164" s="234"/>
      <c r="K164" s="234"/>
      <c r="L164" s="234"/>
      <c r="M164" s="234"/>
      <c r="N164" s="234"/>
      <c r="O164" s="234"/>
      <c r="P164" s="234"/>
      <c r="Q164" s="234"/>
      <c r="R164" s="234"/>
      <c r="S164" s="234"/>
      <c r="T164" s="234"/>
      <c r="U164" s="234"/>
      <c r="V164" s="234"/>
      <c r="W164" s="234"/>
      <c r="X164" s="234"/>
      <c r="Y164" s="234"/>
      <c r="Z164" s="234"/>
    </row>
    <row r="165" ht="14.25" customHeight="1">
      <c r="A165" s="234"/>
      <c r="B165" s="234"/>
      <c r="C165" s="234"/>
      <c r="D165" s="234"/>
      <c r="E165" s="234"/>
      <c r="F165" s="234"/>
      <c r="G165" s="234"/>
      <c r="H165" s="234"/>
      <c r="I165" s="234"/>
      <c r="J165" s="234"/>
      <c r="K165" s="234"/>
      <c r="L165" s="234"/>
      <c r="M165" s="234"/>
      <c r="N165" s="234"/>
      <c r="O165" s="234"/>
      <c r="P165" s="234"/>
      <c r="Q165" s="234"/>
      <c r="R165" s="234"/>
      <c r="S165" s="234"/>
      <c r="T165" s="234"/>
      <c r="U165" s="234"/>
      <c r="V165" s="234"/>
      <c r="W165" s="234"/>
      <c r="X165" s="234"/>
      <c r="Y165" s="234"/>
      <c r="Z165" s="234"/>
    </row>
    <row r="166" ht="14.25" customHeight="1">
      <c r="A166" s="234"/>
      <c r="B166" s="234"/>
      <c r="C166" s="234"/>
      <c r="D166" s="234"/>
      <c r="E166" s="234"/>
      <c r="F166" s="234"/>
      <c r="G166" s="234"/>
      <c r="H166" s="234"/>
      <c r="I166" s="234"/>
      <c r="J166" s="234"/>
      <c r="K166" s="234"/>
      <c r="L166" s="234"/>
      <c r="M166" s="234"/>
      <c r="N166" s="234"/>
      <c r="O166" s="234"/>
      <c r="P166" s="234"/>
      <c r="Q166" s="234"/>
      <c r="R166" s="234"/>
      <c r="S166" s="234"/>
      <c r="T166" s="234"/>
      <c r="U166" s="234"/>
      <c r="V166" s="234"/>
      <c r="W166" s="234"/>
      <c r="X166" s="234"/>
      <c r="Y166" s="234"/>
      <c r="Z166" s="234"/>
    </row>
    <row r="167" ht="14.25" customHeight="1">
      <c r="A167" s="234"/>
      <c r="B167" s="234"/>
      <c r="C167" s="234"/>
      <c r="D167" s="234"/>
      <c r="E167" s="234"/>
      <c r="F167" s="234"/>
      <c r="G167" s="234"/>
      <c r="H167" s="234"/>
      <c r="I167" s="234"/>
      <c r="J167" s="234"/>
      <c r="K167" s="234"/>
      <c r="L167" s="234"/>
      <c r="M167" s="234"/>
      <c r="N167" s="234"/>
      <c r="O167" s="234"/>
      <c r="P167" s="234"/>
      <c r="Q167" s="234"/>
      <c r="R167" s="234"/>
      <c r="S167" s="234"/>
      <c r="T167" s="234"/>
      <c r="U167" s="234"/>
      <c r="V167" s="234"/>
      <c r="W167" s="234"/>
      <c r="X167" s="234"/>
      <c r="Y167" s="234"/>
      <c r="Z167" s="234"/>
    </row>
    <row r="168" ht="14.25" customHeight="1">
      <c r="A168" s="234"/>
      <c r="B168" s="234"/>
      <c r="C168" s="234"/>
      <c r="D168" s="234"/>
      <c r="E168" s="234"/>
      <c r="F168" s="234"/>
      <c r="G168" s="234"/>
      <c r="H168" s="234"/>
      <c r="I168" s="234"/>
      <c r="J168" s="234"/>
      <c r="K168" s="234"/>
      <c r="L168" s="234"/>
      <c r="M168" s="234"/>
      <c r="N168" s="234"/>
      <c r="O168" s="234"/>
      <c r="P168" s="234"/>
      <c r="Q168" s="234"/>
      <c r="R168" s="234"/>
      <c r="S168" s="234"/>
      <c r="T168" s="234"/>
      <c r="U168" s="234"/>
      <c r="V168" s="234"/>
      <c r="W168" s="234"/>
      <c r="X168" s="234"/>
      <c r="Y168" s="234"/>
      <c r="Z168" s="234"/>
    </row>
    <row r="169" ht="14.25" customHeight="1">
      <c r="A169" s="234"/>
      <c r="B169" s="234"/>
      <c r="C169" s="234"/>
      <c r="D169" s="234"/>
      <c r="E169" s="234"/>
      <c r="F169" s="234"/>
      <c r="G169" s="234"/>
      <c r="H169" s="234"/>
      <c r="I169" s="234"/>
      <c r="J169" s="234"/>
      <c r="K169" s="234"/>
      <c r="L169" s="234"/>
      <c r="M169" s="234"/>
      <c r="N169" s="234"/>
      <c r="O169" s="234"/>
      <c r="P169" s="234"/>
      <c r="Q169" s="234"/>
      <c r="R169" s="234"/>
      <c r="S169" s="234"/>
      <c r="T169" s="234"/>
      <c r="U169" s="234"/>
      <c r="V169" s="234"/>
      <c r="W169" s="234"/>
      <c r="X169" s="234"/>
      <c r="Y169" s="234"/>
      <c r="Z169" s="234"/>
    </row>
    <row r="170" ht="14.25" customHeight="1">
      <c r="A170" s="234"/>
      <c r="B170" s="234"/>
      <c r="C170" s="234"/>
      <c r="D170" s="234"/>
      <c r="E170" s="234"/>
      <c r="F170" s="234"/>
      <c r="G170" s="234"/>
      <c r="H170" s="234"/>
      <c r="I170" s="234"/>
      <c r="J170" s="234"/>
      <c r="K170" s="234"/>
      <c r="L170" s="234"/>
      <c r="M170" s="234"/>
      <c r="N170" s="234"/>
      <c r="O170" s="234"/>
      <c r="P170" s="234"/>
      <c r="Q170" s="234"/>
      <c r="R170" s="234"/>
      <c r="S170" s="234"/>
      <c r="T170" s="234"/>
      <c r="U170" s="234"/>
      <c r="V170" s="234"/>
      <c r="W170" s="234"/>
      <c r="X170" s="234"/>
      <c r="Y170" s="234"/>
      <c r="Z170" s="234"/>
    </row>
    <row r="171" ht="14.25" customHeight="1">
      <c r="A171" s="234"/>
      <c r="B171" s="234"/>
      <c r="C171" s="234"/>
      <c r="D171" s="234"/>
      <c r="E171" s="234"/>
      <c r="F171" s="234"/>
      <c r="G171" s="234"/>
      <c r="H171" s="234"/>
      <c r="I171" s="234"/>
      <c r="J171" s="234"/>
      <c r="K171" s="234"/>
      <c r="L171" s="234"/>
      <c r="M171" s="234"/>
      <c r="N171" s="234"/>
      <c r="O171" s="234"/>
      <c r="P171" s="234"/>
      <c r="Q171" s="234"/>
      <c r="R171" s="234"/>
      <c r="S171" s="234"/>
      <c r="T171" s="234"/>
      <c r="U171" s="234"/>
      <c r="V171" s="234"/>
      <c r="W171" s="234"/>
      <c r="X171" s="234"/>
      <c r="Y171" s="234"/>
      <c r="Z171" s="234"/>
    </row>
    <row r="172" ht="14.25" customHeight="1">
      <c r="A172" s="234"/>
      <c r="B172" s="234"/>
      <c r="C172" s="234"/>
      <c r="D172" s="234"/>
      <c r="E172" s="234"/>
      <c r="F172" s="234"/>
      <c r="G172" s="234"/>
      <c r="H172" s="234"/>
      <c r="I172" s="234"/>
      <c r="J172" s="234"/>
      <c r="K172" s="234"/>
      <c r="L172" s="234"/>
      <c r="M172" s="234"/>
      <c r="N172" s="234"/>
      <c r="O172" s="234"/>
      <c r="P172" s="234"/>
      <c r="Q172" s="234"/>
      <c r="R172" s="234"/>
      <c r="S172" s="234"/>
      <c r="T172" s="234"/>
      <c r="U172" s="234"/>
      <c r="V172" s="234"/>
      <c r="W172" s="234"/>
      <c r="X172" s="234"/>
      <c r="Y172" s="234"/>
      <c r="Z172" s="234"/>
    </row>
    <row r="173" ht="14.25" customHeight="1">
      <c r="A173" s="234"/>
      <c r="B173" s="234"/>
      <c r="C173" s="234"/>
      <c r="D173" s="234"/>
      <c r="E173" s="234"/>
      <c r="F173" s="234"/>
      <c r="G173" s="234"/>
      <c r="H173" s="234"/>
      <c r="I173" s="234"/>
      <c r="J173" s="234"/>
      <c r="K173" s="234"/>
      <c r="L173" s="234"/>
      <c r="M173" s="234"/>
      <c r="N173" s="234"/>
      <c r="O173" s="234"/>
      <c r="P173" s="234"/>
      <c r="Q173" s="234"/>
      <c r="R173" s="234"/>
      <c r="S173" s="234"/>
      <c r="T173" s="234"/>
      <c r="U173" s="234"/>
      <c r="V173" s="234"/>
      <c r="W173" s="234"/>
      <c r="X173" s="234"/>
      <c r="Y173" s="234"/>
      <c r="Z173" s="234"/>
    </row>
    <row r="174" ht="14.25" customHeight="1">
      <c r="A174" s="234"/>
      <c r="B174" s="234"/>
      <c r="C174" s="234"/>
      <c r="D174" s="234"/>
      <c r="E174" s="234"/>
      <c r="F174" s="234"/>
      <c r="G174" s="234"/>
      <c r="H174" s="234"/>
      <c r="I174" s="234"/>
      <c r="J174" s="234"/>
      <c r="K174" s="234"/>
      <c r="L174" s="234"/>
      <c r="M174" s="234"/>
      <c r="N174" s="234"/>
      <c r="O174" s="234"/>
      <c r="P174" s="234"/>
      <c r="Q174" s="234"/>
      <c r="R174" s="234"/>
      <c r="S174" s="234"/>
      <c r="T174" s="234"/>
      <c r="U174" s="234"/>
      <c r="V174" s="234"/>
      <c r="W174" s="234"/>
      <c r="X174" s="234"/>
      <c r="Y174" s="234"/>
      <c r="Z174" s="234"/>
    </row>
    <row r="175" ht="14.25" customHeight="1">
      <c r="A175" s="234"/>
      <c r="B175" s="234"/>
      <c r="C175" s="234"/>
      <c r="D175" s="234"/>
      <c r="E175" s="234"/>
      <c r="F175" s="234"/>
      <c r="G175" s="234"/>
      <c r="H175" s="234"/>
      <c r="I175" s="234"/>
      <c r="J175" s="234"/>
      <c r="K175" s="234"/>
      <c r="L175" s="234"/>
      <c r="M175" s="234"/>
      <c r="N175" s="234"/>
      <c r="O175" s="234"/>
      <c r="P175" s="234"/>
      <c r="Q175" s="234"/>
      <c r="R175" s="234"/>
      <c r="S175" s="234"/>
      <c r="T175" s="234"/>
      <c r="U175" s="234"/>
      <c r="V175" s="234"/>
      <c r="W175" s="234"/>
      <c r="X175" s="234"/>
      <c r="Y175" s="234"/>
      <c r="Z175" s="234"/>
    </row>
    <row r="176" ht="14.25" customHeight="1">
      <c r="A176" s="234"/>
      <c r="B176" s="234"/>
      <c r="C176" s="234"/>
      <c r="D176" s="234"/>
      <c r="E176" s="234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234"/>
      <c r="T176" s="234"/>
      <c r="U176" s="234"/>
      <c r="V176" s="234"/>
      <c r="W176" s="234"/>
      <c r="X176" s="234"/>
      <c r="Y176" s="234"/>
      <c r="Z176" s="234"/>
    </row>
    <row r="177" ht="14.25" customHeight="1">
      <c r="A177" s="234"/>
      <c r="B177" s="234"/>
      <c r="C177" s="234"/>
      <c r="D177" s="234"/>
      <c r="E177" s="234"/>
      <c r="F177" s="234"/>
      <c r="G177" s="234"/>
      <c r="H177" s="234"/>
      <c r="I177" s="234"/>
      <c r="J177" s="234"/>
      <c r="K177" s="234"/>
      <c r="L177" s="234"/>
      <c r="M177" s="234"/>
      <c r="N177" s="234"/>
      <c r="O177" s="234"/>
      <c r="P177" s="234"/>
      <c r="Q177" s="234"/>
      <c r="R177" s="234"/>
      <c r="S177" s="234"/>
      <c r="T177" s="234"/>
      <c r="U177" s="234"/>
      <c r="V177" s="234"/>
      <c r="W177" s="234"/>
      <c r="X177" s="234"/>
      <c r="Y177" s="234"/>
      <c r="Z177" s="234"/>
    </row>
    <row r="178" ht="14.25" customHeight="1">
      <c r="A178" s="234"/>
      <c r="B178" s="234"/>
      <c r="C178" s="234"/>
      <c r="D178" s="234"/>
      <c r="E178" s="234"/>
      <c r="F178" s="234"/>
      <c r="G178" s="234"/>
      <c r="H178" s="234"/>
      <c r="I178" s="234"/>
      <c r="J178" s="234"/>
      <c r="K178" s="234"/>
      <c r="L178" s="234"/>
      <c r="M178" s="234"/>
      <c r="N178" s="234"/>
      <c r="O178" s="234"/>
      <c r="P178" s="234"/>
      <c r="Q178" s="234"/>
      <c r="R178" s="234"/>
      <c r="S178" s="234"/>
      <c r="T178" s="234"/>
      <c r="U178" s="234"/>
      <c r="V178" s="234"/>
      <c r="W178" s="234"/>
      <c r="X178" s="234"/>
      <c r="Y178" s="234"/>
      <c r="Z178" s="234"/>
    </row>
    <row r="179" ht="14.25" customHeight="1">
      <c r="A179" s="234"/>
      <c r="B179" s="234"/>
      <c r="C179" s="234"/>
      <c r="D179" s="234"/>
      <c r="E179" s="234"/>
      <c r="F179" s="234"/>
      <c r="G179" s="234"/>
      <c r="H179" s="234"/>
      <c r="I179" s="234"/>
      <c r="J179" s="234"/>
      <c r="K179" s="234"/>
      <c r="L179" s="234"/>
      <c r="M179" s="234"/>
      <c r="N179" s="234"/>
      <c r="O179" s="234"/>
      <c r="P179" s="234"/>
      <c r="Q179" s="234"/>
      <c r="R179" s="234"/>
      <c r="S179" s="234"/>
      <c r="T179" s="234"/>
      <c r="U179" s="234"/>
      <c r="V179" s="234"/>
      <c r="W179" s="234"/>
      <c r="X179" s="234"/>
      <c r="Y179" s="234"/>
      <c r="Z179" s="234"/>
    </row>
    <row r="180" ht="14.25" customHeight="1">
      <c r="A180" s="234"/>
      <c r="B180" s="234"/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</row>
    <row r="181" ht="14.25" customHeight="1">
      <c r="A181" s="234"/>
      <c r="B181" s="234"/>
      <c r="C181" s="234"/>
      <c r="D181" s="234"/>
      <c r="E181" s="234"/>
      <c r="F181" s="234"/>
      <c r="G181" s="234"/>
      <c r="H181" s="234"/>
      <c r="I181" s="234"/>
      <c r="J181" s="234"/>
      <c r="K181" s="234"/>
      <c r="L181" s="234"/>
      <c r="M181" s="234"/>
      <c r="N181" s="234"/>
      <c r="O181" s="234"/>
      <c r="P181" s="234"/>
      <c r="Q181" s="234"/>
      <c r="R181" s="234"/>
      <c r="S181" s="234"/>
      <c r="T181" s="234"/>
      <c r="U181" s="234"/>
      <c r="V181" s="234"/>
      <c r="W181" s="234"/>
      <c r="X181" s="234"/>
      <c r="Y181" s="234"/>
      <c r="Z181" s="234"/>
    </row>
    <row r="182" ht="14.25" customHeight="1">
      <c r="A182" s="234"/>
      <c r="B182" s="234"/>
      <c r="C182" s="234"/>
      <c r="D182" s="234"/>
      <c r="E182" s="234"/>
      <c r="F182" s="234"/>
      <c r="G182" s="234"/>
      <c r="H182" s="234"/>
      <c r="I182" s="234"/>
      <c r="J182" s="234"/>
      <c r="K182" s="234"/>
      <c r="L182" s="234"/>
      <c r="M182" s="234"/>
      <c r="N182" s="234"/>
      <c r="O182" s="234"/>
      <c r="P182" s="234"/>
      <c r="Q182" s="234"/>
      <c r="R182" s="234"/>
      <c r="S182" s="234"/>
      <c r="T182" s="234"/>
      <c r="U182" s="234"/>
      <c r="V182" s="234"/>
      <c r="W182" s="234"/>
      <c r="X182" s="234"/>
      <c r="Y182" s="234"/>
      <c r="Z182" s="234"/>
    </row>
    <row r="183" ht="14.25" customHeight="1">
      <c r="A183" s="234"/>
      <c r="B183" s="234"/>
      <c r="C183" s="234"/>
      <c r="D183" s="234"/>
      <c r="E183" s="234"/>
      <c r="F183" s="234"/>
      <c r="G183" s="234"/>
      <c r="H183" s="234"/>
      <c r="I183" s="234"/>
      <c r="J183" s="234"/>
      <c r="K183" s="234"/>
      <c r="L183" s="234"/>
      <c r="M183" s="234"/>
      <c r="N183" s="234"/>
      <c r="O183" s="234"/>
      <c r="P183" s="234"/>
      <c r="Q183" s="234"/>
      <c r="R183" s="234"/>
      <c r="S183" s="234"/>
      <c r="T183" s="234"/>
      <c r="U183" s="234"/>
      <c r="V183" s="234"/>
      <c r="W183" s="234"/>
      <c r="X183" s="234"/>
      <c r="Y183" s="234"/>
      <c r="Z183" s="234"/>
    </row>
    <row r="184" ht="14.25" customHeight="1">
      <c r="A184" s="234"/>
      <c r="B184" s="234"/>
      <c r="C184" s="234"/>
      <c r="D184" s="234"/>
      <c r="E184" s="234"/>
      <c r="F184" s="234"/>
      <c r="G184" s="234"/>
      <c r="H184" s="234"/>
      <c r="I184" s="234"/>
      <c r="J184" s="234"/>
      <c r="K184" s="234"/>
      <c r="L184" s="234"/>
      <c r="M184" s="234"/>
      <c r="N184" s="234"/>
      <c r="O184" s="234"/>
      <c r="P184" s="234"/>
      <c r="Q184" s="234"/>
      <c r="R184" s="234"/>
      <c r="S184" s="234"/>
      <c r="T184" s="234"/>
      <c r="U184" s="234"/>
      <c r="V184" s="234"/>
      <c r="W184" s="234"/>
      <c r="X184" s="234"/>
      <c r="Y184" s="234"/>
      <c r="Z184" s="234"/>
    </row>
    <row r="185" ht="14.25" customHeight="1">
      <c r="A185" s="234"/>
      <c r="B185" s="234"/>
      <c r="C185" s="234"/>
      <c r="D185" s="234"/>
      <c r="E185" s="234"/>
      <c r="F185" s="234"/>
      <c r="G185" s="234"/>
      <c r="H185" s="234"/>
      <c r="I185" s="234"/>
      <c r="J185" s="234"/>
      <c r="K185" s="234"/>
      <c r="L185" s="234"/>
      <c r="M185" s="234"/>
      <c r="N185" s="234"/>
      <c r="O185" s="234"/>
      <c r="P185" s="234"/>
      <c r="Q185" s="234"/>
      <c r="R185" s="234"/>
      <c r="S185" s="234"/>
      <c r="T185" s="234"/>
      <c r="U185" s="234"/>
      <c r="V185" s="234"/>
      <c r="W185" s="234"/>
      <c r="X185" s="234"/>
      <c r="Y185" s="234"/>
      <c r="Z185" s="234"/>
    </row>
    <row r="186" ht="14.25" customHeight="1">
      <c r="A186" s="234"/>
      <c r="B186" s="234"/>
      <c r="C186" s="234"/>
      <c r="D186" s="234"/>
      <c r="E186" s="234"/>
      <c r="F186" s="234"/>
      <c r="G186" s="234"/>
      <c r="H186" s="234"/>
      <c r="I186" s="234"/>
      <c r="J186" s="234"/>
      <c r="K186" s="234"/>
      <c r="L186" s="234"/>
      <c r="M186" s="234"/>
      <c r="N186" s="234"/>
      <c r="O186" s="234"/>
      <c r="P186" s="234"/>
      <c r="Q186" s="234"/>
      <c r="R186" s="234"/>
      <c r="S186" s="234"/>
      <c r="T186" s="234"/>
      <c r="U186" s="234"/>
      <c r="V186" s="234"/>
      <c r="W186" s="234"/>
      <c r="X186" s="234"/>
      <c r="Y186" s="234"/>
      <c r="Z186" s="234"/>
    </row>
    <row r="187" ht="14.25" customHeight="1">
      <c r="A187" s="234"/>
      <c r="B187" s="234"/>
      <c r="C187" s="234"/>
      <c r="D187" s="234"/>
      <c r="E187" s="234"/>
      <c r="F187" s="234"/>
      <c r="G187" s="234"/>
      <c r="H187" s="234"/>
      <c r="I187" s="234"/>
      <c r="J187" s="234"/>
      <c r="K187" s="234"/>
      <c r="L187" s="234"/>
      <c r="M187" s="234"/>
      <c r="N187" s="234"/>
      <c r="O187" s="234"/>
      <c r="P187" s="234"/>
      <c r="Q187" s="234"/>
      <c r="R187" s="234"/>
      <c r="S187" s="234"/>
      <c r="T187" s="234"/>
      <c r="U187" s="234"/>
      <c r="V187" s="234"/>
      <c r="W187" s="234"/>
      <c r="X187" s="234"/>
      <c r="Y187" s="234"/>
      <c r="Z187" s="234"/>
    </row>
    <row r="188" ht="14.25" customHeight="1">
      <c r="A188" s="234"/>
      <c r="B188" s="234"/>
      <c r="C188" s="234"/>
      <c r="D188" s="234"/>
      <c r="E188" s="234"/>
      <c r="F188" s="234"/>
      <c r="G188" s="234"/>
      <c r="H188" s="234"/>
      <c r="I188" s="234"/>
      <c r="J188" s="234"/>
      <c r="K188" s="234"/>
      <c r="L188" s="234"/>
      <c r="M188" s="234"/>
      <c r="N188" s="234"/>
      <c r="O188" s="234"/>
      <c r="P188" s="234"/>
      <c r="Q188" s="234"/>
      <c r="R188" s="234"/>
      <c r="S188" s="234"/>
      <c r="T188" s="234"/>
      <c r="U188" s="234"/>
      <c r="V188" s="234"/>
      <c r="W188" s="234"/>
      <c r="X188" s="234"/>
      <c r="Y188" s="234"/>
      <c r="Z188" s="234"/>
    </row>
    <row r="189" ht="14.25" customHeight="1">
      <c r="A189" s="234"/>
      <c r="B189" s="234"/>
      <c r="C189" s="234"/>
      <c r="D189" s="234"/>
      <c r="E189" s="234"/>
      <c r="F189" s="234"/>
      <c r="G189" s="234"/>
      <c r="H189" s="234"/>
      <c r="I189" s="234"/>
      <c r="J189" s="234"/>
      <c r="K189" s="234"/>
      <c r="L189" s="234"/>
      <c r="M189" s="234"/>
      <c r="N189" s="234"/>
      <c r="O189" s="234"/>
      <c r="P189" s="234"/>
      <c r="Q189" s="234"/>
      <c r="R189" s="234"/>
      <c r="S189" s="234"/>
      <c r="T189" s="234"/>
      <c r="U189" s="234"/>
      <c r="V189" s="234"/>
      <c r="W189" s="234"/>
      <c r="X189" s="234"/>
      <c r="Y189" s="234"/>
      <c r="Z189" s="234"/>
    </row>
    <row r="190" ht="14.25" customHeight="1">
      <c r="A190" s="234"/>
      <c r="B190" s="234"/>
      <c r="C190" s="234"/>
      <c r="D190" s="234"/>
      <c r="E190" s="234"/>
      <c r="F190" s="234"/>
      <c r="G190" s="234"/>
      <c r="H190" s="234"/>
      <c r="I190" s="234"/>
      <c r="J190" s="234"/>
      <c r="K190" s="234"/>
      <c r="L190" s="234"/>
      <c r="M190" s="234"/>
      <c r="N190" s="234"/>
      <c r="O190" s="234"/>
      <c r="P190" s="234"/>
      <c r="Q190" s="234"/>
      <c r="R190" s="234"/>
      <c r="S190" s="234"/>
      <c r="T190" s="234"/>
      <c r="U190" s="234"/>
      <c r="V190" s="234"/>
      <c r="W190" s="234"/>
      <c r="X190" s="234"/>
      <c r="Y190" s="234"/>
      <c r="Z190" s="234"/>
    </row>
    <row r="191" ht="14.25" customHeight="1">
      <c r="A191" s="234"/>
      <c r="B191" s="234"/>
      <c r="C191" s="234"/>
      <c r="D191" s="234"/>
      <c r="E191" s="234"/>
      <c r="F191" s="234"/>
      <c r="G191" s="234"/>
      <c r="H191" s="234"/>
      <c r="I191" s="234"/>
      <c r="J191" s="234"/>
      <c r="K191" s="234"/>
      <c r="L191" s="234"/>
      <c r="M191" s="234"/>
      <c r="N191" s="234"/>
      <c r="O191" s="234"/>
      <c r="P191" s="234"/>
      <c r="Q191" s="234"/>
      <c r="R191" s="234"/>
      <c r="S191" s="234"/>
      <c r="T191" s="234"/>
      <c r="U191" s="234"/>
      <c r="V191" s="234"/>
      <c r="W191" s="234"/>
      <c r="X191" s="234"/>
      <c r="Y191" s="234"/>
      <c r="Z191" s="234"/>
    </row>
    <row r="192" ht="14.25" customHeight="1">
      <c r="A192" s="234"/>
      <c r="B192" s="234"/>
      <c r="C192" s="234"/>
      <c r="D192" s="234"/>
      <c r="E192" s="234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234"/>
      <c r="U192" s="234"/>
      <c r="V192" s="234"/>
      <c r="W192" s="234"/>
      <c r="X192" s="234"/>
      <c r="Y192" s="234"/>
      <c r="Z192" s="234"/>
    </row>
    <row r="193" ht="14.25" customHeight="1">
      <c r="A193" s="234"/>
      <c r="B193" s="234"/>
      <c r="C193" s="234"/>
      <c r="D193" s="234"/>
      <c r="E193" s="234"/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234"/>
      <c r="U193" s="234"/>
      <c r="V193" s="234"/>
      <c r="W193" s="234"/>
      <c r="X193" s="234"/>
      <c r="Y193" s="234"/>
      <c r="Z193" s="234"/>
    </row>
    <row r="194" ht="14.25" customHeight="1">
      <c r="A194" s="234"/>
      <c r="B194" s="234"/>
      <c r="C194" s="234"/>
      <c r="D194" s="234"/>
      <c r="E194" s="234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234"/>
      <c r="U194" s="234"/>
      <c r="V194" s="234"/>
      <c r="W194" s="234"/>
      <c r="X194" s="234"/>
      <c r="Y194" s="234"/>
      <c r="Z194" s="234"/>
    </row>
    <row r="195" ht="14.25" customHeight="1">
      <c r="A195" s="234"/>
      <c r="B195" s="234"/>
      <c r="C195" s="234"/>
      <c r="D195" s="234"/>
      <c r="E195" s="234"/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234"/>
      <c r="U195" s="234"/>
      <c r="V195" s="234"/>
      <c r="W195" s="234"/>
      <c r="X195" s="234"/>
      <c r="Y195" s="234"/>
      <c r="Z195" s="234"/>
    </row>
    <row r="196" ht="14.25" customHeight="1">
      <c r="A196" s="234"/>
      <c r="B196" s="234"/>
      <c r="C196" s="234"/>
      <c r="D196" s="234"/>
      <c r="E196" s="234"/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234"/>
      <c r="U196" s="234"/>
      <c r="V196" s="234"/>
      <c r="W196" s="234"/>
      <c r="X196" s="234"/>
      <c r="Y196" s="234"/>
      <c r="Z196" s="234"/>
    </row>
    <row r="197" ht="14.25" customHeight="1">
      <c r="A197" s="234"/>
      <c r="B197" s="234"/>
      <c r="C197" s="234"/>
      <c r="D197" s="234"/>
      <c r="E197" s="234"/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234"/>
      <c r="U197" s="234"/>
      <c r="V197" s="234"/>
      <c r="W197" s="234"/>
      <c r="X197" s="234"/>
      <c r="Y197" s="234"/>
      <c r="Z197" s="234"/>
    </row>
    <row r="198" ht="14.25" customHeight="1">
      <c r="A198" s="234"/>
      <c r="B198" s="234"/>
      <c r="C198" s="234"/>
      <c r="D198" s="234"/>
      <c r="E198" s="234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234"/>
      <c r="U198" s="234"/>
      <c r="V198" s="234"/>
      <c r="W198" s="234"/>
      <c r="X198" s="234"/>
      <c r="Y198" s="234"/>
      <c r="Z198" s="234"/>
    </row>
    <row r="199" ht="14.25" customHeight="1">
      <c r="A199" s="234"/>
      <c r="B199" s="234"/>
      <c r="C199" s="234"/>
      <c r="D199" s="234"/>
      <c r="E199" s="234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234"/>
      <c r="U199" s="234"/>
      <c r="V199" s="234"/>
      <c r="W199" s="234"/>
      <c r="X199" s="234"/>
      <c r="Y199" s="234"/>
      <c r="Z199" s="234"/>
    </row>
    <row r="200" ht="14.25" customHeight="1">
      <c r="A200" s="234"/>
      <c r="B200" s="234"/>
      <c r="C200" s="234"/>
      <c r="D200" s="234"/>
      <c r="E200" s="234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234"/>
      <c r="U200" s="234"/>
      <c r="V200" s="234"/>
      <c r="W200" s="234"/>
      <c r="X200" s="234"/>
      <c r="Y200" s="234"/>
      <c r="Z200" s="234"/>
    </row>
    <row r="201" ht="14.25" customHeight="1">
      <c r="A201" s="234"/>
      <c r="B201" s="234"/>
      <c r="C201" s="234"/>
      <c r="D201" s="234"/>
      <c r="E201" s="234"/>
      <c r="F201" s="234"/>
      <c r="G201" s="234"/>
      <c r="H201" s="234"/>
      <c r="I201" s="234"/>
      <c r="J201" s="234"/>
      <c r="K201" s="234"/>
      <c r="L201" s="234"/>
      <c r="M201" s="234"/>
      <c r="N201" s="234"/>
      <c r="O201" s="234"/>
      <c r="P201" s="234"/>
      <c r="Q201" s="234"/>
      <c r="R201" s="234"/>
      <c r="S201" s="234"/>
      <c r="T201" s="234"/>
      <c r="U201" s="234"/>
      <c r="V201" s="234"/>
      <c r="W201" s="234"/>
      <c r="X201" s="234"/>
      <c r="Y201" s="234"/>
      <c r="Z201" s="234"/>
    </row>
    <row r="202" ht="14.25" customHeight="1">
      <c r="A202" s="234"/>
      <c r="B202" s="234"/>
      <c r="C202" s="234"/>
      <c r="D202" s="234"/>
      <c r="E202" s="234"/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234"/>
      <c r="U202" s="234"/>
      <c r="V202" s="234"/>
      <c r="W202" s="234"/>
      <c r="X202" s="234"/>
      <c r="Y202" s="234"/>
      <c r="Z202" s="234"/>
    </row>
    <row r="203" ht="14.25" customHeight="1">
      <c r="A203" s="234"/>
      <c r="B203" s="234"/>
      <c r="C203" s="234"/>
      <c r="D203" s="234"/>
      <c r="E203" s="234"/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234"/>
      <c r="U203" s="234"/>
      <c r="V203" s="234"/>
      <c r="W203" s="234"/>
      <c r="X203" s="234"/>
      <c r="Y203" s="234"/>
      <c r="Z203" s="234"/>
    </row>
    <row r="204" ht="14.25" customHeight="1">
      <c r="A204" s="234"/>
      <c r="B204" s="234"/>
      <c r="C204" s="234"/>
      <c r="D204" s="234"/>
      <c r="E204" s="234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234"/>
      <c r="U204" s="234"/>
      <c r="V204" s="234"/>
      <c r="W204" s="234"/>
      <c r="X204" s="234"/>
      <c r="Y204" s="234"/>
      <c r="Z204" s="234"/>
    </row>
    <row r="205" ht="14.25" customHeight="1">
      <c r="A205" s="234"/>
      <c r="B205" s="234"/>
      <c r="C205" s="234"/>
      <c r="D205" s="234"/>
      <c r="E205" s="234"/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234"/>
      <c r="U205" s="234"/>
      <c r="V205" s="234"/>
      <c r="W205" s="234"/>
      <c r="X205" s="234"/>
      <c r="Y205" s="234"/>
      <c r="Z205" s="234"/>
    </row>
    <row r="206" ht="14.25" customHeight="1">
      <c r="A206" s="234"/>
      <c r="B206" s="234"/>
      <c r="C206" s="234"/>
      <c r="D206" s="234"/>
      <c r="E206" s="234"/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234"/>
      <c r="U206" s="234"/>
      <c r="V206" s="234"/>
      <c r="W206" s="234"/>
      <c r="X206" s="234"/>
      <c r="Y206" s="234"/>
      <c r="Z206" s="234"/>
    </row>
    <row r="207" ht="14.25" customHeight="1">
      <c r="A207" s="234"/>
      <c r="B207" s="234"/>
      <c r="C207" s="234"/>
      <c r="D207" s="234"/>
      <c r="E207" s="234"/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234"/>
      <c r="U207" s="234"/>
      <c r="V207" s="234"/>
      <c r="W207" s="234"/>
      <c r="X207" s="234"/>
      <c r="Y207" s="234"/>
      <c r="Z207" s="234"/>
    </row>
    <row r="208" ht="14.25" customHeight="1">
      <c r="A208" s="234"/>
      <c r="B208" s="234"/>
      <c r="C208" s="234"/>
      <c r="D208" s="234"/>
      <c r="E208" s="234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234"/>
      <c r="U208" s="234"/>
      <c r="V208" s="234"/>
      <c r="W208" s="234"/>
      <c r="X208" s="234"/>
      <c r="Y208" s="234"/>
      <c r="Z208" s="234"/>
    </row>
    <row r="209" ht="14.25" customHeight="1">
      <c r="A209" s="234"/>
      <c r="B209" s="234"/>
      <c r="C209" s="234"/>
      <c r="D209" s="234"/>
      <c r="E209" s="234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234"/>
      <c r="U209" s="234"/>
      <c r="V209" s="234"/>
      <c r="W209" s="234"/>
      <c r="X209" s="234"/>
      <c r="Y209" s="234"/>
      <c r="Z209" s="234"/>
    </row>
    <row r="210" ht="14.25" customHeight="1">
      <c r="A210" s="234"/>
      <c r="B210" s="234"/>
      <c r="C210" s="234"/>
      <c r="D210" s="234"/>
      <c r="E210" s="234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234"/>
      <c r="U210" s="234"/>
      <c r="V210" s="234"/>
      <c r="W210" s="234"/>
      <c r="X210" s="234"/>
      <c r="Y210" s="234"/>
      <c r="Z210" s="234"/>
    </row>
    <row r="211" ht="14.25" customHeight="1">
      <c r="A211" s="234"/>
      <c r="B211" s="234"/>
      <c r="C211" s="234"/>
      <c r="D211" s="234"/>
      <c r="E211" s="234"/>
      <c r="F211" s="234"/>
      <c r="G211" s="234"/>
      <c r="H211" s="234"/>
      <c r="I211" s="234"/>
      <c r="J211" s="234"/>
      <c r="K211" s="234"/>
      <c r="L211" s="234"/>
      <c r="M211" s="234"/>
      <c r="N211" s="234"/>
      <c r="O211" s="234"/>
      <c r="P211" s="234"/>
      <c r="Q211" s="234"/>
      <c r="R211" s="234"/>
      <c r="S211" s="234"/>
      <c r="T211" s="234"/>
      <c r="U211" s="234"/>
      <c r="V211" s="234"/>
      <c r="W211" s="234"/>
      <c r="X211" s="234"/>
      <c r="Y211" s="234"/>
      <c r="Z211" s="234"/>
    </row>
    <row r="212" ht="14.25" customHeight="1">
      <c r="A212" s="234"/>
      <c r="B212" s="234"/>
      <c r="C212" s="234"/>
      <c r="D212" s="234"/>
      <c r="E212" s="234"/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234"/>
      <c r="U212" s="234"/>
      <c r="V212" s="234"/>
      <c r="W212" s="234"/>
      <c r="X212" s="234"/>
      <c r="Y212" s="234"/>
      <c r="Z212" s="234"/>
    </row>
    <row r="213" ht="14.25" customHeight="1">
      <c r="A213" s="234"/>
      <c r="B213" s="234"/>
      <c r="C213" s="234"/>
      <c r="D213" s="234"/>
      <c r="E213" s="234"/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234"/>
      <c r="U213" s="234"/>
      <c r="V213" s="234"/>
      <c r="W213" s="234"/>
      <c r="X213" s="234"/>
      <c r="Y213" s="234"/>
      <c r="Z213" s="234"/>
    </row>
    <row r="214" ht="14.25" customHeight="1">
      <c r="A214" s="234"/>
      <c r="B214" s="234"/>
      <c r="C214" s="234"/>
      <c r="D214" s="234"/>
      <c r="E214" s="234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234"/>
      <c r="U214" s="234"/>
      <c r="V214" s="234"/>
      <c r="W214" s="234"/>
      <c r="X214" s="234"/>
      <c r="Y214" s="234"/>
      <c r="Z214" s="234"/>
    </row>
    <row r="215" ht="14.25" customHeight="1">
      <c r="A215" s="234"/>
      <c r="B215" s="234"/>
      <c r="C215" s="234"/>
      <c r="D215" s="234"/>
      <c r="E215" s="234"/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234"/>
      <c r="U215" s="234"/>
      <c r="V215" s="234"/>
      <c r="W215" s="234"/>
      <c r="X215" s="234"/>
      <c r="Y215" s="234"/>
      <c r="Z215" s="234"/>
    </row>
    <row r="216" ht="14.25" customHeight="1">
      <c r="A216" s="234"/>
      <c r="B216" s="234"/>
      <c r="C216" s="234"/>
      <c r="D216" s="234"/>
      <c r="E216" s="234"/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234"/>
      <c r="U216" s="234"/>
      <c r="V216" s="234"/>
      <c r="W216" s="234"/>
      <c r="X216" s="234"/>
      <c r="Y216" s="234"/>
      <c r="Z216" s="234"/>
    </row>
    <row r="217" ht="14.25" customHeight="1">
      <c r="A217" s="234"/>
      <c r="B217" s="234"/>
      <c r="C217" s="234"/>
      <c r="D217" s="234"/>
      <c r="E217" s="234"/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234"/>
      <c r="U217" s="234"/>
      <c r="V217" s="234"/>
      <c r="W217" s="234"/>
      <c r="X217" s="234"/>
      <c r="Y217" s="234"/>
      <c r="Z217" s="234"/>
    </row>
    <row r="218" ht="14.25" customHeight="1">
      <c r="A218" s="234"/>
      <c r="B218" s="234"/>
      <c r="C218" s="234"/>
      <c r="D218" s="234"/>
      <c r="E218" s="234"/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234"/>
      <c r="U218" s="234"/>
      <c r="V218" s="234"/>
      <c r="W218" s="234"/>
      <c r="X218" s="234"/>
      <c r="Y218" s="234"/>
      <c r="Z218" s="234"/>
    </row>
    <row r="219" ht="14.25" customHeight="1">
      <c r="A219" s="234"/>
      <c r="B219" s="234"/>
      <c r="C219" s="234"/>
      <c r="D219" s="234"/>
      <c r="E219" s="234"/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234"/>
      <c r="U219" s="234"/>
      <c r="V219" s="234"/>
      <c r="W219" s="234"/>
      <c r="X219" s="234"/>
      <c r="Y219" s="234"/>
      <c r="Z219" s="234"/>
    </row>
    <row r="220" ht="14.25" customHeight="1">
      <c r="A220" s="234"/>
      <c r="B220" s="234"/>
      <c r="C220" s="234"/>
      <c r="D220" s="234"/>
      <c r="E220" s="234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234"/>
      <c r="U220" s="234"/>
      <c r="V220" s="234"/>
      <c r="W220" s="234"/>
      <c r="X220" s="234"/>
      <c r="Y220" s="234"/>
      <c r="Z220" s="234"/>
    </row>
    <row r="221" ht="14.25" customHeight="1">
      <c r="A221" s="234"/>
      <c r="B221" s="234"/>
      <c r="C221" s="234"/>
      <c r="D221" s="234"/>
      <c r="E221" s="234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234"/>
      <c r="U221" s="234"/>
      <c r="V221" s="234"/>
      <c r="W221" s="234"/>
      <c r="X221" s="234"/>
      <c r="Y221" s="234"/>
      <c r="Z221" s="234"/>
    </row>
    <row r="222" ht="14.25" customHeight="1">
      <c r="A222" s="234"/>
      <c r="B222" s="234"/>
      <c r="C222" s="234"/>
      <c r="D222" s="234"/>
      <c r="E222" s="234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234"/>
      <c r="U222" s="234"/>
      <c r="V222" s="234"/>
      <c r="W222" s="234"/>
      <c r="X222" s="234"/>
      <c r="Y222" s="234"/>
      <c r="Z222" s="234"/>
    </row>
    <row r="223" ht="14.25" customHeight="1">
      <c r="A223" s="234"/>
      <c r="B223" s="234"/>
      <c r="C223" s="234"/>
      <c r="D223" s="234"/>
      <c r="E223" s="234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234"/>
      <c r="U223" s="234"/>
      <c r="V223" s="234"/>
      <c r="W223" s="234"/>
      <c r="X223" s="234"/>
      <c r="Y223" s="234"/>
      <c r="Z223" s="234"/>
    </row>
    <row r="224" ht="14.25" customHeight="1">
      <c r="A224" s="234"/>
      <c r="B224" s="234"/>
      <c r="C224" s="234"/>
      <c r="D224" s="234"/>
      <c r="E224" s="234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234"/>
      <c r="U224" s="234"/>
      <c r="V224" s="234"/>
      <c r="W224" s="234"/>
      <c r="X224" s="234"/>
      <c r="Y224" s="234"/>
      <c r="Z224" s="234"/>
    </row>
    <row r="225" ht="14.25" customHeight="1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</row>
    <row r="226" ht="14.25" customHeight="1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</row>
    <row r="227" ht="14.25" customHeight="1">
      <c r="A227" s="234"/>
      <c r="B227" s="234"/>
      <c r="C227" s="234"/>
      <c r="D227" s="234"/>
      <c r="E227" s="234"/>
      <c r="F227" s="234"/>
      <c r="G227" s="234"/>
      <c r="H227" s="234"/>
      <c r="I227" s="234"/>
      <c r="J227" s="234"/>
      <c r="K227" s="234"/>
      <c r="L227" s="234"/>
      <c r="M227" s="234"/>
      <c r="N227" s="234"/>
      <c r="O227" s="234"/>
      <c r="P227" s="234"/>
      <c r="Q227" s="234"/>
      <c r="R227" s="234"/>
      <c r="S227" s="234"/>
      <c r="T227" s="234"/>
      <c r="U227" s="234"/>
      <c r="V227" s="234"/>
      <c r="W227" s="234"/>
      <c r="X227" s="234"/>
      <c r="Y227" s="234"/>
      <c r="Z227" s="234"/>
    </row>
    <row r="228" ht="14.25" customHeight="1">
      <c r="A228" s="234"/>
      <c r="B228" s="234"/>
      <c r="C228" s="234"/>
      <c r="D228" s="234"/>
      <c r="E228" s="234"/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234"/>
      <c r="U228" s="234"/>
      <c r="V228" s="234"/>
      <c r="W228" s="234"/>
      <c r="X228" s="234"/>
      <c r="Y228" s="234"/>
      <c r="Z228" s="234"/>
    </row>
    <row r="229" ht="14.25" customHeight="1">
      <c r="A229" s="234"/>
      <c r="B229" s="234"/>
      <c r="C229" s="234"/>
      <c r="D229" s="234"/>
      <c r="E229" s="234"/>
      <c r="F229" s="234"/>
      <c r="G229" s="234"/>
      <c r="H229" s="234"/>
      <c r="I229" s="234"/>
      <c r="J229" s="234"/>
      <c r="K229" s="234"/>
      <c r="L229" s="234"/>
      <c r="M229" s="234"/>
      <c r="N229" s="234"/>
      <c r="O229" s="234"/>
      <c r="P229" s="234"/>
      <c r="Q229" s="234"/>
      <c r="R229" s="234"/>
      <c r="S229" s="234"/>
      <c r="T229" s="234"/>
      <c r="U229" s="234"/>
      <c r="V229" s="234"/>
      <c r="W229" s="234"/>
      <c r="X229" s="234"/>
      <c r="Y229" s="234"/>
      <c r="Z229" s="234"/>
    </row>
    <row r="230" ht="14.25" customHeight="1">
      <c r="A230" s="234"/>
      <c r="B230" s="234"/>
      <c r="C230" s="234"/>
      <c r="D230" s="234"/>
      <c r="E230" s="234"/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234"/>
      <c r="U230" s="234"/>
      <c r="V230" s="234"/>
      <c r="W230" s="234"/>
      <c r="X230" s="234"/>
      <c r="Y230" s="234"/>
      <c r="Z230" s="234"/>
    </row>
    <row r="231" ht="14.25" customHeight="1">
      <c r="A231" s="234"/>
      <c r="B231" s="234"/>
      <c r="C231" s="234"/>
      <c r="D231" s="234"/>
      <c r="E231" s="234"/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234"/>
      <c r="U231" s="234"/>
      <c r="V231" s="234"/>
      <c r="W231" s="234"/>
      <c r="X231" s="234"/>
      <c r="Y231" s="234"/>
      <c r="Z231" s="234"/>
    </row>
    <row r="232" ht="14.25" customHeight="1">
      <c r="A232" s="234"/>
      <c r="B232" s="234"/>
      <c r="C232" s="234"/>
      <c r="D232" s="234"/>
      <c r="E232" s="234"/>
      <c r="F232" s="234"/>
      <c r="G232" s="234"/>
      <c r="H232" s="234"/>
      <c r="I232" s="234"/>
      <c r="J232" s="234"/>
      <c r="K232" s="234"/>
      <c r="L232" s="234"/>
      <c r="M232" s="234"/>
      <c r="N232" s="234"/>
      <c r="O232" s="234"/>
      <c r="P232" s="234"/>
      <c r="Q232" s="234"/>
      <c r="R232" s="234"/>
      <c r="S232" s="234"/>
      <c r="T232" s="234"/>
      <c r="U232" s="234"/>
      <c r="V232" s="234"/>
      <c r="W232" s="234"/>
      <c r="X232" s="234"/>
      <c r="Y232" s="234"/>
      <c r="Z232" s="234"/>
    </row>
    <row r="233" ht="14.25" customHeight="1">
      <c r="A233" s="234"/>
      <c r="B233" s="234"/>
      <c r="C233" s="234"/>
      <c r="D233" s="234"/>
      <c r="E233" s="234"/>
      <c r="F233" s="234"/>
      <c r="G233" s="234"/>
      <c r="H233" s="234"/>
      <c r="I233" s="234"/>
      <c r="J233" s="234"/>
      <c r="K233" s="234"/>
      <c r="L233" s="234"/>
      <c r="M233" s="234"/>
      <c r="N233" s="234"/>
      <c r="O233" s="234"/>
      <c r="P233" s="234"/>
      <c r="Q233" s="234"/>
      <c r="R233" s="234"/>
      <c r="S233" s="234"/>
      <c r="T233" s="234"/>
      <c r="U233" s="234"/>
      <c r="V233" s="234"/>
      <c r="W233" s="234"/>
      <c r="X233" s="234"/>
      <c r="Y233" s="234"/>
      <c r="Z233" s="234"/>
    </row>
    <row r="234" ht="14.25" customHeight="1">
      <c r="A234" s="234"/>
      <c r="B234" s="234"/>
      <c r="C234" s="234"/>
      <c r="D234" s="234"/>
      <c r="E234" s="234"/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234"/>
      <c r="U234" s="234"/>
      <c r="V234" s="234"/>
      <c r="W234" s="234"/>
      <c r="X234" s="234"/>
      <c r="Y234" s="234"/>
      <c r="Z234" s="234"/>
    </row>
    <row r="235" ht="14.25" customHeight="1">
      <c r="A235" s="234"/>
      <c r="B235" s="234"/>
      <c r="C235" s="234"/>
      <c r="D235" s="234"/>
      <c r="E235" s="234"/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234"/>
      <c r="U235" s="234"/>
      <c r="V235" s="234"/>
      <c r="W235" s="234"/>
      <c r="X235" s="234"/>
      <c r="Y235" s="234"/>
      <c r="Z235" s="234"/>
    </row>
    <row r="236" ht="14.25" customHeight="1">
      <c r="A236" s="234"/>
      <c r="B236" s="234"/>
      <c r="C236" s="234"/>
      <c r="D236" s="234"/>
      <c r="E236" s="234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234"/>
      <c r="U236" s="234"/>
      <c r="V236" s="234"/>
      <c r="W236" s="234"/>
      <c r="X236" s="234"/>
      <c r="Y236" s="234"/>
      <c r="Z236" s="234"/>
    </row>
    <row r="237" ht="14.25" customHeight="1">
      <c r="A237" s="234"/>
      <c r="B237" s="234"/>
      <c r="C237" s="234"/>
      <c r="D237" s="234"/>
      <c r="E237" s="234"/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234"/>
      <c r="U237" s="234"/>
      <c r="V237" s="234"/>
      <c r="W237" s="234"/>
      <c r="X237" s="234"/>
      <c r="Y237" s="234"/>
      <c r="Z237" s="234"/>
    </row>
    <row r="238" ht="14.25" customHeight="1">
      <c r="A238" s="234"/>
      <c r="B238" s="234"/>
      <c r="C238" s="234"/>
      <c r="D238" s="234"/>
      <c r="E238" s="234"/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234"/>
      <c r="U238" s="234"/>
      <c r="V238" s="234"/>
      <c r="W238" s="234"/>
      <c r="X238" s="234"/>
      <c r="Y238" s="234"/>
      <c r="Z238" s="234"/>
    </row>
    <row r="239" ht="14.25" customHeight="1">
      <c r="A239" s="234"/>
      <c r="B239" s="234"/>
      <c r="C239" s="234"/>
      <c r="D239" s="234"/>
      <c r="E239" s="234"/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234"/>
      <c r="U239" s="234"/>
      <c r="V239" s="234"/>
      <c r="W239" s="234"/>
      <c r="X239" s="234"/>
      <c r="Y239" s="234"/>
      <c r="Z239" s="234"/>
    </row>
    <row r="240" ht="14.25" customHeight="1">
      <c r="A240" s="234"/>
      <c r="B240" s="234"/>
      <c r="C240" s="234"/>
      <c r="D240" s="234"/>
      <c r="E240" s="234"/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234"/>
      <c r="U240" s="234"/>
      <c r="V240" s="234"/>
      <c r="W240" s="234"/>
      <c r="X240" s="234"/>
      <c r="Y240" s="234"/>
      <c r="Z240" s="234"/>
    </row>
    <row r="241" ht="14.25" customHeight="1">
      <c r="A241" s="234"/>
      <c r="B241" s="234"/>
      <c r="C241" s="234"/>
      <c r="D241" s="234"/>
      <c r="E241" s="234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234"/>
      <c r="U241" s="234"/>
      <c r="V241" s="234"/>
      <c r="W241" s="234"/>
      <c r="X241" s="234"/>
      <c r="Y241" s="234"/>
      <c r="Z241" s="234"/>
    </row>
    <row r="242" ht="14.25" customHeight="1">
      <c r="A242" s="234"/>
      <c r="B242" s="234"/>
      <c r="C242" s="234"/>
      <c r="D242" s="234"/>
      <c r="E242" s="234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234"/>
      <c r="U242" s="234"/>
      <c r="V242" s="234"/>
      <c r="W242" s="234"/>
      <c r="X242" s="234"/>
      <c r="Y242" s="234"/>
      <c r="Z242" s="234"/>
    </row>
    <row r="243" ht="14.25" customHeight="1">
      <c r="A243" s="234"/>
      <c r="B243" s="234"/>
      <c r="C243" s="234"/>
      <c r="D243" s="234"/>
      <c r="E243" s="234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234"/>
      <c r="U243" s="234"/>
      <c r="V243" s="234"/>
      <c r="W243" s="234"/>
      <c r="X243" s="234"/>
      <c r="Y243" s="234"/>
      <c r="Z243" s="234"/>
    </row>
    <row r="244" ht="14.25" customHeight="1">
      <c r="A244" s="234"/>
      <c r="B244" s="234"/>
      <c r="C244" s="234"/>
      <c r="D244" s="234"/>
      <c r="E244" s="234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234"/>
      <c r="U244" s="234"/>
      <c r="V244" s="234"/>
      <c r="W244" s="234"/>
      <c r="X244" s="234"/>
      <c r="Y244" s="234"/>
      <c r="Z244" s="234"/>
    </row>
    <row r="245" ht="14.25" customHeight="1">
      <c r="A245" s="234"/>
      <c r="B245" s="234"/>
      <c r="C245" s="234"/>
      <c r="D245" s="234"/>
      <c r="E245" s="234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234"/>
      <c r="U245" s="234"/>
      <c r="V245" s="234"/>
      <c r="W245" s="234"/>
      <c r="X245" s="234"/>
      <c r="Y245" s="234"/>
      <c r="Z245" s="234"/>
    </row>
    <row r="246" ht="14.25" customHeight="1">
      <c r="A246" s="234"/>
      <c r="B246" s="234"/>
      <c r="C246" s="234"/>
      <c r="D246" s="234"/>
      <c r="E246" s="234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234"/>
      <c r="U246" s="234"/>
      <c r="V246" s="234"/>
      <c r="W246" s="234"/>
      <c r="X246" s="234"/>
      <c r="Y246" s="234"/>
      <c r="Z246" s="234"/>
    </row>
    <row r="247" ht="14.25" customHeight="1">
      <c r="A247" s="234"/>
      <c r="B247" s="234"/>
      <c r="C247" s="234"/>
      <c r="D247" s="234"/>
      <c r="E247" s="234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234"/>
      <c r="U247" s="234"/>
      <c r="V247" s="234"/>
      <c r="W247" s="234"/>
      <c r="X247" s="234"/>
      <c r="Y247" s="234"/>
      <c r="Z247" s="234"/>
    </row>
    <row r="248" ht="14.25" customHeight="1">
      <c r="A248" s="234"/>
      <c r="B248" s="234"/>
      <c r="C248" s="234"/>
      <c r="D248" s="234"/>
      <c r="E248" s="234"/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234"/>
      <c r="U248" s="234"/>
      <c r="V248" s="234"/>
      <c r="W248" s="234"/>
      <c r="X248" s="234"/>
      <c r="Y248" s="234"/>
      <c r="Z248" s="234"/>
    </row>
    <row r="249" ht="14.25" customHeight="1">
      <c r="A249" s="234"/>
      <c r="B249" s="234"/>
      <c r="C249" s="234"/>
      <c r="D249" s="234"/>
      <c r="E249" s="234"/>
      <c r="F249" s="234"/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234"/>
      <c r="U249" s="234"/>
      <c r="V249" s="234"/>
      <c r="W249" s="234"/>
      <c r="X249" s="234"/>
      <c r="Y249" s="234"/>
      <c r="Z249" s="234"/>
    </row>
    <row r="250" ht="14.25" customHeight="1">
      <c r="A250" s="234"/>
      <c r="B250" s="234"/>
      <c r="C250" s="234"/>
      <c r="D250" s="234"/>
      <c r="E250" s="234"/>
      <c r="F250" s="234"/>
      <c r="G250" s="234"/>
      <c r="H250" s="234"/>
      <c r="I250" s="234"/>
      <c r="J250" s="234"/>
      <c r="K250" s="234"/>
      <c r="L250" s="234"/>
      <c r="M250" s="234"/>
      <c r="N250" s="234"/>
      <c r="O250" s="234"/>
      <c r="P250" s="234"/>
      <c r="Q250" s="234"/>
      <c r="R250" s="234"/>
      <c r="S250" s="234"/>
      <c r="T250" s="234"/>
      <c r="U250" s="234"/>
      <c r="V250" s="234"/>
      <c r="W250" s="234"/>
      <c r="X250" s="234"/>
      <c r="Y250" s="234"/>
      <c r="Z250" s="234"/>
    </row>
    <row r="251" ht="14.25" customHeight="1">
      <c r="A251" s="234"/>
      <c r="B251" s="234"/>
      <c r="C251" s="234"/>
      <c r="D251" s="234"/>
      <c r="E251" s="234"/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234"/>
      <c r="U251" s="234"/>
      <c r="V251" s="234"/>
      <c r="W251" s="234"/>
      <c r="X251" s="234"/>
      <c r="Y251" s="234"/>
      <c r="Z251" s="234"/>
    </row>
    <row r="252" ht="14.25" customHeight="1">
      <c r="A252" s="234"/>
      <c r="B252" s="234"/>
      <c r="C252" s="234"/>
      <c r="D252" s="234"/>
      <c r="E252" s="234"/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234"/>
      <c r="U252" s="234"/>
      <c r="V252" s="234"/>
      <c r="W252" s="234"/>
      <c r="X252" s="234"/>
      <c r="Y252" s="234"/>
      <c r="Z252" s="234"/>
    </row>
    <row r="253" ht="14.25" customHeight="1">
      <c r="A253" s="234"/>
      <c r="B253" s="234"/>
      <c r="C253" s="234"/>
      <c r="D253" s="234"/>
      <c r="E253" s="234"/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234"/>
      <c r="U253" s="234"/>
      <c r="V253" s="234"/>
      <c r="W253" s="234"/>
      <c r="X253" s="234"/>
      <c r="Y253" s="234"/>
      <c r="Z253" s="234"/>
    </row>
    <row r="254" ht="14.25" customHeight="1">
      <c r="A254" s="234"/>
      <c r="B254" s="234"/>
      <c r="C254" s="234"/>
      <c r="D254" s="234"/>
      <c r="E254" s="234"/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234"/>
      <c r="U254" s="234"/>
      <c r="V254" s="234"/>
      <c r="W254" s="234"/>
      <c r="X254" s="234"/>
      <c r="Y254" s="234"/>
      <c r="Z254" s="234"/>
    </row>
    <row r="255" ht="14.25" customHeight="1">
      <c r="A255" s="234"/>
      <c r="B255" s="234"/>
      <c r="C255" s="234"/>
      <c r="D255" s="234"/>
      <c r="E255" s="234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234"/>
      <c r="U255" s="234"/>
      <c r="V255" s="234"/>
      <c r="W255" s="234"/>
      <c r="X255" s="234"/>
      <c r="Y255" s="234"/>
      <c r="Z255" s="234"/>
    </row>
    <row r="256" ht="14.25" customHeight="1">
      <c r="A256" s="234"/>
      <c r="B256" s="234"/>
      <c r="C256" s="234"/>
      <c r="D256" s="234"/>
      <c r="E256" s="234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234"/>
      <c r="U256" s="234"/>
      <c r="V256" s="234"/>
      <c r="W256" s="234"/>
      <c r="X256" s="234"/>
      <c r="Y256" s="234"/>
      <c r="Z256" s="234"/>
    </row>
    <row r="257" ht="14.25" customHeight="1">
      <c r="A257" s="234"/>
      <c r="B257" s="234"/>
      <c r="C257" s="234"/>
      <c r="D257" s="234"/>
      <c r="E257" s="234"/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234"/>
      <c r="U257" s="234"/>
      <c r="V257" s="234"/>
      <c r="W257" s="234"/>
      <c r="X257" s="234"/>
      <c r="Y257" s="234"/>
      <c r="Z257" s="234"/>
    </row>
    <row r="258" ht="14.25" customHeight="1">
      <c r="A258" s="234"/>
      <c r="B258" s="234"/>
      <c r="C258" s="234"/>
      <c r="D258" s="234"/>
      <c r="E258" s="234"/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234"/>
      <c r="U258" s="234"/>
      <c r="V258" s="234"/>
      <c r="W258" s="234"/>
      <c r="X258" s="234"/>
      <c r="Y258" s="234"/>
      <c r="Z258" s="234"/>
    </row>
    <row r="259" ht="14.25" customHeight="1">
      <c r="A259" s="234"/>
      <c r="B259" s="234"/>
      <c r="C259" s="234"/>
      <c r="D259" s="234"/>
      <c r="E259" s="234"/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234"/>
      <c r="U259" s="234"/>
      <c r="V259" s="234"/>
      <c r="W259" s="234"/>
      <c r="X259" s="234"/>
      <c r="Y259" s="234"/>
      <c r="Z259" s="234"/>
    </row>
    <row r="260" ht="14.25" customHeight="1">
      <c r="A260" s="234"/>
      <c r="B260" s="234"/>
      <c r="C260" s="234"/>
      <c r="D260" s="234"/>
      <c r="E260" s="234"/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234"/>
      <c r="U260" s="234"/>
      <c r="V260" s="234"/>
      <c r="W260" s="234"/>
      <c r="X260" s="234"/>
      <c r="Y260" s="234"/>
      <c r="Z260" s="234"/>
    </row>
    <row r="261" ht="14.25" customHeight="1">
      <c r="A261" s="234"/>
      <c r="B261" s="234"/>
      <c r="C261" s="234"/>
      <c r="D261" s="234"/>
      <c r="E261" s="234"/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234"/>
      <c r="U261" s="234"/>
      <c r="V261" s="234"/>
      <c r="W261" s="234"/>
      <c r="X261" s="234"/>
      <c r="Y261" s="234"/>
      <c r="Z261" s="234"/>
    </row>
    <row r="262" ht="14.25" customHeight="1">
      <c r="A262" s="234"/>
      <c r="B262" s="234"/>
      <c r="C262" s="234"/>
      <c r="D262" s="234"/>
      <c r="E262" s="234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234"/>
      <c r="U262" s="234"/>
      <c r="V262" s="234"/>
      <c r="W262" s="234"/>
      <c r="X262" s="234"/>
      <c r="Y262" s="234"/>
      <c r="Z262" s="234"/>
    </row>
    <row r="263" ht="14.25" customHeight="1">
      <c r="A263" s="234"/>
      <c r="B263" s="234"/>
      <c r="C263" s="234"/>
      <c r="D263" s="234"/>
      <c r="E263" s="234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234"/>
      <c r="U263" s="234"/>
      <c r="V263" s="234"/>
      <c r="W263" s="234"/>
      <c r="X263" s="234"/>
      <c r="Y263" s="234"/>
      <c r="Z263" s="234"/>
    </row>
    <row r="264" ht="14.25" customHeight="1">
      <c r="A264" s="234"/>
      <c r="B264" s="234"/>
      <c r="C264" s="234"/>
      <c r="D264" s="234"/>
      <c r="E264" s="234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234"/>
      <c r="U264" s="234"/>
      <c r="V264" s="234"/>
      <c r="W264" s="234"/>
      <c r="X264" s="234"/>
      <c r="Y264" s="234"/>
      <c r="Z264" s="234"/>
    </row>
    <row r="265" ht="14.25" customHeight="1">
      <c r="A265" s="234"/>
      <c r="B265" s="234"/>
      <c r="C265" s="234"/>
      <c r="D265" s="234"/>
      <c r="E265" s="234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234"/>
      <c r="U265" s="234"/>
      <c r="V265" s="234"/>
      <c r="W265" s="234"/>
      <c r="X265" s="234"/>
      <c r="Y265" s="234"/>
      <c r="Z265" s="234"/>
    </row>
    <row r="266" ht="14.25" customHeight="1">
      <c r="A266" s="234"/>
      <c r="B266" s="234"/>
      <c r="C266" s="234"/>
      <c r="D266" s="234"/>
      <c r="E266" s="234"/>
      <c r="F266" s="234"/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234"/>
      <c r="U266" s="234"/>
      <c r="V266" s="234"/>
      <c r="W266" s="234"/>
      <c r="X266" s="234"/>
      <c r="Y266" s="234"/>
      <c r="Z266" s="234"/>
    </row>
    <row r="267" ht="14.25" customHeight="1">
      <c r="A267" s="234"/>
      <c r="B267" s="234"/>
      <c r="C267" s="234"/>
      <c r="D267" s="234"/>
      <c r="E267" s="234"/>
      <c r="F267" s="234"/>
      <c r="G267" s="234"/>
      <c r="H267" s="234"/>
      <c r="I267" s="234"/>
      <c r="J267" s="234"/>
      <c r="K267" s="234"/>
      <c r="L267" s="234"/>
      <c r="M267" s="234"/>
      <c r="N267" s="234"/>
      <c r="O267" s="234"/>
      <c r="P267" s="234"/>
      <c r="Q267" s="234"/>
      <c r="R267" s="234"/>
      <c r="S267" s="234"/>
      <c r="T267" s="234"/>
      <c r="U267" s="234"/>
      <c r="V267" s="234"/>
      <c r="W267" s="234"/>
      <c r="X267" s="234"/>
      <c r="Y267" s="234"/>
      <c r="Z267" s="234"/>
    </row>
    <row r="268" ht="14.25" customHeight="1">
      <c r="A268" s="234"/>
      <c r="B268" s="234"/>
      <c r="C268" s="234"/>
      <c r="D268" s="234"/>
      <c r="E268" s="234"/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234"/>
      <c r="U268" s="234"/>
      <c r="V268" s="234"/>
      <c r="W268" s="234"/>
      <c r="X268" s="234"/>
      <c r="Y268" s="234"/>
      <c r="Z268" s="234"/>
    </row>
    <row r="269" ht="14.25" customHeight="1">
      <c r="A269" s="234"/>
      <c r="B269" s="234"/>
      <c r="C269" s="234"/>
      <c r="D269" s="234"/>
      <c r="E269" s="234"/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234"/>
      <c r="U269" s="234"/>
      <c r="V269" s="234"/>
      <c r="W269" s="234"/>
      <c r="X269" s="234"/>
      <c r="Y269" s="234"/>
      <c r="Z269" s="234"/>
    </row>
    <row r="270" ht="14.25" customHeight="1">
      <c r="A270" s="234"/>
      <c r="B270" s="234"/>
      <c r="C270" s="234"/>
      <c r="D270" s="234"/>
      <c r="E270" s="234"/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234"/>
      <c r="U270" s="234"/>
      <c r="V270" s="234"/>
      <c r="W270" s="234"/>
      <c r="X270" s="234"/>
      <c r="Y270" s="234"/>
      <c r="Z270" s="234"/>
    </row>
    <row r="271" ht="14.25" customHeight="1">
      <c r="A271" s="234"/>
      <c r="B271" s="234"/>
      <c r="C271" s="234"/>
      <c r="D271" s="234"/>
      <c r="E271" s="234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234"/>
      <c r="U271" s="234"/>
      <c r="V271" s="234"/>
      <c r="W271" s="234"/>
      <c r="X271" s="234"/>
      <c r="Y271" s="234"/>
      <c r="Z271" s="234"/>
    </row>
    <row r="272" ht="14.25" customHeight="1">
      <c r="A272" s="234"/>
      <c r="B272" s="234"/>
      <c r="C272" s="234"/>
      <c r="D272" s="234"/>
      <c r="E272" s="234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234"/>
      <c r="U272" s="234"/>
      <c r="V272" s="234"/>
      <c r="W272" s="234"/>
      <c r="X272" s="234"/>
      <c r="Y272" s="234"/>
      <c r="Z272" s="234"/>
    </row>
    <row r="273" ht="14.25" customHeight="1">
      <c r="A273" s="234"/>
      <c r="B273" s="234"/>
      <c r="C273" s="234"/>
      <c r="D273" s="234"/>
      <c r="E273" s="234"/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234"/>
      <c r="U273" s="234"/>
      <c r="V273" s="234"/>
      <c r="W273" s="234"/>
      <c r="X273" s="234"/>
      <c r="Y273" s="234"/>
      <c r="Z273" s="234"/>
    </row>
    <row r="274" ht="14.25" customHeight="1">
      <c r="A274" s="234"/>
      <c r="B274" s="234"/>
      <c r="C274" s="234"/>
      <c r="D274" s="234"/>
      <c r="E274" s="234"/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234"/>
      <c r="U274" s="234"/>
      <c r="V274" s="234"/>
      <c r="W274" s="234"/>
      <c r="X274" s="234"/>
      <c r="Y274" s="234"/>
      <c r="Z274" s="234"/>
    </row>
    <row r="275" ht="14.25" customHeight="1">
      <c r="A275" s="234"/>
      <c r="B275" s="234"/>
      <c r="C275" s="234"/>
      <c r="D275" s="234"/>
      <c r="E275" s="234"/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234"/>
      <c r="U275" s="234"/>
      <c r="V275" s="234"/>
      <c r="W275" s="234"/>
      <c r="X275" s="234"/>
      <c r="Y275" s="234"/>
      <c r="Z275" s="234"/>
    </row>
    <row r="276" ht="14.25" customHeight="1">
      <c r="A276" s="234"/>
      <c r="B276" s="234"/>
      <c r="C276" s="234"/>
      <c r="D276" s="234"/>
      <c r="E276" s="234"/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234"/>
      <c r="U276" s="234"/>
      <c r="V276" s="234"/>
      <c r="W276" s="234"/>
      <c r="X276" s="234"/>
      <c r="Y276" s="234"/>
      <c r="Z276" s="234"/>
    </row>
    <row r="277" ht="14.25" customHeight="1">
      <c r="A277" s="234"/>
      <c r="B277" s="234"/>
      <c r="C277" s="234"/>
      <c r="D277" s="234"/>
      <c r="E277" s="234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234"/>
      <c r="U277" s="234"/>
      <c r="V277" s="234"/>
      <c r="W277" s="234"/>
      <c r="X277" s="234"/>
      <c r="Y277" s="234"/>
      <c r="Z277" s="234"/>
    </row>
    <row r="278" ht="14.25" customHeight="1">
      <c r="A278" s="234"/>
      <c r="B278" s="234"/>
      <c r="C278" s="234"/>
      <c r="D278" s="234"/>
      <c r="E278" s="234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234"/>
      <c r="U278" s="234"/>
      <c r="V278" s="234"/>
      <c r="W278" s="234"/>
      <c r="X278" s="234"/>
      <c r="Y278" s="234"/>
      <c r="Z278" s="234"/>
    </row>
    <row r="279" ht="14.25" customHeight="1">
      <c r="A279" s="234"/>
      <c r="B279" s="234"/>
      <c r="C279" s="234"/>
      <c r="D279" s="234"/>
      <c r="E279" s="234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234"/>
      <c r="U279" s="234"/>
      <c r="V279" s="234"/>
      <c r="W279" s="234"/>
      <c r="X279" s="234"/>
      <c r="Y279" s="234"/>
      <c r="Z279" s="234"/>
    </row>
    <row r="280" ht="14.25" customHeight="1">
      <c r="A280" s="234"/>
      <c r="B280" s="234"/>
      <c r="C280" s="234"/>
      <c r="D280" s="234"/>
      <c r="E280" s="234"/>
      <c r="F280" s="234"/>
      <c r="G280" s="234"/>
      <c r="H280" s="234"/>
      <c r="I280" s="234"/>
      <c r="J280" s="234"/>
      <c r="K280" s="234"/>
      <c r="L280" s="234"/>
      <c r="M280" s="234"/>
      <c r="N280" s="234"/>
      <c r="O280" s="234"/>
      <c r="P280" s="234"/>
      <c r="Q280" s="234"/>
      <c r="R280" s="234"/>
      <c r="S280" s="234"/>
      <c r="T280" s="234"/>
      <c r="U280" s="234"/>
      <c r="V280" s="234"/>
      <c r="W280" s="234"/>
      <c r="X280" s="234"/>
      <c r="Y280" s="234"/>
      <c r="Z280" s="234"/>
    </row>
    <row r="281" ht="14.25" customHeight="1">
      <c r="A281" s="234"/>
      <c r="B281" s="234"/>
      <c r="C281" s="234"/>
      <c r="D281" s="234"/>
      <c r="E281" s="234"/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234"/>
      <c r="U281" s="234"/>
      <c r="V281" s="234"/>
      <c r="W281" s="234"/>
      <c r="X281" s="234"/>
      <c r="Y281" s="234"/>
      <c r="Z281" s="234"/>
    </row>
    <row r="282" ht="14.25" customHeight="1">
      <c r="A282" s="234"/>
      <c r="B282" s="234"/>
      <c r="C282" s="234"/>
      <c r="D282" s="234"/>
      <c r="E282" s="234"/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234"/>
      <c r="U282" s="234"/>
      <c r="V282" s="234"/>
      <c r="W282" s="234"/>
      <c r="X282" s="234"/>
      <c r="Y282" s="234"/>
      <c r="Z282" s="234"/>
    </row>
    <row r="283" ht="14.25" customHeight="1">
      <c r="A283" s="234"/>
      <c r="B283" s="234"/>
      <c r="C283" s="234"/>
      <c r="D283" s="234"/>
      <c r="E283" s="234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234"/>
      <c r="U283" s="234"/>
      <c r="V283" s="234"/>
      <c r="W283" s="234"/>
      <c r="X283" s="234"/>
      <c r="Y283" s="234"/>
      <c r="Z283" s="234"/>
    </row>
    <row r="284" ht="14.25" customHeight="1">
      <c r="A284" s="234"/>
      <c r="B284" s="234"/>
      <c r="C284" s="234"/>
      <c r="D284" s="234"/>
      <c r="E284" s="234"/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234"/>
      <c r="U284" s="234"/>
      <c r="V284" s="234"/>
      <c r="W284" s="234"/>
      <c r="X284" s="234"/>
      <c r="Y284" s="234"/>
      <c r="Z284" s="234"/>
    </row>
    <row r="285" ht="14.25" customHeight="1">
      <c r="A285" s="234"/>
      <c r="B285" s="234"/>
      <c r="C285" s="234"/>
      <c r="D285" s="234"/>
      <c r="E285" s="234"/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234"/>
      <c r="U285" s="234"/>
      <c r="V285" s="234"/>
      <c r="W285" s="234"/>
      <c r="X285" s="234"/>
      <c r="Y285" s="234"/>
      <c r="Z285" s="234"/>
    </row>
    <row r="286" ht="14.25" customHeight="1">
      <c r="A286" s="234"/>
      <c r="B286" s="234"/>
      <c r="C286" s="234"/>
      <c r="D286" s="234"/>
      <c r="E286" s="234"/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234"/>
      <c r="U286" s="234"/>
      <c r="V286" s="234"/>
      <c r="W286" s="234"/>
      <c r="X286" s="234"/>
      <c r="Y286" s="234"/>
      <c r="Z286" s="234"/>
    </row>
    <row r="287" ht="14.25" customHeight="1">
      <c r="A287" s="234"/>
      <c r="B287" s="234"/>
      <c r="C287" s="234"/>
      <c r="D287" s="234"/>
      <c r="E287" s="234"/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234"/>
      <c r="U287" s="234"/>
      <c r="V287" s="234"/>
      <c r="W287" s="234"/>
      <c r="X287" s="234"/>
      <c r="Y287" s="234"/>
      <c r="Z287" s="234"/>
    </row>
    <row r="288" ht="14.25" customHeight="1">
      <c r="A288" s="234"/>
      <c r="B288" s="234"/>
      <c r="C288" s="234"/>
      <c r="D288" s="234"/>
      <c r="E288" s="234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234"/>
      <c r="U288" s="234"/>
      <c r="V288" s="234"/>
      <c r="W288" s="234"/>
      <c r="X288" s="234"/>
      <c r="Y288" s="234"/>
      <c r="Z288" s="234"/>
    </row>
    <row r="289" ht="14.25" customHeight="1">
      <c r="A289" s="234"/>
      <c r="B289" s="234"/>
      <c r="C289" s="234"/>
      <c r="D289" s="234"/>
      <c r="E289" s="234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234"/>
      <c r="U289" s="234"/>
      <c r="V289" s="234"/>
      <c r="W289" s="234"/>
      <c r="X289" s="234"/>
      <c r="Y289" s="234"/>
      <c r="Z289" s="234"/>
    </row>
    <row r="290" ht="14.25" customHeight="1">
      <c r="A290" s="234"/>
      <c r="B290" s="234"/>
      <c r="C290" s="234"/>
      <c r="D290" s="234"/>
      <c r="E290" s="234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234"/>
      <c r="U290" s="234"/>
      <c r="V290" s="234"/>
      <c r="W290" s="234"/>
      <c r="X290" s="234"/>
      <c r="Y290" s="234"/>
      <c r="Z290" s="234"/>
    </row>
    <row r="291" ht="14.25" customHeight="1">
      <c r="A291" s="234"/>
      <c r="B291" s="234"/>
      <c r="C291" s="234"/>
      <c r="D291" s="234"/>
      <c r="E291" s="234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234"/>
      <c r="U291" s="234"/>
      <c r="V291" s="234"/>
      <c r="W291" s="234"/>
      <c r="X291" s="234"/>
      <c r="Y291" s="234"/>
      <c r="Z291" s="234"/>
    </row>
    <row r="292" ht="14.25" customHeight="1">
      <c r="A292" s="234"/>
      <c r="B292" s="234"/>
      <c r="C292" s="234"/>
      <c r="D292" s="234"/>
      <c r="E292" s="234"/>
      <c r="F292" s="234"/>
      <c r="G292" s="234"/>
      <c r="H292" s="234"/>
      <c r="I292" s="234"/>
      <c r="J292" s="234"/>
      <c r="K292" s="234"/>
      <c r="L292" s="234"/>
      <c r="M292" s="234"/>
      <c r="N292" s="234"/>
      <c r="O292" s="234"/>
      <c r="P292" s="234"/>
      <c r="Q292" s="234"/>
      <c r="R292" s="234"/>
      <c r="S292" s="234"/>
      <c r="T292" s="234"/>
      <c r="U292" s="234"/>
      <c r="V292" s="234"/>
      <c r="W292" s="234"/>
      <c r="X292" s="234"/>
      <c r="Y292" s="234"/>
      <c r="Z292" s="234"/>
    </row>
    <row r="293" ht="14.25" customHeight="1">
      <c r="A293" s="234"/>
      <c r="B293" s="234"/>
      <c r="C293" s="234"/>
      <c r="D293" s="234"/>
      <c r="E293" s="234"/>
      <c r="F293" s="234"/>
      <c r="G293" s="234"/>
      <c r="H293" s="234"/>
      <c r="I293" s="234"/>
      <c r="J293" s="234"/>
      <c r="K293" s="234"/>
      <c r="L293" s="234"/>
      <c r="M293" s="234"/>
      <c r="N293" s="234"/>
      <c r="O293" s="234"/>
      <c r="P293" s="234"/>
      <c r="Q293" s="234"/>
      <c r="R293" s="234"/>
      <c r="S293" s="234"/>
      <c r="T293" s="234"/>
      <c r="U293" s="234"/>
      <c r="V293" s="234"/>
      <c r="W293" s="234"/>
      <c r="X293" s="234"/>
      <c r="Y293" s="234"/>
      <c r="Z293" s="234"/>
    </row>
    <row r="294" ht="14.25" customHeight="1">
      <c r="A294" s="234"/>
      <c r="B294" s="234"/>
      <c r="C294" s="234"/>
      <c r="D294" s="234"/>
      <c r="E294" s="234"/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234"/>
      <c r="U294" s="234"/>
      <c r="V294" s="234"/>
      <c r="W294" s="234"/>
      <c r="X294" s="234"/>
      <c r="Y294" s="234"/>
      <c r="Z294" s="234"/>
    </row>
    <row r="295" ht="14.2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</row>
    <row r="296" ht="14.25" customHeight="1">
      <c r="A296" s="234"/>
      <c r="B296" s="234"/>
      <c r="C296" s="234"/>
      <c r="D296" s="234"/>
      <c r="E296" s="234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234"/>
      <c r="U296" s="234"/>
      <c r="V296" s="234"/>
      <c r="W296" s="234"/>
      <c r="X296" s="234"/>
      <c r="Y296" s="234"/>
      <c r="Z296" s="234"/>
    </row>
    <row r="297" ht="14.25" customHeight="1">
      <c r="A297" s="234"/>
      <c r="B297" s="234"/>
      <c r="C297" s="234"/>
      <c r="D297" s="234"/>
      <c r="E297" s="234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234"/>
      <c r="U297" s="234"/>
      <c r="V297" s="234"/>
      <c r="W297" s="234"/>
      <c r="X297" s="234"/>
      <c r="Y297" s="234"/>
      <c r="Z297" s="234"/>
    </row>
    <row r="298" ht="14.25" customHeight="1">
      <c r="A298" s="234"/>
      <c r="B298" s="234"/>
      <c r="C298" s="234"/>
      <c r="D298" s="234"/>
      <c r="E298" s="234"/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234"/>
      <c r="U298" s="234"/>
      <c r="V298" s="234"/>
      <c r="W298" s="234"/>
      <c r="X298" s="234"/>
      <c r="Y298" s="234"/>
      <c r="Z298" s="234"/>
    </row>
    <row r="299" ht="14.25" customHeight="1">
      <c r="A299" s="234"/>
      <c r="B299" s="234"/>
      <c r="C299" s="234"/>
      <c r="D299" s="234"/>
      <c r="E299" s="234"/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234"/>
      <c r="U299" s="234"/>
      <c r="V299" s="234"/>
      <c r="W299" s="234"/>
      <c r="X299" s="234"/>
      <c r="Y299" s="234"/>
      <c r="Z299" s="234"/>
    </row>
    <row r="300" ht="14.25" customHeight="1">
      <c r="A300" s="234"/>
      <c r="B300" s="234"/>
      <c r="C300" s="234"/>
      <c r="D300" s="234"/>
      <c r="E300" s="234"/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234"/>
      <c r="U300" s="234"/>
      <c r="V300" s="234"/>
      <c r="W300" s="234"/>
      <c r="X300" s="234"/>
      <c r="Y300" s="234"/>
      <c r="Z300" s="234"/>
    </row>
    <row r="301" ht="14.25" customHeight="1">
      <c r="A301" s="234"/>
      <c r="B301" s="234"/>
      <c r="C301" s="234"/>
      <c r="D301" s="234"/>
      <c r="E301" s="234"/>
      <c r="F301" s="234"/>
      <c r="G301" s="234"/>
      <c r="H301" s="234"/>
      <c r="I301" s="234"/>
      <c r="J301" s="234"/>
      <c r="K301" s="234"/>
      <c r="L301" s="234"/>
      <c r="M301" s="234"/>
      <c r="N301" s="234"/>
      <c r="O301" s="234"/>
      <c r="P301" s="234"/>
      <c r="Q301" s="234"/>
      <c r="R301" s="234"/>
      <c r="S301" s="234"/>
      <c r="T301" s="234"/>
      <c r="U301" s="234"/>
      <c r="V301" s="234"/>
      <c r="W301" s="234"/>
      <c r="X301" s="234"/>
      <c r="Y301" s="234"/>
      <c r="Z301" s="234"/>
    </row>
    <row r="302" ht="14.25" customHeight="1">
      <c r="A302" s="234"/>
      <c r="B302" s="234"/>
      <c r="C302" s="234"/>
      <c r="D302" s="234"/>
      <c r="E302" s="234"/>
      <c r="F302" s="234"/>
      <c r="G302" s="234"/>
      <c r="H302" s="234"/>
      <c r="I302" s="234"/>
      <c r="J302" s="234"/>
      <c r="K302" s="234"/>
      <c r="L302" s="234"/>
      <c r="M302" s="234"/>
      <c r="N302" s="234"/>
      <c r="O302" s="234"/>
      <c r="P302" s="234"/>
      <c r="Q302" s="234"/>
      <c r="R302" s="234"/>
      <c r="S302" s="234"/>
      <c r="T302" s="234"/>
      <c r="U302" s="234"/>
      <c r="V302" s="234"/>
      <c r="W302" s="234"/>
      <c r="X302" s="234"/>
      <c r="Y302" s="234"/>
      <c r="Z302" s="234"/>
    </row>
    <row r="303" ht="14.25" customHeight="1">
      <c r="A303" s="234"/>
      <c r="B303" s="234"/>
      <c r="C303" s="234"/>
      <c r="D303" s="234"/>
      <c r="E303" s="234"/>
      <c r="F303" s="234"/>
      <c r="G303" s="234"/>
      <c r="H303" s="234"/>
      <c r="I303" s="234"/>
      <c r="J303" s="234"/>
      <c r="K303" s="234"/>
      <c r="L303" s="234"/>
      <c r="M303" s="234"/>
      <c r="N303" s="234"/>
      <c r="O303" s="234"/>
      <c r="P303" s="234"/>
      <c r="Q303" s="234"/>
      <c r="R303" s="234"/>
      <c r="S303" s="234"/>
      <c r="T303" s="234"/>
      <c r="U303" s="234"/>
      <c r="V303" s="234"/>
      <c r="W303" s="234"/>
      <c r="X303" s="234"/>
      <c r="Y303" s="234"/>
      <c r="Z303" s="234"/>
    </row>
    <row r="304" ht="14.25" customHeight="1">
      <c r="A304" s="234"/>
      <c r="B304" s="234"/>
      <c r="C304" s="234"/>
      <c r="D304" s="234"/>
      <c r="E304" s="234"/>
      <c r="F304" s="234"/>
      <c r="G304" s="234"/>
      <c r="H304" s="234"/>
      <c r="I304" s="234"/>
      <c r="J304" s="234"/>
      <c r="K304" s="234"/>
      <c r="L304" s="234"/>
      <c r="M304" s="234"/>
      <c r="N304" s="234"/>
      <c r="O304" s="234"/>
      <c r="P304" s="234"/>
      <c r="Q304" s="234"/>
      <c r="R304" s="234"/>
      <c r="S304" s="234"/>
      <c r="T304" s="234"/>
      <c r="U304" s="234"/>
      <c r="V304" s="234"/>
      <c r="W304" s="234"/>
      <c r="X304" s="234"/>
      <c r="Y304" s="234"/>
      <c r="Z304" s="234"/>
    </row>
    <row r="305" ht="14.25" customHeight="1">
      <c r="A305" s="234"/>
      <c r="B305" s="234"/>
      <c r="C305" s="234"/>
      <c r="D305" s="234"/>
      <c r="E305" s="234"/>
      <c r="F305" s="234"/>
      <c r="G305" s="234"/>
      <c r="H305" s="234"/>
      <c r="I305" s="234"/>
      <c r="J305" s="234"/>
      <c r="K305" s="234"/>
      <c r="L305" s="234"/>
      <c r="M305" s="234"/>
      <c r="N305" s="234"/>
      <c r="O305" s="234"/>
      <c r="P305" s="234"/>
      <c r="Q305" s="234"/>
      <c r="R305" s="234"/>
      <c r="S305" s="234"/>
      <c r="T305" s="234"/>
      <c r="U305" s="234"/>
      <c r="V305" s="234"/>
      <c r="W305" s="234"/>
      <c r="X305" s="234"/>
      <c r="Y305" s="234"/>
      <c r="Z305" s="234"/>
    </row>
    <row r="306" ht="14.25" customHeight="1">
      <c r="A306" s="234"/>
      <c r="B306" s="234"/>
      <c r="C306" s="234"/>
      <c r="D306" s="234"/>
      <c r="E306" s="234"/>
      <c r="F306" s="234"/>
      <c r="G306" s="234"/>
      <c r="H306" s="234"/>
      <c r="I306" s="234"/>
      <c r="J306" s="234"/>
      <c r="K306" s="234"/>
      <c r="L306" s="234"/>
      <c r="M306" s="234"/>
      <c r="N306" s="234"/>
      <c r="O306" s="234"/>
      <c r="P306" s="234"/>
      <c r="Q306" s="234"/>
      <c r="R306" s="234"/>
      <c r="S306" s="234"/>
      <c r="T306" s="234"/>
      <c r="U306" s="234"/>
      <c r="V306" s="234"/>
      <c r="W306" s="234"/>
      <c r="X306" s="234"/>
      <c r="Y306" s="234"/>
      <c r="Z306" s="234"/>
    </row>
    <row r="307" ht="14.25" customHeight="1">
      <c r="A307" s="234"/>
      <c r="B307" s="234"/>
      <c r="C307" s="234"/>
      <c r="D307" s="234"/>
      <c r="E307" s="234"/>
      <c r="F307" s="234"/>
      <c r="G307" s="234"/>
      <c r="H307" s="234"/>
      <c r="I307" s="234"/>
      <c r="J307" s="234"/>
      <c r="K307" s="234"/>
      <c r="L307" s="234"/>
      <c r="M307" s="234"/>
      <c r="N307" s="234"/>
      <c r="O307" s="234"/>
      <c r="P307" s="234"/>
      <c r="Q307" s="234"/>
      <c r="R307" s="234"/>
      <c r="S307" s="234"/>
      <c r="T307" s="234"/>
      <c r="U307" s="234"/>
      <c r="V307" s="234"/>
      <c r="W307" s="234"/>
      <c r="X307" s="234"/>
      <c r="Y307" s="234"/>
      <c r="Z307" s="234"/>
    </row>
    <row r="308" ht="14.25" customHeight="1">
      <c r="A308" s="234"/>
      <c r="B308" s="234"/>
      <c r="C308" s="234"/>
      <c r="D308" s="234"/>
      <c r="E308" s="234"/>
      <c r="F308" s="234"/>
      <c r="G308" s="234"/>
      <c r="H308" s="234"/>
      <c r="I308" s="234"/>
      <c r="J308" s="234"/>
      <c r="K308" s="234"/>
      <c r="L308" s="234"/>
      <c r="M308" s="234"/>
      <c r="N308" s="234"/>
      <c r="O308" s="234"/>
      <c r="P308" s="234"/>
      <c r="Q308" s="234"/>
      <c r="R308" s="234"/>
      <c r="S308" s="234"/>
      <c r="T308" s="234"/>
      <c r="U308" s="234"/>
      <c r="V308" s="234"/>
      <c r="W308" s="234"/>
      <c r="X308" s="234"/>
      <c r="Y308" s="234"/>
      <c r="Z308" s="234"/>
    </row>
    <row r="309" ht="14.25" customHeight="1">
      <c r="A309" s="234"/>
      <c r="B309" s="234"/>
      <c r="C309" s="234"/>
      <c r="D309" s="234"/>
      <c r="E309" s="234"/>
      <c r="F309" s="234"/>
      <c r="G309" s="234"/>
      <c r="H309" s="234"/>
      <c r="I309" s="234"/>
      <c r="J309" s="234"/>
      <c r="K309" s="234"/>
      <c r="L309" s="234"/>
      <c r="M309" s="234"/>
      <c r="N309" s="234"/>
      <c r="O309" s="234"/>
      <c r="P309" s="234"/>
      <c r="Q309" s="234"/>
      <c r="R309" s="234"/>
      <c r="S309" s="234"/>
      <c r="T309" s="234"/>
      <c r="U309" s="234"/>
      <c r="V309" s="234"/>
      <c r="W309" s="234"/>
      <c r="X309" s="234"/>
      <c r="Y309" s="234"/>
      <c r="Z309" s="234"/>
    </row>
    <row r="310" ht="14.25" customHeight="1">
      <c r="A310" s="234"/>
      <c r="B310" s="234"/>
      <c r="C310" s="234"/>
      <c r="D310" s="234"/>
      <c r="E310" s="234"/>
      <c r="F310" s="234"/>
      <c r="G310" s="234"/>
      <c r="H310" s="234"/>
      <c r="I310" s="234"/>
      <c r="J310" s="234"/>
      <c r="K310" s="234"/>
      <c r="L310" s="234"/>
      <c r="M310" s="234"/>
      <c r="N310" s="234"/>
      <c r="O310" s="234"/>
      <c r="P310" s="234"/>
      <c r="Q310" s="234"/>
      <c r="R310" s="234"/>
      <c r="S310" s="234"/>
      <c r="T310" s="234"/>
      <c r="U310" s="234"/>
      <c r="V310" s="234"/>
      <c r="W310" s="234"/>
      <c r="X310" s="234"/>
      <c r="Y310" s="234"/>
      <c r="Z310" s="234"/>
    </row>
    <row r="311" ht="14.25" customHeight="1">
      <c r="A311" s="234"/>
      <c r="B311" s="234"/>
      <c r="C311" s="234"/>
      <c r="D311" s="234"/>
      <c r="E311" s="234"/>
      <c r="F311" s="234"/>
      <c r="G311" s="234"/>
      <c r="H311" s="234"/>
      <c r="I311" s="234"/>
      <c r="J311" s="234"/>
      <c r="K311" s="234"/>
      <c r="L311" s="234"/>
      <c r="M311" s="234"/>
      <c r="N311" s="234"/>
      <c r="O311" s="234"/>
      <c r="P311" s="234"/>
      <c r="Q311" s="234"/>
      <c r="R311" s="234"/>
      <c r="S311" s="234"/>
      <c r="T311" s="234"/>
      <c r="U311" s="234"/>
      <c r="V311" s="234"/>
      <c r="W311" s="234"/>
      <c r="X311" s="234"/>
      <c r="Y311" s="234"/>
      <c r="Z311" s="234"/>
    </row>
    <row r="312" ht="14.25" customHeight="1">
      <c r="A312" s="234"/>
      <c r="B312" s="234"/>
      <c r="C312" s="234"/>
      <c r="D312" s="234"/>
      <c r="E312" s="234"/>
      <c r="F312" s="234"/>
      <c r="G312" s="234"/>
      <c r="H312" s="234"/>
      <c r="I312" s="234"/>
      <c r="J312" s="234"/>
      <c r="K312" s="234"/>
      <c r="L312" s="234"/>
      <c r="M312" s="234"/>
      <c r="N312" s="234"/>
      <c r="O312" s="234"/>
      <c r="P312" s="234"/>
      <c r="Q312" s="234"/>
      <c r="R312" s="234"/>
      <c r="S312" s="234"/>
      <c r="T312" s="234"/>
      <c r="U312" s="234"/>
      <c r="V312" s="234"/>
      <c r="W312" s="234"/>
      <c r="X312" s="234"/>
      <c r="Y312" s="234"/>
      <c r="Z312" s="234"/>
    </row>
    <row r="313" ht="14.25" customHeight="1">
      <c r="A313" s="234"/>
      <c r="B313" s="234"/>
      <c r="C313" s="234"/>
      <c r="D313" s="234"/>
      <c r="E313" s="234"/>
      <c r="F313" s="234"/>
      <c r="G313" s="234"/>
      <c r="H313" s="234"/>
      <c r="I313" s="234"/>
      <c r="J313" s="234"/>
      <c r="K313" s="234"/>
      <c r="L313" s="234"/>
      <c r="M313" s="234"/>
      <c r="N313" s="234"/>
      <c r="O313" s="234"/>
      <c r="P313" s="234"/>
      <c r="Q313" s="234"/>
      <c r="R313" s="234"/>
      <c r="S313" s="234"/>
      <c r="T313" s="234"/>
      <c r="U313" s="234"/>
      <c r="V313" s="234"/>
      <c r="W313" s="234"/>
      <c r="X313" s="234"/>
      <c r="Y313" s="234"/>
      <c r="Z313" s="234"/>
    </row>
    <row r="314" ht="14.25" customHeight="1">
      <c r="A314" s="234"/>
      <c r="B314" s="234"/>
      <c r="C314" s="234"/>
      <c r="D314" s="234"/>
      <c r="E314" s="234"/>
      <c r="F314" s="234"/>
      <c r="G314" s="234"/>
      <c r="H314" s="234"/>
      <c r="I314" s="234"/>
      <c r="J314" s="234"/>
      <c r="K314" s="234"/>
      <c r="L314" s="234"/>
      <c r="M314" s="234"/>
      <c r="N314" s="234"/>
      <c r="O314" s="234"/>
      <c r="P314" s="234"/>
      <c r="Q314" s="234"/>
      <c r="R314" s="234"/>
      <c r="S314" s="234"/>
      <c r="T314" s="234"/>
      <c r="U314" s="234"/>
      <c r="V314" s="234"/>
      <c r="W314" s="234"/>
      <c r="X314" s="234"/>
      <c r="Y314" s="234"/>
      <c r="Z314" s="234"/>
    </row>
    <row r="315" ht="14.25" customHeight="1">
      <c r="A315" s="234"/>
      <c r="B315" s="234"/>
      <c r="C315" s="234"/>
      <c r="D315" s="234"/>
      <c r="E315" s="234"/>
      <c r="F315" s="234"/>
      <c r="G315" s="234"/>
      <c r="H315" s="234"/>
      <c r="I315" s="234"/>
      <c r="J315" s="234"/>
      <c r="K315" s="234"/>
      <c r="L315" s="234"/>
      <c r="M315" s="234"/>
      <c r="N315" s="234"/>
      <c r="O315" s="234"/>
      <c r="P315" s="234"/>
      <c r="Q315" s="234"/>
      <c r="R315" s="234"/>
      <c r="S315" s="234"/>
      <c r="T315" s="234"/>
      <c r="U315" s="234"/>
      <c r="V315" s="234"/>
      <c r="W315" s="234"/>
      <c r="X315" s="234"/>
      <c r="Y315" s="234"/>
      <c r="Z315" s="234"/>
    </row>
    <row r="316" ht="14.25" customHeight="1">
      <c r="A316" s="234"/>
      <c r="B316" s="234"/>
      <c r="C316" s="234"/>
      <c r="D316" s="234"/>
      <c r="E316" s="234"/>
      <c r="F316" s="234"/>
      <c r="G316" s="234"/>
      <c r="H316" s="234"/>
      <c r="I316" s="234"/>
      <c r="J316" s="234"/>
      <c r="K316" s="234"/>
      <c r="L316" s="234"/>
      <c r="M316" s="234"/>
      <c r="N316" s="234"/>
      <c r="O316" s="234"/>
      <c r="P316" s="234"/>
      <c r="Q316" s="234"/>
      <c r="R316" s="234"/>
      <c r="S316" s="234"/>
      <c r="T316" s="234"/>
      <c r="U316" s="234"/>
      <c r="V316" s="234"/>
      <c r="W316" s="234"/>
      <c r="X316" s="234"/>
      <c r="Y316" s="234"/>
      <c r="Z316" s="234"/>
    </row>
    <row r="317" ht="14.25" customHeight="1">
      <c r="A317" s="234"/>
      <c r="B317" s="234"/>
      <c r="C317" s="234"/>
      <c r="D317" s="234"/>
      <c r="E317" s="234"/>
      <c r="F317" s="234"/>
      <c r="G317" s="234"/>
      <c r="H317" s="234"/>
      <c r="I317" s="234"/>
      <c r="J317" s="234"/>
      <c r="K317" s="234"/>
      <c r="L317" s="234"/>
      <c r="M317" s="234"/>
      <c r="N317" s="234"/>
      <c r="O317" s="234"/>
      <c r="P317" s="234"/>
      <c r="Q317" s="234"/>
      <c r="R317" s="234"/>
      <c r="S317" s="234"/>
      <c r="T317" s="234"/>
      <c r="U317" s="234"/>
      <c r="V317" s="234"/>
      <c r="W317" s="234"/>
      <c r="X317" s="234"/>
      <c r="Y317" s="234"/>
      <c r="Z317" s="234"/>
    </row>
    <row r="318" ht="14.25" customHeight="1">
      <c r="A318" s="234"/>
      <c r="B318" s="234"/>
      <c r="C318" s="234"/>
      <c r="D318" s="234"/>
      <c r="E318" s="234"/>
      <c r="F318" s="234"/>
      <c r="G318" s="234"/>
      <c r="H318" s="234"/>
      <c r="I318" s="234"/>
      <c r="J318" s="234"/>
      <c r="K318" s="234"/>
      <c r="L318" s="234"/>
      <c r="M318" s="234"/>
      <c r="N318" s="234"/>
      <c r="O318" s="234"/>
      <c r="P318" s="234"/>
      <c r="Q318" s="234"/>
      <c r="R318" s="234"/>
      <c r="S318" s="234"/>
      <c r="T318" s="234"/>
      <c r="U318" s="234"/>
      <c r="V318" s="234"/>
      <c r="W318" s="234"/>
      <c r="X318" s="234"/>
      <c r="Y318" s="234"/>
      <c r="Z318" s="234"/>
    </row>
    <row r="319" ht="14.25" customHeight="1">
      <c r="A319" s="234"/>
      <c r="B319" s="234"/>
      <c r="C319" s="234"/>
      <c r="D319" s="234"/>
      <c r="E319" s="234"/>
      <c r="F319" s="234"/>
      <c r="G319" s="234"/>
      <c r="H319" s="234"/>
      <c r="I319" s="234"/>
      <c r="J319" s="234"/>
      <c r="K319" s="234"/>
      <c r="L319" s="234"/>
      <c r="M319" s="234"/>
      <c r="N319" s="234"/>
      <c r="O319" s="234"/>
      <c r="P319" s="234"/>
      <c r="Q319" s="234"/>
      <c r="R319" s="234"/>
      <c r="S319" s="234"/>
      <c r="T319" s="234"/>
      <c r="U319" s="234"/>
      <c r="V319" s="234"/>
      <c r="W319" s="234"/>
      <c r="X319" s="234"/>
      <c r="Y319" s="234"/>
      <c r="Z319" s="234"/>
    </row>
    <row r="320" ht="14.25" customHeight="1">
      <c r="A320" s="234"/>
      <c r="B320" s="234"/>
      <c r="C320" s="234"/>
      <c r="D320" s="234"/>
      <c r="E320" s="234"/>
      <c r="F320" s="234"/>
      <c r="G320" s="234"/>
      <c r="H320" s="234"/>
      <c r="I320" s="234"/>
      <c r="J320" s="234"/>
      <c r="K320" s="234"/>
      <c r="L320" s="234"/>
      <c r="M320" s="234"/>
      <c r="N320" s="234"/>
      <c r="O320" s="234"/>
      <c r="P320" s="234"/>
      <c r="Q320" s="234"/>
      <c r="R320" s="234"/>
      <c r="S320" s="234"/>
      <c r="T320" s="234"/>
      <c r="U320" s="234"/>
      <c r="V320" s="234"/>
      <c r="W320" s="234"/>
      <c r="X320" s="234"/>
      <c r="Y320" s="234"/>
      <c r="Z320" s="234"/>
    </row>
    <row r="321" ht="14.25" customHeight="1">
      <c r="A321" s="234"/>
      <c r="B321" s="234"/>
      <c r="C321" s="234"/>
      <c r="D321" s="234"/>
      <c r="E321" s="234"/>
      <c r="F321" s="234"/>
      <c r="G321" s="234"/>
      <c r="H321" s="234"/>
      <c r="I321" s="234"/>
      <c r="J321" s="234"/>
      <c r="K321" s="234"/>
      <c r="L321" s="234"/>
      <c r="M321" s="234"/>
      <c r="N321" s="234"/>
      <c r="O321" s="234"/>
      <c r="P321" s="234"/>
      <c r="Q321" s="234"/>
      <c r="R321" s="234"/>
      <c r="S321" s="234"/>
      <c r="T321" s="234"/>
      <c r="U321" s="234"/>
      <c r="V321" s="234"/>
      <c r="W321" s="234"/>
      <c r="X321" s="234"/>
      <c r="Y321" s="234"/>
      <c r="Z321" s="234"/>
    </row>
    <row r="322" ht="14.25" customHeight="1">
      <c r="A322" s="234"/>
      <c r="B322" s="234"/>
      <c r="C322" s="234"/>
      <c r="D322" s="234"/>
      <c r="E322" s="234"/>
      <c r="F322" s="234"/>
      <c r="G322" s="234"/>
      <c r="H322" s="234"/>
      <c r="I322" s="234"/>
      <c r="J322" s="234"/>
      <c r="K322" s="234"/>
      <c r="L322" s="234"/>
      <c r="M322" s="234"/>
      <c r="N322" s="234"/>
      <c r="O322" s="234"/>
      <c r="P322" s="234"/>
      <c r="Q322" s="234"/>
      <c r="R322" s="234"/>
      <c r="S322" s="234"/>
      <c r="T322" s="234"/>
      <c r="U322" s="234"/>
      <c r="V322" s="234"/>
      <c r="W322" s="234"/>
      <c r="X322" s="234"/>
      <c r="Y322" s="234"/>
      <c r="Z322" s="234"/>
    </row>
    <row r="323" ht="14.25" customHeight="1">
      <c r="A323" s="234"/>
      <c r="B323" s="234"/>
      <c r="C323" s="234"/>
      <c r="D323" s="234"/>
      <c r="E323" s="234"/>
      <c r="F323" s="234"/>
      <c r="G323" s="234"/>
      <c r="H323" s="234"/>
      <c r="I323" s="234"/>
      <c r="J323" s="234"/>
      <c r="K323" s="234"/>
      <c r="L323" s="234"/>
      <c r="M323" s="234"/>
      <c r="N323" s="234"/>
      <c r="O323" s="234"/>
      <c r="P323" s="234"/>
      <c r="Q323" s="234"/>
      <c r="R323" s="234"/>
      <c r="S323" s="234"/>
      <c r="T323" s="234"/>
      <c r="U323" s="234"/>
      <c r="V323" s="234"/>
      <c r="W323" s="234"/>
      <c r="X323" s="234"/>
      <c r="Y323" s="234"/>
      <c r="Z323" s="234"/>
    </row>
    <row r="324" ht="14.25" customHeight="1">
      <c r="A324" s="234"/>
      <c r="B324" s="234"/>
      <c r="C324" s="234"/>
      <c r="D324" s="234"/>
      <c r="E324" s="234"/>
      <c r="F324" s="234"/>
      <c r="G324" s="234"/>
      <c r="H324" s="234"/>
      <c r="I324" s="234"/>
      <c r="J324" s="234"/>
      <c r="K324" s="234"/>
      <c r="L324" s="234"/>
      <c r="M324" s="234"/>
      <c r="N324" s="234"/>
      <c r="O324" s="234"/>
      <c r="P324" s="234"/>
      <c r="Q324" s="234"/>
      <c r="R324" s="234"/>
      <c r="S324" s="234"/>
      <c r="T324" s="234"/>
      <c r="U324" s="234"/>
      <c r="V324" s="234"/>
      <c r="W324" s="234"/>
      <c r="X324" s="234"/>
      <c r="Y324" s="234"/>
      <c r="Z324" s="234"/>
    </row>
    <row r="325" ht="14.25" customHeight="1">
      <c r="A325" s="234"/>
      <c r="B325" s="234"/>
      <c r="C325" s="234"/>
      <c r="D325" s="234"/>
      <c r="E325" s="234"/>
      <c r="F325" s="234"/>
      <c r="G325" s="234"/>
      <c r="H325" s="234"/>
      <c r="I325" s="234"/>
      <c r="J325" s="234"/>
      <c r="K325" s="234"/>
      <c r="L325" s="234"/>
      <c r="M325" s="234"/>
      <c r="N325" s="234"/>
      <c r="O325" s="234"/>
      <c r="P325" s="234"/>
      <c r="Q325" s="234"/>
      <c r="R325" s="234"/>
      <c r="S325" s="234"/>
      <c r="T325" s="234"/>
      <c r="U325" s="234"/>
      <c r="V325" s="234"/>
      <c r="W325" s="234"/>
      <c r="X325" s="234"/>
      <c r="Y325" s="234"/>
      <c r="Z325" s="234"/>
    </row>
    <row r="326" ht="14.25" customHeight="1">
      <c r="A326" s="234"/>
      <c r="B326" s="234"/>
      <c r="C326" s="234"/>
      <c r="D326" s="234"/>
      <c r="E326" s="234"/>
      <c r="F326" s="234"/>
      <c r="G326" s="234"/>
      <c r="H326" s="234"/>
      <c r="I326" s="234"/>
      <c r="J326" s="234"/>
      <c r="K326" s="234"/>
      <c r="L326" s="234"/>
      <c r="M326" s="234"/>
      <c r="N326" s="234"/>
      <c r="O326" s="234"/>
      <c r="P326" s="234"/>
      <c r="Q326" s="234"/>
      <c r="R326" s="234"/>
      <c r="S326" s="234"/>
      <c r="T326" s="234"/>
      <c r="U326" s="234"/>
      <c r="V326" s="234"/>
      <c r="W326" s="234"/>
      <c r="X326" s="234"/>
      <c r="Y326" s="234"/>
      <c r="Z326" s="234"/>
    </row>
    <row r="327" ht="14.25" customHeight="1">
      <c r="A327" s="234"/>
      <c r="B327" s="234"/>
      <c r="C327" s="234"/>
      <c r="D327" s="234"/>
      <c r="E327" s="234"/>
      <c r="F327" s="234"/>
      <c r="G327" s="234"/>
      <c r="H327" s="234"/>
      <c r="I327" s="234"/>
      <c r="J327" s="234"/>
      <c r="K327" s="234"/>
      <c r="L327" s="234"/>
      <c r="M327" s="234"/>
      <c r="N327" s="234"/>
      <c r="O327" s="234"/>
      <c r="P327" s="234"/>
      <c r="Q327" s="234"/>
      <c r="R327" s="234"/>
      <c r="S327" s="234"/>
      <c r="T327" s="234"/>
      <c r="U327" s="234"/>
      <c r="V327" s="234"/>
      <c r="W327" s="234"/>
      <c r="X327" s="234"/>
      <c r="Y327" s="234"/>
      <c r="Z327" s="234"/>
    </row>
    <row r="328" ht="14.25" customHeight="1">
      <c r="A328" s="234"/>
      <c r="B328" s="234"/>
      <c r="C328" s="234"/>
      <c r="D328" s="234"/>
      <c r="E328" s="234"/>
      <c r="F328" s="234"/>
      <c r="G328" s="234"/>
      <c r="H328" s="234"/>
      <c r="I328" s="234"/>
      <c r="J328" s="234"/>
      <c r="K328" s="234"/>
      <c r="L328" s="234"/>
      <c r="M328" s="234"/>
      <c r="N328" s="234"/>
      <c r="O328" s="234"/>
      <c r="P328" s="234"/>
      <c r="Q328" s="234"/>
      <c r="R328" s="234"/>
      <c r="S328" s="234"/>
      <c r="T328" s="234"/>
      <c r="U328" s="234"/>
      <c r="V328" s="234"/>
      <c r="W328" s="234"/>
      <c r="X328" s="234"/>
      <c r="Y328" s="234"/>
      <c r="Z328" s="234"/>
    </row>
    <row r="329" ht="14.25" customHeight="1">
      <c r="A329" s="234"/>
      <c r="B329" s="234"/>
      <c r="C329" s="234"/>
      <c r="D329" s="234"/>
      <c r="E329" s="234"/>
      <c r="F329" s="234"/>
      <c r="G329" s="234"/>
      <c r="H329" s="234"/>
      <c r="I329" s="234"/>
      <c r="J329" s="234"/>
      <c r="K329" s="234"/>
      <c r="L329" s="234"/>
      <c r="M329" s="234"/>
      <c r="N329" s="234"/>
      <c r="O329" s="234"/>
      <c r="P329" s="234"/>
      <c r="Q329" s="234"/>
      <c r="R329" s="234"/>
      <c r="S329" s="234"/>
      <c r="T329" s="234"/>
      <c r="U329" s="234"/>
      <c r="V329" s="234"/>
      <c r="W329" s="234"/>
      <c r="X329" s="234"/>
      <c r="Y329" s="234"/>
      <c r="Z329" s="234"/>
    </row>
    <row r="330" ht="14.25" customHeight="1">
      <c r="A330" s="234"/>
      <c r="B330" s="234"/>
      <c r="C330" s="234"/>
      <c r="D330" s="234"/>
      <c r="E330" s="234"/>
      <c r="F330" s="234"/>
      <c r="G330" s="234"/>
      <c r="H330" s="234"/>
      <c r="I330" s="234"/>
      <c r="J330" s="234"/>
      <c r="K330" s="234"/>
      <c r="L330" s="234"/>
      <c r="M330" s="234"/>
      <c r="N330" s="234"/>
      <c r="O330" s="234"/>
      <c r="P330" s="234"/>
      <c r="Q330" s="234"/>
      <c r="R330" s="234"/>
      <c r="S330" s="234"/>
      <c r="T330" s="234"/>
      <c r="U330" s="234"/>
      <c r="V330" s="234"/>
      <c r="W330" s="234"/>
      <c r="X330" s="234"/>
      <c r="Y330" s="234"/>
      <c r="Z330" s="234"/>
    </row>
    <row r="331" ht="14.25" customHeight="1">
      <c r="A331" s="234"/>
      <c r="B331" s="234"/>
      <c r="C331" s="234"/>
      <c r="D331" s="234"/>
      <c r="E331" s="234"/>
      <c r="F331" s="234"/>
      <c r="G331" s="234"/>
      <c r="H331" s="234"/>
      <c r="I331" s="234"/>
      <c r="J331" s="234"/>
      <c r="K331" s="234"/>
      <c r="L331" s="234"/>
      <c r="M331" s="234"/>
      <c r="N331" s="234"/>
      <c r="O331" s="234"/>
      <c r="P331" s="234"/>
      <c r="Q331" s="234"/>
      <c r="R331" s="234"/>
      <c r="S331" s="234"/>
      <c r="T331" s="234"/>
      <c r="U331" s="234"/>
      <c r="V331" s="234"/>
      <c r="W331" s="234"/>
      <c r="X331" s="234"/>
      <c r="Y331" s="234"/>
      <c r="Z331" s="234"/>
    </row>
    <row r="332" ht="14.25" customHeight="1">
      <c r="A332" s="234"/>
      <c r="B332" s="234"/>
      <c r="C332" s="234"/>
      <c r="D332" s="234"/>
      <c r="E332" s="234"/>
      <c r="F332" s="234"/>
      <c r="G332" s="234"/>
      <c r="H332" s="234"/>
      <c r="I332" s="234"/>
      <c r="J332" s="234"/>
      <c r="K332" s="234"/>
      <c r="L332" s="234"/>
      <c r="M332" s="234"/>
      <c r="N332" s="234"/>
      <c r="O332" s="234"/>
      <c r="P332" s="234"/>
      <c r="Q332" s="234"/>
      <c r="R332" s="234"/>
      <c r="S332" s="234"/>
      <c r="T332" s="234"/>
      <c r="U332" s="234"/>
      <c r="V332" s="234"/>
      <c r="W332" s="234"/>
      <c r="X332" s="234"/>
      <c r="Y332" s="234"/>
      <c r="Z332" s="234"/>
    </row>
    <row r="333" ht="14.25" customHeight="1">
      <c r="A333" s="234"/>
      <c r="B333" s="234"/>
      <c r="C333" s="234"/>
      <c r="D333" s="234"/>
      <c r="E333" s="234"/>
      <c r="F333" s="234"/>
      <c r="G333" s="234"/>
      <c r="H333" s="234"/>
      <c r="I333" s="234"/>
      <c r="J333" s="234"/>
      <c r="K333" s="234"/>
      <c r="L333" s="234"/>
      <c r="M333" s="234"/>
      <c r="N333" s="234"/>
      <c r="O333" s="234"/>
      <c r="P333" s="234"/>
      <c r="Q333" s="234"/>
      <c r="R333" s="234"/>
      <c r="S333" s="234"/>
      <c r="T333" s="234"/>
      <c r="U333" s="234"/>
      <c r="V333" s="234"/>
      <c r="W333" s="234"/>
      <c r="X333" s="234"/>
      <c r="Y333" s="234"/>
      <c r="Z333" s="234"/>
    </row>
    <row r="334" ht="14.25" customHeight="1">
      <c r="A334" s="234"/>
      <c r="B334" s="234"/>
      <c r="C334" s="234"/>
      <c r="D334" s="234"/>
      <c r="E334" s="234"/>
      <c r="F334" s="234"/>
      <c r="G334" s="234"/>
      <c r="H334" s="234"/>
      <c r="I334" s="234"/>
      <c r="J334" s="234"/>
      <c r="K334" s="234"/>
      <c r="L334" s="234"/>
      <c r="M334" s="234"/>
      <c r="N334" s="234"/>
      <c r="O334" s="234"/>
      <c r="P334" s="234"/>
      <c r="Q334" s="234"/>
      <c r="R334" s="234"/>
      <c r="S334" s="234"/>
      <c r="T334" s="234"/>
      <c r="U334" s="234"/>
      <c r="V334" s="234"/>
      <c r="W334" s="234"/>
      <c r="X334" s="234"/>
      <c r="Y334" s="234"/>
      <c r="Z334" s="234"/>
    </row>
    <row r="335" ht="14.25" customHeight="1">
      <c r="A335" s="234"/>
      <c r="B335" s="234"/>
      <c r="C335" s="234"/>
      <c r="D335" s="234"/>
      <c r="E335" s="234"/>
      <c r="F335" s="234"/>
      <c r="G335" s="234"/>
      <c r="H335" s="234"/>
      <c r="I335" s="234"/>
      <c r="J335" s="234"/>
      <c r="K335" s="234"/>
      <c r="L335" s="234"/>
      <c r="M335" s="234"/>
      <c r="N335" s="234"/>
      <c r="O335" s="234"/>
      <c r="P335" s="234"/>
      <c r="Q335" s="234"/>
      <c r="R335" s="234"/>
      <c r="S335" s="234"/>
      <c r="T335" s="234"/>
      <c r="U335" s="234"/>
      <c r="V335" s="234"/>
      <c r="W335" s="234"/>
      <c r="X335" s="234"/>
      <c r="Y335" s="234"/>
      <c r="Z335" s="234"/>
    </row>
    <row r="336" ht="14.25" customHeight="1">
      <c r="A336" s="234"/>
      <c r="B336" s="234"/>
      <c r="C336" s="234"/>
      <c r="D336" s="234"/>
      <c r="E336" s="234"/>
      <c r="F336" s="234"/>
      <c r="G336" s="234"/>
      <c r="H336" s="234"/>
      <c r="I336" s="234"/>
      <c r="J336" s="234"/>
      <c r="K336" s="234"/>
      <c r="L336" s="234"/>
      <c r="M336" s="234"/>
      <c r="N336" s="234"/>
      <c r="O336" s="234"/>
      <c r="P336" s="234"/>
      <c r="Q336" s="234"/>
      <c r="R336" s="234"/>
      <c r="S336" s="234"/>
      <c r="T336" s="234"/>
      <c r="U336" s="234"/>
      <c r="V336" s="234"/>
      <c r="W336" s="234"/>
      <c r="X336" s="234"/>
      <c r="Y336" s="234"/>
      <c r="Z336" s="234"/>
    </row>
    <row r="337" ht="14.25" customHeight="1">
      <c r="A337" s="234"/>
      <c r="B337" s="234"/>
      <c r="C337" s="234"/>
      <c r="D337" s="234"/>
      <c r="E337" s="234"/>
      <c r="F337" s="234"/>
      <c r="G337" s="234"/>
      <c r="H337" s="234"/>
      <c r="I337" s="234"/>
      <c r="J337" s="234"/>
      <c r="K337" s="234"/>
      <c r="L337" s="234"/>
      <c r="M337" s="234"/>
      <c r="N337" s="234"/>
      <c r="O337" s="234"/>
      <c r="P337" s="234"/>
      <c r="Q337" s="234"/>
      <c r="R337" s="234"/>
      <c r="S337" s="234"/>
      <c r="T337" s="234"/>
      <c r="U337" s="234"/>
      <c r="V337" s="234"/>
      <c r="W337" s="234"/>
      <c r="X337" s="234"/>
      <c r="Y337" s="234"/>
      <c r="Z337" s="234"/>
    </row>
    <row r="338" ht="14.25" customHeight="1">
      <c r="A338" s="234"/>
      <c r="B338" s="234"/>
      <c r="C338" s="234"/>
      <c r="D338" s="234"/>
      <c r="E338" s="234"/>
      <c r="F338" s="234"/>
      <c r="G338" s="234"/>
      <c r="H338" s="234"/>
      <c r="I338" s="234"/>
      <c r="J338" s="234"/>
      <c r="K338" s="234"/>
      <c r="L338" s="234"/>
      <c r="M338" s="234"/>
      <c r="N338" s="234"/>
      <c r="O338" s="234"/>
      <c r="P338" s="234"/>
      <c r="Q338" s="234"/>
      <c r="R338" s="234"/>
      <c r="S338" s="234"/>
      <c r="T338" s="234"/>
      <c r="U338" s="234"/>
      <c r="V338" s="234"/>
      <c r="W338" s="234"/>
      <c r="X338" s="234"/>
      <c r="Y338" s="234"/>
      <c r="Z338" s="234"/>
    </row>
    <row r="339" ht="14.25" customHeight="1">
      <c r="A339" s="234"/>
      <c r="B339" s="234"/>
      <c r="C339" s="234"/>
      <c r="D339" s="234"/>
      <c r="E339" s="234"/>
      <c r="F339" s="234"/>
      <c r="G339" s="234"/>
      <c r="H339" s="234"/>
      <c r="I339" s="234"/>
      <c r="J339" s="234"/>
      <c r="K339" s="234"/>
      <c r="L339" s="234"/>
      <c r="M339" s="234"/>
      <c r="N339" s="234"/>
      <c r="O339" s="234"/>
      <c r="P339" s="234"/>
      <c r="Q339" s="234"/>
      <c r="R339" s="234"/>
      <c r="S339" s="234"/>
      <c r="T339" s="234"/>
      <c r="U339" s="234"/>
      <c r="V339" s="234"/>
      <c r="W339" s="234"/>
      <c r="X339" s="234"/>
      <c r="Y339" s="234"/>
      <c r="Z339" s="234"/>
    </row>
    <row r="340" ht="14.25" customHeight="1">
      <c r="A340" s="234"/>
      <c r="B340" s="234"/>
      <c r="C340" s="234"/>
      <c r="D340" s="234"/>
      <c r="E340" s="234"/>
      <c r="F340" s="234"/>
      <c r="G340" s="234"/>
      <c r="H340" s="234"/>
      <c r="I340" s="234"/>
      <c r="J340" s="234"/>
      <c r="K340" s="234"/>
      <c r="L340" s="234"/>
      <c r="M340" s="234"/>
      <c r="N340" s="234"/>
      <c r="O340" s="234"/>
      <c r="P340" s="234"/>
      <c r="Q340" s="234"/>
      <c r="R340" s="234"/>
      <c r="S340" s="234"/>
      <c r="T340" s="234"/>
      <c r="U340" s="234"/>
      <c r="V340" s="234"/>
      <c r="W340" s="234"/>
      <c r="X340" s="234"/>
      <c r="Y340" s="234"/>
      <c r="Z340" s="234"/>
    </row>
    <row r="341" ht="14.25" customHeight="1">
      <c r="A341" s="234"/>
      <c r="B341" s="234"/>
      <c r="C341" s="234"/>
      <c r="D341" s="234"/>
      <c r="E341" s="234"/>
      <c r="F341" s="234"/>
      <c r="G341" s="234"/>
      <c r="H341" s="234"/>
      <c r="I341" s="234"/>
      <c r="J341" s="234"/>
      <c r="K341" s="234"/>
      <c r="L341" s="234"/>
      <c r="M341" s="234"/>
      <c r="N341" s="234"/>
      <c r="O341" s="234"/>
      <c r="P341" s="234"/>
      <c r="Q341" s="234"/>
      <c r="R341" s="234"/>
      <c r="S341" s="234"/>
      <c r="T341" s="234"/>
      <c r="U341" s="234"/>
      <c r="V341" s="234"/>
      <c r="W341" s="234"/>
      <c r="X341" s="234"/>
      <c r="Y341" s="234"/>
      <c r="Z341" s="234"/>
    </row>
    <row r="342" ht="14.25" customHeight="1">
      <c r="A342" s="234"/>
      <c r="B342" s="234"/>
      <c r="C342" s="234"/>
      <c r="D342" s="234"/>
      <c r="E342" s="234"/>
      <c r="F342" s="234"/>
      <c r="G342" s="234"/>
      <c r="H342" s="234"/>
      <c r="I342" s="234"/>
      <c r="J342" s="234"/>
      <c r="K342" s="234"/>
      <c r="L342" s="234"/>
      <c r="M342" s="234"/>
      <c r="N342" s="234"/>
      <c r="O342" s="234"/>
      <c r="P342" s="234"/>
      <c r="Q342" s="234"/>
      <c r="R342" s="234"/>
      <c r="S342" s="234"/>
      <c r="T342" s="234"/>
      <c r="U342" s="234"/>
      <c r="V342" s="234"/>
      <c r="W342" s="234"/>
      <c r="X342" s="234"/>
      <c r="Y342" s="234"/>
      <c r="Z342" s="234"/>
    </row>
    <row r="343" ht="14.25" customHeight="1">
      <c r="A343" s="234"/>
      <c r="B343" s="234"/>
      <c r="C343" s="234"/>
      <c r="D343" s="234"/>
      <c r="E343" s="234"/>
      <c r="F343" s="234"/>
      <c r="G343" s="234"/>
      <c r="H343" s="234"/>
      <c r="I343" s="234"/>
      <c r="J343" s="234"/>
      <c r="K343" s="234"/>
      <c r="L343" s="234"/>
      <c r="M343" s="234"/>
      <c r="N343" s="234"/>
      <c r="O343" s="234"/>
      <c r="P343" s="234"/>
      <c r="Q343" s="234"/>
      <c r="R343" s="234"/>
      <c r="S343" s="234"/>
      <c r="T343" s="234"/>
      <c r="U343" s="234"/>
      <c r="V343" s="234"/>
      <c r="W343" s="234"/>
      <c r="X343" s="234"/>
      <c r="Y343" s="234"/>
      <c r="Z343" s="234"/>
    </row>
    <row r="344" ht="14.25" customHeight="1">
      <c r="A344" s="234"/>
      <c r="B344" s="234"/>
      <c r="C344" s="234"/>
      <c r="D344" s="234"/>
      <c r="E344" s="234"/>
      <c r="F344" s="234"/>
      <c r="G344" s="234"/>
      <c r="H344" s="234"/>
      <c r="I344" s="234"/>
      <c r="J344" s="234"/>
      <c r="K344" s="234"/>
      <c r="L344" s="234"/>
      <c r="M344" s="234"/>
      <c r="N344" s="234"/>
      <c r="O344" s="234"/>
      <c r="P344" s="234"/>
      <c r="Q344" s="234"/>
      <c r="R344" s="234"/>
      <c r="S344" s="234"/>
      <c r="T344" s="234"/>
      <c r="U344" s="234"/>
      <c r="V344" s="234"/>
      <c r="W344" s="234"/>
      <c r="X344" s="234"/>
      <c r="Y344" s="234"/>
      <c r="Z344" s="234"/>
    </row>
    <row r="345" ht="14.25" customHeight="1">
      <c r="A345" s="234"/>
      <c r="B345" s="234"/>
      <c r="C345" s="234"/>
      <c r="D345" s="234"/>
      <c r="E345" s="234"/>
      <c r="F345" s="234"/>
      <c r="G345" s="234"/>
      <c r="H345" s="234"/>
      <c r="I345" s="234"/>
      <c r="J345" s="234"/>
      <c r="K345" s="234"/>
      <c r="L345" s="234"/>
      <c r="M345" s="234"/>
      <c r="N345" s="234"/>
      <c r="O345" s="234"/>
      <c r="P345" s="234"/>
      <c r="Q345" s="234"/>
      <c r="R345" s="234"/>
      <c r="S345" s="234"/>
      <c r="T345" s="234"/>
      <c r="U345" s="234"/>
      <c r="V345" s="234"/>
      <c r="W345" s="234"/>
      <c r="X345" s="234"/>
      <c r="Y345" s="234"/>
      <c r="Z345" s="234"/>
    </row>
    <row r="346" ht="14.25" customHeight="1">
      <c r="A346" s="234"/>
      <c r="B346" s="234"/>
      <c r="C346" s="234"/>
      <c r="D346" s="234"/>
      <c r="E346" s="234"/>
      <c r="F346" s="234"/>
      <c r="G346" s="234"/>
      <c r="H346" s="234"/>
      <c r="I346" s="234"/>
      <c r="J346" s="234"/>
      <c r="K346" s="234"/>
      <c r="L346" s="234"/>
      <c r="M346" s="234"/>
      <c r="N346" s="234"/>
      <c r="O346" s="234"/>
      <c r="P346" s="234"/>
      <c r="Q346" s="234"/>
      <c r="R346" s="234"/>
      <c r="S346" s="234"/>
      <c r="T346" s="234"/>
      <c r="U346" s="234"/>
      <c r="V346" s="234"/>
      <c r="W346" s="234"/>
      <c r="X346" s="234"/>
      <c r="Y346" s="234"/>
      <c r="Z346" s="234"/>
    </row>
    <row r="347" ht="14.25" customHeight="1">
      <c r="A347" s="234"/>
      <c r="B347" s="234"/>
      <c r="C347" s="234"/>
      <c r="D347" s="234"/>
      <c r="E347" s="234"/>
      <c r="F347" s="234"/>
      <c r="G347" s="234"/>
      <c r="H347" s="234"/>
      <c r="I347" s="234"/>
      <c r="J347" s="234"/>
      <c r="K347" s="234"/>
      <c r="L347" s="234"/>
      <c r="M347" s="234"/>
      <c r="N347" s="234"/>
      <c r="O347" s="234"/>
      <c r="P347" s="234"/>
      <c r="Q347" s="234"/>
      <c r="R347" s="234"/>
      <c r="S347" s="234"/>
      <c r="T347" s="234"/>
      <c r="U347" s="234"/>
      <c r="V347" s="234"/>
      <c r="W347" s="234"/>
      <c r="X347" s="234"/>
      <c r="Y347" s="234"/>
      <c r="Z347" s="234"/>
    </row>
    <row r="348" ht="14.25" customHeight="1">
      <c r="A348" s="234"/>
      <c r="B348" s="234"/>
      <c r="C348" s="234"/>
      <c r="D348" s="234"/>
      <c r="E348" s="234"/>
      <c r="F348" s="234"/>
      <c r="G348" s="234"/>
      <c r="H348" s="234"/>
      <c r="I348" s="234"/>
      <c r="J348" s="234"/>
      <c r="K348" s="234"/>
      <c r="L348" s="234"/>
      <c r="M348" s="234"/>
      <c r="N348" s="234"/>
      <c r="O348" s="234"/>
      <c r="P348" s="234"/>
      <c r="Q348" s="234"/>
      <c r="R348" s="234"/>
      <c r="S348" s="234"/>
      <c r="T348" s="234"/>
      <c r="U348" s="234"/>
      <c r="V348" s="234"/>
      <c r="W348" s="234"/>
      <c r="X348" s="234"/>
      <c r="Y348" s="234"/>
      <c r="Z348" s="234"/>
    </row>
    <row r="349" ht="14.25" customHeight="1">
      <c r="A349" s="234"/>
      <c r="B349" s="234"/>
      <c r="C349" s="234"/>
      <c r="D349" s="234"/>
      <c r="E349" s="234"/>
      <c r="F349" s="234"/>
      <c r="G349" s="234"/>
      <c r="H349" s="234"/>
      <c r="I349" s="234"/>
      <c r="J349" s="234"/>
      <c r="K349" s="234"/>
      <c r="L349" s="234"/>
      <c r="M349" s="234"/>
      <c r="N349" s="234"/>
      <c r="O349" s="234"/>
      <c r="P349" s="234"/>
      <c r="Q349" s="234"/>
      <c r="R349" s="234"/>
      <c r="S349" s="234"/>
      <c r="T349" s="234"/>
      <c r="U349" s="234"/>
      <c r="V349" s="234"/>
      <c r="W349" s="234"/>
      <c r="X349" s="234"/>
      <c r="Y349" s="234"/>
      <c r="Z349" s="234"/>
    </row>
    <row r="350" ht="14.25" customHeight="1">
      <c r="A350" s="234"/>
      <c r="B350" s="234"/>
      <c r="C350" s="234"/>
      <c r="D350" s="234"/>
      <c r="E350" s="234"/>
      <c r="F350" s="234"/>
      <c r="G350" s="234"/>
      <c r="H350" s="234"/>
      <c r="I350" s="234"/>
      <c r="J350" s="234"/>
      <c r="K350" s="234"/>
      <c r="L350" s="234"/>
      <c r="M350" s="234"/>
      <c r="N350" s="234"/>
      <c r="O350" s="234"/>
      <c r="P350" s="234"/>
      <c r="Q350" s="234"/>
      <c r="R350" s="234"/>
      <c r="S350" s="234"/>
      <c r="T350" s="234"/>
      <c r="U350" s="234"/>
      <c r="V350" s="234"/>
      <c r="W350" s="234"/>
      <c r="X350" s="234"/>
      <c r="Y350" s="234"/>
      <c r="Z350" s="234"/>
    </row>
    <row r="351" ht="14.25" customHeight="1">
      <c r="A351" s="234"/>
      <c r="B351" s="234"/>
      <c r="C351" s="234"/>
      <c r="D351" s="234"/>
      <c r="E351" s="234"/>
      <c r="F351" s="234"/>
      <c r="G351" s="234"/>
      <c r="H351" s="234"/>
      <c r="I351" s="234"/>
      <c r="J351" s="234"/>
      <c r="K351" s="234"/>
      <c r="L351" s="234"/>
      <c r="M351" s="234"/>
      <c r="N351" s="234"/>
      <c r="O351" s="234"/>
      <c r="P351" s="234"/>
      <c r="Q351" s="234"/>
      <c r="R351" s="234"/>
      <c r="S351" s="234"/>
      <c r="T351" s="234"/>
      <c r="U351" s="234"/>
      <c r="V351" s="234"/>
      <c r="W351" s="234"/>
      <c r="X351" s="234"/>
      <c r="Y351" s="234"/>
      <c r="Z351" s="234"/>
    </row>
    <row r="352" ht="14.25" customHeight="1">
      <c r="A352" s="234"/>
      <c r="B352" s="234"/>
      <c r="C352" s="234"/>
      <c r="D352" s="234"/>
      <c r="E352" s="234"/>
      <c r="F352" s="234"/>
      <c r="G352" s="234"/>
      <c r="H352" s="234"/>
      <c r="I352" s="234"/>
      <c r="J352" s="234"/>
      <c r="K352" s="234"/>
      <c r="L352" s="234"/>
      <c r="M352" s="234"/>
      <c r="N352" s="234"/>
      <c r="O352" s="234"/>
      <c r="P352" s="234"/>
      <c r="Q352" s="234"/>
      <c r="R352" s="234"/>
      <c r="S352" s="234"/>
      <c r="T352" s="234"/>
      <c r="U352" s="234"/>
      <c r="V352" s="234"/>
      <c r="W352" s="234"/>
      <c r="X352" s="234"/>
      <c r="Y352" s="234"/>
      <c r="Z352" s="234"/>
    </row>
    <row r="353" ht="14.25" customHeight="1">
      <c r="A353" s="234"/>
      <c r="B353" s="234"/>
      <c r="C353" s="234"/>
      <c r="D353" s="234"/>
      <c r="E353" s="234"/>
      <c r="F353" s="234"/>
      <c r="G353" s="234"/>
      <c r="H353" s="234"/>
      <c r="I353" s="234"/>
      <c r="J353" s="234"/>
      <c r="K353" s="234"/>
      <c r="L353" s="234"/>
      <c r="M353" s="234"/>
      <c r="N353" s="234"/>
      <c r="O353" s="234"/>
      <c r="P353" s="234"/>
      <c r="Q353" s="234"/>
      <c r="R353" s="234"/>
      <c r="S353" s="234"/>
      <c r="T353" s="234"/>
      <c r="U353" s="234"/>
      <c r="V353" s="234"/>
      <c r="W353" s="234"/>
      <c r="X353" s="234"/>
      <c r="Y353" s="234"/>
      <c r="Z353" s="234"/>
    </row>
    <row r="354" ht="14.25" customHeight="1">
      <c r="A354" s="234"/>
      <c r="B354" s="234"/>
      <c r="C354" s="234"/>
      <c r="D354" s="234"/>
      <c r="E354" s="234"/>
      <c r="F354" s="234"/>
      <c r="G354" s="234"/>
      <c r="H354" s="234"/>
      <c r="I354" s="234"/>
      <c r="J354" s="234"/>
      <c r="K354" s="234"/>
      <c r="L354" s="234"/>
      <c r="M354" s="234"/>
      <c r="N354" s="234"/>
      <c r="O354" s="234"/>
      <c r="P354" s="234"/>
      <c r="Q354" s="234"/>
      <c r="R354" s="234"/>
      <c r="S354" s="234"/>
      <c r="T354" s="234"/>
      <c r="U354" s="234"/>
      <c r="V354" s="234"/>
      <c r="W354" s="234"/>
      <c r="X354" s="234"/>
      <c r="Y354" s="234"/>
      <c r="Z354" s="234"/>
    </row>
    <row r="355" ht="14.25" customHeight="1">
      <c r="A355" s="234"/>
      <c r="B355" s="234"/>
      <c r="C355" s="234"/>
      <c r="D355" s="234"/>
      <c r="E355" s="234"/>
      <c r="F355" s="234"/>
      <c r="G355" s="234"/>
      <c r="H355" s="234"/>
      <c r="I355" s="234"/>
      <c r="J355" s="234"/>
      <c r="K355" s="234"/>
      <c r="L355" s="234"/>
      <c r="M355" s="234"/>
      <c r="N355" s="234"/>
      <c r="O355" s="234"/>
      <c r="P355" s="234"/>
      <c r="Q355" s="234"/>
      <c r="R355" s="234"/>
      <c r="S355" s="234"/>
      <c r="T355" s="234"/>
      <c r="U355" s="234"/>
      <c r="V355" s="234"/>
      <c r="W355" s="234"/>
      <c r="X355" s="234"/>
      <c r="Y355" s="234"/>
      <c r="Z355" s="234"/>
    </row>
    <row r="356" ht="14.25" customHeight="1">
      <c r="A356" s="234"/>
      <c r="B356" s="234"/>
      <c r="C356" s="234"/>
      <c r="D356" s="234"/>
      <c r="E356" s="234"/>
      <c r="F356" s="234"/>
      <c r="G356" s="234"/>
      <c r="H356" s="234"/>
      <c r="I356" s="234"/>
      <c r="J356" s="234"/>
      <c r="K356" s="234"/>
      <c r="L356" s="234"/>
      <c r="M356" s="234"/>
      <c r="N356" s="234"/>
      <c r="O356" s="234"/>
      <c r="P356" s="234"/>
      <c r="Q356" s="234"/>
      <c r="R356" s="234"/>
      <c r="S356" s="234"/>
      <c r="T356" s="234"/>
      <c r="U356" s="234"/>
      <c r="V356" s="234"/>
      <c r="W356" s="234"/>
      <c r="X356" s="234"/>
      <c r="Y356" s="234"/>
      <c r="Z356" s="234"/>
    </row>
    <row r="357" ht="14.25" customHeight="1">
      <c r="A357" s="234"/>
      <c r="B357" s="234"/>
      <c r="C357" s="234"/>
      <c r="D357" s="234"/>
      <c r="E357" s="234"/>
      <c r="F357" s="234"/>
      <c r="G357" s="234"/>
      <c r="H357" s="234"/>
      <c r="I357" s="234"/>
      <c r="J357" s="234"/>
      <c r="K357" s="234"/>
      <c r="L357" s="234"/>
      <c r="M357" s="234"/>
      <c r="N357" s="234"/>
      <c r="O357" s="234"/>
      <c r="P357" s="234"/>
      <c r="Q357" s="234"/>
      <c r="R357" s="234"/>
      <c r="S357" s="234"/>
      <c r="T357" s="234"/>
      <c r="U357" s="234"/>
      <c r="V357" s="234"/>
      <c r="W357" s="234"/>
      <c r="X357" s="234"/>
      <c r="Y357" s="234"/>
      <c r="Z357" s="234"/>
    </row>
    <row r="358" ht="14.25" customHeight="1">
      <c r="A358" s="234"/>
      <c r="B358" s="234"/>
      <c r="C358" s="234"/>
      <c r="D358" s="234"/>
      <c r="E358" s="234"/>
      <c r="F358" s="234"/>
      <c r="G358" s="234"/>
      <c r="H358" s="234"/>
      <c r="I358" s="234"/>
      <c r="J358" s="234"/>
      <c r="K358" s="234"/>
      <c r="L358" s="234"/>
      <c r="M358" s="234"/>
      <c r="N358" s="234"/>
      <c r="O358" s="234"/>
      <c r="P358" s="234"/>
      <c r="Q358" s="234"/>
      <c r="R358" s="234"/>
      <c r="S358" s="234"/>
      <c r="T358" s="234"/>
      <c r="U358" s="234"/>
      <c r="V358" s="234"/>
      <c r="W358" s="234"/>
      <c r="X358" s="234"/>
      <c r="Y358" s="234"/>
      <c r="Z358" s="234"/>
    </row>
    <row r="359" ht="14.25" customHeight="1">
      <c r="A359" s="234"/>
      <c r="B359" s="234"/>
      <c r="C359" s="234"/>
      <c r="D359" s="234"/>
      <c r="E359" s="234"/>
      <c r="F359" s="234"/>
      <c r="G359" s="234"/>
      <c r="H359" s="234"/>
      <c r="I359" s="234"/>
      <c r="J359" s="234"/>
      <c r="K359" s="234"/>
      <c r="L359" s="234"/>
      <c r="M359" s="234"/>
      <c r="N359" s="234"/>
      <c r="O359" s="234"/>
      <c r="P359" s="234"/>
      <c r="Q359" s="234"/>
      <c r="R359" s="234"/>
      <c r="S359" s="234"/>
      <c r="T359" s="234"/>
      <c r="U359" s="234"/>
      <c r="V359" s="234"/>
      <c r="W359" s="234"/>
      <c r="X359" s="234"/>
      <c r="Y359" s="234"/>
      <c r="Z359" s="234"/>
    </row>
    <row r="360" ht="14.25" customHeight="1">
      <c r="A360" s="234"/>
      <c r="B360" s="234"/>
      <c r="C360" s="234"/>
      <c r="D360" s="234"/>
      <c r="E360" s="234"/>
      <c r="F360" s="234"/>
      <c r="G360" s="234"/>
      <c r="H360" s="234"/>
      <c r="I360" s="234"/>
      <c r="J360" s="234"/>
      <c r="K360" s="234"/>
      <c r="L360" s="234"/>
      <c r="M360" s="234"/>
      <c r="N360" s="234"/>
      <c r="O360" s="234"/>
      <c r="P360" s="234"/>
      <c r="Q360" s="234"/>
      <c r="R360" s="234"/>
      <c r="S360" s="234"/>
      <c r="T360" s="234"/>
      <c r="U360" s="234"/>
      <c r="V360" s="234"/>
      <c r="W360" s="234"/>
      <c r="X360" s="234"/>
      <c r="Y360" s="234"/>
      <c r="Z360" s="234"/>
    </row>
    <row r="361" ht="14.25" customHeight="1">
      <c r="A361" s="234"/>
      <c r="B361" s="234"/>
      <c r="C361" s="234"/>
      <c r="D361" s="234"/>
      <c r="E361" s="234"/>
      <c r="F361" s="234"/>
      <c r="G361" s="234"/>
      <c r="H361" s="234"/>
      <c r="I361" s="234"/>
      <c r="J361" s="234"/>
      <c r="K361" s="234"/>
      <c r="L361" s="234"/>
      <c r="M361" s="234"/>
      <c r="N361" s="234"/>
      <c r="O361" s="234"/>
      <c r="P361" s="234"/>
      <c r="Q361" s="234"/>
      <c r="R361" s="234"/>
      <c r="S361" s="234"/>
      <c r="T361" s="234"/>
      <c r="U361" s="234"/>
      <c r="V361" s="234"/>
      <c r="W361" s="234"/>
      <c r="X361" s="234"/>
      <c r="Y361" s="234"/>
      <c r="Z361" s="234"/>
    </row>
    <row r="362" ht="14.25" customHeight="1">
      <c r="A362" s="234"/>
      <c r="B362" s="234"/>
      <c r="C362" s="234"/>
      <c r="D362" s="234"/>
      <c r="E362" s="234"/>
      <c r="F362" s="234"/>
      <c r="G362" s="234"/>
      <c r="H362" s="234"/>
      <c r="I362" s="234"/>
      <c r="J362" s="234"/>
      <c r="K362" s="234"/>
      <c r="L362" s="234"/>
      <c r="M362" s="234"/>
      <c r="N362" s="234"/>
      <c r="O362" s="234"/>
      <c r="P362" s="234"/>
      <c r="Q362" s="234"/>
      <c r="R362" s="234"/>
      <c r="S362" s="234"/>
      <c r="T362" s="234"/>
      <c r="U362" s="234"/>
      <c r="V362" s="234"/>
      <c r="W362" s="234"/>
      <c r="X362" s="234"/>
      <c r="Y362" s="234"/>
      <c r="Z362" s="234"/>
    </row>
    <row r="363" ht="14.25" customHeight="1">
      <c r="A363" s="234"/>
      <c r="B363" s="234"/>
      <c r="C363" s="234"/>
      <c r="D363" s="234"/>
      <c r="E363" s="234"/>
      <c r="F363" s="234"/>
      <c r="G363" s="234"/>
      <c r="H363" s="234"/>
      <c r="I363" s="234"/>
      <c r="J363" s="234"/>
      <c r="K363" s="234"/>
      <c r="L363" s="234"/>
      <c r="M363" s="234"/>
      <c r="N363" s="234"/>
      <c r="O363" s="234"/>
      <c r="P363" s="234"/>
      <c r="Q363" s="234"/>
      <c r="R363" s="234"/>
      <c r="S363" s="234"/>
      <c r="T363" s="234"/>
      <c r="U363" s="234"/>
      <c r="V363" s="234"/>
      <c r="W363" s="234"/>
      <c r="X363" s="234"/>
      <c r="Y363" s="234"/>
      <c r="Z363" s="234"/>
    </row>
    <row r="364" ht="14.25" customHeight="1">
      <c r="A364" s="234"/>
      <c r="B364" s="234"/>
      <c r="C364" s="234"/>
      <c r="D364" s="234"/>
      <c r="E364" s="234"/>
      <c r="F364" s="234"/>
      <c r="G364" s="234"/>
      <c r="H364" s="234"/>
      <c r="I364" s="234"/>
      <c r="J364" s="234"/>
      <c r="K364" s="234"/>
      <c r="L364" s="234"/>
      <c r="M364" s="234"/>
      <c r="N364" s="234"/>
      <c r="O364" s="234"/>
      <c r="P364" s="234"/>
      <c r="Q364" s="234"/>
      <c r="R364" s="234"/>
      <c r="S364" s="234"/>
      <c r="T364" s="234"/>
      <c r="U364" s="234"/>
      <c r="V364" s="234"/>
      <c r="W364" s="234"/>
      <c r="X364" s="234"/>
      <c r="Y364" s="234"/>
      <c r="Z364" s="234"/>
    </row>
    <row r="365" ht="14.25" customHeight="1">
      <c r="A365" s="234"/>
      <c r="B365" s="234"/>
      <c r="C365" s="234"/>
      <c r="D365" s="234"/>
      <c r="E365" s="234"/>
      <c r="F365" s="234"/>
      <c r="G365" s="234"/>
      <c r="H365" s="234"/>
      <c r="I365" s="234"/>
      <c r="J365" s="234"/>
      <c r="K365" s="234"/>
      <c r="L365" s="234"/>
      <c r="M365" s="234"/>
      <c r="N365" s="234"/>
      <c r="O365" s="234"/>
      <c r="P365" s="234"/>
      <c r="Q365" s="234"/>
      <c r="R365" s="234"/>
      <c r="S365" s="234"/>
      <c r="T365" s="234"/>
      <c r="U365" s="234"/>
      <c r="V365" s="234"/>
      <c r="W365" s="234"/>
      <c r="X365" s="234"/>
      <c r="Y365" s="234"/>
      <c r="Z365" s="234"/>
    </row>
    <row r="366" ht="14.25" customHeight="1">
      <c r="A366" s="234"/>
      <c r="B366" s="234"/>
      <c r="C366" s="234"/>
      <c r="D366" s="234"/>
      <c r="E366" s="234"/>
      <c r="F366" s="234"/>
      <c r="G366" s="234"/>
      <c r="H366" s="234"/>
      <c r="I366" s="234"/>
      <c r="J366" s="234"/>
      <c r="K366" s="234"/>
      <c r="L366" s="234"/>
      <c r="M366" s="234"/>
      <c r="N366" s="234"/>
      <c r="O366" s="234"/>
      <c r="P366" s="234"/>
      <c r="Q366" s="234"/>
      <c r="R366" s="234"/>
      <c r="S366" s="234"/>
      <c r="T366" s="234"/>
      <c r="U366" s="234"/>
      <c r="V366" s="234"/>
      <c r="W366" s="234"/>
      <c r="X366" s="234"/>
      <c r="Y366" s="234"/>
      <c r="Z366" s="234"/>
    </row>
    <row r="367" ht="14.25" customHeight="1">
      <c r="A367" s="234"/>
      <c r="B367" s="234"/>
      <c r="C367" s="234"/>
      <c r="D367" s="234"/>
      <c r="E367" s="234"/>
      <c r="F367" s="234"/>
      <c r="G367" s="234"/>
      <c r="H367" s="234"/>
      <c r="I367" s="234"/>
      <c r="J367" s="234"/>
      <c r="K367" s="234"/>
      <c r="L367" s="234"/>
      <c r="M367" s="234"/>
      <c r="N367" s="234"/>
      <c r="O367" s="234"/>
      <c r="P367" s="234"/>
      <c r="Q367" s="234"/>
      <c r="R367" s="234"/>
      <c r="S367" s="234"/>
      <c r="T367" s="234"/>
      <c r="U367" s="234"/>
      <c r="V367" s="234"/>
      <c r="W367" s="234"/>
      <c r="X367" s="234"/>
      <c r="Y367" s="234"/>
      <c r="Z367" s="234"/>
    </row>
    <row r="368" ht="14.25" customHeight="1">
      <c r="A368" s="234"/>
      <c r="B368" s="234"/>
      <c r="C368" s="234"/>
      <c r="D368" s="234"/>
      <c r="E368" s="234"/>
      <c r="F368" s="234"/>
      <c r="G368" s="234"/>
      <c r="H368" s="234"/>
      <c r="I368" s="234"/>
      <c r="J368" s="234"/>
      <c r="K368" s="234"/>
      <c r="L368" s="234"/>
      <c r="M368" s="234"/>
      <c r="N368" s="234"/>
      <c r="O368" s="234"/>
      <c r="P368" s="234"/>
      <c r="Q368" s="234"/>
      <c r="R368" s="234"/>
      <c r="S368" s="234"/>
      <c r="T368" s="234"/>
      <c r="U368" s="234"/>
      <c r="V368" s="234"/>
      <c r="W368" s="234"/>
      <c r="X368" s="234"/>
      <c r="Y368" s="234"/>
      <c r="Z368" s="234"/>
    </row>
    <row r="369" ht="14.25" customHeight="1">
      <c r="A369" s="234"/>
      <c r="B369" s="234"/>
      <c r="C369" s="234"/>
      <c r="D369" s="234"/>
      <c r="E369" s="234"/>
      <c r="F369" s="234"/>
      <c r="G369" s="234"/>
      <c r="H369" s="234"/>
      <c r="I369" s="234"/>
      <c r="J369" s="234"/>
      <c r="K369" s="234"/>
      <c r="L369" s="234"/>
      <c r="M369" s="234"/>
      <c r="N369" s="234"/>
      <c r="O369" s="234"/>
      <c r="P369" s="234"/>
      <c r="Q369" s="234"/>
      <c r="R369" s="234"/>
      <c r="S369" s="234"/>
      <c r="T369" s="234"/>
      <c r="U369" s="234"/>
      <c r="V369" s="234"/>
      <c r="W369" s="234"/>
      <c r="X369" s="234"/>
      <c r="Y369" s="234"/>
      <c r="Z369" s="234"/>
    </row>
    <row r="370" ht="14.25" customHeight="1">
      <c r="A370" s="234"/>
      <c r="B370" s="234"/>
      <c r="C370" s="234"/>
      <c r="D370" s="234"/>
      <c r="E370" s="234"/>
      <c r="F370" s="234"/>
      <c r="G370" s="234"/>
      <c r="H370" s="234"/>
      <c r="I370" s="234"/>
      <c r="J370" s="234"/>
      <c r="K370" s="234"/>
      <c r="L370" s="234"/>
      <c r="M370" s="234"/>
      <c r="N370" s="234"/>
      <c r="O370" s="234"/>
      <c r="P370" s="234"/>
      <c r="Q370" s="234"/>
      <c r="R370" s="234"/>
      <c r="S370" s="234"/>
      <c r="T370" s="234"/>
      <c r="U370" s="234"/>
      <c r="V370" s="234"/>
      <c r="W370" s="234"/>
      <c r="X370" s="234"/>
      <c r="Y370" s="234"/>
      <c r="Z370" s="234"/>
    </row>
    <row r="371" ht="14.25" customHeight="1">
      <c r="A371" s="234"/>
      <c r="B371" s="234"/>
      <c r="C371" s="234"/>
      <c r="D371" s="234"/>
      <c r="E371" s="234"/>
      <c r="F371" s="234"/>
      <c r="G371" s="234"/>
      <c r="H371" s="234"/>
      <c r="I371" s="234"/>
      <c r="J371" s="234"/>
      <c r="K371" s="234"/>
      <c r="L371" s="234"/>
      <c r="M371" s="234"/>
      <c r="N371" s="234"/>
      <c r="O371" s="234"/>
      <c r="P371" s="234"/>
      <c r="Q371" s="234"/>
      <c r="R371" s="234"/>
      <c r="S371" s="234"/>
      <c r="T371" s="234"/>
      <c r="U371" s="234"/>
      <c r="V371" s="234"/>
      <c r="W371" s="234"/>
      <c r="X371" s="234"/>
      <c r="Y371" s="234"/>
      <c r="Z371" s="234"/>
    </row>
    <row r="372" ht="14.25" customHeight="1">
      <c r="A372" s="234"/>
      <c r="B372" s="234"/>
      <c r="C372" s="234"/>
      <c r="D372" s="234"/>
      <c r="E372" s="234"/>
      <c r="F372" s="234"/>
      <c r="G372" s="234"/>
      <c r="H372" s="234"/>
      <c r="I372" s="234"/>
      <c r="J372" s="234"/>
      <c r="K372" s="234"/>
      <c r="L372" s="234"/>
      <c r="M372" s="234"/>
      <c r="N372" s="234"/>
      <c r="O372" s="234"/>
      <c r="P372" s="234"/>
      <c r="Q372" s="234"/>
      <c r="R372" s="234"/>
      <c r="S372" s="234"/>
      <c r="T372" s="234"/>
      <c r="U372" s="234"/>
      <c r="V372" s="234"/>
      <c r="W372" s="234"/>
      <c r="X372" s="234"/>
      <c r="Y372" s="234"/>
      <c r="Z372" s="234"/>
    </row>
    <row r="373" ht="14.25" customHeight="1">
      <c r="A373" s="234"/>
      <c r="B373" s="234"/>
      <c r="C373" s="234"/>
      <c r="D373" s="234"/>
      <c r="E373" s="234"/>
      <c r="F373" s="234"/>
      <c r="G373" s="234"/>
      <c r="H373" s="234"/>
      <c r="I373" s="234"/>
      <c r="J373" s="234"/>
      <c r="K373" s="234"/>
      <c r="L373" s="234"/>
      <c r="M373" s="234"/>
      <c r="N373" s="234"/>
      <c r="O373" s="234"/>
      <c r="P373" s="234"/>
      <c r="Q373" s="234"/>
      <c r="R373" s="234"/>
      <c r="S373" s="234"/>
      <c r="T373" s="234"/>
      <c r="U373" s="234"/>
      <c r="V373" s="234"/>
      <c r="W373" s="234"/>
      <c r="X373" s="234"/>
      <c r="Y373" s="234"/>
      <c r="Z373" s="234"/>
    </row>
    <row r="374" ht="14.25" customHeight="1">
      <c r="A374" s="234"/>
      <c r="B374" s="234"/>
      <c r="C374" s="234"/>
      <c r="D374" s="234"/>
      <c r="E374" s="234"/>
      <c r="F374" s="234"/>
      <c r="G374" s="234"/>
      <c r="H374" s="234"/>
      <c r="I374" s="234"/>
      <c r="J374" s="234"/>
      <c r="K374" s="234"/>
      <c r="L374" s="234"/>
      <c r="M374" s="234"/>
      <c r="N374" s="234"/>
      <c r="O374" s="234"/>
      <c r="P374" s="234"/>
      <c r="Q374" s="234"/>
      <c r="R374" s="234"/>
      <c r="S374" s="234"/>
      <c r="T374" s="234"/>
      <c r="U374" s="234"/>
      <c r="V374" s="234"/>
      <c r="W374" s="234"/>
      <c r="X374" s="234"/>
      <c r="Y374" s="234"/>
      <c r="Z374" s="234"/>
    </row>
    <row r="375" ht="14.25" customHeight="1">
      <c r="A375" s="234"/>
      <c r="B375" s="234"/>
      <c r="C375" s="234"/>
      <c r="D375" s="234"/>
      <c r="E375" s="234"/>
      <c r="F375" s="234"/>
      <c r="G375" s="234"/>
      <c r="H375" s="234"/>
      <c r="I375" s="234"/>
      <c r="J375" s="234"/>
      <c r="K375" s="234"/>
      <c r="L375" s="234"/>
      <c r="M375" s="234"/>
      <c r="N375" s="234"/>
      <c r="O375" s="234"/>
      <c r="P375" s="234"/>
      <c r="Q375" s="234"/>
      <c r="R375" s="234"/>
      <c r="S375" s="234"/>
      <c r="T375" s="234"/>
      <c r="U375" s="234"/>
      <c r="V375" s="234"/>
      <c r="W375" s="234"/>
      <c r="X375" s="234"/>
      <c r="Y375" s="234"/>
      <c r="Z375" s="234"/>
    </row>
    <row r="376" ht="14.25" customHeight="1">
      <c r="A376" s="234"/>
      <c r="B376" s="234"/>
      <c r="C376" s="234"/>
      <c r="D376" s="234"/>
      <c r="E376" s="234"/>
      <c r="F376" s="234"/>
      <c r="G376" s="234"/>
      <c r="H376" s="234"/>
      <c r="I376" s="234"/>
      <c r="J376" s="234"/>
      <c r="K376" s="234"/>
      <c r="L376" s="234"/>
      <c r="M376" s="234"/>
      <c r="N376" s="234"/>
      <c r="O376" s="234"/>
      <c r="P376" s="234"/>
      <c r="Q376" s="234"/>
      <c r="R376" s="234"/>
      <c r="S376" s="234"/>
      <c r="T376" s="234"/>
      <c r="U376" s="234"/>
      <c r="V376" s="234"/>
      <c r="W376" s="234"/>
      <c r="X376" s="234"/>
      <c r="Y376" s="234"/>
      <c r="Z376" s="234"/>
    </row>
    <row r="377" ht="14.25" customHeight="1">
      <c r="A377" s="234"/>
      <c r="B377" s="234"/>
      <c r="C377" s="234"/>
      <c r="D377" s="234"/>
      <c r="E377" s="234"/>
      <c r="F377" s="234"/>
      <c r="G377" s="234"/>
      <c r="H377" s="234"/>
      <c r="I377" s="234"/>
      <c r="J377" s="234"/>
      <c r="K377" s="234"/>
      <c r="L377" s="234"/>
      <c r="M377" s="234"/>
      <c r="N377" s="234"/>
      <c r="O377" s="234"/>
      <c r="P377" s="234"/>
      <c r="Q377" s="234"/>
      <c r="R377" s="234"/>
      <c r="S377" s="234"/>
      <c r="T377" s="234"/>
      <c r="U377" s="234"/>
      <c r="V377" s="234"/>
      <c r="W377" s="234"/>
      <c r="X377" s="234"/>
      <c r="Y377" s="234"/>
      <c r="Z377" s="234"/>
    </row>
    <row r="378" ht="14.25" customHeight="1">
      <c r="A378" s="234"/>
      <c r="B378" s="234"/>
      <c r="C378" s="234"/>
      <c r="D378" s="234"/>
      <c r="E378" s="234"/>
      <c r="F378" s="234"/>
      <c r="G378" s="234"/>
      <c r="H378" s="234"/>
      <c r="I378" s="234"/>
      <c r="J378" s="234"/>
      <c r="K378" s="234"/>
      <c r="L378" s="234"/>
      <c r="M378" s="234"/>
      <c r="N378" s="234"/>
      <c r="O378" s="234"/>
      <c r="P378" s="234"/>
      <c r="Q378" s="234"/>
      <c r="R378" s="234"/>
      <c r="S378" s="234"/>
      <c r="T378" s="234"/>
      <c r="U378" s="234"/>
      <c r="V378" s="234"/>
      <c r="W378" s="234"/>
      <c r="X378" s="234"/>
      <c r="Y378" s="234"/>
      <c r="Z378" s="234"/>
    </row>
    <row r="379" ht="14.25" customHeight="1">
      <c r="A379" s="234"/>
      <c r="B379" s="234"/>
      <c r="C379" s="234"/>
      <c r="D379" s="234"/>
      <c r="E379" s="234"/>
      <c r="F379" s="234"/>
      <c r="G379" s="234"/>
      <c r="H379" s="234"/>
      <c r="I379" s="234"/>
      <c r="J379" s="234"/>
      <c r="K379" s="234"/>
      <c r="L379" s="234"/>
      <c r="M379" s="234"/>
      <c r="N379" s="234"/>
      <c r="O379" s="234"/>
      <c r="P379" s="234"/>
      <c r="Q379" s="234"/>
      <c r="R379" s="234"/>
      <c r="S379" s="234"/>
      <c r="T379" s="234"/>
      <c r="U379" s="234"/>
      <c r="V379" s="234"/>
      <c r="W379" s="234"/>
      <c r="X379" s="234"/>
      <c r="Y379" s="234"/>
      <c r="Z379" s="234"/>
    </row>
    <row r="380" ht="14.25" customHeight="1">
      <c r="A380" s="234"/>
      <c r="B380" s="234"/>
      <c r="C380" s="234"/>
      <c r="D380" s="234"/>
      <c r="E380" s="234"/>
      <c r="F380" s="234"/>
      <c r="G380" s="234"/>
      <c r="H380" s="234"/>
      <c r="I380" s="234"/>
      <c r="J380" s="234"/>
      <c r="K380" s="234"/>
      <c r="L380" s="234"/>
      <c r="M380" s="234"/>
      <c r="N380" s="234"/>
      <c r="O380" s="234"/>
      <c r="P380" s="234"/>
      <c r="Q380" s="234"/>
      <c r="R380" s="234"/>
      <c r="S380" s="234"/>
      <c r="T380" s="234"/>
      <c r="U380" s="234"/>
      <c r="V380" s="234"/>
      <c r="W380" s="234"/>
      <c r="X380" s="234"/>
      <c r="Y380" s="234"/>
      <c r="Z380" s="234"/>
    </row>
    <row r="381" ht="14.25" customHeight="1">
      <c r="A381" s="234"/>
      <c r="B381" s="234"/>
      <c r="C381" s="234"/>
      <c r="D381" s="234"/>
      <c r="E381" s="234"/>
      <c r="F381" s="234"/>
      <c r="G381" s="234"/>
      <c r="H381" s="234"/>
      <c r="I381" s="234"/>
      <c r="J381" s="234"/>
      <c r="K381" s="234"/>
      <c r="L381" s="234"/>
      <c r="M381" s="234"/>
      <c r="N381" s="234"/>
      <c r="O381" s="234"/>
      <c r="P381" s="234"/>
      <c r="Q381" s="234"/>
      <c r="R381" s="234"/>
      <c r="S381" s="234"/>
      <c r="T381" s="234"/>
      <c r="U381" s="234"/>
      <c r="V381" s="234"/>
      <c r="W381" s="234"/>
      <c r="X381" s="234"/>
      <c r="Y381" s="234"/>
      <c r="Z381" s="234"/>
    </row>
    <row r="382" ht="14.25" customHeight="1">
      <c r="A382" s="234"/>
      <c r="B382" s="234"/>
      <c r="C382" s="234"/>
      <c r="D382" s="234"/>
      <c r="E382" s="234"/>
      <c r="F382" s="234"/>
      <c r="G382" s="234"/>
      <c r="H382" s="234"/>
      <c r="I382" s="234"/>
      <c r="J382" s="234"/>
      <c r="K382" s="234"/>
      <c r="L382" s="234"/>
      <c r="M382" s="234"/>
      <c r="N382" s="234"/>
      <c r="O382" s="234"/>
      <c r="P382" s="234"/>
      <c r="Q382" s="234"/>
      <c r="R382" s="234"/>
      <c r="S382" s="234"/>
      <c r="T382" s="234"/>
      <c r="U382" s="234"/>
      <c r="V382" s="234"/>
      <c r="W382" s="234"/>
      <c r="X382" s="234"/>
      <c r="Y382" s="234"/>
      <c r="Z382" s="234"/>
    </row>
    <row r="383" ht="14.25" customHeight="1">
      <c r="A383" s="234"/>
      <c r="B383" s="234"/>
      <c r="C383" s="234"/>
      <c r="D383" s="234"/>
      <c r="E383" s="234"/>
      <c r="F383" s="234"/>
      <c r="G383" s="234"/>
      <c r="H383" s="234"/>
      <c r="I383" s="234"/>
      <c r="J383" s="234"/>
      <c r="K383" s="234"/>
      <c r="L383" s="234"/>
      <c r="M383" s="234"/>
      <c r="N383" s="234"/>
      <c r="O383" s="234"/>
      <c r="P383" s="234"/>
      <c r="Q383" s="234"/>
      <c r="R383" s="234"/>
      <c r="S383" s="234"/>
      <c r="T383" s="234"/>
      <c r="U383" s="234"/>
      <c r="V383" s="234"/>
      <c r="W383" s="234"/>
      <c r="X383" s="234"/>
      <c r="Y383" s="234"/>
      <c r="Z383" s="234"/>
    </row>
    <row r="384" ht="14.25" customHeight="1">
      <c r="A384" s="234"/>
      <c r="B384" s="234"/>
      <c r="C384" s="234"/>
      <c r="D384" s="234"/>
      <c r="E384" s="234"/>
      <c r="F384" s="234"/>
      <c r="G384" s="234"/>
      <c r="H384" s="234"/>
      <c r="I384" s="234"/>
      <c r="J384" s="234"/>
      <c r="K384" s="234"/>
      <c r="L384" s="234"/>
      <c r="M384" s="234"/>
      <c r="N384" s="234"/>
      <c r="O384" s="234"/>
      <c r="P384" s="234"/>
      <c r="Q384" s="234"/>
      <c r="R384" s="234"/>
      <c r="S384" s="234"/>
      <c r="T384" s="234"/>
      <c r="U384" s="234"/>
      <c r="V384" s="234"/>
      <c r="W384" s="234"/>
      <c r="X384" s="234"/>
      <c r="Y384" s="234"/>
      <c r="Z384" s="234"/>
    </row>
    <row r="385" ht="14.25" customHeight="1">
      <c r="A385" s="234"/>
      <c r="B385" s="234"/>
      <c r="C385" s="234"/>
      <c r="D385" s="234"/>
      <c r="E385" s="234"/>
      <c r="F385" s="234"/>
      <c r="G385" s="234"/>
      <c r="H385" s="234"/>
      <c r="I385" s="234"/>
      <c r="J385" s="234"/>
      <c r="K385" s="234"/>
      <c r="L385" s="234"/>
      <c r="M385" s="234"/>
      <c r="N385" s="234"/>
      <c r="O385" s="234"/>
      <c r="P385" s="234"/>
      <c r="Q385" s="234"/>
      <c r="R385" s="234"/>
      <c r="S385" s="234"/>
      <c r="T385" s="234"/>
      <c r="U385" s="234"/>
      <c r="V385" s="234"/>
      <c r="W385" s="234"/>
      <c r="X385" s="234"/>
      <c r="Y385" s="234"/>
      <c r="Z385" s="234"/>
    </row>
    <row r="386" ht="14.25" customHeight="1">
      <c r="A386" s="234"/>
      <c r="B386" s="234"/>
      <c r="C386" s="234"/>
      <c r="D386" s="234"/>
      <c r="E386" s="234"/>
      <c r="F386" s="234"/>
      <c r="G386" s="234"/>
      <c r="H386" s="234"/>
      <c r="I386" s="234"/>
      <c r="J386" s="234"/>
      <c r="K386" s="234"/>
      <c r="L386" s="234"/>
      <c r="M386" s="234"/>
      <c r="N386" s="234"/>
      <c r="O386" s="234"/>
      <c r="P386" s="234"/>
      <c r="Q386" s="234"/>
      <c r="R386" s="234"/>
      <c r="S386" s="234"/>
      <c r="T386" s="234"/>
      <c r="U386" s="234"/>
      <c r="V386" s="234"/>
      <c r="W386" s="234"/>
      <c r="X386" s="234"/>
      <c r="Y386" s="234"/>
      <c r="Z386" s="234"/>
    </row>
    <row r="387" ht="14.25" customHeight="1">
      <c r="A387" s="234"/>
      <c r="B387" s="234"/>
      <c r="C387" s="234"/>
      <c r="D387" s="234"/>
      <c r="E387" s="234"/>
      <c r="F387" s="234"/>
      <c r="G387" s="234"/>
      <c r="H387" s="234"/>
      <c r="I387" s="234"/>
      <c r="J387" s="234"/>
      <c r="K387" s="234"/>
      <c r="L387" s="234"/>
      <c r="M387" s="234"/>
      <c r="N387" s="234"/>
      <c r="O387" s="234"/>
      <c r="P387" s="234"/>
      <c r="Q387" s="234"/>
      <c r="R387" s="234"/>
      <c r="S387" s="234"/>
      <c r="T387" s="234"/>
      <c r="U387" s="234"/>
      <c r="V387" s="234"/>
      <c r="W387" s="234"/>
      <c r="X387" s="234"/>
      <c r="Y387" s="234"/>
      <c r="Z387" s="234"/>
    </row>
    <row r="388" ht="14.25" customHeight="1">
      <c r="A388" s="234"/>
      <c r="B388" s="234"/>
      <c r="C388" s="234"/>
      <c r="D388" s="234"/>
      <c r="E388" s="234"/>
      <c r="F388" s="234"/>
      <c r="G388" s="234"/>
      <c r="H388" s="234"/>
      <c r="I388" s="234"/>
      <c r="J388" s="234"/>
      <c r="K388" s="234"/>
      <c r="L388" s="234"/>
      <c r="M388" s="234"/>
      <c r="N388" s="234"/>
      <c r="O388" s="234"/>
      <c r="P388" s="234"/>
      <c r="Q388" s="234"/>
      <c r="R388" s="234"/>
      <c r="S388" s="234"/>
      <c r="T388" s="234"/>
      <c r="U388" s="234"/>
      <c r="V388" s="234"/>
      <c r="W388" s="234"/>
      <c r="X388" s="234"/>
      <c r="Y388" s="234"/>
      <c r="Z388" s="234"/>
    </row>
    <row r="389" ht="14.25" customHeight="1">
      <c r="A389" s="234"/>
      <c r="B389" s="234"/>
      <c r="C389" s="234"/>
      <c r="D389" s="234"/>
      <c r="E389" s="234"/>
      <c r="F389" s="234"/>
      <c r="G389" s="234"/>
      <c r="H389" s="234"/>
      <c r="I389" s="234"/>
      <c r="J389" s="234"/>
      <c r="K389" s="234"/>
      <c r="L389" s="234"/>
      <c r="M389" s="234"/>
      <c r="N389" s="234"/>
      <c r="O389" s="234"/>
      <c r="P389" s="234"/>
      <c r="Q389" s="234"/>
      <c r="R389" s="234"/>
      <c r="S389" s="234"/>
      <c r="T389" s="234"/>
      <c r="U389" s="234"/>
      <c r="V389" s="234"/>
      <c r="W389" s="234"/>
      <c r="X389" s="234"/>
      <c r="Y389" s="234"/>
      <c r="Z389" s="234"/>
    </row>
    <row r="390" ht="14.25" customHeight="1">
      <c r="A390" s="234"/>
      <c r="B390" s="234"/>
      <c r="C390" s="234"/>
      <c r="D390" s="234"/>
      <c r="E390" s="234"/>
      <c r="F390" s="234"/>
      <c r="G390" s="234"/>
      <c r="H390" s="234"/>
      <c r="I390" s="234"/>
      <c r="J390" s="234"/>
      <c r="K390" s="234"/>
      <c r="L390" s="234"/>
      <c r="M390" s="234"/>
      <c r="N390" s="234"/>
      <c r="O390" s="234"/>
      <c r="P390" s="234"/>
      <c r="Q390" s="234"/>
      <c r="R390" s="234"/>
      <c r="S390" s="234"/>
      <c r="T390" s="234"/>
      <c r="U390" s="234"/>
      <c r="V390" s="234"/>
      <c r="W390" s="234"/>
      <c r="X390" s="234"/>
      <c r="Y390" s="234"/>
      <c r="Z390" s="234"/>
    </row>
    <row r="391" ht="14.25" customHeight="1">
      <c r="A391" s="234"/>
      <c r="B391" s="234"/>
      <c r="C391" s="234"/>
      <c r="D391" s="234"/>
      <c r="E391" s="234"/>
      <c r="F391" s="234"/>
      <c r="G391" s="234"/>
      <c r="H391" s="234"/>
      <c r="I391" s="234"/>
      <c r="J391" s="234"/>
      <c r="K391" s="234"/>
      <c r="L391" s="234"/>
      <c r="M391" s="234"/>
      <c r="N391" s="234"/>
      <c r="O391" s="234"/>
      <c r="P391" s="234"/>
      <c r="Q391" s="234"/>
      <c r="R391" s="234"/>
      <c r="S391" s="234"/>
      <c r="T391" s="234"/>
      <c r="U391" s="234"/>
      <c r="V391" s="234"/>
      <c r="W391" s="234"/>
      <c r="X391" s="234"/>
      <c r="Y391" s="234"/>
      <c r="Z391" s="234"/>
    </row>
    <row r="392" ht="14.25" customHeight="1">
      <c r="A392" s="234"/>
      <c r="B392" s="234"/>
      <c r="C392" s="234"/>
      <c r="D392" s="234"/>
      <c r="E392" s="234"/>
      <c r="F392" s="234"/>
      <c r="G392" s="234"/>
      <c r="H392" s="234"/>
      <c r="I392" s="234"/>
      <c r="J392" s="234"/>
      <c r="K392" s="234"/>
      <c r="L392" s="234"/>
      <c r="M392" s="234"/>
      <c r="N392" s="234"/>
      <c r="O392" s="234"/>
      <c r="P392" s="234"/>
      <c r="Q392" s="234"/>
      <c r="R392" s="234"/>
      <c r="S392" s="234"/>
      <c r="T392" s="234"/>
      <c r="U392" s="234"/>
      <c r="V392" s="234"/>
      <c r="W392" s="234"/>
      <c r="X392" s="234"/>
      <c r="Y392" s="234"/>
      <c r="Z392" s="234"/>
    </row>
    <row r="393" ht="14.25" customHeight="1">
      <c r="A393" s="234"/>
      <c r="B393" s="234"/>
      <c r="C393" s="234"/>
      <c r="D393" s="234"/>
      <c r="E393" s="234"/>
      <c r="F393" s="234"/>
      <c r="G393" s="234"/>
      <c r="H393" s="234"/>
      <c r="I393" s="234"/>
      <c r="J393" s="234"/>
      <c r="K393" s="234"/>
      <c r="L393" s="234"/>
      <c r="M393" s="234"/>
      <c r="N393" s="234"/>
      <c r="O393" s="234"/>
      <c r="P393" s="234"/>
      <c r="Q393" s="234"/>
      <c r="R393" s="234"/>
      <c r="S393" s="234"/>
      <c r="T393" s="234"/>
      <c r="U393" s="234"/>
      <c r="V393" s="234"/>
      <c r="W393" s="234"/>
      <c r="X393" s="234"/>
      <c r="Y393" s="234"/>
      <c r="Z393" s="234"/>
    </row>
    <row r="394" ht="14.25" customHeight="1">
      <c r="A394" s="234"/>
      <c r="B394" s="234"/>
      <c r="C394" s="234"/>
      <c r="D394" s="234"/>
      <c r="E394" s="234"/>
      <c r="F394" s="234"/>
      <c r="G394" s="234"/>
      <c r="H394" s="234"/>
      <c r="I394" s="234"/>
      <c r="J394" s="234"/>
      <c r="K394" s="234"/>
      <c r="L394" s="234"/>
      <c r="M394" s="234"/>
      <c r="N394" s="234"/>
      <c r="O394" s="234"/>
      <c r="P394" s="234"/>
      <c r="Q394" s="234"/>
      <c r="R394" s="234"/>
      <c r="S394" s="234"/>
      <c r="T394" s="234"/>
      <c r="U394" s="234"/>
      <c r="V394" s="234"/>
      <c r="W394" s="234"/>
      <c r="X394" s="234"/>
      <c r="Y394" s="234"/>
      <c r="Z394" s="234"/>
    </row>
    <row r="395" ht="14.25" customHeight="1">
      <c r="A395" s="234"/>
      <c r="B395" s="234"/>
      <c r="C395" s="234"/>
      <c r="D395" s="234"/>
      <c r="E395" s="234"/>
      <c r="F395" s="234"/>
      <c r="G395" s="234"/>
      <c r="H395" s="234"/>
      <c r="I395" s="234"/>
      <c r="J395" s="234"/>
      <c r="K395" s="234"/>
      <c r="L395" s="234"/>
      <c r="M395" s="234"/>
      <c r="N395" s="234"/>
      <c r="O395" s="234"/>
      <c r="P395" s="234"/>
      <c r="Q395" s="234"/>
      <c r="R395" s="234"/>
      <c r="S395" s="234"/>
      <c r="T395" s="234"/>
      <c r="U395" s="234"/>
      <c r="V395" s="234"/>
      <c r="W395" s="234"/>
      <c r="X395" s="234"/>
      <c r="Y395" s="234"/>
      <c r="Z395" s="234"/>
    </row>
    <row r="396" ht="14.25" customHeight="1">
      <c r="A396" s="234"/>
      <c r="B396" s="234"/>
      <c r="C396" s="234"/>
      <c r="D396" s="234"/>
      <c r="E396" s="234"/>
      <c r="F396" s="234"/>
      <c r="G396" s="234"/>
      <c r="H396" s="234"/>
      <c r="I396" s="234"/>
      <c r="J396" s="234"/>
      <c r="K396" s="234"/>
      <c r="L396" s="234"/>
      <c r="M396" s="234"/>
      <c r="N396" s="234"/>
      <c r="O396" s="234"/>
      <c r="P396" s="234"/>
      <c r="Q396" s="234"/>
      <c r="R396" s="234"/>
      <c r="S396" s="234"/>
      <c r="T396" s="234"/>
      <c r="U396" s="234"/>
      <c r="V396" s="234"/>
      <c r="W396" s="234"/>
      <c r="X396" s="234"/>
      <c r="Y396" s="234"/>
      <c r="Z396" s="234"/>
    </row>
    <row r="397" ht="14.25" customHeight="1">
      <c r="A397" s="234"/>
      <c r="B397" s="234"/>
      <c r="C397" s="234"/>
      <c r="D397" s="234"/>
      <c r="E397" s="234"/>
      <c r="F397" s="234"/>
      <c r="G397" s="234"/>
      <c r="H397" s="234"/>
      <c r="I397" s="234"/>
      <c r="J397" s="234"/>
      <c r="K397" s="234"/>
      <c r="L397" s="234"/>
      <c r="M397" s="234"/>
      <c r="N397" s="234"/>
      <c r="O397" s="234"/>
      <c r="P397" s="234"/>
      <c r="Q397" s="234"/>
      <c r="R397" s="234"/>
      <c r="S397" s="234"/>
      <c r="T397" s="234"/>
      <c r="U397" s="234"/>
      <c r="V397" s="234"/>
      <c r="W397" s="234"/>
      <c r="X397" s="234"/>
      <c r="Y397" s="234"/>
      <c r="Z397" s="234"/>
    </row>
    <row r="398" ht="14.25" customHeight="1">
      <c r="A398" s="234"/>
      <c r="B398" s="234"/>
      <c r="C398" s="234"/>
      <c r="D398" s="234"/>
      <c r="E398" s="234"/>
      <c r="F398" s="234"/>
      <c r="G398" s="234"/>
      <c r="H398" s="234"/>
      <c r="I398" s="234"/>
      <c r="J398" s="234"/>
      <c r="K398" s="234"/>
      <c r="L398" s="234"/>
      <c r="M398" s="234"/>
      <c r="N398" s="234"/>
      <c r="O398" s="234"/>
      <c r="P398" s="234"/>
      <c r="Q398" s="234"/>
      <c r="R398" s="234"/>
      <c r="S398" s="234"/>
      <c r="T398" s="234"/>
      <c r="U398" s="234"/>
      <c r="V398" s="234"/>
      <c r="W398" s="234"/>
      <c r="X398" s="234"/>
      <c r="Y398" s="234"/>
      <c r="Z398" s="234"/>
    </row>
    <row r="399" ht="14.25" customHeight="1">
      <c r="A399" s="234"/>
      <c r="B399" s="234"/>
      <c r="C399" s="234"/>
      <c r="D399" s="234"/>
      <c r="E399" s="234"/>
      <c r="F399" s="234"/>
      <c r="G399" s="234"/>
      <c r="H399" s="234"/>
      <c r="I399" s="234"/>
      <c r="J399" s="234"/>
      <c r="K399" s="234"/>
      <c r="L399" s="234"/>
      <c r="M399" s="234"/>
      <c r="N399" s="234"/>
      <c r="O399" s="234"/>
      <c r="P399" s="234"/>
      <c r="Q399" s="234"/>
      <c r="R399" s="234"/>
      <c r="S399" s="234"/>
      <c r="T399" s="234"/>
      <c r="U399" s="234"/>
      <c r="V399" s="234"/>
      <c r="W399" s="234"/>
      <c r="X399" s="234"/>
      <c r="Y399" s="234"/>
      <c r="Z399" s="234"/>
    </row>
    <row r="400" ht="14.25" customHeight="1">
      <c r="A400" s="234"/>
      <c r="B400" s="234"/>
      <c r="C400" s="234"/>
      <c r="D400" s="234"/>
      <c r="E400" s="234"/>
      <c r="F400" s="234"/>
      <c r="G400" s="234"/>
      <c r="H400" s="234"/>
      <c r="I400" s="234"/>
      <c r="J400" s="234"/>
      <c r="K400" s="234"/>
      <c r="L400" s="234"/>
      <c r="M400" s="234"/>
      <c r="N400" s="234"/>
      <c r="O400" s="234"/>
      <c r="P400" s="234"/>
      <c r="Q400" s="234"/>
      <c r="R400" s="234"/>
      <c r="S400" s="234"/>
      <c r="T400" s="234"/>
      <c r="U400" s="234"/>
      <c r="V400" s="234"/>
      <c r="W400" s="234"/>
      <c r="X400" s="234"/>
      <c r="Y400" s="234"/>
      <c r="Z400" s="234"/>
    </row>
    <row r="401" ht="14.25" customHeight="1">
      <c r="A401" s="234"/>
      <c r="B401" s="234"/>
      <c r="C401" s="234"/>
      <c r="D401" s="234"/>
      <c r="E401" s="234"/>
      <c r="F401" s="234"/>
      <c r="G401" s="234"/>
      <c r="H401" s="234"/>
      <c r="I401" s="234"/>
      <c r="J401" s="234"/>
      <c r="K401" s="234"/>
      <c r="L401" s="234"/>
      <c r="M401" s="234"/>
      <c r="N401" s="234"/>
      <c r="O401" s="234"/>
      <c r="P401" s="234"/>
      <c r="Q401" s="234"/>
      <c r="R401" s="234"/>
      <c r="S401" s="234"/>
      <c r="T401" s="234"/>
      <c r="U401" s="234"/>
      <c r="V401" s="234"/>
      <c r="W401" s="234"/>
      <c r="X401" s="234"/>
      <c r="Y401" s="234"/>
      <c r="Z401" s="234"/>
    </row>
    <row r="402" ht="14.25" customHeight="1">
      <c r="A402" s="234"/>
      <c r="B402" s="234"/>
      <c r="C402" s="234"/>
      <c r="D402" s="234"/>
      <c r="E402" s="234"/>
      <c r="F402" s="234"/>
      <c r="G402" s="234"/>
      <c r="H402" s="234"/>
      <c r="I402" s="234"/>
      <c r="J402" s="234"/>
      <c r="K402" s="234"/>
      <c r="L402" s="234"/>
      <c r="M402" s="234"/>
      <c r="N402" s="234"/>
      <c r="O402" s="234"/>
      <c r="P402" s="234"/>
      <c r="Q402" s="234"/>
      <c r="R402" s="234"/>
      <c r="S402" s="234"/>
      <c r="T402" s="234"/>
      <c r="U402" s="234"/>
      <c r="V402" s="234"/>
      <c r="W402" s="234"/>
      <c r="X402" s="234"/>
      <c r="Y402" s="234"/>
      <c r="Z402" s="234"/>
    </row>
    <row r="403" ht="14.25" customHeight="1">
      <c r="A403" s="234"/>
      <c r="B403" s="234"/>
      <c r="C403" s="234"/>
      <c r="D403" s="234"/>
      <c r="E403" s="234"/>
      <c r="F403" s="234"/>
      <c r="G403" s="234"/>
      <c r="H403" s="234"/>
      <c r="I403" s="234"/>
      <c r="J403" s="234"/>
      <c r="K403" s="234"/>
      <c r="L403" s="234"/>
      <c r="M403" s="234"/>
      <c r="N403" s="234"/>
      <c r="O403" s="234"/>
      <c r="P403" s="234"/>
      <c r="Q403" s="234"/>
      <c r="R403" s="234"/>
      <c r="S403" s="234"/>
      <c r="T403" s="234"/>
      <c r="U403" s="234"/>
      <c r="V403" s="234"/>
      <c r="W403" s="234"/>
      <c r="X403" s="234"/>
      <c r="Y403" s="234"/>
      <c r="Z403" s="234"/>
    </row>
    <row r="404" ht="14.25" customHeight="1">
      <c r="A404" s="234"/>
      <c r="B404" s="234"/>
      <c r="C404" s="234"/>
      <c r="D404" s="234"/>
      <c r="E404" s="234"/>
      <c r="F404" s="234"/>
      <c r="G404" s="234"/>
      <c r="H404" s="234"/>
      <c r="I404" s="234"/>
      <c r="J404" s="234"/>
      <c r="K404" s="234"/>
      <c r="L404" s="234"/>
      <c r="M404" s="234"/>
      <c r="N404" s="234"/>
      <c r="O404" s="234"/>
      <c r="P404" s="234"/>
      <c r="Q404" s="234"/>
      <c r="R404" s="234"/>
      <c r="S404" s="234"/>
      <c r="T404" s="234"/>
      <c r="U404" s="234"/>
      <c r="V404" s="234"/>
      <c r="W404" s="234"/>
      <c r="X404" s="234"/>
      <c r="Y404" s="234"/>
      <c r="Z404" s="234"/>
    </row>
    <row r="405" ht="14.25" customHeight="1">
      <c r="A405" s="234"/>
      <c r="B405" s="234"/>
      <c r="C405" s="234"/>
      <c r="D405" s="234"/>
      <c r="E405" s="234"/>
      <c r="F405" s="234"/>
      <c r="G405" s="234"/>
      <c r="H405" s="234"/>
      <c r="I405" s="234"/>
      <c r="J405" s="234"/>
      <c r="K405" s="234"/>
      <c r="L405" s="234"/>
      <c r="M405" s="234"/>
      <c r="N405" s="234"/>
      <c r="O405" s="234"/>
      <c r="P405" s="234"/>
      <c r="Q405" s="234"/>
      <c r="R405" s="234"/>
      <c r="S405" s="234"/>
      <c r="T405" s="234"/>
      <c r="U405" s="234"/>
      <c r="V405" s="234"/>
      <c r="W405" s="234"/>
      <c r="X405" s="234"/>
      <c r="Y405" s="234"/>
      <c r="Z405" s="234"/>
    </row>
    <row r="406" ht="14.25" customHeight="1">
      <c r="A406" s="234"/>
      <c r="B406" s="234"/>
      <c r="C406" s="234"/>
      <c r="D406" s="234"/>
      <c r="E406" s="234"/>
      <c r="F406" s="234"/>
      <c r="G406" s="234"/>
      <c r="H406" s="234"/>
      <c r="I406" s="234"/>
      <c r="J406" s="234"/>
      <c r="K406" s="234"/>
      <c r="L406" s="234"/>
      <c r="M406" s="234"/>
      <c r="N406" s="234"/>
      <c r="O406" s="234"/>
      <c r="P406" s="234"/>
      <c r="Q406" s="234"/>
      <c r="R406" s="234"/>
      <c r="S406" s="234"/>
      <c r="T406" s="234"/>
      <c r="U406" s="234"/>
      <c r="V406" s="234"/>
      <c r="W406" s="234"/>
      <c r="X406" s="234"/>
      <c r="Y406" s="234"/>
      <c r="Z406" s="234"/>
    </row>
    <row r="407" ht="14.25" customHeight="1">
      <c r="A407" s="234"/>
      <c r="B407" s="234"/>
      <c r="C407" s="234"/>
      <c r="D407" s="234"/>
      <c r="E407" s="234"/>
      <c r="F407" s="234"/>
      <c r="G407" s="234"/>
      <c r="H407" s="234"/>
      <c r="I407" s="234"/>
      <c r="J407" s="234"/>
      <c r="K407" s="234"/>
      <c r="L407" s="234"/>
      <c r="M407" s="234"/>
      <c r="N407" s="234"/>
      <c r="O407" s="234"/>
      <c r="P407" s="234"/>
      <c r="Q407" s="234"/>
      <c r="R407" s="234"/>
      <c r="S407" s="234"/>
      <c r="T407" s="234"/>
      <c r="U407" s="234"/>
      <c r="V407" s="234"/>
      <c r="W407" s="234"/>
      <c r="X407" s="234"/>
      <c r="Y407" s="234"/>
      <c r="Z407" s="234"/>
    </row>
    <row r="408" ht="14.25" customHeight="1">
      <c r="A408" s="234"/>
      <c r="B408" s="234"/>
      <c r="C408" s="234"/>
      <c r="D408" s="234"/>
      <c r="E408" s="234"/>
      <c r="F408" s="234"/>
      <c r="G408" s="234"/>
      <c r="H408" s="234"/>
      <c r="I408" s="234"/>
      <c r="J408" s="234"/>
      <c r="K408" s="234"/>
      <c r="L408" s="234"/>
      <c r="M408" s="234"/>
      <c r="N408" s="234"/>
      <c r="O408" s="234"/>
      <c r="P408" s="234"/>
      <c r="Q408" s="234"/>
      <c r="R408" s="234"/>
      <c r="S408" s="234"/>
      <c r="T408" s="234"/>
      <c r="U408" s="234"/>
      <c r="V408" s="234"/>
      <c r="W408" s="234"/>
      <c r="X408" s="234"/>
      <c r="Y408" s="234"/>
      <c r="Z408" s="234"/>
    </row>
    <row r="409" ht="14.25" customHeight="1">
      <c r="A409" s="234"/>
      <c r="B409" s="234"/>
      <c r="C409" s="234"/>
      <c r="D409" s="234"/>
      <c r="E409" s="234"/>
      <c r="F409" s="234"/>
      <c r="G409" s="234"/>
      <c r="H409" s="234"/>
      <c r="I409" s="234"/>
      <c r="J409" s="234"/>
      <c r="K409" s="234"/>
      <c r="L409" s="234"/>
      <c r="M409" s="234"/>
      <c r="N409" s="234"/>
      <c r="O409" s="234"/>
      <c r="P409" s="234"/>
      <c r="Q409" s="234"/>
      <c r="R409" s="234"/>
      <c r="S409" s="234"/>
      <c r="T409" s="234"/>
      <c r="U409" s="234"/>
      <c r="V409" s="234"/>
      <c r="W409" s="234"/>
      <c r="X409" s="234"/>
      <c r="Y409" s="234"/>
      <c r="Z409" s="234"/>
    </row>
    <row r="410" ht="14.25" customHeight="1">
      <c r="A410" s="234"/>
      <c r="B410" s="234"/>
      <c r="C410" s="234"/>
      <c r="D410" s="234"/>
      <c r="E410" s="234"/>
      <c r="F410" s="234"/>
      <c r="G410" s="234"/>
      <c r="H410" s="234"/>
      <c r="I410" s="234"/>
      <c r="J410" s="234"/>
      <c r="K410" s="234"/>
      <c r="L410" s="234"/>
      <c r="M410" s="234"/>
      <c r="N410" s="234"/>
      <c r="O410" s="234"/>
      <c r="P410" s="234"/>
      <c r="Q410" s="234"/>
      <c r="R410" s="234"/>
      <c r="S410" s="234"/>
      <c r="T410" s="234"/>
      <c r="U410" s="234"/>
      <c r="V410" s="234"/>
      <c r="W410" s="234"/>
      <c r="X410" s="234"/>
      <c r="Y410" s="234"/>
      <c r="Z410" s="234"/>
    </row>
    <row r="411" ht="14.25" customHeight="1">
      <c r="A411" s="234"/>
      <c r="B411" s="234"/>
      <c r="C411" s="234"/>
      <c r="D411" s="234"/>
      <c r="E411" s="234"/>
      <c r="F411" s="234"/>
      <c r="G411" s="234"/>
      <c r="H411" s="234"/>
      <c r="I411" s="234"/>
      <c r="J411" s="234"/>
      <c r="K411" s="234"/>
      <c r="L411" s="234"/>
      <c r="M411" s="234"/>
      <c r="N411" s="234"/>
      <c r="O411" s="234"/>
      <c r="P411" s="234"/>
      <c r="Q411" s="234"/>
      <c r="R411" s="234"/>
      <c r="S411" s="234"/>
      <c r="T411" s="234"/>
      <c r="U411" s="234"/>
      <c r="V411" s="234"/>
      <c r="W411" s="234"/>
      <c r="X411" s="234"/>
      <c r="Y411" s="234"/>
      <c r="Z411" s="234"/>
    </row>
    <row r="412" ht="14.25" customHeight="1">
      <c r="A412" s="234"/>
      <c r="B412" s="234"/>
      <c r="C412" s="234"/>
      <c r="D412" s="234"/>
      <c r="E412" s="234"/>
      <c r="F412" s="234"/>
      <c r="G412" s="234"/>
      <c r="H412" s="234"/>
      <c r="I412" s="234"/>
      <c r="J412" s="234"/>
      <c r="K412" s="234"/>
      <c r="L412" s="234"/>
      <c r="M412" s="234"/>
      <c r="N412" s="234"/>
      <c r="O412" s="234"/>
      <c r="P412" s="234"/>
      <c r="Q412" s="234"/>
      <c r="R412" s="234"/>
      <c r="S412" s="234"/>
      <c r="T412" s="234"/>
      <c r="U412" s="234"/>
      <c r="V412" s="234"/>
      <c r="W412" s="234"/>
      <c r="X412" s="234"/>
      <c r="Y412" s="234"/>
      <c r="Z412" s="234"/>
    </row>
    <row r="413" ht="14.25" customHeight="1">
      <c r="A413" s="234"/>
      <c r="B413" s="234"/>
      <c r="C413" s="234"/>
      <c r="D413" s="234"/>
      <c r="E413" s="234"/>
      <c r="F413" s="234"/>
      <c r="G413" s="234"/>
      <c r="H413" s="234"/>
      <c r="I413" s="234"/>
      <c r="J413" s="234"/>
      <c r="K413" s="234"/>
      <c r="L413" s="234"/>
      <c r="M413" s="234"/>
      <c r="N413" s="234"/>
      <c r="O413" s="234"/>
      <c r="P413" s="234"/>
      <c r="Q413" s="234"/>
      <c r="R413" s="234"/>
      <c r="S413" s="234"/>
      <c r="T413" s="234"/>
      <c r="U413" s="234"/>
      <c r="V413" s="234"/>
      <c r="W413" s="234"/>
      <c r="X413" s="234"/>
      <c r="Y413" s="234"/>
      <c r="Z413" s="234"/>
    </row>
    <row r="414" ht="14.25" customHeight="1">
      <c r="A414" s="234"/>
      <c r="B414" s="234"/>
      <c r="C414" s="234"/>
      <c r="D414" s="234"/>
      <c r="E414" s="234"/>
      <c r="F414" s="234"/>
      <c r="G414" s="234"/>
      <c r="H414" s="234"/>
      <c r="I414" s="234"/>
      <c r="J414" s="234"/>
      <c r="K414" s="234"/>
      <c r="L414" s="234"/>
      <c r="M414" s="234"/>
      <c r="N414" s="234"/>
      <c r="O414" s="234"/>
      <c r="P414" s="234"/>
      <c r="Q414" s="234"/>
      <c r="R414" s="234"/>
      <c r="S414" s="234"/>
      <c r="T414" s="234"/>
      <c r="U414" s="234"/>
      <c r="V414" s="234"/>
      <c r="W414" s="234"/>
      <c r="X414" s="234"/>
      <c r="Y414" s="234"/>
      <c r="Z414" s="234"/>
    </row>
    <row r="415" ht="14.25" customHeight="1">
      <c r="A415" s="234"/>
      <c r="B415" s="234"/>
      <c r="C415" s="234"/>
      <c r="D415" s="234"/>
      <c r="E415" s="234"/>
      <c r="F415" s="234"/>
      <c r="G415" s="234"/>
      <c r="H415" s="234"/>
      <c r="I415" s="234"/>
      <c r="J415" s="234"/>
      <c r="K415" s="234"/>
      <c r="L415" s="234"/>
      <c r="M415" s="234"/>
      <c r="N415" s="234"/>
      <c r="O415" s="234"/>
      <c r="P415" s="234"/>
      <c r="Q415" s="234"/>
      <c r="R415" s="234"/>
      <c r="S415" s="234"/>
      <c r="T415" s="234"/>
      <c r="U415" s="234"/>
      <c r="V415" s="234"/>
      <c r="W415" s="234"/>
      <c r="X415" s="234"/>
      <c r="Y415" s="234"/>
      <c r="Z415" s="234"/>
    </row>
    <row r="416" ht="14.25" customHeight="1">
      <c r="A416" s="234"/>
      <c r="B416" s="234"/>
      <c r="C416" s="234"/>
      <c r="D416" s="234"/>
      <c r="E416" s="234"/>
      <c r="F416" s="234"/>
      <c r="G416" s="234"/>
      <c r="H416" s="234"/>
      <c r="I416" s="234"/>
      <c r="J416" s="234"/>
      <c r="K416" s="234"/>
      <c r="L416" s="234"/>
      <c r="M416" s="234"/>
      <c r="N416" s="234"/>
      <c r="O416" s="234"/>
      <c r="P416" s="234"/>
      <c r="Q416" s="234"/>
      <c r="R416" s="234"/>
      <c r="S416" s="234"/>
      <c r="T416" s="234"/>
      <c r="U416" s="234"/>
      <c r="V416" s="234"/>
      <c r="W416" s="234"/>
      <c r="X416" s="234"/>
      <c r="Y416" s="234"/>
      <c r="Z416" s="234"/>
    </row>
    <row r="417" ht="14.25" customHeight="1">
      <c r="A417" s="234"/>
      <c r="B417" s="234"/>
      <c r="C417" s="234"/>
      <c r="D417" s="234"/>
      <c r="E417" s="234"/>
      <c r="F417" s="234"/>
      <c r="G417" s="234"/>
      <c r="H417" s="234"/>
      <c r="I417" s="234"/>
      <c r="J417" s="234"/>
      <c r="K417" s="234"/>
      <c r="L417" s="234"/>
      <c r="M417" s="234"/>
      <c r="N417" s="234"/>
      <c r="O417" s="234"/>
      <c r="P417" s="234"/>
      <c r="Q417" s="234"/>
      <c r="R417" s="234"/>
      <c r="S417" s="234"/>
      <c r="T417" s="234"/>
      <c r="U417" s="234"/>
      <c r="V417" s="234"/>
      <c r="W417" s="234"/>
      <c r="X417" s="234"/>
      <c r="Y417" s="234"/>
      <c r="Z417" s="234"/>
    </row>
    <row r="418" ht="14.25" customHeight="1">
      <c r="A418" s="234"/>
      <c r="B418" s="234"/>
      <c r="C418" s="234"/>
      <c r="D418" s="234"/>
      <c r="E418" s="234"/>
      <c r="F418" s="234"/>
      <c r="G418" s="234"/>
      <c r="H418" s="234"/>
      <c r="I418" s="234"/>
      <c r="J418" s="234"/>
      <c r="K418" s="234"/>
      <c r="L418" s="234"/>
      <c r="M418" s="234"/>
      <c r="N418" s="234"/>
      <c r="O418" s="234"/>
      <c r="P418" s="234"/>
      <c r="Q418" s="234"/>
      <c r="R418" s="234"/>
      <c r="S418" s="234"/>
      <c r="T418" s="234"/>
      <c r="U418" s="234"/>
      <c r="V418" s="234"/>
      <c r="W418" s="234"/>
      <c r="X418" s="234"/>
      <c r="Y418" s="234"/>
      <c r="Z418" s="234"/>
    </row>
    <row r="419" ht="14.25" customHeight="1">
      <c r="A419" s="234"/>
      <c r="B419" s="234"/>
      <c r="C419" s="234"/>
      <c r="D419" s="234"/>
      <c r="E419" s="234"/>
      <c r="F419" s="234"/>
      <c r="G419" s="234"/>
      <c r="H419" s="234"/>
      <c r="I419" s="234"/>
      <c r="J419" s="234"/>
      <c r="K419" s="234"/>
      <c r="L419" s="234"/>
      <c r="M419" s="234"/>
      <c r="N419" s="234"/>
      <c r="O419" s="234"/>
      <c r="P419" s="234"/>
      <c r="Q419" s="234"/>
      <c r="R419" s="234"/>
      <c r="S419" s="234"/>
      <c r="T419" s="234"/>
      <c r="U419" s="234"/>
      <c r="V419" s="234"/>
      <c r="W419" s="234"/>
      <c r="X419" s="234"/>
      <c r="Y419" s="234"/>
      <c r="Z419" s="234"/>
    </row>
    <row r="420" ht="14.25" customHeight="1">
      <c r="A420" s="234"/>
      <c r="B420" s="234"/>
      <c r="C420" s="234"/>
      <c r="D420" s="234"/>
      <c r="E420" s="234"/>
      <c r="F420" s="234"/>
      <c r="G420" s="234"/>
      <c r="H420" s="234"/>
      <c r="I420" s="234"/>
      <c r="J420" s="234"/>
      <c r="K420" s="234"/>
      <c r="L420" s="234"/>
      <c r="M420" s="234"/>
      <c r="N420" s="234"/>
      <c r="O420" s="234"/>
      <c r="P420" s="234"/>
      <c r="Q420" s="234"/>
      <c r="R420" s="234"/>
      <c r="S420" s="234"/>
      <c r="T420" s="234"/>
      <c r="U420" s="234"/>
      <c r="V420" s="234"/>
      <c r="W420" s="234"/>
      <c r="X420" s="234"/>
      <c r="Y420" s="234"/>
      <c r="Z420" s="234"/>
    </row>
    <row r="421" ht="14.25" customHeight="1">
      <c r="A421" s="234"/>
      <c r="B421" s="234"/>
      <c r="C421" s="234"/>
      <c r="D421" s="234"/>
      <c r="E421" s="234"/>
      <c r="F421" s="234"/>
      <c r="G421" s="234"/>
      <c r="H421" s="234"/>
      <c r="I421" s="234"/>
      <c r="J421" s="234"/>
      <c r="K421" s="234"/>
      <c r="L421" s="234"/>
      <c r="M421" s="234"/>
      <c r="N421" s="234"/>
      <c r="O421" s="234"/>
      <c r="P421" s="234"/>
      <c r="Q421" s="234"/>
      <c r="R421" s="234"/>
      <c r="S421" s="234"/>
      <c r="T421" s="234"/>
      <c r="U421" s="234"/>
      <c r="V421" s="234"/>
      <c r="W421" s="234"/>
      <c r="X421" s="234"/>
      <c r="Y421" s="234"/>
      <c r="Z421" s="234"/>
    </row>
    <row r="422" ht="14.25" customHeight="1">
      <c r="A422" s="234"/>
      <c r="B422" s="234"/>
      <c r="C422" s="234"/>
      <c r="D422" s="234"/>
      <c r="E422" s="234"/>
      <c r="F422" s="234"/>
      <c r="G422" s="234"/>
      <c r="H422" s="234"/>
      <c r="I422" s="234"/>
      <c r="J422" s="234"/>
      <c r="K422" s="234"/>
      <c r="L422" s="234"/>
      <c r="M422" s="234"/>
      <c r="N422" s="234"/>
      <c r="O422" s="234"/>
      <c r="P422" s="234"/>
      <c r="Q422" s="234"/>
      <c r="R422" s="234"/>
      <c r="S422" s="234"/>
      <c r="T422" s="234"/>
      <c r="U422" s="234"/>
      <c r="V422" s="234"/>
      <c r="W422" s="234"/>
      <c r="X422" s="234"/>
      <c r="Y422" s="234"/>
      <c r="Z422" s="234"/>
    </row>
    <row r="423" ht="14.25" customHeight="1">
      <c r="A423" s="234"/>
      <c r="B423" s="234"/>
      <c r="C423" s="234"/>
      <c r="D423" s="234"/>
      <c r="E423" s="234"/>
      <c r="F423" s="234"/>
      <c r="G423" s="234"/>
      <c r="H423" s="234"/>
      <c r="I423" s="234"/>
      <c r="J423" s="234"/>
      <c r="K423" s="234"/>
      <c r="L423" s="234"/>
      <c r="M423" s="234"/>
      <c r="N423" s="234"/>
      <c r="O423" s="234"/>
      <c r="P423" s="234"/>
      <c r="Q423" s="234"/>
      <c r="R423" s="234"/>
      <c r="S423" s="234"/>
      <c r="T423" s="234"/>
      <c r="U423" s="234"/>
      <c r="V423" s="234"/>
      <c r="W423" s="234"/>
      <c r="X423" s="234"/>
      <c r="Y423" s="234"/>
      <c r="Z423" s="234"/>
    </row>
    <row r="424" ht="14.25" customHeight="1">
      <c r="A424" s="234"/>
      <c r="B424" s="234"/>
      <c r="C424" s="234"/>
      <c r="D424" s="234"/>
      <c r="E424" s="234"/>
      <c r="F424" s="234"/>
      <c r="G424" s="234"/>
      <c r="H424" s="234"/>
      <c r="I424" s="234"/>
      <c r="J424" s="234"/>
      <c r="K424" s="234"/>
      <c r="L424" s="234"/>
      <c r="M424" s="234"/>
      <c r="N424" s="234"/>
      <c r="O424" s="234"/>
      <c r="P424" s="234"/>
      <c r="Q424" s="234"/>
      <c r="R424" s="234"/>
      <c r="S424" s="234"/>
      <c r="T424" s="234"/>
      <c r="U424" s="234"/>
      <c r="V424" s="234"/>
      <c r="W424" s="234"/>
      <c r="X424" s="234"/>
      <c r="Y424" s="234"/>
      <c r="Z424" s="234"/>
    </row>
    <row r="425" ht="14.25" customHeight="1">
      <c r="A425" s="234"/>
      <c r="B425" s="234"/>
      <c r="C425" s="234"/>
      <c r="D425" s="234"/>
      <c r="E425" s="234"/>
      <c r="F425" s="234"/>
      <c r="G425" s="234"/>
      <c r="H425" s="234"/>
      <c r="I425" s="234"/>
      <c r="J425" s="234"/>
      <c r="K425" s="234"/>
      <c r="L425" s="234"/>
      <c r="M425" s="234"/>
      <c r="N425" s="234"/>
      <c r="O425" s="234"/>
      <c r="P425" s="234"/>
      <c r="Q425" s="234"/>
      <c r="R425" s="234"/>
      <c r="S425" s="234"/>
      <c r="T425" s="234"/>
      <c r="U425" s="234"/>
      <c r="V425" s="234"/>
      <c r="W425" s="234"/>
      <c r="X425" s="234"/>
      <c r="Y425" s="234"/>
      <c r="Z425" s="234"/>
    </row>
    <row r="426" ht="14.25" customHeight="1">
      <c r="A426" s="234"/>
      <c r="B426" s="234"/>
      <c r="C426" s="234"/>
      <c r="D426" s="234"/>
      <c r="E426" s="234"/>
      <c r="F426" s="234"/>
      <c r="G426" s="234"/>
      <c r="H426" s="234"/>
      <c r="I426" s="234"/>
      <c r="J426" s="234"/>
      <c r="K426" s="234"/>
      <c r="L426" s="234"/>
      <c r="M426" s="234"/>
      <c r="N426" s="234"/>
      <c r="O426" s="234"/>
      <c r="P426" s="234"/>
      <c r="Q426" s="234"/>
      <c r="R426" s="234"/>
      <c r="S426" s="234"/>
      <c r="T426" s="234"/>
      <c r="U426" s="234"/>
      <c r="V426" s="234"/>
      <c r="W426" s="234"/>
      <c r="X426" s="234"/>
      <c r="Y426" s="234"/>
      <c r="Z426" s="234"/>
    </row>
    <row r="427" ht="14.25" customHeight="1">
      <c r="A427" s="234"/>
      <c r="B427" s="234"/>
      <c r="C427" s="234"/>
      <c r="D427" s="234"/>
      <c r="E427" s="234"/>
      <c r="F427" s="234"/>
      <c r="G427" s="234"/>
      <c r="H427" s="234"/>
      <c r="I427" s="234"/>
      <c r="J427" s="234"/>
      <c r="K427" s="234"/>
      <c r="L427" s="234"/>
      <c r="M427" s="234"/>
      <c r="N427" s="234"/>
      <c r="O427" s="234"/>
      <c r="P427" s="234"/>
      <c r="Q427" s="234"/>
      <c r="R427" s="234"/>
      <c r="S427" s="234"/>
      <c r="T427" s="234"/>
      <c r="U427" s="234"/>
      <c r="V427" s="234"/>
      <c r="W427" s="234"/>
      <c r="X427" s="234"/>
      <c r="Y427" s="234"/>
      <c r="Z427" s="234"/>
    </row>
    <row r="428" ht="14.25" customHeight="1">
      <c r="A428" s="234"/>
      <c r="B428" s="234"/>
      <c r="C428" s="234"/>
      <c r="D428" s="234"/>
      <c r="E428" s="234"/>
      <c r="F428" s="234"/>
      <c r="G428" s="234"/>
      <c r="H428" s="234"/>
      <c r="I428" s="234"/>
      <c r="J428" s="234"/>
      <c r="K428" s="234"/>
      <c r="L428" s="234"/>
      <c r="M428" s="234"/>
      <c r="N428" s="234"/>
      <c r="O428" s="234"/>
      <c r="P428" s="234"/>
      <c r="Q428" s="234"/>
      <c r="R428" s="234"/>
      <c r="S428" s="234"/>
      <c r="T428" s="234"/>
      <c r="U428" s="234"/>
      <c r="V428" s="234"/>
      <c r="W428" s="234"/>
      <c r="X428" s="234"/>
      <c r="Y428" s="234"/>
      <c r="Z428" s="234"/>
    </row>
    <row r="429" ht="14.25" customHeight="1">
      <c r="A429" s="234"/>
      <c r="B429" s="234"/>
      <c r="C429" s="234"/>
      <c r="D429" s="234"/>
      <c r="E429" s="234"/>
      <c r="F429" s="234"/>
      <c r="G429" s="234"/>
      <c r="H429" s="234"/>
      <c r="I429" s="234"/>
      <c r="J429" s="234"/>
      <c r="K429" s="234"/>
      <c r="L429" s="234"/>
      <c r="M429" s="234"/>
      <c r="N429" s="234"/>
      <c r="O429" s="234"/>
      <c r="P429" s="234"/>
      <c r="Q429" s="234"/>
      <c r="R429" s="234"/>
      <c r="S429" s="234"/>
      <c r="T429" s="234"/>
      <c r="U429" s="234"/>
      <c r="V429" s="234"/>
      <c r="W429" s="234"/>
      <c r="X429" s="234"/>
      <c r="Y429" s="234"/>
      <c r="Z429" s="234"/>
    </row>
    <row r="430" ht="14.25" customHeight="1">
      <c r="A430" s="234"/>
      <c r="B430" s="234"/>
      <c r="C430" s="234"/>
      <c r="D430" s="234"/>
      <c r="E430" s="234"/>
      <c r="F430" s="234"/>
      <c r="G430" s="234"/>
      <c r="H430" s="234"/>
      <c r="I430" s="234"/>
      <c r="J430" s="234"/>
      <c r="K430" s="234"/>
      <c r="L430" s="234"/>
      <c r="M430" s="234"/>
      <c r="N430" s="234"/>
      <c r="O430" s="234"/>
      <c r="P430" s="234"/>
      <c r="Q430" s="234"/>
      <c r="R430" s="234"/>
      <c r="S430" s="234"/>
      <c r="T430" s="234"/>
      <c r="U430" s="234"/>
      <c r="V430" s="234"/>
      <c r="W430" s="234"/>
      <c r="X430" s="234"/>
      <c r="Y430" s="234"/>
      <c r="Z430" s="234"/>
    </row>
    <row r="431" ht="14.25" customHeight="1">
      <c r="A431" s="234"/>
      <c r="B431" s="234"/>
      <c r="C431" s="234"/>
      <c r="D431" s="234"/>
      <c r="E431" s="234"/>
      <c r="F431" s="234"/>
      <c r="G431" s="234"/>
      <c r="H431" s="234"/>
      <c r="I431" s="234"/>
      <c r="J431" s="234"/>
      <c r="K431" s="234"/>
      <c r="L431" s="234"/>
      <c r="M431" s="234"/>
      <c r="N431" s="234"/>
      <c r="O431" s="234"/>
      <c r="P431" s="234"/>
      <c r="Q431" s="234"/>
      <c r="R431" s="234"/>
      <c r="S431" s="234"/>
      <c r="T431" s="234"/>
      <c r="U431" s="234"/>
      <c r="V431" s="234"/>
      <c r="W431" s="234"/>
      <c r="X431" s="234"/>
      <c r="Y431" s="234"/>
      <c r="Z431" s="234"/>
    </row>
    <row r="432" ht="14.25" customHeight="1">
      <c r="A432" s="234"/>
      <c r="B432" s="234"/>
      <c r="C432" s="234"/>
      <c r="D432" s="234"/>
      <c r="E432" s="234"/>
      <c r="F432" s="234"/>
      <c r="G432" s="234"/>
      <c r="H432" s="234"/>
      <c r="I432" s="234"/>
      <c r="J432" s="234"/>
      <c r="K432" s="234"/>
      <c r="L432" s="234"/>
      <c r="M432" s="234"/>
      <c r="N432" s="234"/>
      <c r="O432" s="234"/>
      <c r="P432" s="234"/>
      <c r="Q432" s="234"/>
      <c r="R432" s="234"/>
      <c r="S432" s="234"/>
      <c r="T432" s="234"/>
      <c r="U432" s="234"/>
      <c r="V432" s="234"/>
      <c r="W432" s="234"/>
      <c r="X432" s="234"/>
      <c r="Y432" s="234"/>
      <c r="Z432" s="234"/>
    </row>
    <row r="433" ht="14.25" customHeight="1">
      <c r="A433" s="234"/>
      <c r="B433" s="234"/>
      <c r="C433" s="234"/>
      <c r="D433" s="234"/>
      <c r="E433" s="234"/>
      <c r="F433" s="234"/>
      <c r="G433" s="234"/>
      <c r="H433" s="234"/>
      <c r="I433" s="234"/>
      <c r="J433" s="234"/>
      <c r="K433" s="234"/>
      <c r="L433" s="234"/>
      <c r="M433" s="234"/>
      <c r="N433" s="234"/>
      <c r="O433" s="234"/>
      <c r="P433" s="234"/>
      <c r="Q433" s="234"/>
      <c r="R433" s="234"/>
      <c r="S433" s="234"/>
      <c r="T433" s="234"/>
      <c r="U433" s="234"/>
      <c r="V433" s="234"/>
      <c r="W433" s="234"/>
      <c r="X433" s="234"/>
      <c r="Y433" s="234"/>
      <c r="Z433" s="234"/>
    </row>
    <row r="434" ht="14.25" customHeight="1">
      <c r="A434" s="234"/>
      <c r="B434" s="234"/>
      <c r="C434" s="234"/>
      <c r="D434" s="234"/>
      <c r="E434" s="234"/>
      <c r="F434" s="234"/>
      <c r="G434" s="234"/>
      <c r="H434" s="234"/>
      <c r="I434" s="234"/>
      <c r="J434" s="234"/>
      <c r="K434" s="234"/>
      <c r="L434" s="234"/>
      <c r="M434" s="234"/>
      <c r="N434" s="234"/>
      <c r="O434" s="234"/>
      <c r="P434" s="234"/>
      <c r="Q434" s="234"/>
      <c r="R434" s="234"/>
      <c r="S434" s="234"/>
      <c r="T434" s="234"/>
      <c r="U434" s="234"/>
      <c r="V434" s="234"/>
      <c r="W434" s="234"/>
      <c r="X434" s="234"/>
      <c r="Y434" s="234"/>
      <c r="Z434" s="234"/>
    </row>
    <row r="435" ht="14.25" customHeight="1">
      <c r="A435" s="234"/>
      <c r="B435" s="234"/>
      <c r="C435" s="234"/>
      <c r="D435" s="234"/>
      <c r="E435" s="234"/>
      <c r="F435" s="234"/>
      <c r="G435" s="234"/>
      <c r="H435" s="234"/>
      <c r="I435" s="234"/>
      <c r="J435" s="234"/>
      <c r="K435" s="234"/>
      <c r="L435" s="234"/>
      <c r="M435" s="234"/>
      <c r="N435" s="234"/>
      <c r="O435" s="234"/>
      <c r="P435" s="234"/>
      <c r="Q435" s="234"/>
      <c r="R435" s="234"/>
      <c r="S435" s="234"/>
      <c r="T435" s="234"/>
      <c r="U435" s="234"/>
      <c r="V435" s="234"/>
      <c r="W435" s="234"/>
      <c r="X435" s="234"/>
      <c r="Y435" s="234"/>
      <c r="Z435" s="234"/>
    </row>
    <row r="436" ht="14.25" customHeight="1">
      <c r="A436" s="234"/>
      <c r="B436" s="234"/>
      <c r="C436" s="234"/>
      <c r="D436" s="234"/>
      <c r="E436" s="234"/>
      <c r="F436" s="234"/>
      <c r="G436" s="234"/>
      <c r="H436" s="234"/>
      <c r="I436" s="234"/>
      <c r="J436" s="234"/>
      <c r="K436" s="234"/>
      <c r="L436" s="234"/>
      <c r="M436" s="234"/>
      <c r="N436" s="234"/>
      <c r="O436" s="234"/>
      <c r="P436" s="234"/>
      <c r="Q436" s="234"/>
      <c r="R436" s="234"/>
      <c r="S436" s="234"/>
      <c r="T436" s="234"/>
      <c r="U436" s="234"/>
      <c r="V436" s="234"/>
      <c r="W436" s="234"/>
      <c r="X436" s="234"/>
      <c r="Y436" s="234"/>
      <c r="Z436" s="234"/>
    </row>
    <row r="437" ht="14.25" customHeight="1">
      <c r="A437" s="234"/>
      <c r="B437" s="234"/>
      <c r="C437" s="234"/>
      <c r="D437" s="234"/>
      <c r="E437" s="234"/>
      <c r="F437" s="234"/>
      <c r="G437" s="234"/>
      <c r="H437" s="234"/>
      <c r="I437" s="234"/>
      <c r="J437" s="234"/>
      <c r="K437" s="234"/>
      <c r="L437" s="234"/>
      <c r="M437" s="234"/>
      <c r="N437" s="234"/>
      <c r="O437" s="234"/>
      <c r="P437" s="234"/>
      <c r="Q437" s="234"/>
      <c r="R437" s="234"/>
      <c r="S437" s="234"/>
      <c r="T437" s="234"/>
      <c r="U437" s="234"/>
      <c r="V437" s="234"/>
      <c r="W437" s="234"/>
      <c r="X437" s="234"/>
      <c r="Y437" s="234"/>
      <c r="Z437" s="234"/>
    </row>
    <row r="438" ht="14.25" customHeight="1">
      <c r="A438" s="234"/>
      <c r="B438" s="234"/>
      <c r="C438" s="234"/>
      <c r="D438" s="234"/>
      <c r="E438" s="234"/>
      <c r="F438" s="234"/>
      <c r="G438" s="234"/>
      <c r="H438" s="234"/>
      <c r="I438" s="234"/>
      <c r="J438" s="234"/>
      <c r="K438" s="234"/>
      <c r="L438" s="234"/>
      <c r="M438" s="234"/>
      <c r="N438" s="234"/>
      <c r="O438" s="234"/>
      <c r="P438" s="234"/>
      <c r="Q438" s="234"/>
      <c r="R438" s="234"/>
      <c r="S438" s="234"/>
      <c r="T438" s="234"/>
      <c r="U438" s="234"/>
      <c r="V438" s="234"/>
      <c r="W438" s="234"/>
      <c r="X438" s="234"/>
      <c r="Y438" s="234"/>
      <c r="Z438" s="234"/>
    </row>
    <row r="439" ht="14.25" customHeight="1">
      <c r="A439" s="234"/>
      <c r="B439" s="234"/>
      <c r="C439" s="234"/>
      <c r="D439" s="234"/>
      <c r="E439" s="234"/>
      <c r="F439" s="234"/>
      <c r="G439" s="234"/>
      <c r="H439" s="234"/>
      <c r="I439" s="234"/>
      <c r="J439" s="234"/>
      <c r="K439" s="234"/>
      <c r="L439" s="234"/>
      <c r="M439" s="234"/>
      <c r="N439" s="234"/>
      <c r="O439" s="234"/>
      <c r="P439" s="234"/>
      <c r="Q439" s="234"/>
      <c r="R439" s="234"/>
      <c r="S439" s="234"/>
      <c r="T439" s="234"/>
      <c r="U439" s="234"/>
      <c r="V439" s="234"/>
      <c r="W439" s="234"/>
      <c r="X439" s="234"/>
      <c r="Y439" s="234"/>
      <c r="Z439" s="234"/>
    </row>
    <row r="440" ht="14.25" customHeight="1">
      <c r="A440" s="234"/>
      <c r="B440" s="234"/>
      <c r="C440" s="234"/>
      <c r="D440" s="234"/>
      <c r="E440" s="234"/>
      <c r="F440" s="234"/>
      <c r="G440" s="234"/>
      <c r="H440" s="234"/>
      <c r="I440" s="234"/>
      <c r="J440" s="234"/>
      <c r="K440" s="234"/>
      <c r="L440" s="234"/>
      <c r="M440" s="234"/>
      <c r="N440" s="234"/>
      <c r="O440" s="234"/>
      <c r="P440" s="234"/>
      <c r="Q440" s="234"/>
      <c r="R440" s="234"/>
      <c r="S440" s="234"/>
      <c r="T440" s="234"/>
      <c r="U440" s="234"/>
      <c r="V440" s="234"/>
      <c r="W440" s="234"/>
      <c r="X440" s="234"/>
      <c r="Y440" s="234"/>
      <c r="Z440" s="234"/>
    </row>
    <row r="441" ht="14.25" customHeight="1">
      <c r="A441" s="234"/>
      <c r="B441" s="234"/>
      <c r="C441" s="234"/>
      <c r="D441" s="234"/>
      <c r="E441" s="234"/>
      <c r="F441" s="234"/>
      <c r="G441" s="234"/>
      <c r="H441" s="234"/>
      <c r="I441" s="234"/>
      <c r="J441" s="234"/>
      <c r="K441" s="234"/>
      <c r="L441" s="234"/>
      <c r="M441" s="234"/>
      <c r="N441" s="234"/>
      <c r="O441" s="234"/>
      <c r="P441" s="234"/>
      <c r="Q441" s="234"/>
      <c r="R441" s="234"/>
      <c r="S441" s="234"/>
      <c r="T441" s="234"/>
      <c r="U441" s="234"/>
      <c r="V441" s="234"/>
      <c r="W441" s="234"/>
      <c r="X441" s="234"/>
      <c r="Y441" s="234"/>
      <c r="Z441" s="234"/>
    </row>
    <row r="442" ht="14.25" customHeight="1">
      <c r="A442" s="234"/>
      <c r="B442" s="234"/>
      <c r="C442" s="234"/>
      <c r="D442" s="234"/>
      <c r="E442" s="234"/>
      <c r="F442" s="234"/>
      <c r="G442" s="234"/>
      <c r="H442" s="234"/>
      <c r="I442" s="234"/>
      <c r="J442" s="234"/>
      <c r="K442" s="234"/>
      <c r="L442" s="234"/>
      <c r="M442" s="234"/>
      <c r="N442" s="234"/>
      <c r="O442" s="234"/>
      <c r="P442" s="234"/>
      <c r="Q442" s="234"/>
      <c r="R442" s="234"/>
      <c r="S442" s="234"/>
      <c r="T442" s="234"/>
      <c r="U442" s="234"/>
      <c r="V442" s="234"/>
      <c r="W442" s="234"/>
      <c r="X442" s="234"/>
      <c r="Y442" s="234"/>
      <c r="Z442" s="234"/>
    </row>
    <row r="443" ht="14.25" customHeight="1">
      <c r="A443" s="234"/>
      <c r="B443" s="234"/>
      <c r="C443" s="234"/>
      <c r="D443" s="234"/>
      <c r="E443" s="234"/>
      <c r="F443" s="234"/>
      <c r="G443" s="234"/>
      <c r="H443" s="234"/>
      <c r="I443" s="234"/>
      <c r="J443" s="234"/>
      <c r="K443" s="234"/>
      <c r="L443" s="234"/>
      <c r="M443" s="234"/>
      <c r="N443" s="234"/>
      <c r="O443" s="234"/>
      <c r="P443" s="234"/>
      <c r="Q443" s="234"/>
      <c r="R443" s="234"/>
      <c r="S443" s="234"/>
      <c r="T443" s="234"/>
      <c r="U443" s="234"/>
      <c r="V443" s="234"/>
      <c r="W443" s="234"/>
      <c r="X443" s="234"/>
      <c r="Y443" s="234"/>
      <c r="Z443" s="234"/>
    </row>
    <row r="444" ht="14.25" customHeight="1">
      <c r="A444" s="234"/>
      <c r="B444" s="234"/>
      <c r="C444" s="234"/>
      <c r="D444" s="234"/>
      <c r="E444" s="234"/>
      <c r="F444" s="234"/>
      <c r="G444" s="234"/>
      <c r="H444" s="234"/>
      <c r="I444" s="234"/>
      <c r="J444" s="234"/>
      <c r="K444" s="234"/>
      <c r="L444" s="234"/>
      <c r="M444" s="234"/>
      <c r="N444" s="234"/>
      <c r="O444" s="234"/>
      <c r="P444" s="234"/>
      <c r="Q444" s="234"/>
      <c r="R444" s="234"/>
      <c r="S444" s="234"/>
      <c r="T444" s="234"/>
      <c r="U444" s="234"/>
      <c r="V444" s="234"/>
      <c r="W444" s="234"/>
      <c r="X444" s="234"/>
      <c r="Y444" s="234"/>
      <c r="Z444" s="234"/>
    </row>
    <row r="445" ht="14.25" customHeight="1">
      <c r="A445" s="234"/>
      <c r="B445" s="234"/>
      <c r="C445" s="234"/>
      <c r="D445" s="234"/>
      <c r="E445" s="234"/>
      <c r="F445" s="234"/>
      <c r="G445" s="234"/>
      <c r="H445" s="234"/>
      <c r="I445" s="234"/>
      <c r="J445" s="234"/>
      <c r="K445" s="234"/>
      <c r="L445" s="234"/>
      <c r="M445" s="234"/>
      <c r="N445" s="234"/>
      <c r="O445" s="234"/>
      <c r="P445" s="234"/>
      <c r="Q445" s="234"/>
      <c r="R445" s="234"/>
      <c r="S445" s="234"/>
      <c r="T445" s="234"/>
      <c r="U445" s="234"/>
      <c r="V445" s="234"/>
      <c r="W445" s="234"/>
      <c r="X445" s="234"/>
      <c r="Y445" s="234"/>
      <c r="Z445" s="234"/>
    </row>
    <row r="446" ht="14.25" customHeight="1">
      <c r="A446" s="234"/>
      <c r="B446" s="234"/>
      <c r="C446" s="234"/>
      <c r="D446" s="234"/>
      <c r="E446" s="234"/>
      <c r="F446" s="234"/>
      <c r="G446" s="234"/>
      <c r="H446" s="234"/>
      <c r="I446" s="234"/>
      <c r="J446" s="234"/>
      <c r="K446" s="234"/>
      <c r="L446" s="234"/>
      <c r="M446" s="234"/>
      <c r="N446" s="234"/>
      <c r="O446" s="234"/>
      <c r="P446" s="234"/>
      <c r="Q446" s="234"/>
      <c r="R446" s="234"/>
      <c r="S446" s="234"/>
      <c r="T446" s="234"/>
      <c r="U446" s="234"/>
      <c r="V446" s="234"/>
      <c r="W446" s="234"/>
      <c r="X446" s="234"/>
      <c r="Y446" s="234"/>
      <c r="Z446" s="234"/>
    </row>
    <row r="447" ht="14.25" customHeight="1">
      <c r="A447" s="234"/>
      <c r="B447" s="234"/>
      <c r="C447" s="234"/>
      <c r="D447" s="234"/>
      <c r="E447" s="234"/>
      <c r="F447" s="234"/>
      <c r="G447" s="234"/>
      <c r="H447" s="234"/>
      <c r="I447" s="234"/>
      <c r="J447" s="234"/>
      <c r="K447" s="234"/>
      <c r="L447" s="234"/>
      <c r="M447" s="234"/>
      <c r="N447" s="234"/>
      <c r="O447" s="234"/>
      <c r="P447" s="234"/>
      <c r="Q447" s="234"/>
      <c r="R447" s="234"/>
      <c r="S447" s="234"/>
      <c r="T447" s="234"/>
      <c r="U447" s="234"/>
      <c r="V447" s="234"/>
      <c r="W447" s="234"/>
      <c r="X447" s="234"/>
      <c r="Y447" s="234"/>
      <c r="Z447" s="234"/>
    </row>
    <row r="448" ht="14.25" customHeight="1">
      <c r="A448" s="234"/>
      <c r="B448" s="234"/>
      <c r="C448" s="234"/>
      <c r="D448" s="234"/>
      <c r="E448" s="234"/>
      <c r="F448" s="234"/>
      <c r="G448" s="234"/>
      <c r="H448" s="234"/>
      <c r="I448" s="234"/>
      <c r="J448" s="234"/>
      <c r="K448" s="234"/>
      <c r="L448" s="234"/>
      <c r="M448" s="234"/>
      <c r="N448" s="234"/>
      <c r="O448" s="234"/>
      <c r="P448" s="234"/>
      <c r="Q448" s="234"/>
      <c r="R448" s="234"/>
      <c r="S448" s="234"/>
      <c r="T448" s="234"/>
      <c r="U448" s="234"/>
      <c r="V448" s="234"/>
      <c r="W448" s="234"/>
      <c r="X448" s="234"/>
      <c r="Y448" s="234"/>
      <c r="Z448" s="234"/>
    </row>
    <row r="449" ht="14.25" customHeight="1">
      <c r="A449" s="234"/>
      <c r="B449" s="234"/>
      <c r="C449" s="234"/>
      <c r="D449" s="234"/>
      <c r="E449" s="234"/>
      <c r="F449" s="234"/>
      <c r="G449" s="234"/>
      <c r="H449" s="234"/>
      <c r="I449" s="234"/>
      <c r="J449" s="234"/>
      <c r="K449" s="234"/>
      <c r="L449" s="234"/>
      <c r="M449" s="234"/>
      <c r="N449" s="234"/>
      <c r="O449" s="234"/>
      <c r="P449" s="234"/>
      <c r="Q449" s="234"/>
      <c r="R449" s="234"/>
      <c r="S449" s="234"/>
      <c r="T449" s="234"/>
      <c r="U449" s="234"/>
      <c r="V449" s="234"/>
      <c r="W449" s="234"/>
      <c r="X449" s="234"/>
      <c r="Y449" s="234"/>
      <c r="Z449" s="234"/>
    </row>
    <row r="450" ht="14.25" customHeight="1">
      <c r="A450" s="234"/>
      <c r="B450" s="234"/>
      <c r="C450" s="234"/>
      <c r="D450" s="234"/>
      <c r="E450" s="234"/>
      <c r="F450" s="234"/>
      <c r="G450" s="234"/>
      <c r="H450" s="234"/>
      <c r="I450" s="234"/>
      <c r="J450" s="234"/>
      <c r="K450" s="234"/>
      <c r="L450" s="234"/>
      <c r="M450" s="234"/>
      <c r="N450" s="234"/>
      <c r="O450" s="234"/>
      <c r="P450" s="234"/>
      <c r="Q450" s="234"/>
      <c r="R450" s="234"/>
      <c r="S450" s="234"/>
      <c r="T450" s="234"/>
      <c r="U450" s="234"/>
      <c r="V450" s="234"/>
      <c r="W450" s="234"/>
      <c r="X450" s="234"/>
      <c r="Y450" s="234"/>
      <c r="Z450" s="234"/>
    </row>
    <row r="451" ht="14.25" customHeight="1">
      <c r="A451" s="234"/>
      <c r="B451" s="234"/>
      <c r="C451" s="234"/>
      <c r="D451" s="234"/>
      <c r="E451" s="234"/>
      <c r="F451" s="234"/>
      <c r="G451" s="234"/>
      <c r="H451" s="234"/>
      <c r="I451" s="234"/>
      <c r="J451" s="234"/>
      <c r="K451" s="234"/>
      <c r="L451" s="234"/>
      <c r="M451" s="234"/>
      <c r="N451" s="234"/>
      <c r="O451" s="234"/>
      <c r="P451" s="234"/>
      <c r="Q451" s="234"/>
      <c r="R451" s="234"/>
      <c r="S451" s="234"/>
      <c r="T451" s="234"/>
      <c r="U451" s="234"/>
      <c r="V451" s="234"/>
      <c r="W451" s="234"/>
      <c r="X451" s="234"/>
      <c r="Y451" s="234"/>
      <c r="Z451" s="234"/>
    </row>
    <row r="452" ht="14.25" customHeight="1">
      <c r="A452" s="234"/>
      <c r="B452" s="234"/>
      <c r="C452" s="234"/>
      <c r="D452" s="234"/>
      <c r="E452" s="234"/>
      <c r="F452" s="234"/>
      <c r="G452" s="234"/>
      <c r="H452" s="234"/>
      <c r="I452" s="234"/>
      <c r="J452" s="234"/>
      <c r="K452" s="234"/>
      <c r="L452" s="234"/>
      <c r="M452" s="234"/>
      <c r="N452" s="234"/>
      <c r="O452" s="234"/>
      <c r="P452" s="234"/>
      <c r="Q452" s="234"/>
      <c r="R452" s="234"/>
      <c r="S452" s="234"/>
      <c r="T452" s="234"/>
      <c r="U452" s="234"/>
      <c r="V452" s="234"/>
      <c r="W452" s="234"/>
      <c r="X452" s="234"/>
      <c r="Y452" s="234"/>
      <c r="Z452" s="234"/>
    </row>
    <row r="453" ht="14.25" customHeight="1">
      <c r="A453" s="234"/>
      <c r="B453" s="234"/>
      <c r="C453" s="234"/>
      <c r="D453" s="234"/>
      <c r="E453" s="234"/>
      <c r="F453" s="234"/>
      <c r="G453" s="234"/>
      <c r="H453" s="234"/>
      <c r="I453" s="234"/>
      <c r="J453" s="234"/>
      <c r="K453" s="234"/>
      <c r="L453" s="234"/>
      <c r="M453" s="234"/>
      <c r="N453" s="234"/>
      <c r="O453" s="234"/>
      <c r="P453" s="234"/>
      <c r="Q453" s="234"/>
      <c r="R453" s="234"/>
      <c r="S453" s="234"/>
      <c r="T453" s="234"/>
      <c r="U453" s="234"/>
      <c r="V453" s="234"/>
      <c r="W453" s="234"/>
      <c r="X453" s="234"/>
      <c r="Y453" s="234"/>
      <c r="Z453" s="234"/>
    </row>
    <row r="454" ht="14.25" customHeight="1">
      <c r="A454" s="234"/>
      <c r="B454" s="234"/>
      <c r="C454" s="234"/>
      <c r="D454" s="234"/>
      <c r="E454" s="234"/>
      <c r="F454" s="234"/>
      <c r="G454" s="234"/>
      <c r="H454" s="234"/>
      <c r="I454" s="234"/>
      <c r="J454" s="234"/>
      <c r="K454" s="234"/>
      <c r="L454" s="234"/>
      <c r="M454" s="234"/>
      <c r="N454" s="234"/>
      <c r="O454" s="234"/>
      <c r="P454" s="234"/>
      <c r="Q454" s="234"/>
      <c r="R454" s="234"/>
      <c r="S454" s="234"/>
      <c r="T454" s="234"/>
      <c r="U454" s="234"/>
      <c r="V454" s="234"/>
      <c r="W454" s="234"/>
      <c r="X454" s="234"/>
      <c r="Y454" s="234"/>
      <c r="Z454" s="234"/>
    </row>
    <row r="455" ht="14.25" customHeight="1">
      <c r="A455" s="234"/>
      <c r="B455" s="234"/>
      <c r="C455" s="234"/>
      <c r="D455" s="234"/>
      <c r="E455" s="234"/>
      <c r="F455" s="234"/>
      <c r="G455" s="234"/>
      <c r="H455" s="234"/>
      <c r="I455" s="234"/>
      <c r="J455" s="234"/>
      <c r="K455" s="234"/>
      <c r="L455" s="234"/>
      <c r="M455" s="234"/>
      <c r="N455" s="234"/>
      <c r="O455" s="234"/>
      <c r="P455" s="234"/>
      <c r="Q455" s="234"/>
      <c r="R455" s="234"/>
      <c r="S455" s="234"/>
      <c r="T455" s="234"/>
      <c r="U455" s="234"/>
      <c r="V455" s="234"/>
      <c r="W455" s="234"/>
      <c r="X455" s="234"/>
      <c r="Y455" s="234"/>
      <c r="Z455" s="234"/>
    </row>
    <row r="456" ht="14.25" customHeight="1">
      <c r="A456" s="234"/>
      <c r="B456" s="234"/>
      <c r="C456" s="234"/>
      <c r="D456" s="234"/>
      <c r="E456" s="234"/>
      <c r="F456" s="234"/>
      <c r="G456" s="234"/>
      <c r="H456" s="234"/>
      <c r="I456" s="234"/>
      <c r="J456" s="234"/>
      <c r="K456" s="234"/>
      <c r="L456" s="234"/>
      <c r="M456" s="234"/>
      <c r="N456" s="234"/>
      <c r="O456" s="234"/>
      <c r="P456" s="234"/>
      <c r="Q456" s="234"/>
      <c r="R456" s="234"/>
      <c r="S456" s="234"/>
      <c r="T456" s="234"/>
      <c r="U456" s="234"/>
      <c r="V456" s="234"/>
      <c r="W456" s="234"/>
      <c r="X456" s="234"/>
      <c r="Y456" s="234"/>
      <c r="Z456" s="234"/>
    </row>
    <row r="457" ht="14.25" customHeight="1">
      <c r="A457" s="234"/>
      <c r="B457" s="234"/>
      <c r="C457" s="234"/>
      <c r="D457" s="234"/>
      <c r="E457" s="234"/>
      <c r="F457" s="234"/>
      <c r="G457" s="234"/>
      <c r="H457" s="234"/>
      <c r="I457" s="234"/>
      <c r="J457" s="234"/>
      <c r="K457" s="234"/>
      <c r="L457" s="234"/>
      <c r="M457" s="234"/>
      <c r="N457" s="234"/>
      <c r="O457" s="234"/>
      <c r="P457" s="234"/>
      <c r="Q457" s="234"/>
      <c r="R457" s="234"/>
      <c r="S457" s="234"/>
      <c r="T457" s="234"/>
      <c r="U457" s="234"/>
      <c r="V457" s="234"/>
      <c r="W457" s="234"/>
      <c r="X457" s="234"/>
      <c r="Y457" s="234"/>
      <c r="Z457" s="234"/>
    </row>
    <row r="458" ht="14.25" customHeight="1">
      <c r="A458" s="234"/>
      <c r="B458" s="234"/>
      <c r="C458" s="234"/>
      <c r="D458" s="234"/>
      <c r="E458" s="234"/>
      <c r="F458" s="234"/>
      <c r="G458" s="234"/>
      <c r="H458" s="234"/>
      <c r="I458" s="234"/>
      <c r="J458" s="234"/>
      <c r="K458" s="234"/>
      <c r="L458" s="234"/>
      <c r="M458" s="234"/>
      <c r="N458" s="234"/>
      <c r="O458" s="234"/>
      <c r="P458" s="234"/>
      <c r="Q458" s="234"/>
      <c r="R458" s="234"/>
      <c r="S458" s="234"/>
      <c r="T458" s="234"/>
      <c r="U458" s="234"/>
      <c r="V458" s="234"/>
      <c r="W458" s="234"/>
      <c r="X458" s="234"/>
      <c r="Y458" s="234"/>
      <c r="Z458" s="234"/>
    </row>
    <row r="459" ht="14.25" customHeight="1">
      <c r="A459" s="234"/>
      <c r="B459" s="234"/>
      <c r="C459" s="234"/>
      <c r="D459" s="234"/>
      <c r="E459" s="234"/>
      <c r="F459" s="234"/>
      <c r="G459" s="234"/>
      <c r="H459" s="234"/>
      <c r="I459" s="234"/>
      <c r="J459" s="234"/>
      <c r="K459" s="234"/>
      <c r="L459" s="234"/>
      <c r="M459" s="234"/>
      <c r="N459" s="234"/>
      <c r="O459" s="234"/>
      <c r="P459" s="234"/>
      <c r="Q459" s="234"/>
      <c r="R459" s="234"/>
      <c r="S459" s="234"/>
      <c r="T459" s="234"/>
      <c r="U459" s="234"/>
      <c r="V459" s="234"/>
      <c r="W459" s="234"/>
      <c r="X459" s="234"/>
      <c r="Y459" s="234"/>
      <c r="Z459" s="234"/>
    </row>
    <row r="460" ht="14.25" customHeight="1">
      <c r="A460" s="234"/>
      <c r="B460" s="234"/>
      <c r="C460" s="234"/>
      <c r="D460" s="234"/>
      <c r="E460" s="234"/>
      <c r="F460" s="234"/>
      <c r="G460" s="234"/>
      <c r="H460" s="234"/>
      <c r="I460" s="234"/>
      <c r="J460" s="234"/>
      <c r="K460" s="234"/>
      <c r="L460" s="234"/>
      <c r="M460" s="234"/>
      <c r="N460" s="234"/>
      <c r="O460" s="234"/>
      <c r="P460" s="234"/>
      <c r="Q460" s="234"/>
      <c r="R460" s="234"/>
      <c r="S460" s="234"/>
      <c r="T460" s="234"/>
      <c r="U460" s="234"/>
      <c r="V460" s="234"/>
      <c r="W460" s="234"/>
      <c r="X460" s="234"/>
      <c r="Y460" s="234"/>
      <c r="Z460" s="234"/>
    </row>
    <row r="461" ht="14.25" customHeight="1">
      <c r="A461" s="234"/>
      <c r="B461" s="234"/>
      <c r="C461" s="234"/>
      <c r="D461" s="234"/>
      <c r="E461" s="234"/>
      <c r="F461" s="234"/>
      <c r="G461" s="234"/>
      <c r="H461" s="234"/>
      <c r="I461" s="234"/>
      <c r="J461" s="234"/>
      <c r="K461" s="234"/>
      <c r="L461" s="234"/>
      <c r="M461" s="234"/>
      <c r="N461" s="234"/>
      <c r="O461" s="234"/>
      <c r="P461" s="234"/>
      <c r="Q461" s="234"/>
      <c r="R461" s="234"/>
      <c r="S461" s="234"/>
      <c r="T461" s="234"/>
      <c r="U461" s="234"/>
      <c r="V461" s="234"/>
      <c r="W461" s="234"/>
      <c r="X461" s="234"/>
      <c r="Y461" s="234"/>
      <c r="Z461" s="234"/>
    </row>
    <row r="462" ht="14.25" customHeight="1">
      <c r="A462" s="234"/>
      <c r="B462" s="234"/>
      <c r="C462" s="234"/>
      <c r="D462" s="234"/>
      <c r="E462" s="234"/>
      <c r="F462" s="234"/>
      <c r="G462" s="234"/>
      <c r="H462" s="234"/>
      <c r="I462" s="234"/>
      <c r="J462" s="234"/>
      <c r="K462" s="234"/>
      <c r="L462" s="234"/>
      <c r="M462" s="234"/>
      <c r="N462" s="234"/>
      <c r="O462" s="234"/>
      <c r="P462" s="234"/>
      <c r="Q462" s="234"/>
      <c r="R462" s="234"/>
      <c r="S462" s="234"/>
      <c r="T462" s="234"/>
      <c r="U462" s="234"/>
      <c r="V462" s="234"/>
      <c r="W462" s="234"/>
      <c r="X462" s="234"/>
      <c r="Y462" s="234"/>
      <c r="Z462" s="234"/>
    </row>
    <row r="463" ht="14.25" customHeight="1">
      <c r="A463" s="234"/>
      <c r="B463" s="234"/>
      <c r="C463" s="234"/>
      <c r="D463" s="234"/>
      <c r="E463" s="234"/>
      <c r="F463" s="234"/>
      <c r="G463" s="234"/>
      <c r="H463" s="234"/>
      <c r="I463" s="234"/>
      <c r="J463" s="234"/>
      <c r="K463" s="234"/>
      <c r="L463" s="234"/>
      <c r="M463" s="234"/>
      <c r="N463" s="234"/>
      <c r="O463" s="234"/>
      <c r="P463" s="234"/>
      <c r="Q463" s="234"/>
      <c r="R463" s="234"/>
      <c r="S463" s="234"/>
      <c r="T463" s="234"/>
      <c r="U463" s="234"/>
      <c r="V463" s="234"/>
      <c r="W463" s="234"/>
      <c r="X463" s="234"/>
      <c r="Y463" s="234"/>
      <c r="Z463" s="234"/>
    </row>
    <row r="464" ht="14.25" customHeight="1">
      <c r="A464" s="234"/>
      <c r="B464" s="234"/>
      <c r="C464" s="234"/>
      <c r="D464" s="234"/>
      <c r="E464" s="234"/>
      <c r="F464" s="234"/>
      <c r="G464" s="234"/>
      <c r="H464" s="234"/>
      <c r="I464" s="234"/>
      <c r="J464" s="234"/>
      <c r="K464" s="234"/>
      <c r="L464" s="234"/>
      <c r="M464" s="234"/>
      <c r="N464" s="234"/>
      <c r="O464" s="234"/>
      <c r="P464" s="234"/>
      <c r="Q464" s="234"/>
      <c r="R464" s="234"/>
      <c r="S464" s="234"/>
      <c r="T464" s="234"/>
      <c r="U464" s="234"/>
      <c r="V464" s="234"/>
      <c r="W464" s="234"/>
      <c r="X464" s="234"/>
      <c r="Y464" s="234"/>
      <c r="Z464" s="234"/>
    </row>
    <row r="465" ht="14.25" customHeight="1">
      <c r="A465" s="234"/>
      <c r="B465" s="234"/>
      <c r="C465" s="234"/>
      <c r="D465" s="234"/>
      <c r="E465" s="234"/>
      <c r="F465" s="234"/>
      <c r="G465" s="234"/>
      <c r="H465" s="234"/>
      <c r="I465" s="234"/>
      <c r="J465" s="234"/>
      <c r="K465" s="234"/>
      <c r="L465" s="234"/>
      <c r="M465" s="234"/>
      <c r="N465" s="234"/>
      <c r="O465" s="234"/>
      <c r="P465" s="234"/>
      <c r="Q465" s="234"/>
      <c r="R465" s="234"/>
      <c r="S465" s="234"/>
      <c r="T465" s="234"/>
      <c r="U465" s="234"/>
      <c r="V465" s="234"/>
      <c r="W465" s="234"/>
      <c r="X465" s="234"/>
      <c r="Y465" s="234"/>
      <c r="Z465" s="234"/>
    </row>
    <row r="466" ht="14.25" customHeight="1">
      <c r="A466" s="234"/>
      <c r="B466" s="234"/>
      <c r="C466" s="234"/>
      <c r="D466" s="234"/>
      <c r="E466" s="234"/>
      <c r="F466" s="234"/>
      <c r="G466" s="234"/>
      <c r="H466" s="234"/>
      <c r="I466" s="234"/>
      <c r="J466" s="234"/>
      <c r="K466" s="234"/>
      <c r="L466" s="234"/>
      <c r="M466" s="234"/>
      <c r="N466" s="234"/>
      <c r="O466" s="234"/>
      <c r="P466" s="234"/>
      <c r="Q466" s="234"/>
      <c r="R466" s="234"/>
      <c r="S466" s="234"/>
      <c r="T466" s="234"/>
      <c r="U466" s="234"/>
      <c r="V466" s="234"/>
      <c r="W466" s="234"/>
      <c r="X466" s="234"/>
      <c r="Y466" s="234"/>
      <c r="Z466" s="234"/>
    </row>
    <row r="467" ht="14.25" customHeight="1">
      <c r="A467" s="234"/>
      <c r="B467" s="234"/>
      <c r="C467" s="234"/>
      <c r="D467" s="234"/>
      <c r="E467" s="234"/>
      <c r="F467" s="234"/>
      <c r="G467" s="234"/>
      <c r="H467" s="234"/>
      <c r="I467" s="234"/>
      <c r="J467" s="234"/>
      <c r="K467" s="234"/>
      <c r="L467" s="234"/>
      <c r="M467" s="234"/>
      <c r="N467" s="234"/>
      <c r="O467" s="234"/>
      <c r="P467" s="234"/>
      <c r="Q467" s="234"/>
      <c r="R467" s="234"/>
      <c r="S467" s="234"/>
      <c r="T467" s="234"/>
      <c r="U467" s="234"/>
      <c r="V467" s="234"/>
      <c r="W467" s="234"/>
      <c r="X467" s="234"/>
      <c r="Y467" s="234"/>
      <c r="Z467" s="234"/>
    </row>
    <row r="468" ht="14.25" customHeight="1">
      <c r="A468" s="234"/>
      <c r="B468" s="234"/>
      <c r="C468" s="234"/>
      <c r="D468" s="234"/>
      <c r="E468" s="234"/>
      <c r="F468" s="234"/>
      <c r="G468" s="234"/>
      <c r="H468" s="234"/>
      <c r="I468" s="234"/>
      <c r="J468" s="234"/>
      <c r="K468" s="234"/>
      <c r="L468" s="234"/>
      <c r="M468" s="234"/>
      <c r="N468" s="234"/>
      <c r="O468" s="234"/>
      <c r="P468" s="234"/>
      <c r="Q468" s="234"/>
      <c r="R468" s="234"/>
      <c r="S468" s="234"/>
      <c r="T468" s="234"/>
      <c r="U468" s="234"/>
      <c r="V468" s="234"/>
      <c r="W468" s="234"/>
      <c r="X468" s="234"/>
      <c r="Y468" s="234"/>
      <c r="Z468" s="234"/>
    </row>
    <row r="469" ht="14.25" customHeight="1">
      <c r="A469" s="234"/>
      <c r="B469" s="234"/>
      <c r="C469" s="234"/>
      <c r="D469" s="234"/>
      <c r="E469" s="234"/>
      <c r="F469" s="234"/>
      <c r="G469" s="234"/>
      <c r="H469" s="234"/>
      <c r="I469" s="234"/>
      <c r="J469" s="234"/>
      <c r="K469" s="234"/>
      <c r="L469" s="234"/>
      <c r="M469" s="234"/>
      <c r="N469" s="234"/>
      <c r="O469" s="234"/>
      <c r="P469" s="234"/>
      <c r="Q469" s="234"/>
      <c r="R469" s="234"/>
      <c r="S469" s="234"/>
      <c r="T469" s="234"/>
      <c r="U469" s="234"/>
      <c r="V469" s="234"/>
      <c r="W469" s="234"/>
      <c r="X469" s="234"/>
      <c r="Y469" s="234"/>
      <c r="Z469" s="234"/>
    </row>
    <row r="470" ht="14.25" customHeight="1">
      <c r="A470" s="234"/>
      <c r="B470" s="234"/>
      <c r="C470" s="234"/>
      <c r="D470" s="234"/>
      <c r="E470" s="234"/>
      <c r="F470" s="234"/>
      <c r="G470" s="234"/>
      <c r="H470" s="234"/>
      <c r="I470" s="234"/>
      <c r="J470" s="234"/>
      <c r="K470" s="234"/>
      <c r="L470" s="234"/>
      <c r="M470" s="234"/>
      <c r="N470" s="234"/>
      <c r="O470" s="234"/>
      <c r="P470" s="234"/>
      <c r="Q470" s="234"/>
      <c r="R470" s="234"/>
      <c r="S470" s="234"/>
      <c r="T470" s="234"/>
      <c r="U470" s="234"/>
      <c r="V470" s="234"/>
      <c r="W470" s="234"/>
      <c r="X470" s="234"/>
      <c r="Y470" s="234"/>
      <c r="Z470" s="234"/>
    </row>
    <row r="471" ht="14.25" customHeight="1">
      <c r="A471" s="234"/>
      <c r="B471" s="234"/>
      <c r="C471" s="234"/>
      <c r="D471" s="234"/>
      <c r="E471" s="234"/>
      <c r="F471" s="234"/>
      <c r="G471" s="234"/>
      <c r="H471" s="234"/>
      <c r="I471" s="234"/>
      <c r="J471" s="234"/>
      <c r="K471" s="234"/>
      <c r="L471" s="234"/>
      <c r="M471" s="234"/>
      <c r="N471" s="234"/>
      <c r="O471" s="234"/>
      <c r="P471" s="234"/>
      <c r="Q471" s="234"/>
      <c r="R471" s="234"/>
      <c r="S471" s="234"/>
      <c r="T471" s="234"/>
      <c r="U471" s="234"/>
      <c r="V471" s="234"/>
      <c r="W471" s="234"/>
      <c r="X471" s="234"/>
      <c r="Y471" s="234"/>
      <c r="Z471" s="234"/>
    </row>
    <row r="472" ht="14.25" customHeight="1">
      <c r="A472" s="234"/>
      <c r="B472" s="234"/>
      <c r="C472" s="234"/>
      <c r="D472" s="234"/>
      <c r="E472" s="234"/>
      <c r="F472" s="234"/>
      <c r="G472" s="234"/>
      <c r="H472" s="234"/>
      <c r="I472" s="234"/>
      <c r="J472" s="234"/>
      <c r="K472" s="234"/>
      <c r="L472" s="234"/>
      <c r="M472" s="234"/>
      <c r="N472" s="234"/>
      <c r="O472" s="234"/>
      <c r="P472" s="234"/>
      <c r="Q472" s="234"/>
      <c r="R472" s="234"/>
      <c r="S472" s="234"/>
      <c r="T472" s="234"/>
      <c r="U472" s="234"/>
      <c r="V472" s="234"/>
      <c r="W472" s="234"/>
      <c r="X472" s="234"/>
      <c r="Y472" s="234"/>
      <c r="Z472" s="234"/>
    </row>
    <row r="473" ht="14.25" customHeight="1">
      <c r="A473" s="234"/>
      <c r="B473" s="234"/>
      <c r="C473" s="234"/>
      <c r="D473" s="234"/>
      <c r="E473" s="234"/>
      <c r="F473" s="234"/>
      <c r="G473" s="234"/>
      <c r="H473" s="234"/>
      <c r="I473" s="234"/>
      <c r="J473" s="234"/>
      <c r="K473" s="234"/>
      <c r="L473" s="234"/>
      <c r="M473" s="234"/>
      <c r="N473" s="234"/>
      <c r="O473" s="234"/>
      <c r="P473" s="234"/>
      <c r="Q473" s="234"/>
      <c r="R473" s="234"/>
      <c r="S473" s="234"/>
      <c r="T473" s="234"/>
      <c r="U473" s="234"/>
      <c r="V473" s="234"/>
      <c r="W473" s="234"/>
      <c r="X473" s="234"/>
      <c r="Y473" s="234"/>
      <c r="Z473" s="234"/>
    </row>
    <row r="474" ht="14.25" customHeight="1">
      <c r="A474" s="234"/>
      <c r="B474" s="234"/>
      <c r="C474" s="234"/>
      <c r="D474" s="234"/>
      <c r="E474" s="234"/>
      <c r="F474" s="234"/>
      <c r="G474" s="234"/>
      <c r="H474" s="234"/>
      <c r="I474" s="234"/>
      <c r="J474" s="234"/>
      <c r="K474" s="234"/>
      <c r="L474" s="234"/>
      <c r="M474" s="234"/>
      <c r="N474" s="234"/>
      <c r="O474" s="234"/>
      <c r="P474" s="234"/>
      <c r="Q474" s="234"/>
      <c r="R474" s="234"/>
      <c r="S474" s="234"/>
      <c r="T474" s="234"/>
      <c r="U474" s="234"/>
      <c r="V474" s="234"/>
      <c r="W474" s="234"/>
      <c r="X474" s="234"/>
      <c r="Y474" s="234"/>
      <c r="Z474" s="234"/>
    </row>
    <row r="475" ht="14.25" customHeight="1">
      <c r="A475" s="234"/>
      <c r="B475" s="234"/>
      <c r="C475" s="234"/>
      <c r="D475" s="234"/>
      <c r="E475" s="234"/>
      <c r="F475" s="234"/>
      <c r="G475" s="234"/>
      <c r="H475" s="234"/>
      <c r="I475" s="234"/>
      <c r="J475" s="234"/>
      <c r="K475" s="234"/>
      <c r="L475" s="234"/>
      <c r="M475" s="234"/>
      <c r="N475" s="234"/>
      <c r="O475" s="234"/>
      <c r="P475" s="234"/>
      <c r="Q475" s="234"/>
      <c r="R475" s="234"/>
      <c r="S475" s="234"/>
      <c r="T475" s="234"/>
      <c r="U475" s="234"/>
      <c r="V475" s="234"/>
      <c r="W475" s="234"/>
      <c r="X475" s="234"/>
      <c r="Y475" s="234"/>
      <c r="Z475" s="234"/>
    </row>
    <row r="476" ht="14.25" customHeight="1">
      <c r="A476" s="234"/>
      <c r="B476" s="234"/>
      <c r="C476" s="234"/>
      <c r="D476" s="234"/>
      <c r="E476" s="234"/>
      <c r="F476" s="234"/>
      <c r="G476" s="234"/>
      <c r="H476" s="234"/>
      <c r="I476" s="234"/>
      <c r="J476" s="234"/>
      <c r="K476" s="234"/>
      <c r="L476" s="234"/>
      <c r="M476" s="234"/>
      <c r="N476" s="234"/>
      <c r="O476" s="234"/>
      <c r="P476" s="234"/>
      <c r="Q476" s="234"/>
      <c r="R476" s="234"/>
      <c r="S476" s="234"/>
      <c r="T476" s="234"/>
      <c r="U476" s="234"/>
      <c r="V476" s="234"/>
      <c r="W476" s="234"/>
      <c r="X476" s="234"/>
      <c r="Y476" s="234"/>
      <c r="Z476" s="234"/>
    </row>
    <row r="477" ht="14.25" customHeight="1">
      <c r="A477" s="234"/>
      <c r="B477" s="234"/>
      <c r="C477" s="234"/>
      <c r="D477" s="234"/>
      <c r="E477" s="234"/>
      <c r="F477" s="234"/>
      <c r="G477" s="234"/>
      <c r="H477" s="234"/>
      <c r="I477" s="234"/>
      <c r="J477" s="234"/>
      <c r="K477" s="234"/>
      <c r="L477" s="234"/>
      <c r="M477" s="234"/>
      <c r="N477" s="234"/>
      <c r="O477" s="234"/>
      <c r="P477" s="234"/>
      <c r="Q477" s="234"/>
      <c r="R477" s="234"/>
      <c r="S477" s="234"/>
      <c r="T477" s="234"/>
      <c r="U477" s="234"/>
      <c r="V477" s="234"/>
      <c r="W477" s="234"/>
      <c r="X477" s="234"/>
      <c r="Y477" s="234"/>
      <c r="Z477" s="234"/>
    </row>
    <row r="478" ht="14.25" customHeight="1">
      <c r="A478" s="234"/>
      <c r="B478" s="234"/>
      <c r="C478" s="234"/>
      <c r="D478" s="234"/>
      <c r="E478" s="234"/>
      <c r="F478" s="234"/>
      <c r="G478" s="234"/>
      <c r="H478" s="234"/>
      <c r="I478" s="234"/>
      <c r="J478" s="234"/>
      <c r="K478" s="234"/>
      <c r="L478" s="234"/>
      <c r="M478" s="234"/>
      <c r="N478" s="234"/>
      <c r="O478" s="234"/>
      <c r="P478" s="234"/>
      <c r="Q478" s="234"/>
      <c r="R478" s="234"/>
      <c r="S478" s="234"/>
      <c r="T478" s="234"/>
      <c r="U478" s="234"/>
      <c r="V478" s="234"/>
      <c r="W478" s="234"/>
      <c r="X478" s="234"/>
      <c r="Y478" s="234"/>
      <c r="Z478" s="234"/>
    </row>
    <row r="479" ht="14.25" customHeight="1">
      <c r="A479" s="234"/>
      <c r="B479" s="234"/>
      <c r="C479" s="234"/>
      <c r="D479" s="234"/>
      <c r="E479" s="234"/>
      <c r="F479" s="234"/>
      <c r="G479" s="234"/>
      <c r="H479" s="234"/>
      <c r="I479" s="234"/>
      <c r="J479" s="234"/>
      <c r="K479" s="234"/>
      <c r="L479" s="234"/>
      <c r="M479" s="234"/>
      <c r="N479" s="234"/>
      <c r="O479" s="234"/>
      <c r="P479" s="234"/>
      <c r="Q479" s="234"/>
      <c r="R479" s="234"/>
      <c r="S479" s="234"/>
      <c r="T479" s="234"/>
      <c r="U479" s="234"/>
      <c r="V479" s="234"/>
      <c r="W479" s="234"/>
      <c r="X479" s="234"/>
      <c r="Y479" s="234"/>
      <c r="Z479" s="234"/>
    </row>
    <row r="480" ht="14.25" customHeight="1">
      <c r="A480" s="234"/>
      <c r="B480" s="234"/>
      <c r="C480" s="234"/>
      <c r="D480" s="234"/>
      <c r="E480" s="234"/>
      <c r="F480" s="234"/>
      <c r="G480" s="234"/>
      <c r="H480" s="234"/>
      <c r="I480" s="234"/>
      <c r="J480" s="234"/>
      <c r="K480" s="234"/>
      <c r="L480" s="234"/>
      <c r="M480" s="234"/>
      <c r="N480" s="234"/>
      <c r="O480" s="234"/>
      <c r="P480" s="234"/>
      <c r="Q480" s="234"/>
      <c r="R480" s="234"/>
      <c r="S480" s="234"/>
      <c r="T480" s="234"/>
      <c r="U480" s="234"/>
      <c r="V480" s="234"/>
      <c r="W480" s="234"/>
      <c r="X480" s="234"/>
      <c r="Y480" s="234"/>
      <c r="Z480" s="234"/>
    </row>
    <row r="481" ht="14.25" customHeight="1">
      <c r="A481" s="234"/>
      <c r="B481" s="234"/>
      <c r="C481" s="234"/>
      <c r="D481" s="234"/>
      <c r="E481" s="234"/>
      <c r="F481" s="234"/>
      <c r="G481" s="234"/>
      <c r="H481" s="234"/>
      <c r="I481" s="234"/>
      <c r="J481" s="234"/>
      <c r="K481" s="234"/>
      <c r="L481" s="234"/>
      <c r="M481" s="234"/>
      <c r="N481" s="234"/>
      <c r="O481" s="234"/>
      <c r="P481" s="234"/>
      <c r="Q481" s="234"/>
      <c r="R481" s="234"/>
      <c r="S481" s="234"/>
      <c r="T481" s="234"/>
      <c r="U481" s="234"/>
      <c r="V481" s="234"/>
      <c r="W481" s="234"/>
      <c r="X481" s="234"/>
      <c r="Y481" s="234"/>
      <c r="Z481" s="234"/>
    </row>
    <row r="482" ht="14.25" customHeight="1">
      <c r="A482" s="234"/>
      <c r="B482" s="234"/>
      <c r="C482" s="234"/>
      <c r="D482" s="234"/>
      <c r="E482" s="234"/>
      <c r="F482" s="234"/>
      <c r="G482" s="234"/>
      <c r="H482" s="234"/>
      <c r="I482" s="234"/>
      <c r="J482" s="234"/>
      <c r="K482" s="234"/>
      <c r="L482" s="234"/>
      <c r="M482" s="234"/>
      <c r="N482" s="234"/>
      <c r="O482" s="234"/>
      <c r="P482" s="234"/>
      <c r="Q482" s="234"/>
      <c r="R482" s="234"/>
      <c r="S482" s="234"/>
      <c r="T482" s="234"/>
      <c r="U482" s="234"/>
      <c r="V482" s="234"/>
      <c r="W482" s="234"/>
      <c r="X482" s="234"/>
      <c r="Y482" s="234"/>
      <c r="Z482" s="234"/>
    </row>
    <row r="483" ht="14.25" customHeight="1">
      <c r="A483" s="234"/>
      <c r="B483" s="234"/>
      <c r="C483" s="234"/>
      <c r="D483" s="234"/>
      <c r="E483" s="234"/>
      <c r="F483" s="234"/>
      <c r="G483" s="234"/>
      <c r="H483" s="234"/>
      <c r="I483" s="234"/>
      <c r="J483" s="234"/>
      <c r="K483" s="234"/>
      <c r="L483" s="234"/>
      <c r="M483" s="234"/>
      <c r="N483" s="234"/>
      <c r="O483" s="234"/>
      <c r="P483" s="234"/>
      <c r="Q483" s="234"/>
      <c r="R483" s="234"/>
      <c r="S483" s="234"/>
      <c r="T483" s="234"/>
      <c r="U483" s="234"/>
      <c r="V483" s="234"/>
      <c r="W483" s="234"/>
      <c r="X483" s="234"/>
      <c r="Y483" s="234"/>
      <c r="Z483" s="234"/>
    </row>
    <row r="484" ht="14.25" customHeight="1">
      <c r="A484" s="234"/>
      <c r="B484" s="234"/>
      <c r="C484" s="234"/>
      <c r="D484" s="234"/>
      <c r="E484" s="234"/>
      <c r="F484" s="234"/>
      <c r="G484" s="234"/>
      <c r="H484" s="234"/>
      <c r="I484" s="234"/>
      <c r="J484" s="234"/>
      <c r="K484" s="234"/>
      <c r="L484" s="234"/>
      <c r="M484" s="234"/>
      <c r="N484" s="234"/>
      <c r="O484" s="234"/>
      <c r="P484" s="234"/>
      <c r="Q484" s="234"/>
      <c r="R484" s="234"/>
      <c r="S484" s="234"/>
      <c r="T484" s="234"/>
      <c r="U484" s="234"/>
      <c r="V484" s="234"/>
      <c r="W484" s="234"/>
      <c r="X484" s="234"/>
      <c r="Y484" s="234"/>
      <c r="Z484" s="234"/>
    </row>
    <row r="485" ht="14.25" customHeight="1">
      <c r="A485" s="234"/>
      <c r="B485" s="234"/>
      <c r="C485" s="234"/>
      <c r="D485" s="234"/>
      <c r="E485" s="234"/>
      <c r="F485" s="234"/>
      <c r="G485" s="234"/>
      <c r="H485" s="234"/>
      <c r="I485" s="234"/>
      <c r="J485" s="234"/>
      <c r="K485" s="234"/>
      <c r="L485" s="234"/>
      <c r="M485" s="234"/>
      <c r="N485" s="234"/>
      <c r="O485" s="234"/>
      <c r="P485" s="234"/>
      <c r="Q485" s="234"/>
      <c r="R485" s="234"/>
      <c r="S485" s="234"/>
      <c r="T485" s="234"/>
      <c r="U485" s="234"/>
      <c r="V485" s="234"/>
      <c r="W485" s="234"/>
      <c r="X485" s="234"/>
      <c r="Y485" s="234"/>
      <c r="Z485" s="234"/>
    </row>
    <row r="486" ht="14.25" customHeight="1">
      <c r="A486" s="234"/>
      <c r="B486" s="234"/>
      <c r="C486" s="234"/>
      <c r="D486" s="234"/>
      <c r="E486" s="234"/>
      <c r="F486" s="234"/>
      <c r="G486" s="234"/>
      <c r="H486" s="234"/>
      <c r="I486" s="234"/>
      <c r="J486" s="234"/>
      <c r="K486" s="234"/>
      <c r="L486" s="234"/>
      <c r="M486" s="234"/>
      <c r="N486" s="234"/>
      <c r="O486" s="234"/>
      <c r="P486" s="234"/>
      <c r="Q486" s="234"/>
      <c r="R486" s="234"/>
      <c r="S486" s="234"/>
      <c r="T486" s="234"/>
      <c r="U486" s="234"/>
      <c r="V486" s="234"/>
      <c r="W486" s="234"/>
      <c r="X486" s="234"/>
      <c r="Y486" s="234"/>
      <c r="Z486" s="234"/>
    </row>
    <row r="487" ht="14.25" customHeight="1">
      <c r="A487" s="234"/>
      <c r="B487" s="234"/>
      <c r="C487" s="234"/>
      <c r="D487" s="234"/>
      <c r="E487" s="234"/>
      <c r="F487" s="234"/>
      <c r="G487" s="234"/>
      <c r="H487" s="234"/>
      <c r="I487" s="234"/>
      <c r="J487" s="234"/>
      <c r="K487" s="234"/>
      <c r="L487" s="234"/>
      <c r="M487" s="234"/>
      <c r="N487" s="234"/>
      <c r="O487" s="234"/>
      <c r="P487" s="234"/>
      <c r="Q487" s="234"/>
      <c r="R487" s="234"/>
      <c r="S487" s="234"/>
      <c r="T487" s="234"/>
      <c r="U487" s="234"/>
      <c r="V487" s="234"/>
      <c r="W487" s="234"/>
      <c r="X487" s="234"/>
      <c r="Y487" s="234"/>
      <c r="Z487" s="234"/>
    </row>
    <row r="488" ht="14.25" customHeight="1">
      <c r="A488" s="234"/>
      <c r="B488" s="234"/>
      <c r="C488" s="234"/>
      <c r="D488" s="234"/>
      <c r="E488" s="234"/>
      <c r="F488" s="234"/>
      <c r="G488" s="234"/>
      <c r="H488" s="234"/>
      <c r="I488" s="234"/>
      <c r="J488" s="234"/>
      <c r="K488" s="234"/>
      <c r="L488" s="234"/>
      <c r="M488" s="234"/>
      <c r="N488" s="234"/>
      <c r="O488" s="234"/>
      <c r="P488" s="234"/>
      <c r="Q488" s="234"/>
      <c r="R488" s="234"/>
      <c r="S488" s="234"/>
      <c r="T488" s="234"/>
      <c r="U488" s="234"/>
      <c r="V488" s="234"/>
      <c r="W488" s="234"/>
      <c r="X488" s="234"/>
      <c r="Y488" s="234"/>
      <c r="Z488" s="234"/>
    </row>
    <row r="489" ht="14.25" customHeight="1">
      <c r="A489" s="234"/>
      <c r="B489" s="234"/>
      <c r="C489" s="234"/>
      <c r="D489" s="234"/>
      <c r="E489" s="234"/>
      <c r="F489" s="234"/>
      <c r="G489" s="234"/>
      <c r="H489" s="234"/>
      <c r="I489" s="234"/>
      <c r="J489" s="234"/>
      <c r="K489" s="234"/>
      <c r="L489" s="234"/>
      <c r="M489" s="234"/>
      <c r="N489" s="234"/>
      <c r="O489" s="234"/>
      <c r="P489" s="234"/>
      <c r="Q489" s="234"/>
      <c r="R489" s="234"/>
      <c r="S489" s="234"/>
      <c r="T489" s="234"/>
      <c r="U489" s="234"/>
      <c r="V489" s="234"/>
      <c r="W489" s="234"/>
      <c r="X489" s="234"/>
      <c r="Y489" s="234"/>
      <c r="Z489" s="234"/>
    </row>
    <row r="490" ht="14.25" customHeight="1">
      <c r="A490" s="234"/>
      <c r="B490" s="234"/>
      <c r="C490" s="234"/>
      <c r="D490" s="234"/>
      <c r="E490" s="234"/>
      <c r="F490" s="234"/>
      <c r="G490" s="234"/>
      <c r="H490" s="234"/>
      <c r="I490" s="234"/>
      <c r="J490" s="234"/>
      <c r="K490" s="234"/>
      <c r="L490" s="234"/>
      <c r="M490" s="234"/>
      <c r="N490" s="234"/>
      <c r="O490" s="234"/>
      <c r="P490" s="234"/>
      <c r="Q490" s="234"/>
      <c r="R490" s="234"/>
      <c r="S490" s="234"/>
      <c r="T490" s="234"/>
      <c r="U490" s="234"/>
      <c r="V490" s="234"/>
      <c r="W490" s="234"/>
      <c r="X490" s="234"/>
      <c r="Y490" s="234"/>
      <c r="Z490" s="234"/>
    </row>
    <row r="491" ht="14.25" customHeight="1">
      <c r="A491" s="234"/>
      <c r="B491" s="234"/>
      <c r="C491" s="234"/>
      <c r="D491" s="234"/>
      <c r="E491" s="234"/>
      <c r="F491" s="234"/>
      <c r="G491" s="234"/>
      <c r="H491" s="234"/>
      <c r="I491" s="234"/>
      <c r="J491" s="234"/>
      <c r="K491" s="234"/>
      <c r="L491" s="234"/>
      <c r="M491" s="234"/>
      <c r="N491" s="234"/>
      <c r="O491" s="234"/>
      <c r="P491" s="234"/>
      <c r="Q491" s="234"/>
      <c r="R491" s="234"/>
      <c r="S491" s="234"/>
      <c r="T491" s="234"/>
      <c r="U491" s="234"/>
      <c r="V491" s="234"/>
      <c r="W491" s="234"/>
      <c r="X491" s="234"/>
      <c r="Y491" s="234"/>
      <c r="Z491" s="234"/>
    </row>
    <row r="492" ht="14.25" customHeight="1">
      <c r="A492" s="234"/>
      <c r="B492" s="234"/>
      <c r="C492" s="234"/>
      <c r="D492" s="234"/>
      <c r="E492" s="234"/>
      <c r="F492" s="234"/>
      <c r="G492" s="234"/>
      <c r="H492" s="234"/>
      <c r="I492" s="234"/>
      <c r="J492" s="234"/>
      <c r="K492" s="234"/>
      <c r="L492" s="234"/>
      <c r="M492" s="234"/>
      <c r="N492" s="234"/>
      <c r="O492" s="234"/>
      <c r="P492" s="234"/>
      <c r="Q492" s="234"/>
      <c r="R492" s="234"/>
      <c r="S492" s="234"/>
      <c r="T492" s="234"/>
      <c r="U492" s="234"/>
      <c r="V492" s="234"/>
      <c r="W492" s="234"/>
      <c r="X492" s="234"/>
      <c r="Y492" s="234"/>
      <c r="Z492" s="234"/>
    </row>
    <row r="493" ht="14.25" customHeight="1">
      <c r="A493" s="234"/>
      <c r="B493" s="234"/>
      <c r="C493" s="234"/>
      <c r="D493" s="234"/>
      <c r="E493" s="234"/>
      <c r="F493" s="234"/>
      <c r="G493" s="234"/>
      <c r="H493" s="234"/>
      <c r="I493" s="234"/>
      <c r="J493" s="234"/>
      <c r="K493" s="234"/>
      <c r="L493" s="234"/>
      <c r="M493" s="234"/>
      <c r="N493" s="234"/>
      <c r="O493" s="234"/>
      <c r="P493" s="234"/>
      <c r="Q493" s="234"/>
      <c r="R493" s="234"/>
      <c r="S493" s="234"/>
      <c r="T493" s="234"/>
      <c r="U493" s="234"/>
      <c r="V493" s="234"/>
      <c r="W493" s="234"/>
      <c r="X493" s="234"/>
      <c r="Y493" s="234"/>
      <c r="Z493" s="234"/>
    </row>
    <row r="494" ht="14.25" customHeight="1">
      <c r="A494" s="234"/>
      <c r="B494" s="234"/>
      <c r="C494" s="234"/>
      <c r="D494" s="234"/>
      <c r="E494" s="234"/>
      <c r="F494" s="234"/>
      <c r="G494" s="234"/>
      <c r="H494" s="234"/>
      <c r="I494" s="234"/>
      <c r="J494" s="234"/>
      <c r="K494" s="234"/>
      <c r="L494" s="234"/>
      <c r="M494" s="234"/>
      <c r="N494" s="234"/>
      <c r="O494" s="234"/>
      <c r="P494" s="234"/>
      <c r="Q494" s="234"/>
      <c r="R494" s="234"/>
      <c r="S494" s="234"/>
      <c r="T494" s="234"/>
      <c r="U494" s="234"/>
      <c r="V494" s="234"/>
      <c r="W494" s="234"/>
      <c r="X494" s="234"/>
      <c r="Y494" s="234"/>
      <c r="Z494" s="234"/>
    </row>
    <row r="495" ht="14.25" customHeight="1">
      <c r="A495" s="234"/>
      <c r="B495" s="234"/>
      <c r="C495" s="234"/>
      <c r="D495" s="234"/>
      <c r="E495" s="234"/>
      <c r="F495" s="234"/>
      <c r="G495" s="234"/>
      <c r="H495" s="234"/>
      <c r="I495" s="234"/>
      <c r="J495" s="234"/>
      <c r="K495" s="234"/>
      <c r="L495" s="234"/>
      <c r="M495" s="234"/>
      <c r="N495" s="234"/>
      <c r="O495" s="234"/>
      <c r="P495" s="234"/>
      <c r="Q495" s="234"/>
      <c r="R495" s="234"/>
      <c r="S495" s="234"/>
      <c r="T495" s="234"/>
      <c r="U495" s="234"/>
      <c r="V495" s="234"/>
      <c r="W495" s="234"/>
      <c r="X495" s="234"/>
      <c r="Y495" s="234"/>
      <c r="Z495" s="234"/>
    </row>
    <row r="496" ht="14.25" customHeight="1">
      <c r="A496" s="234"/>
      <c r="B496" s="234"/>
      <c r="C496" s="234"/>
      <c r="D496" s="234"/>
      <c r="E496" s="234"/>
      <c r="F496" s="234"/>
      <c r="G496" s="234"/>
      <c r="H496" s="234"/>
      <c r="I496" s="234"/>
      <c r="J496" s="234"/>
      <c r="K496" s="234"/>
      <c r="L496" s="234"/>
      <c r="M496" s="234"/>
      <c r="N496" s="234"/>
      <c r="O496" s="234"/>
      <c r="P496" s="234"/>
      <c r="Q496" s="234"/>
      <c r="R496" s="234"/>
      <c r="S496" s="234"/>
      <c r="T496" s="234"/>
      <c r="U496" s="234"/>
      <c r="V496" s="234"/>
      <c r="W496" s="234"/>
      <c r="X496" s="234"/>
      <c r="Y496" s="234"/>
      <c r="Z496" s="234"/>
    </row>
    <row r="497" ht="14.25" customHeight="1">
      <c r="A497" s="234"/>
      <c r="B497" s="234"/>
      <c r="C497" s="234"/>
      <c r="D497" s="234"/>
      <c r="E497" s="234"/>
      <c r="F497" s="234"/>
      <c r="G497" s="234"/>
      <c r="H497" s="234"/>
      <c r="I497" s="234"/>
      <c r="J497" s="234"/>
      <c r="K497" s="234"/>
      <c r="L497" s="234"/>
      <c r="M497" s="234"/>
      <c r="N497" s="234"/>
      <c r="O497" s="234"/>
      <c r="P497" s="234"/>
      <c r="Q497" s="234"/>
      <c r="R497" s="234"/>
      <c r="S497" s="234"/>
      <c r="T497" s="234"/>
      <c r="U497" s="234"/>
      <c r="V497" s="234"/>
      <c r="W497" s="234"/>
      <c r="X497" s="234"/>
      <c r="Y497" s="234"/>
      <c r="Z497" s="234"/>
    </row>
    <row r="498" ht="14.25" customHeight="1">
      <c r="A498" s="234"/>
      <c r="B498" s="234"/>
      <c r="C498" s="234"/>
      <c r="D498" s="234"/>
      <c r="E498" s="234"/>
      <c r="F498" s="234"/>
      <c r="G498" s="234"/>
      <c r="H498" s="234"/>
      <c r="I498" s="234"/>
      <c r="J498" s="234"/>
      <c r="K498" s="234"/>
      <c r="L498" s="234"/>
      <c r="M498" s="234"/>
      <c r="N498" s="234"/>
      <c r="O498" s="234"/>
      <c r="P498" s="234"/>
      <c r="Q498" s="234"/>
      <c r="R498" s="234"/>
      <c r="S498" s="234"/>
      <c r="T498" s="234"/>
      <c r="U498" s="234"/>
      <c r="V498" s="234"/>
      <c r="W498" s="234"/>
      <c r="X498" s="234"/>
      <c r="Y498" s="234"/>
      <c r="Z498" s="234"/>
    </row>
    <row r="499" ht="14.25" customHeight="1">
      <c r="A499" s="234"/>
      <c r="B499" s="234"/>
      <c r="C499" s="234"/>
      <c r="D499" s="234"/>
      <c r="E499" s="234"/>
      <c r="F499" s="234"/>
      <c r="G499" s="234"/>
      <c r="H499" s="234"/>
      <c r="I499" s="234"/>
      <c r="J499" s="234"/>
      <c r="K499" s="234"/>
      <c r="L499" s="234"/>
      <c r="M499" s="234"/>
      <c r="N499" s="234"/>
      <c r="O499" s="234"/>
      <c r="P499" s="234"/>
      <c r="Q499" s="234"/>
      <c r="R499" s="234"/>
      <c r="S499" s="234"/>
      <c r="T499" s="234"/>
      <c r="U499" s="234"/>
      <c r="V499" s="234"/>
      <c r="W499" s="234"/>
      <c r="X499" s="234"/>
      <c r="Y499" s="234"/>
      <c r="Z499" s="234"/>
    </row>
    <row r="500" ht="14.25" customHeight="1">
      <c r="A500" s="234"/>
      <c r="B500" s="234"/>
      <c r="C500" s="234"/>
      <c r="D500" s="234"/>
      <c r="E500" s="234"/>
      <c r="F500" s="234"/>
      <c r="G500" s="234"/>
      <c r="H500" s="234"/>
      <c r="I500" s="234"/>
      <c r="J500" s="234"/>
      <c r="K500" s="234"/>
      <c r="L500" s="234"/>
      <c r="M500" s="234"/>
      <c r="N500" s="234"/>
      <c r="O500" s="234"/>
      <c r="P500" s="234"/>
      <c r="Q500" s="234"/>
      <c r="R500" s="234"/>
      <c r="S500" s="234"/>
      <c r="T500" s="234"/>
      <c r="U500" s="234"/>
      <c r="V500" s="234"/>
      <c r="W500" s="234"/>
      <c r="X500" s="234"/>
      <c r="Y500" s="234"/>
      <c r="Z500" s="234"/>
    </row>
    <row r="501" ht="14.25" customHeight="1">
      <c r="A501" s="234"/>
      <c r="B501" s="234"/>
      <c r="C501" s="234"/>
      <c r="D501" s="234"/>
      <c r="E501" s="234"/>
      <c r="F501" s="234"/>
      <c r="G501" s="234"/>
      <c r="H501" s="234"/>
      <c r="I501" s="234"/>
      <c r="J501" s="234"/>
      <c r="K501" s="234"/>
      <c r="L501" s="234"/>
      <c r="M501" s="234"/>
      <c r="N501" s="234"/>
      <c r="O501" s="234"/>
      <c r="P501" s="234"/>
      <c r="Q501" s="234"/>
      <c r="R501" s="234"/>
      <c r="S501" s="234"/>
      <c r="T501" s="234"/>
      <c r="U501" s="234"/>
      <c r="V501" s="234"/>
      <c r="W501" s="234"/>
      <c r="X501" s="234"/>
      <c r="Y501" s="234"/>
      <c r="Z501" s="234"/>
    </row>
    <row r="502" ht="14.25" customHeight="1">
      <c r="A502" s="234"/>
      <c r="B502" s="234"/>
      <c r="C502" s="234"/>
      <c r="D502" s="234"/>
      <c r="E502" s="234"/>
      <c r="F502" s="234"/>
      <c r="G502" s="234"/>
      <c r="H502" s="234"/>
      <c r="I502" s="234"/>
      <c r="J502" s="234"/>
      <c r="K502" s="234"/>
      <c r="L502" s="234"/>
      <c r="M502" s="234"/>
      <c r="N502" s="234"/>
      <c r="O502" s="234"/>
      <c r="P502" s="234"/>
      <c r="Q502" s="234"/>
      <c r="R502" s="234"/>
      <c r="S502" s="234"/>
      <c r="T502" s="234"/>
      <c r="U502" s="234"/>
      <c r="V502" s="234"/>
      <c r="W502" s="234"/>
      <c r="X502" s="234"/>
      <c r="Y502" s="234"/>
      <c r="Z502" s="234"/>
    </row>
    <row r="503" ht="14.25" customHeight="1">
      <c r="A503" s="234"/>
      <c r="B503" s="234"/>
      <c r="C503" s="234"/>
      <c r="D503" s="234"/>
      <c r="E503" s="234"/>
      <c r="F503" s="234"/>
      <c r="G503" s="234"/>
      <c r="H503" s="234"/>
      <c r="I503" s="234"/>
      <c r="J503" s="234"/>
      <c r="K503" s="234"/>
      <c r="L503" s="234"/>
      <c r="M503" s="234"/>
      <c r="N503" s="234"/>
      <c r="O503" s="234"/>
      <c r="P503" s="234"/>
      <c r="Q503" s="234"/>
      <c r="R503" s="234"/>
      <c r="S503" s="234"/>
      <c r="T503" s="234"/>
      <c r="U503" s="234"/>
      <c r="V503" s="234"/>
      <c r="W503" s="234"/>
      <c r="X503" s="234"/>
      <c r="Y503" s="234"/>
      <c r="Z503" s="234"/>
    </row>
    <row r="504" ht="14.25" customHeight="1">
      <c r="A504" s="234"/>
      <c r="B504" s="234"/>
      <c r="C504" s="234"/>
      <c r="D504" s="234"/>
      <c r="E504" s="234"/>
      <c r="F504" s="234"/>
      <c r="G504" s="234"/>
      <c r="H504" s="234"/>
      <c r="I504" s="234"/>
      <c r="J504" s="234"/>
      <c r="K504" s="234"/>
      <c r="L504" s="234"/>
      <c r="M504" s="234"/>
      <c r="N504" s="234"/>
      <c r="O504" s="234"/>
      <c r="P504" s="234"/>
      <c r="Q504" s="234"/>
      <c r="R504" s="234"/>
      <c r="S504" s="234"/>
      <c r="T504" s="234"/>
      <c r="U504" s="234"/>
      <c r="V504" s="234"/>
      <c r="W504" s="234"/>
      <c r="X504" s="234"/>
      <c r="Y504" s="234"/>
      <c r="Z504" s="234"/>
    </row>
    <row r="505" ht="14.25" customHeight="1">
      <c r="A505" s="234"/>
      <c r="B505" s="234"/>
      <c r="C505" s="234"/>
      <c r="D505" s="234"/>
      <c r="E505" s="234"/>
      <c r="F505" s="234"/>
      <c r="G505" s="234"/>
      <c r="H505" s="234"/>
      <c r="I505" s="234"/>
      <c r="J505" s="234"/>
      <c r="K505" s="234"/>
      <c r="L505" s="234"/>
      <c r="M505" s="234"/>
      <c r="N505" s="234"/>
      <c r="O505" s="234"/>
      <c r="P505" s="234"/>
      <c r="Q505" s="234"/>
      <c r="R505" s="234"/>
      <c r="S505" s="234"/>
      <c r="T505" s="234"/>
      <c r="U505" s="234"/>
      <c r="V505" s="234"/>
      <c r="W505" s="234"/>
      <c r="X505" s="234"/>
      <c r="Y505" s="234"/>
      <c r="Z505" s="234"/>
    </row>
    <row r="506" ht="14.25" customHeight="1">
      <c r="A506" s="234"/>
      <c r="B506" s="234"/>
      <c r="C506" s="234"/>
      <c r="D506" s="234"/>
      <c r="E506" s="234"/>
      <c r="F506" s="234"/>
      <c r="G506" s="234"/>
      <c r="H506" s="234"/>
      <c r="I506" s="234"/>
      <c r="J506" s="234"/>
      <c r="K506" s="234"/>
      <c r="L506" s="234"/>
      <c r="M506" s="234"/>
      <c r="N506" s="234"/>
      <c r="O506" s="234"/>
      <c r="P506" s="234"/>
      <c r="Q506" s="234"/>
      <c r="R506" s="234"/>
      <c r="S506" s="234"/>
      <c r="T506" s="234"/>
      <c r="U506" s="234"/>
      <c r="V506" s="234"/>
      <c r="W506" s="234"/>
      <c r="X506" s="234"/>
      <c r="Y506" s="234"/>
      <c r="Z506" s="234"/>
    </row>
    <row r="507" ht="14.25" customHeight="1">
      <c r="A507" s="234"/>
      <c r="B507" s="234"/>
      <c r="C507" s="234"/>
      <c r="D507" s="234"/>
      <c r="E507" s="234"/>
      <c r="F507" s="234"/>
      <c r="G507" s="234"/>
      <c r="H507" s="234"/>
      <c r="I507" s="234"/>
      <c r="J507" s="234"/>
      <c r="K507" s="234"/>
      <c r="L507" s="234"/>
      <c r="M507" s="234"/>
      <c r="N507" s="234"/>
      <c r="O507" s="234"/>
      <c r="P507" s="234"/>
      <c r="Q507" s="234"/>
      <c r="R507" s="234"/>
      <c r="S507" s="234"/>
      <c r="T507" s="234"/>
      <c r="U507" s="234"/>
      <c r="V507" s="234"/>
      <c r="W507" s="234"/>
      <c r="X507" s="234"/>
      <c r="Y507" s="234"/>
      <c r="Z507" s="234"/>
    </row>
    <row r="508" ht="14.25" customHeight="1">
      <c r="A508" s="234"/>
      <c r="B508" s="234"/>
      <c r="C508" s="234"/>
      <c r="D508" s="234"/>
      <c r="E508" s="234"/>
      <c r="F508" s="234"/>
      <c r="G508" s="234"/>
      <c r="H508" s="234"/>
      <c r="I508" s="234"/>
      <c r="J508" s="234"/>
      <c r="K508" s="234"/>
      <c r="L508" s="234"/>
      <c r="M508" s="234"/>
      <c r="N508" s="234"/>
      <c r="O508" s="234"/>
      <c r="P508" s="234"/>
      <c r="Q508" s="234"/>
      <c r="R508" s="234"/>
      <c r="S508" s="234"/>
      <c r="T508" s="234"/>
      <c r="U508" s="234"/>
      <c r="V508" s="234"/>
      <c r="W508" s="234"/>
      <c r="X508" s="234"/>
      <c r="Y508" s="234"/>
      <c r="Z508" s="234"/>
    </row>
    <row r="509" ht="14.25" customHeight="1">
      <c r="A509" s="234"/>
      <c r="B509" s="234"/>
      <c r="C509" s="234"/>
      <c r="D509" s="234"/>
      <c r="E509" s="234"/>
      <c r="F509" s="234"/>
      <c r="G509" s="234"/>
      <c r="H509" s="234"/>
      <c r="I509" s="234"/>
      <c r="J509" s="234"/>
      <c r="K509" s="234"/>
      <c r="L509" s="234"/>
      <c r="M509" s="234"/>
      <c r="N509" s="234"/>
      <c r="O509" s="234"/>
      <c r="P509" s="234"/>
      <c r="Q509" s="234"/>
      <c r="R509" s="234"/>
      <c r="S509" s="234"/>
      <c r="T509" s="234"/>
      <c r="U509" s="234"/>
      <c r="V509" s="234"/>
      <c r="W509" s="234"/>
      <c r="X509" s="234"/>
      <c r="Y509" s="234"/>
      <c r="Z509" s="234"/>
    </row>
    <row r="510" ht="14.25" customHeight="1">
      <c r="A510" s="234"/>
      <c r="B510" s="234"/>
      <c r="C510" s="234"/>
      <c r="D510" s="234"/>
      <c r="E510" s="234"/>
      <c r="F510" s="234"/>
      <c r="G510" s="234"/>
      <c r="H510" s="234"/>
      <c r="I510" s="234"/>
      <c r="J510" s="234"/>
      <c r="K510" s="234"/>
      <c r="L510" s="234"/>
      <c r="M510" s="234"/>
      <c r="N510" s="234"/>
      <c r="O510" s="234"/>
      <c r="P510" s="234"/>
      <c r="Q510" s="234"/>
      <c r="R510" s="234"/>
      <c r="S510" s="234"/>
      <c r="T510" s="234"/>
      <c r="U510" s="234"/>
      <c r="V510" s="234"/>
      <c r="W510" s="234"/>
      <c r="X510" s="234"/>
      <c r="Y510" s="234"/>
      <c r="Z510" s="234"/>
    </row>
    <row r="511" ht="14.25" customHeight="1">
      <c r="A511" s="234"/>
      <c r="B511" s="234"/>
      <c r="C511" s="234"/>
      <c r="D511" s="234"/>
      <c r="E511" s="234"/>
      <c r="F511" s="234"/>
      <c r="G511" s="234"/>
      <c r="H511" s="234"/>
      <c r="I511" s="234"/>
      <c r="J511" s="234"/>
      <c r="K511" s="234"/>
      <c r="L511" s="234"/>
      <c r="M511" s="234"/>
      <c r="N511" s="234"/>
      <c r="O511" s="234"/>
      <c r="P511" s="234"/>
      <c r="Q511" s="234"/>
      <c r="R511" s="234"/>
      <c r="S511" s="234"/>
      <c r="T511" s="234"/>
      <c r="U511" s="234"/>
      <c r="V511" s="234"/>
      <c r="W511" s="234"/>
      <c r="X511" s="234"/>
      <c r="Y511" s="234"/>
      <c r="Z511" s="234"/>
    </row>
    <row r="512" ht="14.25" customHeight="1">
      <c r="A512" s="234"/>
      <c r="B512" s="234"/>
      <c r="C512" s="234"/>
      <c r="D512" s="234"/>
      <c r="E512" s="234"/>
      <c r="F512" s="234"/>
      <c r="G512" s="234"/>
      <c r="H512" s="234"/>
      <c r="I512" s="234"/>
      <c r="J512" s="234"/>
      <c r="K512" s="234"/>
      <c r="L512" s="234"/>
      <c r="M512" s="234"/>
      <c r="N512" s="234"/>
      <c r="O512" s="234"/>
      <c r="P512" s="234"/>
      <c r="Q512" s="234"/>
      <c r="R512" s="234"/>
      <c r="S512" s="234"/>
      <c r="T512" s="234"/>
      <c r="U512" s="234"/>
      <c r="V512" s="234"/>
      <c r="W512" s="234"/>
      <c r="X512" s="234"/>
      <c r="Y512" s="234"/>
      <c r="Z512" s="234"/>
    </row>
    <row r="513" ht="14.25" customHeight="1">
      <c r="A513" s="234"/>
      <c r="B513" s="234"/>
      <c r="C513" s="234"/>
      <c r="D513" s="234"/>
      <c r="E513" s="234"/>
      <c r="F513" s="234"/>
      <c r="G513" s="234"/>
      <c r="H513" s="234"/>
      <c r="I513" s="234"/>
      <c r="J513" s="234"/>
      <c r="K513" s="234"/>
      <c r="L513" s="234"/>
      <c r="M513" s="234"/>
      <c r="N513" s="234"/>
      <c r="O513" s="234"/>
      <c r="P513" s="234"/>
      <c r="Q513" s="234"/>
      <c r="R513" s="234"/>
      <c r="S513" s="234"/>
      <c r="T513" s="234"/>
      <c r="U513" s="234"/>
      <c r="V513" s="234"/>
      <c r="W513" s="234"/>
      <c r="X513" s="234"/>
      <c r="Y513" s="234"/>
      <c r="Z513" s="234"/>
    </row>
    <row r="514" ht="14.25" customHeight="1">
      <c r="A514" s="234"/>
      <c r="B514" s="234"/>
      <c r="C514" s="234"/>
      <c r="D514" s="234"/>
      <c r="E514" s="234"/>
      <c r="F514" s="234"/>
      <c r="G514" s="234"/>
      <c r="H514" s="234"/>
      <c r="I514" s="234"/>
      <c r="J514" s="234"/>
      <c r="K514" s="234"/>
      <c r="L514" s="234"/>
      <c r="M514" s="234"/>
      <c r="N514" s="234"/>
      <c r="O514" s="234"/>
      <c r="P514" s="234"/>
      <c r="Q514" s="234"/>
      <c r="R514" s="234"/>
      <c r="S514" s="234"/>
      <c r="T514" s="234"/>
      <c r="U514" s="234"/>
      <c r="V514" s="234"/>
      <c r="W514" s="234"/>
      <c r="X514" s="234"/>
      <c r="Y514" s="234"/>
      <c r="Z514" s="234"/>
    </row>
    <row r="515" ht="14.25" customHeight="1">
      <c r="A515" s="234"/>
      <c r="B515" s="234"/>
      <c r="C515" s="234"/>
      <c r="D515" s="234"/>
      <c r="E515" s="234"/>
      <c r="F515" s="234"/>
      <c r="G515" s="234"/>
      <c r="H515" s="234"/>
      <c r="I515" s="234"/>
      <c r="J515" s="234"/>
      <c r="K515" s="234"/>
      <c r="L515" s="234"/>
      <c r="M515" s="234"/>
      <c r="N515" s="234"/>
      <c r="O515" s="234"/>
      <c r="P515" s="234"/>
      <c r="Q515" s="234"/>
      <c r="R515" s="234"/>
      <c r="S515" s="234"/>
      <c r="T515" s="234"/>
      <c r="U515" s="234"/>
      <c r="V515" s="234"/>
      <c r="W515" s="234"/>
      <c r="X515" s="234"/>
      <c r="Y515" s="234"/>
      <c r="Z515" s="234"/>
    </row>
    <row r="516" ht="14.25" customHeight="1">
      <c r="A516" s="234"/>
      <c r="B516" s="234"/>
      <c r="C516" s="234"/>
      <c r="D516" s="234"/>
      <c r="E516" s="234"/>
      <c r="F516" s="234"/>
      <c r="G516" s="234"/>
      <c r="H516" s="234"/>
      <c r="I516" s="234"/>
      <c r="J516" s="234"/>
      <c r="K516" s="234"/>
      <c r="L516" s="234"/>
      <c r="M516" s="234"/>
      <c r="N516" s="234"/>
      <c r="O516" s="234"/>
      <c r="P516" s="234"/>
      <c r="Q516" s="234"/>
      <c r="R516" s="234"/>
      <c r="S516" s="234"/>
      <c r="T516" s="234"/>
      <c r="U516" s="234"/>
      <c r="V516" s="234"/>
      <c r="W516" s="234"/>
      <c r="X516" s="234"/>
      <c r="Y516" s="234"/>
      <c r="Z516" s="234"/>
    </row>
    <row r="517" ht="14.25" customHeight="1">
      <c r="A517" s="234"/>
      <c r="B517" s="234"/>
      <c r="C517" s="234"/>
      <c r="D517" s="234"/>
      <c r="E517" s="234"/>
      <c r="F517" s="234"/>
      <c r="G517" s="234"/>
      <c r="H517" s="234"/>
      <c r="I517" s="234"/>
      <c r="J517" s="234"/>
      <c r="K517" s="234"/>
      <c r="L517" s="234"/>
      <c r="M517" s="234"/>
      <c r="N517" s="234"/>
      <c r="O517" s="234"/>
      <c r="P517" s="234"/>
      <c r="Q517" s="234"/>
      <c r="R517" s="234"/>
      <c r="S517" s="234"/>
      <c r="T517" s="234"/>
      <c r="U517" s="234"/>
      <c r="V517" s="234"/>
      <c r="W517" s="234"/>
      <c r="X517" s="234"/>
      <c r="Y517" s="234"/>
      <c r="Z517" s="234"/>
    </row>
    <row r="518" ht="14.25" customHeight="1">
      <c r="A518" s="234"/>
      <c r="B518" s="234"/>
      <c r="C518" s="234"/>
      <c r="D518" s="234"/>
      <c r="E518" s="234"/>
      <c r="F518" s="234"/>
      <c r="G518" s="234"/>
      <c r="H518" s="234"/>
      <c r="I518" s="234"/>
      <c r="J518" s="234"/>
      <c r="K518" s="234"/>
      <c r="L518" s="234"/>
      <c r="M518" s="234"/>
      <c r="N518" s="234"/>
      <c r="O518" s="234"/>
      <c r="P518" s="234"/>
      <c r="Q518" s="234"/>
      <c r="R518" s="234"/>
      <c r="S518" s="234"/>
      <c r="T518" s="234"/>
      <c r="U518" s="234"/>
      <c r="V518" s="234"/>
      <c r="W518" s="234"/>
      <c r="X518" s="234"/>
      <c r="Y518" s="234"/>
      <c r="Z518" s="234"/>
    </row>
    <row r="519" ht="14.25" customHeight="1">
      <c r="A519" s="234"/>
      <c r="B519" s="234"/>
      <c r="C519" s="234"/>
      <c r="D519" s="234"/>
      <c r="E519" s="234"/>
      <c r="F519" s="234"/>
      <c r="G519" s="234"/>
      <c r="H519" s="234"/>
      <c r="I519" s="234"/>
      <c r="J519" s="234"/>
      <c r="K519" s="234"/>
      <c r="L519" s="234"/>
      <c r="M519" s="234"/>
      <c r="N519" s="234"/>
      <c r="O519" s="234"/>
      <c r="P519" s="234"/>
      <c r="Q519" s="234"/>
      <c r="R519" s="234"/>
      <c r="S519" s="234"/>
      <c r="T519" s="234"/>
      <c r="U519" s="234"/>
      <c r="V519" s="234"/>
      <c r="W519" s="234"/>
      <c r="X519" s="234"/>
      <c r="Y519" s="234"/>
      <c r="Z519" s="234"/>
    </row>
    <row r="520" ht="14.25" customHeight="1">
      <c r="A520" s="234"/>
      <c r="B520" s="234"/>
      <c r="C520" s="234"/>
      <c r="D520" s="234"/>
      <c r="E520" s="234"/>
      <c r="F520" s="234"/>
      <c r="G520" s="234"/>
      <c r="H520" s="234"/>
      <c r="I520" s="234"/>
      <c r="J520" s="234"/>
      <c r="K520" s="234"/>
      <c r="L520" s="234"/>
      <c r="M520" s="234"/>
      <c r="N520" s="234"/>
      <c r="O520" s="234"/>
      <c r="P520" s="234"/>
      <c r="Q520" s="234"/>
      <c r="R520" s="234"/>
      <c r="S520" s="234"/>
      <c r="T520" s="234"/>
      <c r="U520" s="234"/>
      <c r="V520" s="234"/>
      <c r="W520" s="234"/>
      <c r="X520" s="234"/>
      <c r="Y520" s="234"/>
      <c r="Z520" s="234"/>
    </row>
    <row r="521" ht="14.25" customHeight="1">
      <c r="A521" s="234"/>
      <c r="B521" s="234"/>
      <c r="C521" s="234"/>
      <c r="D521" s="234"/>
      <c r="E521" s="234"/>
      <c r="F521" s="234"/>
      <c r="G521" s="234"/>
      <c r="H521" s="234"/>
      <c r="I521" s="234"/>
      <c r="J521" s="234"/>
      <c r="K521" s="234"/>
      <c r="L521" s="234"/>
      <c r="M521" s="234"/>
      <c r="N521" s="234"/>
      <c r="O521" s="234"/>
      <c r="P521" s="234"/>
      <c r="Q521" s="234"/>
      <c r="R521" s="234"/>
      <c r="S521" s="234"/>
      <c r="T521" s="234"/>
      <c r="U521" s="234"/>
      <c r="V521" s="234"/>
      <c r="W521" s="234"/>
      <c r="X521" s="234"/>
      <c r="Y521" s="234"/>
      <c r="Z521" s="234"/>
    </row>
    <row r="522" ht="14.25" customHeight="1">
      <c r="A522" s="234"/>
      <c r="B522" s="234"/>
      <c r="C522" s="234"/>
      <c r="D522" s="234"/>
      <c r="E522" s="234"/>
      <c r="F522" s="234"/>
      <c r="G522" s="234"/>
      <c r="H522" s="234"/>
      <c r="I522" s="234"/>
      <c r="J522" s="234"/>
      <c r="K522" s="234"/>
      <c r="L522" s="234"/>
      <c r="M522" s="234"/>
      <c r="N522" s="234"/>
      <c r="O522" s="234"/>
      <c r="P522" s="234"/>
      <c r="Q522" s="234"/>
      <c r="R522" s="234"/>
      <c r="S522" s="234"/>
      <c r="T522" s="234"/>
      <c r="U522" s="234"/>
      <c r="V522" s="234"/>
      <c r="W522" s="234"/>
      <c r="X522" s="234"/>
      <c r="Y522" s="234"/>
      <c r="Z522" s="234"/>
    </row>
    <row r="523" ht="14.25" customHeight="1">
      <c r="A523" s="234"/>
      <c r="B523" s="234"/>
      <c r="C523" s="234"/>
      <c r="D523" s="234"/>
      <c r="E523" s="234"/>
      <c r="F523" s="234"/>
      <c r="G523" s="234"/>
      <c r="H523" s="234"/>
      <c r="I523" s="234"/>
      <c r="J523" s="234"/>
      <c r="K523" s="234"/>
      <c r="L523" s="234"/>
      <c r="M523" s="234"/>
      <c r="N523" s="234"/>
      <c r="O523" s="234"/>
      <c r="P523" s="234"/>
      <c r="Q523" s="234"/>
      <c r="R523" s="234"/>
      <c r="S523" s="234"/>
      <c r="T523" s="234"/>
      <c r="U523" s="234"/>
      <c r="V523" s="234"/>
      <c r="W523" s="234"/>
      <c r="X523" s="234"/>
      <c r="Y523" s="234"/>
      <c r="Z523" s="234"/>
    </row>
    <row r="524" ht="14.25" customHeight="1">
      <c r="A524" s="234"/>
      <c r="B524" s="234"/>
      <c r="C524" s="234"/>
      <c r="D524" s="234"/>
      <c r="E524" s="234"/>
      <c r="F524" s="234"/>
      <c r="G524" s="234"/>
      <c r="H524" s="234"/>
      <c r="I524" s="234"/>
      <c r="J524" s="234"/>
      <c r="K524" s="234"/>
      <c r="L524" s="234"/>
      <c r="M524" s="234"/>
      <c r="N524" s="234"/>
      <c r="O524" s="234"/>
      <c r="P524" s="234"/>
      <c r="Q524" s="234"/>
      <c r="R524" s="234"/>
      <c r="S524" s="234"/>
      <c r="T524" s="234"/>
      <c r="U524" s="234"/>
      <c r="V524" s="234"/>
      <c r="W524" s="234"/>
      <c r="X524" s="234"/>
      <c r="Y524" s="234"/>
      <c r="Z524" s="234"/>
    </row>
    <row r="525" ht="14.25" customHeight="1">
      <c r="A525" s="234"/>
      <c r="B525" s="234"/>
      <c r="C525" s="234"/>
      <c r="D525" s="234"/>
      <c r="E525" s="234"/>
      <c r="F525" s="234"/>
      <c r="G525" s="234"/>
      <c r="H525" s="234"/>
      <c r="I525" s="234"/>
      <c r="J525" s="234"/>
      <c r="K525" s="234"/>
      <c r="L525" s="234"/>
      <c r="M525" s="234"/>
      <c r="N525" s="234"/>
      <c r="O525" s="234"/>
      <c r="P525" s="234"/>
      <c r="Q525" s="234"/>
      <c r="R525" s="234"/>
      <c r="S525" s="234"/>
      <c r="T525" s="234"/>
      <c r="U525" s="234"/>
      <c r="V525" s="234"/>
      <c r="W525" s="234"/>
      <c r="X525" s="234"/>
      <c r="Y525" s="234"/>
      <c r="Z525" s="234"/>
    </row>
    <row r="526" ht="14.25" customHeight="1">
      <c r="A526" s="234"/>
      <c r="B526" s="234"/>
      <c r="C526" s="234"/>
      <c r="D526" s="234"/>
      <c r="E526" s="234"/>
      <c r="F526" s="234"/>
      <c r="G526" s="234"/>
      <c r="H526" s="234"/>
      <c r="I526" s="234"/>
      <c r="J526" s="234"/>
      <c r="K526" s="234"/>
      <c r="L526" s="234"/>
      <c r="M526" s="234"/>
      <c r="N526" s="234"/>
      <c r="O526" s="234"/>
      <c r="P526" s="234"/>
      <c r="Q526" s="234"/>
      <c r="R526" s="234"/>
      <c r="S526" s="234"/>
      <c r="T526" s="234"/>
      <c r="U526" s="234"/>
      <c r="V526" s="234"/>
      <c r="W526" s="234"/>
      <c r="X526" s="234"/>
      <c r="Y526" s="234"/>
      <c r="Z526" s="234"/>
    </row>
    <row r="527" ht="14.25" customHeight="1">
      <c r="A527" s="234"/>
      <c r="B527" s="234"/>
      <c r="C527" s="234"/>
      <c r="D527" s="234"/>
      <c r="E527" s="234"/>
      <c r="F527" s="234"/>
      <c r="G527" s="234"/>
      <c r="H527" s="234"/>
      <c r="I527" s="234"/>
      <c r="J527" s="234"/>
      <c r="K527" s="234"/>
      <c r="L527" s="234"/>
      <c r="M527" s="234"/>
      <c r="N527" s="234"/>
      <c r="O527" s="234"/>
      <c r="P527" s="234"/>
      <c r="Q527" s="234"/>
      <c r="R527" s="234"/>
      <c r="S527" s="234"/>
      <c r="T527" s="234"/>
      <c r="U527" s="234"/>
      <c r="V527" s="234"/>
      <c r="W527" s="234"/>
      <c r="X527" s="234"/>
      <c r="Y527" s="234"/>
      <c r="Z527" s="234"/>
    </row>
    <row r="528" ht="14.25" customHeight="1">
      <c r="A528" s="234"/>
      <c r="B528" s="234"/>
      <c r="C528" s="234"/>
      <c r="D528" s="234"/>
      <c r="E528" s="234"/>
      <c r="F528" s="234"/>
      <c r="G528" s="234"/>
      <c r="H528" s="234"/>
      <c r="I528" s="234"/>
      <c r="J528" s="234"/>
      <c r="K528" s="234"/>
      <c r="L528" s="234"/>
      <c r="M528" s="234"/>
      <c r="N528" s="234"/>
      <c r="O528" s="234"/>
      <c r="P528" s="234"/>
      <c r="Q528" s="234"/>
      <c r="R528" s="234"/>
      <c r="S528" s="234"/>
      <c r="T528" s="234"/>
      <c r="U528" s="234"/>
      <c r="V528" s="234"/>
      <c r="W528" s="234"/>
      <c r="X528" s="234"/>
      <c r="Y528" s="234"/>
      <c r="Z528" s="234"/>
    </row>
    <row r="529" ht="14.25" customHeight="1">
      <c r="A529" s="234"/>
      <c r="B529" s="234"/>
      <c r="C529" s="234"/>
      <c r="D529" s="234"/>
      <c r="E529" s="234"/>
      <c r="F529" s="234"/>
      <c r="G529" s="234"/>
      <c r="H529" s="234"/>
      <c r="I529" s="234"/>
      <c r="J529" s="234"/>
      <c r="K529" s="234"/>
      <c r="L529" s="234"/>
      <c r="M529" s="234"/>
      <c r="N529" s="234"/>
      <c r="O529" s="234"/>
      <c r="P529" s="234"/>
      <c r="Q529" s="234"/>
      <c r="R529" s="234"/>
      <c r="S529" s="234"/>
      <c r="T529" s="234"/>
      <c r="U529" s="234"/>
      <c r="V529" s="234"/>
      <c r="W529" s="234"/>
      <c r="X529" s="234"/>
      <c r="Y529" s="234"/>
      <c r="Z529" s="234"/>
    </row>
    <row r="530" ht="14.25" customHeight="1">
      <c r="A530" s="234"/>
      <c r="B530" s="234"/>
      <c r="C530" s="234"/>
      <c r="D530" s="234"/>
      <c r="E530" s="234"/>
      <c r="F530" s="234"/>
      <c r="G530" s="234"/>
      <c r="H530" s="234"/>
      <c r="I530" s="234"/>
      <c r="J530" s="234"/>
      <c r="K530" s="234"/>
      <c r="L530" s="234"/>
      <c r="M530" s="234"/>
      <c r="N530" s="234"/>
      <c r="O530" s="234"/>
      <c r="P530" s="234"/>
      <c r="Q530" s="234"/>
      <c r="R530" s="234"/>
      <c r="S530" s="234"/>
      <c r="T530" s="234"/>
      <c r="U530" s="234"/>
      <c r="V530" s="234"/>
      <c r="W530" s="234"/>
      <c r="X530" s="234"/>
      <c r="Y530" s="234"/>
      <c r="Z530" s="234"/>
    </row>
    <row r="531" ht="14.25" customHeight="1">
      <c r="A531" s="234"/>
      <c r="B531" s="234"/>
      <c r="C531" s="234"/>
      <c r="D531" s="234"/>
      <c r="E531" s="234"/>
      <c r="F531" s="234"/>
      <c r="G531" s="234"/>
      <c r="H531" s="234"/>
      <c r="I531" s="234"/>
      <c r="J531" s="234"/>
      <c r="K531" s="234"/>
      <c r="L531" s="234"/>
      <c r="M531" s="234"/>
      <c r="N531" s="234"/>
      <c r="O531" s="234"/>
      <c r="P531" s="234"/>
      <c r="Q531" s="234"/>
      <c r="R531" s="234"/>
      <c r="S531" s="234"/>
      <c r="T531" s="234"/>
      <c r="U531" s="234"/>
      <c r="V531" s="234"/>
      <c r="W531" s="234"/>
      <c r="X531" s="234"/>
      <c r="Y531" s="234"/>
      <c r="Z531" s="234"/>
    </row>
    <row r="532" ht="14.25" customHeight="1">
      <c r="A532" s="234"/>
      <c r="B532" s="234"/>
      <c r="C532" s="234"/>
      <c r="D532" s="234"/>
      <c r="E532" s="234"/>
      <c r="F532" s="234"/>
      <c r="G532" s="234"/>
      <c r="H532" s="234"/>
      <c r="I532" s="234"/>
      <c r="J532" s="234"/>
      <c r="K532" s="234"/>
      <c r="L532" s="234"/>
      <c r="M532" s="234"/>
      <c r="N532" s="234"/>
      <c r="O532" s="234"/>
      <c r="P532" s="234"/>
      <c r="Q532" s="234"/>
      <c r="R532" s="234"/>
      <c r="S532" s="234"/>
      <c r="T532" s="234"/>
      <c r="U532" s="234"/>
      <c r="V532" s="234"/>
      <c r="W532" s="234"/>
      <c r="X532" s="234"/>
      <c r="Y532" s="234"/>
      <c r="Z532" s="234"/>
    </row>
    <row r="533" ht="14.25" customHeight="1">
      <c r="A533" s="234"/>
      <c r="B533" s="234"/>
      <c r="C533" s="234"/>
      <c r="D533" s="234"/>
      <c r="E533" s="234"/>
      <c r="F533" s="234"/>
      <c r="G533" s="234"/>
      <c r="H533" s="234"/>
      <c r="I533" s="234"/>
      <c r="J533" s="234"/>
      <c r="K533" s="234"/>
      <c r="L533" s="234"/>
      <c r="M533" s="234"/>
      <c r="N533" s="234"/>
      <c r="O533" s="234"/>
      <c r="P533" s="234"/>
      <c r="Q533" s="234"/>
      <c r="R533" s="234"/>
      <c r="S533" s="234"/>
      <c r="T533" s="234"/>
      <c r="U533" s="234"/>
      <c r="V533" s="234"/>
      <c r="W533" s="234"/>
      <c r="X533" s="234"/>
      <c r="Y533" s="234"/>
      <c r="Z533" s="234"/>
    </row>
    <row r="534" ht="14.25" customHeight="1">
      <c r="A534" s="234"/>
      <c r="B534" s="234"/>
      <c r="C534" s="234"/>
      <c r="D534" s="234"/>
      <c r="E534" s="234"/>
      <c r="F534" s="234"/>
      <c r="G534" s="234"/>
      <c r="H534" s="234"/>
      <c r="I534" s="234"/>
      <c r="J534" s="234"/>
      <c r="K534" s="234"/>
      <c r="L534" s="234"/>
      <c r="M534" s="234"/>
      <c r="N534" s="234"/>
      <c r="O534" s="234"/>
      <c r="P534" s="234"/>
      <c r="Q534" s="234"/>
      <c r="R534" s="234"/>
      <c r="S534" s="234"/>
      <c r="T534" s="234"/>
      <c r="U534" s="234"/>
      <c r="V534" s="234"/>
      <c r="W534" s="234"/>
      <c r="X534" s="234"/>
      <c r="Y534" s="234"/>
      <c r="Z534" s="234"/>
    </row>
    <row r="535" ht="14.25" customHeight="1">
      <c r="A535" s="234"/>
      <c r="B535" s="234"/>
      <c r="C535" s="234"/>
      <c r="D535" s="234"/>
      <c r="E535" s="234"/>
      <c r="F535" s="234"/>
      <c r="G535" s="234"/>
      <c r="H535" s="234"/>
      <c r="I535" s="234"/>
      <c r="J535" s="234"/>
      <c r="K535" s="234"/>
      <c r="L535" s="234"/>
      <c r="M535" s="234"/>
      <c r="N535" s="234"/>
      <c r="O535" s="234"/>
      <c r="P535" s="234"/>
      <c r="Q535" s="234"/>
      <c r="R535" s="234"/>
      <c r="S535" s="234"/>
      <c r="T535" s="234"/>
      <c r="U535" s="234"/>
      <c r="V535" s="234"/>
      <c r="W535" s="234"/>
      <c r="X535" s="234"/>
      <c r="Y535" s="234"/>
      <c r="Z535" s="234"/>
    </row>
    <row r="536" ht="14.25" customHeight="1">
      <c r="A536" s="234"/>
      <c r="B536" s="234"/>
      <c r="C536" s="234"/>
      <c r="D536" s="234"/>
      <c r="E536" s="234"/>
      <c r="F536" s="234"/>
      <c r="G536" s="234"/>
      <c r="H536" s="234"/>
      <c r="I536" s="234"/>
      <c r="J536" s="234"/>
      <c r="K536" s="234"/>
      <c r="L536" s="234"/>
      <c r="M536" s="234"/>
      <c r="N536" s="234"/>
      <c r="O536" s="234"/>
      <c r="P536" s="234"/>
      <c r="Q536" s="234"/>
      <c r="R536" s="234"/>
      <c r="S536" s="234"/>
      <c r="T536" s="234"/>
      <c r="U536" s="234"/>
      <c r="V536" s="234"/>
      <c r="W536" s="234"/>
      <c r="X536" s="234"/>
      <c r="Y536" s="234"/>
      <c r="Z536" s="234"/>
    </row>
    <row r="537" ht="14.25" customHeight="1">
      <c r="A537" s="234"/>
      <c r="B537" s="234"/>
      <c r="C537" s="234"/>
      <c r="D537" s="234"/>
      <c r="E537" s="234"/>
      <c r="F537" s="234"/>
      <c r="G537" s="234"/>
      <c r="H537" s="234"/>
      <c r="I537" s="234"/>
      <c r="J537" s="234"/>
      <c r="K537" s="234"/>
      <c r="L537" s="234"/>
      <c r="M537" s="234"/>
      <c r="N537" s="234"/>
      <c r="O537" s="234"/>
      <c r="P537" s="234"/>
      <c r="Q537" s="234"/>
      <c r="R537" s="234"/>
      <c r="S537" s="234"/>
      <c r="T537" s="234"/>
      <c r="U537" s="234"/>
      <c r="V537" s="234"/>
      <c r="W537" s="234"/>
      <c r="X537" s="234"/>
      <c r="Y537" s="234"/>
      <c r="Z537" s="234"/>
    </row>
    <row r="538" ht="14.25" customHeight="1">
      <c r="A538" s="234"/>
      <c r="B538" s="234"/>
      <c r="C538" s="234"/>
      <c r="D538" s="234"/>
      <c r="E538" s="234"/>
      <c r="F538" s="234"/>
      <c r="G538" s="234"/>
      <c r="H538" s="234"/>
      <c r="I538" s="234"/>
      <c r="J538" s="234"/>
      <c r="K538" s="234"/>
      <c r="L538" s="234"/>
      <c r="M538" s="234"/>
      <c r="N538" s="234"/>
      <c r="O538" s="234"/>
      <c r="P538" s="234"/>
      <c r="Q538" s="234"/>
      <c r="R538" s="234"/>
      <c r="S538" s="234"/>
      <c r="T538" s="234"/>
      <c r="U538" s="234"/>
      <c r="V538" s="234"/>
      <c r="W538" s="234"/>
      <c r="X538" s="234"/>
      <c r="Y538" s="234"/>
      <c r="Z538" s="234"/>
    </row>
    <row r="539" ht="14.25" customHeight="1">
      <c r="A539" s="234"/>
      <c r="B539" s="234"/>
      <c r="C539" s="234"/>
      <c r="D539" s="234"/>
      <c r="E539" s="234"/>
      <c r="F539" s="234"/>
      <c r="G539" s="234"/>
      <c r="H539" s="234"/>
      <c r="I539" s="234"/>
      <c r="J539" s="234"/>
      <c r="K539" s="234"/>
      <c r="L539" s="234"/>
      <c r="M539" s="234"/>
      <c r="N539" s="234"/>
      <c r="O539" s="234"/>
      <c r="P539" s="234"/>
      <c r="Q539" s="234"/>
      <c r="R539" s="234"/>
      <c r="S539" s="234"/>
      <c r="T539" s="234"/>
      <c r="U539" s="234"/>
      <c r="V539" s="234"/>
      <c r="W539" s="234"/>
      <c r="X539" s="234"/>
      <c r="Y539" s="234"/>
      <c r="Z539" s="234"/>
    </row>
    <row r="540" ht="14.25" customHeight="1">
      <c r="A540" s="234"/>
      <c r="B540" s="234"/>
      <c r="C540" s="234"/>
      <c r="D540" s="234"/>
      <c r="E540" s="234"/>
      <c r="F540" s="234"/>
      <c r="G540" s="234"/>
      <c r="H540" s="234"/>
      <c r="I540" s="234"/>
      <c r="J540" s="234"/>
      <c r="K540" s="234"/>
      <c r="L540" s="234"/>
      <c r="M540" s="234"/>
      <c r="N540" s="234"/>
      <c r="O540" s="234"/>
      <c r="P540" s="234"/>
      <c r="Q540" s="234"/>
      <c r="R540" s="234"/>
      <c r="S540" s="234"/>
      <c r="T540" s="234"/>
      <c r="U540" s="234"/>
      <c r="V540" s="234"/>
      <c r="W540" s="234"/>
      <c r="X540" s="234"/>
      <c r="Y540" s="234"/>
      <c r="Z540" s="234"/>
    </row>
    <row r="541" ht="14.25" customHeight="1">
      <c r="A541" s="234"/>
      <c r="B541" s="234"/>
      <c r="C541" s="234"/>
      <c r="D541" s="234"/>
      <c r="E541" s="234"/>
      <c r="F541" s="234"/>
      <c r="G541" s="234"/>
      <c r="H541" s="234"/>
      <c r="I541" s="234"/>
      <c r="J541" s="234"/>
      <c r="K541" s="234"/>
      <c r="L541" s="234"/>
      <c r="M541" s="234"/>
      <c r="N541" s="234"/>
      <c r="O541" s="234"/>
      <c r="P541" s="234"/>
      <c r="Q541" s="234"/>
      <c r="R541" s="234"/>
      <c r="S541" s="234"/>
      <c r="T541" s="234"/>
      <c r="U541" s="234"/>
      <c r="V541" s="234"/>
      <c r="W541" s="234"/>
      <c r="X541" s="234"/>
      <c r="Y541" s="234"/>
      <c r="Z541" s="234"/>
    </row>
    <row r="542" ht="14.25" customHeight="1">
      <c r="A542" s="234"/>
      <c r="B542" s="234"/>
      <c r="C542" s="234"/>
      <c r="D542" s="234"/>
      <c r="E542" s="234"/>
      <c r="F542" s="234"/>
      <c r="G542" s="234"/>
      <c r="H542" s="234"/>
      <c r="I542" s="234"/>
      <c r="J542" s="234"/>
      <c r="K542" s="234"/>
      <c r="L542" s="234"/>
      <c r="M542" s="234"/>
      <c r="N542" s="234"/>
      <c r="O542" s="234"/>
      <c r="P542" s="234"/>
      <c r="Q542" s="234"/>
      <c r="R542" s="234"/>
      <c r="S542" s="234"/>
      <c r="T542" s="234"/>
      <c r="U542" s="234"/>
      <c r="V542" s="234"/>
      <c r="W542" s="234"/>
      <c r="X542" s="234"/>
      <c r="Y542" s="234"/>
      <c r="Z542" s="234"/>
    </row>
    <row r="543" ht="14.25" customHeight="1">
      <c r="A543" s="234"/>
      <c r="B543" s="234"/>
      <c r="C543" s="234"/>
      <c r="D543" s="234"/>
      <c r="E543" s="234"/>
      <c r="F543" s="234"/>
      <c r="G543" s="234"/>
      <c r="H543" s="234"/>
      <c r="I543" s="234"/>
      <c r="J543" s="234"/>
      <c r="K543" s="234"/>
      <c r="L543" s="234"/>
      <c r="M543" s="234"/>
      <c r="N543" s="234"/>
      <c r="O543" s="234"/>
      <c r="P543" s="234"/>
      <c r="Q543" s="234"/>
      <c r="R543" s="234"/>
      <c r="S543" s="234"/>
      <c r="T543" s="234"/>
      <c r="U543" s="234"/>
      <c r="V543" s="234"/>
      <c r="W543" s="234"/>
      <c r="X543" s="234"/>
      <c r="Y543" s="234"/>
      <c r="Z543" s="234"/>
    </row>
    <row r="544" ht="14.25" customHeight="1">
      <c r="A544" s="234"/>
      <c r="B544" s="234"/>
      <c r="C544" s="234"/>
      <c r="D544" s="234"/>
      <c r="E544" s="234"/>
      <c r="F544" s="234"/>
      <c r="G544" s="234"/>
      <c r="H544" s="234"/>
      <c r="I544" s="234"/>
      <c r="J544" s="234"/>
      <c r="K544" s="234"/>
      <c r="L544" s="234"/>
      <c r="M544" s="234"/>
      <c r="N544" s="234"/>
      <c r="O544" s="234"/>
      <c r="P544" s="234"/>
      <c r="Q544" s="234"/>
      <c r="R544" s="234"/>
      <c r="S544" s="234"/>
      <c r="T544" s="234"/>
      <c r="U544" s="234"/>
      <c r="V544" s="234"/>
      <c r="W544" s="234"/>
      <c r="X544" s="234"/>
      <c r="Y544" s="234"/>
      <c r="Z544" s="234"/>
    </row>
    <row r="545" ht="14.25" customHeight="1">
      <c r="A545" s="234"/>
      <c r="B545" s="234"/>
      <c r="C545" s="234"/>
      <c r="D545" s="234"/>
      <c r="E545" s="234"/>
      <c r="F545" s="234"/>
      <c r="G545" s="234"/>
      <c r="H545" s="234"/>
      <c r="I545" s="234"/>
      <c r="J545" s="234"/>
      <c r="K545" s="234"/>
      <c r="L545" s="234"/>
      <c r="M545" s="234"/>
      <c r="N545" s="234"/>
      <c r="O545" s="234"/>
      <c r="P545" s="234"/>
      <c r="Q545" s="234"/>
      <c r="R545" s="234"/>
      <c r="S545" s="234"/>
      <c r="T545" s="234"/>
      <c r="U545" s="234"/>
      <c r="V545" s="234"/>
      <c r="W545" s="234"/>
      <c r="X545" s="234"/>
      <c r="Y545" s="234"/>
      <c r="Z545" s="234"/>
    </row>
    <row r="546" ht="14.25" customHeight="1">
      <c r="A546" s="234"/>
      <c r="B546" s="234"/>
      <c r="C546" s="234"/>
      <c r="D546" s="234"/>
      <c r="E546" s="234"/>
      <c r="F546" s="234"/>
      <c r="G546" s="234"/>
      <c r="H546" s="234"/>
      <c r="I546" s="234"/>
      <c r="J546" s="234"/>
      <c r="K546" s="234"/>
      <c r="L546" s="234"/>
      <c r="M546" s="234"/>
      <c r="N546" s="234"/>
      <c r="O546" s="234"/>
      <c r="P546" s="234"/>
      <c r="Q546" s="234"/>
      <c r="R546" s="234"/>
      <c r="S546" s="234"/>
      <c r="T546" s="234"/>
      <c r="U546" s="234"/>
      <c r="V546" s="234"/>
      <c r="W546" s="234"/>
      <c r="X546" s="234"/>
      <c r="Y546" s="234"/>
      <c r="Z546" s="234"/>
    </row>
    <row r="547" ht="14.25" customHeight="1">
      <c r="A547" s="234"/>
      <c r="B547" s="234"/>
      <c r="C547" s="234"/>
      <c r="D547" s="234"/>
      <c r="E547" s="234"/>
      <c r="F547" s="234"/>
      <c r="G547" s="234"/>
      <c r="H547" s="234"/>
      <c r="I547" s="234"/>
      <c r="J547" s="234"/>
      <c r="K547" s="234"/>
      <c r="L547" s="234"/>
      <c r="M547" s="234"/>
      <c r="N547" s="234"/>
      <c r="O547" s="234"/>
      <c r="P547" s="234"/>
      <c r="Q547" s="234"/>
      <c r="R547" s="234"/>
      <c r="S547" s="234"/>
      <c r="T547" s="234"/>
      <c r="U547" s="234"/>
      <c r="V547" s="234"/>
      <c r="W547" s="234"/>
      <c r="X547" s="234"/>
      <c r="Y547" s="234"/>
      <c r="Z547" s="234"/>
    </row>
    <row r="548" ht="14.25" customHeight="1">
      <c r="A548" s="234"/>
      <c r="B548" s="234"/>
      <c r="C548" s="234"/>
      <c r="D548" s="234"/>
      <c r="E548" s="234"/>
      <c r="F548" s="234"/>
      <c r="G548" s="234"/>
      <c r="H548" s="234"/>
      <c r="I548" s="234"/>
      <c r="J548" s="234"/>
      <c r="K548" s="234"/>
      <c r="L548" s="234"/>
      <c r="M548" s="234"/>
      <c r="N548" s="234"/>
      <c r="O548" s="234"/>
      <c r="P548" s="234"/>
      <c r="Q548" s="234"/>
      <c r="R548" s="234"/>
      <c r="S548" s="234"/>
      <c r="T548" s="234"/>
      <c r="U548" s="234"/>
      <c r="V548" s="234"/>
      <c r="W548" s="234"/>
      <c r="X548" s="234"/>
      <c r="Y548" s="234"/>
      <c r="Z548" s="234"/>
    </row>
    <row r="549" ht="14.25" customHeight="1">
      <c r="A549" s="234"/>
      <c r="B549" s="234"/>
      <c r="C549" s="234"/>
      <c r="D549" s="234"/>
      <c r="E549" s="234"/>
      <c r="F549" s="234"/>
      <c r="G549" s="234"/>
      <c r="H549" s="234"/>
      <c r="I549" s="234"/>
      <c r="J549" s="234"/>
      <c r="K549" s="234"/>
      <c r="L549" s="234"/>
      <c r="M549" s="234"/>
      <c r="N549" s="234"/>
      <c r="O549" s="234"/>
      <c r="P549" s="234"/>
      <c r="Q549" s="234"/>
      <c r="R549" s="234"/>
      <c r="S549" s="234"/>
      <c r="T549" s="234"/>
      <c r="U549" s="234"/>
      <c r="V549" s="234"/>
      <c r="W549" s="234"/>
      <c r="X549" s="234"/>
      <c r="Y549" s="234"/>
      <c r="Z549" s="234"/>
    </row>
    <row r="550" ht="14.25" customHeight="1">
      <c r="A550" s="234"/>
      <c r="B550" s="234"/>
      <c r="C550" s="234"/>
      <c r="D550" s="234"/>
      <c r="E550" s="234"/>
      <c r="F550" s="234"/>
      <c r="G550" s="234"/>
      <c r="H550" s="234"/>
      <c r="I550" s="234"/>
      <c r="J550" s="234"/>
      <c r="K550" s="234"/>
      <c r="L550" s="234"/>
      <c r="M550" s="234"/>
      <c r="N550" s="234"/>
      <c r="O550" s="234"/>
      <c r="P550" s="234"/>
      <c r="Q550" s="234"/>
      <c r="R550" s="234"/>
      <c r="S550" s="234"/>
      <c r="T550" s="234"/>
      <c r="U550" s="234"/>
      <c r="V550" s="234"/>
      <c r="W550" s="234"/>
      <c r="X550" s="234"/>
      <c r="Y550" s="234"/>
      <c r="Z550" s="234"/>
    </row>
    <row r="551" ht="14.25" customHeight="1">
      <c r="A551" s="234"/>
      <c r="B551" s="234"/>
      <c r="C551" s="234"/>
      <c r="D551" s="234"/>
      <c r="E551" s="234"/>
      <c r="F551" s="234"/>
      <c r="G551" s="234"/>
      <c r="H551" s="234"/>
      <c r="I551" s="234"/>
      <c r="J551" s="234"/>
      <c r="K551" s="234"/>
      <c r="L551" s="234"/>
      <c r="M551" s="234"/>
      <c r="N551" s="234"/>
      <c r="O551" s="234"/>
      <c r="P551" s="234"/>
      <c r="Q551" s="234"/>
      <c r="R551" s="234"/>
      <c r="S551" s="234"/>
      <c r="T551" s="234"/>
      <c r="U551" s="234"/>
      <c r="V551" s="234"/>
      <c r="W551" s="234"/>
      <c r="X551" s="234"/>
      <c r="Y551" s="234"/>
      <c r="Z551" s="234"/>
    </row>
    <row r="552" ht="14.25" customHeight="1">
      <c r="A552" s="234"/>
      <c r="B552" s="234"/>
      <c r="C552" s="234"/>
      <c r="D552" s="234"/>
      <c r="E552" s="234"/>
      <c r="F552" s="234"/>
      <c r="G552" s="234"/>
      <c r="H552" s="234"/>
      <c r="I552" s="234"/>
      <c r="J552" s="234"/>
      <c r="K552" s="234"/>
      <c r="L552" s="234"/>
      <c r="M552" s="234"/>
      <c r="N552" s="234"/>
      <c r="O552" s="234"/>
      <c r="P552" s="234"/>
      <c r="Q552" s="234"/>
      <c r="R552" s="234"/>
      <c r="S552" s="234"/>
      <c r="T552" s="234"/>
      <c r="U552" s="234"/>
      <c r="V552" s="234"/>
      <c r="W552" s="234"/>
      <c r="X552" s="234"/>
      <c r="Y552" s="234"/>
      <c r="Z552" s="234"/>
    </row>
    <row r="553" ht="14.25" customHeight="1">
      <c r="A553" s="234"/>
      <c r="B553" s="234"/>
      <c r="C553" s="234"/>
      <c r="D553" s="234"/>
      <c r="E553" s="234"/>
      <c r="F553" s="234"/>
      <c r="G553" s="234"/>
      <c r="H553" s="234"/>
      <c r="I553" s="234"/>
      <c r="J553" s="234"/>
      <c r="K553" s="234"/>
      <c r="L553" s="234"/>
      <c r="M553" s="234"/>
      <c r="N553" s="234"/>
      <c r="O553" s="234"/>
      <c r="P553" s="234"/>
      <c r="Q553" s="234"/>
      <c r="R553" s="234"/>
      <c r="S553" s="234"/>
      <c r="T553" s="234"/>
      <c r="U553" s="234"/>
      <c r="V553" s="234"/>
      <c r="W553" s="234"/>
      <c r="X553" s="234"/>
      <c r="Y553" s="234"/>
      <c r="Z553" s="234"/>
    </row>
    <row r="554" ht="14.25" customHeight="1">
      <c r="A554" s="234"/>
      <c r="B554" s="234"/>
      <c r="C554" s="234"/>
      <c r="D554" s="234"/>
      <c r="E554" s="234"/>
      <c r="F554" s="234"/>
      <c r="G554" s="234"/>
      <c r="H554" s="234"/>
      <c r="I554" s="234"/>
      <c r="J554" s="234"/>
      <c r="K554" s="234"/>
      <c r="L554" s="234"/>
      <c r="M554" s="234"/>
      <c r="N554" s="234"/>
      <c r="O554" s="234"/>
      <c r="P554" s="234"/>
      <c r="Q554" s="234"/>
      <c r="R554" s="234"/>
      <c r="S554" s="234"/>
      <c r="T554" s="234"/>
      <c r="U554" s="234"/>
      <c r="V554" s="234"/>
      <c r="W554" s="234"/>
      <c r="X554" s="234"/>
      <c r="Y554" s="234"/>
      <c r="Z554" s="234"/>
    </row>
    <row r="555" ht="14.25" customHeight="1">
      <c r="A555" s="234"/>
      <c r="B555" s="234"/>
      <c r="C555" s="234"/>
      <c r="D555" s="234"/>
      <c r="E555" s="234"/>
      <c r="F555" s="234"/>
      <c r="G555" s="234"/>
      <c r="H555" s="234"/>
      <c r="I555" s="234"/>
      <c r="J555" s="234"/>
      <c r="K555" s="234"/>
      <c r="L555" s="234"/>
      <c r="M555" s="234"/>
      <c r="N555" s="234"/>
      <c r="O555" s="234"/>
      <c r="P555" s="234"/>
      <c r="Q555" s="234"/>
      <c r="R555" s="234"/>
      <c r="S555" s="234"/>
      <c r="T555" s="234"/>
      <c r="U555" s="234"/>
      <c r="V555" s="234"/>
      <c r="W555" s="234"/>
      <c r="X555" s="234"/>
      <c r="Y555" s="234"/>
      <c r="Z555" s="234"/>
    </row>
    <row r="556" ht="14.25" customHeight="1">
      <c r="A556" s="234"/>
      <c r="B556" s="234"/>
      <c r="C556" s="234"/>
      <c r="D556" s="234"/>
      <c r="E556" s="234"/>
      <c r="F556" s="234"/>
      <c r="G556" s="234"/>
      <c r="H556" s="234"/>
      <c r="I556" s="234"/>
      <c r="J556" s="234"/>
      <c r="K556" s="234"/>
      <c r="L556" s="234"/>
      <c r="M556" s="234"/>
      <c r="N556" s="234"/>
      <c r="O556" s="234"/>
      <c r="P556" s="234"/>
      <c r="Q556" s="234"/>
      <c r="R556" s="234"/>
      <c r="S556" s="234"/>
      <c r="T556" s="234"/>
      <c r="U556" s="234"/>
      <c r="V556" s="234"/>
      <c r="W556" s="234"/>
      <c r="X556" s="234"/>
      <c r="Y556" s="234"/>
      <c r="Z556" s="234"/>
    </row>
    <row r="557" ht="14.25" customHeight="1">
      <c r="A557" s="234"/>
      <c r="B557" s="234"/>
      <c r="C557" s="234"/>
      <c r="D557" s="234"/>
      <c r="E557" s="234"/>
      <c r="F557" s="234"/>
      <c r="G557" s="234"/>
      <c r="H557" s="234"/>
      <c r="I557" s="234"/>
      <c r="J557" s="234"/>
      <c r="K557" s="234"/>
      <c r="L557" s="234"/>
      <c r="M557" s="234"/>
      <c r="N557" s="234"/>
      <c r="O557" s="234"/>
      <c r="P557" s="234"/>
      <c r="Q557" s="234"/>
      <c r="R557" s="234"/>
      <c r="S557" s="234"/>
      <c r="T557" s="234"/>
      <c r="U557" s="234"/>
      <c r="V557" s="234"/>
      <c r="W557" s="234"/>
      <c r="X557" s="234"/>
      <c r="Y557" s="234"/>
      <c r="Z557" s="234"/>
    </row>
    <row r="558" ht="14.25" customHeight="1">
      <c r="A558" s="234"/>
      <c r="B558" s="234"/>
      <c r="C558" s="234"/>
      <c r="D558" s="234"/>
      <c r="E558" s="234"/>
      <c r="F558" s="234"/>
      <c r="G558" s="234"/>
      <c r="H558" s="234"/>
      <c r="I558" s="234"/>
      <c r="J558" s="234"/>
      <c r="K558" s="234"/>
      <c r="L558" s="234"/>
      <c r="M558" s="234"/>
      <c r="N558" s="234"/>
      <c r="O558" s="234"/>
      <c r="P558" s="234"/>
      <c r="Q558" s="234"/>
      <c r="R558" s="234"/>
      <c r="S558" s="234"/>
      <c r="T558" s="234"/>
      <c r="U558" s="234"/>
      <c r="V558" s="234"/>
      <c r="W558" s="234"/>
      <c r="X558" s="234"/>
      <c r="Y558" s="234"/>
      <c r="Z558" s="234"/>
    </row>
    <row r="559" ht="14.25" customHeight="1">
      <c r="A559" s="234"/>
      <c r="B559" s="234"/>
      <c r="C559" s="234"/>
      <c r="D559" s="234"/>
      <c r="E559" s="234"/>
      <c r="F559" s="234"/>
      <c r="G559" s="234"/>
      <c r="H559" s="234"/>
      <c r="I559" s="234"/>
      <c r="J559" s="234"/>
      <c r="K559" s="234"/>
      <c r="L559" s="234"/>
      <c r="M559" s="234"/>
      <c r="N559" s="234"/>
      <c r="O559" s="234"/>
      <c r="P559" s="234"/>
      <c r="Q559" s="234"/>
      <c r="R559" s="234"/>
      <c r="S559" s="234"/>
      <c r="T559" s="234"/>
      <c r="U559" s="234"/>
      <c r="V559" s="234"/>
      <c r="W559" s="234"/>
      <c r="X559" s="234"/>
      <c r="Y559" s="234"/>
      <c r="Z559" s="234"/>
    </row>
    <row r="560" ht="14.25" customHeight="1">
      <c r="A560" s="234"/>
      <c r="B560" s="234"/>
      <c r="C560" s="234"/>
      <c r="D560" s="234"/>
      <c r="E560" s="234"/>
      <c r="F560" s="234"/>
      <c r="G560" s="234"/>
      <c r="H560" s="234"/>
      <c r="I560" s="234"/>
      <c r="J560" s="234"/>
      <c r="K560" s="234"/>
      <c r="L560" s="234"/>
      <c r="M560" s="234"/>
      <c r="N560" s="234"/>
      <c r="O560" s="234"/>
      <c r="P560" s="234"/>
      <c r="Q560" s="234"/>
      <c r="R560" s="234"/>
      <c r="S560" s="234"/>
      <c r="T560" s="234"/>
      <c r="U560" s="234"/>
      <c r="V560" s="234"/>
      <c r="W560" s="234"/>
      <c r="X560" s="234"/>
      <c r="Y560" s="234"/>
      <c r="Z560" s="234"/>
    </row>
    <row r="561" ht="14.25" customHeight="1">
      <c r="A561" s="234"/>
      <c r="B561" s="234"/>
      <c r="C561" s="234"/>
      <c r="D561" s="234"/>
      <c r="E561" s="234"/>
      <c r="F561" s="234"/>
      <c r="G561" s="234"/>
      <c r="H561" s="234"/>
      <c r="I561" s="234"/>
      <c r="J561" s="234"/>
      <c r="K561" s="234"/>
      <c r="L561" s="234"/>
      <c r="M561" s="234"/>
      <c r="N561" s="234"/>
      <c r="O561" s="234"/>
      <c r="P561" s="234"/>
      <c r="Q561" s="234"/>
      <c r="R561" s="234"/>
      <c r="S561" s="234"/>
      <c r="T561" s="234"/>
      <c r="U561" s="234"/>
      <c r="V561" s="234"/>
      <c r="W561" s="234"/>
      <c r="X561" s="234"/>
      <c r="Y561" s="234"/>
      <c r="Z561" s="234"/>
    </row>
    <row r="562" ht="14.25" customHeight="1">
      <c r="A562" s="234"/>
      <c r="B562" s="234"/>
      <c r="C562" s="234"/>
      <c r="D562" s="234"/>
      <c r="E562" s="234"/>
      <c r="F562" s="234"/>
      <c r="G562" s="234"/>
      <c r="H562" s="234"/>
      <c r="I562" s="234"/>
      <c r="J562" s="234"/>
      <c r="K562" s="234"/>
      <c r="L562" s="234"/>
      <c r="M562" s="234"/>
      <c r="N562" s="234"/>
      <c r="O562" s="234"/>
      <c r="P562" s="234"/>
      <c r="Q562" s="234"/>
      <c r="R562" s="234"/>
      <c r="S562" s="234"/>
      <c r="T562" s="234"/>
      <c r="U562" s="234"/>
      <c r="V562" s="234"/>
      <c r="W562" s="234"/>
      <c r="X562" s="234"/>
      <c r="Y562" s="234"/>
      <c r="Z562" s="234"/>
    </row>
    <row r="563" ht="14.25" customHeight="1">
      <c r="A563" s="234"/>
      <c r="B563" s="234"/>
      <c r="C563" s="234"/>
      <c r="D563" s="234"/>
      <c r="E563" s="234"/>
      <c r="F563" s="234"/>
      <c r="G563" s="234"/>
      <c r="H563" s="234"/>
      <c r="I563" s="234"/>
      <c r="J563" s="234"/>
      <c r="K563" s="234"/>
      <c r="L563" s="234"/>
      <c r="M563" s="234"/>
      <c r="N563" s="234"/>
      <c r="O563" s="234"/>
      <c r="P563" s="234"/>
      <c r="Q563" s="234"/>
      <c r="R563" s="234"/>
      <c r="S563" s="234"/>
      <c r="T563" s="234"/>
      <c r="U563" s="234"/>
      <c r="V563" s="234"/>
      <c r="W563" s="234"/>
      <c r="X563" s="234"/>
      <c r="Y563" s="234"/>
      <c r="Z563" s="234"/>
    </row>
    <row r="564" ht="14.25" customHeight="1">
      <c r="A564" s="234"/>
      <c r="B564" s="234"/>
      <c r="C564" s="234"/>
      <c r="D564" s="234"/>
      <c r="E564" s="234"/>
      <c r="F564" s="234"/>
      <c r="G564" s="234"/>
      <c r="H564" s="234"/>
      <c r="I564" s="234"/>
      <c r="J564" s="234"/>
      <c r="K564" s="234"/>
      <c r="L564" s="234"/>
      <c r="M564" s="234"/>
      <c r="N564" s="234"/>
      <c r="O564" s="234"/>
      <c r="P564" s="234"/>
      <c r="Q564" s="234"/>
      <c r="R564" s="234"/>
      <c r="S564" s="234"/>
      <c r="T564" s="234"/>
      <c r="U564" s="234"/>
      <c r="V564" s="234"/>
      <c r="W564" s="234"/>
      <c r="X564" s="234"/>
      <c r="Y564" s="234"/>
      <c r="Z564" s="234"/>
    </row>
    <row r="565" ht="14.25" customHeight="1">
      <c r="A565" s="234"/>
      <c r="B565" s="234"/>
      <c r="C565" s="234"/>
      <c r="D565" s="234"/>
      <c r="E565" s="234"/>
      <c r="F565" s="234"/>
      <c r="G565" s="234"/>
      <c r="H565" s="234"/>
      <c r="I565" s="234"/>
      <c r="J565" s="234"/>
      <c r="K565" s="234"/>
      <c r="L565" s="234"/>
      <c r="M565" s="234"/>
      <c r="N565" s="234"/>
      <c r="O565" s="234"/>
      <c r="P565" s="234"/>
      <c r="Q565" s="234"/>
      <c r="R565" s="234"/>
      <c r="S565" s="234"/>
      <c r="T565" s="234"/>
      <c r="U565" s="234"/>
      <c r="V565" s="234"/>
      <c r="W565" s="234"/>
      <c r="X565" s="234"/>
      <c r="Y565" s="234"/>
      <c r="Z565" s="234"/>
    </row>
    <row r="566" ht="14.25" customHeight="1">
      <c r="A566" s="234"/>
      <c r="B566" s="234"/>
      <c r="C566" s="234"/>
      <c r="D566" s="234"/>
      <c r="E566" s="234"/>
      <c r="F566" s="234"/>
      <c r="G566" s="234"/>
      <c r="H566" s="234"/>
      <c r="I566" s="234"/>
      <c r="J566" s="234"/>
      <c r="K566" s="234"/>
      <c r="L566" s="234"/>
      <c r="M566" s="234"/>
      <c r="N566" s="234"/>
      <c r="O566" s="234"/>
      <c r="P566" s="234"/>
      <c r="Q566" s="234"/>
      <c r="R566" s="234"/>
      <c r="S566" s="234"/>
      <c r="T566" s="234"/>
      <c r="U566" s="234"/>
      <c r="V566" s="234"/>
      <c r="W566" s="234"/>
      <c r="X566" s="234"/>
      <c r="Y566" s="234"/>
      <c r="Z566" s="234"/>
    </row>
    <row r="567" ht="14.25" customHeight="1">
      <c r="A567" s="234"/>
      <c r="B567" s="234"/>
      <c r="C567" s="234"/>
      <c r="D567" s="234"/>
      <c r="E567" s="234"/>
      <c r="F567" s="234"/>
      <c r="G567" s="234"/>
      <c r="H567" s="234"/>
      <c r="I567" s="234"/>
      <c r="J567" s="234"/>
      <c r="K567" s="234"/>
      <c r="L567" s="234"/>
      <c r="M567" s="234"/>
      <c r="N567" s="234"/>
      <c r="O567" s="234"/>
      <c r="P567" s="234"/>
      <c r="Q567" s="234"/>
      <c r="R567" s="234"/>
      <c r="S567" s="234"/>
      <c r="T567" s="234"/>
      <c r="U567" s="234"/>
      <c r="V567" s="234"/>
      <c r="W567" s="234"/>
      <c r="X567" s="234"/>
      <c r="Y567" s="234"/>
      <c r="Z567" s="234"/>
    </row>
    <row r="568" ht="14.25" customHeight="1">
      <c r="A568" s="234"/>
      <c r="B568" s="234"/>
      <c r="C568" s="234"/>
      <c r="D568" s="234"/>
      <c r="E568" s="234"/>
      <c r="F568" s="234"/>
      <c r="G568" s="234"/>
      <c r="H568" s="234"/>
      <c r="I568" s="234"/>
      <c r="J568" s="234"/>
      <c r="K568" s="234"/>
      <c r="L568" s="234"/>
      <c r="M568" s="234"/>
      <c r="N568" s="234"/>
      <c r="O568" s="234"/>
      <c r="P568" s="234"/>
      <c r="Q568" s="234"/>
      <c r="R568" s="234"/>
      <c r="S568" s="234"/>
      <c r="T568" s="234"/>
      <c r="U568" s="234"/>
      <c r="V568" s="234"/>
      <c r="W568" s="234"/>
      <c r="X568" s="234"/>
      <c r="Y568" s="234"/>
      <c r="Z568" s="234"/>
    </row>
    <row r="569" ht="14.25" customHeight="1">
      <c r="A569" s="234"/>
      <c r="B569" s="234"/>
      <c r="C569" s="234"/>
      <c r="D569" s="234"/>
      <c r="E569" s="234"/>
      <c r="F569" s="234"/>
      <c r="G569" s="234"/>
      <c r="H569" s="234"/>
      <c r="I569" s="234"/>
      <c r="J569" s="234"/>
      <c r="K569" s="234"/>
      <c r="L569" s="234"/>
      <c r="M569" s="234"/>
      <c r="N569" s="234"/>
      <c r="O569" s="234"/>
      <c r="P569" s="234"/>
      <c r="Q569" s="234"/>
      <c r="R569" s="234"/>
      <c r="S569" s="234"/>
      <c r="T569" s="234"/>
      <c r="U569" s="234"/>
      <c r="V569" s="234"/>
      <c r="W569" s="234"/>
      <c r="X569" s="234"/>
      <c r="Y569" s="234"/>
      <c r="Z569" s="234"/>
    </row>
    <row r="570" ht="14.25" customHeight="1">
      <c r="A570" s="234"/>
      <c r="B570" s="234"/>
      <c r="C570" s="234"/>
      <c r="D570" s="234"/>
      <c r="E570" s="234"/>
      <c r="F570" s="234"/>
      <c r="G570" s="234"/>
      <c r="H570" s="234"/>
      <c r="I570" s="234"/>
      <c r="J570" s="234"/>
      <c r="K570" s="234"/>
      <c r="L570" s="234"/>
      <c r="M570" s="234"/>
      <c r="N570" s="234"/>
      <c r="O570" s="234"/>
      <c r="P570" s="234"/>
      <c r="Q570" s="234"/>
      <c r="R570" s="234"/>
      <c r="S570" s="234"/>
      <c r="T570" s="234"/>
      <c r="U570" s="234"/>
      <c r="V570" s="234"/>
      <c r="W570" s="234"/>
      <c r="X570" s="234"/>
      <c r="Y570" s="234"/>
      <c r="Z570" s="234"/>
    </row>
    <row r="571" ht="14.25" customHeight="1">
      <c r="A571" s="234"/>
      <c r="B571" s="234"/>
      <c r="C571" s="234"/>
      <c r="D571" s="234"/>
      <c r="E571" s="234"/>
      <c r="F571" s="234"/>
      <c r="G571" s="234"/>
      <c r="H571" s="234"/>
      <c r="I571" s="234"/>
      <c r="J571" s="234"/>
      <c r="K571" s="234"/>
      <c r="L571" s="234"/>
      <c r="M571" s="234"/>
      <c r="N571" s="234"/>
      <c r="O571" s="234"/>
      <c r="P571" s="234"/>
      <c r="Q571" s="234"/>
      <c r="R571" s="234"/>
      <c r="S571" s="234"/>
      <c r="T571" s="234"/>
      <c r="U571" s="234"/>
      <c r="V571" s="234"/>
      <c r="W571" s="234"/>
      <c r="X571" s="234"/>
      <c r="Y571" s="234"/>
      <c r="Z571" s="234"/>
    </row>
    <row r="572" ht="14.25" customHeight="1">
      <c r="A572" s="234"/>
      <c r="B572" s="234"/>
      <c r="C572" s="234"/>
      <c r="D572" s="234"/>
      <c r="E572" s="234"/>
      <c r="F572" s="234"/>
      <c r="G572" s="234"/>
      <c r="H572" s="234"/>
      <c r="I572" s="234"/>
      <c r="J572" s="234"/>
      <c r="K572" s="234"/>
      <c r="L572" s="234"/>
      <c r="M572" s="234"/>
      <c r="N572" s="234"/>
      <c r="O572" s="234"/>
      <c r="P572" s="234"/>
      <c r="Q572" s="234"/>
      <c r="R572" s="234"/>
      <c r="S572" s="234"/>
      <c r="T572" s="234"/>
      <c r="U572" s="234"/>
      <c r="V572" s="234"/>
      <c r="W572" s="234"/>
      <c r="X572" s="234"/>
      <c r="Y572" s="234"/>
      <c r="Z572" s="234"/>
    </row>
    <row r="573" ht="14.25" customHeight="1">
      <c r="A573" s="234"/>
      <c r="B573" s="234"/>
      <c r="C573" s="234"/>
      <c r="D573" s="234"/>
      <c r="E573" s="234"/>
      <c r="F573" s="234"/>
      <c r="G573" s="234"/>
      <c r="H573" s="234"/>
      <c r="I573" s="234"/>
      <c r="J573" s="234"/>
      <c r="K573" s="234"/>
      <c r="L573" s="234"/>
      <c r="M573" s="234"/>
      <c r="N573" s="234"/>
      <c r="O573" s="234"/>
      <c r="P573" s="234"/>
      <c r="Q573" s="234"/>
      <c r="R573" s="234"/>
      <c r="S573" s="234"/>
      <c r="T573" s="234"/>
      <c r="U573" s="234"/>
      <c r="V573" s="234"/>
      <c r="W573" s="234"/>
      <c r="X573" s="234"/>
      <c r="Y573" s="234"/>
      <c r="Z573" s="234"/>
    </row>
    <row r="574" ht="14.25" customHeight="1">
      <c r="A574" s="234"/>
      <c r="B574" s="234"/>
      <c r="C574" s="234"/>
      <c r="D574" s="234"/>
      <c r="E574" s="234"/>
      <c r="F574" s="234"/>
      <c r="G574" s="234"/>
      <c r="H574" s="234"/>
      <c r="I574" s="234"/>
      <c r="J574" s="234"/>
      <c r="K574" s="234"/>
      <c r="L574" s="234"/>
      <c r="M574" s="234"/>
      <c r="N574" s="234"/>
      <c r="O574" s="234"/>
      <c r="P574" s="234"/>
      <c r="Q574" s="234"/>
      <c r="R574" s="234"/>
      <c r="S574" s="234"/>
      <c r="T574" s="234"/>
      <c r="U574" s="234"/>
      <c r="V574" s="234"/>
      <c r="W574" s="234"/>
      <c r="X574" s="234"/>
      <c r="Y574" s="234"/>
      <c r="Z574" s="234"/>
    </row>
    <row r="575" ht="14.25" customHeight="1">
      <c r="A575" s="234"/>
      <c r="B575" s="234"/>
      <c r="C575" s="234"/>
      <c r="D575" s="234"/>
      <c r="E575" s="234"/>
      <c r="F575" s="234"/>
      <c r="G575" s="234"/>
      <c r="H575" s="234"/>
      <c r="I575" s="234"/>
      <c r="J575" s="234"/>
      <c r="K575" s="234"/>
      <c r="L575" s="234"/>
      <c r="M575" s="234"/>
      <c r="N575" s="234"/>
      <c r="O575" s="234"/>
      <c r="P575" s="234"/>
      <c r="Q575" s="234"/>
      <c r="R575" s="234"/>
      <c r="S575" s="234"/>
      <c r="T575" s="234"/>
      <c r="U575" s="234"/>
      <c r="V575" s="234"/>
      <c r="W575" s="234"/>
      <c r="X575" s="234"/>
      <c r="Y575" s="234"/>
      <c r="Z575" s="234"/>
    </row>
    <row r="576" ht="14.25" customHeight="1">
      <c r="A576" s="234"/>
      <c r="B576" s="234"/>
      <c r="C576" s="234"/>
      <c r="D576" s="234"/>
      <c r="E576" s="234"/>
      <c r="F576" s="234"/>
      <c r="G576" s="234"/>
      <c r="H576" s="234"/>
      <c r="I576" s="234"/>
      <c r="J576" s="234"/>
      <c r="K576" s="234"/>
      <c r="L576" s="234"/>
      <c r="M576" s="234"/>
      <c r="N576" s="234"/>
      <c r="O576" s="234"/>
      <c r="P576" s="234"/>
      <c r="Q576" s="234"/>
      <c r="R576" s="234"/>
      <c r="S576" s="234"/>
      <c r="T576" s="234"/>
      <c r="U576" s="234"/>
      <c r="V576" s="234"/>
      <c r="W576" s="234"/>
      <c r="X576" s="234"/>
      <c r="Y576" s="234"/>
      <c r="Z576" s="234"/>
    </row>
    <row r="577" ht="14.25" customHeight="1">
      <c r="A577" s="234"/>
      <c r="B577" s="234"/>
      <c r="C577" s="234"/>
      <c r="D577" s="234"/>
      <c r="E577" s="234"/>
      <c r="F577" s="234"/>
      <c r="G577" s="234"/>
      <c r="H577" s="234"/>
      <c r="I577" s="234"/>
      <c r="J577" s="234"/>
      <c r="K577" s="234"/>
      <c r="L577" s="234"/>
      <c r="M577" s="234"/>
      <c r="N577" s="234"/>
      <c r="O577" s="234"/>
      <c r="P577" s="234"/>
      <c r="Q577" s="234"/>
      <c r="R577" s="234"/>
      <c r="S577" s="234"/>
      <c r="T577" s="234"/>
      <c r="U577" s="234"/>
      <c r="V577" s="234"/>
      <c r="W577" s="234"/>
      <c r="X577" s="234"/>
      <c r="Y577" s="234"/>
      <c r="Z577" s="234"/>
    </row>
    <row r="578" ht="14.25" customHeight="1">
      <c r="A578" s="234"/>
      <c r="B578" s="234"/>
      <c r="C578" s="234"/>
      <c r="D578" s="234"/>
      <c r="E578" s="234"/>
      <c r="F578" s="234"/>
      <c r="G578" s="234"/>
      <c r="H578" s="234"/>
      <c r="I578" s="234"/>
      <c r="J578" s="234"/>
      <c r="K578" s="234"/>
      <c r="L578" s="234"/>
      <c r="M578" s="234"/>
      <c r="N578" s="234"/>
      <c r="O578" s="234"/>
      <c r="P578" s="234"/>
      <c r="Q578" s="234"/>
      <c r="R578" s="234"/>
      <c r="S578" s="234"/>
      <c r="T578" s="234"/>
      <c r="U578" s="234"/>
      <c r="V578" s="234"/>
      <c r="W578" s="234"/>
      <c r="X578" s="234"/>
      <c r="Y578" s="234"/>
      <c r="Z578" s="234"/>
    </row>
    <row r="579" ht="14.25" customHeight="1">
      <c r="A579" s="234"/>
      <c r="B579" s="234"/>
      <c r="C579" s="234"/>
      <c r="D579" s="234"/>
      <c r="E579" s="234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234"/>
      <c r="Z579" s="234"/>
    </row>
    <row r="580" ht="14.25" customHeight="1">
      <c r="A580" s="234"/>
      <c r="B580" s="234"/>
      <c r="C580" s="234"/>
      <c r="D580" s="234"/>
      <c r="E580" s="234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234"/>
      <c r="Z580" s="234"/>
    </row>
    <row r="581" ht="14.25" customHeight="1">
      <c r="A581" s="234"/>
      <c r="B581" s="234"/>
      <c r="C581" s="234"/>
      <c r="D581" s="234"/>
      <c r="E581" s="234"/>
      <c r="F581" s="234"/>
      <c r="G581" s="234"/>
      <c r="H581" s="234"/>
      <c r="I581" s="234"/>
      <c r="J581" s="234"/>
      <c r="K581" s="234"/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234"/>
      <c r="Z581" s="234"/>
    </row>
    <row r="582" ht="14.25" customHeight="1">
      <c r="A582" s="234"/>
      <c r="B582" s="234"/>
      <c r="C582" s="234"/>
      <c r="D582" s="234"/>
      <c r="E582" s="234"/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/>
      <c r="U582" s="234"/>
      <c r="V582" s="234"/>
      <c r="W582" s="234"/>
      <c r="X582" s="234"/>
      <c r="Y582" s="234"/>
      <c r="Z582" s="234"/>
    </row>
    <row r="583" ht="14.25" customHeight="1">
      <c r="A583" s="234"/>
      <c r="B583" s="234"/>
      <c r="C583" s="234"/>
      <c r="D583" s="234"/>
      <c r="E583" s="234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234"/>
      <c r="Z583" s="234"/>
    </row>
    <row r="584" ht="14.25" customHeight="1">
      <c r="A584" s="234"/>
      <c r="B584" s="234"/>
      <c r="C584" s="234"/>
      <c r="D584" s="234"/>
      <c r="E584" s="234"/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234"/>
      <c r="Z584" s="234"/>
    </row>
    <row r="585" ht="14.25" customHeight="1">
      <c r="A585" s="234"/>
      <c r="B585" s="234"/>
      <c r="C585" s="234"/>
      <c r="D585" s="234"/>
      <c r="E585" s="234"/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234"/>
      <c r="Z585" s="234"/>
    </row>
    <row r="586" ht="14.25" customHeight="1">
      <c r="A586" s="234"/>
      <c r="B586" s="234"/>
      <c r="C586" s="234"/>
      <c r="D586" s="234"/>
      <c r="E586" s="234"/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234"/>
      <c r="Z586" s="234"/>
    </row>
    <row r="587" ht="14.25" customHeight="1">
      <c r="A587" s="234"/>
      <c r="B587" s="234"/>
      <c r="C587" s="234"/>
      <c r="D587" s="234"/>
      <c r="E587" s="234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234"/>
      <c r="Z587" s="234"/>
    </row>
    <row r="588" ht="14.25" customHeight="1">
      <c r="A588" s="234"/>
      <c r="B588" s="234"/>
      <c r="C588" s="234"/>
      <c r="D588" s="234"/>
      <c r="E588" s="234"/>
      <c r="F588" s="234"/>
      <c r="G588" s="234"/>
      <c r="H588" s="234"/>
      <c r="I588" s="234"/>
      <c r="J588" s="234"/>
      <c r="K588" s="234"/>
      <c r="L588" s="234"/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234"/>
      <c r="Z588" s="234"/>
    </row>
    <row r="589" ht="14.25" customHeight="1">
      <c r="A589" s="234"/>
      <c r="B589" s="234"/>
      <c r="C589" s="234"/>
      <c r="D589" s="234"/>
      <c r="E589" s="234"/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/>
      <c r="X589" s="234"/>
      <c r="Y589" s="234"/>
      <c r="Z589" s="234"/>
    </row>
    <row r="590" ht="14.25" customHeight="1">
      <c r="A590" s="234"/>
      <c r="B590" s="234"/>
      <c r="C590" s="234"/>
      <c r="D590" s="234"/>
      <c r="E590" s="234"/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/>
      <c r="U590" s="234"/>
      <c r="V590" s="234"/>
      <c r="W590" s="234"/>
      <c r="X590" s="234"/>
      <c r="Y590" s="234"/>
      <c r="Z590" s="234"/>
    </row>
    <row r="591" ht="14.25" customHeight="1">
      <c r="A591" s="234"/>
      <c r="B591" s="234"/>
      <c r="C591" s="234"/>
      <c r="D591" s="234"/>
      <c r="E591" s="234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234"/>
      <c r="Z591" s="234"/>
    </row>
    <row r="592" ht="14.25" customHeight="1">
      <c r="A592" s="234"/>
      <c r="B592" s="234"/>
      <c r="C592" s="234"/>
      <c r="D592" s="234"/>
      <c r="E592" s="234"/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234"/>
      <c r="Z592" s="234"/>
    </row>
    <row r="593" ht="14.25" customHeight="1">
      <c r="A593" s="234"/>
      <c r="B593" s="234"/>
      <c r="C593" s="234"/>
      <c r="D593" s="234"/>
      <c r="E593" s="234"/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234"/>
      <c r="Z593" s="234"/>
    </row>
    <row r="594" ht="14.25" customHeight="1">
      <c r="A594" s="234"/>
      <c r="B594" s="234"/>
      <c r="C594" s="234"/>
      <c r="D594" s="234"/>
      <c r="E594" s="234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234"/>
      <c r="Z594" s="234"/>
    </row>
    <row r="595" ht="14.25" customHeight="1">
      <c r="A595" s="234"/>
      <c r="B595" s="234"/>
      <c r="C595" s="234"/>
      <c r="D595" s="234"/>
      <c r="E595" s="234"/>
      <c r="F595" s="234"/>
      <c r="G595" s="234"/>
      <c r="H595" s="234"/>
      <c r="I595" s="234"/>
      <c r="J595" s="234"/>
      <c r="K595" s="234"/>
      <c r="L595" s="234"/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234"/>
      <c r="Z595" s="234"/>
    </row>
    <row r="596" ht="14.25" customHeight="1">
      <c r="A596" s="234"/>
      <c r="B596" s="234"/>
      <c r="C596" s="234"/>
      <c r="D596" s="234"/>
      <c r="E596" s="234"/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/>
      <c r="X596" s="234"/>
      <c r="Y596" s="234"/>
      <c r="Z596" s="234"/>
    </row>
    <row r="597" ht="14.25" customHeight="1">
      <c r="A597" s="234"/>
      <c r="B597" s="234"/>
      <c r="C597" s="234"/>
      <c r="D597" s="234"/>
      <c r="E597" s="234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234"/>
      <c r="Z597" s="234"/>
    </row>
    <row r="598" ht="14.25" customHeight="1">
      <c r="A598" s="234"/>
      <c r="B598" s="234"/>
      <c r="C598" s="234"/>
      <c r="D598" s="234"/>
      <c r="E598" s="234"/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234"/>
      <c r="Z598" s="234"/>
    </row>
    <row r="599" ht="14.25" customHeight="1">
      <c r="A599" s="234"/>
      <c r="B599" s="234"/>
      <c r="C599" s="234"/>
      <c r="D599" s="234"/>
      <c r="E599" s="234"/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234"/>
      <c r="Z599" s="234"/>
    </row>
    <row r="600" ht="14.25" customHeight="1">
      <c r="A600" s="234"/>
      <c r="B600" s="234"/>
      <c r="C600" s="234"/>
      <c r="D600" s="234"/>
      <c r="E600" s="234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234"/>
      <c r="Z600" s="234"/>
    </row>
    <row r="601" ht="14.25" customHeight="1">
      <c r="A601" s="234"/>
      <c r="B601" s="234"/>
      <c r="C601" s="234"/>
      <c r="D601" s="234"/>
      <c r="E601" s="234"/>
      <c r="F601" s="234"/>
      <c r="G601" s="234"/>
      <c r="H601" s="234"/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234"/>
      <c r="Z601" s="234"/>
    </row>
    <row r="602" ht="14.25" customHeight="1">
      <c r="A602" s="234"/>
      <c r="B602" s="234"/>
      <c r="C602" s="234"/>
      <c r="D602" s="234"/>
      <c r="E602" s="234"/>
      <c r="F602" s="234"/>
      <c r="G602" s="234"/>
      <c r="H602" s="234"/>
      <c r="I602" s="234"/>
      <c r="J602" s="234"/>
      <c r="K602" s="234"/>
      <c r="L602" s="234"/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234"/>
      <c r="Z602" s="234"/>
    </row>
    <row r="603" ht="14.25" customHeight="1">
      <c r="A603" s="234"/>
      <c r="B603" s="234"/>
      <c r="C603" s="234"/>
      <c r="D603" s="234"/>
      <c r="E603" s="234"/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/>
      <c r="X603" s="234"/>
      <c r="Y603" s="234"/>
      <c r="Z603" s="234"/>
    </row>
    <row r="604" ht="14.25" customHeight="1">
      <c r="A604" s="234"/>
      <c r="B604" s="234"/>
      <c r="C604" s="234"/>
      <c r="D604" s="234"/>
      <c r="E604" s="234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234"/>
      <c r="Z604" s="234"/>
    </row>
    <row r="605" ht="14.25" customHeight="1">
      <c r="A605" s="234"/>
      <c r="B605" s="234"/>
      <c r="C605" s="234"/>
      <c r="D605" s="234"/>
      <c r="E605" s="234"/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234"/>
      <c r="Z605" s="234"/>
    </row>
    <row r="606" ht="14.25" customHeight="1">
      <c r="A606" s="234"/>
      <c r="B606" s="234"/>
      <c r="C606" s="234"/>
      <c r="D606" s="234"/>
      <c r="E606" s="234"/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234"/>
      <c r="Z606" s="234"/>
    </row>
    <row r="607" ht="14.25" customHeight="1">
      <c r="A607" s="234"/>
      <c r="B607" s="234"/>
      <c r="C607" s="234"/>
      <c r="D607" s="234"/>
      <c r="E607" s="234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234"/>
      <c r="Z607" s="234"/>
    </row>
    <row r="608" ht="14.25" customHeight="1">
      <c r="A608" s="234"/>
      <c r="B608" s="234"/>
      <c r="C608" s="234"/>
      <c r="D608" s="234"/>
      <c r="E608" s="234"/>
      <c r="F608" s="234"/>
      <c r="G608" s="234"/>
      <c r="H608" s="234"/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234"/>
      <c r="Z608" s="234"/>
    </row>
    <row r="609" ht="14.25" customHeight="1">
      <c r="A609" s="234"/>
      <c r="B609" s="234"/>
      <c r="C609" s="234"/>
      <c r="D609" s="234"/>
      <c r="E609" s="234"/>
      <c r="F609" s="234"/>
      <c r="G609" s="234"/>
      <c r="H609" s="234"/>
      <c r="I609" s="234"/>
      <c r="J609" s="234"/>
      <c r="K609" s="234"/>
      <c r="L609" s="234"/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234"/>
      <c r="Z609" s="234"/>
    </row>
    <row r="610" ht="14.25" customHeight="1">
      <c r="A610" s="234"/>
      <c r="B610" s="234"/>
      <c r="C610" s="234"/>
      <c r="D610" s="234"/>
      <c r="E610" s="234"/>
      <c r="F610" s="234"/>
      <c r="G610" s="234"/>
      <c r="H610" s="234"/>
      <c r="I610" s="234"/>
      <c r="J610" s="234"/>
      <c r="K610" s="234"/>
      <c r="L610" s="234"/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234"/>
      <c r="Z610" s="234"/>
    </row>
    <row r="611" ht="14.25" customHeight="1">
      <c r="A611" s="234"/>
      <c r="B611" s="234"/>
      <c r="C611" s="234"/>
      <c r="D611" s="234"/>
      <c r="E611" s="234"/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/>
      <c r="X611" s="234"/>
      <c r="Y611" s="234"/>
      <c r="Z611" s="234"/>
    </row>
    <row r="612" ht="14.25" customHeight="1">
      <c r="A612" s="234"/>
      <c r="B612" s="234"/>
      <c r="C612" s="234"/>
      <c r="D612" s="234"/>
      <c r="E612" s="234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234"/>
      <c r="Z612" s="234"/>
    </row>
    <row r="613" ht="14.25" customHeight="1">
      <c r="A613" s="234"/>
      <c r="B613" s="234"/>
      <c r="C613" s="234"/>
      <c r="D613" s="234"/>
      <c r="E613" s="234"/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234"/>
      <c r="Z613" s="234"/>
    </row>
    <row r="614" ht="14.25" customHeight="1">
      <c r="A614" s="234"/>
      <c r="B614" s="234"/>
      <c r="C614" s="234"/>
      <c r="D614" s="234"/>
      <c r="E614" s="234"/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234"/>
      <c r="Z614" s="234"/>
    </row>
    <row r="615" ht="14.25" customHeight="1">
      <c r="A615" s="234"/>
      <c r="B615" s="234"/>
      <c r="C615" s="234"/>
      <c r="D615" s="234"/>
      <c r="E615" s="234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234"/>
      <c r="Z615" s="234"/>
    </row>
    <row r="616" ht="14.25" customHeight="1">
      <c r="A616" s="234"/>
      <c r="B616" s="234"/>
      <c r="C616" s="234"/>
      <c r="D616" s="234"/>
      <c r="E616" s="234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234"/>
      <c r="Z616" s="234"/>
    </row>
    <row r="617" ht="14.25" customHeight="1">
      <c r="A617" s="234"/>
      <c r="B617" s="234"/>
      <c r="C617" s="234"/>
      <c r="D617" s="234"/>
      <c r="E617" s="234"/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234"/>
      <c r="Z617" s="234"/>
    </row>
    <row r="618" ht="14.25" customHeight="1">
      <c r="A618" s="234"/>
      <c r="B618" s="234"/>
      <c r="C618" s="234"/>
      <c r="D618" s="234"/>
      <c r="E618" s="234"/>
      <c r="F618" s="234"/>
      <c r="G618" s="234"/>
      <c r="H618" s="234"/>
      <c r="I618" s="234"/>
      <c r="J618" s="234"/>
      <c r="K618" s="234"/>
      <c r="L618" s="234"/>
      <c r="M618" s="234"/>
      <c r="N618" s="234"/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234"/>
      <c r="Z618" s="234"/>
    </row>
    <row r="619" ht="14.25" customHeight="1">
      <c r="A619" s="234"/>
      <c r="B619" s="234"/>
      <c r="C619" s="234"/>
      <c r="D619" s="234"/>
      <c r="E619" s="234"/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/>
      <c r="U619" s="234"/>
      <c r="V619" s="234"/>
      <c r="W619" s="234"/>
      <c r="X619" s="234"/>
      <c r="Y619" s="234"/>
      <c r="Z619" s="234"/>
    </row>
    <row r="620" ht="14.25" customHeight="1">
      <c r="A620" s="234"/>
      <c r="B620" s="234"/>
      <c r="C620" s="234"/>
      <c r="D620" s="234"/>
      <c r="E620" s="234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234"/>
      <c r="Z620" s="234"/>
    </row>
    <row r="621" ht="14.25" customHeight="1">
      <c r="A621" s="234"/>
      <c r="B621" s="234"/>
      <c r="C621" s="234"/>
      <c r="D621" s="234"/>
      <c r="E621" s="234"/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234"/>
      <c r="Z621" s="234"/>
    </row>
    <row r="622" ht="14.25" customHeight="1">
      <c r="A622" s="234"/>
      <c r="B622" s="234"/>
      <c r="C622" s="234"/>
      <c r="D622" s="234"/>
      <c r="E622" s="234"/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234"/>
      <c r="Z622" s="234"/>
    </row>
    <row r="623" ht="14.25" customHeight="1">
      <c r="A623" s="234"/>
      <c r="B623" s="234"/>
      <c r="C623" s="234"/>
      <c r="D623" s="234"/>
      <c r="E623" s="234"/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234"/>
      <c r="Z623" s="234"/>
    </row>
    <row r="624" ht="14.25" customHeight="1">
      <c r="A624" s="234"/>
      <c r="B624" s="234"/>
      <c r="C624" s="234"/>
      <c r="D624" s="234"/>
      <c r="E624" s="234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234"/>
      <c r="Z624" s="234"/>
    </row>
    <row r="625" ht="14.25" customHeight="1">
      <c r="A625" s="234"/>
      <c r="B625" s="234"/>
      <c r="C625" s="234"/>
      <c r="D625" s="234"/>
      <c r="E625" s="234"/>
      <c r="F625" s="234"/>
      <c r="G625" s="234"/>
      <c r="H625" s="234"/>
      <c r="I625" s="234"/>
      <c r="J625" s="234"/>
      <c r="K625" s="234"/>
      <c r="L625" s="234"/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234"/>
      <c r="Z625" s="234"/>
    </row>
    <row r="626" ht="14.25" customHeight="1">
      <c r="A626" s="234"/>
      <c r="B626" s="234"/>
      <c r="C626" s="234"/>
      <c r="D626" s="234"/>
      <c r="E626" s="234"/>
      <c r="F626" s="234"/>
      <c r="G626" s="234"/>
      <c r="H626" s="234"/>
      <c r="I626" s="234"/>
      <c r="J626" s="234"/>
      <c r="K626" s="234"/>
      <c r="L626" s="234"/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234"/>
      <c r="Z626" s="234"/>
    </row>
    <row r="627" ht="14.25" customHeight="1">
      <c r="A627" s="234"/>
      <c r="B627" s="234"/>
      <c r="C627" s="234"/>
      <c r="D627" s="234"/>
      <c r="E627" s="234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234"/>
      <c r="Z627" s="234"/>
    </row>
    <row r="628" ht="14.25" customHeight="1">
      <c r="A628" s="234"/>
      <c r="B628" s="234"/>
      <c r="C628" s="234"/>
      <c r="D628" s="234"/>
      <c r="E628" s="234"/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234"/>
      <c r="Z628" s="234"/>
    </row>
    <row r="629" ht="14.25" customHeight="1">
      <c r="A629" s="234"/>
      <c r="B629" s="234"/>
      <c r="C629" s="234"/>
      <c r="D629" s="234"/>
      <c r="E629" s="234"/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234"/>
      <c r="Z629" s="234"/>
    </row>
    <row r="630" ht="14.25" customHeight="1">
      <c r="A630" s="234"/>
      <c r="B630" s="234"/>
      <c r="C630" s="234"/>
      <c r="D630" s="234"/>
      <c r="E630" s="234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234"/>
      <c r="Z630" s="234"/>
    </row>
    <row r="631" ht="14.25" customHeight="1">
      <c r="A631" s="234"/>
      <c r="B631" s="234"/>
      <c r="C631" s="234"/>
      <c r="D631" s="234"/>
      <c r="E631" s="234"/>
      <c r="F631" s="234"/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234"/>
      <c r="Z631" s="234"/>
    </row>
    <row r="632" ht="14.25" customHeight="1">
      <c r="A632" s="234"/>
      <c r="B632" s="234"/>
      <c r="C632" s="234"/>
      <c r="D632" s="234"/>
      <c r="E632" s="234"/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/>
      <c r="X632" s="234"/>
      <c r="Y632" s="234"/>
      <c r="Z632" s="234"/>
    </row>
    <row r="633" ht="14.25" customHeight="1">
      <c r="A633" s="234"/>
      <c r="B633" s="234"/>
      <c r="C633" s="234"/>
      <c r="D633" s="234"/>
      <c r="E633" s="234"/>
      <c r="F633" s="234"/>
      <c r="G633" s="234"/>
      <c r="H633" s="234"/>
      <c r="I633" s="234"/>
      <c r="J633" s="234"/>
      <c r="K633" s="234"/>
      <c r="L633" s="234"/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234"/>
      <c r="Z633" s="234"/>
    </row>
    <row r="634" ht="14.25" customHeight="1">
      <c r="A634" s="234"/>
      <c r="B634" s="234"/>
      <c r="C634" s="234"/>
      <c r="D634" s="234"/>
      <c r="E634" s="234"/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/>
      <c r="X634" s="234"/>
      <c r="Y634" s="234"/>
      <c r="Z634" s="234"/>
    </row>
    <row r="635" ht="14.25" customHeight="1">
      <c r="A635" s="234"/>
      <c r="B635" s="234"/>
      <c r="C635" s="234"/>
      <c r="D635" s="234"/>
      <c r="E635" s="234"/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/>
      <c r="U635" s="234"/>
      <c r="V635" s="234"/>
      <c r="W635" s="234"/>
      <c r="X635" s="234"/>
      <c r="Y635" s="234"/>
      <c r="Z635" s="234"/>
    </row>
    <row r="636" ht="14.25" customHeight="1">
      <c r="A636" s="234"/>
      <c r="B636" s="234"/>
      <c r="C636" s="234"/>
      <c r="D636" s="234"/>
      <c r="E636" s="234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234"/>
      <c r="Z636" s="234"/>
    </row>
    <row r="637" ht="14.25" customHeight="1">
      <c r="A637" s="234"/>
      <c r="B637" s="234"/>
      <c r="C637" s="234"/>
      <c r="D637" s="234"/>
      <c r="E637" s="234"/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234"/>
      <c r="Z637" s="234"/>
    </row>
    <row r="638" ht="14.25" customHeight="1">
      <c r="A638" s="234"/>
      <c r="B638" s="234"/>
      <c r="C638" s="234"/>
      <c r="D638" s="234"/>
      <c r="E638" s="234"/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234"/>
      <c r="Z638" s="234"/>
    </row>
    <row r="639" ht="14.25" customHeight="1">
      <c r="A639" s="234"/>
      <c r="B639" s="234"/>
      <c r="C639" s="234"/>
      <c r="D639" s="234"/>
      <c r="E639" s="234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234"/>
      <c r="Z639" s="234"/>
    </row>
    <row r="640" ht="14.25" customHeight="1">
      <c r="A640" s="234"/>
      <c r="B640" s="234"/>
      <c r="C640" s="234"/>
      <c r="D640" s="234"/>
      <c r="E640" s="234"/>
      <c r="F640" s="234"/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234"/>
      <c r="Z640" s="234"/>
    </row>
    <row r="641" ht="14.25" customHeight="1">
      <c r="A641" s="234"/>
      <c r="B641" s="234"/>
      <c r="C641" s="234"/>
      <c r="D641" s="234"/>
      <c r="E641" s="234"/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/>
      <c r="X641" s="234"/>
      <c r="Y641" s="234"/>
      <c r="Z641" s="234"/>
    </row>
    <row r="642" ht="14.25" customHeight="1">
      <c r="A642" s="234"/>
      <c r="B642" s="234"/>
      <c r="C642" s="234"/>
      <c r="D642" s="234"/>
      <c r="E642" s="234"/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234"/>
      <c r="Z642" s="234"/>
    </row>
    <row r="643" ht="14.25" customHeight="1">
      <c r="A643" s="234"/>
      <c r="B643" s="234"/>
      <c r="C643" s="234"/>
      <c r="D643" s="234"/>
      <c r="E643" s="234"/>
      <c r="F643" s="234"/>
      <c r="G643" s="234"/>
      <c r="H643" s="234"/>
      <c r="I643" s="234"/>
      <c r="J643" s="234"/>
      <c r="K643" s="234"/>
      <c r="L643" s="234"/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234"/>
      <c r="Z643" s="234"/>
    </row>
    <row r="644" ht="14.25" customHeight="1">
      <c r="A644" s="234"/>
      <c r="B644" s="234"/>
      <c r="C644" s="234"/>
      <c r="D644" s="234"/>
      <c r="E644" s="234"/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/>
      <c r="X644" s="234"/>
      <c r="Y644" s="234"/>
      <c r="Z644" s="234"/>
    </row>
    <row r="645" ht="14.25" customHeight="1">
      <c r="A645" s="234"/>
      <c r="B645" s="234"/>
      <c r="C645" s="234"/>
      <c r="D645" s="234"/>
      <c r="E645" s="234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234"/>
      <c r="Z645" s="234"/>
    </row>
    <row r="646" ht="14.25" customHeight="1">
      <c r="A646" s="234"/>
      <c r="B646" s="234"/>
      <c r="C646" s="234"/>
      <c r="D646" s="234"/>
      <c r="E646" s="234"/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/>
      <c r="U646" s="234"/>
      <c r="V646" s="234"/>
      <c r="W646" s="234"/>
      <c r="X646" s="234"/>
      <c r="Y646" s="234"/>
      <c r="Z646" s="234"/>
    </row>
    <row r="647" ht="14.25" customHeight="1">
      <c r="A647" s="234"/>
      <c r="B647" s="234"/>
      <c r="C647" s="234"/>
      <c r="D647" s="234"/>
      <c r="E647" s="234"/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234"/>
      <c r="Z647" s="234"/>
    </row>
    <row r="648" ht="14.25" customHeight="1">
      <c r="A648" s="234"/>
      <c r="B648" s="234"/>
      <c r="C648" s="234"/>
      <c r="D648" s="234"/>
      <c r="E648" s="234"/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234"/>
      <c r="Z648" s="234"/>
    </row>
    <row r="649" ht="14.25" customHeight="1">
      <c r="A649" s="234"/>
      <c r="B649" s="234"/>
      <c r="C649" s="234"/>
      <c r="D649" s="234"/>
      <c r="E649" s="234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234"/>
      <c r="Z649" s="234"/>
    </row>
    <row r="650" ht="14.25" customHeight="1">
      <c r="A650" s="234"/>
      <c r="B650" s="234"/>
      <c r="C650" s="234"/>
      <c r="D650" s="234"/>
      <c r="E650" s="234"/>
      <c r="F650" s="234"/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234"/>
      <c r="Z650" s="234"/>
    </row>
    <row r="651" ht="14.25" customHeight="1">
      <c r="A651" s="234"/>
      <c r="B651" s="234"/>
      <c r="C651" s="234"/>
      <c r="D651" s="234"/>
      <c r="E651" s="234"/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/>
      <c r="X651" s="234"/>
      <c r="Y651" s="234"/>
      <c r="Z651" s="234"/>
    </row>
    <row r="652" ht="14.25" customHeight="1">
      <c r="A652" s="234"/>
      <c r="B652" s="234"/>
      <c r="C652" s="234"/>
      <c r="D652" s="234"/>
      <c r="E652" s="234"/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/>
      <c r="U652" s="234"/>
      <c r="V652" s="234"/>
      <c r="W652" s="234"/>
      <c r="X652" s="234"/>
      <c r="Y652" s="234"/>
      <c r="Z652" s="234"/>
    </row>
    <row r="653" ht="14.25" customHeight="1">
      <c r="A653" s="234"/>
      <c r="B653" s="234"/>
      <c r="C653" s="234"/>
      <c r="D653" s="234"/>
      <c r="E653" s="234"/>
      <c r="F653" s="234"/>
      <c r="G653" s="234"/>
      <c r="H653" s="234"/>
      <c r="I653" s="234"/>
      <c r="J653" s="234"/>
      <c r="K653" s="234"/>
      <c r="L653" s="234"/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234"/>
      <c r="Z653" s="234"/>
    </row>
    <row r="654" ht="14.25" customHeight="1">
      <c r="A654" s="234"/>
      <c r="B654" s="234"/>
      <c r="C654" s="234"/>
      <c r="D654" s="234"/>
      <c r="E654" s="234"/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234"/>
      <c r="Z654" s="234"/>
    </row>
    <row r="655" ht="14.25" customHeight="1">
      <c r="A655" s="234"/>
      <c r="B655" s="234"/>
      <c r="C655" s="234"/>
      <c r="D655" s="234"/>
      <c r="E655" s="234"/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/>
      <c r="X655" s="234"/>
      <c r="Y655" s="234"/>
      <c r="Z655" s="234"/>
    </row>
    <row r="656" ht="14.25" customHeight="1">
      <c r="A656" s="234"/>
      <c r="B656" s="234"/>
      <c r="C656" s="234"/>
      <c r="D656" s="234"/>
      <c r="E656" s="234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234"/>
      <c r="Z656" s="234"/>
    </row>
    <row r="657" ht="14.25" customHeight="1">
      <c r="A657" s="234"/>
      <c r="B657" s="234"/>
      <c r="C657" s="234"/>
      <c r="D657" s="234"/>
      <c r="E657" s="234"/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234"/>
      <c r="Z657" s="234"/>
    </row>
    <row r="658" ht="14.25" customHeight="1">
      <c r="A658" s="234"/>
      <c r="B658" s="234"/>
      <c r="C658" s="234"/>
      <c r="D658" s="234"/>
      <c r="E658" s="234"/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234"/>
      <c r="Z658" s="234"/>
    </row>
    <row r="659" ht="14.25" customHeight="1">
      <c r="A659" s="234"/>
      <c r="B659" s="234"/>
      <c r="C659" s="234"/>
      <c r="D659" s="234"/>
      <c r="E659" s="234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234"/>
      <c r="Z659" s="234"/>
    </row>
    <row r="660" ht="14.25" customHeight="1">
      <c r="A660" s="234"/>
      <c r="B660" s="234"/>
      <c r="C660" s="234"/>
      <c r="D660" s="234"/>
      <c r="E660" s="234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234"/>
      <c r="Z660" s="234"/>
    </row>
    <row r="661" ht="14.25" customHeight="1">
      <c r="A661" s="234"/>
      <c r="B661" s="234"/>
      <c r="C661" s="234"/>
      <c r="D661" s="234"/>
      <c r="E661" s="234"/>
      <c r="F661" s="234"/>
      <c r="G661" s="234"/>
      <c r="H661" s="234"/>
      <c r="I661" s="234"/>
      <c r="J661" s="234"/>
      <c r="K661" s="234"/>
      <c r="L661" s="234"/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234"/>
      <c r="Z661" s="234"/>
    </row>
    <row r="662" ht="14.25" customHeight="1">
      <c r="A662" s="234"/>
      <c r="B662" s="234"/>
      <c r="C662" s="234"/>
      <c r="D662" s="234"/>
      <c r="E662" s="234"/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/>
      <c r="X662" s="234"/>
      <c r="Y662" s="234"/>
      <c r="Z662" s="234"/>
    </row>
    <row r="663" ht="14.25" customHeight="1">
      <c r="A663" s="234"/>
      <c r="B663" s="234"/>
      <c r="C663" s="234"/>
      <c r="D663" s="234"/>
      <c r="E663" s="234"/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/>
      <c r="U663" s="234"/>
      <c r="V663" s="234"/>
      <c r="W663" s="234"/>
      <c r="X663" s="234"/>
      <c r="Y663" s="234"/>
      <c r="Z663" s="234"/>
    </row>
    <row r="664" ht="14.25" customHeight="1">
      <c r="A664" s="234"/>
      <c r="B664" s="234"/>
      <c r="C664" s="234"/>
      <c r="D664" s="234"/>
      <c r="E664" s="234"/>
      <c r="F664" s="234"/>
      <c r="G664" s="234"/>
      <c r="H664" s="234"/>
      <c r="I664" s="234"/>
      <c r="J664" s="234"/>
      <c r="K664" s="234"/>
      <c r="L664" s="234"/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234"/>
      <c r="Z664" s="234"/>
    </row>
    <row r="665" ht="14.25" customHeight="1">
      <c r="A665" s="234"/>
      <c r="B665" s="234"/>
      <c r="C665" s="234"/>
      <c r="D665" s="234"/>
      <c r="E665" s="234"/>
      <c r="F665" s="234"/>
      <c r="G665" s="234"/>
      <c r="H665" s="234"/>
      <c r="I665" s="234"/>
      <c r="J665" s="234"/>
      <c r="K665" s="234"/>
      <c r="L665" s="234"/>
      <c r="M665" s="234"/>
      <c r="N665" s="234"/>
      <c r="O665" s="234"/>
      <c r="P665" s="234"/>
      <c r="Q665" s="234"/>
      <c r="R665" s="234"/>
      <c r="S665" s="234"/>
      <c r="T665" s="234"/>
      <c r="U665" s="234"/>
      <c r="V665" s="234"/>
      <c r="W665" s="234"/>
      <c r="X665" s="234"/>
      <c r="Y665" s="234"/>
      <c r="Z665" s="234"/>
    </row>
    <row r="666" ht="14.25" customHeight="1">
      <c r="A666" s="234"/>
      <c r="B666" s="234"/>
      <c r="C666" s="234"/>
      <c r="D666" s="234"/>
      <c r="E666" s="234"/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234"/>
      <c r="Z666" s="234"/>
    </row>
    <row r="667" ht="14.25" customHeight="1">
      <c r="A667" s="234"/>
      <c r="B667" s="234"/>
      <c r="C667" s="234"/>
      <c r="D667" s="234"/>
      <c r="E667" s="234"/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234"/>
      <c r="Z667" s="234"/>
    </row>
    <row r="668" ht="14.25" customHeight="1">
      <c r="A668" s="234"/>
      <c r="B668" s="234"/>
      <c r="C668" s="234"/>
      <c r="D668" s="234"/>
      <c r="E668" s="234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234"/>
      <c r="Z668" s="234"/>
    </row>
    <row r="669" ht="14.25" customHeight="1">
      <c r="A669" s="234"/>
      <c r="B669" s="234"/>
      <c r="C669" s="234"/>
      <c r="D669" s="234"/>
      <c r="E669" s="234"/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234"/>
      <c r="Z669" s="234"/>
    </row>
    <row r="670" ht="14.25" customHeight="1">
      <c r="A670" s="234"/>
      <c r="B670" s="234"/>
      <c r="C670" s="234"/>
      <c r="D670" s="234"/>
      <c r="E670" s="234"/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234"/>
      <c r="Z670" s="234"/>
    </row>
    <row r="671" ht="14.25" customHeight="1">
      <c r="A671" s="234"/>
      <c r="B671" s="234"/>
      <c r="C671" s="234"/>
      <c r="D671" s="234"/>
      <c r="E671" s="234"/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234"/>
      <c r="Z671" s="234"/>
    </row>
    <row r="672" ht="14.25" customHeight="1">
      <c r="A672" s="234"/>
      <c r="B672" s="234"/>
      <c r="C672" s="234"/>
      <c r="D672" s="234"/>
      <c r="E672" s="234"/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234"/>
      <c r="Z672" s="234"/>
    </row>
    <row r="673" ht="14.25" customHeight="1">
      <c r="A673" s="234"/>
      <c r="B673" s="234"/>
      <c r="C673" s="234"/>
      <c r="D673" s="234"/>
      <c r="E673" s="234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234"/>
      <c r="Z673" s="234"/>
    </row>
    <row r="674" ht="14.25" customHeight="1">
      <c r="A674" s="234"/>
      <c r="B674" s="234"/>
      <c r="C674" s="234"/>
      <c r="D674" s="234"/>
      <c r="E674" s="234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234"/>
      <c r="Z674" s="234"/>
    </row>
    <row r="675" ht="14.25" customHeight="1">
      <c r="A675" s="234"/>
      <c r="B675" s="234"/>
      <c r="C675" s="234"/>
      <c r="D675" s="234"/>
      <c r="E675" s="234"/>
      <c r="F675" s="234"/>
      <c r="G675" s="234"/>
      <c r="H675" s="234"/>
      <c r="I675" s="234"/>
      <c r="J675" s="234"/>
      <c r="K675" s="234"/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234"/>
      <c r="Z675" s="234"/>
    </row>
    <row r="676" ht="14.25" customHeight="1">
      <c r="A676" s="234"/>
      <c r="B676" s="234"/>
      <c r="C676" s="234"/>
      <c r="D676" s="234"/>
      <c r="E676" s="234"/>
      <c r="F676" s="234"/>
      <c r="G676" s="234"/>
      <c r="H676" s="234"/>
      <c r="I676" s="234"/>
      <c r="J676" s="234"/>
      <c r="K676" s="234"/>
      <c r="L676" s="234"/>
      <c r="M676" s="234"/>
      <c r="N676" s="234"/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234"/>
      <c r="Z676" s="234"/>
    </row>
    <row r="677" ht="14.25" customHeight="1">
      <c r="A677" s="234"/>
      <c r="B677" s="234"/>
      <c r="C677" s="234"/>
      <c r="D677" s="234"/>
      <c r="E677" s="234"/>
      <c r="F677" s="234"/>
      <c r="G677" s="234"/>
      <c r="H677" s="234"/>
      <c r="I677" s="234"/>
      <c r="J677" s="234"/>
      <c r="K677" s="234"/>
      <c r="L677" s="234"/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234"/>
      <c r="Z677" s="234"/>
    </row>
    <row r="678" ht="14.25" customHeight="1">
      <c r="A678" s="234"/>
      <c r="B678" s="234"/>
      <c r="C678" s="234"/>
      <c r="D678" s="234"/>
      <c r="E678" s="234"/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/>
      <c r="X678" s="234"/>
      <c r="Y678" s="234"/>
      <c r="Z678" s="234"/>
    </row>
    <row r="679" ht="14.25" customHeight="1">
      <c r="A679" s="234"/>
      <c r="B679" s="234"/>
      <c r="C679" s="234"/>
      <c r="D679" s="234"/>
      <c r="E679" s="234"/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/>
      <c r="U679" s="234"/>
      <c r="V679" s="234"/>
      <c r="W679" s="234"/>
      <c r="X679" s="234"/>
      <c r="Y679" s="234"/>
      <c r="Z679" s="234"/>
    </row>
    <row r="680" ht="14.25" customHeight="1">
      <c r="A680" s="234"/>
      <c r="B680" s="234"/>
      <c r="C680" s="234"/>
      <c r="D680" s="234"/>
      <c r="E680" s="234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234"/>
      <c r="Z680" s="234"/>
    </row>
    <row r="681" ht="14.25" customHeight="1">
      <c r="A681" s="234"/>
      <c r="B681" s="234"/>
      <c r="C681" s="234"/>
      <c r="D681" s="234"/>
      <c r="E681" s="234"/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234"/>
      <c r="Z681" s="234"/>
    </row>
    <row r="682" ht="14.25" customHeight="1">
      <c r="A682" s="234"/>
      <c r="B682" s="234"/>
      <c r="C682" s="234"/>
      <c r="D682" s="234"/>
      <c r="E682" s="234"/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234"/>
      <c r="Z682" s="234"/>
    </row>
    <row r="683" ht="14.25" customHeight="1">
      <c r="A683" s="234"/>
      <c r="B683" s="234"/>
      <c r="C683" s="234"/>
      <c r="D683" s="234"/>
      <c r="E683" s="234"/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234"/>
      <c r="Z683" s="234"/>
    </row>
    <row r="684" ht="14.25" customHeight="1">
      <c r="A684" s="234"/>
      <c r="B684" s="234"/>
      <c r="C684" s="234"/>
      <c r="D684" s="234"/>
      <c r="E684" s="234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234"/>
      <c r="Z684" s="234"/>
    </row>
    <row r="685" ht="14.25" customHeight="1">
      <c r="A685" s="234"/>
      <c r="B685" s="234"/>
      <c r="C685" s="234"/>
      <c r="D685" s="234"/>
      <c r="E685" s="234"/>
      <c r="F685" s="234"/>
      <c r="G685" s="234"/>
      <c r="H685" s="234"/>
      <c r="I685" s="234"/>
      <c r="J685" s="234"/>
      <c r="K685" s="234"/>
      <c r="L685" s="234"/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234"/>
      <c r="Z685" s="234"/>
    </row>
    <row r="686" ht="14.25" customHeight="1">
      <c r="A686" s="234"/>
      <c r="B686" s="234"/>
      <c r="C686" s="234"/>
      <c r="D686" s="234"/>
      <c r="E686" s="234"/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/>
      <c r="X686" s="234"/>
      <c r="Y686" s="234"/>
      <c r="Z686" s="234"/>
    </row>
    <row r="687" ht="14.25" customHeight="1">
      <c r="A687" s="234"/>
      <c r="B687" s="234"/>
      <c r="C687" s="234"/>
      <c r="D687" s="234"/>
      <c r="E687" s="234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234"/>
      <c r="Z687" s="234"/>
    </row>
    <row r="688" ht="14.25" customHeight="1">
      <c r="A688" s="234"/>
      <c r="B688" s="234"/>
      <c r="C688" s="234"/>
      <c r="D688" s="234"/>
      <c r="E688" s="234"/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/>
      <c r="Y688" s="234"/>
      <c r="Z688" s="234"/>
    </row>
    <row r="689" ht="14.25" customHeight="1">
      <c r="A689" s="234"/>
      <c r="B689" s="234"/>
      <c r="C689" s="234"/>
      <c r="D689" s="234"/>
      <c r="E689" s="234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234"/>
      <c r="Z689" s="234"/>
    </row>
    <row r="690" ht="14.25" customHeight="1">
      <c r="A690" s="234"/>
      <c r="B690" s="234"/>
      <c r="C690" s="234"/>
      <c r="D690" s="234"/>
      <c r="E690" s="234"/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234"/>
      <c r="Z690" s="234"/>
    </row>
    <row r="691" ht="14.25" customHeight="1">
      <c r="A691" s="234"/>
      <c r="B691" s="234"/>
      <c r="C691" s="234"/>
      <c r="D691" s="234"/>
      <c r="E691" s="234"/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234"/>
      <c r="Z691" s="234"/>
    </row>
    <row r="692" ht="14.25" customHeight="1">
      <c r="A692" s="234"/>
      <c r="B692" s="234"/>
      <c r="C692" s="234"/>
      <c r="D692" s="234"/>
      <c r="E692" s="234"/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234"/>
      <c r="Z692" s="234"/>
    </row>
    <row r="693" ht="14.25" customHeight="1">
      <c r="A693" s="234"/>
      <c r="B693" s="234"/>
      <c r="C693" s="234"/>
      <c r="D693" s="234"/>
      <c r="E693" s="234"/>
      <c r="F693" s="234"/>
      <c r="G693" s="234"/>
      <c r="H693" s="234"/>
      <c r="I693" s="234"/>
      <c r="J693" s="234"/>
      <c r="K693" s="234"/>
      <c r="L693" s="234"/>
      <c r="M693" s="234"/>
      <c r="N693" s="234"/>
      <c r="O693" s="234"/>
      <c r="P693" s="234"/>
      <c r="Q693" s="234"/>
      <c r="R693" s="234"/>
      <c r="S693" s="234"/>
      <c r="T693" s="234"/>
      <c r="U693" s="234"/>
      <c r="V693" s="234"/>
      <c r="W693" s="234"/>
      <c r="X693" s="234"/>
      <c r="Y693" s="234"/>
      <c r="Z693" s="234"/>
    </row>
    <row r="694" ht="14.25" customHeight="1">
      <c r="A694" s="234"/>
      <c r="B694" s="234"/>
      <c r="C694" s="234"/>
      <c r="D694" s="234"/>
      <c r="E694" s="234"/>
      <c r="F694" s="234"/>
      <c r="G694" s="234"/>
      <c r="H694" s="234"/>
      <c r="I694" s="234"/>
      <c r="J694" s="234"/>
      <c r="K694" s="234"/>
      <c r="L694" s="234"/>
      <c r="M694" s="234"/>
      <c r="N694" s="234"/>
      <c r="O694" s="234"/>
      <c r="P694" s="234"/>
      <c r="Q694" s="234"/>
      <c r="R694" s="234"/>
      <c r="S694" s="234"/>
      <c r="T694" s="234"/>
      <c r="U694" s="234"/>
      <c r="V694" s="234"/>
      <c r="W694" s="234"/>
      <c r="X694" s="234"/>
      <c r="Y694" s="234"/>
      <c r="Z694" s="234"/>
    </row>
    <row r="695" ht="14.25" customHeight="1">
      <c r="A695" s="234"/>
      <c r="B695" s="234"/>
      <c r="C695" s="234"/>
      <c r="D695" s="234"/>
      <c r="E695" s="234"/>
      <c r="F695" s="234"/>
      <c r="G695" s="234"/>
      <c r="H695" s="234"/>
      <c r="I695" s="234"/>
      <c r="J695" s="234"/>
      <c r="K695" s="234"/>
      <c r="L695" s="234"/>
      <c r="M695" s="234"/>
      <c r="N695" s="234"/>
      <c r="O695" s="234"/>
      <c r="P695" s="234"/>
      <c r="Q695" s="234"/>
      <c r="R695" s="234"/>
      <c r="S695" s="234"/>
      <c r="T695" s="234"/>
      <c r="U695" s="234"/>
      <c r="V695" s="234"/>
      <c r="W695" s="234"/>
      <c r="X695" s="234"/>
      <c r="Y695" s="234"/>
      <c r="Z695" s="234"/>
    </row>
    <row r="696" ht="14.25" customHeight="1">
      <c r="A696" s="234"/>
      <c r="B696" s="234"/>
      <c r="C696" s="234"/>
      <c r="D696" s="234"/>
      <c r="E696" s="234"/>
      <c r="F696" s="234"/>
      <c r="G696" s="234"/>
      <c r="H696" s="234"/>
      <c r="I696" s="234"/>
      <c r="J696" s="234"/>
      <c r="K696" s="234"/>
      <c r="L696" s="234"/>
      <c r="M696" s="234"/>
      <c r="N696" s="234"/>
      <c r="O696" s="234"/>
      <c r="P696" s="234"/>
      <c r="Q696" s="234"/>
      <c r="R696" s="234"/>
      <c r="S696" s="234"/>
      <c r="T696" s="234"/>
      <c r="U696" s="234"/>
      <c r="V696" s="234"/>
      <c r="W696" s="234"/>
      <c r="X696" s="234"/>
      <c r="Y696" s="234"/>
      <c r="Z696" s="234"/>
    </row>
    <row r="697" ht="14.25" customHeight="1">
      <c r="A697" s="234"/>
      <c r="B697" s="234"/>
      <c r="C697" s="234"/>
      <c r="D697" s="234"/>
      <c r="E697" s="234"/>
      <c r="F697" s="234"/>
      <c r="G697" s="234"/>
      <c r="H697" s="234"/>
      <c r="I697" s="234"/>
      <c r="J697" s="234"/>
      <c r="K697" s="234"/>
      <c r="L697" s="234"/>
      <c r="M697" s="234"/>
      <c r="N697" s="234"/>
      <c r="O697" s="234"/>
      <c r="P697" s="234"/>
      <c r="Q697" s="234"/>
      <c r="R697" s="234"/>
      <c r="S697" s="234"/>
      <c r="T697" s="234"/>
      <c r="U697" s="234"/>
      <c r="V697" s="234"/>
      <c r="W697" s="234"/>
      <c r="X697" s="234"/>
      <c r="Y697" s="234"/>
      <c r="Z697" s="234"/>
    </row>
    <row r="698" ht="14.25" customHeight="1">
      <c r="A698" s="234"/>
      <c r="B698" s="234"/>
      <c r="C698" s="234"/>
      <c r="D698" s="234"/>
      <c r="E698" s="234"/>
      <c r="F698" s="234"/>
      <c r="G698" s="234"/>
      <c r="H698" s="234"/>
      <c r="I698" s="234"/>
      <c r="J698" s="234"/>
      <c r="K698" s="234"/>
      <c r="L698" s="234"/>
      <c r="M698" s="234"/>
      <c r="N698" s="234"/>
      <c r="O698" s="234"/>
      <c r="P698" s="234"/>
      <c r="Q698" s="234"/>
      <c r="R698" s="234"/>
      <c r="S698" s="234"/>
      <c r="T698" s="234"/>
      <c r="U698" s="234"/>
      <c r="V698" s="234"/>
      <c r="W698" s="234"/>
      <c r="X698" s="234"/>
      <c r="Y698" s="234"/>
      <c r="Z698" s="234"/>
    </row>
    <row r="699" ht="14.25" customHeight="1">
      <c r="A699" s="234"/>
      <c r="B699" s="234"/>
      <c r="C699" s="234"/>
      <c r="D699" s="234"/>
      <c r="E699" s="234"/>
      <c r="F699" s="234"/>
      <c r="G699" s="234"/>
      <c r="H699" s="234"/>
      <c r="I699" s="234"/>
      <c r="J699" s="234"/>
      <c r="K699" s="234"/>
      <c r="L699" s="234"/>
      <c r="M699" s="234"/>
      <c r="N699" s="234"/>
      <c r="O699" s="234"/>
      <c r="P699" s="234"/>
      <c r="Q699" s="234"/>
      <c r="R699" s="234"/>
      <c r="S699" s="234"/>
      <c r="T699" s="234"/>
      <c r="U699" s="234"/>
      <c r="V699" s="234"/>
      <c r="W699" s="234"/>
      <c r="X699" s="234"/>
      <c r="Y699" s="234"/>
      <c r="Z699" s="234"/>
    </row>
    <row r="700" ht="14.25" customHeight="1">
      <c r="A700" s="234"/>
      <c r="B700" s="234"/>
      <c r="C700" s="234"/>
      <c r="D700" s="234"/>
      <c r="E700" s="234"/>
      <c r="F700" s="234"/>
      <c r="G700" s="234"/>
      <c r="H700" s="234"/>
      <c r="I700" s="234"/>
      <c r="J700" s="234"/>
      <c r="K700" s="234"/>
      <c r="L700" s="234"/>
      <c r="M700" s="234"/>
      <c r="N700" s="234"/>
      <c r="O700" s="234"/>
      <c r="P700" s="234"/>
      <c r="Q700" s="234"/>
      <c r="R700" s="234"/>
      <c r="S700" s="234"/>
      <c r="T700" s="234"/>
      <c r="U700" s="234"/>
      <c r="V700" s="234"/>
      <c r="W700" s="234"/>
      <c r="X700" s="234"/>
      <c r="Y700" s="234"/>
      <c r="Z700" s="234"/>
    </row>
    <row r="701" ht="14.25" customHeight="1">
      <c r="A701" s="234"/>
      <c r="B701" s="234"/>
      <c r="C701" s="234"/>
      <c r="D701" s="234"/>
      <c r="E701" s="234"/>
      <c r="F701" s="234"/>
      <c r="G701" s="234"/>
      <c r="H701" s="234"/>
      <c r="I701" s="234"/>
      <c r="J701" s="234"/>
      <c r="K701" s="234"/>
      <c r="L701" s="234"/>
      <c r="M701" s="234"/>
      <c r="N701" s="234"/>
      <c r="O701" s="234"/>
      <c r="P701" s="234"/>
      <c r="Q701" s="234"/>
      <c r="R701" s="234"/>
      <c r="S701" s="234"/>
      <c r="T701" s="234"/>
      <c r="U701" s="234"/>
      <c r="V701" s="234"/>
      <c r="W701" s="234"/>
      <c r="X701" s="234"/>
      <c r="Y701" s="234"/>
      <c r="Z701" s="234"/>
    </row>
    <row r="702" ht="14.25" customHeight="1">
      <c r="A702" s="234"/>
      <c r="B702" s="234"/>
      <c r="C702" s="234"/>
      <c r="D702" s="234"/>
      <c r="E702" s="234"/>
      <c r="F702" s="234"/>
      <c r="G702" s="234"/>
      <c r="H702" s="234"/>
      <c r="I702" s="234"/>
      <c r="J702" s="234"/>
      <c r="K702" s="234"/>
      <c r="L702" s="234"/>
      <c r="M702" s="234"/>
      <c r="N702" s="234"/>
      <c r="O702" s="234"/>
      <c r="P702" s="234"/>
      <c r="Q702" s="234"/>
      <c r="R702" s="234"/>
      <c r="S702" s="234"/>
      <c r="T702" s="234"/>
      <c r="U702" s="234"/>
      <c r="V702" s="234"/>
      <c r="W702" s="234"/>
      <c r="X702" s="234"/>
      <c r="Y702" s="234"/>
      <c r="Z702" s="234"/>
    </row>
    <row r="703" ht="14.25" customHeight="1">
      <c r="A703" s="234"/>
      <c r="B703" s="234"/>
      <c r="C703" s="234"/>
      <c r="D703" s="234"/>
      <c r="E703" s="234"/>
      <c r="F703" s="234"/>
      <c r="G703" s="234"/>
      <c r="H703" s="234"/>
      <c r="I703" s="234"/>
      <c r="J703" s="234"/>
      <c r="K703" s="234"/>
      <c r="L703" s="234"/>
      <c r="M703" s="234"/>
      <c r="N703" s="234"/>
      <c r="O703" s="234"/>
      <c r="P703" s="234"/>
      <c r="Q703" s="234"/>
      <c r="R703" s="234"/>
      <c r="S703" s="234"/>
      <c r="T703" s="234"/>
      <c r="U703" s="234"/>
      <c r="V703" s="234"/>
      <c r="W703" s="234"/>
      <c r="X703" s="234"/>
      <c r="Y703" s="234"/>
      <c r="Z703" s="234"/>
    </row>
    <row r="704" ht="14.25" customHeight="1">
      <c r="A704" s="234"/>
      <c r="B704" s="234"/>
      <c r="C704" s="234"/>
      <c r="D704" s="234"/>
      <c r="E704" s="234"/>
      <c r="F704" s="234"/>
      <c r="G704" s="234"/>
      <c r="H704" s="234"/>
      <c r="I704" s="234"/>
      <c r="J704" s="234"/>
      <c r="K704" s="234"/>
      <c r="L704" s="234"/>
      <c r="M704" s="234"/>
      <c r="N704" s="234"/>
      <c r="O704" s="234"/>
      <c r="P704" s="234"/>
      <c r="Q704" s="234"/>
      <c r="R704" s="234"/>
      <c r="S704" s="234"/>
      <c r="T704" s="234"/>
      <c r="U704" s="234"/>
      <c r="V704" s="234"/>
      <c r="W704" s="234"/>
      <c r="X704" s="234"/>
      <c r="Y704" s="234"/>
      <c r="Z704" s="234"/>
    </row>
    <row r="705" ht="14.25" customHeight="1">
      <c r="A705" s="234"/>
      <c r="B705" s="234"/>
      <c r="C705" s="234"/>
      <c r="D705" s="234"/>
      <c r="E705" s="234"/>
      <c r="F705" s="234"/>
      <c r="G705" s="234"/>
      <c r="H705" s="234"/>
      <c r="I705" s="234"/>
      <c r="J705" s="234"/>
      <c r="K705" s="234"/>
      <c r="L705" s="234"/>
      <c r="M705" s="234"/>
      <c r="N705" s="234"/>
      <c r="O705" s="234"/>
      <c r="P705" s="234"/>
      <c r="Q705" s="234"/>
      <c r="R705" s="234"/>
      <c r="S705" s="234"/>
      <c r="T705" s="234"/>
      <c r="U705" s="234"/>
      <c r="V705" s="234"/>
      <c r="W705" s="234"/>
      <c r="X705" s="234"/>
      <c r="Y705" s="234"/>
      <c r="Z705" s="234"/>
    </row>
    <row r="706" ht="14.25" customHeight="1">
      <c r="A706" s="234"/>
      <c r="B706" s="234"/>
      <c r="C706" s="234"/>
      <c r="D706" s="234"/>
      <c r="E706" s="234"/>
      <c r="F706" s="234"/>
      <c r="G706" s="234"/>
      <c r="H706" s="234"/>
      <c r="I706" s="234"/>
      <c r="J706" s="234"/>
      <c r="K706" s="234"/>
      <c r="L706" s="234"/>
      <c r="M706" s="234"/>
      <c r="N706" s="234"/>
      <c r="O706" s="234"/>
      <c r="P706" s="234"/>
      <c r="Q706" s="234"/>
      <c r="R706" s="234"/>
      <c r="S706" s="234"/>
      <c r="T706" s="234"/>
      <c r="U706" s="234"/>
      <c r="V706" s="234"/>
      <c r="W706" s="234"/>
      <c r="X706" s="234"/>
      <c r="Y706" s="234"/>
      <c r="Z706" s="234"/>
    </row>
    <row r="707" ht="14.25" customHeight="1">
      <c r="A707" s="234"/>
      <c r="B707" s="234"/>
      <c r="C707" s="234"/>
      <c r="D707" s="234"/>
      <c r="E707" s="234"/>
      <c r="F707" s="234"/>
      <c r="G707" s="234"/>
      <c r="H707" s="234"/>
      <c r="I707" s="234"/>
      <c r="J707" s="234"/>
      <c r="K707" s="234"/>
      <c r="L707" s="234"/>
      <c r="M707" s="234"/>
      <c r="N707" s="234"/>
      <c r="O707" s="234"/>
      <c r="P707" s="234"/>
      <c r="Q707" s="234"/>
      <c r="R707" s="234"/>
      <c r="S707" s="234"/>
      <c r="T707" s="234"/>
      <c r="U707" s="234"/>
      <c r="V707" s="234"/>
      <c r="W707" s="234"/>
      <c r="X707" s="234"/>
      <c r="Y707" s="234"/>
      <c r="Z707" s="234"/>
    </row>
    <row r="708" ht="14.25" customHeight="1">
      <c r="A708" s="234"/>
      <c r="B708" s="234"/>
      <c r="C708" s="234"/>
      <c r="D708" s="234"/>
      <c r="E708" s="234"/>
      <c r="F708" s="234"/>
      <c r="G708" s="234"/>
      <c r="H708" s="234"/>
      <c r="I708" s="234"/>
      <c r="J708" s="234"/>
      <c r="K708" s="234"/>
      <c r="L708" s="234"/>
      <c r="M708" s="234"/>
      <c r="N708" s="234"/>
      <c r="O708" s="234"/>
      <c r="P708" s="234"/>
      <c r="Q708" s="234"/>
      <c r="R708" s="234"/>
      <c r="S708" s="234"/>
      <c r="T708" s="234"/>
      <c r="U708" s="234"/>
      <c r="V708" s="234"/>
      <c r="W708" s="234"/>
      <c r="X708" s="234"/>
      <c r="Y708" s="234"/>
      <c r="Z708" s="234"/>
    </row>
    <row r="709" ht="14.25" customHeight="1">
      <c r="A709" s="234"/>
      <c r="B709" s="234"/>
      <c r="C709" s="234"/>
      <c r="D709" s="234"/>
      <c r="E709" s="234"/>
      <c r="F709" s="234"/>
      <c r="G709" s="234"/>
      <c r="H709" s="234"/>
      <c r="I709" s="234"/>
      <c r="J709" s="234"/>
      <c r="K709" s="234"/>
      <c r="L709" s="234"/>
      <c r="M709" s="234"/>
      <c r="N709" s="234"/>
      <c r="O709" s="234"/>
      <c r="P709" s="234"/>
      <c r="Q709" s="234"/>
      <c r="R709" s="234"/>
      <c r="S709" s="234"/>
      <c r="T709" s="234"/>
      <c r="U709" s="234"/>
      <c r="V709" s="234"/>
      <c r="W709" s="234"/>
      <c r="X709" s="234"/>
      <c r="Y709" s="234"/>
      <c r="Z709" s="234"/>
    </row>
    <row r="710" ht="14.25" customHeight="1">
      <c r="A710" s="234"/>
      <c r="B710" s="234"/>
      <c r="C710" s="234"/>
      <c r="D710" s="234"/>
      <c r="E710" s="234"/>
      <c r="F710" s="234"/>
      <c r="G710" s="234"/>
      <c r="H710" s="234"/>
      <c r="I710" s="234"/>
      <c r="J710" s="234"/>
      <c r="K710" s="234"/>
      <c r="L710" s="234"/>
      <c r="M710" s="234"/>
      <c r="N710" s="234"/>
      <c r="O710" s="234"/>
      <c r="P710" s="234"/>
      <c r="Q710" s="234"/>
      <c r="R710" s="234"/>
      <c r="S710" s="234"/>
      <c r="T710" s="234"/>
      <c r="U710" s="234"/>
      <c r="V710" s="234"/>
      <c r="W710" s="234"/>
      <c r="X710" s="234"/>
      <c r="Y710" s="234"/>
      <c r="Z710" s="234"/>
    </row>
    <row r="711" ht="14.25" customHeight="1">
      <c r="A711" s="234"/>
      <c r="B711" s="234"/>
      <c r="C711" s="234"/>
      <c r="D711" s="234"/>
      <c r="E711" s="234"/>
      <c r="F711" s="234"/>
      <c r="G711" s="234"/>
      <c r="H711" s="234"/>
      <c r="I711" s="234"/>
      <c r="J711" s="234"/>
      <c r="K711" s="234"/>
      <c r="L711" s="234"/>
      <c r="M711" s="234"/>
      <c r="N711" s="234"/>
      <c r="O711" s="234"/>
      <c r="P711" s="234"/>
      <c r="Q711" s="234"/>
      <c r="R711" s="234"/>
      <c r="S711" s="234"/>
      <c r="T711" s="234"/>
      <c r="U711" s="234"/>
      <c r="V711" s="234"/>
      <c r="W711" s="234"/>
      <c r="X711" s="234"/>
      <c r="Y711" s="234"/>
      <c r="Z711" s="234"/>
    </row>
    <row r="712" ht="14.25" customHeight="1">
      <c r="A712" s="234"/>
      <c r="B712" s="234"/>
      <c r="C712" s="234"/>
      <c r="D712" s="234"/>
      <c r="E712" s="234"/>
      <c r="F712" s="234"/>
      <c r="G712" s="234"/>
      <c r="H712" s="234"/>
      <c r="I712" s="234"/>
      <c r="J712" s="234"/>
      <c r="K712" s="234"/>
      <c r="L712" s="234"/>
      <c r="M712" s="234"/>
      <c r="N712" s="234"/>
      <c r="O712" s="234"/>
      <c r="P712" s="234"/>
      <c r="Q712" s="234"/>
      <c r="R712" s="234"/>
      <c r="S712" s="234"/>
      <c r="T712" s="234"/>
      <c r="U712" s="234"/>
      <c r="V712" s="234"/>
      <c r="W712" s="234"/>
      <c r="X712" s="234"/>
      <c r="Y712" s="234"/>
      <c r="Z712" s="234"/>
    </row>
    <row r="713" ht="14.25" customHeight="1">
      <c r="A713" s="234"/>
      <c r="B713" s="234"/>
      <c r="C713" s="234"/>
      <c r="D713" s="234"/>
      <c r="E713" s="234"/>
      <c r="F713" s="234"/>
      <c r="G713" s="234"/>
      <c r="H713" s="234"/>
      <c r="I713" s="234"/>
      <c r="J713" s="234"/>
      <c r="K713" s="234"/>
      <c r="L713" s="234"/>
      <c r="M713" s="234"/>
      <c r="N713" s="234"/>
      <c r="O713" s="234"/>
      <c r="P713" s="234"/>
      <c r="Q713" s="234"/>
      <c r="R713" s="234"/>
      <c r="S713" s="234"/>
      <c r="T713" s="234"/>
      <c r="U713" s="234"/>
      <c r="V713" s="234"/>
      <c r="W713" s="234"/>
      <c r="X713" s="234"/>
      <c r="Y713" s="234"/>
      <c r="Z713" s="234"/>
    </row>
    <row r="714" ht="14.25" customHeight="1">
      <c r="A714" s="234"/>
      <c r="B714" s="234"/>
      <c r="C714" s="234"/>
      <c r="D714" s="234"/>
      <c r="E714" s="234"/>
      <c r="F714" s="234"/>
      <c r="G714" s="234"/>
      <c r="H714" s="234"/>
      <c r="I714" s="234"/>
      <c r="J714" s="234"/>
      <c r="K714" s="234"/>
      <c r="L714" s="234"/>
      <c r="M714" s="234"/>
      <c r="N714" s="234"/>
      <c r="O714" s="234"/>
      <c r="P714" s="234"/>
      <c r="Q714" s="234"/>
      <c r="R714" s="234"/>
      <c r="S714" s="234"/>
      <c r="T714" s="234"/>
      <c r="U714" s="234"/>
      <c r="V714" s="234"/>
      <c r="W714" s="234"/>
      <c r="X714" s="234"/>
      <c r="Y714" s="234"/>
      <c r="Z714" s="234"/>
    </row>
    <row r="715" ht="14.25" customHeight="1">
      <c r="A715" s="234"/>
      <c r="B715" s="234"/>
      <c r="C715" s="234"/>
      <c r="D715" s="234"/>
      <c r="E715" s="234"/>
      <c r="F715" s="234"/>
      <c r="G715" s="234"/>
      <c r="H715" s="234"/>
      <c r="I715" s="234"/>
      <c r="J715" s="234"/>
      <c r="K715" s="234"/>
      <c r="L715" s="234"/>
      <c r="M715" s="234"/>
      <c r="N715" s="234"/>
      <c r="O715" s="234"/>
      <c r="P715" s="234"/>
      <c r="Q715" s="234"/>
      <c r="R715" s="234"/>
      <c r="S715" s="234"/>
      <c r="T715" s="234"/>
      <c r="U715" s="234"/>
      <c r="V715" s="234"/>
      <c r="W715" s="234"/>
      <c r="X715" s="234"/>
      <c r="Y715" s="234"/>
      <c r="Z715" s="234"/>
    </row>
    <row r="716" ht="14.25" customHeight="1">
      <c r="A716" s="234"/>
      <c r="B716" s="234"/>
      <c r="C716" s="234"/>
      <c r="D716" s="234"/>
      <c r="E716" s="234"/>
      <c r="F716" s="234"/>
      <c r="G716" s="234"/>
      <c r="H716" s="234"/>
      <c r="I716" s="234"/>
      <c r="J716" s="234"/>
      <c r="K716" s="234"/>
      <c r="L716" s="234"/>
      <c r="M716" s="234"/>
      <c r="N716" s="234"/>
      <c r="O716" s="234"/>
      <c r="P716" s="234"/>
      <c r="Q716" s="234"/>
      <c r="R716" s="234"/>
      <c r="S716" s="234"/>
      <c r="T716" s="234"/>
      <c r="U716" s="234"/>
      <c r="V716" s="234"/>
      <c r="W716" s="234"/>
      <c r="X716" s="234"/>
      <c r="Y716" s="234"/>
      <c r="Z716" s="234"/>
    </row>
    <row r="717" ht="14.25" customHeight="1">
      <c r="A717" s="234"/>
      <c r="B717" s="234"/>
      <c r="C717" s="234"/>
      <c r="D717" s="234"/>
      <c r="E717" s="234"/>
      <c r="F717" s="234"/>
      <c r="G717" s="234"/>
      <c r="H717" s="234"/>
      <c r="I717" s="234"/>
      <c r="J717" s="234"/>
      <c r="K717" s="234"/>
      <c r="L717" s="234"/>
      <c r="M717" s="234"/>
      <c r="N717" s="234"/>
      <c r="O717" s="234"/>
      <c r="P717" s="234"/>
      <c r="Q717" s="234"/>
      <c r="R717" s="234"/>
      <c r="S717" s="234"/>
      <c r="T717" s="234"/>
      <c r="U717" s="234"/>
      <c r="V717" s="234"/>
      <c r="W717" s="234"/>
      <c r="X717" s="234"/>
      <c r="Y717" s="234"/>
      <c r="Z717" s="234"/>
    </row>
    <row r="718" ht="14.25" customHeight="1">
      <c r="A718" s="234"/>
      <c r="B718" s="234"/>
      <c r="C718" s="234"/>
      <c r="D718" s="234"/>
      <c r="E718" s="234"/>
      <c r="F718" s="234"/>
      <c r="G718" s="234"/>
      <c r="H718" s="234"/>
      <c r="I718" s="234"/>
      <c r="J718" s="234"/>
      <c r="K718" s="234"/>
      <c r="L718" s="234"/>
      <c r="M718" s="234"/>
      <c r="N718" s="234"/>
      <c r="O718" s="234"/>
      <c r="P718" s="234"/>
      <c r="Q718" s="234"/>
      <c r="R718" s="234"/>
      <c r="S718" s="234"/>
      <c r="T718" s="234"/>
      <c r="U718" s="234"/>
      <c r="V718" s="234"/>
      <c r="W718" s="234"/>
      <c r="X718" s="234"/>
      <c r="Y718" s="234"/>
      <c r="Z718" s="234"/>
    </row>
    <row r="719" ht="14.25" customHeight="1">
      <c r="A719" s="234"/>
      <c r="B719" s="234"/>
      <c r="C719" s="234"/>
      <c r="D719" s="234"/>
      <c r="E719" s="234"/>
      <c r="F719" s="234"/>
      <c r="G719" s="234"/>
      <c r="H719" s="234"/>
      <c r="I719" s="234"/>
      <c r="J719" s="234"/>
      <c r="K719" s="234"/>
      <c r="L719" s="234"/>
      <c r="M719" s="234"/>
      <c r="N719" s="234"/>
      <c r="O719" s="234"/>
      <c r="P719" s="234"/>
      <c r="Q719" s="234"/>
      <c r="R719" s="234"/>
      <c r="S719" s="234"/>
      <c r="T719" s="234"/>
      <c r="U719" s="234"/>
      <c r="V719" s="234"/>
      <c r="W719" s="234"/>
      <c r="X719" s="234"/>
      <c r="Y719" s="234"/>
      <c r="Z719" s="234"/>
    </row>
    <row r="720" ht="14.25" customHeight="1">
      <c r="A720" s="234"/>
      <c r="B720" s="234"/>
      <c r="C720" s="234"/>
      <c r="D720" s="234"/>
      <c r="E720" s="234"/>
      <c r="F720" s="234"/>
      <c r="G720" s="234"/>
      <c r="H720" s="234"/>
      <c r="I720" s="234"/>
      <c r="J720" s="234"/>
      <c r="K720" s="234"/>
      <c r="L720" s="234"/>
      <c r="M720" s="234"/>
      <c r="N720" s="234"/>
      <c r="O720" s="234"/>
      <c r="P720" s="234"/>
      <c r="Q720" s="234"/>
      <c r="R720" s="234"/>
      <c r="S720" s="234"/>
      <c r="T720" s="234"/>
      <c r="U720" s="234"/>
      <c r="V720" s="234"/>
      <c r="W720" s="234"/>
      <c r="X720" s="234"/>
      <c r="Y720" s="234"/>
      <c r="Z720" s="234"/>
    </row>
    <row r="721" ht="14.25" customHeight="1">
      <c r="A721" s="234"/>
      <c r="B721" s="234"/>
      <c r="C721" s="234"/>
      <c r="D721" s="234"/>
      <c r="E721" s="234"/>
      <c r="F721" s="234"/>
      <c r="G721" s="234"/>
      <c r="H721" s="234"/>
      <c r="I721" s="234"/>
      <c r="J721" s="234"/>
      <c r="K721" s="234"/>
      <c r="L721" s="234"/>
      <c r="M721" s="234"/>
      <c r="N721" s="234"/>
      <c r="O721" s="234"/>
      <c r="P721" s="234"/>
      <c r="Q721" s="234"/>
      <c r="R721" s="234"/>
      <c r="S721" s="234"/>
      <c r="T721" s="234"/>
      <c r="U721" s="234"/>
      <c r="V721" s="234"/>
      <c r="W721" s="234"/>
      <c r="X721" s="234"/>
      <c r="Y721" s="234"/>
      <c r="Z721" s="234"/>
    </row>
    <row r="722" ht="14.25" customHeight="1">
      <c r="A722" s="234"/>
      <c r="B722" s="234"/>
      <c r="C722" s="234"/>
      <c r="D722" s="234"/>
      <c r="E722" s="234"/>
      <c r="F722" s="234"/>
      <c r="G722" s="234"/>
      <c r="H722" s="234"/>
      <c r="I722" s="234"/>
      <c r="J722" s="234"/>
      <c r="K722" s="234"/>
      <c r="L722" s="234"/>
      <c r="M722" s="234"/>
      <c r="N722" s="234"/>
      <c r="O722" s="234"/>
      <c r="P722" s="234"/>
      <c r="Q722" s="234"/>
      <c r="R722" s="234"/>
      <c r="S722" s="234"/>
      <c r="T722" s="234"/>
      <c r="U722" s="234"/>
      <c r="V722" s="234"/>
      <c r="W722" s="234"/>
      <c r="X722" s="234"/>
      <c r="Y722" s="234"/>
      <c r="Z722" s="234"/>
    </row>
    <row r="723" ht="14.25" customHeight="1">
      <c r="A723" s="234"/>
      <c r="B723" s="234"/>
      <c r="C723" s="234"/>
      <c r="D723" s="234"/>
      <c r="E723" s="234"/>
      <c r="F723" s="234"/>
      <c r="G723" s="234"/>
      <c r="H723" s="234"/>
      <c r="I723" s="234"/>
      <c r="J723" s="234"/>
      <c r="K723" s="234"/>
      <c r="L723" s="234"/>
      <c r="M723" s="234"/>
      <c r="N723" s="234"/>
      <c r="O723" s="234"/>
      <c r="P723" s="234"/>
      <c r="Q723" s="234"/>
      <c r="R723" s="234"/>
      <c r="S723" s="234"/>
      <c r="T723" s="234"/>
      <c r="U723" s="234"/>
      <c r="V723" s="234"/>
      <c r="W723" s="234"/>
      <c r="X723" s="234"/>
      <c r="Y723" s="234"/>
      <c r="Z723" s="234"/>
    </row>
    <row r="724" ht="14.25" customHeight="1">
      <c r="A724" s="234"/>
      <c r="B724" s="234"/>
      <c r="C724" s="234"/>
      <c r="D724" s="234"/>
      <c r="E724" s="234"/>
      <c r="F724" s="234"/>
      <c r="G724" s="234"/>
      <c r="H724" s="234"/>
      <c r="I724" s="234"/>
      <c r="J724" s="234"/>
      <c r="K724" s="234"/>
      <c r="L724" s="234"/>
      <c r="M724" s="234"/>
      <c r="N724" s="234"/>
      <c r="O724" s="234"/>
      <c r="P724" s="234"/>
      <c r="Q724" s="234"/>
      <c r="R724" s="234"/>
      <c r="S724" s="234"/>
      <c r="T724" s="234"/>
      <c r="U724" s="234"/>
      <c r="V724" s="234"/>
      <c r="W724" s="234"/>
      <c r="X724" s="234"/>
      <c r="Y724" s="234"/>
      <c r="Z724" s="234"/>
    </row>
    <row r="725" ht="14.25" customHeight="1">
      <c r="A725" s="234"/>
      <c r="B725" s="234"/>
      <c r="C725" s="234"/>
      <c r="D725" s="234"/>
      <c r="E725" s="234"/>
      <c r="F725" s="234"/>
      <c r="G725" s="234"/>
      <c r="H725" s="234"/>
      <c r="I725" s="234"/>
      <c r="J725" s="234"/>
      <c r="K725" s="234"/>
      <c r="L725" s="234"/>
      <c r="M725" s="234"/>
      <c r="N725" s="234"/>
      <c r="O725" s="234"/>
      <c r="P725" s="234"/>
      <c r="Q725" s="234"/>
      <c r="R725" s="234"/>
      <c r="S725" s="234"/>
      <c r="T725" s="234"/>
      <c r="U725" s="234"/>
      <c r="V725" s="234"/>
      <c r="W725" s="234"/>
      <c r="X725" s="234"/>
      <c r="Y725" s="234"/>
      <c r="Z725" s="234"/>
    </row>
    <row r="726" ht="14.25" customHeight="1">
      <c r="A726" s="234"/>
      <c r="B726" s="234"/>
      <c r="C726" s="234"/>
      <c r="D726" s="234"/>
      <c r="E726" s="234"/>
      <c r="F726" s="234"/>
      <c r="G726" s="234"/>
      <c r="H726" s="234"/>
      <c r="I726" s="234"/>
      <c r="J726" s="234"/>
      <c r="K726" s="234"/>
      <c r="L726" s="234"/>
      <c r="M726" s="234"/>
      <c r="N726" s="234"/>
      <c r="O726" s="234"/>
      <c r="P726" s="234"/>
      <c r="Q726" s="234"/>
      <c r="R726" s="234"/>
      <c r="S726" s="234"/>
      <c r="T726" s="234"/>
      <c r="U726" s="234"/>
      <c r="V726" s="234"/>
      <c r="W726" s="234"/>
      <c r="X726" s="234"/>
      <c r="Y726" s="234"/>
      <c r="Z726" s="234"/>
    </row>
    <row r="727" ht="14.25" customHeight="1">
      <c r="A727" s="234"/>
      <c r="B727" s="234"/>
      <c r="C727" s="234"/>
      <c r="D727" s="234"/>
      <c r="E727" s="234"/>
      <c r="F727" s="234"/>
      <c r="G727" s="234"/>
      <c r="H727" s="234"/>
      <c r="I727" s="234"/>
      <c r="J727" s="234"/>
      <c r="K727" s="234"/>
      <c r="L727" s="234"/>
      <c r="M727" s="234"/>
      <c r="N727" s="234"/>
      <c r="O727" s="234"/>
      <c r="P727" s="234"/>
      <c r="Q727" s="234"/>
      <c r="R727" s="234"/>
      <c r="S727" s="234"/>
      <c r="T727" s="234"/>
      <c r="U727" s="234"/>
      <c r="V727" s="234"/>
      <c r="W727" s="234"/>
      <c r="X727" s="234"/>
      <c r="Y727" s="234"/>
      <c r="Z727" s="234"/>
    </row>
    <row r="728" ht="14.25" customHeight="1">
      <c r="A728" s="234"/>
      <c r="B728" s="234"/>
      <c r="C728" s="234"/>
      <c r="D728" s="234"/>
      <c r="E728" s="234"/>
      <c r="F728" s="234"/>
      <c r="G728" s="234"/>
      <c r="H728" s="234"/>
      <c r="I728" s="234"/>
      <c r="J728" s="234"/>
      <c r="K728" s="234"/>
      <c r="L728" s="234"/>
      <c r="M728" s="234"/>
      <c r="N728" s="234"/>
      <c r="O728" s="234"/>
      <c r="P728" s="234"/>
      <c r="Q728" s="234"/>
      <c r="R728" s="234"/>
      <c r="S728" s="234"/>
      <c r="T728" s="234"/>
      <c r="U728" s="234"/>
      <c r="V728" s="234"/>
      <c r="W728" s="234"/>
      <c r="X728" s="234"/>
      <c r="Y728" s="234"/>
      <c r="Z728" s="234"/>
    </row>
    <row r="729" ht="14.25" customHeight="1">
      <c r="A729" s="234"/>
      <c r="B729" s="234"/>
      <c r="C729" s="234"/>
      <c r="D729" s="234"/>
      <c r="E729" s="234"/>
      <c r="F729" s="234"/>
      <c r="G729" s="234"/>
      <c r="H729" s="234"/>
      <c r="I729" s="234"/>
      <c r="J729" s="234"/>
      <c r="K729" s="234"/>
      <c r="L729" s="234"/>
      <c r="M729" s="234"/>
      <c r="N729" s="234"/>
      <c r="O729" s="234"/>
      <c r="P729" s="234"/>
      <c r="Q729" s="234"/>
      <c r="R729" s="234"/>
      <c r="S729" s="234"/>
      <c r="T729" s="234"/>
      <c r="U729" s="234"/>
      <c r="V729" s="234"/>
      <c r="W729" s="234"/>
      <c r="X729" s="234"/>
      <c r="Y729" s="234"/>
      <c r="Z729" s="234"/>
    </row>
    <row r="730" ht="14.25" customHeight="1">
      <c r="A730" s="234"/>
      <c r="B730" s="234"/>
      <c r="C730" s="234"/>
      <c r="D730" s="234"/>
      <c r="E730" s="234"/>
      <c r="F730" s="234"/>
      <c r="G730" s="234"/>
      <c r="H730" s="234"/>
      <c r="I730" s="234"/>
      <c r="J730" s="234"/>
      <c r="K730" s="234"/>
      <c r="L730" s="234"/>
      <c r="M730" s="234"/>
      <c r="N730" s="234"/>
      <c r="O730" s="234"/>
      <c r="P730" s="234"/>
      <c r="Q730" s="234"/>
      <c r="R730" s="234"/>
      <c r="S730" s="234"/>
      <c r="T730" s="234"/>
      <c r="U730" s="234"/>
      <c r="V730" s="234"/>
      <c r="W730" s="234"/>
      <c r="X730" s="234"/>
      <c r="Y730" s="234"/>
      <c r="Z730" s="234"/>
    </row>
    <row r="731" ht="14.25" customHeight="1">
      <c r="A731" s="234"/>
      <c r="B731" s="234"/>
      <c r="C731" s="234"/>
      <c r="D731" s="234"/>
      <c r="E731" s="234"/>
      <c r="F731" s="234"/>
      <c r="G731" s="234"/>
      <c r="H731" s="234"/>
      <c r="I731" s="234"/>
      <c r="J731" s="234"/>
      <c r="K731" s="234"/>
      <c r="L731" s="234"/>
      <c r="M731" s="234"/>
      <c r="N731" s="234"/>
      <c r="O731" s="234"/>
      <c r="P731" s="234"/>
      <c r="Q731" s="234"/>
      <c r="R731" s="234"/>
      <c r="S731" s="234"/>
      <c r="T731" s="234"/>
      <c r="U731" s="234"/>
      <c r="V731" s="234"/>
      <c r="W731" s="234"/>
      <c r="X731" s="234"/>
      <c r="Y731" s="234"/>
      <c r="Z731" s="234"/>
    </row>
    <row r="732" ht="14.25" customHeight="1">
      <c r="A732" s="234"/>
      <c r="B732" s="234"/>
      <c r="C732" s="234"/>
      <c r="D732" s="234"/>
      <c r="E732" s="234"/>
      <c r="F732" s="234"/>
      <c r="G732" s="234"/>
      <c r="H732" s="234"/>
      <c r="I732" s="234"/>
      <c r="J732" s="234"/>
      <c r="K732" s="234"/>
      <c r="L732" s="234"/>
      <c r="M732" s="234"/>
      <c r="N732" s="234"/>
      <c r="O732" s="234"/>
      <c r="P732" s="234"/>
      <c r="Q732" s="234"/>
      <c r="R732" s="234"/>
      <c r="S732" s="234"/>
      <c r="T732" s="234"/>
      <c r="U732" s="234"/>
      <c r="V732" s="234"/>
      <c r="W732" s="234"/>
      <c r="X732" s="234"/>
      <c r="Y732" s="234"/>
      <c r="Z732" s="234"/>
    </row>
    <row r="733" ht="14.25" customHeight="1">
      <c r="A733" s="234"/>
      <c r="B733" s="234"/>
      <c r="C733" s="234"/>
      <c r="D733" s="234"/>
      <c r="E733" s="234"/>
      <c r="F733" s="234"/>
      <c r="G733" s="234"/>
      <c r="H733" s="234"/>
      <c r="I733" s="234"/>
      <c r="J733" s="234"/>
      <c r="K733" s="234"/>
      <c r="L733" s="234"/>
      <c r="M733" s="234"/>
      <c r="N733" s="234"/>
      <c r="O733" s="234"/>
      <c r="P733" s="234"/>
      <c r="Q733" s="234"/>
      <c r="R733" s="234"/>
      <c r="S733" s="234"/>
      <c r="T733" s="234"/>
      <c r="U733" s="234"/>
      <c r="V733" s="234"/>
      <c r="W733" s="234"/>
      <c r="X733" s="234"/>
      <c r="Y733" s="234"/>
      <c r="Z733" s="234"/>
    </row>
    <row r="734" ht="14.25" customHeight="1">
      <c r="A734" s="234"/>
      <c r="B734" s="234"/>
      <c r="C734" s="234"/>
      <c r="D734" s="234"/>
      <c r="E734" s="234"/>
      <c r="F734" s="234"/>
      <c r="G734" s="234"/>
      <c r="H734" s="234"/>
      <c r="I734" s="234"/>
      <c r="J734" s="234"/>
      <c r="K734" s="234"/>
      <c r="L734" s="234"/>
      <c r="M734" s="234"/>
      <c r="N734" s="234"/>
      <c r="O734" s="234"/>
      <c r="P734" s="234"/>
      <c r="Q734" s="234"/>
      <c r="R734" s="234"/>
      <c r="S734" s="234"/>
      <c r="T734" s="234"/>
      <c r="U734" s="234"/>
      <c r="V734" s="234"/>
      <c r="W734" s="234"/>
      <c r="X734" s="234"/>
      <c r="Y734" s="234"/>
      <c r="Z734" s="234"/>
    </row>
    <row r="735" ht="14.25" customHeight="1">
      <c r="A735" s="234"/>
      <c r="B735" s="234"/>
      <c r="C735" s="234"/>
      <c r="D735" s="234"/>
      <c r="E735" s="234"/>
      <c r="F735" s="234"/>
      <c r="G735" s="234"/>
      <c r="H735" s="234"/>
      <c r="I735" s="234"/>
      <c r="J735" s="234"/>
      <c r="K735" s="234"/>
      <c r="L735" s="234"/>
      <c r="M735" s="234"/>
      <c r="N735" s="234"/>
      <c r="O735" s="234"/>
      <c r="P735" s="234"/>
      <c r="Q735" s="234"/>
      <c r="R735" s="234"/>
      <c r="S735" s="234"/>
      <c r="T735" s="234"/>
      <c r="U735" s="234"/>
      <c r="V735" s="234"/>
      <c r="W735" s="234"/>
      <c r="X735" s="234"/>
      <c r="Y735" s="234"/>
      <c r="Z735" s="234"/>
    </row>
    <row r="736" ht="14.25" customHeight="1">
      <c r="A736" s="234"/>
      <c r="B736" s="234"/>
      <c r="C736" s="234"/>
      <c r="D736" s="234"/>
      <c r="E736" s="234"/>
      <c r="F736" s="234"/>
      <c r="G736" s="234"/>
      <c r="H736" s="234"/>
      <c r="I736" s="234"/>
      <c r="J736" s="234"/>
      <c r="K736" s="234"/>
      <c r="L736" s="234"/>
      <c r="M736" s="234"/>
      <c r="N736" s="234"/>
      <c r="O736" s="234"/>
      <c r="P736" s="234"/>
      <c r="Q736" s="234"/>
      <c r="R736" s="234"/>
      <c r="S736" s="234"/>
      <c r="T736" s="234"/>
      <c r="U736" s="234"/>
      <c r="V736" s="234"/>
      <c r="W736" s="234"/>
      <c r="X736" s="234"/>
      <c r="Y736" s="234"/>
      <c r="Z736" s="234"/>
    </row>
    <row r="737" ht="14.25" customHeight="1">
      <c r="A737" s="234"/>
      <c r="B737" s="234"/>
      <c r="C737" s="234"/>
      <c r="D737" s="234"/>
      <c r="E737" s="234"/>
      <c r="F737" s="234"/>
      <c r="G737" s="234"/>
      <c r="H737" s="234"/>
      <c r="I737" s="234"/>
      <c r="J737" s="234"/>
      <c r="K737" s="234"/>
      <c r="L737" s="234"/>
      <c r="M737" s="234"/>
      <c r="N737" s="234"/>
      <c r="O737" s="234"/>
      <c r="P737" s="234"/>
      <c r="Q737" s="234"/>
      <c r="R737" s="234"/>
      <c r="S737" s="234"/>
      <c r="T737" s="234"/>
      <c r="U737" s="234"/>
      <c r="V737" s="234"/>
      <c r="W737" s="234"/>
      <c r="X737" s="234"/>
      <c r="Y737" s="234"/>
      <c r="Z737" s="234"/>
    </row>
    <row r="738" ht="14.25" customHeight="1">
      <c r="A738" s="234"/>
      <c r="B738" s="234"/>
      <c r="C738" s="234"/>
      <c r="D738" s="234"/>
      <c r="E738" s="234"/>
      <c r="F738" s="234"/>
      <c r="G738" s="234"/>
      <c r="H738" s="234"/>
      <c r="I738" s="234"/>
      <c r="J738" s="234"/>
      <c r="K738" s="234"/>
      <c r="L738" s="234"/>
      <c r="M738" s="234"/>
      <c r="N738" s="234"/>
      <c r="O738" s="234"/>
      <c r="P738" s="234"/>
      <c r="Q738" s="234"/>
      <c r="R738" s="234"/>
      <c r="S738" s="234"/>
      <c r="T738" s="234"/>
      <c r="U738" s="234"/>
      <c r="V738" s="234"/>
      <c r="W738" s="234"/>
      <c r="X738" s="234"/>
      <c r="Y738" s="234"/>
      <c r="Z738" s="234"/>
    </row>
    <row r="739" ht="14.25" customHeight="1">
      <c r="A739" s="234"/>
      <c r="B739" s="234"/>
      <c r="C739" s="234"/>
      <c r="D739" s="234"/>
      <c r="E739" s="234"/>
      <c r="F739" s="234"/>
      <c r="G739" s="234"/>
      <c r="H739" s="234"/>
      <c r="I739" s="234"/>
      <c r="J739" s="234"/>
      <c r="K739" s="234"/>
      <c r="L739" s="234"/>
      <c r="M739" s="234"/>
      <c r="N739" s="234"/>
      <c r="O739" s="234"/>
      <c r="P739" s="234"/>
      <c r="Q739" s="234"/>
      <c r="R739" s="234"/>
      <c r="S739" s="234"/>
      <c r="T739" s="234"/>
      <c r="U739" s="234"/>
      <c r="V739" s="234"/>
      <c r="W739" s="234"/>
      <c r="X739" s="234"/>
      <c r="Y739" s="234"/>
      <c r="Z739" s="234"/>
    </row>
    <row r="740" ht="14.25" customHeight="1">
      <c r="A740" s="234"/>
      <c r="B740" s="234"/>
      <c r="C740" s="234"/>
      <c r="D740" s="234"/>
      <c r="E740" s="234"/>
      <c r="F740" s="234"/>
      <c r="G740" s="234"/>
      <c r="H740" s="234"/>
      <c r="I740" s="234"/>
      <c r="J740" s="234"/>
      <c r="K740" s="234"/>
      <c r="L740" s="234"/>
      <c r="M740" s="234"/>
      <c r="N740" s="234"/>
      <c r="O740" s="234"/>
      <c r="P740" s="234"/>
      <c r="Q740" s="234"/>
      <c r="R740" s="234"/>
      <c r="S740" s="234"/>
      <c r="T740" s="234"/>
      <c r="U740" s="234"/>
      <c r="V740" s="234"/>
      <c r="W740" s="234"/>
      <c r="X740" s="234"/>
      <c r="Y740" s="234"/>
      <c r="Z740" s="234"/>
    </row>
    <row r="741" ht="14.25" customHeight="1">
      <c r="A741" s="234"/>
      <c r="B741" s="234"/>
      <c r="C741" s="234"/>
      <c r="D741" s="234"/>
      <c r="E741" s="234"/>
      <c r="F741" s="234"/>
      <c r="G741" s="234"/>
      <c r="H741" s="234"/>
      <c r="I741" s="234"/>
      <c r="J741" s="234"/>
      <c r="K741" s="234"/>
      <c r="L741" s="234"/>
      <c r="M741" s="234"/>
      <c r="N741" s="234"/>
      <c r="O741" s="234"/>
      <c r="P741" s="234"/>
      <c r="Q741" s="234"/>
      <c r="R741" s="234"/>
      <c r="S741" s="234"/>
      <c r="T741" s="234"/>
      <c r="U741" s="234"/>
      <c r="V741" s="234"/>
      <c r="W741" s="234"/>
      <c r="X741" s="234"/>
      <c r="Y741" s="234"/>
      <c r="Z741" s="234"/>
    </row>
    <row r="742" ht="14.25" customHeight="1">
      <c r="A742" s="234"/>
      <c r="B742" s="234"/>
      <c r="C742" s="234"/>
      <c r="D742" s="234"/>
      <c r="E742" s="234"/>
      <c r="F742" s="234"/>
      <c r="G742" s="234"/>
      <c r="H742" s="234"/>
      <c r="I742" s="234"/>
      <c r="J742" s="234"/>
      <c r="K742" s="234"/>
      <c r="L742" s="234"/>
      <c r="M742" s="234"/>
      <c r="N742" s="234"/>
      <c r="O742" s="234"/>
      <c r="P742" s="234"/>
      <c r="Q742" s="234"/>
      <c r="R742" s="234"/>
      <c r="S742" s="234"/>
      <c r="T742" s="234"/>
      <c r="U742" s="234"/>
      <c r="V742" s="234"/>
      <c r="W742" s="234"/>
      <c r="X742" s="234"/>
      <c r="Y742" s="234"/>
      <c r="Z742" s="234"/>
    </row>
    <row r="743" ht="14.25" customHeight="1">
      <c r="A743" s="234"/>
      <c r="B743" s="234"/>
      <c r="C743" s="234"/>
      <c r="D743" s="234"/>
      <c r="E743" s="234"/>
      <c r="F743" s="234"/>
      <c r="G743" s="234"/>
      <c r="H743" s="234"/>
      <c r="I743" s="234"/>
      <c r="J743" s="234"/>
      <c r="K743" s="234"/>
      <c r="L743" s="234"/>
      <c r="M743" s="234"/>
      <c r="N743" s="234"/>
      <c r="O743" s="234"/>
      <c r="P743" s="234"/>
      <c r="Q743" s="234"/>
      <c r="R743" s="234"/>
      <c r="S743" s="234"/>
      <c r="T743" s="234"/>
      <c r="U743" s="234"/>
      <c r="V743" s="234"/>
      <c r="W743" s="234"/>
      <c r="X743" s="234"/>
      <c r="Y743" s="234"/>
      <c r="Z743" s="234"/>
    </row>
    <row r="744" ht="14.25" customHeight="1">
      <c r="A744" s="234"/>
      <c r="B744" s="234"/>
      <c r="C744" s="234"/>
      <c r="D744" s="234"/>
      <c r="E744" s="234"/>
      <c r="F744" s="234"/>
      <c r="G744" s="234"/>
      <c r="H744" s="234"/>
      <c r="I744" s="234"/>
      <c r="J744" s="234"/>
      <c r="K744" s="234"/>
      <c r="L744" s="234"/>
      <c r="M744" s="234"/>
      <c r="N744" s="234"/>
      <c r="O744" s="234"/>
      <c r="P744" s="234"/>
      <c r="Q744" s="234"/>
      <c r="R744" s="234"/>
      <c r="S744" s="234"/>
      <c r="T744" s="234"/>
      <c r="U744" s="234"/>
      <c r="V744" s="234"/>
      <c r="W744" s="234"/>
      <c r="X744" s="234"/>
      <c r="Y744" s="234"/>
      <c r="Z744" s="234"/>
    </row>
    <row r="745" ht="14.25" customHeight="1">
      <c r="A745" s="234"/>
      <c r="B745" s="234"/>
      <c r="C745" s="234"/>
      <c r="D745" s="234"/>
      <c r="E745" s="234"/>
      <c r="F745" s="234"/>
      <c r="G745" s="234"/>
      <c r="H745" s="234"/>
      <c r="I745" s="234"/>
      <c r="J745" s="234"/>
      <c r="K745" s="234"/>
      <c r="L745" s="234"/>
      <c r="M745" s="234"/>
      <c r="N745" s="234"/>
      <c r="O745" s="234"/>
      <c r="P745" s="234"/>
      <c r="Q745" s="234"/>
      <c r="R745" s="234"/>
      <c r="S745" s="234"/>
      <c r="T745" s="234"/>
      <c r="U745" s="234"/>
      <c r="V745" s="234"/>
      <c r="W745" s="234"/>
      <c r="X745" s="234"/>
      <c r="Y745" s="234"/>
      <c r="Z745" s="234"/>
    </row>
    <row r="746" ht="14.25" customHeight="1">
      <c r="A746" s="234"/>
      <c r="B746" s="234"/>
      <c r="C746" s="234"/>
      <c r="D746" s="234"/>
      <c r="E746" s="234"/>
      <c r="F746" s="234"/>
      <c r="G746" s="234"/>
      <c r="H746" s="234"/>
      <c r="I746" s="234"/>
      <c r="J746" s="234"/>
      <c r="K746" s="234"/>
      <c r="L746" s="234"/>
      <c r="M746" s="234"/>
      <c r="N746" s="234"/>
      <c r="O746" s="234"/>
      <c r="P746" s="234"/>
      <c r="Q746" s="234"/>
      <c r="R746" s="234"/>
      <c r="S746" s="234"/>
      <c r="T746" s="234"/>
      <c r="U746" s="234"/>
      <c r="V746" s="234"/>
      <c r="W746" s="234"/>
      <c r="X746" s="234"/>
      <c r="Y746" s="234"/>
      <c r="Z746" s="234"/>
    </row>
    <row r="747" ht="14.25" customHeight="1">
      <c r="A747" s="234"/>
      <c r="B747" s="234"/>
      <c r="C747" s="234"/>
      <c r="D747" s="234"/>
      <c r="E747" s="234"/>
      <c r="F747" s="234"/>
      <c r="G747" s="234"/>
      <c r="H747" s="234"/>
      <c r="I747" s="234"/>
      <c r="J747" s="234"/>
      <c r="K747" s="234"/>
      <c r="L747" s="234"/>
      <c r="M747" s="234"/>
      <c r="N747" s="234"/>
      <c r="O747" s="234"/>
      <c r="P747" s="234"/>
      <c r="Q747" s="234"/>
      <c r="R747" s="234"/>
      <c r="S747" s="234"/>
      <c r="T747" s="234"/>
      <c r="U747" s="234"/>
      <c r="V747" s="234"/>
      <c r="W747" s="234"/>
      <c r="X747" s="234"/>
      <c r="Y747" s="234"/>
      <c r="Z747" s="234"/>
    </row>
    <row r="748" ht="14.25" customHeight="1">
      <c r="A748" s="234"/>
      <c r="B748" s="234"/>
      <c r="C748" s="234"/>
      <c r="D748" s="234"/>
      <c r="E748" s="234"/>
      <c r="F748" s="234"/>
      <c r="G748" s="234"/>
      <c r="H748" s="234"/>
      <c r="I748" s="234"/>
      <c r="J748" s="234"/>
      <c r="K748" s="234"/>
      <c r="L748" s="234"/>
      <c r="M748" s="234"/>
      <c r="N748" s="234"/>
      <c r="O748" s="234"/>
      <c r="P748" s="234"/>
      <c r="Q748" s="234"/>
      <c r="R748" s="234"/>
      <c r="S748" s="234"/>
      <c r="T748" s="234"/>
      <c r="U748" s="234"/>
      <c r="V748" s="234"/>
      <c r="W748" s="234"/>
      <c r="X748" s="234"/>
      <c r="Y748" s="234"/>
      <c r="Z748" s="234"/>
    </row>
    <row r="749" ht="14.25" customHeight="1">
      <c r="A749" s="234"/>
      <c r="B749" s="234"/>
      <c r="C749" s="234"/>
      <c r="D749" s="234"/>
      <c r="E749" s="234"/>
      <c r="F749" s="234"/>
      <c r="G749" s="234"/>
      <c r="H749" s="234"/>
      <c r="I749" s="234"/>
      <c r="J749" s="234"/>
      <c r="K749" s="234"/>
      <c r="L749" s="234"/>
      <c r="M749" s="234"/>
      <c r="N749" s="234"/>
      <c r="O749" s="234"/>
      <c r="P749" s="234"/>
      <c r="Q749" s="234"/>
      <c r="R749" s="234"/>
      <c r="S749" s="234"/>
      <c r="T749" s="234"/>
      <c r="U749" s="234"/>
      <c r="V749" s="234"/>
      <c r="W749" s="234"/>
      <c r="X749" s="234"/>
      <c r="Y749" s="234"/>
      <c r="Z749" s="234"/>
    </row>
    <row r="750" ht="14.25" customHeight="1">
      <c r="A750" s="234"/>
      <c r="B750" s="234"/>
      <c r="C750" s="234"/>
      <c r="D750" s="234"/>
      <c r="E750" s="234"/>
      <c r="F750" s="234"/>
      <c r="G750" s="234"/>
      <c r="H750" s="234"/>
      <c r="I750" s="234"/>
      <c r="J750" s="234"/>
      <c r="K750" s="234"/>
      <c r="L750" s="234"/>
      <c r="M750" s="234"/>
      <c r="N750" s="234"/>
      <c r="O750" s="234"/>
      <c r="P750" s="234"/>
      <c r="Q750" s="234"/>
      <c r="R750" s="234"/>
      <c r="S750" s="234"/>
      <c r="T750" s="234"/>
      <c r="U750" s="234"/>
      <c r="V750" s="234"/>
      <c r="W750" s="234"/>
      <c r="X750" s="234"/>
      <c r="Y750" s="234"/>
      <c r="Z750" s="234"/>
    </row>
    <row r="751" ht="14.25" customHeight="1">
      <c r="A751" s="234"/>
      <c r="B751" s="234"/>
      <c r="C751" s="234"/>
      <c r="D751" s="234"/>
      <c r="E751" s="234"/>
      <c r="F751" s="234"/>
      <c r="G751" s="234"/>
      <c r="H751" s="234"/>
      <c r="I751" s="234"/>
      <c r="J751" s="234"/>
      <c r="K751" s="234"/>
      <c r="L751" s="234"/>
      <c r="M751" s="234"/>
      <c r="N751" s="234"/>
      <c r="O751" s="234"/>
      <c r="P751" s="234"/>
      <c r="Q751" s="234"/>
      <c r="R751" s="234"/>
      <c r="S751" s="234"/>
      <c r="T751" s="234"/>
      <c r="U751" s="234"/>
      <c r="V751" s="234"/>
      <c r="W751" s="234"/>
      <c r="X751" s="234"/>
      <c r="Y751" s="234"/>
      <c r="Z751" s="234"/>
    </row>
    <row r="752" ht="14.25" customHeight="1">
      <c r="A752" s="234"/>
      <c r="B752" s="234"/>
      <c r="C752" s="234"/>
      <c r="D752" s="234"/>
      <c r="E752" s="234"/>
      <c r="F752" s="234"/>
      <c r="G752" s="234"/>
      <c r="H752" s="234"/>
      <c r="I752" s="234"/>
      <c r="J752" s="234"/>
      <c r="K752" s="234"/>
      <c r="L752" s="234"/>
      <c r="M752" s="234"/>
      <c r="N752" s="234"/>
      <c r="O752" s="234"/>
      <c r="P752" s="234"/>
      <c r="Q752" s="234"/>
      <c r="R752" s="234"/>
      <c r="S752" s="234"/>
      <c r="T752" s="234"/>
      <c r="U752" s="234"/>
      <c r="V752" s="234"/>
      <c r="W752" s="234"/>
      <c r="X752" s="234"/>
      <c r="Y752" s="234"/>
      <c r="Z752" s="234"/>
    </row>
    <row r="753" ht="14.25" customHeight="1">
      <c r="A753" s="234"/>
      <c r="B753" s="234"/>
      <c r="C753" s="234"/>
      <c r="D753" s="234"/>
      <c r="E753" s="234"/>
      <c r="F753" s="234"/>
      <c r="G753" s="234"/>
      <c r="H753" s="234"/>
      <c r="I753" s="234"/>
      <c r="J753" s="234"/>
      <c r="K753" s="234"/>
      <c r="L753" s="234"/>
      <c r="M753" s="234"/>
      <c r="N753" s="234"/>
      <c r="O753" s="234"/>
      <c r="P753" s="234"/>
      <c r="Q753" s="234"/>
      <c r="R753" s="234"/>
      <c r="S753" s="234"/>
      <c r="T753" s="234"/>
      <c r="U753" s="234"/>
      <c r="V753" s="234"/>
      <c r="W753" s="234"/>
      <c r="X753" s="234"/>
      <c r="Y753" s="234"/>
      <c r="Z753" s="234"/>
    </row>
    <row r="754" ht="14.25" customHeight="1">
      <c r="A754" s="234"/>
      <c r="B754" s="234"/>
      <c r="C754" s="234"/>
      <c r="D754" s="234"/>
      <c r="E754" s="234"/>
      <c r="F754" s="234"/>
      <c r="G754" s="234"/>
      <c r="H754" s="234"/>
      <c r="I754" s="234"/>
      <c r="J754" s="234"/>
      <c r="K754" s="234"/>
      <c r="L754" s="234"/>
      <c r="M754" s="234"/>
      <c r="N754" s="234"/>
      <c r="O754" s="234"/>
      <c r="P754" s="234"/>
      <c r="Q754" s="234"/>
      <c r="R754" s="234"/>
      <c r="S754" s="234"/>
      <c r="T754" s="234"/>
      <c r="U754" s="234"/>
      <c r="V754" s="234"/>
      <c r="W754" s="234"/>
      <c r="X754" s="234"/>
      <c r="Y754" s="234"/>
      <c r="Z754" s="234"/>
    </row>
    <row r="755" ht="14.25" customHeight="1">
      <c r="A755" s="234"/>
      <c r="B755" s="234"/>
      <c r="C755" s="234"/>
      <c r="D755" s="234"/>
      <c r="E755" s="234"/>
      <c r="F755" s="234"/>
      <c r="G755" s="234"/>
      <c r="H755" s="234"/>
      <c r="I755" s="234"/>
      <c r="J755" s="234"/>
      <c r="K755" s="234"/>
      <c r="L755" s="234"/>
      <c r="M755" s="234"/>
      <c r="N755" s="234"/>
      <c r="O755" s="234"/>
      <c r="P755" s="234"/>
      <c r="Q755" s="234"/>
      <c r="R755" s="234"/>
      <c r="S755" s="234"/>
      <c r="T755" s="234"/>
      <c r="U755" s="234"/>
      <c r="V755" s="234"/>
      <c r="W755" s="234"/>
      <c r="X755" s="234"/>
      <c r="Y755" s="234"/>
      <c r="Z755" s="234"/>
    </row>
    <row r="756" ht="14.25" customHeight="1">
      <c r="A756" s="234"/>
      <c r="B756" s="234"/>
      <c r="C756" s="234"/>
      <c r="D756" s="234"/>
      <c r="E756" s="234"/>
      <c r="F756" s="234"/>
      <c r="G756" s="234"/>
      <c r="H756" s="234"/>
      <c r="I756" s="234"/>
      <c r="J756" s="234"/>
      <c r="K756" s="234"/>
      <c r="L756" s="234"/>
      <c r="M756" s="234"/>
      <c r="N756" s="234"/>
      <c r="O756" s="234"/>
      <c r="P756" s="234"/>
      <c r="Q756" s="234"/>
      <c r="R756" s="234"/>
      <c r="S756" s="234"/>
      <c r="T756" s="234"/>
      <c r="U756" s="234"/>
      <c r="V756" s="234"/>
      <c r="W756" s="234"/>
      <c r="X756" s="234"/>
      <c r="Y756" s="234"/>
      <c r="Z756" s="234"/>
    </row>
    <row r="757" ht="14.25" customHeight="1">
      <c r="A757" s="234"/>
      <c r="B757" s="234"/>
      <c r="C757" s="234"/>
      <c r="D757" s="234"/>
      <c r="E757" s="234"/>
      <c r="F757" s="234"/>
      <c r="G757" s="234"/>
      <c r="H757" s="234"/>
      <c r="I757" s="234"/>
      <c r="J757" s="234"/>
      <c r="K757" s="234"/>
      <c r="L757" s="234"/>
      <c r="M757" s="234"/>
      <c r="N757" s="234"/>
      <c r="O757" s="234"/>
      <c r="P757" s="234"/>
      <c r="Q757" s="234"/>
      <c r="R757" s="234"/>
      <c r="S757" s="234"/>
      <c r="T757" s="234"/>
      <c r="U757" s="234"/>
      <c r="V757" s="234"/>
      <c r="W757" s="234"/>
      <c r="X757" s="234"/>
      <c r="Y757" s="234"/>
      <c r="Z757" s="234"/>
    </row>
    <row r="758" ht="14.25" customHeight="1">
      <c r="A758" s="234"/>
      <c r="B758" s="234"/>
      <c r="C758" s="234"/>
      <c r="D758" s="234"/>
      <c r="E758" s="234"/>
      <c r="F758" s="234"/>
      <c r="G758" s="234"/>
      <c r="H758" s="234"/>
      <c r="I758" s="234"/>
      <c r="J758" s="234"/>
      <c r="K758" s="234"/>
      <c r="L758" s="234"/>
      <c r="M758" s="234"/>
      <c r="N758" s="234"/>
      <c r="O758" s="234"/>
      <c r="P758" s="234"/>
      <c r="Q758" s="234"/>
      <c r="R758" s="234"/>
      <c r="S758" s="234"/>
      <c r="T758" s="234"/>
      <c r="U758" s="234"/>
      <c r="V758" s="234"/>
      <c r="W758" s="234"/>
      <c r="X758" s="234"/>
      <c r="Y758" s="234"/>
      <c r="Z758" s="234"/>
    </row>
    <row r="759" ht="14.25" customHeight="1">
      <c r="A759" s="234"/>
      <c r="B759" s="234"/>
      <c r="C759" s="234"/>
      <c r="D759" s="234"/>
      <c r="E759" s="234"/>
      <c r="F759" s="234"/>
      <c r="G759" s="234"/>
      <c r="H759" s="234"/>
      <c r="I759" s="234"/>
      <c r="J759" s="234"/>
      <c r="K759" s="234"/>
      <c r="L759" s="234"/>
      <c r="M759" s="234"/>
      <c r="N759" s="234"/>
      <c r="O759" s="234"/>
      <c r="P759" s="234"/>
      <c r="Q759" s="234"/>
      <c r="R759" s="234"/>
      <c r="S759" s="234"/>
      <c r="T759" s="234"/>
      <c r="U759" s="234"/>
      <c r="V759" s="234"/>
      <c r="W759" s="234"/>
      <c r="X759" s="234"/>
      <c r="Y759" s="234"/>
      <c r="Z759" s="234"/>
    </row>
    <row r="760" ht="14.25" customHeight="1">
      <c r="A760" s="234"/>
      <c r="B760" s="234"/>
      <c r="C760" s="234"/>
      <c r="D760" s="234"/>
      <c r="E760" s="234"/>
      <c r="F760" s="234"/>
      <c r="G760" s="234"/>
      <c r="H760" s="234"/>
      <c r="I760" s="234"/>
      <c r="J760" s="234"/>
      <c r="K760" s="234"/>
      <c r="L760" s="234"/>
      <c r="M760" s="234"/>
      <c r="N760" s="234"/>
      <c r="O760" s="234"/>
      <c r="P760" s="234"/>
      <c r="Q760" s="234"/>
      <c r="R760" s="234"/>
      <c r="S760" s="234"/>
      <c r="T760" s="234"/>
      <c r="U760" s="234"/>
      <c r="V760" s="234"/>
      <c r="W760" s="234"/>
      <c r="X760" s="234"/>
      <c r="Y760" s="234"/>
      <c r="Z760" s="234"/>
    </row>
    <row r="761" ht="14.25" customHeight="1">
      <c r="A761" s="234"/>
      <c r="B761" s="234"/>
      <c r="C761" s="234"/>
      <c r="D761" s="234"/>
      <c r="E761" s="234"/>
      <c r="F761" s="234"/>
      <c r="G761" s="234"/>
      <c r="H761" s="234"/>
      <c r="I761" s="234"/>
      <c r="J761" s="234"/>
      <c r="K761" s="234"/>
      <c r="L761" s="234"/>
      <c r="M761" s="234"/>
      <c r="N761" s="234"/>
      <c r="O761" s="234"/>
      <c r="P761" s="234"/>
      <c r="Q761" s="234"/>
      <c r="R761" s="234"/>
      <c r="S761" s="234"/>
      <c r="T761" s="234"/>
      <c r="U761" s="234"/>
      <c r="V761" s="234"/>
      <c r="W761" s="234"/>
      <c r="X761" s="234"/>
      <c r="Y761" s="234"/>
      <c r="Z761" s="234"/>
    </row>
    <row r="762" ht="14.25" customHeight="1">
      <c r="A762" s="234"/>
      <c r="B762" s="234"/>
      <c r="C762" s="234"/>
      <c r="D762" s="234"/>
      <c r="E762" s="234"/>
      <c r="F762" s="234"/>
      <c r="G762" s="234"/>
      <c r="H762" s="234"/>
      <c r="I762" s="234"/>
      <c r="J762" s="234"/>
      <c r="K762" s="234"/>
      <c r="L762" s="234"/>
      <c r="M762" s="234"/>
      <c r="N762" s="234"/>
      <c r="O762" s="234"/>
      <c r="P762" s="234"/>
      <c r="Q762" s="234"/>
      <c r="R762" s="234"/>
      <c r="S762" s="234"/>
      <c r="T762" s="234"/>
      <c r="U762" s="234"/>
      <c r="V762" s="234"/>
      <c r="W762" s="234"/>
      <c r="X762" s="234"/>
      <c r="Y762" s="234"/>
      <c r="Z762" s="234"/>
    </row>
    <row r="763" ht="14.25" customHeight="1">
      <c r="A763" s="234"/>
      <c r="B763" s="234"/>
      <c r="C763" s="234"/>
      <c r="D763" s="234"/>
      <c r="E763" s="234"/>
      <c r="F763" s="234"/>
      <c r="G763" s="234"/>
      <c r="H763" s="234"/>
      <c r="I763" s="234"/>
      <c r="J763" s="234"/>
      <c r="K763" s="234"/>
      <c r="L763" s="234"/>
      <c r="M763" s="234"/>
      <c r="N763" s="234"/>
      <c r="O763" s="234"/>
      <c r="P763" s="234"/>
      <c r="Q763" s="234"/>
      <c r="R763" s="234"/>
      <c r="S763" s="234"/>
      <c r="T763" s="234"/>
      <c r="U763" s="234"/>
      <c r="V763" s="234"/>
      <c r="W763" s="234"/>
      <c r="X763" s="234"/>
      <c r="Y763" s="234"/>
      <c r="Z763" s="234"/>
    </row>
    <row r="764" ht="14.25" customHeight="1">
      <c r="A764" s="234"/>
      <c r="B764" s="234"/>
      <c r="C764" s="234"/>
      <c r="D764" s="234"/>
      <c r="E764" s="234"/>
      <c r="F764" s="234"/>
      <c r="G764" s="234"/>
      <c r="H764" s="234"/>
      <c r="I764" s="234"/>
      <c r="J764" s="234"/>
      <c r="K764" s="234"/>
      <c r="L764" s="234"/>
      <c r="M764" s="234"/>
      <c r="N764" s="234"/>
      <c r="O764" s="234"/>
      <c r="P764" s="234"/>
      <c r="Q764" s="234"/>
      <c r="R764" s="234"/>
      <c r="S764" s="234"/>
      <c r="T764" s="234"/>
      <c r="U764" s="234"/>
      <c r="V764" s="234"/>
      <c r="W764" s="234"/>
      <c r="X764" s="234"/>
      <c r="Y764" s="234"/>
      <c r="Z764" s="234"/>
    </row>
    <row r="765" ht="14.25" customHeight="1">
      <c r="A765" s="234"/>
      <c r="B765" s="234"/>
      <c r="C765" s="234"/>
      <c r="D765" s="234"/>
      <c r="E765" s="234"/>
      <c r="F765" s="234"/>
      <c r="G765" s="234"/>
      <c r="H765" s="234"/>
      <c r="I765" s="234"/>
      <c r="J765" s="234"/>
      <c r="K765" s="234"/>
      <c r="L765" s="234"/>
      <c r="M765" s="234"/>
      <c r="N765" s="234"/>
      <c r="O765" s="234"/>
      <c r="P765" s="234"/>
      <c r="Q765" s="234"/>
      <c r="R765" s="234"/>
      <c r="S765" s="234"/>
      <c r="T765" s="234"/>
      <c r="U765" s="234"/>
      <c r="V765" s="234"/>
      <c r="W765" s="234"/>
      <c r="X765" s="234"/>
      <c r="Y765" s="234"/>
      <c r="Z765" s="234"/>
    </row>
    <row r="766" ht="14.25" customHeight="1">
      <c r="A766" s="234"/>
      <c r="B766" s="234"/>
      <c r="C766" s="234"/>
      <c r="D766" s="234"/>
      <c r="E766" s="234"/>
      <c r="F766" s="234"/>
      <c r="G766" s="234"/>
      <c r="H766" s="234"/>
      <c r="I766" s="234"/>
      <c r="J766" s="234"/>
      <c r="K766" s="234"/>
      <c r="L766" s="234"/>
      <c r="M766" s="234"/>
      <c r="N766" s="234"/>
      <c r="O766" s="234"/>
      <c r="P766" s="234"/>
      <c r="Q766" s="234"/>
      <c r="R766" s="234"/>
      <c r="S766" s="234"/>
      <c r="T766" s="234"/>
      <c r="U766" s="234"/>
      <c r="V766" s="234"/>
      <c r="W766" s="234"/>
      <c r="X766" s="234"/>
      <c r="Y766" s="234"/>
      <c r="Z766" s="234"/>
    </row>
    <row r="767" ht="14.25" customHeight="1">
      <c r="A767" s="234"/>
      <c r="B767" s="234"/>
      <c r="C767" s="234"/>
      <c r="D767" s="234"/>
      <c r="E767" s="234"/>
      <c r="F767" s="234"/>
      <c r="G767" s="234"/>
      <c r="H767" s="234"/>
      <c r="I767" s="234"/>
      <c r="J767" s="234"/>
      <c r="K767" s="234"/>
      <c r="L767" s="234"/>
      <c r="M767" s="234"/>
      <c r="N767" s="234"/>
      <c r="O767" s="234"/>
      <c r="P767" s="234"/>
      <c r="Q767" s="234"/>
      <c r="R767" s="234"/>
      <c r="S767" s="234"/>
      <c r="T767" s="234"/>
      <c r="U767" s="234"/>
      <c r="V767" s="234"/>
      <c r="W767" s="234"/>
      <c r="X767" s="234"/>
      <c r="Y767" s="234"/>
      <c r="Z767" s="234"/>
    </row>
    <row r="768" ht="14.25" customHeight="1">
      <c r="A768" s="234"/>
      <c r="B768" s="234"/>
      <c r="C768" s="234"/>
      <c r="D768" s="234"/>
      <c r="E768" s="234"/>
      <c r="F768" s="234"/>
      <c r="G768" s="234"/>
      <c r="H768" s="234"/>
      <c r="I768" s="234"/>
      <c r="J768" s="234"/>
      <c r="K768" s="234"/>
      <c r="L768" s="234"/>
      <c r="M768" s="234"/>
      <c r="N768" s="234"/>
      <c r="O768" s="234"/>
      <c r="P768" s="234"/>
      <c r="Q768" s="234"/>
      <c r="R768" s="234"/>
      <c r="S768" s="234"/>
      <c r="T768" s="234"/>
      <c r="U768" s="234"/>
      <c r="V768" s="234"/>
      <c r="W768" s="234"/>
      <c r="X768" s="234"/>
      <c r="Y768" s="234"/>
      <c r="Z768" s="234"/>
    </row>
    <row r="769" ht="14.25" customHeight="1">
      <c r="A769" s="234"/>
      <c r="B769" s="234"/>
      <c r="C769" s="234"/>
      <c r="D769" s="234"/>
      <c r="E769" s="234"/>
      <c r="F769" s="234"/>
      <c r="G769" s="234"/>
      <c r="H769" s="234"/>
      <c r="I769" s="234"/>
      <c r="J769" s="234"/>
      <c r="K769" s="234"/>
      <c r="L769" s="234"/>
      <c r="M769" s="234"/>
      <c r="N769" s="234"/>
      <c r="O769" s="234"/>
      <c r="P769" s="234"/>
      <c r="Q769" s="234"/>
      <c r="R769" s="234"/>
      <c r="S769" s="234"/>
      <c r="T769" s="234"/>
      <c r="U769" s="234"/>
      <c r="V769" s="234"/>
      <c r="W769" s="234"/>
      <c r="X769" s="234"/>
      <c r="Y769" s="234"/>
      <c r="Z769" s="234"/>
    </row>
    <row r="770" ht="14.25" customHeight="1">
      <c r="A770" s="234"/>
      <c r="B770" s="234"/>
      <c r="C770" s="234"/>
      <c r="D770" s="234"/>
      <c r="E770" s="234"/>
      <c r="F770" s="234"/>
      <c r="G770" s="234"/>
      <c r="H770" s="234"/>
      <c r="I770" s="234"/>
      <c r="J770" s="234"/>
      <c r="K770" s="234"/>
      <c r="L770" s="234"/>
      <c r="M770" s="234"/>
      <c r="N770" s="234"/>
      <c r="O770" s="234"/>
      <c r="P770" s="234"/>
      <c r="Q770" s="234"/>
      <c r="R770" s="234"/>
      <c r="S770" s="234"/>
      <c r="T770" s="234"/>
      <c r="U770" s="234"/>
      <c r="V770" s="234"/>
      <c r="W770" s="234"/>
      <c r="X770" s="234"/>
      <c r="Y770" s="234"/>
      <c r="Z770" s="234"/>
    </row>
    <row r="771" ht="14.25" customHeight="1">
      <c r="A771" s="234"/>
      <c r="B771" s="234"/>
      <c r="C771" s="234"/>
      <c r="D771" s="234"/>
      <c r="E771" s="234"/>
      <c r="F771" s="234"/>
      <c r="G771" s="234"/>
      <c r="H771" s="234"/>
      <c r="I771" s="234"/>
      <c r="J771" s="234"/>
      <c r="K771" s="234"/>
      <c r="L771" s="234"/>
      <c r="M771" s="234"/>
      <c r="N771" s="234"/>
      <c r="O771" s="234"/>
      <c r="P771" s="234"/>
      <c r="Q771" s="234"/>
      <c r="R771" s="234"/>
      <c r="S771" s="234"/>
      <c r="T771" s="234"/>
      <c r="U771" s="234"/>
      <c r="V771" s="234"/>
      <c r="W771" s="234"/>
      <c r="X771" s="234"/>
      <c r="Y771" s="234"/>
      <c r="Z771" s="234"/>
    </row>
    <row r="772" ht="14.25" customHeight="1">
      <c r="A772" s="234"/>
      <c r="B772" s="234"/>
      <c r="C772" s="234"/>
      <c r="D772" s="234"/>
      <c r="E772" s="234"/>
      <c r="F772" s="234"/>
      <c r="G772" s="234"/>
      <c r="H772" s="234"/>
      <c r="I772" s="234"/>
      <c r="J772" s="234"/>
      <c r="K772" s="234"/>
      <c r="L772" s="234"/>
      <c r="M772" s="234"/>
      <c r="N772" s="234"/>
      <c r="O772" s="234"/>
      <c r="P772" s="234"/>
      <c r="Q772" s="234"/>
      <c r="R772" s="234"/>
      <c r="S772" s="234"/>
      <c r="T772" s="234"/>
      <c r="U772" s="234"/>
      <c r="V772" s="234"/>
      <c r="W772" s="234"/>
      <c r="X772" s="234"/>
      <c r="Y772" s="234"/>
      <c r="Z772" s="234"/>
    </row>
    <row r="773" ht="14.25" customHeight="1">
      <c r="A773" s="234"/>
      <c r="B773" s="234"/>
      <c r="C773" s="234"/>
      <c r="D773" s="234"/>
      <c r="E773" s="234"/>
      <c r="F773" s="234"/>
      <c r="G773" s="234"/>
      <c r="H773" s="234"/>
      <c r="I773" s="234"/>
      <c r="J773" s="234"/>
      <c r="K773" s="234"/>
      <c r="L773" s="234"/>
      <c r="M773" s="234"/>
      <c r="N773" s="234"/>
      <c r="O773" s="234"/>
      <c r="P773" s="234"/>
      <c r="Q773" s="234"/>
      <c r="R773" s="234"/>
      <c r="S773" s="234"/>
      <c r="T773" s="234"/>
      <c r="U773" s="234"/>
      <c r="V773" s="234"/>
      <c r="W773" s="234"/>
      <c r="X773" s="234"/>
      <c r="Y773" s="234"/>
      <c r="Z773" s="234"/>
    </row>
    <row r="774" ht="14.25" customHeight="1">
      <c r="A774" s="234"/>
      <c r="B774" s="234"/>
      <c r="C774" s="234"/>
      <c r="D774" s="234"/>
      <c r="E774" s="234"/>
      <c r="F774" s="234"/>
      <c r="G774" s="234"/>
      <c r="H774" s="234"/>
      <c r="I774" s="234"/>
      <c r="J774" s="234"/>
      <c r="K774" s="234"/>
      <c r="L774" s="234"/>
      <c r="M774" s="234"/>
      <c r="N774" s="234"/>
      <c r="O774" s="234"/>
      <c r="P774" s="234"/>
      <c r="Q774" s="234"/>
      <c r="R774" s="234"/>
      <c r="S774" s="234"/>
      <c r="T774" s="234"/>
      <c r="U774" s="234"/>
      <c r="V774" s="234"/>
      <c r="W774" s="234"/>
      <c r="X774" s="234"/>
      <c r="Y774" s="234"/>
      <c r="Z774" s="234"/>
    </row>
    <row r="775" ht="14.25" customHeight="1">
      <c r="A775" s="234"/>
      <c r="B775" s="234"/>
      <c r="C775" s="234"/>
      <c r="D775" s="234"/>
      <c r="E775" s="234"/>
      <c r="F775" s="234"/>
      <c r="G775" s="234"/>
      <c r="H775" s="234"/>
      <c r="I775" s="234"/>
      <c r="J775" s="234"/>
      <c r="K775" s="234"/>
      <c r="L775" s="234"/>
      <c r="M775" s="234"/>
      <c r="N775" s="234"/>
      <c r="O775" s="234"/>
      <c r="P775" s="234"/>
      <c r="Q775" s="234"/>
      <c r="R775" s="234"/>
      <c r="S775" s="234"/>
      <c r="T775" s="234"/>
      <c r="U775" s="234"/>
      <c r="V775" s="234"/>
      <c r="W775" s="234"/>
      <c r="X775" s="234"/>
      <c r="Y775" s="234"/>
      <c r="Z775" s="234"/>
    </row>
    <row r="776" ht="14.25" customHeight="1">
      <c r="A776" s="234"/>
      <c r="B776" s="234"/>
      <c r="C776" s="234"/>
      <c r="D776" s="234"/>
      <c r="E776" s="234"/>
      <c r="F776" s="234"/>
      <c r="G776" s="234"/>
      <c r="H776" s="234"/>
      <c r="I776" s="234"/>
      <c r="J776" s="234"/>
      <c r="K776" s="234"/>
      <c r="L776" s="234"/>
      <c r="M776" s="234"/>
      <c r="N776" s="234"/>
      <c r="O776" s="234"/>
      <c r="P776" s="234"/>
      <c r="Q776" s="234"/>
      <c r="R776" s="234"/>
      <c r="S776" s="234"/>
      <c r="T776" s="234"/>
      <c r="U776" s="234"/>
      <c r="V776" s="234"/>
      <c r="W776" s="234"/>
      <c r="X776" s="234"/>
      <c r="Y776" s="234"/>
      <c r="Z776" s="234"/>
    </row>
    <row r="777" ht="14.25" customHeight="1">
      <c r="A777" s="234"/>
      <c r="B777" s="234"/>
      <c r="C777" s="234"/>
      <c r="D777" s="234"/>
      <c r="E777" s="234"/>
      <c r="F777" s="234"/>
      <c r="G777" s="234"/>
      <c r="H777" s="234"/>
      <c r="I777" s="234"/>
      <c r="J777" s="234"/>
      <c r="K777" s="234"/>
      <c r="L777" s="234"/>
      <c r="M777" s="234"/>
      <c r="N777" s="234"/>
      <c r="O777" s="234"/>
      <c r="P777" s="234"/>
      <c r="Q777" s="234"/>
      <c r="R777" s="234"/>
      <c r="S777" s="234"/>
      <c r="T777" s="234"/>
      <c r="U777" s="234"/>
      <c r="V777" s="234"/>
      <c r="W777" s="234"/>
      <c r="X777" s="234"/>
      <c r="Y777" s="234"/>
      <c r="Z777" s="234"/>
    </row>
    <row r="778" ht="14.25" customHeight="1">
      <c r="A778" s="234"/>
      <c r="B778" s="234"/>
      <c r="C778" s="234"/>
      <c r="D778" s="234"/>
      <c r="E778" s="234"/>
      <c r="F778" s="234"/>
      <c r="G778" s="234"/>
      <c r="H778" s="234"/>
      <c r="I778" s="234"/>
      <c r="J778" s="234"/>
      <c r="K778" s="234"/>
      <c r="L778" s="234"/>
      <c r="M778" s="234"/>
      <c r="N778" s="234"/>
      <c r="O778" s="234"/>
      <c r="P778" s="234"/>
      <c r="Q778" s="234"/>
      <c r="R778" s="234"/>
      <c r="S778" s="234"/>
      <c r="T778" s="234"/>
      <c r="U778" s="234"/>
      <c r="V778" s="234"/>
      <c r="W778" s="234"/>
      <c r="X778" s="234"/>
      <c r="Y778" s="234"/>
      <c r="Z778" s="234"/>
    </row>
    <row r="779" ht="14.25" customHeight="1">
      <c r="A779" s="234"/>
      <c r="B779" s="234"/>
      <c r="C779" s="234"/>
      <c r="D779" s="234"/>
      <c r="E779" s="234"/>
      <c r="F779" s="234"/>
      <c r="G779" s="234"/>
      <c r="H779" s="234"/>
      <c r="I779" s="234"/>
      <c r="J779" s="234"/>
      <c r="K779" s="234"/>
      <c r="L779" s="234"/>
      <c r="M779" s="234"/>
      <c r="N779" s="234"/>
      <c r="O779" s="234"/>
      <c r="P779" s="234"/>
      <c r="Q779" s="234"/>
      <c r="R779" s="234"/>
      <c r="S779" s="234"/>
      <c r="T779" s="234"/>
      <c r="U779" s="234"/>
      <c r="V779" s="234"/>
      <c r="W779" s="234"/>
      <c r="X779" s="234"/>
      <c r="Y779" s="234"/>
      <c r="Z779" s="234"/>
    </row>
    <row r="780" ht="14.25" customHeight="1">
      <c r="A780" s="234"/>
      <c r="B780" s="234"/>
      <c r="C780" s="234"/>
      <c r="D780" s="234"/>
      <c r="E780" s="234"/>
      <c r="F780" s="234"/>
      <c r="G780" s="234"/>
      <c r="H780" s="234"/>
      <c r="I780" s="234"/>
      <c r="J780" s="234"/>
      <c r="K780" s="234"/>
      <c r="L780" s="234"/>
      <c r="M780" s="234"/>
      <c r="N780" s="234"/>
      <c r="O780" s="234"/>
      <c r="P780" s="234"/>
      <c r="Q780" s="234"/>
      <c r="R780" s="234"/>
      <c r="S780" s="234"/>
      <c r="T780" s="234"/>
      <c r="U780" s="234"/>
      <c r="V780" s="234"/>
      <c r="W780" s="234"/>
      <c r="X780" s="234"/>
      <c r="Y780" s="234"/>
      <c r="Z780" s="234"/>
    </row>
    <row r="781" ht="14.25" customHeight="1">
      <c r="A781" s="234"/>
      <c r="B781" s="234"/>
      <c r="C781" s="234"/>
      <c r="D781" s="234"/>
      <c r="E781" s="234"/>
      <c r="F781" s="234"/>
      <c r="G781" s="234"/>
      <c r="H781" s="234"/>
      <c r="I781" s="234"/>
      <c r="J781" s="234"/>
      <c r="K781" s="234"/>
      <c r="L781" s="234"/>
      <c r="M781" s="234"/>
      <c r="N781" s="234"/>
      <c r="O781" s="234"/>
      <c r="P781" s="234"/>
      <c r="Q781" s="234"/>
      <c r="R781" s="234"/>
      <c r="S781" s="234"/>
      <c r="T781" s="234"/>
      <c r="U781" s="234"/>
      <c r="V781" s="234"/>
      <c r="W781" s="234"/>
      <c r="X781" s="234"/>
      <c r="Y781" s="234"/>
      <c r="Z781" s="234"/>
    </row>
    <row r="782" ht="14.25" customHeight="1">
      <c r="A782" s="234"/>
      <c r="B782" s="234"/>
      <c r="C782" s="234"/>
      <c r="D782" s="234"/>
      <c r="E782" s="234"/>
      <c r="F782" s="234"/>
      <c r="G782" s="234"/>
      <c r="H782" s="234"/>
      <c r="I782" s="234"/>
      <c r="J782" s="234"/>
      <c r="K782" s="234"/>
      <c r="L782" s="234"/>
      <c r="M782" s="234"/>
      <c r="N782" s="234"/>
      <c r="O782" s="234"/>
      <c r="P782" s="234"/>
      <c r="Q782" s="234"/>
      <c r="R782" s="234"/>
      <c r="S782" s="234"/>
      <c r="T782" s="234"/>
      <c r="U782" s="234"/>
      <c r="V782" s="234"/>
      <c r="W782" s="234"/>
      <c r="X782" s="234"/>
      <c r="Y782" s="234"/>
      <c r="Z782" s="234"/>
    </row>
    <row r="783" ht="14.25" customHeight="1">
      <c r="A783" s="234"/>
      <c r="B783" s="234"/>
      <c r="C783" s="234"/>
      <c r="D783" s="234"/>
      <c r="E783" s="234"/>
      <c r="F783" s="234"/>
      <c r="G783" s="234"/>
      <c r="H783" s="234"/>
      <c r="I783" s="234"/>
      <c r="J783" s="234"/>
      <c r="K783" s="234"/>
      <c r="L783" s="234"/>
      <c r="M783" s="234"/>
      <c r="N783" s="234"/>
      <c r="O783" s="234"/>
      <c r="P783" s="234"/>
      <c r="Q783" s="234"/>
      <c r="R783" s="234"/>
      <c r="S783" s="234"/>
      <c r="T783" s="234"/>
      <c r="U783" s="234"/>
      <c r="V783" s="234"/>
      <c r="W783" s="234"/>
      <c r="X783" s="234"/>
      <c r="Y783" s="234"/>
      <c r="Z783" s="234"/>
    </row>
    <row r="784" ht="14.25" customHeight="1">
      <c r="A784" s="234"/>
      <c r="B784" s="234"/>
      <c r="C784" s="234"/>
      <c r="D784" s="234"/>
      <c r="E784" s="234"/>
      <c r="F784" s="234"/>
      <c r="G784" s="234"/>
      <c r="H784" s="234"/>
      <c r="I784" s="234"/>
      <c r="J784" s="234"/>
      <c r="K784" s="234"/>
      <c r="L784" s="234"/>
      <c r="M784" s="234"/>
      <c r="N784" s="234"/>
      <c r="O784" s="234"/>
      <c r="P784" s="234"/>
      <c r="Q784" s="234"/>
      <c r="R784" s="234"/>
      <c r="S784" s="234"/>
      <c r="T784" s="234"/>
      <c r="U784" s="234"/>
      <c r="V784" s="234"/>
      <c r="W784" s="234"/>
      <c r="X784" s="234"/>
      <c r="Y784" s="234"/>
      <c r="Z784" s="234"/>
    </row>
    <row r="785" ht="14.25" customHeight="1">
      <c r="A785" s="234"/>
      <c r="B785" s="234"/>
      <c r="C785" s="234"/>
      <c r="D785" s="234"/>
      <c r="E785" s="234"/>
      <c r="F785" s="234"/>
      <c r="G785" s="234"/>
      <c r="H785" s="234"/>
      <c r="I785" s="234"/>
      <c r="J785" s="234"/>
      <c r="K785" s="234"/>
      <c r="L785" s="234"/>
      <c r="M785" s="234"/>
      <c r="N785" s="234"/>
      <c r="O785" s="234"/>
      <c r="P785" s="234"/>
      <c r="Q785" s="234"/>
      <c r="R785" s="234"/>
      <c r="S785" s="234"/>
      <c r="T785" s="234"/>
      <c r="U785" s="234"/>
      <c r="V785" s="234"/>
      <c r="W785" s="234"/>
      <c r="X785" s="234"/>
      <c r="Y785" s="234"/>
      <c r="Z785" s="234"/>
    </row>
    <row r="786" ht="14.25" customHeight="1">
      <c r="A786" s="234"/>
      <c r="B786" s="234"/>
      <c r="C786" s="234"/>
      <c r="D786" s="234"/>
      <c r="E786" s="234"/>
      <c r="F786" s="234"/>
      <c r="G786" s="234"/>
      <c r="H786" s="234"/>
      <c r="I786" s="234"/>
      <c r="J786" s="234"/>
      <c r="K786" s="234"/>
      <c r="L786" s="234"/>
      <c r="M786" s="234"/>
      <c r="N786" s="234"/>
      <c r="O786" s="234"/>
      <c r="P786" s="234"/>
      <c r="Q786" s="234"/>
      <c r="R786" s="234"/>
      <c r="S786" s="234"/>
      <c r="T786" s="234"/>
      <c r="U786" s="234"/>
      <c r="V786" s="234"/>
      <c r="W786" s="234"/>
      <c r="X786" s="234"/>
      <c r="Y786" s="234"/>
      <c r="Z786" s="234"/>
    </row>
    <row r="787" ht="14.25" customHeight="1">
      <c r="A787" s="234"/>
      <c r="B787" s="234"/>
      <c r="C787" s="234"/>
      <c r="D787" s="234"/>
      <c r="E787" s="234"/>
      <c r="F787" s="234"/>
      <c r="G787" s="234"/>
      <c r="H787" s="234"/>
      <c r="I787" s="234"/>
      <c r="J787" s="234"/>
      <c r="K787" s="234"/>
      <c r="L787" s="234"/>
      <c r="M787" s="234"/>
      <c r="N787" s="234"/>
      <c r="O787" s="234"/>
      <c r="P787" s="234"/>
      <c r="Q787" s="234"/>
      <c r="R787" s="234"/>
      <c r="S787" s="234"/>
      <c r="T787" s="234"/>
      <c r="U787" s="234"/>
      <c r="V787" s="234"/>
      <c r="W787" s="234"/>
      <c r="X787" s="234"/>
      <c r="Y787" s="234"/>
      <c r="Z787" s="234"/>
    </row>
    <row r="788" ht="14.25" customHeight="1">
      <c r="A788" s="234"/>
      <c r="B788" s="234"/>
      <c r="C788" s="234"/>
      <c r="D788" s="234"/>
      <c r="E788" s="234"/>
      <c r="F788" s="234"/>
      <c r="G788" s="234"/>
      <c r="H788" s="234"/>
      <c r="I788" s="234"/>
      <c r="J788" s="234"/>
      <c r="K788" s="234"/>
      <c r="L788" s="234"/>
      <c r="M788" s="234"/>
      <c r="N788" s="234"/>
      <c r="O788" s="234"/>
      <c r="P788" s="234"/>
      <c r="Q788" s="234"/>
      <c r="R788" s="234"/>
      <c r="S788" s="234"/>
      <c r="T788" s="234"/>
      <c r="U788" s="234"/>
      <c r="V788" s="234"/>
      <c r="W788" s="234"/>
      <c r="X788" s="234"/>
      <c r="Y788" s="234"/>
      <c r="Z788" s="234"/>
    </row>
    <row r="789" ht="14.25" customHeight="1">
      <c r="A789" s="234"/>
      <c r="B789" s="234"/>
      <c r="C789" s="234"/>
      <c r="D789" s="234"/>
      <c r="E789" s="234"/>
      <c r="F789" s="234"/>
      <c r="G789" s="234"/>
      <c r="H789" s="234"/>
      <c r="I789" s="234"/>
      <c r="J789" s="234"/>
      <c r="K789" s="234"/>
      <c r="L789" s="234"/>
      <c r="M789" s="234"/>
      <c r="N789" s="234"/>
      <c r="O789" s="234"/>
      <c r="P789" s="234"/>
      <c r="Q789" s="234"/>
      <c r="R789" s="234"/>
      <c r="S789" s="234"/>
      <c r="T789" s="234"/>
      <c r="U789" s="234"/>
      <c r="V789" s="234"/>
      <c r="W789" s="234"/>
      <c r="X789" s="234"/>
      <c r="Y789" s="234"/>
      <c r="Z789" s="234"/>
    </row>
    <row r="790" ht="14.25" customHeight="1">
      <c r="A790" s="234"/>
      <c r="B790" s="234"/>
      <c r="C790" s="234"/>
      <c r="D790" s="234"/>
      <c r="E790" s="234"/>
      <c r="F790" s="234"/>
      <c r="G790" s="234"/>
      <c r="H790" s="234"/>
      <c r="I790" s="234"/>
      <c r="J790" s="234"/>
      <c r="K790" s="234"/>
      <c r="L790" s="234"/>
      <c r="M790" s="234"/>
      <c r="N790" s="234"/>
      <c r="O790" s="234"/>
      <c r="P790" s="234"/>
      <c r="Q790" s="234"/>
      <c r="R790" s="234"/>
      <c r="S790" s="234"/>
      <c r="T790" s="234"/>
      <c r="U790" s="234"/>
      <c r="V790" s="234"/>
      <c r="W790" s="234"/>
      <c r="X790" s="234"/>
      <c r="Y790" s="234"/>
      <c r="Z790" s="234"/>
    </row>
    <row r="791" ht="14.25" customHeight="1">
      <c r="A791" s="234"/>
      <c r="B791" s="234"/>
      <c r="C791" s="234"/>
      <c r="D791" s="234"/>
      <c r="E791" s="234"/>
      <c r="F791" s="234"/>
      <c r="G791" s="234"/>
      <c r="H791" s="234"/>
      <c r="I791" s="234"/>
      <c r="J791" s="234"/>
      <c r="K791" s="234"/>
      <c r="L791" s="234"/>
      <c r="M791" s="234"/>
      <c r="N791" s="234"/>
      <c r="O791" s="234"/>
      <c r="P791" s="234"/>
      <c r="Q791" s="234"/>
      <c r="R791" s="234"/>
      <c r="S791" s="234"/>
      <c r="T791" s="234"/>
      <c r="U791" s="234"/>
      <c r="V791" s="234"/>
      <c r="W791" s="234"/>
      <c r="X791" s="234"/>
      <c r="Y791" s="234"/>
      <c r="Z791" s="234"/>
    </row>
    <row r="792" ht="14.25" customHeight="1">
      <c r="A792" s="234"/>
      <c r="B792" s="234"/>
      <c r="C792" s="234"/>
      <c r="D792" s="234"/>
      <c r="E792" s="234"/>
      <c r="F792" s="234"/>
      <c r="G792" s="234"/>
      <c r="H792" s="234"/>
      <c r="I792" s="234"/>
      <c r="J792" s="234"/>
      <c r="K792" s="234"/>
      <c r="L792" s="234"/>
      <c r="M792" s="234"/>
      <c r="N792" s="234"/>
      <c r="O792" s="234"/>
      <c r="P792" s="234"/>
      <c r="Q792" s="234"/>
      <c r="R792" s="234"/>
      <c r="S792" s="234"/>
      <c r="T792" s="234"/>
      <c r="U792" s="234"/>
      <c r="V792" s="234"/>
      <c r="W792" s="234"/>
      <c r="X792" s="234"/>
      <c r="Y792" s="234"/>
      <c r="Z792" s="234"/>
    </row>
    <row r="793" ht="14.25" customHeight="1">
      <c r="A793" s="234"/>
      <c r="B793" s="234"/>
      <c r="C793" s="234"/>
      <c r="D793" s="234"/>
      <c r="E793" s="234"/>
      <c r="F793" s="234"/>
      <c r="G793" s="234"/>
      <c r="H793" s="234"/>
      <c r="I793" s="234"/>
      <c r="J793" s="234"/>
      <c r="K793" s="234"/>
      <c r="L793" s="234"/>
      <c r="M793" s="234"/>
      <c r="N793" s="234"/>
      <c r="O793" s="234"/>
      <c r="P793" s="234"/>
      <c r="Q793" s="234"/>
      <c r="R793" s="234"/>
      <c r="S793" s="234"/>
      <c r="T793" s="234"/>
      <c r="U793" s="234"/>
      <c r="V793" s="234"/>
      <c r="W793" s="234"/>
      <c r="X793" s="234"/>
      <c r="Y793" s="234"/>
      <c r="Z793" s="234"/>
    </row>
    <row r="794" ht="14.25" customHeight="1">
      <c r="A794" s="234"/>
      <c r="B794" s="234"/>
      <c r="C794" s="234"/>
      <c r="D794" s="234"/>
      <c r="E794" s="234"/>
      <c r="F794" s="234"/>
      <c r="G794" s="234"/>
      <c r="H794" s="234"/>
      <c r="I794" s="234"/>
      <c r="J794" s="234"/>
      <c r="K794" s="234"/>
      <c r="L794" s="234"/>
      <c r="M794" s="234"/>
      <c r="N794" s="234"/>
      <c r="O794" s="234"/>
      <c r="P794" s="234"/>
      <c r="Q794" s="234"/>
      <c r="R794" s="234"/>
      <c r="S794" s="234"/>
      <c r="T794" s="234"/>
      <c r="U794" s="234"/>
      <c r="V794" s="234"/>
      <c r="W794" s="234"/>
      <c r="X794" s="234"/>
      <c r="Y794" s="234"/>
      <c r="Z794" s="234"/>
    </row>
    <row r="795" ht="14.25" customHeight="1">
      <c r="A795" s="234"/>
      <c r="B795" s="234"/>
      <c r="C795" s="234"/>
      <c r="D795" s="234"/>
      <c r="E795" s="234"/>
      <c r="F795" s="234"/>
      <c r="G795" s="234"/>
      <c r="H795" s="234"/>
      <c r="I795" s="234"/>
      <c r="J795" s="234"/>
      <c r="K795" s="234"/>
      <c r="L795" s="234"/>
      <c r="M795" s="234"/>
      <c r="N795" s="234"/>
      <c r="O795" s="234"/>
      <c r="P795" s="234"/>
      <c r="Q795" s="234"/>
      <c r="R795" s="234"/>
      <c r="S795" s="234"/>
      <c r="T795" s="234"/>
      <c r="U795" s="234"/>
      <c r="V795" s="234"/>
      <c r="W795" s="234"/>
      <c r="X795" s="234"/>
      <c r="Y795" s="234"/>
      <c r="Z795" s="234"/>
    </row>
    <row r="796" ht="14.25" customHeight="1">
      <c r="A796" s="234"/>
      <c r="B796" s="234"/>
      <c r="C796" s="234"/>
      <c r="D796" s="234"/>
      <c r="E796" s="234"/>
      <c r="F796" s="234"/>
      <c r="G796" s="234"/>
      <c r="H796" s="234"/>
      <c r="I796" s="234"/>
      <c r="J796" s="234"/>
      <c r="K796" s="234"/>
      <c r="L796" s="234"/>
      <c r="M796" s="234"/>
      <c r="N796" s="234"/>
      <c r="O796" s="234"/>
      <c r="P796" s="234"/>
      <c r="Q796" s="234"/>
      <c r="R796" s="234"/>
      <c r="S796" s="234"/>
      <c r="T796" s="234"/>
      <c r="U796" s="234"/>
      <c r="V796" s="234"/>
      <c r="W796" s="234"/>
      <c r="X796" s="234"/>
      <c r="Y796" s="234"/>
      <c r="Z796" s="234"/>
    </row>
    <row r="797" ht="14.25" customHeight="1">
      <c r="A797" s="234"/>
      <c r="B797" s="234"/>
      <c r="C797" s="234"/>
      <c r="D797" s="234"/>
      <c r="E797" s="234"/>
      <c r="F797" s="234"/>
      <c r="G797" s="234"/>
      <c r="H797" s="234"/>
      <c r="I797" s="234"/>
      <c r="J797" s="234"/>
      <c r="K797" s="234"/>
      <c r="L797" s="234"/>
      <c r="M797" s="234"/>
      <c r="N797" s="234"/>
      <c r="O797" s="234"/>
      <c r="P797" s="234"/>
      <c r="Q797" s="234"/>
      <c r="R797" s="234"/>
      <c r="S797" s="234"/>
      <c r="T797" s="234"/>
      <c r="U797" s="234"/>
      <c r="V797" s="234"/>
      <c r="W797" s="234"/>
      <c r="X797" s="234"/>
      <c r="Y797" s="234"/>
      <c r="Z797" s="234"/>
    </row>
    <row r="798" ht="14.25" customHeight="1">
      <c r="A798" s="234"/>
      <c r="B798" s="234"/>
      <c r="C798" s="234"/>
      <c r="D798" s="234"/>
      <c r="E798" s="234"/>
      <c r="F798" s="234"/>
      <c r="G798" s="234"/>
      <c r="H798" s="234"/>
      <c r="I798" s="234"/>
      <c r="J798" s="234"/>
      <c r="K798" s="234"/>
      <c r="L798" s="234"/>
      <c r="M798" s="234"/>
      <c r="N798" s="234"/>
      <c r="O798" s="234"/>
      <c r="P798" s="234"/>
      <c r="Q798" s="234"/>
      <c r="R798" s="234"/>
      <c r="S798" s="234"/>
      <c r="T798" s="234"/>
      <c r="U798" s="234"/>
      <c r="V798" s="234"/>
      <c r="W798" s="234"/>
      <c r="X798" s="234"/>
      <c r="Y798" s="234"/>
      <c r="Z798" s="234"/>
    </row>
    <row r="799" ht="14.25" customHeight="1">
      <c r="A799" s="234"/>
      <c r="B799" s="234"/>
      <c r="C799" s="234"/>
      <c r="D799" s="234"/>
      <c r="E799" s="234"/>
      <c r="F799" s="234"/>
      <c r="G799" s="234"/>
      <c r="H799" s="234"/>
      <c r="I799" s="234"/>
      <c r="J799" s="234"/>
      <c r="K799" s="234"/>
      <c r="L799" s="234"/>
      <c r="M799" s="234"/>
      <c r="N799" s="234"/>
      <c r="O799" s="234"/>
      <c r="P799" s="234"/>
      <c r="Q799" s="234"/>
      <c r="R799" s="234"/>
      <c r="S799" s="234"/>
      <c r="T799" s="234"/>
      <c r="U799" s="234"/>
      <c r="V799" s="234"/>
      <c r="W799" s="234"/>
      <c r="X799" s="234"/>
      <c r="Y799" s="234"/>
      <c r="Z799" s="234"/>
    </row>
    <row r="800" ht="14.25" customHeight="1">
      <c r="A800" s="234"/>
      <c r="B800" s="234"/>
      <c r="C800" s="234"/>
      <c r="D800" s="234"/>
      <c r="E800" s="234"/>
      <c r="F800" s="234"/>
      <c r="G800" s="234"/>
      <c r="H800" s="234"/>
      <c r="I800" s="234"/>
      <c r="J800" s="234"/>
      <c r="K800" s="234"/>
      <c r="L800" s="234"/>
      <c r="M800" s="234"/>
      <c r="N800" s="234"/>
      <c r="O800" s="234"/>
      <c r="P800" s="234"/>
      <c r="Q800" s="234"/>
      <c r="R800" s="234"/>
      <c r="S800" s="234"/>
      <c r="T800" s="234"/>
      <c r="U800" s="234"/>
      <c r="V800" s="234"/>
      <c r="W800" s="234"/>
      <c r="X800" s="234"/>
      <c r="Y800" s="234"/>
      <c r="Z800" s="234"/>
    </row>
    <row r="801" ht="14.25" customHeight="1">
      <c r="A801" s="234"/>
      <c r="B801" s="234"/>
      <c r="C801" s="234"/>
      <c r="D801" s="234"/>
      <c r="E801" s="234"/>
      <c r="F801" s="234"/>
      <c r="G801" s="234"/>
      <c r="H801" s="234"/>
      <c r="I801" s="234"/>
      <c r="J801" s="234"/>
      <c r="K801" s="234"/>
      <c r="L801" s="234"/>
      <c r="M801" s="234"/>
      <c r="N801" s="234"/>
      <c r="O801" s="234"/>
      <c r="P801" s="234"/>
      <c r="Q801" s="234"/>
      <c r="R801" s="234"/>
      <c r="S801" s="234"/>
      <c r="T801" s="234"/>
      <c r="U801" s="234"/>
      <c r="V801" s="234"/>
      <c r="W801" s="234"/>
      <c r="X801" s="234"/>
      <c r="Y801" s="234"/>
      <c r="Z801" s="234"/>
    </row>
    <row r="802" ht="14.25" customHeight="1">
      <c r="A802" s="234"/>
      <c r="B802" s="234"/>
      <c r="C802" s="234"/>
      <c r="D802" s="234"/>
      <c r="E802" s="234"/>
      <c r="F802" s="234"/>
      <c r="G802" s="234"/>
      <c r="H802" s="234"/>
      <c r="I802" s="234"/>
      <c r="J802" s="234"/>
      <c r="K802" s="234"/>
      <c r="L802" s="234"/>
      <c r="M802" s="234"/>
      <c r="N802" s="234"/>
      <c r="O802" s="234"/>
      <c r="P802" s="234"/>
      <c r="Q802" s="234"/>
      <c r="R802" s="234"/>
      <c r="S802" s="234"/>
      <c r="T802" s="234"/>
      <c r="U802" s="234"/>
      <c r="V802" s="234"/>
      <c r="W802" s="234"/>
      <c r="X802" s="234"/>
      <c r="Y802" s="234"/>
      <c r="Z802" s="234"/>
    </row>
    <row r="803" ht="14.25" customHeight="1">
      <c r="A803" s="234"/>
      <c r="B803" s="234"/>
      <c r="C803" s="234"/>
      <c r="D803" s="234"/>
      <c r="E803" s="234"/>
      <c r="F803" s="234"/>
      <c r="G803" s="234"/>
      <c r="H803" s="234"/>
      <c r="I803" s="234"/>
      <c r="J803" s="234"/>
      <c r="K803" s="234"/>
      <c r="L803" s="234"/>
      <c r="M803" s="234"/>
      <c r="N803" s="234"/>
      <c r="O803" s="234"/>
      <c r="P803" s="234"/>
      <c r="Q803" s="234"/>
      <c r="R803" s="234"/>
      <c r="S803" s="234"/>
      <c r="T803" s="234"/>
      <c r="U803" s="234"/>
      <c r="V803" s="234"/>
      <c r="W803" s="234"/>
      <c r="X803" s="234"/>
      <c r="Y803" s="234"/>
      <c r="Z803" s="234"/>
    </row>
    <row r="804" ht="14.25" customHeight="1">
      <c r="A804" s="234"/>
      <c r="B804" s="234"/>
      <c r="C804" s="234"/>
      <c r="D804" s="234"/>
      <c r="E804" s="234"/>
      <c r="F804" s="234"/>
      <c r="G804" s="234"/>
      <c r="H804" s="234"/>
      <c r="I804" s="234"/>
      <c r="J804" s="234"/>
      <c r="K804" s="234"/>
      <c r="L804" s="234"/>
      <c r="M804" s="234"/>
      <c r="N804" s="234"/>
      <c r="O804" s="234"/>
      <c r="P804" s="234"/>
      <c r="Q804" s="234"/>
      <c r="R804" s="234"/>
      <c r="S804" s="234"/>
      <c r="T804" s="234"/>
      <c r="U804" s="234"/>
      <c r="V804" s="234"/>
      <c r="W804" s="234"/>
      <c r="X804" s="234"/>
      <c r="Y804" s="234"/>
      <c r="Z804" s="234"/>
    </row>
    <row r="805" ht="14.25" customHeight="1">
      <c r="A805" s="234"/>
      <c r="B805" s="234"/>
      <c r="C805" s="234"/>
      <c r="D805" s="234"/>
      <c r="E805" s="234"/>
      <c r="F805" s="234"/>
      <c r="G805" s="234"/>
      <c r="H805" s="234"/>
      <c r="I805" s="234"/>
      <c r="J805" s="234"/>
      <c r="K805" s="234"/>
      <c r="L805" s="234"/>
      <c r="M805" s="234"/>
      <c r="N805" s="234"/>
      <c r="O805" s="234"/>
      <c r="P805" s="234"/>
      <c r="Q805" s="234"/>
      <c r="R805" s="234"/>
      <c r="S805" s="234"/>
      <c r="T805" s="234"/>
      <c r="U805" s="234"/>
      <c r="V805" s="234"/>
      <c r="W805" s="234"/>
      <c r="X805" s="234"/>
      <c r="Y805" s="234"/>
      <c r="Z805" s="234"/>
    </row>
    <row r="806" ht="14.25" customHeight="1">
      <c r="A806" s="234"/>
      <c r="B806" s="234"/>
      <c r="C806" s="234"/>
      <c r="D806" s="234"/>
      <c r="E806" s="234"/>
      <c r="F806" s="234"/>
      <c r="G806" s="234"/>
      <c r="H806" s="234"/>
      <c r="I806" s="234"/>
      <c r="J806" s="234"/>
      <c r="K806" s="234"/>
      <c r="L806" s="234"/>
      <c r="M806" s="234"/>
      <c r="N806" s="234"/>
      <c r="O806" s="234"/>
      <c r="P806" s="234"/>
      <c r="Q806" s="234"/>
      <c r="R806" s="234"/>
      <c r="S806" s="234"/>
      <c r="T806" s="234"/>
      <c r="U806" s="234"/>
      <c r="V806" s="234"/>
      <c r="W806" s="234"/>
      <c r="X806" s="234"/>
      <c r="Y806" s="234"/>
      <c r="Z806" s="234"/>
    </row>
    <row r="807" ht="14.25" customHeight="1">
      <c r="A807" s="234"/>
      <c r="B807" s="234"/>
      <c r="C807" s="234"/>
      <c r="D807" s="234"/>
      <c r="E807" s="234"/>
      <c r="F807" s="234"/>
      <c r="G807" s="234"/>
      <c r="H807" s="234"/>
      <c r="I807" s="234"/>
      <c r="J807" s="234"/>
      <c r="K807" s="234"/>
      <c r="L807" s="234"/>
      <c r="M807" s="234"/>
      <c r="N807" s="234"/>
      <c r="O807" s="234"/>
      <c r="P807" s="234"/>
      <c r="Q807" s="234"/>
      <c r="R807" s="234"/>
      <c r="S807" s="234"/>
      <c r="T807" s="234"/>
      <c r="U807" s="234"/>
      <c r="V807" s="234"/>
      <c r="W807" s="234"/>
      <c r="X807" s="234"/>
      <c r="Y807" s="234"/>
      <c r="Z807" s="234"/>
    </row>
    <row r="808" ht="14.25" customHeight="1">
      <c r="A808" s="234"/>
      <c r="B808" s="234"/>
      <c r="C808" s="234"/>
      <c r="D808" s="234"/>
      <c r="E808" s="234"/>
      <c r="F808" s="234"/>
      <c r="G808" s="234"/>
      <c r="H808" s="234"/>
      <c r="I808" s="234"/>
      <c r="J808" s="234"/>
      <c r="K808" s="234"/>
      <c r="L808" s="234"/>
      <c r="M808" s="234"/>
      <c r="N808" s="234"/>
      <c r="O808" s="234"/>
      <c r="P808" s="234"/>
      <c r="Q808" s="234"/>
      <c r="R808" s="234"/>
      <c r="S808" s="234"/>
      <c r="T808" s="234"/>
      <c r="U808" s="234"/>
      <c r="V808" s="234"/>
      <c r="W808" s="234"/>
      <c r="X808" s="234"/>
      <c r="Y808" s="234"/>
      <c r="Z808" s="234"/>
    </row>
    <row r="809" ht="14.25" customHeight="1">
      <c r="A809" s="234"/>
      <c r="B809" s="234"/>
      <c r="C809" s="234"/>
      <c r="D809" s="234"/>
      <c r="E809" s="234"/>
      <c r="F809" s="234"/>
      <c r="G809" s="234"/>
      <c r="H809" s="234"/>
      <c r="I809" s="234"/>
      <c r="J809" s="234"/>
      <c r="K809" s="234"/>
      <c r="L809" s="234"/>
      <c r="M809" s="234"/>
      <c r="N809" s="234"/>
      <c r="O809" s="234"/>
      <c r="P809" s="234"/>
      <c r="Q809" s="234"/>
      <c r="R809" s="234"/>
      <c r="S809" s="234"/>
      <c r="T809" s="234"/>
      <c r="U809" s="234"/>
      <c r="V809" s="234"/>
      <c r="W809" s="234"/>
      <c r="X809" s="234"/>
      <c r="Y809" s="234"/>
      <c r="Z809" s="234"/>
    </row>
    <row r="810" ht="14.25" customHeight="1">
      <c r="A810" s="234"/>
      <c r="B810" s="234"/>
      <c r="C810" s="234"/>
      <c r="D810" s="234"/>
      <c r="E810" s="234"/>
      <c r="F810" s="234"/>
      <c r="G810" s="234"/>
      <c r="H810" s="234"/>
      <c r="I810" s="234"/>
      <c r="J810" s="234"/>
      <c r="K810" s="234"/>
      <c r="L810" s="234"/>
      <c r="M810" s="234"/>
      <c r="N810" s="234"/>
      <c r="O810" s="234"/>
      <c r="P810" s="234"/>
      <c r="Q810" s="234"/>
      <c r="R810" s="234"/>
      <c r="S810" s="234"/>
      <c r="T810" s="234"/>
      <c r="U810" s="234"/>
      <c r="V810" s="234"/>
      <c r="W810" s="234"/>
      <c r="X810" s="234"/>
      <c r="Y810" s="234"/>
      <c r="Z810" s="234"/>
    </row>
    <row r="811" ht="14.25" customHeight="1">
      <c r="A811" s="234"/>
      <c r="B811" s="234"/>
      <c r="C811" s="234"/>
      <c r="D811" s="234"/>
      <c r="E811" s="234"/>
      <c r="F811" s="234"/>
      <c r="G811" s="234"/>
      <c r="H811" s="234"/>
      <c r="I811" s="234"/>
      <c r="J811" s="234"/>
      <c r="K811" s="234"/>
      <c r="L811" s="234"/>
      <c r="M811" s="234"/>
      <c r="N811" s="234"/>
      <c r="O811" s="234"/>
      <c r="P811" s="234"/>
      <c r="Q811" s="234"/>
      <c r="R811" s="234"/>
      <c r="S811" s="234"/>
      <c r="T811" s="234"/>
      <c r="U811" s="234"/>
      <c r="V811" s="234"/>
      <c r="W811" s="234"/>
      <c r="X811" s="234"/>
      <c r="Y811" s="234"/>
      <c r="Z811" s="234"/>
    </row>
    <row r="812" ht="14.25" customHeight="1">
      <c r="A812" s="234"/>
      <c r="B812" s="234"/>
      <c r="C812" s="234"/>
      <c r="D812" s="234"/>
      <c r="E812" s="234"/>
      <c r="F812" s="234"/>
      <c r="G812" s="234"/>
      <c r="H812" s="234"/>
      <c r="I812" s="234"/>
      <c r="J812" s="234"/>
      <c r="K812" s="234"/>
      <c r="L812" s="234"/>
      <c r="M812" s="234"/>
      <c r="N812" s="234"/>
      <c r="O812" s="234"/>
      <c r="P812" s="234"/>
      <c r="Q812" s="234"/>
      <c r="R812" s="234"/>
      <c r="S812" s="234"/>
      <c r="T812" s="234"/>
      <c r="U812" s="234"/>
      <c r="V812" s="234"/>
      <c r="W812" s="234"/>
      <c r="X812" s="234"/>
      <c r="Y812" s="234"/>
      <c r="Z812" s="234"/>
    </row>
    <row r="813" ht="14.25" customHeight="1">
      <c r="A813" s="234"/>
      <c r="B813" s="234"/>
      <c r="C813" s="234"/>
      <c r="D813" s="234"/>
      <c r="E813" s="234"/>
      <c r="F813" s="234"/>
      <c r="G813" s="234"/>
      <c r="H813" s="234"/>
      <c r="I813" s="234"/>
      <c r="J813" s="234"/>
      <c r="K813" s="234"/>
      <c r="L813" s="234"/>
      <c r="M813" s="234"/>
      <c r="N813" s="234"/>
      <c r="O813" s="234"/>
      <c r="P813" s="234"/>
      <c r="Q813" s="234"/>
      <c r="R813" s="234"/>
      <c r="S813" s="234"/>
      <c r="T813" s="234"/>
      <c r="U813" s="234"/>
      <c r="V813" s="234"/>
      <c r="W813" s="234"/>
      <c r="X813" s="234"/>
      <c r="Y813" s="234"/>
      <c r="Z813" s="234"/>
    </row>
    <row r="814" ht="14.25" customHeight="1">
      <c r="A814" s="234"/>
      <c r="B814" s="234"/>
      <c r="C814" s="234"/>
      <c r="D814" s="234"/>
      <c r="E814" s="234"/>
      <c r="F814" s="234"/>
      <c r="G814" s="234"/>
      <c r="H814" s="234"/>
      <c r="I814" s="234"/>
      <c r="J814" s="234"/>
      <c r="K814" s="234"/>
      <c r="L814" s="234"/>
      <c r="M814" s="234"/>
      <c r="N814" s="234"/>
      <c r="O814" s="234"/>
      <c r="P814" s="234"/>
      <c r="Q814" s="234"/>
      <c r="R814" s="234"/>
      <c r="S814" s="234"/>
      <c r="T814" s="234"/>
      <c r="U814" s="234"/>
      <c r="V814" s="234"/>
      <c r="W814" s="234"/>
      <c r="X814" s="234"/>
      <c r="Y814" s="234"/>
      <c r="Z814" s="234"/>
    </row>
    <row r="815" ht="14.25" customHeight="1">
      <c r="A815" s="234"/>
      <c r="B815" s="234"/>
      <c r="C815" s="234"/>
      <c r="D815" s="234"/>
      <c r="E815" s="234"/>
      <c r="F815" s="234"/>
      <c r="G815" s="234"/>
      <c r="H815" s="234"/>
      <c r="I815" s="234"/>
      <c r="J815" s="234"/>
      <c r="K815" s="234"/>
      <c r="L815" s="234"/>
      <c r="M815" s="234"/>
      <c r="N815" s="234"/>
      <c r="O815" s="234"/>
      <c r="P815" s="234"/>
      <c r="Q815" s="234"/>
      <c r="R815" s="234"/>
      <c r="S815" s="234"/>
      <c r="T815" s="234"/>
      <c r="U815" s="234"/>
      <c r="V815" s="234"/>
      <c r="W815" s="234"/>
      <c r="X815" s="234"/>
      <c r="Y815" s="234"/>
      <c r="Z815" s="234"/>
    </row>
    <row r="816" ht="14.25" customHeight="1">
      <c r="A816" s="234"/>
      <c r="B816" s="234"/>
      <c r="C816" s="234"/>
      <c r="D816" s="234"/>
      <c r="E816" s="234"/>
      <c r="F816" s="234"/>
      <c r="G816" s="234"/>
      <c r="H816" s="234"/>
      <c r="I816" s="234"/>
      <c r="J816" s="234"/>
      <c r="K816" s="234"/>
      <c r="L816" s="234"/>
      <c r="M816" s="234"/>
      <c r="N816" s="234"/>
      <c r="O816" s="234"/>
      <c r="P816" s="234"/>
      <c r="Q816" s="234"/>
      <c r="R816" s="234"/>
      <c r="S816" s="234"/>
      <c r="T816" s="234"/>
      <c r="U816" s="234"/>
      <c r="V816" s="234"/>
      <c r="W816" s="234"/>
      <c r="X816" s="234"/>
      <c r="Y816" s="234"/>
      <c r="Z816" s="234"/>
    </row>
    <row r="817" ht="14.25" customHeight="1">
      <c r="A817" s="234"/>
      <c r="B817" s="234"/>
      <c r="C817" s="234"/>
      <c r="D817" s="234"/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4"/>
      <c r="Z817" s="234"/>
    </row>
    <row r="818" ht="14.25" customHeight="1">
      <c r="A818" s="234"/>
      <c r="B818" s="234"/>
      <c r="C818" s="234"/>
      <c r="D818" s="234"/>
      <c r="E818" s="234"/>
      <c r="F818" s="234"/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4"/>
      <c r="Z818" s="234"/>
    </row>
    <row r="819" ht="14.25" customHeight="1">
      <c r="A819" s="234"/>
      <c r="B819" s="234"/>
      <c r="C819" s="234"/>
      <c r="D819" s="234"/>
      <c r="E819" s="234"/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/>
      <c r="X819" s="234"/>
      <c r="Y819" s="234"/>
      <c r="Z819" s="234"/>
    </row>
    <row r="820" ht="14.25" customHeight="1">
      <c r="A820" s="234"/>
      <c r="B820" s="234"/>
      <c r="C820" s="234"/>
      <c r="D820" s="234"/>
      <c r="E820" s="234"/>
      <c r="F820" s="234"/>
      <c r="G820" s="234"/>
      <c r="H820" s="234"/>
      <c r="I820" s="234"/>
      <c r="J820" s="234"/>
      <c r="K820" s="234"/>
      <c r="L820" s="234"/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4"/>
      <c r="Z820" s="234"/>
    </row>
    <row r="821" ht="14.25" customHeight="1">
      <c r="A821" s="234"/>
      <c r="B821" s="234"/>
      <c r="C821" s="234"/>
      <c r="D821" s="234"/>
      <c r="E821" s="234"/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/>
      <c r="X821" s="234"/>
      <c r="Y821" s="234"/>
      <c r="Z821" s="234"/>
    </row>
    <row r="822" ht="14.25" customHeight="1">
      <c r="A822" s="234"/>
      <c r="B822" s="234"/>
      <c r="C822" s="234"/>
      <c r="D822" s="234"/>
      <c r="E822" s="234"/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/>
      <c r="U822" s="234"/>
      <c r="V822" s="234"/>
      <c r="W822" s="234"/>
      <c r="X822" s="234"/>
      <c r="Y822" s="234"/>
      <c r="Z822" s="234"/>
    </row>
    <row r="823" ht="14.25" customHeight="1">
      <c r="A823" s="234"/>
      <c r="B823" s="234"/>
      <c r="C823" s="234"/>
      <c r="D823" s="234"/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4"/>
      <c r="Z823" s="234"/>
    </row>
    <row r="824" ht="14.25" customHeight="1">
      <c r="A824" s="234"/>
      <c r="B824" s="234"/>
      <c r="C824" s="234"/>
      <c r="D824" s="234"/>
      <c r="E824" s="234"/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/>
      <c r="U824" s="234"/>
      <c r="V824" s="234"/>
      <c r="W824" s="234"/>
      <c r="X824" s="234"/>
      <c r="Y824" s="234"/>
      <c r="Z824" s="234"/>
    </row>
    <row r="825" ht="14.25" customHeight="1">
      <c r="A825" s="234"/>
      <c r="B825" s="234"/>
      <c r="C825" s="234"/>
      <c r="D825" s="234"/>
      <c r="E825" s="234"/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4"/>
      <c r="Z825" s="234"/>
    </row>
    <row r="826" ht="14.25" customHeight="1">
      <c r="A826" s="234"/>
      <c r="B826" s="234"/>
      <c r="C826" s="234"/>
      <c r="D826" s="234"/>
      <c r="E826" s="234"/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4"/>
      <c r="Z826" s="234"/>
    </row>
    <row r="827" ht="14.25" customHeight="1">
      <c r="A827" s="234"/>
      <c r="B827" s="234"/>
      <c r="C827" s="234"/>
      <c r="D827" s="234"/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4"/>
      <c r="Z827" s="234"/>
    </row>
    <row r="828" ht="14.25" customHeight="1">
      <c r="A828" s="234"/>
      <c r="B828" s="234"/>
      <c r="C828" s="234"/>
      <c r="D828" s="234"/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4"/>
      <c r="Z828" s="234"/>
    </row>
    <row r="829" ht="14.25" customHeight="1">
      <c r="A829" s="234"/>
      <c r="B829" s="234"/>
      <c r="C829" s="234"/>
      <c r="D829" s="234"/>
      <c r="E829" s="234"/>
      <c r="F829" s="234"/>
      <c r="G829" s="234"/>
      <c r="H829" s="234"/>
      <c r="I829" s="234"/>
      <c r="J829" s="234"/>
      <c r="K829" s="234"/>
      <c r="L829" s="234"/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4"/>
      <c r="Z829" s="234"/>
    </row>
    <row r="830" ht="14.25" customHeight="1">
      <c r="A830" s="234"/>
      <c r="B830" s="234"/>
      <c r="C830" s="234"/>
      <c r="D830" s="234"/>
      <c r="E830" s="234"/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/>
      <c r="X830" s="234"/>
      <c r="Y830" s="234"/>
      <c r="Z830" s="234"/>
    </row>
    <row r="831" ht="14.25" customHeight="1">
      <c r="A831" s="234"/>
      <c r="B831" s="234"/>
      <c r="C831" s="234"/>
      <c r="D831" s="234"/>
      <c r="E831" s="234"/>
      <c r="F831" s="234"/>
      <c r="G831" s="234"/>
      <c r="H831" s="234"/>
      <c r="I831" s="234"/>
      <c r="J831" s="234"/>
      <c r="K831" s="234"/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4"/>
      <c r="Z831" s="234"/>
    </row>
    <row r="832" ht="14.25" customHeight="1">
      <c r="A832" s="234"/>
      <c r="B832" s="234"/>
      <c r="C832" s="234"/>
      <c r="D832" s="234"/>
      <c r="E832" s="234"/>
      <c r="F832" s="234"/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4"/>
      <c r="Z832" s="234"/>
    </row>
    <row r="833" ht="14.25" customHeight="1">
      <c r="A833" s="234"/>
      <c r="B833" s="234"/>
      <c r="C833" s="234"/>
      <c r="D833" s="234"/>
      <c r="E833" s="234"/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/>
      <c r="X833" s="234"/>
      <c r="Y833" s="234"/>
      <c r="Z833" s="234"/>
    </row>
    <row r="834" ht="14.25" customHeight="1">
      <c r="A834" s="234"/>
      <c r="B834" s="234"/>
      <c r="C834" s="234"/>
      <c r="D834" s="234"/>
      <c r="E834" s="234"/>
      <c r="F834" s="234"/>
      <c r="G834" s="234"/>
      <c r="H834" s="234"/>
      <c r="I834" s="234"/>
      <c r="J834" s="234"/>
      <c r="K834" s="234"/>
      <c r="L834" s="234"/>
      <c r="M834" s="234"/>
      <c r="N834" s="234"/>
      <c r="O834" s="234"/>
      <c r="P834" s="234"/>
      <c r="Q834" s="234"/>
      <c r="R834" s="234"/>
      <c r="S834" s="234"/>
      <c r="T834" s="234"/>
      <c r="U834" s="234"/>
      <c r="V834" s="234"/>
      <c r="W834" s="234"/>
      <c r="X834" s="234"/>
      <c r="Y834" s="234"/>
      <c r="Z834" s="234"/>
    </row>
    <row r="835" ht="14.25" customHeight="1">
      <c r="A835" s="234"/>
      <c r="B835" s="234"/>
      <c r="C835" s="234"/>
      <c r="D835" s="234"/>
      <c r="E835" s="234"/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/>
      <c r="U835" s="234"/>
      <c r="V835" s="234"/>
      <c r="W835" s="234"/>
      <c r="X835" s="234"/>
      <c r="Y835" s="234"/>
      <c r="Z835" s="234"/>
    </row>
    <row r="836" ht="14.25" customHeight="1">
      <c r="A836" s="234"/>
      <c r="B836" s="234"/>
      <c r="C836" s="234"/>
      <c r="D836" s="234"/>
      <c r="E836" s="234"/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/>
      <c r="U836" s="234"/>
      <c r="V836" s="234"/>
      <c r="W836" s="234"/>
      <c r="X836" s="234"/>
      <c r="Y836" s="234"/>
      <c r="Z836" s="234"/>
    </row>
    <row r="837" ht="14.25" customHeight="1">
      <c r="A837" s="234"/>
      <c r="B837" s="234"/>
      <c r="C837" s="234"/>
      <c r="D837" s="234"/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4"/>
      <c r="Z837" s="234"/>
    </row>
    <row r="838" ht="14.25" customHeight="1">
      <c r="A838" s="234"/>
      <c r="B838" s="234"/>
      <c r="C838" s="234"/>
      <c r="D838" s="234"/>
      <c r="E838" s="234"/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4"/>
      <c r="Z838" s="234"/>
    </row>
    <row r="839" ht="14.25" customHeight="1">
      <c r="A839" s="234"/>
      <c r="B839" s="234"/>
      <c r="C839" s="234"/>
      <c r="D839" s="234"/>
      <c r="E839" s="234"/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4"/>
      <c r="Z839" s="234"/>
    </row>
    <row r="840" ht="14.25" customHeight="1">
      <c r="A840" s="234"/>
      <c r="B840" s="234"/>
      <c r="C840" s="234"/>
      <c r="D840" s="234"/>
      <c r="E840" s="234"/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4"/>
      <c r="Z840" s="234"/>
    </row>
    <row r="841" ht="14.25" customHeight="1">
      <c r="A841" s="234"/>
      <c r="B841" s="234"/>
      <c r="C841" s="234"/>
      <c r="D841" s="234"/>
      <c r="E841" s="234"/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4"/>
      <c r="Z841" s="234"/>
    </row>
    <row r="842" ht="14.25" customHeight="1">
      <c r="A842" s="234"/>
      <c r="B842" s="234"/>
      <c r="C842" s="234"/>
      <c r="D842" s="234"/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4"/>
      <c r="Z842" s="234"/>
    </row>
    <row r="843" ht="14.25" customHeight="1">
      <c r="A843" s="234"/>
      <c r="B843" s="234"/>
      <c r="C843" s="234"/>
      <c r="D843" s="234"/>
      <c r="E843" s="234"/>
      <c r="F843" s="234"/>
      <c r="G843" s="234"/>
      <c r="H843" s="234"/>
      <c r="I843" s="234"/>
      <c r="J843" s="234"/>
      <c r="K843" s="234"/>
      <c r="L843" s="234"/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4"/>
      <c r="Z843" s="234"/>
    </row>
    <row r="844" ht="14.25" customHeight="1">
      <c r="A844" s="234"/>
      <c r="B844" s="234"/>
      <c r="C844" s="234"/>
      <c r="D844" s="234"/>
      <c r="E844" s="234"/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/>
      <c r="X844" s="234"/>
      <c r="Y844" s="234"/>
      <c r="Z844" s="234"/>
    </row>
    <row r="845" ht="14.25" customHeight="1">
      <c r="A845" s="234"/>
      <c r="B845" s="234"/>
      <c r="C845" s="234"/>
      <c r="D845" s="234"/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4"/>
      <c r="Z845" s="234"/>
    </row>
    <row r="846" ht="14.25" customHeight="1">
      <c r="A846" s="234"/>
      <c r="B846" s="234"/>
      <c r="C846" s="234"/>
      <c r="D846" s="234"/>
      <c r="E846" s="234"/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4"/>
      <c r="Z846" s="234"/>
    </row>
    <row r="847" ht="14.25" customHeight="1">
      <c r="A847" s="234"/>
      <c r="B847" s="234"/>
      <c r="C847" s="234"/>
      <c r="D847" s="234"/>
      <c r="E847" s="234"/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4"/>
      <c r="Z847" s="234"/>
    </row>
    <row r="848" ht="14.25" customHeight="1">
      <c r="A848" s="234"/>
      <c r="B848" s="234"/>
      <c r="C848" s="234"/>
      <c r="D848" s="234"/>
      <c r="E848" s="234"/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4"/>
      <c r="Z848" s="234"/>
    </row>
    <row r="849" ht="14.25" customHeight="1">
      <c r="A849" s="234"/>
      <c r="B849" s="234"/>
      <c r="C849" s="234"/>
      <c r="D849" s="234"/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4"/>
      <c r="Z849" s="234"/>
    </row>
    <row r="850" ht="14.25" customHeight="1">
      <c r="A850" s="234"/>
      <c r="B850" s="234"/>
      <c r="C850" s="234"/>
      <c r="D850" s="234"/>
      <c r="E850" s="234"/>
      <c r="F850" s="234"/>
      <c r="G850" s="234"/>
      <c r="H850" s="234"/>
      <c r="I850" s="234"/>
      <c r="J850" s="234"/>
      <c r="K850" s="234"/>
      <c r="L850" s="234"/>
      <c r="M850" s="234"/>
      <c r="N850" s="234"/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4"/>
      <c r="Z850" s="234"/>
    </row>
    <row r="851" ht="14.25" customHeight="1">
      <c r="A851" s="234"/>
      <c r="B851" s="234"/>
      <c r="C851" s="234"/>
      <c r="D851" s="234"/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4"/>
      <c r="Z851" s="234"/>
    </row>
    <row r="852" ht="14.25" customHeight="1">
      <c r="A852" s="234"/>
      <c r="B852" s="234"/>
      <c r="C852" s="234"/>
      <c r="D852" s="234"/>
      <c r="E852" s="234"/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4"/>
      <c r="Z852" s="234"/>
    </row>
    <row r="853" ht="14.25" customHeight="1">
      <c r="A853" s="234"/>
      <c r="B853" s="234"/>
      <c r="C853" s="234"/>
      <c r="D853" s="234"/>
      <c r="E853" s="234"/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4"/>
      <c r="Z853" s="234"/>
    </row>
    <row r="854" ht="14.25" customHeight="1">
      <c r="A854" s="234"/>
      <c r="B854" s="234"/>
      <c r="C854" s="234"/>
      <c r="D854" s="234"/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4"/>
      <c r="Z854" s="234"/>
    </row>
    <row r="855" ht="14.25" customHeight="1">
      <c r="A855" s="234"/>
      <c r="B855" s="234"/>
      <c r="C855" s="234"/>
      <c r="D855" s="234"/>
      <c r="E855" s="234"/>
      <c r="F855" s="234"/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4"/>
      <c r="Z855" s="234"/>
    </row>
    <row r="856" ht="14.25" customHeight="1">
      <c r="A856" s="234"/>
      <c r="B856" s="234"/>
      <c r="C856" s="234"/>
      <c r="D856" s="234"/>
      <c r="E856" s="234"/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/>
      <c r="X856" s="234"/>
      <c r="Y856" s="234"/>
      <c r="Z856" s="234"/>
    </row>
    <row r="857" ht="14.25" customHeight="1">
      <c r="A857" s="234"/>
      <c r="B857" s="234"/>
      <c r="C857" s="234"/>
      <c r="D857" s="234"/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4"/>
      <c r="Z857" s="234"/>
    </row>
    <row r="858" ht="14.25" customHeight="1">
      <c r="A858" s="234"/>
      <c r="B858" s="234"/>
      <c r="C858" s="234"/>
      <c r="D858" s="234"/>
      <c r="E858" s="234"/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4"/>
      <c r="Z858" s="234"/>
    </row>
    <row r="859" ht="14.25" customHeight="1">
      <c r="A859" s="234"/>
      <c r="B859" s="234"/>
      <c r="C859" s="234"/>
      <c r="D859" s="234"/>
      <c r="E859" s="234"/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4"/>
      <c r="Z859" s="234"/>
    </row>
    <row r="860" ht="14.25" customHeight="1">
      <c r="A860" s="234"/>
      <c r="B860" s="234"/>
      <c r="C860" s="234"/>
      <c r="D860" s="234"/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4"/>
      <c r="Z860" s="234"/>
    </row>
    <row r="861" ht="14.25" customHeight="1">
      <c r="A861" s="234"/>
      <c r="B861" s="234"/>
      <c r="C861" s="234"/>
      <c r="D861" s="234"/>
      <c r="E861" s="234"/>
      <c r="F861" s="234"/>
      <c r="G861" s="234"/>
      <c r="H861" s="234"/>
      <c r="I861" s="234"/>
      <c r="J861" s="234"/>
      <c r="K861" s="234"/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4"/>
      <c r="Z861" s="234"/>
    </row>
    <row r="862" ht="14.25" customHeight="1">
      <c r="A862" s="234"/>
      <c r="B862" s="234"/>
      <c r="C862" s="234"/>
      <c r="D862" s="234"/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4"/>
      <c r="Z862" s="234"/>
    </row>
    <row r="863" ht="14.25" customHeight="1">
      <c r="A863" s="234"/>
      <c r="B863" s="234"/>
      <c r="C863" s="234"/>
      <c r="D863" s="234"/>
      <c r="E863" s="234"/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4"/>
      <c r="Z863" s="234"/>
    </row>
    <row r="864" ht="14.25" customHeight="1">
      <c r="A864" s="234"/>
      <c r="B864" s="234"/>
      <c r="C864" s="234"/>
      <c r="D864" s="234"/>
      <c r="E864" s="234"/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4"/>
      <c r="Z864" s="234"/>
    </row>
    <row r="865" ht="14.25" customHeight="1">
      <c r="A865" s="234"/>
      <c r="B865" s="234"/>
      <c r="C865" s="234"/>
      <c r="D865" s="234"/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4"/>
      <c r="Z865" s="234"/>
    </row>
    <row r="866" ht="14.25" customHeight="1">
      <c r="A866" s="234"/>
      <c r="B866" s="234"/>
      <c r="C866" s="234"/>
      <c r="D866" s="234"/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4"/>
      <c r="Z866" s="234"/>
    </row>
    <row r="867" ht="14.25" customHeight="1">
      <c r="A867" s="234"/>
      <c r="B867" s="234"/>
      <c r="C867" s="234"/>
      <c r="D867" s="234"/>
      <c r="E867" s="234"/>
      <c r="F867" s="234"/>
      <c r="G867" s="234"/>
      <c r="H867" s="234"/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4"/>
      <c r="Z867" s="234"/>
    </row>
    <row r="868" ht="14.25" customHeight="1">
      <c r="A868" s="234"/>
      <c r="B868" s="234"/>
      <c r="C868" s="234"/>
      <c r="D868" s="234"/>
      <c r="E868" s="234"/>
      <c r="F868" s="234"/>
      <c r="G868" s="234"/>
      <c r="H868" s="234"/>
      <c r="I868" s="234"/>
      <c r="J868" s="234"/>
      <c r="K868" s="234"/>
      <c r="L868" s="234"/>
      <c r="M868" s="234"/>
      <c r="N868" s="234"/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4"/>
      <c r="Z868" s="234"/>
    </row>
    <row r="869" ht="14.25" customHeight="1">
      <c r="A869" s="234"/>
      <c r="B869" s="234"/>
      <c r="C869" s="234"/>
      <c r="D869" s="234"/>
      <c r="E869" s="234"/>
      <c r="F869" s="234"/>
      <c r="G869" s="234"/>
      <c r="H869" s="234"/>
      <c r="I869" s="234"/>
      <c r="J869" s="234"/>
      <c r="K869" s="234"/>
      <c r="L869" s="234"/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4"/>
      <c r="Z869" s="234"/>
    </row>
    <row r="870" ht="14.25" customHeight="1">
      <c r="A870" s="234"/>
      <c r="B870" s="234"/>
      <c r="C870" s="234"/>
      <c r="D870" s="234"/>
      <c r="E870" s="234"/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/>
      <c r="X870" s="234"/>
      <c r="Y870" s="234"/>
      <c r="Z870" s="234"/>
    </row>
    <row r="871" ht="14.25" customHeight="1">
      <c r="A871" s="234"/>
      <c r="B871" s="234"/>
      <c r="C871" s="234"/>
      <c r="D871" s="234"/>
      <c r="E871" s="234"/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/>
      <c r="U871" s="234"/>
      <c r="V871" s="234"/>
      <c r="W871" s="234"/>
      <c r="X871" s="234"/>
      <c r="Y871" s="234"/>
      <c r="Z871" s="234"/>
    </row>
    <row r="872" ht="14.25" customHeight="1">
      <c r="A872" s="234"/>
      <c r="B872" s="234"/>
      <c r="C872" s="234"/>
      <c r="D872" s="234"/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4"/>
      <c r="Z872" s="234"/>
    </row>
    <row r="873" ht="14.25" customHeight="1">
      <c r="A873" s="234"/>
      <c r="B873" s="234"/>
      <c r="C873" s="234"/>
      <c r="D873" s="234"/>
      <c r="E873" s="234"/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/>
      <c r="U873" s="234"/>
      <c r="V873" s="234"/>
      <c r="W873" s="234"/>
      <c r="X873" s="234"/>
      <c r="Y873" s="234"/>
      <c r="Z873" s="234"/>
    </row>
    <row r="874" ht="14.25" customHeight="1">
      <c r="A874" s="234"/>
      <c r="B874" s="234"/>
      <c r="C874" s="234"/>
      <c r="D874" s="234"/>
      <c r="E874" s="234"/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4"/>
      <c r="Z874" s="234"/>
    </row>
    <row r="875" ht="14.25" customHeight="1">
      <c r="A875" s="234"/>
      <c r="B875" s="234"/>
      <c r="C875" s="234"/>
      <c r="D875" s="234"/>
      <c r="E875" s="234"/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4"/>
      <c r="Z875" s="234"/>
    </row>
    <row r="876" ht="14.25" customHeight="1">
      <c r="A876" s="234"/>
      <c r="B876" s="234"/>
      <c r="C876" s="234"/>
      <c r="D876" s="234"/>
      <c r="E876" s="234"/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4"/>
      <c r="Z876" s="234"/>
    </row>
    <row r="877" ht="14.25" customHeight="1">
      <c r="A877" s="234"/>
      <c r="B877" s="234"/>
      <c r="C877" s="234"/>
      <c r="D877" s="234"/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4"/>
      <c r="Z877" s="234"/>
    </row>
    <row r="878" ht="14.25" customHeight="1">
      <c r="A878" s="234"/>
      <c r="B878" s="234"/>
      <c r="C878" s="234"/>
      <c r="D878" s="234"/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4"/>
      <c r="Z878" s="234"/>
    </row>
    <row r="879" ht="14.25" customHeight="1">
      <c r="A879" s="234"/>
      <c r="B879" s="234"/>
      <c r="C879" s="234"/>
      <c r="D879" s="234"/>
      <c r="E879" s="234"/>
      <c r="F879" s="234"/>
      <c r="G879" s="234"/>
      <c r="H879" s="234"/>
      <c r="I879" s="234"/>
      <c r="J879" s="234"/>
      <c r="K879" s="234"/>
      <c r="L879" s="234"/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4"/>
      <c r="Z879" s="234"/>
    </row>
    <row r="880" ht="14.25" customHeight="1">
      <c r="A880" s="234"/>
      <c r="B880" s="234"/>
      <c r="C880" s="234"/>
      <c r="D880" s="234"/>
      <c r="E880" s="234"/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/>
      <c r="X880" s="234"/>
      <c r="Y880" s="234"/>
      <c r="Z880" s="234"/>
    </row>
    <row r="881" ht="14.25" customHeight="1">
      <c r="A881" s="234"/>
      <c r="B881" s="234"/>
      <c r="C881" s="234"/>
      <c r="D881" s="234"/>
      <c r="E881" s="234"/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/>
      <c r="U881" s="234"/>
      <c r="V881" s="234"/>
      <c r="W881" s="234"/>
      <c r="X881" s="234"/>
      <c r="Y881" s="234"/>
      <c r="Z881" s="234"/>
    </row>
    <row r="882" ht="14.25" customHeight="1">
      <c r="A882" s="234"/>
      <c r="B882" s="234"/>
      <c r="C882" s="234"/>
      <c r="D882" s="234"/>
      <c r="E882" s="234"/>
      <c r="F882" s="234"/>
      <c r="G882" s="234"/>
      <c r="H882" s="234"/>
      <c r="I882" s="234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/>
      <c r="T882" s="234"/>
      <c r="U882" s="234"/>
      <c r="V882" s="234"/>
      <c r="W882" s="234"/>
      <c r="X882" s="234"/>
      <c r="Y882" s="234"/>
      <c r="Z882" s="234"/>
    </row>
    <row r="883" ht="14.25" customHeight="1">
      <c r="A883" s="234"/>
      <c r="B883" s="234"/>
      <c r="C883" s="234"/>
      <c r="D883" s="234"/>
      <c r="E883" s="234"/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/>
      <c r="Y883" s="234"/>
      <c r="Z883" s="234"/>
    </row>
    <row r="884" ht="14.25" customHeight="1">
      <c r="A884" s="234"/>
      <c r="B884" s="234"/>
      <c r="C884" s="234"/>
      <c r="D884" s="234"/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4"/>
      <c r="Z884" s="234"/>
    </row>
    <row r="885" ht="14.25" customHeight="1">
      <c r="A885" s="234"/>
      <c r="B885" s="234"/>
      <c r="C885" s="234"/>
      <c r="D885" s="234"/>
      <c r="E885" s="234"/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4"/>
      <c r="Z885" s="234"/>
    </row>
    <row r="886" ht="14.25" customHeight="1">
      <c r="A886" s="234"/>
      <c r="B886" s="234"/>
      <c r="C886" s="234"/>
      <c r="D886" s="234"/>
      <c r="E886" s="234"/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4"/>
      <c r="Z886" s="234"/>
    </row>
    <row r="887" ht="14.25" customHeight="1">
      <c r="A887" s="234"/>
      <c r="B887" s="234"/>
      <c r="C887" s="234"/>
      <c r="D887" s="234"/>
      <c r="E887" s="234"/>
      <c r="F887" s="234"/>
      <c r="G887" s="234"/>
      <c r="H887" s="234"/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/>
      <c r="W887" s="234"/>
      <c r="X887" s="234"/>
      <c r="Y887" s="234"/>
      <c r="Z887" s="234"/>
    </row>
    <row r="888" ht="14.25" customHeight="1">
      <c r="A888" s="234"/>
      <c r="B888" s="234"/>
      <c r="C888" s="234"/>
      <c r="D888" s="234"/>
      <c r="E888" s="234"/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4"/>
      <c r="Z888" s="234"/>
    </row>
    <row r="889" ht="14.25" customHeight="1">
      <c r="A889" s="234"/>
      <c r="B889" s="234"/>
      <c r="C889" s="234"/>
      <c r="D889" s="234"/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4"/>
      <c r="Z889" s="234"/>
    </row>
    <row r="890" ht="14.25" customHeight="1">
      <c r="A890" s="234"/>
      <c r="B890" s="234"/>
      <c r="C890" s="234"/>
      <c r="D890" s="234"/>
      <c r="E890" s="234"/>
      <c r="F890" s="234"/>
      <c r="G890" s="234"/>
      <c r="H890" s="234"/>
      <c r="I890" s="234"/>
      <c r="J890" s="234"/>
      <c r="K890" s="234"/>
      <c r="L890" s="234"/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4"/>
      <c r="Z890" s="234"/>
    </row>
    <row r="891" ht="14.25" customHeight="1">
      <c r="A891" s="234"/>
      <c r="B891" s="234"/>
      <c r="C891" s="234"/>
      <c r="D891" s="234"/>
      <c r="E891" s="234"/>
      <c r="F891" s="234"/>
      <c r="G891" s="234"/>
      <c r="H891" s="234"/>
      <c r="I891" s="234"/>
      <c r="J891" s="234"/>
      <c r="K891" s="234"/>
      <c r="L891" s="234"/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4"/>
      <c r="Z891" s="234"/>
    </row>
    <row r="892" ht="14.25" customHeight="1">
      <c r="A892" s="234"/>
      <c r="B892" s="234"/>
      <c r="C892" s="234"/>
      <c r="D892" s="234"/>
      <c r="E892" s="234"/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/>
      <c r="X892" s="234"/>
      <c r="Y892" s="234"/>
      <c r="Z892" s="234"/>
    </row>
    <row r="893" ht="14.25" customHeight="1">
      <c r="A893" s="234"/>
      <c r="B893" s="234"/>
      <c r="C893" s="234"/>
      <c r="D893" s="234"/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4"/>
      <c r="Z893" s="234"/>
    </row>
    <row r="894" ht="14.25" customHeight="1">
      <c r="A894" s="234"/>
      <c r="B894" s="234"/>
      <c r="C894" s="234"/>
      <c r="D894" s="234"/>
      <c r="E894" s="234"/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4"/>
      <c r="Z894" s="234"/>
    </row>
    <row r="895" ht="14.25" customHeight="1">
      <c r="A895" s="234"/>
      <c r="B895" s="234"/>
      <c r="C895" s="234"/>
      <c r="D895" s="234"/>
      <c r="E895" s="234"/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4"/>
      <c r="Z895" s="234"/>
    </row>
    <row r="896" ht="14.25" customHeight="1">
      <c r="A896" s="234"/>
      <c r="B896" s="234"/>
      <c r="C896" s="234"/>
      <c r="D896" s="234"/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4"/>
      <c r="Z896" s="234"/>
    </row>
    <row r="897" ht="14.25" customHeight="1">
      <c r="A897" s="234"/>
      <c r="B897" s="234"/>
      <c r="C897" s="234"/>
      <c r="D897" s="234"/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4"/>
      <c r="Z897" s="234"/>
    </row>
    <row r="898" ht="14.25" customHeight="1">
      <c r="A898" s="234"/>
      <c r="B898" s="234"/>
      <c r="C898" s="234"/>
      <c r="D898" s="234"/>
      <c r="E898" s="234"/>
      <c r="F898" s="234"/>
      <c r="G898" s="234"/>
      <c r="H898" s="234"/>
      <c r="I898" s="234"/>
      <c r="J898" s="234"/>
      <c r="K898" s="234"/>
      <c r="L898" s="234"/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4"/>
      <c r="Z898" s="234"/>
    </row>
    <row r="899" ht="14.25" customHeight="1">
      <c r="A899" s="234"/>
      <c r="B899" s="234"/>
      <c r="C899" s="234"/>
      <c r="D899" s="234"/>
      <c r="E899" s="234"/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/>
      <c r="X899" s="234"/>
      <c r="Y899" s="234"/>
      <c r="Z899" s="234"/>
    </row>
    <row r="900" ht="14.25" customHeight="1">
      <c r="A900" s="234"/>
      <c r="B900" s="234"/>
      <c r="C900" s="234"/>
      <c r="D900" s="234"/>
      <c r="E900" s="234"/>
      <c r="F900" s="234"/>
      <c r="G900" s="234"/>
      <c r="H900" s="234"/>
      <c r="I900" s="234"/>
      <c r="J900" s="234"/>
      <c r="K900" s="234"/>
      <c r="L900" s="234"/>
      <c r="M900" s="234"/>
      <c r="N900" s="234"/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4"/>
      <c r="Z900" s="234"/>
    </row>
    <row r="901" ht="14.25" customHeight="1">
      <c r="A901" s="234"/>
      <c r="B901" s="234"/>
      <c r="C901" s="234"/>
      <c r="D901" s="234"/>
      <c r="E901" s="234"/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/>
      <c r="U901" s="234"/>
      <c r="V901" s="234"/>
      <c r="W901" s="234"/>
      <c r="X901" s="234"/>
      <c r="Y901" s="234"/>
      <c r="Z901" s="234"/>
    </row>
    <row r="902" ht="14.25" customHeight="1">
      <c r="A902" s="234"/>
      <c r="B902" s="234"/>
      <c r="C902" s="234"/>
      <c r="D902" s="234"/>
      <c r="E902" s="234"/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/>
      <c r="U902" s="234"/>
      <c r="V902" s="234"/>
      <c r="W902" s="234"/>
      <c r="X902" s="234"/>
      <c r="Y902" s="234"/>
      <c r="Z902" s="234"/>
    </row>
    <row r="903" ht="14.25" customHeight="1">
      <c r="A903" s="234"/>
      <c r="B903" s="234"/>
      <c r="C903" s="234"/>
      <c r="D903" s="234"/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4"/>
      <c r="Z903" s="234"/>
    </row>
    <row r="904" ht="14.25" customHeight="1">
      <c r="A904" s="234"/>
      <c r="B904" s="234"/>
      <c r="C904" s="234"/>
      <c r="D904" s="234"/>
      <c r="E904" s="234"/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4"/>
      <c r="Z904" s="234"/>
    </row>
    <row r="905" ht="14.25" customHeight="1">
      <c r="A905" s="234"/>
      <c r="B905" s="234"/>
      <c r="C905" s="234"/>
      <c r="D905" s="234"/>
      <c r="E905" s="234"/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4"/>
      <c r="Z905" s="234"/>
    </row>
    <row r="906" ht="14.25" customHeight="1">
      <c r="A906" s="234"/>
      <c r="B906" s="234"/>
      <c r="C906" s="234"/>
      <c r="D906" s="234"/>
      <c r="E906" s="234"/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4"/>
      <c r="Z906" s="234"/>
    </row>
    <row r="907" ht="14.25" customHeight="1">
      <c r="A907" s="234"/>
      <c r="B907" s="234"/>
      <c r="C907" s="234"/>
      <c r="D907" s="234"/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4"/>
      <c r="Z907" s="234"/>
    </row>
    <row r="908" ht="14.25" customHeight="1">
      <c r="A908" s="234"/>
      <c r="B908" s="234"/>
      <c r="C908" s="234"/>
      <c r="D908" s="234"/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4"/>
      <c r="Z908" s="234"/>
    </row>
    <row r="909" ht="14.25" customHeight="1">
      <c r="A909" s="234"/>
      <c r="B909" s="234"/>
      <c r="C909" s="234"/>
      <c r="D909" s="234"/>
      <c r="E909" s="234"/>
      <c r="F909" s="234"/>
      <c r="G909" s="234"/>
      <c r="H909" s="234"/>
      <c r="I909" s="234"/>
      <c r="J909" s="234"/>
      <c r="K909" s="234"/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4"/>
      <c r="Z909" s="234"/>
    </row>
    <row r="910" ht="14.25" customHeight="1">
      <c r="A910" s="234"/>
      <c r="B910" s="234"/>
      <c r="C910" s="234"/>
      <c r="D910" s="234"/>
      <c r="E910" s="234"/>
      <c r="F910" s="234"/>
      <c r="G910" s="234"/>
      <c r="H910" s="234"/>
      <c r="I910" s="234"/>
      <c r="J910" s="234"/>
      <c r="K910" s="234"/>
      <c r="L910" s="234"/>
      <c r="M910" s="234"/>
      <c r="N910" s="234"/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4"/>
      <c r="Z910" s="234"/>
    </row>
    <row r="911" ht="14.25" customHeight="1">
      <c r="A911" s="234"/>
      <c r="B911" s="234"/>
      <c r="C911" s="234"/>
      <c r="D911" s="234"/>
      <c r="E911" s="234"/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/>
      <c r="U911" s="234"/>
      <c r="V911" s="234"/>
      <c r="W911" s="234"/>
      <c r="X911" s="234"/>
      <c r="Y911" s="234"/>
      <c r="Z911" s="234"/>
    </row>
    <row r="912" ht="14.25" customHeight="1">
      <c r="A912" s="234"/>
      <c r="B912" s="234"/>
      <c r="C912" s="234"/>
      <c r="D912" s="234"/>
      <c r="E912" s="234"/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/>
      <c r="U912" s="234"/>
      <c r="V912" s="234"/>
      <c r="W912" s="234"/>
      <c r="X912" s="234"/>
      <c r="Y912" s="234"/>
      <c r="Z912" s="234"/>
    </row>
    <row r="913" ht="14.25" customHeight="1">
      <c r="A913" s="234"/>
      <c r="B913" s="234"/>
      <c r="C913" s="234"/>
      <c r="D913" s="234"/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4"/>
      <c r="Z913" s="234"/>
    </row>
    <row r="914" ht="14.25" customHeight="1">
      <c r="A914" s="234"/>
      <c r="B914" s="234"/>
      <c r="C914" s="234"/>
      <c r="D914" s="234"/>
      <c r="E914" s="234"/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4"/>
      <c r="Z914" s="234"/>
    </row>
    <row r="915" ht="14.25" customHeight="1">
      <c r="A915" s="234"/>
      <c r="B915" s="234"/>
      <c r="C915" s="234"/>
      <c r="D915" s="234"/>
      <c r="E915" s="234"/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4"/>
      <c r="Z915" s="234"/>
    </row>
    <row r="916" ht="14.25" customHeight="1">
      <c r="A916" s="234"/>
      <c r="B916" s="234"/>
      <c r="C916" s="234"/>
      <c r="D916" s="234"/>
      <c r="E916" s="234"/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4"/>
      <c r="Z916" s="234"/>
    </row>
    <row r="917" ht="14.25" customHeight="1">
      <c r="A917" s="234"/>
      <c r="B917" s="234"/>
      <c r="C917" s="234"/>
      <c r="D917" s="234"/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4"/>
      <c r="Z917" s="234"/>
    </row>
    <row r="918" ht="14.25" customHeight="1">
      <c r="A918" s="234"/>
      <c r="B918" s="234"/>
      <c r="C918" s="234"/>
      <c r="D918" s="234"/>
      <c r="E918" s="234"/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4"/>
      <c r="Z918" s="234"/>
    </row>
    <row r="919" ht="14.25" customHeight="1">
      <c r="A919" s="234"/>
      <c r="B919" s="234"/>
      <c r="C919" s="234"/>
      <c r="D919" s="234"/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4"/>
      <c r="Z919" s="234"/>
    </row>
    <row r="920" ht="14.25" customHeight="1">
      <c r="A920" s="234"/>
      <c r="B920" s="234"/>
      <c r="C920" s="234"/>
      <c r="D920" s="234"/>
      <c r="E920" s="234"/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4"/>
      <c r="Z920" s="234"/>
    </row>
    <row r="921" ht="14.25" customHeight="1">
      <c r="A921" s="234"/>
      <c r="B921" s="234"/>
      <c r="C921" s="234"/>
      <c r="D921" s="234"/>
      <c r="E921" s="234"/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4"/>
      <c r="Z921" s="234"/>
    </row>
    <row r="922" ht="14.25" customHeight="1">
      <c r="A922" s="234"/>
      <c r="B922" s="234"/>
      <c r="C922" s="234"/>
      <c r="D922" s="234"/>
      <c r="E922" s="234"/>
      <c r="F922" s="234"/>
      <c r="G922" s="234"/>
      <c r="H922" s="234"/>
      <c r="I922" s="234"/>
      <c r="J922" s="234"/>
      <c r="K922" s="234"/>
      <c r="L922" s="234"/>
      <c r="M922" s="234"/>
      <c r="N922" s="234"/>
      <c r="O922" s="234"/>
      <c r="P922" s="234"/>
      <c r="Q922" s="234"/>
      <c r="R922" s="234"/>
      <c r="S922" s="234"/>
      <c r="T922" s="234"/>
      <c r="U922" s="234"/>
      <c r="V922" s="234"/>
      <c r="W922" s="234"/>
      <c r="X922" s="234"/>
      <c r="Y922" s="234"/>
      <c r="Z922" s="234"/>
    </row>
    <row r="923" ht="14.25" customHeight="1">
      <c r="A923" s="234"/>
      <c r="B923" s="234"/>
      <c r="C923" s="234"/>
      <c r="D923" s="234"/>
      <c r="E923" s="234"/>
      <c r="F923" s="234"/>
      <c r="G923" s="234"/>
      <c r="H923" s="234"/>
      <c r="I923" s="234"/>
      <c r="J923" s="234"/>
      <c r="K923" s="234"/>
      <c r="L923" s="234"/>
      <c r="M923" s="234"/>
      <c r="N923" s="234"/>
      <c r="O923" s="234"/>
      <c r="P923" s="234"/>
      <c r="Q923" s="234"/>
      <c r="R923" s="234"/>
      <c r="S923" s="234"/>
      <c r="T923" s="234"/>
      <c r="U923" s="234"/>
      <c r="V923" s="234"/>
      <c r="W923" s="234"/>
      <c r="X923" s="234"/>
      <c r="Y923" s="234"/>
      <c r="Z923" s="234"/>
    </row>
    <row r="924" ht="14.25" customHeight="1">
      <c r="A924" s="234"/>
      <c r="B924" s="234"/>
      <c r="C924" s="234"/>
      <c r="D924" s="234"/>
      <c r="E924" s="234"/>
      <c r="F924" s="234"/>
      <c r="G924" s="234"/>
      <c r="H924" s="234"/>
      <c r="I924" s="234"/>
      <c r="J924" s="234"/>
      <c r="K924" s="234"/>
      <c r="L924" s="234"/>
      <c r="M924" s="234"/>
      <c r="N924" s="234"/>
      <c r="O924" s="234"/>
      <c r="P924" s="234"/>
      <c r="Q924" s="234"/>
      <c r="R924" s="234"/>
      <c r="S924" s="234"/>
      <c r="T924" s="234"/>
      <c r="U924" s="234"/>
      <c r="V924" s="234"/>
      <c r="W924" s="234"/>
      <c r="X924" s="234"/>
      <c r="Y924" s="234"/>
      <c r="Z924" s="234"/>
    </row>
    <row r="925" ht="14.25" customHeight="1">
      <c r="A925" s="234"/>
      <c r="B925" s="234"/>
      <c r="C925" s="234"/>
      <c r="D925" s="234"/>
      <c r="E925" s="234"/>
      <c r="F925" s="234"/>
      <c r="G925" s="234"/>
      <c r="H925" s="234"/>
      <c r="I925" s="234"/>
      <c r="J925" s="234"/>
      <c r="K925" s="234"/>
      <c r="L925" s="234"/>
      <c r="M925" s="234"/>
      <c r="N925" s="234"/>
      <c r="O925" s="234"/>
      <c r="P925" s="234"/>
      <c r="Q925" s="234"/>
      <c r="R925" s="234"/>
      <c r="S925" s="234"/>
      <c r="T925" s="234"/>
      <c r="U925" s="234"/>
      <c r="V925" s="234"/>
      <c r="W925" s="234"/>
      <c r="X925" s="234"/>
      <c r="Y925" s="234"/>
      <c r="Z925" s="234"/>
    </row>
    <row r="926" ht="14.25" customHeight="1">
      <c r="A926" s="234"/>
      <c r="B926" s="234"/>
      <c r="C926" s="234"/>
      <c r="D926" s="234"/>
      <c r="E926" s="234"/>
      <c r="F926" s="234"/>
      <c r="G926" s="234"/>
      <c r="H926" s="234"/>
      <c r="I926" s="234"/>
      <c r="J926" s="234"/>
      <c r="K926" s="234"/>
      <c r="L926" s="234"/>
      <c r="M926" s="234"/>
      <c r="N926" s="234"/>
      <c r="O926" s="234"/>
      <c r="P926" s="234"/>
      <c r="Q926" s="234"/>
      <c r="R926" s="234"/>
      <c r="S926" s="234"/>
      <c r="T926" s="234"/>
      <c r="U926" s="234"/>
      <c r="V926" s="234"/>
      <c r="W926" s="234"/>
      <c r="X926" s="234"/>
      <c r="Y926" s="234"/>
      <c r="Z926" s="234"/>
    </row>
    <row r="927" ht="14.25" customHeight="1">
      <c r="A927" s="234"/>
      <c r="B927" s="234"/>
      <c r="C927" s="234"/>
      <c r="D927" s="234"/>
      <c r="E927" s="234"/>
      <c r="F927" s="234"/>
      <c r="G927" s="234"/>
      <c r="H927" s="234"/>
      <c r="I927" s="234"/>
      <c r="J927" s="234"/>
      <c r="K927" s="234"/>
      <c r="L927" s="234"/>
      <c r="M927" s="234"/>
      <c r="N927" s="234"/>
      <c r="O927" s="234"/>
      <c r="P927" s="234"/>
      <c r="Q927" s="234"/>
      <c r="R927" s="234"/>
      <c r="S927" s="234"/>
      <c r="T927" s="234"/>
      <c r="U927" s="234"/>
      <c r="V927" s="234"/>
      <c r="W927" s="234"/>
      <c r="X927" s="234"/>
      <c r="Y927" s="234"/>
      <c r="Z927" s="234"/>
    </row>
    <row r="928" ht="14.25" customHeight="1">
      <c r="A928" s="234"/>
      <c r="B928" s="234"/>
      <c r="C928" s="234"/>
      <c r="D928" s="234"/>
      <c r="E928" s="234"/>
      <c r="F928" s="234"/>
      <c r="G928" s="234"/>
      <c r="H928" s="234"/>
      <c r="I928" s="234"/>
      <c r="J928" s="234"/>
      <c r="K928" s="234"/>
      <c r="L928" s="234"/>
      <c r="M928" s="234"/>
      <c r="N928" s="234"/>
      <c r="O928" s="234"/>
      <c r="P928" s="234"/>
      <c r="Q928" s="234"/>
      <c r="R928" s="234"/>
      <c r="S928" s="234"/>
      <c r="T928" s="234"/>
      <c r="U928" s="234"/>
      <c r="V928" s="234"/>
      <c r="W928" s="234"/>
      <c r="X928" s="234"/>
      <c r="Y928" s="234"/>
      <c r="Z928" s="234"/>
    </row>
    <row r="929" ht="14.25" customHeight="1">
      <c r="A929" s="234"/>
      <c r="B929" s="234"/>
      <c r="C929" s="234"/>
      <c r="D929" s="234"/>
      <c r="E929" s="234"/>
      <c r="F929" s="234"/>
      <c r="G929" s="234"/>
      <c r="H929" s="234"/>
      <c r="I929" s="234"/>
      <c r="J929" s="234"/>
      <c r="K929" s="234"/>
      <c r="L929" s="234"/>
      <c r="M929" s="234"/>
      <c r="N929" s="234"/>
      <c r="O929" s="234"/>
      <c r="P929" s="234"/>
      <c r="Q929" s="234"/>
      <c r="R929" s="234"/>
      <c r="S929" s="234"/>
      <c r="T929" s="234"/>
      <c r="U929" s="234"/>
      <c r="V929" s="234"/>
      <c r="W929" s="234"/>
      <c r="X929" s="234"/>
      <c r="Y929" s="234"/>
      <c r="Z929" s="234"/>
    </row>
    <row r="930" ht="14.25" customHeight="1">
      <c r="A930" s="234"/>
      <c r="B930" s="234"/>
      <c r="C930" s="234"/>
      <c r="D930" s="234"/>
      <c r="E930" s="234"/>
      <c r="F930" s="234"/>
      <c r="G930" s="234"/>
      <c r="H930" s="234"/>
      <c r="I930" s="234"/>
      <c r="J930" s="234"/>
      <c r="K930" s="234"/>
      <c r="L930" s="234"/>
      <c r="M930" s="234"/>
      <c r="N930" s="234"/>
      <c r="O930" s="234"/>
      <c r="P930" s="234"/>
      <c r="Q930" s="234"/>
      <c r="R930" s="234"/>
      <c r="S930" s="234"/>
      <c r="T930" s="234"/>
      <c r="U930" s="234"/>
      <c r="V930" s="234"/>
      <c r="W930" s="234"/>
      <c r="X930" s="234"/>
      <c r="Y930" s="234"/>
      <c r="Z930" s="234"/>
    </row>
    <row r="931" ht="14.25" customHeight="1">
      <c r="A931" s="234"/>
      <c r="B931" s="234"/>
      <c r="C931" s="234"/>
      <c r="D931" s="234"/>
      <c r="E931" s="234"/>
      <c r="F931" s="234"/>
      <c r="G931" s="234"/>
      <c r="H931" s="234"/>
      <c r="I931" s="234"/>
      <c r="J931" s="234"/>
      <c r="K931" s="234"/>
      <c r="L931" s="234"/>
      <c r="M931" s="234"/>
      <c r="N931" s="234"/>
      <c r="O931" s="234"/>
      <c r="P931" s="234"/>
      <c r="Q931" s="234"/>
      <c r="R931" s="234"/>
      <c r="S931" s="234"/>
      <c r="T931" s="234"/>
      <c r="U931" s="234"/>
      <c r="V931" s="234"/>
      <c r="W931" s="234"/>
      <c r="X931" s="234"/>
      <c r="Y931" s="234"/>
      <c r="Z931" s="234"/>
    </row>
    <row r="932" ht="14.25" customHeight="1">
      <c r="A932" s="234"/>
      <c r="B932" s="234"/>
      <c r="C932" s="234"/>
      <c r="D932" s="234"/>
      <c r="E932" s="234"/>
      <c r="F932" s="234"/>
      <c r="G932" s="234"/>
      <c r="H932" s="234"/>
      <c r="I932" s="234"/>
      <c r="J932" s="234"/>
      <c r="K932" s="234"/>
      <c r="L932" s="234"/>
      <c r="M932" s="234"/>
      <c r="N932" s="234"/>
      <c r="O932" s="234"/>
      <c r="P932" s="234"/>
      <c r="Q932" s="234"/>
      <c r="R932" s="234"/>
      <c r="S932" s="234"/>
      <c r="T932" s="234"/>
      <c r="U932" s="234"/>
      <c r="V932" s="234"/>
      <c r="W932" s="234"/>
      <c r="X932" s="234"/>
      <c r="Y932" s="234"/>
      <c r="Z932" s="234"/>
    </row>
    <row r="933" ht="14.25" customHeight="1">
      <c r="A933" s="234"/>
      <c r="B933" s="234"/>
      <c r="C933" s="234"/>
      <c r="D933" s="234"/>
      <c r="E933" s="234"/>
      <c r="F933" s="234"/>
      <c r="G933" s="234"/>
      <c r="H933" s="234"/>
      <c r="I933" s="234"/>
      <c r="J933" s="234"/>
      <c r="K933" s="234"/>
      <c r="L933" s="234"/>
      <c r="M933" s="234"/>
      <c r="N933" s="234"/>
      <c r="O933" s="234"/>
      <c r="P933" s="234"/>
      <c r="Q933" s="234"/>
      <c r="R933" s="234"/>
      <c r="S933" s="234"/>
      <c r="T933" s="234"/>
      <c r="U933" s="234"/>
      <c r="V933" s="234"/>
      <c r="W933" s="234"/>
      <c r="X933" s="234"/>
      <c r="Y933" s="234"/>
      <c r="Z933" s="234"/>
    </row>
    <row r="934" ht="14.25" customHeight="1">
      <c r="A934" s="234"/>
      <c r="B934" s="234"/>
      <c r="C934" s="234"/>
      <c r="D934" s="234"/>
      <c r="E934" s="234"/>
      <c r="F934" s="234"/>
      <c r="G934" s="234"/>
      <c r="H934" s="234"/>
      <c r="I934" s="234"/>
      <c r="J934" s="234"/>
      <c r="K934" s="234"/>
      <c r="L934" s="234"/>
      <c r="M934" s="234"/>
      <c r="N934" s="234"/>
      <c r="O934" s="234"/>
      <c r="P934" s="234"/>
      <c r="Q934" s="234"/>
      <c r="R934" s="234"/>
      <c r="S934" s="234"/>
      <c r="T934" s="234"/>
      <c r="U934" s="234"/>
      <c r="V934" s="234"/>
      <c r="W934" s="234"/>
      <c r="X934" s="234"/>
      <c r="Y934" s="234"/>
      <c r="Z934" s="234"/>
    </row>
    <row r="935" ht="14.25" customHeight="1">
      <c r="A935" s="234"/>
      <c r="B935" s="234"/>
      <c r="C935" s="234"/>
      <c r="D935" s="234"/>
      <c r="E935" s="234"/>
      <c r="F935" s="234"/>
      <c r="G935" s="234"/>
      <c r="H935" s="234"/>
      <c r="I935" s="234"/>
      <c r="J935" s="234"/>
      <c r="K935" s="234"/>
      <c r="L935" s="234"/>
      <c r="M935" s="234"/>
      <c r="N935" s="234"/>
      <c r="O935" s="234"/>
      <c r="P935" s="234"/>
      <c r="Q935" s="234"/>
      <c r="R935" s="234"/>
      <c r="S935" s="234"/>
      <c r="T935" s="234"/>
      <c r="U935" s="234"/>
      <c r="V935" s="234"/>
      <c r="W935" s="234"/>
      <c r="X935" s="234"/>
      <c r="Y935" s="234"/>
      <c r="Z935" s="234"/>
    </row>
    <row r="936" ht="14.25" customHeight="1">
      <c r="A936" s="234"/>
      <c r="B936" s="234"/>
      <c r="C936" s="234"/>
      <c r="D936" s="234"/>
      <c r="E936" s="234"/>
      <c r="F936" s="234"/>
      <c r="G936" s="234"/>
      <c r="H936" s="234"/>
      <c r="I936" s="234"/>
      <c r="J936" s="234"/>
      <c r="K936" s="234"/>
      <c r="L936" s="234"/>
      <c r="M936" s="234"/>
      <c r="N936" s="234"/>
      <c r="O936" s="234"/>
      <c r="P936" s="234"/>
      <c r="Q936" s="234"/>
      <c r="R936" s="234"/>
      <c r="S936" s="234"/>
      <c r="T936" s="234"/>
      <c r="U936" s="234"/>
      <c r="V936" s="234"/>
      <c r="W936" s="234"/>
      <c r="X936" s="234"/>
      <c r="Y936" s="234"/>
      <c r="Z936" s="234"/>
    </row>
    <row r="937" ht="14.25" customHeight="1">
      <c r="A937" s="234"/>
      <c r="B937" s="234"/>
      <c r="C937" s="234"/>
      <c r="D937" s="234"/>
      <c r="E937" s="234"/>
      <c r="F937" s="234"/>
      <c r="G937" s="234"/>
      <c r="H937" s="234"/>
      <c r="I937" s="234"/>
      <c r="J937" s="234"/>
      <c r="K937" s="234"/>
      <c r="L937" s="234"/>
      <c r="M937" s="234"/>
      <c r="N937" s="234"/>
      <c r="O937" s="234"/>
      <c r="P937" s="234"/>
      <c r="Q937" s="234"/>
      <c r="R937" s="234"/>
      <c r="S937" s="234"/>
      <c r="T937" s="234"/>
      <c r="U937" s="234"/>
      <c r="V937" s="234"/>
      <c r="W937" s="234"/>
      <c r="X937" s="234"/>
      <c r="Y937" s="234"/>
      <c r="Z937" s="234"/>
    </row>
    <row r="938" ht="14.25" customHeight="1">
      <c r="A938" s="234"/>
      <c r="B938" s="234"/>
      <c r="C938" s="234"/>
      <c r="D938" s="234"/>
      <c r="E938" s="234"/>
      <c r="F938" s="234"/>
      <c r="G938" s="234"/>
      <c r="H938" s="234"/>
      <c r="I938" s="234"/>
      <c r="J938" s="234"/>
      <c r="K938" s="234"/>
      <c r="L938" s="234"/>
      <c r="M938" s="234"/>
      <c r="N938" s="234"/>
      <c r="O938" s="234"/>
      <c r="P938" s="234"/>
      <c r="Q938" s="234"/>
      <c r="R938" s="234"/>
      <c r="S938" s="234"/>
      <c r="T938" s="234"/>
      <c r="U938" s="234"/>
      <c r="V938" s="234"/>
      <c r="W938" s="234"/>
      <c r="X938" s="234"/>
      <c r="Y938" s="234"/>
      <c r="Z938" s="234"/>
    </row>
    <row r="939" ht="14.25" customHeight="1">
      <c r="A939" s="234"/>
      <c r="B939" s="234"/>
      <c r="C939" s="234"/>
      <c r="D939" s="234"/>
      <c r="E939" s="234"/>
      <c r="F939" s="234"/>
      <c r="G939" s="234"/>
      <c r="H939" s="234"/>
      <c r="I939" s="234"/>
      <c r="J939" s="234"/>
      <c r="K939" s="234"/>
      <c r="L939" s="234"/>
      <c r="M939" s="234"/>
      <c r="N939" s="234"/>
      <c r="O939" s="234"/>
      <c r="P939" s="234"/>
      <c r="Q939" s="234"/>
      <c r="R939" s="234"/>
      <c r="S939" s="234"/>
      <c r="T939" s="234"/>
      <c r="U939" s="234"/>
      <c r="V939" s="234"/>
      <c r="W939" s="234"/>
      <c r="X939" s="234"/>
      <c r="Y939" s="234"/>
      <c r="Z939" s="234"/>
    </row>
    <row r="940" ht="14.25" customHeight="1">
      <c r="A940" s="234"/>
      <c r="B940" s="234"/>
      <c r="C940" s="234"/>
      <c r="D940" s="234"/>
      <c r="E940" s="234"/>
      <c r="F940" s="234"/>
      <c r="G940" s="234"/>
      <c r="H940" s="234"/>
      <c r="I940" s="234"/>
      <c r="J940" s="234"/>
      <c r="K940" s="234"/>
      <c r="L940" s="234"/>
      <c r="M940" s="234"/>
      <c r="N940" s="234"/>
      <c r="O940" s="234"/>
      <c r="P940" s="234"/>
      <c r="Q940" s="234"/>
      <c r="R940" s="234"/>
      <c r="S940" s="234"/>
      <c r="T940" s="234"/>
      <c r="U940" s="234"/>
      <c r="V940" s="234"/>
      <c r="W940" s="234"/>
      <c r="X940" s="234"/>
      <c r="Y940" s="234"/>
      <c r="Z940" s="234"/>
    </row>
    <row r="941" ht="14.25" customHeight="1">
      <c r="A941" s="234"/>
      <c r="B941" s="234"/>
      <c r="C941" s="234"/>
      <c r="D941" s="234"/>
      <c r="E941" s="234"/>
      <c r="F941" s="234"/>
      <c r="G941" s="234"/>
      <c r="H941" s="234"/>
      <c r="I941" s="234"/>
      <c r="J941" s="234"/>
      <c r="K941" s="234"/>
      <c r="L941" s="234"/>
      <c r="M941" s="234"/>
      <c r="N941" s="234"/>
      <c r="O941" s="234"/>
      <c r="P941" s="234"/>
      <c r="Q941" s="234"/>
      <c r="R941" s="234"/>
      <c r="S941" s="234"/>
      <c r="T941" s="234"/>
      <c r="U941" s="234"/>
      <c r="V941" s="234"/>
      <c r="W941" s="234"/>
      <c r="X941" s="234"/>
      <c r="Y941" s="234"/>
      <c r="Z941" s="234"/>
    </row>
    <row r="942" ht="14.25" customHeight="1">
      <c r="A942" s="234"/>
      <c r="B942" s="234"/>
      <c r="C942" s="234"/>
      <c r="D942" s="234"/>
      <c r="E942" s="234"/>
      <c r="F942" s="234"/>
      <c r="G942" s="234"/>
      <c r="H942" s="234"/>
      <c r="I942" s="234"/>
      <c r="J942" s="234"/>
      <c r="K942" s="234"/>
      <c r="L942" s="234"/>
      <c r="M942" s="234"/>
      <c r="N942" s="234"/>
      <c r="O942" s="234"/>
      <c r="P942" s="234"/>
      <c r="Q942" s="234"/>
      <c r="R942" s="234"/>
      <c r="S942" s="234"/>
      <c r="T942" s="234"/>
      <c r="U942" s="234"/>
      <c r="V942" s="234"/>
      <c r="W942" s="234"/>
      <c r="X942" s="234"/>
      <c r="Y942" s="234"/>
      <c r="Z942" s="234"/>
    </row>
    <row r="943" ht="14.25" customHeight="1">
      <c r="A943" s="234"/>
      <c r="B943" s="234"/>
      <c r="C943" s="234"/>
      <c r="D943" s="234"/>
      <c r="E943" s="234"/>
      <c r="F943" s="234"/>
      <c r="G943" s="234"/>
      <c r="H943" s="234"/>
      <c r="I943" s="234"/>
      <c r="J943" s="234"/>
      <c r="K943" s="234"/>
      <c r="L943" s="234"/>
      <c r="M943" s="234"/>
      <c r="N943" s="234"/>
      <c r="O943" s="234"/>
      <c r="P943" s="234"/>
      <c r="Q943" s="234"/>
      <c r="R943" s="234"/>
      <c r="S943" s="234"/>
      <c r="T943" s="234"/>
      <c r="U943" s="234"/>
      <c r="V943" s="234"/>
      <c r="W943" s="234"/>
      <c r="X943" s="234"/>
      <c r="Y943" s="234"/>
      <c r="Z943" s="234"/>
    </row>
    <row r="944" ht="14.25" customHeight="1">
      <c r="A944" s="234"/>
      <c r="B944" s="234"/>
      <c r="C944" s="234"/>
      <c r="D944" s="234"/>
      <c r="E944" s="234"/>
      <c r="F944" s="234"/>
      <c r="G944" s="234"/>
      <c r="H944" s="234"/>
      <c r="I944" s="234"/>
      <c r="J944" s="234"/>
      <c r="K944" s="234"/>
      <c r="L944" s="234"/>
      <c r="M944" s="234"/>
      <c r="N944" s="234"/>
      <c r="O944" s="234"/>
      <c r="P944" s="234"/>
      <c r="Q944" s="234"/>
      <c r="R944" s="234"/>
      <c r="S944" s="234"/>
      <c r="T944" s="234"/>
      <c r="U944" s="234"/>
      <c r="V944" s="234"/>
      <c r="W944" s="234"/>
      <c r="X944" s="234"/>
      <c r="Y944" s="234"/>
      <c r="Z944" s="234"/>
    </row>
    <row r="945" ht="14.25" customHeight="1">
      <c r="A945" s="234"/>
      <c r="B945" s="234"/>
      <c r="C945" s="234"/>
      <c r="D945" s="234"/>
      <c r="E945" s="234"/>
      <c r="F945" s="234"/>
      <c r="G945" s="234"/>
      <c r="H945" s="234"/>
      <c r="I945" s="234"/>
      <c r="J945" s="234"/>
      <c r="K945" s="234"/>
      <c r="L945" s="234"/>
      <c r="M945" s="234"/>
      <c r="N945" s="234"/>
      <c r="O945" s="234"/>
      <c r="P945" s="234"/>
      <c r="Q945" s="234"/>
      <c r="R945" s="234"/>
      <c r="S945" s="234"/>
      <c r="T945" s="234"/>
      <c r="U945" s="234"/>
      <c r="V945" s="234"/>
      <c r="W945" s="234"/>
      <c r="X945" s="234"/>
      <c r="Y945" s="234"/>
      <c r="Z945" s="234"/>
    </row>
    <row r="946" ht="14.25" customHeight="1">
      <c r="A946" s="234"/>
      <c r="B946" s="234"/>
      <c r="C946" s="234"/>
      <c r="D946" s="234"/>
      <c r="E946" s="234"/>
      <c r="F946" s="234"/>
      <c r="G946" s="234"/>
      <c r="H946" s="234"/>
      <c r="I946" s="234"/>
      <c r="J946" s="234"/>
      <c r="K946" s="234"/>
      <c r="L946" s="234"/>
      <c r="M946" s="234"/>
      <c r="N946" s="234"/>
      <c r="O946" s="234"/>
      <c r="P946" s="234"/>
      <c r="Q946" s="234"/>
      <c r="R946" s="234"/>
      <c r="S946" s="234"/>
      <c r="T946" s="234"/>
      <c r="U946" s="234"/>
      <c r="V946" s="234"/>
      <c r="W946" s="234"/>
      <c r="X946" s="234"/>
      <c r="Y946" s="234"/>
      <c r="Z946" s="234"/>
    </row>
    <row r="947" ht="14.25" customHeight="1">
      <c r="A947" s="234"/>
      <c r="B947" s="234"/>
      <c r="C947" s="234"/>
      <c r="D947" s="234"/>
      <c r="E947" s="234"/>
      <c r="F947" s="234"/>
      <c r="G947" s="234"/>
      <c r="H947" s="234"/>
      <c r="I947" s="234"/>
      <c r="J947" s="234"/>
      <c r="K947" s="234"/>
      <c r="L947" s="234"/>
      <c r="M947" s="234"/>
      <c r="N947" s="234"/>
      <c r="O947" s="234"/>
      <c r="P947" s="234"/>
      <c r="Q947" s="234"/>
      <c r="R947" s="234"/>
      <c r="S947" s="234"/>
      <c r="T947" s="234"/>
      <c r="U947" s="234"/>
      <c r="V947" s="234"/>
      <c r="W947" s="234"/>
      <c r="X947" s="234"/>
      <c r="Y947" s="234"/>
      <c r="Z947" s="234"/>
    </row>
    <row r="948" ht="14.25" customHeight="1">
      <c r="A948" s="234"/>
      <c r="B948" s="234"/>
      <c r="C948" s="234"/>
      <c r="D948" s="234"/>
      <c r="E948" s="234"/>
      <c r="F948" s="234"/>
      <c r="G948" s="234"/>
      <c r="H948" s="234"/>
      <c r="I948" s="234"/>
      <c r="J948" s="234"/>
      <c r="K948" s="234"/>
      <c r="L948" s="234"/>
      <c r="M948" s="234"/>
      <c r="N948" s="234"/>
      <c r="O948" s="234"/>
      <c r="P948" s="234"/>
      <c r="Q948" s="234"/>
      <c r="R948" s="234"/>
      <c r="S948" s="234"/>
      <c r="T948" s="234"/>
      <c r="U948" s="234"/>
      <c r="V948" s="234"/>
      <c r="W948" s="234"/>
      <c r="X948" s="234"/>
      <c r="Y948" s="234"/>
      <c r="Z948" s="234"/>
    </row>
    <row r="949" ht="14.25" customHeight="1">
      <c r="A949" s="234"/>
      <c r="B949" s="234"/>
      <c r="C949" s="234"/>
      <c r="D949" s="234"/>
      <c r="E949" s="234"/>
      <c r="F949" s="234"/>
      <c r="G949" s="234"/>
      <c r="H949" s="234"/>
      <c r="I949" s="234"/>
      <c r="J949" s="234"/>
      <c r="K949" s="234"/>
      <c r="L949" s="234"/>
      <c r="M949" s="234"/>
      <c r="N949" s="234"/>
      <c r="O949" s="234"/>
      <c r="P949" s="234"/>
      <c r="Q949" s="234"/>
      <c r="R949" s="234"/>
      <c r="S949" s="234"/>
      <c r="T949" s="234"/>
      <c r="U949" s="234"/>
      <c r="V949" s="234"/>
      <c r="W949" s="234"/>
      <c r="X949" s="234"/>
      <c r="Y949" s="234"/>
      <c r="Z949" s="234"/>
    </row>
    <row r="950" ht="14.25" customHeight="1">
      <c r="A950" s="234"/>
      <c r="B950" s="234"/>
      <c r="C950" s="234"/>
      <c r="D950" s="234"/>
      <c r="E950" s="234"/>
      <c r="F950" s="234"/>
      <c r="G950" s="234"/>
      <c r="H950" s="234"/>
      <c r="I950" s="234"/>
      <c r="J950" s="234"/>
      <c r="K950" s="234"/>
      <c r="L950" s="234"/>
      <c r="M950" s="234"/>
      <c r="N950" s="234"/>
      <c r="O950" s="234"/>
      <c r="P950" s="234"/>
      <c r="Q950" s="234"/>
      <c r="R950" s="234"/>
      <c r="S950" s="234"/>
      <c r="T950" s="234"/>
      <c r="U950" s="234"/>
      <c r="V950" s="234"/>
      <c r="W950" s="234"/>
      <c r="X950" s="234"/>
      <c r="Y950" s="234"/>
      <c r="Z950" s="234"/>
    </row>
    <row r="951" ht="14.25" customHeight="1">
      <c r="A951" s="234"/>
      <c r="B951" s="234"/>
      <c r="C951" s="234"/>
      <c r="D951" s="234"/>
      <c r="E951" s="234"/>
      <c r="F951" s="234"/>
      <c r="G951" s="234"/>
      <c r="H951" s="234"/>
      <c r="I951" s="234"/>
      <c r="J951" s="234"/>
      <c r="K951" s="234"/>
      <c r="L951" s="234"/>
      <c r="M951" s="234"/>
      <c r="N951" s="234"/>
      <c r="O951" s="234"/>
      <c r="P951" s="234"/>
      <c r="Q951" s="234"/>
      <c r="R951" s="234"/>
      <c r="S951" s="234"/>
      <c r="T951" s="234"/>
      <c r="U951" s="234"/>
      <c r="V951" s="234"/>
      <c r="W951" s="234"/>
      <c r="X951" s="234"/>
      <c r="Y951" s="234"/>
      <c r="Z951" s="234"/>
    </row>
    <row r="952" ht="14.25" customHeight="1">
      <c r="A952" s="234"/>
      <c r="B952" s="234"/>
      <c r="C952" s="234"/>
      <c r="D952" s="234"/>
      <c r="E952" s="234"/>
      <c r="F952" s="234"/>
      <c r="G952" s="234"/>
      <c r="H952" s="234"/>
      <c r="I952" s="234"/>
      <c r="J952" s="234"/>
      <c r="K952" s="234"/>
      <c r="L952" s="234"/>
      <c r="M952" s="234"/>
      <c r="N952" s="234"/>
      <c r="O952" s="234"/>
      <c r="P952" s="234"/>
      <c r="Q952" s="234"/>
      <c r="R952" s="234"/>
      <c r="S952" s="234"/>
      <c r="T952" s="234"/>
      <c r="U952" s="234"/>
      <c r="V952" s="234"/>
      <c r="W952" s="234"/>
      <c r="X952" s="234"/>
      <c r="Y952" s="234"/>
      <c r="Z952" s="234"/>
    </row>
    <row r="953" ht="14.25" customHeight="1">
      <c r="A953" s="234"/>
      <c r="B953" s="234"/>
      <c r="C953" s="234"/>
      <c r="D953" s="234"/>
      <c r="E953" s="234"/>
      <c r="F953" s="234"/>
      <c r="G953" s="234"/>
      <c r="H953" s="234"/>
      <c r="I953" s="234"/>
      <c r="J953" s="234"/>
      <c r="K953" s="234"/>
      <c r="L953" s="234"/>
      <c r="M953" s="234"/>
      <c r="N953" s="234"/>
      <c r="O953" s="234"/>
      <c r="P953" s="234"/>
      <c r="Q953" s="234"/>
      <c r="R953" s="234"/>
      <c r="S953" s="234"/>
      <c r="T953" s="234"/>
      <c r="U953" s="234"/>
      <c r="V953" s="234"/>
      <c r="W953" s="234"/>
      <c r="X953" s="234"/>
      <c r="Y953" s="234"/>
      <c r="Z953" s="234"/>
    </row>
    <row r="954" ht="14.25" customHeight="1">
      <c r="A954" s="234"/>
      <c r="B954" s="234"/>
      <c r="C954" s="234"/>
      <c r="D954" s="234"/>
      <c r="E954" s="234"/>
      <c r="F954" s="234"/>
      <c r="G954" s="234"/>
      <c r="H954" s="234"/>
      <c r="I954" s="234"/>
      <c r="J954" s="234"/>
      <c r="K954" s="234"/>
      <c r="L954" s="234"/>
      <c r="M954" s="234"/>
      <c r="N954" s="234"/>
      <c r="O954" s="234"/>
      <c r="P954" s="234"/>
      <c r="Q954" s="234"/>
      <c r="R954" s="234"/>
      <c r="S954" s="234"/>
      <c r="T954" s="234"/>
      <c r="U954" s="234"/>
      <c r="V954" s="234"/>
      <c r="W954" s="234"/>
      <c r="X954" s="234"/>
      <c r="Y954" s="234"/>
      <c r="Z954" s="234"/>
    </row>
    <row r="955" ht="14.25" customHeight="1">
      <c r="A955" s="234"/>
      <c r="B955" s="234"/>
      <c r="C955" s="234"/>
      <c r="D955" s="234"/>
      <c r="E955" s="234"/>
      <c r="F955" s="234"/>
      <c r="G955" s="234"/>
      <c r="H955" s="234"/>
      <c r="I955" s="234"/>
      <c r="J955" s="234"/>
      <c r="K955" s="234"/>
      <c r="L955" s="234"/>
      <c r="M955" s="234"/>
      <c r="N955" s="234"/>
      <c r="O955" s="234"/>
      <c r="P955" s="234"/>
      <c r="Q955" s="234"/>
      <c r="R955" s="234"/>
      <c r="S955" s="234"/>
      <c r="T955" s="234"/>
      <c r="U955" s="234"/>
      <c r="V955" s="234"/>
      <c r="W955" s="234"/>
      <c r="X955" s="234"/>
      <c r="Y955" s="234"/>
      <c r="Z955" s="234"/>
    </row>
    <row r="956" ht="14.25" customHeight="1">
      <c r="A956" s="234"/>
      <c r="B956" s="234"/>
      <c r="C956" s="234"/>
      <c r="D956" s="234"/>
      <c r="E956" s="234"/>
      <c r="F956" s="234"/>
      <c r="G956" s="234"/>
      <c r="H956" s="234"/>
      <c r="I956" s="234"/>
      <c r="J956" s="234"/>
      <c r="K956" s="234"/>
      <c r="L956" s="234"/>
      <c r="M956" s="234"/>
      <c r="N956" s="234"/>
      <c r="O956" s="234"/>
      <c r="P956" s="234"/>
      <c r="Q956" s="234"/>
      <c r="R956" s="234"/>
      <c r="S956" s="234"/>
      <c r="T956" s="234"/>
      <c r="U956" s="234"/>
      <c r="V956" s="234"/>
      <c r="W956" s="234"/>
      <c r="X956" s="234"/>
      <c r="Y956" s="234"/>
      <c r="Z956" s="234"/>
    </row>
    <row r="957" ht="14.25" customHeight="1">
      <c r="A957" s="234"/>
      <c r="B957" s="234"/>
      <c r="C957" s="234"/>
      <c r="D957" s="234"/>
      <c r="E957" s="234"/>
      <c r="F957" s="234"/>
      <c r="G957" s="234"/>
      <c r="H957" s="234"/>
      <c r="I957" s="234"/>
      <c r="J957" s="234"/>
      <c r="K957" s="234"/>
      <c r="L957" s="234"/>
      <c r="M957" s="234"/>
      <c r="N957" s="234"/>
      <c r="O957" s="234"/>
      <c r="P957" s="234"/>
      <c r="Q957" s="234"/>
      <c r="R957" s="234"/>
      <c r="S957" s="234"/>
      <c r="T957" s="234"/>
      <c r="U957" s="234"/>
      <c r="V957" s="234"/>
      <c r="W957" s="234"/>
      <c r="X957" s="234"/>
      <c r="Y957" s="234"/>
      <c r="Z957" s="234"/>
    </row>
    <row r="958" ht="14.25" customHeight="1">
      <c r="A958" s="234"/>
      <c r="B958" s="234"/>
      <c r="C958" s="234"/>
      <c r="D958" s="234"/>
      <c r="E958" s="234"/>
      <c r="F958" s="234"/>
      <c r="G958" s="234"/>
      <c r="H958" s="234"/>
      <c r="I958" s="234"/>
      <c r="J958" s="234"/>
      <c r="K958" s="234"/>
      <c r="L958" s="234"/>
      <c r="M958" s="234"/>
      <c r="N958" s="234"/>
      <c r="O958" s="234"/>
      <c r="P958" s="234"/>
      <c r="Q958" s="234"/>
      <c r="R958" s="234"/>
      <c r="S958" s="234"/>
      <c r="T958" s="234"/>
      <c r="U958" s="234"/>
      <c r="V958" s="234"/>
      <c r="W958" s="234"/>
      <c r="X958" s="234"/>
      <c r="Y958" s="234"/>
      <c r="Z958" s="234"/>
    </row>
    <row r="959" ht="14.25" customHeight="1">
      <c r="A959" s="234"/>
      <c r="B959" s="234"/>
      <c r="C959" s="234"/>
      <c r="D959" s="234"/>
      <c r="E959" s="234"/>
      <c r="F959" s="234"/>
      <c r="G959" s="234"/>
      <c r="H959" s="234"/>
      <c r="I959" s="234"/>
      <c r="J959" s="234"/>
      <c r="K959" s="234"/>
      <c r="L959" s="234"/>
      <c r="M959" s="234"/>
      <c r="N959" s="234"/>
      <c r="O959" s="234"/>
      <c r="P959" s="234"/>
      <c r="Q959" s="234"/>
      <c r="R959" s="234"/>
      <c r="S959" s="234"/>
      <c r="T959" s="234"/>
      <c r="U959" s="234"/>
      <c r="V959" s="234"/>
      <c r="W959" s="234"/>
      <c r="X959" s="234"/>
      <c r="Y959" s="234"/>
      <c r="Z959" s="234"/>
    </row>
    <row r="960" ht="14.25" customHeight="1">
      <c r="A960" s="234"/>
      <c r="B960" s="234"/>
      <c r="C960" s="234"/>
      <c r="D960" s="234"/>
      <c r="E960" s="234"/>
      <c r="F960" s="234"/>
      <c r="G960" s="234"/>
      <c r="H960" s="234"/>
      <c r="I960" s="234"/>
      <c r="J960" s="234"/>
      <c r="K960" s="234"/>
      <c r="L960" s="234"/>
      <c r="M960" s="234"/>
      <c r="N960" s="234"/>
      <c r="O960" s="234"/>
      <c r="P960" s="234"/>
      <c r="Q960" s="234"/>
      <c r="R960" s="234"/>
      <c r="S960" s="234"/>
      <c r="T960" s="234"/>
      <c r="U960" s="234"/>
      <c r="V960" s="234"/>
      <c r="W960" s="234"/>
      <c r="X960" s="234"/>
      <c r="Y960" s="234"/>
      <c r="Z960" s="234"/>
    </row>
    <row r="961" ht="14.25" customHeight="1">
      <c r="A961" s="234"/>
      <c r="B961" s="234"/>
      <c r="C961" s="234"/>
      <c r="D961" s="234"/>
      <c r="E961" s="234"/>
      <c r="F961" s="234"/>
      <c r="G961" s="234"/>
      <c r="H961" s="234"/>
      <c r="I961" s="234"/>
      <c r="J961" s="234"/>
      <c r="K961" s="234"/>
      <c r="L961" s="234"/>
      <c r="M961" s="234"/>
      <c r="N961" s="234"/>
      <c r="O961" s="234"/>
      <c r="P961" s="234"/>
      <c r="Q961" s="234"/>
      <c r="R961" s="234"/>
      <c r="S961" s="234"/>
      <c r="T961" s="234"/>
      <c r="U961" s="234"/>
      <c r="V961" s="234"/>
      <c r="W961" s="234"/>
      <c r="X961" s="234"/>
      <c r="Y961" s="234"/>
      <c r="Z961" s="234"/>
    </row>
    <row r="962" ht="14.25" customHeight="1">
      <c r="A962" s="234"/>
      <c r="B962" s="234"/>
      <c r="C962" s="234"/>
      <c r="D962" s="234"/>
      <c r="E962" s="234"/>
      <c r="F962" s="234"/>
      <c r="G962" s="234"/>
      <c r="H962" s="234"/>
      <c r="I962" s="234"/>
      <c r="J962" s="234"/>
      <c r="K962" s="234"/>
      <c r="L962" s="234"/>
      <c r="M962" s="234"/>
      <c r="N962" s="234"/>
      <c r="O962" s="234"/>
      <c r="P962" s="234"/>
      <c r="Q962" s="234"/>
      <c r="R962" s="234"/>
      <c r="S962" s="234"/>
      <c r="T962" s="234"/>
      <c r="U962" s="234"/>
      <c r="V962" s="234"/>
      <c r="W962" s="234"/>
      <c r="X962" s="234"/>
      <c r="Y962" s="234"/>
      <c r="Z962" s="234"/>
    </row>
    <row r="963" ht="14.25" customHeight="1">
      <c r="A963" s="234"/>
      <c r="B963" s="234"/>
      <c r="C963" s="234"/>
      <c r="D963" s="234"/>
      <c r="E963" s="234"/>
      <c r="F963" s="234"/>
      <c r="G963" s="234"/>
      <c r="H963" s="234"/>
      <c r="I963" s="234"/>
      <c r="J963" s="234"/>
      <c r="K963" s="234"/>
      <c r="L963" s="234"/>
      <c r="M963" s="234"/>
      <c r="N963" s="234"/>
      <c r="O963" s="234"/>
      <c r="P963" s="234"/>
      <c r="Q963" s="234"/>
      <c r="R963" s="234"/>
      <c r="S963" s="234"/>
      <c r="T963" s="234"/>
      <c r="U963" s="234"/>
      <c r="V963" s="234"/>
      <c r="W963" s="234"/>
      <c r="X963" s="234"/>
      <c r="Y963" s="234"/>
      <c r="Z963" s="234"/>
    </row>
    <row r="964" ht="14.25" customHeight="1">
      <c r="A964" s="234"/>
      <c r="B964" s="234"/>
      <c r="C964" s="234"/>
      <c r="D964" s="234"/>
      <c r="E964" s="234"/>
      <c r="F964" s="234"/>
      <c r="G964" s="234"/>
      <c r="H964" s="234"/>
      <c r="I964" s="234"/>
      <c r="J964" s="234"/>
      <c r="K964" s="234"/>
      <c r="L964" s="234"/>
      <c r="M964" s="234"/>
      <c r="N964" s="234"/>
      <c r="O964" s="234"/>
      <c r="P964" s="234"/>
      <c r="Q964" s="234"/>
      <c r="R964" s="234"/>
      <c r="S964" s="234"/>
      <c r="T964" s="234"/>
      <c r="U964" s="234"/>
      <c r="V964" s="234"/>
      <c r="W964" s="234"/>
      <c r="X964" s="234"/>
      <c r="Y964" s="234"/>
      <c r="Z964" s="234"/>
    </row>
    <row r="965" ht="14.25" customHeight="1">
      <c r="A965" s="234"/>
      <c r="B965" s="234"/>
      <c r="C965" s="234"/>
      <c r="D965" s="234"/>
      <c r="E965" s="234"/>
      <c r="F965" s="234"/>
      <c r="G965" s="234"/>
      <c r="H965" s="234"/>
      <c r="I965" s="234"/>
      <c r="J965" s="234"/>
      <c r="K965" s="234"/>
      <c r="L965" s="234"/>
      <c r="M965" s="234"/>
      <c r="N965" s="234"/>
      <c r="O965" s="234"/>
      <c r="P965" s="234"/>
      <c r="Q965" s="234"/>
      <c r="R965" s="234"/>
      <c r="S965" s="234"/>
      <c r="T965" s="234"/>
      <c r="U965" s="234"/>
      <c r="V965" s="234"/>
      <c r="W965" s="234"/>
      <c r="X965" s="234"/>
      <c r="Y965" s="234"/>
      <c r="Z965" s="234"/>
    </row>
    <row r="966" ht="14.25" customHeight="1">
      <c r="A966" s="234"/>
      <c r="B966" s="234"/>
      <c r="C966" s="234"/>
      <c r="D966" s="234"/>
      <c r="E966" s="234"/>
      <c r="F966" s="234"/>
      <c r="G966" s="234"/>
      <c r="H966" s="234"/>
      <c r="I966" s="234"/>
      <c r="J966" s="234"/>
      <c r="K966" s="234"/>
      <c r="L966" s="234"/>
      <c r="M966" s="234"/>
      <c r="N966" s="234"/>
      <c r="O966" s="234"/>
      <c r="P966" s="234"/>
      <c r="Q966" s="234"/>
      <c r="R966" s="234"/>
      <c r="S966" s="234"/>
      <c r="T966" s="234"/>
      <c r="U966" s="234"/>
      <c r="V966" s="234"/>
      <c r="W966" s="234"/>
      <c r="X966" s="234"/>
      <c r="Y966" s="234"/>
      <c r="Z966" s="234"/>
    </row>
    <row r="967" ht="14.25" customHeight="1">
      <c r="A967" s="234"/>
      <c r="B967" s="234"/>
      <c r="C967" s="234"/>
      <c r="D967" s="234"/>
      <c r="E967" s="234"/>
      <c r="F967" s="234"/>
      <c r="G967" s="234"/>
      <c r="H967" s="234"/>
      <c r="I967" s="234"/>
      <c r="J967" s="234"/>
      <c r="K967" s="234"/>
      <c r="L967" s="234"/>
      <c r="M967" s="234"/>
      <c r="N967" s="234"/>
      <c r="O967" s="234"/>
      <c r="P967" s="234"/>
      <c r="Q967" s="234"/>
      <c r="R967" s="234"/>
      <c r="S967" s="234"/>
      <c r="T967" s="234"/>
      <c r="U967" s="234"/>
      <c r="V967" s="234"/>
      <c r="W967" s="234"/>
      <c r="X967" s="234"/>
      <c r="Y967" s="234"/>
      <c r="Z967" s="234"/>
    </row>
    <row r="968" ht="14.25" customHeight="1">
      <c r="A968" s="234"/>
      <c r="B968" s="234"/>
      <c r="C968" s="234"/>
      <c r="D968" s="234"/>
      <c r="E968" s="234"/>
      <c r="F968" s="234"/>
      <c r="G968" s="234"/>
      <c r="H968" s="234"/>
      <c r="I968" s="234"/>
      <c r="J968" s="234"/>
      <c r="K968" s="234"/>
      <c r="L968" s="234"/>
      <c r="M968" s="234"/>
      <c r="N968" s="234"/>
      <c r="O968" s="234"/>
      <c r="P968" s="234"/>
      <c r="Q968" s="234"/>
      <c r="R968" s="234"/>
      <c r="S968" s="234"/>
      <c r="T968" s="234"/>
      <c r="U968" s="234"/>
      <c r="V968" s="234"/>
      <c r="W968" s="234"/>
      <c r="X968" s="234"/>
      <c r="Y968" s="234"/>
      <c r="Z968" s="234"/>
    </row>
    <row r="969" ht="14.25" customHeight="1">
      <c r="A969" s="234"/>
      <c r="B969" s="234"/>
      <c r="C969" s="234"/>
      <c r="D969" s="234"/>
      <c r="E969" s="234"/>
      <c r="F969" s="234"/>
      <c r="G969" s="234"/>
      <c r="H969" s="234"/>
      <c r="I969" s="234"/>
      <c r="J969" s="234"/>
      <c r="K969" s="234"/>
      <c r="L969" s="234"/>
      <c r="M969" s="234"/>
      <c r="N969" s="234"/>
      <c r="O969" s="234"/>
      <c r="P969" s="234"/>
      <c r="Q969" s="234"/>
      <c r="R969" s="234"/>
      <c r="S969" s="234"/>
      <c r="T969" s="234"/>
      <c r="U969" s="234"/>
      <c r="V969" s="234"/>
      <c r="W969" s="234"/>
      <c r="X969" s="234"/>
      <c r="Y969" s="234"/>
      <c r="Z969" s="234"/>
    </row>
    <row r="970" ht="14.25" customHeight="1">
      <c r="A970" s="234"/>
      <c r="B970" s="234"/>
      <c r="C970" s="234"/>
      <c r="D970" s="234"/>
      <c r="E970" s="234"/>
      <c r="F970" s="234"/>
      <c r="G970" s="234"/>
      <c r="H970" s="234"/>
      <c r="I970" s="234"/>
      <c r="J970" s="234"/>
      <c r="K970" s="234"/>
      <c r="L970" s="234"/>
      <c r="M970" s="234"/>
      <c r="N970" s="234"/>
      <c r="O970" s="234"/>
      <c r="P970" s="234"/>
      <c r="Q970" s="234"/>
      <c r="R970" s="234"/>
      <c r="S970" s="234"/>
      <c r="T970" s="234"/>
      <c r="U970" s="234"/>
      <c r="V970" s="234"/>
      <c r="W970" s="234"/>
      <c r="X970" s="234"/>
      <c r="Y970" s="234"/>
      <c r="Z970" s="234"/>
    </row>
    <row r="971" ht="14.25" customHeight="1">
      <c r="A971" s="234"/>
      <c r="B971" s="234"/>
      <c r="C971" s="234"/>
      <c r="D971" s="234"/>
      <c r="E971" s="234"/>
      <c r="F971" s="234"/>
      <c r="G971" s="234"/>
      <c r="H971" s="234"/>
      <c r="I971" s="234"/>
      <c r="J971" s="234"/>
      <c r="K971" s="234"/>
      <c r="L971" s="234"/>
      <c r="M971" s="234"/>
      <c r="N971" s="234"/>
      <c r="O971" s="234"/>
      <c r="P971" s="234"/>
      <c r="Q971" s="234"/>
      <c r="R971" s="234"/>
      <c r="S971" s="234"/>
      <c r="T971" s="234"/>
      <c r="U971" s="234"/>
      <c r="V971" s="234"/>
      <c r="W971" s="234"/>
      <c r="X971" s="234"/>
      <c r="Y971" s="234"/>
      <c r="Z971" s="234"/>
    </row>
    <row r="972" ht="14.25" customHeight="1">
      <c r="A972" s="234"/>
      <c r="B972" s="234"/>
      <c r="C972" s="234"/>
      <c r="D972" s="234"/>
      <c r="E972" s="234"/>
      <c r="F972" s="234"/>
      <c r="G972" s="234"/>
      <c r="H972" s="234"/>
      <c r="I972" s="234"/>
      <c r="J972" s="234"/>
      <c r="K972" s="234"/>
      <c r="L972" s="234"/>
      <c r="M972" s="234"/>
      <c r="N972" s="234"/>
      <c r="O972" s="234"/>
      <c r="P972" s="234"/>
      <c r="Q972" s="234"/>
      <c r="R972" s="234"/>
      <c r="S972" s="234"/>
      <c r="T972" s="234"/>
      <c r="U972" s="234"/>
      <c r="V972" s="234"/>
      <c r="W972" s="234"/>
      <c r="X972" s="234"/>
      <c r="Y972" s="234"/>
      <c r="Z972" s="234"/>
    </row>
    <row r="973" ht="14.25" customHeight="1">
      <c r="A973" s="234"/>
      <c r="B973" s="234"/>
      <c r="C973" s="234"/>
      <c r="D973" s="234"/>
      <c r="E973" s="234"/>
      <c r="F973" s="234"/>
      <c r="G973" s="234"/>
      <c r="H973" s="234"/>
      <c r="I973" s="234"/>
      <c r="J973" s="234"/>
      <c r="K973" s="234"/>
      <c r="L973" s="234"/>
      <c r="M973" s="234"/>
      <c r="N973" s="234"/>
      <c r="O973" s="234"/>
      <c r="P973" s="234"/>
      <c r="Q973" s="234"/>
      <c r="R973" s="234"/>
      <c r="S973" s="234"/>
      <c r="T973" s="234"/>
      <c r="U973" s="234"/>
      <c r="V973" s="234"/>
      <c r="W973" s="234"/>
      <c r="X973" s="234"/>
      <c r="Y973" s="234"/>
      <c r="Z973" s="234"/>
    </row>
    <row r="974" ht="14.25" customHeight="1">
      <c r="A974" s="234"/>
      <c r="B974" s="234"/>
      <c r="C974" s="234"/>
      <c r="D974" s="234"/>
      <c r="E974" s="234"/>
      <c r="F974" s="234"/>
      <c r="G974" s="234"/>
      <c r="H974" s="234"/>
      <c r="I974" s="234"/>
      <c r="J974" s="234"/>
      <c r="K974" s="234"/>
      <c r="L974" s="234"/>
      <c r="M974" s="234"/>
      <c r="N974" s="234"/>
      <c r="O974" s="234"/>
      <c r="P974" s="234"/>
      <c r="Q974" s="234"/>
      <c r="R974" s="234"/>
      <c r="S974" s="234"/>
      <c r="T974" s="234"/>
      <c r="U974" s="234"/>
      <c r="V974" s="234"/>
      <c r="W974" s="234"/>
      <c r="X974" s="234"/>
      <c r="Y974" s="234"/>
      <c r="Z974" s="234"/>
    </row>
    <row r="975" ht="14.25" customHeight="1">
      <c r="A975" s="234"/>
      <c r="B975" s="234"/>
      <c r="C975" s="234"/>
      <c r="D975" s="234"/>
      <c r="E975" s="234"/>
      <c r="F975" s="234"/>
      <c r="G975" s="234"/>
      <c r="H975" s="234"/>
      <c r="I975" s="234"/>
      <c r="J975" s="234"/>
      <c r="K975" s="234"/>
      <c r="L975" s="234"/>
      <c r="M975" s="234"/>
      <c r="N975" s="234"/>
      <c r="O975" s="234"/>
      <c r="P975" s="234"/>
      <c r="Q975" s="234"/>
      <c r="R975" s="234"/>
      <c r="S975" s="234"/>
      <c r="T975" s="234"/>
      <c r="U975" s="234"/>
      <c r="V975" s="234"/>
      <c r="W975" s="234"/>
      <c r="X975" s="234"/>
      <c r="Y975" s="234"/>
      <c r="Z975" s="234"/>
    </row>
    <row r="976" ht="14.25" customHeight="1">
      <c r="A976" s="234"/>
      <c r="B976" s="234"/>
      <c r="C976" s="234"/>
      <c r="D976" s="234"/>
      <c r="E976" s="234"/>
      <c r="F976" s="234"/>
      <c r="G976" s="234"/>
      <c r="H976" s="234"/>
      <c r="I976" s="234"/>
      <c r="J976" s="234"/>
      <c r="K976" s="234"/>
      <c r="L976" s="234"/>
      <c r="M976" s="234"/>
      <c r="N976" s="234"/>
      <c r="O976" s="234"/>
      <c r="P976" s="234"/>
      <c r="Q976" s="234"/>
      <c r="R976" s="234"/>
      <c r="S976" s="234"/>
      <c r="T976" s="234"/>
      <c r="U976" s="234"/>
      <c r="V976" s="234"/>
      <c r="W976" s="234"/>
      <c r="X976" s="234"/>
      <c r="Y976" s="234"/>
      <c r="Z976" s="234"/>
    </row>
    <row r="977" ht="14.25" customHeight="1">
      <c r="A977" s="234"/>
      <c r="B977" s="234"/>
      <c r="C977" s="234"/>
      <c r="D977" s="234"/>
      <c r="E977" s="234"/>
      <c r="F977" s="234"/>
      <c r="G977" s="234"/>
      <c r="H977" s="234"/>
      <c r="I977" s="234"/>
      <c r="J977" s="234"/>
      <c r="K977" s="234"/>
      <c r="L977" s="234"/>
      <c r="M977" s="234"/>
      <c r="N977" s="234"/>
      <c r="O977" s="234"/>
      <c r="P977" s="234"/>
      <c r="Q977" s="234"/>
      <c r="R977" s="234"/>
      <c r="S977" s="234"/>
      <c r="T977" s="234"/>
      <c r="U977" s="234"/>
      <c r="V977" s="234"/>
      <c r="W977" s="234"/>
      <c r="X977" s="234"/>
      <c r="Y977" s="234"/>
      <c r="Z977" s="234"/>
    </row>
    <row r="978" ht="14.25" customHeight="1">
      <c r="A978" s="234"/>
      <c r="B978" s="234"/>
      <c r="C978" s="234"/>
      <c r="D978" s="234"/>
      <c r="E978" s="234"/>
      <c r="F978" s="234"/>
      <c r="G978" s="234"/>
      <c r="H978" s="234"/>
      <c r="I978" s="234"/>
      <c r="J978" s="234"/>
      <c r="K978" s="234"/>
      <c r="L978" s="234"/>
      <c r="M978" s="234"/>
      <c r="N978" s="234"/>
      <c r="O978" s="234"/>
      <c r="P978" s="234"/>
      <c r="Q978" s="234"/>
      <c r="R978" s="234"/>
      <c r="S978" s="234"/>
      <c r="T978" s="234"/>
      <c r="U978" s="234"/>
      <c r="V978" s="234"/>
      <c r="W978" s="234"/>
      <c r="X978" s="234"/>
      <c r="Y978" s="234"/>
      <c r="Z978" s="234"/>
    </row>
    <row r="979" ht="14.25" customHeight="1">
      <c r="A979" s="234"/>
      <c r="B979" s="234"/>
      <c r="C979" s="234"/>
      <c r="D979" s="234"/>
      <c r="E979" s="234"/>
      <c r="F979" s="234"/>
      <c r="G979" s="234"/>
      <c r="H979" s="234"/>
      <c r="I979" s="234"/>
      <c r="J979" s="234"/>
      <c r="K979" s="234"/>
      <c r="L979" s="234"/>
      <c r="M979" s="234"/>
      <c r="N979" s="234"/>
      <c r="O979" s="234"/>
      <c r="P979" s="234"/>
      <c r="Q979" s="234"/>
      <c r="R979" s="234"/>
      <c r="S979" s="234"/>
      <c r="T979" s="234"/>
      <c r="U979" s="234"/>
      <c r="V979" s="234"/>
      <c r="W979" s="234"/>
      <c r="X979" s="234"/>
      <c r="Y979" s="234"/>
      <c r="Z979" s="234"/>
    </row>
    <row r="980" ht="14.25" customHeight="1">
      <c r="A980" s="234"/>
      <c r="B980" s="234"/>
      <c r="C980" s="234"/>
      <c r="D980" s="234"/>
      <c r="E980" s="234"/>
      <c r="F980" s="234"/>
      <c r="G980" s="234"/>
      <c r="H980" s="234"/>
      <c r="I980" s="234"/>
      <c r="J980" s="234"/>
      <c r="K980" s="234"/>
      <c r="L980" s="234"/>
      <c r="M980" s="234"/>
      <c r="N980" s="234"/>
      <c r="O980" s="234"/>
      <c r="P980" s="234"/>
      <c r="Q980" s="234"/>
      <c r="R980" s="234"/>
      <c r="S980" s="234"/>
      <c r="T980" s="234"/>
      <c r="U980" s="234"/>
      <c r="V980" s="234"/>
      <c r="W980" s="234"/>
      <c r="X980" s="234"/>
      <c r="Y980" s="234"/>
      <c r="Z980" s="234"/>
    </row>
    <row r="981" ht="14.25" customHeight="1">
      <c r="A981" s="234"/>
      <c r="B981" s="234"/>
      <c r="C981" s="234"/>
      <c r="D981" s="234"/>
      <c r="E981" s="234"/>
      <c r="F981" s="234"/>
      <c r="G981" s="234"/>
      <c r="H981" s="234"/>
      <c r="I981" s="234"/>
      <c r="J981" s="234"/>
      <c r="K981" s="234"/>
      <c r="L981" s="234"/>
      <c r="M981" s="234"/>
      <c r="N981" s="234"/>
      <c r="O981" s="234"/>
      <c r="P981" s="234"/>
      <c r="Q981" s="234"/>
      <c r="R981" s="234"/>
      <c r="S981" s="234"/>
      <c r="T981" s="234"/>
      <c r="U981" s="234"/>
      <c r="V981" s="234"/>
      <c r="W981" s="234"/>
      <c r="X981" s="234"/>
      <c r="Y981" s="234"/>
      <c r="Z981" s="234"/>
    </row>
    <row r="982" ht="14.25" customHeight="1">
      <c r="A982" s="234"/>
      <c r="B982" s="234"/>
      <c r="C982" s="234"/>
      <c r="D982" s="234"/>
      <c r="E982" s="234"/>
      <c r="F982" s="234"/>
      <c r="G982" s="234"/>
      <c r="H982" s="234"/>
      <c r="I982" s="234"/>
      <c r="J982" s="234"/>
      <c r="K982" s="234"/>
      <c r="L982" s="234"/>
      <c r="M982" s="234"/>
      <c r="N982" s="234"/>
      <c r="O982" s="234"/>
      <c r="P982" s="234"/>
      <c r="Q982" s="234"/>
      <c r="R982" s="234"/>
      <c r="S982" s="234"/>
      <c r="T982" s="234"/>
      <c r="U982" s="234"/>
      <c r="V982" s="234"/>
      <c r="W982" s="234"/>
      <c r="X982" s="234"/>
      <c r="Y982" s="234"/>
      <c r="Z982" s="234"/>
    </row>
    <row r="983" ht="14.25" customHeight="1">
      <c r="A983" s="234"/>
      <c r="B983" s="234"/>
      <c r="C983" s="234"/>
      <c r="D983" s="234"/>
      <c r="E983" s="234"/>
      <c r="F983" s="234"/>
      <c r="G983" s="234"/>
      <c r="H983" s="234"/>
      <c r="I983" s="234"/>
      <c r="J983" s="234"/>
      <c r="K983" s="234"/>
      <c r="L983" s="234"/>
      <c r="M983" s="234"/>
      <c r="N983" s="234"/>
      <c r="O983" s="234"/>
      <c r="P983" s="234"/>
      <c r="Q983" s="234"/>
      <c r="R983" s="234"/>
      <c r="S983" s="234"/>
      <c r="T983" s="234"/>
      <c r="U983" s="234"/>
      <c r="V983" s="234"/>
      <c r="W983" s="234"/>
      <c r="X983" s="234"/>
      <c r="Y983" s="234"/>
      <c r="Z983" s="234"/>
    </row>
    <row r="984" ht="14.25" customHeight="1">
      <c r="A984" s="234"/>
      <c r="B984" s="234"/>
      <c r="C984" s="234"/>
      <c r="D984" s="234"/>
      <c r="E984" s="234"/>
      <c r="F984" s="234"/>
      <c r="G984" s="234"/>
      <c r="H984" s="234"/>
      <c r="I984" s="234"/>
      <c r="J984" s="234"/>
      <c r="K984" s="234"/>
      <c r="L984" s="234"/>
      <c r="M984" s="234"/>
      <c r="N984" s="234"/>
      <c r="O984" s="234"/>
      <c r="P984" s="234"/>
      <c r="Q984" s="234"/>
      <c r="R984" s="234"/>
      <c r="S984" s="234"/>
      <c r="T984" s="234"/>
      <c r="U984" s="234"/>
      <c r="V984" s="234"/>
      <c r="W984" s="234"/>
      <c r="X984" s="234"/>
      <c r="Y984" s="234"/>
      <c r="Z984" s="234"/>
    </row>
    <row r="985" ht="14.25" customHeight="1">
      <c r="A985" s="234"/>
      <c r="B985" s="234"/>
      <c r="C985" s="234"/>
      <c r="D985" s="234"/>
      <c r="E985" s="234"/>
      <c r="F985" s="234"/>
      <c r="G985" s="234"/>
      <c r="H985" s="234"/>
      <c r="I985" s="234"/>
      <c r="J985" s="234"/>
      <c r="K985" s="234"/>
      <c r="L985" s="234"/>
      <c r="M985" s="234"/>
      <c r="N985" s="234"/>
      <c r="O985" s="234"/>
      <c r="P985" s="234"/>
      <c r="Q985" s="234"/>
      <c r="R985" s="234"/>
      <c r="S985" s="234"/>
      <c r="T985" s="234"/>
      <c r="U985" s="234"/>
      <c r="V985" s="234"/>
      <c r="W985" s="234"/>
      <c r="X985" s="234"/>
      <c r="Y985" s="234"/>
      <c r="Z985" s="234"/>
    </row>
    <row r="986" ht="14.25" customHeight="1">
      <c r="A986" s="234"/>
      <c r="B986" s="234"/>
      <c r="C986" s="234"/>
      <c r="D986" s="234"/>
      <c r="E986" s="234"/>
      <c r="F986" s="234"/>
      <c r="G986" s="234"/>
      <c r="H986" s="234"/>
      <c r="I986" s="234"/>
      <c r="J986" s="234"/>
      <c r="K986" s="234"/>
      <c r="L986" s="234"/>
      <c r="M986" s="234"/>
      <c r="N986" s="234"/>
      <c r="O986" s="234"/>
      <c r="P986" s="234"/>
      <c r="Q986" s="234"/>
      <c r="R986" s="234"/>
      <c r="S986" s="234"/>
      <c r="T986" s="234"/>
      <c r="U986" s="234"/>
      <c r="V986" s="234"/>
      <c r="W986" s="234"/>
      <c r="X986" s="234"/>
      <c r="Y986" s="234"/>
      <c r="Z986" s="234"/>
    </row>
    <row r="987" ht="14.25" customHeight="1">
      <c r="A987" s="234"/>
      <c r="B987" s="234"/>
      <c r="C987" s="234"/>
      <c r="D987" s="234"/>
      <c r="E987" s="234"/>
      <c r="F987" s="234"/>
      <c r="G987" s="234"/>
      <c r="H987" s="234"/>
      <c r="I987" s="234"/>
      <c r="J987" s="234"/>
      <c r="K987" s="234"/>
      <c r="L987" s="234"/>
      <c r="M987" s="234"/>
      <c r="N987" s="234"/>
      <c r="O987" s="234"/>
      <c r="P987" s="234"/>
      <c r="Q987" s="234"/>
      <c r="R987" s="234"/>
      <c r="S987" s="234"/>
      <c r="T987" s="234"/>
      <c r="U987" s="234"/>
      <c r="V987" s="234"/>
      <c r="W987" s="234"/>
      <c r="X987" s="234"/>
      <c r="Y987" s="234"/>
      <c r="Z987" s="234"/>
    </row>
    <row r="988" ht="14.25" customHeight="1">
      <c r="A988" s="234"/>
      <c r="B988" s="234"/>
      <c r="C988" s="234"/>
      <c r="D988" s="234"/>
      <c r="E988" s="234"/>
      <c r="F988" s="234"/>
      <c r="G988" s="234"/>
      <c r="H988" s="234"/>
      <c r="I988" s="234"/>
      <c r="J988" s="234"/>
      <c r="K988" s="234"/>
      <c r="L988" s="234"/>
      <c r="M988" s="234"/>
      <c r="N988" s="234"/>
      <c r="O988" s="234"/>
      <c r="P988" s="234"/>
      <c r="Q988" s="234"/>
      <c r="R988" s="234"/>
      <c r="S988" s="234"/>
      <c r="T988" s="234"/>
      <c r="U988" s="234"/>
      <c r="V988" s="234"/>
      <c r="W988" s="234"/>
      <c r="X988" s="234"/>
      <c r="Y988" s="234"/>
      <c r="Z988" s="234"/>
    </row>
    <row r="989" ht="14.25" customHeight="1">
      <c r="A989" s="234"/>
      <c r="B989" s="234"/>
      <c r="C989" s="234"/>
      <c r="D989" s="234"/>
      <c r="E989" s="234"/>
      <c r="F989" s="234"/>
      <c r="G989" s="234"/>
      <c r="H989" s="234"/>
      <c r="I989" s="234"/>
      <c r="J989" s="234"/>
      <c r="K989" s="234"/>
      <c r="L989" s="234"/>
      <c r="M989" s="234"/>
      <c r="N989" s="234"/>
      <c r="O989" s="234"/>
      <c r="P989" s="234"/>
      <c r="Q989" s="234"/>
      <c r="R989" s="234"/>
      <c r="S989" s="234"/>
      <c r="T989" s="234"/>
      <c r="U989" s="234"/>
      <c r="V989" s="234"/>
      <c r="W989" s="234"/>
      <c r="X989" s="234"/>
      <c r="Y989" s="234"/>
      <c r="Z989" s="234"/>
    </row>
    <row r="990" ht="14.25" customHeight="1">
      <c r="A990" s="234"/>
      <c r="B990" s="234"/>
      <c r="C990" s="234"/>
      <c r="D990" s="234"/>
      <c r="E990" s="234"/>
      <c r="F990" s="234"/>
      <c r="G990" s="234"/>
      <c r="H990" s="234"/>
      <c r="I990" s="234"/>
      <c r="J990" s="234"/>
      <c r="K990" s="234"/>
      <c r="L990" s="234"/>
      <c r="M990" s="234"/>
      <c r="N990" s="234"/>
      <c r="O990" s="234"/>
      <c r="P990" s="234"/>
      <c r="Q990" s="234"/>
      <c r="R990" s="234"/>
      <c r="S990" s="234"/>
      <c r="T990" s="234"/>
      <c r="U990" s="234"/>
      <c r="V990" s="234"/>
      <c r="W990" s="234"/>
      <c r="X990" s="234"/>
      <c r="Y990" s="234"/>
      <c r="Z990" s="234"/>
    </row>
    <row r="991" ht="14.25" customHeight="1">
      <c r="A991" s="234"/>
      <c r="B991" s="234"/>
      <c r="C991" s="234"/>
      <c r="D991" s="234"/>
      <c r="E991" s="234"/>
      <c r="F991" s="234"/>
      <c r="G991" s="234"/>
      <c r="H991" s="234"/>
      <c r="I991" s="234"/>
      <c r="J991" s="234"/>
      <c r="K991" s="234"/>
      <c r="L991" s="234"/>
      <c r="M991" s="234"/>
      <c r="N991" s="234"/>
      <c r="O991" s="234"/>
      <c r="P991" s="234"/>
      <c r="Q991" s="234"/>
      <c r="R991" s="234"/>
      <c r="S991" s="234"/>
      <c r="T991" s="234"/>
      <c r="U991" s="234"/>
      <c r="V991" s="234"/>
      <c r="W991" s="234"/>
      <c r="X991" s="234"/>
      <c r="Y991" s="234"/>
      <c r="Z991" s="234"/>
    </row>
    <row r="992" ht="14.25" customHeight="1">
      <c r="A992" s="234"/>
      <c r="B992" s="234"/>
      <c r="C992" s="234"/>
      <c r="D992" s="234"/>
      <c r="E992" s="234"/>
      <c r="F992" s="234"/>
      <c r="G992" s="234"/>
      <c r="H992" s="234"/>
      <c r="I992" s="234"/>
      <c r="J992" s="234"/>
      <c r="K992" s="234"/>
      <c r="L992" s="234"/>
      <c r="M992" s="234"/>
      <c r="N992" s="234"/>
      <c r="O992" s="234"/>
      <c r="P992" s="234"/>
      <c r="Q992" s="234"/>
      <c r="R992" s="234"/>
      <c r="S992" s="234"/>
      <c r="T992" s="234"/>
      <c r="U992" s="234"/>
      <c r="V992" s="234"/>
      <c r="W992" s="234"/>
      <c r="X992" s="234"/>
      <c r="Y992" s="234"/>
      <c r="Z992" s="234"/>
    </row>
    <row r="993" ht="14.25" customHeight="1">
      <c r="A993" s="234"/>
      <c r="B993" s="234"/>
      <c r="C993" s="234"/>
      <c r="D993" s="234"/>
      <c r="E993" s="234"/>
      <c r="F993" s="234"/>
      <c r="G993" s="234"/>
      <c r="H993" s="234"/>
      <c r="I993" s="234"/>
      <c r="J993" s="234"/>
      <c r="K993" s="234"/>
      <c r="L993" s="234"/>
      <c r="M993" s="234"/>
      <c r="N993" s="234"/>
      <c r="O993" s="234"/>
      <c r="P993" s="234"/>
      <c r="Q993" s="234"/>
      <c r="R993" s="234"/>
      <c r="S993" s="234"/>
      <c r="T993" s="234"/>
      <c r="U993" s="234"/>
      <c r="V993" s="234"/>
      <c r="W993" s="234"/>
      <c r="X993" s="234"/>
      <c r="Y993" s="234"/>
      <c r="Z993" s="234"/>
    </row>
    <row r="994" ht="14.25" customHeight="1">
      <c r="A994" s="234"/>
      <c r="B994" s="234"/>
      <c r="C994" s="234"/>
      <c r="D994" s="234"/>
      <c r="E994" s="234"/>
      <c r="F994" s="234"/>
      <c r="G994" s="234"/>
      <c r="H994" s="234"/>
      <c r="I994" s="234"/>
      <c r="J994" s="234"/>
      <c r="K994" s="234"/>
      <c r="L994" s="234"/>
      <c r="M994" s="234"/>
      <c r="N994" s="234"/>
      <c r="O994" s="234"/>
      <c r="P994" s="234"/>
      <c r="Q994" s="234"/>
      <c r="R994" s="234"/>
      <c r="S994" s="234"/>
      <c r="T994" s="234"/>
      <c r="U994" s="234"/>
      <c r="V994" s="234"/>
      <c r="W994" s="234"/>
      <c r="X994" s="234"/>
      <c r="Y994" s="234"/>
      <c r="Z994" s="234"/>
    </row>
    <row r="995" ht="14.25" customHeight="1">
      <c r="A995" s="234"/>
      <c r="B995" s="234"/>
      <c r="C995" s="234"/>
      <c r="D995" s="234"/>
      <c r="E995" s="234"/>
      <c r="F995" s="234"/>
      <c r="G995" s="234"/>
      <c r="H995" s="234"/>
      <c r="I995" s="234"/>
      <c r="J995" s="234"/>
      <c r="K995" s="234"/>
      <c r="L995" s="234"/>
      <c r="M995" s="234"/>
      <c r="N995" s="234"/>
      <c r="O995" s="234"/>
      <c r="P995" s="234"/>
      <c r="Q995" s="234"/>
      <c r="R995" s="234"/>
      <c r="S995" s="234"/>
      <c r="T995" s="234"/>
      <c r="U995" s="234"/>
      <c r="V995" s="234"/>
      <c r="W995" s="234"/>
      <c r="X995" s="234"/>
      <c r="Y995" s="234"/>
      <c r="Z995" s="234"/>
    </row>
    <row r="996" ht="14.25" customHeight="1">
      <c r="A996" s="234"/>
      <c r="B996" s="234"/>
      <c r="C996" s="234"/>
      <c r="D996" s="234"/>
      <c r="E996" s="234"/>
      <c r="F996" s="234"/>
      <c r="G996" s="234"/>
      <c r="H996" s="234"/>
      <c r="I996" s="234"/>
      <c r="J996" s="234"/>
      <c r="K996" s="234"/>
      <c r="L996" s="234"/>
      <c r="M996" s="234"/>
      <c r="N996" s="234"/>
      <c r="O996" s="234"/>
      <c r="P996" s="234"/>
      <c r="Q996" s="234"/>
      <c r="R996" s="234"/>
      <c r="S996" s="234"/>
      <c r="T996" s="234"/>
      <c r="U996" s="234"/>
      <c r="V996" s="234"/>
      <c r="W996" s="234"/>
      <c r="X996" s="234"/>
      <c r="Y996" s="234"/>
      <c r="Z996" s="234"/>
    </row>
    <row r="997" ht="14.25" customHeight="1">
      <c r="A997" s="234"/>
      <c r="B997" s="234"/>
      <c r="C997" s="234"/>
      <c r="D997" s="234"/>
      <c r="E997" s="234"/>
      <c r="F997" s="234"/>
      <c r="G997" s="234"/>
      <c r="H997" s="234"/>
      <c r="I997" s="234"/>
      <c r="J997" s="234"/>
      <c r="K997" s="234"/>
      <c r="L997" s="234"/>
      <c r="M997" s="234"/>
      <c r="N997" s="234"/>
      <c r="O997" s="234"/>
      <c r="P997" s="234"/>
      <c r="Q997" s="234"/>
      <c r="R997" s="234"/>
      <c r="S997" s="234"/>
      <c r="T997" s="234"/>
      <c r="U997" s="234"/>
      <c r="V997" s="234"/>
      <c r="W997" s="234"/>
      <c r="X997" s="234"/>
      <c r="Y997" s="234"/>
      <c r="Z997" s="234"/>
    </row>
    <row r="998" ht="14.25" customHeight="1">
      <c r="A998" s="234"/>
      <c r="B998" s="234"/>
      <c r="C998" s="234"/>
      <c r="D998" s="234"/>
      <c r="E998" s="234"/>
      <c r="F998" s="234"/>
      <c r="G998" s="234"/>
      <c r="H998" s="234"/>
      <c r="I998" s="234"/>
      <c r="J998" s="234"/>
      <c r="K998" s="234"/>
      <c r="L998" s="234"/>
      <c r="M998" s="234"/>
      <c r="N998" s="234"/>
      <c r="O998" s="234"/>
      <c r="P998" s="234"/>
      <c r="Q998" s="234"/>
      <c r="R998" s="234"/>
      <c r="S998" s="234"/>
      <c r="T998" s="234"/>
      <c r="U998" s="234"/>
      <c r="V998" s="234"/>
      <c r="W998" s="234"/>
      <c r="X998" s="234"/>
      <c r="Y998" s="234"/>
      <c r="Z998" s="234"/>
    </row>
    <row r="999" ht="14.25" customHeight="1">
      <c r="A999" s="234"/>
      <c r="B999" s="234"/>
      <c r="C999" s="234"/>
      <c r="D999" s="234"/>
      <c r="E999" s="234"/>
      <c r="F999" s="234"/>
      <c r="G999" s="234"/>
      <c r="H999" s="234"/>
      <c r="I999" s="234"/>
      <c r="J999" s="234"/>
      <c r="K999" s="234"/>
      <c r="L999" s="234"/>
      <c r="M999" s="234"/>
      <c r="N999" s="234"/>
      <c r="O999" s="234"/>
      <c r="P999" s="234"/>
      <c r="Q999" s="234"/>
      <c r="R999" s="234"/>
      <c r="S999" s="234"/>
      <c r="T999" s="234"/>
      <c r="U999" s="234"/>
      <c r="V999" s="234"/>
      <c r="W999" s="234"/>
      <c r="X999" s="234"/>
      <c r="Y999" s="234"/>
      <c r="Z999" s="234"/>
    </row>
    <row r="1000" ht="14.25" customHeight="1">
      <c r="A1000" s="234"/>
      <c r="B1000" s="234"/>
      <c r="C1000" s="234"/>
      <c r="D1000" s="234"/>
      <c r="E1000" s="234"/>
      <c r="F1000" s="234"/>
      <c r="G1000" s="234"/>
      <c r="H1000" s="234"/>
      <c r="I1000" s="234"/>
      <c r="J1000" s="234"/>
      <c r="K1000" s="234"/>
      <c r="L1000" s="234"/>
      <c r="M1000" s="234"/>
      <c r="N1000" s="234"/>
      <c r="O1000" s="234"/>
      <c r="P1000" s="234"/>
      <c r="Q1000" s="234"/>
      <c r="R1000" s="234"/>
      <c r="S1000" s="234"/>
      <c r="T1000" s="234"/>
      <c r="U1000" s="234"/>
      <c r="V1000" s="234"/>
      <c r="W1000" s="234"/>
      <c r="X1000" s="234"/>
      <c r="Y1000" s="234"/>
      <c r="Z1000" s="234"/>
    </row>
  </sheetData>
  <mergeCells count="35">
    <mergeCell ref="A1:K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A20"/>
    <mergeCell ref="A21:B21"/>
    <mergeCell ref="A22:B22"/>
    <mergeCell ref="A29:C29"/>
    <mergeCell ref="B30:C30"/>
    <mergeCell ref="B31:C31"/>
    <mergeCell ref="B32:C32"/>
    <mergeCell ref="B34:C34"/>
    <mergeCell ref="B35:C35"/>
    <mergeCell ref="B36:C36"/>
    <mergeCell ref="B37:D37"/>
    <mergeCell ref="B38:D38"/>
    <mergeCell ref="E29:G33"/>
    <mergeCell ref="F34:G34"/>
    <mergeCell ref="F35:G36"/>
    <mergeCell ref="F37:G37"/>
    <mergeCell ref="F38:G38"/>
    <mergeCell ref="A23:B23"/>
    <mergeCell ref="A24:B24"/>
    <mergeCell ref="A25:B25"/>
    <mergeCell ref="A26:D26"/>
    <mergeCell ref="A27:D27"/>
    <mergeCell ref="E27:K27"/>
    <mergeCell ref="B33:C33"/>
  </mergeCells>
  <printOptions/>
  <pageMargins bottom="0.315277777777778" footer="0.0" header="0.0" left="0.511805555555555" right="0.511805555555555" top="0.315277777777778"/>
  <pageSetup scale="63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39.14"/>
    <col customWidth="1" min="2" max="2" width="14.29"/>
    <col customWidth="1" min="3" max="3" width="24.14"/>
    <col customWidth="1" min="4" max="4" width="20.86"/>
    <col customWidth="1" min="5" max="5" width="24.14"/>
    <col customWidth="1" min="6" max="8" width="21.0"/>
    <col customWidth="1" min="9" max="11" width="24.14"/>
    <col customWidth="1" min="12" max="26" width="9.86"/>
  </cols>
  <sheetData>
    <row r="1" ht="14.25" customHeight="1">
      <c r="A1" s="277" t="s">
        <v>334</v>
      </c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</row>
    <row r="2" ht="14.25" customHeight="1">
      <c r="A2" s="235" t="s">
        <v>337</v>
      </c>
      <c r="B2" s="231"/>
      <c r="C2" s="236" t="s">
        <v>338</v>
      </c>
      <c r="D2" s="236" t="s">
        <v>339</v>
      </c>
      <c r="E2" s="236" t="s">
        <v>340</v>
      </c>
      <c r="F2" s="236" t="s">
        <v>341</v>
      </c>
      <c r="G2" s="236" t="s">
        <v>342</v>
      </c>
      <c r="H2" s="236" t="s">
        <v>343</v>
      </c>
      <c r="I2" s="236" t="s">
        <v>344</v>
      </c>
      <c r="J2" s="236" t="s">
        <v>345</v>
      </c>
      <c r="K2" s="236" t="s">
        <v>372</v>
      </c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</row>
    <row r="3" ht="14.25" customHeight="1">
      <c r="A3" s="278" t="s">
        <v>329</v>
      </c>
      <c r="B3" s="231"/>
      <c r="C3" s="236">
        <v>392.0</v>
      </c>
      <c r="D3" s="240">
        <v>39.66</v>
      </c>
      <c r="E3" s="240">
        <f t="shared" ref="E3:E24" si="1">C3*D3</f>
        <v>15546.72</v>
      </c>
      <c r="F3" s="240">
        <f t="shared" ref="F3:F24" si="2">C3*D3</f>
        <v>15546.72</v>
      </c>
      <c r="G3" s="240"/>
      <c r="H3" s="240"/>
      <c r="I3" s="240"/>
      <c r="J3" s="240"/>
      <c r="K3" s="279">
        <f t="shared" ref="K3:K24" si="3">SUM(E3:J3)</f>
        <v>31093.44</v>
      </c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</row>
    <row r="4" ht="14.25" customHeight="1">
      <c r="A4" s="278" t="s">
        <v>387</v>
      </c>
      <c r="B4" s="231"/>
      <c r="C4" s="236">
        <v>212.0</v>
      </c>
      <c r="D4" s="240">
        <v>23.13</v>
      </c>
      <c r="E4" s="240">
        <f t="shared" si="1"/>
        <v>4903.56</v>
      </c>
      <c r="F4" s="240">
        <f t="shared" si="2"/>
        <v>4903.56</v>
      </c>
      <c r="G4" s="240"/>
      <c r="H4" s="240"/>
      <c r="I4" s="240"/>
      <c r="J4" s="240"/>
      <c r="K4" s="279">
        <f t="shared" si="3"/>
        <v>9807.12</v>
      </c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</row>
    <row r="5" ht="14.25" customHeight="1">
      <c r="A5" s="278" t="s">
        <v>347</v>
      </c>
      <c r="B5" s="231"/>
      <c r="C5" s="236">
        <v>6.0</v>
      </c>
      <c r="D5" s="240">
        <v>88.14</v>
      </c>
      <c r="E5" s="240">
        <f t="shared" si="1"/>
        <v>528.84</v>
      </c>
      <c r="F5" s="240">
        <f t="shared" si="2"/>
        <v>528.84</v>
      </c>
      <c r="G5" s="240"/>
      <c r="H5" s="240"/>
      <c r="I5" s="240"/>
      <c r="J5" s="240"/>
      <c r="K5" s="279">
        <f t="shared" si="3"/>
        <v>1057.68</v>
      </c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</row>
    <row r="6" ht="14.25" customHeight="1">
      <c r="A6" s="278" t="s">
        <v>328</v>
      </c>
      <c r="B6" s="231"/>
      <c r="C6" s="236">
        <v>116.0</v>
      </c>
      <c r="D6" s="240">
        <v>39.66</v>
      </c>
      <c r="E6" s="240">
        <f t="shared" si="1"/>
        <v>4600.56</v>
      </c>
      <c r="F6" s="240">
        <f t="shared" si="2"/>
        <v>4600.56</v>
      </c>
      <c r="G6" s="240"/>
      <c r="H6" s="240"/>
      <c r="I6" s="240"/>
      <c r="J6" s="240"/>
      <c r="K6" s="279">
        <f t="shared" si="3"/>
        <v>9201.12</v>
      </c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</row>
    <row r="7" ht="14.25" customHeight="1">
      <c r="A7" s="278" t="s">
        <v>326</v>
      </c>
      <c r="B7" s="231"/>
      <c r="C7" s="236">
        <v>36.0</v>
      </c>
      <c r="D7" s="240">
        <v>69.78</v>
      </c>
      <c r="E7" s="240">
        <f t="shared" si="1"/>
        <v>2512.08</v>
      </c>
      <c r="F7" s="240">
        <f t="shared" si="2"/>
        <v>2512.08</v>
      </c>
      <c r="G7" s="240"/>
      <c r="H7" s="240"/>
      <c r="I7" s="240"/>
      <c r="J7" s="240"/>
      <c r="K7" s="279">
        <f t="shared" si="3"/>
        <v>5024.16</v>
      </c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234"/>
      <c r="Y7" s="234"/>
      <c r="Z7" s="234"/>
    </row>
    <row r="8" ht="14.25" customHeight="1">
      <c r="A8" s="278" t="s">
        <v>325</v>
      </c>
      <c r="B8" s="231"/>
      <c r="C8" s="236">
        <v>309.0</v>
      </c>
      <c r="D8" s="240">
        <v>69.78</v>
      </c>
      <c r="E8" s="240">
        <f t="shared" si="1"/>
        <v>21562.02</v>
      </c>
      <c r="F8" s="240">
        <f t="shared" si="2"/>
        <v>21562.02</v>
      </c>
      <c r="G8" s="240"/>
      <c r="H8" s="240"/>
      <c r="I8" s="240"/>
      <c r="J8" s="240"/>
      <c r="K8" s="279">
        <f t="shared" si="3"/>
        <v>43124.04</v>
      </c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</row>
    <row r="9" ht="14.25" customHeight="1">
      <c r="A9" s="278" t="s">
        <v>324</v>
      </c>
      <c r="B9" s="231"/>
      <c r="C9" s="236">
        <v>303.0</v>
      </c>
      <c r="D9" s="240">
        <v>69.8</v>
      </c>
      <c r="E9" s="240">
        <f t="shared" si="1"/>
        <v>21149.4</v>
      </c>
      <c r="F9" s="240">
        <f t="shared" si="2"/>
        <v>21149.4</v>
      </c>
      <c r="G9" s="240"/>
      <c r="H9" s="240"/>
      <c r="I9" s="240"/>
      <c r="J9" s="240"/>
      <c r="K9" s="279">
        <f t="shared" si="3"/>
        <v>42298.8</v>
      </c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</row>
    <row r="10" ht="14.25" customHeight="1">
      <c r="A10" s="278" t="s">
        <v>388</v>
      </c>
      <c r="B10" s="231"/>
      <c r="C10" s="236">
        <v>1.0</v>
      </c>
      <c r="D10" s="240">
        <v>69.8</v>
      </c>
      <c r="E10" s="240">
        <f t="shared" si="1"/>
        <v>69.8</v>
      </c>
      <c r="F10" s="240">
        <f t="shared" si="2"/>
        <v>69.8</v>
      </c>
      <c r="G10" s="240"/>
      <c r="H10" s="240"/>
      <c r="I10" s="240"/>
      <c r="J10" s="240"/>
      <c r="K10" s="279">
        <f t="shared" si="3"/>
        <v>139.6</v>
      </c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  <c r="Z10" s="234"/>
    </row>
    <row r="11" ht="14.25" customHeight="1">
      <c r="A11" s="278" t="s">
        <v>389</v>
      </c>
      <c r="B11" s="231"/>
      <c r="C11" s="236">
        <v>12.0</v>
      </c>
      <c r="D11" s="240">
        <v>39.66</v>
      </c>
      <c r="E11" s="240">
        <f t="shared" si="1"/>
        <v>475.92</v>
      </c>
      <c r="F11" s="240">
        <f t="shared" si="2"/>
        <v>475.92</v>
      </c>
      <c r="G11" s="240"/>
      <c r="H11" s="240"/>
      <c r="I11" s="240"/>
      <c r="J11" s="240"/>
      <c r="K11" s="279">
        <f t="shared" si="3"/>
        <v>951.84</v>
      </c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</row>
    <row r="12" ht="14.25" customHeight="1">
      <c r="A12" s="244" t="s">
        <v>375</v>
      </c>
      <c r="B12" s="236" t="s">
        <v>349</v>
      </c>
      <c r="C12" s="236">
        <v>56.0</v>
      </c>
      <c r="D12" s="240">
        <v>39.66</v>
      </c>
      <c r="E12" s="240">
        <f t="shared" si="1"/>
        <v>2220.96</v>
      </c>
      <c r="F12" s="240">
        <f t="shared" si="2"/>
        <v>2220.96</v>
      </c>
      <c r="G12" s="240"/>
      <c r="H12" s="240"/>
      <c r="I12" s="240"/>
      <c r="J12" s="240"/>
      <c r="K12" s="279">
        <f t="shared" si="3"/>
        <v>4441.92</v>
      </c>
      <c r="L12" s="234"/>
      <c r="M12" s="234"/>
      <c r="N12" s="234"/>
      <c r="O12" s="234"/>
      <c r="P12" s="234"/>
      <c r="Q12" s="234"/>
      <c r="R12" s="234"/>
      <c r="S12" s="234"/>
      <c r="T12" s="234"/>
      <c r="U12" s="234"/>
      <c r="V12" s="234"/>
      <c r="W12" s="234"/>
      <c r="X12" s="234"/>
      <c r="Y12" s="234"/>
      <c r="Z12" s="234"/>
    </row>
    <row r="13" ht="14.25" customHeight="1">
      <c r="A13" s="227"/>
      <c r="B13" s="236" t="s">
        <v>350</v>
      </c>
      <c r="C13" s="236">
        <v>80.0</v>
      </c>
      <c r="D13" s="240">
        <v>39.66</v>
      </c>
      <c r="E13" s="240">
        <f t="shared" si="1"/>
        <v>3172.8</v>
      </c>
      <c r="F13" s="240">
        <f t="shared" si="2"/>
        <v>3172.8</v>
      </c>
      <c r="G13" s="240"/>
      <c r="H13" s="240"/>
      <c r="I13" s="240"/>
      <c r="J13" s="240"/>
      <c r="K13" s="279">
        <f t="shared" si="3"/>
        <v>6345.6</v>
      </c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  <c r="Y13" s="234"/>
      <c r="Z13" s="234"/>
    </row>
    <row r="14" ht="14.25" customHeight="1">
      <c r="A14" s="227"/>
      <c r="B14" s="236" t="s">
        <v>351</v>
      </c>
      <c r="C14" s="236">
        <v>102.0</v>
      </c>
      <c r="D14" s="240">
        <v>39.66</v>
      </c>
      <c r="E14" s="240">
        <f t="shared" si="1"/>
        <v>4045.32</v>
      </c>
      <c r="F14" s="240">
        <f t="shared" si="2"/>
        <v>4045.32</v>
      </c>
      <c r="G14" s="240"/>
      <c r="H14" s="240"/>
      <c r="I14" s="240"/>
      <c r="J14" s="240"/>
      <c r="K14" s="279">
        <f t="shared" si="3"/>
        <v>8090.64</v>
      </c>
      <c r="L14" s="234"/>
      <c r="M14" s="234"/>
      <c r="N14" s="234"/>
      <c r="O14" s="234"/>
      <c r="P14" s="234"/>
      <c r="Q14" s="234"/>
      <c r="R14" s="234"/>
      <c r="S14" s="234"/>
      <c r="T14" s="234"/>
      <c r="U14" s="234"/>
      <c r="V14" s="234"/>
      <c r="W14" s="234"/>
      <c r="X14" s="234"/>
      <c r="Y14" s="234"/>
      <c r="Z14" s="234"/>
    </row>
    <row r="15" ht="14.25" customHeight="1">
      <c r="A15" s="227"/>
      <c r="B15" s="236" t="s">
        <v>352</v>
      </c>
      <c r="C15" s="236">
        <v>72.0</v>
      </c>
      <c r="D15" s="240">
        <v>39.66</v>
      </c>
      <c r="E15" s="240">
        <f t="shared" si="1"/>
        <v>2855.52</v>
      </c>
      <c r="F15" s="240">
        <f t="shared" si="2"/>
        <v>2855.52</v>
      </c>
      <c r="G15" s="240"/>
      <c r="H15" s="240"/>
      <c r="I15" s="240"/>
      <c r="J15" s="240"/>
      <c r="K15" s="279">
        <f t="shared" si="3"/>
        <v>5711.04</v>
      </c>
      <c r="L15" s="234"/>
      <c r="M15" s="234"/>
      <c r="N15" s="234"/>
      <c r="O15" s="234"/>
      <c r="P15" s="234"/>
      <c r="Q15" s="234"/>
      <c r="R15" s="234"/>
      <c r="S15" s="234"/>
      <c r="T15" s="234"/>
      <c r="U15" s="234"/>
      <c r="V15" s="234"/>
      <c r="W15" s="234"/>
      <c r="X15" s="234"/>
      <c r="Y15" s="234"/>
      <c r="Z15" s="234"/>
    </row>
    <row r="16" ht="14.25" customHeight="1">
      <c r="A16" s="227"/>
      <c r="B16" s="236" t="s">
        <v>353</v>
      </c>
      <c r="C16" s="236">
        <v>60.0</v>
      </c>
      <c r="D16" s="240">
        <v>39.66</v>
      </c>
      <c r="E16" s="240">
        <f t="shared" si="1"/>
        <v>2379.6</v>
      </c>
      <c r="F16" s="240">
        <f t="shared" si="2"/>
        <v>2379.6</v>
      </c>
      <c r="G16" s="240"/>
      <c r="H16" s="240"/>
      <c r="I16" s="240"/>
      <c r="J16" s="240"/>
      <c r="K16" s="279">
        <f t="shared" si="3"/>
        <v>4759.2</v>
      </c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</row>
    <row r="17" ht="14.25" customHeight="1">
      <c r="A17" s="227"/>
      <c r="B17" s="236" t="s">
        <v>361</v>
      </c>
      <c r="C17" s="236">
        <v>90.0</v>
      </c>
      <c r="D17" s="240">
        <v>39.66</v>
      </c>
      <c r="E17" s="240">
        <f t="shared" si="1"/>
        <v>3569.4</v>
      </c>
      <c r="F17" s="240">
        <f t="shared" si="2"/>
        <v>3569.4</v>
      </c>
      <c r="G17" s="240"/>
      <c r="H17" s="240"/>
      <c r="I17" s="240"/>
      <c r="J17" s="240"/>
      <c r="K17" s="279">
        <f t="shared" si="3"/>
        <v>7138.8</v>
      </c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</row>
    <row r="18" ht="14.25" customHeight="1">
      <c r="A18" s="227"/>
      <c r="B18" s="236" t="s">
        <v>354</v>
      </c>
      <c r="C18" s="236">
        <v>192.0</v>
      </c>
      <c r="D18" s="240">
        <v>39.66</v>
      </c>
      <c r="E18" s="240">
        <f t="shared" si="1"/>
        <v>7614.72</v>
      </c>
      <c r="F18" s="240">
        <f t="shared" si="2"/>
        <v>7614.72</v>
      </c>
      <c r="G18" s="240"/>
      <c r="H18" s="240"/>
      <c r="I18" s="240"/>
      <c r="J18" s="240"/>
      <c r="K18" s="279">
        <f t="shared" si="3"/>
        <v>15229.44</v>
      </c>
      <c r="L18" s="234"/>
      <c r="M18" s="234"/>
      <c r="N18" s="234"/>
      <c r="O18" s="234"/>
      <c r="P18" s="234"/>
      <c r="Q18" s="234"/>
      <c r="R18" s="234"/>
      <c r="S18" s="234"/>
      <c r="T18" s="234"/>
      <c r="U18" s="234"/>
      <c r="V18" s="234"/>
      <c r="W18" s="234"/>
      <c r="X18" s="234"/>
      <c r="Y18" s="234"/>
      <c r="Z18" s="234"/>
    </row>
    <row r="19" ht="14.25" customHeight="1">
      <c r="A19" s="227"/>
      <c r="B19" s="236" t="s">
        <v>362</v>
      </c>
      <c r="C19" s="236">
        <v>104.0</v>
      </c>
      <c r="D19" s="240">
        <v>39.66</v>
      </c>
      <c r="E19" s="240">
        <f t="shared" si="1"/>
        <v>4124.64</v>
      </c>
      <c r="F19" s="240">
        <f t="shared" si="2"/>
        <v>4124.64</v>
      </c>
      <c r="G19" s="240"/>
      <c r="H19" s="240"/>
      <c r="I19" s="240"/>
      <c r="J19" s="240"/>
      <c r="K19" s="279">
        <f t="shared" si="3"/>
        <v>8249.28</v>
      </c>
      <c r="L19" s="234"/>
      <c r="M19" s="234"/>
      <c r="N19" s="234"/>
      <c r="O19" s="234"/>
      <c r="P19" s="234"/>
      <c r="Q19" s="234"/>
      <c r="R19" s="234"/>
      <c r="S19" s="234"/>
      <c r="T19" s="234"/>
      <c r="U19" s="234"/>
      <c r="V19" s="234"/>
      <c r="W19" s="234"/>
      <c r="X19" s="234"/>
      <c r="Y19" s="234"/>
      <c r="Z19" s="234"/>
    </row>
    <row r="20" ht="14.25" customHeight="1">
      <c r="A20" s="228"/>
      <c r="B20" s="236" t="s">
        <v>355</v>
      </c>
      <c r="C20" s="236">
        <v>28.0</v>
      </c>
      <c r="D20" s="240">
        <v>39.66</v>
      </c>
      <c r="E20" s="240">
        <f t="shared" si="1"/>
        <v>1110.48</v>
      </c>
      <c r="F20" s="240">
        <f t="shared" si="2"/>
        <v>1110.48</v>
      </c>
      <c r="G20" s="240"/>
      <c r="H20" s="240"/>
      <c r="I20" s="240"/>
      <c r="J20" s="240"/>
      <c r="K20" s="279">
        <f t="shared" si="3"/>
        <v>2220.96</v>
      </c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</row>
    <row r="21" ht="14.25" customHeight="1">
      <c r="A21" s="278" t="s">
        <v>356</v>
      </c>
      <c r="B21" s="231"/>
      <c r="C21" s="236">
        <v>15.0</v>
      </c>
      <c r="D21" s="240">
        <v>69.78</v>
      </c>
      <c r="E21" s="240">
        <f t="shared" si="1"/>
        <v>1046.7</v>
      </c>
      <c r="F21" s="240">
        <f t="shared" si="2"/>
        <v>1046.7</v>
      </c>
      <c r="G21" s="240"/>
      <c r="H21" s="240"/>
      <c r="I21" s="240"/>
      <c r="J21" s="240"/>
      <c r="K21" s="279">
        <f t="shared" si="3"/>
        <v>2093.4</v>
      </c>
      <c r="L21" s="234"/>
      <c r="M21" s="234"/>
      <c r="N21" s="234"/>
      <c r="O21" s="234"/>
      <c r="P21" s="234"/>
      <c r="Q21" s="234"/>
      <c r="R21" s="234"/>
      <c r="S21" s="234"/>
      <c r="T21" s="234"/>
      <c r="U21" s="234"/>
      <c r="V21" s="234"/>
      <c r="W21" s="234"/>
      <c r="X21" s="234"/>
      <c r="Y21" s="234"/>
      <c r="Z21" s="234"/>
    </row>
    <row r="22" ht="14.25" customHeight="1">
      <c r="A22" s="278" t="s">
        <v>390</v>
      </c>
      <c r="B22" s="231"/>
      <c r="C22" s="236">
        <v>54.0</v>
      </c>
      <c r="D22" s="240">
        <v>69.8</v>
      </c>
      <c r="E22" s="240">
        <f t="shared" si="1"/>
        <v>3769.2</v>
      </c>
      <c r="F22" s="240">
        <f t="shared" si="2"/>
        <v>3769.2</v>
      </c>
      <c r="G22" s="240"/>
      <c r="H22" s="240"/>
      <c r="I22" s="240"/>
      <c r="J22" s="240"/>
      <c r="K22" s="279">
        <f t="shared" si="3"/>
        <v>7538.4</v>
      </c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</row>
    <row r="23" ht="14.25" customHeight="1">
      <c r="A23" s="278" t="s">
        <v>391</v>
      </c>
      <c r="B23" s="231"/>
      <c r="C23" s="236">
        <v>4.0</v>
      </c>
      <c r="D23" s="240">
        <v>39.66</v>
      </c>
      <c r="E23" s="240">
        <f t="shared" si="1"/>
        <v>158.64</v>
      </c>
      <c r="F23" s="240">
        <f t="shared" si="2"/>
        <v>158.64</v>
      </c>
      <c r="G23" s="240"/>
      <c r="H23" s="240"/>
      <c r="I23" s="240"/>
      <c r="J23" s="240"/>
      <c r="K23" s="279">
        <f t="shared" si="3"/>
        <v>317.28</v>
      </c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</row>
    <row r="24" ht="14.25" customHeight="1">
      <c r="A24" s="278" t="s">
        <v>392</v>
      </c>
      <c r="B24" s="231"/>
      <c r="C24" s="236">
        <v>1.0</v>
      </c>
      <c r="D24" s="240">
        <v>39.66</v>
      </c>
      <c r="E24" s="240">
        <f t="shared" si="1"/>
        <v>39.66</v>
      </c>
      <c r="F24" s="240">
        <f t="shared" si="2"/>
        <v>39.66</v>
      </c>
      <c r="G24" s="240"/>
      <c r="H24" s="240"/>
      <c r="I24" s="240"/>
      <c r="J24" s="240"/>
      <c r="K24" s="279">
        <f t="shared" si="3"/>
        <v>79.32</v>
      </c>
      <c r="L24" s="234"/>
      <c r="M24" s="234"/>
      <c r="N24" s="234"/>
      <c r="O24" s="234"/>
      <c r="P24" s="234"/>
      <c r="Q24" s="234"/>
      <c r="R24" s="234"/>
      <c r="S24" s="234"/>
      <c r="T24" s="234"/>
      <c r="U24" s="234"/>
      <c r="V24" s="234"/>
      <c r="W24" s="234"/>
      <c r="X24" s="234"/>
      <c r="Y24" s="234"/>
      <c r="Z24" s="234"/>
    </row>
    <row r="25" ht="14.25" customHeight="1">
      <c r="A25" s="246" t="s">
        <v>135</v>
      </c>
      <c r="E25" s="261">
        <f t="shared" ref="E25:K25" si="4">SUM(E3:E24)</f>
        <v>107456.54</v>
      </c>
      <c r="F25" s="261">
        <f t="shared" si="4"/>
        <v>107456.54</v>
      </c>
      <c r="G25" s="261">
        <f t="shared" si="4"/>
        <v>0</v>
      </c>
      <c r="H25" s="261">
        <f t="shared" si="4"/>
        <v>0</v>
      </c>
      <c r="I25" s="261">
        <f t="shared" si="4"/>
        <v>0</v>
      </c>
      <c r="J25" s="261">
        <f t="shared" si="4"/>
        <v>0</v>
      </c>
      <c r="K25" s="279">
        <f t="shared" si="4"/>
        <v>214913.08</v>
      </c>
      <c r="L25" s="234"/>
      <c r="M25" s="234"/>
      <c r="N25" s="234"/>
      <c r="O25" s="234"/>
      <c r="P25" s="234"/>
      <c r="Q25" s="234"/>
      <c r="R25" s="234"/>
      <c r="S25" s="234"/>
      <c r="T25" s="234"/>
      <c r="U25" s="234"/>
      <c r="V25" s="234"/>
      <c r="W25" s="234"/>
      <c r="X25" s="234"/>
      <c r="Y25" s="234"/>
      <c r="Z25" s="234"/>
    </row>
    <row r="26" ht="14.25" customHeight="1">
      <c r="A26" s="248" t="s">
        <v>383</v>
      </c>
      <c r="B26" s="249"/>
      <c r="C26" s="249"/>
      <c r="D26" s="231"/>
      <c r="E26" s="250">
        <f>K25</f>
        <v>214913.08</v>
      </c>
      <c r="F26" s="249"/>
      <c r="G26" s="249"/>
      <c r="H26" s="249"/>
      <c r="I26" s="249"/>
      <c r="J26" s="249"/>
      <c r="K26" s="231"/>
      <c r="L26" s="234"/>
      <c r="M26" s="234"/>
      <c r="N26" s="234"/>
      <c r="O26" s="234"/>
      <c r="P26" s="234"/>
      <c r="Q26" s="234"/>
      <c r="R26" s="234"/>
      <c r="S26" s="234"/>
      <c r="T26" s="234"/>
      <c r="U26" s="234"/>
      <c r="V26" s="234"/>
      <c r="W26" s="234"/>
      <c r="X26" s="234"/>
      <c r="Y26" s="234"/>
      <c r="Z26" s="234"/>
    </row>
    <row r="27" ht="14.25" customHeight="1">
      <c r="A27" s="234"/>
      <c r="B27" s="234"/>
      <c r="C27" s="234"/>
      <c r="D27" s="234"/>
      <c r="E27" s="234"/>
      <c r="F27" s="234"/>
      <c r="G27" s="234"/>
      <c r="H27" s="234"/>
      <c r="I27" s="234"/>
      <c r="J27" s="234"/>
      <c r="K27" s="234"/>
      <c r="L27" s="234"/>
      <c r="M27" s="234"/>
      <c r="N27" s="234"/>
      <c r="O27" s="234"/>
      <c r="P27" s="234"/>
      <c r="Q27" s="234"/>
      <c r="R27" s="234"/>
      <c r="S27" s="234"/>
      <c r="T27" s="234"/>
      <c r="U27" s="234"/>
      <c r="V27" s="234"/>
      <c r="W27" s="234"/>
      <c r="X27" s="234"/>
      <c r="Y27" s="234"/>
      <c r="Z27" s="234"/>
    </row>
    <row r="28" ht="14.25" customHeight="1">
      <c r="A28" s="234"/>
      <c r="B28" s="234"/>
      <c r="C28" s="234"/>
      <c r="D28" s="234"/>
      <c r="E28" s="234"/>
      <c r="F28" s="234"/>
      <c r="G28" s="234"/>
      <c r="H28" s="234"/>
      <c r="I28" s="234"/>
      <c r="J28" s="234"/>
      <c r="K28" s="234"/>
      <c r="L28" s="234"/>
      <c r="M28" s="234"/>
      <c r="N28" s="234"/>
      <c r="O28" s="234"/>
      <c r="P28" s="234"/>
      <c r="Q28" s="234"/>
      <c r="R28" s="234"/>
      <c r="S28" s="234"/>
      <c r="T28" s="234"/>
      <c r="U28" s="234"/>
      <c r="V28" s="234"/>
      <c r="W28" s="234"/>
      <c r="X28" s="234"/>
      <c r="Y28" s="234"/>
      <c r="Z28" s="234"/>
    </row>
    <row r="29" ht="14.25" customHeight="1">
      <c r="A29" s="234"/>
      <c r="B29" s="234"/>
      <c r="C29" s="234"/>
      <c r="D29" s="234"/>
      <c r="E29" s="234"/>
      <c r="F29" s="234"/>
      <c r="G29" s="234"/>
      <c r="H29" s="234"/>
      <c r="I29" s="234"/>
      <c r="J29" s="234"/>
      <c r="K29" s="234"/>
      <c r="L29" s="234"/>
      <c r="M29" s="234"/>
      <c r="N29" s="234"/>
      <c r="O29" s="234"/>
      <c r="P29" s="234"/>
      <c r="Q29" s="234"/>
      <c r="R29" s="234"/>
      <c r="S29" s="234"/>
      <c r="T29" s="234"/>
      <c r="U29" s="234"/>
      <c r="V29" s="234"/>
      <c r="W29" s="234"/>
      <c r="X29" s="234"/>
      <c r="Y29" s="234"/>
      <c r="Z29" s="234"/>
    </row>
    <row r="30" ht="14.25" customHeight="1">
      <c r="A30" s="234"/>
      <c r="B30" s="234"/>
      <c r="C30" s="234"/>
      <c r="D30" s="234"/>
      <c r="E30" s="234"/>
      <c r="F30" s="234"/>
      <c r="G30" s="234"/>
      <c r="H30" s="234"/>
      <c r="I30" s="234"/>
      <c r="J30" s="234"/>
      <c r="K30" s="234"/>
      <c r="L30" s="234"/>
      <c r="M30" s="234"/>
      <c r="N30" s="234"/>
      <c r="O30" s="234"/>
      <c r="P30" s="234"/>
      <c r="Q30" s="234"/>
      <c r="R30" s="234"/>
      <c r="S30" s="234"/>
      <c r="T30" s="234"/>
      <c r="U30" s="234"/>
      <c r="V30" s="234"/>
      <c r="W30" s="234"/>
      <c r="X30" s="234"/>
      <c r="Y30" s="234"/>
      <c r="Z30" s="234"/>
    </row>
    <row r="31" ht="14.25" customHeight="1">
      <c r="A31" s="234"/>
      <c r="B31" s="234"/>
      <c r="C31" s="234"/>
      <c r="D31" s="234"/>
      <c r="E31" s="234"/>
      <c r="F31" s="234"/>
      <c r="G31" s="234"/>
      <c r="H31" s="234"/>
      <c r="I31" s="234"/>
      <c r="J31" s="234"/>
      <c r="K31" s="234"/>
      <c r="L31" s="234"/>
      <c r="M31" s="234"/>
      <c r="N31" s="234"/>
      <c r="O31" s="234"/>
      <c r="P31" s="234"/>
      <c r="Q31" s="234"/>
      <c r="R31" s="234"/>
      <c r="S31" s="234"/>
      <c r="T31" s="234"/>
      <c r="U31" s="234"/>
      <c r="V31" s="234"/>
      <c r="W31" s="234"/>
      <c r="X31" s="234"/>
      <c r="Y31" s="234"/>
      <c r="Z31" s="234"/>
    </row>
    <row r="32" ht="14.25" customHeight="1">
      <c r="A32" s="234"/>
      <c r="B32" s="234"/>
      <c r="C32" s="234"/>
      <c r="D32" s="234"/>
      <c r="E32" s="234"/>
      <c r="F32" s="234"/>
      <c r="G32" s="234"/>
      <c r="H32" s="234"/>
      <c r="I32" s="234"/>
      <c r="J32" s="234"/>
      <c r="K32" s="234"/>
      <c r="L32" s="234"/>
      <c r="M32" s="234"/>
      <c r="N32" s="234"/>
      <c r="O32" s="234"/>
      <c r="P32" s="234"/>
      <c r="Q32" s="234"/>
      <c r="R32" s="234"/>
      <c r="S32" s="234"/>
      <c r="T32" s="234"/>
      <c r="U32" s="234"/>
      <c r="V32" s="234"/>
      <c r="W32" s="234"/>
      <c r="X32" s="234"/>
      <c r="Y32" s="234"/>
      <c r="Z32" s="234"/>
    </row>
    <row r="33" ht="14.25" customHeight="1">
      <c r="A33" s="234"/>
      <c r="B33" s="234"/>
      <c r="C33" s="234"/>
      <c r="D33" s="234"/>
      <c r="E33" s="234"/>
      <c r="F33" s="234"/>
      <c r="G33" s="234"/>
      <c r="H33" s="234"/>
      <c r="I33" s="234"/>
      <c r="J33" s="234"/>
      <c r="K33" s="234"/>
      <c r="L33" s="234"/>
      <c r="M33" s="234"/>
      <c r="N33" s="234"/>
      <c r="O33" s="234"/>
      <c r="P33" s="234"/>
      <c r="Q33" s="234"/>
      <c r="R33" s="234"/>
      <c r="S33" s="234"/>
      <c r="T33" s="234"/>
      <c r="U33" s="234"/>
      <c r="V33" s="234"/>
      <c r="W33" s="234"/>
      <c r="X33" s="234"/>
      <c r="Y33" s="234"/>
      <c r="Z33" s="234"/>
    </row>
    <row r="34" ht="14.25" customHeight="1">
      <c r="A34" s="234"/>
      <c r="B34" s="234"/>
      <c r="C34" s="234"/>
      <c r="D34" s="234"/>
      <c r="E34" s="234"/>
      <c r="F34" s="234"/>
      <c r="G34" s="234"/>
      <c r="H34" s="234"/>
      <c r="I34" s="234"/>
      <c r="J34" s="234"/>
      <c r="K34" s="234"/>
      <c r="L34" s="234"/>
      <c r="M34" s="234"/>
      <c r="N34" s="234"/>
      <c r="O34" s="234"/>
      <c r="P34" s="234"/>
      <c r="Q34" s="234"/>
      <c r="R34" s="234"/>
      <c r="S34" s="234"/>
      <c r="T34" s="234"/>
      <c r="U34" s="234"/>
      <c r="V34" s="234"/>
      <c r="W34" s="234"/>
      <c r="X34" s="234"/>
      <c r="Y34" s="234"/>
      <c r="Z34" s="234"/>
    </row>
    <row r="35" ht="14.25" customHeight="1">
      <c r="A35" s="234"/>
      <c r="B35" s="234"/>
      <c r="C35" s="234"/>
      <c r="D35" s="234"/>
      <c r="E35" s="234"/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</row>
    <row r="36" ht="14.25" customHeight="1">
      <c r="A36" s="234"/>
      <c r="B36" s="234"/>
      <c r="C36" s="234"/>
      <c r="D36" s="234"/>
      <c r="E36" s="234"/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</row>
    <row r="37" ht="14.25" customHeight="1">
      <c r="A37" s="234"/>
      <c r="B37" s="234"/>
      <c r="C37" s="234"/>
      <c r="D37" s="234"/>
      <c r="E37" s="234"/>
      <c r="F37" s="234"/>
      <c r="G37" s="234"/>
      <c r="H37" s="234"/>
      <c r="I37" s="234"/>
      <c r="J37" s="234"/>
      <c r="K37" s="234"/>
      <c r="L37" s="234"/>
      <c r="M37" s="234"/>
      <c r="N37" s="234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4"/>
    </row>
    <row r="38" ht="14.25" customHeight="1">
      <c r="A38" s="234"/>
      <c r="B38" s="234"/>
      <c r="C38" s="234"/>
      <c r="D38" s="234"/>
      <c r="E38" s="234"/>
      <c r="F38" s="234"/>
      <c r="G38" s="234"/>
      <c r="H38" s="234"/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</row>
    <row r="39" ht="14.25" customHeight="1">
      <c r="A39" s="234"/>
      <c r="B39" s="234"/>
      <c r="C39" s="234"/>
      <c r="D39" s="234"/>
      <c r="E39" s="234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</row>
    <row r="40" ht="14.25" customHeight="1">
      <c r="A40" s="234"/>
      <c r="B40" s="234"/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</row>
    <row r="41" ht="14.25" customHeight="1">
      <c r="A41" s="234"/>
      <c r="B41" s="234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</row>
    <row r="42" ht="14.25" customHeight="1">
      <c r="A42" s="234"/>
      <c r="B42" s="234"/>
      <c r="C42" s="234"/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</row>
    <row r="43" ht="14.25" customHeight="1">
      <c r="A43" s="234"/>
      <c r="B43" s="234"/>
      <c r="C43" s="234"/>
      <c r="D43" s="234"/>
      <c r="E43" s="234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</row>
    <row r="44" ht="14.25" customHeight="1">
      <c r="A44" s="234"/>
      <c r="B44" s="234"/>
      <c r="C44" s="234"/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</row>
    <row r="45" ht="14.25" customHeight="1">
      <c r="A45" s="234"/>
      <c r="B45" s="234"/>
      <c r="C45" s="234"/>
      <c r="D45" s="234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</row>
    <row r="46" ht="14.25" customHeight="1">
      <c r="A46" s="234"/>
      <c r="B46" s="234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</row>
    <row r="47" ht="14.25" customHeight="1">
      <c r="A47" s="234"/>
      <c r="B47" s="234"/>
      <c r="C47" s="234"/>
      <c r="D47" s="234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</row>
    <row r="48" ht="14.25" customHeight="1">
      <c r="A48" s="234"/>
      <c r="B48" s="234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</row>
    <row r="49" ht="14.25" customHeight="1">
      <c r="A49" s="234"/>
      <c r="B49" s="234"/>
      <c r="C49" s="234"/>
      <c r="D49" s="234"/>
      <c r="E49" s="234"/>
      <c r="F49" s="234"/>
      <c r="G49" s="234"/>
      <c r="H49" s="234"/>
      <c r="I49" s="234"/>
      <c r="J49" s="234"/>
      <c r="K49" s="234"/>
      <c r="L49" s="234"/>
      <c r="M49" s="234"/>
      <c r="N49" s="234"/>
      <c r="O49" s="234"/>
      <c r="P49" s="234"/>
      <c r="Q49" s="234"/>
      <c r="R49" s="234"/>
      <c r="S49" s="234"/>
      <c r="T49" s="234"/>
      <c r="U49" s="234"/>
      <c r="V49" s="234"/>
      <c r="W49" s="234"/>
      <c r="X49" s="234"/>
      <c r="Y49" s="234"/>
      <c r="Z49" s="234"/>
    </row>
    <row r="50" ht="14.25" customHeight="1">
      <c r="A50" s="234"/>
      <c r="B50" s="234"/>
      <c r="C50" s="234"/>
      <c r="D50" s="234"/>
      <c r="E50" s="234"/>
      <c r="F50" s="234"/>
      <c r="G50" s="234"/>
      <c r="H50" s="234"/>
      <c r="I50" s="234"/>
      <c r="J50" s="234"/>
      <c r="K50" s="234"/>
      <c r="L50" s="234"/>
      <c r="M50" s="234"/>
      <c r="N50" s="234"/>
      <c r="O50" s="234"/>
      <c r="P50" s="234"/>
      <c r="Q50" s="234"/>
      <c r="R50" s="234"/>
      <c r="S50" s="234"/>
      <c r="T50" s="234"/>
      <c r="U50" s="234"/>
      <c r="V50" s="234"/>
      <c r="W50" s="234"/>
      <c r="X50" s="234"/>
      <c r="Y50" s="234"/>
      <c r="Z50" s="234"/>
    </row>
    <row r="51" ht="14.25" customHeight="1">
      <c r="A51" s="234"/>
      <c r="B51" s="234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</row>
    <row r="52" ht="14.25" customHeight="1">
      <c r="A52" s="234"/>
      <c r="B52" s="234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</row>
    <row r="53" ht="14.25" customHeight="1">
      <c r="A53" s="234"/>
      <c r="B53" s="234"/>
      <c r="C53" s="234"/>
      <c r="D53" s="234"/>
      <c r="E53" s="234"/>
      <c r="F53" s="234"/>
      <c r="G53" s="234"/>
      <c r="H53" s="234"/>
      <c r="I53" s="234"/>
      <c r="J53" s="234"/>
      <c r="K53" s="234"/>
      <c r="L53" s="234"/>
      <c r="M53" s="234"/>
      <c r="N53" s="234"/>
      <c r="O53" s="234"/>
      <c r="P53" s="234"/>
      <c r="Q53" s="234"/>
      <c r="R53" s="234"/>
      <c r="S53" s="234"/>
      <c r="T53" s="234"/>
      <c r="U53" s="234"/>
      <c r="V53" s="234"/>
      <c r="W53" s="234"/>
      <c r="X53" s="234"/>
      <c r="Y53" s="234"/>
      <c r="Z53" s="234"/>
    </row>
    <row r="54" ht="14.25" customHeight="1">
      <c r="A54" s="234"/>
      <c r="B54" s="234"/>
      <c r="C54" s="234"/>
      <c r="D54" s="234"/>
      <c r="E54" s="234"/>
      <c r="F54" s="234"/>
      <c r="G54" s="234"/>
      <c r="H54" s="234"/>
      <c r="I54" s="234"/>
      <c r="J54" s="234"/>
      <c r="K54" s="234"/>
      <c r="L54" s="234"/>
      <c r="M54" s="234"/>
      <c r="N54" s="234"/>
      <c r="O54" s="234"/>
      <c r="P54" s="234"/>
      <c r="Q54" s="234"/>
      <c r="R54" s="234"/>
      <c r="S54" s="234"/>
      <c r="T54" s="234"/>
      <c r="U54" s="234"/>
      <c r="V54" s="234"/>
      <c r="W54" s="234"/>
      <c r="X54" s="234"/>
      <c r="Y54" s="234"/>
      <c r="Z54" s="234"/>
    </row>
    <row r="55" ht="14.25" customHeight="1">
      <c r="A55" s="234"/>
      <c r="B55" s="234"/>
      <c r="C55" s="234"/>
      <c r="D55" s="234"/>
      <c r="E55" s="234"/>
      <c r="F55" s="234"/>
      <c r="G55" s="234"/>
      <c r="H55" s="234"/>
      <c r="I55" s="234"/>
      <c r="J55" s="234"/>
      <c r="K55" s="234"/>
      <c r="L55" s="234"/>
      <c r="M55" s="234"/>
      <c r="N55" s="234"/>
      <c r="O55" s="234"/>
      <c r="P55" s="234"/>
      <c r="Q55" s="234"/>
      <c r="R55" s="234"/>
      <c r="S55" s="234"/>
      <c r="T55" s="234"/>
      <c r="U55" s="234"/>
      <c r="V55" s="234"/>
      <c r="W55" s="234"/>
      <c r="X55" s="234"/>
      <c r="Y55" s="234"/>
      <c r="Z55" s="234"/>
    </row>
    <row r="56" ht="14.25" customHeight="1">
      <c r="A56" s="234"/>
      <c r="B56" s="234"/>
      <c r="C56" s="234"/>
      <c r="D56" s="234"/>
      <c r="E56" s="234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234"/>
      <c r="Q56" s="234"/>
      <c r="R56" s="234"/>
      <c r="S56" s="234"/>
      <c r="T56" s="234"/>
      <c r="U56" s="234"/>
      <c r="V56" s="234"/>
      <c r="W56" s="234"/>
      <c r="X56" s="234"/>
      <c r="Y56" s="234"/>
      <c r="Z56" s="234"/>
    </row>
    <row r="57" ht="14.25" customHeight="1">
      <c r="A57" s="234"/>
      <c r="B57" s="234"/>
      <c r="C57" s="234"/>
      <c r="D57" s="234"/>
      <c r="E57" s="234"/>
      <c r="F57" s="234"/>
      <c r="G57" s="234"/>
      <c r="H57" s="234"/>
      <c r="I57" s="234"/>
      <c r="J57" s="234"/>
      <c r="K57" s="234"/>
      <c r="L57" s="234"/>
      <c r="M57" s="234"/>
      <c r="N57" s="234"/>
      <c r="O57" s="234"/>
      <c r="P57" s="234"/>
      <c r="Q57" s="234"/>
      <c r="R57" s="234"/>
      <c r="S57" s="234"/>
      <c r="T57" s="234"/>
      <c r="U57" s="234"/>
      <c r="V57" s="234"/>
      <c r="W57" s="234"/>
      <c r="X57" s="234"/>
      <c r="Y57" s="234"/>
      <c r="Z57" s="234"/>
    </row>
    <row r="58" ht="14.25" customHeight="1">
      <c r="A58" s="234"/>
      <c r="B58" s="234"/>
      <c r="C58" s="234"/>
      <c r="D58" s="234"/>
      <c r="E58" s="234"/>
      <c r="F58" s="234"/>
      <c r="G58" s="234"/>
      <c r="H58" s="234"/>
      <c r="I58" s="234"/>
      <c r="J58" s="234"/>
      <c r="K58" s="234"/>
      <c r="L58" s="234"/>
      <c r="M58" s="234"/>
      <c r="N58" s="234"/>
      <c r="O58" s="234"/>
      <c r="P58" s="234"/>
      <c r="Q58" s="234"/>
      <c r="R58" s="234"/>
      <c r="S58" s="234"/>
      <c r="T58" s="234"/>
      <c r="U58" s="234"/>
      <c r="V58" s="234"/>
      <c r="W58" s="234"/>
      <c r="X58" s="234"/>
      <c r="Y58" s="234"/>
      <c r="Z58" s="234"/>
    </row>
    <row r="59" ht="14.25" customHeight="1">
      <c r="A59" s="234"/>
      <c r="B59" s="234"/>
      <c r="C59" s="234"/>
      <c r="D59" s="234"/>
      <c r="E59" s="234"/>
      <c r="F59" s="234"/>
      <c r="G59" s="234"/>
      <c r="H59" s="234"/>
      <c r="I59" s="234"/>
      <c r="J59" s="234"/>
      <c r="K59" s="234"/>
      <c r="L59" s="234"/>
      <c r="M59" s="234"/>
      <c r="N59" s="234"/>
      <c r="O59" s="234"/>
      <c r="P59" s="234"/>
      <c r="Q59" s="234"/>
      <c r="R59" s="234"/>
      <c r="S59" s="234"/>
      <c r="T59" s="234"/>
      <c r="U59" s="234"/>
      <c r="V59" s="234"/>
      <c r="W59" s="234"/>
      <c r="X59" s="234"/>
      <c r="Y59" s="234"/>
      <c r="Z59" s="234"/>
    </row>
    <row r="60" ht="14.25" customHeight="1">
      <c r="A60" s="234"/>
      <c r="B60" s="234"/>
      <c r="C60" s="234"/>
      <c r="D60" s="234"/>
      <c r="E60" s="234"/>
      <c r="F60" s="234"/>
      <c r="G60" s="234"/>
      <c r="H60" s="234"/>
      <c r="I60" s="234"/>
      <c r="J60" s="234"/>
      <c r="K60" s="234"/>
      <c r="L60" s="234"/>
      <c r="M60" s="234"/>
      <c r="N60" s="234"/>
      <c r="O60" s="234"/>
      <c r="P60" s="234"/>
      <c r="Q60" s="234"/>
      <c r="R60" s="234"/>
      <c r="S60" s="234"/>
      <c r="T60" s="234"/>
      <c r="U60" s="234"/>
      <c r="V60" s="234"/>
      <c r="W60" s="234"/>
      <c r="X60" s="234"/>
      <c r="Y60" s="234"/>
      <c r="Z60" s="234"/>
    </row>
    <row r="61" ht="14.25" customHeight="1">
      <c r="A61" s="234"/>
      <c r="B61" s="234"/>
      <c r="C61" s="234"/>
      <c r="D61" s="234"/>
      <c r="E61" s="234"/>
      <c r="F61" s="234"/>
      <c r="G61" s="234"/>
      <c r="H61" s="234"/>
      <c r="I61" s="234"/>
      <c r="J61" s="234"/>
      <c r="K61" s="234"/>
      <c r="L61" s="234"/>
      <c r="M61" s="234"/>
      <c r="N61" s="234"/>
      <c r="O61" s="234"/>
      <c r="P61" s="234"/>
      <c r="Q61" s="234"/>
      <c r="R61" s="234"/>
      <c r="S61" s="234"/>
      <c r="T61" s="234"/>
      <c r="U61" s="234"/>
      <c r="V61" s="234"/>
      <c r="W61" s="234"/>
      <c r="X61" s="234"/>
      <c r="Y61" s="234"/>
      <c r="Z61" s="234"/>
    </row>
    <row r="62" ht="14.25" customHeight="1">
      <c r="A62" s="234"/>
      <c r="B62" s="234"/>
      <c r="C62" s="234"/>
      <c r="D62" s="234"/>
      <c r="E62" s="234"/>
      <c r="F62" s="234"/>
      <c r="G62" s="234"/>
      <c r="H62" s="234"/>
      <c r="I62" s="234"/>
      <c r="J62" s="234"/>
      <c r="K62" s="234"/>
      <c r="L62" s="234"/>
      <c r="M62" s="234"/>
      <c r="N62" s="234"/>
      <c r="O62" s="234"/>
      <c r="P62" s="234"/>
      <c r="Q62" s="234"/>
      <c r="R62" s="234"/>
      <c r="S62" s="234"/>
      <c r="T62" s="234"/>
      <c r="U62" s="234"/>
      <c r="V62" s="234"/>
      <c r="W62" s="234"/>
      <c r="X62" s="234"/>
      <c r="Y62" s="234"/>
      <c r="Z62" s="234"/>
    </row>
    <row r="63" ht="14.25" customHeight="1">
      <c r="A63" s="234"/>
      <c r="B63" s="234"/>
      <c r="C63" s="234"/>
      <c r="D63" s="234"/>
      <c r="E63" s="234"/>
      <c r="F63" s="234"/>
      <c r="G63" s="234"/>
      <c r="H63" s="234"/>
      <c r="I63" s="23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</row>
    <row r="64" ht="14.25" customHeight="1">
      <c r="A64" s="234"/>
      <c r="B64" s="234"/>
      <c r="C64" s="234"/>
      <c r="D64" s="234"/>
      <c r="E64" s="234"/>
      <c r="F64" s="234"/>
      <c r="G64" s="234"/>
      <c r="H64" s="234"/>
      <c r="I64" s="234"/>
      <c r="J64" s="234"/>
      <c r="K64" s="234"/>
      <c r="L64" s="234"/>
      <c r="M64" s="234"/>
      <c r="N64" s="23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</row>
    <row r="65" ht="14.25" customHeight="1">
      <c r="A65" s="234"/>
      <c r="B65" s="234"/>
      <c r="C65" s="234"/>
      <c r="D65" s="234"/>
      <c r="E65" s="234"/>
      <c r="F65" s="234"/>
      <c r="G65" s="234"/>
      <c r="H65" s="234"/>
      <c r="I65" s="234"/>
      <c r="J65" s="234"/>
      <c r="K65" s="234"/>
      <c r="L65" s="234"/>
      <c r="M65" s="234"/>
      <c r="N65" s="234"/>
      <c r="O65" s="234"/>
      <c r="P65" s="234"/>
      <c r="Q65" s="234"/>
      <c r="R65" s="234"/>
      <c r="S65" s="234"/>
      <c r="T65" s="234"/>
      <c r="U65" s="234"/>
      <c r="V65" s="234"/>
      <c r="W65" s="234"/>
      <c r="X65" s="234"/>
      <c r="Y65" s="234"/>
      <c r="Z65" s="234"/>
    </row>
    <row r="66" ht="14.25" customHeight="1">
      <c r="A66" s="234"/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</row>
    <row r="67" ht="14.25" customHeight="1">
      <c r="A67" s="234"/>
      <c r="B67" s="234"/>
      <c r="C67" s="234"/>
      <c r="D67" s="234"/>
      <c r="E67" s="234"/>
      <c r="F67" s="234"/>
      <c r="G67" s="234"/>
      <c r="H67" s="234"/>
      <c r="I67" s="234"/>
      <c r="J67" s="234"/>
      <c r="K67" s="234"/>
      <c r="L67" s="234"/>
      <c r="M67" s="234"/>
      <c r="N67" s="234"/>
      <c r="O67" s="234"/>
      <c r="P67" s="234"/>
      <c r="Q67" s="234"/>
      <c r="R67" s="234"/>
      <c r="S67" s="234"/>
      <c r="T67" s="234"/>
      <c r="U67" s="234"/>
      <c r="V67" s="234"/>
      <c r="W67" s="234"/>
      <c r="X67" s="234"/>
      <c r="Y67" s="234"/>
      <c r="Z67" s="234"/>
    </row>
    <row r="68" ht="14.25" customHeight="1">
      <c r="A68" s="234"/>
      <c r="B68" s="234"/>
      <c r="C68" s="234"/>
      <c r="D68" s="234"/>
      <c r="E68" s="234"/>
      <c r="F68" s="234"/>
      <c r="G68" s="234"/>
      <c r="H68" s="234"/>
      <c r="I68" s="234"/>
      <c r="J68" s="234"/>
      <c r="K68" s="234"/>
      <c r="L68" s="234"/>
      <c r="M68" s="234"/>
      <c r="N68" s="234"/>
      <c r="O68" s="234"/>
      <c r="P68" s="234"/>
      <c r="Q68" s="234"/>
      <c r="R68" s="234"/>
      <c r="S68" s="234"/>
      <c r="T68" s="234"/>
      <c r="U68" s="234"/>
      <c r="V68" s="234"/>
      <c r="W68" s="234"/>
      <c r="X68" s="234"/>
      <c r="Y68" s="234"/>
      <c r="Z68" s="234"/>
    </row>
    <row r="69" ht="14.25" customHeight="1">
      <c r="A69" s="234"/>
      <c r="B69" s="234"/>
      <c r="C69" s="234"/>
      <c r="D69" s="234"/>
      <c r="E69" s="234"/>
      <c r="F69" s="234"/>
      <c r="G69" s="234"/>
      <c r="H69" s="234"/>
      <c r="I69" s="234"/>
      <c r="J69" s="234"/>
      <c r="K69" s="234"/>
      <c r="L69" s="234"/>
      <c r="M69" s="234"/>
      <c r="N69" s="234"/>
      <c r="O69" s="234"/>
      <c r="P69" s="234"/>
      <c r="Q69" s="234"/>
      <c r="R69" s="234"/>
      <c r="S69" s="234"/>
      <c r="T69" s="234"/>
      <c r="U69" s="234"/>
      <c r="V69" s="234"/>
      <c r="W69" s="234"/>
      <c r="X69" s="234"/>
      <c r="Y69" s="234"/>
      <c r="Z69" s="234"/>
    </row>
    <row r="70" ht="14.25" customHeight="1">
      <c r="A70" s="234"/>
      <c r="B70" s="234"/>
      <c r="C70" s="234"/>
      <c r="D70" s="234"/>
      <c r="E70" s="234"/>
      <c r="F70" s="234"/>
      <c r="G70" s="234"/>
      <c r="H70" s="234"/>
      <c r="I70" s="234"/>
      <c r="J70" s="234"/>
      <c r="K70" s="234"/>
      <c r="L70" s="234"/>
      <c r="M70" s="234"/>
      <c r="N70" s="234"/>
      <c r="O70" s="234"/>
      <c r="P70" s="234"/>
      <c r="Q70" s="234"/>
      <c r="R70" s="234"/>
      <c r="S70" s="234"/>
      <c r="T70" s="234"/>
      <c r="U70" s="234"/>
      <c r="V70" s="234"/>
      <c r="W70" s="234"/>
      <c r="X70" s="234"/>
      <c r="Y70" s="234"/>
      <c r="Z70" s="234"/>
    </row>
    <row r="71" ht="14.25" customHeight="1">
      <c r="A71" s="234"/>
      <c r="B71" s="234"/>
      <c r="C71" s="234"/>
      <c r="D71" s="234"/>
      <c r="E71" s="234"/>
      <c r="F71" s="234"/>
      <c r="G71" s="234"/>
      <c r="H71" s="234"/>
      <c r="I71" s="234"/>
      <c r="J71" s="234"/>
      <c r="K71" s="234"/>
      <c r="L71" s="234"/>
      <c r="M71" s="234"/>
      <c r="N71" s="234"/>
      <c r="O71" s="234"/>
      <c r="P71" s="234"/>
      <c r="Q71" s="234"/>
      <c r="R71" s="234"/>
      <c r="S71" s="234"/>
      <c r="T71" s="234"/>
      <c r="U71" s="234"/>
      <c r="V71" s="234"/>
      <c r="W71" s="234"/>
      <c r="X71" s="234"/>
      <c r="Y71" s="234"/>
      <c r="Z71" s="234"/>
    </row>
    <row r="72" ht="14.25" customHeight="1">
      <c r="A72" s="234"/>
      <c r="B72" s="234"/>
      <c r="C72" s="234"/>
      <c r="D72" s="234"/>
      <c r="E72" s="234"/>
      <c r="F72" s="234"/>
      <c r="G72" s="234"/>
      <c r="H72" s="234"/>
      <c r="I72" s="234"/>
      <c r="J72" s="234"/>
      <c r="K72" s="234"/>
      <c r="L72" s="234"/>
      <c r="M72" s="234"/>
      <c r="N72" s="234"/>
      <c r="O72" s="234"/>
      <c r="P72" s="234"/>
      <c r="Q72" s="234"/>
      <c r="R72" s="234"/>
      <c r="S72" s="234"/>
      <c r="T72" s="234"/>
      <c r="U72" s="234"/>
      <c r="V72" s="234"/>
      <c r="W72" s="234"/>
      <c r="X72" s="234"/>
      <c r="Y72" s="234"/>
      <c r="Z72" s="234"/>
    </row>
    <row r="73" ht="14.25" customHeight="1">
      <c r="A73" s="234"/>
      <c r="B73" s="234"/>
      <c r="C73" s="234"/>
      <c r="D73" s="234"/>
      <c r="E73" s="234"/>
      <c r="F73" s="234"/>
      <c r="G73" s="234"/>
      <c r="H73" s="234"/>
      <c r="I73" s="234"/>
      <c r="J73" s="234"/>
      <c r="K73" s="234"/>
      <c r="L73" s="234"/>
      <c r="M73" s="234"/>
      <c r="N73" s="234"/>
      <c r="O73" s="234"/>
      <c r="P73" s="234"/>
      <c r="Q73" s="234"/>
      <c r="R73" s="234"/>
      <c r="S73" s="234"/>
      <c r="T73" s="234"/>
      <c r="U73" s="234"/>
      <c r="V73" s="234"/>
      <c r="W73" s="234"/>
      <c r="X73" s="234"/>
      <c r="Y73" s="234"/>
      <c r="Z73" s="234"/>
    </row>
    <row r="74" ht="14.25" customHeight="1">
      <c r="A74" s="234"/>
      <c r="B74" s="234"/>
      <c r="C74" s="234"/>
      <c r="D74" s="234"/>
      <c r="E74" s="234"/>
      <c r="F74" s="234"/>
      <c r="G74" s="234"/>
      <c r="H74" s="234"/>
      <c r="I74" s="234"/>
      <c r="J74" s="234"/>
      <c r="K74" s="234"/>
      <c r="L74" s="234"/>
      <c r="M74" s="234"/>
      <c r="N74" s="234"/>
      <c r="O74" s="234"/>
      <c r="P74" s="234"/>
      <c r="Q74" s="234"/>
      <c r="R74" s="234"/>
      <c r="S74" s="234"/>
      <c r="T74" s="234"/>
      <c r="U74" s="234"/>
      <c r="V74" s="234"/>
      <c r="W74" s="234"/>
      <c r="X74" s="234"/>
      <c r="Y74" s="234"/>
      <c r="Z74" s="234"/>
    </row>
    <row r="75" ht="14.25" customHeight="1">
      <c r="A75" s="234"/>
      <c r="B75" s="234"/>
      <c r="C75" s="234"/>
      <c r="D75" s="234"/>
      <c r="E75" s="234"/>
      <c r="F75" s="234"/>
      <c r="G75" s="234"/>
      <c r="H75" s="234"/>
      <c r="I75" s="234"/>
      <c r="J75" s="234"/>
      <c r="K75" s="234"/>
      <c r="L75" s="234"/>
      <c r="M75" s="234"/>
      <c r="N75" s="234"/>
      <c r="O75" s="234"/>
      <c r="P75" s="234"/>
      <c r="Q75" s="234"/>
      <c r="R75" s="234"/>
      <c r="S75" s="234"/>
      <c r="T75" s="234"/>
      <c r="U75" s="234"/>
      <c r="V75" s="234"/>
      <c r="W75" s="234"/>
      <c r="X75" s="234"/>
      <c r="Y75" s="234"/>
      <c r="Z75" s="234"/>
    </row>
    <row r="76" ht="14.25" customHeight="1">
      <c r="A76" s="234"/>
      <c r="B76" s="234"/>
      <c r="C76" s="234"/>
      <c r="D76" s="234"/>
      <c r="E76" s="234"/>
      <c r="F76" s="234"/>
      <c r="G76" s="234"/>
      <c r="H76" s="234"/>
      <c r="I76" s="234"/>
      <c r="J76" s="234"/>
      <c r="K76" s="234"/>
      <c r="L76" s="234"/>
      <c r="M76" s="234"/>
      <c r="N76" s="234"/>
      <c r="O76" s="234"/>
      <c r="P76" s="234"/>
      <c r="Q76" s="234"/>
      <c r="R76" s="234"/>
      <c r="S76" s="234"/>
      <c r="T76" s="234"/>
      <c r="U76" s="234"/>
      <c r="V76" s="234"/>
      <c r="W76" s="234"/>
      <c r="X76" s="234"/>
      <c r="Y76" s="234"/>
      <c r="Z76" s="234"/>
    </row>
    <row r="77" ht="14.25" customHeight="1">
      <c r="A77" s="234"/>
      <c r="B77" s="234"/>
      <c r="C77" s="234"/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4"/>
      <c r="O77" s="234"/>
      <c r="P77" s="234"/>
      <c r="Q77" s="234"/>
      <c r="R77" s="234"/>
      <c r="S77" s="234"/>
      <c r="T77" s="234"/>
      <c r="U77" s="234"/>
      <c r="V77" s="234"/>
      <c r="W77" s="234"/>
      <c r="X77" s="234"/>
      <c r="Y77" s="234"/>
      <c r="Z77" s="234"/>
    </row>
    <row r="78" ht="14.25" customHeight="1">
      <c r="A78" s="234"/>
      <c r="B78" s="234"/>
      <c r="C78" s="234"/>
      <c r="D78" s="234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</row>
    <row r="79" ht="14.25" customHeight="1">
      <c r="A79" s="234"/>
      <c r="B79" s="234"/>
      <c r="C79" s="234"/>
      <c r="D79" s="234"/>
      <c r="E79" s="234"/>
      <c r="F79" s="234"/>
      <c r="G79" s="234"/>
      <c r="H79" s="234"/>
      <c r="I79" s="234"/>
      <c r="J79" s="234"/>
      <c r="K79" s="234"/>
      <c r="L79" s="234"/>
      <c r="M79" s="234"/>
      <c r="N79" s="234"/>
      <c r="O79" s="234"/>
      <c r="P79" s="234"/>
      <c r="Q79" s="234"/>
      <c r="R79" s="234"/>
      <c r="S79" s="234"/>
      <c r="T79" s="234"/>
      <c r="U79" s="234"/>
      <c r="V79" s="234"/>
      <c r="W79" s="234"/>
      <c r="X79" s="234"/>
      <c r="Y79" s="234"/>
      <c r="Z79" s="234"/>
    </row>
    <row r="80" ht="14.25" customHeight="1">
      <c r="A80" s="234"/>
      <c r="B80" s="234"/>
      <c r="C80" s="234"/>
      <c r="D80" s="234"/>
      <c r="E80" s="234"/>
      <c r="F80" s="234"/>
      <c r="G80" s="234"/>
      <c r="H80" s="234"/>
      <c r="I80" s="234"/>
      <c r="J80" s="234"/>
      <c r="K80" s="234"/>
      <c r="L80" s="234"/>
      <c r="M80" s="234"/>
      <c r="N80" s="234"/>
      <c r="O80" s="234"/>
      <c r="P80" s="234"/>
      <c r="Q80" s="234"/>
      <c r="R80" s="234"/>
      <c r="S80" s="234"/>
      <c r="T80" s="234"/>
      <c r="U80" s="234"/>
      <c r="V80" s="234"/>
      <c r="W80" s="234"/>
      <c r="X80" s="234"/>
      <c r="Y80" s="234"/>
      <c r="Z80" s="234"/>
    </row>
    <row r="81" ht="14.25" customHeight="1">
      <c r="A81" s="234"/>
      <c r="B81" s="234"/>
      <c r="C81" s="234"/>
      <c r="D81" s="234"/>
      <c r="E81" s="234"/>
      <c r="F81" s="234"/>
      <c r="G81" s="234"/>
      <c r="H81" s="234"/>
      <c r="I81" s="234"/>
      <c r="J81" s="234"/>
      <c r="K81" s="234"/>
      <c r="L81" s="234"/>
      <c r="M81" s="234"/>
      <c r="N81" s="234"/>
      <c r="O81" s="234"/>
      <c r="P81" s="234"/>
      <c r="Q81" s="234"/>
      <c r="R81" s="234"/>
      <c r="S81" s="234"/>
      <c r="T81" s="234"/>
      <c r="U81" s="234"/>
      <c r="V81" s="234"/>
      <c r="W81" s="234"/>
      <c r="X81" s="234"/>
      <c r="Y81" s="234"/>
      <c r="Z81" s="234"/>
    </row>
    <row r="82" ht="14.25" customHeight="1">
      <c r="A82" s="234"/>
      <c r="B82" s="234"/>
      <c r="C82" s="234"/>
      <c r="D82" s="234"/>
      <c r="E82" s="234"/>
      <c r="F82" s="234"/>
      <c r="G82" s="234"/>
      <c r="H82" s="234"/>
      <c r="I82" s="234"/>
      <c r="J82" s="234"/>
      <c r="K82" s="234"/>
      <c r="L82" s="234"/>
      <c r="M82" s="234"/>
      <c r="N82" s="234"/>
      <c r="O82" s="234"/>
      <c r="P82" s="234"/>
      <c r="Q82" s="234"/>
      <c r="R82" s="234"/>
      <c r="S82" s="234"/>
      <c r="T82" s="234"/>
      <c r="U82" s="234"/>
      <c r="V82" s="234"/>
      <c r="W82" s="234"/>
      <c r="X82" s="234"/>
      <c r="Y82" s="234"/>
      <c r="Z82" s="234"/>
    </row>
    <row r="83" ht="14.25" customHeight="1">
      <c r="A83" s="234"/>
      <c r="B83" s="234"/>
      <c r="C83" s="234"/>
      <c r="D83" s="234"/>
      <c r="E83" s="234"/>
      <c r="F83" s="234"/>
      <c r="G83" s="234"/>
      <c r="H83" s="234"/>
      <c r="I83" s="234"/>
      <c r="J83" s="234"/>
      <c r="K83" s="234"/>
      <c r="L83" s="234"/>
      <c r="M83" s="234"/>
      <c r="N83" s="234"/>
      <c r="O83" s="234"/>
      <c r="P83" s="234"/>
      <c r="Q83" s="234"/>
      <c r="R83" s="234"/>
      <c r="S83" s="234"/>
      <c r="T83" s="234"/>
      <c r="U83" s="234"/>
      <c r="V83" s="234"/>
      <c r="W83" s="234"/>
      <c r="X83" s="234"/>
      <c r="Y83" s="234"/>
      <c r="Z83" s="234"/>
    </row>
    <row r="84" ht="14.25" customHeight="1">
      <c r="A84" s="234"/>
      <c r="B84" s="234"/>
      <c r="C84" s="234"/>
      <c r="D84" s="234"/>
      <c r="E84" s="234"/>
      <c r="F84" s="234"/>
      <c r="G84" s="234"/>
      <c r="H84" s="234"/>
      <c r="I84" s="234"/>
      <c r="J84" s="234"/>
      <c r="K84" s="234"/>
      <c r="L84" s="234"/>
      <c r="M84" s="234"/>
      <c r="N84" s="234"/>
      <c r="O84" s="234"/>
      <c r="P84" s="234"/>
      <c r="Q84" s="234"/>
      <c r="R84" s="234"/>
      <c r="S84" s="234"/>
      <c r="T84" s="234"/>
      <c r="U84" s="234"/>
      <c r="V84" s="234"/>
      <c r="W84" s="234"/>
      <c r="X84" s="234"/>
      <c r="Y84" s="234"/>
      <c r="Z84" s="234"/>
    </row>
    <row r="85" ht="14.25" customHeight="1">
      <c r="A85" s="234"/>
      <c r="B85" s="234"/>
      <c r="C85" s="234"/>
      <c r="D85" s="234"/>
      <c r="E85" s="234"/>
      <c r="F85" s="234"/>
      <c r="G85" s="234"/>
      <c r="H85" s="234"/>
      <c r="I85" s="234"/>
      <c r="J85" s="234"/>
      <c r="K85" s="234"/>
      <c r="L85" s="234"/>
      <c r="M85" s="234"/>
      <c r="N85" s="234"/>
      <c r="O85" s="234"/>
      <c r="P85" s="234"/>
      <c r="Q85" s="234"/>
      <c r="R85" s="234"/>
      <c r="S85" s="234"/>
      <c r="T85" s="234"/>
      <c r="U85" s="234"/>
      <c r="V85" s="234"/>
      <c r="W85" s="234"/>
      <c r="X85" s="234"/>
      <c r="Y85" s="234"/>
      <c r="Z85" s="234"/>
    </row>
    <row r="86" ht="14.25" customHeight="1">
      <c r="A86" s="234"/>
      <c r="B86" s="234"/>
      <c r="C86" s="234"/>
      <c r="D86" s="234"/>
      <c r="E86" s="234"/>
      <c r="F86" s="234"/>
      <c r="G86" s="234"/>
      <c r="H86" s="234"/>
      <c r="I86" s="234"/>
      <c r="J86" s="234"/>
      <c r="K86" s="234"/>
      <c r="L86" s="234"/>
      <c r="M86" s="234"/>
      <c r="N86" s="234"/>
      <c r="O86" s="234"/>
      <c r="P86" s="234"/>
      <c r="Q86" s="234"/>
      <c r="R86" s="234"/>
      <c r="S86" s="234"/>
      <c r="T86" s="234"/>
      <c r="U86" s="234"/>
      <c r="V86" s="234"/>
      <c r="W86" s="234"/>
      <c r="X86" s="234"/>
      <c r="Y86" s="234"/>
      <c r="Z86" s="234"/>
    </row>
    <row r="87" ht="14.25" customHeight="1">
      <c r="A87" s="234"/>
      <c r="B87" s="234"/>
      <c r="C87" s="234"/>
      <c r="D87" s="234"/>
      <c r="E87" s="234"/>
      <c r="F87" s="234"/>
      <c r="G87" s="234"/>
      <c r="H87" s="234"/>
      <c r="I87" s="234"/>
      <c r="J87" s="234"/>
      <c r="K87" s="234"/>
      <c r="L87" s="234"/>
      <c r="M87" s="234"/>
      <c r="N87" s="234"/>
      <c r="O87" s="234"/>
      <c r="P87" s="234"/>
      <c r="Q87" s="234"/>
      <c r="R87" s="234"/>
      <c r="S87" s="234"/>
      <c r="T87" s="234"/>
      <c r="U87" s="234"/>
      <c r="V87" s="234"/>
      <c r="W87" s="234"/>
      <c r="X87" s="234"/>
      <c r="Y87" s="234"/>
      <c r="Z87" s="234"/>
    </row>
    <row r="88" ht="14.25" customHeight="1">
      <c r="A88" s="234"/>
      <c r="B88" s="234"/>
      <c r="C88" s="234"/>
      <c r="D88" s="234"/>
      <c r="E88" s="234"/>
      <c r="F88" s="234"/>
      <c r="G88" s="234"/>
      <c r="H88" s="234"/>
      <c r="I88" s="234"/>
      <c r="J88" s="234"/>
      <c r="K88" s="234"/>
      <c r="L88" s="234"/>
      <c r="M88" s="234"/>
      <c r="N88" s="234"/>
      <c r="O88" s="234"/>
      <c r="P88" s="234"/>
      <c r="Q88" s="234"/>
      <c r="R88" s="234"/>
      <c r="S88" s="234"/>
      <c r="T88" s="234"/>
      <c r="U88" s="234"/>
      <c r="V88" s="234"/>
      <c r="W88" s="234"/>
      <c r="X88" s="234"/>
      <c r="Y88" s="234"/>
      <c r="Z88" s="234"/>
    </row>
    <row r="89" ht="14.25" customHeight="1">
      <c r="A89" s="234"/>
      <c r="B89" s="234"/>
      <c r="C89" s="234"/>
      <c r="D89" s="234"/>
      <c r="E89" s="234"/>
      <c r="F89" s="234"/>
      <c r="G89" s="234"/>
      <c r="H89" s="234"/>
      <c r="I89" s="234"/>
      <c r="J89" s="234"/>
      <c r="K89" s="234"/>
      <c r="L89" s="234"/>
      <c r="M89" s="234"/>
      <c r="N89" s="234"/>
      <c r="O89" s="234"/>
      <c r="P89" s="234"/>
      <c r="Q89" s="234"/>
      <c r="R89" s="234"/>
      <c r="S89" s="234"/>
      <c r="T89" s="234"/>
      <c r="U89" s="234"/>
      <c r="V89" s="234"/>
      <c r="W89" s="234"/>
      <c r="X89" s="234"/>
      <c r="Y89" s="234"/>
      <c r="Z89" s="234"/>
    </row>
    <row r="90" ht="14.25" customHeight="1">
      <c r="A90" s="234"/>
      <c r="B90" s="234"/>
      <c r="C90" s="234"/>
      <c r="D90" s="234"/>
      <c r="E90" s="234"/>
      <c r="F90" s="234"/>
      <c r="G90" s="234"/>
      <c r="H90" s="234"/>
      <c r="I90" s="234"/>
      <c r="J90" s="234"/>
      <c r="K90" s="234"/>
      <c r="L90" s="234"/>
      <c r="M90" s="234"/>
      <c r="N90" s="234"/>
      <c r="O90" s="234"/>
      <c r="P90" s="234"/>
      <c r="Q90" s="234"/>
      <c r="R90" s="234"/>
      <c r="S90" s="234"/>
      <c r="T90" s="234"/>
      <c r="U90" s="234"/>
      <c r="V90" s="234"/>
      <c r="W90" s="234"/>
      <c r="X90" s="234"/>
      <c r="Y90" s="234"/>
      <c r="Z90" s="234"/>
    </row>
    <row r="91" ht="14.25" customHeight="1">
      <c r="A91" s="234"/>
      <c r="B91" s="234"/>
      <c r="C91" s="234"/>
      <c r="D91" s="234"/>
      <c r="E91" s="234"/>
      <c r="F91" s="234"/>
      <c r="G91" s="234"/>
      <c r="H91" s="234"/>
      <c r="I91" s="234"/>
      <c r="J91" s="234"/>
      <c r="K91" s="234"/>
      <c r="L91" s="234"/>
      <c r="M91" s="234"/>
      <c r="N91" s="234"/>
      <c r="O91" s="234"/>
      <c r="P91" s="234"/>
      <c r="Q91" s="234"/>
      <c r="R91" s="234"/>
      <c r="S91" s="234"/>
      <c r="T91" s="234"/>
      <c r="U91" s="234"/>
      <c r="V91" s="234"/>
      <c r="W91" s="234"/>
      <c r="X91" s="234"/>
      <c r="Y91" s="234"/>
      <c r="Z91" s="234"/>
    </row>
    <row r="92" ht="14.25" customHeight="1">
      <c r="A92" s="234"/>
      <c r="B92" s="234"/>
      <c r="C92" s="234"/>
      <c r="D92" s="234"/>
      <c r="E92" s="234"/>
      <c r="F92" s="234"/>
      <c r="G92" s="234"/>
      <c r="H92" s="234"/>
      <c r="I92" s="234"/>
      <c r="J92" s="234"/>
      <c r="K92" s="234"/>
      <c r="L92" s="234"/>
      <c r="M92" s="234"/>
      <c r="N92" s="234"/>
      <c r="O92" s="234"/>
      <c r="P92" s="234"/>
      <c r="Q92" s="234"/>
      <c r="R92" s="234"/>
      <c r="S92" s="234"/>
      <c r="T92" s="234"/>
      <c r="U92" s="234"/>
      <c r="V92" s="234"/>
      <c r="W92" s="234"/>
      <c r="X92" s="234"/>
      <c r="Y92" s="234"/>
      <c r="Z92" s="234"/>
    </row>
    <row r="93" ht="14.25" customHeight="1">
      <c r="A93" s="234"/>
      <c r="B93" s="234"/>
      <c r="C93" s="234"/>
      <c r="D93" s="234"/>
      <c r="E93" s="234"/>
      <c r="F93" s="234"/>
      <c r="G93" s="234"/>
      <c r="H93" s="234"/>
      <c r="I93" s="234"/>
      <c r="J93" s="234"/>
      <c r="K93" s="234"/>
      <c r="L93" s="234"/>
      <c r="M93" s="234"/>
      <c r="N93" s="234"/>
      <c r="O93" s="234"/>
      <c r="P93" s="234"/>
      <c r="Q93" s="234"/>
      <c r="R93" s="234"/>
      <c r="S93" s="234"/>
      <c r="T93" s="234"/>
      <c r="U93" s="234"/>
      <c r="V93" s="234"/>
      <c r="W93" s="234"/>
      <c r="X93" s="234"/>
      <c r="Y93" s="234"/>
      <c r="Z93" s="234"/>
    </row>
    <row r="94" ht="14.25" customHeight="1">
      <c r="A94" s="234"/>
      <c r="B94" s="234"/>
      <c r="C94" s="234"/>
      <c r="D94" s="234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234"/>
      <c r="Q94" s="234"/>
      <c r="R94" s="234"/>
      <c r="S94" s="234"/>
      <c r="T94" s="234"/>
      <c r="U94" s="234"/>
      <c r="V94" s="234"/>
      <c r="W94" s="234"/>
      <c r="X94" s="234"/>
      <c r="Y94" s="234"/>
      <c r="Z94" s="234"/>
    </row>
    <row r="95" ht="14.25" customHeight="1">
      <c r="A95" s="234"/>
      <c r="B95" s="234"/>
      <c r="C95" s="234"/>
      <c r="D95" s="234"/>
      <c r="E95" s="234"/>
      <c r="F95" s="234"/>
      <c r="G95" s="234"/>
      <c r="H95" s="234"/>
      <c r="I95" s="234"/>
      <c r="J95" s="234"/>
      <c r="K95" s="234"/>
      <c r="L95" s="234"/>
      <c r="M95" s="234"/>
      <c r="N95" s="234"/>
      <c r="O95" s="234"/>
      <c r="P95" s="234"/>
      <c r="Q95" s="234"/>
      <c r="R95" s="234"/>
      <c r="S95" s="234"/>
      <c r="T95" s="234"/>
      <c r="U95" s="234"/>
      <c r="V95" s="234"/>
      <c r="W95" s="234"/>
      <c r="X95" s="234"/>
      <c r="Y95" s="234"/>
      <c r="Z95" s="234"/>
    </row>
    <row r="96" ht="14.25" customHeight="1">
      <c r="A96" s="234"/>
      <c r="B96" s="234"/>
      <c r="C96" s="234"/>
      <c r="D96" s="234"/>
      <c r="E96" s="234"/>
      <c r="F96" s="234"/>
      <c r="G96" s="234"/>
      <c r="H96" s="234"/>
      <c r="I96" s="234"/>
      <c r="J96" s="234"/>
      <c r="K96" s="234"/>
      <c r="L96" s="234"/>
      <c r="M96" s="234"/>
      <c r="N96" s="234"/>
      <c r="O96" s="234"/>
      <c r="P96" s="234"/>
      <c r="Q96" s="234"/>
      <c r="R96" s="234"/>
      <c r="S96" s="234"/>
      <c r="T96" s="234"/>
      <c r="U96" s="234"/>
      <c r="V96" s="234"/>
      <c r="W96" s="234"/>
      <c r="X96" s="234"/>
      <c r="Y96" s="234"/>
      <c r="Z96" s="234"/>
    </row>
    <row r="97" ht="14.25" customHeight="1">
      <c r="A97" s="234"/>
      <c r="B97" s="234"/>
      <c r="C97" s="234"/>
      <c r="D97" s="234"/>
      <c r="E97" s="234"/>
      <c r="F97" s="234"/>
      <c r="G97" s="234"/>
      <c r="H97" s="234"/>
      <c r="I97" s="234"/>
      <c r="J97" s="234"/>
      <c r="K97" s="234"/>
      <c r="L97" s="234"/>
      <c r="M97" s="234"/>
      <c r="N97" s="234"/>
      <c r="O97" s="234"/>
      <c r="P97" s="234"/>
      <c r="Q97" s="234"/>
      <c r="R97" s="234"/>
      <c r="S97" s="234"/>
      <c r="T97" s="234"/>
      <c r="U97" s="234"/>
      <c r="V97" s="234"/>
      <c r="W97" s="234"/>
      <c r="X97" s="234"/>
      <c r="Y97" s="234"/>
      <c r="Z97" s="234"/>
    </row>
    <row r="98" ht="14.25" customHeight="1">
      <c r="A98" s="234"/>
      <c r="B98" s="234"/>
      <c r="C98" s="234"/>
      <c r="D98" s="234"/>
      <c r="E98" s="234"/>
      <c r="F98" s="234"/>
      <c r="G98" s="234"/>
      <c r="H98" s="234"/>
      <c r="I98" s="234"/>
      <c r="J98" s="234"/>
      <c r="K98" s="234"/>
      <c r="L98" s="234"/>
      <c r="M98" s="234"/>
      <c r="N98" s="234"/>
      <c r="O98" s="234"/>
      <c r="P98" s="234"/>
      <c r="Q98" s="234"/>
      <c r="R98" s="234"/>
      <c r="S98" s="234"/>
      <c r="T98" s="234"/>
      <c r="U98" s="234"/>
      <c r="V98" s="234"/>
      <c r="W98" s="234"/>
      <c r="X98" s="234"/>
      <c r="Y98" s="234"/>
      <c r="Z98" s="234"/>
    </row>
    <row r="99" ht="14.25" customHeight="1">
      <c r="A99" s="234"/>
      <c r="B99" s="234"/>
      <c r="C99" s="234"/>
      <c r="D99" s="234"/>
      <c r="E99" s="234"/>
      <c r="F99" s="234"/>
      <c r="G99" s="234"/>
      <c r="H99" s="234"/>
      <c r="I99" s="234"/>
      <c r="J99" s="234"/>
      <c r="K99" s="234"/>
      <c r="L99" s="234"/>
      <c r="M99" s="234"/>
      <c r="N99" s="234"/>
      <c r="O99" s="234"/>
      <c r="P99" s="234"/>
      <c r="Q99" s="234"/>
      <c r="R99" s="234"/>
      <c r="S99" s="234"/>
      <c r="T99" s="234"/>
      <c r="U99" s="234"/>
      <c r="V99" s="234"/>
      <c r="W99" s="234"/>
      <c r="X99" s="234"/>
      <c r="Y99" s="234"/>
      <c r="Z99" s="234"/>
    </row>
    <row r="100" ht="14.25" customHeight="1">
      <c r="A100" s="234"/>
      <c r="B100" s="234"/>
      <c r="C100" s="234"/>
      <c r="D100" s="234"/>
      <c r="E100" s="234"/>
      <c r="F100" s="234"/>
      <c r="G100" s="234"/>
      <c r="H100" s="234"/>
      <c r="I100" s="234"/>
      <c r="J100" s="234"/>
      <c r="K100" s="234"/>
      <c r="L100" s="234"/>
      <c r="M100" s="234"/>
      <c r="N100" s="234"/>
      <c r="O100" s="234"/>
      <c r="P100" s="234"/>
      <c r="Q100" s="234"/>
      <c r="R100" s="234"/>
      <c r="S100" s="234"/>
      <c r="T100" s="234"/>
      <c r="U100" s="234"/>
      <c r="V100" s="234"/>
      <c r="W100" s="234"/>
      <c r="X100" s="234"/>
      <c r="Y100" s="234"/>
      <c r="Z100" s="234"/>
    </row>
    <row r="101" ht="14.25" customHeight="1">
      <c r="A101" s="234"/>
      <c r="B101" s="234"/>
      <c r="C101" s="234"/>
      <c r="D101" s="234"/>
      <c r="E101" s="234"/>
      <c r="F101" s="234"/>
      <c r="G101" s="234"/>
      <c r="H101" s="234"/>
      <c r="I101" s="234"/>
      <c r="J101" s="234"/>
      <c r="K101" s="234"/>
      <c r="L101" s="234"/>
      <c r="M101" s="234"/>
      <c r="N101" s="234"/>
      <c r="O101" s="234"/>
      <c r="P101" s="234"/>
      <c r="Q101" s="234"/>
      <c r="R101" s="234"/>
      <c r="S101" s="234"/>
      <c r="T101" s="234"/>
      <c r="U101" s="234"/>
      <c r="V101" s="234"/>
      <c r="W101" s="234"/>
      <c r="X101" s="234"/>
      <c r="Y101" s="234"/>
      <c r="Z101" s="234"/>
    </row>
    <row r="102" ht="14.25" customHeight="1">
      <c r="A102" s="234"/>
      <c r="B102" s="234"/>
      <c r="C102" s="234"/>
      <c r="D102" s="234"/>
      <c r="E102" s="234"/>
      <c r="F102" s="234"/>
      <c r="G102" s="234"/>
      <c r="H102" s="234"/>
      <c r="I102" s="234"/>
      <c r="J102" s="234"/>
      <c r="K102" s="234"/>
      <c r="L102" s="234"/>
      <c r="M102" s="234"/>
      <c r="N102" s="234"/>
      <c r="O102" s="234"/>
      <c r="P102" s="234"/>
      <c r="Q102" s="234"/>
      <c r="R102" s="234"/>
      <c r="S102" s="234"/>
      <c r="T102" s="234"/>
      <c r="U102" s="234"/>
      <c r="V102" s="234"/>
      <c r="W102" s="234"/>
      <c r="X102" s="234"/>
      <c r="Y102" s="234"/>
      <c r="Z102" s="234"/>
    </row>
    <row r="103" ht="14.25" customHeight="1">
      <c r="A103" s="234"/>
      <c r="B103" s="234"/>
      <c r="C103" s="234"/>
      <c r="D103" s="234"/>
      <c r="E103" s="234"/>
      <c r="F103" s="234"/>
      <c r="G103" s="234"/>
      <c r="H103" s="234"/>
      <c r="I103" s="234"/>
      <c r="J103" s="234"/>
      <c r="K103" s="234"/>
      <c r="L103" s="234"/>
      <c r="M103" s="234"/>
      <c r="N103" s="234"/>
      <c r="O103" s="234"/>
      <c r="P103" s="234"/>
      <c r="Q103" s="234"/>
      <c r="R103" s="234"/>
      <c r="S103" s="234"/>
      <c r="T103" s="234"/>
      <c r="U103" s="234"/>
      <c r="V103" s="234"/>
      <c r="W103" s="234"/>
      <c r="X103" s="234"/>
      <c r="Y103" s="234"/>
      <c r="Z103" s="234"/>
    </row>
    <row r="104" ht="14.25" customHeight="1">
      <c r="A104" s="234"/>
      <c r="B104" s="234"/>
      <c r="C104" s="234"/>
      <c r="D104" s="234"/>
      <c r="E104" s="234"/>
      <c r="F104" s="234"/>
      <c r="G104" s="234"/>
      <c r="H104" s="234"/>
      <c r="I104" s="234"/>
      <c r="J104" s="234"/>
      <c r="K104" s="234"/>
      <c r="L104" s="234"/>
      <c r="M104" s="234"/>
      <c r="N104" s="234"/>
      <c r="O104" s="234"/>
      <c r="P104" s="234"/>
      <c r="Q104" s="234"/>
      <c r="R104" s="234"/>
      <c r="S104" s="234"/>
      <c r="T104" s="234"/>
      <c r="U104" s="234"/>
      <c r="V104" s="234"/>
      <c r="W104" s="234"/>
      <c r="X104" s="234"/>
      <c r="Y104" s="234"/>
      <c r="Z104" s="234"/>
    </row>
    <row r="105" ht="14.25" customHeight="1">
      <c r="A105" s="234"/>
      <c r="B105" s="234"/>
      <c r="C105" s="234"/>
      <c r="D105" s="234"/>
      <c r="E105" s="234"/>
      <c r="F105" s="234"/>
      <c r="G105" s="234"/>
      <c r="H105" s="234"/>
      <c r="I105" s="234"/>
      <c r="J105" s="234"/>
      <c r="K105" s="234"/>
      <c r="L105" s="234"/>
      <c r="M105" s="234"/>
      <c r="N105" s="234"/>
      <c r="O105" s="234"/>
      <c r="P105" s="234"/>
      <c r="Q105" s="234"/>
      <c r="R105" s="234"/>
      <c r="S105" s="234"/>
      <c r="T105" s="234"/>
      <c r="U105" s="234"/>
      <c r="V105" s="234"/>
      <c r="W105" s="234"/>
      <c r="X105" s="234"/>
      <c r="Y105" s="234"/>
      <c r="Z105" s="234"/>
    </row>
    <row r="106" ht="14.25" customHeight="1">
      <c r="A106" s="234"/>
      <c r="B106" s="234"/>
      <c r="C106" s="234"/>
      <c r="D106" s="234"/>
      <c r="E106" s="234"/>
      <c r="F106" s="234"/>
      <c r="G106" s="234"/>
      <c r="H106" s="234"/>
      <c r="I106" s="234"/>
      <c r="J106" s="234"/>
      <c r="K106" s="234"/>
      <c r="L106" s="234"/>
      <c r="M106" s="234"/>
      <c r="N106" s="234"/>
      <c r="O106" s="234"/>
      <c r="P106" s="234"/>
      <c r="Q106" s="234"/>
      <c r="R106" s="234"/>
      <c r="S106" s="234"/>
      <c r="T106" s="234"/>
      <c r="U106" s="234"/>
      <c r="V106" s="234"/>
      <c r="W106" s="234"/>
      <c r="X106" s="234"/>
      <c r="Y106" s="234"/>
      <c r="Z106" s="234"/>
    </row>
    <row r="107" ht="14.25" customHeight="1">
      <c r="A107" s="234"/>
      <c r="B107" s="234"/>
      <c r="C107" s="234"/>
      <c r="D107" s="234"/>
      <c r="E107" s="234"/>
      <c r="F107" s="234"/>
      <c r="G107" s="234"/>
      <c r="H107" s="234"/>
      <c r="I107" s="234"/>
      <c r="J107" s="234"/>
      <c r="K107" s="234"/>
      <c r="L107" s="234"/>
      <c r="M107" s="234"/>
      <c r="N107" s="234"/>
      <c r="O107" s="234"/>
      <c r="P107" s="234"/>
      <c r="Q107" s="234"/>
      <c r="R107" s="234"/>
      <c r="S107" s="234"/>
      <c r="T107" s="234"/>
      <c r="U107" s="234"/>
      <c r="V107" s="234"/>
      <c r="W107" s="234"/>
      <c r="X107" s="234"/>
      <c r="Y107" s="234"/>
      <c r="Z107" s="234"/>
    </row>
    <row r="108" ht="14.25" customHeight="1">
      <c r="A108" s="234"/>
      <c r="B108" s="234"/>
      <c r="C108" s="234"/>
      <c r="D108" s="234"/>
      <c r="E108" s="234"/>
      <c r="F108" s="234"/>
      <c r="G108" s="234"/>
      <c r="H108" s="234"/>
      <c r="I108" s="234"/>
      <c r="J108" s="234"/>
      <c r="K108" s="234"/>
      <c r="L108" s="234"/>
      <c r="M108" s="234"/>
      <c r="N108" s="234"/>
      <c r="O108" s="234"/>
      <c r="P108" s="234"/>
      <c r="Q108" s="234"/>
      <c r="R108" s="234"/>
      <c r="S108" s="234"/>
      <c r="T108" s="234"/>
      <c r="U108" s="234"/>
      <c r="V108" s="234"/>
      <c r="W108" s="234"/>
      <c r="X108" s="234"/>
      <c r="Y108" s="234"/>
      <c r="Z108" s="234"/>
    </row>
    <row r="109" ht="14.25" customHeight="1">
      <c r="A109" s="234"/>
      <c r="B109" s="234"/>
      <c r="C109" s="234"/>
      <c r="D109" s="234"/>
      <c r="E109" s="234"/>
      <c r="F109" s="234"/>
      <c r="G109" s="234"/>
      <c r="H109" s="234"/>
      <c r="I109" s="234"/>
      <c r="J109" s="234"/>
      <c r="K109" s="234"/>
      <c r="L109" s="234"/>
      <c r="M109" s="234"/>
      <c r="N109" s="234"/>
      <c r="O109" s="234"/>
      <c r="P109" s="234"/>
      <c r="Q109" s="234"/>
      <c r="R109" s="234"/>
      <c r="S109" s="234"/>
      <c r="T109" s="234"/>
      <c r="U109" s="234"/>
      <c r="V109" s="234"/>
      <c r="W109" s="234"/>
      <c r="X109" s="234"/>
      <c r="Y109" s="234"/>
      <c r="Z109" s="234"/>
    </row>
    <row r="110" ht="14.25" customHeight="1">
      <c r="A110" s="234"/>
      <c r="B110" s="234"/>
      <c r="C110" s="234"/>
      <c r="D110" s="234"/>
      <c r="E110" s="234"/>
      <c r="F110" s="234"/>
      <c r="G110" s="234"/>
      <c r="H110" s="234"/>
      <c r="I110" s="234"/>
      <c r="J110" s="234"/>
      <c r="K110" s="234"/>
      <c r="L110" s="234"/>
      <c r="M110" s="234"/>
      <c r="N110" s="234"/>
      <c r="O110" s="234"/>
      <c r="P110" s="234"/>
      <c r="Q110" s="234"/>
      <c r="R110" s="234"/>
      <c r="S110" s="234"/>
      <c r="T110" s="234"/>
      <c r="U110" s="234"/>
      <c r="V110" s="234"/>
      <c r="W110" s="234"/>
      <c r="X110" s="234"/>
      <c r="Y110" s="234"/>
      <c r="Z110" s="234"/>
    </row>
    <row r="111" ht="14.25" customHeight="1">
      <c r="A111" s="234"/>
      <c r="B111" s="234"/>
      <c r="C111" s="234"/>
      <c r="D111" s="234"/>
      <c r="E111" s="234"/>
      <c r="F111" s="234"/>
      <c r="G111" s="234"/>
      <c r="H111" s="234"/>
      <c r="I111" s="234"/>
      <c r="J111" s="234"/>
      <c r="K111" s="234"/>
      <c r="L111" s="234"/>
      <c r="M111" s="234"/>
      <c r="N111" s="234"/>
      <c r="O111" s="234"/>
      <c r="P111" s="234"/>
      <c r="Q111" s="234"/>
      <c r="R111" s="234"/>
      <c r="S111" s="234"/>
      <c r="T111" s="234"/>
      <c r="U111" s="234"/>
      <c r="V111" s="234"/>
      <c r="W111" s="234"/>
      <c r="X111" s="234"/>
      <c r="Y111" s="234"/>
      <c r="Z111" s="234"/>
    </row>
    <row r="112" ht="14.25" customHeight="1">
      <c r="A112" s="234"/>
      <c r="B112" s="234"/>
      <c r="C112" s="234"/>
      <c r="D112" s="234"/>
      <c r="E112" s="234"/>
      <c r="F112" s="234"/>
      <c r="G112" s="234"/>
      <c r="H112" s="234"/>
      <c r="I112" s="234"/>
      <c r="J112" s="234"/>
      <c r="K112" s="234"/>
      <c r="L112" s="234"/>
      <c r="M112" s="234"/>
      <c r="N112" s="234"/>
      <c r="O112" s="234"/>
      <c r="P112" s="234"/>
      <c r="Q112" s="234"/>
      <c r="R112" s="234"/>
      <c r="S112" s="234"/>
      <c r="T112" s="234"/>
      <c r="U112" s="234"/>
      <c r="V112" s="234"/>
      <c r="W112" s="234"/>
      <c r="X112" s="234"/>
      <c r="Y112" s="234"/>
      <c r="Z112" s="234"/>
    </row>
    <row r="113" ht="14.25" customHeight="1">
      <c r="A113" s="234"/>
      <c r="B113" s="234"/>
      <c r="C113" s="234"/>
      <c r="D113" s="234"/>
      <c r="E113" s="234"/>
      <c r="F113" s="234"/>
      <c r="G113" s="234"/>
      <c r="H113" s="234"/>
      <c r="I113" s="234"/>
      <c r="J113" s="234"/>
      <c r="K113" s="234"/>
      <c r="L113" s="234"/>
      <c r="M113" s="234"/>
      <c r="N113" s="234"/>
      <c r="O113" s="234"/>
      <c r="P113" s="234"/>
      <c r="Q113" s="234"/>
      <c r="R113" s="234"/>
      <c r="S113" s="234"/>
      <c r="T113" s="234"/>
      <c r="U113" s="234"/>
      <c r="V113" s="234"/>
      <c r="W113" s="234"/>
      <c r="X113" s="234"/>
      <c r="Y113" s="234"/>
      <c r="Z113" s="234"/>
    </row>
    <row r="114" ht="14.25" customHeight="1">
      <c r="A114" s="234"/>
      <c r="B114" s="234"/>
      <c r="C114" s="234"/>
      <c r="D114" s="234"/>
      <c r="E114" s="234"/>
      <c r="F114" s="234"/>
      <c r="G114" s="234"/>
      <c r="H114" s="234"/>
      <c r="I114" s="234"/>
      <c r="J114" s="234"/>
      <c r="K114" s="234"/>
      <c r="L114" s="234"/>
      <c r="M114" s="234"/>
      <c r="N114" s="234"/>
      <c r="O114" s="234"/>
      <c r="P114" s="234"/>
      <c r="Q114" s="234"/>
      <c r="R114" s="234"/>
      <c r="S114" s="234"/>
      <c r="T114" s="234"/>
      <c r="U114" s="234"/>
      <c r="V114" s="234"/>
      <c r="W114" s="234"/>
      <c r="X114" s="234"/>
      <c r="Y114" s="234"/>
      <c r="Z114" s="234"/>
    </row>
    <row r="115" ht="14.25" customHeight="1">
      <c r="A115" s="234"/>
      <c r="B115" s="234"/>
      <c r="C115" s="234"/>
      <c r="D115" s="234"/>
      <c r="E115" s="234"/>
      <c r="F115" s="234"/>
      <c r="G115" s="234"/>
      <c r="H115" s="234"/>
      <c r="I115" s="234"/>
      <c r="J115" s="234"/>
      <c r="K115" s="234"/>
      <c r="L115" s="234"/>
      <c r="M115" s="234"/>
      <c r="N115" s="234"/>
      <c r="O115" s="234"/>
      <c r="P115" s="234"/>
      <c r="Q115" s="234"/>
      <c r="R115" s="234"/>
      <c r="S115" s="234"/>
      <c r="T115" s="234"/>
      <c r="U115" s="234"/>
      <c r="V115" s="234"/>
      <c r="W115" s="234"/>
      <c r="X115" s="234"/>
      <c r="Y115" s="234"/>
      <c r="Z115" s="234"/>
    </row>
    <row r="116" ht="14.25" customHeight="1">
      <c r="A116" s="234"/>
      <c r="B116" s="234"/>
      <c r="C116" s="234"/>
      <c r="D116" s="234"/>
      <c r="E116" s="234"/>
      <c r="F116" s="234"/>
      <c r="G116" s="234"/>
      <c r="H116" s="234"/>
      <c r="I116" s="234"/>
      <c r="J116" s="234"/>
      <c r="K116" s="234"/>
      <c r="L116" s="234"/>
      <c r="M116" s="234"/>
      <c r="N116" s="234"/>
      <c r="O116" s="234"/>
      <c r="P116" s="234"/>
      <c r="Q116" s="234"/>
      <c r="R116" s="234"/>
      <c r="S116" s="234"/>
      <c r="T116" s="234"/>
      <c r="U116" s="234"/>
      <c r="V116" s="234"/>
      <c r="W116" s="234"/>
      <c r="X116" s="234"/>
      <c r="Y116" s="234"/>
      <c r="Z116" s="234"/>
    </row>
    <row r="117" ht="14.25" customHeight="1">
      <c r="A117" s="234"/>
      <c r="B117" s="234"/>
      <c r="C117" s="234"/>
      <c r="D117" s="234"/>
      <c r="E117" s="234"/>
      <c r="F117" s="234"/>
      <c r="G117" s="234"/>
      <c r="H117" s="234"/>
      <c r="I117" s="234"/>
      <c r="J117" s="234"/>
      <c r="K117" s="234"/>
      <c r="L117" s="234"/>
      <c r="M117" s="234"/>
      <c r="N117" s="234"/>
      <c r="O117" s="234"/>
      <c r="P117" s="234"/>
      <c r="Q117" s="234"/>
      <c r="R117" s="234"/>
      <c r="S117" s="234"/>
      <c r="T117" s="234"/>
      <c r="U117" s="234"/>
      <c r="V117" s="234"/>
      <c r="W117" s="234"/>
      <c r="X117" s="234"/>
      <c r="Y117" s="234"/>
      <c r="Z117" s="234"/>
    </row>
    <row r="118" ht="14.25" customHeight="1">
      <c r="A118" s="234"/>
      <c r="B118" s="234"/>
      <c r="C118" s="234"/>
      <c r="D118" s="234"/>
      <c r="E118" s="234"/>
      <c r="F118" s="234"/>
      <c r="G118" s="234"/>
      <c r="H118" s="234"/>
      <c r="I118" s="234"/>
      <c r="J118" s="234"/>
      <c r="K118" s="234"/>
      <c r="L118" s="234"/>
      <c r="M118" s="234"/>
      <c r="N118" s="234"/>
      <c r="O118" s="234"/>
      <c r="P118" s="234"/>
      <c r="Q118" s="234"/>
      <c r="R118" s="234"/>
      <c r="S118" s="234"/>
      <c r="T118" s="234"/>
      <c r="U118" s="234"/>
      <c r="V118" s="234"/>
      <c r="W118" s="234"/>
      <c r="X118" s="234"/>
      <c r="Y118" s="234"/>
      <c r="Z118" s="234"/>
    </row>
    <row r="119" ht="14.25" customHeight="1">
      <c r="A119" s="234"/>
      <c r="B119" s="234"/>
      <c r="C119" s="234"/>
      <c r="D119" s="234"/>
      <c r="E119" s="234"/>
      <c r="F119" s="234"/>
      <c r="G119" s="234"/>
      <c r="H119" s="234"/>
      <c r="I119" s="234"/>
      <c r="J119" s="234"/>
      <c r="K119" s="234"/>
      <c r="L119" s="234"/>
      <c r="M119" s="234"/>
      <c r="N119" s="234"/>
      <c r="O119" s="234"/>
      <c r="P119" s="234"/>
      <c r="Q119" s="234"/>
      <c r="R119" s="234"/>
      <c r="S119" s="234"/>
      <c r="T119" s="234"/>
      <c r="U119" s="234"/>
      <c r="V119" s="234"/>
      <c r="W119" s="234"/>
      <c r="X119" s="234"/>
      <c r="Y119" s="234"/>
      <c r="Z119" s="234"/>
    </row>
    <row r="120" ht="14.25" customHeight="1">
      <c r="A120" s="234"/>
      <c r="B120" s="234"/>
      <c r="C120" s="234"/>
      <c r="D120" s="234"/>
      <c r="E120" s="234"/>
      <c r="F120" s="234"/>
      <c r="G120" s="234"/>
      <c r="H120" s="234"/>
      <c r="I120" s="234"/>
      <c r="J120" s="234"/>
      <c r="K120" s="234"/>
      <c r="L120" s="234"/>
      <c r="M120" s="234"/>
      <c r="N120" s="234"/>
      <c r="O120" s="234"/>
      <c r="P120" s="234"/>
      <c r="Q120" s="234"/>
      <c r="R120" s="234"/>
      <c r="S120" s="234"/>
      <c r="T120" s="234"/>
      <c r="U120" s="234"/>
      <c r="V120" s="234"/>
      <c r="W120" s="234"/>
      <c r="X120" s="234"/>
      <c r="Y120" s="234"/>
      <c r="Z120" s="234"/>
    </row>
    <row r="121" ht="14.25" customHeight="1">
      <c r="A121" s="234"/>
      <c r="B121" s="234"/>
      <c r="C121" s="234"/>
      <c r="D121" s="234"/>
      <c r="E121" s="234"/>
      <c r="F121" s="234"/>
      <c r="G121" s="234"/>
      <c r="H121" s="234"/>
      <c r="I121" s="234"/>
      <c r="J121" s="234"/>
      <c r="K121" s="234"/>
      <c r="L121" s="234"/>
      <c r="M121" s="234"/>
      <c r="N121" s="234"/>
      <c r="O121" s="234"/>
      <c r="P121" s="234"/>
      <c r="Q121" s="234"/>
      <c r="R121" s="234"/>
      <c r="S121" s="234"/>
      <c r="T121" s="234"/>
      <c r="U121" s="234"/>
      <c r="V121" s="234"/>
      <c r="W121" s="234"/>
      <c r="X121" s="234"/>
      <c r="Y121" s="234"/>
      <c r="Z121" s="234"/>
    </row>
    <row r="122" ht="14.25" customHeight="1">
      <c r="A122" s="234"/>
      <c r="B122" s="234"/>
      <c r="C122" s="234"/>
      <c r="D122" s="234"/>
      <c r="E122" s="234"/>
      <c r="F122" s="234"/>
      <c r="G122" s="234"/>
      <c r="H122" s="234"/>
      <c r="I122" s="234"/>
      <c r="J122" s="234"/>
      <c r="K122" s="234"/>
      <c r="L122" s="234"/>
      <c r="M122" s="234"/>
      <c r="N122" s="234"/>
      <c r="O122" s="234"/>
      <c r="P122" s="234"/>
      <c r="Q122" s="234"/>
      <c r="R122" s="234"/>
      <c r="S122" s="234"/>
      <c r="T122" s="234"/>
      <c r="U122" s="234"/>
      <c r="V122" s="234"/>
      <c r="W122" s="234"/>
      <c r="X122" s="234"/>
      <c r="Y122" s="234"/>
      <c r="Z122" s="234"/>
    </row>
    <row r="123" ht="14.25" customHeight="1">
      <c r="A123" s="234"/>
      <c r="B123" s="234"/>
      <c r="C123" s="234"/>
      <c r="D123" s="234"/>
      <c r="E123" s="234"/>
      <c r="F123" s="234"/>
      <c r="G123" s="234"/>
      <c r="H123" s="234"/>
      <c r="I123" s="234"/>
      <c r="J123" s="234"/>
      <c r="K123" s="234"/>
      <c r="L123" s="234"/>
      <c r="M123" s="234"/>
      <c r="N123" s="234"/>
      <c r="O123" s="234"/>
      <c r="P123" s="234"/>
      <c r="Q123" s="234"/>
      <c r="R123" s="234"/>
      <c r="S123" s="234"/>
      <c r="T123" s="234"/>
      <c r="U123" s="234"/>
      <c r="V123" s="234"/>
      <c r="W123" s="234"/>
      <c r="X123" s="234"/>
      <c r="Y123" s="234"/>
      <c r="Z123" s="234"/>
    </row>
    <row r="124" ht="14.25" customHeight="1">
      <c r="A124" s="234"/>
      <c r="B124" s="234"/>
      <c r="C124" s="234"/>
      <c r="D124" s="234"/>
      <c r="E124" s="234"/>
      <c r="F124" s="234"/>
      <c r="G124" s="234"/>
      <c r="H124" s="234"/>
      <c r="I124" s="234"/>
      <c r="J124" s="234"/>
      <c r="K124" s="234"/>
      <c r="L124" s="234"/>
      <c r="M124" s="234"/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</row>
    <row r="125" ht="14.25" customHeight="1">
      <c r="A125" s="234"/>
      <c r="B125" s="234"/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</row>
    <row r="126" ht="14.25" customHeight="1">
      <c r="A126" s="234"/>
      <c r="B126" s="234"/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</row>
    <row r="127" ht="14.25" customHeight="1">
      <c r="A127" s="234"/>
      <c r="B127" s="234"/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/>
      <c r="S127" s="234"/>
      <c r="T127" s="234"/>
      <c r="U127" s="234"/>
      <c r="V127" s="234"/>
      <c r="W127" s="234"/>
      <c r="X127" s="234"/>
      <c r="Y127" s="234"/>
      <c r="Z127" s="234"/>
    </row>
    <row r="128" ht="14.25" customHeight="1">
      <c r="A128" s="234"/>
      <c r="B128" s="234"/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/>
      <c r="T128" s="234"/>
      <c r="U128" s="234"/>
      <c r="V128" s="234"/>
      <c r="W128" s="234"/>
      <c r="X128" s="234"/>
      <c r="Y128" s="234"/>
      <c r="Z128" s="234"/>
    </row>
    <row r="129" ht="14.25" customHeight="1">
      <c r="A129" s="234"/>
      <c r="B129" s="234"/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/>
      <c r="U129" s="234"/>
      <c r="V129" s="234"/>
      <c r="W129" s="234"/>
      <c r="X129" s="234"/>
      <c r="Y129" s="234"/>
      <c r="Z129" s="234"/>
    </row>
    <row r="130" ht="14.25" customHeight="1">
      <c r="A130" s="234"/>
      <c r="B130" s="234"/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/>
      <c r="V130" s="234"/>
      <c r="W130" s="234"/>
      <c r="X130" s="234"/>
      <c r="Y130" s="234"/>
      <c r="Z130" s="234"/>
    </row>
    <row r="131" ht="14.25" customHeight="1">
      <c r="A131" s="234"/>
      <c r="B131" s="234"/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/>
      <c r="X131" s="234"/>
      <c r="Y131" s="234"/>
      <c r="Z131" s="234"/>
    </row>
    <row r="132" ht="14.25" customHeight="1">
      <c r="A132" s="234"/>
      <c r="B132" s="234"/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/>
      <c r="Z132" s="234"/>
    </row>
    <row r="133" ht="14.25" customHeight="1">
      <c r="A133" s="234"/>
      <c r="B133" s="234"/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</row>
    <row r="134" ht="14.25" customHeight="1">
      <c r="A134" s="234"/>
      <c r="B134" s="234"/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</row>
    <row r="135" ht="14.25" customHeight="1">
      <c r="A135" s="234"/>
      <c r="B135" s="234"/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</row>
    <row r="136" ht="14.25" customHeight="1">
      <c r="A136" s="234"/>
      <c r="B136" s="234"/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</row>
    <row r="137" ht="14.25" customHeight="1">
      <c r="A137" s="234"/>
      <c r="B137" s="234"/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</row>
    <row r="138" ht="14.25" customHeight="1">
      <c r="A138" s="234"/>
      <c r="B138" s="234"/>
      <c r="C138" s="234"/>
      <c r="D138" s="234"/>
      <c r="E138" s="234"/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</row>
    <row r="139" ht="14.25" customHeight="1">
      <c r="A139" s="234"/>
      <c r="B139" s="234"/>
      <c r="C139" s="234"/>
      <c r="D139" s="234"/>
      <c r="E139" s="234"/>
      <c r="F139" s="234"/>
      <c r="G139" s="234"/>
      <c r="H139" s="234"/>
      <c r="I139" s="234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</row>
    <row r="140" ht="14.25" customHeight="1">
      <c r="A140" s="234"/>
      <c r="B140" s="234"/>
      <c r="C140" s="234"/>
      <c r="D140" s="234"/>
      <c r="E140" s="234"/>
      <c r="F140" s="234"/>
      <c r="G140" s="234"/>
      <c r="H140" s="234"/>
      <c r="I140" s="234"/>
      <c r="J140" s="234"/>
      <c r="K140" s="234"/>
      <c r="L140" s="234"/>
      <c r="M140" s="234"/>
      <c r="N140" s="234"/>
      <c r="O140" s="234"/>
      <c r="P140" s="234"/>
      <c r="Q140" s="234"/>
      <c r="R140" s="234"/>
      <c r="S140" s="234"/>
      <c r="T140" s="234"/>
      <c r="U140" s="234"/>
      <c r="V140" s="234"/>
      <c r="W140" s="234"/>
      <c r="X140" s="234"/>
      <c r="Y140" s="234"/>
      <c r="Z140" s="234"/>
    </row>
    <row r="141" ht="14.25" customHeight="1">
      <c r="A141" s="234"/>
      <c r="B141" s="234"/>
      <c r="C141" s="234"/>
      <c r="D141" s="234"/>
      <c r="E141" s="234"/>
      <c r="F141" s="234"/>
      <c r="G141" s="234"/>
      <c r="H141" s="234"/>
      <c r="I141" s="234"/>
      <c r="J141" s="234"/>
      <c r="K141" s="234"/>
      <c r="L141" s="234"/>
      <c r="M141" s="234"/>
      <c r="N141" s="234"/>
      <c r="O141" s="234"/>
      <c r="P141" s="234"/>
      <c r="Q141" s="234"/>
      <c r="R141" s="234"/>
      <c r="S141" s="234"/>
      <c r="T141" s="234"/>
      <c r="U141" s="234"/>
      <c r="V141" s="234"/>
      <c r="W141" s="234"/>
      <c r="X141" s="234"/>
      <c r="Y141" s="234"/>
      <c r="Z141" s="234"/>
    </row>
    <row r="142" ht="14.25" customHeight="1">
      <c r="A142" s="234"/>
      <c r="B142" s="234"/>
      <c r="C142" s="234"/>
      <c r="D142" s="234"/>
      <c r="E142" s="234"/>
      <c r="F142" s="234"/>
      <c r="G142" s="234"/>
      <c r="H142" s="234"/>
      <c r="I142" s="234"/>
      <c r="J142" s="234"/>
      <c r="K142" s="234"/>
      <c r="L142" s="234"/>
      <c r="M142" s="234"/>
      <c r="N142" s="234"/>
      <c r="O142" s="234"/>
      <c r="P142" s="234"/>
      <c r="Q142" s="234"/>
      <c r="R142" s="234"/>
      <c r="S142" s="234"/>
      <c r="T142" s="234"/>
      <c r="U142" s="234"/>
      <c r="V142" s="234"/>
      <c r="W142" s="234"/>
      <c r="X142" s="234"/>
      <c r="Y142" s="234"/>
      <c r="Z142" s="234"/>
    </row>
    <row r="143" ht="14.25" customHeight="1">
      <c r="A143" s="234"/>
      <c r="B143" s="234"/>
      <c r="C143" s="234"/>
      <c r="D143" s="234"/>
      <c r="E143" s="234"/>
      <c r="F143" s="234"/>
      <c r="G143" s="234"/>
      <c r="H143" s="234"/>
      <c r="I143" s="234"/>
      <c r="J143" s="234"/>
      <c r="K143" s="234"/>
      <c r="L143" s="234"/>
      <c r="M143" s="234"/>
      <c r="N143" s="234"/>
      <c r="O143" s="234"/>
      <c r="P143" s="234"/>
      <c r="Q143" s="234"/>
      <c r="R143" s="234"/>
      <c r="S143" s="234"/>
      <c r="T143" s="234"/>
      <c r="U143" s="234"/>
      <c r="V143" s="234"/>
      <c r="W143" s="234"/>
      <c r="X143" s="234"/>
      <c r="Y143" s="234"/>
      <c r="Z143" s="234"/>
    </row>
    <row r="144" ht="14.25" customHeight="1">
      <c r="A144" s="234"/>
      <c r="B144" s="234"/>
      <c r="C144" s="234"/>
      <c r="D144" s="234"/>
      <c r="E144" s="234"/>
      <c r="F144" s="234"/>
      <c r="G144" s="234"/>
      <c r="H144" s="234"/>
      <c r="I144" s="234"/>
      <c r="J144" s="234"/>
      <c r="K144" s="234"/>
      <c r="L144" s="234"/>
      <c r="M144" s="234"/>
      <c r="N144" s="234"/>
      <c r="O144" s="234"/>
      <c r="P144" s="234"/>
      <c r="Q144" s="234"/>
      <c r="R144" s="234"/>
      <c r="S144" s="234"/>
      <c r="T144" s="234"/>
      <c r="U144" s="234"/>
      <c r="V144" s="234"/>
      <c r="W144" s="234"/>
      <c r="X144" s="234"/>
      <c r="Y144" s="234"/>
      <c r="Z144" s="234"/>
    </row>
    <row r="145" ht="14.25" customHeight="1">
      <c r="A145" s="234"/>
      <c r="B145" s="234"/>
      <c r="C145" s="234"/>
      <c r="D145" s="234"/>
      <c r="E145" s="234"/>
      <c r="F145" s="234"/>
      <c r="G145" s="234"/>
      <c r="H145" s="234"/>
      <c r="I145" s="234"/>
      <c r="J145" s="234"/>
      <c r="K145" s="234"/>
      <c r="L145" s="234"/>
      <c r="M145" s="234"/>
      <c r="N145" s="234"/>
      <c r="O145" s="234"/>
      <c r="P145" s="234"/>
      <c r="Q145" s="234"/>
      <c r="R145" s="234"/>
      <c r="S145" s="234"/>
      <c r="T145" s="234"/>
      <c r="U145" s="234"/>
      <c r="V145" s="234"/>
      <c r="W145" s="234"/>
      <c r="X145" s="234"/>
      <c r="Y145" s="234"/>
      <c r="Z145" s="234"/>
    </row>
    <row r="146" ht="14.25" customHeight="1">
      <c r="A146" s="234"/>
      <c r="B146" s="234"/>
      <c r="C146" s="234"/>
      <c r="D146" s="234"/>
      <c r="E146" s="234"/>
      <c r="F146" s="234"/>
      <c r="G146" s="234"/>
      <c r="H146" s="234"/>
      <c r="I146" s="234"/>
      <c r="J146" s="234"/>
      <c r="K146" s="234"/>
      <c r="L146" s="234"/>
      <c r="M146" s="234"/>
      <c r="N146" s="234"/>
      <c r="O146" s="234"/>
      <c r="P146" s="234"/>
      <c r="Q146" s="234"/>
      <c r="R146" s="234"/>
      <c r="S146" s="234"/>
      <c r="T146" s="234"/>
      <c r="U146" s="234"/>
      <c r="V146" s="234"/>
      <c r="W146" s="234"/>
      <c r="X146" s="234"/>
      <c r="Y146" s="234"/>
      <c r="Z146" s="234"/>
    </row>
    <row r="147" ht="14.25" customHeight="1">
      <c r="A147" s="234"/>
      <c r="B147" s="234"/>
      <c r="C147" s="234"/>
      <c r="D147" s="234"/>
      <c r="E147" s="234"/>
      <c r="F147" s="234"/>
      <c r="G147" s="234"/>
      <c r="H147" s="234"/>
      <c r="I147" s="234"/>
      <c r="J147" s="234"/>
      <c r="K147" s="234"/>
      <c r="L147" s="234"/>
      <c r="M147" s="234"/>
      <c r="N147" s="234"/>
      <c r="O147" s="234"/>
      <c r="P147" s="234"/>
      <c r="Q147" s="234"/>
      <c r="R147" s="234"/>
      <c r="S147" s="234"/>
      <c r="T147" s="234"/>
      <c r="U147" s="234"/>
      <c r="V147" s="234"/>
      <c r="W147" s="234"/>
      <c r="X147" s="234"/>
      <c r="Y147" s="234"/>
      <c r="Z147" s="234"/>
    </row>
    <row r="148" ht="14.25" customHeight="1">
      <c r="A148" s="234"/>
      <c r="B148" s="234"/>
      <c r="C148" s="234"/>
      <c r="D148" s="234"/>
      <c r="E148" s="234"/>
      <c r="F148" s="234"/>
      <c r="G148" s="234"/>
      <c r="H148" s="234"/>
      <c r="I148" s="234"/>
      <c r="J148" s="234"/>
      <c r="K148" s="234"/>
      <c r="L148" s="234"/>
      <c r="M148" s="234"/>
      <c r="N148" s="234"/>
      <c r="O148" s="234"/>
      <c r="P148" s="234"/>
      <c r="Q148" s="234"/>
      <c r="R148" s="234"/>
      <c r="S148" s="234"/>
      <c r="T148" s="234"/>
      <c r="U148" s="234"/>
      <c r="V148" s="234"/>
      <c r="W148" s="234"/>
      <c r="X148" s="234"/>
      <c r="Y148" s="234"/>
      <c r="Z148" s="234"/>
    </row>
    <row r="149" ht="14.25" customHeight="1">
      <c r="A149" s="234"/>
      <c r="B149" s="234"/>
      <c r="C149" s="234"/>
      <c r="D149" s="234"/>
      <c r="E149" s="234"/>
      <c r="F149" s="234"/>
      <c r="G149" s="234"/>
      <c r="H149" s="234"/>
      <c r="I149" s="234"/>
      <c r="J149" s="234"/>
      <c r="K149" s="234"/>
      <c r="L149" s="234"/>
      <c r="M149" s="234"/>
      <c r="N149" s="234"/>
      <c r="O149" s="234"/>
      <c r="P149" s="234"/>
      <c r="Q149" s="234"/>
      <c r="R149" s="234"/>
      <c r="S149" s="234"/>
      <c r="T149" s="234"/>
      <c r="U149" s="234"/>
      <c r="V149" s="234"/>
      <c r="W149" s="234"/>
      <c r="X149" s="234"/>
      <c r="Y149" s="234"/>
      <c r="Z149" s="234"/>
    </row>
    <row r="150" ht="14.25" customHeight="1">
      <c r="A150" s="234"/>
      <c r="B150" s="234"/>
      <c r="C150" s="234"/>
      <c r="D150" s="234"/>
      <c r="E150" s="234"/>
      <c r="F150" s="234"/>
      <c r="G150" s="234"/>
      <c r="H150" s="234"/>
      <c r="I150" s="234"/>
      <c r="J150" s="234"/>
      <c r="K150" s="234"/>
      <c r="L150" s="234"/>
      <c r="M150" s="234"/>
      <c r="N150" s="234"/>
      <c r="O150" s="234"/>
      <c r="P150" s="234"/>
      <c r="Q150" s="234"/>
      <c r="R150" s="234"/>
      <c r="S150" s="234"/>
      <c r="T150" s="234"/>
      <c r="U150" s="234"/>
      <c r="V150" s="234"/>
      <c r="W150" s="234"/>
      <c r="X150" s="234"/>
      <c r="Y150" s="234"/>
      <c r="Z150" s="234"/>
    </row>
    <row r="151" ht="14.25" customHeight="1">
      <c r="A151" s="234"/>
      <c r="B151" s="234"/>
      <c r="C151" s="234"/>
      <c r="D151" s="234"/>
      <c r="E151" s="234"/>
      <c r="F151" s="234"/>
      <c r="G151" s="234"/>
      <c r="H151" s="234"/>
      <c r="I151" s="234"/>
      <c r="J151" s="234"/>
      <c r="K151" s="234"/>
      <c r="L151" s="234"/>
      <c r="M151" s="234"/>
      <c r="N151" s="234"/>
      <c r="O151" s="234"/>
      <c r="P151" s="234"/>
      <c r="Q151" s="234"/>
      <c r="R151" s="234"/>
      <c r="S151" s="234"/>
      <c r="T151" s="234"/>
      <c r="U151" s="234"/>
      <c r="V151" s="234"/>
      <c r="W151" s="234"/>
      <c r="X151" s="234"/>
      <c r="Y151" s="234"/>
      <c r="Z151" s="234"/>
    </row>
    <row r="152" ht="14.25" customHeight="1">
      <c r="A152" s="234"/>
      <c r="B152" s="234"/>
      <c r="C152" s="234"/>
      <c r="D152" s="234"/>
      <c r="E152" s="234"/>
      <c r="F152" s="234"/>
      <c r="G152" s="234"/>
      <c r="H152" s="234"/>
      <c r="I152" s="234"/>
      <c r="J152" s="234"/>
      <c r="K152" s="234"/>
      <c r="L152" s="234"/>
      <c r="M152" s="234"/>
      <c r="N152" s="234"/>
      <c r="O152" s="234"/>
      <c r="P152" s="234"/>
      <c r="Q152" s="234"/>
      <c r="R152" s="234"/>
      <c r="S152" s="234"/>
      <c r="T152" s="234"/>
      <c r="U152" s="234"/>
      <c r="V152" s="234"/>
      <c r="W152" s="234"/>
      <c r="X152" s="234"/>
      <c r="Y152" s="234"/>
      <c r="Z152" s="234"/>
    </row>
    <row r="153" ht="14.25" customHeight="1">
      <c r="A153" s="234"/>
      <c r="B153" s="234"/>
      <c r="C153" s="234"/>
      <c r="D153" s="234"/>
      <c r="E153" s="234"/>
      <c r="F153" s="234"/>
      <c r="G153" s="234"/>
      <c r="H153" s="234"/>
      <c r="I153" s="234"/>
      <c r="J153" s="234"/>
      <c r="K153" s="234"/>
      <c r="L153" s="234"/>
      <c r="M153" s="234"/>
      <c r="N153" s="234"/>
      <c r="O153" s="234"/>
      <c r="P153" s="234"/>
      <c r="Q153" s="234"/>
      <c r="R153" s="234"/>
      <c r="S153" s="234"/>
      <c r="T153" s="234"/>
      <c r="U153" s="234"/>
      <c r="V153" s="234"/>
      <c r="W153" s="234"/>
      <c r="X153" s="234"/>
      <c r="Y153" s="234"/>
      <c r="Z153" s="234"/>
    </row>
    <row r="154" ht="14.25" customHeight="1">
      <c r="A154" s="234"/>
      <c r="B154" s="234"/>
      <c r="C154" s="234"/>
      <c r="D154" s="234"/>
      <c r="E154" s="234"/>
      <c r="F154" s="234"/>
      <c r="G154" s="234"/>
      <c r="H154" s="234"/>
      <c r="I154" s="234"/>
      <c r="J154" s="234"/>
      <c r="K154" s="234"/>
      <c r="L154" s="234"/>
      <c r="M154" s="234"/>
      <c r="N154" s="234"/>
      <c r="O154" s="234"/>
      <c r="P154" s="234"/>
      <c r="Q154" s="234"/>
      <c r="R154" s="234"/>
      <c r="S154" s="234"/>
      <c r="T154" s="234"/>
      <c r="U154" s="234"/>
      <c r="V154" s="234"/>
      <c r="W154" s="234"/>
      <c r="X154" s="234"/>
      <c r="Y154" s="234"/>
      <c r="Z154" s="234"/>
    </row>
    <row r="155" ht="14.25" customHeight="1">
      <c r="A155" s="234"/>
      <c r="B155" s="234"/>
      <c r="C155" s="234"/>
      <c r="D155" s="234"/>
      <c r="E155" s="234"/>
      <c r="F155" s="234"/>
      <c r="G155" s="234"/>
      <c r="H155" s="234"/>
      <c r="I155" s="234"/>
      <c r="J155" s="234"/>
      <c r="K155" s="234"/>
      <c r="L155" s="234"/>
      <c r="M155" s="234"/>
      <c r="N155" s="234"/>
      <c r="O155" s="234"/>
      <c r="P155" s="234"/>
      <c r="Q155" s="234"/>
      <c r="R155" s="234"/>
      <c r="S155" s="234"/>
      <c r="T155" s="234"/>
      <c r="U155" s="234"/>
      <c r="V155" s="234"/>
      <c r="W155" s="234"/>
      <c r="X155" s="234"/>
      <c r="Y155" s="234"/>
      <c r="Z155" s="234"/>
    </row>
    <row r="156" ht="14.25" customHeight="1">
      <c r="A156" s="234"/>
      <c r="B156" s="234"/>
      <c r="C156" s="234"/>
      <c r="D156" s="234"/>
      <c r="E156" s="234"/>
      <c r="F156" s="234"/>
      <c r="G156" s="234"/>
      <c r="H156" s="234"/>
      <c r="I156" s="234"/>
      <c r="J156" s="234"/>
      <c r="K156" s="234"/>
      <c r="L156" s="234"/>
      <c r="M156" s="234"/>
      <c r="N156" s="234"/>
      <c r="O156" s="234"/>
      <c r="P156" s="234"/>
      <c r="Q156" s="234"/>
      <c r="R156" s="234"/>
      <c r="S156" s="234"/>
      <c r="T156" s="234"/>
      <c r="U156" s="234"/>
      <c r="V156" s="234"/>
      <c r="W156" s="234"/>
      <c r="X156" s="234"/>
      <c r="Y156" s="234"/>
      <c r="Z156" s="234"/>
    </row>
    <row r="157" ht="14.25" customHeight="1">
      <c r="A157" s="234"/>
      <c r="B157" s="234"/>
      <c r="C157" s="234"/>
      <c r="D157" s="234"/>
      <c r="E157" s="234"/>
      <c r="F157" s="234"/>
      <c r="G157" s="234"/>
      <c r="H157" s="234"/>
      <c r="I157" s="234"/>
      <c r="J157" s="234"/>
      <c r="K157" s="234"/>
      <c r="L157" s="234"/>
      <c r="M157" s="234"/>
      <c r="N157" s="234"/>
      <c r="O157" s="234"/>
      <c r="P157" s="234"/>
      <c r="Q157" s="234"/>
      <c r="R157" s="234"/>
      <c r="S157" s="234"/>
      <c r="T157" s="234"/>
      <c r="U157" s="234"/>
      <c r="V157" s="234"/>
      <c r="W157" s="234"/>
      <c r="X157" s="234"/>
      <c r="Y157" s="234"/>
      <c r="Z157" s="234"/>
    </row>
    <row r="158" ht="14.25" customHeight="1">
      <c r="A158" s="234"/>
      <c r="B158" s="234"/>
      <c r="C158" s="234"/>
      <c r="D158" s="234"/>
      <c r="E158" s="234"/>
      <c r="F158" s="234"/>
      <c r="G158" s="234"/>
      <c r="H158" s="234"/>
      <c r="I158" s="234"/>
      <c r="J158" s="234"/>
      <c r="K158" s="234"/>
      <c r="L158" s="234"/>
      <c r="M158" s="234"/>
      <c r="N158" s="234"/>
      <c r="O158" s="234"/>
      <c r="P158" s="234"/>
      <c r="Q158" s="234"/>
      <c r="R158" s="234"/>
      <c r="S158" s="234"/>
      <c r="T158" s="234"/>
      <c r="U158" s="234"/>
      <c r="V158" s="234"/>
      <c r="W158" s="234"/>
      <c r="X158" s="234"/>
      <c r="Y158" s="234"/>
      <c r="Z158" s="234"/>
    </row>
    <row r="159" ht="14.25" customHeight="1">
      <c r="A159" s="234"/>
      <c r="B159" s="234"/>
      <c r="C159" s="234"/>
      <c r="D159" s="234"/>
      <c r="E159" s="234"/>
      <c r="F159" s="234"/>
      <c r="G159" s="234"/>
      <c r="H159" s="234"/>
      <c r="I159" s="234"/>
      <c r="J159" s="234"/>
      <c r="K159" s="234"/>
      <c r="L159" s="234"/>
      <c r="M159" s="234"/>
      <c r="N159" s="234"/>
      <c r="O159" s="234"/>
      <c r="P159" s="234"/>
      <c r="Q159" s="234"/>
      <c r="R159" s="234"/>
      <c r="S159" s="234"/>
      <c r="T159" s="234"/>
      <c r="U159" s="234"/>
      <c r="V159" s="234"/>
      <c r="W159" s="234"/>
      <c r="X159" s="234"/>
      <c r="Y159" s="234"/>
      <c r="Z159" s="234"/>
    </row>
    <row r="160" ht="14.25" customHeight="1">
      <c r="A160" s="234"/>
      <c r="B160" s="234"/>
      <c r="C160" s="234"/>
      <c r="D160" s="234"/>
      <c r="E160" s="234"/>
      <c r="F160" s="234"/>
      <c r="G160" s="234"/>
      <c r="H160" s="234"/>
      <c r="I160" s="234"/>
      <c r="J160" s="234"/>
      <c r="K160" s="234"/>
      <c r="L160" s="234"/>
      <c r="M160" s="234"/>
      <c r="N160" s="234"/>
      <c r="O160" s="234"/>
      <c r="P160" s="234"/>
      <c r="Q160" s="234"/>
      <c r="R160" s="234"/>
      <c r="S160" s="234"/>
      <c r="T160" s="234"/>
      <c r="U160" s="234"/>
      <c r="V160" s="234"/>
      <c r="W160" s="234"/>
      <c r="X160" s="234"/>
      <c r="Y160" s="234"/>
      <c r="Z160" s="234"/>
    </row>
    <row r="161" ht="14.25" customHeight="1">
      <c r="A161" s="234"/>
      <c r="B161" s="234"/>
      <c r="C161" s="234"/>
      <c r="D161" s="234"/>
      <c r="E161" s="234"/>
      <c r="F161" s="234"/>
      <c r="G161" s="234"/>
      <c r="H161" s="234"/>
      <c r="I161" s="234"/>
      <c r="J161" s="234"/>
      <c r="K161" s="234"/>
      <c r="L161" s="234"/>
      <c r="M161" s="234"/>
      <c r="N161" s="234"/>
      <c r="O161" s="234"/>
      <c r="P161" s="234"/>
      <c r="Q161" s="234"/>
      <c r="R161" s="234"/>
      <c r="S161" s="234"/>
      <c r="T161" s="234"/>
      <c r="U161" s="234"/>
      <c r="V161" s="234"/>
      <c r="W161" s="234"/>
      <c r="X161" s="234"/>
      <c r="Y161" s="234"/>
      <c r="Z161" s="234"/>
    </row>
    <row r="162" ht="14.25" customHeight="1">
      <c r="A162" s="234"/>
      <c r="B162" s="234"/>
      <c r="C162" s="234"/>
      <c r="D162" s="234"/>
      <c r="E162" s="234"/>
      <c r="F162" s="234"/>
      <c r="G162" s="234"/>
      <c r="H162" s="234"/>
      <c r="I162" s="234"/>
      <c r="J162" s="234"/>
      <c r="K162" s="234"/>
      <c r="L162" s="234"/>
      <c r="M162" s="234"/>
      <c r="N162" s="234"/>
      <c r="O162" s="234"/>
      <c r="P162" s="234"/>
      <c r="Q162" s="234"/>
      <c r="R162" s="234"/>
      <c r="S162" s="234"/>
      <c r="T162" s="234"/>
      <c r="U162" s="234"/>
      <c r="V162" s="234"/>
      <c r="W162" s="234"/>
      <c r="X162" s="234"/>
      <c r="Y162" s="234"/>
      <c r="Z162" s="234"/>
    </row>
    <row r="163" ht="14.25" customHeight="1">
      <c r="A163" s="234"/>
      <c r="B163" s="234"/>
      <c r="C163" s="234"/>
      <c r="D163" s="234"/>
      <c r="E163" s="234"/>
      <c r="F163" s="234"/>
      <c r="G163" s="234"/>
      <c r="H163" s="234"/>
      <c r="I163" s="234"/>
      <c r="J163" s="234"/>
      <c r="K163" s="234"/>
      <c r="L163" s="234"/>
      <c r="M163" s="234"/>
      <c r="N163" s="234"/>
      <c r="O163" s="234"/>
      <c r="P163" s="234"/>
      <c r="Q163" s="234"/>
      <c r="R163" s="234"/>
      <c r="S163" s="234"/>
      <c r="T163" s="234"/>
      <c r="U163" s="234"/>
      <c r="V163" s="234"/>
      <c r="W163" s="234"/>
      <c r="X163" s="234"/>
      <c r="Y163" s="234"/>
      <c r="Z163" s="234"/>
    </row>
    <row r="164" ht="14.25" customHeight="1">
      <c r="A164" s="234"/>
      <c r="B164" s="234"/>
      <c r="C164" s="234"/>
      <c r="D164" s="234"/>
      <c r="E164" s="234"/>
      <c r="F164" s="234"/>
      <c r="G164" s="234"/>
      <c r="H164" s="234"/>
      <c r="I164" s="234"/>
      <c r="J164" s="234"/>
      <c r="K164" s="234"/>
      <c r="L164" s="234"/>
      <c r="M164" s="234"/>
      <c r="N164" s="234"/>
      <c r="O164" s="234"/>
      <c r="P164" s="234"/>
      <c r="Q164" s="234"/>
      <c r="R164" s="234"/>
      <c r="S164" s="234"/>
      <c r="T164" s="234"/>
      <c r="U164" s="234"/>
      <c r="V164" s="234"/>
      <c r="W164" s="234"/>
      <c r="X164" s="234"/>
      <c r="Y164" s="234"/>
      <c r="Z164" s="234"/>
    </row>
    <row r="165" ht="14.25" customHeight="1">
      <c r="A165" s="234"/>
      <c r="B165" s="234"/>
      <c r="C165" s="234"/>
      <c r="D165" s="234"/>
      <c r="E165" s="234"/>
      <c r="F165" s="234"/>
      <c r="G165" s="234"/>
      <c r="H165" s="234"/>
      <c r="I165" s="234"/>
      <c r="J165" s="234"/>
      <c r="K165" s="234"/>
      <c r="L165" s="234"/>
      <c r="M165" s="234"/>
      <c r="N165" s="234"/>
      <c r="O165" s="234"/>
      <c r="P165" s="234"/>
      <c r="Q165" s="234"/>
      <c r="R165" s="234"/>
      <c r="S165" s="234"/>
      <c r="T165" s="234"/>
      <c r="U165" s="234"/>
      <c r="V165" s="234"/>
      <c r="W165" s="234"/>
      <c r="X165" s="234"/>
      <c r="Y165" s="234"/>
      <c r="Z165" s="234"/>
    </row>
    <row r="166" ht="14.25" customHeight="1">
      <c r="A166" s="234"/>
      <c r="B166" s="234"/>
      <c r="C166" s="234"/>
      <c r="D166" s="234"/>
      <c r="E166" s="234"/>
      <c r="F166" s="234"/>
      <c r="G166" s="234"/>
      <c r="H166" s="234"/>
      <c r="I166" s="234"/>
      <c r="J166" s="234"/>
      <c r="K166" s="234"/>
      <c r="L166" s="234"/>
      <c r="M166" s="234"/>
      <c r="N166" s="234"/>
      <c r="O166" s="234"/>
      <c r="P166" s="234"/>
      <c r="Q166" s="234"/>
      <c r="R166" s="234"/>
      <c r="S166" s="234"/>
      <c r="T166" s="234"/>
      <c r="U166" s="234"/>
      <c r="V166" s="234"/>
      <c r="W166" s="234"/>
      <c r="X166" s="234"/>
      <c r="Y166" s="234"/>
      <c r="Z166" s="234"/>
    </row>
    <row r="167" ht="14.25" customHeight="1">
      <c r="A167" s="234"/>
      <c r="B167" s="234"/>
      <c r="C167" s="234"/>
      <c r="D167" s="234"/>
      <c r="E167" s="234"/>
      <c r="F167" s="234"/>
      <c r="G167" s="234"/>
      <c r="H167" s="234"/>
      <c r="I167" s="234"/>
      <c r="J167" s="234"/>
      <c r="K167" s="234"/>
      <c r="L167" s="234"/>
      <c r="M167" s="234"/>
      <c r="N167" s="234"/>
      <c r="O167" s="234"/>
      <c r="P167" s="234"/>
      <c r="Q167" s="234"/>
      <c r="R167" s="234"/>
      <c r="S167" s="234"/>
      <c r="T167" s="234"/>
      <c r="U167" s="234"/>
      <c r="V167" s="234"/>
      <c r="W167" s="234"/>
      <c r="X167" s="234"/>
      <c r="Y167" s="234"/>
      <c r="Z167" s="234"/>
    </row>
    <row r="168" ht="14.25" customHeight="1">
      <c r="A168" s="234"/>
      <c r="B168" s="234"/>
      <c r="C168" s="234"/>
      <c r="D168" s="234"/>
      <c r="E168" s="234"/>
      <c r="F168" s="234"/>
      <c r="G168" s="234"/>
      <c r="H168" s="234"/>
      <c r="I168" s="234"/>
      <c r="J168" s="234"/>
      <c r="K168" s="234"/>
      <c r="L168" s="234"/>
      <c r="M168" s="234"/>
      <c r="N168" s="234"/>
      <c r="O168" s="234"/>
      <c r="P168" s="234"/>
      <c r="Q168" s="234"/>
      <c r="R168" s="234"/>
      <c r="S168" s="234"/>
      <c r="T168" s="234"/>
      <c r="U168" s="234"/>
      <c r="V168" s="234"/>
      <c r="W168" s="234"/>
      <c r="X168" s="234"/>
      <c r="Y168" s="234"/>
      <c r="Z168" s="234"/>
    </row>
    <row r="169" ht="14.25" customHeight="1">
      <c r="A169" s="234"/>
      <c r="B169" s="234"/>
      <c r="C169" s="234"/>
      <c r="D169" s="234"/>
      <c r="E169" s="234"/>
      <c r="F169" s="234"/>
      <c r="G169" s="234"/>
      <c r="H169" s="234"/>
      <c r="I169" s="234"/>
      <c r="J169" s="234"/>
      <c r="K169" s="234"/>
      <c r="L169" s="234"/>
      <c r="M169" s="234"/>
      <c r="N169" s="234"/>
      <c r="O169" s="234"/>
      <c r="P169" s="234"/>
      <c r="Q169" s="234"/>
      <c r="R169" s="234"/>
      <c r="S169" s="234"/>
      <c r="T169" s="234"/>
      <c r="U169" s="234"/>
      <c r="V169" s="234"/>
      <c r="W169" s="234"/>
      <c r="X169" s="234"/>
      <c r="Y169" s="234"/>
      <c r="Z169" s="234"/>
    </row>
    <row r="170" ht="14.25" customHeight="1">
      <c r="A170" s="234"/>
      <c r="B170" s="234"/>
      <c r="C170" s="234"/>
      <c r="D170" s="234"/>
      <c r="E170" s="234"/>
      <c r="F170" s="234"/>
      <c r="G170" s="234"/>
      <c r="H170" s="234"/>
      <c r="I170" s="234"/>
      <c r="J170" s="234"/>
      <c r="K170" s="234"/>
      <c r="L170" s="234"/>
      <c r="M170" s="234"/>
      <c r="N170" s="234"/>
      <c r="O170" s="234"/>
      <c r="P170" s="234"/>
      <c r="Q170" s="234"/>
      <c r="R170" s="234"/>
      <c r="S170" s="234"/>
      <c r="T170" s="234"/>
      <c r="U170" s="234"/>
      <c r="V170" s="234"/>
      <c r="W170" s="234"/>
      <c r="X170" s="234"/>
      <c r="Y170" s="234"/>
      <c r="Z170" s="234"/>
    </row>
    <row r="171" ht="14.25" customHeight="1">
      <c r="A171" s="234"/>
      <c r="B171" s="234"/>
      <c r="C171" s="234"/>
      <c r="D171" s="234"/>
      <c r="E171" s="234"/>
      <c r="F171" s="234"/>
      <c r="G171" s="234"/>
      <c r="H171" s="234"/>
      <c r="I171" s="234"/>
      <c r="J171" s="234"/>
      <c r="K171" s="234"/>
      <c r="L171" s="234"/>
      <c r="M171" s="234"/>
      <c r="N171" s="234"/>
      <c r="O171" s="234"/>
      <c r="P171" s="234"/>
      <c r="Q171" s="234"/>
      <c r="R171" s="234"/>
      <c r="S171" s="234"/>
      <c r="T171" s="234"/>
      <c r="U171" s="234"/>
      <c r="V171" s="234"/>
      <c r="W171" s="234"/>
      <c r="X171" s="234"/>
      <c r="Y171" s="234"/>
      <c r="Z171" s="234"/>
    </row>
    <row r="172" ht="14.25" customHeight="1">
      <c r="A172" s="234"/>
      <c r="B172" s="234"/>
      <c r="C172" s="234"/>
      <c r="D172" s="234"/>
      <c r="E172" s="234"/>
      <c r="F172" s="234"/>
      <c r="G172" s="234"/>
      <c r="H172" s="234"/>
      <c r="I172" s="234"/>
      <c r="J172" s="234"/>
      <c r="K172" s="234"/>
      <c r="L172" s="234"/>
      <c r="M172" s="234"/>
      <c r="N172" s="234"/>
      <c r="O172" s="234"/>
      <c r="P172" s="234"/>
      <c r="Q172" s="234"/>
      <c r="R172" s="234"/>
      <c r="S172" s="234"/>
      <c r="T172" s="234"/>
      <c r="U172" s="234"/>
      <c r="V172" s="234"/>
      <c r="W172" s="234"/>
      <c r="X172" s="234"/>
      <c r="Y172" s="234"/>
      <c r="Z172" s="234"/>
    </row>
    <row r="173" ht="14.25" customHeight="1">
      <c r="A173" s="234"/>
      <c r="B173" s="234"/>
      <c r="C173" s="234"/>
      <c r="D173" s="234"/>
      <c r="E173" s="234"/>
      <c r="F173" s="234"/>
      <c r="G173" s="234"/>
      <c r="H173" s="234"/>
      <c r="I173" s="234"/>
      <c r="J173" s="234"/>
      <c r="K173" s="234"/>
      <c r="L173" s="234"/>
      <c r="M173" s="234"/>
      <c r="N173" s="234"/>
      <c r="O173" s="234"/>
      <c r="P173" s="234"/>
      <c r="Q173" s="234"/>
      <c r="R173" s="234"/>
      <c r="S173" s="234"/>
      <c r="T173" s="234"/>
      <c r="U173" s="234"/>
      <c r="V173" s="234"/>
      <c r="W173" s="234"/>
      <c r="X173" s="234"/>
      <c r="Y173" s="234"/>
      <c r="Z173" s="234"/>
    </row>
    <row r="174" ht="14.25" customHeight="1">
      <c r="A174" s="234"/>
      <c r="B174" s="234"/>
      <c r="C174" s="234"/>
      <c r="D174" s="234"/>
      <c r="E174" s="234"/>
      <c r="F174" s="234"/>
      <c r="G174" s="234"/>
      <c r="H174" s="234"/>
      <c r="I174" s="234"/>
      <c r="J174" s="234"/>
      <c r="K174" s="234"/>
      <c r="L174" s="234"/>
      <c r="M174" s="234"/>
      <c r="N174" s="234"/>
      <c r="O174" s="234"/>
      <c r="P174" s="234"/>
      <c r="Q174" s="234"/>
      <c r="R174" s="234"/>
      <c r="S174" s="234"/>
      <c r="T174" s="234"/>
      <c r="U174" s="234"/>
      <c r="V174" s="234"/>
      <c r="W174" s="234"/>
      <c r="X174" s="234"/>
      <c r="Y174" s="234"/>
      <c r="Z174" s="234"/>
    </row>
    <row r="175" ht="14.25" customHeight="1">
      <c r="A175" s="234"/>
      <c r="B175" s="234"/>
      <c r="C175" s="234"/>
      <c r="D175" s="234"/>
      <c r="E175" s="234"/>
      <c r="F175" s="234"/>
      <c r="G175" s="234"/>
      <c r="H175" s="234"/>
      <c r="I175" s="234"/>
      <c r="J175" s="234"/>
      <c r="K175" s="234"/>
      <c r="L175" s="234"/>
      <c r="M175" s="234"/>
      <c r="N175" s="234"/>
      <c r="O175" s="234"/>
      <c r="P175" s="234"/>
      <c r="Q175" s="234"/>
      <c r="R175" s="234"/>
      <c r="S175" s="234"/>
      <c r="T175" s="234"/>
      <c r="U175" s="234"/>
      <c r="V175" s="234"/>
      <c r="W175" s="234"/>
      <c r="X175" s="234"/>
      <c r="Y175" s="234"/>
      <c r="Z175" s="234"/>
    </row>
    <row r="176" ht="14.25" customHeight="1">
      <c r="A176" s="234"/>
      <c r="B176" s="234"/>
      <c r="C176" s="234"/>
      <c r="D176" s="234"/>
      <c r="E176" s="234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234"/>
      <c r="T176" s="234"/>
      <c r="U176" s="234"/>
      <c r="V176" s="234"/>
      <c r="W176" s="234"/>
      <c r="X176" s="234"/>
      <c r="Y176" s="234"/>
      <c r="Z176" s="234"/>
    </row>
    <row r="177" ht="14.25" customHeight="1">
      <c r="A177" s="234"/>
      <c r="B177" s="234"/>
      <c r="C177" s="234"/>
      <c r="D177" s="234"/>
      <c r="E177" s="234"/>
      <c r="F177" s="234"/>
      <c r="G177" s="234"/>
      <c r="H177" s="234"/>
      <c r="I177" s="234"/>
      <c r="J177" s="234"/>
      <c r="K177" s="234"/>
      <c r="L177" s="234"/>
      <c r="M177" s="234"/>
      <c r="N177" s="234"/>
      <c r="O177" s="234"/>
      <c r="P177" s="234"/>
      <c r="Q177" s="234"/>
      <c r="R177" s="234"/>
      <c r="S177" s="234"/>
      <c r="T177" s="234"/>
      <c r="U177" s="234"/>
      <c r="V177" s="234"/>
      <c r="W177" s="234"/>
      <c r="X177" s="234"/>
      <c r="Y177" s="234"/>
      <c r="Z177" s="234"/>
    </row>
    <row r="178" ht="14.25" customHeight="1">
      <c r="A178" s="234"/>
      <c r="B178" s="234"/>
      <c r="C178" s="234"/>
      <c r="D178" s="234"/>
      <c r="E178" s="234"/>
      <c r="F178" s="234"/>
      <c r="G178" s="234"/>
      <c r="H178" s="234"/>
      <c r="I178" s="234"/>
      <c r="J178" s="234"/>
      <c r="K178" s="234"/>
      <c r="L178" s="234"/>
      <c r="M178" s="234"/>
      <c r="N178" s="234"/>
      <c r="O178" s="234"/>
      <c r="P178" s="234"/>
      <c r="Q178" s="234"/>
      <c r="R178" s="234"/>
      <c r="S178" s="234"/>
      <c r="T178" s="234"/>
      <c r="U178" s="234"/>
      <c r="V178" s="234"/>
      <c r="W178" s="234"/>
      <c r="X178" s="234"/>
      <c r="Y178" s="234"/>
      <c r="Z178" s="234"/>
    </row>
    <row r="179" ht="14.25" customHeight="1">
      <c r="A179" s="234"/>
      <c r="B179" s="234"/>
      <c r="C179" s="234"/>
      <c r="D179" s="234"/>
      <c r="E179" s="234"/>
      <c r="F179" s="234"/>
      <c r="G179" s="234"/>
      <c r="H179" s="234"/>
      <c r="I179" s="234"/>
      <c r="J179" s="234"/>
      <c r="K179" s="234"/>
      <c r="L179" s="234"/>
      <c r="M179" s="234"/>
      <c r="N179" s="234"/>
      <c r="O179" s="234"/>
      <c r="P179" s="234"/>
      <c r="Q179" s="234"/>
      <c r="R179" s="234"/>
      <c r="S179" s="234"/>
      <c r="T179" s="234"/>
      <c r="U179" s="234"/>
      <c r="V179" s="234"/>
      <c r="W179" s="234"/>
      <c r="X179" s="234"/>
      <c r="Y179" s="234"/>
      <c r="Z179" s="234"/>
    </row>
    <row r="180" ht="14.25" customHeight="1">
      <c r="A180" s="234"/>
      <c r="B180" s="234"/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</row>
    <row r="181" ht="14.25" customHeight="1">
      <c r="A181" s="234"/>
      <c r="B181" s="234"/>
      <c r="C181" s="234"/>
      <c r="D181" s="234"/>
      <c r="E181" s="234"/>
      <c r="F181" s="234"/>
      <c r="G181" s="234"/>
      <c r="H181" s="234"/>
      <c r="I181" s="234"/>
      <c r="J181" s="234"/>
      <c r="K181" s="234"/>
      <c r="L181" s="234"/>
      <c r="M181" s="234"/>
      <c r="N181" s="234"/>
      <c r="O181" s="234"/>
      <c r="P181" s="234"/>
      <c r="Q181" s="234"/>
      <c r="R181" s="234"/>
      <c r="S181" s="234"/>
      <c r="T181" s="234"/>
      <c r="U181" s="234"/>
      <c r="V181" s="234"/>
      <c r="W181" s="234"/>
      <c r="X181" s="234"/>
      <c r="Y181" s="234"/>
      <c r="Z181" s="234"/>
    </row>
    <row r="182" ht="14.25" customHeight="1">
      <c r="A182" s="234"/>
      <c r="B182" s="234"/>
      <c r="C182" s="234"/>
      <c r="D182" s="234"/>
      <c r="E182" s="234"/>
      <c r="F182" s="234"/>
      <c r="G182" s="234"/>
      <c r="H182" s="234"/>
      <c r="I182" s="234"/>
      <c r="J182" s="234"/>
      <c r="K182" s="234"/>
      <c r="L182" s="234"/>
      <c r="M182" s="234"/>
      <c r="N182" s="234"/>
      <c r="O182" s="234"/>
      <c r="P182" s="234"/>
      <c r="Q182" s="234"/>
      <c r="R182" s="234"/>
      <c r="S182" s="234"/>
      <c r="T182" s="234"/>
      <c r="U182" s="234"/>
      <c r="V182" s="234"/>
      <c r="W182" s="234"/>
      <c r="X182" s="234"/>
      <c r="Y182" s="234"/>
      <c r="Z182" s="234"/>
    </row>
    <row r="183" ht="14.25" customHeight="1">
      <c r="A183" s="234"/>
      <c r="B183" s="234"/>
      <c r="C183" s="234"/>
      <c r="D183" s="234"/>
      <c r="E183" s="234"/>
      <c r="F183" s="234"/>
      <c r="G183" s="234"/>
      <c r="H183" s="234"/>
      <c r="I183" s="234"/>
      <c r="J183" s="234"/>
      <c r="K183" s="234"/>
      <c r="L183" s="234"/>
      <c r="M183" s="234"/>
      <c r="N183" s="234"/>
      <c r="O183" s="234"/>
      <c r="P183" s="234"/>
      <c r="Q183" s="234"/>
      <c r="R183" s="234"/>
      <c r="S183" s="234"/>
      <c r="T183" s="234"/>
      <c r="U183" s="234"/>
      <c r="V183" s="234"/>
      <c r="W183" s="234"/>
      <c r="X183" s="234"/>
      <c r="Y183" s="234"/>
      <c r="Z183" s="234"/>
    </row>
    <row r="184" ht="14.25" customHeight="1">
      <c r="A184" s="234"/>
      <c r="B184" s="234"/>
      <c r="C184" s="234"/>
      <c r="D184" s="234"/>
      <c r="E184" s="234"/>
      <c r="F184" s="234"/>
      <c r="G184" s="234"/>
      <c r="H184" s="234"/>
      <c r="I184" s="234"/>
      <c r="J184" s="234"/>
      <c r="K184" s="234"/>
      <c r="L184" s="234"/>
      <c r="M184" s="234"/>
      <c r="N184" s="234"/>
      <c r="O184" s="234"/>
      <c r="P184" s="234"/>
      <c r="Q184" s="234"/>
      <c r="R184" s="234"/>
      <c r="S184" s="234"/>
      <c r="T184" s="234"/>
      <c r="U184" s="234"/>
      <c r="V184" s="234"/>
      <c r="W184" s="234"/>
      <c r="X184" s="234"/>
      <c r="Y184" s="234"/>
      <c r="Z184" s="234"/>
    </row>
    <row r="185" ht="14.25" customHeight="1">
      <c r="A185" s="234"/>
      <c r="B185" s="234"/>
      <c r="C185" s="234"/>
      <c r="D185" s="234"/>
      <c r="E185" s="234"/>
      <c r="F185" s="234"/>
      <c r="G185" s="234"/>
      <c r="H185" s="234"/>
      <c r="I185" s="234"/>
      <c r="J185" s="234"/>
      <c r="K185" s="234"/>
      <c r="L185" s="234"/>
      <c r="M185" s="234"/>
      <c r="N185" s="234"/>
      <c r="O185" s="234"/>
      <c r="P185" s="234"/>
      <c r="Q185" s="234"/>
      <c r="R185" s="234"/>
      <c r="S185" s="234"/>
      <c r="T185" s="234"/>
      <c r="U185" s="234"/>
      <c r="V185" s="234"/>
      <c r="W185" s="234"/>
      <c r="X185" s="234"/>
      <c r="Y185" s="234"/>
      <c r="Z185" s="234"/>
    </row>
    <row r="186" ht="14.25" customHeight="1">
      <c r="A186" s="234"/>
      <c r="B186" s="234"/>
      <c r="C186" s="234"/>
      <c r="D186" s="234"/>
      <c r="E186" s="234"/>
      <c r="F186" s="234"/>
      <c r="G186" s="234"/>
      <c r="H186" s="234"/>
      <c r="I186" s="234"/>
      <c r="J186" s="234"/>
      <c r="K186" s="234"/>
      <c r="L186" s="234"/>
      <c r="M186" s="234"/>
      <c r="N186" s="234"/>
      <c r="O186" s="234"/>
      <c r="P186" s="234"/>
      <c r="Q186" s="234"/>
      <c r="R186" s="234"/>
      <c r="S186" s="234"/>
      <c r="T186" s="234"/>
      <c r="U186" s="234"/>
      <c r="V186" s="234"/>
      <c r="W186" s="234"/>
      <c r="X186" s="234"/>
      <c r="Y186" s="234"/>
      <c r="Z186" s="234"/>
    </row>
    <row r="187" ht="14.25" customHeight="1">
      <c r="A187" s="234"/>
      <c r="B187" s="234"/>
      <c r="C187" s="234"/>
      <c r="D187" s="234"/>
      <c r="E187" s="234"/>
      <c r="F187" s="234"/>
      <c r="G187" s="234"/>
      <c r="H187" s="234"/>
      <c r="I187" s="234"/>
      <c r="J187" s="234"/>
      <c r="K187" s="234"/>
      <c r="L187" s="234"/>
      <c r="M187" s="234"/>
      <c r="N187" s="234"/>
      <c r="O187" s="234"/>
      <c r="P187" s="234"/>
      <c r="Q187" s="234"/>
      <c r="R187" s="234"/>
      <c r="S187" s="234"/>
      <c r="T187" s="234"/>
      <c r="U187" s="234"/>
      <c r="V187" s="234"/>
      <c r="W187" s="234"/>
      <c r="X187" s="234"/>
      <c r="Y187" s="234"/>
      <c r="Z187" s="234"/>
    </row>
    <row r="188" ht="14.25" customHeight="1">
      <c r="A188" s="234"/>
      <c r="B188" s="234"/>
      <c r="C188" s="234"/>
      <c r="D188" s="234"/>
      <c r="E188" s="234"/>
      <c r="F188" s="234"/>
      <c r="G188" s="234"/>
      <c r="H188" s="234"/>
      <c r="I188" s="234"/>
      <c r="J188" s="234"/>
      <c r="K188" s="234"/>
      <c r="L188" s="234"/>
      <c r="M188" s="234"/>
      <c r="N188" s="234"/>
      <c r="O188" s="234"/>
      <c r="P188" s="234"/>
      <c r="Q188" s="234"/>
      <c r="R188" s="234"/>
      <c r="S188" s="234"/>
      <c r="T188" s="234"/>
      <c r="U188" s="234"/>
      <c r="V188" s="234"/>
      <c r="W188" s="234"/>
      <c r="X188" s="234"/>
      <c r="Y188" s="234"/>
      <c r="Z188" s="234"/>
    </row>
    <row r="189" ht="14.25" customHeight="1">
      <c r="A189" s="234"/>
      <c r="B189" s="234"/>
      <c r="C189" s="234"/>
      <c r="D189" s="234"/>
      <c r="E189" s="234"/>
      <c r="F189" s="234"/>
      <c r="G189" s="234"/>
      <c r="H189" s="234"/>
      <c r="I189" s="234"/>
      <c r="J189" s="234"/>
      <c r="K189" s="234"/>
      <c r="L189" s="234"/>
      <c r="M189" s="234"/>
      <c r="N189" s="234"/>
      <c r="O189" s="234"/>
      <c r="P189" s="234"/>
      <c r="Q189" s="234"/>
      <c r="R189" s="234"/>
      <c r="S189" s="234"/>
      <c r="T189" s="234"/>
      <c r="U189" s="234"/>
      <c r="V189" s="234"/>
      <c r="W189" s="234"/>
      <c r="X189" s="234"/>
      <c r="Y189" s="234"/>
      <c r="Z189" s="234"/>
    </row>
    <row r="190" ht="14.25" customHeight="1">
      <c r="A190" s="234"/>
      <c r="B190" s="234"/>
      <c r="C190" s="234"/>
      <c r="D190" s="234"/>
      <c r="E190" s="234"/>
      <c r="F190" s="234"/>
      <c r="G190" s="234"/>
      <c r="H190" s="234"/>
      <c r="I190" s="234"/>
      <c r="J190" s="234"/>
      <c r="K190" s="234"/>
      <c r="L190" s="234"/>
      <c r="M190" s="234"/>
      <c r="N190" s="234"/>
      <c r="O190" s="234"/>
      <c r="P190" s="234"/>
      <c r="Q190" s="234"/>
      <c r="R190" s="234"/>
      <c r="S190" s="234"/>
      <c r="T190" s="234"/>
      <c r="U190" s="234"/>
      <c r="V190" s="234"/>
      <c r="W190" s="234"/>
      <c r="X190" s="234"/>
      <c r="Y190" s="234"/>
      <c r="Z190" s="234"/>
    </row>
    <row r="191" ht="14.25" customHeight="1">
      <c r="A191" s="234"/>
      <c r="B191" s="234"/>
      <c r="C191" s="234"/>
      <c r="D191" s="234"/>
      <c r="E191" s="234"/>
      <c r="F191" s="234"/>
      <c r="G191" s="234"/>
      <c r="H191" s="234"/>
      <c r="I191" s="234"/>
      <c r="J191" s="234"/>
      <c r="K191" s="234"/>
      <c r="L191" s="234"/>
      <c r="M191" s="234"/>
      <c r="N191" s="234"/>
      <c r="O191" s="234"/>
      <c r="P191" s="234"/>
      <c r="Q191" s="234"/>
      <c r="R191" s="234"/>
      <c r="S191" s="234"/>
      <c r="T191" s="234"/>
      <c r="U191" s="234"/>
      <c r="V191" s="234"/>
      <c r="W191" s="234"/>
      <c r="X191" s="234"/>
      <c r="Y191" s="234"/>
      <c r="Z191" s="234"/>
    </row>
    <row r="192" ht="14.25" customHeight="1">
      <c r="A192" s="234"/>
      <c r="B192" s="234"/>
      <c r="C192" s="234"/>
      <c r="D192" s="234"/>
      <c r="E192" s="234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234"/>
      <c r="U192" s="234"/>
      <c r="V192" s="234"/>
      <c r="W192" s="234"/>
      <c r="X192" s="234"/>
      <c r="Y192" s="234"/>
      <c r="Z192" s="234"/>
    </row>
    <row r="193" ht="14.25" customHeight="1">
      <c r="A193" s="234"/>
      <c r="B193" s="234"/>
      <c r="C193" s="234"/>
      <c r="D193" s="234"/>
      <c r="E193" s="234"/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234"/>
      <c r="U193" s="234"/>
      <c r="V193" s="234"/>
      <c r="W193" s="234"/>
      <c r="X193" s="234"/>
      <c r="Y193" s="234"/>
      <c r="Z193" s="234"/>
    </row>
    <row r="194" ht="14.25" customHeight="1">
      <c r="A194" s="234"/>
      <c r="B194" s="234"/>
      <c r="C194" s="234"/>
      <c r="D194" s="234"/>
      <c r="E194" s="234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234"/>
      <c r="U194" s="234"/>
      <c r="V194" s="234"/>
      <c r="W194" s="234"/>
      <c r="X194" s="234"/>
      <c r="Y194" s="234"/>
      <c r="Z194" s="234"/>
    </row>
    <row r="195" ht="14.25" customHeight="1">
      <c r="A195" s="234"/>
      <c r="B195" s="234"/>
      <c r="C195" s="234"/>
      <c r="D195" s="234"/>
      <c r="E195" s="234"/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234"/>
      <c r="U195" s="234"/>
      <c r="V195" s="234"/>
      <c r="W195" s="234"/>
      <c r="X195" s="234"/>
      <c r="Y195" s="234"/>
      <c r="Z195" s="234"/>
    </row>
    <row r="196" ht="14.25" customHeight="1">
      <c r="A196" s="234"/>
      <c r="B196" s="234"/>
      <c r="C196" s="234"/>
      <c r="D196" s="234"/>
      <c r="E196" s="234"/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234"/>
      <c r="U196" s="234"/>
      <c r="V196" s="234"/>
      <c r="W196" s="234"/>
      <c r="X196" s="234"/>
      <c r="Y196" s="234"/>
      <c r="Z196" s="234"/>
    </row>
    <row r="197" ht="14.25" customHeight="1">
      <c r="A197" s="234"/>
      <c r="B197" s="234"/>
      <c r="C197" s="234"/>
      <c r="D197" s="234"/>
      <c r="E197" s="234"/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234"/>
      <c r="U197" s="234"/>
      <c r="V197" s="234"/>
      <c r="W197" s="234"/>
      <c r="X197" s="234"/>
      <c r="Y197" s="234"/>
      <c r="Z197" s="234"/>
    </row>
    <row r="198" ht="14.25" customHeight="1">
      <c r="A198" s="234"/>
      <c r="B198" s="234"/>
      <c r="C198" s="234"/>
      <c r="D198" s="234"/>
      <c r="E198" s="234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234"/>
      <c r="U198" s="234"/>
      <c r="V198" s="234"/>
      <c r="W198" s="234"/>
      <c r="X198" s="234"/>
      <c r="Y198" s="234"/>
      <c r="Z198" s="234"/>
    </row>
    <row r="199" ht="14.25" customHeight="1">
      <c r="A199" s="234"/>
      <c r="B199" s="234"/>
      <c r="C199" s="234"/>
      <c r="D199" s="234"/>
      <c r="E199" s="234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234"/>
      <c r="U199" s="234"/>
      <c r="V199" s="234"/>
      <c r="W199" s="234"/>
      <c r="X199" s="234"/>
      <c r="Y199" s="234"/>
      <c r="Z199" s="234"/>
    </row>
    <row r="200" ht="14.25" customHeight="1">
      <c r="A200" s="234"/>
      <c r="B200" s="234"/>
      <c r="C200" s="234"/>
      <c r="D200" s="234"/>
      <c r="E200" s="234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234"/>
      <c r="U200" s="234"/>
      <c r="V200" s="234"/>
      <c r="W200" s="234"/>
      <c r="X200" s="234"/>
      <c r="Y200" s="234"/>
      <c r="Z200" s="234"/>
    </row>
    <row r="201" ht="14.25" customHeight="1">
      <c r="A201" s="234"/>
      <c r="B201" s="234"/>
      <c r="C201" s="234"/>
      <c r="D201" s="234"/>
      <c r="E201" s="234"/>
      <c r="F201" s="234"/>
      <c r="G201" s="234"/>
      <c r="H201" s="234"/>
      <c r="I201" s="234"/>
      <c r="J201" s="234"/>
      <c r="K201" s="234"/>
      <c r="L201" s="234"/>
      <c r="M201" s="234"/>
      <c r="N201" s="234"/>
      <c r="O201" s="234"/>
      <c r="P201" s="234"/>
      <c r="Q201" s="234"/>
      <c r="R201" s="234"/>
      <c r="S201" s="234"/>
      <c r="T201" s="234"/>
      <c r="U201" s="234"/>
      <c r="V201" s="234"/>
      <c r="W201" s="234"/>
      <c r="X201" s="234"/>
      <c r="Y201" s="234"/>
      <c r="Z201" s="234"/>
    </row>
    <row r="202" ht="14.25" customHeight="1">
      <c r="A202" s="234"/>
      <c r="B202" s="234"/>
      <c r="C202" s="234"/>
      <c r="D202" s="234"/>
      <c r="E202" s="234"/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234"/>
      <c r="U202" s="234"/>
      <c r="V202" s="234"/>
      <c r="W202" s="234"/>
      <c r="X202" s="234"/>
      <c r="Y202" s="234"/>
      <c r="Z202" s="234"/>
    </row>
    <row r="203" ht="14.25" customHeight="1">
      <c r="A203" s="234"/>
      <c r="B203" s="234"/>
      <c r="C203" s="234"/>
      <c r="D203" s="234"/>
      <c r="E203" s="234"/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234"/>
      <c r="U203" s="234"/>
      <c r="V203" s="234"/>
      <c r="W203" s="234"/>
      <c r="X203" s="234"/>
      <c r="Y203" s="234"/>
      <c r="Z203" s="234"/>
    </row>
    <row r="204" ht="14.25" customHeight="1">
      <c r="A204" s="234"/>
      <c r="B204" s="234"/>
      <c r="C204" s="234"/>
      <c r="D204" s="234"/>
      <c r="E204" s="234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234"/>
      <c r="U204" s="234"/>
      <c r="V204" s="234"/>
      <c r="W204" s="234"/>
      <c r="X204" s="234"/>
      <c r="Y204" s="234"/>
      <c r="Z204" s="234"/>
    </row>
    <row r="205" ht="14.25" customHeight="1">
      <c r="A205" s="234"/>
      <c r="B205" s="234"/>
      <c r="C205" s="234"/>
      <c r="D205" s="234"/>
      <c r="E205" s="234"/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234"/>
      <c r="U205" s="234"/>
      <c r="V205" s="234"/>
      <c r="W205" s="234"/>
      <c r="X205" s="234"/>
      <c r="Y205" s="234"/>
      <c r="Z205" s="234"/>
    </row>
    <row r="206" ht="14.25" customHeight="1">
      <c r="A206" s="234"/>
      <c r="B206" s="234"/>
      <c r="C206" s="234"/>
      <c r="D206" s="234"/>
      <c r="E206" s="234"/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234"/>
      <c r="U206" s="234"/>
      <c r="V206" s="234"/>
      <c r="W206" s="234"/>
      <c r="X206" s="234"/>
      <c r="Y206" s="234"/>
      <c r="Z206" s="234"/>
    </row>
    <row r="207" ht="14.25" customHeight="1">
      <c r="A207" s="234"/>
      <c r="B207" s="234"/>
      <c r="C207" s="234"/>
      <c r="D207" s="234"/>
      <c r="E207" s="234"/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234"/>
      <c r="U207" s="234"/>
      <c r="V207" s="234"/>
      <c r="W207" s="234"/>
      <c r="X207" s="234"/>
      <c r="Y207" s="234"/>
      <c r="Z207" s="234"/>
    </row>
    <row r="208" ht="14.25" customHeight="1">
      <c r="A208" s="234"/>
      <c r="B208" s="234"/>
      <c r="C208" s="234"/>
      <c r="D208" s="234"/>
      <c r="E208" s="234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234"/>
      <c r="U208" s="234"/>
      <c r="V208" s="234"/>
      <c r="W208" s="234"/>
      <c r="X208" s="234"/>
      <c r="Y208" s="234"/>
      <c r="Z208" s="234"/>
    </row>
    <row r="209" ht="14.25" customHeight="1">
      <c r="A209" s="234"/>
      <c r="B209" s="234"/>
      <c r="C209" s="234"/>
      <c r="D209" s="234"/>
      <c r="E209" s="234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234"/>
      <c r="U209" s="234"/>
      <c r="V209" s="234"/>
      <c r="W209" s="234"/>
      <c r="X209" s="234"/>
      <c r="Y209" s="234"/>
      <c r="Z209" s="234"/>
    </row>
    <row r="210" ht="14.25" customHeight="1">
      <c r="A210" s="234"/>
      <c r="B210" s="234"/>
      <c r="C210" s="234"/>
      <c r="D210" s="234"/>
      <c r="E210" s="234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234"/>
      <c r="U210" s="234"/>
      <c r="V210" s="234"/>
      <c r="W210" s="234"/>
      <c r="X210" s="234"/>
      <c r="Y210" s="234"/>
      <c r="Z210" s="234"/>
    </row>
    <row r="211" ht="14.25" customHeight="1">
      <c r="A211" s="234"/>
      <c r="B211" s="234"/>
      <c r="C211" s="234"/>
      <c r="D211" s="234"/>
      <c r="E211" s="234"/>
      <c r="F211" s="234"/>
      <c r="G211" s="234"/>
      <c r="H211" s="234"/>
      <c r="I211" s="234"/>
      <c r="J211" s="234"/>
      <c r="K211" s="234"/>
      <c r="L211" s="234"/>
      <c r="M211" s="234"/>
      <c r="N211" s="234"/>
      <c r="O211" s="234"/>
      <c r="P211" s="234"/>
      <c r="Q211" s="234"/>
      <c r="R211" s="234"/>
      <c r="S211" s="234"/>
      <c r="T211" s="234"/>
      <c r="U211" s="234"/>
      <c r="V211" s="234"/>
      <c r="W211" s="234"/>
      <c r="X211" s="234"/>
      <c r="Y211" s="234"/>
      <c r="Z211" s="234"/>
    </row>
    <row r="212" ht="14.25" customHeight="1">
      <c r="A212" s="234"/>
      <c r="B212" s="234"/>
      <c r="C212" s="234"/>
      <c r="D212" s="234"/>
      <c r="E212" s="234"/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234"/>
      <c r="U212" s="234"/>
      <c r="V212" s="234"/>
      <c r="W212" s="234"/>
      <c r="X212" s="234"/>
      <c r="Y212" s="234"/>
      <c r="Z212" s="234"/>
    </row>
    <row r="213" ht="14.25" customHeight="1">
      <c r="A213" s="234"/>
      <c r="B213" s="234"/>
      <c r="C213" s="234"/>
      <c r="D213" s="234"/>
      <c r="E213" s="234"/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234"/>
      <c r="U213" s="234"/>
      <c r="V213" s="234"/>
      <c r="W213" s="234"/>
      <c r="X213" s="234"/>
      <c r="Y213" s="234"/>
      <c r="Z213" s="234"/>
    </row>
    <row r="214" ht="14.25" customHeight="1">
      <c r="A214" s="234"/>
      <c r="B214" s="234"/>
      <c r="C214" s="234"/>
      <c r="D214" s="234"/>
      <c r="E214" s="234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234"/>
      <c r="U214" s="234"/>
      <c r="V214" s="234"/>
      <c r="W214" s="234"/>
      <c r="X214" s="234"/>
      <c r="Y214" s="234"/>
      <c r="Z214" s="234"/>
    </row>
    <row r="215" ht="14.25" customHeight="1">
      <c r="A215" s="234"/>
      <c r="B215" s="234"/>
      <c r="C215" s="234"/>
      <c r="D215" s="234"/>
      <c r="E215" s="234"/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234"/>
      <c r="U215" s="234"/>
      <c r="V215" s="234"/>
      <c r="W215" s="234"/>
      <c r="X215" s="234"/>
      <c r="Y215" s="234"/>
      <c r="Z215" s="234"/>
    </row>
    <row r="216" ht="14.25" customHeight="1">
      <c r="A216" s="234"/>
      <c r="B216" s="234"/>
      <c r="C216" s="234"/>
      <c r="D216" s="234"/>
      <c r="E216" s="234"/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234"/>
      <c r="U216" s="234"/>
      <c r="V216" s="234"/>
      <c r="W216" s="234"/>
      <c r="X216" s="234"/>
      <c r="Y216" s="234"/>
      <c r="Z216" s="234"/>
    </row>
    <row r="217" ht="14.25" customHeight="1">
      <c r="A217" s="234"/>
      <c r="B217" s="234"/>
      <c r="C217" s="234"/>
      <c r="D217" s="234"/>
      <c r="E217" s="234"/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234"/>
      <c r="U217" s="234"/>
      <c r="V217" s="234"/>
      <c r="W217" s="234"/>
      <c r="X217" s="234"/>
      <c r="Y217" s="234"/>
      <c r="Z217" s="234"/>
    </row>
    <row r="218" ht="14.25" customHeight="1">
      <c r="A218" s="234"/>
      <c r="B218" s="234"/>
      <c r="C218" s="234"/>
      <c r="D218" s="234"/>
      <c r="E218" s="234"/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234"/>
      <c r="U218" s="234"/>
      <c r="V218" s="234"/>
      <c r="W218" s="234"/>
      <c r="X218" s="234"/>
      <c r="Y218" s="234"/>
      <c r="Z218" s="234"/>
    </row>
    <row r="219" ht="14.25" customHeight="1">
      <c r="A219" s="234"/>
      <c r="B219" s="234"/>
      <c r="C219" s="234"/>
      <c r="D219" s="234"/>
      <c r="E219" s="234"/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234"/>
      <c r="U219" s="234"/>
      <c r="V219" s="234"/>
      <c r="W219" s="234"/>
      <c r="X219" s="234"/>
      <c r="Y219" s="234"/>
      <c r="Z219" s="234"/>
    </row>
    <row r="220" ht="14.25" customHeight="1">
      <c r="A220" s="234"/>
      <c r="B220" s="234"/>
      <c r="C220" s="234"/>
      <c r="D220" s="234"/>
      <c r="E220" s="234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234"/>
      <c r="U220" s="234"/>
      <c r="V220" s="234"/>
      <c r="W220" s="234"/>
      <c r="X220" s="234"/>
      <c r="Y220" s="234"/>
      <c r="Z220" s="234"/>
    </row>
    <row r="221" ht="14.25" customHeight="1">
      <c r="A221" s="234"/>
      <c r="B221" s="234"/>
      <c r="C221" s="234"/>
      <c r="D221" s="234"/>
      <c r="E221" s="234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234"/>
      <c r="U221" s="234"/>
      <c r="V221" s="234"/>
      <c r="W221" s="234"/>
      <c r="X221" s="234"/>
      <c r="Y221" s="234"/>
      <c r="Z221" s="234"/>
    </row>
    <row r="222" ht="14.25" customHeight="1">
      <c r="A222" s="234"/>
      <c r="B222" s="234"/>
      <c r="C222" s="234"/>
      <c r="D222" s="234"/>
      <c r="E222" s="234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234"/>
      <c r="U222" s="234"/>
      <c r="V222" s="234"/>
      <c r="W222" s="234"/>
      <c r="X222" s="234"/>
      <c r="Y222" s="234"/>
      <c r="Z222" s="234"/>
    </row>
    <row r="223" ht="14.25" customHeight="1">
      <c r="A223" s="234"/>
      <c r="B223" s="234"/>
      <c r="C223" s="234"/>
      <c r="D223" s="234"/>
      <c r="E223" s="234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234"/>
      <c r="U223" s="234"/>
      <c r="V223" s="234"/>
      <c r="W223" s="234"/>
      <c r="X223" s="234"/>
      <c r="Y223" s="234"/>
      <c r="Z223" s="234"/>
    </row>
    <row r="224" ht="14.25" customHeight="1">
      <c r="A224" s="234"/>
      <c r="B224" s="234"/>
      <c r="C224" s="234"/>
      <c r="D224" s="234"/>
      <c r="E224" s="234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234"/>
      <c r="U224" s="234"/>
      <c r="V224" s="234"/>
      <c r="W224" s="234"/>
      <c r="X224" s="234"/>
      <c r="Y224" s="234"/>
      <c r="Z224" s="234"/>
    </row>
    <row r="225" ht="14.25" customHeight="1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</row>
    <row r="226" ht="14.25" customHeight="1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</row>
    <row r="227" ht="14.25" customHeight="1">
      <c r="A227" s="234"/>
      <c r="B227" s="234"/>
      <c r="C227" s="234"/>
      <c r="D227" s="234"/>
      <c r="E227" s="234"/>
      <c r="F227" s="234"/>
      <c r="G227" s="234"/>
      <c r="H227" s="234"/>
      <c r="I227" s="234"/>
      <c r="J227" s="234"/>
      <c r="K227" s="234"/>
      <c r="L227" s="234"/>
      <c r="M227" s="234"/>
      <c r="N227" s="234"/>
      <c r="O227" s="234"/>
      <c r="P227" s="234"/>
      <c r="Q227" s="234"/>
      <c r="R227" s="234"/>
      <c r="S227" s="234"/>
      <c r="T227" s="234"/>
      <c r="U227" s="234"/>
      <c r="V227" s="234"/>
      <c r="W227" s="234"/>
      <c r="X227" s="234"/>
      <c r="Y227" s="234"/>
      <c r="Z227" s="234"/>
    </row>
    <row r="228" ht="14.25" customHeight="1">
      <c r="A228" s="234"/>
      <c r="B228" s="234"/>
      <c r="C228" s="234"/>
      <c r="D228" s="234"/>
      <c r="E228" s="234"/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234"/>
      <c r="U228" s="234"/>
      <c r="V228" s="234"/>
      <c r="W228" s="234"/>
      <c r="X228" s="234"/>
      <c r="Y228" s="234"/>
      <c r="Z228" s="234"/>
    </row>
    <row r="229" ht="14.25" customHeight="1">
      <c r="A229" s="234"/>
      <c r="B229" s="234"/>
      <c r="C229" s="234"/>
      <c r="D229" s="234"/>
      <c r="E229" s="234"/>
      <c r="F229" s="234"/>
      <c r="G229" s="234"/>
      <c r="H229" s="234"/>
      <c r="I229" s="234"/>
      <c r="J229" s="234"/>
      <c r="K229" s="234"/>
      <c r="L229" s="234"/>
      <c r="M229" s="234"/>
      <c r="N229" s="234"/>
      <c r="O229" s="234"/>
      <c r="P229" s="234"/>
      <c r="Q229" s="234"/>
      <c r="R229" s="234"/>
      <c r="S229" s="234"/>
      <c r="T229" s="234"/>
      <c r="U229" s="234"/>
      <c r="V229" s="234"/>
      <c r="W229" s="234"/>
      <c r="X229" s="234"/>
      <c r="Y229" s="234"/>
      <c r="Z229" s="234"/>
    </row>
    <row r="230" ht="14.25" customHeight="1">
      <c r="A230" s="234"/>
      <c r="B230" s="234"/>
      <c r="C230" s="234"/>
      <c r="D230" s="234"/>
      <c r="E230" s="234"/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234"/>
      <c r="U230" s="234"/>
      <c r="V230" s="234"/>
      <c r="W230" s="234"/>
      <c r="X230" s="234"/>
      <c r="Y230" s="234"/>
      <c r="Z230" s="234"/>
    </row>
    <row r="231" ht="14.25" customHeight="1">
      <c r="A231" s="234"/>
      <c r="B231" s="234"/>
      <c r="C231" s="234"/>
      <c r="D231" s="234"/>
      <c r="E231" s="234"/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234"/>
      <c r="U231" s="234"/>
      <c r="V231" s="234"/>
      <c r="W231" s="234"/>
      <c r="X231" s="234"/>
      <c r="Y231" s="234"/>
      <c r="Z231" s="234"/>
    </row>
    <row r="232" ht="14.25" customHeight="1">
      <c r="A232" s="234"/>
      <c r="B232" s="234"/>
      <c r="C232" s="234"/>
      <c r="D232" s="234"/>
      <c r="E232" s="234"/>
      <c r="F232" s="234"/>
      <c r="G232" s="234"/>
      <c r="H232" s="234"/>
      <c r="I232" s="234"/>
      <c r="J232" s="234"/>
      <c r="K232" s="234"/>
      <c r="L232" s="234"/>
      <c r="M232" s="234"/>
      <c r="N232" s="234"/>
      <c r="O232" s="234"/>
      <c r="P232" s="234"/>
      <c r="Q232" s="234"/>
      <c r="R232" s="234"/>
      <c r="S232" s="234"/>
      <c r="T232" s="234"/>
      <c r="U232" s="234"/>
      <c r="V232" s="234"/>
      <c r="W232" s="234"/>
      <c r="X232" s="234"/>
      <c r="Y232" s="234"/>
      <c r="Z232" s="234"/>
    </row>
    <row r="233" ht="14.25" customHeight="1">
      <c r="A233" s="234"/>
      <c r="B233" s="234"/>
      <c r="C233" s="234"/>
      <c r="D233" s="234"/>
      <c r="E233" s="234"/>
      <c r="F233" s="234"/>
      <c r="G233" s="234"/>
      <c r="H233" s="234"/>
      <c r="I233" s="234"/>
      <c r="J233" s="234"/>
      <c r="K233" s="234"/>
      <c r="L233" s="234"/>
      <c r="M233" s="234"/>
      <c r="N233" s="234"/>
      <c r="O233" s="234"/>
      <c r="P233" s="234"/>
      <c r="Q233" s="234"/>
      <c r="R233" s="234"/>
      <c r="S233" s="234"/>
      <c r="T233" s="234"/>
      <c r="U233" s="234"/>
      <c r="V233" s="234"/>
      <c r="W233" s="234"/>
      <c r="X233" s="234"/>
      <c r="Y233" s="234"/>
      <c r="Z233" s="234"/>
    </row>
    <row r="234" ht="14.25" customHeight="1">
      <c r="A234" s="234"/>
      <c r="B234" s="234"/>
      <c r="C234" s="234"/>
      <c r="D234" s="234"/>
      <c r="E234" s="234"/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234"/>
      <c r="U234" s="234"/>
      <c r="V234" s="234"/>
      <c r="W234" s="234"/>
      <c r="X234" s="234"/>
      <c r="Y234" s="234"/>
      <c r="Z234" s="234"/>
    </row>
    <row r="235" ht="14.25" customHeight="1">
      <c r="A235" s="234"/>
      <c r="B235" s="234"/>
      <c r="C235" s="234"/>
      <c r="D235" s="234"/>
      <c r="E235" s="234"/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234"/>
      <c r="U235" s="234"/>
      <c r="V235" s="234"/>
      <c r="W235" s="234"/>
      <c r="X235" s="234"/>
      <c r="Y235" s="234"/>
      <c r="Z235" s="234"/>
    </row>
    <row r="236" ht="14.25" customHeight="1">
      <c r="A236" s="234"/>
      <c r="B236" s="234"/>
      <c r="C236" s="234"/>
      <c r="D236" s="234"/>
      <c r="E236" s="234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234"/>
      <c r="U236" s="234"/>
      <c r="V236" s="234"/>
      <c r="W236" s="234"/>
      <c r="X236" s="234"/>
      <c r="Y236" s="234"/>
      <c r="Z236" s="234"/>
    </row>
    <row r="237" ht="14.25" customHeight="1">
      <c r="A237" s="234"/>
      <c r="B237" s="234"/>
      <c r="C237" s="234"/>
      <c r="D237" s="234"/>
      <c r="E237" s="234"/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234"/>
      <c r="U237" s="234"/>
      <c r="V237" s="234"/>
      <c r="W237" s="234"/>
      <c r="X237" s="234"/>
      <c r="Y237" s="234"/>
      <c r="Z237" s="234"/>
    </row>
    <row r="238" ht="14.25" customHeight="1">
      <c r="A238" s="234"/>
      <c r="B238" s="234"/>
      <c r="C238" s="234"/>
      <c r="D238" s="234"/>
      <c r="E238" s="234"/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234"/>
      <c r="U238" s="234"/>
      <c r="V238" s="234"/>
      <c r="W238" s="234"/>
      <c r="X238" s="234"/>
      <c r="Y238" s="234"/>
      <c r="Z238" s="234"/>
    </row>
    <row r="239" ht="14.25" customHeight="1">
      <c r="A239" s="234"/>
      <c r="B239" s="234"/>
      <c r="C239" s="234"/>
      <c r="D239" s="234"/>
      <c r="E239" s="234"/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234"/>
      <c r="U239" s="234"/>
      <c r="V239" s="234"/>
      <c r="W239" s="234"/>
      <c r="X239" s="234"/>
      <c r="Y239" s="234"/>
      <c r="Z239" s="234"/>
    </row>
    <row r="240" ht="14.25" customHeight="1">
      <c r="A240" s="234"/>
      <c r="B240" s="234"/>
      <c r="C240" s="234"/>
      <c r="D240" s="234"/>
      <c r="E240" s="234"/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234"/>
      <c r="U240" s="234"/>
      <c r="V240" s="234"/>
      <c r="W240" s="234"/>
      <c r="X240" s="234"/>
      <c r="Y240" s="234"/>
      <c r="Z240" s="234"/>
    </row>
    <row r="241" ht="14.25" customHeight="1">
      <c r="A241" s="234"/>
      <c r="B241" s="234"/>
      <c r="C241" s="234"/>
      <c r="D241" s="234"/>
      <c r="E241" s="234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234"/>
      <c r="U241" s="234"/>
      <c r="V241" s="234"/>
      <c r="W241" s="234"/>
      <c r="X241" s="234"/>
      <c r="Y241" s="234"/>
      <c r="Z241" s="234"/>
    </row>
    <row r="242" ht="14.25" customHeight="1">
      <c r="A242" s="234"/>
      <c r="B242" s="234"/>
      <c r="C242" s="234"/>
      <c r="D242" s="234"/>
      <c r="E242" s="234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234"/>
      <c r="U242" s="234"/>
      <c r="V242" s="234"/>
      <c r="W242" s="234"/>
      <c r="X242" s="234"/>
      <c r="Y242" s="234"/>
      <c r="Z242" s="234"/>
    </row>
    <row r="243" ht="14.25" customHeight="1">
      <c r="A243" s="234"/>
      <c r="B243" s="234"/>
      <c r="C243" s="234"/>
      <c r="D243" s="234"/>
      <c r="E243" s="234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234"/>
      <c r="U243" s="234"/>
      <c r="V243" s="234"/>
      <c r="W243" s="234"/>
      <c r="X243" s="234"/>
      <c r="Y243" s="234"/>
      <c r="Z243" s="234"/>
    </row>
    <row r="244" ht="14.25" customHeight="1">
      <c r="A244" s="234"/>
      <c r="B244" s="234"/>
      <c r="C244" s="234"/>
      <c r="D244" s="234"/>
      <c r="E244" s="234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234"/>
      <c r="U244" s="234"/>
      <c r="V244" s="234"/>
      <c r="W244" s="234"/>
      <c r="X244" s="234"/>
      <c r="Y244" s="234"/>
      <c r="Z244" s="234"/>
    </row>
    <row r="245" ht="14.25" customHeight="1">
      <c r="A245" s="234"/>
      <c r="B245" s="234"/>
      <c r="C245" s="234"/>
      <c r="D245" s="234"/>
      <c r="E245" s="234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234"/>
      <c r="U245" s="234"/>
      <c r="V245" s="234"/>
      <c r="W245" s="234"/>
      <c r="X245" s="234"/>
      <c r="Y245" s="234"/>
      <c r="Z245" s="234"/>
    </row>
    <row r="246" ht="14.25" customHeight="1">
      <c r="A246" s="234"/>
      <c r="B246" s="234"/>
      <c r="C246" s="234"/>
      <c r="D246" s="234"/>
      <c r="E246" s="234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234"/>
      <c r="U246" s="234"/>
      <c r="V246" s="234"/>
      <c r="W246" s="234"/>
      <c r="X246" s="234"/>
      <c r="Y246" s="234"/>
      <c r="Z246" s="234"/>
    </row>
    <row r="247" ht="14.25" customHeight="1">
      <c r="A247" s="234"/>
      <c r="B247" s="234"/>
      <c r="C247" s="234"/>
      <c r="D247" s="234"/>
      <c r="E247" s="234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234"/>
      <c r="U247" s="234"/>
      <c r="V247" s="234"/>
      <c r="W247" s="234"/>
      <c r="X247" s="234"/>
      <c r="Y247" s="234"/>
      <c r="Z247" s="234"/>
    </row>
    <row r="248" ht="14.25" customHeight="1">
      <c r="A248" s="234"/>
      <c r="B248" s="234"/>
      <c r="C248" s="234"/>
      <c r="D248" s="234"/>
      <c r="E248" s="234"/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234"/>
      <c r="U248" s="234"/>
      <c r="V248" s="234"/>
      <c r="W248" s="234"/>
      <c r="X248" s="234"/>
      <c r="Y248" s="234"/>
      <c r="Z248" s="234"/>
    </row>
    <row r="249" ht="14.25" customHeight="1">
      <c r="A249" s="234"/>
      <c r="B249" s="234"/>
      <c r="C249" s="234"/>
      <c r="D249" s="234"/>
      <c r="E249" s="234"/>
      <c r="F249" s="234"/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234"/>
      <c r="U249" s="234"/>
      <c r="V249" s="234"/>
      <c r="W249" s="234"/>
      <c r="X249" s="234"/>
      <c r="Y249" s="234"/>
      <c r="Z249" s="234"/>
    </row>
    <row r="250" ht="14.25" customHeight="1">
      <c r="A250" s="234"/>
      <c r="B250" s="234"/>
      <c r="C250" s="234"/>
      <c r="D250" s="234"/>
      <c r="E250" s="234"/>
      <c r="F250" s="234"/>
      <c r="G250" s="234"/>
      <c r="H250" s="234"/>
      <c r="I250" s="234"/>
      <c r="J250" s="234"/>
      <c r="K250" s="234"/>
      <c r="L250" s="234"/>
      <c r="M250" s="234"/>
      <c r="N250" s="234"/>
      <c r="O250" s="234"/>
      <c r="P250" s="234"/>
      <c r="Q250" s="234"/>
      <c r="R250" s="234"/>
      <c r="S250" s="234"/>
      <c r="T250" s="234"/>
      <c r="U250" s="234"/>
      <c r="V250" s="234"/>
      <c r="W250" s="234"/>
      <c r="X250" s="234"/>
      <c r="Y250" s="234"/>
      <c r="Z250" s="234"/>
    </row>
    <row r="251" ht="14.25" customHeight="1">
      <c r="A251" s="234"/>
      <c r="B251" s="234"/>
      <c r="C251" s="234"/>
      <c r="D251" s="234"/>
      <c r="E251" s="234"/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234"/>
      <c r="U251" s="234"/>
      <c r="V251" s="234"/>
      <c r="W251" s="234"/>
      <c r="X251" s="234"/>
      <c r="Y251" s="234"/>
      <c r="Z251" s="234"/>
    </row>
    <row r="252" ht="14.25" customHeight="1">
      <c r="A252" s="234"/>
      <c r="B252" s="234"/>
      <c r="C252" s="234"/>
      <c r="D252" s="234"/>
      <c r="E252" s="234"/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234"/>
      <c r="U252" s="234"/>
      <c r="V252" s="234"/>
      <c r="W252" s="234"/>
      <c r="X252" s="234"/>
      <c r="Y252" s="234"/>
      <c r="Z252" s="234"/>
    </row>
    <row r="253" ht="14.25" customHeight="1">
      <c r="A253" s="234"/>
      <c r="B253" s="234"/>
      <c r="C253" s="234"/>
      <c r="D253" s="234"/>
      <c r="E253" s="234"/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234"/>
      <c r="U253" s="234"/>
      <c r="V253" s="234"/>
      <c r="W253" s="234"/>
      <c r="X253" s="234"/>
      <c r="Y253" s="234"/>
      <c r="Z253" s="234"/>
    </row>
    <row r="254" ht="14.25" customHeight="1">
      <c r="A254" s="234"/>
      <c r="B254" s="234"/>
      <c r="C254" s="234"/>
      <c r="D254" s="234"/>
      <c r="E254" s="234"/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234"/>
      <c r="U254" s="234"/>
      <c r="V254" s="234"/>
      <c r="W254" s="234"/>
      <c r="X254" s="234"/>
      <c r="Y254" s="234"/>
      <c r="Z254" s="234"/>
    </row>
    <row r="255" ht="14.25" customHeight="1">
      <c r="A255" s="234"/>
      <c r="B255" s="234"/>
      <c r="C255" s="234"/>
      <c r="D255" s="234"/>
      <c r="E255" s="234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234"/>
      <c r="U255" s="234"/>
      <c r="V255" s="234"/>
      <c r="W255" s="234"/>
      <c r="X255" s="234"/>
      <c r="Y255" s="234"/>
      <c r="Z255" s="234"/>
    </row>
    <row r="256" ht="14.25" customHeight="1">
      <c r="A256" s="234"/>
      <c r="B256" s="234"/>
      <c r="C256" s="234"/>
      <c r="D256" s="234"/>
      <c r="E256" s="234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234"/>
      <c r="U256" s="234"/>
      <c r="V256" s="234"/>
      <c r="W256" s="234"/>
      <c r="X256" s="234"/>
      <c r="Y256" s="234"/>
      <c r="Z256" s="234"/>
    </row>
    <row r="257" ht="14.25" customHeight="1">
      <c r="A257" s="234"/>
      <c r="B257" s="234"/>
      <c r="C257" s="234"/>
      <c r="D257" s="234"/>
      <c r="E257" s="234"/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234"/>
      <c r="U257" s="234"/>
      <c r="V257" s="234"/>
      <c r="W257" s="234"/>
      <c r="X257" s="234"/>
      <c r="Y257" s="234"/>
      <c r="Z257" s="234"/>
    </row>
    <row r="258" ht="14.25" customHeight="1">
      <c r="A258" s="234"/>
      <c r="B258" s="234"/>
      <c r="C258" s="234"/>
      <c r="D258" s="234"/>
      <c r="E258" s="234"/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234"/>
      <c r="U258" s="234"/>
      <c r="V258" s="234"/>
      <c r="W258" s="234"/>
      <c r="X258" s="234"/>
      <c r="Y258" s="234"/>
      <c r="Z258" s="234"/>
    </row>
    <row r="259" ht="14.25" customHeight="1">
      <c r="A259" s="234"/>
      <c r="B259" s="234"/>
      <c r="C259" s="234"/>
      <c r="D259" s="234"/>
      <c r="E259" s="234"/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234"/>
      <c r="U259" s="234"/>
      <c r="V259" s="234"/>
      <c r="W259" s="234"/>
      <c r="X259" s="234"/>
      <c r="Y259" s="234"/>
      <c r="Z259" s="234"/>
    </row>
    <row r="260" ht="14.25" customHeight="1">
      <c r="A260" s="234"/>
      <c r="B260" s="234"/>
      <c r="C260" s="234"/>
      <c r="D260" s="234"/>
      <c r="E260" s="234"/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234"/>
      <c r="U260" s="234"/>
      <c r="V260" s="234"/>
      <c r="W260" s="234"/>
      <c r="X260" s="234"/>
      <c r="Y260" s="234"/>
      <c r="Z260" s="234"/>
    </row>
    <row r="261" ht="14.25" customHeight="1">
      <c r="A261" s="234"/>
      <c r="B261" s="234"/>
      <c r="C261" s="234"/>
      <c r="D261" s="234"/>
      <c r="E261" s="234"/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234"/>
      <c r="U261" s="234"/>
      <c r="V261" s="234"/>
      <c r="W261" s="234"/>
      <c r="X261" s="234"/>
      <c r="Y261" s="234"/>
      <c r="Z261" s="234"/>
    </row>
    <row r="262" ht="14.25" customHeight="1">
      <c r="A262" s="234"/>
      <c r="B262" s="234"/>
      <c r="C262" s="234"/>
      <c r="D262" s="234"/>
      <c r="E262" s="234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234"/>
      <c r="U262" s="234"/>
      <c r="V262" s="234"/>
      <c r="W262" s="234"/>
      <c r="X262" s="234"/>
      <c r="Y262" s="234"/>
      <c r="Z262" s="234"/>
    </row>
    <row r="263" ht="14.25" customHeight="1">
      <c r="A263" s="234"/>
      <c r="B263" s="234"/>
      <c r="C263" s="234"/>
      <c r="D263" s="234"/>
      <c r="E263" s="234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234"/>
      <c r="U263" s="234"/>
      <c r="V263" s="234"/>
      <c r="W263" s="234"/>
      <c r="X263" s="234"/>
      <c r="Y263" s="234"/>
      <c r="Z263" s="234"/>
    </row>
    <row r="264" ht="14.25" customHeight="1">
      <c r="A264" s="234"/>
      <c r="B264" s="234"/>
      <c r="C264" s="234"/>
      <c r="D264" s="234"/>
      <c r="E264" s="234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234"/>
      <c r="U264" s="234"/>
      <c r="V264" s="234"/>
      <c r="W264" s="234"/>
      <c r="X264" s="234"/>
      <c r="Y264" s="234"/>
      <c r="Z264" s="234"/>
    </row>
    <row r="265" ht="14.25" customHeight="1">
      <c r="A265" s="234"/>
      <c r="B265" s="234"/>
      <c r="C265" s="234"/>
      <c r="D265" s="234"/>
      <c r="E265" s="234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234"/>
      <c r="U265" s="234"/>
      <c r="V265" s="234"/>
      <c r="W265" s="234"/>
      <c r="X265" s="234"/>
      <c r="Y265" s="234"/>
      <c r="Z265" s="234"/>
    </row>
    <row r="266" ht="14.25" customHeight="1">
      <c r="A266" s="234"/>
      <c r="B266" s="234"/>
      <c r="C266" s="234"/>
      <c r="D266" s="234"/>
      <c r="E266" s="234"/>
      <c r="F266" s="234"/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234"/>
      <c r="U266" s="234"/>
      <c r="V266" s="234"/>
      <c r="W266" s="234"/>
      <c r="X266" s="234"/>
      <c r="Y266" s="234"/>
      <c r="Z266" s="234"/>
    </row>
    <row r="267" ht="14.25" customHeight="1">
      <c r="A267" s="234"/>
      <c r="B267" s="234"/>
      <c r="C267" s="234"/>
      <c r="D267" s="234"/>
      <c r="E267" s="234"/>
      <c r="F267" s="234"/>
      <c r="G267" s="234"/>
      <c r="H267" s="234"/>
      <c r="I267" s="234"/>
      <c r="J267" s="234"/>
      <c r="K267" s="234"/>
      <c r="L267" s="234"/>
      <c r="M267" s="234"/>
      <c r="N267" s="234"/>
      <c r="O267" s="234"/>
      <c r="P267" s="234"/>
      <c r="Q267" s="234"/>
      <c r="R267" s="234"/>
      <c r="S267" s="234"/>
      <c r="T267" s="234"/>
      <c r="U267" s="234"/>
      <c r="V267" s="234"/>
      <c r="W267" s="234"/>
      <c r="X267" s="234"/>
      <c r="Y267" s="234"/>
      <c r="Z267" s="234"/>
    </row>
    <row r="268" ht="14.25" customHeight="1">
      <c r="A268" s="234"/>
      <c r="B268" s="234"/>
      <c r="C268" s="234"/>
      <c r="D268" s="234"/>
      <c r="E268" s="234"/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234"/>
      <c r="U268" s="234"/>
      <c r="V268" s="234"/>
      <c r="W268" s="234"/>
      <c r="X268" s="234"/>
      <c r="Y268" s="234"/>
      <c r="Z268" s="234"/>
    </row>
    <row r="269" ht="14.25" customHeight="1">
      <c r="A269" s="234"/>
      <c r="B269" s="234"/>
      <c r="C269" s="234"/>
      <c r="D269" s="234"/>
      <c r="E269" s="234"/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234"/>
      <c r="U269" s="234"/>
      <c r="V269" s="234"/>
      <c r="W269" s="234"/>
      <c r="X269" s="234"/>
      <c r="Y269" s="234"/>
      <c r="Z269" s="234"/>
    </row>
    <row r="270" ht="14.25" customHeight="1">
      <c r="A270" s="234"/>
      <c r="B270" s="234"/>
      <c r="C270" s="234"/>
      <c r="D270" s="234"/>
      <c r="E270" s="234"/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234"/>
      <c r="U270" s="234"/>
      <c r="V270" s="234"/>
      <c r="W270" s="234"/>
      <c r="X270" s="234"/>
      <c r="Y270" s="234"/>
      <c r="Z270" s="234"/>
    </row>
    <row r="271" ht="14.25" customHeight="1">
      <c r="A271" s="234"/>
      <c r="B271" s="234"/>
      <c r="C271" s="234"/>
      <c r="D271" s="234"/>
      <c r="E271" s="234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234"/>
      <c r="U271" s="234"/>
      <c r="V271" s="234"/>
      <c r="W271" s="234"/>
      <c r="X271" s="234"/>
      <c r="Y271" s="234"/>
      <c r="Z271" s="234"/>
    </row>
    <row r="272" ht="14.25" customHeight="1">
      <c r="A272" s="234"/>
      <c r="B272" s="234"/>
      <c r="C272" s="234"/>
      <c r="D272" s="234"/>
      <c r="E272" s="234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234"/>
      <c r="U272" s="234"/>
      <c r="V272" s="234"/>
      <c r="W272" s="234"/>
      <c r="X272" s="234"/>
      <c r="Y272" s="234"/>
      <c r="Z272" s="234"/>
    </row>
    <row r="273" ht="14.25" customHeight="1">
      <c r="A273" s="234"/>
      <c r="B273" s="234"/>
      <c r="C273" s="234"/>
      <c r="D273" s="234"/>
      <c r="E273" s="234"/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234"/>
      <c r="U273" s="234"/>
      <c r="V273" s="234"/>
      <c r="W273" s="234"/>
      <c r="X273" s="234"/>
      <c r="Y273" s="234"/>
      <c r="Z273" s="234"/>
    </row>
    <row r="274" ht="14.25" customHeight="1">
      <c r="A274" s="234"/>
      <c r="B274" s="234"/>
      <c r="C274" s="234"/>
      <c r="D274" s="234"/>
      <c r="E274" s="234"/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234"/>
      <c r="U274" s="234"/>
      <c r="V274" s="234"/>
      <c r="W274" s="234"/>
      <c r="X274" s="234"/>
      <c r="Y274" s="234"/>
      <c r="Z274" s="234"/>
    </row>
    <row r="275" ht="14.25" customHeight="1">
      <c r="A275" s="234"/>
      <c r="B275" s="234"/>
      <c r="C275" s="234"/>
      <c r="D275" s="234"/>
      <c r="E275" s="234"/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234"/>
      <c r="U275" s="234"/>
      <c r="V275" s="234"/>
      <c r="W275" s="234"/>
      <c r="X275" s="234"/>
      <c r="Y275" s="234"/>
      <c r="Z275" s="234"/>
    </row>
    <row r="276" ht="14.25" customHeight="1">
      <c r="A276" s="234"/>
      <c r="B276" s="234"/>
      <c r="C276" s="234"/>
      <c r="D276" s="234"/>
      <c r="E276" s="234"/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234"/>
      <c r="U276" s="234"/>
      <c r="V276" s="234"/>
      <c r="W276" s="234"/>
      <c r="X276" s="234"/>
      <c r="Y276" s="234"/>
      <c r="Z276" s="234"/>
    </row>
    <row r="277" ht="14.25" customHeight="1">
      <c r="A277" s="234"/>
      <c r="B277" s="234"/>
      <c r="C277" s="234"/>
      <c r="D277" s="234"/>
      <c r="E277" s="234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234"/>
      <c r="U277" s="234"/>
      <c r="V277" s="234"/>
      <c r="W277" s="234"/>
      <c r="X277" s="234"/>
      <c r="Y277" s="234"/>
      <c r="Z277" s="234"/>
    </row>
    <row r="278" ht="14.25" customHeight="1">
      <c r="A278" s="234"/>
      <c r="B278" s="234"/>
      <c r="C278" s="234"/>
      <c r="D278" s="234"/>
      <c r="E278" s="234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234"/>
      <c r="U278" s="234"/>
      <c r="V278" s="234"/>
      <c r="W278" s="234"/>
      <c r="X278" s="234"/>
      <c r="Y278" s="234"/>
      <c r="Z278" s="234"/>
    </row>
    <row r="279" ht="14.25" customHeight="1">
      <c r="A279" s="234"/>
      <c r="B279" s="234"/>
      <c r="C279" s="234"/>
      <c r="D279" s="234"/>
      <c r="E279" s="234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234"/>
      <c r="U279" s="234"/>
      <c r="V279" s="234"/>
      <c r="W279" s="234"/>
      <c r="X279" s="234"/>
      <c r="Y279" s="234"/>
      <c r="Z279" s="234"/>
    </row>
    <row r="280" ht="14.25" customHeight="1">
      <c r="A280" s="234"/>
      <c r="B280" s="234"/>
      <c r="C280" s="234"/>
      <c r="D280" s="234"/>
      <c r="E280" s="234"/>
      <c r="F280" s="234"/>
      <c r="G280" s="234"/>
      <c r="H280" s="234"/>
      <c r="I280" s="234"/>
      <c r="J280" s="234"/>
      <c r="K280" s="234"/>
      <c r="L280" s="234"/>
      <c r="M280" s="234"/>
      <c r="N280" s="234"/>
      <c r="O280" s="234"/>
      <c r="P280" s="234"/>
      <c r="Q280" s="234"/>
      <c r="R280" s="234"/>
      <c r="S280" s="234"/>
      <c r="T280" s="234"/>
      <c r="U280" s="234"/>
      <c r="V280" s="234"/>
      <c r="W280" s="234"/>
      <c r="X280" s="234"/>
      <c r="Y280" s="234"/>
      <c r="Z280" s="234"/>
    </row>
    <row r="281" ht="14.25" customHeight="1">
      <c r="A281" s="234"/>
      <c r="B281" s="234"/>
      <c r="C281" s="234"/>
      <c r="D281" s="234"/>
      <c r="E281" s="234"/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234"/>
      <c r="U281" s="234"/>
      <c r="V281" s="234"/>
      <c r="W281" s="234"/>
      <c r="X281" s="234"/>
      <c r="Y281" s="234"/>
      <c r="Z281" s="234"/>
    </row>
    <row r="282" ht="14.25" customHeight="1">
      <c r="A282" s="234"/>
      <c r="B282" s="234"/>
      <c r="C282" s="234"/>
      <c r="D282" s="234"/>
      <c r="E282" s="234"/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234"/>
      <c r="U282" s="234"/>
      <c r="V282" s="234"/>
      <c r="W282" s="234"/>
      <c r="X282" s="234"/>
      <c r="Y282" s="234"/>
      <c r="Z282" s="234"/>
    </row>
    <row r="283" ht="14.25" customHeight="1">
      <c r="A283" s="234"/>
      <c r="B283" s="234"/>
      <c r="C283" s="234"/>
      <c r="D283" s="234"/>
      <c r="E283" s="234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234"/>
      <c r="U283" s="234"/>
      <c r="V283" s="234"/>
      <c r="W283" s="234"/>
      <c r="X283" s="234"/>
      <c r="Y283" s="234"/>
      <c r="Z283" s="234"/>
    </row>
    <row r="284" ht="14.25" customHeight="1">
      <c r="A284" s="234"/>
      <c r="B284" s="234"/>
      <c r="C284" s="234"/>
      <c r="D284" s="234"/>
      <c r="E284" s="234"/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234"/>
      <c r="U284" s="234"/>
      <c r="V284" s="234"/>
      <c r="W284" s="234"/>
      <c r="X284" s="234"/>
      <c r="Y284" s="234"/>
      <c r="Z284" s="234"/>
    </row>
    <row r="285" ht="14.25" customHeight="1">
      <c r="A285" s="234"/>
      <c r="B285" s="234"/>
      <c r="C285" s="234"/>
      <c r="D285" s="234"/>
      <c r="E285" s="234"/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234"/>
      <c r="U285" s="234"/>
      <c r="V285" s="234"/>
      <c r="W285" s="234"/>
      <c r="X285" s="234"/>
      <c r="Y285" s="234"/>
      <c r="Z285" s="234"/>
    </row>
    <row r="286" ht="14.25" customHeight="1">
      <c r="A286" s="234"/>
      <c r="B286" s="234"/>
      <c r="C286" s="234"/>
      <c r="D286" s="234"/>
      <c r="E286" s="234"/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234"/>
      <c r="U286" s="234"/>
      <c r="V286" s="234"/>
      <c r="W286" s="234"/>
      <c r="X286" s="234"/>
      <c r="Y286" s="234"/>
      <c r="Z286" s="234"/>
    </row>
    <row r="287" ht="14.25" customHeight="1">
      <c r="A287" s="234"/>
      <c r="B287" s="234"/>
      <c r="C287" s="234"/>
      <c r="D287" s="234"/>
      <c r="E287" s="234"/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234"/>
      <c r="U287" s="234"/>
      <c r="V287" s="234"/>
      <c r="W287" s="234"/>
      <c r="X287" s="234"/>
      <c r="Y287" s="234"/>
      <c r="Z287" s="234"/>
    </row>
    <row r="288" ht="14.25" customHeight="1">
      <c r="A288" s="234"/>
      <c r="B288" s="234"/>
      <c r="C288" s="234"/>
      <c r="D288" s="234"/>
      <c r="E288" s="234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234"/>
      <c r="U288" s="234"/>
      <c r="V288" s="234"/>
      <c r="W288" s="234"/>
      <c r="X288" s="234"/>
      <c r="Y288" s="234"/>
      <c r="Z288" s="234"/>
    </row>
    <row r="289" ht="14.25" customHeight="1">
      <c r="A289" s="234"/>
      <c r="B289" s="234"/>
      <c r="C289" s="234"/>
      <c r="D289" s="234"/>
      <c r="E289" s="234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234"/>
      <c r="U289" s="234"/>
      <c r="V289" s="234"/>
      <c r="W289" s="234"/>
      <c r="X289" s="234"/>
      <c r="Y289" s="234"/>
      <c r="Z289" s="234"/>
    </row>
    <row r="290" ht="14.25" customHeight="1">
      <c r="A290" s="234"/>
      <c r="B290" s="234"/>
      <c r="C290" s="234"/>
      <c r="D290" s="234"/>
      <c r="E290" s="234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234"/>
      <c r="U290" s="234"/>
      <c r="V290" s="234"/>
      <c r="W290" s="234"/>
      <c r="X290" s="234"/>
      <c r="Y290" s="234"/>
      <c r="Z290" s="234"/>
    </row>
    <row r="291" ht="14.25" customHeight="1">
      <c r="A291" s="234"/>
      <c r="B291" s="234"/>
      <c r="C291" s="234"/>
      <c r="D291" s="234"/>
      <c r="E291" s="234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234"/>
      <c r="U291" s="234"/>
      <c r="V291" s="234"/>
      <c r="W291" s="234"/>
      <c r="X291" s="234"/>
      <c r="Y291" s="234"/>
      <c r="Z291" s="234"/>
    </row>
    <row r="292" ht="14.25" customHeight="1">
      <c r="A292" s="234"/>
      <c r="B292" s="234"/>
      <c r="C292" s="234"/>
      <c r="D292" s="234"/>
      <c r="E292" s="234"/>
      <c r="F292" s="234"/>
      <c r="G292" s="234"/>
      <c r="H292" s="234"/>
      <c r="I292" s="234"/>
      <c r="J292" s="234"/>
      <c r="K292" s="234"/>
      <c r="L292" s="234"/>
      <c r="M292" s="234"/>
      <c r="N292" s="234"/>
      <c r="O292" s="234"/>
      <c r="P292" s="234"/>
      <c r="Q292" s="234"/>
      <c r="R292" s="234"/>
      <c r="S292" s="234"/>
      <c r="T292" s="234"/>
      <c r="U292" s="234"/>
      <c r="V292" s="234"/>
      <c r="W292" s="234"/>
      <c r="X292" s="234"/>
      <c r="Y292" s="234"/>
      <c r="Z292" s="234"/>
    </row>
    <row r="293" ht="14.25" customHeight="1">
      <c r="A293" s="234"/>
      <c r="B293" s="234"/>
      <c r="C293" s="234"/>
      <c r="D293" s="234"/>
      <c r="E293" s="234"/>
      <c r="F293" s="234"/>
      <c r="G293" s="234"/>
      <c r="H293" s="234"/>
      <c r="I293" s="234"/>
      <c r="J293" s="234"/>
      <c r="K293" s="234"/>
      <c r="L293" s="234"/>
      <c r="M293" s="234"/>
      <c r="N293" s="234"/>
      <c r="O293" s="234"/>
      <c r="P293" s="234"/>
      <c r="Q293" s="234"/>
      <c r="R293" s="234"/>
      <c r="S293" s="234"/>
      <c r="T293" s="234"/>
      <c r="U293" s="234"/>
      <c r="V293" s="234"/>
      <c r="W293" s="234"/>
      <c r="X293" s="234"/>
      <c r="Y293" s="234"/>
      <c r="Z293" s="234"/>
    </row>
    <row r="294" ht="14.25" customHeight="1">
      <c r="A294" s="234"/>
      <c r="B294" s="234"/>
      <c r="C294" s="234"/>
      <c r="D294" s="234"/>
      <c r="E294" s="234"/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234"/>
      <c r="U294" s="234"/>
      <c r="V294" s="234"/>
      <c r="W294" s="234"/>
      <c r="X294" s="234"/>
      <c r="Y294" s="234"/>
      <c r="Z294" s="234"/>
    </row>
    <row r="295" ht="14.2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</row>
    <row r="296" ht="14.25" customHeight="1">
      <c r="A296" s="234"/>
      <c r="B296" s="234"/>
      <c r="C296" s="234"/>
      <c r="D296" s="234"/>
      <c r="E296" s="234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234"/>
      <c r="U296" s="234"/>
      <c r="V296" s="234"/>
      <c r="W296" s="234"/>
      <c r="X296" s="234"/>
      <c r="Y296" s="234"/>
      <c r="Z296" s="234"/>
    </row>
    <row r="297" ht="14.25" customHeight="1">
      <c r="A297" s="234"/>
      <c r="B297" s="234"/>
      <c r="C297" s="234"/>
      <c r="D297" s="234"/>
      <c r="E297" s="234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234"/>
      <c r="U297" s="234"/>
      <c r="V297" s="234"/>
      <c r="W297" s="234"/>
      <c r="X297" s="234"/>
      <c r="Y297" s="234"/>
      <c r="Z297" s="234"/>
    </row>
    <row r="298" ht="14.25" customHeight="1">
      <c r="A298" s="234"/>
      <c r="B298" s="234"/>
      <c r="C298" s="234"/>
      <c r="D298" s="234"/>
      <c r="E298" s="234"/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234"/>
      <c r="U298" s="234"/>
      <c r="V298" s="234"/>
      <c r="W298" s="234"/>
      <c r="X298" s="234"/>
      <c r="Y298" s="234"/>
      <c r="Z298" s="234"/>
    </row>
    <row r="299" ht="14.25" customHeight="1">
      <c r="A299" s="234"/>
      <c r="B299" s="234"/>
      <c r="C299" s="234"/>
      <c r="D299" s="234"/>
      <c r="E299" s="234"/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234"/>
      <c r="U299" s="234"/>
      <c r="V299" s="234"/>
      <c r="W299" s="234"/>
      <c r="X299" s="234"/>
      <c r="Y299" s="234"/>
      <c r="Z299" s="234"/>
    </row>
    <row r="300" ht="14.25" customHeight="1">
      <c r="A300" s="234"/>
      <c r="B300" s="234"/>
      <c r="C300" s="234"/>
      <c r="D300" s="234"/>
      <c r="E300" s="234"/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234"/>
      <c r="U300" s="234"/>
      <c r="V300" s="234"/>
      <c r="W300" s="234"/>
      <c r="X300" s="234"/>
      <c r="Y300" s="234"/>
      <c r="Z300" s="234"/>
    </row>
    <row r="301" ht="14.25" customHeight="1">
      <c r="A301" s="234"/>
      <c r="B301" s="234"/>
      <c r="C301" s="234"/>
      <c r="D301" s="234"/>
      <c r="E301" s="234"/>
      <c r="F301" s="234"/>
      <c r="G301" s="234"/>
      <c r="H301" s="234"/>
      <c r="I301" s="234"/>
      <c r="J301" s="234"/>
      <c r="K301" s="234"/>
      <c r="L301" s="234"/>
      <c r="M301" s="234"/>
      <c r="N301" s="234"/>
      <c r="O301" s="234"/>
      <c r="P301" s="234"/>
      <c r="Q301" s="234"/>
      <c r="R301" s="234"/>
      <c r="S301" s="234"/>
      <c r="T301" s="234"/>
      <c r="U301" s="234"/>
      <c r="V301" s="234"/>
      <c r="W301" s="234"/>
      <c r="X301" s="234"/>
      <c r="Y301" s="234"/>
      <c r="Z301" s="234"/>
    </row>
    <row r="302" ht="14.25" customHeight="1">
      <c r="A302" s="234"/>
      <c r="B302" s="234"/>
      <c r="C302" s="234"/>
      <c r="D302" s="234"/>
      <c r="E302" s="234"/>
      <c r="F302" s="234"/>
      <c r="G302" s="234"/>
      <c r="H302" s="234"/>
      <c r="I302" s="234"/>
      <c r="J302" s="234"/>
      <c r="K302" s="234"/>
      <c r="L302" s="234"/>
      <c r="M302" s="234"/>
      <c r="N302" s="234"/>
      <c r="O302" s="234"/>
      <c r="P302" s="234"/>
      <c r="Q302" s="234"/>
      <c r="R302" s="234"/>
      <c r="S302" s="234"/>
      <c r="T302" s="234"/>
      <c r="U302" s="234"/>
      <c r="V302" s="234"/>
      <c r="W302" s="234"/>
      <c r="X302" s="234"/>
      <c r="Y302" s="234"/>
      <c r="Z302" s="234"/>
    </row>
    <row r="303" ht="14.25" customHeight="1">
      <c r="A303" s="234"/>
      <c r="B303" s="234"/>
      <c r="C303" s="234"/>
      <c r="D303" s="234"/>
      <c r="E303" s="234"/>
      <c r="F303" s="234"/>
      <c r="G303" s="234"/>
      <c r="H303" s="234"/>
      <c r="I303" s="234"/>
      <c r="J303" s="234"/>
      <c r="K303" s="234"/>
      <c r="L303" s="234"/>
      <c r="M303" s="234"/>
      <c r="N303" s="234"/>
      <c r="O303" s="234"/>
      <c r="P303" s="234"/>
      <c r="Q303" s="234"/>
      <c r="R303" s="234"/>
      <c r="S303" s="234"/>
      <c r="T303" s="234"/>
      <c r="U303" s="234"/>
      <c r="V303" s="234"/>
      <c r="W303" s="234"/>
      <c r="X303" s="234"/>
      <c r="Y303" s="234"/>
      <c r="Z303" s="234"/>
    </row>
    <row r="304" ht="14.25" customHeight="1">
      <c r="A304" s="234"/>
      <c r="B304" s="234"/>
      <c r="C304" s="234"/>
      <c r="D304" s="234"/>
      <c r="E304" s="234"/>
      <c r="F304" s="234"/>
      <c r="G304" s="234"/>
      <c r="H304" s="234"/>
      <c r="I304" s="234"/>
      <c r="J304" s="234"/>
      <c r="K304" s="234"/>
      <c r="L304" s="234"/>
      <c r="M304" s="234"/>
      <c r="N304" s="234"/>
      <c r="O304" s="234"/>
      <c r="P304" s="234"/>
      <c r="Q304" s="234"/>
      <c r="R304" s="234"/>
      <c r="S304" s="234"/>
      <c r="T304" s="234"/>
      <c r="U304" s="234"/>
      <c r="V304" s="234"/>
      <c r="W304" s="234"/>
      <c r="X304" s="234"/>
      <c r="Y304" s="234"/>
      <c r="Z304" s="234"/>
    </row>
    <row r="305" ht="14.25" customHeight="1">
      <c r="A305" s="234"/>
      <c r="B305" s="234"/>
      <c r="C305" s="234"/>
      <c r="D305" s="234"/>
      <c r="E305" s="234"/>
      <c r="F305" s="234"/>
      <c r="G305" s="234"/>
      <c r="H305" s="234"/>
      <c r="I305" s="234"/>
      <c r="J305" s="234"/>
      <c r="K305" s="234"/>
      <c r="L305" s="234"/>
      <c r="M305" s="234"/>
      <c r="N305" s="234"/>
      <c r="O305" s="234"/>
      <c r="P305" s="234"/>
      <c r="Q305" s="234"/>
      <c r="R305" s="234"/>
      <c r="S305" s="234"/>
      <c r="T305" s="234"/>
      <c r="U305" s="234"/>
      <c r="V305" s="234"/>
      <c r="W305" s="234"/>
      <c r="X305" s="234"/>
      <c r="Y305" s="234"/>
      <c r="Z305" s="234"/>
    </row>
    <row r="306" ht="14.25" customHeight="1">
      <c r="A306" s="234"/>
      <c r="B306" s="234"/>
      <c r="C306" s="234"/>
      <c r="D306" s="234"/>
      <c r="E306" s="234"/>
      <c r="F306" s="234"/>
      <c r="G306" s="234"/>
      <c r="H306" s="234"/>
      <c r="I306" s="234"/>
      <c r="J306" s="234"/>
      <c r="K306" s="234"/>
      <c r="L306" s="234"/>
      <c r="M306" s="234"/>
      <c r="N306" s="234"/>
      <c r="O306" s="234"/>
      <c r="P306" s="234"/>
      <c r="Q306" s="234"/>
      <c r="R306" s="234"/>
      <c r="S306" s="234"/>
      <c r="T306" s="234"/>
      <c r="U306" s="234"/>
      <c r="V306" s="234"/>
      <c r="W306" s="234"/>
      <c r="X306" s="234"/>
      <c r="Y306" s="234"/>
      <c r="Z306" s="234"/>
    </row>
    <row r="307" ht="14.25" customHeight="1">
      <c r="A307" s="234"/>
      <c r="B307" s="234"/>
      <c r="C307" s="234"/>
      <c r="D307" s="234"/>
      <c r="E307" s="234"/>
      <c r="F307" s="234"/>
      <c r="G307" s="234"/>
      <c r="H307" s="234"/>
      <c r="I307" s="234"/>
      <c r="J307" s="234"/>
      <c r="K307" s="234"/>
      <c r="L307" s="234"/>
      <c r="M307" s="234"/>
      <c r="N307" s="234"/>
      <c r="O307" s="234"/>
      <c r="P307" s="234"/>
      <c r="Q307" s="234"/>
      <c r="R307" s="234"/>
      <c r="S307" s="234"/>
      <c r="T307" s="234"/>
      <c r="U307" s="234"/>
      <c r="V307" s="234"/>
      <c r="W307" s="234"/>
      <c r="X307" s="234"/>
      <c r="Y307" s="234"/>
      <c r="Z307" s="234"/>
    </row>
    <row r="308" ht="14.25" customHeight="1">
      <c r="A308" s="234"/>
      <c r="B308" s="234"/>
      <c r="C308" s="234"/>
      <c r="D308" s="234"/>
      <c r="E308" s="234"/>
      <c r="F308" s="234"/>
      <c r="G308" s="234"/>
      <c r="H308" s="234"/>
      <c r="I308" s="234"/>
      <c r="J308" s="234"/>
      <c r="K308" s="234"/>
      <c r="L308" s="234"/>
      <c r="M308" s="234"/>
      <c r="N308" s="234"/>
      <c r="O308" s="234"/>
      <c r="P308" s="234"/>
      <c r="Q308" s="234"/>
      <c r="R308" s="234"/>
      <c r="S308" s="234"/>
      <c r="T308" s="234"/>
      <c r="U308" s="234"/>
      <c r="V308" s="234"/>
      <c r="W308" s="234"/>
      <c r="X308" s="234"/>
      <c r="Y308" s="234"/>
      <c r="Z308" s="234"/>
    </row>
    <row r="309" ht="14.25" customHeight="1">
      <c r="A309" s="234"/>
      <c r="B309" s="234"/>
      <c r="C309" s="234"/>
      <c r="D309" s="234"/>
      <c r="E309" s="234"/>
      <c r="F309" s="234"/>
      <c r="G309" s="234"/>
      <c r="H309" s="234"/>
      <c r="I309" s="234"/>
      <c r="J309" s="234"/>
      <c r="K309" s="234"/>
      <c r="L309" s="234"/>
      <c r="M309" s="234"/>
      <c r="N309" s="234"/>
      <c r="O309" s="234"/>
      <c r="P309" s="234"/>
      <c r="Q309" s="234"/>
      <c r="R309" s="234"/>
      <c r="S309" s="234"/>
      <c r="T309" s="234"/>
      <c r="U309" s="234"/>
      <c r="V309" s="234"/>
      <c r="W309" s="234"/>
      <c r="X309" s="234"/>
      <c r="Y309" s="234"/>
      <c r="Z309" s="234"/>
    </row>
    <row r="310" ht="14.25" customHeight="1">
      <c r="A310" s="234"/>
      <c r="B310" s="234"/>
      <c r="C310" s="234"/>
      <c r="D310" s="234"/>
      <c r="E310" s="234"/>
      <c r="F310" s="234"/>
      <c r="G310" s="234"/>
      <c r="H310" s="234"/>
      <c r="I310" s="234"/>
      <c r="J310" s="234"/>
      <c r="K310" s="234"/>
      <c r="L310" s="234"/>
      <c r="M310" s="234"/>
      <c r="N310" s="234"/>
      <c r="O310" s="234"/>
      <c r="P310" s="234"/>
      <c r="Q310" s="234"/>
      <c r="R310" s="234"/>
      <c r="S310" s="234"/>
      <c r="T310" s="234"/>
      <c r="U310" s="234"/>
      <c r="V310" s="234"/>
      <c r="W310" s="234"/>
      <c r="X310" s="234"/>
      <c r="Y310" s="234"/>
      <c r="Z310" s="234"/>
    </row>
    <row r="311" ht="14.25" customHeight="1">
      <c r="A311" s="234"/>
      <c r="B311" s="234"/>
      <c r="C311" s="234"/>
      <c r="D311" s="234"/>
      <c r="E311" s="234"/>
      <c r="F311" s="234"/>
      <c r="G311" s="234"/>
      <c r="H311" s="234"/>
      <c r="I311" s="234"/>
      <c r="J311" s="234"/>
      <c r="K311" s="234"/>
      <c r="L311" s="234"/>
      <c r="M311" s="234"/>
      <c r="N311" s="234"/>
      <c r="O311" s="234"/>
      <c r="P311" s="234"/>
      <c r="Q311" s="234"/>
      <c r="R311" s="234"/>
      <c r="S311" s="234"/>
      <c r="T311" s="234"/>
      <c r="U311" s="234"/>
      <c r="V311" s="234"/>
      <c r="W311" s="234"/>
      <c r="X311" s="234"/>
      <c r="Y311" s="234"/>
      <c r="Z311" s="234"/>
    </row>
    <row r="312" ht="14.25" customHeight="1">
      <c r="A312" s="234"/>
      <c r="B312" s="234"/>
      <c r="C312" s="234"/>
      <c r="D312" s="234"/>
      <c r="E312" s="234"/>
      <c r="F312" s="234"/>
      <c r="G312" s="234"/>
      <c r="H312" s="234"/>
      <c r="I312" s="234"/>
      <c r="J312" s="234"/>
      <c r="K312" s="234"/>
      <c r="L312" s="234"/>
      <c r="M312" s="234"/>
      <c r="N312" s="234"/>
      <c r="O312" s="234"/>
      <c r="P312" s="234"/>
      <c r="Q312" s="234"/>
      <c r="R312" s="234"/>
      <c r="S312" s="234"/>
      <c r="T312" s="234"/>
      <c r="U312" s="234"/>
      <c r="V312" s="234"/>
      <c r="W312" s="234"/>
      <c r="X312" s="234"/>
      <c r="Y312" s="234"/>
      <c r="Z312" s="234"/>
    </row>
    <row r="313" ht="14.25" customHeight="1">
      <c r="A313" s="234"/>
      <c r="B313" s="234"/>
      <c r="C313" s="234"/>
      <c r="D313" s="234"/>
      <c r="E313" s="234"/>
      <c r="F313" s="234"/>
      <c r="G313" s="234"/>
      <c r="H313" s="234"/>
      <c r="I313" s="234"/>
      <c r="J313" s="234"/>
      <c r="K313" s="234"/>
      <c r="L313" s="234"/>
      <c r="M313" s="234"/>
      <c r="N313" s="234"/>
      <c r="O313" s="234"/>
      <c r="P313" s="234"/>
      <c r="Q313" s="234"/>
      <c r="R313" s="234"/>
      <c r="S313" s="234"/>
      <c r="T313" s="234"/>
      <c r="U313" s="234"/>
      <c r="V313" s="234"/>
      <c r="W313" s="234"/>
      <c r="X313" s="234"/>
      <c r="Y313" s="234"/>
      <c r="Z313" s="234"/>
    </row>
    <row r="314" ht="14.25" customHeight="1">
      <c r="A314" s="234"/>
      <c r="B314" s="234"/>
      <c r="C314" s="234"/>
      <c r="D314" s="234"/>
      <c r="E314" s="234"/>
      <c r="F314" s="234"/>
      <c r="G314" s="234"/>
      <c r="H314" s="234"/>
      <c r="I314" s="234"/>
      <c r="J314" s="234"/>
      <c r="K314" s="234"/>
      <c r="L314" s="234"/>
      <c r="M314" s="234"/>
      <c r="N314" s="234"/>
      <c r="O314" s="234"/>
      <c r="P314" s="234"/>
      <c r="Q314" s="234"/>
      <c r="R314" s="234"/>
      <c r="S314" s="234"/>
      <c r="T314" s="234"/>
      <c r="U314" s="234"/>
      <c r="V314" s="234"/>
      <c r="W314" s="234"/>
      <c r="X314" s="234"/>
      <c r="Y314" s="234"/>
      <c r="Z314" s="234"/>
    </row>
    <row r="315" ht="14.25" customHeight="1">
      <c r="A315" s="234"/>
      <c r="B315" s="234"/>
      <c r="C315" s="234"/>
      <c r="D315" s="234"/>
      <c r="E315" s="234"/>
      <c r="F315" s="234"/>
      <c r="G315" s="234"/>
      <c r="H315" s="234"/>
      <c r="I315" s="234"/>
      <c r="J315" s="234"/>
      <c r="K315" s="234"/>
      <c r="L315" s="234"/>
      <c r="M315" s="234"/>
      <c r="N315" s="234"/>
      <c r="O315" s="234"/>
      <c r="P315" s="234"/>
      <c r="Q315" s="234"/>
      <c r="R315" s="234"/>
      <c r="S315" s="234"/>
      <c r="T315" s="234"/>
      <c r="U315" s="234"/>
      <c r="V315" s="234"/>
      <c r="W315" s="234"/>
      <c r="X315" s="234"/>
      <c r="Y315" s="234"/>
      <c r="Z315" s="234"/>
    </row>
    <row r="316" ht="14.25" customHeight="1">
      <c r="A316" s="234"/>
      <c r="B316" s="234"/>
      <c r="C316" s="234"/>
      <c r="D316" s="234"/>
      <c r="E316" s="234"/>
      <c r="F316" s="234"/>
      <c r="G316" s="234"/>
      <c r="H316" s="234"/>
      <c r="I316" s="234"/>
      <c r="J316" s="234"/>
      <c r="K316" s="234"/>
      <c r="L316" s="234"/>
      <c r="M316" s="234"/>
      <c r="N316" s="234"/>
      <c r="O316" s="234"/>
      <c r="P316" s="234"/>
      <c r="Q316" s="234"/>
      <c r="R316" s="234"/>
      <c r="S316" s="234"/>
      <c r="T316" s="234"/>
      <c r="U316" s="234"/>
      <c r="V316" s="234"/>
      <c r="W316" s="234"/>
      <c r="X316" s="234"/>
      <c r="Y316" s="234"/>
      <c r="Z316" s="234"/>
    </row>
    <row r="317" ht="14.25" customHeight="1">
      <c r="A317" s="234"/>
      <c r="B317" s="234"/>
      <c r="C317" s="234"/>
      <c r="D317" s="234"/>
      <c r="E317" s="234"/>
      <c r="F317" s="234"/>
      <c r="G317" s="234"/>
      <c r="H317" s="234"/>
      <c r="I317" s="234"/>
      <c r="J317" s="234"/>
      <c r="K317" s="234"/>
      <c r="L317" s="234"/>
      <c r="M317" s="234"/>
      <c r="N317" s="234"/>
      <c r="O317" s="234"/>
      <c r="P317" s="234"/>
      <c r="Q317" s="234"/>
      <c r="R317" s="234"/>
      <c r="S317" s="234"/>
      <c r="T317" s="234"/>
      <c r="U317" s="234"/>
      <c r="V317" s="234"/>
      <c r="W317" s="234"/>
      <c r="X317" s="234"/>
      <c r="Y317" s="234"/>
      <c r="Z317" s="234"/>
    </row>
    <row r="318" ht="14.25" customHeight="1">
      <c r="A318" s="234"/>
      <c r="B318" s="234"/>
      <c r="C318" s="234"/>
      <c r="D318" s="234"/>
      <c r="E318" s="234"/>
      <c r="F318" s="234"/>
      <c r="G318" s="234"/>
      <c r="H318" s="234"/>
      <c r="I318" s="234"/>
      <c r="J318" s="234"/>
      <c r="K318" s="234"/>
      <c r="L318" s="234"/>
      <c r="M318" s="234"/>
      <c r="N318" s="234"/>
      <c r="O318" s="234"/>
      <c r="P318" s="234"/>
      <c r="Q318" s="234"/>
      <c r="R318" s="234"/>
      <c r="S318" s="234"/>
      <c r="T318" s="234"/>
      <c r="U318" s="234"/>
      <c r="V318" s="234"/>
      <c r="W318" s="234"/>
      <c r="X318" s="234"/>
      <c r="Y318" s="234"/>
      <c r="Z318" s="234"/>
    </row>
    <row r="319" ht="14.25" customHeight="1">
      <c r="A319" s="234"/>
      <c r="B319" s="234"/>
      <c r="C319" s="234"/>
      <c r="D319" s="234"/>
      <c r="E319" s="234"/>
      <c r="F319" s="234"/>
      <c r="G319" s="234"/>
      <c r="H319" s="234"/>
      <c r="I319" s="234"/>
      <c r="J319" s="234"/>
      <c r="K319" s="234"/>
      <c r="L319" s="234"/>
      <c r="M319" s="234"/>
      <c r="N319" s="234"/>
      <c r="O319" s="234"/>
      <c r="P319" s="234"/>
      <c r="Q319" s="234"/>
      <c r="R319" s="234"/>
      <c r="S319" s="234"/>
      <c r="T319" s="234"/>
      <c r="U319" s="234"/>
      <c r="V319" s="234"/>
      <c r="W319" s="234"/>
      <c r="X319" s="234"/>
      <c r="Y319" s="234"/>
      <c r="Z319" s="234"/>
    </row>
    <row r="320" ht="14.25" customHeight="1">
      <c r="A320" s="234"/>
      <c r="B320" s="234"/>
      <c r="C320" s="234"/>
      <c r="D320" s="234"/>
      <c r="E320" s="234"/>
      <c r="F320" s="234"/>
      <c r="G320" s="234"/>
      <c r="H320" s="234"/>
      <c r="I320" s="234"/>
      <c r="J320" s="234"/>
      <c r="K320" s="234"/>
      <c r="L320" s="234"/>
      <c r="M320" s="234"/>
      <c r="N320" s="234"/>
      <c r="O320" s="234"/>
      <c r="P320" s="234"/>
      <c r="Q320" s="234"/>
      <c r="R320" s="234"/>
      <c r="S320" s="234"/>
      <c r="T320" s="234"/>
      <c r="U320" s="234"/>
      <c r="V320" s="234"/>
      <c r="W320" s="234"/>
      <c r="X320" s="234"/>
      <c r="Y320" s="234"/>
      <c r="Z320" s="234"/>
    </row>
    <row r="321" ht="14.25" customHeight="1">
      <c r="A321" s="234"/>
      <c r="B321" s="234"/>
      <c r="C321" s="234"/>
      <c r="D321" s="234"/>
      <c r="E321" s="234"/>
      <c r="F321" s="234"/>
      <c r="G321" s="234"/>
      <c r="H321" s="234"/>
      <c r="I321" s="234"/>
      <c r="J321" s="234"/>
      <c r="K321" s="234"/>
      <c r="L321" s="234"/>
      <c r="M321" s="234"/>
      <c r="N321" s="234"/>
      <c r="O321" s="234"/>
      <c r="P321" s="234"/>
      <c r="Q321" s="234"/>
      <c r="R321" s="234"/>
      <c r="S321" s="234"/>
      <c r="T321" s="234"/>
      <c r="U321" s="234"/>
      <c r="V321" s="234"/>
      <c r="W321" s="234"/>
      <c r="X321" s="234"/>
      <c r="Y321" s="234"/>
      <c r="Z321" s="234"/>
    </row>
    <row r="322" ht="14.25" customHeight="1">
      <c r="A322" s="234"/>
      <c r="B322" s="234"/>
      <c r="C322" s="234"/>
      <c r="D322" s="234"/>
      <c r="E322" s="234"/>
      <c r="F322" s="234"/>
      <c r="G322" s="234"/>
      <c r="H322" s="234"/>
      <c r="I322" s="234"/>
      <c r="J322" s="234"/>
      <c r="K322" s="234"/>
      <c r="L322" s="234"/>
      <c r="M322" s="234"/>
      <c r="N322" s="234"/>
      <c r="O322" s="234"/>
      <c r="P322" s="234"/>
      <c r="Q322" s="234"/>
      <c r="R322" s="234"/>
      <c r="S322" s="234"/>
      <c r="T322" s="234"/>
      <c r="U322" s="234"/>
      <c r="V322" s="234"/>
      <c r="W322" s="234"/>
      <c r="X322" s="234"/>
      <c r="Y322" s="234"/>
      <c r="Z322" s="234"/>
    </row>
    <row r="323" ht="14.25" customHeight="1">
      <c r="A323" s="234"/>
      <c r="B323" s="234"/>
      <c r="C323" s="234"/>
      <c r="D323" s="234"/>
      <c r="E323" s="234"/>
      <c r="F323" s="234"/>
      <c r="G323" s="234"/>
      <c r="H323" s="234"/>
      <c r="I323" s="234"/>
      <c r="J323" s="234"/>
      <c r="K323" s="234"/>
      <c r="L323" s="234"/>
      <c r="M323" s="234"/>
      <c r="N323" s="234"/>
      <c r="O323" s="234"/>
      <c r="P323" s="234"/>
      <c r="Q323" s="234"/>
      <c r="R323" s="234"/>
      <c r="S323" s="234"/>
      <c r="T323" s="234"/>
      <c r="U323" s="234"/>
      <c r="V323" s="234"/>
      <c r="W323" s="234"/>
      <c r="X323" s="234"/>
      <c r="Y323" s="234"/>
      <c r="Z323" s="234"/>
    </row>
    <row r="324" ht="14.25" customHeight="1">
      <c r="A324" s="234"/>
      <c r="B324" s="234"/>
      <c r="C324" s="234"/>
      <c r="D324" s="234"/>
      <c r="E324" s="234"/>
      <c r="F324" s="234"/>
      <c r="G324" s="234"/>
      <c r="H324" s="234"/>
      <c r="I324" s="234"/>
      <c r="J324" s="234"/>
      <c r="K324" s="234"/>
      <c r="L324" s="234"/>
      <c r="M324" s="234"/>
      <c r="N324" s="234"/>
      <c r="O324" s="234"/>
      <c r="P324" s="234"/>
      <c r="Q324" s="234"/>
      <c r="R324" s="234"/>
      <c r="S324" s="234"/>
      <c r="T324" s="234"/>
      <c r="U324" s="234"/>
      <c r="V324" s="234"/>
      <c r="W324" s="234"/>
      <c r="X324" s="234"/>
      <c r="Y324" s="234"/>
      <c r="Z324" s="234"/>
    </row>
    <row r="325" ht="14.25" customHeight="1">
      <c r="A325" s="234"/>
      <c r="B325" s="234"/>
      <c r="C325" s="234"/>
      <c r="D325" s="234"/>
      <c r="E325" s="234"/>
      <c r="F325" s="234"/>
      <c r="G325" s="234"/>
      <c r="H325" s="234"/>
      <c r="I325" s="234"/>
      <c r="J325" s="234"/>
      <c r="K325" s="234"/>
      <c r="L325" s="234"/>
      <c r="M325" s="234"/>
      <c r="N325" s="234"/>
      <c r="O325" s="234"/>
      <c r="P325" s="234"/>
      <c r="Q325" s="234"/>
      <c r="R325" s="234"/>
      <c r="S325" s="234"/>
      <c r="T325" s="234"/>
      <c r="U325" s="234"/>
      <c r="V325" s="234"/>
      <c r="W325" s="234"/>
      <c r="X325" s="234"/>
      <c r="Y325" s="234"/>
      <c r="Z325" s="234"/>
    </row>
    <row r="326" ht="14.25" customHeight="1">
      <c r="A326" s="234"/>
      <c r="B326" s="234"/>
      <c r="C326" s="234"/>
      <c r="D326" s="234"/>
      <c r="E326" s="234"/>
      <c r="F326" s="234"/>
      <c r="G326" s="234"/>
      <c r="H326" s="234"/>
      <c r="I326" s="234"/>
      <c r="J326" s="234"/>
      <c r="K326" s="234"/>
      <c r="L326" s="234"/>
      <c r="M326" s="234"/>
      <c r="N326" s="234"/>
      <c r="O326" s="234"/>
      <c r="P326" s="234"/>
      <c r="Q326" s="234"/>
      <c r="R326" s="234"/>
      <c r="S326" s="234"/>
      <c r="T326" s="234"/>
      <c r="U326" s="234"/>
      <c r="V326" s="234"/>
      <c r="W326" s="234"/>
      <c r="X326" s="234"/>
      <c r="Y326" s="234"/>
      <c r="Z326" s="234"/>
    </row>
    <row r="327" ht="14.25" customHeight="1">
      <c r="A327" s="234"/>
      <c r="B327" s="234"/>
      <c r="C327" s="234"/>
      <c r="D327" s="234"/>
      <c r="E327" s="234"/>
      <c r="F327" s="234"/>
      <c r="G327" s="234"/>
      <c r="H327" s="234"/>
      <c r="I327" s="234"/>
      <c r="J327" s="234"/>
      <c r="K327" s="234"/>
      <c r="L327" s="234"/>
      <c r="M327" s="234"/>
      <c r="N327" s="234"/>
      <c r="O327" s="234"/>
      <c r="P327" s="234"/>
      <c r="Q327" s="234"/>
      <c r="R327" s="234"/>
      <c r="S327" s="234"/>
      <c r="T327" s="234"/>
      <c r="U327" s="234"/>
      <c r="V327" s="234"/>
      <c r="W327" s="234"/>
      <c r="X327" s="234"/>
      <c r="Y327" s="234"/>
      <c r="Z327" s="234"/>
    </row>
    <row r="328" ht="14.25" customHeight="1">
      <c r="A328" s="234"/>
      <c r="B328" s="234"/>
      <c r="C328" s="234"/>
      <c r="D328" s="234"/>
      <c r="E328" s="234"/>
      <c r="F328" s="234"/>
      <c r="G328" s="234"/>
      <c r="H328" s="234"/>
      <c r="I328" s="234"/>
      <c r="J328" s="234"/>
      <c r="K328" s="234"/>
      <c r="L328" s="234"/>
      <c r="M328" s="234"/>
      <c r="N328" s="234"/>
      <c r="O328" s="234"/>
      <c r="P328" s="234"/>
      <c r="Q328" s="234"/>
      <c r="R328" s="234"/>
      <c r="S328" s="234"/>
      <c r="T328" s="234"/>
      <c r="U328" s="234"/>
      <c r="V328" s="234"/>
      <c r="W328" s="234"/>
      <c r="X328" s="234"/>
      <c r="Y328" s="234"/>
      <c r="Z328" s="234"/>
    </row>
    <row r="329" ht="14.25" customHeight="1">
      <c r="A329" s="234"/>
      <c r="B329" s="234"/>
      <c r="C329" s="234"/>
      <c r="D329" s="234"/>
      <c r="E329" s="234"/>
      <c r="F329" s="234"/>
      <c r="G329" s="234"/>
      <c r="H329" s="234"/>
      <c r="I329" s="234"/>
      <c r="J329" s="234"/>
      <c r="K329" s="234"/>
      <c r="L329" s="234"/>
      <c r="M329" s="234"/>
      <c r="N329" s="234"/>
      <c r="O329" s="234"/>
      <c r="P329" s="234"/>
      <c r="Q329" s="234"/>
      <c r="R329" s="234"/>
      <c r="S329" s="234"/>
      <c r="T329" s="234"/>
      <c r="U329" s="234"/>
      <c r="V329" s="234"/>
      <c r="W329" s="234"/>
      <c r="X329" s="234"/>
      <c r="Y329" s="234"/>
      <c r="Z329" s="234"/>
    </row>
    <row r="330" ht="14.25" customHeight="1">
      <c r="A330" s="234"/>
      <c r="B330" s="234"/>
      <c r="C330" s="234"/>
      <c r="D330" s="234"/>
      <c r="E330" s="234"/>
      <c r="F330" s="234"/>
      <c r="G330" s="234"/>
      <c r="H330" s="234"/>
      <c r="I330" s="234"/>
      <c r="J330" s="234"/>
      <c r="K330" s="234"/>
      <c r="L330" s="234"/>
      <c r="M330" s="234"/>
      <c r="N330" s="234"/>
      <c r="O330" s="234"/>
      <c r="P330" s="234"/>
      <c r="Q330" s="234"/>
      <c r="R330" s="234"/>
      <c r="S330" s="234"/>
      <c r="T330" s="234"/>
      <c r="U330" s="234"/>
      <c r="V330" s="234"/>
      <c r="W330" s="234"/>
      <c r="X330" s="234"/>
      <c r="Y330" s="234"/>
      <c r="Z330" s="234"/>
    </row>
    <row r="331" ht="14.25" customHeight="1">
      <c r="A331" s="234"/>
      <c r="B331" s="234"/>
      <c r="C331" s="234"/>
      <c r="D331" s="234"/>
      <c r="E331" s="234"/>
      <c r="F331" s="234"/>
      <c r="G331" s="234"/>
      <c r="H331" s="234"/>
      <c r="I331" s="234"/>
      <c r="J331" s="234"/>
      <c r="K331" s="234"/>
      <c r="L331" s="234"/>
      <c r="M331" s="234"/>
      <c r="N331" s="234"/>
      <c r="O331" s="234"/>
      <c r="P331" s="234"/>
      <c r="Q331" s="234"/>
      <c r="R331" s="234"/>
      <c r="S331" s="234"/>
      <c r="T331" s="234"/>
      <c r="U331" s="234"/>
      <c r="V331" s="234"/>
      <c r="W331" s="234"/>
      <c r="X331" s="234"/>
      <c r="Y331" s="234"/>
      <c r="Z331" s="234"/>
    </row>
    <row r="332" ht="14.25" customHeight="1">
      <c r="A332" s="234"/>
      <c r="B332" s="234"/>
      <c r="C332" s="234"/>
      <c r="D332" s="234"/>
      <c r="E332" s="234"/>
      <c r="F332" s="234"/>
      <c r="G332" s="234"/>
      <c r="H332" s="234"/>
      <c r="I332" s="234"/>
      <c r="J332" s="234"/>
      <c r="K332" s="234"/>
      <c r="L332" s="234"/>
      <c r="M332" s="234"/>
      <c r="N332" s="234"/>
      <c r="O332" s="234"/>
      <c r="P332" s="234"/>
      <c r="Q332" s="234"/>
      <c r="R332" s="234"/>
      <c r="S332" s="234"/>
      <c r="T332" s="234"/>
      <c r="U332" s="234"/>
      <c r="V332" s="234"/>
      <c r="W332" s="234"/>
      <c r="X332" s="234"/>
      <c r="Y332" s="234"/>
      <c r="Z332" s="234"/>
    </row>
    <row r="333" ht="14.25" customHeight="1">
      <c r="A333" s="234"/>
      <c r="B333" s="234"/>
      <c r="C333" s="234"/>
      <c r="D333" s="234"/>
      <c r="E333" s="234"/>
      <c r="F333" s="234"/>
      <c r="G333" s="234"/>
      <c r="H333" s="234"/>
      <c r="I333" s="234"/>
      <c r="J333" s="234"/>
      <c r="K333" s="234"/>
      <c r="L333" s="234"/>
      <c r="M333" s="234"/>
      <c r="N333" s="234"/>
      <c r="O333" s="234"/>
      <c r="P333" s="234"/>
      <c r="Q333" s="234"/>
      <c r="R333" s="234"/>
      <c r="S333" s="234"/>
      <c r="T333" s="234"/>
      <c r="U333" s="234"/>
      <c r="V333" s="234"/>
      <c r="W333" s="234"/>
      <c r="X333" s="234"/>
      <c r="Y333" s="234"/>
      <c r="Z333" s="234"/>
    </row>
    <row r="334" ht="14.25" customHeight="1">
      <c r="A334" s="234"/>
      <c r="B334" s="234"/>
      <c r="C334" s="234"/>
      <c r="D334" s="234"/>
      <c r="E334" s="234"/>
      <c r="F334" s="234"/>
      <c r="G334" s="234"/>
      <c r="H334" s="234"/>
      <c r="I334" s="234"/>
      <c r="J334" s="234"/>
      <c r="K334" s="234"/>
      <c r="L334" s="234"/>
      <c r="M334" s="234"/>
      <c r="N334" s="234"/>
      <c r="O334" s="234"/>
      <c r="P334" s="234"/>
      <c r="Q334" s="234"/>
      <c r="R334" s="234"/>
      <c r="S334" s="234"/>
      <c r="T334" s="234"/>
      <c r="U334" s="234"/>
      <c r="V334" s="234"/>
      <c r="W334" s="234"/>
      <c r="X334" s="234"/>
      <c r="Y334" s="234"/>
      <c r="Z334" s="234"/>
    </row>
    <row r="335" ht="14.25" customHeight="1">
      <c r="A335" s="234"/>
      <c r="B335" s="234"/>
      <c r="C335" s="234"/>
      <c r="D335" s="234"/>
      <c r="E335" s="234"/>
      <c r="F335" s="234"/>
      <c r="G335" s="234"/>
      <c r="H335" s="234"/>
      <c r="I335" s="234"/>
      <c r="J335" s="234"/>
      <c r="K335" s="234"/>
      <c r="L335" s="234"/>
      <c r="M335" s="234"/>
      <c r="N335" s="234"/>
      <c r="O335" s="234"/>
      <c r="P335" s="234"/>
      <c r="Q335" s="234"/>
      <c r="R335" s="234"/>
      <c r="S335" s="234"/>
      <c r="T335" s="234"/>
      <c r="U335" s="234"/>
      <c r="V335" s="234"/>
      <c r="W335" s="234"/>
      <c r="X335" s="234"/>
      <c r="Y335" s="234"/>
      <c r="Z335" s="234"/>
    </row>
    <row r="336" ht="14.25" customHeight="1">
      <c r="A336" s="234"/>
      <c r="B336" s="234"/>
      <c r="C336" s="234"/>
      <c r="D336" s="234"/>
      <c r="E336" s="234"/>
      <c r="F336" s="234"/>
      <c r="G336" s="234"/>
      <c r="H336" s="234"/>
      <c r="I336" s="234"/>
      <c r="J336" s="234"/>
      <c r="K336" s="234"/>
      <c r="L336" s="234"/>
      <c r="M336" s="234"/>
      <c r="N336" s="234"/>
      <c r="O336" s="234"/>
      <c r="P336" s="234"/>
      <c r="Q336" s="234"/>
      <c r="R336" s="234"/>
      <c r="S336" s="234"/>
      <c r="T336" s="234"/>
      <c r="U336" s="234"/>
      <c r="V336" s="234"/>
      <c r="W336" s="234"/>
      <c r="X336" s="234"/>
      <c r="Y336" s="234"/>
      <c r="Z336" s="234"/>
    </row>
    <row r="337" ht="14.25" customHeight="1">
      <c r="A337" s="234"/>
      <c r="B337" s="234"/>
      <c r="C337" s="234"/>
      <c r="D337" s="234"/>
      <c r="E337" s="234"/>
      <c r="F337" s="234"/>
      <c r="G337" s="234"/>
      <c r="H337" s="234"/>
      <c r="I337" s="234"/>
      <c r="J337" s="234"/>
      <c r="K337" s="234"/>
      <c r="L337" s="234"/>
      <c r="M337" s="234"/>
      <c r="N337" s="234"/>
      <c r="O337" s="234"/>
      <c r="P337" s="234"/>
      <c r="Q337" s="234"/>
      <c r="R337" s="234"/>
      <c r="S337" s="234"/>
      <c r="T337" s="234"/>
      <c r="U337" s="234"/>
      <c r="V337" s="234"/>
      <c r="W337" s="234"/>
      <c r="X337" s="234"/>
      <c r="Y337" s="234"/>
      <c r="Z337" s="234"/>
    </row>
    <row r="338" ht="14.25" customHeight="1">
      <c r="A338" s="234"/>
      <c r="B338" s="234"/>
      <c r="C338" s="234"/>
      <c r="D338" s="234"/>
      <c r="E338" s="234"/>
      <c r="F338" s="234"/>
      <c r="G338" s="234"/>
      <c r="H338" s="234"/>
      <c r="I338" s="234"/>
      <c r="J338" s="234"/>
      <c r="K338" s="234"/>
      <c r="L338" s="234"/>
      <c r="M338" s="234"/>
      <c r="N338" s="234"/>
      <c r="O338" s="234"/>
      <c r="P338" s="234"/>
      <c r="Q338" s="234"/>
      <c r="R338" s="234"/>
      <c r="S338" s="234"/>
      <c r="T338" s="234"/>
      <c r="U338" s="234"/>
      <c r="V338" s="234"/>
      <c r="W338" s="234"/>
      <c r="X338" s="234"/>
      <c r="Y338" s="234"/>
      <c r="Z338" s="234"/>
    </row>
    <row r="339" ht="14.25" customHeight="1">
      <c r="A339" s="234"/>
      <c r="B339" s="234"/>
      <c r="C339" s="234"/>
      <c r="D339" s="234"/>
      <c r="E339" s="234"/>
      <c r="F339" s="234"/>
      <c r="G339" s="234"/>
      <c r="H339" s="234"/>
      <c r="I339" s="234"/>
      <c r="J339" s="234"/>
      <c r="K339" s="234"/>
      <c r="L339" s="234"/>
      <c r="M339" s="234"/>
      <c r="N339" s="234"/>
      <c r="O339" s="234"/>
      <c r="P339" s="234"/>
      <c r="Q339" s="234"/>
      <c r="R339" s="234"/>
      <c r="S339" s="234"/>
      <c r="T339" s="234"/>
      <c r="U339" s="234"/>
      <c r="V339" s="234"/>
      <c r="W339" s="234"/>
      <c r="X339" s="234"/>
      <c r="Y339" s="234"/>
      <c r="Z339" s="234"/>
    </row>
    <row r="340" ht="14.25" customHeight="1">
      <c r="A340" s="234"/>
      <c r="B340" s="234"/>
      <c r="C340" s="234"/>
      <c r="D340" s="234"/>
      <c r="E340" s="234"/>
      <c r="F340" s="234"/>
      <c r="G340" s="234"/>
      <c r="H340" s="234"/>
      <c r="I340" s="234"/>
      <c r="J340" s="234"/>
      <c r="K340" s="234"/>
      <c r="L340" s="234"/>
      <c r="M340" s="234"/>
      <c r="N340" s="234"/>
      <c r="O340" s="234"/>
      <c r="P340" s="234"/>
      <c r="Q340" s="234"/>
      <c r="R340" s="234"/>
      <c r="S340" s="234"/>
      <c r="T340" s="234"/>
      <c r="U340" s="234"/>
      <c r="V340" s="234"/>
      <c r="W340" s="234"/>
      <c r="X340" s="234"/>
      <c r="Y340" s="234"/>
      <c r="Z340" s="234"/>
    </row>
    <row r="341" ht="14.25" customHeight="1">
      <c r="A341" s="234"/>
      <c r="B341" s="234"/>
      <c r="C341" s="234"/>
      <c r="D341" s="234"/>
      <c r="E341" s="234"/>
      <c r="F341" s="234"/>
      <c r="G341" s="234"/>
      <c r="H341" s="234"/>
      <c r="I341" s="234"/>
      <c r="J341" s="234"/>
      <c r="K341" s="234"/>
      <c r="L341" s="234"/>
      <c r="M341" s="234"/>
      <c r="N341" s="234"/>
      <c r="O341" s="234"/>
      <c r="P341" s="234"/>
      <c r="Q341" s="234"/>
      <c r="R341" s="234"/>
      <c r="S341" s="234"/>
      <c r="T341" s="234"/>
      <c r="U341" s="234"/>
      <c r="V341" s="234"/>
      <c r="W341" s="234"/>
      <c r="X341" s="234"/>
      <c r="Y341" s="234"/>
      <c r="Z341" s="234"/>
    </row>
    <row r="342" ht="14.25" customHeight="1">
      <c r="A342" s="234"/>
      <c r="B342" s="234"/>
      <c r="C342" s="234"/>
      <c r="D342" s="234"/>
      <c r="E342" s="234"/>
      <c r="F342" s="234"/>
      <c r="G342" s="234"/>
      <c r="H342" s="234"/>
      <c r="I342" s="234"/>
      <c r="J342" s="234"/>
      <c r="K342" s="234"/>
      <c r="L342" s="234"/>
      <c r="M342" s="234"/>
      <c r="N342" s="234"/>
      <c r="O342" s="234"/>
      <c r="P342" s="234"/>
      <c r="Q342" s="234"/>
      <c r="R342" s="234"/>
      <c r="S342" s="234"/>
      <c r="T342" s="234"/>
      <c r="U342" s="234"/>
      <c r="V342" s="234"/>
      <c r="W342" s="234"/>
      <c r="X342" s="234"/>
      <c r="Y342" s="234"/>
      <c r="Z342" s="234"/>
    </row>
    <row r="343" ht="14.25" customHeight="1">
      <c r="A343" s="234"/>
      <c r="B343" s="234"/>
      <c r="C343" s="234"/>
      <c r="D343" s="234"/>
      <c r="E343" s="234"/>
      <c r="F343" s="234"/>
      <c r="G343" s="234"/>
      <c r="H343" s="234"/>
      <c r="I343" s="234"/>
      <c r="J343" s="234"/>
      <c r="K343" s="234"/>
      <c r="L343" s="234"/>
      <c r="M343" s="234"/>
      <c r="N343" s="234"/>
      <c r="O343" s="234"/>
      <c r="P343" s="234"/>
      <c r="Q343" s="234"/>
      <c r="R343" s="234"/>
      <c r="S343" s="234"/>
      <c r="T343" s="234"/>
      <c r="U343" s="234"/>
      <c r="V343" s="234"/>
      <c r="W343" s="234"/>
      <c r="X343" s="234"/>
      <c r="Y343" s="234"/>
      <c r="Z343" s="234"/>
    </row>
    <row r="344" ht="14.25" customHeight="1">
      <c r="A344" s="234"/>
      <c r="B344" s="234"/>
      <c r="C344" s="234"/>
      <c r="D344" s="234"/>
      <c r="E344" s="234"/>
      <c r="F344" s="234"/>
      <c r="G344" s="234"/>
      <c r="H344" s="234"/>
      <c r="I344" s="234"/>
      <c r="J344" s="234"/>
      <c r="K344" s="234"/>
      <c r="L344" s="234"/>
      <c r="M344" s="234"/>
      <c r="N344" s="234"/>
      <c r="O344" s="234"/>
      <c r="P344" s="234"/>
      <c r="Q344" s="234"/>
      <c r="R344" s="234"/>
      <c r="S344" s="234"/>
      <c r="T344" s="234"/>
      <c r="U344" s="234"/>
      <c r="V344" s="234"/>
      <c r="W344" s="234"/>
      <c r="X344" s="234"/>
      <c r="Y344" s="234"/>
      <c r="Z344" s="234"/>
    </row>
    <row r="345" ht="14.25" customHeight="1">
      <c r="A345" s="234"/>
      <c r="B345" s="234"/>
      <c r="C345" s="234"/>
      <c r="D345" s="234"/>
      <c r="E345" s="234"/>
      <c r="F345" s="234"/>
      <c r="G345" s="234"/>
      <c r="H345" s="234"/>
      <c r="I345" s="234"/>
      <c r="J345" s="234"/>
      <c r="K345" s="234"/>
      <c r="L345" s="234"/>
      <c r="M345" s="234"/>
      <c r="N345" s="234"/>
      <c r="O345" s="234"/>
      <c r="P345" s="234"/>
      <c r="Q345" s="234"/>
      <c r="R345" s="234"/>
      <c r="S345" s="234"/>
      <c r="T345" s="234"/>
      <c r="U345" s="234"/>
      <c r="V345" s="234"/>
      <c r="W345" s="234"/>
      <c r="X345" s="234"/>
      <c r="Y345" s="234"/>
      <c r="Z345" s="234"/>
    </row>
    <row r="346" ht="14.25" customHeight="1">
      <c r="A346" s="234"/>
      <c r="B346" s="234"/>
      <c r="C346" s="234"/>
      <c r="D346" s="234"/>
      <c r="E346" s="234"/>
      <c r="F346" s="234"/>
      <c r="G346" s="234"/>
      <c r="H346" s="234"/>
      <c r="I346" s="234"/>
      <c r="J346" s="234"/>
      <c r="K346" s="234"/>
      <c r="L346" s="234"/>
      <c r="M346" s="234"/>
      <c r="N346" s="234"/>
      <c r="O346" s="234"/>
      <c r="P346" s="234"/>
      <c r="Q346" s="234"/>
      <c r="R346" s="234"/>
      <c r="S346" s="234"/>
      <c r="T346" s="234"/>
      <c r="U346" s="234"/>
      <c r="V346" s="234"/>
      <c r="W346" s="234"/>
      <c r="X346" s="234"/>
      <c r="Y346" s="234"/>
      <c r="Z346" s="234"/>
    </row>
    <row r="347" ht="14.25" customHeight="1">
      <c r="A347" s="234"/>
      <c r="B347" s="234"/>
      <c r="C347" s="234"/>
      <c r="D347" s="234"/>
      <c r="E347" s="234"/>
      <c r="F347" s="234"/>
      <c r="G347" s="234"/>
      <c r="H347" s="234"/>
      <c r="I347" s="234"/>
      <c r="J347" s="234"/>
      <c r="K347" s="234"/>
      <c r="L347" s="234"/>
      <c r="M347" s="234"/>
      <c r="N347" s="234"/>
      <c r="O347" s="234"/>
      <c r="P347" s="234"/>
      <c r="Q347" s="234"/>
      <c r="R347" s="234"/>
      <c r="S347" s="234"/>
      <c r="T347" s="234"/>
      <c r="U347" s="234"/>
      <c r="V347" s="234"/>
      <c r="W347" s="234"/>
      <c r="X347" s="234"/>
      <c r="Y347" s="234"/>
      <c r="Z347" s="234"/>
    </row>
    <row r="348" ht="14.25" customHeight="1">
      <c r="A348" s="234"/>
      <c r="B348" s="234"/>
      <c r="C348" s="234"/>
      <c r="D348" s="234"/>
      <c r="E348" s="234"/>
      <c r="F348" s="234"/>
      <c r="G348" s="234"/>
      <c r="H348" s="234"/>
      <c r="I348" s="234"/>
      <c r="J348" s="234"/>
      <c r="K348" s="234"/>
      <c r="L348" s="234"/>
      <c r="M348" s="234"/>
      <c r="N348" s="234"/>
      <c r="O348" s="234"/>
      <c r="P348" s="234"/>
      <c r="Q348" s="234"/>
      <c r="R348" s="234"/>
      <c r="S348" s="234"/>
      <c r="T348" s="234"/>
      <c r="U348" s="234"/>
      <c r="V348" s="234"/>
      <c r="W348" s="234"/>
      <c r="X348" s="234"/>
      <c r="Y348" s="234"/>
      <c r="Z348" s="234"/>
    </row>
    <row r="349" ht="14.25" customHeight="1">
      <c r="A349" s="234"/>
      <c r="B349" s="234"/>
      <c r="C349" s="234"/>
      <c r="D349" s="234"/>
      <c r="E349" s="234"/>
      <c r="F349" s="234"/>
      <c r="G349" s="234"/>
      <c r="H349" s="234"/>
      <c r="I349" s="234"/>
      <c r="J349" s="234"/>
      <c r="K349" s="234"/>
      <c r="L349" s="234"/>
      <c r="M349" s="234"/>
      <c r="N349" s="234"/>
      <c r="O349" s="234"/>
      <c r="P349" s="234"/>
      <c r="Q349" s="234"/>
      <c r="R349" s="234"/>
      <c r="S349" s="234"/>
      <c r="T349" s="234"/>
      <c r="U349" s="234"/>
      <c r="V349" s="234"/>
      <c r="W349" s="234"/>
      <c r="X349" s="234"/>
      <c r="Y349" s="234"/>
      <c r="Z349" s="234"/>
    </row>
    <row r="350" ht="14.25" customHeight="1">
      <c r="A350" s="234"/>
      <c r="B350" s="234"/>
      <c r="C350" s="234"/>
      <c r="D350" s="234"/>
      <c r="E350" s="234"/>
      <c r="F350" s="234"/>
      <c r="G350" s="234"/>
      <c r="H350" s="234"/>
      <c r="I350" s="234"/>
      <c r="J350" s="234"/>
      <c r="K350" s="234"/>
      <c r="L350" s="234"/>
      <c r="M350" s="234"/>
      <c r="N350" s="234"/>
      <c r="O350" s="234"/>
      <c r="P350" s="234"/>
      <c r="Q350" s="234"/>
      <c r="R350" s="234"/>
      <c r="S350" s="234"/>
      <c r="T350" s="234"/>
      <c r="U350" s="234"/>
      <c r="V350" s="234"/>
      <c r="W350" s="234"/>
      <c r="X350" s="234"/>
      <c r="Y350" s="234"/>
      <c r="Z350" s="234"/>
    </row>
    <row r="351" ht="14.25" customHeight="1">
      <c r="A351" s="234"/>
      <c r="B351" s="234"/>
      <c r="C351" s="234"/>
      <c r="D351" s="234"/>
      <c r="E351" s="234"/>
      <c r="F351" s="234"/>
      <c r="G351" s="234"/>
      <c r="H351" s="234"/>
      <c r="I351" s="234"/>
      <c r="J351" s="234"/>
      <c r="K351" s="234"/>
      <c r="L351" s="234"/>
      <c r="M351" s="234"/>
      <c r="N351" s="234"/>
      <c r="O351" s="234"/>
      <c r="P351" s="234"/>
      <c r="Q351" s="234"/>
      <c r="R351" s="234"/>
      <c r="S351" s="234"/>
      <c r="T351" s="234"/>
      <c r="U351" s="234"/>
      <c r="V351" s="234"/>
      <c r="W351" s="234"/>
      <c r="X351" s="234"/>
      <c r="Y351" s="234"/>
      <c r="Z351" s="234"/>
    </row>
    <row r="352" ht="14.25" customHeight="1">
      <c r="A352" s="234"/>
      <c r="B352" s="234"/>
      <c r="C352" s="234"/>
      <c r="D352" s="234"/>
      <c r="E352" s="234"/>
      <c r="F352" s="234"/>
      <c r="G352" s="234"/>
      <c r="H352" s="234"/>
      <c r="I352" s="234"/>
      <c r="J352" s="234"/>
      <c r="K352" s="234"/>
      <c r="L352" s="234"/>
      <c r="M352" s="234"/>
      <c r="N352" s="234"/>
      <c r="O352" s="234"/>
      <c r="P352" s="234"/>
      <c r="Q352" s="234"/>
      <c r="R352" s="234"/>
      <c r="S352" s="234"/>
      <c r="T352" s="234"/>
      <c r="U352" s="234"/>
      <c r="V352" s="234"/>
      <c r="W352" s="234"/>
      <c r="X352" s="234"/>
      <c r="Y352" s="234"/>
      <c r="Z352" s="234"/>
    </row>
    <row r="353" ht="14.25" customHeight="1">
      <c r="A353" s="234"/>
      <c r="B353" s="234"/>
      <c r="C353" s="234"/>
      <c r="D353" s="234"/>
      <c r="E353" s="234"/>
      <c r="F353" s="234"/>
      <c r="G353" s="234"/>
      <c r="H353" s="234"/>
      <c r="I353" s="234"/>
      <c r="J353" s="234"/>
      <c r="K353" s="234"/>
      <c r="L353" s="234"/>
      <c r="M353" s="234"/>
      <c r="N353" s="234"/>
      <c r="O353" s="234"/>
      <c r="P353" s="234"/>
      <c r="Q353" s="234"/>
      <c r="R353" s="234"/>
      <c r="S353" s="234"/>
      <c r="T353" s="234"/>
      <c r="U353" s="234"/>
      <c r="V353" s="234"/>
      <c r="W353" s="234"/>
      <c r="X353" s="234"/>
      <c r="Y353" s="234"/>
      <c r="Z353" s="234"/>
    </row>
    <row r="354" ht="14.25" customHeight="1">
      <c r="A354" s="234"/>
      <c r="B354" s="234"/>
      <c r="C354" s="234"/>
      <c r="D354" s="234"/>
      <c r="E354" s="234"/>
      <c r="F354" s="234"/>
      <c r="G354" s="234"/>
      <c r="H354" s="234"/>
      <c r="I354" s="234"/>
      <c r="J354" s="234"/>
      <c r="K354" s="234"/>
      <c r="L354" s="234"/>
      <c r="M354" s="234"/>
      <c r="N354" s="234"/>
      <c r="O354" s="234"/>
      <c r="P354" s="234"/>
      <c r="Q354" s="234"/>
      <c r="R354" s="234"/>
      <c r="S354" s="234"/>
      <c r="T354" s="234"/>
      <c r="U354" s="234"/>
      <c r="V354" s="234"/>
      <c r="W354" s="234"/>
      <c r="X354" s="234"/>
      <c r="Y354" s="234"/>
      <c r="Z354" s="234"/>
    </row>
    <row r="355" ht="14.25" customHeight="1">
      <c r="A355" s="234"/>
      <c r="B355" s="234"/>
      <c r="C355" s="234"/>
      <c r="D355" s="234"/>
      <c r="E355" s="234"/>
      <c r="F355" s="234"/>
      <c r="G355" s="234"/>
      <c r="H355" s="234"/>
      <c r="I355" s="234"/>
      <c r="J355" s="234"/>
      <c r="K355" s="234"/>
      <c r="L355" s="234"/>
      <c r="M355" s="234"/>
      <c r="N355" s="234"/>
      <c r="O355" s="234"/>
      <c r="P355" s="234"/>
      <c r="Q355" s="234"/>
      <c r="R355" s="234"/>
      <c r="S355" s="234"/>
      <c r="T355" s="234"/>
      <c r="U355" s="234"/>
      <c r="V355" s="234"/>
      <c r="W355" s="234"/>
      <c r="X355" s="234"/>
      <c r="Y355" s="234"/>
      <c r="Z355" s="234"/>
    </row>
    <row r="356" ht="14.25" customHeight="1">
      <c r="A356" s="234"/>
      <c r="B356" s="234"/>
      <c r="C356" s="234"/>
      <c r="D356" s="234"/>
      <c r="E356" s="234"/>
      <c r="F356" s="234"/>
      <c r="G356" s="234"/>
      <c r="H356" s="234"/>
      <c r="I356" s="234"/>
      <c r="J356" s="234"/>
      <c r="K356" s="234"/>
      <c r="L356" s="234"/>
      <c r="M356" s="234"/>
      <c r="N356" s="234"/>
      <c r="O356" s="234"/>
      <c r="P356" s="234"/>
      <c r="Q356" s="234"/>
      <c r="R356" s="234"/>
      <c r="S356" s="234"/>
      <c r="T356" s="234"/>
      <c r="U356" s="234"/>
      <c r="V356" s="234"/>
      <c r="W356" s="234"/>
      <c r="X356" s="234"/>
      <c r="Y356" s="234"/>
      <c r="Z356" s="234"/>
    </row>
    <row r="357" ht="14.25" customHeight="1">
      <c r="A357" s="234"/>
      <c r="B357" s="234"/>
      <c r="C357" s="234"/>
      <c r="D357" s="234"/>
      <c r="E357" s="234"/>
      <c r="F357" s="234"/>
      <c r="G357" s="234"/>
      <c r="H357" s="234"/>
      <c r="I357" s="234"/>
      <c r="J357" s="234"/>
      <c r="K357" s="234"/>
      <c r="L357" s="234"/>
      <c r="M357" s="234"/>
      <c r="N357" s="234"/>
      <c r="O357" s="234"/>
      <c r="P357" s="234"/>
      <c r="Q357" s="234"/>
      <c r="R357" s="234"/>
      <c r="S357" s="234"/>
      <c r="T357" s="234"/>
      <c r="U357" s="234"/>
      <c r="V357" s="234"/>
      <c r="W357" s="234"/>
      <c r="X357" s="234"/>
      <c r="Y357" s="234"/>
      <c r="Z357" s="234"/>
    </row>
    <row r="358" ht="14.25" customHeight="1">
      <c r="A358" s="234"/>
      <c r="B358" s="234"/>
      <c r="C358" s="234"/>
      <c r="D358" s="234"/>
      <c r="E358" s="234"/>
      <c r="F358" s="234"/>
      <c r="G358" s="234"/>
      <c r="H358" s="234"/>
      <c r="I358" s="234"/>
      <c r="J358" s="234"/>
      <c r="K358" s="234"/>
      <c r="L358" s="234"/>
      <c r="M358" s="234"/>
      <c r="N358" s="234"/>
      <c r="O358" s="234"/>
      <c r="P358" s="234"/>
      <c r="Q358" s="234"/>
      <c r="R358" s="234"/>
      <c r="S358" s="234"/>
      <c r="T358" s="234"/>
      <c r="U358" s="234"/>
      <c r="V358" s="234"/>
      <c r="W358" s="234"/>
      <c r="X358" s="234"/>
      <c r="Y358" s="234"/>
      <c r="Z358" s="234"/>
    </row>
    <row r="359" ht="14.25" customHeight="1">
      <c r="A359" s="234"/>
      <c r="B359" s="234"/>
      <c r="C359" s="234"/>
      <c r="D359" s="234"/>
      <c r="E359" s="234"/>
      <c r="F359" s="234"/>
      <c r="G359" s="234"/>
      <c r="H359" s="234"/>
      <c r="I359" s="234"/>
      <c r="J359" s="234"/>
      <c r="K359" s="234"/>
      <c r="L359" s="234"/>
      <c r="M359" s="234"/>
      <c r="N359" s="234"/>
      <c r="O359" s="234"/>
      <c r="P359" s="234"/>
      <c r="Q359" s="234"/>
      <c r="R359" s="234"/>
      <c r="S359" s="234"/>
      <c r="T359" s="234"/>
      <c r="U359" s="234"/>
      <c r="V359" s="234"/>
      <c r="W359" s="234"/>
      <c r="X359" s="234"/>
      <c r="Y359" s="234"/>
      <c r="Z359" s="234"/>
    </row>
    <row r="360" ht="14.25" customHeight="1">
      <c r="A360" s="234"/>
      <c r="B360" s="234"/>
      <c r="C360" s="234"/>
      <c r="D360" s="234"/>
      <c r="E360" s="234"/>
      <c r="F360" s="234"/>
      <c r="G360" s="234"/>
      <c r="H360" s="234"/>
      <c r="I360" s="234"/>
      <c r="J360" s="234"/>
      <c r="K360" s="234"/>
      <c r="L360" s="234"/>
      <c r="M360" s="234"/>
      <c r="N360" s="234"/>
      <c r="O360" s="234"/>
      <c r="P360" s="234"/>
      <c r="Q360" s="234"/>
      <c r="R360" s="234"/>
      <c r="S360" s="234"/>
      <c r="T360" s="234"/>
      <c r="U360" s="234"/>
      <c r="V360" s="234"/>
      <c r="W360" s="234"/>
      <c r="X360" s="234"/>
      <c r="Y360" s="234"/>
      <c r="Z360" s="234"/>
    </row>
    <row r="361" ht="14.25" customHeight="1">
      <c r="A361" s="234"/>
      <c r="B361" s="234"/>
      <c r="C361" s="234"/>
      <c r="D361" s="234"/>
      <c r="E361" s="234"/>
      <c r="F361" s="234"/>
      <c r="G361" s="234"/>
      <c r="H361" s="234"/>
      <c r="I361" s="234"/>
      <c r="J361" s="234"/>
      <c r="K361" s="234"/>
      <c r="L361" s="234"/>
      <c r="M361" s="234"/>
      <c r="N361" s="234"/>
      <c r="O361" s="234"/>
      <c r="P361" s="234"/>
      <c r="Q361" s="234"/>
      <c r="R361" s="234"/>
      <c r="S361" s="234"/>
      <c r="T361" s="234"/>
      <c r="U361" s="234"/>
      <c r="V361" s="234"/>
      <c r="W361" s="234"/>
      <c r="X361" s="234"/>
      <c r="Y361" s="234"/>
      <c r="Z361" s="234"/>
    </row>
    <row r="362" ht="14.25" customHeight="1">
      <c r="A362" s="234"/>
      <c r="B362" s="234"/>
      <c r="C362" s="234"/>
      <c r="D362" s="234"/>
      <c r="E362" s="234"/>
      <c r="F362" s="234"/>
      <c r="G362" s="234"/>
      <c r="H362" s="234"/>
      <c r="I362" s="234"/>
      <c r="J362" s="234"/>
      <c r="K362" s="234"/>
      <c r="L362" s="234"/>
      <c r="M362" s="234"/>
      <c r="N362" s="234"/>
      <c r="O362" s="234"/>
      <c r="P362" s="234"/>
      <c r="Q362" s="234"/>
      <c r="R362" s="234"/>
      <c r="S362" s="234"/>
      <c r="T362" s="234"/>
      <c r="U362" s="234"/>
      <c r="V362" s="234"/>
      <c r="W362" s="234"/>
      <c r="X362" s="234"/>
      <c r="Y362" s="234"/>
      <c r="Z362" s="234"/>
    </row>
    <row r="363" ht="14.25" customHeight="1">
      <c r="A363" s="234"/>
      <c r="B363" s="234"/>
      <c r="C363" s="234"/>
      <c r="D363" s="234"/>
      <c r="E363" s="234"/>
      <c r="F363" s="234"/>
      <c r="G363" s="234"/>
      <c r="H363" s="234"/>
      <c r="I363" s="234"/>
      <c r="J363" s="234"/>
      <c r="K363" s="234"/>
      <c r="L363" s="234"/>
      <c r="M363" s="234"/>
      <c r="N363" s="234"/>
      <c r="O363" s="234"/>
      <c r="P363" s="234"/>
      <c r="Q363" s="234"/>
      <c r="R363" s="234"/>
      <c r="S363" s="234"/>
      <c r="T363" s="234"/>
      <c r="U363" s="234"/>
      <c r="V363" s="234"/>
      <c r="W363" s="234"/>
      <c r="X363" s="234"/>
      <c r="Y363" s="234"/>
      <c r="Z363" s="234"/>
    </row>
    <row r="364" ht="14.25" customHeight="1">
      <c r="A364" s="234"/>
      <c r="B364" s="234"/>
      <c r="C364" s="234"/>
      <c r="D364" s="234"/>
      <c r="E364" s="234"/>
      <c r="F364" s="234"/>
      <c r="G364" s="234"/>
      <c r="H364" s="234"/>
      <c r="I364" s="234"/>
      <c r="J364" s="234"/>
      <c r="K364" s="234"/>
      <c r="L364" s="234"/>
      <c r="M364" s="234"/>
      <c r="N364" s="234"/>
      <c r="O364" s="234"/>
      <c r="P364" s="234"/>
      <c r="Q364" s="234"/>
      <c r="R364" s="234"/>
      <c r="S364" s="234"/>
      <c r="T364" s="234"/>
      <c r="U364" s="234"/>
      <c r="V364" s="234"/>
      <c r="W364" s="234"/>
      <c r="X364" s="234"/>
      <c r="Y364" s="234"/>
      <c r="Z364" s="234"/>
    </row>
    <row r="365" ht="14.25" customHeight="1">
      <c r="A365" s="234"/>
      <c r="B365" s="234"/>
      <c r="C365" s="234"/>
      <c r="D365" s="234"/>
      <c r="E365" s="234"/>
      <c r="F365" s="234"/>
      <c r="G365" s="234"/>
      <c r="H365" s="234"/>
      <c r="I365" s="234"/>
      <c r="J365" s="234"/>
      <c r="K365" s="234"/>
      <c r="L365" s="234"/>
      <c r="M365" s="234"/>
      <c r="N365" s="234"/>
      <c r="O365" s="234"/>
      <c r="P365" s="234"/>
      <c r="Q365" s="234"/>
      <c r="R365" s="234"/>
      <c r="S365" s="234"/>
      <c r="T365" s="234"/>
      <c r="U365" s="234"/>
      <c r="V365" s="234"/>
      <c r="W365" s="234"/>
      <c r="X365" s="234"/>
      <c r="Y365" s="234"/>
      <c r="Z365" s="234"/>
    </row>
    <row r="366" ht="14.25" customHeight="1">
      <c r="A366" s="234"/>
      <c r="B366" s="234"/>
      <c r="C366" s="234"/>
      <c r="D366" s="234"/>
      <c r="E366" s="234"/>
      <c r="F366" s="234"/>
      <c r="G366" s="234"/>
      <c r="H366" s="234"/>
      <c r="I366" s="234"/>
      <c r="J366" s="234"/>
      <c r="K366" s="234"/>
      <c r="L366" s="234"/>
      <c r="M366" s="234"/>
      <c r="N366" s="234"/>
      <c r="O366" s="234"/>
      <c r="P366" s="234"/>
      <c r="Q366" s="234"/>
      <c r="R366" s="234"/>
      <c r="S366" s="234"/>
      <c r="T366" s="234"/>
      <c r="U366" s="234"/>
      <c r="V366" s="234"/>
      <c r="W366" s="234"/>
      <c r="X366" s="234"/>
      <c r="Y366" s="234"/>
      <c r="Z366" s="234"/>
    </row>
    <row r="367" ht="14.25" customHeight="1">
      <c r="A367" s="234"/>
      <c r="B367" s="234"/>
      <c r="C367" s="234"/>
      <c r="D367" s="234"/>
      <c r="E367" s="234"/>
      <c r="F367" s="234"/>
      <c r="G367" s="234"/>
      <c r="H367" s="234"/>
      <c r="I367" s="234"/>
      <c r="J367" s="234"/>
      <c r="K367" s="234"/>
      <c r="L367" s="234"/>
      <c r="M367" s="234"/>
      <c r="N367" s="234"/>
      <c r="O367" s="234"/>
      <c r="P367" s="234"/>
      <c r="Q367" s="234"/>
      <c r="R367" s="234"/>
      <c r="S367" s="234"/>
      <c r="T367" s="234"/>
      <c r="U367" s="234"/>
      <c r="V367" s="234"/>
      <c r="W367" s="234"/>
      <c r="X367" s="234"/>
      <c r="Y367" s="234"/>
      <c r="Z367" s="234"/>
    </row>
    <row r="368" ht="14.25" customHeight="1">
      <c r="A368" s="234"/>
      <c r="B368" s="234"/>
      <c r="C368" s="234"/>
      <c r="D368" s="234"/>
      <c r="E368" s="234"/>
      <c r="F368" s="234"/>
      <c r="G368" s="234"/>
      <c r="H368" s="234"/>
      <c r="I368" s="234"/>
      <c r="J368" s="234"/>
      <c r="K368" s="234"/>
      <c r="L368" s="234"/>
      <c r="M368" s="234"/>
      <c r="N368" s="234"/>
      <c r="O368" s="234"/>
      <c r="P368" s="234"/>
      <c r="Q368" s="234"/>
      <c r="R368" s="234"/>
      <c r="S368" s="234"/>
      <c r="T368" s="234"/>
      <c r="U368" s="234"/>
      <c r="V368" s="234"/>
      <c r="W368" s="234"/>
      <c r="X368" s="234"/>
      <c r="Y368" s="234"/>
      <c r="Z368" s="234"/>
    </row>
    <row r="369" ht="14.25" customHeight="1">
      <c r="A369" s="234"/>
      <c r="B369" s="234"/>
      <c r="C369" s="234"/>
      <c r="D369" s="234"/>
      <c r="E369" s="234"/>
      <c r="F369" s="234"/>
      <c r="G369" s="234"/>
      <c r="H369" s="234"/>
      <c r="I369" s="234"/>
      <c r="J369" s="234"/>
      <c r="K369" s="234"/>
      <c r="L369" s="234"/>
      <c r="M369" s="234"/>
      <c r="N369" s="234"/>
      <c r="O369" s="234"/>
      <c r="P369" s="234"/>
      <c r="Q369" s="234"/>
      <c r="R369" s="234"/>
      <c r="S369" s="234"/>
      <c r="T369" s="234"/>
      <c r="U369" s="234"/>
      <c r="V369" s="234"/>
      <c r="W369" s="234"/>
      <c r="X369" s="234"/>
      <c r="Y369" s="234"/>
      <c r="Z369" s="234"/>
    </row>
    <row r="370" ht="14.25" customHeight="1">
      <c r="A370" s="234"/>
      <c r="B370" s="234"/>
      <c r="C370" s="234"/>
      <c r="D370" s="234"/>
      <c r="E370" s="234"/>
      <c r="F370" s="234"/>
      <c r="G370" s="234"/>
      <c r="H370" s="234"/>
      <c r="I370" s="234"/>
      <c r="J370" s="234"/>
      <c r="K370" s="234"/>
      <c r="L370" s="234"/>
      <c r="M370" s="234"/>
      <c r="N370" s="234"/>
      <c r="O370" s="234"/>
      <c r="P370" s="234"/>
      <c r="Q370" s="234"/>
      <c r="R370" s="234"/>
      <c r="S370" s="234"/>
      <c r="T370" s="234"/>
      <c r="U370" s="234"/>
      <c r="V370" s="234"/>
      <c r="W370" s="234"/>
      <c r="X370" s="234"/>
      <c r="Y370" s="234"/>
      <c r="Z370" s="234"/>
    </row>
    <row r="371" ht="14.25" customHeight="1">
      <c r="A371" s="234"/>
      <c r="B371" s="234"/>
      <c r="C371" s="234"/>
      <c r="D371" s="234"/>
      <c r="E371" s="234"/>
      <c r="F371" s="234"/>
      <c r="G371" s="234"/>
      <c r="H371" s="234"/>
      <c r="I371" s="234"/>
      <c r="J371" s="234"/>
      <c r="K371" s="234"/>
      <c r="L371" s="234"/>
      <c r="M371" s="234"/>
      <c r="N371" s="234"/>
      <c r="O371" s="234"/>
      <c r="P371" s="234"/>
      <c r="Q371" s="234"/>
      <c r="R371" s="234"/>
      <c r="S371" s="234"/>
      <c r="T371" s="234"/>
      <c r="U371" s="234"/>
      <c r="V371" s="234"/>
      <c r="W371" s="234"/>
      <c r="X371" s="234"/>
      <c r="Y371" s="234"/>
      <c r="Z371" s="234"/>
    </row>
    <row r="372" ht="14.25" customHeight="1">
      <c r="A372" s="234"/>
      <c r="B372" s="234"/>
      <c r="C372" s="234"/>
      <c r="D372" s="234"/>
      <c r="E372" s="234"/>
      <c r="F372" s="234"/>
      <c r="G372" s="234"/>
      <c r="H372" s="234"/>
      <c r="I372" s="234"/>
      <c r="J372" s="234"/>
      <c r="K372" s="234"/>
      <c r="L372" s="234"/>
      <c r="M372" s="234"/>
      <c r="N372" s="234"/>
      <c r="O372" s="234"/>
      <c r="P372" s="234"/>
      <c r="Q372" s="234"/>
      <c r="R372" s="234"/>
      <c r="S372" s="234"/>
      <c r="T372" s="234"/>
      <c r="U372" s="234"/>
      <c r="V372" s="234"/>
      <c r="W372" s="234"/>
      <c r="X372" s="234"/>
      <c r="Y372" s="234"/>
      <c r="Z372" s="234"/>
    </row>
    <row r="373" ht="14.25" customHeight="1">
      <c r="A373" s="234"/>
      <c r="B373" s="234"/>
      <c r="C373" s="234"/>
      <c r="D373" s="234"/>
      <c r="E373" s="234"/>
      <c r="F373" s="234"/>
      <c r="G373" s="234"/>
      <c r="H373" s="234"/>
      <c r="I373" s="234"/>
      <c r="J373" s="234"/>
      <c r="K373" s="234"/>
      <c r="L373" s="234"/>
      <c r="M373" s="234"/>
      <c r="N373" s="234"/>
      <c r="O373" s="234"/>
      <c r="P373" s="234"/>
      <c r="Q373" s="234"/>
      <c r="R373" s="234"/>
      <c r="S373" s="234"/>
      <c r="T373" s="234"/>
      <c r="U373" s="234"/>
      <c r="V373" s="234"/>
      <c r="W373" s="234"/>
      <c r="X373" s="234"/>
      <c r="Y373" s="234"/>
      <c r="Z373" s="234"/>
    </row>
    <row r="374" ht="14.25" customHeight="1">
      <c r="A374" s="234"/>
      <c r="B374" s="234"/>
      <c r="C374" s="234"/>
      <c r="D374" s="234"/>
      <c r="E374" s="234"/>
      <c r="F374" s="234"/>
      <c r="G374" s="234"/>
      <c r="H374" s="234"/>
      <c r="I374" s="234"/>
      <c r="J374" s="234"/>
      <c r="K374" s="234"/>
      <c r="L374" s="234"/>
      <c r="M374" s="234"/>
      <c r="N374" s="234"/>
      <c r="O374" s="234"/>
      <c r="P374" s="234"/>
      <c r="Q374" s="234"/>
      <c r="R374" s="234"/>
      <c r="S374" s="234"/>
      <c r="T374" s="234"/>
      <c r="U374" s="234"/>
      <c r="V374" s="234"/>
      <c r="W374" s="234"/>
      <c r="X374" s="234"/>
      <c r="Y374" s="234"/>
      <c r="Z374" s="234"/>
    </row>
    <row r="375" ht="14.25" customHeight="1">
      <c r="A375" s="234"/>
      <c r="B375" s="234"/>
      <c r="C375" s="234"/>
      <c r="D375" s="234"/>
      <c r="E375" s="234"/>
      <c r="F375" s="234"/>
      <c r="G375" s="234"/>
      <c r="H375" s="234"/>
      <c r="I375" s="234"/>
      <c r="J375" s="234"/>
      <c r="K375" s="234"/>
      <c r="L375" s="234"/>
      <c r="M375" s="234"/>
      <c r="N375" s="234"/>
      <c r="O375" s="234"/>
      <c r="P375" s="234"/>
      <c r="Q375" s="234"/>
      <c r="R375" s="234"/>
      <c r="S375" s="234"/>
      <c r="T375" s="234"/>
      <c r="U375" s="234"/>
      <c r="V375" s="234"/>
      <c r="W375" s="234"/>
      <c r="X375" s="234"/>
      <c r="Y375" s="234"/>
      <c r="Z375" s="234"/>
    </row>
    <row r="376" ht="14.25" customHeight="1">
      <c r="A376" s="234"/>
      <c r="B376" s="234"/>
      <c r="C376" s="234"/>
      <c r="D376" s="234"/>
      <c r="E376" s="234"/>
      <c r="F376" s="234"/>
      <c r="G376" s="234"/>
      <c r="H376" s="234"/>
      <c r="I376" s="234"/>
      <c r="J376" s="234"/>
      <c r="K376" s="234"/>
      <c r="L376" s="234"/>
      <c r="M376" s="234"/>
      <c r="N376" s="234"/>
      <c r="O376" s="234"/>
      <c r="P376" s="234"/>
      <c r="Q376" s="234"/>
      <c r="R376" s="234"/>
      <c r="S376" s="234"/>
      <c r="T376" s="234"/>
      <c r="U376" s="234"/>
      <c r="V376" s="234"/>
      <c r="W376" s="234"/>
      <c r="X376" s="234"/>
      <c r="Y376" s="234"/>
      <c r="Z376" s="234"/>
    </row>
    <row r="377" ht="14.25" customHeight="1">
      <c r="A377" s="234"/>
      <c r="B377" s="234"/>
      <c r="C377" s="234"/>
      <c r="D377" s="234"/>
      <c r="E377" s="234"/>
      <c r="F377" s="234"/>
      <c r="G377" s="234"/>
      <c r="H377" s="234"/>
      <c r="I377" s="234"/>
      <c r="J377" s="234"/>
      <c r="K377" s="234"/>
      <c r="L377" s="234"/>
      <c r="M377" s="234"/>
      <c r="N377" s="234"/>
      <c r="O377" s="234"/>
      <c r="P377" s="234"/>
      <c r="Q377" s="234"/>
      <c r="R377" s="234"/>
      <c r="S377" s="234"/>
      <c r="T377" s="234"/>
      <c r="U377" s="234"/>
      <c r="V377" s="234"/>
      <c r="W377" s="234"/>
      <c r="X377" s="234"/>
      <c r="Y377" s="234"/>
      <c r="Z377" s="234"/>
    </row>
    <row r="378" ht="14.25" customHeight="1">
      <c r="A378" s="234"/>
      <c r="B378" s="234"/>
      <c r="C378" s="234"/>
      <c r="D378" s="234"/>
      <c r="E378" s="234"/>
      <c r="F378" s="234"/>
      <c r="G378" s="234"/>
      <c r="H378" s="234"/>
      <c r="I378" s="234"/>
      <c r="J378" s="234"/>
      <c r="K378" s="234"/>
      <c r="L378" s="234"/>
      <c r="M378" s="234"/>
      <c r="N378" s="234"/>
      <c r="O378" s="234"/>
      <c r="P378" s="234"/>
      <c r="Q378" s="234"/>
      <c r="R378" s="234"/>
      <c r="S378" s="234"/>
      <c r="T378" s="234"/>
      <c r="U378" s="234"/>
      <c r="V378" s="234"/>
      <c r="W378" s="234"/>
      <c r="X378" s="234"/>
      <c r="Y378" s="234"/>
      <c r="Z378" s="234"/>
    </row>
    <row r="379" ht="14.25" customHeight="1">
      <c r="A379" s="234"/>
      <c r="B379" s="234"/>
      <c r="C379" s="234"/>
      <c r="D379" s="234"/>
      <c r="E379" s="234"/>
      <c r="F379" s="234"/>
      <c r="G379" s="234"/>
      <c r="H379" s="234"/>
      <c r="I379" s="234"/>
      <c r="J379" s="234"/>
      <c r="K379" s="234"/>
      <c r="L379" s="234"/>
      <c r="M379" s="234"/>
      <c r="N379" s="234"/>
      <c r="O379" s="234"/>
      <c r="P379" s="234"/>
      <c r="Q379" s="234"/>
      <c r="R379" s="234"/>
      <c r="S379" s="234"/>
      <c r="T379" s="234"/>
      <c r="U379" s="234"/>
      <c r="V379" s="234"/>
      <c r="W379" s="234"/>
      <c r="X379" s="234"/>
      <c r="Y379" s="234"/>
      <c r="Z379" s="234"/>
    </row>
    <row r="380" ht="14.25" customHeight="1">
      <c r="A380" s="234"/>
      <c r="B380" s="234"/>
      <c r="C380" s="234"/>
      <c r="D380" s="234"/>
      <c r="E380" s="234"/>
      <c r="F380" s="234"/>
      <c r="G380" s="234"/>
      <c r="H380" s="234"/>
      <c r="I380" s="234"/>
      <c r="J380" s="234"/>
      <c r="K380" s="234"/>
      <c r="L380" s="234"/>
      <c r="M380" s="234"/>
      <c r="N380" s="234"/>
      <c r="O380" s="234"/>
      <c r="P380" s="234"/>
      <c r="Q380" s="234"/>
      <c r="R380" s="234"/>
      <c r="S380" s="234"/>
      <c r="T380" s="234"/>
      <c r="U380" s="234"/>
      <c r="V380" s="234"/>
      <c r="W380" s="234"/>
      <c r="X380" s="234"/>
      <c r="Y380" s="234"/>
      <c r="Z380" s="234"/>
    </row>
    <row r="381" ht="14.25" customHeight="1">
      <c r="A381" s="234"/>
      <c r="B381" s="234"/>
      <c r="C381" s="234"/>
      <c r="D381" s="234"/>
      <c r="E381" s="234"/>
      <c r="F381" s="234"/>
      <c r="G381" s="234"/>
      <c r="H381" s="234"/>
      <c r="I381" s="234"/>
      <c r="J381" s="234"/>
      <c r="K381" s="234"/>
      <c r="L381" s="234"/>
      <c r="M381" s="234"/>
      <c r="N381" s="234"/>
      <c r="O381" s="234"/>
      <c r="P381" s="234"/>
      <c r="Q381" s="234"/>
      <c r="R381" s="234"/>
      <c r="S381" s="234"/>
      <c r="T381" s="234"/>
      <c r="U381" s="234"/>
      <c r="V381" s="234"/>
      <c r="W381" s="234"/>
      <c r="X381" s="234"/>
      <c r="Y381" s="234"/>
      <c r="Z381" s="234"/>
    </row>
    <row r="382" ht="14.25" customHeight="1">
      <c r="A382" s="234"/>
      <c r="B382" s="234"/>
      <c r="C382" s="234"/>
      <c r="D382" s="234"/>
      <c r="E382" s="234"/>
      <c r="F382" s="234"/>
      <c r="G382" s="234"/>
      <c r="H382" s="234"/>
      <c r="I382" s="234"/>
      <c r="J382" s="234"/>
      <c r="K382" s="234"/>
      <c r="L382" s="234"/>
      <c r="M382" s="234"/>
      <c r="N382" s="234"/>
      <c r="O382" s="234"/>
      <c r="P382" s="234"/>
      <c r="Q382" s="234"/>
      <c r="R382" s="234"/>
      <c r="S382" s="234"/>
      <c r="T382" s="234"/>
      <c r="U382" s="234"/>
      <c r="V382" s="234"/>
      <c r="W382" s="234"/>
      <c r="X382" s="234"/>
      <c r="Y382" s="234"/>
      <c r="Z382" s="234"/>
    </row>
    <row r="383" ht="14.25" customHeight="1">
      <c r="A383" s="234"/>
      <c r="B383" s="234"/>
      <c r="C383" s="234"/>
      <c r="D383" s="234"/>
      <c r="E383" s="234"/>
      <c r="F383" s="234"/>
      <c r="G383" s="234"/>
      <c r="H383" s="234"/>
      <c r="I383" s="234"/>
      <c r="J383" s="234"/>
      <c r="K383" s="234"/>
      <c r="L383" s="234"/>
      <c r="M383" s="234"/>
      <c r="N383" s="234"/>
      <c r="O383" s="234"/>
      <c r="P383" s="234"/>
      <c r="Q383" s="234"/>
      <c r="R383" s="234"/>
      <c r="S383" s="234"/>
      <c r="T383" s="234"/>
      <c r="U383" s="234"/>
      <c r="V383" s="234"/>
      <c r="W383" s="234"/>
      <c r="X383" s="234"/>
      <c r="Y383" s="234"/>
      <c r="Z383" s="234"/>
    </row>
    <row r="384" ht="14.25" customHeight="1">
      <c r="A384" s="234"/>
      <c r="B384" s="234"/>
      <c r="C384" s="234"/>
      <c r="D384" s="234"/>
      <c r="E384" s="234"/>
      <c r="F384" s="234"/>
      <c r="G384" s="234"/>
      <c r="H384" s="234"/>
      <c r="I384" s="234"/>
      <c r="J384" s="234"/>
      <c r="K384" s="234"/>
      <c r="L384" s="234"/>
      <c r="M384" s="234"/>
      <c r="N384" s="234"/>
      <c r="O384" s="234"/>
      <c r="P384" s="234"/>
      <c r="Q384" s="234"/>
      <c r="R384" s="234"/>
      <c r="S384" s="234"/>
      <c r="T384" s="234"/>
      <c r="U384" s="234"/>
      <c r="V384" s="234"/>
      <c r="W384" s="234"/>
      <c r="X384" s="234"/>
      <c r="Y384" s="234"/>
      <c r="Z384" s="234"/>
    </row>
    <row r="385" ht="14.25" customHeight="1">
      <c r="A385" s="234"/>
      <c r="B385" s="234"/>
      <c r="C385" s="234"/>
      <c r="D385" s="234"/>
      <c r="E385" s="234"/>
      <c r="F385" s="234"/>
      <c r="G385" s="234"/>
      <c r="H385" s="234"/>
      <c r="I385" s="234"/>
      <c r="J385" s="234"/>
      <c r="K385" s="234"/>
      <c r="L385" s="234"/>
      <c r="M385" s="234"/>
      <c r="N385" s="234"/>
      <c r="O385" s="234"/>
      <c r="P385" s="234"/>
      <c r="Q385" s="234"/>
      <c r="R385" s="234"/>
      <c r="S385" s="234"/>
      <c r="T385" s="234"/>
      <c r="U385" s="234"/>
      <c r="V385" s="234"/>
      <c r="W385" s="234"/>
      <c r="X385" s="234"/>
      <c r="Y385" s="234"/>
      <c r="Z385" s="234"/>
    </row>
    <row r="386" ht="14.25" customHeight="1">
      <c r="A386" s="234"/>
      <c r="B386" s="234"/>
      <c r="C386" s="234"/>
      <c r="D386" s="234"/>
      <c r="E386" s="234"/>
      <c r="F386" s="234"/>
      <c r="G386" s="234"/>
      <c r="H386" s="234"/>
      <c r="I386" s="234"/>
      <c r="J386" s="234"/>
      <c r="K386" s="234"/>
      <c r="L386" s="234"/>
      <c r="M386" s="234"/>
      <c r="N386" s="234"/>
      <c r="O386" s="234"/>
      <c r="P386" s="234"/>
      <c r="Q386" s="234"/>
      <c r="R386" s="234"/>
      <c r="S386" s="234"/>
      <c r="T386" s="234"/>
      <c r="U386" s="234"/>
      <c r="V386" s="234"/>
      <c r="W386" s="234"/>
      <c r="X386" s="234"/>
      <c r="Y386" s="234"/>
      <c r="Z386" s="234"/>
    </row>
    <row r="387" ht="14.25" customHeight="1">
      <c r="A387" s="234"/>
      <c r="B387" s="234"/>
      <c r="C387" s="234"/>
      <c r="D387" s="234"/>
      <c r="E387" s="234"/>
      <c r="F387" s="234"/>
      <c r="G387" s="234"/>
      <c r="H387" s="234"/>
      <c r="I387" s="234"/>
      <c r="J387" s="234"/>
      <c r="K387" s="234"/>
      <c r="L387" s="234"/>
      <c r="M387" s="234"/>
      <c r="N387" s="234"/>
      <c r="O387" s="234"/>
      <c r="P387" s="234"/>
      <c r="Q387" s="234"/>
      <c r="R387" s="234"/>
      <c r="S387" s="234"/>
      <c r="T387" s="234"/>
      <c r="U387" s="234"/>
      <c r="V387" s="234"/>
      <c r="W387" s="234"/>
      <c r="X387" s="234"/>
      <c r="Y387" s="234"/>
      <c r="Z387" s="234"/>
    </row>
    <row r="388" ht="14.25" customHeight="1">
      <c r="A388" s="234"/>
      <c r="B388" s="234"/>
      <c r="C388" s="234"/>
      <c r="D388" s="234"/>
      <c r="E388" s="234"/>
      <c r="F388" s="234"/>
      <c r="G388" s="234"/>
      <c r="H388" s="234"/>
      <c r="I388" s="234"/>
      <c r="J388" s="234"/>
      <c r="K388" s="234"/>
      <c r="L388" s="234"/>
      <c r="M388" s="234"/>
      <c r="N388" s="234"/>
      <c r="O388" s="234"/>
      <c r="P388" s="234"/>
      <c r="Q388" s="234"/>
      <c r="R388" s="234"/>
      <c r="S388" s="234"/>
      <c r="T388" s="234"/>
      <c r="U388" s="234"/>
      <c r="V388" s="234"/>
      <c r="W388" s="234"/>
      <c r="X388" s="234"/>
      <c r="Y388" s="234"/>
      <c r="Z388" s="234"/>
    </row>
    <row r="389" ht="14.25" customHeight="1">
      <c r="A389" s="234"/>
      <c r="B389" s="234"/>
      <c r="C389" s="234"/>
      <c r="D389" s="234"/>
      <c r="E389" s="234"/>
      <c r="F389" s="234"/>
      <c r="G389" s="234"/>
      <c r="H389" s="234"/>
      <c r="I389" s="234"/>
      <c r="J389" s="234"/>
      <c r="K389" s="234"/>
      <c r="L389" s="234"/>
      <c r="M389" s="234"/>
      <c r="N389" s="234"/>
      <c r="O389" s="234"/>
      <c r="P389" s="234"/>
      <c r="Q389" s="234"/>
      <c r="R389" s="234"/>
      <c r="S389" s="234"/>
      <c r="T389" s="234"/>
      <c r="U389" s="234"/>
      <c r="V389" s="234"/>
      <c r="W389" s="234"/>
      <c r="X389" s="234"/>
      <c r="Y389" s="234"/>
      <c r="Z389" s="234"/>
    </row>
    <row r="390" ht="14.25" customHeight="1">
      <c r="A390" s="234"/>
      <c r="B390" s="234"/>
      <c r="C390" s="234"/>
      <c r="D390" s="234"/>
      <c r="E390" s="234"/>
      <c r="F390" s="234"/>
      <c r="G390" s="234"/>
      <c r="H390" s="234"/>
      <c r="I390" s="234"/>
      <c r="J390" s="234"/>
      <c r="K390" s="234"/>
      <c r="L390" s="234"/>
      <c r="M390" s="234"/>
      <c r="N390" s="234"/>
      <c r="O390" s="234"/>
      <c r="P390" s="234"/>
      <c r="Q390" s="234"/>
      <c r="R390" s="234"/>
      <c r="S390" s="234"/>
      <c r="T390" s="234"/>
      <c r="U390" s="234"/>
      <c r="V390" s="234"/>
      <c r="W390" s="234"/>
      <c r="X390" s="234"/>
      <c r="Y390" s="234"/>
      <c r="Z390" s="234"/>
    </row>
    <row r="391" ht="14.25" customHeight="1">
      <c r="A391" s="234"/>
      <c r="B391" s="234"/>
      <c r="C391" s="234"/>
      <c r="D391" s="234"/>
      <c r="E391" s="234"/>
      <c r="F391" s="234"/>
      <c r="G391" s="234"/>
      <c r="H391" s="234"/>
      <c r="I391" s="234"/>
      <c r="J391" s="234"/>
      <c r="K391" s="234"/>
      <c r="L391" s="234"/>
      <c r="M391" s="234"/>
      <c r="N391" s="234"/>
      <c r="O391" s="234"/>
      <c r="P391" s="234"/>
      <c r="Q391" s="234"/>
      <c r="R391" s="234"/>
      <c r="S391" s="234"/>
      <c r="T391" s="234"/>
      <c r="U391" s="234"/>
      <c r="V391" s="234"/>
      <c r="W391" s="234"/>
      <c r="X391" s="234"/>
      <c r="Y391" s="234"/>
      <c r="Z391" s="234"/>
    </row>
    <row r="392" ht="14.25" customHeight="1">
      <c r="A392" s="234"/>
      <c r="B392" s="234"/>
      <c r="C392" s="234"/>
      <c r="D392" s="234"/>
      <c r="E392" s="234"/>
      <c r="F392" s="234"/>
      <c r="G392" s="234"/>
      <c r="H392" s="234"/>
      <c r="I392" s="234"/>
      <c r="J392" s="234"/>
      <c r="K392" s="234"/>
      <c r="L392" s="234"/>
      <c r="M392" s="234"/>
      <c r="N392" s="234"/>
      <c r="O392" s="234"/>
      <c r="P392" s="234"/>
      <c r="Q392" s="234"/>
      <c r="R392" s="234"/>
      <c r="S392" s="234"/>
      <c r="T392" s="234"/>
      <c r="U392" s="234"/>
      <c r="V392" s="234"/>
      <c r="W392" s="234"/>
      <c r="X392" s="234"/>
      <c r="Y392" s="234"/>
      <c r="Z392" s="234"/>
    </row>
    <row r="393" ht="14.25" customHeight="1">
      <c r="A393" s="234"/>
      <c r="B393" s="234"/>
      <c r="C393" s="234"/>
      <c r="D393" s="234"/>
      <c r="E393" s="234"/>
      <c r="F393" s="234"/>
      <c r="G393" s="234"/>
      <c r="H393" s="234"/>
      <c r="I393" s="234"/>
      <c r="J393" s="234"/>
      <c r="K393" s="234"/>
      <c r="L393" s="234"/>
      <c r="M393" s="234"/>
      <c r="N393" s="234"/>
      <c r="O393" s="234"/>
      <c r="P393" s="234"/>
      <c r="Q393" s="234"/>
      <c r="R393" s="234"/>
      <c r="S393" s="234"/>
      <c r="T393" s="234"/>
      <c r="U393" s="234"/>
      <c r="V393" s="234"/>
      <c r="W393" s="234"/>
      <c r="X393" s="234"/>
      <c r="Y393" s="234"/>
      <c r="Z393" s="234"/>
    </row>
    <row r="394" ht="14.25" customHeight="1">
      <c r="A394" s="234"/>
      <c r="B394" s="234"/>
      <c r="C394" s="234"/>
      <c r="D394" s="234"/>
      <c r="E394" s="234"/>
      <c r="F394" s="234"/>
      <c r="G394" s="234"/>
      <c r="H394" s="234"/>
      <c r="I394" s="234"/>
      <c r="J394" s="234"/>
      <c r="K394" s="234"/>
      <c r="L394" s="234"/>
      <c r="M394" s="234"/>
      <c r="N394" s="234"/>
      <c r="O394" s="234"/>
      <c r="P394" s="234"/>
      <c r="Q394" s="234"/>
      <c r="R394" s="234"/>
      <c r="S394" s="234"/>
      <c r="T394" s="234"/>
      <c r="U394" s="234"/>
      <c r="V394" s="234"/>
      <c r="W394" s="234"/>
      <c r="X394" s="234"/>
      <c r="Y394" s="234"/>
      <c r="Z394" s="234"/>
    </row>
    <row r="395" ht="14.25" customHeight="1">
      <c r="A395" s="234"/>
      <c r="B395" s="234"/>
      <c r="C395" s="234"/>
      <c r="D395" s="234"/>
      <c r="E395" s="234"/>
      <c r="F395" s="234"/>
      <c r="G395" s="234"/>
      <c r="H395" s="234"/>
      <c r="I395" s="234"/>
      <c r="J395" s="234"/>
      <c r="K395" s="234"/>
      <c r="L395" s="234"/>
      <c r="M395" s="234"/>
      <c r="N395" s="234"/>
      <c r="O395" s="234"/>
      <c r="P395" s="234"/>
      <c r="Q395" s="234"/>
      <c r="R395" s="234"/>
      <c r="S395" s="234"/>
      <c r="T395" s="234"/>
      <c r="U395" s="234"/>
      <c r="V395" s="234"/>
      <c r="W395" s="234"/>
      <c r="X395" s="234"/>
      <c r="Y395" s="234"/>
      <c r="Z395" s="234"/>
    </row>
    <row r="396" ht="14.25" customHeight="1">
      <c r="A396" s="234"/>
      <c r="B396" s="234"/>
      <c r="C396" s="234"/>
      <c r="D396" s="234"/>
      <c r="E396" s="234"/>
      <c r="F396" s="234"/>
      <c r="G396" s="234"/>
      <c r="H396" s="234"/>
      <c r="I396" s="234"/>
      <c r="J396" s="234"/>
      <c r="K396" s="234"/>
      <c r="L396" s="234"/>
      <c r="M396" s="234"/>
      <c r="N396" s="234"/>
      <c r="O396" s="234"/>
      <c r="P396" s="234"/>
      <c r="Q396" s="234"/>
      <c r="R396" s="234"/>
      <c r="S396" s="234"/>
      <c r="T396" s="234"/>
      <c r="U396" s="234"/>
      <c r="V396" s="234"/>
      <c r="W396" s="234"/>
      <c r="X396" s="234"/>
      <c r="Y396" s="234"/>
      <c r="Z396" s="234"/>
    </row>
    <row r="397" ht="14.25" customHeight="1">
      <c r="A397" s="234"/>
      <c r="B397" s="234"/>
      <c r="C397" s="234"/>
      <c r="D397" s="234"/>
      <c r="E397" s="234"/>
      <c r="F397" s="234"/>
      <c r="G397" s="234"/>
      <c r="H397" s="234"/>
      <c r="I397" s="234"/>
      <c r="J397" s="234"/>
      <c r="K397" s="234"/>
      <c r="L397" s="234"/>
      <c r="M397" s="234"/>
      <c r="N397" s="234"/>
      <c r="O397" s="234"/>
      <c r="P397" s="234"/>
      <c r="Q397" s="234"/>
      <c r="R397" s="234"/>
      <c r="S397" s="234"/>
      <c r="T397" s="234"/>
      <c r="U397" s="234"/>
      <c r="V397" s="234"/>
      <c r="W397" s="234"/>
      <c r="X397" s="234"/>
      <c r="Y397" s="234"/>
      <c r="Z397" s="234"/>
    </row>
    <row r="398" ht="14.25" customHeight="1">
      <c r="A398" s="234"/>
      <c r="B398" s="234"/>
      <c r="C398" s="234"/>
      <c r="D398" s="234"/>
      <c r="E398" s="234"/>
      <c r="F398" s="234"/>
      <c r="G398" s="234"/>
      <c r="H398" s="234"/>
      <c r="I398" s="234"/>
      <c r="J398" s="234"/>
      <c r="K398" s="234"/>
      <c r="L398" s="234"/>
      <c r="M398" s="234"/>
      <c r="N398" s="234"/>
      <c r="O398" s="234"/>
      <c r="P398" s="234"/>
      <c r="Q398" s="234"/>
      <c r="R398" s="234"/>
      <c r="S398" s="234"/>
      <c r="T398" s="234"/>
      <c r="U398" s="234"/>
      <c r="V398" s="234"/>
      <c r="W398" s="234"/>
      <c r="X398" s="234"/>
      <c r="Y398" s="234"/>
      <c r="Z398" s="234"/>
    </row>
    <row r="399" ht="14.25" customHeight="1">
      <c r="A399" s="234"/>
      <c r="B399" s="234"/>
      <c r="C399" s="234"/>
      <c r="D399" s="234"/>
      <c r="E399" s="234"/>
      <c r="F399" s="234"/>
      <c r="G399" s="234"/>
      <c r="H399" s="234"/>
      <c r="I399" s="234"/>
      <c r="J399" s="234"/>
      <c r="K399" s="234"/>
      <c r="L399" s="234"/>
      <c r="M399" s="234"/>
      <c r="N399" s="234"/>
      <c r="O399" s="234"/>
      <c r="P399" s="234"/>
      <c r="Q399" s="234"/>
      <c r="R399" s="234"/>
      <c r="S399" s="234"/>
      <c r="T399" s="234"/>
      <c r="U399" s="234"/>
      <c r="V399" s="234"/>
      <c r="W399" s="234"/>
      <c r="X399" s="234"/>
      <c r="Y399" s="234"/>
      <c r="Z399" s="234"/>
    </row>
    <row r="400" ht="14.25" customHeight="1">
      <c r="A400" s="234"/>
      <c r="B400" s="234"/>
      <c r="C400" s="234"/>
      <c r="D400" s="234"/>
      <c r="E400" s="234"/>
      <c r="F400" s="234"/>
      <c r="G400" s="234"/>
      <c r="H400" s="234"/>
      <c r="I400" s="234"/>
      <c r="J400" s="234"/>
      <c r="K400" s="234"/>
      <c r="L400" s="234"/>
      <c r="M400" s="234"/>
      <c r="N400" s="234"/>
      <c r="O400" s="234"/>
      <c r="P400" s="234"/>
      <c r="Q400" s="234"/>
      <c r="R400" s="234"/>
      <c r="S400" s="234"/>
      <c r="T400" s="234"/>
      <c r="U400" s="234"/>
      <c r="V400" s="234"/>
      <c r="W400" s="234"/>
      <c r="X400" s="234"/>
      <c r="Y400" s="234"/>
      <c r="Z400" s="234"/>
    </row>
    <row r="401" ht="14.25" customHeight="1">
      <c r="A401" s="234"/>
      <c r="B401" s="234"/>
      <c r="C401" s="234"/>
      <c r="D401" s="234"/>
      <c r="E401" s="234"/>
      <c r="F401" s="234"/>
      <c r="G401" s="234"/>
      <c r="H401" s="234"/>
      <c r="I401" s="234"/>
      <c r="J401" s="234"/>
      <c r="K401" s="234"/>
      <c r="L401" s="234"/>
      <c r="M401" s="234"/>
      <c r="N401" s="234"/>
      <c r="O401" s="234"/>
      <c r="P401" s="234"/>
      <c r="Q401" s="234"/>
      <c r="R401" s="234"/>
      <c r="S401" s="234"/>
      <c r="T401" s="234"/>
      <c r="U401" s="234"/>
      <c r="V401" s="234"/>
      <c r="W401" s="234"/>
      <c r="X401" s="234"/>
      <c r="Y401" s="234"/>
      <c r="Z401" s="234"/>
    </row>
    <row r="402" ht="14.25" customHeight="1">
      <c r="A402" s="234"/>
      <c r="B402" s="234"/>
      <c r="C402" s="234"/>
      <c r="D402" s="234"/>
      <c r="E402" s="234"/>
      <c r="F402" s="234"/>
      <c r="G402" s="234"/>
      <c r="H402" s="234"/>
      <c r="I402" s="234"/>
      <c r="J402" s="234"/>
      <c r="K402" s="234"/>
      <c r="L402" s="234"/>
      <c r="M402" s="234"/>
      <c r="N402" s="234"/>
      <c r="O402" s="234"/>
      <c r="P402" s="234"/>
      <c r="Q402" s="234"/>
      <c r="R402" s="234"/>
      <c r="S402" s="234"/>
      <c r="T402" s="234"/>
      <c r="U402" s="234"/>
      <c r="V402" s="234"/>
      <c r="W402" s="234"/>
      <c r="X402" s="234"/>
      <c r="Y402" s="234"/>
      <c r="Z402" s="234"/>
    </row>
    <row r="403" ht="14.25" customHeight="1">
      <c r="A403" s="234"/>
      <c r="B403" s="234"/>
      <c r="C403" s="234"/>
      <c r="D403" s="234"/>
      <c r="E403" s="234"/>
      <c r="F403" s="234"/>
      <c r="G403" s="234"/>
      <c r="H403" s="234"/>
      <c r="I403" s="234"/>
      <c r="J403" s="234"/>
      <c r="K403" s="234"/>
      <c r="L403" s="234"/>
      <c r="M403" s="234"/>
      <c r="N403" s="234"/>
      <c r="O403" s="234"/>
      <c r="P403" s="234"/>
      <c r="Q403" s="234"/>
      <c r="R403" s="234"/>
      <c r="S403" s="234"/>
      <c r="T403" s="234"/>
      <c r="U403" s="234"/>
      <c r="V403" s="234"/>
      <c r="W403" s="234"/>
      <c r="X403" s="234"/>
      <c r="Y403" s="234"/>
      <c r="Z403" s="234"/>
    </row>
    <row r="404" ht="14.25" customHeight="1">
      <c r="A404" s="234"/>
      <c r="B404" s="234"/>
      <c r="C404" s="234"/>
      <c r="D404" s="234"/>
      <c r="E404" s="234"/>
      <c r="F404" s="234"/>
      <c r="G404" s="234"/>
      <c r="H404" s="234"/>
      <c r="I404" s="234"/>
      <c r="J404" s="234"/>
      <c r="K404" s="234"/>
      <c r="L404" s="234"/>
      <c r="M404" s="234"/>
      <c r="N404" s="234"/>
      <c r="O404" s="234"/>
      <c r="P404" s="234"/>
      <c r="Q404" s="234"/>
      <c r="R404" s="234"/>
      <c r="S404" s="234"/>
      <c r="T404" s="234"/>
      <c r="U404" s="234"/>
      <c r="V404" s="234"/>
      <c r="W404" s="234"/>
      <c r="X404" s="234"/>
      <c r="Y404" s="234"/>
      <c r="Z404" s="234"/>
    </row>
    <row r="405" ht="14.25" customHeight="1">
      <c r="A405" s="234"/>
      <c r="B405" s="234"/>
      <c r="C405" s="234"/>
      <c r="D405" s="234"/>
      <c r="E405" s="234"/>
      <c r="F405" s="234"/>
      <c r="G405" s="234"/>
      <c r="H405" s="234"/>
      <c r="I405" s="234"/>
      <c r="J405" s="234"/>
      <c r="K405" s="234"/>
      <c r="L405" s="234"/>
      <c r="M405" s="234"/>
      <c r="N405" s="234"/>
      <c r="O405" s="234"/>
      <c r="P405" s="234"/>
      <c r="Q405" s="234"/>
      <c r="R405" s="234"/>
      <c r="S405" s="234"/>
      <c r="T405" s="234"/>
      <c r="U405" s="234"/>
      <c r="V405" s="234"/>
      <c r="W405" s="234"/>
      <c r="X405" s="234"/>
      <c r="Y405" s="234"/>
      <c r="Z405" s="234"/>
    </row>
    <row r="406" ht="14.25" customHeight="1">
      <c r="A406" s="234"/>
      <c r="B406" s="234"/>
      <c r="C406" s="234"/>
      <c r="D406" s="234"/>
      <c r="E406" s="234"/>
      <c r="F406" s="234"/>
      <c r="G406" s="234"/>
      <c r="H406" s="234"/>
      <c r="I406" s="234"/>
      <c r="J406" s="234"/>
      <c r="K406" s="234"/>
      <c r="L406" s="234"/>
      <c r="M406" s="234"/>
      <c r="N406" s="234"/>
      <c r="O406" s="234"/>
      <c r="P406" s="234"/>
      <c r="Q406" s="234"/>
      <c r="R406" s="234"/>
      <c r="S406" s="234"/>
      <c r="T406" s="234"/>
      <c r="U406" s="234"/>
      <c r="V406" s="234"/>
      <c r="W406" s="234"/>
      <c r="X406" s="234"/>
      <c r="Y406" s="234"/>
      <c r="Z406" s="234"/>
    </row>
    <row r="407" ht="14.25" customHeight="1">
      <c r="A407" s="234"/>
      <c r="B407" s="234"/>
      <c r="C407" s="234"/>
      <c r="D407" s="234"/>
      <c r="E407" s="234"/>
      <c r="F407" s="234"/>
      <c r="G407" s="234"/>
      <c r="H407" s="234"/>
      <c r="I407" s="234"/>
      <c r="J407" s="234"/>
      <c r="K407" s="234"/>
      <c r="L407" s="234"/>
      <c r="M407" s="234"/>
      <c r="N407" s="234"/>
      <c r="O407" s="234"/>
      <c r="P407" s="234"/>
      <c r="Q407" s="234"/>
      <c r="R407" s="234"/>
      <c r="S407" s="234"/>
      <c r="T407" s="234"/>
      <c r="U407" s="234"/>
      <c r="V407" s="234"/>
      <c r="W407" s="234"/>
      <c r="X407" s="234"/>
      <c r="Y407" s="234"/>
      <c r="Z407" s="234"/>
    </row>
    <row r="408" ht="14.25" customHeight="1">
      <c r="A408" s="234"/>
      <c r="B408" s="234"/>
      <c r="C408" s="234"/>
      <c r="D408" s="234"/>
      <c r="E408" s="234"/>
      <c r="F408" s="234"/>
      <c r="G408" s="234"/>
      <c r="H408" s="234"/>
      <c r="I408" s="234"/>
      <c r="J408" s="234"/>
      <c r="K408" s="234"/>
      <c r="L408" s="234"/>
      <c r="M408" s="234"/>
      <c r="N408" s="234"/>
      <c r="O408" s="234"/>
      <c r="P408" s="234"/>
      <c r="Q408" s="234"/>
      <c r="R408" s="234"/>
      <c r="S408" s="234"/>
      <c r="T408" s="234"/>
      <c r="U408" s="234"/>
      <c r="V408" s="234"/>
      <c r="W408" s="234"/>
      <c r="X408" s="234"/>
      <c r="Y408" s="234"/>
      <c r="Z408" s="234"/>
    </row>
    <row r="409" ht="14.25" customHeight="1">
      <c r="A409" s="234"/>
      <c r="B409" s="234"/>
      <c r="C409" s="234"/>
      <c r="D409" s="234"/>
      <c r="E409" s="234"/>
      <c r="F409" s="234"/>
      <c r="G409" s="234"/>
      <c r="H409" s="234"/>
      <c r="I409" s="234"/>
      <c r="J409" s="234"/>
      <c r="K409" s="234"/>
      <c r="L409" s="234"/>
      <c r="M409" s="234"/>
      <c r="N409" s="234"/>
      <c r="O409" s="234"/>
      <c r="P409" s="234"/>
      <c r="Q409" s="234"/>
      <c r="R409" s="234"/>
      <c r="S409" s="234"/>
      <c r="T409" s="234"/>
      <c r="U409" s="234"/>
      <c r="V409" s="234"/>
      <c r="W409" s="234"/>
      <c r="X409" s="234"/>
      <c r="Y409" s="234"/>
      <c r="Z409" s="234"/>
    </row>
    <row r="410" ht="14.25" customHeight="1">
      <c r="A410" s="234"/>
      <c r="B410" s="234"/>
      <c r="C410" s="234"/>
      <c r="D410" s="234"/>
      <c r="E410" s="234"/>
      <c r="F410" s="234"/>
      <c r="G410" s="234"/>
      <c r="H410" s="234"/>
      <c r="I410" s="234"/>
      <c r="J410" s="234"/>
      <c r="K410" s="234"/>
      <c r="L410" s="234"/>
      <c r="M410" s="234"/>
      <c r="N410" s="234"/>
      <c r="O410" s="234"/>
      <c r="P410" s="234"/>
      <c r="Q410" s="234"/>
      <c r="R410" s="234"/>
      <c r="S410" s="234"/>
      <c r="T410" s="234"/>
      <c r="U410" s="234"/>
      <c r="V410" s="234"/>
      <c r="W410" s="234"/>
      <c r="X410" s="234"/>
      <c r="Y410" s="234"/>
      <c r="Z410" s="234"/>
    </row>
    <row r="411" ht="14.25" customHeight="1">
      <c r="A411" s="234"/>
      <c r="B411" s="234"/>
      <c r="C411" s="234"/>
      <c r="D411" s="234"/>
      <c r="E411" s="234"/>
      <c r="F411" s="234"/>
      <c r="G411" s="234"/>
      <c r="H411" s="234"/>
      <c r="I411" s="234"/>
      <c r="J411" s="234"/>
      <c r="K411" s="234"/>
      <c r="L411" s="234"/>
      <c r="M411" s="234"/>
      <c r="N411" s="234"/>
      <c r="O411" s="234"/>
      <c r="P411" s="234"/>
      <c r="Q411" s="234"/>
      <c r="R411" s="234"/>
      <c r="S411" s="234"/>
      <c r="T411" s="234"/>
      <c r="U411" s="234"/>
      <c r="V411" s="234"/>
      <c r="W411" s="234"/>
      <c r="X411" s="234"/>
      <c r="Y411" s="234"/>
      <c r="Z411" s="234"/>
    </row>
    <row r="412" ht="14.25" customHeight="1">
      <c r="A412" s="234"/>
      <c r="B412" s="234"/>
      <c r="C412" s="234"/>
      <c r="D412" s="234"/>
      <c r="E412" s="234"/>
      <c r="F412" s="234"/>
      <c r="G412" s="234"/>
      <c r="H412" s="234"/>
      <c r="I412" s="234"/>
      <c r="J412" s="234"/>
      <c r="K412" s="234"/>
      <c r="L412" s="234"/>
      <c r="M412" s="234"/>
      <c r="N412" s="234"/>
      <c r="O412" s="234"/>
      <c r="P412" s="234"/>
      <c r="Q412" s="234"/>
      <c r="R412" s="234"/>
      <c r="S412" s="234"/>
      <c r="T412" s="234"/>
      <c r="U412" s="234"/>
      <c r="V412" s="234"/>
      <c r="W412" s="234"/>
      <c r="X412" s="234"/>
      <c r="Y412" s="234"/>
      <c r="Z412" s="234"/>
    </row>
    <row r="413" ht="14.25" customHeight="1">
      <c r="A413" s="234"/>
      <c r="B413" s="234"/>
      <c r="C413" s="234"/>
      <c r="D413" s="234"/>
      <c r="E413" s="234"/>
      <c r="F413" s="234"/>
      <c r="G413" s="234"/>
      <c r="H413" s="234"/>
      <c r="I413" s="234"/>
      <c r="J413" s="234"/>
      <c r="K413" s="234"/>
      <c r="L413" s="234"/>
      <c r="M413" s="234"/>
      <c r="N413" s="234"/>
      <c r="O413" s="234"/>
      <c r="P413" s="234"/>
      <c r="Q413" s="234"/>
      <c r="R413" s="234"/>
      <c r="S413" s="234"/>
      <c r="T413" s="234"/>
      <c r="U413" s="234"/>
      <c r="V413" s="234"/>
      <c r="W413" s="234"/>
      <c r="X413" s="234"/>
      <c r="Y413" s="234"/>
      <c r="Z413" s="234"/>
    </row>
    <row r="414" ht="14.25" customHeight="1">
      <c r="A414" s="234"/>
      <c r="B414" s="234"/>
      <c r="C414" s="234"/>
      <c r="D414" s="234"/>
      <c r="E414" s="234"/>
      <c r="F414" s="234"/>
      <c r="G414" s="234"/>
      <c r="H414" s="234"/>
      <c r="I414" s="234"/>
      <c r="J414" s="234"/>
      <c r="K414" s="234"/>
      <c r="L414" s="234"/>
      <c r="M414" s="234"/>
      <c r="N414" s="234"/>
      <c r="O414" s="234"/>
      <c r="P414" s="234"/>
      <c r="Q414" s="234"/>
      <c r="R414" s="234"/>
      <c r="S414" s="234"/>
      <c r="T414" s="234"/>
      <c r="U414" s="234"/>
      <c r="V414" s="234"/>
      <c r="W414" s="234"/>
      <c r="X414" s="234"/>
      <c r="Y414" s="234"/>
      <c r="Z414" s="234"/>
    </row>
    <row r="415" ht="14.25" customHeight="1">
      <c r="A415" s="234"/>
      <c r="B415" s="234"/>
      <c r="C415" s="234"/>
      <c r="D415" s="234"/>
      <c r="E415" s="234"/>
      <c r="F415" s="234"/>
      <c r="G415" s="234"/>
      <c r="H415" s="234"/>
      <c r="I415" s="234"/>
      <c r="J415" s="234"/>
      <c r="K415" s="234"/>
      <c r="L415" s="234"/>
      <c r="M415" s="234"/>
      <c r="N415" s="234"/>
      <c r="O415" s="234"/>
      <c r="P415" s="234"/>
      <c r="Q415" s="234"/>
      <c r="R415" s="234"/>
      <c r="S415" s="234"/>
      <c r="T415" s="234"/>
      <c r="U415" s="234"/>
      <c r="V415" s="234"/>
      <c r="W415" s="234"/>
      <c r="X415" s="234"/>
      <c r="Y415" s="234"/>
      <c r="Z415" s="234"/>
    </row>
    <row r="416" ht="14.25" customHeight="1">
      <c r="A416" s="234"/>
      <c r="B416" s="234"/>
      <c r="C416" s="234"/>
      <c r="D416" s="234"/>
      <c r="E416" s="234"/>
      <c r="F416" s="234"/>
      <c r="G416" s="234"/>
      <c r="H416" s="234"/>
      <c r="I416" s="234"/>
      <c r="J416" s="234"/>
      <c r="K416" s="234"/>
      <c r="L416" s="234"/>
      <c r="M416" s="234"/>
      <c r="N416" s="234"/>
      <c r="O416" s="234"/>
      <c r="P416" s="234"/>
      <c r="Q416" s="234"/>
      <c r="R416" s="234"/>
      <c r="S416" s="234"/>
      <c r="T416" s="234"/>
      <c r="U416" s="234"/>
      <c r="V416" s="234"/>
      <c r="W416" s="234"/>
      <c r="X416" s="234"/>
      <c r="Y416" s="234"/>
      <c r="Z416" s="234"/>
    </row>
    <row r="417" ht="14.25" customHeight="1">
      <c r="A417" s="234"/>
      <c r="B417" s="234"/>
      <c r="C417" s="234"/>
      <c r="D417" s="234"/>
      <c r="E417" s="234"/>
      <c r="F417" s="234"/>
      <c r="G417" s="234"/>
      <c r="H417" s="234"/>
      <c r="I417" s="234"/>
      <c r="J417" s="234"/>
      <c r="K417" s="234"/>
      <c r="L417" s="234"/>
      <c r="M417" s="234"/>
      <c r="N417" s="234"/>
      <c r="O417" s="234"/>
      <c r="P417" s="234"/>
      <c r="Q417" s="234"/>
      <c r="R417" s="234"/>
      <c r="S417" s="234"/>
      <c r="T417" s="234"/>
      <c r="U417" s="234"/>
      <c r="V417" s="234"/>
      <c r="W417" s="234"/>
      <c r="X417" s="234"/>
      <c r="Y417" s="234"/>
      <c r="Z417" s="234"/>
    </row>
    <row r="418" ht="14.25" customHeight="1">
      <c r="A418" s="234"/>
      <c r="B418" s="234"/>
      <c r="C418" s="234"/>
      <c r="D418" s="234"/>
      <c r="E418" s="234"/>
      <c r="F418" s="234"/>
      <c r="G418" s="234"/>
      <c r="H418" s="234"/>
      <c r="I418" s="234"/>
      <c r="J418" s="234"/>
      <c r="K418" s="234"/>
      <c r="L418" s="234"/>
      <c r="M418" s="234"/>
      <c r="N418" s="234"/>
      <c r="O418" s="234"/>
      <c r="P418" s="234"/>
      <c r="Q418" s="234"/>
      <c r="R418" s="234"/>
      <c r="S418" s="234"/>
      <c r="T418" s="234"/>
      <c r="U418" s="234"/>
      <c r="V418" s="234"/>
      <c r="W418" s="234"/>
      <c r="X418" s="234"/>
      <c r="Y418" s="234"/>
      <c r="Z418" s="234"/>
    </row>
    <row r="419" ht="14.25" customHeight="1">
      <c r="A419" s="234"/>
      <c r="B419" s="234"/>
      <c r="C419" s="234"/>
      <c r="D419" s="234"/>
      <c r="E419" s="234"/>
      <c r="F419" s="234"/>
      <c r="G419" s="234"/>
      <c r="H419" s="234"/>
      <c r="I419" s="234"/>
      <c r="J419" s="234"/>
      <c r="K419" s="234"/>
      <c r="L419" s="234"/>
      <c r="M419" s="234"/>
      <c r="N419" s="234"/>
      <c r="O419" s="234"/>
      <c r="P419" s="234"/>
      <c r="Q419" s="234"/>
      <c r="R419" s="234"/>
      <c r="S419" s="234"/>
      <c r="T419" s="234"/>
      <c r="U419" s="234"/>
      <c r="V419" s="234"/>
      <c r="W419" s="234"/>
      <c r="X419" s="234"/>
      <c r="Y419" s="234"/>
      <c r="Z419" s="234"/>
    </row>
    <row r="420" ht="14.25" customHeight="1">
      <c r="A420" s="234"/>
      <c r="B420" s="234"/>
      <c r="C420" s="234"/>
      <c r="D420" s="234"/>
      <c r="E420" s="234"/>
      <c r="F420" s="234"/>
      <c r="G420" s="234"/>
      <c r="H420" s="234"/>
      <c r="I420" s="234"/>
      <c r="J420" s="234"/>
      <c r="K420" s="234"/>
      <c r="L420" s="234"/>
      <c r="M420" s="234"/>
      <c r="N420" s="234"/>
      <c r="O420" s="234"/>
      <c r="P420" s="234"/>
      <c r="Q420" s="234"/>
      <c r="R420" s="234"/>
      <c r="S420" s="234"/>
      <c r="T420" s="234"/>
      <c r="U420" s="234"/>
      <c r="V420" s="234"/>
      <c r="W420" s="234"/>
      <c r="X420" s="234"/>
      <c r="Y420" s="234"/>
      <c r="Z420" s="234"/>
    </row>
    <row r="421" ht="14.25" customHeight="1">
      <c r="A421" s="234"/>
      <c r="B421" s="234"/>
      <c r="C421" s="234"/>
      <c r="D421" s="234"/>
      <c r="E421" s="234"/>
      <c r="F421" s="234"/>
      <c r="G421" s="234"/>
      <c r="H421" s="234"/>
      <c r="I421" s="234"/>
      <c r="J421" s="234"/>
      <c r="K421" s="234"/>
      <c r="L421" s="234"/>
      <c r="M421" s="234"/>
      <c r="N421" s="234"/>
      <c r="O421" s="234"/>
      <c r="P421" s="234"/>
      <c r="Q421" s="234"/>
      <c r="R421" s="234"/>
      <c r="S421" s="234"/>
      <c r="T421" s="234"/>
      <c r="U421" s="234"/>
      <c r="V421" s="234"/>
      <c r="W421" s="234"/>
      <c r="X421" s="234"/>
      <c r="Y421" s="234"/>
      <c r="Z421" s="234"/>
    </row>
    <row r="422" ht="14.25" customHeight="1">
      <c r="A422" s="234"/>
      <c r="B422" s="234"/>
      <c r="C422" s="234"/>
      <c r="D422" s="234"/>
      <c r="E422" s="234"/>
      <c r="F422" s="234"/>
      <c r="G422" s="234"/>
      <c r="H422" s="234"/>
      <c r="I422" s="234"/>
      <c r="J422" s="234"/>
      <c r="K422" s="234"/>
      <c r="L422" s="234"/>
      <c r="M422" s="234"/>
      <c r="N422" s="234"/>
      <c r="O422" s="234"/>
      <c r="P422" s="234"/>
      <c r="Q422" s="234"/>
      <c r="R422" s="234"/>
      <c r="S422" s="234"/>
      <c r="T422" s="234"/>
      <c r="U422" s="234"/>
      <c r="V422" s="234"/>
      <c r="W422" s="234"/>
      <c r="X422" s="234"/>
      <c r="Y422" s="234"/>
      <c r="Z422" s="234"/>
    </row>
    <row r="423" ht="14.25" customHeight="1">
      <c r="A423" s="234"/>
      <c r="B423" s="234"/>
      <c r="C423" s="234"/>
      <c r="D423" s="234"/>
      <c r="E423" s="234"/>
      <c r="F423" s="234"/>
      <c r="G423" s="234"/>
      <c r="H423" s="234"/>
      <c r="I423" s="234"/>
      <c r="J423" s="234"/>
      <c r="K423" s="234"/>
      <c r="L423" s="234"/>
      <c r="M423" s="234"/>
      <c r="N423" s="234"/>
      <c r="O423" s="234"/>
      <c r="P423" s="234"/>
      <c r="Q423" s="234"/>
      <c r="R423" s="234"/>
      <c r="S423" s="234"/>
      <c r="T423" s="234"/>
      <c r="U423" s="234"/>
      <c r="V423" s="234"/>
      <c r="W423" s="234"/>
      <c r="X423" s="234"/>
      <c r="Y423" s="234"/>
      <c r="Z423" s="234"/>
    </row>
    <row r="424" ht="14.25" customHeight="1">
      <c r="A424" s="234"/>
      <c r="B424" s="234"/>
      <c r="C424" s="234"/>
      <c r="D424" s="234"/>
      <c r="E424" s="234"/>
      <c r="F424" s="234"/>
      <c r="G424" s="234"/>
      <c r="H424" s="234"/>
      <c r="I424" s="234"/>
      <c r="J424" s="234"/>
      <c r="K424" s="234"/>
      <c r="L424" s="234"/>
      <c r="M424" s="234"/>
      <c r="N424" s="234"/>
      <c r="O424" s="234"/>
      <c r="P424" s="234"/>
      <c r="Q424" s="234"/>
      <c r="R424" s="234"/>
      <c r="S424" s="234"/>
      <c r="T424" s="234"/>
      <c r="U424" s="234"/>
      <c r="V424" s="234"/>
      <c r="W424" s="234"/>
      <c r="X424" s="234"/>
      <c r="Y424" s="234"/>
      <c r="Z424" s="234"/>
    </row>
    <row r="425" ht="14.25" customHeight="1">
      <c r="A425" s="234"/>
      <c r="B425" s="234"/>
      <c r="C425" s="234"/>
      <c r="D425" s="234"/>
      <c r="E425" s="234"/>
      <c r="F425" s="234"/>
      <c r="G425" s="234"/>
      <c r="H425" s="234"/>
      <c r="I425" s="234"/>
      <c r="J425" s="234"/>
      <c r="K425" s="234"/>
      <c r="L425" s="234"/>
      <c r="M425" s="234"/>
      <c r="N425" s="234"/>
      <c r="O425" s="234"/>
      <c r="P425" s="234"/>
      <c r="Q425" s="234"/>
      <c r="R425" s="234"/>
      <c r="S425" s="234"/>
      <c r="T425" s="234"/>
      <c r="U425" s="234"/>
      <c r="V425" s="234"/>
      <c r="W425" s="234"/>
      <c r="X425" s="234"/>
      <c r="Y425" s="234"/>
      <c r="Z425" s="234"/>
    </row>
    <row r="426" ht="14.25" customHeight="1">
      <c r="A426" s="234"/>
      <c r="B426" s="234"/>
      <c r="C426" s="234"/>
      <c r="D426" s="234"/>
      <c r="E426" s="234"/>
      <c r="F426" s="234"/>
      <c r="G426" s="234"/>
      <c r="H426" s="234"/>
      <c r="I426" s="234"/>
      <c r="J426" s="234"/>
      <c r="K426" s="234"/>
      <c r="L426" s="234"/>
      <c r="M426" s="234"/>
      <c r="N426" s="234"/>
      <c r="O426" s="234"/>
      <c r="P426" s="234"/>
      <c r="Q426" s="234"/>
      <c r="R426" s="234"/>
      <c r="S426" s="234"/>
      <c r="T426" s="234"/>
      <c r="U426" s="234"/>
      <c r="V426" s="234"/>
      <c r="W426" s="234"/>
      <c r="X426" s="234"/>
      <c r="Y426" s="234"/>
      <c r="Z426" s="234"/>
    </row>
    <row r="427" ht="14.25" customHeight="1">
      <c r="A427" s="234"/>
      <c r="B427" s="234"/>
      <c r="C427" s="234"/>
      <c r="D427" s="234"/>
      <c r="E427" s="234"/>
      <c r="F427" s="234"/>
      <c r="G427" s="234"/>
      <c r="H427" s="234"/>
      <c r="I427" s="234"/>
      <c r="J427" s="234"/>
      <c r="K427" s="234"/>
      <c r="L427" s="234"/>
      <c r="M427" s="234"/>
      <c r="N427" s="234"/>
      <c r="O427" s="234"/>
      <c r="P427" s="234"/>
      <c r="Q427" s="234"/>
      <c r="R427" s="234"/>
      <c r="S427" s="234"/>
      <c r="T427" s="234"/>
      <c r="U427" s="234"/>
      <c r="V427" s="234"/>
      <c r="W427" s="234"/>
      <c r="X427" s="234"/>
      <c r="Y427" s="234"/>
      <c r="Z427" s="234"/>
    </row>
    <row r="428" ht="14.25" customHeight="1">
      <c r="A428" s="234"/>
      <c r="B428" s="234"/>
      <c r="C428" s="234"/>
      <c r="D428" s="234"/>
      <c r="E428" s="234"/>
      <c r="F428" s="234"/>
      <c r="G428" s="234"/>
      <c r="H428" s="234"/>
      <c r="I428" s="234"/>
      <c r="J428" s="234"/>
      <c r="K428" s="234"/>
      <c r="L428" s="234"/>
      <c r="M428" s="234"/>
      <c r="N428" s="234"/>
      <c r="O428" s="234"/>
      <c r="P428" s="234"/>
      <c r="Q428" s="234"/>
      <c r="R428" s="234"/>
      <c r="S428" s="234"/>
      <c r="T428" s="234"/>
      <c r="U428" s="234"/>
      <c r="V428" s="234"/>
      <c r="W428" s="234"/>
      <c r="X428" s="234"/>
      <c r="Y428" s="234"/>
      <c r="Z428" s="234"/>
    </row>
    <row r="429" ht="14.25" customHeight="1">
      <c r="A429" s="234"/>
      <c r="B429" s="234"/>
      <c r="C429" s="234"/>
      <c r="D429" s="234"/>
      <c r="E429" s="234"/>
      <c r="F429" s="234"/>
      <c r="G429" s="234"/>
      <c r="H429" s="234"/>
      <c r="I429" s="234"/>
      <c r="J429" s="234"/>
      <c r="K429" s="234"/>
      <c r="L429" s="234"/>
      <c r="M429" s="234"/>
      <c r="N429" s="234"/>
      <c r="O429" s="234"/>
      <c r="P429" s="234"/>
      <c r="Q429" s="234"/>
      <c r="R429" s="234"/>
      <c r="S429" s="234"/>
      <c r="T429" s="234"/>
      <c r="U429" s="234"/>
      <c r="V429" s="234"/>
      <c r="W429" s="234"/>
      <c r="X429" s="234"/>
      <c r="Y429" s="234"/>
      <c r="Z429" s="234"/>
    </row>
    <row r="430" ht="14.25" customHeight="1">
      <c r="A430" s="234"/>
      <c r="B430" s="234"/>
      <c r="C430" s="234"/>
      <c r="D430" s="234"/>
      <c r="E430" s="234"/>
      <c r="F430" s="234"/>
      <c r="G430" s="234"/>
      <c r="H430" s="234"/>
      <c r="I430" s="234"/>
      <c r="J430" s="234"/>
      <c r="K430" s="234"/>
      <c r="L430" s="234"/>
      <c r="M430" s="234"/>
      <c r="N430" s="234"/>
      <c r="O430" s="234"/>
      <c r="P430" s="234"/>
      <c r="Q430" s="234"/>
      <c r="R430" s="234"/>
      <c r="S430" s="234"/>
      <c r="T430" s="234"/>
      <c r="U430" s="234"/>
      <c r="V430" s="234"/>
      <c r="W430" s="234"/>
      <c r="X430" s="234"/>
      <c r="Y430" s="234"/>
      <c r="Z430" s="234"/>
    </row>
    <row r="431" ht="14.25" customHeight="1">
      <c r="A431" s="234"/>
      <c r="B431" s="234"/>
      <c r="C431" s="234"/>
      <c r="D431" s="234"/>
      <c r="E431" s="234"/>
      <c r="F431" s="234"/>
      <c r="G431" s="234"/>
      <c r="H431" s="234"/>
      <c r="I431" s="234"/>
      <c r="J431" s="234"/>
      <c r="K431" s="234"/>
      <c r="L431" s="234"/>
      <c r="M431" s="234"/>
      <c r="N431" s="234"/>
      <c r="O431" s="234"/>
      <c r="P431" s="234"/>
      <c r="Q431" s="234"/>
      <c r="R431" s="234"/>
      <c r="S431" s="234"/>
      <c r="T431" s="234"/>
      <c r="U431" s="234"/>
      <c r="V431" s="234"/>
      <c r="W431" s="234"/>
      <c r="X431" s="234"/>
      <c r="Y431" s="234"/>
      <c r="Z431" s="234"/>
    </row>
    <row r="432" ht="14.25" customHeight="1">
      <c r="A432" s="234"/>
      <c r="B432" s="234"/>
      <c r="C432" s="234"/>
      <c r="D432" s="234"/>
      <c r="E432" s="234"/>
      <c r="F432" s="234"/>
      <c r="G432" s="234"/>
      <c r="H432" s="234"/>
      <c r="I432" s="234"/>
      <c r="J432" s="234"/>
      <c r="K432" s="234"/>
      <c r="L432" s="234"/>
      <c r="M432" s="234"/>
      <c r="N432" s="234"/>
      <c r="O432" s="234"/>
      <c r="P432" s="234"/>
      <c r="Q432" s="234"/>
      <c r="R432" s="234"/>
      <c r="S432" s="234"/>
      <c r="T432" s="234"/>
      <c r="U432" s="234"/>
      <c r="V432" s="234"/>
      <c r="W432" s="234"/>
      <c r="X432" s="234"/>
      <c r="Y432" s="234"/>
      <c r="Z432" s="234"/>
    </row>
    <row r="433" ht="14.25" customHeight="1">
      <c r="A433" s="234"/>
      <c r="B433" s="234"/>
      <c r="C433" s="234"/>
      <c r="D433" s="234"/>
      <c r="E433" s="234"/>
      <c r="F433" s="234"/>
      <c r="G433" s="234"/>
      <c r="H433" s="234"/>
      <c r="I433" s="234"/>
      <c r="J433" s="234"/>
      <c r="K433" s="234"/>
      <c r="L433" s="234"/>
      <c r="M433" s="234"/>
      <c r="N433" s="234"/>
      <c r="O433" s="234"/>
      <c r="P433" s="234"/>
      <c r="Q433" s="234"/>
      <c r="R433" s="234"/>
      <c r="S433" s="234"/>
      <c r="T433" s="234"/>
      <c r="U433" s="234"/>
      <c r="V433" s="234"/>
      <c r="W433" s="234"/>
      <c r="X433" s="234"/>
      <c r="Y433" s="234"/>
      <c r="Z433" s="234"/>
    </row>
    <row r="434" ht="14.25" customHeight="1">
      <c r="A434" s="234"/>
      <c r="B434" s="234"/>
      <c r="C434" s="234"/>
      <c r="D434" s="234"/>
      <c r="E434" s="234"/>
      <c r="F434" s="234"/>
      <c r="G434" s="234"/>
      <c r="H434" s="234"/>
      <c r="I434" s="234"/>
      <c r="J434" s="234"/>
      <c r="K434" s="234"/>
      <c r="L434" s="234"/>
      <c r="M434" s="234"/>
      <c r="N434" s="234"/>
      <c r="O434" s="234"/>
      <c r="P434" s="234"/>
      <c r="Q434" s="234"/>
      <c r="R434" s="234"/>
      <c r="S434" s="234"/>
      <c r="T434" s="234"/>
      <c r="U434" s="234"/>
      <c r="V434" s="234"/>
      <c r="W434" s="234"/>
      <c r="X434" s="234"/>
      <c r="Y434" s="234"/>
      <c r="Z434" s="234"/>
    </row>
    <row r="435" ht="14.25" customHeight="1">
      <c r="A435" s="234"/>
      <c r="B435" s="234"/>
      <c r="C435" s="234"/>
      <c r="D435" s="234"/>
      <c r="E435" s="234"/>
      <c r="F435" s="234"/>
      <c r="G435" s="234"/>
      <c r="H435" s="234"/>
      <c r="I435" s="234"/>
      <c r="J435" s="234"/>
      <c r="K435" s="234"/>
      <c r="L435" s="234"/>
      <c r="M435" s="234"/>
      <c r="N435" s="234"/>
      <c r="O435" s="234"/>
      <c r="P435" s="234"/>
      <c r="Q435" s="234"/>
      <c r="R435" s="234"/>
      <c r="S435" s="234"/>
      <c r="T435" s="234"/>
      <c r="U435" s="234"/>
      <c r="V435" s="234"/>
      <c r="W435" s="234"/>
      <c r="X435" s="234"/>
      <c r="Y435" s="234"/>
      <c r="Z435" s="234"/>
    </row>
    <row r="436" ht="14.25" customHeight="1">
      <c r="A436" s="234"/>
      <c r="B436" s="234"/>
      <c r="C436" s="234"/>
      <c r="D436" s="234"/>
      <c r="E436" s="234"/>
      <c r="F436" s="234"/>
      <c r="G436" s="234"/>
      <c r="H436" s="234"/>
      <c r="I436" s="234"/>
      <c r="J436" s="234"/>
      <c r="K436" s="234"/>
      <c r="L436" s="234"/>
      <c r="M436" s="234"/>
      <c r="N436" s="234"/>
      <c r="O436" s="234"/>
      <c r="P436" s="234"/>
      <c r="Q436" s="234"/>
      <c r="R436" s="234"/>
      <c r="S436" s="234"/>
      <c r="T436" s="234"/>
      <c r="U436" s="234"/>
      <c r="V436" s="234"/>
      <c r="W436" s="234"/>
      <c r="X436" s="234"/>
      <c r="Y436" s="234"/>
      <c r="Z436" s="234"/>
    </row>
    <row r="437" ht="14.25" customHeight="1">
      <c r="A437" s="234"/>
      <c r="B437" s="234"/>
      <c r="C437" s="234"/>
      <c r="D437" s="234"/>
      <c r="E437" s="234"/>
      <c r="F437" s="234"/>
      <c r="G437" s="234"/>
      <c r="H437" s="234"/>
      <c r="I437" s="234"/>
      <c r="J437" s="234"/>
      <c r="K437" s="234"/>
      <c r="L437" s="234"/>
      <c r="M437" s="234"/>
      <c r="N437" s="234"/>
      <c r="O437" s="234"/>
      <c r="P437" s="234"/>
      <c r="Q437" s="234"/>
      <c r="R437" s="234"/>
      <c r="S437" s="234"/>
      <c r="T437" s="234"/>
      <c r="U437" s="234"/>
      <c r="V437" s="234"/>
      <c r="W437" s="234"/>
      <c r="X437" s="234"/>
      <c r="Y437" s="234"/>
      <c r="Z437" s="234"/>
    </row>
    <row r="438" ht="14.25" customHeight="1">
      <c r="A438" s="234"/>
      <c r="B438" s="234"/>
      <c r="C438" s="234"/>
      <c r="D438" s="234"/>
      <c r="E438" s="234"/>
      <c r="F438" s="234"/>
      <c r="G438" s="234"/>
      <c r="H438" s="234"/>
      <c r="I438" s="234"/>
      <c r="J438" s="234"/>
      <c r="K438" s="234"/>
      <c r="L438" s="234"/>
      <c r="M438" s="234"/>
      <c r="N438" s="234"/>
      <c r="O438" s="234"/>
      <c r="P438" s="234"/>
      <c r="Q438" s="234"/>
      <c r="R438" s="234"/>
      <c r="S438" s="234"/>
      <c r="T438" s="234"/>
      <c r="U438" s="234"/>
      <c r="V438" s="234"/>
      <c r="W438" s="234"/>
      <c r="X438" s="234"/>
      <c r="Y438" s="234"/>
      <c r="Z438" s="234"/>
    </row>
    <row r="439" ht="14.25" customHeight="1">
      <c r="A439" s="234"/>
      <c r="B439" s="234"/>
      <c r="C439" s="234"/>
      <c r="D439" s="234"/>
      <c r="E439" s="234"/>
      <c r="F439" s="234"/>
      <c r="G439" s="234"/>
      <c r="H439" s="234"/>
      <c r="I439" s="234"/>
      <c r="J439" s="234"/>
      <c r="K439" s="234"/>
      <c r="L439" s="234"/>
      <c r="M439" s="234"/>
      <c r="N439" s="234"/>
      <c r="O439" s="234"/>
      <c r="P439" s="234"/>
      <c r="Q439" s="234"/>
      <c r="R439" s="234"/>
      <c r="S439" s="234"/>
      <c r="T439" s="234"/>
      <c r="U439" s="234"/>
      <c r="V439" s="234"/>
      <c r="W439" s="234"/>
      <c r="X439" s="234"/>
      <c r="Y439" s="234"/>
      <c r="Z439" s="234"/>
    </row>
    <row r="440" ht="14.25" customHeight="1">
      <c r="A440" s="234"/>
      <c r="B440" s="234"/>
      <c r="C440" s="234"/>
      <c r="D440" s="234"/>
      <c r="E440" s="234"/>
      <c r="F440" s="234"/>
      <c r="G440" s="234"/>
      <c r="H440" s="234"/>
      <c r="I440" s="234"/>
      <c r="J440" s="234"/>
      <c r="K440" s="234"/>
      <c r="L440" s="234"/>
      <c r="M440" s="234"/>
      <c r="N440" s="234"/>
      <c r="O440" s="234"/>
      <c r="P440" s="234"/>
      <c r="Q440" s="234"/>
      <c r="R440" s="234"/>
      <c r="S440" s="234"/>
      <c r="T440" s="234"/>
      <c r="U440" s="234"/>
      <c r="V440" s="234"/>
      <c r="W440" s="234"/>
      <c r="X440" s="234"/>
      <c r="Y440" s="234"/>
      <c r="Z440" s="234"/>
    </row>
    <row r="441" ht="14.25" customHeight="1">
      <c r="A441" s="234"/>
      <c r="B441" s="234"/>
      <c r="C441" s="234"/>
      <c r="D441" s="234"/>
      <c r="E441" s="234"/>
      <c r="F441" s="234"/>
      <c r="G441" s="234"/>
      <c r="H441" s="234"/>
      <c r="I441" s="234"/>
      <c r="J441" s="234"/>
      <c r="K441" s="234"/>
      <c r="L441" s="234"/>
      <c r="M441" s="234"/>
      <c r="N441" s="234"/>
      <c r="O441" s="234"/>
      <c r="P441" s="234"/>
      <c r="Q441" s="234"/>
      <c r="R441" s="234"/>
      <c r="S441" s="234"/>
      <c r="T441" s="234"/>
      <c r="U441" s="234"/>
      <c r="V441" s="234"/>
      <c r="W441" s="234"/>
      <c r="X441" s="234"/>
      <c r="Y441" s="234"/>
      <c r="Z441" s="234"/>
    </row>
    <row r="442" ht="14.25" customHeight="1">
      <c r="A442" s="234"/>
      <c r="B442" s="234"/>
      <c r="C442" s="234"/>
      <c r="D442" s="234"/>
      <c r="E442" s="234"/>
      <c r="F442" s="234"/>
      <c r="G442" s="234"/>
      <c r="H442" s="234"/>
      <c r="I442" s="234"/>
      <c r="J442" s="234"/>
      <c r="K442" s="234"/>
      <c r="L442" s="234"/>
      <c r="M442" s="234"/>
      <c r="N442" s="234"/>
      <c r="O442" s="234"/>
      <c r="P442" s="234"/>
      <c r="Q442" s="234"/>
      <c r="R442" s="234"/>
      <c r="S442" s="234"/>
      <c r="T442" s="234"/>
      <c r="U442" s="234"/>
      <c r="V442" s="234"/>
      <c r="W442" s="234"/>
      <c r="X442" s="234"/>
      <c r="Y442" s="234"/>
      <c r="Z442" s="234"/>
    </row>
    <row r="443" ht="14.25" customHeight="1">
      <c r="A443" s="234"/>
      <c r="B443" s="234"/>
      <c r="C443" s="234"/>
      <c r="D443" s="234"/>
      <c r="E443" s="234"/>
      <c r="F443" s="234"/>
      <c r="G443" s="234"/>
      <c r="H443" s="234"/>
      <c r="I443" s="234"/>
      <c r="J443" s="234"/>
      <c r="K443" s="234"/>
      <c r="L443" s="234"/>
      <c r="M443" s="234"/>
      <c r="N443" s="234"/>
      <c r="O443" s="234"/>
      <c r="P443" s="234"/>
      <c r="Q443" s="234"/>
      <c r="R443" s="234"/>
      <c r="S443" s="234"/>
      <c r="T443" s="234"/>
      <c r="U443" s="234"/>
      <c r="V443" s="234"/>
      <c r="W443" s="234"/>
      <c r="X443" s="234"/>
      <c r="Y443" s="234"/>
      <c r="Z443" s="234"/>
    </row>
    <row r="444" ht="14.25" customHeight="1">
      <c r="A444" s="234"/>
      <c r="B444" s="234"/>
      <c r="C444" s="234"/>
      <c r="D444" s="234"/>
      <c r="E444" s="234"/>
      <c r="F444" s="234"/>
      <c r="G444" s="234"/>
      <c r="H444" s="234"/>
      <c r="I444" s="234"/>
      <c r="J444" s="234"/>
      <c r="K444" s="234"/>
      <c r="L444" s="234"/>
      <c r="M444" s="234"/>
      <c r="N444" s="234"/>
      <c r="O444" s="234"/>
      <c r="P444" s="234"/>
      <c r="Q444" s="234"/>
      <c r="R444" s="234"/>
      <c r="S444" s="234"/>
      <c r="T444" s="234"/>
      <c r="U444" s="234"/>
      <c r="V444" s="234"/>
      <c r="W444" s="234"/>
      <c r="X444" s="234"/>
      <c r="Y444" s="234"/>
      <c r="Z444" s="234"/>
    </row>
    <row r="445" ht="14.25" customHeight="1">
      <c r="A445" s="234"/>
      <c r="B445" s="234"/>
      <c r="C445" s="234"/>
      <c r="D445" s="234"/>
      <c r="E445" s="234"/>
      <c r="F445" s="234"/>
      <c r="G445" s="234"/>
      <c r="H445" s="234"/>
      <c r="I445" s="234"/>
      <c r="J445" s="234"/>
      <c r="K445" s="234"/>
      <c r="L445" s="234"/>
      <c r="M445" s="234"/>
      <c r="N445" s="234"/>
      <c r="O445" s="234"/>
      <c r="P445" s="234"/>
      <c r="Q445" s="234"/>
      <c r="R445" s="234"/>
      <c r="S445" s="234"/>
      <c r="T445" s="234"/>
      <c r="U445" s="234"/>
      <c r="V445" s="234"/>
      <c r="W445" s="234"/>
      <c r="X445" s="234"/>
      <c r="Y445" s="234"/>
      <c r="Z445" s="234"/>
    </row>
    <row r="446" ht="14.25" customHeight="1">
      <c r="A446" s="234"/>
      <c r="B446" s="234"/>
      <c r="C446" s="234"/>
      <c r="D446" s="234"/>
      <c r="E446" s="234"/>
      <c r="F446" s="234"/>
      <c r="G446" s="234"/>
      <c r="H446" s="234"/>
      <c r="I446" s="234"/>
      <c r="J446" s="234"/>
      <c r="K446" s="234"/>
      <c r="L446" s="234"/>
      <c r="M446" s="234"/>
      <c r="N446" s="234"/>
      <c r="O446" s="234"/>
      <c r="P446" s="234"/>
      <c r="Q446" s="234"/>
      <c r="R446" s="234"/>
      <c r="S446" s="234"/>
      <c r="T446" s="234"/>
      <c r="U446" s="234"/>
      <c r="V446" s="234"/>
      <c r="W446" s="234"/>
      <c r="X446" s="234"/>
      <c r="Y446" s="234"/>
      <c r="Z446" s="234"/>
    </row>
    <row r="447" ht="14.25" customHeight="1">
      <c r="A447" s="234"/>
      <c r="B447" s="234"/>
      <c r="C447" s="234"/>
      <c r="D447" s="234"/>
      <c r="E447" s="234"/>
      <c r="F447" s="234"/>
      <c r="G447" s="234"/>
      <c r="H447" s="234"/>
      <c r="I447" s="234"/>
      <c r="J447" s="234"/>
      <c r="K447" s="234"/>
      <c r="L447" s="234"/>
      <c r="M447" s="234"/>
      <c r="N447" s="234"/>
      <c r="O447" s="234"/>
      <c r="P447" s="234"/>
      <c r="Q447" s="234"/>
      <c r="R447" s="234"/>
      <c r="S447" s="234"/>
      <c r="T447" s="234"/>
      <c r="U447" s="234"/>
      <c r="V447" s="234"/>
      <c r="W447" s="234"/>
      <c r="X447" s="234"/>
      <c r="Y447" s="234"/>
      <c r="Z447" s="234"/>
    </row>
    <row r="448" ht="14.25" customHeight="1">
      <c r="A448" s="234"/>
      <c r="B448" s="234"/>
      <c r="C448" s="234"/>
      <c r="D448" s="234"/>
      <c r="E448" s="234"/>
      <c r="F448" s="234"/>
      <c r="G448" s="234"/>
      <c r="H448" s="234"/>
      <c r="I448" s="234"/>
      <c r="J448" s="234"/>
      <c r="K448" s="234"/>
      <c r="L448" s="234"/>
      <c r="M448" s="234"/>
      <c r="N448" s="234"/>
      <c r="O448" s="234"/>
      <c r="P448" s="234"/>
      <c r="Q448" s="234"/>
      <c r="R448" s="234"/>
      <c r="S448" s="234"/>
      <c r="T448" s="234"/>
      <c r="U448" s="234"/>
      <c r="V448" s="234"/>
      <c r="W448" s="234"/>
      <c r="X448" s="234"/>
      <c r="Y448" s="234"/>
      <c r="Z448" s="234"/>
    </row>
    <row r="449" ht="14.25" customHeight="1">
      <c r="A449" s="234"/>
      <c r="B449" s="234"/>
      <c r="C449" s="234"/>
      <c r="D449" s="234"/>
      <c r="E449" s="234"/>
      <c r="F449" s="234"/>
      <c r="G449" s="234"/>
      <c r="H449" s="234"/>
      <c r="I449" s="234"/>
      <c r="J449" s="234"/>
      <c r="K449" s="234"/>
      <c r="L449" s="234"/>
      <c r="M449" s="234"/>
      <c r="N449" s="234"/>
      <c r="O449" s="234"/>
      <c r="P449" s="234"/>
      <c r="Q449" s="234"/>
      <c r="R449" s="234"/>
      <c r="S449" s="234"/>
      <c r="T449" s="234"/>
      <c r="U449" s="234"/>
      <c r="V449" s="234"/>
      <c r="W449" s="234"/>
      <c r="X449" s="234"/>
      <c r="Y449" s="234"/>
      <c r="Z449" s="234"/>
    </row>
    <row r="450" ht="14.25" customHeight="1">
      <c r="A450" s="234"/>
      <c r="B450" s="234"/>
      <c r="C450" s="234"/>
      <c r="D450" s="234"/>
      <c r="E450" s="234"/>
      <c r="F450" s="234"/>
      <c r="G450" s="234"/>
      <c r="H450" s="234"/>
      <c r="I450" s="234"/>
      <c r="J450" s="234"/>
      <c r="K450" s="234"/>
      <c r="L450" s="234"/>
      <c r="M450" s="234"/>
      <c r="N450" s="234"/>
      <c r="O450" s="234"/>
      <c r="P450" s="234"/>
      <c r="Q450" s="234"/>
      <c r="R450" s="234"/>
      <c r="S450" s="234"/>
      <c r="T450" s="234"/>
      <c r="U450" s="234"/>
      <c r="V450" s="234"/>
      <c r="W450" s="234"/>
      <c r="X450" s="234"/>
      <c r="Y450" s="234"/>
      <c r="Z450" s="234"/>
    </row>
    <row r="451" ht="14.25" customHeight="1">
      <c r="A451" s="234"/>
      <c r="B451" s="234"/>
      <c r="C451" s="234"/>
      <c r="D451" s="234"/>
      <c r="E451" s="234"/>
      <c r="F451" s="234"/>
      <c r="G451" s="234"/>
      <c r="H451" s="234"/>
      <c r="I451" s="234"/>
      <c r="J451" s="234"/>
      <c r="K451" s="234"/>
      <c r="L451" s="234"/>
      <c r="M451" s="234"/>
      <c r="N451" s="234"/>
      <c r="O451" s="234"/>
      <c r="P451" s="234"/>
      <c r="Q451" s="234"/>
      <c r="R451" s="234"/>
      <c r="S451" s="234"/>
      <c r="T451" s="234"/>
      <c r="U451" s="234"/>
      <c r="V451" s="234"/>
      <c r="W451" s="234"/>
      <c r="X451" s="234"/>
      <c r="Y451" s="234"/>
      <c r="Z451" s="234"/>
    </row>
    <row r="452" ht="14.25" customHeight="1">
      <c r="A452" s="234"/>
      <c r="B452" s="234"/>
      <c r="C452" s="234"/>
      <c r="D452" s="234"/>
      <c r="E452" s="234"/>
      <c r="F452" s="234"/>
      <c r="G452" s="234"/>
      <c r="H452" s="234"/>
      <c r="I452" s="234"/>
      <c r="J452" s="234"/>
      <c r="K452" s="234"/>
      <c r="L452" s="234"/>
      <c r="M452" s="234"/>
      <c r="N452" s="234"/>
      <c r="O452" s="234"/>
      <c r="P452" s="234"/>
      <c r="Q452" s="234"/>
      <c r="R452" s="234"/>
      <c r="S452" s="234"/>
      <c r="T452" s="234"/>
      <c r="U452" s="234"/>
      <c r="V452" s="234"/>
      <c r="W452" s="234"/>
      <c r="X452" s="234"/>
      <c r="Y452" s="234"/>
      <c r="Z452" s="234"/>
    </row>
    <row r="453" ht="14.25" customHeight="1">
      <c r="A453" s="234"/>
      <c r="B453" s="234"/>
      <c r="C453" s="234"/>
      <c r="D453" s="234"/>
      <c r="E453" s="234"/>
      <c r="F453" s="234"/>
      <c r="G453" s="234"/>
      <c r="H453" s="234"/>
      <c r="I453" s="234"/>
      <c r="J453" s="234"/>
      <c r="K453" s="234"/>
      <c r="L453" s="234"/>
      <c r="M453" s="234"/>
      <c r="N453" s="234"/>
      <c r="O453" s="234"/>
      <c r="P453" s="234"/>
      <c r="Q453" s="234"/>
      <c r="R453" s="234"/>
      <c r="S453" s="234"/>
      <c r="T453" s="234"/>
      <c r="U453" s="234"/>
      <c r="V453" s="234"/>
      <c r="W453" s="234"/>
      <c r="X453" s="234"/>
      <c r="Y453" s="234"/>
      <c r="Z453" s="234"/>
    </row>
    <row r="454" ht="14.25" customHeight="1">
      <c r="A454" s="234"/>
      <c r="B454" s="234"/>
      <c r="C454" s="234"/>
      <c r="D454" s="234"/>
      <c r="E454" s="234"/>
      <c r="F454" s="234"/>
      <c r="G454" s="234"/>
      <c r="H454" s="234"/>
      <c r="I454" s="234"/>
      <c r="J454" s="234"/>
      <c r="K454" s="234"/>
      <c r="L454" s="234"/>
      <c r="M454" s="234"/>
      <c r="N454" s="234"/>
      <c r="O454" s="234"/>
      <c r="P454" s="234"/>
      <c r="Q454" s="234"/>
      <c r="R454" s="234"/>
      <c r="S454" s="234"/>
      <c r="T454" s="234"/>
      <c r="U454" s="234"/>
      <c r="V454" s="234"/>
      <c r="W454" s="234"/>
      <c r="X454" s="234"/>
      <c r="Y454" s="234"/>
      <c r="Z454" s="234"/>
    </row>
    <row r="455" ht="14.25" customHeight="1">
      <c r="A455" s="234"/>
      <c r="B455" s="234"/>
      <c r="C455" s="234"/>
      <c r="D455" s="234"/>
      <c r="E455" s="234"/>
      <c r="F455" s="234"/>
      <c r="G455" s="234"/>
      <c r="H455" s="234"/>
      <c r="I455" s="234"/>
      <c r="J455" s="234"/>
      <c r="K455" s="234"/>
      <c r="L455" s="234"/>
      <c r="M455" s="234"/>
      <c r="N455" s="234"/>
      <c r="O455" s="234"/>
      <c r="P455" s="234"/>
      <c r="Q455" s="234"/>
      <c r="R455" s="234"/>
      <c r="S455" s="234"/>
      <c r="T455" s="234"/>
      <c r="U455" s="234"/>
      <c r="V455" s="234"/>
      <c r="W455" s="234"/>
      <c r="X455" s="234"/>
      <c r="Y455" s="234"/>
      <c r="Z455" s="234"/>
    </row>
    <row r="456" ht="14.25" customHeight="1">
      <c r="A456" s="234"/>
      <c r="B456" s="234"/>
      <c r="C456" s="234"/>
      <c r="D456" s="234"/>
      <c r="E456" s="234"/>
      <c r="F456" s="234"/>
      <c r="G456" s="234"/>
      <c r="H456" s="234"/>
      <c r="I456" s="234"/>
      <c r="J456" s="234"/>
      <c r="K456" s="234"/>
      <c r="L456" s="234"/>
      <c r="M456" s="234"/>
      <c r="N456" s="234"/>
      <c r="O456" s="234"/>
      <c r="P456" s="234"/>
      <c r="Q456" s="234"/>
      <c r="R456" s="234"/>
      <c r="S456" s="234"/>
      <c r="T456" s="234"/>
      <c r="U456" s="234"/>
      <c r="V456" s="234"/>
      <c r="W456" s="234"/>
      <c r="X456" s="234"/>
      <c r="Y456" s="234"/>
      <c r="Z456" s="234"/>
    </row>
    <row r="457" ht="14.25" customHeight="1">
      <c r="A457" s="234"/>
      <c r="B457" s="234"/>
      <c r="C457" s="234"/>
      <c r="D457" s="234"/>
      <c r="E457" s="234"/>
      <c r="F457" s="234"/>
      <c r="G457" s="234"/>
      <c r="H457" s="234"/>
      <c r="I457" s="234"/>
      <c r="J457" s="234"/>
      <c r="K457" s="234"/>
      <c r="L457" s="234"/>
      <c r="M457" s="234"/>
      <c r="N457" s="234"/>
      <c r="O457" s="234"/>
      <c r="P457" s="234"/>
      <c r="Q457" s="234"/>
      <c r="R457" s="234"/>
      <c r="S457" s="234"/>
      <c r="T457" s="234"/>
      <c r="U457" s="234"/>
      <c r="V457" s="234"/>
      <c r="W457" s="234"/>
      <c r="X457" s="234"/>
      <c r="Y457" s="234"/>
      <c r="Z457" s="234"/>
    </row>
    <row r="458" ht="14.25" customHeight="1">
      <c r="A458" s="234"/>
      <c r="B458" s="234"/>
      <c r="C458" s="234"/>
      <c r="D458" s="234"/>
      <c r="E458" s="234"/>
      <c r="F458" s="234"/>
      <c r="G458" s="234"/>
      <c r="H458" s="234"/>
      <c r="I458" s="234"/>
      <c r="J458" s="234"/>
      <c r="K458" s="234"/>
      <c r="L458" s="234"/>
      <c r="M458" s="234"/>
      <c r="N458" s="234"/>
      <c r="O458" s="234"/>
      <c r="P458" s="234"/>
      <c r="Q458" s="234"/>
      <c r="R458" s="234"/>
      <c r="S458" s="234"/>
      <c r="T458" s="234"/>
      <c r="U458" s="234"/>
      <c r="V458" s="234"/>
      <c r="W458" s="234"/>
      <c r="X458" s="234"/>
      <c r="Y458" s="234"/>
      <c r="Z458" s="234"/>
    </row>
    <row r="459" ht="14.25" customHeight="1">
      <c r="A459" s="234"/>
      <c r="B459" s="234"/>
      <c r="C459" s="234"/>
      <c r="D459" s="234"/>
      <c r="E459" s="234"/>
      <c r="F459" s="234"/>
      <c r="G459" s="234"/>
      <c r="H459" s="234"/>
      <c r="I459" s="234"/>
      <c r="J459" s="234"/>
      <c r="K459" s="234"/>
      <c r="L459" s="234"/>
      <c r="M459" s="234"/>
      <c r="N459" s="234"/>
      <c r="O459" s="234"/>
      <c r="P459" s="234"/>
      <c r="Q459" s="234"/>
      <c r="R459" s="234"/>
      <c r="S459" s="234"/>
      <c r="T459" s="234"/>
      <c r="U459" s="234"/>
      <c r="V459" s="234"/>
      <c r="W459" s="234"/>
      <c r="X459" s="234"/>
      <c r="Y459" s="234"/>
      <c r="Z459" s="234"/>
    </row>
    <row r="460" ht="14.25" customHeight="1">
      <c r="A460" s="234"/>
      <c r="B460" s="234"/>
      <c r="C460" s="234"/>
      <c r="D460" s="234"/>
      <c r="E460" s="234"/>
      <c r="F460" s="234"/>
      <c r="G460" s="234"/>
      <c r="H460" s="234"/>
      <c r="I460" s="234"/>
      <c r="J460" s="234"/>
      <c r="K460" s="234"/>
      <c r="L460" s="234"/>
      <c r="M460" s="234"/>
      <c r="N460" s="234"/>
      <c r="O460" s="234"/>
      <c r="P460" s="234"/>
      <c r="Q460" s="234"/>
      <c r="R460" s="234"/>
      <c r="S460" s="234"/>
      <c r="T460" s="234"/>
      <c r="U460" s="234"/>
      <c r="V460" s="234"/>
      <c r="W460" s="234"/>
      <c r="X460" s="234"/>
      <c r="Y460" s="234"/>
      <c r="Z460" s="234"/>
    </row>
    <row r="461" ht="14.25" customHeight="1">
      <c r="A461" s="234"/>
      <c r="B461" s="234"/>
      <c r="C461" s="234"/>
      <c r="D461" s="234"/>
      <c r="E461" s="234"/>
      <c r="F461" s="234"/>
      <c r="G461" s="234"/>
      <c r="H461" s="234"/>
      <c r="I461" s="234"/>
      <c r="J461" s="234"/>
      <c r="K461" s="234"/>
      <c r="L461" s="234"/>
      <c r="M461" s="234"/>
      <c r="N461" s="234"/>
      <c r="O461" s="234"/>
      <c r="P461" s="234"/>
      <c r="Q461" s="234"/>
      <c r="R461" s="234"/>
      <c r="S461" s="234"/>
      <c r="T461" s="234"/>
      <c r="U461" s="234"/>
      <c r="V461" s="234"/>
      <c r="W461" s="234"/>
      <c r="X461" s="234"/>
      <c r="Y461" s="234"/>
      <c r="Z461" s="234"/>
    </row>
    <row r="462" ht="14.25" customHeight="1">
      <c r="A462" s="234"/>
      <c r="B462" s="234"/>
      <c r="C462" s="234"/>
      <c r="D462" s="234"/>
      <c r="E462" s="234"/>
      <c r="F462" s="234"/>
      <c r="G462" s="234"/>
      <c r="H462" s="234"/>
      <c r="I462" s="234"/>
      <c r="J462" s="234"/>
      <c r="K462" s="234"/>
      <c r="L462" s="234"/>
      <c r="M462" s="234"/>
      <c r="N462" s="234"/>
      <c r="O462" s="234"/>
      <c r="P462" s="234"/>
      <c r="Q462" s="234"/>
      <c r="R462" s="234"/>
      <c r="S462" s="234"/>
      <c r="T462" s="234"/>
      <c r="U462" s="234"/>
      <c r="V462" s="234"/>
      <c r="W462" s="234"/>
      <c r="X462" s="234"/>
      <c r="Y462" s="234"/>
      <c r="Z462" s="234"/>
    </row>
    <row r="463" ht="14.25" customHeight="1">
      <c r="A463" s="234"/>
      <c r="B463" s="234"/>
      <c r="C463" s="234"/>
      <c r="D463" s="234"/>
      <c r="E463" s="234"/>
      <c r="F463" s="234"/>
      <c r="G463" s="234"/>
      <c r="H463" s="234"/>
      <c r="I463" s="234"/>
      <c r="J463" s="234"/>
      <c r="K463" s="234"/>
      <c r="L463" s="234"/>
      <c r="M463" s="234"/>
      <c r="N463" s="234"/>
      <c r="O463" s="234"/>
      <c r="P463" s="234"/>
      <c r="Q463" s="234"/>
      <c r="R463" s="234"/>
      <c r="S463" s="234"/>
      <c r="T463" s="234"/>
      <c r="U463" s="234"/>
      <c r="V463" s="234"/>
      <c r="W463" s="234"/>
      <c r="X463" s="234"/>
      <c r="Y463" s="234"/>
      <c r="Z463" s="234"/>
    </row>
    <row r="464" ht="14.25" customHeight="1">
      <c r="A464" s="234"/>
      <c r="B464" s="234"/>
      <c r="C464" s="234"/>
      <c r="D464" s="234"/>
      <c r="E464" s="234"/>
      <c r="F464" s="234"/>
      <c r="G464" s="234"/>
      <c r="H464" s="234"/>
      <c r="I464" s="234"/>
      <c r="J464" s="234"/>
      <c r="K464" s="234"/>
      <c r="L464" s="234"/>
      <c r="M464" s="234"/>
      <c r="N464" s="234"/>
      <c r="O464" s="234"/>
      <c r="P464" s="234"/>
      <c r="Q464" s="234"/>
      <c r="R464" s="234"/>
      <c r="S464" s="234"/>
      <c r="T464" s="234"/>
      <c r="U464" s="234"/>
      <c r="V464" s="234"/>
      <c r="W464" s="234"/>
      <c r="X464" s="234"/>
      <c r="Y464" s="234"/>
      <c r="Z464" s="234"/>
    </row>
    <row r="465" ht="14.25" customHeight="1">
      <c r="A465" s="234"/>
      <c r="B465" s="234"/>
      <c r="C465" s="234"/>
      <c r="D465" s="234"/>
      <c r="E465" s="234"/>
      <c r="F465" s="234"/>
      <c r="G465" s="234"/>
      <c r="H465" s="234"/>
      <c r="I465" s="234"/>
      <c r="J465" s="234"/>
      <c r="K465" s="234"/>
      <c r="L465" s="234"/>
      <c r="M465" s="234"/>
      <c r="N465" s="234"/>
      <c r="O465" s="234"/>
      <c r="P465" s="234"/>
      <c r="Q465" s="234"/>
      <c r="R465" s="234"/>
      <c r="S465" s="234"/>
      <c r="T465" s="234"/>
      <c r="U465" s="234"/>
      <c r="V465" s="234"/>
      <c r="W465" s="234"/>
      <c r="X465" s="234"/>
      <c r="Y465" s="234"/>
      <c r="Z465" s="234"/>
    </row>
    <row r="466" ht="14.25" customHeight="1">
      <c r="A466" s="234"/>
      <c r="B466" s="234"/>
      <c r="C466" s="234"/>
      <c r="D466" s="234"/>
      <c r="E466" s="234"/>
      <c r="F466" s="234"/>
      <c r="G466" s="234"/>
      <c r="H466" s="234"/>
      <c r="I466" s="234"/>
      <c r="J466" s="234"/>
      <c r="K466" s="234"/>
      <c r="L466" s="234"/>
      <c r="M466" s="234"/>
      <c r="N466" s="234"/>
      <c r="O466" s="234"/>
      <c r="P466" s="234"/>
      <c r="Q466" s="234"/>
      <c r="R466" s="234"/>
      <c r="S466" s="234"/>
      <c r="T466" s="234"/>
      <c r="U466" s="234"/>
      <c r="V466" s="234"/>
      <c r="W466" s="234"/>
      <c r="X466" s="234"/>
      <c r="Y466" s="234"/>
      <c r="Z466" s="234"/>
    </row>
    <row r="467" ht="14.25" customHeight="1">
      <c r="A467" s="234"/>
      <c r="B467" s="234"/>
      <c r="C467" s="234"/>
      <c r="D467" s="234"/>
      <c r="E467" s="234"/>
      <c r="F467" s="234"/>
      <c r="G467" s="234"/>
      <c r="H467" s="234"/>
      <c r="I467" s="234"/>
      <c r="J467" s="234"/>
      <c r="K467" s="234"/>
      <c r="L467" s="234"/>
      <c r="M467" s="234"/>
      <c r="N467" s="234"/>
      <c r="O467" s="234"/>
      <c r="P467" s="234"/>
      <c r="Q467" s="234"/>
      <c r="R467" s="234"/>
      <c r="S467" s="234"/>
      <c r="T467" s="234"/>
      <c r="U467" s="234"/>
      <c r="V467" s="234"/>
      <c r="W467" s="234"/>
      <c r="X467" s="234"/>
      <c r="Y467" s="234"/>
      <c r="Z467" s="234"/>
    </row>
    <row r="468" ht="14.25" customHeight="1">
      <c r="A468" s="234"/>
      <c r="B468" s="234"/>
      <c r="C468" s="234"/>
      <c r="D468" s="234"/>
      <c r="E468" s="234"/>
      <c r="F468" s="234"/>
      <c r="G468" s="234"/>
      <c r="H468" s="234"/>
      <c r="I468" s="234"/>
      <c r="J468" s="234"/>
      <c r="K468" s="234"/>
      <c r="L468" s="234"/>
      <c r="M468" s="234"/>
      <c r="N468" s="234"/>
      <c r="O468" s="234"/>
      <c r="P468" s="234"/>
      <c r="Q468" s="234"/>
      <c r="R468" s="234"/>
      <c r="S468" s="234"/>
      <c r="T468" s="234"/>
      <c r="U468" s="234"/>
      <c r="V468" s="234"/>
      <c r="W468" s="234"/>
      <c r="X468" s="234"/>
      <c r="Y468" s="234"/>
      <c r="Z468" s="234"/>
    </row>
    <row r="469" ht="14.25" customHeight="1">
      <c r="A469" s="234"/>
      <c r="B469" s="234"/>
      <c r="C469" s="234"/>
      <c r="D469" s="234"/>
      <c r="E469" s="234"/>
      <c r="F469" s="234"/>
      <c r="G469" s="234"/>
      <c r="H469" s="234"/>
      <c r="I469" s="234"/>
      <c r="J469" s="234"/>
      <c r="K469" s="234"/>
      <c r="L469" s="234"/>
      <c r="M469" s="234"/>
      <c r="N469" s="234"/>
      <c r="O469" s="234"/>
      <c r="P469" s="234"/>
      <c r="Q469" s="234"/>
      <c r="R469" s="234"/>
      <c r="S469" s="234"/>
      <c r="T469" s="234"/>
      <c r="U469" s="234"/>
      <c r="V469" s="234"/>
      <c r="W469" s="234"/>
      <c r="X469" s="234"/>
      <c r="Y469" s="234"/>
      <c r="Z469" s="234"/>
    </row>
    <row r="470" ht="14.25" customHeight="1">
      <c r="A470" s="234"/>
      <c r="B470" s="234"/>
      <c r="C470" s="234"/>
      <c r="D470" s="234"/>
      <c r="E470" s="234"/>
      <c r="F470" s="234"/>
      <c r="G470" s="234"/>
      <c r="H470" s="234"/>
      <c r="I470" s="234"/>
      <c r="J470" s="234"/>
      <c r="K470" s="234"/>
      <c r="L470" s="234"/>
      <c r="M470" s="234"/>
      <c r="N470" s="234"/>
      <c r="O470" s="234"/>
      <c r="P470" s="234"/>
      <c r="Q470" s="234"/>
      <c r="R470" s="234"/>
      <c r="S470" s="234"/>
      <c r="T470" s="234"/>
      <c r="U470" s="234"/>
      <c r="V470" s="234"/>
      <c r="W470" s="234"/>
      <c r="X470" s="234"/>
      <c r="Y470" s="234"/>
      <c r="Z470" s="234"/>
    </row>
    <row r="471" ht="14.25" customHeight="1">
      <c r="A471" s="234"/>
      <c r="B471" s="234"/>
      <c r="C471" s="234"/>
      <c r="D471" s="234"/>
      <c r="E471" s="234"/>
      <c r="F471" s="234"/>
      <c r="G471" s="234"/>
      <c r="H471" s="234"/>
      <c r="I471" s="234"/>
      <c r="J471" s="234"/>
      <c r="K471" s="234"/>
      <c r="L471" s="234"/>
      <c r="M471" s="234"/>
      <c r="N471" s="234"/>
      <c r="O471" s="234"/>
      <c r="P471" s="234"/>
      <c r="Q471" s="234"/>
      <c r="R471" s="234"/>
      <c r="S471" s="234"/>
      <c r="T471" s="234"/>
      <c r="U471" s="234"/>
      <c r="V471" s="234"/>
      <c r="W471" s="234"/>
      <c r="X471" s="234"/>
      <c r="Y471" s="234"/>
      <c r="Z471" s="234"/>
    </row>
    <row r="472" ht="14.25" customHeight="1">
      <c r="A472" s="234"/>
      <c r="B472" s="234"/>
      <c r="C472" s="234"/>
      <c r="D472" s="234"/>
      <c r="E472" s="234"/>
      <c r="F472" s="234"/>
      <c r="G472" s="234"/>
      <c r="H472" s="234"/>
      <c r="I472" s="234"/>
      <c r="J472" s="234"/>
      <c r="K472" s="234"/>
      <c r="L472" s="234"/>
      <c r="M472" s="234"/>
      <c r="N472" s="234"/>
      <c r="O472" s="234"/>
      <c r="P472" s="234"/>
      <c r="Q472" s="234"/>
      <c r="R472" s="234"/>
      <c r="S472" s="234"/>
      <c r="T472" s="234"/>
      <c r="U472" s="234"/>
      <c r="V472" s="234"/>
      <c r="W472" s="234"/>
      <c r="X472" s="234"/>
      <c r="Y472" s="234"/>
      <c r="Z472" s="234"/>
    </row>
    <row r="473" ht="14.25" customHeight="1">
      <c r="A473" s="234"/>
      <c r="B473" s="234"/>
      <c r="C473" s="234"/>
      <c r="D473" s="234"/>
      <c r="E473" s="234"/>
      <c r="F473" s="234"/>
      <c r="G473" s="234"/>
      <c r="H473" s="234"/>
      <c r="I473" s="234"/>
      <c r="J473" s="234"/>
      <c r="K473" s="234"/>
      <c r="L473" s="234"/>
      <c r="M473" s="234"/>
      <c r="N473" s="234"/>
      <c r="O473" s="234"/>
      <c r="P473" s="234"/>
      <c r="Q473" s="234"/>
      <c r="R473" s="234"/>
      <c r="S473" s="234"/>
      <c r="T473" s="234"/>
      <c r="U473" s="234"/>
      <c r="V473" s="234"/>
      <c r="W473" s="234"/>
      <c r="X473" s="234"/>
      <c r="Y473" s="234"/>
      <c r="Z473" s="234"/>
    </row>
    <row r="474" ht="14.25" customHeight="1">
      <c r="A474" s="234"/>
      <c r="B474" s="234"/>
      <c r="C474" s="234"/>
      <c r="D474" s="234"/>
      <c r="E474" s="234"/>
      <c r="F474" s="234"/>
      <c r="G474" s="234"/>
      <c r="H474" s="234"/>
      <c r="I474" s="234"/>
      <c r="J474" s="234"/>
      <c r="K474" s="234"/>
      <c r="L474" s="234"/>
      <c r="M474" s="234"/>
      <c r="N474" s="234"/>
      <c r="O474" s="234"/>
      <c r="P474" s="234"/>
      <c r="Q474" s="234"/>
      <c r="R474" s="234"/>
      <c r="S474" s="234"/>
      <c r="T474" s="234"/>
      <c r="U474" s="234"/>
      <c r="V474" s="234"/>
      <c r="W474" s="234"/>
      <c r="X474" s="234"/>
      <c r="Y474" s="234"/>
      <c r="Z474" s="234"/>
    </row>
    <row r="475" ht="14.25" customHeight="1">
      <c r="A475" s="234"/>
      <c r="B475" s="234"/>
      <c r="C475" s="234"/>
      <c r="D475" s="234"/>
      <c r="E475" s="234"/>
      <c r="F475" s="234"/>
      <c r="G475" s="234"/>
      <c r="H475" s="234"/>
      <c r="I475" s="234"/>
      <c r="J475" s="234"/>
      <c r="K475" s="234"/>
      <c r="L475" s="234"/>
      <c r="M475" s="234"/>
      <c r="N475" s="234"/>
      <c r="O475" s="234"/>
      <c r="P475" s="234"/>
      <c r="Q475" s="234"/>
      <c r="R475" s="234"/>
      <c r="S475" s="234"/>
      <c r="T475" s="234"/>
      <c r="U475" s="234"/>
      <c r="V475" s="234"/>
      <c r="W475" s="234"/>
      <c r="X475" s="234"/>
      <c r="Y475" s="234"/>
      <c r="Z475" s="234"/>
    </row>
    <row r="476" ht="14.25" customHeight="1">
      <c r="A476" s="234"/>
      <c r="B476" s="234"/>
      <c r="C476" s="234"/>
      <c r="D476" s="234"/>
      <c r="E476" s="234"/>
      <c r="F476" s="234"/>
      <c r="G476" s="234"/>
      <c r="H476" s="234"/>
      <c r="I476" s="234"/>
      <c r="J476" s="234"/>
      <c r="K476" s="234"/>
      <c r="L476" s="234"/>
      <c r="M476" s="234"/>
      <c r="N476" s="234"/>
      <c r="O476" s="234"/>
      <c r="P476" s="234"/>
      <c r="Q476" s="234"/>
      <c r="R476" s="234"/>
      <c r="S476" s="234"/>
      <c r="T476" s="234"/>
      <c r="U476" s="234"/>
      <c r="V476" s="234"/>
      <c r="W476" s="234"/>
      <c r="X476" s="234"/>
      <c r="Y476" s="234"/>
      <c r="Z476" s="234"/>
    </row>
    <row r="477" ht="14.25" customHeight="1">
      <c r="A477" s="234"/>
      <c r="B477" s="234"/>
      <c r="C477" s="234"/>
      <c r="D477" s="234"/>
      <c r="E477" s="234"/>
      <c r="F477" s="234"/>
      <c r="G477" s="234"/>
      <c r="H477" s="234"/>
      <c r="I477" s="234"/>
      <c r="J477" s="234"/>
      <c r="K477" s="234"/>
      <c r="L477" s="234"/>
      <c r="M477" s="234"/>
      <c r="N477" s="234"/>
      <c r="O477" s="234"/>
      <c r="P477" s="234"/>
      <c r="Q477" s="234"/>
      <c r="R477" s="234"/>
      <c r="S477" s="234"/>
      <c r="T477" s="234"/>
      <c r="U477" s="234"/>
      <c r="V477" s="234"/>
      <c r="W477" s="234"/>
      <c r="X477" s="234"/>
      <c r="Y477" s="234"/>
      <c r="Z477" s="234"/>
    </row>
    <row r="478" ht="14.25" customHeight="1">
      <c r="A478" s="234"/>
      <c r="B478" s="234"/>
      <c r="C478" s="234"/>
      <c r="D478" s="234"/>
      <c r="E478" s="234"/>
      <c r="F478" s="234"/>
      <c r="G478" s="234"/>
      <c r="H478" s="234"/>
      <c r="I478" s="234"/>
      <c r="J478" s="234"/>
      <c r="K478" s="234"/>
      <c r="L478" s="234"/>
      <c r="M478" s="234"/>
      <c r="N478" s="234"/>
      <c r="O478" s="234"/>
      <c r="P478" s="234"/>
      <c r="Q478" s="234"/>
      <c r="R478" s="234"/>
      <c r="S478" s="234"/>
      <c r="T478" s="234"/>
      <c r="U478" s="234"/>
      <c r="V478" s="234"/>
      <c r="W478" s="234"/>
      <c r="X478" s="234"/>
      <c r="Y478" s="234"/>
      <c r="Z478" s="234"/>
    </row>
    <row r="479" ht="14.25" customHeight="1">
      <c r="A479" s="234"/>
      <c r="B479" s="234"/>
      <c r="C479" s="234"/>
      <c r="D479" s="234"/>
      <c r="E479" s="234"/>
      <c r="F479" s="234"/>
      <c r="G479" s="234"/>
      <c r="H479" s="234"/>
      <c r="I479" s="234"/>
      <c r="J479" s="234"/>
      <c r="K479" s="234"/>
      <c r="L479" s="234"/>
      <c r="M479" s="234"/>
      <c r="N479" s="234"/>
      <c r="O479" s="234"/>
      <c r="P479" s="234"/>
      <c r="Q479" s="234"/>
      <c r="R479" s="234"/>
      <c r="S479" s="234"/>
      <c r="T479" s="234"/>
      <c r="U479" s="234"/>
      <c r="V479" s="234"/>
      <c r="W479" s="234"/>
      <c r="X479" s="234"/>
      <c r="Y479" s="234"/>
      <c r="Z479" s="234"/>
    </row>
    <row r="480" ht="14.25" customHeight="1">
      <c r="A480" s="234"/>
      <c r="B480" s="234"/>
      <c r="C480" s="234"/>
      <c r="D480" s="234"/>
      <c r="E480" s="234"/>
      <c r="F480" s="234"/>
      <c r="G480" s="234"/>
      <c r="H480" s="234"/>
      <c r="I480" s="234"/>
      <c r="J480" s="234"/>
      <c r="K480" s="234"/>
      <c r="L480" s="234"/>
      <c r="M480" s="234"/>
      <c r="N480" s="234"/>
      <c r="O480" s="234"/>
      <c r="P480" s="234"/>
      <c r="Q480" s="234"/>
      <c r="R480" s="234"/>
      <c r="S480" s="234"/>
      <c r="T480" s="234"/>
      <c r="U480" s="234"/>
      <c r="V480" s="234"/>
      <c r="W480" s="234"/>
      <c r="X480" s="234"/>
      <c r="Y480" s="234"/>
      <c r="Z480" s="234"/>
    </row>
    <row r="481" ht="14.25" customHeight="1">
      <c r="A481" s="234"/>
      <c r="B481" s="234"/>
      <c r="C481" s="234"/>
      <c r="D481" s="234"/>
      <c r="E481" s="234"/>
      <c r="F481" s="234"/>
      <c r="G481" s="234"/>
      <c r="H481" s="234"/>
      <c r="I481" s="234"/>
      <c r="J481" s="234"/>
      <c r="K481" s="234"/>
      <c r="L481" s="234"/>
      <c r="M481" s="234"/>
      <c r="N481" s="234"/>
      <c r="O481" s="234"/>
      <c r="P481" s="234"/>
      <c r="Q481" s="234"/>
      <c r="R481" s="234"/>
      <c r="S481" s="234"/>
      <c r="T481" s="234"/>
      <c r="U481" s="234"/>
      <c r="V481" s="234"/>
      <c r="W481" s="234"/>
      <c r="X481" s="234"/>
      <c r="Y481" s="234"/>
      <c r="Z481" s="234"/>
    </row>
    <row r="482" ht="14.25" customHeight="1">
      <c r="A482" s="234"/>
      <c r="B482" s="234"/>
      <c r="C482" s="234"/>
      <c r="D482" s="234"/>
      <c r="E482" s="234"/>
      <c r="F482" s="234"/>
      <c r="G482" s="234"/>
      <c r="H482" s="234"/>
      <c r="I482" s="234"/>
      <c r="J482" s="234"/>
      <c r="K482" s="234"/>
      <c r="L482" s="234"/>
      <c r="M482" s="234"/>
      <c r="N482" s="234"/>
      <c r="O482" s="234"/>
      <c r="P482" s="234"/>
      <c r="Q482" s="234"/>
      <c r="R482" s="234"/>
      <c r="S482" s="234"/>
      <c r="T482" s="234"/>
      <c r="U482" s="234"/>
      <c r="V482" s="234"/>
      <c r="W482" s="234"/>
      <c r="X482" s="234"/>
      <c r="Y482" s="234"/>
      <c r="Z482" s="234"/>
    </row>
    <row r="483" ht="14.25" customHeight="1">
      <c r="A483" s="234"/>
      <c r="B483" s="234"/>
      <c r="C483" s="234"/>
      <c r="D483" s="234"/>
      <c r="E483" s="234"/>
      <c r="F483" s="234"/>
      <c r="G483" s="234"/>
      <c r="H483" s="234"/>
      <c r="I483" s="234"/>
      <c r="J483" s="234"/>
      <c r="K483" s="234"/>
      <c r="L483" s="234"/>
      <c r="M483" s="234"/>
      <c r="N483" s="234"/>
      <c r="O483" s="234"/>
      <c r="P483" s="234"/>
      <c r="Q483" s="234"/>
      <c r="R483" s="234"/>
      <c r="S483" s="234"/>
      <c r="T483" s="234"/>
      <c r="U483" s="234"/>
      <c r="V483" s="234"/>
      <c r="W483" s="234"/>
      <c r="X483" s="234"/>
      <c r="Y483" s="234"/>
      <c r="Z483" s="234"/>
    </row>
    <row r="484" ht="14.25" customHeight="1">
      <c r="A484" s="234"/>
      <c r="B484" s="234"/>
      <c r="C484" s="234"/>
      <c r="D484" s="234"/>
      <c r="E484" s="234"/>
      <c r="F484" s="234"/>
      <c r="G484" s="234"/>
      <c r="H484" s="234"/>
      <c r="I484" s="234"/>
      <c r="J484" s="234"/>
      <c r="K484" s="234"/>
      <c r="L484" s="234"/>
      <c r="M484" s="234"/>
      <c r="N484" s="234"/>
      <c r="O484" s="234"/>
      <c r="P484" s="234"/>
      <c r="Q484" s="234"/>
      <c r="R484" s="234"/>
      <c r="S484" s="234"/>
      <c r="T484" s="234"/>
      <c r="U484" s="234"/>
      <c r="V484" s="234"/>
      <c r="W484" s="234"/>
      <c r="X484" s="234"/>
      <c r="Y484" s="234"/>
      <c r="Z484" s="234"/>
    </row>
    <row r="485" ht="14.25" customHeight="1">
      <c r="A485" s="234"/>
      <c r="B485" s="234"/>
      <c r="C485" s="234"/>
      <c r="D485" s="234"/>
      <c r="E485" s="234"/>
      <c r="F485" s="234"/>
      <c r="G485" s="234"/>
      <c r="H485" s="234"/>
      <c r="I485" s="234"/>
      <c r="J485" s="234"/>
      <c r="K485" s="234"/>
      <c r="L485" s="234"/>
      <c r="M485" s="234"/>
      <c r="N485" s="234"/>
      <c r="O485" s="234"/>
      <c r="P485" s="234"/>
      <c r="Q485" s="234"/>
      <c r="R485" s="234"/>
      <c r="S485" s="234"/>
      <c r="T485" s="234"/>
      <c r="U485" s="234"/>
      <c r="V485" s="234"/>
      <c r="W485" s="234"/>
      <c r="X485" s="234"/>
      <c r="Y485" s="234"/>
      <c r="Z485" s="234"/>
    </row>
    <row r="486" ht="14.25" customHeight="1">
      <c r="A486" s="234"/>
      <c r="B486" s="234"/>
      <c r="C486" s="234"/>
      <c r="D486" s="234"/>
      <c r="E486" s="234"/>
      <c r="F486" s="234"/>
      <c r="G486" s="234"/>
      <c r="H486" s="234"/>
      <c r="I486" s="234"/>
      <c r="J486" s="234"/>
      <c r="K486" s="234"/>
      <c r="L486" s="234"/>
      <c r="M486" s="234"/>
      <c r="N486" s="234"/>
      <c r="O486" s="234"/>
      <c r="P486" s="234"/>
      <c r="Q486" s="234"/>
      <c r="R486" s="234"/>
      <c r="S486" s="234"/>
      <c r="T486" s="234"/>
      <c r="U486" s="234"/>
      <c r="V486" s="234"/>
      <c r="W486" s="234"/>
      <c r="X486" s="234"/>
      <c r="Y486" s="234"/>
      <c r="Z486" s="234"/>
    </row>
    <row r="487" ht="14.25" customHeight="1">
      <c r="A487" s="234"/>
      <c r="B487" s="234"/>
      <c r="C487" s="234"/>
      <c r="D487" s="234"/>
      <c r="E487" s="234"/>
      <c r="F487" s="234"/>
      <c r="G487" s="234"/>
      <c r="H487" s="234"/>
      <c r="I487" s="234"/>
      <c r="J487" s="234"/>
      <c r="K487" s="234"/>
      <c r="L487" s="234"/>
      <c r="M487" s="234"/>
      <c r="N487" s="234"/>
      <c r="O487" s="234"/>
      <c r="P487" s="234"/>
      <c r="Q487" s="234"/>
      <c r="R487" s="234"/>
      <c r="S487" s="234"/>
      <c r="T487" s="234"/>
      <c r="U487" s="234"/>
      <c r="V487" s="234"/>
      <c r="W487" s="234"/>
      <c r="X487" s="234"/>
      <c r="Y487" s="234"/>
      <c r="Z487" s="234"/>
    </row>
    <row r="488" ht="14.25" customHeight="1">
      <c r="A488" s="234"/>
      <c r="B488" s="234"/>
      <c r="C488" s="234"/>
      <c r="D488" s="234"/>
      <c r="E488" s="234"/>
      <c r="F488" s="234"/>
      <c r="G488" s="234"/>
      <c r="H488" s="234"/>
      <c r="I488" s="234"/>
      <c r="J488" s="234"/>
      <c r="K488" s="234"/>
      <c r="L488" s="234"/>
      <c r="M488" s="234"/>
      <c r="N488" s="234"/>
      <c r="O488" s="234"/>
      <c r="P488" s="234"/>
      <c r="Q488" s="234"/>
      <c r="R488" s="234"/>
      <c r="S488" s="234"/>
      <c r="T488" s="234"/>
      <c r="U488" s="234"/>
      <c r="V488" s="234"/>
      <c r="W488" s="234"/>
      <c r="X488" s="234"/>
      <c r="Y488" s="234"/>
      <c r="Z488" s="234"/>
    </row>
    <row r="489" ht="14.25" customHeight="1">
      <c r="A489" s="234"/>
      <c r="B489" s="234"/>
      <c r="C489" s="234"/>
      <c r="D489" s="234"/>
      <c r="E489" s="234"/>
      <c r="F489" s="234"/>
      <c r="G489" s="234"/>
      <c r="H489" s="234"/>
      <c r="I489" s="234"/>
      <c r="J489" s="234"/>
      <c r="K489" s="234"/>
      <c r="L489" s="234"/>
      <c r="M489" s="234"/>
      <c r="N489" s="234"/>
      <c r="O489" s="234"/>
      <c r="P489" s="234"/>
      <c r="Q489" s="234"/>
      <c r="R489" s="234"/>
      <c r="S489" s="234"/>
      <c r="T489" s="234"/>
      <c r="U489" s="234"/>
      <c r="V489" s="234"/>
      <c r="W489" s="234"/>
      <c r="X489" s="234"/>
      <c r="Y489" s="234"/>
      <c r="Z489" s="234"/>
    </row>
    <row r="490" ht="14.25" customHeight="1">
      <c r="A490" s="234"/>
      <c r="B490" s="234"/>
      <c r="C490" s="234"/>
      <c r="D490" s="234"/>
      <c r="E490" s="234"/>
      <c r="F490" s="234"/>
      <c r="G490" s="234"/>
      <c r="H490" s="234"/>
      <c r="I490" s="234"/>
      <c r="J490" s="234"/>
      <c r="K490" s="234"/>
      <c r="L490" s="234"/>
      <c r="M490" s="234"/>
      <c r="N490" s="234"/>
      <c r="O490" s="234"/>
      <c r="P490" s="234"/>
      <c r="Q490" s="234"/>
      <c r="R490" s="234"/>
      <c r="S490" s="234"/>
      <c r="T490" s="234"/>
      <c r="U490" s="234"/>
      <c r="V490" s="234"/>
      <c r="W490" s="234"/>
      <c r="X490" s="234"/>
      <c r="Y490" s="234"/>
      <c r="Z490" s="234"/>
    </row>
    <row r="491" ht="14.25" customHeight="1">
      <c r="A491" s="234"/>
      <c r="B491" s="234"/>
      <c r="C491" s="234"/>
      <c r="D491" s="234"/>
      <c r="E491" s="234"/>
      <c r="F491" s="234"/>
      <c r="G491" s="234"/>
      <c r="H491" s="234"/>
      <c r="I491" s="234"/>
      <c r="J491" s="234"/>
      <c r="K491" s="234"/>
      <c r="L491" s="234"/>
      <c r="M491" s="234"/>
      <c r="N491" s="234"/>
      <c r="O491" s="234"/>
      <c r="P491" s="234"/>
      <c r="Q491" s="234"/>
      <c r="R491" s="234"/>
      <c r="S491" s="234"/>
      <c r="T491" s="234"/>
      <c r="U491" s="234"/>
      <c r="V491" s="234"/>
      <c r="W491" s="234"/>
      <c r="X491" s="234"/>
      <c r="Y491" s="234"/>
      <c r="Z491" s="234"/>
    </row>
    <row r="492" ht="14.25" customHeight="1">
      <c r="A492" s="234"/>
      <c r="B492" s="234"/>
      <c r="C492" s="234"/>
      <c r="D492" s="234"/>
      <c r="E492" s="234"/>
      <c r="F492" s="234"/>
      <c r="G492" s="234"/>
      <c r="H492" s="234"/>
      <c r="I492" s="234"/>
      <c r="J492" s="234"/>
      <c r="K492" s="234"/>
      <c r="L492" s="234"/>
      <c r="M492" s="234"/>
      <c r="N492" s="234"/>
      <c r="O492" s="234"/>
      <c r="P492" s="234"/>
      <c r="Q492" s="234"/>
      <c r="R492" s="234"/>
      <c r="S492" s="234"/>
      <c r="T492" s="234"/>
      <c r="U492" s="234"/>
      <c r="V492" s="234"/>
      <c r="W492" s="234"/>
      <c r="X492" s="234"/>
      <c r="Y492" s="234"/>
      <c r="Z492" s="234"/>
    </row>
    <row r="493" ht="14.25" customHeight="1">
      <c r="A493" s="234"/>
      <c r="B493" s="234"/>
      <c r="C493" s="234"/>
      <c r="D493" s="234"/>
      <c r="E493" s="234"/>
      <c r="F493" s="234"/>
      <c r="G493" s="234"/>
      <c r="H493" s="234"/>
      <c r="I493" s="234"/>
      <c r="J493" s="234"/>
      <c r="K493" s="234"/>
      <c r="L493" s="234"/>
      <c r="M493" s="234"/>
      <c r="N493" s="234"/>
      <c r="O493" s="234"/>
      <c r="P493" s="234"/>
      <c r="Q493" s="234"/>
      <c r="R493" s="234"/>
      <c r="S493" s="234"/>
      <c r="T493" s="234"/>
      <c r="U493" s="234"/>
      <c r="V493" s="234"/>
      <c r="W493" s="234"/>
      <c r="X493" s="234"/>
      <c r="Y493" s="234"/>
      <c r="Z493" s="234"/>
    </row>
    <row r="494" ht="14.25" customHeight="1">
      <c r="A494" s="234"/>
      <c r="B494" s="234"/>
      <c r="C494" s="234"/>
      <c r="D494" s="234"/>
      <c r="E494" s="234"/>
      <c r="F494" s="234"/>
      <c r="G494" s="234"/>
      <c r="H494" s="234"/>
      <c r="I494" s="234"/>
      <c r="J494" s="234"/>
      <c r="K494" s="234"/>
      <c r="L494" s="234"/>
      <c r="M494" s="234"/>
      <c r="N494" s="234"/>
      <c r="O494" s="234"/>
      <c r="P494" s="234"/>
      <c r="Q494" s="234"/>
      <c r="R494" s="234"/>
      <c r="S494" s="234"/>
      <c r="T494" s="234"/>
      <c r="U494" s="234"/>
      <c r="V494" s="234"/>
      <c r="W494" s="234"/>
      <c r="X494" s="234"/>
      <c r="Y494" s="234"/>
      <c r="Z494" s="234"/>
    </row>
    <row r="495" ht="14.25" customHeight="1">
      <c r="A495" s="234"/>
      <c r="B495" s="234"/>
      <c r="C495" s="234"/>
      <c r="D495" s="234"/>
      <c r="E495" s="234"/>
      <c r="F495" s="234"/>
      <c r="G495" s="234"/>
      <c r="H495" s="234"/>
      <c r="I495" s="234"/>
      <c r="J495" s="234"/>
      <c r="K495" s="234"/>
      <c r="L495" s="234"/>
      <c r="M495" s="234"/>
      <c r="N495" s="234"/>
      <c r="O495" s="234"/>
      <c r="P495" s="234"/>
      <c r="Q495" s="234"/>
      <c r="R495" s="234"/>
      <c r="S495" s="234"/>
      <c r="T495" s="234"/>
      <c r="U495" s="234"/>
      <c r="V495" s="234"/>
      <c r="W495" s="234"/>
      <c r="X495" s="234"/>
      <c r="Y495" s="234"/>
      <c r="Z495" s="234"/>
    </row>
    <row r="496" ht="14.25" customHeight="1">
      <c r="A496" s="234"/>
      <c r="B496" s="234"/>
      <c r="C496" s="234"/>
      <c r="D496" s="234"/>
      <c r="E496" s="234"/>
      <c r="F496" s="234"/>
      <c r="G496" s="234"/>
      <c r="H496" s="234"/>
      <c r="I496" s="234"/>
      <c r="J496" s="234"/>
      <c r="K496" s="234"/>
      <c r="L496" s="234"/>
      <c r="M496" s="234"/>
      <c r="N496" s="234"/>
      <c r="O496" s="234"/>
      <c r="P496" s="234"/>
      <c r="Q496" s="234"/>
      <c r="R496" s="234"/>
      <c r="S496" s="234"/>
      <c r="T496" s="234"/>
      <c r="U496" s="234"/>
      <c r="V496" s="234"/>
      <c r="W496" s="234"/>
      <c r="X496" s="234"/>
      <c r="Y496" s="234"/>
      <c r="Z496" s="234"/>
    </row>
    <row r="497" ht="14.25" customHeight="1">
      <c r="A497" s="234"/>
      <c r="B497" s="234"/>
      <c r="C497" s="234"/>
      <c r="D497" s="234"/>
      <c r="E497" s="234"/>
      <c r="F497" s="234"/>
      <c r="G497" s="234"/>
      <c r="H497" s="234"/>
      <c r="I497" s="234"/>
      <c r="J497" s="234"/>
      <c r="K497" s="234"/>
      <c r="L497" s="234"/>
      <c r="M497" s="234"/>
      <c r="N497" s="234"/>
      <c r="O497" s="234"/>
      <c r="P497" s="234"/>
      <c r="Q497" s="234"/>
      <c r="R497" s="234"/>
      <c r="S497" s="234"/>
      <c r="T497" s="234"/>
      <c r="U497" s="234"/>
      <c r="V497" s="234"/>
      <c r="W497" s="234"/>
      <c r="X497" s="234"/>
      <c r="Y497" s="234"/>
      <c r="Z497" s="234"/>
    </row>
    <row r="498" ht="14.25" customHeight="1">
      <c r="A498" s="234"/>
      <c r="B498" s="234"/>
      <c r="C498" s="234"/>
      <c r="D498" s="234"/>
      <c r="E498" s="234"/>
      <c r="F498" s="234"/>
      <c r="G498" s="234"/>
      <c r="H498" s="234"/>
      <c r="I498" s="234"/>
      <c r="J498" s="234"/>
      <c r="K498" s="234"/>
      <c r="L498" s="234"/>
      <c r="M498" s="234"/>
      <c r="N498" s="234"/>
      <c r="O498" s="234"/>
      <c r="P498" s="234"/>
      <c r="Q498" s="234"/>
      <c r="R498" s="234"/>
      <c r="S498" s="234"/>
      <c r="T498" s="234"/>
      <c r="U498" s="234"/>
      <c r="V498" s="234"/>
      <c r="W498" s="234"/>
      <c r="X498" s="234"/>
      <c r="Y498" s="234"/>
      <c r="Z498" s="234"/>
    </row>
    <row r="499" ht="14.25" customHeight="1">
      <c r="A499" s="234"/>
      <c r="B499" s="234"/>
      <c r="C499" s="234"/>
      <c r="D499" s="234"/>
      <c r="E499" s="234"/>
      <c r="F499" s="234"/>
      <c r="G499" s="234"/>
      <c r="H499" s="234"/>
      <c r="I499" s="234"/>
      <c r="J499" s="234"/>
      <c r="K499" s="234"/>
      <c r="L499" s="234"/>
      <c r="M499" s="234"/>
      <c r="N499" s="234"/>
      <c r="O499" s="234"/>
      <c r="P499" s="234"/>
      <c r="Q499" s="234"/>
      <c r="R499" s="234"/>
      <c r="S499" s="234"/>
      <c r="T499" s="234"/>
      <c r="U499" s="234"/>
      <c r="V499" s="234"/>
      <c r="W499" s="234"/>
      <c r="X499" s="234"/>
      <c r="Y499" s="234"/>
      <c r="Z499" s="234"/>
    </row>
    <row r="500" ht="14.25" customHeight="1">
      <c r="A500" s="234"/>
      <c r="B500" s="234"/>
      <c r="C500" s="234"/>
      <c r="D500" s="234"/>
      <c r="E500" s="234"/>
      <c r="F500" s="234"/>
      <c r="G500" s="234"/>
      <c r="H500" s="234"/>
      <c r="I500" s="234"/>
      <c r="J500" s="234"/>
      <c r="K500" s="234"/>
      <c r="L500" s="234"/>
      <c r="M500" s="234"/>
      <c r="N500" s="234"/>
      <c r="O500" s="234"/>
      <c r="P500" s="234"/>
      <c r="Q500" s="234"/>
      <c r="R500" s="234"/>
      <c r="S500" s="234"/>
      <c r="T500" s="234"/>
      <c r="U500" s="234"/>
      <c r="V500" s="234"/>
      <c r="W500" s="234"/>
      <c r="X500" s="234"/>
      <c r="Y500" s="234"/>
      <c r="Z500" s="234"/>
    </row>
    <row r="501" ht="14.25" customHeight="1">
      <c r="A501" s="234"/>
      <c r="B501" s="234"/>
      <c r="C501" s="234"/>
      <c r="D501" s="234"/>
      <c r="E501" s="234"/>
      <c r="F501" s="234"/>
      <c r="G501" s="234"/>
      <c r="H501" s="234"/>
      <c r="I501" s="234"/>
      <c r="J501" s="234"/>
      <c r="K501" s="234"/>
      <c r="L501" s="234"/>
      <c r="M501" s="234"/>
      <c r="N501" s="234"/>
      <c r="O501" s="234"/>
      <c r="P501" s="234"/>
      <c r="Q501" s="234"/>
      <c r="R501" s="234"/>
      <c r="S501" s="234"/>
      <c r="T501" s="234"/>
      <c r="U501" s="234"/>
      <c r="V501" s="234"/>
      <c r="W501" s="234"/>
      <c r="X501" s="234"/>
      <c r="Y501" s="234"/>
      <c r="Z501" s="234"/>
    </row>
    <row r="502" ht="14.25" customHeight="1">
      <c r="A502" s="234"/>
      <c r="B502" s="234"/>
      <c r="C502" s="234"/>
      <c r="D502" s="234"/>
      <c r="E502" s="234"/>
      <c r="F502" s="234"/>
      <c r="G502" s="234"/>
      <c r="H502" s="234"/>
      <c r="I502" s="234"/>
      <c r="J502" s="234"/>
      <c r="K502" s="234"/>
      <c r="L502" s="234"/>
      <c r="M502" s="234"/>
      <c r="N502" s="234"/>
      <c r="O502" s="234"/>
      <c r="P502" s="234"/>
      <c r="Q502" s="234"/>
      <c r="R502" s="234"/>
      <c r="S502" s="234"/>
      <c r="T502" s="234"/>
      <c r="U502" s="234"/>
      <c r="V502" s="234"/>
      <c r="W502" s="234"/>
      <c r="X502" s="234"/>
      <c r="Y502" s="234"/>
      <c r="Z502" s="234"/>
    </row>
    <row r="503" ht="14.25" customHeight="1">
      <c r="A503" s="234"/>
      <c r="B503" s="234"/>
      <c r="C503" s="234"/>
      <c r="D503" s="234"/>
      <c r="E503" s="234"/>
      <c r="F503" s="234"/>
      <c r="G503" s="234"/>
      <c r="H503" s="234"/>
      <c r="I503" s="234"/>
      <c r="J503" s="234"/>
      <c r="K503" s="234"/>
      <c r="L503" s="234"/>
      <c r="M503" s="234"/>
      <c r="N503" s="234"/>
      <c r="O503" s="234"/>
      <c r="P503" s="234"/>
      <c r="Q503" s="234"/>
      <c r="R503" s="234"/>
      <c r="S503" s="234"/>
      <c r="T503" s="234"/>
      <c r="U503" s="234"/>
      <c r="V503" s="234"/>
      <c r="W503" s="234"/>
      <c r="X503" s="234"/>
      <c r="Y503" s="234"/>
      <c r="Z503" s="234"/>
    </row>
    <row r="504" ht="14.25" customHeight="1">
      <c r="A504" s="234"/>
      <c r="B504" s="234"/>
      <c r="C504" s="234"/>
      <c r="D504" s="234"/>
      <c r="E504" s="234"/>
      <c r="F504" s="234"/>
      <c r="G504" s="234"/>
      <c r="H504" s="234"/>
      <c r="I504" s="234"/>
      <c r="J504" s="234"/>
      <c r="K504" s="234"/>
      <c r="L504" s="234"/>
      <c r="M504" s="234"/>
      <c r="N504" s="234"/>
      <c r="O504" s="234"/>
      <c r="P504" s="234"/>
      <c r="Q504" s="234"/>
      <c r="R504" s="234"/>
      <c r="S504" s="234"/>
      <c r="T504" s="234"/>
      <c r="U504" s="234"/>
      <c r="V504" s="234"/>
      <c r="W504" s="234"/>
      <c r="X504" s="234"/>
      <c r="Y504" s="234"/>
      <c r="Z504" s="234"/>
    </row>
    <row r="505" ht="14.25" customHeight="1">
      <c r="A505" s="234"/>
      <c r="B505" s="234"/>
      <c r="C505" s="234"/>
      <c r="D505" s="234"/>
      <c r="E505" s="234"/>
      <c r="F505" s="234"/>
      <c r="G505" s="234"/>
      <c r="H505" s="234"/>
      <c r="I505" s="234"/>
      <c r="J505" s="234"/>
      <c r="K505" s="234"/>
      <c r="L505" s="234"/>
      <c r="M505" s="234"/>
      <c r="N505" s="234"/>
      <c r="O505" s="234"/>
      <c r="P505" s="234"/>
      <c r="Q505" s="234"/>
      <c r="R505" s="234"/>
      <c r="S505" s="234"/>
      <c r="T505" s="234"/>
      <c r="U505" s="234"/>
      <c r="V505" s="234"/>
      <c r="W505" s="234"/>
      <c r="X505" s="234"/>
      <c r="Y505" s="234"/>
      <c r="Z505" s="234"/>
    </row>
    <row r="506" ht="14.25" customHeight="1">
      <c r="A506" s="234"/>
      <c r="B506" s="234"/>
      <c r="C506" s="234"/>
      <c r="D506" s="234"/>
      <c r="E506" s="234"/>
      <c r="F506" s="234"/>
      <c r="G506" s="234"/>
      <c r="H506" s="234"/>
      <c r="I506" s="234"/>
      <c r="J506" s="234"/>
      <c r="K506" s="234"/>
      <c r="L506" s="234"/>
      <c r="M506" s="234"/>
      <c r="N506" s="234"/>
      <c r="O506" s="234"/>
      <c r="P506" s="234"/>
      <c r="Q506" s="234"/>
      <c r="R506" s="234"/>
      <c r="S506" s="234"/>
      <c r="T506" s="234"/>
      <c r="U506" s="234"/>
      <c r="V506" s="234"/>
      <c r="W506" s="234"/>
      <c r="X506" s="234"/>
      <c r="Y506" s="234"/>
      <c r="Z506" s="234"/>
    </row>
    <row r="507" ht="14.25" customHeight="1">
      <c r="A507" s="234"/>
      <c r="B507" s="234"/>
      <c r="C507" s="234"/>
      <c r="D507" s="234"/>
      <c r="E507" s="234"/>
      <c r="F507" s="234"/>
      <c r="G507" s="234"/>
      <c r="H507" s="234"/>
      <c r="I507" s="234"/>
      <c r="J507" s="234"/>
      <c r="K507" s="234"/>
      <c r="L507" s="234"/>
      <c r="M507" s="234"/>
      <c r="N507" s="234"/>
      <c r="O507" s="234"/>
      <c r="P507" s="234"/>
      <c r="Q507" s="234"/>
      <c r="R507" s="234"/>
      <c r="S507" s="234"/>
      <c r="T507" s="234"/>
      <c r="U507" s="234"/>
      <c r="V507" s="234"/>
      <c r="W507" s="234"/>
      <c r="X507" s="234"/>
      <c r="Y507" s="234"/>
      <c r="Z507" s="234"/>
    </row>
    <row r="508" ht="14.25" customHeight="1">
      <c r="A508" s="234"/>
      <c r="B508" s="234"/>
      <c r="C508" s="234"/>
      <c r="D508" s="234"/>
      <c r="E508" s="234"/>
      <c r="F508" s="234"/>
      <c r="G508" s="234"/>
      <c r="H508" s="234"/>
      <c r="I508" s="234"/>
      <c r="J508" s="234"/>
      <c r="K508" s="234"/>
      <c r="L508" s="234"/>
      <c r="M508" s="234"/>
      <c r="N508" s="234"/>
      <c r="O508" s="234"/>
      <c r="P508" s="234"/>
      <c r="Q508" s="234"/>
      <c r="R508" s="234"/>
      <c r="S508" s="234"/>
      <c r="T508" s="234"/>
      <c r="U508" s="234"/>
      <c r="V508" s="234"/>
      <c r="W508" s="234"/>
      <c r="X508" s="234"/>
      <c r="Y508" s="234"/>
      <c r="Z508" s="234"/>
    </row>
    <row r="509" ht="14.25" customHeight="1">
      <c r="A509" s="234"/>
      <c r="B509" s="234"/>
      <c r="C509" s="234"/>
      <c r="D509" s="234"/>
      <c r="E509" s="234"/>
      <c r="F509" s="234"/>
      <c r="G509" s="234"/>
      <c r="H509" s="234"/>
      <c r="I509" s="234"/>
      <c r="J509" s="234"/>
      <c r="K509" s="234"/>
      <c r="L509" s="234"/>
      <c r="M509" s="234"/>
      <c r="N509" s="234"/>
      <c r="O509" s="234"/>
      <c r="P509" s="234"/>
      <c r="Q509" s="234"/>
      <c r="R509" s="234"/>
      <c r="S509" s="234"/>
      <c r="T509" s="234"/>
      <c r="U509" s="234"/>
      <c r="V509" s="234"/>
      <c r="W509" s="234"/>
      <c r="X509" s="234"/>
      <c r="Y509" s="234"/>
      <c r="Z509" s="234"/>
    </row>
    <row r="510" ht="14.25" customHeight="1">
      <c r="A510" s="234"/>
      <c r="B510" s="234"/>
      <c r="C510" s="234"/>
      <c r="D510" s="234"/>
      <c r="E510" s="234"/>
      <c r="F510" s="234"/>
      <c r="G510" s="234"/>
      <c r="H510" s="234"/>
      <c r="I510" s="234"/>
      <c r="J510" s="234"/>
      <c r="K510" s="234"/>
      <c r="L510" s="234"/>
      <c r="M510" s="234"/>
      <c r="N510" s="234"/>
      <c r="O510" s="234"/>
      <c r="P510" s="234"/>
      <c r="Q510" s="234"/>
      <c r="R510" s="234"/>
      <c r="S510" s="234"/>
      <c r="T510" s="234"/>
      <c r="U510" s="234"/>
      <c r="V510" s="234"/>
      <c r="W510" s="234"/>
      <c r="X510" s="234"/>
      <c r="Y510" s="234"/>
      <c r="Z510" s="234"/>
    </row>
    <row r="511" ht="14.25" customHeight="1">
      <c r="A511" s="234"/>
      <c r="B511" s="234"/>
      <c r="C511" s="234"/>
      <c r="D511" s="234"/>
      <c r="E511" s="234"/>
      <c r="F511" s="234"/>
      <c r="G511" s="234"/>
      <c r="H511" s="234"/>
      <c r="I511" s="234"/>
      <c r="J511" s="234"/>
      <c r="K511" s="234"/>
      <c r="L511" s="234"/>
      <c r="M511" s="234"/>
      <c r="N511" s="234"/>
      <c r="O511" s="234"/>
      <c r="P511" s="234"/>
      <c r="Q511" s="234"/>
      <c r="R511" s="234"/>
      <c r="S511" s="234"/>
      <c r="T511" s="234"/>
      <c r="U511" s="234"/>
      <c r="V511" s="234"/>
      <c r="W511" s="234"/>
      <c r="X511" s="234"/>
      <c r="Y511" s="234"/>
      <c r="Z511" s="234"/>
    </row>
    <row r="512" ht="14.25" customHeight="1">
      <c r="A512" s="234"/>
      <c r="B512" s="234"/>
      <c r="C512" s="234"/>
      <c r="D512" s="234"/>
      <c r="E512" s="234"/>
      <c r="F512" s="234"/>
      <c r="G512" s="234"/>
      <c r="H512" s="234"/>
      <c r="I512" s="234"/>
      <c r="J512" s="234"/>
      <c r="K512" s="234"/>
      <c r="L512" s="234"/>
      <c r="M512" s="234"/>
      <c r="N512" s="234"/>
      <c r="O512" s="234"/>
      <c r="P512" s="234"/>
      <c r="Q512" s="234"/>
      <c r="R512" s="234"/>
      <c r="S512" s="234"/>
      <c r="T512" s="234"/>
      <c r="U512" s="234"/>
      <c r="V512" s="234"/>
      <c r="W512" s="234"/>
      <c r="X512" s="234"/>
      <c r="Y512" s="234"/>
      <c r="Z512" s="234"/>
    </row>
    <row r="513" ht="14.25" customHeight="1">
      <c r="A513" s="234"/>
      <c r="B513" s="234"/>
      <c r="C513" s="234"/>
      <c r="D513" s="234"/>
      <c r="E513" s="234"/>
      <c r="F513" s="234"/>
      <c r="G513" s="234"/>
      <c r="H513" s="234"/>
      <c r="I513" s="234"/>
      <c r="J513" s="234"/>
      <c r="K513" s="234"/>
      <c r="L513" s="234"/>
      <c r="M513" s="234"/>
      <c r="N513" s="234"/>
      <c r="O513" s="234"/>
      <c r="P513" s="234"/>
      <c r="Q513" s="234"/>
      <c r="R513" s="234"/>
      <c r="S513" s="234"/>
      <c r="T513" s="234"/>
      <c r="U513" s="234"/>
      <c r="V513" s="234"/>
      <c r="W513" s="234"/>
      <c r="X513" s="234"/>
      <c r="Y513" s="234"/>
      <c r="Z513" s="234"/>
    </row>
    <row r="514" ht="14.25" customHeight="1">
      <c r="A514" s="234"/>
      <c r="B514" s="234"/>
      <c r="C514" s="234"/>
      <c r="D514" s="234"/>
      <c r="E514" s="234"/>
      <c r="F514" s="234"/>
      <c r="G514" s="234"/>
      <c r="H514" s="234"/>
      <c r="I514" s="234"/>
      <c r="J514" s="234"/>
      <c r="K514" s="234"/>
      <c r="L514" s="234"/>
      <c r="M514" s="234"/>
      <c r="N514" s="234"/>
      <c r="O514" s="234"/>
      <c r="P514" s="234"/>
      <c r="Q514" s="234"/>
      <c r="R514" s="234"/>
      <c r="S514" s="234"/>
      <c r="T514" s="234"/>
      <c r="U514" s="234"/>
      <c r="V514" s="234"/>
      <c r="W514" s="234"/>
      <c r="X514" s="234"/>
      <c r="Y514" s="234"/>
      <c r="Z514" s="234"/>
    </row>
    <row r="515" ht="14.25" customHeight="1">
      <c r="A515" s="234"/>
      <c r="B515" s="234"/>
      <c r="C515" s="234"/>
      <c r="D515" s="234"/>
      <c r="E515" s="234"/>
      <c r="F515" s="234"/>
      <c r="G515" s="234"/>
      <c r="H515" s="234"/>
      <c r="I515" s="234"/>
      <c r="J515" s="234"/>
      <c r="K515" s="234"/>
      <c r="L515" s="234"/>
      <c r="M515" s="234"/>
      <c r="N515" s="234"/>
      <c r="O515" s="234"/>
      <c r="P515" s="234"/>
      <c r="Q515" s="234"/>
      <c r="R515" s="234"/>
      <c r="S515" s="234"/>
      <c r="T515" s="234"/>
      <c r="U515" s="234"/>
      <c r="V515" s="234"/>
      <c r="W515" s="234"/>
      <c r="X515" s="234"/>
      <c r="Y515" s="234"/>
      <c r="Z515" s="234"/>
    </row>
    <row r="516" ht="14.25" customHeight="1">
      <c r="A516" s="234"/>
      <c r="B516" s="234"/>
      <c r="C516" s="234"/>
      <c r="D516" s="234"/>
      <c r="E516" s="234"/>
      <c r="F516" s="234"/>
      <c r="G516" s="234"/>
      <c r="H516" s="234"/>
      <c r="I516" s="234"/>
      <c r="J516" s="234"/>
      <c r="K516" s="234"/>
      <c r="L516" s="234"/>
      <c r="M516" s="234"/>
      <c r="N516" s="234"/>
      <c r="O516" s="234"/>
      <c r="P516" s="234"/>
      <c r="Q516" s="234"/>
      <c r="R516" s="234"/>
      <c r="S516" s="234"/>
      <c r="T516" s="234"/>
      <c r="U516" s="234"/>
      <c r="V516" s="234"/>
      <c r="W516" s="234"/>
      <c r="X516" s="234"/>
      <c r="Y516" s="234"/>
      <c r="Z516" s="234"/>
    </row>
    <row r="517" ht="14.25" customHeight="1">
      <c r="A517" s="234"/>
      <c r="B517" s="234"/>
      <c r="C517" s="234"/>
      <c r="D517" s="234"/>
      <c r="E517" s="234"/>
      <c r="F517" s="234"/>
      <c r="G517" s="234"/>
      <c r="H517" s="234"/>
      <c r="I517" s="234"/>
      <c r="J517" s="234"/>
      <c r="K517" s="234"/>
      <c r="L517" s="234"/>
      <c r="M517" s="234"/>
      <c r="N517" s="234"/>
      <c r="O517" s="234"/>
      <c r="P517" s="234"/>
      <c r="Q517" s="234"/>
      <c r="R517" s="234"/>
      <c r="S517" s="234"/>
      <c r="T517" s="234"/>
      <c r="U517" s="234"/>
      <c r="V517" s="234"/>
      <c r="W517" s="234"/>
      <c r="X517" s="234"/>
      <c r="Y517" s="234"/>
      <c r="Z517" s="234"/>
    </row>
    <row r="518" ht="14.25" customHeight="1">
      <c r="A518" s="234"/>
      <c r="B518" s="234"/>
      <c r="C518" s="234"/>
      <c r="D518" s="234"/>
      <c r="E518" s="234"/>
      <c r="F518" s="234"/>
      <c r="G518" s="234"/>
      <c r="H518" s="234"/>
      <c r="I518" s="234"/>
      <c r="J518" s="234"/>
      <c r="K518" s="234"/>
      <c r="L518" s="234"/>
      <c r="M518" s="234"/>
      <c r="N518" s="234"/>
      <c r="O518" s="234"/>
      <c r="P518" s="234"/>
      <c r="Q518" s="234"/>
      <c r="R518" s="234"/>
      <c r="S518" s="234"/>
      <c r="T518" s="234"/>
      <c r="U518" s="234"/>
      <c r="V518" s="234"/>
      <c r="W518" s="234"/>
      <c r="X518" s="234"/>
      <c r="Y518" s="234"/>
      <c r="Z518" s="234"/>
    </row>
    <row r="519" ht="14.25" customHeight="1">
      <c r="A519" s="234"/>
      <c r="B519" s="234"/>
      <c r="C519" s="234"/>
      <c r="D519" s="234"/>
      <c r="E519" s="234"/>
      <c r="F519" s="234"/>
      <c r="G519" s="234"/>
      <c r="H519" s="234"/>
      <c r="I519" s="234"/>
      <c r="J519" s="234"/>
      <c r="K519" s="234"/>
      <c r="L519" s="234"/>
      <c r="M519" s="234"/>
      <c r="N519" s="234"/>
      <c r="O519" s="234"/>
      <c r="P519" s="234"/>
      <c r="Q519" s="234"/>
      <c r="R519" s="234"/>
      <c r="S519" s="234"/>
      <c r="T519" s="234"/>
      <c r="U519" s="234"/>
      <c r="V519" s="234"/>
      <c r="W519" s="234"/>
      <c r="X519" s="234"/>
      <c r="Y519" s="234"/>
      <c r="Z519" s="234"/>
    </row>
    <row r="520" ht="14.25" customHeight="1">
      <c r="A520" s="234"/>
      <c r="B520" s="234"/>
      <c r="C520" s="234"/>
      <c r="D520" s="234"/>
      <c r="E520" s="234"/>
      <c r="F520" s="234"/>
      <c r="G520" s="234"/>
      <c r="H520" s="234"/>
      <c r="I520" s="234"/>
      <c r="J520" s="234"/>
      <c r="K520" s="234"/>
      <c r="L520" s="234"/>
      <c r="M520" s="234"/>
      <c r="N520" s="234"/>
      <c r="O520" s="234"/>
      <c r="P520" s="234"/>
      <c r="Q520" s="234"/>
      <c r="R520" s="234"/>
      <c r="S520" s="234"/>
      <c r="T520" s="234"/>
      <c r="U520" s="234"/>
      <c r="V520" s="234"/>
      <c r="W520" s="234"/>
      <c r="X520" s="234"/>
      <c r="Y520" s="234"/>
      <c r="Z520" s="234"/>
    </row>
    <row r="521" ht="14.25" customHeight="1">
      <c r="A521" s="234"/>
      <c r="B521" s="234"/>
      <c r="C521" s="234"/>
      <c r="D521" s="234"/>
      <c r="E521" s="234"/>
      <c r="F521" s="234"/>
      <c r="G521" s="234"/>
      <c r="H521" s="234"/>
      <c r="I521" s="234"/>
      <c r="J521" s="234"/>
      <c r="K521" s="234"/>
      <c r="L521" s="234"/>
      <c r="M521" s="234"/>
      <c r="N521" s="234"/>
      <c r="O521" s="234"/>
      <c r="P521" s="234"/>
      <c r="Q521" s="234"/>
      <c r="R521" s="234"/>
      <c r="S521" s="234"/>
      <c r="T521" s="234"/>
      <c r="U521" s="234"/>
      <c r="V521" s="234"/>
      <c r="W521" s="234"/>
      <c r="X521" s="234"/>
      <c r="Y521" s="234"/>
      <c r="Z521" s="234"/>
    </row>
    <row r="522" ht="14.25" customHeight="1">
      <c r="A522" s="234"/>
      <c r="B522" s="234"/>
      <c r="C522" s="234"/>
      <c r="D522" s="234"/>
      <c r="E522" s="234"/>
      <c r="F522" s="234"/>
      <c r="G522" s="234"/>
      <c r="H522" s="234"/>
      <c r="I522" s="234"/>
      <c r="J522" s="234"/>
      <c r="K522" s="234"/>
      <c r="L522" s="234"/>
      <c r="M522" s="234"/>
      <c r="N522" s="234"/>
      <c r="O522" s="234"/>
      <c r="P522" s="234"/>
      <c r="Q522" s="234"/>
      <c r="R522" s="234"/>
      <c r="S522" s="234"/>
      <c r="T522" s="234"/>
      <c r="U522" s="234"/>
      <c r="V522" s="234"/>
      <c r="W522" s="234"/>
      <c r="X522" s="234"/>
      <c r="Y522" s="234"/>
      <c r="Z522" s="234"/>
    </row>
    <row r="523" ht="14.25" customHeight="1">
      <c r="A523" s="234"/>
      <c r="B523" s="234"/>
      <c r="C523" s="234"/>
      <c r="D523" s="234"/>
      <c r="E523" s="234"/>
      <c r="F523" s="234"/>
      <c r="G523" s="234"/>
      <c r="H523" s="234"/>
      <c r="I523" s="234"/>
      <c r="J523" s="234"/>
      <c r="K523" s="234"/>
      <c r="L523" s="234"/>
      <c r="M523" s="234"/>
      <c r="N523" s="234"/>
      <c r="O523" s="234"/>
      <c r="P523" s="234"/>
      <c r="Q523" s="234"/>
      <c r="R523" s="234"/>
      <c r="S523" s="234"/>
      <c r="T523" s="234"/>
      <c r="U523" s="234"/>
      <c r="V523" s="234"/>
      <c r="W523" s="234"/>
      <c r="X523" s="234"/>
      <c r="Y523" s="234"/>
      <c r="Z523" s="234"/>
    </row>
    <row r="524" ht="14.25" customHeight="1">
      <c r="A524" s="234"/>
      <c r="B524" s="234"/>
      <c r="C524" s="234"/>
      <c r="D524" s="234"/>
      <c r="E524" s="234"/>
      <c r="F524" s="234"/>
      <c r="G524" s="234"/>
      <c r="H524" s="234"/>
      <c r="I524" s="234"/>
      <c r="J524" s="234"/>
      <c r="K524" s="234"/>
      <c r="L524" s="234"/>
      <c r="M524" s="234"/>
      <c r="N524" s="234"/>
      <c r="O524" s="234"/>
      <c r="P524" s="234"/>
      <c r="Q524" s="234"/>
      <c r="R524" s="234"/>
      <c r="S524" s="234"/>
      <c r="T524" s="234"/>
      <c r="U524" s="234"/>
      <c r="V524" s="234"/>
      <c r="W524" s="234"/>
      <c r="X524" s="234"/>
      <c r="Y524" s="234"/>
      <c r="Z524" s="234"/>
    </row>
    <row r="525" ht="14.25" customHeight="1">
      <c r="A525" s="234"/>
      <c r="B525" s="234"/>
      <c r="C525" s="234"/>
      <c r="D525" s="234"/>
      <c r="E525" s="234"/>
      <c r="F525" s="234"/>
      <c r="G525" s="234"/>
      <c r="H525" s="234"/>
      <c r="I525" s="234"/>
      <c r="J525" s="234"/>
      <c r="K525" s="234"/>
      <c r="L525" s="234"/>
      <c r="M525" s="234"/>
      <c r="N525" s="234"/>
      <c r="O525" s="234"/>
      <c r="P525" s="234"/>
      <c r="Q525" s="234"/>
      <c r="R525" s="234"/>
      <c r="S525" s="234"/>
      <c r="T525" s="234"/>
      <c r="U525" s="234"/>
      <c r="V525" s="234"/>
      <c r="W525" s="234"/>
      <c r="X525" s="234"/>
      <c r="Y525" s="234"/>
      <c r="Z525" s="234"/>
    </row>
    <row r="526" ht="14.25" customHeight="1">
      <c r="A526" s="234"/>
      <c r="B526" s="234"/>
      <c r="C526" s="234"/>
      <c r="D526" s="234"/>
      <c r="E526" s="234"/>
      <c r="F526" s="234"/>
      <c r="G526" s="234"/>
      <c r="H526" s="234"/>
      <c r="I526" s="234"/>
      <c r="J526" s="234"/>
      <c r="K526" s="234"/>
      <c r="L526" s="234"/>
      <c r="M526" s="234"/>
      <c r="N526" s="234"/>
      <c r="O526" s="234"/>
      <c r="P526" s="234"/>
      <c r="Q526" s="234"/>
      <c r="R526" s="234"/>
      <c r="S526" s="234"/>
      <c r="T526" s="234"/>
      <c r="U526" s="234"/>
      <c r="V526" s="234"/>
      <c r="W526" s="234"/>
      <c r="X526" s="234"/>
      <c r="Y526" s="234"/>
      <c r="Z526" s="234"/>
    </row>
    <row r="527" ht="14.25" customHeight="1">
      <c r="A527" s="234"/>
      <c r="B527" s="234"/>
      <c r="C527" s="234"/>
      <c r="D527" s="234"/>
      <c r="E527" s="234"/>
      <c r="F527" s="234"/>
      <c r="G527" s="234"/>
      <c r="H527" s="234"/>
      <c r="I527" s="234"/>
      <c r="J527" s="234"/>
      <c r="K527" s="234"/>
      <c r="L527" s="234"/>
      <c r="M527" s="234"/>
      <c r="N527" s="234"/>
      <c r="O527" s="234"/>
      <c r="P527" s="234"/>
      <c r="Q527" s="234"/>
      <c r="R527" s="234"/>
      <c r="S527" s="234"/>
      <c r="T527" s="234"/>
      <c r="U527" s="234"/>
      <c r="V527" s="234"/>
      <c r="W527" s="234"/>
      <c r="X527" s="234"/>
      <c r="Y527" s="234"/>
      <c r="Z527" s="234"/>
    </row>
    <row r="528" ht="14.25" customHeight="1">
      <c r="A528" s="234"/>
      <c r="B528" s="234"/>
      <c r="C528" s="234"/>
      <c r="D528" s="234"/>
      <c r="E528" s="234"/>
      <c r="F528" s="234"/>
      <c r="G528" s="234"/>
      <c r="H528" s="234"/>
      <c r="I528" s="234"/>
      <c r="J528" s="234"/>
      <c r="K528" s="234"/>
      <c r="L528" s="234"/>
      <c r="M528" s="234"/>
      <c r="N528" s="234"/>
      <c r="O528" s="234"/>
      <c r="P528" s="234"/>
      <c r="Q528" s="234"/>
      <c r="R528" s="234"/>
      <c r="S528" s="234"/>
      <c r="T528" s="234"/>
      <c r="U528" s="234"/>
      <c r="V528" s="234"/>
      <c r="W528" s="234"/>
      <c r="X528" s="234"/>
      <c r="Y528" s="234"/>
      <c r="Z528" s="234"/>
    </row>
    <row r="529" ht="14.25" customHeight="1">
      <c r="A529" s="234"/>
      <c r="B529" s="234"/>
      <c r="C529" s="234"/>
      <c r="D529" s="234"/>
      <c r="E529" s="234"/>
      <c r="F529" s="234"/>
      <c r="G529" s="234"/>
      <c r="H529" s="234"/>
      <c r="I529" s="234"/>
      <c r="J529" s="234"/>
      <c r="K529" s="234"/>
      <c r="L529" s="234"/>
      <c r="M529" s="234"/>
      <c r="N529" s="234"/>
      <c r="O529" s="234"/>
      <c r="P529" s="234"/>
      <c r="Q529" s="234"/>
      <c r="R529" s="234"/>
      <c r="S529" s="234"/>
      <c r="T529" s="234"/>
      <c r="U529" s="234"/>
      <c r="V529" s="234"/>
      <c r="W529" s="234"/>
      <c r="X529" s="234"/>
      <c r="Y529" s="234"/>
      <c r="Z529" s="234"/>
    </row>
    <row r="530" ht="14.25" customHeight="1">
      <c r="A530" s="234"/>
      <c r="B530" s="234"/>
      <c r="C530" s="234"/>
      <c r="D530" s="234"/>
      <c r="E530" s="234"/>
      <c r="F530" s="234"/>
      <c r="G530" s="234"/>
      <c r="H530" s="234"/>
      <c r="I530" s="234"/>
      <c r="J530" s="234"/>
      <c r="K530" s="234"/>
      <c r="L530" s="234"/>
      <c r="M530" s="234"/>
      <c r="N530" s="234"/>
      <c r="O530" s="234"/>
      <c r="P530" s="234"/>
      <c r="Q530" s="234"/>
      <c r="R530" s="234"/>
      <c r="S530" s="234"/>
      <c r="T530" s="234"/>
      <c r="U530" s="234"/>
      <c r="V530" s="234"/>
      <c r="W530" s="234"/>
      <c r="X530" s="234"/>
      <c r="Y530" s="234"/>
      <c r="Z530" s="234"/>
    </row>
    <row r="531" ht="14.25" customHeight="1">
      <c r="A531" s="234"/>
      <c r="B531" s="234"/>
      <c r="C531" s="234"/>
      <c r="D531" s="234"/>
      <c r="E531" s="234"/>
      <c r="F531" s="234"/>
      <c r="G531" s="234"/>
      <c r="H531" s="234"/>
      <c r="I531" s="234"/>
      <c r="J531" s="234"/>
      <c r="K531" s="234"/>
      <c r="L531" s="234"/>
      <c r="M531" s="234"/>
      <c r="N531" s="234"/>
      <c r="O531" s="234"/>
      <c r="P531" s="234"/>
      <c r="Q531" s="234"/>
      <c r="R531" s="234"/>
      <c r="S531" s="234"/>
      <c r="T531" s="234"/>
      <c r="U531" s="234"/>
      <c r="V531" s="234"/>
      <c r="W531" s="234"/>
      <c r="X531" s="234"/>
      <c r="Y531" s="234"/>
      <c r="Z531" s="234"/>
    </row>
    <row r="532" ht="14.25" customHeight="1">
      <c r="A532" s="234"/>
      <c r="B532" s="234"/>
      <c r="C532" s="234"/>
      <c r="D532" s="234"/>
      <c r="E532" s="234"/>
      <c r="F532" s="234"/>
      <c r="G532" s="234"/>
      <c r="H532" s="234"/>
      <c r="I532" s="234"/>
      <c r="J532" s="234"/>
      <c r="K532" s="234"/>
      <c r="L532" s="234"/>
      <c r="M532" s="234"/>
      <c r="N532" s="234"/>
      <c r="O532" s="234"/>
      <c r="P532" s="234"/>
      <c r="Q532" s="234"/>
      <c r="R532" s="234"/>
      <c r="S532" s="234"/>
      <c r="T532" s="234"/>
      <c r="U532" s="234"/>
      <c r="V532" s="234"/>
      <c r="W532" s="234"/>
      <c r="X532" s="234"/>
      <c r="Y532" s="234"/>
      <c r="Z532" s="234"/>
    </row>
    <row r="533" ht="14.25" customHeight="1">
      <c r="A533" s="234"/>
      <c r="B533" s="234"/>
      <c r="C533" s="234"/>
      <c r="D533" s="234"/>
      <c r="E533" s="234"/>
      <c r="F533" s="234"/>
      <c r="G533" s="234"/>
      <c r="H533" s="234"/>
      <c r="I533" s="234"/>
      <c r="J533" s="234"/>
      <c r="K533" s="234"/>
      <c r="L533" s="234"/>
      <c r="M533" s="234"/>
      <c r="N533" s="234"/>
      <c r="O533" s="234"/>
      <c r="P533" s="234"/>
      <c r="Q533" s="234"/>
      <c r="R533" s="234"/>
      <c r="S533" s="234"/>
      <c r="T533" s="234"/>
      <c r="U533" s="234"/>
      <c r="V533" s="234"/>
      <c r="W533" s="234"/>
      <c r="X533" s="234"/>
      <c r="Y533" s="234"/>
      <c r="Z533" s="234"/>
    </row>
    <row r="534" ht="14.25" customHeight="1">
      <c r="A534" s="234"/>
      <c r="B534" s="234"/>
      <c r="C534" s="234"/>
      <c r="D534" s="234"/>
      <c r="E534" s="234"/>
      <c r="F534" s="234"/>
      <c r="G534" s="234"/>
      <c r="H534" s="234"/>
      <c r="I534" s="234"/>
      <c r="J534" s="234"/>
      <c r="K534" s="234"/>
      <c r="L534" s="234"/>
      <c r="M534" s="234"/>
      <c r="N534" s="234"/>
      <c r="O534" s="234"/>
      <c r="P534" s="234"/>
      <c r="Q534" s="234"/>
      <c r="R534" s="234"/>
      <c r="S534" s="234"/>
      <c r="T534" s="234"/>
      <c r="U534" s="234"/>
      <c r="V534" s="234"/>
      <c r="W534" s="234"/>
      <c r="X534" s="234"/>
      <c r="Y534" s="234"/>
      <c r="Z534" s="234"/>
    </row>
    <row r="535" ht="14.25" customHeight="1">
      <c r="A535" s="234"/>
      <c r="B535" s="234"/>
      <c r="C535" s="234"/>
      <c r="D535" s="234"/>
      <c r="E535" s="234"/>
      <c r="F535" s="234"/>
      <c r="G535" s="234"/>
      <c r="H535" s="234"/>
      <c r="I535" s="234"/>
      <c r="J535" s="234"/>
      <c r="K535" s="234"/>
      <c r="L535" s="234"/>
      <c r="M535" s="234"/>
      <c r="N535" s="234"/>
      <c r="O535" s="234"/>
      <c r="P535" s="234"/>
      <c r="Q535" s="234"/>
      <c r="R535" s="234"/>
      <c r="S535" s="234"/>
      <c r="T535" s="234"/>
      <c r="U535" s="234"/>
      <c r="V535" s="234"/>
      <c r="W535" s="234"/>
      <c r="X535" s="234"/>
      <c r="Y535" s="234"/>
      <c r="Z535" s="234"/>
    </row>
    <row r="536" ht="14.25" customHeight="1">
      <c r="A536" s="234"/>
      <c r="B536" s="234"/>
      <c r="C536" s="234"/>
      <c r="D536" s="234"/>
      <c r="E536" s="234"/>
      <c r="F536" s="234"/>
      <c r="G536" s="234"/>
      <c r="H536" s="234"/>
      <c r="I536" s="234"/>
      <c r="J536" s="234"/>
      <c r="K536" s="234"/>
      <c r="L536" s="234"/>
      <c r="M536" s="234"/>
      <c r="N536" s="234"/>
      <c r="O536" s="234"/>
      <c r="P536" s="234"/>
      <c r="Q536" s="234"/>
      <c r="R536" s="234"/>
      <c r="S536" s="234"/>
      <c r="T536" s="234"/>
      <c r="U536" s="234"/>
      <c r="V536" s="234"/>
      <c r="W536" s="234"/>
      <c r="X536" s="234"/>
      <c r="Y536" s="234"/>
      <c r="Z536" s="234"/>
    </row>
    <row r="537" ht="14.25" customHeight="1">
      <c r="A537" s="234"/>
      <c r="B537" s="234"/>
      <c r="C537" s="234"/>
      <c r="D537" s="234"/>
      <c r="E537" s="234"/>
      <c r="F537" s="234"/>
      <c r="G537" s="234"/>
      <c r="H537" s="234"/>
      <c r="I537" s="234"/>
      <c r="J537" s="234"/>
      <c r="K537" s="234"/>
      <c r="L537" s="234"/>
      <c r="M537" s="234"/>
      <c r="N537" s="234"/>
      <c r="O537" s="234"/>
      <c r="P537" s="234"/>
      <c r="Q537" s="234"/>
      <c r="R537" s="234"/>
      <c r="S537" s="234"/>
      <c r="T537" s="234"/>
      <c r="U537" s="234"/>
      <c r="V537" s="234"/>
      <c r="W537" s="234"/>
      <c r="X537" s="234"/>
      <c r="Y537" s="234"/>
      <c r="Z537" s="234"/>
    </row>
    <row r="538" ht="14.25" customHeight="1">
      <c r="A538" s="234"/>
      <c r="B538" s="234"/>
      <c r="C538" s="234"/>
      <c r="D538" s="234"/>
      <c r="E538" s="234"/>
      <c r="F538" s="234"/>
      <c r="G538" s="234"/>
      <c r="H538" s="234"/>
      <c r="I538" s="234"/>
      <c r="J538" s="234"/>
      <c r="K538" s="234"/>
      <c r="L538" s="234"/>
      <c r="M538" s="234"/>
      <c r="N538" s="234"/>
      <c r="O538" s="234"/>
      <c r="P538" s="234"/>
      <c r="Q538" s="234"/>
      <c r="R538" s="234"/>
      <c r="S538" s="234"/>
      <c r="T538" s="234"/>
      <c r="U538" s="234"/>
      <c r="V538" s="234"/>
      <c r="W538" s="234"/>
      <c r="X538" s="234"/>
      <c r="Y538" s="234"/>
      <c r="Z538" s="234"/>
    </row>
    <row r="539" ht="14.25" customHeight="1">
      <c r="A539" s="234"/>
      <c r="B539" s="234"/>
      <c r="C539" s="234"/>
      <c r="D539" s="234"/>
      <c r="E539" s="234"/>
      <c r="F539" s="234"/>
      <c r="G539" s="234"/>
      <c r="H539" s="234"/>
      <c r="I539" s="234"/>
      <c r="J539" s="234"/>
      <c r="K539" s="234"/>
      <c r="L539" s="234"/>
      <c r="M539" s="234"/>
      <c r="N539" s="234"/>
      <c r="O539" s="234"/>
      <c r="P539" s="234"/>
      <c r="Q539" s="234"/>
      <c r="R539" s="234"/>
      <c r="S539" s="234"/>
      <c r="T539" s="234"/>
      <c r="U539" s="234"/>
      <c r="V539" s="234"/>
      <c r="W539" s="234"/>
      <c r="X539" s="234"/>
      <c r="Y539" s="234"/>
      <c r="Z539" s="234"/>
    </row>
    <row r="540" ht="14.25" customHeight="1">
      <c r="A540" s="234"/>
      <c r="B540" s="234"/>
      <c r="C540" s="234"/>
      <c r="D540" s="234"/>
      <c r="E540" s="234"/>
      <c r="F540" s="234"/>
      <c r="G540" s="234"/>
      <c r="H540" s="234"/>
      <c r="I540" s="234"/>
      <c r="J540" s="234"/>
      <c r="K540" s="234"/>
      <c r="L540" s="234"/>
      <c r="M540" s="234"/>
      <c r="N540" s="234"/>
      <c r="O540" s="234"/>
      <c r="P540" s="234"/>
      <c r="Q540" s="234"/>
      <c r="R540" s="234"/>
      <c r="S540" s="234"/>
      <c r="T540" s="234"/>
      <c r="U540" s="234"/>
      <c r="V540" s="234"/>
      <c r="W540" s="234"/>
      <c r="X540" s="234"/>
      <c r="Y540" s="234"/>
      <c r="Z540" s="234"/>
    </row>
    <row r="541" ht="14.25" customHeight="1">
      <c r="A541" s="234"/>
      <c r="B541" s="234"/>
      <c r="C541" s="234"/>
      <c r="D541" s="234"/>
      <c r="E541" s="234"/>
      <c r="F541" s="234"/>
      <c r="G541" s="234"/>
      <c r="H541" s="234"/>
      <c r="I541" s="234"/>
      <c r="J541" s="234"/>
      <c r="K541" s="234"/>
      <c r="L541" s="234"/>
      <c r="M541" s="234"/>
      <c r="N541" s="234"/>
      <c r="O541" s="234"/>
      <c r="P541" s="234"/>
      <c r="Q541" s="234"/>
      <c r="R541" s="234"/>
      <c r="S541" s="234"/>
      <c r="T541" s="234"/>
      <c r="U541" s="234"/>
      <c r="V541" s="234"/>
      <c r="W541" s="234"/>
      <c r="X541" s="234"/>
      <c r="Y541" s="234"/>
      <c r="Z541" s="234"/>
    </row>
    <row r="542" ht="14.25" customHeight="1">
      <c r="A542" s="234"/>
      <c r="B542" s="234"/>
      <c r="C542" s="234"/>
      <c r="D542" s="234"/>
      <c r="E542" s="234"/>
      <c r="F542" s="234"/>
      <c r="G542" s="234"/>
      <c r="H542" s="234"/>
      <c r="I542" s="234"/>
      <c r="J542" s="234"/>
      <c r="K542" s="234"/>
      <c r="L542" s="234"/>
      <c r="M542" s="234"/>
      <c r="N542" s="234"/>
      <c r="O542" s="234"/>
      <c r="P542" s="234"/>
      <c r="Q542" s="234"/>
      <c r="R542" s="234"/>
      <c r="S542" s="234"/>
      <c r="T542" s="234"/>
      <c r="U542" s="234"/>
      <c r="V542" s="234"/>
      <c r="W542" s="234"/>
      <c r="X542" s="234"/>
      <c r="Y542" s="234"/>
      <c r="Z542" s="234"/>
    </row>
    <row r="543" ht="14.25" customHeight="1">
      <c r="A543" s="234"/>
      <c r="B543" s="234"/>
      <c r="C543" s="234"/>
      <c r="D543" s="234"/>
      <c r="E543" s="234"/>
      <c r="F543" s="234"/>
      <c r="G543" s="234"/>
      <c r="H543" s="234"/>
      <c r="I543" s="234"/>
      <c r="J543" s="234"/>
      <c r="K543" s="234"/>
      <c r="L543" s="234"/>
      <c r="M543" s="234"/>
      <c r="N543" s="234"/>
      <c r="O543" s="234"/>
      <c r="P543" s="234"/>
      <c r="Q543" s="234"/>
      <c r="R543" s="234"/>
      <c r="S543" s="234"/>
      <c r="T543" s="234"/>
      <c r="U543" s="234"/>
      <c r="V543" s="234"/>
      <c r="W543" s="234"/>
      <c r="X543" s="234"/>
      <c r="Y543" s="234"/>
      <c r="Z543" s="234"/>
    </row>
    <row r="544" ht="14.25" customHeight="1">
      <c r="A544" s="234"/>
      <c r="B544" s="234"/>
      <c r="C544" s="234"/>
      <c r="D544" s="234"/>
      <c r="E544" s="234"/>
      <c r="F544" s="234"/>
      <c r="G544" s="234"/>
      <c r="H544" s="234"/>
      <c r="I544" s="234"/>
      <c r="J544" s="234"/>
      <c r="K544" s="234"/>
      <c r="L544" s="234"/>
      <c r="M544" s="234"/>
      <c r="N544" s="234"/>
      <c r="O544" s="234"/>
      <c r="P544" s="234"/>
      <c r="Q544" s="234"/>
      <c r="R544" s="234"/>
      <c r="S544" s="234"/>
      <c r="T544" s="234"/>
      <c r="U544" s="234"/>
      <c r="V544" s="234"/>
      <c r="W544" s="234"/>
      <c r="X544" s="234"/>
      <c r="Y544" s="234"/>
      <c r="Z544" s="234"/>
    </row>
    <row r="545" ht="14.25" customHeight="1">
      <c r="A545" s="234"/>
      <c r="B545" s="234"/>
      <c r="C545" s="234"/>
      <c r="D545" s="234"/>
      <c r="E545" s="234"/>
      <c r="F545" s="234"/>
      <c r="G545" s="234"/>
      <c r="H545" s="234"/>
      <c r="I545" s="234"/>
      <c r="J545" s="234"/>
      <c r="K545" s="234"/>
      <c r="L545" s="234"/>
      <c r="M545" s="234"/>
      <c r="N545" s="234"/>
      <c r="O545" s="234"/>
      <c r="P545" s="234"/>
      <c r="Q545" s="234"/>
      <c r="R545" s="234"/>
      <c r="S545" s="234"/>
      <c r="T545" s="234"/>
      <c r="U545" s="234"/>
      <c r="V545" s="234"/>
      <c r="W545" s="234"/>
      <c r="X545" s="234"/>
      <c r="Y545" s="234"/>
      <c r="Z545" s="234"/>
    </row>
    <row r="546" ht="14.25" customHeight="1">
      <c r="A546" s="234"/>
      <c r="B546" s="234"/>
      <c r="C546" s="234"/>
      <c r="D546" s="234"/>
      <c r="E546" s="234"/>
      <c r="F546" s="234"/>
      <c r="G546" s="234"/>
      <c r="H546" s="234"/>
      <c r="I546" s="234"/>
      <c r="J546" s="234"/>
      <c r="K546" s="234"/>
      <c r="L546" s="234"/>
      <c r="M546" s="234"/>
      <c r="N546" s="234"/>
      <c r="O546" s="234"/>
      <c r="P546" s="234"/>
      <c r="Q546" s="234"/>
      <c r="R546" s="234"/>
      <c r="S546" s="234"/>
      <c r="T546" s="234"/>
      <c r="U546" s="234"/>
      <c r="V546" s="234"/>
      <c r="W546" s="234"/>
      <c r="X546" s="234"/>
      <c r="Y546" s="234"/>
      <c r="Z546" s="234"/>
    </row>
    <row r="547" ht="14.25" customHeight="1">
      <c r="A547" s="234"/>
      <c r="B547" s="234"/>
      <c r="C547" s="234"/>
      <c r="D547" s="234"/>
      <c r="E547" s="234"/>
      <c r="F547" s="234"/>
      <c r="G547" s="234"/>
      <c r="H547" s="234"/>
      <c r="I547" s="234"/>
      <c r="J547" s="234"/>
      <c r="K547" s="234"/>
      <c r="L547" s="234"/>
      <c r="M547" s="234"/>
      <c r="N547" s="234"/>
      <c r="O547" s="234"/>
      <c r="P547" s="234"/>
      <c r="Q547" s="234"/>
      <c r="R547" s="234"/>
      <c r="S547" s="234"/>
      <c r="T547" s="234"/>
      <c r="U547" s="234"/>
      <c r="V547" s="234"/>
      <c r="W547" s="234"/>
      <c r="X547" s="234"/>
      <c r="Y547" s="234"/>
      <c r="Z547" s="234"/>
    </row>
    <row r="548" ht="14.25" customHeight="1">
      <c r="A548" s="234"/>
      <c r="B548" s="234"/>
      <c r="C548" s="234"/>
      <c r="D548" s="234"/>
      <c r="E548" s="234"/>
      <c r="F548" s="234"/>
      <c r="G548" s="234"/>
      <c r="H548" s="234"/>
      <c r="I548" s="234"/>
      <c r="J548" s="234"/>
      <c r="K548" s="234"/>
      <c r="L548" s="234"/>
      <c r="M548" s="234"/>
      <c r="N548" s="234"/>
      <c r="O548" s="234"/>
      <c r="P548" s="234"/>
      <c r="Q548" s="234"/>
      <c r="R548" s="234"/>
      <c r="S548" s="234"/>
      <c r="T548" s="234"/>
      <c r="U548" s="234"/>
      <c r="V548" s="234"/>
      <c r="W548" s="234"/>
      <c r="X548" s="234"/>
      <c r="Y548" s="234"/>
      <c r="Z548" s="234"/>
    </row>
    <row r="549" ht="14.25" customHeight="1">
      <c r="A549" s="234"/>
      <c r="B549" s="234"/>
      <c r="C549" s="234"/>
      <c r="D549" s="234"/>
      <c r="E549" s="234"/>
      <c r="F549" s="234"/>
      <c r="G549" s="234"/>
      <c r="H549" s="234"/>
      <c r="I549" s="234"/>
      <c r="J549" s="234"/>
      <c r="K549" s="234"/>
      <c r="L549" s="234"/>
      <c r="M549" s="234"/>
      <c r="N549" s="234"/>
      <c r="O549" s="234"/>
      <c r="P549" s="234"/>
      <c r="Q549" s="234"/>
      <c r="R549" s="234"/>
      <c r="S549" s="234"/>
      <c r="T549" s="234"/>
      <c r="U549" s="234"/>
      <c r="V549" s="234"/>
      <c r="W549" s="234"/>
      <c r="X549" s="234"/>
      <c r="Y549" s="234"/>
      <c r="Z549" s="234"/>
    </row>
    <row r="550" ht="14.25" customHeight="1">
      <c r="A550" s="234"/>
      <c r="B550" s="234"/>
      <c r="C550" s="234"/>
      <c r="D550" s="234"/>
      <c r="E550" s="234"/>
      <c r="F550" s="234"/>
      <c r="G550" s="234"/>
      <c r="H550" s="234"/>
      <c r="I550" s="234"/>
      <c r="J550" s="234"/>
      <c r="K550" s="234"/>
      <c r="L550" s="234"/>
      <c r="M550" s="234"/>
      <c r="N550" s="234"/>
      <c r="O550" s="234"/>
      <c r="P550" s="234"/>
      <c r="Q550" s="234"/>
      <c r="R550" s="234"/>
      <c r="S550" s="234"/>
      <c r="T550" s="234"/>
      <c r="U550" s="234"/>
      <c r="V550" s="234"/>
      <c r="W550" s="234"/>
      <c r="X550" s="234"/>
      <c r="Y550" s="234"/>
      <c r="Z550" s="234"/>
    </row>
    <row r="551" ht="14.25" customHeight="1">
      <c r="A551" s="234"/>
      <c r="B551" s="234"/>
      <c r="C551" s="234"/>
      <c r="D551" s="234"/>
      <c r="E551" s="234"/>
      <c r="F551" s="234"/>
      <c r="G551" s="234"/>
      <c r="H551" s="234"/>
      <c r="I551" s="234"/>
      <c r="J551" s="234"/>
      <c r="K551" s="234"/>
      <c r="L551" s="234"/>
      <c r="M551" s="234"/>
      <c r="N551" s="234"/>
      <c r="O551" s="234"/>
      <c r="P551" s="234"/>
      <c r="Q551" s="234"/>
      <c r="R551" s="234"/>
      <c r="S551" s="234"/>
      <c r="T551" s="234"/>
      <c r="U551" s="234"/>
      <c r="V551" s="234"/>
      <c r="W551" s="234"/>
      <c r="X551" s="234"/>
      <c r="Y551" s="234"/>
      <c r="Z551" s="234"/>
    </row>
    <row r="552" ht="14.25" customHeight="1">
      <c r="A552" s="234"/>
      <c r="B552" s="234"/>
      <c r="C552" s="234"/>
      <c r="D552" s="234"/>
      <c r="E552" s="234"/>
      <c r="F552" s="234"/>
      <c r="G552" s="234"/>
      <c r="H552" s="234"/>
      <c r="I552" s="234"/>
      <c r="J552" s="234"/>
      <c r="K552" s="234"/>
      <c r="L552" s="234"/>
      <c r="M552" s="234"/>
      <c r="N552" s="234"/>
      <c r="O552" s="234"/>
      <c r="P552" s="234"/>
      <c r="Q552" s="234"/>
      <c r="R552" s="234"/>
      <c r="S552" s="234"/>
      <c r="T552" s="234"/>
      <c r="U552" s="234"/>
      <c r="V552" s="234"/>
      <c r="W552" s="234"/>
      <c r="X552" s="234"/>
      <c r="Y552" s="234"/>
      <c r="Z552" s="234"/>
    </row>
    <row r="553" ht="14.25" customHeight="1">
      <c r="A553" s="234"/>
      <c r="B553" s="234"/>
      <c r="C553" s="234"/>
      <c r="D553" s="234"/>
      <c r="E553" s="234"/>
      <c r="F553" s="234"/>
      <c r="G553" s="234"/>
      <c r="H553" s="234"/>
      <c r="I553" s="234"/>
      <c r="J553" s="234"/>
      <c r="K553" s="234"/>
      <c r="L553" s="234"/>
      <c r="M553" s="234"/>
      <c r="N553" s="234"/>
      <c r="O553" s="234"/>
      <c r="P553" s="234"/>
      <c r="Q553" s="234"/>
      <c r="R553" s="234"/>
      <c r="S553" s="234"/>
      <c r="T553" s="234"/>
      <c r="U553" s="234"/>
      <c r="V553" s="234"/>
      <c r="W553" s="234"/>
      <c r="X553" s="234"/>
      <c r="Y553" s="234"/>
      <c r="Z553" s="234"/>
    </row>
    <row r="554" ht="14.25" customHeight="1">
      <c r="A554" s="234"/>
      <c r="B554" s="234"/>
      <c r="C554" s="234"/>
      <c r="D554" s="234"/>
      <c r="E554" s="234"/>
      <c r="F554" s="234"/>
      <c r="G554" s="234"/>
      <c r="H554" s="234"/>
      <c r="I554" s="234"/>
      <c r="J554" s="234"/>
      <c r="K554" s="234"/>
      <c r="L554" s="234"/>
      <c r="M554" s="234"/>
      <c r="N554" s="234"/>
      <c r="O554" s="234"/>
      <c r="P554" s="234"/>
      <c r="Q554" s="234"/>
      <c r="R554" s="234"/>
      <c r="S554" s="234"/>
      <c r="T554" s="234"/>
      <c r="U554" s="234"/>
      <c r="V554" s="234"/>
      <c r="W554" s="234"/>
      <c r="X554" s="234"/>
      <c r="Y554" s="234"/>
      <c r="Z554" s="234"/>
    </row>
    <row r="555" ht="14.25" customHeight="1">
      <c r="A555" s="234"/>
      <c r="B555" s="234"/>
      <c r="C555" s="234"/>
      <c r="D555" s="234"/>
      <c r="E555" s="234"/>
      <c r="F555" s="234"/>
      <c r="G555" s="234"/>
      <c r="H555" s="234"/>
      <c r="I555" s="234"/>
      <c r="J555" s="234"/>
      <c r="K555" s="234"/>
      <c r="L555" s="234"/>
      <c r="M555" s="234"/>
      <c r="N555" s="234"/>
      <c r="O555" s="234"/>
      <c r="P555" s="234"/>
      <c r="Q555" s="234"/>
      <c r="R555" s="234"/>
      <c r="S555" s="234"/>
      <c r="T555" s="234"/>
      <c r="U555" s="234"/>
      <c r="V555" s="234"/>
      <c r="W555" s="234"/>
      <c r="X555" s="234"/>
      <c r="Y555" s="234"/>
      <c r="Z555" s="234"/>
    </row>
    <row r="556" ht="14.25" customHeight="1">
      <c r="A556" s="234"/>
      <c r="B556" s="234"/>
      <c r="C556" s="234"/>
      <c r="D556" s="234"/>
      <c r="E556" s="234"/>
      <c r="F556" s="234"/>
      <c r="G556" s="234"/>
      <c r="H556" s="234"/>
      <c r="I556" s="234"/>
      <c r="J556" s="234"/>
      <c r="K556" s="234"/>
      <c r="L556" s="234"/>
      <c r="M556" s="234"/>
      <c r="N556" s="234"/>
      <c r="O556" s="234"/>
      <c r="P556" s="234"/>
      <c r="Q556" s="234"/>
      <c r="R556" s="234"/>
      <c r="S556" s="234"/>
      <c r="T556" s="234"/>
      <c r="U556" s="234"/>
      <c r="V556" s="234"/>
      <c r="W556" s="234"/>
      <c r="X556" s="234"/>
      <c r="Y556" s="234"/>
      <c r="Z556" s="234"/>
    </row>
    <row r="557" ht="14.25" customHeight="1">
      <c r="A557" s="234"/>
      <c r="B557" s="234"/>
      <c r="C557" s="234"/>
      <c r="D557" s="234"/>
      <c r="E557" s="234"/>
      <c r="F557" s="234"/>
      <c r="G557" s="234"/>
      <c r="H557" s="234"/>
      <c r="I557" s="234"/>
      <c r="J557" s="234"/>
      <c r="K557" s="234"/>
      <c r="L557" s="234"/>
      <c r="M557" s="234"/>
      <c r="N557" s="234"/>
      <c r="O557" s="234"/>
      <c r="P557" s="234"/>
      <c r="Q557" s="234"/>
      <c r="R557" s="234"/>
      <c r="S557" s="234"/>
      <c r="T557" s="234"/>
      <c r="U557" s="234"/>
      <c r="V557" s="234"/>
      <c r="W557" s="234"/>
      <c r="X557" s="234"/>
      <c r="Y557" s="234"/>
      <c r="Z557" s="234"/>
    </row>
    <row r="558" ht="14.25" customHeight="1">
      <c r="A558" s="234"/>
      <c r="B558" s="234"/>
      <c r="C558" s="234"/>
      <c r="D558" s="234"/>
      <c r="E558" s="234"/>
      <c r="F558" s="234"/>
      <c r="G558" s="234"/>
      <c r="H558" s="234"/>
      <c r="I558" s="234"/>
      <c r="J558" s="234"/>
      <c r="K558" s="234"/>
      <c r="L558" s="234"/>
      <c r="M558" s="234"/>
      <c r="N558" s="234"/>
      <c r="O558" s="234"/>
      <c r="P558" s="234"/>
      <c r="Q558" s="234"/>
      <c r="R558" s="234"/>
      <c r="S558" s="234"/>
      <c r="T558" s="234"/>
      <c r="U558" s="234"/>
      <c r="V558" s="234"/>
      <c r="W558" s="234"/>
      <c r="X558" s="234"/>
      <c r="Y558" s="234"/>
      <c r="Z558" s="234"/>
    </row>
    <row r="559" ht="14.25" customHeight="1">
      <c r="A559" s="234"/>
      <c r="B559" s="234"/>
      <c r="C559" s="234"/>
      <c r="D559" s="234"/>
      <c r="E559" s="234"/>
      <c r="F559" s="234"/>
      <c r="G559" s="234"/>
      <c r="H559" s="234"/>
      <c r="I559" s="234"/>
      <c r="J559" s="234"/>
      <c r="K559" s="234"/>
      <c r="L559" s="234"/>
      <c r="M559" s="234"/>
      <c r="N559" s="234"/>
      <c r="O559" s="234"/>
      <c r="P559" s="234"/>
      <c r="Q559" s="234"/>
      <c r="R559" s="234"/>
      <c r="S559" s="234"/>
      <c r="T559" s="234"/>
      <c r="U559" s="234"/>
      <c r="V559" s="234"/>
      <c r="W559" s="234"/>
      <c r="X559" s="234"/>
      <c r="Y559" s="234"/>
      <c r="Z559" s="234"/>
    </row>
    <row r="560" ht="14.25" customHeight="1">
      <c r="A560" s="234"/>
      <c r="B560" s="234"/>
      <c r="C560" s="234"/>
      <c r="D560" s="234"/>
      <c r="E560" s="234"/>
      <c r="F560" s="234"/>
      <c r="G560" s="234"/>
      <c r="H560" s="234"/>
      <c r="I560" s="234"/>
      <c r="J560" s="234"/>
      <c r="K560" s="234"/>
      <c r="L560" s="234"/>
      <c r="M560" s="234"/>
      <c r="N560" s="234"/>
      <c r="O560" s="234"/>
      <c r="P560" s="234"/>
      <c r="Q560" s="234"/>
      <c r="R560" s="234"/>
      <c r="S560" s="234"/>
      <c r="T560" s="234"/>
      <c r="U560" s="234"/>
      <c r="V560" s="234"/>
      <c r="W560" s="234"/>
      <c r="X560" s="234"/>
      <c r="Y560" s="234"/>
      <c r="Z560" s="234"/>
    </row>
    <row r="561" ht="14.25" customHeight="1">
      <c r="A561" s="234"/>
      <c r="B561" s="234"/>
      <c r="C561" s="234"/>
      <c r="D561" s="234"/>
      <c r="E561" s="234"/>
      <c r="F561" s="234"/>
      <c r="G561" s="234"/>
      <c r="H561" s="234"/>
      <c r="I561" s="234"/>
      <c r="J561" s="234"/>
      <c r="K561" s="234"/>
      <c r="L561" s="234"/>
      <c r="M561" s="234"/>
      <c r="N561" s="234"/>
      <c r="O561" s="234"/>
      <c r="P561" s="234"/>
      <c r="Q561" s="234"/>
      <c r="R561" s="234"/>
      <c r="S561" s="234"/>
      <c r="T561" s="234"/>
      <c r="U561" s="234"/>
      <c r="V561" s="234"/>
      <c r="W561" s="234"/>
      <c r="X561" s="234"/>
      <c r="Y561" s="234"/>
      <c r="Z561" s="234"/>
    </row>
    <row r="562" ht="14.25" customHeight="1">
      <c r="A562" s="234"/>
      <c r="B562" s="234"/>
      <c r="C562" s="234"/>
      <c r="D562" s="234"/>
      <c r="E562" s="234"/>
      <c r="F562" s="234"/>
      <c r="G562" s="234"/>
      <c r="H562" s="234"/>
      <c r="I562" s="234"/>
      <c r="J562" s="234"/>
      <c r="K562" s="234"/>
      <c r="L562" s="234"/>
      <c r="M562" s="234"/>
      <c r="N562" s="234"/>
      <c r="O562" s="234"/>
      <c r="P562" s="234"/>
      <c r="Q562" s="234"/>
      <c r="R562" s="234"/>
      <c r="S562" s="234"/>
      <c r="T562" s="234"/>
      <c r="U562" s="234"/>
      <c r="V562" s="234"/>
      <c r="W562" s="234"/>
      <c r="X562" s="234"/>
      <c r="Y562" s="234"/>
      <c r="Z562" s="234"/>
    </row>
    <row r="563" ht="14.25" customHeight="1">
      <c r="A563" s="234"/>
      <c r="B563" s="234"/>
      <c r="C563" s="234"/>
      <c r="D563" s="234"/>
      <c r="E563" s="234"/>
      <c r="F563" s="234"/>
      <c r="G563" s="234"/>
      <c r="H563" s="234"/>
      <c r="I563" s="234"/>
      <c r="J563" s="234"/>
      <c r="K563" s="234"/>
      <c r="L563" s="234"/>
      <c r="M563" s="234"/>
      <c r="N563" s="234"/>
      <c r="O563" s="234"/>
      <c r="P563" s="234"/>
      <c r="Q563" s="234"/>
      <c r="R563" s="234"/>
      <c r="S563" s="234"/>
      <c r="T563" s="234"/>
      <c r="U563" s="234"/>
      <c r="V563" s="234"/>
      <c r="W563" s="234"/>
      <c r="X563" s="234"/>
      <c r="Y563" s="234"/>
      <c r="Z563" s="234"/>
    </row>
    <row r="564" ht="14.25" customHeight="1">
      <c r="A564" s="234"/>
      <c r="B564" s="234"/>
      <c r="C564" s="234"/>
      <c r="D564" s="234"/>
      <c r="E564" s="234"/>
      <c r="F564" s="234"/>
      <c r="G564" s="234"/>
      <c r="H564" s="234"/>
      <c r="I564" s="234"/>
      <c r="J564" s="234"/>
      <c r="K564" s="234"/>
      <c r="L564" s="234"/>
      <c r="M564" s="234"/>
      <c r="N564" s="234"/>
      <c r="O564" s="234"/>
      <c r="P564" s="234"/>
      <c r="Q564" s="234"/>
      <c r="R564" s="234"/>
      <c r="S564" s="234"/>
      <c r="T564" s="234"/>
      <c r="U564" s="234"/>
      <c r="V564" s="234"/>
      <c r="W564" s="234"/>
      <c r="X564" s="234"/>
      <c r="Y564" s="234"/>
      <c r="Z564" s="234"/>
    </row>
    <row r="565" ht="14.25" customHeight="1">
      <c r="A565" s="234"/>
      <c r="B565" s="234"/>
      <c r="C565" s="234"/>
      <c r="D565" s="234"/>
      <c r="E565" s="234"/>
      <c r="F565" s="234"/>
      <c r="G565" s="234"/>
      <c r="H565" s="234"/>
      <c r="I565" s="234"/>
      <c r="J565" s="234"/>
      <c r="K565" s="234"/>
      <c r="L565" s="234"/>
      <c r="M565" s="234"/>
      <c r="N565" s="234"/>
      <c r="O565" s="234"/>
      <c r="P565" s="234"/>
      <c r="Q565" s="234"/>
      <c r="R565" s="234"/>
      <c r="S565" s="234"/>
      <c r="T565" s="234"/>
      <c r="U565" s="234"/>
      <c r="V565" s="234"/>
      <c r="W565" s="234"/>
      <c r="X565" s="234"/>
      <c r="Y565" s="234"/>
      <c r="Z565" s="234"/>
    </row>
    <row r="566" ht="14.25" customHeight="1">
      <c r="A566" s="234"/>
      <c r="B566" s="234"/>
      <c r="C566" s="234"/>
      <c r="D566" s="234"/>
      <c r="E566" s="234"/>
      <c r="F566" s="234"/>
      <c r="G566" s="234"/>
      <c r="H566" s="234"/>
      <c r="I566" s="234"/>
      <c r="J566" s="234"/>
      <c r="K566" s="234"/>
      <c r="L566" s="234"/>
      <c r="M566" s="234"/>
      <c r="N566" s="234"/>
      <c r="O566" s="234"/>
      <c r="P566" s="234"/>
      <c r="Q566" s="234"/>
      <c r="R566" s="234"/>
      <c r="S566" s="234"/>
      <c r="T566" s="234"/>
      <c r="U566" s="234"/>
      <c r="V566" s="234"/>
      <c r="W566" s="234"/>
      <c r="X566" s="234"/>
      <c r="Y566" s="234"/>
      <c r="Z566" s="234"/>
    </row>
    <row r="567" ht="14.25" customHeight="1">
      <c r="A567" s="234"/>
      <c r="B567" s="234"/>
      <c r="C567" s="234"/>
      <c r="D567" s="234"/>
      <c r="E567" s="234"/>
      <c r="F567" s="234"/>
      <c r="G567" s="234"/>
      <c r="H567" s="234"/>
      <c r="I567" s="234"/>
      <c r="J567" s="234"/>
      <c r="K567" s="234"/>
      <c r="L567" s="234"/>
      <c r="M567" s="234"/>
      <c r="N567" s="234"/>
      <c r="O567" s="234"/>
      <c r="P567" s="234"/>
      <c r="Q567" s="234"/>
      <c r="R567" s="234"/>
      <c r="S567" s="234"/>
      <c r="T567" s="234"/>
      <c r="U567" s="234"/>
      <c r="V567" s="234"/>
      <c r="W567" s="234"/>
      <c r="X567" s="234"/>
      <c r="Y567" s="234"/>
      <c r="Z567" s="234"/>
    </row>
    <row r="568" ht="14.25" customHeight="1">
      <c r="A568" s="234"/>
      <c r="B568" s="234"/>
      <c r="C568" s="234"/>
      <c r="D568" s="234"/>
      <c r="E568" s="234"/>
      <c r="F568" s="234"/>
      <c r="G568" s="234"/>
      <c r="H568" s="234"/>
      <c r="I568" s="234"/>
      <c r="J568" s="234"/>
      <c r="K568" s="234"/>
      <c r="L568" s="234"/>
      <c r="M568" s="234"/>
      <c r="N568" s="234"/>
      <c r="O568" s="234"/>
      <c r="P568" s="234"/>
      <c r="Q568" s="234"/>
      <c r="R568" s="234"/>
      <c r="S568" s="234"/>
      <c r="T568" s="234"/>
      <c r="U568" s="234"/>
      <c r="V568" s="234"/>
      <c r="W568" s="234"/>
      <c r="X568" s="234"/>
      <c r="Y568" s="234"/>
      <c r="Z568" s="234"/>
    </row>
    <row r="569" ht="14.25" customHeight="1">
      <c r="A569" s="234"/>
      <c r="B569" s="234"/>
      <c r="C569" s="234"/>
      <c r="D569" s="234"/>
      <c r="E569" s="234"/>
      <c r="F569" s="234"/>
      <c r="G569" s="234"/>
      <c r="H569" s="234"/>
      <c r="I569" s="234"/>
      <c r="J569" s="234"/>
      <c r="K569" s="234"/>
      <c r="L569" s="234"/>
      <c r="M569" s="234"/>
      <c r="N569" s="234"/>
      <c r="O569" s="234"/>
      <c r="P569" s="234"/>
      <c r="Q569" s="234"/>
      <c r="R569" s="234"/>
      <c r="S569" s="234"/>
      <c r="T569" s="234"/>
      <c r="U569" s="234"/>
      <c r="V569" s="234"/>
      <c r="W569" s="234"/>
      <c r="X569" s="234"/>
      <c r="Y569" s="234"/>
      <c r="Z569" s="234"/>
    </row>
    <row r="570" ht="14.25" customHeight="1">
      <c r="A570" s="234"/>
      <c r="B570" s="234"/>
      <c r="C570" s="234"/>
      <c r="D570" s="234"/>
      <c r="E570" s="234"/>
      <c r="F570" s="234"/>
      <c r="G570" s="234"/>
      <c r="H570" s="234"/>
      <c r="I570" s="234"/>
      <c r="J570" s="234"/>
      <c r="K570" s="234"/>
      <c r="L570" s="234"/>
      <c r="M570" s="234"/>
      <c r="N570" s="234"/>
      <c r="O570" s="234"/>
      <c r="P570" s="234"/>
      <c r="Q570" s="234"/>
      <c r="R570" s="234"/>
      <c r="S570" s="234"/>
      <c r="T570" s="234"/>
      <c r="U570" s="234"/>
      <c r="V570" s="234"/>
      <c r="W570" s="234"/>
      <c r="X570" s="234"/>
      <c r="Y570" s="234"/>
      <c r="Z570" s="234"/>
    </row>
    <row r="571" ht="14.25" customHeight="1">
      <c r="A571" s="234"/>
      <c r="B571" s="234"/>
      <c r="C571" s="234"/>
      <c r="D571" s="234"/>
      <c r="E571" s="234"/>
      <c r="F571" s="234"/>
      <c r="G571" s="234"/>
      <c r="H571" s="234"/>
      <c r="I571" s="234"/>
      <c r="J571" s="234"/>
      <c r="K571" s="234"/>
      <c r="L571" s="234"/>
      <c r="M571" s="234"/>
      <c r="N571" s="234"/>
      <c r="O571" s="234"/>
      <c r="P571" s="234"/>
      <c r="Q571" s="234"/>
      <c r="R571" s="234"/>
      <c r="S571" s="234"/>
      <c r="T571" s="234"/>
      <c r="U571" s="234"/>
      <c r="V571" s="234"/>
      <c r="W571" s="234"/>
      <c r="X571" s="234"/>
      <c r="Y571" s="234"/>
      <c r="Z571" s="234"/>
    </row>
    <row r="572" ht="14.25" customHeight="1">
      <c r="A572" s="234"/>
      <c r="B572" s="234"/>
      <c r="C572" s="234"/>
      <c r="D572" s="234"/>
      <c r="E572" s="234"/>
      <c r="F572" s="234"/>
      <c r="G572" s="234"/>
      <c r="H572" s="234"/>
      <c r="I572" s="234"/>
      <c r="J572" s="234"/>
      <c r="K572" s="234"/>
      <c r="L572" s="234"/>
      <c r="M572" s="234"/>
      <c r="N572" s="234"/>
      <c r="O572" s="234"/>
      <c r="P572" s="234"/>
      <c r="Q572" s="234"/>
      <c r="R572" s="234"/>
      <c r="S572" s="234"/>
      <c r="T572" s="234"/>
      <c r="U572" s="234"/>
      <c r="V572" s="234"/>
      <c r="W572" s="234"/>
      <c r="X572" s="234"/>
      <c r="Y572" s="234"/>
      <c r="Z572" s="234"/>
    </row>
    <row r="573" ht="14.25" customHeight="1">
      <c r="A573" s="234"/>
      <c r="B573" s="234"/>
      <c r="C573" s="234"/>
      <c r="D573" s="234"/>
      <c r="E573" s="234"/>
      <c r="F573" s="234"/>
      <c r="G573" s="234"/>
      <c r="H573" s="234"/>
      <c r="I573" s="234"/>
      <c r="J573" s="234"/>
      <c r="K573" s="234"/>
      <c r="L573" s="234"/>
      <c r="M573" s="234"/>
      <c r="N573" s="234"/>
      <c r="O573" s="234"/>
      <c r="P573" s="234"/>
      <c r="Q573" s="234"/>
      <c r="R573" s="234"/>
      <c r="S573" s="234"/>
      <c r="T573" s="234"/>
      <c r="U573" s="234"/>
      <c r="V573" s="234"/>
      <c r="W573" s="234"/>
      <c r="X573" s="234"/>
      <c r="Y573" s="234"/>
      <c r="Z573" s="234"/>
    </row>
    <row r="574" ht="14.25" customHeight="1">
      <c r="A574" s="234"/>
      <c r="B574" s="234"/>
      <c r="C574" s="234"/>
      <c r="D574" s="234"/>
      <c r="E574" s="234"/>
      <c r="F574" s="234"/>
      <c r="G574" s="234"/>
      <c r="H574" s="234"/>
      <c r="I574" s="234"/>
      <c r="J574" s="234"/>
      <c r="K574" s="234"/>
      <c r="L574" s="234"/>
      <c r="M574" s="234"/>
      <c r="N574" s="234"/>
      <c r="O574" s="234"/>
      <c r="P574" s="234"/>
      <c r="Q574" s="234"/>
      <c r="R574" s="234"/>
      <c r="S574" s="234"/>
      <c r="T574" s="234"/>
      <c r="U574" s="234"/>
      <c r="V574" s="234"/>
      <c r="W574" s="234"/>
      <c r="X574" s="234"/>
      <c r="Y574" s="234"/>
      <c r="Z574" s="234"/>
    </row>
    <row r="575" ht="14.25" customHeight="1">
      <c r="A575" s="234"/>
      <c r="B575" s="234"/>
      <c r="C575" s="234"/>
      <c r="D575" s="234"/>
      <c r="E575" s="234"/>
      <c r="F575" s="234"/>
      <c r="G575" s="234"/>
      <c r="H575" s="234"/>
      <c r="I575" s="234"/>
      <c r="J575" s="234"/>
      <c r="K575" s="234"/>
      <c r="L575" s="234"/>
      <c r="M575" s="234"/>
      <c r="N575" s="234"/>
      <c r="O575" s="234"/>
      <c r="P575" s="234"/>
      <c r="Q575" s="234"/>
      <c r="R575" s="234"/>
      <c r="S575" s="234"/>
      <c r="T575" s="234"/>
      <c r="U575" s="234"/>
      <c r="V575" s="234"/>
      <c r="W575" s="234"/>
      <c r="X575" s="234"/>
      <c r="Y575" s="234"/>
      <c r="Z575" s="234"/>
    </row>
    <row r="576" ht="14.25" customHeight="1">
      <c r="A576" s="234"/>
      <c r="B576" s="234"/>
      <c r="C576" s="234"/>
      <c r="D576" s="234"/>
      <c r="E576" s="234"/>
      <c r="F576" s="234"/>
      <c r="G576" s="234"/>
      <c r="H576" s="234"/>
      <c r="I576" s="234"/>
      <c r="J576" s="234"/>
      <c r="K576" s="234"/>
      <c r="L576" s="234"/>
      <c r="M576" s="234"/>
      <c r="N576" s="234"/>
      <c r="O576" s="234"/>
      <c r="P576" s="234"/>
      <c r="Q576" s="234"/>
      <c r="R576" s="234"/>
      <c r="S576" s="234"/>
      <c r="T576" s="234"/>
      <c r="U576" s="234"/>
      <c r="V576" s="234"/>
      <c r="W576" s="234"/>
      <c r="X576" s="234"/>
      <c r="Y576" s="234"/>
      <c r="Z576" s="234"/>
    </row>
    <row r="577" ht="14.25" customHeight="1">
      <c r="A577" s="234"/>
      <c r="B577" s="234"/>
      <c r="C577" s="234"/>
      <c r="D577" s="234"/>
      <c r="E577" s="234"/>
      <c r="F577" s="234"/>
      <c r="G577" s="234"/>
      <c r="H577" s="234"/>
      <c r="I577" s="234"/>
      <c r="J577" s="234"/>
      <c r="K577" s="234"/>
      <c r="L577" s="234"/>
      <c r="M577" s="234"/>
      <c r="N577" s="234"/>
      <c r="O577" s="234"/>
      <c r="P577" s="234"/>
      <c r="Q577" s="234"/>
      <c r="R577" s="234"/>
      <c r="S577" s="234"/>
      <c r="T577" s="234"/>
      <c r="U577" s="234"/>
      <c r="V577" s="234"/>
      <c r="W577" s="234"/>
      <c r="X577" s="234"/>
      <c r="Y577" s="234"/>
      <c r="Z577" s="234"/>
    </row>
    <row r="578" ht="14.25" customHeight="1">
      <c r="A578" s="234"/>
      <c r="B578" s="234"/>
      <c r="C578" s="234"/>
      <c r="D578" s="234"/>
      <c r="E578" s="234"/>
      <c r="F578" s="234"/>
      <c r="G578" s="234"/>
      <c r="H578" s="234"/>
      <c r="I578" s="234"/>
      <c r="J578" s="234"/>
      <c r="K578" s="234"/>
      <c r="L578" s="234"/>
      <c r="M578" s="234"/>
      <c r="N578" s="234"/>
      <c r="O578" s="234"/>
      <c r="P578" s="234"/>
      <c r="Q578" s="234"/>
      <c r="R578" s="234"/>
      <c r="S578" s="234"/>
      <c r="T578" s="234"/>
      <c r="U578" s="234"/>
      <c r="V578" s="234"/>
      <c r="W578" s="234"/>
      <c r="X578" s="234"/>
      <c r="Y578" s="234"/>
      <c r="Z578" s="234"/>
    </row>
    <row r="579" ht="14.25" customHeight="1">
      <c r="A579" s="234"/>
      <c r="B579" s="234"/>
      <c r="C579" s="234"/>
      <c r="D579" s="234"/>
      <c r="E579" s="234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234"/>
      <c r="Z579" s="234"/>
    </row>
    <row r="580" ht="14.25" customHeight="1">
      <c r="A580" s="234"/>
      <c r="B580" s="234"/>
      <c r="C580" s="234"/>
      <c r="D580" s="234"/>
      <c r="E580" s="234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234"/>
      <c r="Z580" s="234"/>
    </row>
    <row r="581" ht="14.25" customHeight="1">
      <c r="A581" s="234"/>
      <c r="B581" s="234"/>
      <c r="C581" s="234"/>
      <c r="D581" s="234"/>
      <c r="E581" s="234"/>
      <c r="F581" s="234"/>
      <c r="G581" s="234"/>
      <c r="H581" s="234"/>
      <c r="I581" s="234"/>
      <c r="J581" s="234"/>
      <c r="K581" s="234"/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234"/>
      <c r="Z581" s="234"/>
    </row>
    <row r="582" ht="14.25" customHeight="1">
      <c r="A582" s="234"/>
      <c r="B582" s="234"/>
      <c r="C582" s="234"/>
      <c r="D582" s="234"/>
      <c r="E582" s="234"/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/>
      <c r="U582" s="234"/>
      <c r="V582" s="234"/>
      <c r="W582" s="234"/>
      <c r="X582" s="234"/>
      <c r="Y582" s="234"/>
      <c r="Z582" s="234"/>
    </row>
    <row r="583" ht="14.25" customHeight="1">
      <c r="A583" s="234"/>
      <c r="B583" s="234"/>
      <c r="C583" s="234"/>
      <c r="D583" s="234"/>
      <c r="E583" s="234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234"/>
      <c r="Z583" s="234"/>
    </row>
    <row r="584" ht="14.25" customHeight="1">
      <c r="A584" s="234"/>
      <c r="B584" s="234"/>
      <c r="C584" s="234"/>
      <c r="D584" s="234"/>
      <c r="E584" s="234"/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234"/>
      <c r="Z584" s="234"/>
    </row>
    <row r="585" ht="14.25" customHeight="1">
      <c r="A585" s="234"/>
      <c r="B585" s="234"/>
      <c r="C585" s="234"/>
      <c r="D585" s="234"/>
      <c r="E585" s="234"/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234"/>
      <c r="Z585" s="234"/>
    </row>
    <row r="586" ht="14.25" customHeight="1">
      <c r="A586" s="234"/>
      <c r="B586" s="234"/>
      <c r="C586" s="234"/>
      <c r="D586" s="234"/>
      <c r="E586" s="234"/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234"/>
      <c r="Z586" s="234"/>
    </row>
    <row r="587" ht="14.25" customHeight="1">
      <c r="A587" s="234"/>
      <c r="B587" s="234"/>
      <c r="C587" s="234"/>
      <c r="D587" s="234"/>
      <c r="E587" s="234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234"/>
      <c r="Z587" s="234"/>
    </row>
    <row r="588" ht="14.25" customHeight="1">
      <c r="A588" s="234"/>
      <c r="B588" s="234"/>
      <c r="C588" s="234"/>
      <c r="D588" s="234"/>
      <c r="E588" s="234"/>
      <c r="F588" s="234"/>
      <c r="G588" s="234"/>
      <c r="H588" s="234"/>
      <c r="I588" s="234"/>
      <c r="J588" s="234"/>
      <c r="K588" s="234"/>
      <c r="L588" s="234"/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234"/>
      <c r="Z588" s="234"/>
    </row>
    <row r="589" ht="14.25" customHeight="1">
      <c r="A589" s="234"/>
      <c r="B589" s="234"/>
      <c r="C589" s="234"/>
      <c r="D589" s="234"/>
      <c r="E589" s="234"/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/>
      <c r="X589" s="234"/>
      <c r="Y589" s="234"/>
      <c r="Z589" s="234"/>
    </row>
    <row r="590" ht="14.25" customHeight="1">
      <c r="A590" s="234"/>
      <c r="B590" s="234"/>
      <c r="C590" s="234"/>
      <c r="D590" s="234"/>
      <c r="E590" s="234"/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/>
      <c r="U590" s="234"/>
      <c r="V590" s="234"/>
      <c r="W590" s="234"/>
      <c r="X590" s="234"/>
      <c r="Y590" s="234"/>
      <c r="Z590" s="234"/>
    </row>
    <row r="591" ht="14.25" customHeight="1">
      <c r="A591" s="234"/>
      <c r="B591" s="234"/>
      <c r="C591" s="234"/>
      <c r="D591" s="234"/>
      <c r="E591" s="234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234"/>
      <c r="Z591" s="234"/>
    </row>
    <row r="592" ht="14.25" customHeight="1">
      <c r="A592" s="234"/>
      <c r="B592" s="234"/>
      <c r="C592" s="234"/>
      <c r="D592" s="234"/>
      <c r="E592" s="234"/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234"/>
      <c r="Z592" s="234"/>
    </row>
    <row r="593" ht="14.25" customHeight="1">
      <c r="A593" s="234"/>
      <c r="B593" s="234"/>
      <c r="C593" s="234"/>
      <c r="D593" s="234"/>
      <c r="E593" s="234"/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234"/>
      <c r="Z593" s="234"/>
    </row>
    <row r="594" ht="14.25" customHeight="1">
      <c r="A594" s="234"/>
      <c r="B594" s="234"/>
      <c r="C594" s="234"/>
      <c r="D594" s="234"/>
      <c r="E594" s="234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234"/>
      <c r="Z594" s="234"/>
    </row>
    <row r="595" ht="14.25" customHeight="1">
      <c r="A595" s="234"/>
      <c r="B595" s="234"/>
      <c r="C595" s="234"/>
      <c r="D595" s="234"/>
      <c r="E595" s="234"/>
      <c r="F595" s="234"/>
      <c r="G595" s="234"/>
      <c r="H595" s="234"/>
      <c r="I595" s="234"/>
      <c r="J595" s="234"/>
      <c r="K595" s="234"/>
      <c r="L595" s="234"/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234"/>
      <c r="Z595" s="234"/>
    </row>
    <row r="596" ht="14.25" customHeight="1">
      <c r="A596" s="234"/>
      <c r="B596" s="234"/>
      <c r="C596" s="234"/>
      <c r="D596" s="234"/>
      <c r="E596" s="234"/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/>
      <c r="X596" s="234"/>
      <c r="Y596" s="234"/>
      <c r="Z596" s="234"/>
    </row>
    <row r="597" ht="14.25" customHeight="1">
      <c r="A597" s="234"/>
      <c r="B597" s="234"/>
      <c r="C597" s="234"/>
      <c r="D597" s="234"/>
      <c r="E597" s="234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234"/>
      <c r="Z597" s="234"/>
    </row>
    <row r="598" ht="14.25" customHeight="1">
      <c r="A598" s="234"/>
      <c r="B598" s="234"/>
      <c r="C598" s="234"/>
      <c r="D598" s="234"/>
      <c r="E598" s="234"/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234"/>
      <c r="Z598" s="234"/>
    </row>
    <row r="599" ht="14.25" customHeight="1">
      <c r="A599" s="234"/>
      <c r="B599" s="234"/>
      <c r="C599" s="234"/>
      <c r="D599" s="234"/>
      <c r="E599" s="234"/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234"/>
      <c r="Z599" s="234"/>
    </row>
    <row r="600" ht="14.25" customHeight="1">
      <c r="A600" s="234"/>
      <c r="B600" s="234"/>
      <c r="C600" s="234"/>
      <c r="D600" s="234"/>
      <c r="E600" s="234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234"/>
      <c r="Z600" s="234"/>
    </row>
    <row r="601" ht="14.25" customHeight="1">
      <c r="A601" s="234"/>
      <c r="B601" s="234"/>
      <c r="C601" s="234"/>
      <c r="D601" s="234"/>
      <c r="E601" s="234"/>
      <c r="F601" s="234"/>
      <c r="G601" s="234"/>
      <c r="H601" s="234"/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234"/>
      <c r="Z601" s="234"/>
    </row>
    <row r="602" ht="14.25" customHeight="1">
      <c r="A602" s="234"/>
      <c r="B602" s="234"/>
      <c r="C602" s="234"/>
      <c r="D602" s="234"/>
      <c r="E602" s="234"/>
      <c r="F602" s="234"/>
      <c r="G602" s="234"/>
      <c r="H602" s="234"/>
      <c r="I602" s="234"/>
      <c r="J602" s="234"/>
      <c r="K602" s="234"/>
      <c r="L602" s="234"/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234"/>
      <c r="Z602" s="234"/>
    </row>
    <row r="603" ht="14.25" customHeight="1">
      <c r="A603" s="234"/>
      <c r="B603" s="234"/>
      <c r="C603" s="234"/>
      <c r="D603" s="234"/>
      <c r="E603" s="234"/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/>
      <c r="X603" s="234"/>
      <c r="Y603" s="234"/>
      <c r="Z603" s="234"/>
    </row>
    <row r="604" ht="14.25" customHeight="1">
      <c r="A604" s="234"/>
      <c r="B604" s="234"/>
      <c r="C604" s="234"/>
      <c r="D604" s="234"/>
      <c r="E604" s="234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234"/>
      <c r="Z604" s="234"/>
    </row>
    <row r="605" ht="14.25" customHeight="1">
      <c r="A605" s="234"/>
      <c r="B605" s="234"/>
      <c r="C605" s="234"/>
      <c r="D605" s="234"/>
      <c r="E605" s="234"/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234"/>
      <c r="Z605" s="234"/>
    </row>
    <row r="606" ht="14.25" customHeight="1">
      <c r="A606" s="234"/>
      <c r="B606" s="234"/>
      <c r="C606" s="234"/>
      <c r="D606" s="234"/>
      <c r="E606" s="234"/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234"/>
      <c r="Z606" s="234"/>
    </row>
    <row r="607" ht="14.25" customHeight="1">
      <c r="A607" s="234"/>
      <c r="B607" s="234"/>
      <c r="C607" s="234"/>
      <c r="D607" s="234"/>
      <c r="E607" s="234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234"/>
      <c r="Z607" s="234"/>
    </row>
    <row r="608" ht="14.25" customHeight="1">
      <c r="A608" s="234"/>
      <c r="B608" s="234"/>
      <c r="C608" s="234"/>
      <c r="D608" s="234"/>
      <c r="E608" s="234"/>
      <c r="F608" s="234"/>
      <c r="G608" s="234"/>
      <c r="H608" s="234"/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234"/>
      <c r="Z608" s="234"/>
    </row>
    <row r="609" ht="14.25" customHeight="1">
      <c r="A609" s="234"/>
      <c r="B609" s="234"/>
      <c r="C609" s="234"/>
      <c r="D609" s="234"/>
      <c r="E609" s="234"/>
      <c r="F609" s="234"/>
      <c r="G609" s="234"/>
      <c r="H609" s="234"/>
      <c r="I609" s="234"/>
      <c r="J609" s="234"/>
      <c r="K609" s="234"/>
      <c r="L609" s="234"/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234"/>
      <c r="Z609" s="234"/>
    </row>
    <row r="610" ht="14.25" customHeight="1">
      <c r="A610" s="234"/>
      <c r="B610" s="234"/>
      <c r="C610" s="234"/>
      <c r="D610" s="234"/>
      <c r="E610" s="234"/>
      <c r="F610" s="234"/>
      <c r="G610" s="234"/>
      <c r="H610" s="234"/>
      <c r="I610" s="234"/>
      <c r="J610" s="234"/>
      <c r="K610" s="234"/>
      <c r="L610" s="234"/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234"/>
      <c r="Z610" s="234"/>
    </row>
    <row r="611" ht="14.25" customHeight="1">
      <c r="A611" s="234"/>
      <c r="B611" s="234"/>
      <c r="C611" s="234"/>
      <c r="D611" s="234"/>
      <c r="E611" s="234"/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/>
      <c r="X611" s="234"/>
      <c r="Y611" s="234"/>
      <c r="Z611" s="234"/>
    </row>
    <row r="612" ht="14.25" customHeight="1">
      <c r="A612" s="234"/>
      <c r="B612" s="234"/>
      <c r="C612" s="234"/>
      <c r="D612" s="234"/>
      <c r="E612" s="234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234"/>
      <c r="Z612" s="234"/>
    </row>
    <row r="613" ht="14.25" customHeight="1">
      <c r="A613" s="234"/>
      <c r="B613" s="234"/>
      <c r="C613" s="234"/>
      <c r="D613" s="234"/>
      <c r="E613" s="234"/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234"/>
      <c r="Z613" s="234"/>
    </row>
    <row r="614" ht="14.25" customHeight="1">
      <c r="A614" s="234"/>
      <c r="B614" s="234"/>
      <c r="C614" s="234"/>
      <c r="D614" s="234"/>
      <c r="E614" s="234"/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234"/>
      <c r="Z614" s="234"/>
    </row>
    <row r="615" ht="14.25" customHeight="1">
      <c r="A615" s="234"/>
      <c r="B615" s="234"/>
      <c r="C615" s="234"/>
      <c r="D615" s="234"/>
      <c r="E615" s="234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234"/>
      <c r="Z615" s="234"/>
    </row>
    <row r="616" ht="14.25" customHeight="1">
      <c r="A616" s="234"/>
      <c r="B616" s="234"/>
      <c r="C616" s="234"/>
      <c r="D616" s="234"/>
      <c r="E616" s="234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234"/>
      <c r="Z616" s="234"/>
    </row>
    <row r="617" ht="14.25" customHeight="1">
      <c r="A617" s="234"/>
      <c r="B617" s="234"/>
      <c r="C617" s="234"/>
      <c r="D617" s="234"/>
      <c r="E617" s="234"/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234"/>
      <c r="Z617" s="234"/>
    </row>
    <row r="618" ht="14.25" customHeight="1">
      <c r="A618" s="234"/>
      <c r="B618" s="234"/>
      <c r="C618" s="234"/>
      <c r="D618" s="234"/>
      <c r="E618" s="234"/>
      <c r="F618" s="234"/>
      <c r="G618" s="234"/>
      <c r="H618" s="234"/>
      <c r="I618" s="234"/>
      <c r="J618" s="234"/>
      <c r="K618" s="234"/>
      <c r="L618" s="234"/>
      <c r="M618" s="234"/>
      <c r="N618" s="234"/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234"/>
      <c r="Z618" s="234"/>
    </row>
    <row r="619" ht="14.25" customHeight="1">
      <c r="A619" s="234"/>
      <c r="B619" s="234"/>
      <c r="C619" s="234"/>
      <c r="D619" s="234"/>
      <c r="E619" s="234"/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/>
      <c r="U619" s="234"/>
      <c r="V619" s="234"/>
      <c r="W619" s="234"/>
      <c r="X619" s="234"/>
      <c r="Y619" s="234"/>
      <c r="Z619" s="234"/>
    </row>
    <row r="620" ht="14.25" customHeight="1">
      <c r="A620" s="234"/>
      <c r="B620" s="234"/>
      <c r="C620" s="234"/>
      <c r="D620" s="234"/>
      <c r="E620" s="234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234"/>
      <c r="Z620" s="234"/>
    </row>
    <row r="621" ht="14.25" customHeight="1">
      <c r="A621" s="234"/>
      <c r="B621" s="234"/>
      <c r="C621" s="234"/>
      <c r="D621" s="234"/>
      <c r="E621" s="234"/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234"/>
      <c r="Z621" s="234"/>
    </row>
    <row r="622" ht="14.25" customHeight="1">
      <c r="A622" s="234"/>
      <c r="B622" s="234"/>
      <c r="C622" s="234"/>
      <c r="D622" s="234"/>
      <c r="E622" s="234"/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234"/>
      <c r="Z622" s="234"/>
    </row>
    <row r="623" ht="14.25" customHeight="1">
      <c r="A623" s="234"/>
      <c r="B623" s="234"/>
      <c r="C623" s="234"/>
      <c r="D623" s="234"/>
      <c r="E623" s="234"/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234"/>
      <c r="Z623" s="234"/>
    </row>
    <row r="624" ht="14.25" customHeight="1">
      <c r="A624" s="234"/>
      <c r="B624" s="234"/>
      <c r="C624" s="234"/>
      <c r="D624" s="234"/>
      <c r="E624" s="234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234"/>
      <c r="Z624" s="234"/>
    </row>
    <row r="625" ht="14.25" customHeight="1">
      <c r="A625" s="234"/>
      <c r="B625" s="234"/>
      <c r="C625" s="234"/>
      <c r="D625" s="234"/>
      <c r="E625" s="234"/>
      <c r="F625" s="234"/>
      <c r="G625" s="234"/>
      <c r="H625" s="234"/>
      <c r="I625" s="234"/>
      <c r="J625" s="234"/>
      <c r="K625" s="234"/>
      <c r="L625" s="234"/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234"/>
      <c r="Z625" s="234"/>
    </row>
    <row r="626" ht="14.25" customHeight="1">
      <c r="A626" s="234"/>
      <c r="B626" s="234"/>
      <c r="C626" s="234"/>
      <c r="D626" s="234"/>
      <c r="E626" s="234"/>
      <c r="F626" s="234"/>
      <c r="G626" s="234"/>
      <c r="H626" s="234"/>
      <c r="I626" s="234"/>
      <c r="J626" s="234"/>
      <c r="K626" s="234"/>
      <c r="L626" s="234"/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234"/>
      <c r="Z626" s="234"/>
    </row>
    <row r="627" ht="14.25" customHeight="1">
      <c r="A627" s="234"/>
      <c r="B627" s="234"/>
      <c r="C627" s="234"/>
      <c r="D627" s="234"/>
      <c r="E627" s="234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234"/>
      <c r="Z627" s="234"/>
    </row>
    <row r="628" ht="14.25" customHeight="1">
      <c r="A628" s="234"/>
      <c r="B628" s="234"/>
      <c r="C628" s="234"/>
      <c r="D628" s="234"/>
      <c r="E628" s="234"/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234"/>
      <c r="Z628" s="234"/>
    </row>
    <row r="629" ht="14.25" customHeight="1">
      <c r="A629" s="234"/>
      <c r="B629" s="234"/>
      <c r="C629" s="234"/>
      <c r="D629" s="234"/>
      <c r="E629" s="234"/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234"/>
      <c r="Z629" s="234"/>
    </row>
    <row r="630" ht="14.25" customHeight="1">
      <c r="A630" s="234"/>
      <c r="B630" s="234"/>
      <c r="C630" s="234"/>
      <c r="D630" s="234"/>
      <c r="E630" s="234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234"/>
      <c r="Z630" s="234"/>
    </row>
    <row r="631" ht="14.25" customHeight="1">
      <c r="A631" s="234"/>
      <c r="B631" s="234"/>
      <c r="C631" s="234"/>
      <c r="D631" s="234"/>
      <c r="E631" s="234"/>
      <c r="F631" s="234"/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234"/>
      <c r="Z631" s="234"/>
    </row>
    <row r="632" ht="14.25" customHeight="1">
      <c r="A632" s="234"/>
      <c r="B632" s="234"/>
      <c r="C632" s="234"/>
      <c r="D632" s="234"/>
      <c r="E632" s="234"/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/>
      <c r="X632" s="234"/>
      <c r="Y632" s="234"/>
      <c r="Z632" s="234"/>
    </row>
    <row r="633" ht="14.25" customHeight="1">
      <c r="A633" s="234"/>
      <c r="B633" s="234"/>
      <c r="C633" s="234"/>
      <c r="D633" s="234"/>
      <c r="E633" s="234"/>
      <c r="F633" s="234"/>
      <c r="G633" s="234"/>
      <c r="H633" s="234"/>
      <c r="I633" s="234"/>
      <c r="J633" s="234"/>
      <c r="K633" s="234"/>
      <c r="L633" s="234"/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234"/>
      <c r="Z633" s="234"/>
    </row>
    <row r="634" ht="14.25" customHeight="1">
      <c r="A634" s="234"/>
      <c r="B634" s="234"/>
      <c r="C634" s="234"/>
      <c r="D634" s="234"/>
      <c r="E634" s="234"/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/>
      <c r="X634" s="234"/>
      <c r="Y634" s="234"/>
      <c r="Z634" s="234"/>
    </row>
    <row r="635" ht="14.25" customHeight="1">
      <c r="A635" s="234"/>
      <c r="B635" s="234"/>
      <c r="C635" s="234"/>
      <c r="D635" s="234"/>
      <c r="E635" s="234"/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/>
      <c r="U635" s="234"/>
      <c r="V635" s="234"/>
      <c r="W635" s="234"/>
      <c r="X635" s="234"/>
      <c r="Y635" s="234"/>
      <c r="Z635" s="234"/>
    </row>
    <row r="636" ht="14.25" customHeight="1">
      <c r="A636" s="234"/>
      <c r="B636" s="234"/>
      <c r="C636" s="234"/>
      <c r="D636" s="234"/>
      <c r="E636" s="234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234"/>
      <c r="Z636" s="234"/>
    </row>
    <row r="637" ht="14.25" customHeight="1">
      <c r="A637" s="234"/>
      <c r="B637" s="234"/>
      <c r="C637" s="234"/>
      <c r="D637" s="234"/>
      <c r="E637" s="234"/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234"/>
      <c r="Z637" s="234"/>
    </row>
    <row r="638" ht="14.25" customHeight="1">
      <c r="A638" s="234"/>
      <c r="B638" s="234"/>
      <c r="C638" s="234"/>
      <c r="D638" s="234"/>
      <c r="E638" s="234"/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234"/>
      <c r="Z638" s="234"/>
    </row>
    <row r="639" ht="14.25" customHeight="1">
      <c r="A639" s="234"/>
      <c r="B639" s="234"/>
      <c r="C639" s="234"/>
      <c r="D639" s="234"/>
      <c r="E639" s="234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234"/>
      <c r="Z639" s="234"/>
    </row>
    <row r="640" ht="14.25" customHeight="1">
      <c r="A640" s="234"/>
      <c r="B640" s="234"/>
      <c r="C640" s="234"/>
      <c r="D640" s="234"/>
      <c r="E640" s="234"/>
      <c r="F640" s="234"/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234"/>
      <c r="Z640" s="234"/>
    </row>
    <row r="641" ht="14.25" customHeight="1">
      <c r="A641" s="234"/>
      <c r="B641" s="234"/>
      <c r="C641" s="234"/>
      <c r="D641" s="234"/>
      <c r="E641" s="234"/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/>
      <c r="X641" s="234"/>
      <c r="Y641" s="234"/>
      <c r="Z641" s="234"/>
    </row>
    <row r="642" ht="14.25" customHeight="1">
      <c r="A642" s="234"/>
      <c r="B642" s="234"/>
      <c r="C642" s="234"/>
      <c r="D642" s="234"/>
      <c r="E642" s="234"/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234"/>
      <c r="Z642" s="234"/>
    </row>
    <row r="643" ht="14.25" customHeight="1">
      <c r="A643" s="234"/>
      <c r="B643" s="234"/>
      <c r="C643" s="234"/>
      <c r="D643" s="234"/>
      <c r="E643" s="234"/>
      <c r="F643" s="234"/>
      <c r="G643" s="234"/>
      <c r="H643" s="234"/>
      <c r="I643" s="234"/>
      <c r="J643" s="234"/>
      <c r="K643" s="234"/>
      <c r="L643" s="234"/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234"/>
      <c r="Z643" s="234"/>
    </row>
    <row r="644" ht="14.25" customHeight="1">
      <c r="A644" s="234"/>
      <c r="B644" s="234"/>
      <c r="C644" s="234"/>
      <c r="D644" s="234"/>
      <c r="E644" s="234"/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/>
      <c r="X644" s="234"/>
      <c r="Y644" s="234"/>
      <c r="Z644" s="234"/>
    </row>
    <row r="645" ht="14.25" customHeight="1">
      <c r="A645" s="234"/>
      <c r="B645" s="234"/>
      <c r="C645" s="234"/>
      <c r="D645" s="234"/>
      <c r="E645" s="234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234"/>
      <c r="Z645" s="234"/>
    </row>
    <row r="646" ht="14.25" customHeight="1">
      <c r="A646" s="234"/>
      <c r="B646" s="234"/>
      <c r="C646" s="234"/>
      <c r="D646" s="234"/>
      <c r="E646" s="234"/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/>
      <c r="U646" s="234"/>
      <c r="V646" s="234"/>
      <c r="W646" s="234"/>
      <c r="X646" s="234"/>
      <c r="Y646" s="234"/>
      <c r="Z646" s="234"/>
    </row>
    <row r="647" ht="14.25" customHeight="1">
      <c r="A647" s="234"/>
      <c r="B647" s="234"/>
      <c r="C647" s="234"/>
      <c r="D647" s="234"/>
      <c r="E647" s="234"/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234"/>
      <c r="Z647" s="234"/>
    </row>
    <row r="648" ht="14.25" customHeight="1">
      <c r="A648" s="234"/>
      <c r="B648" s="234"/>
      <c r="C648" s="234"/>
      <c r="D648" s="234"/>
      <c r="E648" s="234"/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234"/>
      <c r="Z648" s="234"/>
    </row>
    <row r="649" ht="14.25" customHeight="1">
      <c r="A649" s="234"/>
      <c r="B649" s="234"/>
      <c r="C649" s="234"/>
      <c r="D649" s="234"/>
      <c r="E649" s="234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234"/>
      <c r="Z649" s="234"/>
    </row>
    <row r="650" ht="14.25" customHeight="1">
      <c r="A650" s="234"/>
      <c r="B650" s="234"/>
      <c r="C650" s="234"/>
      <c r="D650" s="234"/>
      <c r="E650" s="234"/>
      <c r="F650" s="234"/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234"/>
      <c r="Z650" s="234"/>
    </row>
    <row r="651" ht="14.25" customHeight="1">
      <c r="A651" s="234"/>
      <c r="B651" s="234"/>
      <c r="C651" s="234"/>
      <c r="D651" s="234"/>
      <c r="E651" s="234"/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/>
      <c r="X651" s="234"/>
      <c r="Y651" s="234"/>
      <c r="Z651" s="234"/>
    </row>
    <row r="652" ht="14.25" customHeight="1">
      <c r="A652" s="234"/>
      <c r="B652" s="234"/>
      <c r="C652" s="234"/>
      <c r="D652" s="234"/>
      <c r="E652" s="234"/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/>
      <c r="U652" s="234"/>
      <c r="V652" s="234"/>
      <c r="W652" s="234"/>
      <c r="X652" s="234"/>
      <c r="Y652" s="234"/>
      <c r="Z652" s="234"/>
    </row>
    <row r="653" ht="14.25" customHeight="1">
      <c r="A653" s="234"/>
      <c r="B653" s="234"/>
      <c r="C653" s="234"/>
      <c r="D653" s="234"/>
      <c r="E653" s="234"/>
      <c r="F653" s="234"/>
      <c r="G653" s="234"/>
      <c r="H653" s="234"/>
      <c r="I653" s="234"/>
      <c r="J653" s="234"/>
      <c r="K653" s="234"/>
      <c r="L653" s="234"/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234"/>
      <c r="Z653" s="234"/>
    </row>
    <row r="654" ht="14.25" customHeight="1">
      <c r="A654" s="234"/>
      <c r="B654" s="234"/>
      <c r="C654" s="234"/>
      <c r="D654" s="234"/>
      <c r="E654" s="234"/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234"/>
      <c r="Z654" s="234"/>
    </row>
    <row r="655" ht="14.25" customHeight="1">
      <c r="A655" s="234"/>
      <c r="B655" s="234"/>
      <c r="C655" s="234"/>
      <c r="D655" s="234"/>
      <c r="E655" s="234"/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/>
      <c r="X655" s="234"/>
      <c r="Y655" s="234"/>
      <c r="Z655" s="234"/>
    </row>
    <row r="656" ht="14.25" customHeight="1">
      <c r="A656" s="234"/>
      <c r="B656" s="234"/>
      <c r="C656" s="234"/>
      <c r="D656" s="234"/>
      <c r="E656" s="234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234"/>
      <c r="Z656" s="234"/>
    </row>
    <row r="657" ht="14.25" customHeight="1">
      <c r="A657" s="234"/>
      <c r="B657" s="234"/>
      <c r="C657" s="234"/>
      <c r="D657" s="234"/>
      <c r="E657" s="234"/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234"/>
      <c r="Z657" s="234"/>
    </row>
    <row r="658" ht="14.25" customHeight="1">
      <c r="A658" s="234"/>
      <c r="B658" s="234"/>
      <c r="C658" s="234"/>
      <c r="D658" s="234"/>
      <c r="E658" s="234"/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234"/>
      <c r="Z658" s="234"/>
    </row>
    <row r="659" ht="14.25" customHeight="1">
      <c r="A659" s="234"/>
      <c r="B659" s="234"/>
      <c r="C659" s="234"/>
      <c r="D659" s="234"/>
      <c r="E659" s="234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234"/>
      <c r="Z659" s="234"/>
    </row>
    <row r="660" ht="14.25" customHeight="1">
      <c r="A660" s="234"/>
      <c r="B660" s="234"/>
      <c r="C660" s="234"/>
      <c r="D660" s="234"/>
      <c r="E660" s="234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234"/>
      <c r="Z660" s="234"/>
    </row>
    <row r="661" ht="14.25" customHeight="1">
      <c r="A661" s="234"/>
      <c r="B661" s="234"/>
      <c r="C661" s="234"/>
      <c r="D661" s="234"/>
      <c r="E661" s="234"/>
      <c r="F661" s="234"/>
      <c r="G661" s="234"/>
      <c r="H661" s="234"/>
      <c r="I661" s="234"/>
      <c r="J661" s="234"/>
      <c r="K661" s="234"/>
      <c r="L661" s="234"/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234"/>
      <c r="Z661" s="234"/>
    </row>
    <row r="662" ht="14.25" customHeight="1">
      <c r="A662" s="234"/>
      <c r="B662" s="234"/>
      <c r="C662" s="234"/>
      <c r="D662" s="234"/>
      <c r="E662" s="234"/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/>
      <c r="X662" s="234"/>
      <c r="Y662" s="234"/>
      <c r="Z662" s="234"/>
    </row>
    <row r="663" ht="14.25" customHeight="1">
      <c r="A663" s="234"/>
      <c r="B663" s="234"/>
      <c r="C663" s="234"/>
      <c r="D663" s="234"/>
      <c r="E663" s="234"/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/>
      <c r="U663" s="234"/>
      <c r="V663" s="234"/>
      <c r="W663" s="234"/>
      <c r="X663" s="234"/>
      <c r="Y663" s="234"/>
      <c r="Z663" s="234"/>
    </row>
    <row r="664" ht="14.25" customHeight="1">
      <c r="A664" s="234"/>
      <c r="B664" s="234"/>
      <c r="C664" s="234"/>
      <c r="D664" s="234"/>
      <c r="E664" s="234"/>
      <c r="F664" s="234"/>
      <c r="G664" s="234"/>
      <c r="H664" s="234"/>
      <c r="I664" s="234"/>
      <c r="J664" s="234"/>
      <c r="K664" s="234"/>
      <c r="L664" s="234"/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234"/>
      <c r="Z664" s="234"/>
    </row>
    <row r="665" ht="14.25" customHeight="1">
      <c r="A665" s="234"/>
      <c r="B665" s="234"/>
      <c r="C665" s="234"/>
      <c r="D665" s="234"/>
      <c r="E665" s="234"/>
      <c r="F665" s="234"/>
      <c r="G665" s="234"/>
      <c r="H665" s="234"/>
      <c r="I665" s="234"/>
      <c r="J665" s="234"/>
      <c r="K665" s="234"/>
      <c r="L665" s="234"/>
      <c r="M665" s="234"/>
      <c r="N665" s="234"/>
      <c r="O665" s="234"/>
      <c r="P665" s="234"/>
      <c r="Q665" s="234"/>
      <c r="R665" s="234"/>
      <c r="S665" s="234"/>
      <c r="T665" s="234"/>
      <c r="U665" s="234"/>
      <c r="V665" s="234"/>
      <c r="W665" s="234"/>
      <c r="X665" s="234"/>
      <c r="Y665" s="234"/>
      <c r="Z665" s="234"/>
    </row>
    <row r="666" ht="14.25" customHeight="1">
      <c r="A666" s="234"/>
      <c r="B666" s="234"/>
      <c r="C666" s="234"/>
      <c r="D666" s="234"/>
      <c r="E666" s="234"/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234"/>
      <c r="Z666" s="234"/>
    </row>
    <row r="667" ht="14.25" customHeight="1">
      <c r="A667" s="234"/>
      <c r="B667" s="234"/>
      <c r="C667" s="234"/>
      <c r="D667" s="234"/>
      <c r="E667" s="234"/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234"/>
      <c r="Z667" s="234"/>
    </row>
    <row r="668" ht="14.25" customHeight="1">
      <c r="A668" s="234"/>
      <c r="B668" s="234"/>
      <c r="C668" s="234"/>
      <c r="D668" s="234"/>
      <c r="E668" s="234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234"/>
      <c r="Z668" s="234"/>
    </row>
    <row r="669" ht="14.25" customHeight="1">
      <c r="A669" s="234"/>
      <c r="B669" s="234"/>
      <c r="C669" s="234"/>
      <c r="D669" s="234"/>
      <c r="E669" s="234"/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234"/>
      <c r="Z669" s="234"/>
    </row>
    <row r="670" ht="14.25" customHeight="1">
      <c r="A670" s="234"/>
      <c r="B670" s="234"/>
      <c r="C670" s="234"/>
      <c r="D670" s="234"/>
      <c r="E670" s="234"/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234"/>
      <c r="Z670" s="234"/>
    </row>
    <row r="671" ht="14.25" customHeight="1">
      <c r="A671" s="234"/>
      <c r="B671" s="234"/>
      <c r="C671" s="234"/>
      <c r="D671" s="234"/>
      <c r="E671" s="234"/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234"/>
      <c r="Z671" s="234"/>
    </row>
    <row r="672" ht="14.25" customHeight="1">
      <c r="A672" s="234"/>
      <c r="B672" s="234"/>
      <c r="C672" s="234"/>
      <c r="D672" s="234"/>
      <c r="E672" s="234"/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234"/>
      <c r="Z672" s="234"/>
    </row>
    <row r="673" ht="14.25" customHeight="1">
      <c r="A673" s="234"/>
      <c r="B673" s="234"/>
      <c r="C673" s="234"/>
      <c r="D673" s="234"/>
      <c r="E673" s="234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234"/>
      <c r="Z673" s="234"/>
    </row>
    <row r="674" ht="14.25" customHeight="1">
      <c r="A674" s="234"/>
      <c r="B674" s="234"/>
      <c r="C674" s="234"/>
      <c r="D674" s="234"/>
      <c r="E674" s="234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234"/>
      <c r="Z674" s="234"/>
    </row>
    <row r="675" ht="14.25" customHeight="1">
      <c r="A675" s="234"/>
      <c r="B675" s="234"/>
      <c r="C675" s="234"/>
      <c r="D675" s="234"/>
      <c r="E675" s="234"/>
      <c r="F675" s="234"/>
      <c r="G675" s="234"/>
      <c r="H675" s="234"/>
      <c r="I675" s="234"/>
      <c r="J675" s="234"/>
      <c r="K675" s="234"/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234"/>
      <c r="Z675" s="234"/>
    </row>
    <row r="676" ht="14.25" customHeight="1">
      <c r="A676" s="234"/>
      <c r="B676" s="234"/>
      <c r="C676" s="234"/>
      <c r="D676" s="234"/>
      <c r="E676" s="234"/>
      <c r="F676" s="234"/>
      <c r="G676" s="234"/>
      <c r="H676" s="234"/>
      <c r="I676" s="234"/>
      <c r="J676" s="234"/>
      <c r="K676" s="234"/>
      <c r="L676" s="234"/>
      <c r="M676" s="234"/>
      <c r="N676" s="234"/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234"/>
      <c r="Z676" s="234"/>
    </row>
    <row r="677" ht="14.25" customHeight="1">
      <c r="A677" s="234"/>
      <c r="B677" s="234"/>
      <c r="C677" s="234"/>
      <c r="D677" s="234"/>
      <c r="E677" s="234"/>
      <c r="F677" s="234"/>
      <c r="G677" s="234"/>
      <c r="H677" s="234"/>
      <c r="I677" s="234"/>
      <c r="J677" s="234"/>
      <c r="K677" s="234"/>
      <c r="L677" s="234"/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234"/>
      <c r="Z677" s="234"/>
    </row>
    <row r="678" ht="14.25" customHeight="1">
      <c r="A678" s="234"/>
      <c r="B678" s="234"/>
      <c r="C678" s="234"/>
      <c r="D678" s="234"/>
      <c r="E678" s="234"/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/>
      <c r="X678" s="234"/>
      <c r="Y678" s="234"/>
      <c r="Z678" s="234"/>
    </row>
    <row r="679" ht="14.25" customHeight="1">
      <c r="A679" s="234"/>
      <c r="B679" s="234"/>
      <c r="C679" s="234"/>
      <c r="D679" s="234"/>
      <c r="E679" s="234"/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/>
      <c r="U679" s="234"/>
      <c r="V679" s="234"/>
      <c r="W679" s="234"/>
      <c r="X679" s="234"/>
      <c r="Y679" s="234"/>
      <c r="Z679" s="234"/>
    </row>
    <row r="680" ht="14.25" customHeight="1">
      <c r="A680" s="234"/>
      <c r="B680" s="234"/>
      <c r="C680" s="234"/>
      <c r="D680" s="234"/>
      <c r="E680" s="234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234"/>
      <c r="Z680" s="234"/>
    </row>
    <row r="681" ht="14.25" customHeight="1">
      <c r="A681" s="234"/>
      <c r="B681" s="234"/>
      <c r="C681" s="234"/>
      <c r="D681" s="234"/>
      <c r="E681" s="234"/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234"/>
      <c r="Z681" s="234"/>
    </row>
    <row r="682" ht="14.25" customHeight="1">
      <c r="A682" s="234"/>
      <c r="B682" s="234"/>
      <c r="C682" s="234"/>
      <c r="D682" s="234"/>
      <c r="E682" s="234"/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234"/>
      <c r="Z682" s="234"/>
    </row>
    <row r="683" ht="14.25" customHeight="1">
      <c r="A683" s="234"/>
      <c r="B683" s="234"/>
      <c r="C683" s="234"/>
      <c r="D683" s="234"/>
      <c r="E683" s="234"/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234"/>
      <c r="Z683" s="234"/>
    </row>
    <row r="684" ht="14.25" customHeight="1">
      <c r="A684" s="234"/>
      <c r="B684" s="234"/>
      <c r="C684" s="234"/>
      <c r="D684" s="234"/>
      <c r="E684" s="234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234"/>
      <c r="Z684" s="234"/>
    </row>
    <row r="685" ht="14.25" customHeight="1">
      <c r="A685" s="234"/>
      <c r="B685" s="234"/>
      <c r="C685" s="234"/>
      <c r="D685" s="234"/>
      <c r="E685" s="234"/>
      <c r="F685" s="234"/>
      <c r="G685" s="234"/>
      <c r="H685" s="234"/>
      <c r="I685" s="234"/>
      <c r="J685" s="234"/>
      <c r="K685" s="234"/>
      <c r="L685" s="234"/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234"/>
      <c r="Z685" s="234"/>
    </row>
    <row r="686" ht="14.25" customHeight="1">
      <c r="A686" s="234"/>
      <c r="B686" s="234"/>
      <c r="C686" s="234"/>
      <c r="D686" s="234"/>
      <c r="E686" s="234"/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/>
      <c r="X686" s="234"/>
      <c r="Y686" s="234"/>
      <c r="Z686" s="234"/>
    </row>
    <row r="687" ht="14.25" customHeight="1">
      <c r="A687" s="234"/>
      <c r="B687" s="234"/>
      <c r="C687" s="234"/>
      <c r="D687" s="234"/>
      <c r="E687" s="234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234"/>
      <c r="Z687" s="234"/>
    </row>
    <row r="688" ht="14.25" customHeight="1">
      <c r="A688" s="234"/>
      <c r="B688" s="234"/>
      <c r="C688" s="234"/>
      <c r="D688" s="234"/>
      <c r="E688" s="234"/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/>
      <c r="Y688" s="234"/>
      <c r="Z688" s="234"/>
    </row>
    <row r="689" ht="14.25" customHeight="1">
      <c r="A689" s="234"/>
      <c r="B689" s="234"/>
      <c r="C689" s="234"/>
      <c r="D689" s="234"/>
      <c r="E689" s="234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234"/>
      <c r="Z689" s="234"/>
    </row>
    <row r="690" ht="14.25" customHeight="1">
      <c r="A690" s="234"/>
      <c r="B690" s="234"/>
      <c r="C690" s="234"/>
      <c r="D690" s="234"/>
      <c r="E690" s="234"/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234"/>
      <c r="Z690" s="234"/>
    </row>
    <row r="691" ht="14.25" customHeight="1">
      <c r="A691" s="234"/>
      <c r="B691" s="234"/>
      <c r="C691" s="234"/>
      <c r="D691" s="234"/>
      <c r="E691" s="234"/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234"/>
      <c r="Z691" s="234"/>
    </row>
    <row r="692" ht="14.25" customHeight="1">
      <c r="A692" s="234"/>
      <c r="B692" s="234"/>
      <c r="C692" s="234"/>
      <c r="D692" s="234"/>
      <c r="E692" s="234"/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234"/>
      <c r="Z692" s="234"/>
    </row>
    <row r="693" ht="14.25" customHeight="1">
      <c r="A693" s="234"/>
      <c r="B693" s="234"/>
      <c r="C693" s="234"/>
      <c r="D693" s="234"/>
      <c r="E693" s="234"/>
      <c r="F693" s="234"/>
      <c r="G693" s="234"/>
      <c r="H693" s="234"/>
      <c r="I693" s="234"/>
      <c r="J693" s="234"/>
      <c r="K693" s="234"/>
      <c r="L693" s="234"/>
      <c r="M693" s="234"/>
      <c r="N693" s="234"/>
      <c r="O693" s="234"/>
      <c r="P693" s="234"/>
      <c r="Q693" s="234"/>
      <c r="R693" s="234"/>
      <c r="S693" s="234"/>
      <c r="T693" s="234"/>
      <c r="U693" s="234"/>
      <c r="V693" s="234"/>
      <c r="W693" s="234"/>
      <c r="X693" s="234"/>
      <c r="Y693" s="234"/>
      <c r="Z693" s="234"/>
    </row>
    <row r="694" ht="14.25" customHeight="1">
      <c r="A694" s="234"/>
      <c r="B694" s="234"/>
      <c r="C694" s="234"/>
      <c r="D694" s="234"/>
      <c r="E694" s="234"/>
      <c r="F694" s="234"/>
      <c r="G694" s="234"/>
      <c r="H694" s="234"/>
      <c r="I694" s="234"/>
      <c r="J694" s="234"/>
      <c r="K694" s="234"/>
      <c r="L694" s="234"/>
      <c r="M694" s="234"/>
      <c r="N694" s="234"/>
      <c r="O694" s="234"/>
      <c r="P694" s="234"/>
      <c r="Q694" s="234"/>
      <c r="R694" s="234"/>
      <c r="S694" s="234"/>
      <c r="T694" s="234"/>
      <c r="U694" s="234"/>
      <c r="V694" s="234"/>
      <c r="W694" s="234"/>
      <c r="X694" s="234"/>
      <c r="Y694" s="234"/>
      <c r="Z694" s="234"/>
    </row>
    <row r="695" ht="14.25" customHeight="1">
      <c r="A695" s="234"/>
      <c r="B695" s="234"/>
      <c r="C695" s="234"/>
      <c r="D695" s="234"/>
      <c r="E695" s="234"/>
      <c r="F695" s="234"/>
      <c r="G695" s="234"/>
      <c r="H695" s="234"/>
      <c r="I695" s="234"/>
      <c r="J695" s="234"/>
      <c r="K695" s="234"/>
      <c r="L695" s="234"/>
      <c r="M695" s="234"/>
      <c r="N695" s="234"/>
      <c r="O695" s="234"/>
      <c r="P695" s="234"/>
      <c r="Q695" s="234"/>
      <c r="R695" s="234"/>
      <c r="S695" s="234"/>
      <c r="T695" s="234"/>
      <c r="U695" s="234"/>
      <c r="V695" s="234"/>
      <c r="W695" s="234"/>
      <c r="X695" s="234"/>
      <c r="Y695" s="234"/>
      <c r="Z695" s="234"/>
    </row>
    <row r="696" ht="14.25" customHeight="1">
      <c r="A696" s="234"/>
      <c r="B696" s="234"/>
      <c r="C696" s="234"/>
      <c r="D696" s="234"/>
      <c r="E696" s="234"/>
      <c r="F696" s="234"/>
      <c r="G696" s="234"/>
      <c r="H696" s="234"/>
      <c r="I696" s="234"/>
      <c r="J696" s="234"/>
      <c r="K696" s="234"/>
      <c r="L696" s="234"/>
      <c r="M696" s="234"/>
      <c r="N696" s="234"/>
      <c r="O696" s="234"/>
      <c r="P696" s="234"/>
      <c r="Q696" s="234"/>
      <c r="R696" s="234"/>
      <c r="S696" s="234"/>
      <c r="T696" s="234"/>
      <c r="U696" s="234"/>
      <c r="V696" s="234"/>
      <c r="W696" s="234"/>
      <c r="X696" s="234"/>
      <c r="Y696" s="234"/>
      <c r="Z696" s="234"/>
    </row>
    <row r="697" ht="14.25" customHeight="1">
      <c r="A697" s="234"/>
      <c r="B697" s="234"/>
      <c r="C697" s="234"/>
      <c r="D697" s="234"/>
      <c r="E697" s="234"/>
      <c r="F697" s="234"/>
      <c r="G697" s="234"/>
      <c r="H697" s="234"/>
      <c r="I697" s="234"/>
      <c r="J697" s="234"/>
      <c r="K697" s="234"/>
      <c r="L697" s="234"/>
      <c r="M697" s="234"/>
      <c r="N697" s="234"/>
      <c r="O697" s="234"/>
      <c r="P697" s="234"/>
      <c r="Q697" s="234"/>
      <c r="R697" s="234"/>
      <c r="S697" s="234"/>
      <c r="T697" s="234"/>
      <c r="U697" s="234"/>
      <c r="V697" s="234"/>
      <c r="W697" s="234"/>
      <c r="X697" s="234"/>
      <c r="Y697" s="234"/>
      <c r="Z697" s="234"/>
    </row>
    <row r="698" ht="14.25" customHeight="1">
      <c r="A698" s="234"/>
      <c r="B698" s="234"/>
      <c r="C698" s="234"/>
      <c r="D698" s="234"/>
      <c r="E698" s="234"/>
      <c r="F698" s="234"/>
      <c r="G698" s="234"/>
      <c r="H698" s="234"/>
      <c r="I698" s="234"/>
      <c r="J698" s="234"/>
      <c r="K698" s="234"/>
      <c r="L698" s="234"/>
      <c r="M698" s="234"/>
      <c r="N698" s="234"/>
      <c r="O698" s="234"/>
      <c r="P698" s="234"/>
      <c r="Q698" s="234"/>
      <c r="R698" s="234"/>
      <c r="S698" s="234"/>
      <c r="T698" s="234"/>
      <c r="U698" s="234"/>
      <c r="V698" s="234"/>
      <c r="W698" s="234"/>
      <c r="X698" s="234"/>
      <c r="Y698" s="234"/>
      <c r="Z698" s="234"/>
    </row>
    <row r="699" ht="14.25" customHeight="1">
      <c r="A699" s="234"/>
      <c r="B699" s="234"/>
      <c r="C699" s="234"/>
      <c r="D699" s="234"/>
      <c r="E699" s="234"/>
      <c r="F699" s="234"/>
      <c r="G699" s="234"/>
      <c r="H699" s="234"/>
      <c r="I699" s="234"/>
      <c r="J699" s="234"/>
      <c r="K699" s="234"/>
      <c r="L699" s="234"/>
      <c r="M699" s="234"/>
      <c r="N699" s="234"/>
      <c r="O699" s="234"/>
      <c r="P699" s="234"/>
      <c r="Q699" s="234"/>
      <c r="R699" s="234"/>
      <c r="S699" s="234"/>
      <c r="T699" s="234"/>
      <c r="U699" s="234"/>
      <c r="V699" s="234"/>
      <c r="W699" s="234"/>
      <c r="X699" s="234"/>
      <c r="Y699" s="234"/>
      <c r="Z699" s="234"/>
    </row>
    <row r="700" ht="14.25" customHeight="1">
      <c r="A700" s="234"/>
      <c r="B700" s="234"/>
      <c r="C700" s="234"/>
      <c r="D700" s="234"/>
      <c r="E700" s="234"/>
      <c r="F700" s="234"/>
      <c r="G700" s="234"/>
      <c r="H700" s="234"/>
      <c r="I700" s="234"/>
      <c r="J700" s="234"/>
      <c r="K700" s="234"/>
      <c r="L700" s="234"/>
      <c r="M700" s="234"/>
      <c r="N700" s="234"/>
      <c r="O700" s="234"/>
      <c r="P700" s="234"/>
      <c r="Q700" s="234"/>
      <c r="R700" s="234"/>
      <c r="S700" s="234"/>
      <c r="T700" s="234"/>
      <c r="U700" s="234"/>
      <c r="V700" s="234"/>
      <c r="W700" s="234"/>
      <c r="X700" s="234"/>
      <c r="Y700" s="234"/>
      <c r="Z700" s="234"/>
    </row>
    <row r="701" ht="14.25" customHeight="1">
      <c r="A701" s="234"/>
      <c r="B701" s="234"/>
      <c r="C701" s="234"/>
      <c r="D701" s="234"/>
      <c r="E701" s="234"/>
      <c r="F701" s="234"/>
      <c r="G701" s="234"/>
      <c r="H701" s="234"/>
      <c r="I701" s="234"/>
      <c r="J701" s="234"/>
      <c r="K701" s="234"/>
      <c r="L701" s="234"/>
      <c r="M701" s="234"/>
      <c r="N701" s="234"/>
      <c r="O701" s="234"/>
      <c r="P701" s="234"/>
      <c r="Q701" s="234"/>
      <c r="R701" s="234"/>
      <c r="S701" s="234"/>
      <c r="T701" s="234"/>
      <c r="U701" s="234"/>
      <c r="V701" s="234"/>
      <c r="W701" s="234"/>
      <c r="X701" s="234"/>
      <c r="Y701" s="234"/>
      <c r="Z701" s="234"/>
    </row>
    <row r="702" ht="14.25" customHeight="1">
      <c r="A702" s="234"/>
      <c r="B702" s="234"/>
      <c r="C702" s="234"/>
      <c r="D702" s="234"/>
      <c r="E702" s="234"/>
      <c r="F702" s="234"/>
      <c r="G702" s="234"/>
      <c r="H702" s="234"/>
      <c r="I702" s="234"/>
      <c r="J702" s="234"/>
      <c r="K702" s="234"/>
      <c r="L702" s="234"/>
      <c r="M702" s="234"/>
      <c r="N702" s="234"/>
      <c r="O702" s="234"/>
      <c r="P702" s="234"/>
      <c r="Q702" s="234"/>
      <c r="R702" s="234"/>
      <c r="S702" s="234"/>
      <c r="T702" s="234"/>
      <c r="U702" s="234"/>
      <c r="V702" s="234"/>
      <c r="W702" s="234"/>
      <c r="X702" s="234"/>
      <c r="Y702" s="234"/>
      <c r="Z702" s="234"/>
    </row>
    <row r="703" ht="14.25" customHeight="1">
      <c r="A703" s="234"/>
      <c r="B703" s="234"/>
      <c r="C703" s="234"/>
      <c r="D703" s="234"/>
      <c r="E703" s="234"/>
      <c r="F703" s="234"/>
      <c r="G703" s="234"/>
      <c r="H703" s="234"/>
      <c r="I703" s="234"/>
      <c r="J703" s="234"/>
      <c r="K703" s="234"/>
      <c r="L703" s="234"/>
      <c r="M703" s="234"/>
      <c r="N703" s="234"/>
      <c r="O703" s="234"/>
      <c r="P703" s="234"/>
      <c r="Q703" s="234"/>
      <c r="R703" s="234"/>
      <c r="S703" s="234"/>
      <c r="T703" s="234"/>
      <c r="U703" s="234"/>
      <c r="V703" s="234"/>
      <c r="W703" s="234"/>
      <c r="X703" s="234"/>
      <c r="Y703" s="234"/>
      <c r="Z703" s="234"/>
    </row>
    <row r="704" ht="14.25" customHeight="1">
      <c r="A704" s="234"/>
      <c r="B704" s="234"/>
      <c r="C704" s="234"/>
      <c r="D704" s="234"/>
      <c r="E704" s="234"/>
      <c r="F704" s="234"/>
      <c r="G704" s="234"/>
      <c r="H704" s="234"/>
      <c r="I704" s="234"/>
      <c r="J704" s="234"/>
      <c r="K704" s="234"/>
      <c r="L704" s="234"/>
      <c r="M704" s="234"/>
      <c r="N704" s="234"/>
      <c r="O704" s="234"/>
      <c r="P704" s="234"/>
      <c r="Q704" s="234"/>
      <c r="R704" s="234"/>
      <c r="S704" s="234"/>
      <c r="T704" s="234"/>
      <c r="U704" s="234"/>
      <c r="V704" s="234"/>
      <c r="W704" s="234"/>
      <c r="X704" s="234"/>
      <c r="Y704" s="234"/>
      <c r="Z704" s="234"/>
    </row>
    <row r="705" ht="14.25" customHeight="1">
      <c r="A705" s="234"/>
      <c r="B705" s="234"/>
      <c r="C705" s="234"/>
      <c r="D705" s="234"/>
      <c r="E705" s="234"/>
      <c r="F705" s="234"/>
      <c r="G705" s="234"/>
      <c r="H705" s="234"/>
      <c r="I705" s="234"/>
      <c r="J705" s="234"/>
      <c r="K705" s="234"/>
      <c r="L705" s="234"/>
      <c r="M705" s="234"/>
      <c r="N705" s="234"/>
      <c r="O705" s="234"/>
      <c r="P705" s="234"/>
      <c r="Q705" s="234"/>
      <c r="R705" s="234"/>
      <c r="S705" s="234"/>
      <c r="T705" s="234"/>
      <c r="U705" s="234"/>
      <c r="V705" s="234"/>
      <c r="W705" s="234"/>
      <c r="X705" s="234"/>
      <c r="Y705" s="234"/>
      <c r="Z705" s="234"/>
    </row>
    <row r="706" ht="14.25" customHeight="1">
      <c r="A706" s="234"/>
      <c r="B706" s="234"/>
      <c r="C706" s="234"/>
      <c r="D706" s="234"/>
      <c r="E706" s="234"/>
      <c r="F706" s="234"/>
      <c r="G706" s="234"/>
      <c r="H706" s="234"/>
      <c r="I706" s="234"/>
      <c r="J706" s="234"/>
      <c r="K706" s="234"/>
      <c r="L706" s="234"/>
      <c r="M706" s="234"/>
      <c r="N706" s="234"/>
      <c r="O706" s="234"/>
      <c r="P706" s="234"/>
      <c r="Q706" s="234"/>
      <c r="R706" s="234"/>
      <c r="S706" s="234"/>
      <c r="T706" s="234"/>
      <c r="U706" s="234"/>
      <c r="V706" s="234"/>
      <c r="W706" s="234"/>
      <c r="X706" s="234"/>
      <c r="Y706" s="234"/>
      <c r="Z706" s="234"/>
    </row>
    <row r="707" ht="14.25" customHeight="1">
      <c r="A707" s="234"/>
      <c r="B707" s="234"/>
      <c r="C707" s="234"/>
      <c r="D707" s="234"/>
      <c r="E707" s="234"/>
      <c r="F707" s="234"/>
      <c r="G707" s="234"/>
      <c r="H707" s="234"/>
      <c r="I707" s="234"/>
      <c r="J707" s="234"/>
      <c r="K707" s="234"/>
      <c r="L707" s="234"/>
      <c r="M707" s="234"/>
      <c r="N707" s="234"/>
      <c r="O707" s="234"/>
      <c r="P707" s="234"/>
      <c r="Q707" s="234"/>
      <c r="R707" s="234"/>
      <c r="S707" s="234"/>
      <c r="T707" s="234"/>
      <c r="U707" s="234"/>
      <c r="V707" s="234"/>
      <c r="W707" s="234"/>
      <c r="X707" s="234"/>
      <c r="Y707" s="234"/>
      <c r="Z707" s="234"/>
    </row>
    <row r="708" ht="14.25" customHeight="1">
      <c r="A708" s="234"/>
      <c r="B708" s="234"/>
      <c r="C708" s="234"/>
      <c r="D708" s="234"/>
      <c r="E708" s="234"/>
      <c r="F708" s="234"/>
      <c r="G708" s="234"/>
      <c r="H708" s="234"/>
      <c r="I708" s="234"/>
      <c r="J708" s="234"/>
      <c r="K708" s="234"/>
      <c r="L708" s="234"/>
      <c r="M708" s="234"/>
      <c r="N708" s="234"/>
      <c r="O708" s="234"/>
      <c r="P708" s="234"/>
      <c r="Q708" s="234"/>
      <c r="R708" s="234"/>
      <c r="S708" s="234"/>
      <c r="T708" s="234"/>
      <c r="U708" s="234"/>
      <c r="V708" s="234"/>
      <c r="W708" s="234"/>
      <c r="X708" s="234"/>
      <c r="Y708" s="234"/>
      <c r="Z708" s="234"/>
    </row>
    <row r="709" ht="14.25" customHeight="1">
      <c r="A709" s="234"/>
      <c r="B709" s="234"/>
      <c r="C709" s="234"/>
      <c r="D709" s="234"/>
      <c r="E709" s="234"/>
      <c r="F709" s="234"/>
      <c r="G709" s="234"/>
      <c r="H709" s="234"/>
      <c r="I709" s="234"/>
      <c r="J709" s="234"/>
      <c r="K709" s="234"/>
      <c r="L709" s="234"/>
      <c r="M709" s="234"/>
      <c r="N709" s="234"/>
      <c r="O709" s="234"/>
      <c r="P709" s="234"/>
      <c r="Q709" s="234"/>
      <c r="R709" s="234"/>
      <c r="S709" s="234"/>
      <c r="T709" s="234"/>
      <c r="U709" s="234"/>
      <c r="V709" s="234"/>
      <c r="W709" s="234"/>
      <c r="X709" s="234"/>
      <c r="Y709" s="234"/>
      <c r="Z709" s="234"/>
    </row>
    <row r="710" ht="14.25" customHeight="1">
      <c r="A710" s="234"/>
      <c r="B710" s="234"/>
      <c r="C710" s="234"/>
      <c r="D710" s="234"/>
      <c r="E710" s="234"/>
      <c r="F710" s="234"/>
      <c r="G710" s="234"/>
      <c r="H710" s="234"/>
      <c r="I710" s="234"/>
      <c r="J710" s="234"/>
      <c r="K710" s="234"/>
      <c r="L710" s="234"/>
      <c r="M710" s="234"/>
      <c r="N710" s="234"/>
      <c r="O710" s="234"/>
      <c r="P710" s="234"/>
      <c r="Q710" s="234"/>
      <c r="R710" s="234"/>
      <c r="S710" s="234"/>
      <c r="T710" s="234"/>
      <c r="U710" s="234"/>
      <c r="V710" s="234"/>
      <c r="W710" s="234"/>
      <c r="X710" s="234"/>
      <c r="Y710" s="234"/>
      <c r="Z710" s="234"/>
    </row>
    <row r="711" ht="14.25" customHeight="1">
      <c r="A711" s="234"/>
      <c r="B711" s="234"/>
      <c r="C711" s="234"/>
      <c r="D711" s="234"/>
      <c r="E711" s="234"/>
      <c r="F711" s="234"/>
      <c r="G711" s="234"/>
      <c r="H711" s="234"/>
      <c r="I711" s="234"/>
      <c r="J711" s="234"/>
      <c r="K711" s="234"/>
      <c r="L711" s="234"/>
      <c r="M711" s="234"/>
      <c r="N711" s="234"/>
      <c r="O711" s="234"/>
      <c r="P711" s="234"/>
      <c r="Q711" s="234"/>
      <c r="R711" s="234"/>
      <c r="S711" s="234"/>
      <c r="T711" s="234"/>
      <c r="U711" s="234"/>
      <c r="V711" s="234"/>
      <c r="W711" s="234"/>
      <c r="X711" s="234"/>
      <c r="Y711" s="234"/>
      <c r="Z711" s="234"/>
    </row>
    <row r="712" ht="14.25" customHeight="1">
      <c r="A712" s="234"/>
      <c r="B712" s="234"/>
      <c r="C712" s="234"/>
      <c r="D712" s="234"/>
      <c r="E712" s="234"/>
      <c r="F712" s="234"/>
      <c r="G712" s="234"/>
      <c r="H712" s="234"/>
      <c r="I712" s="234"/>
      <c r="J712" s="234"/>
      <c r="K712" s="234"/>
      <c r="L712" s="234"/>
      <c r="M712" s="234"/>
      <c r="N712" s="234"/>
      <c r="O712" s="234"/>
      <c r="P712" s="234"/>
      <c r="Q712" s="234"/>
      <c r="R712" s="234"/>
      <c r="S712" s="234"/>
      <c r="T712" s="234"/>
      <c r="U712" s="234"/>
      <c r="V712" s="234"/>
      <c r="W712" s="234"/>
      <c r="X712" s="234"/>
      <c r="Y712" s="234"/>
      <c r="Z712" s="234"/>
    </row>
    <row r="713" ht="14.25" customHeight="1">
      <c r="A713" s="234"/>
      <c r="B713" s="234"/>
      <c r="C713" s="234"/>
      <c r="D713" s="234"/>
      <c r="E713" s="234"/>
      <c r="F713" s="234"/>
      <c r="G713" s="234"/>
      <c r="H713" s="234"/>
      <c r="I713" s="234"/>
      <c r="J713" s="234"/>
      <c r="K713" s="234"/>
      <c r="L713" s="234"/>
      <c r="M713" s="234"/>
      <c r="N713" s="234"/>
      <c r="O713" s="234"/>
      <c r="P713" s="234"/>
      <c r="Q713" s="234"/>
      <c r="R713" s="234"/>
      <c r="S713" s="234"/>
      <c r="T713" s="234"/>
      <c r="U713" s="234"/>
      <c r="V713" s="234"/>
      <c r="W713" s="234"/>
      <c r="X713" s="234"/>
      <c r="Y713" s="234"/>
      <c r="Z713" s="234"/>
    </row>
    <row r="714" ht="14.25" customHeight="1">
      <c r="A714" s="234"/>
      <c r="B714" s="234"/>
      <c r="C714" s="234"/>
      <c r="D714" s="234"/>
      <c r="E714" s="234"/>
      <c r="F714" s="234"/>
      <c r="G714" s="234"/>
      <c r="H714" s="234"/>
      <c r="I714" s="234"/>
      <c r="J714" s="234"/>
      <c r="K714" s="234"/>
      <c r="L714" s="234"/>
      <c r="M714" s="234"/>
      <c r="N714" s="234"/>
      <c r="O714" s="234"/>
      <c r="P714" s="234"/>
      <c r="Q714" s="234"/>
      <c r="R714" s="234"/>
      <c r="S714" s="234"/>
      <c r="T714" s="234"/>
      <c r="U714" s="234"/>
      <c r="V714" s="234"/>
      <c r="W714" s="234"/>
      <c r="X714" s="234"/>
      <c r="Y714" s="234"/>
      <c r="Z714" s="234"/>
    </row>
    <row r="715" ht="14.25" customHeight="1">
      <c r="A715" s="234"/>
      <c r="B715" s="234"/>
      <c r="C715" s="234"/>
      <c r="D715" s="234"/>
      <c r="E715" s="234"/>
      <c r="F715" s="234"/>
      <c r="G715" s="234"/>
      <c r="H715" s="234"/>
      <c r="I715" s="234"/>
      <c r="J715" s="234"/>
      <c r="K715" s="234"/>
      <c r="L715" s="234"/>
      <c r="M715" s="234"/>
      <c r="N715" s="234"/>
      <c r="O715" s="234"/>
      <c r="P715" s="234"/>
      <c r="Q715" s="234"/>
      <c r="R715" s="234"/>
      <c r="S715" s="234"/>
      <c r="T715" s="234"/>
      <c r="U715" s="234"/>
      <c r="V715" s="234"/>
      <c r="W715" s="234"/>
      <c r="X715" s="234"/>
      <c r="Y715" s="234"/>
      <c r="Z715" s="234"/>
    </row>
    <row r="716" ht="14.25" customHeight="1">
      <c r="A716" s="234"/>
      <c r="B716" s="234"/>
      <c r="C716" s="234"/>
      <c r="D716" s="234"/>
      <c r="E716" s="234"/>
      <c r="F716" s="234"/>
      <c r="G716" s="234"/>
      <c r="H716" s="234"/>
      <c r="I716" s="234"/>
      <c r="J716" s="234"/>
      <c r="K716" s="234"/>
      <c r="L716" s="234"/>
      <c r="M716" s="234"/>
      <c r="N716" s="234"/>
      <c r="O716" s="234"/>
      <c r="P716" s="234"/>
      <c r="Q716" s="234"/>
      <c r="R716" s="234"/>
      <c r="S716" s="234"/>
      <c r="T716" s="234"/>
      <c r="U716" s="234"/>
      <c r="V716" s="234"/>
      <c r="W716" s="234"/>
      <c r="X716" s="234"/>
      <c r="Y716" s="234"/>
      <c r="Z716" s="234"/>
    </row>
    <row r="717" ht="14.25" customHeight="1">
      <c r="A717" s="234"/>
      <c r="B717" s="234"/>
      <c r="C717" s="234"/>
      <c r="D717" s="234"/>
      <c r="E717" s="234"/>
      <c r="F717" s="234"/>
      <c r="G717" s="234"/>
      <c r="H717" s="234"/>
      <c r="I717" s="234"/>
      <c r="J717" s="234"/>
      <c r="K717" s="234"/>
      <c r="L717" s="234"/>
      <c r="M717" s="234"/>
      <c r="N717" s="234"/>
      <c r="O717" s="234"/>
      <c r="P717" s="234"/>
      <c r="Q717" s="234"/>
      <c r="R717" s="234"/>
      <c r="S717" s="234"/>
      <c r="T717" s="234"/>
      <c r="U717" s="234"/>
      <c r="V717" s="234"/>
      <c r="W717" s="234"/>
      <c r="X717" s="234"/>
      <c r="Y717" s="234"/>
      <c r="Z717" s="234"/>
    </row>
    <row r="718" ht="14.25" customHeight="1">
      <c r="A718" s="234"/>
      <c r="B718" s="234"/>
      <c r="C718" s="234"/>
      <c r="D718" s="234"/>
      <c r="E718" s="234"/>
      <c r="F718" s="234"/>
      <c r="G718" s="234"/>
      <c r="H718" s="234"/>
      <c r="I718" s="234"/>
      <c r="J718" s="234"/>
      <c r="K718" s="234"/>
      <c r="L718" s="234"/>
      <c r="M718" s="234"/>
      <c r="N718" s="234"/>
      <c r="O718" s="234"/>
      <c r="P718" s="234"/>
      <c r="Q718" s="234"/>
      <c r="R718" s="234"/>
      <c r="S718" s="234"/>
      <c r="T718" s="234"/>
      <c r="U718" s="234"/>
      <c r="V718" s="234"/>
      <c r="W718" s="234"/>
      <c r="X718" s="234"/>
      <c r="Y718" s="234"/>
      <c r="Z718" s="234"/>
    </row>
    <row r="719" ht="14.25" customHeight="1">
      <c r="A719" s="234"/>
      <c r="B719" s="234"/>
      <c r="C719" s="234"/>
      <c r="D719" s="234"/>
      <c r="E719" s="234"/>
      <c r="F719" s="234"/>
      <c r="G719" s="234"/>
      <c r="H719" s="234"/>
      <c r="I719" s="234"/>
      <c r="J719" s="234"/>
      <c r="K719" s="234"/>
      <c r="L719" s="234"/>
      <c r="M719" s="234"/>
      <c r="N719" s="234"/>
      <c r="O719" s="234"/>
      <c r="P719" s="234"/>
      <c r="Q719" s="234"/>
      <c r="R719" s="234"/>
      <c r="S719" s="234"/>
      <c r="T719" s="234"/>
      <c r="U719" s="234"/>
      <c r="V719" s="234"/>
      <c r="W719" s="234"/>
      <c r="X719" s="234"/>
      <c r="Y719" s="234"/>
      <c r="Z719" s="234"/>
    </row>
    <row r="720" ht="14.25" customHeight="1">
      <c r="A720" s="234"/>
      <c r="B720" s="234"/>
      <c r="C720" s="234"/>
      <c r="D720" s="234"/>
      <c r="E720" s="234"/>
      <c r="F720" s="234"/>
      <c r="G720" s="234"/>
      <c r="H720" s="234"/>
      <c r="I720" s="234"/>
      <c r="J720" s="234"/>
      <c r="K720" s="234"/>
      <c r="L720" s="234"/>
      <c r="M720" s="234"/>
      <c r="N720" s="234"/>
      <c r="O720" s="234"/>
      <c r="P720" s="234"/>
      <c r="Q720" s="234"/>
      <c r="R720" s="234"/>
      <c r="S720" s="234"/>
      <c r="T720" s="234"/>
      <c r="U720" s="234"/>
      <c r="V720" s="234"/>
      <c r="W720" s="234"/>
      <c r="X720" s="234"/>
      <c r="Y720" s="234"/>
      <c r="Z720" s="234"/>
    </row>
    <row r="721" ht="14.25" customHeight="1">
      <c r="A721" s="234"/>
      <c r="B721" s="234"/>
      <c r="C721" s="234"/>
      <c r="D721" s="234"/>
      <c r="E721" s="234"/>
      <c r="F721" s="234"/>
      <c r="G721" s="234"/>
      <c r="H721" s="234"/>
      <c r="I721" s="234"/>
      <c r="J721" s="234"/>
      <c r="K721" s="234"/>
      <c r="L721" s="234"/>
      <c r="M721" s="234"/>
      <c r="N721" s="234"/>
      <c r="O721" s="234"/>
      <c r="P721" s="234"/>
      <c r="Q721" s="234"/>
      <c r="R721" s="234"/>
      <c r="S721" s="234"/>
      <c r="T721" s="234"/>
      <c r="U721" s="234"/>
      <c r="V721" s="234"/>
      <c r="W721" s="234"/>
      <c r="X721" s="234"/>
      <c r="Y721" s="234"/>
      <c r="Z721" s="234"/>
    </row>
    <row r="722" ht="14.25" customHeight="1">
      <c r="A722" s="234"/>
      <c r="B722" s="234"/>
      <c r="C722" s="234"/>
      <c r="D722" s="234"/>
      <c r="E722" s="234"/>
      <c r="F722" s="234"/>
      <c r="G722" s="234"/>
      <c r="H722" s="234"/>
      <c r="I722" s="234"/>
      <c r="J722" s="234"/>
      <c r="K722" s="234"/>
      <c r="L722" s="234"/>
      <c r="M722" s="234"/>
      <c r="N722" s="234"/>
      <c r="O722" s="234"/>
      <c r="P722" s="234"/>
      <c r="Q722" s="234"/>
      <c r="R722" s="234"/>
      <c r="S722" s="234"/>
      <c r="T722" s="234"/>
      <c r="U722" s="234"/>
      <c r="V722" s="234"/>
      <c r="W722" s="234"/>
      <c r="X722" s="234"/>
      <c r="Y722" s="234"/>
      <c r="Z722" s="234"/>
    </row>
    <row r="723" ht="14.25" customHeight="1">
      <c r="A723" s="234"/>
      <c r="B723" s="234"/>
      <c r="C723" s="234"/>
      <c r="D723" s="234"/>
      <c r="E723" s="234"/>
      <c r="F723" s="234"/>
      <c r="G723" s="234"/>
      <c r="H723" s="234"/>
      <c r="I723" s="234"/>
      <c r="J723" s="234"/>
      <c r="K723" s="234"/>
      <c r="L723" s="234"/>
      <c r="M723" s="234"/>
      <c r="N723" s="234"/>
      <c r="O723" s="234"/>
      <c r="P723" s="234"/>
      <c r="Q723" s="234"/>
      <c r="R723" s="234"/>
      <c r="S723" s="234"/>
      <c r="T723" s="234"/>
      <c r="U723" s="234"/>
      <c r="V723" s="234"/>
      <c r="W723" s="234"/>
      <c r="X723" s="234"/>
      <c r="Y723" s="234"/>
      <c r="Z723" s="234"/>
    </row>
    <row r="724" ht="14.25" customHeight="1">
      <c r="A724" s="234"/>
      <c r="B724" s="234"/>
      <c r="C724" s="234"/>
      <c r="D724" s="234"/>
      <c r="E724" s="234"/>
      <c r="F724" s="234"/>
      <c r="G724" s="234"/>
      <c r="H724" s="234"/>
      <c r="I724" s="234"/>
      <c r="J724" s="234"/>
      <c r="K724" s="234"/>
      <c r="L724" s="234"/>
      <c r="M724" s="234"/>
      <c r="N724" s="234"/>
      <c r="O724" s="234"/>
      <c r="P724" s="234"/>
      <c r="Q724" s="234"/>
      <c r="R724" s="234"/>
      <c r="S724" s="234"/>
      <c r="T724" s="234"/>
      <c r="U724" s="234"/>
      <c r="V724" s="234"/>
      <c r="W724" s="234"/>
      <c r="X724" s="234"/>
      <c r="Y724" s="234"/>
      <c r="Z724" s="234"/>
    </row>
    <row r="725" ht="14.25" customHeight="1">
      <c r="A725" s="234"/>
      <c r="B725" s="234"/>
      <c r="C725" s="234"/>
      <c r="D725" s="234"/>
      <c r="E725" s="234"/>
      <c r="F725" s="234"/>
      <c r="G725" s="234"/>
      <c r="H725" s="234"/>
      <c r="I725" s="234"/>
      <c r="J725" s="234"/>
      <c r="K725" s="234"/>
      <c r="L725" s="234"/>
      <c r="M725" s="234"/>
      <c r="N725" s="234"/>
      <c r="O725" s="234"/>
      <c r="P725" s="234"/>
      <c r="Q725" s="234"/>
      <c r="R725" s="234"/>
      <c r="S725" s="234"/>
      <c r="T725" s="234"/>
      <c r="U725" s="234"/>
      <c r="V725" s="234"/>
      <c r="W725" s="234"/>
      <c r="X725" s="234"/>
      <c r="Y725" s="234"/>
      <c r="Z725" s="234"/>
    </row>
    <row r="726" ht="14.25" customHeight="1">
      <c r="A726" s="234"/>
      <c r="B726" s="234"/>
      <c r="C726" s="234"/>
      <c r="D726" s="234"/>
      <c r="E726" s="234"/>
      <c r="F726" s="234"/>
      <c r="G726" s="234"/>
      <c r="H726" s="234"/>
      <c r="I726" s="234"/>
      <c r="J726" s="234"/>
      <c r="K726" s="234"/>
      <c r="L726" s="234"/>
      <c r="M726" s="234"/>
      <c r="N726" s="234"/>
      <c r="O726" s="234"/>
      <c r="P726" s="234"/>
      <c r="Q726" s="234"/>
      <c r="R726" s="234"/>
      <c r="S726" s="234"/>
      <c r="T726" s="234"/>
      <c r="U726" s="234"/>
      <c r="V726" s="234"/>
      <c r="W726" s="234"/>
      <c r="X726" s="234"/>
      <c r="Y726" s="234"/>
      <c r="Z726" s="234"/>
    </row>
    <row r="727" ht="14.25" customHeight="1">
      <c r="A727" s="234"/>
      <c r="B727" s="234"/>
      <c r="C727" s="234"/>
      <c r="D727" s="234"/>
      <c r="E727" s="234"/>
      <c r="F727" s="234"/>
      <c r="G727" s="234"/>
      <c r="H727" s="234"/>
      <c r="I727" s="234"/>
      <c r="J727" s="234"/>
      <c r="K727" s="234"/>
      <c r="L727" s="234"/>
      <c r="M727" s="234"/>
      <c r="N727" s="234"/>
      <c r="O727" s="234"/>
      <c r="P727" s="234"/>
      <c r="Q727" s="234"/>
      <c r="R727" s="234"/>
      <c r="S727" s="234"/>
      <c r="T727" s="234"/>
      <c r="U727" s="234"/>
      <c r="V727" s="234"/>
      <c r="W727" s="234"/>
      <c r="X727" s="234"/>
      <c r="Y727" s="234"/>
      <c r="Z727" s="234"/>
    </row>
    <row r="728" ht="14.25" customHeight="1">
      <c r="A728" s="234"/>
      <c r="B728" s="234"/>
      <c r="C728" s="234"/>
      <c r="D728" s="234"/>
      <c r="E728" s="234"/>
      <c r="F728" s="234"/>
      <c r="G728" s="234"/>
      <c r="H728" s="234"/>
      <c r="I728" s="234"/>
      <c r="J728" s="234"/>
      <c r="K728" s="234"/>
      <c r="L728" s="234"/>
      <c r="M728" s="234"/>
      <c r="N728" s="234"/>
      <c r="O728" s="234"/>
      <c r="P728" s="234"/>
      <c r="Q728" s="234"/>
      <c r="R728" s="234"/>
      <c r="S728" s="234"/>
      <c r="T728" s="234"/>
      <c r="U728" s="234"/>
      <c r="V728" s="234"/>
      <c r="W728" s="234"/>
      <c r="X728" s="234"/>
      <c r="Y728" s="234"/>
      <c r="Z728" s="234"/>
    </row>
    <row r="729" ht="14.25" customHeight="1">
      <c r="A729" s="234"/>
      <c r="B729" s="234"/>
      <c r="C729" s="234"/>
      <c r="D729" s="234"/>
      <c r="E729" s="234"/>
      <c r="F729" s="234"/>
      <c r="G729" s="234"/>
      <c r="H729" s="234"/>
      <c r="I729" s="234"/>
      <c r="J729" s="234"/>
      <c r="K729" s="234"/>
      <c r="L729" s="234"/>
      <c r="M729" s="234"/>
      <c r="N729" s="234"/>
      <c r="O729" s="234"/>
      <c r="P729" s="234"/>
      <c r="Q729" s="234"/>
      <c r="R729" s="234"/>
      <c r="S729" s="234"/>
      <c r="T729" s="234"/>
      <c r="U729" s="234"/>
      <c r="V729" s="234"/>
      <c r="W729" s="234"/>
      <c r="X729" s="234"/>
      <c r="Y729" s="234"/>
      <c r="Z729" s="234"/>
    </row>
    <row r="730" ht="14.25" customHeight="1">
      <c r="A730" s="234"/>
      <c r="B730" s="234"/>
      <c r="C730" s="234"/>
      <c r="D730" s="234"/>
      <c r="E730" s="234"/>
      <c r="F730" s="234"/>
      <c r="G730" s="234"/>
      <c r="H730" s="234"/>
      <c r="I730" s="234"/>
      <c r="J730" s="234"/>
      <c r="K730" s="234"/>
      <c r="L730" s="234"/>
      <c r="M730" s="234"/>
      <c r="N730" s="234"/>
      <c r="O730" s="234"/>
      <c r="P730" s="234"/>
      <c r="Q730" s="234"/>
      <c r="R730" s="234"/>
      <c r="S730" s="234"/>
      <c r="T730" s="234"/>
      <c r="U730" s="234"/>
      <c r="V730" s="234"/>
      <c r="W730" s="234"/>
      <c r="X730" s="234"/>
      <c r="Y730" s="234"/>
      <c r="Z730" s="234"/>
    </row>
    <row r="731" ht="14.25" customHeight="1">
      <c r="A731" s="234"/>
      <c r="B731" s="234"/>
      <c r="C731" s="234"/>
      <c r="D731" s="234"/>
      <c r="E731" s="234"/>
      <c r="F731" s="234"/>
      <c r="G731" s="234"/>
      <c r="H731" s="234"/>
      <c r="I731" s="234"/>
      <c r="J731" s="234"/>
      <c r="K731" s="234"/>
      <c r="L731" s="234"/>
      <c r="M731" s="234"/>
      <c r="N731" s="234"/>
      <c r="O731" s="234"/>
      <c r="P731" s="234"/>
      <c r="Q731" s="234"/>
      <c r="R731" s="234"/>
      <c r="S731" s="234"/>
      <c r="T731" s="234"/>
      <c r="U731" s="234"/>
      <c r="V731" s="234"/>
      <c r="W731" s="234"/>
      <c r="X731" s="234"/>
      <c r="Y731" s="234"/>
      <c r="Z731" s="234"/>
    </row>
    <row r="732" ht="14.25" customHeight="1">
      <c r="A732" s="234"/>
      <c r="B732" s="234"/>
      <c r="C732" s="234"/>
      <c r="D732" s="234"/>
      <c r="E732" s="234"/>
      <c r="F732" s="234"/>
      <c r="G732" s="234"/>
      <c r="H732" s="234"/>
      <c r="I732" s="234"/>
      <c r="J732" s="234"/>
      <c r="K732" s="234"/>
      <c r="L732" s="234"/>
      <c r="M732" s="234"/>
      <c r="N732" s="234"/>
      <c r="O732" s="234"/>
      <c r="P732" s="234"/>
      <c r="Q732" s="234"/>
      <c r="R732" s="234"/>
      <c r="S732" s="234"/>
      <c r="T732" s="234"/>
      <c r="U732" s="234"/>
      <c r="V732" s="234"/>
      <c r="W732" s="234"/>
      <c r="X732" s="234"/>
      <c r="Y732" s="234"/>
      <c r="Z732" s="234"/>
    </row>
    <row r="733" ht="14.25" customHeight="1">
      <c r="A733" s="234"/>
      <c r="B733" s="234"/>
      <c r="C733" s="234"/>
      <c r="D733" s="234"/>
      <c r="E733" s="234"/>
      <c r="F733" s="234"/>
      <c r="G733" s="234"/>
      <c r="H733" s="234"/>
      <c r="I733" s="234"/>
      <c r="J733" s="234"/>
      <c r="K733" s="234"/>
      <c r="L733" s="234"/>
      <c r="M733" s="234"/>
      <c r="N733" s="234"/>
      <c r="O733" s="234"/>
      <c r="P733" s="234"/>
      <c r="Q733" s="234"/>
      <c r="R733" s="234"/>
      <c r="S733" s="234"/>
      <c r="T733" s="234"/>
      <c r="U733" s="234"/>
      <c r="V733" s="234"/>
      <c r="W733" s="234"/>
      <c r="X733" s="234"/>
      <c r="Y733" s="234"/>
      <c r="Z733" s="234"/>
    </row>
    <row r="734" ht="14.25" customHeight="1">
      <c r="A734" s="234"/>
      <c r="B734" s="234"/>
      <c r="C734" s="234"/>
      <c r="D734" s="234"/>
      <c r="E734" s="234"/>
      <c r="F734" s="234"/>
      <c r="G734" s="234"/>
      <c r="H734" s="234"/>
      <c r="I734" s="234"/>
      <c r="J734" s="234"/>
      <c r="K734" s="234"/>
      <c r="L734" s="234"/>
      <c r="M734" s="234"/>
      <c r="N734" s="234"/>
      <c r="O734" s="234"/>
      <c r="P734" s="234"/>
      <c r="Q734" s="234"/>
      <c r="R734" s="234"/>
      <c r="S734" s="234"/>
      <c r="T734" s="234"/>
      <c r="U734" s="234"/>
      <c r="V734" s="234"/>
      <c r="W734" s="234"/>
      <c r="X734" s="234"/>
      <c r="Y734" s="234"/>
      <c r="Z734" s="234"/>
    </row>
    <row r="735" ht="14.25" customHeight="1">
      <c r="A735" s="234"/>
      <c r="B735" s="234"/>
      <c r="C735" s="234"/>
      <c r="D735" s="234"/>
      <c r="E735" s="234"/>
      <c r="F735" s="234"/>
      <c r="G735" s="234"/>
      <c r="H735" s="234"/>
      <c r="I735" s="234"/>
      <c r="J735" s="234"/>
      <c r="K735" s="234"/>
      <c r="L735" s="234"/>
      <c r="M735" s="234"/>
      <c r="N735" s="234"/>
      <c r="O735" s="234"/>
      <c r="P735" s="234"/>
      <c r="Q735" s="234"/>
      <c r="R735" s="234"/>
      <c r="S735" s="234"/>
      <c r="T735" s="234"/>
      <c r="U735" s="234"/>
      <c r="V735" s="234"/>
      <c r="W735" s="234"/>
      <c r="X735" s="234"/>
      <c r="Y735" s="234"/>
      <c r="Z735" s="234"/>
    </row>
    <row r="736" ht="14.25" customHeight="1">
      <c r="A736" s="234"/>
      <c r="B736" s="234"/>
      <c r="C736" s="234"/>
      <c r="D736" s="234"/>
      <c r="E736" s="234"/>
      <c r="F736" s="234"/>
      <c r="G736" s="234"/>
      <c r="H736" s="234"/>
      <c r="I736" s="234"/>
      <c r="J736" s="234"/>
      <c r="K736" s="234"/>
      <c r="L736" s="234"/>
      <c r="M736" s="234"/>
      <c r="N736" s="234"/>
      <c r="O736" s="234"/>
      <c r="P736" s="234"/>
      <c r="Q736" s="234"/>
      <c r="R736" s="234"/>
      <c r="S736" s="234"/>
      <c r="T736" s="234"/>
      <c r="U736" s="234"/>
      <c r="V736" s="234"/>
      <c r="W736" s="234"/>
      <c r="X736" s="234"/>
      <c r="Y736" s="234"/>
      <c r="Z736" s="234"/>
    </row>
    <row r="737" ht="14.25" customHeight="1">
      <c r="A737" s="234"/>
      <c r="B737" s="234"/>
      <c r="C737" s="234"/>
      <c r="D737" s="234"/>
      <c r="E737" s="234"/>
      <c r="F737" s="234"/>
      <c r="G737" s="234"/>
      <c r="H737" s="234"/>
      <c r="I737" s="234"/>
      <c r="J737" s="234"/>
      <c r="K737" s="234"/>
      <c r="L737" s="234"/>
      <c r="M737" s="234"/>
      <c r="N737" s="234"/>
      <c r="O737" s="234"/>
      <c r="P737" s="234"/>
      <c r="Q737" s="234"/>
      <c r="R737" s="234"/>
      <c r="S737" s="234"/>
      <c r="T737" s="234"/>
      <c r="U737" s="234"/>
      <c r="V737" s="234"/>
      <c r="W737" s="234"/>
      <c r="X737" s="234"/>
      <c r="Y737" s="234"/>
      <c r="Z737" s="234"/>
    </row>
    <row r="738" ht="14.25" customHeight="1">
      <c r="A738" s="234"/>
      <c r="B738" s="234"/>
      <c r="C738" s="234"/>
      <c r="D738" s="234"/>
      <c r="E738" s="234"/>
      <c r="F738" s="234"/>
      <c r="G738" s="234"/>
      <c r="H738" s="234"/>
      <c r="I738" s="234"/>
      <c r="J738" s="234"/>
      <c r="K738" s="234"/>
      <c r="L738" s="234"/>
      <c r="M738" s="234"/>
      <c r="N738" s="234"/>
      <c r="O738" s="234"/>
      <c r="P738" s="234"/>
      <c r="Q738" s="234"/>
      <c r="R738" s="234"/>
      <c r="S738" s="234"/>
      <c r="T738" s="234"/>
      <c r="U738" s="234"/>
      <c r="V738" s="234"/>
      <c r="W738" s="234"/>
      <c r="X738" s="234"/>
      <c r="Y738" s="234"/>
      <c r="Z738" s="234"/>
    </row>
    <row r="739" ht="14.25" customHeight="1">
      <c r="A739" s="234"/>
      <c r="B739" s="234"/>
      <c r="C739" s="234"/>
      <c r="D739" s="234"/>
      <c r="E739" s="234"/>
      <c r="F739" s="234"/>
      <c r="G739" s="234"/>
      <c r="H739" s="234"/>
      <c r="I739" s="234"/>
      <c r="J739" s="234"/>
      <c r="K739" s="234"/>
      <c r="L739" s="234"/>
      <c r="M739" s="234"/>
      <c r="N739" s="234"/>
      <c r="O739" s="234"/>
      <c r="P739" s="234"/>
      <c r="Q739" s="234"/>
      <c r="R739" s="234"/>
      <c r="S739" s="234"/>
      <c r="T739" s="234"/>
      <c r="U739" s="234"/>
      <c r="V739" s="234"/>
      <c r="W739" s="234"/>
      <c r="X739" s="234"/>
      <c r="Y739" s="234"/>
      <c r="Z739" s="234"/>
    </row>
    <row r="740" ht="14.25" customHeight="1">
      <c r="A740" s="234"/>
      <c r="B740" s="234"/>
      <c r="C740" s="234"/>
      <c r="D740" s="234"/>
      <c r="E740" s="234"/>
      <c r="F740" s="234"/>
      <c r="G740" s="234"/>
      <c r="H740" s="234"/>
      <c r="I740" s="234"/>
      <c r="J740" s="234"/>
      <c r="K740" s="234"/>
      <c r="L740" s="234"/>
      <c r="M740" s="234"/>
      <c r="N740" s="234"/>
      <c r="O740" s="234"/>
      <c r="P740" s="234"/>
      <c r="Q740" s="234"/>
      <c r="R740" s="234"/>
      <c r="S740" s="234"/>
      <c r="T740" s="234"/>
      <c r="U740" s="234"/>
      <c r="V740" s="234"/>
      <c r="W740" s="234"/>
      <c r="X740" s="234"/>
      <c r="Y740" s="234"/>
      <c r="Z740" s="234"/>
    </row>
    <row r="741" ht="14.25" customHeight="1">
      <c r="A741" s="234"/>
      <c r="B741" s="234"/>
      <c r="C741" s="234"/>
      <c r="D741" s="234"/>
      <c r="E741" s="234"/>
      <c r="F741" s="234"/>
      <c r="G741" s="234"/>
      <c r="H741" s="234"/>
      <c r="I741" s="234"/>
      <c r="J741" s="234"/>
      <c r="K741" s="234"/>
      <c r="L741" s="234"/>
      <c r="M741" s="234"/>
      <c r="N741" s="234"/>
      <c r="O741" s="234"/>
      <c r="P741" s="234"/>
      <c r="Q741" s="234"/>
      <c r="R741" s="234"/>
      <c r="S741" s="234"/>
      <c r="T741" s="234"/>
      <c r="U741" s="234"/>
      <c r="V741" s="234"/>
      <c r="W741" s="234"/>
      <c r="X741" s="234"/>
      <c r="Y741" s="234"/>
      <c r="Z741" s="234"/>
    </row>
    <row r="742" ht="14.25" customHeight="1">
      <c r="A742" s="234"/>
      <c r="B742" s="234"/>
      <c r="C742" s="234"/>
      <c r="D742" s="234"/>
      <c r="E742" s="234"/>
      <c r="F742" s="234"/>
      <c r="G742" s="234"/>
      <c r="H742" s="234"/>
      <c r="I742" s="234"/>
      <c r="J742" s="234"/>
      <c r="K742" s="234"/>
      <c r="L742" s="234"/>
      <c r="M742" s="234"/>
      <c r="N742" s="234"/>
      <c r="O742" s="234"/>
      <c r="P742" s="234"/>
      <c r="Q742" s="234"/>
      <c r="R742" s="234"/>
      <c r="S742" s="234"/>
      <c r="T742" s="234"/>
      <c r="U742" s="234"/>
      <c r="V742" s="234"/>
      <c r="W742" s="234"/>
      <c r="X742" s="234"/>
      <c r="Y742" s="234"/>
      <c r="Z742" s="234"/>
    </row>
    <row r="743" ht="14.25" customHeight="1">
      <c r="A743" s="234"/>
      <c r="B743" s="234"/>
      <c r="C743" s="234"/>
      <c r="D743" s="234"/>
      <c r="E743" s="234"/>
      <c r="F743" s="234"/>
      <c r="G743" s="234"/>
      <c r="H743" s="234"/>
      <c r="I743" s="234"/>
      <c r="J743" s="234"/>
      <c r="K743" s="234"/>
      <c r="L743" s="234"/>
      <c r="M743" s="234"/>
      <c r="N743" s="234"/>
      <c r="O743" s="234"/>
      <c r="P743" s="234"/>
      <c r="Q743" s="234"/>
      <c r="R743" s="234"/>
      <c r="S743" s="234"/>
      <c r="T743" s="234"/>
      <c r="U743" s="234"/>
      <c r="V743" s="234"/>
      <c r="W743" s="234"/>
      <c r="X743" s="234"/>
      <c r="Y743" s="234"/>
      <c r="Z743" s="234"/>
    </row>
    <row r="744" ht="14.25" customHeight="1">
      <c r="A744" s="234"/>
      <c r="B744" s="234"/>
      <c r="C744" s="234"/>
      <c r="D744" s="234"/>
      <c r="E744" s="234"/>
      <c r="F744" s="234"/>
      <c r="G744" s="234"/>
      <c r="H744" s="234"/>
      <c r="I744" s="234"/>
      <c r="J744" s="234"/>
      <c r="K744" s="234"/>
      <c r="L744" s="234"/>
      <c r="M744" s="234"/>
      <c r="N744" s="234"/>
      <c r="O744" s="234"/>
      <c r="P744" s="234"/>
      <c r="Q744" s="234"/>
      <c r="R744" s="234"/>
      <c r="S744" s="234"/>
      <c r="T744" s="234"/>
      <c r="U744" s="234"/>
      <c r="V744" s="234"/>
      <c r="W744" s="234"/>
      <c r="X744" s="234"/>
      <c r="Y744" s="234"/>
      <c r="Z744" s="234"/>
    </row>
    <row r="745" ht="14.25" customHeight="1">
      <c r="A745" s="234"/>
      <c r="B745" s="234"/>
      <c r="C745" s="234"/>
      <c r="D745" s="234"/>
      <c r="E745" s="234"/>
      <c r="F745" s="234"/>
      <c r="G745" s="234"/>
      <c r="H745" s="234"/>
      <c r="I745" s="234"/>
      <c r="J745" s="234"/>
      <c r="K745" s="234"/>
      <c r="L745" s="234"/>
      <c r="M745" s="234"/>
      <c r="N745" s="234"/>
      <c r="O745" s="234"/>
      <c r="P745" s="234"/>
      <c r="Q745" s="234"/>
      <c r="R745" s="234"/>
      <c r="S745" s="234"/>
      <c r="T745" s="234"/>
      <c r="U745" s="234"/>
      <c r="V745" s="234"/>
      <c r="W745" s="234"/>
      <c r="X745" s="234"/>
      <c r="Y745" s="234"/>
      <c r="Z745" s="234"/>
    </row>
    <row r="746" ht="14.25" customHeight="1">
      <c r="A746" s="234"/>
      <c r="B746" s="234"/>
      <c r="C746" s="234"/>
      <c r="D746" s="234"/>
      <c r="E746" s="234"/>
      <c r="F746" s="234"/>
      <c r="G746" s="234"/>
      <c r="H746" s="234"/>
      <c r="I746" s="234"/>
      <c r="J746" s="234"/>
      <c r="K746" s="234"/>
      <c r="L746" s="234"/>
      <c r="M746" s="234"/>
      <c r="N746" s="234"/>
      <c r="O746" s="234"/>
      <c r="P746" s="234"/>
      <c r="Q746" s="234"/>
      <c r="R746" s="234"/>
      <c r="S746" s="234"/>
      <c r="T746" s="234"/>
      <c r="U746" s="234"/>
      <c r="V746" s="234"/>
      <c r="W746" s="234"/>
      <c r="X746" s="234"/>
      <c r="Y746" s="234"/>
      <c r="Z746" s="234"/>
    </row>
    <row r="747" ht="14.25" customHeight="1">
      <c r="A747" s="234"/>
      <c r="B747" s="234"/>
      <c r="C747" s="234"/>
      <c r="D747" s="234"/>
      <c r="E747" s="234"/>
      <c r="F747" s="234"/>
      <c r="G747" s="234"/>
      <c r="H747" s="234"/>
      <c r="I747" s="234"/>
      <c r="J747" s="234"/>
      <c r="K747" s="234"/>
      <c r="L747" s="234"/>
      <c r="M747" s="234"/>
      <c r="N747" s="234"/>
      <c r="O747" s="234"/>
      <c r="P747" s="234"/>
      <c r="Q747" s="234"/>
      <c r="R747" s="234"/>
      <c r="S747" s="234"/>
      <c r="T747" s="234"/>
      <c r="U747" s="234"/>
      <c r="V747" s="234"/>
      <c r="W747" s="234"/>
      <c r="X747" s="234"/>
      <c r="Y747" s="234"/>
      <c r="Z747" s="234"/>
    </row>
    <row r="748" ht="14.25" customHeight="1">
      <c r="A748" s="234"/>
      <c r="B748" s="234"/>
      <c r="C748" s="234"/>
      <c r="D748" s="234"/>
      <c r="E748" s="234"/>
      <c r="F748" s="234"/>
      <c r="G748" s="234"/>
      <c r="H748" s="234"/>
      <c r="I748" s="234"/>
      <c r="J748" s="234"/>
      <c r="K748" s="234"/>
      <c r="L748" s="234"/>
      <c r="M748" s="234"/>
      <c r="N748" s="234"/>
      <c r="O748" s="234"/>
      <c r="P748" s="234"/>
      <c r="Q748" s="234"/>
      <c r="R748" s="234"/>
      <c r="S748" s="234"/>
      <c r="T748" s="234"/>
      <c r="U748" s="234"/>
      <c r="V748" s="234"/>
      <c r="W748" s="234"/>
      <c r="X748" s="234"/>
      <c r="Y748" s="234"/>
      <c r="Z748" s="234"/>
    </row>
    <row r="749" ht="14.25" customHeight="1">
      <c r="A749" s="234"/>
      <c r="B749" s="234"/>
      <c r="C749" s="234"/>
      <c r="D749" s="234"/>
      <c r="E749" s="234"/>
      <c r="F749" s="234"/>
      <c r="G749" s="234"/>
      <c r="H749" s="234"/>
      <c r="I749" s="234"/>
      <c r="J749" s="234"/>
      <c r="K749" s="234"/>
      <c r="L749" s="234"/>
      <c r="M749" s="234"/>
      <c r="N749" s="234"/>
      <c r="O749" s="234"/>
      <c r="P749" s="234"/>
      <c r="Q749" s="234"/>
      <c r="R749" s="234"/>
      <c r="S749" s="234"/>
      <c r="T749" s="234"/>
      <c r="U749" s="234"/>
      <c r="V749" s="234"/>
      <c r="W749" s="234"/>
      <c r="X749" s="234"/>
      <c r="Y749" s="234"/>
      <c r="Z749" s="234"/>
    </row>
    <row r="750" ht="14.25" customHeight="1">
      <c r="A750" s="234"/>
      <c r="B750" s="234"/>
      <c r="C750" s="234"/>
      <c r="D750" s="234"/>
      <c r="E750" s="234"/>
      <c r="F750" s="234"/>
      <c r="G750" s="234"/>
      <c r="H750" s="234"/>
      <c r="I750" s="234"/>
      <c r="J750" s="234"/>
      <c r="K750" s="234"/>
      <c r="L750" s="234"/>
      <c r="M750" s="234"/>
      <c r="N750" s="234"/>
      <c r="O750" s="234"/>
      <c r="P750" s="234"/>
      <c r="Q750" s="234"/>
      <c r="R750" s="234"/>
      <c r="S750" s="234"/>
      <c r="T750" s="234"/>
      <c r="U750" s="234"/>
      <c r="V750" s="234"/>
      <c r="W750" s="234"/>
      <c r="X750" s="234"/>
      <c r="Y750" s="234"/>
      <c r="Z750" s="234"/>
    </row>
    <row r="751" ht="14.25" customHeight="1">
      <c r="A751" s="234"/>
      <c r="B751" s="234"/>
      <c r="C751" s="234"/>
      <c r="D751" s="234"/>
      <c r="E751" s="234"/>
      <c r="F751" s="234"/>
      <c r="G751" s="234"/>
      <c r="H751" s="234"/>
      <c r="I751" s="234"/>
      <c r="J751" s="234"/>
      <c r="K751" s="234"/>
      <c r="L751" s="234"/>
      <c r="M751" s="234"/>
      <c r="N751" s="234"/>
      <c r="O751" s="234"/>
      <c r="P751" s="234"/>
      <c r="Q751" s="234"/>
      <c r="R751" s="234"/>
      <c r="S751" s="234"/>
      <c r="T751" s="234"/>
      <c r="U751" s="234"/>
      <c r="V751" s="234"/>
      <c r="W751" s="234"/>
      <c r="X751" s="234"/>
      <c r="Y751" s="234"/>
      <c r="Z751" s="234"/>
    </row>
    <row r="752" ht="14.25" customHeight="1">
      <c r="A752" s="234"/>
      <c r="B752" s="234"/>
      <c r="C752" s="234"/>
      <c r="D752" s="234"/>
      <c r="E752" s="234"/>
      <c r="F752" s="234"/>
      <c r="G752" s="234"/>
      <c r="H752" s="234"/>
      <c r="I752" s="234"/>
      <c r="J752" s="234"/>
      <c r="K752" s="234"/>
      <c r="L752" s="234"/>
      <c r="M752" s="234"/>
      <c r="N752" s="234"/>
      <c r="O752" s="234"/>
      <c r="P752" s="234"/>
      <c r="Q752" s="234"/>
      <c r="R752" s="234"/>
      <c r="S752" s="234"/>
      <c r="T752" s="234"/>
      <c r="U752" s="234"/>
      <c r="V752" s="234"/>
      <c r="W752" s="234"/>
      <c r="X752" s="234"/>
      <c r="Y752" s="234"/>
      <c r="Z752" s="234"/>
    </row>
    <row r="753" ht="14.25" customHeight="1">
      <c r="A753" s="234"/>
      <c r="B753" s="234"/>
      <c r="C753" s="234"/>
      <c r="D753" s="234"/>
      <c r="E753" s="234"/>
      <c r="F753" s="234"/>
      <c r="G753" s="234"/>
      <c r="H753" s="234"/>
      <c r="I753" s="234"/>
      <c r="J753" s="234"/>
      <c r="K753" s="234"/>
      <c r="L753" s="234"/>
      <c r="M753" s="234"/>
      <c r="N753" s="234"/>
      <c r="O753" s="234"/>
      <c r="P753" s="234"/>
      <c r="Q753" s="234"/>
      <c r="R753" s="234"/>
      <c r="S753" s="234"/>
      <c r="T753" s="234"/>
      <c r="U753" s="234"/>
      <c r="V753" s="234"/>
      <c r="W753" s="234"/>
      <c r="X753" s="234"/>
      <c r="Y753" s="234"/>
      <c r="Z753" s="234"/>
    </row>
    <row r="754" ht="14.25" customHeight="1">
      <c r="A754" s="234"/>
      <c r="B754" s="234"/>
      <c r="C754" s="234"/>
      <c r="D754" s="234"/>
      <c r="E754" s="234"/>
      <c r="F754" s="234"/>
      <c r="G754" s="234"/>
      <c r="H754" s="234"/>
      <c r="I754" s="234"/>
      <c r="J754" s="234"/>
      <c r="K754" s="234"/>
      <c r="L754" s="234"/>
      <c r="M754" s="234"/>
      <c r="N754" s="234"/>
      <c r="O754" s="234"/>
      <c r="P754" s="234"/>
      <c r="Q754" s="234"/>
      <c r="R754" s="234"/>
      <c r="S754" s="234"/>
      <c r="T754" s="234"/>
      <c r="U754" s="234"/>
      <c r="V754" s="234"/>
      <c r="W754" s="234"/>
      <c r="X754" s="234"/>
      <c r="Y754" s="234"/>
      <c r="Z754" s="234"/>
    </row>
    <row r="755" ht="14.25" customHeight="1">
      <c r="A755" s="234"/>
      <c r="B755" s="234"/>
      <c r="C755" s="234"/>
      <c r="D755" s="234"/>
      <c r="E755" s="234"/>
      <c r="F755" s="234"/>
      <c r="G755" s="234"/>
      <c r="H755" s="234"/>
      <c r="I755" s="234"/>
      <c r="J755" s="234"/>
      <c r="K755" s="234"/>
      <c r="L755" s="234"/>
      <c r="M755" s="234"/>
      <c r="N755" s="234"/>
      <c r="O755" s="234"/>
      <c r="P755" s="234"/>
      <c r="Q755" s="234"/>
      <c r="R755" s="234"/>
      <c r="S755" s="234"/>
      <c r="T755" s="234"/>
      <c r="U755" s="234"/>
      <c r="V755" s="234"/>
      <c r="W755" s="234"/>
      <c r="X755" s="234"/>
      <c r="Y755" s="234"/>
      <c r="Z755" s="234"/>
    </row>
    <row r="756" ht="14.25" customHeight="1">
      <c r="A756" s="234"/>
      <c r="B756" s="234"/>
      <c r="C756" s="234"/>
      <c r="D756" s="234"/>
      <c r="E756" s="234"/>
      <c r="F756" s="234"/>
      <c r="G756" s="234"/>
      <c r="H756" s="234"/>
      <c r="I756" s="234"/>
      <c r="J756" s="234"/>
      <c r="K756" s="234"/>
      <c r="L756" s="234"/>
      <c r="M756" s="234"/>
      <c r="N756" s="234"/>
      <c r="O756" s="234"/>
      <c r="P756" s="234"/>
      <c r="Q756" s="234"/>
      <c r="R756" s="234"/>
      <c r="S756" s="234"/>
      <c r="T756" s="234"/>
      <c r="U756" s="234"/>
      <c r="V756" s="234"/>
      <c r="W756" s="234"/>
      <c r="X756" s="234"/>
      <c r="Y756" s="234"/>
      <c r="Z756" s="234"/>
    </row>
    <row r="757" ht="14.25" customHeight="1">
      <c r="A757" s="234"/>
      <c r="B757" s="234"/>
      <c r="C757" s="234"/>
      <c r="D757" s="234"/>
      <c r="E757" s="234"/>
      <c r="F757" s="234"/>
      <c r="G757" s="234"/>
      <c r="H757" s="234"/>
      <c r="I757" s="234"/>
      <c r="J757" s="234"/>
      <c r="K757" s="234"/>
      <c r="L757" s="234"/>
      <c r="M757" s="234"/>
      <c r="N757" s="234"/>
      <c r="O757" s="234"/>
      <c r="P757" s="234"/>
      <c r="Q757" s="234"/>
      <c r="R757" s="234"/>
      <c r="S757" s="234"/>
      <c r="T757" s="234"/>
      <c r="U757" s="234"/>
      <c r="V757" s="234"/>
      <c r="W757" s="234"/>
      <c r="X757" s="234"/>
      <c r="Y757" s="234"/>
      <c r="Z757" s="234"/>
    </row>
    <row r="758" ht="14.25" customHeight="1">
      <c r="A758" s="234"/>
      <c r="B758" s="234"/>
      <c r="C758" s="234"/>
      <c r="D758" s="234"/>
      <c r="E758" s="234"/>
      <c r="F758" s="234"/>
      <c r="G758" s="234"/>
      <c r="H758" s="234"/>
      <c r="I758" s="234"/>
      <c r="J758" s="234"/>
      <c r="K758" s="234"/>
      <c r="L758" s="234"/>
      <c r="M758" s="234"/>
      <c r="N758" s="234"/>
      <c r="O758" s="234"/>
      <c r="P758" s="234"/>
      <c r="Q758" s="234"/>
      <c r="R758" s="234"/>
      <c r="S758" s="234"/>
      <c r="T758" s="234"/>
      <c r="U758" s="234"/>
      <c r="V758" s="234"/>
      <c r="W758" s="234"/>
      <c r="X758" s="234"/>
      <c r="Y758" s="234"/>
      <c r="Z758" s="234"/>
    </row>
    <row r="759" ht="14.25" customHeight="1">
      <c r="A759" s="234"/>
      <c r="B759" s="234"/>
      <c r="C759" s="234"/>
      <c r="D759" s="234"/>
      <c r="E759" s="234"/>
      <c r="F759" s="234"/>
      <c r="G759" s="234"/>
      <c r="H759" s="234"/>
      <c r="I759" s="234"/>
      <c r="J759" s="234"/>
      <c r="K759" s="234"/>
      <c r="L759" s="234"/>
      <c r="M759" s="234"/>
      <c r="N759" s="234"/>
      <c r="O759" s="234"/>
      <c r="P759" s="234"/>
      <c r="Q759" s="234"/>
      <c r="R759" s="234"/>
      <c r="S759" s="234"/>
      <c r="T759" s="234"/>
      <c r="U759" s="234"/>
      <c r="V759" s="234"/>
      <c r="W759" s="234"/>
      <c r="X759" s="234"/>
      <c r="Y759" s="234"/>
      <c r="Z759" s="234"/>
    </row>
    <row r="760" ht="14.25" customHeight="1">
      <c r="A760" s="234"/>
      <c r="B760" s="234"/>
      <c r="C760" s="234"/>
      <c r="D760" s="234"/>
      <c r="E760" s="234"/>
      <c r="F760" s="234"/>
      <c r="G760" s="234"/>
      <c r="H760" s="234"/>
      <c r="I760" s="234"/>
      <c r="J760" s="234"/>
      <c r="K760" s="234"/>
      <c r="L760" s="234"/>
      <c r="M760" s="234"/>
      <c r="N760" s="234"/>
      <c r="O760" s="234"/>
      <c r="P760" s="234"/>
      <c r="Q760" s="234"/>
      <c r="R760" s="234"/>
      <c r="S760" s="234"/>
      <c r="T760" s="234"/>
      <c r="U760" s="234"/>
      <c r="V760" s="234"/>
      <c r="W760" s="234"/>
      <c r="X760" s="234"/>
      <c r="Y760" s="234"/>
      <c r="Z760" s="234"/>
    </row>
    <row r="761" ht="14.25" customHeight="1">
      <c r="A761" s="234"/>
      <c r="B761" s="234"/>
      <c r="C761" s="234"/>
      <c r="D761" s="234"/>
      <c r="E761" s="234"/>
      <c r="F761" s="234"/>
      <c r="G761" s="234"/>
      <c r="H761" s="234"/>
      <c r="I761" s="234"/>
      <c r="J761" s="234"/>
      <c r="K761" s="234"/>
      <c r="L761" s="234"/>
      <c r="M761" s="234"/>
      <c r="N761" s="234"/>
      <c r="O761" s="234"/>
      <c r="P761" s="234"/>
      <c r="Q761" s="234"/>
      <c r="R761" s="234"/>
      <c r="S761" s="234"/>
      <c r="T761" s="234"/>
      <c r="U761" s="234"/>
      <c r="V761" s="234"/>
      <c r="W761" s="234"/>
      <c r="X761" s="234"/>
      <c r="Y761" s="234"/>
      <c r="Z761" s="234"/>
    </row>
    <row r="762" ht="14.25" customHeight="1">
      <c r="A762" s="234"/>
      <c r="B762" s="234"/>
      <c r="C762" s="234"/>
      <c r="D762" s="234"/>
      <c r="E762" s="234"/>
      <c r="F762" s="234"/>
      <c r="G762" s="234"/>
      <c r="H762" s="234"/>
      <c r="I762" s="234"/>
      <c r="J762" s="234"/>
      <c r="K762" s="234"/>
      <c r="L762" s="234"/>
      <c r="M762" s="234"/>
      <c r="N762" s="234"/>
      <c r="O762" s="234"/>
      <c r="P762" s="234"/>
      <c r="Q762" s="234"/>
      <c r="R762" s="234"/>
      <c r="S762" s="234"/>
      <c r="T762" s="234"/>
      <c r="U762" s="234"/>
      <c r="V762" s="234"/>
      <c r="W762" s="234"/>
      <c r="X762" s="234"/>
      <c r="Y762" s="234"/>
      <c r="Z762" s="234"/>
    </row>
    <row r="763" ht="14.25" customHeight="1">
      <c r="A763" s="234"/>
      <c r="B763" s="234"/>
      <c r="C763" s="234"/>
      <c r="D763" s="234"/>
      <c r="E763" s="234"/>
      <c r="F763" s="234"/>
      <c r="G763" s="234"/>
      <c r="H763" s="234"/>
      <c r="I763" s="234"/>
      <c r="J763" s="234"/>
      <c r="K763" s="234"/>
      <c r="L763" s="234"/>
      <c r="M763" s="234"/>
      <c r="N763" s="234"/>
      <c r="O763" s="234"/>
      <c r="P763" s="234"/>
      <c r="Q763" s="234"/>
      <c r="R763" s="234"/>
      <c r="S763" s="234"/>
      <c r="T763" s="234"/>
      <c r="U763" s="234"/>
      <c r="V763" s="234"/>
      <c r="W763" s="234"/>
      <c r="X763" s="234"/>
      <c r="Y763" s="234"/>
      <c r="Z763" s="234"/>
    </row>
    <row r="764" ht="14.25" customHeight="1">
      <c r="A764" s="234"/>
      <c r="B764" s="234"/>
      <c r="C764" s="234"/>
      <c r="D764" s="234"/>
      <c r="E764" s="234"/>
      <c r="F764" s="234"/>
      <c r="G764" s="234"/>
      <c r="H764" s="234"/>
      <c r="I764" s="234"/>
      <c r="J764" s="234"/>
      <c r="K764" s="234"/>
      <c r="L764" s="234"/>
      <c r="M764" s="234"/>
      <c r="N764" s="234"/>
      <c r="O764" s="234"/>
      <c r="P764" s="234"/>
      <c r="Q764" s="234"/>
      <c r="R764" s="234"/>
      <c r="S764" s="234"/>
      <c r="T764" s="234"/>
      <c r="U764" s="234"/>
      <c r="V764" s="234"/>
      <c r="W764" s="234"/>
      <c r="X764" s="234"/>
      <c r="Y764" s="234"/>
      <c r="Z764" s="234"/>
    </row>
    <row r="765" ht="14.25" customHeight="1">
      <c r="A765" s="234"/>
      <c r="B765" s="234"/>
      <c r="C765" s="234"/>
      <c r="D765" s="234"/>
      <c r="E765" s="234"/>
      <c r="F765" s="234"/>
      <c r="G765" s="234"/>
      <c r="H765" s="234"/>
      <c r="I765" s="234"/>
      <c r="J765" s="234"/>
      <c r="K765" s="234"/>
      <c r="L765" s="234"/>
      <c r="M765" s="234"/>
      <c r="N765" s="234"/>
      <c r="O765" s="234"/>
      <c r="P765" s="234"/>
      <c r="Q765" s="234"/>
      <c r="R765" s="234"/>
      <c r="S765" s="234"/>
      <c r="T765" s="234"/>
      <c r="U765" s="234"/>
      <c r="V765" s="234"/>
      <c r="W765" s="234"/>
      <c r="X765" s="234"/>
      <c r="Y765" s="234"/>
      <c r="Z765" s="234"/>
    </row>
    <row r="766" ht="14.25" customHeight="1">
      <c r="A766" s="234"/>
      <c r="B766" s="234"/>
      <c r="C766" s="234"/>
      <c r="D766" s="234"/>
      <c r="E766" s="234"/>
      <c r="F766" s="234"/>
      <c r="G766" s="234"/>
      <c r="H766" s="234"/>
      <c r="I766" s="234"/>
      <c r="J766" s="234"/>
      <c r="K766" s="234"/>
      <c r="L766" s="234"/>
      <c r="M766" s="234"/>
      <c r="N766" s="234"/>
      <c r="O766" s="234"/>
      <c r="P766" s="234"/>
      <c r="Q766" s="234"/>
      <c r="R766" s="234"/>
      <c r="S766" s="234"/>
      <c r="T766" s="234"/>
      <c r="U766" s="234"/>
      <c r="V766" s="234"/>
      <c r="W766" s="234"/>
      <c r="X766" s="234"/>
      <c r="Y766" s="234"/>
      <c r="Z766" s="234"/>
    </row>
    <row r="767" ht="14.25" customHeight="1">
      <c r="A767" s="234"/>
      <c r="B767" s="234"/>
      <c r="C767" s="234"/>
      <c r="D767" s="234"/>
      <c r="E767" s="234"/>
      <c r="F767" s="234"/>
      <c r="G767" s="234"/>
      <c r="H767" s="234"/>
      <c r="I767" s="234"/>
      <c r="J767" s="234"/>
      <c r="K767" s="234"/>
      <c r="L767" s="234"/>
      <c r="M767" s="234"/>
      <c r="N767" s="234"/>
      <c r="O767" s="234"/>
      <c r="P767" s="234"/>
      <c r="Q767" s="234"/>
      <c r="R767" s="234"/>
      <c r="S767" s="234"/>
      <c r="T767" s="234"/>
      <c r="U767" s="234"/>
      <c r="V767" s="234"/>
      <c r="W767" s="234"/>
      <c r="X767" s="234"/>
      <c r="Y767" s="234"/>
      <c r="Z767" s="234"/>
    </row>
    <row r="768" ht="14.25" customHeight="1">
      <c r="A768" s="234"/>
      <c r="B768" s="234"/>
      <c r="C768" s="234"/>
      <c r="D768" s="234"/>
      <c r="E768" s="234"/>
      <c r="F768" s="234"/>
      <c r="G768" s="234"/>
      <c r="H768" s="234"/>
      <c r="I768" s="234"/>
      <c r="J768" s="234"/>
      <c r="K768" s="234"/>
      <c r="L768" s="234"/>
      <c r="M768" s="234"/>
      <c r="N768" s="234"/>
      <c r="O768" s="234"/>
      <c r="P768" s="234"/>
      <c r="Q768" s="234"/>
      <c r="R768" s="234"/>
      <c r="S768" s="234"/>
      <c r="T768" s="234"/>
      <c r="U768" s="234"/>
      <c r="V768" s="234"/>
      <c r="W768" s="234"/>
      <c r="X768" s="234"/>
      <c r="Y768" s="234"/>
      <c r="Z768" s="234"/>
    </row>
    <row r="769" ht="14.25" customHeight="1">
      <c r="A769" s="234"/>
      <c r="B769" s="234"/>
      <c r="C769" s="234"/>
      <c r="D769" s="234"/>
      <c r="E769" s="234"/>
      <c r="F769" s="234"/>
      <c r="G769" s="234"/>
      <c r="H769" s="234"/>
      <c r="I769" s="234"/>
      <c r="J769" s="234"/>
      <c r="K769" s="234"/>
      <c r="L769" s="234"/>
      <c r="M769" s="234"/>
      <c r="N769" s="234"/>
      <c r="O769" s="234"/>
      <c r="P769" s="234"/>
      <c r="Q769" s="234"/>
      <c r="R769" s="234"/>
      <c r="S769" s="234"/>
      <c r="T769" s="234"/>
      <c r="U769" s="234"/>
      <c r="V769" s="234"/>
      <c r="W769" s="234"/>
      <c r="X769" s="234"/>
      <c r="Y769" s="234"/>
      <c r="Z769" s="234"/>
    </row>
    <row r="770" ht="14.25" customHeight="1">
      <c r="A770" s="234"/>
      <c r="B770" s="234"/>
      <c r="C770" s="234"/>
      <c r="D770" s="234"/>
      <c r="E770" s="234"/>
      <c r="F770" s="234"/>
      <c r="G770" s="234"/>
      <c r="H770" s="234"/>
      <c r="I770" s="234"/>
      <c r="J770" s="234"/>
      <c r="K770" s="234"/>
      <c r="L770" s="234"/>
      <c r="M770" s="234"/>
      <c r="N770" s="234"/>
      <c r="O770" s="234"/>
      <c r="P770" s="234"/>
      <c r="Q770" s="234"/>
      <c r="R770" s="234"/>
      <c r="S770" s="234"/>
      <c r="T770" s="234"/>
      <c r="U770" s="234"/>
      <c r="V770" s="234"/>
      <c r="W770" s="234"/>
      <c r="X770" s="234"/>
      <c r="Y770" s="234"/>
      <c r="Z770" s="234"/>
    </row>
    <row r="771" ht="14.25" customHeight="1">
      <c r="A771" s="234"/>
      <c r="B771" s="234"/>
      <c r="C771" s="234"/>
      <c r="D771" s="234"/>
      <c r="E771" s="234"/>
      <c r="F771" s="234"/>
      <c r="G771" s="234"/>
      <c r="H771" s="234"/>
      <c r="I771" s="234"/>
      <c r="J771" s="234"/>
      <c r="K771" s="234"/>
      <c r="L771" s="234"/>
      <c r="M771" s="234"/>
      <c r="N771" s="234"/>
      <c r="O771" s="234"/>
      <c r="P771" s="234"/>
      <c r="Q771" s="234"/>
      <c r="R771" s="234"/>
      <c r="S771" s="234"/>
      <c r="T771" s="234"/>
      <c r="U771" s="234"/>
      <c r="V771" s="234"/>
      <c r="W771" s="234"/>
      <c r="X771" s="234"/>
      <c r="Y771" s="234"/>
      <c r="Z771" s="234"/>
    </row>
    <row r="772" ht="14.25" customHeight="1">
      <c r="A772" s="234"/>
      <c r="B772" s="234"/>
      <c r="C772" s="234"/>
      <c r="D772" s="234"/>
      <c r="E772" s="234"/>
      <c r="F772" s="234"/>
      <c r="G772" s="234"/>
      <c r="H772" s="234"/>
      <c r="I772" s="234"/>
      <c r="J772" s="234"/>
      <c r="K772" s="234"/>
      <c r="L772" s="234"/>
      <c r="M772" s="234"/>
      <c r="N772" s="234"/>
      <c r="O772" s="234"/>
      <c r="P772" s="234"/>
      <c r="Q772" s="234"/>
      <c r="R772" s="234"/>
      <c r="S772" s="234"/>
      <c r="T772" s="234"/>
      <c r="U772" s="234"/>
      <c r="V772" s="234"/>
      <c r="W772" s="234"/>
      <c r="X772" s="234"/>
      <c r="Y772" s="234"/>
      <c r="Z772" s="234"/>
    </row>
    <row r="773" ht="14.25" customHeight="1">
      <c r="A773" s="234"/>
      <c r="B773" s="234"/>
      <c r="C773" s="234"/>
      <c r="D773" s="234"/>
      <c r="E773" s="234"/>
      <c r="F773" s="234"/>
      <c r="G773" s="234"/>
      <c r="H773" s="234"/>
      <c r="I773" s="234"/>
      <c r="J773" s="234"/>
      <c r="K773" s="234"/>
      <c r="L773" s="234"/>
      <c r="M773" s="234"/>
      <c r="N773" s="234"/>
      <c r="O773" s="234"/>
      <c r="P773" s="234"/>
      <c r="Q773" s="234"/>
      <c r="R773" s="234"/>
      <c r="S773" s="234"/>
      <c r="T773" s="234"/>
      <c r="U773" s="234"/>
      <c r="V773" s="234"/>
      <c r="W773" s="234"/>
      <c r="X773" s="234"/>
      <c r="Y773" s="234"/>
      <c r="Z773" s="234"/>
    </row>
    <row r="774" ht="14.25" customHeight="1">
      <c r="A774" s="234"/>
      <c r="B774" s="234"/>
      <c r="C774" s="234"/>
      <c r="D774" s="234"/>
      <c r="E774" s="234"/>
      <c r="F774" s="234"/>
      <c r="G774" s="234"/>
      <c r="H774" s="234"/>
      <c r="I774" s="234"/>
      <c r="J774" s="234"/>
      <c r="K774" s="234"/>
      <c r="L774" s="234"/>
      <c r="M774" s="234"/>
      <c r="N774" s="234"/>
      <c r="O774" s="234"/>
      <c r="P774" s="234"/>
      <c r="Q774" s="234"/>
      <c r="R774" s="234"/>
      <c r="S774" s="234"/>
      <c r="T774" s="234"/>
      <c r="U774" s="234"/>
      <c r="V774" s="234"/>
      <c r="W774" s="234"/>
      <c r="X774" s="234"/>
      <c r="Y774" s="234"/>
      <c r="Z774" s="234"/>
    </row>
    <row r="775" ht="14.25" customHeight="1">
      <c r="A775" s="234"/>
      <c r="B775" s="234"/>
      <c r="C775" s="234"/>
      <c r="D775" s="234"/>
      <c r="E775" s="234"/>
      <c r="F775" s="234"/>
      <c r="G775" s="234"/>
      <c r="H775" s="234"/>
      <c r="I775" s="234"/>
      <c r="J775" s="234"/>
      <c r="K775" s="234"/>
      <c r="L775" s="234"/>
      <c r="M775" s="234"/>
      <c r="N775" s="234"/>
      <c r="O775" s="234"/>
      <c r="P775" s="234"/>
      <c r="Q775" s="234"/>
      <c r="R775" s="234"/>
      <c r="S775" s="234"/>
      <c r="T775" s="234"/>
      <c r="U775" s="234"/>
      <c r="V775" s="234"/>
      <c r="W775" s="234"/>
      <c r="X775" s="234"/>
      <c r="Y775" s="234"/>
      <c r="Z775" s="234"/>
    </row>
    <row r="776" ht="14.25" customHeight="1">
      <c r="A776" s="234"/>
      <c r="B776" s="234"/>
      <c r="C776" s="234"/>
      <c r="D776" s="234"/>
      <c r="E776" s="234"/>
      <c r="F776" s="234"/>
      <c r="G776" s="234"/>
      <c r="H776" s="234"/>
      <c r="I776" s="234"/>
      <c r="J776" s="234"/>
      <c r="K776" s="234"/>
      <c r="L776" s="234"/>
      <c r="M776" s="234"/>
      <c r="N776" s="234"/>
      <c r="O776" s="234"/>
      <c r="P776" s="234"/>
      <c r="Q776" s="234"/>
      <c r="R776" s="234"/>
      <c r="S776" s="234"/>
      <c r="T776" s="234"/>
      <c r="U776" s="234"/>
      <c r="V776" s="234"/>
      <c r="W776" s="234"/>
      <c r="X776" s="234"/>
      <c r="Y776" s="234"/>
      <c r="Z776" s="234"/>
    </row>
    <row r="777" ht="14.25" customHeight="1">
      <c r="A777" s="234"/>
      <c r="B777" s="234"/>
      <c r="C777" s="234"/>
      <c r="D777" s="234"/>
      <c r="E777" s="234"/>
      <c r="F777" s="234"/>
      <c r="G777" s="234"/>
      <c r="H777" s="234"/>
      <c r="I777" s="234"/>
      <c r="J777" s="234"/>
      <c r="K777" s="234"/>
      <c r="L777" s="234"/>
      <c r="M777" s="234"/>
      <c r="N777" s="234"/>
      <c r="O777" s="234"/>
      <c r="P777" s="234"/>
      <c r="Q777" s="234"/>
      <c r="R777" s="234"/>
      <c r="S777" s="234"/>
      <c r="T777" s="234"/>
      <c r="U777" s="234"/>
      <c r="V777" s="234"/>
      <c r="W777" s="234"/>
      <c r="X777" s="234"/>
      <c r="Y777" s="234"/>
      <c r="Z777" s="234"/>
    </row>
    <row r="778" ht="14.25" customHeight="1">
      <c r="A778" s="234"/>
      <c r="B778" s="234"/>
      <c r="C778" s="234"/>
      <c r="D778" s="234"/>
      <c r="E778" s="234"/>
      <c r="F778" s="234"/>
      <c r="G778" s="234"/>
      <c r="H778" s="234"/>
      <c r="I778" s="234"/>
      <c r="J778" s="234"/>
      <c r="K778" s="234"/>
      <c r="L778" s="234"/>
      <c r="M778" s="234"/>
      <c r="N778" s="234"/>
      <c r="O778" s="234"/>
      <c r="P778" s="234"/>
      <c r="Q778" s="234"/>
      <c r="R778" s="234"/>
      <c r="S778" s="234"/>
      <c r="T778" s="234"/>
      <c r="U778" s="234"/>
      <c r="V778" s="234"/>
      <c r="W778" s="234"/>
      <c r="X778" s="234"/>
      <c r="Y778" s="234"/>
      <c r="Z778" s="234"/>
    </row>
    <row r="779" ht="14.25" customHeight="1">
      <c r="A779" s="234"/>
      <c r="B779" s="234"/>
      <c r="C779" s="234"/>
      <c r="D779" s="234"/>
      <c r="E779" s="234"/>
      <c r="F779" s="234"/>
      <c r="G779" s="234"/>
      <c r="H779" s="234"/>
      <c r="I779" s="234"/>
      <c r="J779" s="234"/>
      <c r="K779" s="234"/>
      <c r="L779" s="234"/>
      <c r="M779" s="234"/>
      <c r="N779" s="234"/>
      <c r="O779" s="234"/>
      <c r="P779" s="234"/>
      <c r="Q779" s="234"/>
      <c r="R779" s="234"/>
      <c r="S779" s="234"/>
      <c r="T779" s="234"/>
      <c r="U779" s="234"/>
      <c r="V779" s="234"/>
      <c r="W779" s="234"/>
      <c r="X779" s="234"/>
      <c r="Y779" s="234"/>
      <c r="Z779" s="234"/>
    </row>
    <row r="780" ht="14.25" customHeight="1">
      <c r="A780" s="234"/>
      <c r="B780" s="234"/>
      <c r="C780" s="234"/>
      <c r="D780" s="234"/>
      <c r="E780" s="234"/>
      <c r="F780" s="234"/>
      <c r="G780" s="234"/>
      <c r="H780" s="234"/>
      <c r="I780" s="234"/>
      <c r="J780" s="234"/>
      <c r="K780" s="234"/>
      <c r="L780" s="234"/>
      <c r="M780" s="234"/>
      <c r="N780" s="234"/>
      <c r="O780" s="234"/>
      <c r="P780" s="234"/>
      <c r="Q780" s="234"/>
      <c r="R780" s="234"/>
      <c r="S780" s="234"/>
      <c r="T780" s="234"/>
      <c r="U780" s="234"/>
      <c r="V780" s="234"/>
      <c r="W780" s="234"/>
      <c r="X780" s="234"/>
      <c r="Y780" s="234"/>
      <c r="Z780" s="234"/>
    </row>
    <row r="781" ht="14.25" customHeight="1">
      <c r="A781" s="234"/>
      <c r="B781" s="234"/>
      <c r="C781" s="234"/>
      <c r="D781" s="234"/>
      <c r="E781" s="234"/>
      <c r="F781" s="234"/>
      <c r="G781" s="234"/>
      <c r="H781" s="234"/>
      <c r="I781" s="234"/>
      <c r="J781" s="234"/>
      <c r="K781" s="234"/>
      <c r="L781" s="234"/>
      <c r="M781" s="234"/>
      <c r="N781" s="234"/>
      <c r="O781" s="234"/>
      <c r="P781" s="234"/>
      <c r="Q781" s="234"/>
      <c r="R781" s="234"/>
      <c r="S781" s="234"/>
      <c r="T781" s="234"/>
      <c r="U781" s="234"/>
      <c r="V781" s="234"/>
      <c r="W781" s="234"/>
      <c r="X781" s="234"/>
      <c r="Y781" s="234"/>
      <c r="Z781" s="234"/>
    </row>
    <row r="782" ht="14.25" customHeight="1">
      <c r="A782" s="234"/>
      <c r="B782" s="234"/>
      <c r="C782" s="234"/>
      <c r="D782" s="234"/>
      <c r="E782" s="234"/>
      <c r="F782" s="234"/>
      <c r="G782" s="234"/>
      <c r="H782" s="234"/>
      <c r="I782" s="234"/>
      <c r="J782" s="234"/>
      <c r="K782" s="234"/>
      <c r="L782" s="234"/>
      <c r="M782" s="234"/>
      <c r="N782" s="234"/>
      <c r="O782" s="234"/>
      <c r="P782" s="234"/>
      <c r="Q782" s="234"/>
      <c r="R782" s="234"/>
      <c r="S782" s="234"/>
      <c r="T782" s="234"/>
      <c r="U782" s="234"/>
      <c r="V782" s="234"/>
      <c r="W782" s="234"/>
      <c r="X782" s="234"/>
      <c r="Y782" s="234"/>
      <c r="Z782" s="234"/>
    </row>
    <row r="783" ht="14.25" customHeight="1">
      <c r="A783" s="234"/>
      <c r="B783" s="234"/>
      <c r="C783" s="234"/>
      <c r="D783" s="234"/>
      <c r="E783" s="234"/>
      <c r="F783" s="234"/>
      <c r="G783" s="234"/>
      <c r="H783" s="234"/>
      <c r="I783" s="234"/>
      <c r="J783" s="234"/>
      <c r="K783" s="234"/>
      <c r="L783" s="234"/>
      <c r="M783" s="234"/>
      <c r="N783" s="234"/>
      <c r="O783" s="234"/>
      <c r="P783" s="234"/>
      <c r="Q783" s="234"/>
      <c r="R783" s="234"/>
      <c r="S783" s="234"/>
      <c r="T783" s="234"/>
      <c r="U783" s="234"/>
      <c r="V783" s="234"/>
      <c r="W783" s="234"/>
      <c r="X783" s="234"/>
      <c r="Y783" s="234"/>
      <c r="Z783" s="234"/>
    </row>
    <row r="784" ht="14.25" customHeight="1">
      <c r="A784" s="234"/>
      <c r="B784" s="234"/>
      <c r="C784" s="234"/>
      <c r="D784" s="234"/>
      <c r="E784" s="234"/>
      <c r="F784" s="234"/>
      <c r="G784" s="234"/>
      <c r="H784" s="234"/>
      <c r="I784" s="234"/>
      <c r="J784" s="234"/>
      <c r="K784" s="234"/>
      <c r="L784" s="234"/>
      <c r="M784" s="234"/>
      <c r="N784" s="234"/>
      <c r="O784" s="234"/>
      <c r="P784" s="234"/>
      <c r="Q784" s="234"/>
      <c r="R784" s="234"/>
      <c r="S784" s="234"/>
      <c r="T784" s="234"/>
      <c r="U784" s="234"/>
      <c r="V784" s="234"/>
      <c r="W784" s="234"/>
      <c r="X784" s="234"/>
      <c r="Y784" s="234"/>
      <c r="Z784" s="234"/>
    </row>
    <row r="785" ht="14.25" customHeight="1">
      <c r="A785" s="234"/>
      <c r="B785" s="234"/>
      <c r="C785" s="234"/>
      <c r="D785" s="234"/>
      <c r="E785" s="234"/>
      <c r="F785" s="234"/>
      <c r="G785" s="234"/>
      <c r="H785" s="234"/>
      <c r="I785" s="234"/>
      <c r="J785" s="234"/>
      <c r="K785" s="234"/>
      <c r="L785" s="234"/>
      <c r="M785" s="234"/>
      <c r="N785" s="234"/>
      <c r="O785" s="234"/>
      <c r="P785" s="234"/>
      <c r="Q785" s="234"/>
      <c r="R785" s="234"/>
      <c r="S785" s="234"/>
      <c r="T785" s="234"/>
      <c r="U785" s="234"/>
      <c r="V785" s="234"/>
      <c r="W785" s="234"/>
      <c r="X785" s="234"/>
      <c r="Y785" s="234"/>
      <c r="Z785" s="234"/>
    </row>
    <row r="786" ht="14.25" customHeight="1">
      <c r="A786" s="234"/>
      <c r="B786" s="234"/>
      <c r="C786" s="234"/>
      <c r="D786" s="234"/>
      <c r="E786" s="234"/>
      <c r="F786" s="234"/>
      <c r="G786" s="234"/>
      <c r="H786" s="234"/>
      <c r="I786" s="234"/>
      <c r="J786" s="234"/>
      <c r="K786" s="234"/>
      <c r="L786" s="234"/>
      <c r="M786" s="234"/>
      <c r="N786" s="234"/>
      <c r="O786" s="234"/>
      <c r="P786" s="234"/>
      <c r="Q786" s="234"/>
      <c r="R786" s="234"/>
      <c r="S786" s="234"/>
      <c r="T786" s="234"/>
      <c r="U786" s="234"/>
      <c r="V786" s="234"/>
      <c r="W786" s="234"/>
      <c r="X786" s="234"/>
      <c r="Y786" s="234"/>
      <c r="Z786" s="234"/>
    </row>
    <row r="787" ht="14.25" customHeight="1">
      <c r="A787" s="234"/>
      <c r="B787" s="234"/>
      <c r="C787" s="234"/>
      <c r="D787" s="234"/>
      <c r="E787" s="234"/>
      <c r="F787" s="234"/>
      <c r="G787" s="234"/>
      <c r="H787" s="234"/>
      <c r="I787" s="234"/>
      <c r="J787" s="234"/>
      <c r="K787" s="234"/>
      <c r="L787" s="234"/>
      <c r="M787" s="234"/>
      <c r="N787" s="234"/>
      <c r="O787" s="234"/>
      <c r="P787" s="234"/>
      <c r="Q787" s="234"/>
      <c r="R787" s="234"/>
      <c r="S787" s="234"/>
      <c r="T787" s="234"/>
      <c r="U787" s="234"/>
      <c r="V787" s="234"/>
      <c r="W787" s="234"/>
      <c r="X787" s="234"/>
      <c r="Y787" s="234"/>
      <c r="Z787" s="234"/>
    </row>
    <row r="788" ht="14.25" customHeight="1">
      <c r="A788" s="234"/>
      <c r="B788" s="234"/>
      <c r="C788" s="234"/>
      <c r="D788" s="234"/>
      <c r="E788" s="234"/>
      <c r="F788" s="234"/>
      <c r="G788" s="234"/>
      <c r="H788" s="234"/>
      <c r="I788" s="234"/>
      <c r="J788" s="234"/>
      <c r="K788" s="234"/>
      <c r="L788" s="234"/>
      <c r="M788" s="234"/>
      <c r="N788" s="234"/>
      <c r="O788" s="234"/>
      <c r="P788" s="234"/>
      <c r="Q788" s="234"/>
      <c r="R788" s="234"/>
      <c r="S788" s="234"/>
      <c r="T788" s="234"/>
      <c r="U788" s="234"/>
      <c r="V788" s="234"/>
      <c r="W788" s="234"/>
      <c r="X788" s="234"/>
      <c r="Y788" s="234"/>
      <c r="Z788" s="234"/>
    </row>
    <row r="789" ht="14.25" customHeight="1">
      <c r="A789" s="234"/>
      <c r="B789" s="234"/>
      <c r="C789" s="234"/>
      <c r="D789" s="234"/>
      <c r="E789" s="234"/>
      <c r="F789" s="234"/>
      <c r="G789" s="234"/>
      <c r="H789" s="234"/>
      <c r="I789" s="234"/>
      <c r="J789" s="234"/>
      <c r="K789" s="234"/>
      <c r="L789" s="234"/>
      <c r="M789" s="234"/>
      <c r="N789" s="234"/>
      <c r="O789" s="234"/>
      <c r="P789" s="234"/>
      <c r="Q789" s="234"/>
      <c r="R789" s="234"/>
      <c r="S789" s="234"/>
      <c r="T789" s="234"/>
      <c r="U789" s="234"/>
      <c r="V789" s="234"/>
      <c r="W789" s="234"/>
      <c r="X789" s="234"/>
      <c r="Y789" s="234"/>
      <c r="Z789" s="234"/>
    </row>
    <row r="790" ht="14.25" customHeight="1">
      <c r="A790" s="234"/>
      <c r="B790" s="234"/>
      <c r="C790" s="234"/>
      <c r="D790" s="234"/>
      <c r="E790" s="234"/>
      <c r="F790" s="234"/>
      <c r="G790" s="234"/>
      <c r="H790" s="234"/>
      <c r="I790" s="234"/>
      <c r="J790" s="234"/>
      <c r="K790" s="234"/>
      <c r="L790" s="234"/>
      <c r="M790" s="234"/>
      <c r="N790" s="234"/>
      <c r="O790" s="234"/>
      <c r="P790" s="234"/>
      <c r="Q790" s="234"/>
      <c r="R790" s="234"/>
      <c r="S790" s="234"/>
      <c r="T790" s="234"/>
      <c r="U790" s="234"/>
      <c r="V790" s="234"/>
      <c r="W790" s="234"/>
      <c r="X790" s="234"/>
      <c r="Y790" s="234"/>
      <c r="Z790" s="234"/>
    </row>
    <row r="791" ht="14.25" customHeight="1">
      <c r="A791" s="234"/>
      <c r="B791" s="234"/>
      <c r="C791" s="234"/>
      <c r="D791" s="234"/>
      <c r="E791" s="234"/>
      <c r="F791" s="234"/>
      <c r="G791" s="234"/>
      <c r="H791" s="234"/>
      <c r="I791" s="234"/>
      <c r="J791" s="234"/>
      <c r="K791" s="234"/>
      <c r="L791" s="234"/>
      <c r="M791" s="234"/>
      <c r="N791" s="234"/>
      <c r="O791" s="234"/>
      <c r="P791" s="234"/>
      <c r="Q791" s="234"/>
      <c r="R791" s="234"/>
      <c r="S791" s="234"/>
      <c r="T791" s="234"/>
      <c r="U791" s="234"/>
      <c r="V791" s="234"/>
      <c r="W791" s="234"/>
      <c r="X791" s="234"/>
      <c r="Y791" s="234"/>
      <c r="Z791" s="234"/>
    </row>
    <row r="792" ht="14.25" customHeight="1">
      <c r="A792" s="234"/>
      <c r="B792" s="234"/>
      <c r="C792" s="234"/>
      <c r="D792" s="234"/>
      <c r="E792" s="234"/>
      <c r="F792" s="234"/>
      <c r="G792" s="234"/>
      <c r="H792" s="234"/>
      <c r="I792" s="234"/>
      <c r="J792" s="234"/>
      <c r="K792" s="234"/>
      <c r="L792" s="234"/>
      <c r="M792" s="234"/>
      <c r="N792" s="234"/>
      <c r="O792" s="234"/>
      <c r="P792" s="234"/>
      <c r="Q792" s="234"/>
      <c r="R792" s="234"/>
      <c r="S792" s="234"/>
      <c r="T792" s="234"/>
      <c r="U792" s="234"/>
      <c r="V792" s="234"/>
      <c r="W792" s="234"/>
      <c r="X792" s="234"/>
      <c r="Y792" s="234"/>
      <c r="Z792" s="234"/>
    </row>
    <row r="793" ht="14.25" customHeight="1">
      <c r="A793" s="234"/>
      <c r="B793" s="234"/>
      <c r="C793" s="234"/>
      <c r="D793" s="234"/>
      <c r="E793" s="234"/>
      <c r="F793" s="234"/>
      <c r="G793" s="234"/>
      <c r="H793" s="234"/>
      <c r="I793" s="234"/>
      <c r="J793" s="234"/>
      <c r="K793" s="234"/>
      <c r="L793" s="234"/>
      <c r="M793" s="234"/>
      <c r="N793" s="234"/>
      <c r="O793" s="234"/>
      <c r="P793" s="234"/>
      <c r="Q793" s="234"/>
      <c r="R793" s="234"/>
      <c r="S793" s="234"/>
      <c r="T793" s="234"/>
      <c r="U793" s="234"/>
      <c r="V793" s="234"/>
      <c r="W793" s="234"/>
      <c r="X793" s="234"/>
      <c r="Y793" s="234"/>
      <c r="Z793" s="234"/>
    </row>
    <row r="794" ht="14.25" customHeight="1">
      <c r="A794" s="234"/>
      <c r="B794" s="234"/>
      <c r="C794" s="234"/>
      <c r="D794" s="234"/>
      <c r="E794" s="234"/>
      <c r="F794" s="234"/>
      <c r="G794" s="234"/>
      <c r="H794" s="234"/>
      <c r="I794" s="234"/>
      <c r="J794" s="234"/>
      <c r="K794" s="234"/>
      <c r="L794" s="234"/>
      <c r="M794" s="234"/>
      <c r="N794" s="234"/>
      <c r="O794" s="234"/>
      <c r="P794" s="234"/>
      <c r="Q794" s="234"/>
      <c r="R794" s="234"/>
      <c r="S794" s="234"/>
      <c r="T794" s="234"/>
      <c r="U794" s="234"/>
      <c r="V794" s="234"/>
      <c r="W794" s="234"/>
      <c r="X794" s="234"/>
      <c r="Y794" s="234"/>
      <c r="Z794" s="234"/>
    </row>
    <row r="795" ht="14.25" customHeight="1">
      <c r="A795" s="234"/>
      <c r="B795" s="234"/>
      <c r="C795" s="234"/>
      <c r="D795" s="234"/>
      <c r="E795" s="234"/>
      <c r="F795" s="234"/>
      <c r="G795" s="234"/>
      <c r="H795" s="234"/>
      <c r="I795" s="234"/>
      <c r="J795" s="234"/>
      <c r="K795" s="234"/>
      <c r="L795" s="234"/>
      <c r="M795" s="234"/>
      <c r="N795" s="234"/>
      <c r="O795" s="234"/>
      <c r="P795" s="234"/>
      <c r="Q795" s="234"/>
      <c r="R795" s="234"/>
      <c r="S795" s="234"/>
      <c r="T795" s="234"/>
      <c r="U795" s="234"/>
      <c r="V795" s="234"/>
      <c r="W795" s="234"/>
      <c r="X795" s="234"/>
      <c r="Y795" s="234"/>
      <c r="Z795" s="234"/>
    </row>
    <row r="796" ht="14.25" customHeight="1">
      <c r="A796" s="234"/>
      <c r="B796" s="234"/>
      <c r="C796" s="234"/>
      <c r="D796" s="234"/>
      <c r="E796" s="234"/>
      <c r="F796" s="234"/>
      <c r="G796" s="234"/>
      <c r="H796" s="234"/>
      <c r="I796" s="234"/>
      <c r="J796" s="234"/>
      <c r="K796" s="234"/>
      <c r="L796" s="234"/>
      <c r="M796" s="234"/>
      <c r="N796" s="234"/>
      <c r="O796" s="234"/>
      <c r="P796" s="234"/>
      <c r="Q796" s="234"/>
      <c r="R796" s="234"/>
      <c r="S796" s="234"/>
      <c r="T796" s="234"/>
      <c r="U796" s="234"/>
      <c r="V796" s="234"/>
      <c r="W796" s="234"/>
      <c r="X796" s="234"/>
      <c r="Y796" s="234"/>
      <c r="Z796" s="234"/>
    </row>
    <row r="797" ht="14.25" customHeight="1">
      <c r="A797" s="234"/>
      <c r="B797" s="234"/>
      <c r="C797" s="234"/>
      <c r="D797" s="234"/>
      <c r="E797" s="234"/>
      <c r="F797" s="234"/>
      <c r="G797" s="234"/>
      <c r="H797" s="234"/>
      <c r="I797" s="234"/>
      <c r="J797" s="234"/>
      <c r="K797" s="234"/>
      <c r="L797" s="234"/>
      <c r="M797" s="234"/>
      <c r="N797" s="234"/>
      <c r="O797" s="234"/>
      <c r="P797" s="234"/>
      <c r="Q797" s="234"/>
      <c r="R797" s="234"/>
      <c r="S797" s="234"/>
      <c r="T797" s="234"/>
      <c r="U797" s="234"/>
      <c r="V797" s="234"/>
      <c r="W797" s="234"/>
      <c r="X797" s="234"/>
      <c r="Y797" s="234"/>
      <c r="Z797" s="234"/>
    </row>
    <row r="798" ht="14.25" customHeight="1">
      <c r="A798" s="234"/>
      <c r="B798" s="234"/>
      <c r="C798" s="234"/>
      <c r="D798" s="234"/>
      <c r="E798" s="234"/>
      <c r="F798" s="234"/>
      <c r="G798" s="234"/>
      <c r="H798" s="234"/>
      <c r="I798" s="234"/>
      <c r="J798" s="234"/>
      <c r="K798" s="234"/>
      <c r="L798" s="234"/>
      <c r="M798" s="234"/>
      <c r="N798" s="234"/>
      <c r="O798" s="234"/>
      <c r="P798" s="234"/>
      <c r="Q798" s="234"/>
      <c r="R798" s="234"/>
      <c r="S798" s="234"/>
      <c r="T798" s="234"/>
      <c r="U798" s="234"/>
      <c r="V798" s="234"/>
      <c r="W798" s="234"/>
      <c r="X798" s="234"/>
      <c r="Y798" s="234"/>
      <c r="Z798" s="234"/>
    </row>
    <row r="799" ht="14.25" customHeight="1">
      <c r="A799" s="234"/>
      <c r="B799" s="234"/>
      <c r="C799" s="234"/>
      <c r="D799" s="234"/>
      <c r="E799" s="234"/>
      <c r="F799" s="234"/>
      <c r="G799" s="234"/>
      <c r="H799" s="234"/>
      <c r="I799" s="234"/>
      <c r="J799" s="234"/>
      <c r="K799" s="234"/>
      <c r="L799" s="234"/>
      <c r="M799" s="234"/>
      <c r="N799" s="234"/>
      <c r="O799" s="234"/>
      <c r="P799" s="234"/>
      <c r="Q799" s="234"/>
      <c r="R799" s="234"/>
      <c r="S799" s="234"/>
      <c r="T799" s="234"/>
      <c r="U799" s="234"/>
      <c r="V799" s="234"/>
      <c r="W799" s="234"/>
      <c r="X799" s="234"/>
      <c r="Y799" s="234"/>
      <c r="Z799" s="234"/>
    </row>
    <row r="800" ht="14.25" customHeight="1">
      <c r="A800" s="234"/>
      <c r="B800" s="234"/>
      <c r="C800" s="234"/>
      <c r="D800" s="234"/>
      <c r="E800" s="234"/>
      <c r="F800" s="234"/>
      <c r="G800" s="234"/>
      <c r="H800" s="234"/>
      <c r="I800" s="234"/>
      <c r="J800" s="234"/>
      <c r="K800" s="234"/>
      <c r="L800" s="234"/>
      <c r="M800" s="234"/>
      <c r="N800" s="234"/>
      <c r="O800" s="234"/>
      <c r="P800" s="234"/>
      <c r="Q800" s="234"/>
      <c r="R800" s="234"/>
      <c r="S800" s="234"/>
      <c r="T800" s="234"/>
      <c r="U800" s="234"/>
      <c r="V800" s="234"/>
      <c r="W800" s="234"/>
      <c r="X800" s="234"/>
      <c r="Y800" s="234"/>
      <c r="Z800" s="234"/>
    </row>
    <row r="801" ht="14.25" customHeight="1">
      <c r="A801" s="234"/>
      <c r="B801" s="234"/>
      <c r="C801" s="234"/>
      <c r="D801" s="234"/>
      <c r="E801" s="234"/>
      <c r="F801" s="234"/>
      <c r="G801" s="234"/>
      <c r="H801" s="234"/>
      <c r="I801" s="234"/>
      <c r="J801" s="234"/>
      <c r="K801" s="234"/>
      <c r="L801" s="234"/>
      <c r="M801" s="234"/>
      <c r="N801" s="234"/>
      <c r="O801" s="234"/>
      <c r="P801" s="234"/>
      <c r="Q801" s="234"/>
      <c r="R801" s="234"/>
      <c r="S801" s="234"/>
      <c r="T801" s="234"/>
      <c r="U801" s="234"/>
      <c r="V801" s="234"/>
      <c r="W801" s="234"/>
      <c r="X801" s="234"/>
      <c r="Y801" s="234"/>
      <c r="Z801" s="234"/>
    </row>
    <row r="802" ht="14.25" customHeight="1">
      <c r="A802" s="234"/>
      <c r="B802" s="234"/>
      <c r="C802" s="234"/>
      <c r="D802" s="234"/>
      <c r="E802" s="234"/>
      <c r="F802" s="234"/>
      <c r="G802" s="234"/>
      <c r="H802" s="234"/>
      <c r="I802" s="234"/>
      <c r="J802" s="234"/>
      <c r="K802" s="234"/>
      <c r="L802" s="234"/>
      <c r="M802" s="234"/>
      <c r="N802" s="234"/>
      <c r="O802" s="234"/>
      <c r="P802" s="234"/>
      <c r="Q802" s="234"/>
      <c r="R802" s="234"/>
      <c r="S802" s="234"/>
      <c r="T802" s="234"/>
      <c r="U802" s="234"/>
      <c r="V802" s="234"/>
      <c r="W802" s="234"/>
      <c r="X802" s="234"/>
      <c r="Y802" s="234"/>
      <c r="Z802" s="234"/>
    </row>
    <row r="803" ht="14.25" customHeight="1">
      <c r="A803" s="234"/>
      <c r="B803" s="234"/>
      <c r="C803" s="234"/>
      <c r="D803" s="234"/>
      <c r="E803" s="234"/>
      <c r="F803" s="234"/>
      <c r="G803" s="234"/>
      <c r="H803" s="234"/>
      <c r="I803" s="234"/>
      <c r="J803" s="234"/>
      <c r="K803" s="234"/>
      <c r="L803" s="234"/>
      <c r="M803" s="234"/>
      <c r="N803" s="234"/>
      <c r="O803" s="234"/>
      <c r="P803" s="234"/>
      <c r="Q803" s="234"/>
      <c r="R803" s="234"/>
      <c r="S803" s="234"/>
      <c r="T803" s="234"/>
      <c r="U803" s="234"/>
      <c r="V803" s="234"/>
      <c r="W803" s="234"/>
      <c r="X803" s="234"/>
      <c r="Y803" s="234"/>
      <c r="Z803" s="234"/>
    </row>
    <row r="804" ht="14.25" customHeight="1">
      <c r="A804" s="234"/>
      <c r="B804" s="234"/>
      <c r="C804" s="234"/>
      <c r="D804" s="234"/>
      <c r="E804" s="234"/>
      <c r="F804" s="234"/>
      <c r="G804" s="234"/>
      <c r="H804" s="234"/>
      <c r="I804" s="234"/>
      <c r="J804" s="234"/>
      <c r="K804" s="234"/>
      <c r="L804" s="234"/>
      <c r="M804" s="234"/>
      <c r="N804" s="234"/>
      <c r="O804" s="234"/>
      <c r="P804" s="234"/>
      <c r="Q804" s="234"/>
      <c r="R804" s="234"/>
      <c r="S804" s="234"/>
      <c r="T804" s="234"/>
      <c r="U804" s="234"/>
      <c r="V804" s="234"/>
      <c r="W804" s="234"/>
      <c r="X804" s="234"/>
      <c r="Y804" s="234"/>
      <c r="Z804" s="234"/>
    </row>
    <row r="805" ht="14.25" customHeight="1">
      <c r="A805" s="234"/>
      <c r="B805" s="234"/>
      <c r="C805" s="234"/>
      <c r="D805" s="234"/>
      <c r="E805" s="234"/>
      <c r="F805" s="234"/>
      <c r="G805" s="234"/>
      <c r="H805" s="234"/>
      <c r="I805" s="234"/>
      <c r="J805" s="234"/>
      <c r="K805" s="234"/>
      <c r="L805" s="234"/>
      <c r="M805" s="234"/>
      <c r="N805" s="234"/>
      <c r="O805" s="234"/>
      <c r="P805" s="234"/>
      <c r="Q805" s="234"/>
      <c r="R805" s="234"/>
      <c r="S805" s="234"/>
      <c r="T805" s="234"/>
      <c r="U805" s="234"/>
      <c r="V805" s="234"/>
      <c r="W805" s="234"/>
      <c r="X805" s="234"/>
      <c r="Y805" s="234"/>
      <c r="Z805" s="234"/>
    </row>
    <row r="806" ht="14.25" customHeight="1">
      <c r="A806" s="234"/>
      <c r="B806" s="234"/>
      <c r="C806" s="234"/>
      <c r="D806" s="234"/>
      <c r="E806" s="234"/>
      <c r="F806" s="234"/>
      <c r="G806" s="234"/>
      <c r="H806" s="234"/>
      <c r="I806" s="234"/>
      <c r="J806" s="234"/>
      <c r="K806" s="234"/>
      <c r="L806" s="234"/>
      <c r="M806" s="234"/>
      <c r="N806" s="234"/>
      <c r="O806" s="234"/>
      <c r="P806" s="234"/>
      <c r="Q806" s="234"/>
      <c r="R806" s="234"/>
      <c r="S806" s="234"/>
      <c r="T806" s="234"/>
      <c r="U806" s="234"/>
      <c r="V806" s="234"/>
      <c r="W806" s="234"/>
      <c r="X806" s="234"/>
      <c r="Y806" s="234"/>
      <c r="Z806" s="234"/>
    </row>
    <row r="807" ht="14.25" customHeight="1">
      <c r="A807" s="234"/>
      <c r="B807" s="234"/>
      <c r="C807" s="234"/>
      <c r="D807" s="234"/>
      <c r="E807" s="234"/>
      <c r="F807" s="234"/>
      <c r="G807" s="234"/>
      <c r="H807" s="234"/>
      <c r="I807" s="234"/>
      <c r="J807" s="234"/>
      <c r="K807" s="234"/>
      <c r="L807" s="234"/>
      <c r="M807" s="234"/>
      <c r="N807" s="234"/>
      <c r="O807" s="234"/>
      <c r="P807" s="234"/>
      <c r="Q807" s="234"/>
      <c r="R807" s="234"/>
      <c r="S807" s="234"/>
      <c r="T807" s="234"/>
      <c r="U807" s="234"/>
      <c r="V807" s="234"/>
      <c r="W807" s="234"/>
      <c r="X807" s="234"/>
      <c r="Y807" s="234"/>
      <c r="Z807" s="234"/>
    </row>
    <row r="808" ht="14.25" customHeight="1">
      <c r="A808" s="234"/>
      <c r="B808" s="234"/>
      <c r="C808" s="234"/>
      <c r="D808" s="234"/>
      <c r="E808" s="234"/>
      <c r="F808" s="234"/>
      <c r="G808" s="234"/>
      <c r="H808" s="234"/>
      <c r="I808" s="234"/>
      <c r="J808" s="234"/>
      <c r="K808" s="234"/>
      <c r="L808" s="234"/>
      <c r="M808" s="234"/>
      <c r="N808" s="234"/>
      <c r="O808" s="234"/>
      <c r="P808" s="234"/>
      <c r="Q808" s="234"/>
      <c r="R808" s="234"/>
      <c r="S808" s="234"/>
      <c r="T808" s="234"/>
      <c r="U808" s="234"/>
      <c r="V808" s="234"/>
      <c r="W808" s="234"/>
      <c r="X808" s="234"/>
      <c r="Y808" s="234"/>
      <c r="Z808" s="234"/>
    </row>
    <row r="809" ht="14.25" customHeight="1">
      <c r="A809" s="234"/>
      <c r="B809" s="234"/>
      <c r="C809" s="234"/>
      <c r="D809" s="234"/>
      <c r="E809" s="234"/>
      <c r="F809" s="234"/>
      <c r="G809" s="234"/>
      <c r="H809" s="234"/>
      <c r="I809" s="234"/>
      <c r="J809" s="234"/>
      <c r="K809" s="234"/>
      <c r="L809" s="234"/>
      <c r="M809" s="234"/>
      <c r="N809" s="234"/>
      <c r="O809" s="234"/>
      <c r="P809" s="234"/>
      <c r="Q809" s="234"/>
      <c r="R809" s="234"/>
      <c r="S809" s="234"/>
      <c r="T809" s="234"/>
      <c r="U809" s="234"/>
      <c r="V809" s="234"/>
      <c r="W809" s="234"/>
      <c r="X809" s="234"/>
      <c r="Y809" s="234"/>
      <c r="Z809" s="234"/>
    </row>
    <row r="810" ht="14.25" customHeight="1">
      <c r="A810" s="234"/>
      <c r="B810" s="234"/>
      <c r="C810" s="234"/>
      <c r="D810" s="234"/>
      <c r="E810" s="234"/>
      <c r="F810" s="234"/>
      <c r="G810" s="234"/>
      <c r="H810" s="234"/>
      <c r="I810" s="234"/>
      <c r="J810" s="234"/>
      <c r="K810" s="234"/>
      <c r="L810" s="234"/>
      <c r="M810" s="234"/>
      <c r="N810" s="234"/>
      <c r="O810" s="234"/>
      <c r="P810" s="234"/>
      <c r="Q810" s="234"/>
      <c r="R810" s="234"/>
      <c r="S810" s="234"/>
      <c r="T810" s="234"/>
      <c r="U810" s="234"/>
      <c r="V810" s="234"/>
      <c r="W810" s="234"/>
      <c r="X810" s="234"/>
      <c r="Y810" s="234"/>
      <c r="Z810" s="234"/>
    </row>
    <row r="811" ht="14.25" customHeight="1">
      <c r="A811" s="234"/>
      <c r="B811" s="234"/>
      <c r="C811" s="234"/>
      <c r="D811" s="234"/>
      <c r="E811" s="234"/>
      <c r="F811" s="234"/>
      <c r="G811" s="234"/>
      <c r="H811" s="234"/>
      <c r="I811" s="234"/>
      <c r="J811" s="234"/>
      <c r="K811" s="234"/>
      <c r="L811" s="234"/>
      <c r="M811" s="234"/>
      <c r="N811" s="234"/>
      <c r="O811" s="234"/>
      <c r="P811" s="234"/>
      <c r="Q811" s="234"/>
      <c r="R811" s="234"/>
      <c r="S811" s="234"/>
      <c r="T811" s="234"/>
      <c r="U811" s="234"/>
      <c r="V811" s="234"/>
      <c r="W811" s="234"/>
      <c r="X811" s="234"/>
      <c r="Y811" s="234"/>
      <c r="Z811" s="234"/>
    </row>
    <row r="812" ht="14.25" customHeight="1">
      <c r="A812" s="234"/>
      <c r="B812" s="234"/>
      <c r="C812" s="234"/>
      <c r="D812" s="234"/>
      <c r="E812" s="234"/>
      <c r="F812" s="234"/>
      <c r="G812" s="234"/>
      <c r="H812" s="234"/>
      <c r="I812" s="234"/>
      <c r="J812" s="234"/>
      <c r="K812" s="234"/>
      <c r="L812" s="234"/>
      <c r="M812" s="234"/>
      <c r="N812" s="234"/>
      <c r="O812" s="234"/>
      <c r="P812" s="234"/>
      <c r="Q812" s="234"/>
      <c r="R812" s="234"/>
      <c r="S812" s="234"/>
      <c r="T812" s="234"/>
      <c r="U812" s="234"/>
      <c r="V812" s="234"/>
      <c r="W812" s="234"/>
      <c r="X812" s="234"/>
      <c r="Y812" s="234"/>
      <c r="Z812" s="234"/>
    </row>
    <row r="813" ht="14.25" customHeight="1">
      <c r="A813" s="234"/>
      <c r="B813" s="234"/>
      <c r="C813" s="234"/>
      <c r="D813" s="234"/>
      <c r="E813" s="234"/>
      <c r="F813" s="234"/>
      <c r="G813" s="234"/>
      <c r="H813" s="234"/>
      <c r="I813" s="234"/>
      <c r="J813" s="234"/>
      <c r="K813" s="234"/>
      <c r="L813" s="234"/>
      <c r="M813" s="234"/>
      <c r="N813" s="234"/>
      <c r="O813" s="234"/>
      <c r="P813" s="234"/>
      <c r="Q813" s="234"/>
      <c r="R813" s="234"/>
      <c r="S813" s="234"/>
      <c r="T813" s="234"/>
      <c r="U813" s="234"/>
      <c r="V813" s="234"/>
      <c r="W813" s="234"/>
      <c r="X813" s="234"/>
      <c r="Y813" s="234"/>
      <c r="Z813" s="234"/>
    </row>
    <row r="814" ht="14.25" customHeight="1">
      <c r="A814" s="234"/>
      <c r="B814" s="234"/>
      <c r="C814" s="234"/>
      <c r="D814" s="234"/>
      <c r="E814" s="234"/>
      <c r="F814" s="234"/>
      <c r="G814" s="234"/>
      <c r="H814" s="234"/>
      <c r="I814" s="234"/>
      <c r="J814" s="234"/>
      <c r="K814" s="234"/>
      <c r="L814" s="234"/>
      <c r="M814" s="234"/>
      <c r="N814" s="234"/>
      <c r="O814" s="234"/>
      <c r="P814" s="234"/>
      <c r="Q814" s="234"/>
      <c r="R814" s="234"/>
      <c r="S814" s="234"/>
      <c r="T814" s="234"/>
      <c r="U814" s="234"/>
      <c r="V814" s="234"/>
      <c r="W814" s="234"/>
      <c r="X814" s="234"/>
      <c r="Y814" s="234"/>
      <c r="Z814" s="234"/>
    </row>
    <row r="815" ht="14.25" customHeight="1">
      <c r="A815" s="234"/>
      <c r="B815" s="234"/>
      <c r="C815" s="234"/>
      <c r="D815" s="234"/>
      <c r="E815" s="234"/>
      <c r="F815" s="234"/>
      <c r="G815" s="234"/>
      <c r="H815" s="234"/>
      <c r="I815" s="234"/>
      <c r="J815" s="234"/>
      <c r="K815" s="234"/>
      <c r="L815" s="234"/>
      <c r="M815" s="234"/>
      <c r="N815" s="234"/>
      <c r="O815" s="234"/>
      <c r="P815" s="234"/>
      <c r="Q815" s="234"/>
      <c r="R815" s="234"/>
      <c r="S815" s="234"/>
      <c r="T815" s="234"/>
      <c r="U815" s="234"/>
      <c r="V815" s="234"/>
      <c r="W815" s="234"/>
      <c r="X815" s="234"/>
      <c r="Y815" s="234"/>
      <c r="Z815" s="234"/>
    </row>
    <row r="816" ht="14.25" customHeight="1">
      <c r="A816" s="234"/>
      <c r="B816" s="234"/>
      <c r="C816" s="234"/>
      <c r="D816" s="234"/>
      <c r="E816" s="234"/>
      <c r="F816" s="234"/>
      <c r="G816" s="234"/>
      <c r="H816" s="234"/>
      <c r="I816" s="234"/>
      <c r="J816" s="234"/>
      <c r="K816" s="234"/>
      <c r="L816" s="234"/>
      <c r="M816" s="234"/>
      <c r="N816" s="234"/>
      <c r="O816" s="234"/>
      <c r="P816" s="234"/>
      <c r="Q816" s="234"/>
      <c r="R816" s="234"/>
      <c r="S816" s="234"/>
      <c r="T816" s="234"/>
      <c r="U816" s="234"/>
      <c r="V816" s="234"/>
      <c r="W816" s="234"/>
      <c r="X816" s="234"/>
      <c r="Y816" s="234"/>
      <c r="Z816" s="234"/>
    </row>
    <row r="817" ht="14.25" customHeight="1">
      <c r="A817" s="234"/>
      <c r="B817" s="234"/>
      <c r="C817" s="234"/>
      <c r="D817" s="234"/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4"/>
      <c r="Z817" s="234"/>
    </row>
    <row r="818" ht="14.25" customHeight="1">
      <c r="A818" s="234"/>
      <c r="B818" s="234"/>
      <c r="C818" s="234"/>
      <c r="D818" s="234"/>
      <c r="E818" s="234"/>
      <c r="F818" s="234"/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4"/>
      <c r="Z818" s="234"/>
    </row>
    <row r="819" ht="14.25" customHeight="1">
      <c r="A819" s="234"/>
      <c r="B819" s="234"/>
      <c r="C819" s="234"/>
      <c r="D819" s="234"/>
      <c r="E819" s="234"/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/>
      <c r="X819" s="234"/>
      <c r="Y819" s="234"/>
      <c r="Z819" s="234"/>
    </row>
    <row r="820" ht="14.25" customHeight="1">
      <c r="A820" s="234"/>
      <c r="B820" s="234"/>
      <c r="C820" s="234"/>
      <c r="D820" s="234"/>
      <c r="E820" s="234"/>
      <c r="F820" s="234"/>
      <c r="G820" s="234"/>
      <c r="H820" s="234"/>
      <c r="I820" s="234"/>
      <c r="J820" s="234"/>
      <c r="K820" s="234"/>
      <c r="L820" s="234"/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4"/>
      <c r="Z820" s="234"/>
    </row>
    <row r="821" ht="14.25" customHeight="1">
      <c r="A821" s="234"/>
      <c r="B821" s="234"/>
      <c r="C821" s="234"/>
      <c r="D821" s="234"/>
      <c r="E821" s="234"/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/>
      <c r="X821" s="234"/>
      <c r="Y821" s="234"/>
      <c r="Z821" s="234"/>
    </row>
    <row r="822" ht="14.25" customHeight="1">
      <c r="A822" s="234"/>
      <c r="B822" s="234"/>
      <c r="C822" s="234"/>
      <c r="D822" s="234"/>
      <c r="E822" s="234"/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/>
      <c r="U822" s="234"/>
      <c r="V822" s="234"/>
      <c r="W822" s="234"/>
      <c r="X822" s="234"/>
      <c r="Y822" s="234"/>
      <c r="Z822" s="234"/>
    </row>
    <row r="823" ht="14.25" customHeight="1">
      <c r="A823" s="234"/>
      <c r="B823" s="234"/>
      <c r="C823" s="234"/>
      <c r="D823" s="234"/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4"/>
      <c r="Z823" s="234"/>
    </row>
    <row r="824" ht="14.25" customHeight="1">
      <c r="A824" s="234"/>
      <c r="B824" s="234"/>
      <c r="C824" s="234"/>
      <c r="D824" s="234"/>
      <c r="E824" s="234"/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/>
      <c r="U824" s="234"/>
      <c r="V824" s="234"/>
      <c r="W824" s="234"/>
      <c r="X824" s="234"/>
      <c r="Y824" s="234"/>
      <c r="Z824" s="234"/>
    </row>
    <row r="825" ht="14.25" customHeight="1">
      <c r="A825" s="234"/>
      <c r="B825" s="234"/>
      <c r="C825" s="234"/>
      <c r="D825" s="234"/>
      <c r="E825" s="234"/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4"/>
      <c r="Z825" s="234"/>
    </row>
    <row r="826" ht="14.25" customHeight="1">
      <c r="A826" s="234"/>
      <c r="B826" s="234"/>
      <c r="C826" s="234"/>
      <c r="D826" s="234"/>
      <c r="E826" s="234"/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4"/>
      <c r="Z826" s="234"/>
    </row>
    <row r="827" ht="14.25" customHeight="1">
      <c r="A827" s="234"/>
      <c r="B827" s="234"/>
      <c r="C827" s="234"/>
      <c r="D827" s="234"/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4"/>
      <c r="Z827" s="234"/>
    </row>
    <row r="828" ht="14.25" customHeight="1">
      <c r="A828" s="234"/>
      <c r="B828" s="234"/>
      <c r="C828" s="234"/>
      <c r="D828" s="234"/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4"/>
      <c r="Z828" s="234"/>
    </row>
    <row r="829" ht="14.25" customHeight="1">
      <c r="A829" s="234"/>
      <c r="B829" s="234"/>
      <c r="C829" s="234"/>
      <c r="D829" s="234"/>
      <c r="E829" s="234"/>
      <c r="F829" s="234"/>
      <c r="G829" s="234"/>
      <c r="H829" s="234"/>
      <c r="I829" s="234"/>
      <c r="J829" s="234"/>
      <c r="K829" s="234"/>
      <c r="L829" s="234"/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4"/>
      <c r="Z829" s="234"/>
    </row>
    <row r="830" ht="14.25" customHeight="1">
      <c r="A830" s="234"/>
      <c r="B830" s="234"/>
      <c r="C830" s="234"/>
      <c r="D830" s="234"/>
      <c r="E830" s="234"/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/>
      <c r="X830" s="234"/>
      <c r="Y830" s="234"/>
      <c r="Z830" s="234"/>
    </row>
    <row r="831" ht="14.25" customHeight="1">
      <c r="A831" s="234"/>
      <c r="B831" s="234"/>
      <c r="C831" s="234"/>
      <c r="D831" s="234"/>
      <c r="E831" s="234"/>
      <c r="F831" s="234"/>
      <c r="G831" s="234"/>
      <c r="H831" s="234"/>
      <c r="I831" s="234"/>
      <c r="J831" s="234"/>
      <c r="K831" s="234"/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4"/>
      <c r="Z831" s="234"/>
    </row>
    <row r="832" ht="14.25" customHeight="1">
      <c r="A832" s="234"/>
      <c r="B832" s="234"/>
      <c r="C832" s="234"/>
      <c r="D832" s="234"/>
      <c r="E832" s="234"/>
      <c r="F832" s="234"/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4"/>
      <c r="Z832" s="234"/>
    </row>
    <row r="833" ht="14.25" customHeight="1">
      <c r="A833" s="234"/>
      <c r="B833" s="234"/>
      <c r="C833" s="234"/>
      <c r="D833" s="234"/>
      <c r="E833" s="234"/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/>
      <c r="X833" s="234"/>
      <c r="Y833" s="234"/>
      <c r="Z833" s="234"/>
    </row>
    <row r="834" ht="14.25" customHeight="1">
      <c r="A834" s="234"/>
      <c r="B834" s="234"/>
      <c r="C834" s="234"/>
      <c r="D834" s="234"/>
      <c r="E834" s="234"/>
      <c r="F834" s="234"/>
      <c r="G834" s="234"/>
      <c r="H834" s="234"/>
      <c r="I834" s="234"/>
      <c r="J834" s="234"/>
      <c r="K834" s="234"/>
      <c r="L834" s="234"/>
      <c r="M834" s="234"/>
      <c r="N834" s="234"/>
      <c r="O834" s="234"/>
      <c r="P834" s="234"/>
      <c r="Q834" s="234"/>
      <c r="R834" s="234"/>
      <c r="S834" s="234"/>
      <c r="T834" s="234"/>
      <c r="U834" s="234"/>
      <c r="V834" s="234"/>
      <c r="W834" s="234"/>
      <c r="X834" s="234"/>
      <c r="Y834" s="234"/>
      <c r="Z834" s="234"/>
    </row>
    <row r="835" ht="14.25" customHeight="1">
      <c r="A835" s="234"/>
      <c r="B835" s="234"/>
      <c r="C835" s="234"/>
      <c r="D835" s="234"/>
      <c r="E835" s="234"/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/>
      <c r="U835" s="234"/>
      <c r="V835" s="234"/>
      <c r="W835" s="234"/>
      <c r="X835" s="234"/>
      <c r="Y835" s="234"/>
      <c r="Z835" s="234"/>
    </row>
    <row r="836" ht="14.25" customHeight="1">
      <c r="A836" s="234"/>
      <c r="B836" s="234"/>
      <c r="C836" s="234"/>
      <c r="D836" s="234"/>
      <c r="E836" s="234"/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/>
      <c r="U836" s="234"/>
      <c r="V836" s="234"/>
      <c r="W836" s="234"/>
      <c r="X836" s="234"/>
      <c r="Y836" s="234"/>
      <c r="Z836" s="234"/>
    </row>
    <row r="837" ht="14.25" customHeight="1">
      <c r="A837" s="234"/>
      <c r="B837" s="234"/>
      <c r="C837" s="234"/>
      <c r="D837" s="234"/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4"/>
      <c r="Z837" s="234"/>
    </row>
    <row r="838" ht="14.25" customHeight="1">
      <c r="A838" s="234"/>
      <c r="B838" s="234"/>
      <c r="C838" s="234"/>
      <c r="D838" s="234"/>
      <c r="E838" s="234"/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4"/>
      <c r="Z838" s="234"/>
    </row>
    <row r="839" ht="14.25" customHeight="1">
      <c r="A839" s="234"/>
      <c r="B839" s="234"/>
      <c r="C839" s="234"/>
      <c r="D839" s="234"/>
      <c r="E839" s="234"/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4"/>
      <c r="Z839" s="234"/>
    </row>
    <row r="840" ht="14.25" customHeight="1">
      <c r="A840" s="234"/>
      <c r="B840" s="234"/>
      <c r="C840" s="234"/>
      <c r="D840" s="234"/>
      <c r="E840" s="234"/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4"/>
      <c r="Z840" s="234"/>
    </row>
    <row r="841" ht="14.25" customHeight="1">
      <c r="A841" s="234"/>
      <c r="B841" s="234"/>
      <c r="C841" s="234"/>
      <c r="D841" s="234"/>
      <c r="E841" s="234"/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4"/>
      <c r="Z841" s="234"/>
    </row>
    <row r="842" ht="14.25" customHeight="1">
      <c r="A842" s="234"/>
      <c r="B842" s="234"/>
      <c r="C842" s="234"/>
      <c r="D842" s="234"/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4"/>
      <c r="Z842" s="234"/>
    </row>
    <row r="843" ht="14.25" customHeight="1">
      <c r="A843" s="234"/>
      <c r="B843" s="234"/>
      <c r="C843" s="234"/>
      <c r="D843" s="234"/>
      <c r="E843" s="234"/>
      <c r="F843" s="234"/>
      <c r="G843" s="234"/>
      <c r="H843" s="234"/>
      <c r="I843" s="234"/>
      <c r="J843" s="234"/>
      <c r="K843" s="234"/>
      <c r="L843" s="234"/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4"/>
      <c r="Z843" s="234"/>
    </row>
    <row r="844" ht="14.25" customHeight="1">
      <c r="A844" s="234"/>
      <c r="B844" s="234"/>
      <c r="C844" s="234"/>
      <c r="D844" s="234"/>
      <c r="E844" s="234"/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/>
      <c r="X844" s="234"/>
      <c r="Y844" s="234"/>
      <c r="Z844" s="234"/>
    </row>
    <row r="845" ht="14.25" customHeight="1">
      <c r="A845" s="234"/>
      <c r="B845" s="234"/>
      <c r="C845" s="234"/>
      <c r="D845" s="234"/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4"/>
      <c r="Z845" s="234"/>
    </row>
    <row r="846" ht="14.25" customHeight="1">
      <c r="A846" s="234"/>
      <c r="B846" s="234"/>
      <c r="C846" s="234"/>
      <c r="D846" s="234"/>
      <c r="E846" s="234"/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4"/>
      <c r="Z846" s="234"/>
    </row>
    <row r="847" ht="14.25" customHeight="1">
      <c r="A847" s="234"/>
      <c r="B847" s="234"/>
      <c r="C847" s="234"/>
      <c r="D847" s="234"/>
      <c r="E847" s="234"/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4"/>
      <c r="Z847" s="234"/>
    </row>
    <row r="848" ht="14.25" customHeight="1">
      <c r="A848" s="234"/>
      <c r="B848" s="234"/>
      <c r="C848" s="234"/>
      <c r="D848" s="234"/>
      <c r="E848" s="234"/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4"/>
      <c r="Z848" s="234"/>
    </row>
    <row r="849" ht="14.25" customHeight="1">
      <c r="A849" s="234"/>
      <c r="B849" s="234"/>
      <c r="C849" s="234"/>
      <c r="D849" s="234"/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4"/>
      <c r="Z849" s="234"/>
    </row>
    <row r="850" ht="14.25" customHeight="1">
      <c r="A850" s="234"/>
      <c r="B850" s="234"/>
      <c r="C850" s="234"/>
      <c r="D850" s="234"/>
      <c r="E850" s="234"/>
      <c r="F850" s="234"/>
      <c r="G850" s="234"/>
      <c r="H850" s="234"/>
      <c r="I850" s="234"/>
      <c r="J850" s="234"/>
      <c r="K850" s="234"/>
      <c r="L850" s="234"/>
      <c r="M850" s="234"/>
      <c r="N850" s="234"/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4"/>
      <c r="Z850" s="234"/>
    </row>
    <row r="851" ht="14.25" customHeight="1">
      <c r="A851" s="234"/>
      <c r="B851" s="234"/>
      <c r="C851" s="234"/>
      <c r="D851" s="234"/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4"/>
      <c r="Z851" s="234"/>
    </row>
    <row r="852" ht="14.25" customHeight="1">
      <c r="A852" s="234"/>
      <c r="B852" s="234"/>
      <c r="C852" s="234"/>
      <c r="D852" s="234"/>
      <c r="E852" s="234"/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4"/>
      <c r="Z852" s="234"/>
    </row>
    <row r="853" ht="14.25" customHeight="1">
      <c r="A853" s="234"/>
      <c r="B853" s="234"/>
      <c r="C853" s="234"/>
      <c r="D853" s="234"/>
      <c r="E853" s="234"/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4"/>
      <c r="Z853" s="234"/>
    </row>
    <row r="854" ht="14.25" customHeight="1">
      <c r="A854" s="234"/>
      <c r="B854" s="234"/>
      <c r="C854" s="234"/>
      <c r="D854" s="234"/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4"/>
      <c r="Z854" s="234"/>
    </row>
    <row r="855" ht="14.25" customHeight="1">
      <c r="A855" s="234"/>
      <c r="B855" s="234"/>
      <c r="C855" s="234"/>
      <c r="D855" s="234"/>
      <c r="E855" s="234"/>
      <c r="F855" s="234"/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4"/>
      <c r="Z855" s="234"/>
    </row>
    <row r="856" ht="14.25" customHeight="1">
      <c r="A856" s="234"/>
      <c r="B856" s="234"/>
      <c r="C856" s="234"/>
      <c r="D856" s="234"/>
      <c r="E856" s="234"/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/>
      <c r="X856" s="234"/>
      <c r="Y856" s="234"/>
      <c r="Z856" s="234"/>
    </row>
    <row r="857" ht="14.25" customHeight="1">
      <c r="A857" s="234"/>
      <c r="B857" s="234"/>
      <c r="C857" s="234"/>
      <c r="D857" s="234"/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4"/>
      <c r="Z857" s="234"/>
    </row>
    <row r="858" ht="14.25" customHeight="1">
      <c r="A858" s="234"/>
      <c r="B858" s="234"/>
      <c r="C858" s="234"/>
      <c r="D858" s="234"/>
      <c r="E858" s="234"/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4"/>
      <c r="Z858" s="234"/>
    </row>
    <row r="859" ht="14.25" customHeight="1">
      <c r="A859" s="234"/>
      <c r="B859" s="234"/>
      <c r="C859" s="234"/>
      <c r="D859" s="234"/>
      <c r="E859" s="234"/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4"/>
      <c r="Z859" s="234"/>
    </row>
    <row r="860" ht="14.25" customHeight="1">
      <c r="A860" s="234"/>
      <c r="B860" s="234"/>
      <c r="C860" s="234"/>
      <c r="D860" s="234"/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4"/>
      <c r="Z860" s="234"/>
    </row>
    <row r="861" ht="14.25" customHeight="1">
      <c r="A861" s="234"/>
      <c r="B861" s="234"/>
      <c r="C861" s="234"/>
      <c r="D861" s="234"/>
      <c r="E861" s="234"/>
      <c r="F861" s="234"/>
      <c r="G861" s="234"/>
      <c r="H861" s="234"/>
      <c r="I861" s="234"/>
      <c r="J861" s="234"/>
      <c r="K861" s="234"/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4"/>
      <c r="Z861" s="234"/>
    </row>
    <row r="862" ht="14.25" customHeight="1">
      <c r="A862" s="234"/>
      <c r="B862" s="234"/>
      <c r="C862" s="234"/>
      <c r="D862" s="234"/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4"/>
      <c r="Z862" s="234"/>
    </row>
    <row r="863" ht="14.25" customHeight="1">
      <c r="A863" s="234"/>
      <c r="B863" s="234"/>
      <c r="C863" s="234"/>
      <c r="D863" s="234"/>
      <c r="E863" s="234"/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4"/>
      <c r="Z863" s="234"/>
    </row>
    <row r="864" ht="14.25" customHeight="1">
      <c r="A864" s="234"/>
      <c r="B864" s="234"/>
      <c r="C864" s="234"/>
      <c r="D864" s="234"/>
      <c r="E864" s="234"/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4"/>
      <c r="Z864" s="234"/>
    </row>
    <row r="865" ht="14.25" customHeight="1">
      <c r="A865" s="234"/>
      <c r="B865" s="234"/>
      <c r="C865" s="234"/>
      <c r="D865" s="234"/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4"/>
      <c r="Z865" s="234"/>
    </row>
    <row r="866" ht="14.25" customHeight="1">
      <c r="A866" s="234"/>
      <c r="B866" s="234"/>
      <c r="C866" s="234"/>
      <c r="D866" s="234"/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4"/>
      <c r="Z866" s="234"/>
    </row>
    <row r="867" ht="14.25" customHeight="1">
      <c r="A867" s="234"/>
      <c r="B867" s="234"/>
      <c r="C867" s="234"/>
      <c r="D867" s="234"/>
      <c r="E867" s="234"/>
      <c r="F867" s="234"/>
      <c r="G867" s="234"/>
      <c r="H867" s="234"/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4"/>
      <c r="Z867" s="234"/>
    </row>
    <row r="868" ht="14.25" customHeight="1">
      <c r="A868" s="234"/>
      <c r="B868" s="234"/>
      <c r="C868" s="234"/>
      <c r="D868" s="234"/>
      <c r="E868" s="234"/>
      <c r="F868" s="234"/>
      <c r="G868" s="234"/>
      <c r="H868" s="234"/>
      <c r="I868" s="234"/>
      <c r="J868" s="234"/>
      <c r="K868" s="234"/>
      <c r="L868" s="234"/>
      <c r="M868" s="234"/>
      <c r="N868" s="234"/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4"/>
      <c r="Z868" s="234"/>
    </row>
    <row r="869" ht="14.25" customHeight="1">
      <c r="A869" s="234"/>
      <c r="B869" s="234"/>
      <c r="C869" s="234"/>
      <c r="D869" s="234"/>
      <c r="E869" s="234"/>
      <c r="F869" s="234"/>
      <c r="G869" s="234"/>
      <c r="H869" s="234"/>
      <c r="I869" s="234"/>
      <c r="J869" s="234"/>
      <c r="K869" s="234"/>
      <c r="L869" s="234"/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4"/>
      <c r="Z869" s="234"/>
    </row>
    <row r="870" ht="14.25" customHeight="1">
      <c r="A870" s="234"/>
      <c r="B870" s="234"/>
      <c r="C870" s="234"/>
      <c r="D870" s="234"/>
      <c r="E870" s="234"/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/>
      <c r="X870" s="234"/>
      <c r="Y870" s="234"/>
      <c r="Z870" s="234"/>
    </row>
    <row r="871" ht="14.25" customHeight="1">
      <c r="A871" s="234"/>
      <c r="B871" s="234"/>
      <c r="C871" s="234"/>
      <c r="D871" s="234"/>
      <c r="E871" s="234"/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/>
      <c r="U871" s="234"/>
      <c r="V871" s="234"/>
      <c r="W871" s="234"/>
      <c r="X871" s="234"/>
      <c r="Y871" s="234"/>
      <c r="Z871" s="234"/>
    </row>
    <row r="872" ht="14.25" customHeight="1">
      <c r="A872" s="234"/>
      <c r="B872" s="234"/>
      <c r="C872" s="234"/>
      <c r="D872" s="234"/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4"/>
      <c r="Z872" s="234"/>
    </row>
    <row r="873" ht="14.25" customHeight="1">
      <c r="A873" s="234"/>
      <c r="B873" s="234"/>
      <c r="C873" s="234"/>
      <c r="D873" s="234"/>
      <c r="E873" s="234"/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/>
      <c r="U873" s="234"/>
      <c r="V873" s="234"/>
      <c r="W873" s="234"/>
      <c r="X873" s="234"/>
      <c r="Y873" s="234"/>
      <c r="Z873" s="234"/>
    </row>
    <row r="874" ht="14.25" customHeight="1">
      <c r="A874" s="234"/>
      <c r="B874" s="234"/>
      <c r="C874" s="234"/>
      <c r="D874" s="234"/>
      <c r="E874" s="234"/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4"/>
      <c r="Z874" s="234"/>
    </row>
    <row r="875" ht="14.25" customHeight="1">
      <c r="A875" s="234"/>
      <c r="B875" s="234"/>
      <c r="C875" s="234"/>
      <c r="D875" s="234"/>
      <c r="E875" s="234"/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4"/>
      <c r="Z875" s="234"/>
    </row>
    <row r="876" ht="14.25" customHeight="1">
      <c r="A876" s="234"/>
      <c r="B876" s="234"/>
      <c r="C876" s="234"/>
      <c r="D876" s="234"/>
      <c r="E876" s="234"/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4"/>
      <c r="Z876" s="234"/>
    </row>
    <row r="877" ht="14.25" customHeight="1">
      <c r="A877" s="234"/>
      <c r="B877" s="234"/>
      <c r="C877" s="234"/>
      <c r="D877" s="234"/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4"/>
      <c r="Z877" s="234"/>
    </row>
    <row r="878" ht="14.25" customHeight="1">
      <c r="A878" s="234"/>
      <c r="B878" s="234"/>
      <c r="C878" s="234"/>
      <c r="D878" s="234"/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4"/>
      <c r="Z878" s="234"/>
    </row>
    <row r="879" ht="14.25" customHeight="1">
      <c r="A879" s="234"/>
      <c r="B879" s="234"/>
      <c r="C879" s="234"/>
      <c r="D879" s="234"/>
      <c r="E879" s="234"/>
      <c r="F879" s="234"/>
      <c r="G879" s="234"/>
      <c r="H879" s="234"/>
      <c r="I879" s="234"/>
      <c r="J879" s="234"/>
      <c r="K879" s="234"/>
      <c r="L879" s="234"/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4"/>
      <c r="Z879" s="234"/>
    </row>
    <row r="880" ht="14.25" customHeight="1">
      <c r="A880" s="234"/>
      <c r="B880" s="234"/>
      <c r="C880" s="234"/>
      <c r="D880" s="234"/>
      <c r="E880" s="234"/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/>
      <c r="X880" s="234"/>
      <c r="Y880" s="234"/>
      <c r="Z880" s="234"/>
    </row>
    <row r="881" ht="14.25" customHeight="1">
      <c r="A881" s="234"/>
      <c r="B881" s="234"/>
      <c r="C881" s="234"/>
      <c r="D881" s="234"/>
      <c r="E881" s="234"/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/>
      <c r="U881" s="234"/>
      <c r="V881" s="234"/>
      <c r="W881" s="234"/>
      <c r="X881" s="234"/>
      <c r="Y881" s="234"/>
      <c r="Z881" s="234"/>
    </row>
    <row r="882" ht="14.25" customHeight="1">
      <c r="A882" s="234"/>
      <c r="B882" s="234"/>
      <c r="C882" s="234"/>
      <c r="D882" s="234"/>
      <c r="E882" s="234"/>
      <c r="F882" s="234"/>
      <c r="G882" s="234"/>
      <c r="H882" s="234"/>
      <c r="I882" s="234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/>
      <c r="T882" s="234"/>
      <c r="U882" s="234"/>
      <c r="V882" s="234"/>
      <c r="W882" s="234"/>
      <c r="X882" s="234"/>
      <c r="Y882" s="234"/>
      <c r="Z882" s="234"/>
    </row>
    <row r="883" ht="14.25" customHeight="1">
      <c r="A883" s="234"/>
      <c r="B883" s="234"/>
      <c r="C883" s="234"/>
      <c r="D883" s="234"/>
      <c r="E883" s="234"/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/>
      <c r="Y883" s="234"/>
      <c r="Z883" s="234"/>
    </row>
    <row r="884" ht="14.25" customHeight="1">
      <c r="A884" s="234"/>
      <c r="B884" s="234"/>
      <c r="C884" s="234"/>
      <c r="D884" s="234"/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4"/>
      <c r="Z884" s="234"/>
    </row>
    <row r="885" ht="14.25" customHeight="1">
      <c r="A885" s="234"/>
      <c r="B885" s="234"/>
      <c r="C885" s="234"/>
      <c r="D885" s="234"/>
      <c r="E885" s="234"/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4"/>
      <c r="Z885" s="234"/>
    </row>
    <row r="886" ht="14.25" customHeight="1">
      <c r="A886" s="234"/>
      <c r="B886" s="234"/>
      <c r="C886" s="234"/>
      <c r="D886" s="234"/>
      <c r="E886" s="234"/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4"/>
      <c r="Z886" s="234"/>
    </row>
    <row r="887" ht="14.25" customHeight="1">
      <c r="A887" s="234"/>
      <c r="B887" s="234"/>
      <c r="C887" s="234"/>
      <c r="D887" s="234"/>
      <c r="E887" s="234"/>
      <c r="F887" s="234"/>
      <c r="G887" s="234"/>
      <c r="H887" s="234"/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/>
      <c r="W887" s="234"/>
      <c r="X887" s="234"/>
      <c r="Y887" s="234"/>
      <c r="Z887" s="234"/>
    </row>
    <row r="888" ht="14.25" customHeight="1">
      <c r="A888" s="234"/>
      <c r="B888" s="234"/>
      <c r="C888" s="234"/>
      <c r="D888" s="234"/>
      <c r="E888" s="234"/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4"/>
      <c r="Z888" s="234"/>
    </row>
    <row r="889" ht="14.25" customHeight="1">
      <c r="A889" s="234"/>
      <c r="B889" s="234"/>
      <c r="C889" s="234"/>
      <c r="D889" s="234"/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4"/>
      <c r="Z889" s="234"/>
    </row>
    <row r="890" ht="14.25" customHeight="1">
      <c r="A890" s="234"/>
      <c r="B890" s="234"/>
      <c r="C890" s="234"/>
      <c r="D890" s="234"/>
      <c r="E890" s="234"/>
      <c r="F890" s="234"/>
      <c r="G890" s="234"/>
      <c r="H890" s="234"/>
      <c r="I890" s="234"/>
      <c r="J890" s="234"/>
      <c r="K890" s="234"/>
      <c r="L890" s="234"/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4"/>
      <c r="Z890" s="234"/>
    </row>
    <row r="891" ht="14.25" customHeight="1">
      <c r="A891" s="234"/>
      <c r="B891" s="234"/>
      <c r="C891" s="234"/>
      <c r="D891" s="234"/>
      <c r="E891" s="234"/>
      <c r="F891" s="234"/>
      <c r="G891" s="234"/>
      <c r="H891" s="234"/>
      <c r="I891" s="234"/>
      <c r="J891" s="234"/>
      <c r="K891" s="234"/>
      <c r="L891" s="234"/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4"/>
      <c r="Z891" s="234"/>
    </row>
    <row r="892" ht="14.25" customHeight="1">
      <c r="A892" s="234"/>
      <c r="B892" s="234"/>
      <c r="C892" s="234"/>
      <c r="D892" s="234"/>
      <c r="E892" s="234"/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/>
      <c r="X892" s="234"/>
      <c r="Y892" s="234"/>
      <c r="Z892" s="234"/>
    </row>
    <row r="893" ht="14.25" customHeight="1">
      <c r="A893" s="234"/>
      <c r="B893" s="234"/>
      <c r="C893" s="234"/>
      <c r="D893" s="234"/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4"/>
      <c r="Z893" s="234"/>
    </row>
    <row r="894" ht="14.25" customHeight="1">
      <c r="A894" s="234"/>
      <c r="B894" s="234"/>
      <c r="C894" s="234"/>
      <c r="D894" s="234"/>
      <c r="E894" s="234"/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4"/>
      <c r="Z894" s="234"/>
    </row>
    <row r="895" ht="14.25" customHeight="1">
      <c r="A895" s="234"/>
      <c r="B895" s="234"/>
      <c r="C895" s="234"/>
      <c r="D895" s="234"/>
      <c r="E895" s="234"/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4"/>
      <c r="Z895" s="234"/>
    </row>
    <row r="896" ht="14.25" customHeight="1">
      <c r="A896" s="234"/>
      <c r="B896" s="234"/>
      <c r="C896" s="234"/>
      <c r="D896" s="234"/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4"/>
      <c r="Z896" s="234"/>
    </row>
    <row r="897" ht="14.25" customHeight="1">
      <c r="A897" s="234"/>
      <c r="B897" s="234"/>
      <c r="C897" s="234"/>
      <c r="D897" s="234"/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4"/>
      <c r="Z897" s="234"/>
    </row>
    <row r="898" ht="14.25" customHeight="1">
      <c r="A898" s="234"/>
      <c r="B898" s="234"/>
      <c r="C898" s="234"/>
      <c r="D898" s="234"/>
      <c r="E898" s="234"/>
      <c r="F898" s="234"/>
      <c r="G898" s="234"/>
      <c r="H898" s="234"/>
      <c r="I898" s="234"/>
      <c r="J898" s="234"/>
      <c r="K898" s="234"/>
      <c r="L898" s="234"/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4"/>
      <c r="Z898" s="234"/>
    </row>
    <row r="899" ht="14.25" customHeight="1">
      <c r="A899" s="234"/>
      <c r="B899" s="234"/>
      <c r="C899" s="234"/>
      <c r="D899" s="234"/>
      <c r="E899" s="234"/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/>
      <c r="X899" s="234"/>
      <c r="Y899" s="234"/>
      <c r="Z899" s="234"/>
    </row>
    <row r="900" ht="14.25" customHeight="1">
      <c r="A900" s="234"/>
      <c r="B900" s="234"/>
      <c r="C900" s="234"/>
      <c r="D900" s="234"/>
      <c r="E900" s="234"/>
      <c r="F900" s="234"/>
      <c r="G900" s="234"/>
      <c r="H900" s="234"/>
      <c r="I900" s="234"/>
      <c r="J900" s="234"/>
      <c r="K900" s="234"/>
      <c r="L900" s="234"/>
      <c r="M900" s="234"/>
      <c r="N900" s="234"/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4"/>
      <c r="Z900" s="234"/>
    </row>
    <row r="901" ht="14.25" customHeight="1">
      <c r="A901" s="234"/>
      <c r="B901" s="234"/>
      <c r="C901" s="234"/>
      <c r="D901" s="234"/>
      <c r="E901" s="234"/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/>
      <c r="U901" s="234"/>
      <c r="V901" s="234"/>
      <c r="W901" s="234"/>
      <c r="X901" s="234"/>
      <c r="Y901" s="234"/>
      <c r="Z901" s="234"/>
    </row>
    <row r="902" ht="14.25" customHeight="1">
      <c r="A902" s="234"/>
      <c r="B902" s="234"/>
      <c r="C902" s="234"/>
      <c r="D902" s="234"/>
      <c r="E902" s="234"/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/>
      <c r="U902" s="234"/>
      <c r="V902" s="234"/>
      <c r="W902" s="234"/>
      <c r="X902" s="234"/>
      <c r="Y902" s="234"/>
      <c r="Z902" s="234"/>
    </row>
    <row r="903" ht="14.25" customHeight="1">
      <c r="A903" s="234"/>
      <c r="B903" s="234"/>
      <c r="C903" s="234"/>
      <c r="D903" s="234"/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4"/>
      <c r="Z903" s="234"/>
    </row>
    <row r="904" ht="14.25" customHeight="1">
      <c r="A904" s="234"/>
      <c r="B904" s="234"/>
      <c r="C904" s="234"/>
      <c r="D904" s="234"/>
      <c r="E904" s="234"/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4"/>
      <c r="Z904" s="234"/>
    </row>
    <row r="905" ht="14.25" customHeight="1">
      <c r="A905" s="234"/>
      <c r="B905" s="234"/>
      <c r="C905" s="234"/>
      <c r="D905" s="234"/>
      <c r="E905" s="234"/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4"/>
      <c r="Z905" s="234"/>
    </row>
    <row r="906" ht="14.25" customHeight="1">
      <c r="A906" s="234"/>
      <c r="B906" s="234"/>
      <c r="C906" s="234"/>
      <c r="D906" s="234"/>
      <c r="E906" s="234"/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4"/>
      <c r="Z906" s="234"/>
    </row>
    <row r="907" ht="14.25" customHeight="1">
      <c r="A907" s="234"/>
      <c r="B907" s="234"/>
      <c r="C907" s="234"/>
      <c r="D907" s="234"/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4"/>
      <c r="Z907" s="234"/>
    </row>
    <row r="908" ht="14.25" customHeight="1">
      <c r="A908" s="234"/>
      <c r="B908" s="234"/>
      <c r="C908" s="234"/>
      <c r="D908" s="234"/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4"/>
      <c r="Z908" s="234"/>
    </row>
    <row r="909" ht="14.25" customHeight="1">
      <c r="A909" s="234"/>
      <c r="B909" s="234"/>
      <c r="C909" s="234"/>
      <c r="D909" s="234"/>
      <c r="E909" s="234"/>
      <c r="F909" s="234"/>
      <c r="G909" s="234"/>
      <c r="H909" s="234"/>
      <c r="I909" s="234"/>
      <c r="J909" s="234"/>
      <c r="K909" s="234"/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4"/>
      <c r="Z909" s="234"/>
    </row>
    <row r="910" ht="14.25" customHeight="1">
      <c r="A910" s="234"/>
      <c r="B910" s="234"/>
      <c r="C910" s="234"/>
      <c r="D910" s="234"/>
      <c r="E910" s="234"/>
      <c r="F910" s="234"/>
      <c r="G910" s="234"/>
      <c r="H910" s="234"/>
      <c r="I910" s="234"/>
      <c r="J910" s="234"/>
      <c r="K910" s="234"/>
      <c r="L910" s="234"/>
      <c r="M910" s="234"/>
      <c r="N910" s="234"/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4"/>
      <c r="Z910" s="234"/>
    </row>
    <row r="911" ht="14.25" customHeight="1">
      <c r="A911" s="234"/>
      <c r="B911" s="234"/>
      <c r="C911" s="234"/>
      <c r="D911" s="234"/>
      <c r="E911" s="234"/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/>
      <c r="U911" s="234"/>
      <c r="V911" s="234"/>
      <c r="W911" s="234"/>
      <c r="X911" s="234"/>
      <c r="Y911" s="234"/>
      <c r="Z911" s="234"/>
    </row>
    <row r="912" ht="14.25" customHeight="1">
      <c r="A912" s="234"/>
      <c r="B912" s="234"/>
      <c r="C912" s="234"/>
      <c r="D912" s="234"/>
      <c r="E912" s="234"/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/>
      <c r="U912" s="234"/>
      <c r="V912" s="234"/>
      <c r="W912" s="234"/>
      <c r="X912" s="234"/>
      <c r="Y912" s="234"/>
      <c r="Z912" s="234"/>
    </row>
    <row r="913" ht="14.25" customHeight="1">
      <c r="A913" s="234"/>
      <c r="B913" s="234"/>
      <c r="C913" s="234"/>
      <c r="D913" s="234"/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4"/>
      <c r="Z913" s="234"/>
    </row>
    <row r="914" ht="14.25" customHeight="1">
      <c r="A914" s="234"/>
      <c r="B914" s="234"/>
      <c r="C914" s="234"/>
      <c r="D914" s="234"/>
      <c r="E914" s="234"/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4"/>
      <c r="Z914" s="234"/>
    </row>
    <row r="915" ht="14.25" customHeight="1">
      <c r="A915" s="234"/>
      <c r="B915" s="234"/>
      <c r="C915" s="234"/>
      <c r="D915" s="234"/>
      <c r="E915" s="234"/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4"/>
      <c r="Z915" s="234"/>
    </row>
    <row r="916" ht="14.25" customHeight="1">
      <c r="A916" s="234"/>
      <c r="B916" s="234"/>
      <c r="C916" s="234"/>
      <c r="D916" s="234"/>
      <c r="E916" s="234"/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4"/>
      <c r="Z916" s="234"/>
    </row>
    <row r="917" ht="14.25" customHeight="1">
      <c r="A917" s="234"/>
      <c r="B917" s="234"/>
      <c r="C917" s="234"/>
      <c r="D917" s="234"/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4"/>
      <c r="Z917" s="234"/>
    </row>
    <row r="918" ht="14.25" customHeight="1">
      <c r="A918" s="234"/>
      <c r="B918" s="234"/>
      <c r="C918" s="234"/>
      <c r="D918" s="234"/>
      <c r="E918" s="234"/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4"/>
      <c r="Z918" s="234"/>
    </row>
    <row r="919" ht="14.25" customHeight="1">
      <c r="A919" s="234"/>
      <c r="B919" s="234"/>
      <c r="C919" s="234"/>
      <c r="D919" s="234"/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4"/>
      <c r="Z919" s="234"/>
    </row>
    <row r="920" ht="14.25" customHeight="1">
      <c r="A920" s="234"/>
      <c r="B920" s="234"/>
      <c r="C920" s="234"/>
      <c r="D920" s="234"/>
      <c r="E920" s="234"/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4"/>
      <c r="Z920" s="234"/>
    </row>
    <row r="921" ht="14.25" customHeight="1">
      <c r="A921" s="234"/>
      <c r="B921" s="234"/>
      <c r="C921" s="234"/>
      <c r="D921" s="234"/>
      <c r="E921" s="234"/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4"/>
      <c r="Z921" s="234"/>
    </row>
    <row r="922" ht="14.25" customHeight="1">
      <c r="A922" s="234"/>
      <c r="B922" s="234"/>
      <c r="C922" s="234"/>
      <c r="D922" s="234"/>
      <c r="E922" s="234"/>
      <c r="F922" s="234"/>
      <c r="G922" s="234"/>
      <c r="H922" s="234"/>
      <c r="I922" s="234"/>
      <c r="J922" s="234"/>
      <c r="K922" s="234"/>
      <c r="L922" s="234"/>
      <c r="M922" s="234"/>
      <c r="N922" s="234"/>
      <c r="O922" s="234"/>
      <c r="P922" s="234"/>
      <c r="Q922" s="234"/>
      <c r="R922" s="234"/>
      <c r="S922" s="234"/>
      <c r="T922" s="234"/>
      <c r="U922" s="234"/>
      <c r="V922" s="234"/>
      <c r="W922" s="234"/>
      <c r="X922" s="234"/>
      <c r="Y922" s="234"/>
      <c r="Z922" s="234"/>
    </row>
    <row r="923" ht="14.25" customHeight="1">
      <c r="A923" s="234"/>
      <c r="B923" s="234"/>
      <c r="C923" s="234"/>
      <c r="D923" s="234"/>
      <c r="E923" s="234"/>
      <c r="F923" s="234"/>
      <c r="G923" s="234"/>
      <c r="H923" s="234"/>
      <c r="I923" s="234"/>
      <c r="J923" s="234"/>
      <c r="K923" s="234"/>
      <c r="L923" s="234"/>
      <c r="M923" s="234"/>
      <c r="N923" s="234"/>
      <c r="O923" s="234"/>
      <c r="P923" s="234"/>
      <c r="Q923" s="234"/>
      <c r="R923" s="234"/>
      <c r="S923" s="234"/>
      <c r="T923" s="234"/>
      <c r="U923" s="234"/>
      <c r="V923" s="234"/>
      <c r="W923" s="234"/>
      <c r="X923" s="234"/>
      <c r="Y923" s="234"/>
      <c r="Z923" s="234"/>
    </row>
    <row r="924" ht="14.25" customHeight="1">
      <c r="A924" s="234"/>
      <c r="B924" s="234"/>
      <c r="C924" s="234"/>
      <c r="D924" s="234"/>
      <c r="E924" s="234"/>
      <c r="F924" s="234"/>
      <c r="G924" s="234"/>
      <c r="H924" s="234"/>
      <c r="I924" s="234"/>
      <c r="J924" s="234"/>
      <c r="K924" s="234"/>
      <c r="L924" s="234"/>
      <c r="M924" s="234"/>
      <c r="N924" s="234"/>
      <c r="O924" s="234"/>
      <c r="P924" s="234"/>
      <c r="Q924" s="234"/>
      <c r="R924" s="234"/>
      <c r="S924" s="234"/>
      <c r="T924" s="234"/>
      <c r="U924" s="234"/>
      <c r="V924" s="234"/>
      <c r="W924" s="234"/>
      <c r="X924" s="234"/>
      <c r="Y924" s="234"/>
      <c r="Z924" s="234"/>
    </row>
    <row r="925" ht="14.25" customHeight="1">
      <c r="A925" s="234"/>
      <c r="B925" s="234"/>
      <c r="C925" s="234"/>
      <c r="D925" s="234"/>
      <c r="E925" s="234"/>
      <c r="F925" s="234"/>
      <c r="G925" s="234"/>
      <c r="H925" s="234"/>
      <c r="I925" s="234"/>
      <c r="J925" s="234"/>
      <c r="K925" s="234"/>
      <c r="L925" s="234"/>
      <c r="M925" s="234"/>
      <c r="N925" s="234"/>
      <c r="O925" s="234"/>
      <c r="P925" s="234"/>
      <c r="Q925" s="234"/>
      <c r="R925" s="234"/>
      <c r="S925" s="234"/>
      <c r="T925" s="234"/>
      <c r="U925" s="234"/>
      <c r="V925" s="234"/>
      <c r="W925" s="234"/>
      <c r="X925" s="234"/>
      <c r="Y925" s="234"/>
      <c r="Z925" s="234"/>
    </row>
    <row r="926" ht="14.25" customHeight="1">
      <c r="A926" s="234"/>
      <c r="B926" s="234"/>
      <c r="C926" s="234"/>
      <c r="D926" s="234"/>
      <c r="E926" s="234"/>
      <c r="F926" s="234"/>
      <c r="G926" s="234"/>
      <c r="H926" s="234"/>
      <c r="I926" s="234"/>
      <c r="J926" s="234"/>
      <c r="K926" s="234"/>
      <c r="L926" s="234"/>
      <c r="M926" s="234"/>
      <c r="N926" s="234"/>
      <c r="O926" s="234"/>
      <c r="P926" s="234"/>
      <c r="Q926" s="234"/>
      <c r="R926" s="234"/>
      <c r="S926" s="234"/>
      <c r="T926" s="234"/>
      <c r="U926" s="234"/>
      <c r="V926" s="234"/>
      <c r="W926" s="234"/>
      <c r="X926" s="234"/>
      <c r="Y926" s="234"/>
      <c r="Z926" s="234"/>
    </row>
    <row r="927" ht="14.25" customHeight="1">
      <c r="A927" s="234"/>
      <c r="B927" s="234"/>
      <c r="C927" s="234"/>
      <c r="D927" s="234"/>
      <c r="E927" s="234"/>
      <c r="F927" s="234"/>
      <c r="G927" s="234"/>
      <c r="H927" s="234"/>
      <c r="I927" s="234"/>
      <c r="J927" s="234"/>
      <c r="K927" s="234"/>
      <c r="L927" s="234"/>
      <c r="M927" s="234"/>
      <c r="N927" s="234"/>
      <c r="O927" s="234"/>
      <c r="P927" s="234"/>
      <c r="Q927" s="234"/>
      <c r="R927" s="234"/>
      <c r="S927" s="234"/>
      <c r="T927" s="234"/>
      <c r="U927" s="234"/>
      <c r="V927" s="234"/>
      <c r="W927" s="234"/>
      <c r="X927" s="234"/>
      <c r="Y927" s="234"/>
      <c r="Z927" s="234"/>
    </row>
    <row r="928" ht="14.25" customHeight="1">
      <c r="A928" s="234"/>
      <c r="B928" s="234"/>
      <c r="C928" s="234"/>
      <c r="D928" s="234"/>
      <c r="E928" s="234"/>
      <c r="F928" s="234"/>
      <c r="G928" s="234"/>
      <c r="H928" s="234"/>
      <c r="I928" s="234"/>
      <c r="J928" s="234"/>
      <c r="K928" s="234"/>
      <c r="L928" s="234"/>
      <c r="M928" s="234"/>
      <c r="N928" s="234"/>
      <c r="O928" s="234"/>
      <c r="P928" s="234"/>
      <c r="Q928" s="234"/>
      <c r="R928" s="234"/>
      <c r="S928" s="234"/>
      <c r="T928" s="234"/>
      <c r="U928" s="234"/>
      <c r="V928" s="234"/>
      <c r="W928" s="234"/>
      <c r="X928" s="234"/>
      <c r="Y928" s="234"/>
      <c r="Z928" s="234"/>
    </row>
    <row r="929" ht="14.25" customHeight="1">
      <c r="A929" s="234"/>
      <c r="B929" s="234"/>
      <c r="C929" s="234"/>
      <c r="D929" s="234"/>
      <c r="E929" s="234"/>
      <c r="F929" s="234"/>
      <c r="G929" s="234"/>
      <c r="H929" s="234"/>
      <c r="I929" s="234"/>
      <c r="J929" s="234"/>
      <c r="K929" s="234"/>
      <c r="L929" s="234"/>
      <c r="M929" s="234"/>
      <c r="N929" s="234"/>
      <c r="O929" s="234"/>
      <c r="P929" s="234"/>
      <c r="Q929" s="234"/>
      <c r="R929" s="234"/>
      <c r="S929" s="234"/>
      <c r="T929" s="234"/>
      <c r="U929" s="234"/>
      <c r="V929" s="234"/>
      <c r="W929" s="234"/>
      <c r="X929" s="234"/>
      <c r="Y929" s="234"/>
      <c r="Z929" s="234"/>
    </row>
    <row r="930" ht="14.25" customHeight="1">
      <c r="A930" s="234"/>
      <c r="B930" s="234"/>
      <c r="C930" s="234"/>
      <c r="D930" s="234"/>
      <c r="E930" s="234"/>
      <c r="F930" s="234"/>
      <c r="G930" s="234"/>
      <c r="H930" s="234"/>
      <c r="I930" s="234"/>
      <c r="J930" s="234"/>
      <c r="K930" s="234"/>
      <c r="L930" s="234"/>
      <c r="M930" s="234"/>
      <c r="N930" s="234"/>
      <c r="O930" s="234"/>
      <c r="P930" s="234"/>
      <c r="Q930" s="234"/>
      <c r="R930" s="234"/>
      <c r="S930" s="234"/>
      <c r="T930" s="234"/>
      <c r="U930" s="234"/>
      <c r="V930" s="234"/>
      <c r="W930" s="234"/>
      <c r="X930" s="234"/>
      <c r="Y930" s="234"/>
      <c r="Z930" s="234"/>
    </row>
    <row r="931" ht="14.25" customHeight="1">
      <c r="A931" s="234"/>
      <c r="B931" s="234"/>
      <c r="C931" s="234"/>
      <c r="D931" s="234"/>
      <c r="E931" s="234"/>
      <c r="F931" s="234"/>
      <c r="G931" s="234"/>
      <c r="H931" s="234"/>
      <c r="I931" s="234"/>
      <c r="J931" s="234"/>
      <c r="K931" s="234"/>
      <c r="L931" s="234"/>
      <c r="M931" s="234"/>
      <c r="N931" s="234"/>
      <c r="O931" s="234"/>
      <c r="P931" s="234"/>
      <c r="Q931" s="234"/>
      <c r="R931" s="234"/>
      <c r="S931" s="234"/>
      <c r="T931" s="234"/>
      <c r="U931" s="234"/>
      <c r="V931" s="234"/>
      <c r="W931" s="234"/>
      <c r="X931" s="234"/>
      <c r="Y931" s="234"/>
      <c r="Z931" s="234"/>
    </row>
    <row r="932" ht="14.25" customHeight="1">
      <c r="A932" s="234"/>
      <c r="B932" s="234"/>
      <c r="C932" s="234"/>
      <c r="D932" s="234"/>
      <c r="E932" s="234"/>
      <c r="F932" s="234"/>
      <c r="G932" s="234"/>
      <c r="H932" s="234"/>
      <c r="I932" s="234"/>
      <c r="J932" s="234"/>
      <c r="K932" s="234"/>
      <c r="L932" s="234"/>
      <c r="M932" s="234"/>
      <c r="N932" s="234"/>
      <c r="O932" s="234"/>
      <c r="P932" s="234"/>
      <c r="Q932" s="234"/>
      <c r="R932" s="234"/>
      <c r="S932" s="234"/>
      <c r="T932" s="234"/>
      <c r="U932" s="234"/>
      <c r="V932" s="234"/>
      <c r="W932" s="234"/>
      <c r="X932" s="234"/>
      <c r="Y932" s="234"/>
      <c r="Z932" s="234"/>
    </row>
    <row r="933" ht="14.25" customHeight="1">
      <c r="A933" s="234"/>
      <c r="B933" s="234"/>
      <c r="C933" s="234"/>
      <c r="D933" s="234"/>
      <c r="E933" s="234"/>
      <c r="F933" s="234"/>
      <c r="G933" s="234"/>
      <c r="H933" s="234"/>
      <c r="I933" s="234"/>
      <c r="J933" s="234"/>
      <c r="K933" s="234"/>
      <c r="L933" s="234"/>
      <c r="M933" s="234"/>
      <c r="N933" s="234"/>
      <c r="O933" s="234"/>
      <c r="P933" s="234"/>
      <c r="Q933" s="234"/>
      <c r="R933" s="234"/>
      <c r="S933" s="234"/>
      <c r="T933" s="234"/>
      <c r="U933" s="234"/>
      <c r="V933" s="234"/>
      <c r="W933" s="234"/>
      <c r="X933" s="234"/>
      <c r="Y933" s="234"/>
      <c r="Z933" s="234"/>
    </row>
    <row r="934" ht="14.25" customHeight="1">
      <c r="A934" s="234"/>
      <c r="B934" s="234"/>
      <c r="C934" s="234"/>
      <c r="D934" s="234"/>
      <c r="E934" s="234"/>
      <c r="F934" s="234"/>
      <c r="G934" s="234"/>
      <c r="H934" s="234"/>
      <c r="I934" s="234"/>
      <c r="J934" s="234"/>
      <c r="K934" s="234"/>
      <c r="L934" s="234"/>
      <c r="M934" s="234"/>
      <c r="N934" s="234"/>
      <c r="O934" s="234"/>
      <c r="P934" s="234"/>
      <c r="Q934" s="234"/>
      <c r="R934" s="234"/>
      <c r="S934" s="234"/>
      <c r="T934" s="234"/>
      <c r="U934" s="234"/>
      <c r="V934" s="234"/>
      <c r="W934" s="234"/>
      <c r="X934" s="234"/>
      <c r="Y934" s="234"/>
      <c r="Z934" s="234"/>
    </row>
    <row r="935" ht="14.25" customHeight="1">
      <c r="A935" s="234"/>
      <c r="B935" s="234"/>
      <c r="C935" s="234"/>
      <c r="D935" s="234"/>
      <c r="E935" s="234"/>
      <c r="F935" s="234"/>
      <c r="G935" s="234"/>
      <c r="H935" s="234"/>
      <c r="I935" s="234"/>
      <c r="J935" s="234"/>
      <c r="K935" s="234"/>
      <c r="L935" s="234"/>
      <c r="M935" s="234"/>
      <c r="N935" s="234"/>
      <c r="O935" s="234"/>
      <c r="P935" s="234"/>
      <c r="Q935" s="234"/>
      <c r="R935" s="234"/>
      <c r="S935" s="234"/>
      <c r="T935" s="234"/>
      <c r="U935" s="234"/>
      <c r="V935" s="234"/>
      <c r="W935" s="234"/>
      <c r="X935" s="234"/>
      <c r="Y935" s="234"/>
      <c r="Z935" s="234"/>
    </row>
    <row r="936" ht="14.25" customHeight="1">
      <c r="A936" s="234"/>
      <c r="B936" s="234"/>
      <c r="C936" s="234"/>
      <c r="D936" s="234"/>
      <c r="E936" s="234"/>
      <c r="F936" s="234"/>
      <c r="G936" s="234"/>
      <c r="H936" s="234"/>
      <c r="I936" s="234"/>
      <c r="J936" s="234"/>
      <c r="K936" s="234"/>
      <c r="L936" s="234"/>
      <c r="M936" s="234"/>
      <c r="N936" s="234"/>
      <c r="O936" s="234"/>
      <c r="P936" s="234"/>
      <c r="Q936" s="234"/>
      <c r="R936" s="234"/>
      <c r="S936" s="234"/>
      <c r="T936" s="234"/>
      <c r="U936" s="234"/>
      <c r="V936" s="234"/>
      <c r="W936" s="234"/>
      <c r="X936" s="234"/>
      <c r="Y936" s="234"/>
      <c r="Z936" s="234"/>
    </row>
    <row r="937" ht="14.25" customHeight="1">
      <c r="A937" s="234"/>
      <c r="B937" s="234"/>
      <c r="C937" s="234"/>
      <c r="D937" s="234"/>
      <c r="E937" s="234"/>
      <c r="F937" s="234"/>
      <c r="G937" s="234"/>
      <c r="H937" s="234"/>
      <c r="I937" s="234"/>
      <c r="J937" s="234"/>
      <c r="K937" s="234"/>
      <c r="L937" s="234"/>
      <c r="M937" s="234"/>
      <c r="N937" s="234"/>
      <c r="O937" s="234"/>
      <c r="P937" s="234"/>
      <c r="Q937" s="234"/>
      <c r="R937" s="234"/>
      <c r="S937" s="234"/>
      <c r="T937" s="234"/>
      <c r="U937" s="234"/>
      <c r="V937" s="234"/>
      <c r="W937" s="234"/>
      <c r="X937" s="234"/>
      <c r="Y937" s="234"/>
      <c r="Z937" s="234"/>
    </row>
    <row r="938" ht="14.25" customHeight="1">
      <c r="A938" s="234"/>
      <c r="B938" s="234"/>
      <c r="C938" s="234"/>
      <c r="D938" s="234"/>
      <c r="E938" s="234"/>
      <c r="F938" s="234"/>
      <c r="G938" s="234"/>
      <c r="H938" s="234"/>
      <c r="I938" s="234"/>
      <c r="J938" s="234"/>
      <c r="K938" s="234"/>
      <c r="L938" s="234"/>
      <c r="M938" s="234"/>
      <c r="N938" s="234"/>
      <c r="O938" s="234"/>
      <c r="P938" s="234"/>
      <c r="Q938" s="234"/>
      <c r="R938" s="234"/>
      <c r="S938" s="234"/>
      <c r="T938" s="234"/>
      <c r="U938" s="234"/>
      <c r="V938" s="234"/>
      <c r="W938" s="234"/>
      <c r="X938" s="234"/>
      <c r="Y938" s="234"/>
      <c r="Z938" s="234"/>
    </row>
    <row r="939" ht="14.25" customHeight="1">
      <c r="A939" s="234"/>
      <c r="B939" s="234"/>
      <c r="C939" s="234"/>
      <c r="D939" s="234"/>
      <c r="E939" s="234"/>
      <c r="F939" s="234"/>
      <c r="G939" s="234"/>
      <c r="H939" s="234"/>
      <c r="I939" s="234"/>
      <c r="J939" s="234"/>
      <c r="K939" s="234"/>
      <c r="L939" s="234"/>
      <c r="M939" s="234"/>
      <c r="N939" s="234"/>
      <c r="O939" s="234"/>
      <c r="P939" s="234"/>
      <c r="Q939" s="234"/>
      <c r="R939" s="234"/>
      <c r="S939" s="234"/>
      <c r="T939" s="234"/>
      <c r="U939" s="234"/>
      <c r="V939" s="234"/>
      <c r="W939" s="234"/>
      <c r="X939" s="234"/>
      <c r="Y939" s="234"/>
      <c r="Z939" s="234"/>
    </row>
    <row r="940" ht="14.25" customHeight="1">
      <c r="A940" s="234"/>
      <c r="B940" s="234"/>
      <c r="C940" s="234"/>
      <c r="D940" s="234"/>
      <c r="E940" s="234"/>
      <c r="F940" s="234"/>
      <c r="G940" s="234"/>
      <c r="H940" s="234"/>
      <c r="I940" s="234"/>
      <c r="J940" s="234"/>
      <c r="K940" s="234"/>
      <c r="L940" s="234"/>
      <c r="M940" s="234"/>
      <c r="N940" s="234"/>
      <c r="O940" s="234"/>
      <c r="P940" s="234"/>
      <c r="Q940" s="234"/>
      <c r="R940" s="234"/>
      <c r="S940" s="234"/>
      <c r="T940" s="234"/>
      <c r="U940" s="234"/>
      <c r="V940" s="234"/>
      <c r="W940" s="234"/>
      <c r="X940" s="234"/>
      <c r="Y940" s="234"/>
      <c r="Z940" s="234"/>
    </row>
    <row r="941" ht="14.25" customHeight="1">
      <c r="A941" s="234"/>
      <c r="B941" s="234"/>
      <c r="C941" s="234"/>
      <c r="D941" s="234"/>
      <c r="E941" s="234"/>
      <c r="F941" s="234"/>
      <c r="G941" s="234"/>
      <c r="H941" s="234"/>
      <c r="I941" s="234"/>
      <c r="J941" s="234"/>
      <c r="K941" s="234"/>
      <c r="L941" s="234"/>
      <c r="M941" s="234"/>
      <c r="N941" s="234"/>
      <c r="O941" s="234"/>
      <c r="P941" s="234"/>
      <c r="Q941" s="234"/>
      <c r="R941" s="234"/>
      <c r="S941" s="234"/>
      <c r="T941" s="234"/>
      <c r="U941" s="234"/>
      <c r="V941" s="234"/>
      <c r="W941" s="234"/>
      <c r="X941" s="234"/>
      <c r="Y941" s="234"/>
      <c r="Z941" s="234"/>
    </row>
    <row r="942" ht="14.25" customHeight="1">
      <c r="A942" s="234"/>
      <c r="B942" s="234"/>
      <c r="C942" s="234"/>
      <c r="D942" s="234"/>
      <c r="E942" s="234"/>
      <c r="F942" s="234"/>
      <c r="G942" s="234"/>
      <c r="H942" s="234"/>
      <c r="I942" s="234"/>
      <c r="J942" s="234"/>
      <c r="K942" s="234"/>
      <c r="L942" s="234"/>
      <c r="M942" s="234"/>
      <c r="N942" s="234"/>
      <c r="O942" s="234"/>
      <c r="P942" s="234"/>
      <c r="Q942" s="234"/>
      <c r="R942" s="234"/>
      <c r="S942" s="234"/>
      <c r="T942" s="234"/>
      <c r="U942" s="234"/>
      <c r="V942" s="234"/>
      <c r="W942" s="234"/>
      <c r="X942" s="234"/>
      <c r="Y942" s="234"/>
      <c r="Z942" s="234"/>
    </row>
    <row r="943" ht="14.25" customHeight="1">
      <c r="A943" s="234"/>
      <c r="B943" s="234"/>
      <c r="C943" s="234"/>
      <c r="D943" s="234"/>
      <c r="E943" s="234"/>
      <c r="F943" s="234"/>
      <c r="G943" s="234"/>
      <c r="H943" s="234"/>
      <c r="I943" s="234"/>
      <c r="J943" s="234"/>
      <c r="K943" s="234"/>
      <c r="L943" s="234"/>
      <c r="M943" s="234"/>
      <c r="N943" s="234"/>
      <c r="O943" s="234"/>
      <c r="P943" s="234"/>
      <c r="Q943" s="234"/>
      <c r="R943" s="234"/>
      <c r="S943" s="234"/>
      <c r="T943" s="234"/>
      <c r="U943" s="234"/>
      <c r="V943" s="234"/>
      <c r="W943" s="234"/>
      <c r="X943" s="234"/>
      <c r="Y943" s="234"/>
      <c r="Z943" s="234"/>
    </row>
    <row r="944" ht="14.25" customHeight="1">
      <c r="A944" s="234"/>
      <c r="B944" s="234"/>
      <c r="C944" s="234"/>
      <c r="D944" s="234"/>
      <c r="E944" s="234"/>
      <c r="F944" s="234"/>
      <c r="G944" s="234"/>
      <c r="H944" s="234"/>
      <c r="I944" s="234"/>
      <c r="J944" s="234"/>
      <c r="K944" s="234"/>
      <c r="L944" s="234"/>
      <c r="M944" s="234"/>
      <c r="N944" s="234"/>
      <c r="O944" s="234"/>
      <c r="P944" s="234"/>
      <c r="Q944" s="234"/>
      <c r="R944" s="234"/>
      <c r="S944" s="234"/>
      <c r="T944" s="234"/>
      <c r="U944" s="234"/>
      <c r="V944" s="234"/>
      <c r="W944" s="234"/>
      <c r="X944" s="234"/>
      <c r="Y944" s="234"/>
      <c r="Z944" s="234"/>
    </row>
    <row r="945" ht="14.25" customHeight="1">
      <c r="A945" s="234"/>
      <c r="B945" s="234"/>
      <c r="C945" s="234"/>
      <c r="D945" s="234"/>
      <c r="E945" s="234"/>
      <c r="F945" s="234"/>
      <c r="G945" s="234"/>
      <c r="H945" s="234"/>
      <c r="I945" s="234"/>
      <c r="J945" s="234"/>
      <c r="K945" s="234"/>
      <c r="L945" s="234"/>
      <c r="M945" s="234"/>
      <c r="N945" s="234"/>
      <c r="O945" s="234"/>
      <c r="P945" s="234"/>
      <c r="Q945" s="234"/>
      <c r="R945" s="234"/>
      <c r="S945" s="234"/>
      <c r="T945" s="234"/>
      <c r="U945" s="234"/>
      <c r="V945" s="234"/>
      <c r="W945" s="234"/>
      <c r="X945" s="234"/>
      <c r="Y945" s="234"/>
      <c r="Z945" s="234"/>
    </row>
    <row r="946" ht="14.25" customHeight="1">
      <c r="A946" s="234"/>
      <c r="B946" s="234"/>
      <c r="C946" s="234"/>
      <c r="D946" s="234"/>
      <c r="E946" s="234"/>
      <c r="F946" s="234"/>
      <c r="G946" s="234"/>
      <c r="H946" s="234"/>
      <c r="I946" s="234"/>
      <c r="J946" s="234"/>
      <c r="K946" s="234"/>
      <c r="L946" s="234"/>
      <c r="M946" s="234"/>
      <c r="N946" s="234"/>
      <c r="O946" s="234"/>
      <c r="P946" s="234"/>
      <c r="Q946" s="234"/>
      <c r="R946" s="234"/>
      <c r="S946" s="234"/>
      <c r="T946" s="234"/>
      <c r="U946" s="234"/>
      <c r="V946" s="234"/>
      <c r="W946" s="234"/>
      <c r="X946" s="234"/>
      <c r="Y946" s="234"/>
      <c r="Z946" s="234"/>
    </row>
    <row r="947" ht="14.25" customHeight="1">
      <c r="A947" s="234"/>
      <c r="B947" s="234"/>
      <c r="C947" s="234"/>
      <c r="D947" s="234"/>
      <c r="E947" s="234"/>
      <c r="F947" s="234"/>
      <c r="G947" s="234"/>
      <c r="H947" s="234"/>
      <c r="I947" s="234"/>
      <c r="J947" s="234"/>
      <c r="K947" s="234"/>
      <c r="L947" s="234"/>
      <c r="M947" s="234"/>
      <c r="N947" s="234"/>
      <c r="O947" s="234"/>
      <c r="P947" s="234"/>
      <c r="Q947" s="234"/>
      <c r="R947" s="234"/>
      <c r="S947" s="234"/>
      <c r="T947" s="234"/>
      <c r="U947" s="234"/>
      <c r="V947" s="234"/>
      <c r="W947" s="234"/>
      <c r="X947" s="234"/>
      <c r="Y947" s="234"/>
      <c r="Z947" s="234"/>
    </row>
    <row r="948" ht="14.25" customHeight="1">
      <c r="A948" s="234"/>
      <c r="B948" s="234"/>
      <c r="C948" s="234"/>
      <c r="D948" s="234"/>
      <c r="E948" s="234"/>
      <c r="F948" s="234"/>
      <c r="G948" s="234"/>
      <c r="H948" s="234"/>
      <c r="I948" s="234"/>
      <c r="J948" s="234"/>
      <c r="K948" s="234"/>
      <c r="L948" s="234"/>
      <c r="M948" s="234"/>
      <c r="N948" s="234"/>
      <c r="O948" s="234"/>
      <c r="P948" s="234"/>
      <c r="Q948" s="234"/>
      <c r="R948" s="234"/>
      <c r="S948" s="234"/>
      <c r="T948" s="234"/>
      <c r="U948" s="234"/>
      <c r="V948" s="234"/>
      <c r="W948" s="234"/>
      <c r="X948" s="234"/>
      <c r="Y948" s="234"/>
      <c r="Z948" s="234"/>
    </row>
    <row r="949" ht="14.25" customHeight="1">
      <c r="A949" s="234"/>
      <c r="B949" s="234"/>
      <c r="C949" s="234"/>
      <c r="D949" s="234"/>
      <c r="E949" s="234"/>
      <c r="F949" s="234"/>
      <c r="G949" s="234"/>
      <c r="H949" s="234"/>
      <c r="I949" s="234"/>
      <c r="J949" s="234"/>
      <c r="K949" s="234"/>
      <c r="L949" s="234"/>
      <c r="M949" s="234"/>
      <c r="N949" s="234"/>
      <c r="O949" s="234"/>
      <c r="P949" s="234"/>
      <c r="Q949" s="234"/>
      <c r="R949" s="234"/>
      <c r="S949" s="234"/>
      <c r="T949" s="234"/>
      <c r="U949" s="234"/>
      <c r="V949" s="234"/>
      <c r="W949" s="234"/>
      <c r="X949" s="234"/>
      <c r="Y949" s="234"/>
      <c r="Z949" s="234"/>
    </row>
    <row r="950" ht="14.25" customHeight="1">
      <c r="A950" s="234"/>
      <c r="B950" s="234"/>
      <c r="C950" s="234"/>
      <c r="D950" s="234"/>
      <c r="E950" s="234"/>
      <c r="F950" s="234"/>
      <c r="G950" s="234"/>
      <c r="H950" s="234"/>
      <c r="I950" s="234"/>
      <c r="J950" s="234"/>
      <c r="K950" s="234"/>
      <c r="L950" s="234"/>
      <c r="M950" s="234"/>
      <c r="N950" s="234"/>
      <c r="O950" s="234"/>
      <c r="P950" s="234"/>
      <c r="Q950" s="234"/>
      <c r="R950" s="234"/>
      <c r="S950" s="234"/>
      <c r="T950" s="234"/>
      <c r="U950" s="234"/>
      <c r="V950" s="234"/>
      <c r="W950" s="234"/>
      <c r="X950" s="234"/>
      <c r="Y950" s="234"/>
      <c r="Z950" s="234"/>
    </row>
    <row r="951" ht="14.25" customHeight="1">
      <c r="A951" s="234"/>
      <c r="B951" s="234"/>
      <c r="C951" s="234"/>
      <c r="D951" s="234"/>
      <c r="E951" s="234"/>
      <c r="F951" s="234"/>
      <c r="G951" s="234"/>
      <c r="H951" s="234"/>
      <c r="I951" s="234"/>
      <c r="J951" s="234"/>
      <c r="K951" s="234"/>
      <c r="L951" s="234"/>
      <c r="M951" s="234"/>
      <c r="N951" s="234"/>
      <c r="O951" s="234"/>
      <c r="P951" s="234"/>
      <c r="Q951" s="234"/>
      <c r="R951" s="234"/>
      <c r="S951" s="234"/>
      <c r="T951" s="234"/>
      <c r="U951" s="234"/>
      <c r="V951" s="234"/>
      <c r="W951" s="234"/>
      <c r="X951" s="234"/>
      <c r="Y951" s="234"/>
      <c r="Z951" s="234"/>
    </row>
    <row r="952" ht="14.25" customHeight="1">
      <c r="A952" s="234"/>
      <c r="B952" s="234"/>
      <c r="C952" s="234"/>
      <c r="D952" s="234"/>
      <c r="E952" s="234"/>
      <c r="F952" s="234"/>
      <c r="G952" s="234"/>
      <c r="H952" s="234"/>
      <c r="I952" s="234"/>
      <c r="J952" s="234"/>
      <c r="K952" s="234"/>
      <c r="L952" s="234"/>
      <c r="M952" s="234"/>
      <c r="N952" s="234"/>
      <c r="O952" s="234"/>
      <c r="P952" s="234"/>
      <c r="Q952" s="234"/>
      <c r="R952" s="234"/>
      <c r="S952" s="234"/>
      <c r="T952" s="234"/>
      <c r="U952" s="234"/>
      <c r="V952" s="234"/>
      <c r="W952" s="234"/>
      <c r="X952" s="234"/>
      <c r="Y952" s="234"/>
      <c r="Z952" s="234"/>
    </row>
    <row r="953" ht="14.25" customHeight="1">
      <c r="A953" s="234"/>
      <c r="B953" s="234"/>
      <c r="C953" s="234"/>
      <c r="D953" s="234"/>
      <c r="E953" s="234"/>
      <c r="F953" s="234"/>
      <c r="G953" s="234"/>
      <c r="H953" s="234"/>
      <c r="I953" s="234"/>
      <c r="J953" s="234"/>
      <c r="K953" s="234"/>
      <c r="L953" s="234"/>
      <c r="M953" s="234"/>
      <c r="N953" s="234"/>
      <c r="O953" s="234"/>
      <c r="P953" s="234"/>
      <c r="Q953" s="234"/>
      <c r="R953" s="234"/>
      <c r="S953" s="234"/>
      <c r="T953" s="234"/>
      <c r="U953" s="234"/>
      <c r="V953" s="234"/>
      <c r="W953" s="234"/>
      <c r="X953" s="234"/>
      <c r="Y953" s="234"/>
      <c r="Z953" s="234"/>
    </row>
    <row r="954" ht="14.25" customHeight="1">
      <c r="A954" s="234"/>
      <c r="B954" s="234"/>
      <c r="C954" s="234"/>
      <c r="D954" s="234"/>
      <c r="E954" s="234"/>
      <c r="F954" s="234"/>
      <c r="G954" s="234"/>
      <c r="H954" s="234"/>
      <c r="I954" s="234"/>
      <c r="J954" s="234"/>
      <c r="K954" s="234"/>
      <c r="L954" s="234"/>
      <c r="M954" s="234"/>
      <c r="N954" s="234"/>
      <c r="O954" s="234"/>
      <c r="P954" s="234"/>
      <c r="Q954" s="234"/>
      <c r="R954" s="234"/>
      <c r="S954" s="234"/>
      <c r="T954" s="234"/>
      <c r="U954" s="234"/>
      <c r="V954" s="234"/>
      <c r="W954" s="234"/>
      <c r="X954" s="234"/>
      <c r="Y954" s="234"/>
      <c r="Z954" s="234"/>
    </row>
    <row r="955" ht="14.25" customHeight="1">
      <c r="A955" s="234"/>
      <c r="B955" s="234"/>
      <c r="C955" s="234"/>
      <c r="D955" s="234"/>
      <c r="E955" s="234"/>
      <c r="F955" s="234"/>
      <c r="G955" s="234"/>
      <c r="H955" s="234"/>
      <c r="I955" s="234"/>
      <c r="J955" s="234"/>
      <c r="K955" s="234"/>
      <c r="L955" s="234"/>
      <c r="M955" s="234"/>
      <c r="N955" s="234"/>
      <c r="O955" s="234"/>
      <c r="P955" s="234"/>
      <c r="Q955" s="234"/>
      <c r="R955" s="234"/>
      <c r="S955" s="234"/>
      <c r="T955" s="234"/>
      <c r="U955" s="234"/>
      <c r="V955" s="234"/>
      <c r="W955" s="234"/>
      <c r="X955" s="234"/>
      <c r="Y955" s="234"/>
      <c r="Z955" s="234"/>
    </row>
    <row r="956" ht="14.25" customHeight="1">
      <c r="A956" s="234"/>
      <c r="B956" s="234"/>
      <c r="C956" s="234"/>
      <c r="D956" s="234"/>
      <c r="E956" s="234"/>
      <c r="F956" s="234"/>
      <c r="G956" s="234"/>
      <c r="H956" s="234"/>
      <c r="I956" s="234"/>
      <c r="J956" s="234"/>
      <c r="K956" s="234"/>
      <c r="L956" s="234"/>
      <c r="M956" s="234"/>
      <c r="N956" s="234"/>
      <c r="O956" s="234"/>
      <c r="P956" s="234"/>
      <c r="Q956" s="234"/>
      <c r="R956" s="234"/>
      <c r="S956" s="234"/>
      <c r="T956" s="234"/>
      <c r="U956" s="234"/>
      <c r="V956" s="234"/>
      <c r="W956" s="234"/>
      <c r="X956" s="234"/>
      <c r="Y956" s="234"/>
      <c r="Z956" s="234"/>
    </row>
    <row r="957" ht="14.25" customHeight="1">
      <c r="A957" s="234"/>
      <c r="B957" s="234"/>
      <c r="C957" s="234"/>
      <c r="D957" s="234"/>
      <c r="E957" s="234"/>
      <c r="F957" s="234"/>
      <c r="G957" s="234"/>
      <c r="H957" s="234"/>
      <c r="I957" s="234"/>
      <c r="J957" s="234"/>
      <c r="K957" s="234"/>
      <c r="L957" s="234"/>
      <c r="M957" s="234"/>
      <c r="N957" s="234"/>
      <c r="O957" s="234"/>
      <c r="P957" s="234"/>
      <c r="Q957" s="234"/>
      <c r="R957" s="234"/>
      <c r="S957" s="234"/>
      <c r="T957" s="234"/>
      <c r="U957" s="234"/>
      <c r="V957" s="234"/>
      <c r="W957" s="234"/>
      <c r="X957" s="234"/>
      <c r="Y957" s="234"/>
      <c r="Z957" s="234"/>
    </row>
    <row r="958" ht="14.25" customHeight="1">
      <c r="A958" s="234"/>
      <c r="B958" s="234"/>
      <c r="C958" s="234"/>
      <c r="D958" s="234"/>
      <c r="E958" s="234"/>
      <c r="F958" s="234"/>
      <c r="G958" s="234"/>
      <c r="H958" s="234"/>
      <c r="I958" s="234"/>
      <c r="J958" s="234"/>
      <c r="K958" s="234"/>
      <c r="L958" s="234"/>
      <c r="M958" s="234"/>
      <c r="N958" s="234"/>
      <c r="O958" s="234"/>
      <c r="P958" s="234"/>
      <c r="Q958" s="234"/>
      <c r="R958" s="234"/>
      <c r="S958" s="234"/>
      <c r="T958" s="234"/>
      <c r="U958" s="234"/>
      <c r="V958" s="234"/>
      <c r="W958" s="234"/>
      <c r="X958" s="234"/>
      <c r="Y958" s="234"/>
      <c r="Z958" s="234"/>
    </row>
    <row r="959" ht="14.25" customHeight="1">
      <c r="A959" s="234"/>
      <c r="B959" s="234"/>
      <c r="C959" s="234"/>
      <c r="D959" s="234"/>
      <c r="E959" s="234"/>
      <c r="F959" s="234"/>
      <c r="G959" s="234"/>
      <c r="H959" s="234"/>
      <c r="I959" s="234"/>
      <c r="J959" s="234"/>
      <c r="K959" s="234"/>
      <c r="L959" s="234"/>
      <c r="M959" s="234"/>
      <c r="N959" s="234"/>
      <c r="O959" s="234"/>
      <c r="P959" s="234"/>
      <c r="Q959" s="234"/>
      <c r="R959" s="234"/>
      <c r="S959" s="234"/>
      <c r="T959" s="234"/>
      <c r="U959" s="234"/>
      <c r="V959" s="234"/>
      <c r="W959" s="234"/>
      <c r="X959" s="234"/>
      <c r="Y959" s="234"/>
      <c r="Z959" s="234"/>
    </row>
    <row r="960" ht="14.25" customHeight="1">
      <c r="A960" s="234"/>
      <c r="B960" s="234"/>
      <c r="C960" s="234"/>
      <c r="D960" s="234"/>
      <c r="E960" s="234"/>
      <c r="F960" s="234"/>
      <c r="G960" s="234"/>
      <c r="H960" s="234"/>
      <c r="I960" s="234"/>
      <c r="J960" s="234"/>
      <c r="K960" s="234"/>
      <c r="L960" s="234"/>
      <c r="M960" s="234"/>
      <c r="N960" s="234"/>
      <c r="O960" s="234"/>
      <c r="P960" s="234"/>
      <c r="Q960" s="234"/>
      <c r="R960" s="234"/>
      <c r="S960" s="234"/>
      <c r="T960" s="234"/>
      <c r="U960" s="234"/>
      <c r="V960" s="234"/>
      <c r="W960" s="234"/>
      <c r="X960" s="234"/>
      <c r="Y960" s="234"/>
      <c r="Z960" s="234"/>
    </row>
    <row r="961" ht="14.25" customHeight="1">
      <c r="A961" s="234"/>
      <c r="B961" s="234"/>
      <c r="C961" s="234"/>
      <c r="D961" s="234"/>
      <c r="E961" s="234"/>
      <c r="F961" s="234"/>
      <c r="G961" s="234"/>
      <c r="H961" s="234"/>
      <c r="I961" s="234"/>
      <c r="J961" s="234"/>
      <c r="K961" s="234"/>
      <c r="L961" s="234"/>
      <c r="M961" s="234"/>
      <c r="N961" s="234"/>
      <c r="O961" s="234"/>
      <c r="P961" s="234"/>
      <c r="Q961" s="234"/>
      <c r="R961" s="234"/>
      <c r="S961" s="234"/>
      <c r="T961" s="234"/>
      <c r="U961" s="234"/>
      <c r="V961" s="234"/>
      <c r="W961" s="234"/>
      <c r="X961" s="234"/>
      <c r="Y961" s="234"/>
      <c r="Z961" s="234"/>
    </row>
    <row r="962" ht="14.25" customHeight="1">
      <c r="A962" s="234"/>
      <c r="B962" s="234"/>
      <c r="C962" s="234"/>
      <c r="D962" s="234"/>
      <c r="E962" s="234"/>
      <c r="F962" s="234"/>
      <c r="G962" s="234"/>
      <c r="H962" s="234"/>
      <c r="I962" s="234"/>
      <c r="J962" s="234"/>
      <c r="K962" s="234"/>
      <c r="L962" s="234"/>
      <c r="M962" s="234"/>
      <c r="N962" s="234"/>
      <c r="O962" s="234"/>
      <c r="P962" s="234"/>
      <c r="Q962" s="234"/>
      <c r="R962" s="234"/>
      <c r="S962" s="234"/>
      <c r="T962" s="234"/>
      <c r="U962" s="234"/>
      <c r="V962" s="234"/>
      <c r="W962" s="234"/>
      <c r="X962" s="234"/>
      <c r="Y962" s="234"/>
      <c r="Z962" s="234"/>
    </row>
    <row r="963" ht="14.25" customHeight="1">
      <c r="A963" s="234"/>
      <c r="B963" s="234"/>
      <c r="C963" s="234"/>
      <c r="D963" s="234"/>
      <c r="E963" s="234"/>
      <c r="F963" s="234"/>
      <c r="G963" s="234"/>
      <c r="H963" s="234"/>
      <c r="I963" s="234"/>
      <c r="J963" s="234"/>
      <c r="K963" s="234"/>
      <c r="L963" s="234"/>
      <c r="M963" s="234"/>
      <c r="N963" s="234"/>
      <c r="O963" s="234"/>
      <c r="P963" s="234"/>
      <c r="Q963" s="234"/>
      <c r="R963" s="234"/>
      <c r="S963" s="234"/>
      <c r="T963" s="234"/>
      <c r="U963" s="234"/>
      <c r="V963" s="234"/>
      <c r="W963" s="234"/>
      <c r="X963" s="234"/>
      <c r="Y963" s="234"/>
      <c r="Z963" s="234"/>
    </row>
    <row r="964" ht="14.25" customHeight="1">
      <c r="A964" s="234"/>
      <c r="B964" s="234"/>
      <c r="C964" s="234"/>
      <c r="D964" s="234"/>
      <c r="E964" s="234"/>
      <c r="F964" s="234"/>
      <c r="G964" s="234"/>
      <c r="H964" s="234"/>
      <c r="I964" s="234"/>
      <c r="J964" s="234"/>
      <c r="K964" s="234"/>
      <c r="L964" s="234"/>
      <c r="M964" s="234"/>
      <c r="N964" s="234"/>
      <c r="O964" s="234"/>
      <c r="P964" s="234"/>
      <c r="Q964" s="234"/>
      <c r="R964" s="234"/>
      <c r="S964" s="234"/>
      <c r="T964" s="234"/>
      <c r="U964" s="234"/>
      <c r="V964" s="234"/>
      <c r="W964" s="234"/>
      <c r="X964" s="234"/>
      <c r="Y964" s="234"/>
      <c r="Z964" s="234"/>
    </row>
    <row r="965" ht="14.25" customHeight="1">
      <c r="A965" s="234"/>
      <c r="B965" s="234"/>
      <c r="C965" s="234"/>
      <c r="D965" s="234"/>
      <c r="E965" s="234"/>
      <c r="F965" s="234"/>
      <c r="G965" s="234"/>
      <c r="H965" s="234"/>
      <c r="I965" s="234"/>
      <c r="J965" s="234"/>
      <c r="K965" s="234"/>
      <c r="L965" s="234"/>
      <c r="M965" s="234"/>
      <c r="N965" s="234"/>
      <c r="O965" s="234"/>
      <c r="P965" s="234"/>
      <c r="Q965" s="234"/>
      <c r="R965" s="234"/>
      <c r="S965" s="234"/>
      <c r="T965" s="234"/>
      <c r="U965" s="234"/>
      <c r="V965" s="234"/>
      <c r="W965" s="234"/>
      <c r="X965" s="234"/>
      <c r="Y965" s="234"/>
      <c r="Z965" s="234"/>
    </row>
    <row r="966" ht="14.25" customHeight="1">
      <c r="A966" s="234"/>
      <c r="B966" s="234"/>
      <c r="C966" s="234"/>
      <c r="D966" s="234"/>
      <c r="E966" s="234"/>
      <c r="F966" s="234"/>
      <c r="G966" s="234"/>
      <c r="H966" s="234"/>
      <c r="I966" s="234"/>
      <c r="J966" s="234"/>
      <c r="K966" s="234"/>
      <c r="L966" s="234"/>
      <c r="M966" s="234"/>
      <c r="N966" s="234"/>
      <c r="O966" s="234"/>
      <c r="P966" s="234"/>
      <c r="Q966" s="234"/>
      <c r="R966" s="234"/>
      <c r="S966" s="234"/>
      <c r="T966" s="234"/>
      <c r="U966" s="234"/>
      <c r="V966" s="234"/>
      <c r="W966" s="234"/>
      <c r="X966" s="234"/>
      <c r="Y966" s="234"/>
      <c r="Z966" s="234"/>
    </row>
    <row r="967" ht="14.25" customHeight="1">
      <c r="A967" s="234"/>
      <c r="B967" s="234"/>
      <c r="C967" s="234"/>
      <c r="D967" s="234"/>
      <c r="E967" s="234"/>
      <c r="F967" s="234"/>
      <c r="G967" s="234"/>
      <c r="H967" s="234"/>
      <c r="I967" s="234"/>
      <c r="J967" s="234"/>
      <c r="K967" s="234"/>
      <c r="L967" s="234"/>
      <c r="M967" s="234"/>
      <c r="N967" s="234"/>
      <c r="O967" s="234"/>
      <c r="P967" s="234"/>
      <c r="Q967" s="234"/>
      <c r="R967" s="234"/>
      <c r="S967" s="234"/>
      <c r="T967" s="234"/>
      <c r="U967" s="234"/>
      <c r="V967" s="234"/>
      <c r="W967" s="234"/>
      <c r="X967" s="234"/>
      <c r="Y967" s="234"/>
      <c r="Z967" s="234"/>
    </row>
    <row r="968" ht="14.25" customHeight="1">
      <c r="A968" s="234"/>
      <c r="B968" s="234"/>
      <c r="C968" s="234"/>
      <c r="D968" s="234"/>
      <c r="E968" s="234"/>
      <c r="F968" s="234"/>
      <c r="G968" s="234"/>
      <c r="H968" s="234"/>
      <c r="I968" s="234"/>
      <c r="J968" s="234"/>
      <c r="K968" s="234"/>
      <c r="L968" s="234"/>
      <c r="M968" s="234"/>
      <c r="N968" s="234"/>
      <c r="O968" s="234"/>
      <c r="P968" s="234"/>
      <c r="Q968" s="234"/>
      <c r="R968" s="234"/>
      <c r="S968" s="234"/>
      <c r="T968" s="234"/>
      <c r="U968" s="234"/>
      <c r="V968" s="234"/>
      <c r="W968" s="234"/>
      <c r="X968" s="234"/>
      <c r="Y968" s="234"/>
      <c r="Z968" s="234"/>
    </row>
    <row r="969" ht="14.25" customHeight="1">
      <c r="A969" s="234"/>
      <c r="B969" s="234"/>
      <c r="C969" s="234"/>
      <c r="D969" s="234"/>
      <c r="E969" s="234"/>
      <c r="F969" s="234"/>
      <c r="G969" s="234"/>
      <c r="H969" s="234"/>
      <c r="I969" s="234"/>
      <c r="J969" s="234"/>
      <c r="K969" s="234"/>
      <c r="L969" s="234"/>
      <c r="M969" s="234"/>
      <c r="N969" s="234"/>
      <c r="O969" s="234"/>
      <c r="P969" s="234"/>
      <c r="Q969" s="234"/>
      <c r="R969" s="234"/>
      <c r="S969" s="234"/>
      <c r="T969" s="234"/>
      <c r="U969" s="234"/>
      <c r="V969" s="234"/>
      <c r="W969" s="234"/>
      <c r="X969" s="234"/>
      <c r="Y969" s="234"/>
      <c r="Z969" s="234"/>
    </row>
    <row r="970" ht="14.25" customHeight="1">
      <c r="A970" s="234"/>
      <c r="B970" s="234"/>
      <c r="C970" s="234"/>
      <c r="D970" s="234"/>
      <c r="E970" s="234"/>
      <c r="F970" s="234"/>
      <c r="G970" s="234"/>
      <c r="H970" s="234"/>
      <c r="I970" s="234"/>
      <c r="J970" s="234"/>
      <c r="K970" s="234"/>
      <c r="L970" s="234"/>
      <c r="M970" s="234"/>
      <c r="N970" s="234"/>
      <c r="O970" s="234"/>
      <c r="P970" s="234"/>
      <c r="Q970" s="234"/>
      <c r="R970" s="234"/>
      <c r="S970" s="234"/>
      <c r="T970" s="234"/>
      <c r="U970" s="234"/>
      <c r="V970" s="234"/>
      <c r="W970" s="234"/>
      <c r="X970" s="234"/>
      <c r="Y970" s="234"/>
      <c r="Z970" s="234"/>
    </row>
    <row r="971" ht="14.25" customHeight="1">
      <c r="A971" s="234"/>
      <c r="B971" s="234"/>
      <c r="C971" s="234"/>
      <c r="D971" s="234"/>
      <c r="E971" s="234"/>
      <c r="F971" s="234"/>
      <c r="G971" s="234"/>
      <c r="H971" s="234"/>
      <c r="I971" s="234"/>
      <c r="J971" s="234"/>
      <c r="K971" s="234"/>
      <c r="L971" s="234"/>
      <c r="M971" s="234"/>
      <c r="N971" s="234"/>
      <c r="O971" s="234"/>
      <c r="P971" s="234"/>
      <c r="Q971" s="234"/>
      <c r="R971" s="234"/>
      <c r="S971" s="234"/>
      <c r="T971" s="234"/>
      <c r="U971" s="234"/>
      <c r="V971" s="234"/>
      <c r="W971" s="234"/>
      <c r="X971" s="234"/>
      <c r="Y971" s="234"/>
      <c r="Z971" s="234"/>
    </row>
    <row r="972" ht="14.25" customHeight="1">
      <c r="A972" s="234"/>
      <c r="B972" s="234"/>
      <c r="C972" s="234"/>
      <c r="D972" s="234"/>
      <c r="E972" s="234"/>
      <c r="F972" s="234"/>
      <c r="G972" s="234"/>
      <c r="H972" s="234"/>
      <c r="I972" s="234"/>
      <c r="J972" s="234"/>
      <c r="K972" s="234"/>
      <c r="L972" s="234"/>
      <c r="M972" s="234"/>
      <c r="N972" s="234"/>
      <c r="O972" s="234"/>
      <c r="P972" s="234"/>
      <c r="Q972" s="234"/>
      <c r="R972" s="234"/>
      <c r="S972" s="234"/>
      <c r="T972" s="234"/>
      <c r="U972" s="234"/>
      <c r="V972" s="234"/>
      <c r="W972" s="234"/>
      <c r="X972" s="234"/>
      <c r="Y972" s="234"/>
      <c r="Z972" s="234"/>
    </row>
    <row r="973" ht="14.25" customHeight="1">
      <c r="A973" s="234"/>
      <c r="B973" s="234"/>
      <c r="C973" s="234"/>
      <c r="D973" s="234"/>
      <c r="E973" s="234"/>
      <c r="F973" s="234"/>
      <c r="G973" s="234"/>
      <c r="H973" s="234"/>
      <c r="I973" s="234"/>
      <c r="J973" s="234"/>
      <c r="K973" s="234"/>
      <c r="L973" s="234"/>
      <c r="M973" s="234"/>
      <c r="N973" s="234"/>
      <c r="O973" s="234"/>
      <c r="P973" s="234"/>
      <c r="Q973" s="234"/>
      <c r="R973" s="234"/>
      <c r="S973" s="234"/>
      <c r="T973" s="234"/>
      <c r="U973" s="234"/>
      <c r="V973" s="234"/>
      <c r="W973" s="234"/>
      <c r="X973" s="234"/>
      <c r="Y973" s="234"/>
      <c r="Z973" s="234"/>
    </row>
    <row r="974" ht="14.25" customHeight="1">
      <c r="A974" s="234"/>
      <c r="B974" s="234"/>
      <c r="C974" s="234"/>
      <c r="D974" s="234"/>
      <c r="E974" s="234"/>
      <c r="F974" s="234"/>
      <c r="G974" s="234"/>
      <c r="H974" s="234"/>
      <c r="I974" s="234"/>
      <c r="J974" s="234"/>
      <c r="K974" s="234"/>
      <c r="L974" s="234"/>
      <c r="M974" s="234"/>
      <c r="N974" s="234"/>
      <c r="O974" s="234"/>
      <c r="P974" s="234"/>
      <c r="Q974" s="234"/>
      <c r="R974" s="234"/>
      <c r="S974" s="234"/>
      <c r="T974" s="234"/>
      <c r="U974" s="234"/>
      <c r="V974" s="234"/>
      <c r="W974" s="234"/>
      <c r="X974" s="234"/>
      <c r="Y974" s="234"/>
      <c r="Z974" s="234"/>
    </row>
    <row r="975" ht="14.25" customHeight="1">
      <c r="A975" s="234"/>
      <c r="B975" s="234"/>
      <c r="C975" s="234"/>
      <c r="D975" s="234"/>
      <c r="E975" s="234"/>
      <c r="F975" s="234"/>
      <c r="G975" s="234"/>
      <c r="H975" s="234"/>
      <c r="I975" s="234"/>
      <c r="J975" s="234"/>
      <c r="K975" s="234"/>
      <c r="L975" s="234"/>
      <c r="M975" s="234"/>
      <c r="N975" s="234"/>
      <c r="O975" s="234"/>
      <c r="P975" s="234"/>
      <c r="Q975" s="234"/>
      <c r="R975" s="234"/>
      <c r="S975" s="234"/>
      <c r="T975" s="234"/>
      <c r="U975" s="234"/>
      <c r="V975" s="234"/>
      <c r="W975" s="234"/>
      <c r="X975" s="234"/>
      <c r="Y975" s="234"/>
      <c r="Z975" s="234"/>
    </row>
    <row r="976" ht="14.25" customHeight="1">
      <c r="A976" s="234"/>
      <c r="B976" s="234"/>
      <c r="C976" s="234"/>
      <c r="D976" s="234"/>
      <c r="E976" s="234"/>
      <c r="F976" s="234"/>
      <c r="G976" s="234"/>
      <c r="H976" s="234"/>
      <c r="I976" s="234"/>
      <c r="J976" s="234"/>
      <c r="K976" s="234"/>
      <c r="L976" s="234"/>
      <c r="M976" s="234"/>
      <c r="N976" s="234"/>
      <c r="O976" s="234"/>
      <c r="P976" s="234"/>
      <c r="Q976" s="234"/>
      <c r="R976" s="234"/>
      <c r="S976" s="234"/>
      <c r="T976" s="234"/>
      <c r="U976" s="234"/>
      <c r="V976" s="234"/>
      <c r="W976" s="234"/>
      <c r="X976" s="234"/>
      <c r="Y976" s="234"/>
      <c r="Z976" s="234"/>
    </row>
    <row r="977" ht="14.25" customHeight="1">
      <c r="A977" s="234"/>
      <c r="B977" s="234"/>
      <c r="C977" s="234"/>
      <c r="D977" s="234"/>
      <c r="E977" s="234"/>
      <c r="F977" s="234"/>
      <c r="G977" s="234"/>
      <c r="H977" s="234"/>
      <c r="I977" s="234"/>
      <c r="J977" s="234"/>
      <c r="K977" s="234"/>
      <c r="L977" s="234"/>
      <c r="M977" s="234"/>
      <c r="N977" s="234"/>
      <c r="O977" s="234"/>
      <c r="P977" s="234"/>
      <c r="Q977" s="234"/>
      <c r="R977" s="234"/>
      <c r="S977" s="234"/>
      <c r="T977" s="234"/>
      <c r="U977" s="234"/>
      <c r="V977" s="234"/>
      <c r="W977" s="234"/>
      <c r="X977" s="234"/>
      <c r="Y977" s="234"/>
      <c r="Z977" s="234"/>
    </row>
    <row r="978" ht="14.25" customHeight="1">
      <c r="A978" s="234"/>
      <c r="B978" s="234"/>
      <c r="C978" s="234"/>
      <c r="D978" s="234"/>
      <c r="E978" s="234"/>
      <c r="F978" s="234"/>
      <c r="G978" s="234"/>
      <c r="H978" s="234"/>
      <c r="I978" s="234"/>
      <c r="J978" s="234"/>
      <c r="K978" s="234"/>
      <c r="L978" s="234"/>
      <c r="M978" s="234"/>
      <c r="N978" s="234"/>
      <c r="O978" s="234"/>
      <c r="P978" s="234"/>
      <c r="Q978" s="234"/>
      <c r="R978" s="234"/>
      <c r="S978" s="234"/>
      <c r="T978" s="234"/>
      <c r="U978" s="234"/>
      <c r="V978" s="234"/>
      <c r="W978" s="234"/>
      <c r="X978" s="234"/>
      <c r="Y978" s="234"/>
      <c r="Z978" s="234"/>
    </row>
    <row r="979" ht="14.25" customHeight="1">
      <c r="A979" s="234"/>
      <c r="B979" s="234"/>
      <c r="C979" s="234"/>
      <c r="D979" s="234"/>
      <c r="E979" s="234"/>
      <c r="F979" s="234"/>
      <c r="G979" s="234"/>
      <c r="H979" s="234"/>
      <c r="I979" s="234"/>
      <c r="J979" s="234"/>
      <c r="K979" s="234"/>
      <c r="L979" s="234"/>
      <c r="M979" s="234"/>
      <c r="N979" s="234"/>
      <c r="O979" s="234"/>
      <c r="P979" s="234"/>
      <c r="Q979" s="234"/>
      <c r="R979" s="234"/>
      <c r="S979" s="234"/>
      <c r="T979" s="234"/>
      <c r="U979" s="234"/>
      <c r="V979" s="234"/>
      <c r="W979" s="234"/>
      <c r="X979" s="234"/>
      <c r="Y979" s="234"/>
      <c r="Z979" s="234"/>
    </row>
    <row r="980" ht="14.25" customHeight="1">
      <c r="A980" s="234"/>
      <c r="B980" s="234"/>
      <c r="C980" s="234"/>
      <c r="D980" s="234"/>
      <c r="E980" s="234"/>
      <c r="F980" s="234"/>
      <c r="G980" s="234"/>
      <c r="H980" s="234"/>
      <c r="I980" s="234"/>
      <c r="J980" s="234"/>
      <c r="K980" s="234"/>
      <c r="L980" s="234"/>
      <c r="M980" s="234"/>
      <c r="N980" s="234"/>
      <c r="O980" s="234"/>
      <c r="P980" s="234"/>
      <c r="Q980" s="234"/>
      <c r="R980" s="234"/>
      <c r="S980" s="234"/>
      <c r="T980" s="234"/>
      <c r="U980" s="234"/>
      <c r="V980" s="234"/>
      <c r="W980" s="234"/>
      <c r="X980" s="234"/>
      <c r="Y980" s="234"/>
      <c r="Z980" s="234"/>
    </row>
    <row r="981" ht="14.25" customHeight="1">
      <c r="A981" s="234"/>
      <c r="B981" s="234"/>
      <c r="C981" s="234"/>
      <c r="D981" s="234"/>
      <c r="E981" s="234"/>
      <c r="F981" s="234"/>
      <c r="G981" s="234"/>
      <c r="H981" s="234"/>
      <c r="I981" s="234"/>
      <c r="J981" s="234"/>
      <c r="K981" s="234"/>
      <c r="L981" s="234"/>
      <c r="M981" s="234"/>
      <c r="N981" s="234"/>
      <c r="O981" s="234"/>
      <c r="P981" s="234"/>
      <c r="Q981" s="234"/>
      <c r="R981" s="234"/>
      <c r="S981" s="234"/>
      <c r="T981" s="234"/>
      <c r="U981" s="234"/>
      <c r="V981" s="234"/>
      <c r="W981" s="234"/>
      <c r="X981" s="234"/>
      <c r="Y981" s="234"/>
      <c r="Z981" s="234"/>
    </row>
    <row r="982" ht="14.25" customHeight="1">
      <c r="A982" s="234"/>
      <c r="B982" s="234"/>
      <c r="C982" s="234"/>
      <c r="D982" s="234"/>
      <c r="E982" s="234"/>
      <c r="F982" s="234"/>
      <c r="G982" s="234"/>
      <c r="H982" s="234"/>
      <c r="I982" s="234"/>
      <c r="J982" s="234"/>
      <c r="K982" s="234"/>
      <c r="L982" s="234"/>
      <c r="M982" s="234"/>
      <c r="N982" s="234"/>
      <c r="O982" s="234"/>
      <c r="P982" s="234"/>
      <c r="Q982" s="234"/>
      <c r="R982" s="234"/>
      <c r="S982" s="234"/>
      <c r="T982" s="234"/>
      <c r="U982" s="234"/>
      <c r="V982" s="234"/>
      <c r="W982" s="234"/>
      <c r="X982" s="234"/>
      <c r="Y982" s="234"/>
      <c r="Z982" s="234"/>
    </row>
    <row r="983" ht="14.25" customHeight="1">
      <c r="A983" s="234"/>
      <c r="B983" s="234"/>
      <c r="C983" s="234"/>
      <c r="D983" s="234"/>
      <c r="E983" s="234"/>
      <c r="F983" s="234"/>
      <c r="G983" s="234"/>
      <c r="H983" s="234"/>
      <c r="I983" s="234"/>
      <c r="J983" s="234"/>
      <c r="K983" s="234"/>
      <c r="L983" s="234"/>
      <c r="M983" s="234"/>
      <c r="N983" s="234"/>
      <c r="O983" s="234"/>
      <c r="P983" s="234"/>
      <c r="Q983" s="234"/>
      <c r="R983" s="234"/>
      <c r="S983" s="234"/>
      <c r="T983" s="234"/>
      <c r="U983" s="234"/>
      <c r="V983" s="234"/>
      <c r="W983" s="234"/>
      <c r="X983" s="234"/>
      <c r="Y983" s="234"/>
      <c r="Z983" s="234"/>
    </row>
    <row r="984" ht="14.25" customHeight="1">
      <c r="A984" s="234"/>
      <c r="B984" s="234"/>
      <c r="C984" s="234"/>
      <c r="D984" s="234"/>
      <c r="E984" s="234"/>
      <c r="F984" s="234"/>
      <c r="G984" s="234"/>
      <c r="H984" s="234"/>
      <c r="I984" s="234"/>
      <c r="J984" s="234"/>
      <c r="K984" s="234"/>
      <c r="L984" s="234"/>
      <c r="M984" s="234"/>
      <c r="N984" s="234"/>
      <c r="O984" s="234"/>
      <c r="P984" s="234"/>
      <c r="Q984" s="234"/>
      <c r="R984" s="234"/>
      <c r="S984" s="234"/>
      <c r="T984" s="234"/>
      <c r="U984" s="234"/>
      <c r="V984" s="234"/>
      <c r="W984" s="234"/>
      <c r="X984" s="234"/>
      <c r="Y984" s="234"/>
      <c r="Z984" s="234"/>
    </row>
    <row r="985" ht="14.25" customHeight="1">
      <c r="A985" s="234"/>
      <c r="B985" s="234"/>
      <c r="C985" s="234"/>
      <c r="D985" s="234"/>
      <c r="E985" s="234"/>
      <c r="F985" s="234"/>
      <c r="G985" s="234"/>
      <c r="H985" s="234"/>
      <c r="I985" s="234"/>
      <c r="J985" s="234"/>
      <c r="K985" s="234"/>
      <c r="L985" s="234"/>
      <c r="M985" s="234"/>
      <c r="N985" s="234"/>
      <c r="O985" s="234"/>
      <c r="P985" s="234"/>
      <c r="Q985" s="234"/>
      <c r="R985" s="234"/>
      <c r="S985" s="234"/>
      <c r="T985" s="234"/>
      <c r="U985" s="234"/>
      <c r="V985" s="234"/>
      <c r="W985" s="234"/>
      <c r="X985" s="234"/>
      <c r="Y985" s="234"/>
      <c r="Z985" s="234"/>
    </row>
    <row r="986" ht="14.25" customHeight="1">
      <c r="A986" s="234"/>
      <c r="B986" s="234"/>
      <c r="C986" s="234"/>
      <c r="D986" s="234"/>
      <c r="E986" s="234"/>
      <c r="F986" s="234"/>
      <c r="G986" s="234"/>
      <c r="H986" s="234"/>
      <c r="I986" s="234"/>
      <c r="J986" s="234"/>
      <c r="K986" s="234"/>
      <c r="L986" s="234"/>
      <c r="M986" s="234"/>
      <c r="N986" s="234"/>
      <c r="O986" s="234"/>
      <c r="P986" s="234"/>
      <c r="Q986" s="234"/>
      <c r="R986" s="234"/>
      <c r="S986" s="234"/>
      <c r="T986" s="234"/>
      <c r="U986" s="234"/>
      <c r="V986" s="234"/>
      <c r="W986" s="234"/>
      <c r="X986" s="234"/>
      <c r="Y986" s="234"/>
      <c r="Z986" s="234"/>
    </row>
    <row r="987" ht="14.25" customHeight="1">
      <c r="A987" s="234"/>
      <c r="B987" s="234"/>
      <c r="C987" s="234"/>
      <c r="D987" s="234"/>
      <c r="E987" s="234"/>
      <c r="F987" s="234"/>
      <c r="G987" s="234"/>
      <c r="H987" s="234"/>
      <c r="I987" s="234"/>
      <c r="J987" s="234"/>
      <c r="K987" s="234"/>
      <c r="L987" s="234"/>
      <c r="M987" s="234"/>
      <c r="N987" s="234"/>
      <c r="O987" s="234"/>
      <c r="P987" s="234"/>
      <c r="Q987" s="234"/>
      <c r="R987" s="234"/>
      <c r="S987" s="234"/>
      <c r="T987" s="234"/>
      <c r="U987" s="234"/>
      <c r="V987" s="234"/>
      <c r="W987" s="234"/>
      <c r="X987" s="234"/>
      <c r="Y987" s="234"/>
      <c r="Z987" s="234"/>
    </row>
    <row r="988" ht="14.25" customHeight="1">
      <c r="A988" s="234"/>
      <c r="B988" s="234"/>
      <c r="C988" s="234"/>
      <c r="D988" s="234"/>
      <c r="E988" s="234"/>
      <c r="F988" s="234"/>
      <c r="G988" s="234"/>
      <c r="H988" s="234"/>
      <c r="I988" s="234"/>
      <c r="J988" s="234"/>
      <c r="K988" s="234"/>
      <c r="L988" s="234"/>
      <c r="M988" s="234"/>
      <c r="N988" s="234"/>
      <c r="O988" s="234"/>
      <c r="P988" s="234"/>
      <c r="Q988" s="234"/>
      <c r="R988" s="234"/>
      <c r="S988" s="234"/>
      <c r="T988" s="234"/>
      <c r="U988" s="234"/>
      <c r="V988" s="234"/>
      <c r="W988" s="234"/>
      <c r="X988" s="234"/>
      <c r="Y988" s="234"/>
      <c r="Z988" s="234"/>
    </row>
    <row r="989" ht="14.25" customHeight="1">
      <c r="A989" s="234"/>
      <c r="B989" s="234"/>
      <c r="C989" s="234"/>
      <c r="D989" s="234"/>
      <c r="E989" s="234"/>
      <c r="F989" s="234"/>
      <c r="G989" s="234"/>
      <c r="H989" s="234"/>
      <c r="I989" s="234"/>
      <c r="J989" s="234"/>
      <c r="K989" s="234"/>
      <c r="L989" s="234"/>
      <c r="M989" s="234"/>
      <c r="N989" s="234"/>
      <c r="O989" s="234"/>
      <c r="P989" s="234"/>
      <c r="Q989" s="234"/>
      <c r="R989" s="234"/>
      <c r="S989" s="234"/>
      <c r="T989" s="234"/>
      <c r="U989" s="234"/>
      <c r="V989" s="234"/>
      <c r="W989" s="234"/>
      <c r="X989" s="234"/>
      <c r="Y989" s="234"/>
      <c r="Z989" s="234"/>
    </row>
    <row r="990" ht="14.25" customHeight="1">
      <c r="A990" s="234"/>
      <c r="B990" s="234"/>
      <c r="C990" s="234"/>
      <c r="D990" s="234"/>
      <c r="E990" s="234"/>
      <c r="F990" s="234"/>
      <c r="G990" s="234"/>
      <c r="H990" s="234"/>
      <c r="I990" s="234"/>
      <c r="J990" s="234"/>
      <c r="K990" s="234"/>
      <c r="L990" s="234"/>
      <c r="M990" s="234"/>
      <c r="N990" s="234"/>
      <c r="O990" s="234"/>
      <c r="P990" s="234"/>
      <c r="Q990" s="234"/>
      <c r="R990" s="234"/>
      <c r="S990" s="234"/>
      <c r="T990" s="234"/>
      <c r="U990" s="234"/>
      <c r="V990" s="234"/>
      <c r="W990" s="234"/>
      <c r="X990" s="234"/>
      <c r="Y990" s="234"/>
      <c r="Z990" s="234"/>
    </row>
    <row r="991" ht="14.25" customHeight="1">
      <c r="A991" s="234"/>
      <c r="B991" s="234"/>
      <c r="C991" s="234"/>
      <c r="D991" s="234"/>
      <c r="E991" s="234"/>
      <c r="F991" s="234"/>
      <c r="G991" s="234"/>
      <c r="H991" s="234"/>
      <c r="I991" s="234"/>
      <c r="J991" s="234"/>
      <c r="K991" s="234"/>
      <c r="L991" s="234"/>
      <c r="M991" s="234"/>
      <c r="N991" s="234"/>
      <c r="O991" s="234"/>
      <c r="P991" s="234"/>
      <c r="Q991" s="234"/>
      <c r="R991" s="234"/>
      <c r="S991" s="234"/>
      <c r="T991" s="234"/>
      <c r="U991" s="234"/>
      <c r="V991" s="234"/>
      <c r="W991" s="234"/>
      <c r="X991" s="234"/>
      <c r="Y991" s="234"/>
      <c r="Z991" s="234"/>
    </row>
    <row r="992" ht="14.25" customHeight="1">
      <c r="A992" s="234"/>
      <c r="B992" s="234"/>
      <c r="C992" s="234"/>
      <c r="D992" s="234"/>
      <c r="E992" s="234"/>
      <c r="F992" s="234"/>
      <c r="G992" s="234"/>
      <c r="H992" s="234"/>
      <c r="I992" s="234"/>
      <c r="J992" s="234"/>
      <c r="K992" s="234"/>
      <c r="L992" s="234"/>
      <c r="M992" s="234"/>
      <c r="N992" s="234"/>
      <c r="O992" s="234"/>
      <c r="P992" s="234"/>
      <c r="Q992" s="234"/>
      <c r="R992" s="234"/>
      <c r="S992" s="234"/>
      <c r="T992" s="234"/>
      <c r="U992" s="234"/>
      <c r="V992" s="234"/>
      <c r="W992" s="234"/>
      <c r="X992" s="234"/>
      <c r="Y992" s="234"/>
      <c r="Z992" s="234"/>
    </row>
    <row r="993" ht="14.25" customHeight="1">
      <c r="A993" s="234"/>
      <c r="B993" s="234"/>
      <c r="C993" s="234"/>
      <c r="D993" s="234"/>
      <c r="E993" s="234"/>
      <c r="F993" s="234"/>
      <c r="G993" s="234"/>
      <c r="H993" s="234"/>
      <c r="I993" s="234"/>
      <c r="J993" s="234"/>
      <c r="K993" s="234"/>
      <c r="L993" s="234"/>
      <c r="M993" s="234"/>
      <c r="N993" s="234"/>
      <c r="O993" s="234"/>
      <c r="P993" s="234"/>
      <c r="Q993" s="234"/>
      <c r="R993" s="234"/>
      <c r="S993" s="234"/>
      <c r="T993" s="234"/>
      <c r="U993" s="234"/>
      <c r="V993" s="234"/>
      <c r="W993" s="234"/>
      <c r="X993" s="234"/>
      <c r="Y993" s="234"/>
      <c r="Z993" s="234"/>
    </row>
    <row r="994" ht="14.25" customHeight="1">
      <c r="A994" s="234"/>
      <c r="B994" s="234"/>
      <c r="C994" s="234"/>
      <c r="D994" s="234"/>
      <c r="E994" s="234"/>
      <c r="F994" s="234"/>
      <c r="G994" s="234"/>
      <c r="H994" s="234"/>
      <c r="I994" s="234"/>
      <c r="J994" s="234"/>
      <c r="K994" s="234"/>
      <c r="L994" s="234"/>
      <c r="M994" s="234"/>
      <c r="N994" s="234"/>
      <c r="O994" s="234"/>
      <c r="P994" s="234"/>
      <c r="Q994" s="234"/>
      <c r="R994" s="234"/>
      <c r="S994" s="234"/>
      <c r="T994" s="234"/>
      <c r="U994" s="234"/>
      <c r="V994" s="234"/>
      <c r="W994" s="234"/>
      <c r="X994" s="234"/>
      <c r="Y994" s="234"/>
      <c r="Z994" s="234"/>
    </row>
    <row r="995" ht="14.25" customHeight="1">
      <c r="A995" s="234"/>
      <c r="B995" s="234"/>
      <c r="C995" s="234"/>
      <c r="D995" s="234"/>
      <c r="E995" s="234"/>
      <c r="F995" s="234"/>
      <c r="G995" s="234"/>
      <c r="H995" s="234"/>
      <c r="I995" s="234"/>
      <c r="J995" s="234"/>
      <c r="K995" s="234"/>
      <c r="L995" s="234"/>
      <c r="M995" s="234"/>
      <c r="N995" s="234"/>
      <c r="O995" s="234"/>
      <c r="P995" s="234"/>
      <c r="Q995" s="234"/>
      <c r="R995" s="234"/>
      <c r="S995" s="234"/>
      <c r="T995" s="234"/>
      <c r="U995" s="234"/>
      <c r="V995" s="234"/>
      <c r="W995" s="234"/>
      <c r="X995" s="234"/>
      <c r="Y995" s="234"/>
      <c r="Z995" s="234"/>
    </row>
    <row r="996" ht="14.25" customHeight="1">
      <c r="A996" s="234"/>
      <c r="B996" s="234"/>
      <c r="C996" s="234"/>
      <c r="D996" s="234"/>
      <c r="E996" s="234"/>
      <c r="F996" s="234"/>
      <c r="G996" s="234"/>
      <c r="H996" s="234"/>
      <c r="I996" s="234"/>
      <c r="J996" s="234"/>
      <c r="K996" s="234"/>
      <c r="L996" s="234"/>
      <c r="M996" s="234"/>
      <c r="N996" s="234"/>
      <c r="O996" s="234"/>
      <c r="P996" s="234"/>
      <c r="Q996" s="234"/>
      <c r="R996" s="234"/>
      <c r="S996" s="234"/>
      <c r="T996" s="234"/>
      <c r="U996" s="234"/>
      <c r="V996" s="234"/>
      <c r="W996" s="234"/>
      <c r="X996" s="234"/>
      <c r="Y996" s="234"/>
      <c r="Z996" s="234"/>
    </row>
    <row r="997" ht="14.25" customHeight="1">
      <c r="A997" s="234"/>
      <c r="B997" s="234"/>
      <c r="C997" s="234"/>
      <c r="D997" s="234"/>
      <c r="E997" s="234"/>
      <c r="F997" s="234"/>
      <c r="G997" s="234"/>
      <c r="H997" s="234"/>
      <c r="I997" s="234"/>
      <c r="J997" s="234"/>
      <c r="K997" s="234"/>
      <c r="L997" s="234"/>
      <c r="M997" s="234"/>
      <c r="N997" s="234"/>
      <c r="O997" s="234"/>
      <c r="P997" s="234"/>
      <c r="Q997" s="234"/>
      <c r="R997" s="234"/>
      <c r="S997" s="234"/>
      <c r="T997" s="234"/>
      <c r="U997" s="234"/>
      <c r="V997" s="234"/>
      <c r="W997" s="234"/>
      <c r="X997" s="234"/>
      <c r="Y997" s="234"/>
      <c r="Z997" s="234"/>
    </row>
    <row r="998" ht="14.25" customHeight="1">
      <c r="A998" s="234"/>
      <c r="B998" s="234"/>
      <c r="C998" s="234"/>
      <c r="D998" s="234"/>
      <c r="E998" s="234"/>
      <c r="F998" s="234"/>
      <c r="G998" s="234"/>
      <c r="H998" s="234"/>
      <c r="I998" s="234"/>
      <c r="J998" s="234"/>
      <c r="K998" s="234"/>
      <c r="L998" s="234"/>
      <c r="M998" s="234"/>
      <c r="N998" s="234"/>
      <c r="O998" s="234"/>
      <c r="P998" s="234"/>
      <c r="Q998" s="234"/>
      <c r="R998" s="234"/>
      <c r="S998" s="234"/>
      <c r="T998" s="234"/>
      <c r="U998" s="234"/>
      <c r="V998" s="234"/>
      <c r="W998" s="234"/>
      <c r="X998" s="234"/>
      <c r="Y998" s="234"/>
      <c r="Z998" s="234"/>
    </row>
    <row r="999" ht="14.25" customHeight="1">
      <c r="A999" s="234"/>
      <c r="B999" s="234"/>
      <c r="C999" s="234"/>
      <c r="D999" s="234"/>
      <c r="E999" s="234"/>
      <c r="F999" s="234"/>
      <c r="G999" s="234"/>
      <c r="H999" s="234"/>
      <c r="I999" s="234"/>
      <c r="J999" s="234"/>
      <c r="K999" s="234"/>
      <c r="L999" s="234"/>
      <c r="M999" s="234"/>
      <c r="N999" s="234"/>
      <c r="O999" s="234"/>
      <c r="P999" s="234"/>
      <c r="Q999" s="234"/>
      <c r="R999" s="234"/>
      <c r="S999" s="234"/>
      <c r="T999" s="234"/>
      <c r="U999" s="234"/>
      <c r="V999" s="234"/>
      <c r="W999" s="234"/>
      <c r="X999" s="234"/>
      <c r="Y999" s="234"/>
      <c r="Z999" s="234"/>
    </row>
    <row r="1000" ht="14.25" customHeight="1">
      <c r="A1000" s="234"/>
      <c r="B1000" s="234"/>
      <c r="C1000" s="234"/>
      <c r="D1000" s="234"/>
      <c r="E1000" s="234"/>
      <c r="F1000" s="234"/>
      <c r="G1000" s="234"/>
      <c r="H1000" s="234"/>
      <c r="I1000" s="234"/>
      <c r="J1000" s="234"/>
      <c r="K1000" s="234"/>
      <c r="L1000" s="234"/>
      <c r="M1000" s="234"/>
      <c r="N1000" s="234"/>
      <c r="O1000" s="234"/>
      <c r="P1000" s="234"/>
      <c r="Q1000" s="234"/>
      <c r="R1000" s="234"/>
      <c r="S1000" s="234"/>
      <c r="T1000" s="234"/>
      <c r="U1000" s="234"/>
      <c r="V1000" s="234"/>
      <c r="W1000" s="234"/>
      <c r="X1000" s="234"/>
      <c r="Y1000" s="234"/>
      <c r="Z1000" s="234"/>
    </row>
  </sheetData>
  <mergeCells count="19">
    <mergeCell ref="A1:K1"/>
    <mergeCell ref="A2:B2"/>
    <mergeCell ref="A3:B3"/>
    <mergeCell ref="A4:B4"/>
    <mergeCell ref="A5:B5"/>
    <mergeCell ref="A6:B6"/>
    <mergeCell ref="A7:B7"/>
    <mergeCell ref="A23:B23"/>
    <mergeCell ref="A24:B24"/>
    <mergeCell ref="A25:D25"/>
    <mergeCell ref="A26:D26"/>
    <mergeCell ref="E26:K26"/>
    <mergeCell ref="A8:B8"/>
    <mergeCell ref="A9:B9"/>
    <mergeCell ref="A10:B10"/>
    <mergeCell ref="A11:B11"/>
    <mergeCell ref="A12:A20"/>
    <mergeCell ref="A21:B21"/>
    <mergeCell ref="A22:B22"/>
  </mergeCells>
  <printOptions/>
  <pageMargins bottom="0.315277777777778" footer="0.0" header="0.0" left="0.511805555555555" right="0.511805555555555" top="0.315277777777778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4.29"/>
    <col customWidth="1" min="2" max="2" width="112.0"/>
    <col customWidth="1" min="3" max="3" width="31.0"/>
    <col customWidth="1" min="4" max="4" width="26.86"/>
    <col customWidth="1" min="5" max="5" width="23.57"/>
    <col customWidth="1" min="6" max="6" width="22.43"/>
    <col customWidth="1" min="7" max="7" width="38.14"/>
    <col customWidth="1" min="8" max="8" width="42.57"/>
    <col customWidth="1" min="9" max="9" width="29.86"/>
    <col customWidth="1" min="10" max="10" width="34.29"/>
    <col customWidth="1" min="11" max="11" width="17.29"/>
    <col customWidth="1" min="12" max="29" width="12.14"/>
  </cols>
  <sheetData>
    <row r="1" ht="17.25" customHeight="1">
      <c r="A1" s="246" t="s">
        <v>159</v>
      </c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</row>
    <row r="2" ht="17.25" customHeight="1">
      <c r="A2" s="246" t="s">
        <v>395</v>
      </c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</row>
    <row r="3" ht="17.25" customHeight="1">
      <c r="A3" s="287"/>
      <c r="B3" s="268"/>
      <c r="C3" s="268"/>
      <c r="D3" s="268"/>
      <c r="E3" s="268"/>
      <c r="F3" s="268"/>
      <c r="G3" s="268"/>
      <c r="H3" s="268"/>
      <c r="I3" s="268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</row>
    <row r="4" ht="17.25" customHeight="1">
      <c r="A4" s="248" t="s">
        <v>396</v>
      </c>
      <c r="B4" s="249"/>
      <c r="C4" s="249"/>
      <c r="D4" s="249"/>
      <c r="E4" s="249"/>
      <c r="F4" s="249"/>
      <c r="G4" s="249"/>
      <c r="H4" s="249"/>
      <c r="I4" s="231"/>
      <c r="J4" s="234"/>
      <c r="K4" s="234"/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  <c r="AA4" s="234"/>
      <c r="AB4" s="234"/>
      <c r="AC4" s="234"/>
    </row>
    <row r="5" ht="18.75" customHeight="1">
      <c r="A5" s="288" t="s">
        <v>137</v>
      </c>
      <c r="B5" s="289" t="s">
        <v>397</v>
      </c>
      <c r="C5" s="288" t="s">
        <v>398</v>
      </c>
      <c r="D5" s="290" t="s">
        <v>399</v>
      </c>
      <c r="E5" s="291" t="s">
        <v>400</v>
      </c>
      <c r="F5" s="266"/>
      <c r="G5" s="244" t="s">
        <v>287</v>
      </c>
      <c r="H5" s="288" t="s">
        <v>401</v>
      </c>
      <c r="I5" s="288" t="s">
        <v>402</v>
      </c>
      <c r="J5" s="234"/>
      <c r="K5" s="234"/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  <c r="AA5" s="234"/>
      <c r="AB5" s="234"/>
      <c r="AC5" s="234"/>
    </row>
    <row r="6" ht="56.25" customHeight="1">
      <c r="A6" s="228"/>
      <c r="B6" s="289" t="s">
        <v>403</v>
      </c>
      <c r="C6" s="228"/>
      <c r="D6" s="228"/>
      <c r="E6" s="267"/>
      <c r="F6" s="269"/>
      <c r="G6" s="228"/>
      <c r="H6" s="228"/>
      <c r="I6" s="228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  <c r="AA6" s="234"/>
      <c r="AB6" s="234"/>
      <c r="AC6" s="234"/>
    </row>
    <row r="7" ht="42.0" customHeight="1">
      <c r="A7" s="292">
        <v>1.0</v>
      </c>
      <c r="B7" s="293" t="s">
        <v>404</v>
      </c>
      <c r="C7" s="294">
        <v>1278.43</v>
      </c>
      <c r="D7" s="294">
        <v>39.66</v>
      </c>
      <c r="E7" s="295">
        <v>45432.0</v>
      </c>
      <c r="F7" s="295">
        <v>45463.0</v>
      </c>
      <c r="G7" s="292" t="s">
        <v>405</v>
      </c>
      <c r="H7" s="292"/>
      <c r="I7" s="296"/>
      <c r="J7" s="297"/>
      <c r="K7" s="297"/>
      <c r="L7" s="297"/>
      <c r="M7" s="297"/>
      <c r="N7" s="297"/>
      <c r="O7" s="297"/>
      <c r="P7" s="297"/>
      <c r="Q7" s="297"/>
      <c r="R7" s="297"/>
      <c r="S7" s="297"/>
      <c r="T7" s="297"/>
      <c r="U7" s="297"/>
      <c r="V7" s="297"/>
      <c r="W7" s="297"/>
      <c r="X7" s="297"/>
      <c r="Y7" s="297"/>
      <c r="Z7" s="297"/>
      <c r="AA7" s="297"/>
      <c r="AB7" s="297"/>
      <c r="AC7" s="297"/>
    </row>
    <row r="8" ht="42.0" customHeight="1">
      <c r="A8" s="292">
        <v>2.0</v>
      </c>
      <c r="B8" s="298" t="s">
        <v>406</v>
      </c>
      <c r="C8" s="294">
        <v>1278.43</v>
      </c>
      <c r="D8" s="294">
        <v>39.66</v>
      </c>
      <c r="E8" s="295">
        <v>45432.0</v>
      </c>
      <c r="F8" s="295">
        <v>45463.0</v>
      </c>
      <c r="G8" s="292" t="s">
        <v>407</v>
      </c>
      <c r="H8" s="292" t="s">
        <v>407</v>
      </c>
      <c r="I8" s="294" t="s">
        <v>408</v>
      </c>
      <c r="J8" s="297"/>
      <c r="K8" s="297"/>
      <c r="L8" s="297"/>
      <c r="M8" s="297"/>
      <c r="N8" s="297"/>
      <c r="O8" s="297"/>
      <c r="P8" s="297"/>
      <c r="Q8" s="297"/>
      <c r="R8" s="297"/>
      <c r="S8" s="297"/>
      <c r="T8" s="297"/>
      <c r="U8" s="297"/>
      <c r="V8" s="297"/>
      <c r="W8" s="297"/>
      <c r="X8" s="297"/>
      <c r="Y8" s="297"/>
      <c r="Z8" s="297"/>
      <c r="AA8" s="297"/>
      <c r="AB8" s="297"/>
      <c r="AC8" s="297"/>
    </row>
    <row r="9" ht="42.0" customHeight="1">
      <c r="A9" s="292">
        <v>3.0</v>
      </c>
      <c r="B9" s="293" t="s">
        <v>409</v>
      </c>
      <c r="C9" s="294">
        <v>1278.43</v>
      </c>
      <c r="D9" s="294">
        <v>39.66</v>
      </c>
      <c r="E9" s="295">
        <v>45432.0</v>
      </c>
      <c r="F9" s="295">
        <v>45463.0</v>
      </c>
      <c r="G9" s="292" t="s">
        <v>405</v>
      </c>
      <c r="H9" s="292"/>
      <c r="I9" s="294"/>
      <c r="J9" s="297"/>
      <c r="K9" s="297"/>
      <c r="L9" s="297"/>
      <c r="M9" s="297"/>
      <c r="N9" s="297"/>
      <c r="O9" s="297"/>
      <c r="P9" s="297"/>
      <c r="Q9" s="297"/>
      <c r="R9" s="297"/>
      <c r="S9" s="297"/>
      <c r="T9" s="297"/>
      <c r="U9" s="297"/>
      <c r="V9" s="297"/>
      <c r="W9" s="297"/>
      <c r="X9" s="297"/>
      <c r="Y9" s="297"/>
      <c r="Z9" s="297"/>
      <c r="AA9" s="297"/>
      <c r="AB9" s="297"/>
      <c r="AC9" s="297"/>
    </row>
    <row r="10" ht="42.0" customHeight="1">
      <c r="A10" s="292">
        <v>4.0</v>
      </c>
      <c r="B10" s="293" t="s">
        <v>410</v>
      </c>
      <c r="C10" s="294">
        <v>1278.43</v>
      </c>
      <c r="D10" s="294">
        <v>39.66</v>
      </c>
      <c r="E10" s="295">
        <v>45432.0</v>
      </c>
      <c r="F10" s="295">
        <v>45463.0</v>
      </c>
      <c r="G10" s="292" t="s">
        <v>405</v>
      </c>
      <c r="H10" s="292"/>
      <c r="I10" s="294"/>
      <c r="J10" s="297"/>
      <c r="K10" s="297"/>
      <c r="L10" s="297"/>
      <c r="M10" s="297"/>
      <c r="N10" s="297"/>
      <c r="O10" s="297"/>
      <c r="P10" s="297"/>
      <c r="Q10" s="297"/>
      <c r="R10" s="297"/>
      <c r="S10" s="297"/>
      <c r="T10" s="297"/>
      <c r="U10" s="297"/>
      <c r="V10" s="297"/>
      <c r="W10" s="297"/>
      <c r="X10" s="297"/>
      <c r="Y10" s="297"/>
      <c r="Z10" s="297"/>
      <c r="AA10" s="297"/>
      <c r="AB10" s="297"/>
      <c r="AC10" s="297"/>
    </row>
    <row r="11" ht="42.0" customHeight="1">
      <c r="A11" s="292">
        <v>5.0</v>
      </c>
      <c r="B11" s="293" t="s">
        <v>411</v>
      </c>
      <c r="C11" s="294">
        <v>1278.43</v>
      </c>
      <c r="D11" s="294">
        <v>39.66</v>
      </c>
      <c r="E11" s="295">
        <v>45432.0</v>
      </c>
      <c r="F11" s="295">
        <v>45463.0</v>
      </c>
      <c r="G11" s="292" t="s">
        <v>405</v>
      </c>
      <c r="H11" s="292"/>
      <c r="I11" s="294"/>
      <c r="J11" s="297"/>
      <c r="K11" s="297"/>
      <c r="L11" s="297"/>
      <c r="M11" s="297"/>
      <c r="N11" s="297"/>
      <c r="O11" s="297"/>
      <c r="P11" s="297"/>
      <c r="Q11" s="297"/>
      <c r="R11" s="297"/>
      <c r="S11" s="297"/>
      <c r="T11" s="297"/>
      <c r="U11" s="297"/>
      <c r="V11" s="297"/>
      <c r="W11" s="297"/>
      <c r="X11" s="297"/>
      <c r="Y11" s="297"/>
      <c r="Z11" s="297"/>
      <c r="AA11" s="297"/>
      <c r="AB11" s="297"/>
      <c r="AC11" s="297"/>
    </row>
    <row r="12" ht="42.0" customHeight="1">
      <c r="A12" s="292">
        <v>6.0</v>
      </c>
      <c r="B12" s="293" t="s">
        <v>412</v>
      </c>
      <c r="C12" s="294">
        <v>1278.43</v>
      </c>
      <c r="D12" s="294">
        <v>39.66</v>
      </c>
      <c r="E12" s="295">
        <v>45432.0</v>
      </c>
      <c r="F12" s="295">
        <v>45463.0</v>
      </c>
      <c r="G12" s="292" t="s">
        <v>405</v>
      </c>
      <c r="H12" s="292"/>
      <c r="I12" s="294"/>
      <c r="J12" s="297"/>
      <c r="K12" s="297"/>
      <c r="L12" s="297"/>
      <c r="M12" s="297"/>
      <c r="N12" s="297"/>
      <c r="O12" s="297"/>
      <c r="P12" s="297"/>
      <c r="Q12" s="297"/>
      <c r="R12" s="297"/>
      <c r="S12" s="297"/>
      <c r="T12" s="297"/>
      <c r="U12" s="297"/>
      <c r="V12" s="297"/>
      <c r="W12" s="297"/>
      <c r="X12" s="297"/>
      <c r="Y12" s="297"/>
      <c r="Z12" s="297"/>
      <c r="AA12" s="297"/>
      <c r="AB12" s="297"/>
      <c r="AC12" s="297"/>
    </row>
    <row r="13" ht="42.0" customHeight="1">
      <c r="A13" s="292">
        <v>7.0</v>
      </c>
      <c r="B13" s="293" t="s">
        <v>413</v>
      </c>
      <c r="C13" s="294">
        <v>523.76</v>
      </c>
      <c r="D13" s="294">
        <v>39.66</v>
      </c>
      <c r="E13" s="295">
        <v>45432.0</v>
      </c>
      <c r="F13" s="295">
        <v>45463.0</v>
      </c>
      <c r="G13" s="292" t="s">
        <v>405</v>
      </c>
      <c r="H13" s="292"/>
      <c r="I13" s="294"/>
      <c r="J13" s="297"/>
      <c r="K13" s="297"/>
      <c r="L13" s="297"/>
      <c r="M13" s="297"/>
      <c r="N13" s="297"/>
      <c r="O13" s="297"/>
      <c r="P13" s="297"/>
      <c r="Q13" s="297"/>
      <c r="R13" s="297"/>
      <c r="S13" s="297"/>
      <c r="T13" s="297"/>
      <c r="U13" s="297"/>
      <c r="V13" s="297"/>
      <c r="W13" s="297"/>
      <c r="X13" s="297"/>
      <c r="Y13" s="297"/>
      <c r="Z13" s="297"/>
      <c r="AA13" s="297"/>
      <c r="AB13" s="297"/>
      <c r="AC13" s="297"/>
    </row>
    <row r="14" ht="42.0" customHeight="1">
      <c r="A14" s="292">
        <v>8.0</v>
      </c>
      <c r="B14" s="293" t="s">
        <v>414</v>
      </c>
      <c r="C14" s="294">
        <v>523.76</v>
      </c>
      <c r="D14" s="294">
        <v>39.66</v>
      </c>
      <c r="E14" s="295">
        <v>45432.0</v>
      </c>
      <c r="F14" s="295">
        <v>45463.0</v>
      </c>
      <c r="G14" s="292" t="s">
        <v>405</v>
      </c>
      <c r="H14" s="292"/>
      <c r="I14" s="294"/>
      <c r="J14" s="297"/>
      <c r="K14" s="297"/>
      <c r="L14" s="297"/>
      <c r="M14" s="297"/>
      <c r="N14" s="297"/>
      <c r="O14" s="297"/>
      <c r="P14" s="297"/>
      <c r="Q14" s="297"/>
      <c r="R14" s="297"/>
      <c r="S14" s="297"/>
      <c r="T14" s="297"/>
      <c r="U14" s="297"/>
      <c r="V14" s="297"/>
      <c r="W14" s="297"/>
      <c r="X14" s="297"/>
      <c r="Y14" s="297"/>
      <c r="Z14" s="297"/>
      <c r="AA14" s="297"/>
      <c r="AB14" s="297"/>
      <c r="AC14" s="297"/>
    </row>
    <row r="15" ht="42.0" customHeight="1">
      <c r="A15" s="292">
        <v>9.0</v>
      </c>
      <c r="B15" s="293" t="s">
        <v>415</v>
      </c>
      <c r="C15" s="294">
        <v>862.43</v>
      </c>
      <c r="D15" s="294">
        <v>39.66</v>
      </c>
      <c r="E15" s="295">
        <v>45432.0</v>
      </c>
      <c r="F15" s="295">
        <v>45463.0</v>
      </c>
      <c r="G15" s="292" t="s">
        <v>405</v>
      </c>
      <c r="H15" s="292"/>
      <c r="I15" s="294"/>
      <c r="J15" s="297"/>
      <c r="K15" s="297"/>
      <c r="L15" s="297"/>
      <c r="M15" s="297"/>
      <c r="N15" s="297"/>
      <c r="O15" s="297"/>
      <c r="P15" s="297"/>
      <c r="Q15" s="297"/>
      <c r="R15" s="297"/>
      <c r="S15" s="297"/>
      <c r="T15" s="297"/>
      <c r="U15" s="297"/>
      <c r="V15" s="297"/>
      <c r="W15" s="297"/>
      <c r="X15" s="297"/>
      <c r="Y15" s="297"/>
      <c r="Z15" s="297"/>
      <c r="AA15" s="297"/>
      <c r="AB15" s="297"/>
      <c r="AC15" s="297"/>
    </row>
    <row r="16" ht="42.0" customHeight="1">
      <c r="A16" s="292">
        <v>10.0</v>
      </c>
      <c r="B16" s="293" t="s">
        <v>416</v>
      </c>
      <c r="C16" s="294">
        <v>862.43</v>
      </c>
      <c r="D16" s="294">
        <v>39.66</v>
      </c>
      <c r="E16" s="295">
        <v>45432.0</v>
      </c>
      <c r="F16" s="295">
        <v>45463.0</v>
      </c>
      <c r="G16" s="292" t="s">
        <v>405</v>
      </c>
      <c r="H16" s="292" t="s">
        <v>417</v>
      </c>
      <c r="I16" s="294"/>
      <c r="J16" s="297"/>
      <c r="K16" s="297"/>
      <c r="L16" s="297"/>
      <c r="M16" s="297"/>
      <c r="N16" s="297"/>
      <c r="O16" s="297"/>
      <c r="P16" s="297"/>
      <c r="Q16" s="297"/>
      <c r="R16" s="297"/>
      <c r="S16" s="297"/>
      <c r="T16" s="297"/>
      <c r="U16" s="297"/>
      <c r="V16" s="297"/>
      <c r="W16" s="297"/>
      <c r="X16" s="297"/>
      <c r="Y16" s="297"/>
      <c r="Z16" s="297"/>
      <c r="AA16" s="297"/>
      <c r="AB16" s="297"/>
      <c r="AC16" s="297"/>
    </row>
    <row r="17" ht="42.0" customHeight="1">
      <c r="A17" s="292">
        <v>11.0</v>
      </c>
      <c r="B17" s="298" t="s">
        <v>418</v>
      </c>
      <c r="C17" s="294">
        <v>672.04</v>
      </c>
      <c r="D17" s="294">
        <v>39.66</v>
      </c>
      <c r="E17" s="295">
        <v>45432.0</v>
      </c>
      <c r="F17" s="295">
        <v>45463.0</v>
      </c>
      <c r="G17" s="292" t="s">
        <v>405</v>
      </c>
      <c r="H17" s="292"/>
      <c r="I17" s="29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4"/>
      <c r="AC17" s="234"/>
    </row>
    <row r="18" ht="42.0" customHeight="1">
      <c r="A18" s="292">
        <v>12.0</v>
      </c>
      <c r="B18" s="298" t="s">
        <v>419</v>
      </c>
      <c r="C18" s="294">
        <v>779.03</v>
      </c>
      <c r="D18" s="294">
        <v>39.66</v>
      </c>
      <c r="E18" s="295">
        <v>45432.0</v>
      </c>
      <c r="F18" s="295">
        <v>45463.0</v>
      </c>
      <c r="G18" s="292" t="s">
        <v>420</v>
      </c>
      <c r="H18" s="292" t="s">
        <v>420</v>
      </c>
      <c r="I18" s="294"/>
      <c r="J18" s="297"/>
      <c r="K18" s="297"/>
      <c r="L18" s="297"/>
      <c r="M18" s="297"/>
      <c r="N18" s="297"/>
      <c r="O18" s="297"/>
      <c r="P18" s="297"/>
      <c r="Q18" s="297"/>
      <c r="R18" s="297"/>
      <c r="S18" s="297"/>
      <c r="T18" s="297"/>
      <c r="U18" s="297"/>
      <c r="V18" s="297"/>
      <c r="W18" s="297"/>
      <c r="X18" s="297"/>
      <c r="Y18" s="297"/>
      <c r="Z18" s="297"/>
      <c r="AA18" s="297"/>
      <c r="AB18" s="297"/>
      <c r="AC18" s="297"/>
    </row>
    <row r="19" ht="42.0" customHeight="1">
      <c r="A19" s="292">
        <v>13.0</v>
      </c>
      <c r="B19" s="298" t="s">
        <v>421</v>
      </c>
      <c r="C19" s="294">
        <v>779.03</v>
      </c>
      <c r="D19" s="294">
        <v>39.66</v>
      </c>
      <c r="E19" s="295">
        <v>45432.0</v>
      </c>
      <c r="F19" s="295">
        <v>45463.0</v>
      </c>
      <c r="G19" s="292" t="s">
        <v>420</v>
      </c>
      <c r="H19" s="292" t="s">
        <v>420</v>
      </c>
      <c r="I19" s="294"/>
      <c r="J19" s="297"/>
      <c r="K19" s="297"/>
      <c r="L19" s="297"/>
      <c r="M19" s="297"/>
      <c r="N19" s="297"/>
      <c r="O19" s="297"/>
      <c r="P19" s="297"/>
      <c r="Q19" s="297"/>
      <c r="R19" s="297"/>
      <c r="S19" s="297"/>
      <c r="T19" s="297"/>
      <c r="U19" s="297"/>
      <c r="V19" s="297"/>
      <c r="W19" s="297"/>
      <c r="X19" s="297"/>
      <c r="Y19" s="297"/>
      <c r="Z19" s="297"/>
      <c r="AA19" s="297"/>
      <c r="AB19" s="297"/>
      <c r="AC19" s="297"/>
    </row>
    <row r="20" ht="42.0" customHeight="1">
      <c r="A20" s="292">
        <v>14.0</v>
      </c>
      <c r="B20" s="298" t="s">
        <v>422</v>
      </c>
      <c r="C20" s="294">
        <v>779.03</v>
      </c>
      <c r="D20" s="294">
        <v>39.66</v>
      </c>
      <c r="E20" s="295">
        <v>45432.0</v>
      </c>
      <c r="F20" s="295">
        <v>45463.0</v>
      </c>
      <c r="G20" s="292" t="s">
        <v>420</v>
      </c>
      <c r="H20" s="292" t="s">
        <v>420</v>
      </c>
      <c r="I20" s="294"/>
      <c r="J20" s="297"/>
      <c r="K20" s="297"/>
      <c r="L20" s="297"/>
      <c r="M20" s="297"/>
      <c r="N20" s="297"/>
      <c r="O20" s="297"/>
      <c r="P20" s="297"/>
      <c r="Q20" s="297"/>
      <c r="R20" s="297"/>
      <c r="S20" s="297"/>
      <c r="T20" s="297"/>
      <c r="U20" s="297"/>
      <c r="V20" s="297"/>
      <c r="W20" s="297"/>
      <c r="X20" s="297"/>
      <c r="Y20" s="297"/>
      <c r="Z20" s="297"/>
      <c r="AA20" s="297"/>
      <c r="AB20" s="297"/>
      <c r="AC20" s="297"/>
    </row>
    <row r="21" ht="42.0" customHeight="1">
      <c r="A21" s="292">
        <v>15.0</v>
      </c>
      <c r="B21" s="298" t="s">
        <v>423</v>
      </c>
      <c r="C21" s="294">
        <v>779.03</v>
      </c>
      <c r="D21" s="294">
        <v>39.66</v>
      </c>
      <c r="E21" s="295">
        <v>45432.0</v>
      </c>
      <c r="F21" s="295">
        <v>45463.0</v>
      </c>
      <c r="G21" s="292" t="s">
        <v>420</v>
      </c>
      <c r="H21" s="292" t="s">
        <v>420</v>
      </c>
      <c r="I21" s="294"/>
      <c r="J21" s="297"/>
      <c r="K21" s="297"/>
      <c r="L21" s="297"/>
      <c r="M21" s="297"/>
      <c r="N21" s="297"/>
      <c r="O21" s="297"/>
      <c r="P21" s="297"/>
      <c r="Q21" s="297"/>
      <c r="R21" s="297"/>
      <c r="S21" s="297"/>
      <c r="T21" s="297"/>
      <c r="U21" s="297"/>
      <c r="V21" s="297"/>
      <c r="W21" s="297"/>
      <c r="X21" s="297"/>
      <c r="Y21" s="297"/>
      <c r="Z21" s="297"/>
      <c r="AA21" s="297"/>
      <c r="AB21" s="297"/>
      <c r="AC21" s="297"/>
    </row>
    <row r="22" ht="42.0" customHeight="1">
      <c r="A22" s="292">
        <v>16.0</v>
      </c>
      <c r="B22" s="298" t="s">
        <v>424</v>
      </c>
      <c r="C22" s="294">
        <v>779.03</v>
      </c>
      <c r="D22" s="294">
        <v>39.66</v>
      </c>
      <c r="E22" s="295">
        <v>45432.0</v>
      </c>
      <c r="F22" s="295">
        <v>45463.0</v>
      </c>
      <c r="G22" s="292" t="s">
        <v>420</v>
      </c>
      <c r="H22" s="292" t="s">
        <v>420</v>
      </c>
      <c r="I22" s="294"/>
      <c r="J22" s="297"/>
      <c r="K22" s="297"/>
      <c r="L22" s="297"/>
      <c r="M22" s="297"/>
      <c r="N22" s="297"/>
      <c r="O22" s="297"/>
      <c r="P22" s="297"/>
      <c r="Q22" s="297"/>
      <c r="R22" s="297"/>
      <c r="S22" s="297"/>
      <c r="T22" s="297"/>
      <c r="U22" s="297"/>
      <c r="V22" s="297"/>
      <c r="W22" s="297"/>
      <c r="X22" s="297"/>
      <c r="Y22" s="297"/>
      <c r="Z22" s="297"/>
      <c r="AA22" s="297"/>
      <c r="AB22" s="297"/>
      <c r="AC22" s="297"/>
    </row>
    <row r="23" ht="42.0" customHeight="1">
      <c r="A23" s="292">
        <v>17.0</v>
      </c>
      <c r="B23" s="298" t="s">
        <v>425</v>
      </c>
      <c r="C23" s="294">
        <v>779.03</v>
      </c>
      <c r="D23" s="294">
        <v>39.66</v>
      </c>
      <c r="E23" s="295">
        <v>45432.0</v>
      </c>
      <c r="F23" s="295">
        <v>45463.0</v>
      </c>
      <c r="G23" s="292" t="s">
        <v>420</v>
      </c>
      <c r="H23" s="292" t="s">
        <v>420</v>
      </c>
      <c r="I23" s="294"/>
      <c r="J23" s="297"/>
      <c r="K23" s="297"/>
      <c r="L23" s="297"/>
      <c r="M23" s="297"/>
      <c r="N23" s="297"/>
      <c r="O23" s="297"/>
      <c r="P23" s="297"/>
      <c r="Q23" s="297"/>
      <c r="R23" s="297"/>
      <c r="S23" s="297"/>
      <c r="T23" s="297"/>
      <c r="U23" s="297"/>
      <c r="V23" s="297"/>
      <c r="W23" s="297"/>
      <c r="X23" s="297"/>
      <c r="Y23" s="297"/>
      <c r="Z23" s="297"/>
      <c r="AA23" s="297"/>
      <c r="AB23" s="297"/>
      <c r="AC23" s="297"/>
    </row>
    <row r="24" ht="42.0" customHeight="1">
      <c r="A24" s="292">
        <v>18.0</v>
      </c>
      <c r="B24" s="293" t="s">
        <v>426</v>
      </c>
      <c r="C24" s="294">
        <v>779.03</v>
      </c>
      <c r="D24" s="294">
        <v>39.66</v>
      </c>
      <c r="E24" s="295">
        <v>45432.0</v>
      </c>
      <c r="F24" s="295">
        <v>45463.0</v>
      </c>
      <c r="G24" s="292" t="s">
        <v>420</v>
      </c>
      <c r="H24" s="292" t="s">
        <v>420</v>
      </c>
      <c r="I24" s="294"/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7"/>
      <c r="V24" s="297"/>
      <c r="W24" s="297"/>
      <c r="X24" s="297"/>
      <c r="Y24" s="297"/>
      <c r="Z24" s="297"/>
      <c r="AA24" s="297"/>
      <c r="AB24" s="297"/>
      <c r="AC24" s="297"/>
    </row>
    <row r="25" ht="42.0" customHeight="1">
      <c r="A25" s="292">
        <v>19.0</v>
      </c>
      <c r="B25" s="298" t="s">
        <v>427</v>
      </c>
      <c r="C25" s="294">
        <v>779.03</v>
      </c>
      <c r="D25" s="294">
        <v>39.66</v>
      </c>
      <c r="E25" s="295">
        <v>45432.0</v>
      </c>
      <c r="F25" s="295">
        <v>45463.0</v>
      </c>
      <c r="G25" s="292" t="s">
        <v>420</v>
      </c>
      <c r="H25" s="292" t="s">
        <v>420</v>
      </c>
      <c r="I25" s="294"/>
      <c r="J25" s="297"/>
      <c r="K25" s="297"/>
      <c r="L25" s="297"/>
      <c r="M25" s="297"/>
      <c r="N25" s="297"/>
      <c r="O25" s="297"/>
      <c r="P25" s="297"/>
      <c r="Q25" s="297"/>
      <c r="R25" s="297"/>
      <c r="S25" s="297"/>
      <c r="T25" s="297"/>
      <c r="U25" s="297"/>
      <c r="V25" s="297"/>
      <c r="W25" s="297"/>
      <c r="X25" s="297"/>
      <c r="Y25" s="297"/>
      <c r="Z25" s="297"/>
      <c r="AA25" s="297"/>
      <c r="AB25" s="297"/>
      <c r="AC25" s="297"/>
    </row>
    <row r="26" ht="42.0" customHeight="1">
      <c r="A26" s="292">
        <v>20.0</v>
      </c>
      <c r="B26" s="298" t="s">
        <v>428</v>
      </c>
      <c r="C26" s="294">
        <v>779.03</v>
      </c>
      <c r="D26" s="294">
        <v>39.66</v>
      </c>
      <c r="E26" s="295">
        <v>45432.0</v>
      </c>
      <c r="F26" s="295">
        <v>45463.0</v>
      </c>
      <c r="G26" s="292" t="s">
        <v>420</v>
      </c>
      <c r="H26" s="292" t="s">
        <v>420</v>
      </c>
      <c r="I26" s="294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</row>
    <row r="27" ht="42.0" customHeight="1">
      <c r="A27" s="292">
        <v>21.0</v>
      </c>
      <c r="B27" s="293" t="s">
        <v>429</v>
      </c>
      <c r="C27" s="294">
        <v>779.03</v>
      </c>
      <c r="D27" s="294">
        <v>39.66</v>
      </c>
      <c r="E27" s="295">
        <v>45432.0</v>
      </c>
      <c r="F27" s="295">
        <v>45463.0</v>
      </c>
      <c r="G27" s="292" t="s">
        <v>420</v>
      </c>
      <c r="H27" s="292" t="s">
        <v>420</v>
      </c>
      <c r="I27" s="294"/>
      <c r="J27" s="297"/>
      <c r="K27" s="297"/>
      <c r="L27" s="297"/>
      <c r="M27" s="297"/>
      <c r="N27" s="297"/>
      <c r="O27" s="297"/>
      <c r="P27" s="297"/>
      <c r="Q27" s="297"/>
      <c r="R27" s="297"/>
      <c r="S27" s="297"/>
      <c r="T27" s="297"/>
      <c r="U27" s="297"/>
      <c r="V27" s="297"/>
      <c r="W27" s="297"/>
      <c r="X27" s="297"/>
      <c r="Y27" s="297"/>
      <c r="Z27" s="297"/>
      <c r="AA27" s="297"/>
      <c r="AB27" s="297"/>
      <c r="AC27" s="297"/>
    </row>
    <row r="28" ht="42.0" customHeight="1">
      <c r="A28" s="292">
        <v>22.0</v>
      </c>
      <c r="B28" s="298" t="s">
        <v>430</v>
      </c>
      <c r="C28" s="294">
        <v>779.03</v>
      </c>
      <c r="D28" s="294">
        <v>39.66</v>
      </c>
      <c r="E28" s="295">
        <v>45432.0</v>
      </c>
      <c r="F28" s="295">
        <v>45463.0</v>
      </c>
      <c r="G28" s="292" t="s">
        <v>420</v>
      </c>
      <c r="H28" s="292" t="s">
        <v>420</v>
      </c>
      <c r="I28" s="294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</row>
    <row r="29" ht="42.0" customHeight="1">
      <c r="A29" s="292">
        <v>23.0</v>
      </c>
      <c r="B29" s="298" t="s">
        <v>431</v>
      </c>
      <c r="C29" s="294">
        <v>779.03</v>
      </c>
      <c r="D29" s="294">
        <v>39.66</v>
      </c>
      <c r="E29" s="295">
        <v>45432.0</v>
      </c>
      <c r="F29" s="295">
        <v>45463.0</v>
      </c>
      <c r="G29" s="292" t="s">
        <v>420</v>
      </c>
      <c r="H29" s="292" t="s">
        <v>420</v>
      </c>
      <c r="I29" s="294"/>
      <c r="J29" s="234"/>
      <c r="K29" s="234"/>
      <c r="L29" s="234"/>
      <c r="M29" s="234"/>
      <c r="N29" s="234"/>
      <c r="O29" s="234"/>
      <c r="P29" s="234"/>
      <c r="Q29" s="234"/>
      <c r="R29" s="234"/>
      <c r="S29" s="234"/>
      <c r="T29" s="234"/>
      <c r="U29" s="234"/>
      <c r="V29" s="234"/>
      <c r="W29" s="234"/>
      <c r="X29" s="234"/>
      <c r="Y29" s="234"/>
      <c r="Z29" s="234"/>
      <c r="AA29" s="234"/>
      <c r="AB29" s="234"/>
      <c r="AC29" s="234"/>
    </row>
    <row r="30" ht="42.0" customHeight="1">
      <c r="A30" s="292">
        <v>24.0</v>
      </c>
      <c r="B30" s="293" t="s">
        <v>432</v>
      </c>
      <c r="C30" s="294">
        <v>387.12</v>
      </c>
      <c r="D30" s="294">
        <v>39.66</v>
      </c>
      <c r="E30" s="295">
        <v>45432.0</v>
      </c>
      <c r="F30" s="295">
        <v>45463.0</v>
      </c>
      <c r="G30" s="292" t="s">
        <v>405</v>
      </c>
      <c r="H30" s="292" t="s">
        <v>417</v>
      </c>
      <c r="I30" s="299"/>
      <c r="J30" s="234"/>
      <c r="K30" s="234"/>
      <c r="L30" s="234"/>
      <c r="M30" s="234"/>
      <c r="N30" s="234"/>
      <c r="O30" s="234"/>
      <c r="P30" s="234"/>
      <c r="Q30" s="234"/>
      <c r="R30" s="234"/>
      <c r="S30" s="234"/>
      <c r="T30" s="234"/>
      <c r="U30" s="234"/>
      <c r="V30" s="234"/>
      <c r="W30" s="234"/>
      <c r="X30" s="234"/>
      <c r="Y30" s="234"/>
      <c r="Z30" s="234"/>
      <c r="AA30" s="234"/>
      <c r="AB30" s="234"/>
      <c r="AC30" s="234"/>
    </row>
    <row r="31" ht="42.0" customHeight="1">
      <c r="A31" s="292">
        <v>25.0</v>
      </c>
      <c r="B31" s="293" t="s">
        <v>433</v>
      </c>
      <c r="C31" s="294">
        <v>387.12</v>
      </c>
      <c r="D31" s="294">
        <v>39.66</v>
      </c>
      <c r="E31" s="295">
        <v>45432.0</v>
      </c>
      <c r="F31" s="295">
        <v>45463.0</v>
      </c>
      <c r="G31" s="292" t="s">
        <v>405</v>
      </c>
      <c r="H31" s="292" t="s">
        <v>417</v>
      </c>
      <c r="I31" s="299"/>
      <c r="J31" s="234"/>
      <c r="K31" s="234"/>
      <c r="L31" s="234"/>
      <c r="M31" s="234"/>
      <c r="N31" s="234"/>
      <c r="O31" s="234"/>
      <c r="P31" s="234"/>
      <c r="Q31" s="234"/>
      <c r="R31" s="234"/>
      <c r="S31" s="234"/>
      <c r="T31" s="234"/>
      <c r="U31" s="234"/>
      <c r="V31" s="234"/>
      <c r="W31" s="234"/>
      <c r="X31" s="234"/>
      <c r="Y31" s="234"/>
      <c r="Z31" s="234"/>
      <c r="AA31" s="234"/>
      <c r="AB31" s="234"/>
      <c r="AC31" s="234"/>
    </row>
    <row r="32" ht="42.0" customHeight="1">
      <c r="A32" s="292">
        <v>26.0</v>
      </c>
      <c r="B32" s="293" t="s">
        <v>434</v>
      </c>
      <c r="C32" s="294">
        <v>387.12</v>
      </c>
      <c r="D32" s="294">
        <v>39.66</v>
      </c>
      <c r="E32" s="295">
        <v>45432.0</v>
      </c>
      <c r="F32" s="295">
        <v>45463.0</v>
      </c>
      <c r="G32" s="292" t="s">
        <v>405</v>
      </c>
      <c r="H32" s="292"/>
      <c r="I32" s="299"/>
      <c r="J32" s="234"/>
      <c r="K32" s="234"/>
      <c r="L32" s="234"/>
      <c r="M32" s="234"/>
      <c r="N32" s="234"/>
      <c r="O32" s="234"/>
      <c r="P32" s="234"/>
      <c r="Q32" s="234"/>
      <c r="R32" s="234"/>
      <c r="S32" s="234"/>
      <c r="T32" s="234"/>
      <c r="U32" s="234"/>
      <c r="V32" s="234"/>
      <c r="W32" s="234"/>
      <c r="X32" s="234"/>
      <c r="Y32" s="234"/>
      <c r="Z32" s="234"/>
      <c r="AA32" s="234"/>
      <c r="AB32" s="234"/>
      <c r="AC32" s="234"/>
    </row>
    <row r="33" ht="42.0" customHeight="1">
      <c r="A33" s="292">
        <v>27.0</v>
      </c>
      <c r="B33" s="293" t="s">
        <v>435</v>
      </c>
      <c r="C33" s="294">
        <v>531.99</v>
      </c>
      <c r="D33" s="294">
        <v>39.66</v>
      </c>
      <c r="E33" s="295">
        <v>45432.0</v>
      </c>
      <c r="F33" s="295">
        <v>45463.0</v>
      </c>
      <c r="G33" s="292" t="s">
        <v>405</v>
      </c>
      <c r="H33" s="292" t="s">
        <v>417</v>
      </c>
      <c r="I33" s="299"/>
      <c r="J33" s="234"/>
      <c r="K33" s="234"/>
      <c r="L33" s="234"/>
      <c r="M33" s="234"/>
      <c r="N33" s="234"/>
      <c r="O33" s="234"/>
      <c r="P33" s="234"/>
      <c r="Q33" s="234"/>
      <c r="R33" s="234"/>
      <c r="S33" s="234"/>
      <c r="T33" s="234"/>
      <c r="U33" s="234"/>
      <c r="V33" s="234"/>
      <c r="W33" s="234"/>
      <c r="X33" s="234"/>
      <c r="Y33" s="234"/>
      <c r="Z33" s="234"/>
      <c r="AA33" s="234"/>
      <c r="AB33" s="234"/>
      <c r="AC33" s="234"/>
    </row>
    <row r="34" ht="42.0" customHeight="1">
      <c r="A34" s="292">
        <v>28.0</v>
      </c>
      <c r="B34" s="293" t="s">
        <v>436</v>
      </c>
      <c r="C34" s="294">
        <v>531.99</v>
      </c>
      <c r="D34" s="294">
        <v>39.66</v>
      </c>
      <c r="E34" s="295">
        <v>45432.0</v>
      </c>
      <c r="F34" s="295">
        <v>45463.0</v>
      </c>
      <c r="G34" s="292" t="s">
        <v>405</v>
      </c>
      <c r="H34" s="292"/>
      <c r="I34" s="299"/>
      <c r="J34" s="234"/>
      <c r="K34" s="234"/>
      <c r="L34" s="234"/>
      <c r="M34" s="234"/>
      <c r="N34" s="234"/>
      <c r="O34" s="234"/>
      <c r="P34" s="234"/>
      <c r="Q34" s="234"/>
      <c r="R34" s="234"/>
      <c r="S34" s="234"/>
      <c r="T34" s="234"/>
      <c r="U34" s="234"/>
      <c r="V34" s="234"/>
      <c r="W34" s="234"/>
      <c r="X34" s="234"/>
      <c r="Y34" s="234"/>
      <c r="Z34" s="234"/>
      <c r="AA34" s="234"/>
      <c r="AB34" s="234"/>
      <c r="AC34" s="234"/>
    </row>
    <row r="35" ht="42.0" customHeight="1">
      <c r="A35" s="292">
        <v>29.0</v>
      </c>
      <c r="B35" s="293" t="s">
        <v>437</v>
      </c>
      <c r="C35" s="294">
        <v>838.74</v>
      </c>
      <c r="D35" s="294">
        <v>69.8</v>
      </c>
      <c r="E35" s="295">
        <v>45432.0</v>
      </c>
      <c r="F35" s="295">
        <v>45463.0</v>
      </c>
      <c r="G35" s="292" t="s">
        <v>405</v>
      </c>
      <c r="H35" s="292" t="s">
        <v>438</v>
      </c>
      <c r="I35" s="294">
        <v>30000.0</v>
      </c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</row>
    <row r="36" ht="42.0" customHeight="1">
      <c r="A36" s="292">
        <v>30.0</v>
      </c>
      <c r="B36" s="293" t="s">
        <v>439</v>
      </c>
      <c r="C36" s="294">
        <v>754.21</v>
      </c>
      <c r="D36" s="294">
        <v>69.8</v>
      </c>
      <c r="E36" s="295">
        <v>45432.0</v>
      </c>
      <c r="F36" s="295">
        <v>45463.0</v>
      </c>
      <c r="G36" s="292" t="s">
        <v>405</v>
      </c>
      <c r="H36" s="292" t="s">
        <v>438</v>
      </c>
      <c r="I36" s="294">
        <v>10000.0</v>
      </c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4"/>
      <c r="AC36" s="234"/>
    </row>
    <row r="37" ht="42.0" customHeight="1">
      <c r="A37" s="292">
        <v>31.0</v>
      </c>
      <c r="B37" s="293" t="s">
        <v>440</v>
      </c>
      <c r="C37" s="294">
        <v>754.21</v>
      </c>
      <c r="D37" s="294">
        <v>69.8</v>
      </c>
      <c r="E37" s="295">
        <v>45432.0</v>
      </c>
      <c r="F37" s="295">
        <v>45463.0</v>
      </c>
      <c r="G37" s="292" t="s">
        <v>405</v>
      </c>
      <c r="H37" s="292" t="s">
        <v>438</v>
      </c>
      <c r="I37" s="294">
        <v>28000.0</v>
      </c>
      <c r="J37" s="234"/>
      <c r="K37" s="234"/>
      <c r="L37" s="234"/>
      <c r="M37" s="234"/>
      <c r="N37" s="234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4"/>
      <c r="AA37" s="234"/>
      <c r="AB37" s="234"/>
      <c r="AC37" s="234"/>
    </row>
    <row r="38" ht="42.0" customHeight="1">
      <c r="A38" s="292">
        <v>32.0</v>
      </c>
      <c r="B38" s="298" t="s">
        <v>441</v>
      </c>
      <c r="C38" s="294">
        <v>634.03</v>
      </c>
      <c r="D38" s="294">
        <v>69.8</v>
      </c>
      <c r="E38" s="295">
        <v>45432.0</v>
      </c>
      <c r="F38" s="295">
        <v>45463.0</v>
      </c>
      <c r="G38" s="292" t="s">
        <v>442</v>
      </c>
      <c r="H38" s="292" t="s">
        <v>442</v>
      </c>
      <c r="I38" s="29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  <c r="AA38" s="234"/>
      <c r="AB38" s="234"/>
      <c r="AC38" s="234"/>
    </row>
    <row r="39" ht="42.0" customHeight="1">
      <c r="A39" s="292">
        <v>33.0</v>
      </c>
      <c r="B39" s="298" t="s">
        <v>443</v>
      </c>
      <c r="C39" s="294">
        <v>634.03</v>
      </c>
      <c r="D39" s="294">
        <v>69.8</v>
      </c>
      <c r="E39" s="295">
        <v>45432.0</v>
      </c>
      <c r="F39" s="295">
        <v>45463.0</v>
      </c>
      <c r="G39" s="292" t="s">
        <v>405</v>
      </c>
      <c r="H39" s="292" t="s">
        <v>438</v>
      </c>
      <c r="I39" s="294">
        <v>30000.0</v>
      </c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  <c r="AA39" s="234"/>
      <c r="AB39" s="234"/>
      <c r="AC39" s="234"/>
    </row>
    <row r="40" ht="42.0" customHeight="1">
      <c r="A40" s="292">
        <v>34.0</v>
      </c>
      <c r="B40" s="298" t="s">
        <v>444</v>
      </c>
      <c r="C40" s="294">
        <v>697.98</v>
      </c>
      <c r="D40" s="294">
        <v>69.8</v>
      </c>
      <c r="E40" s="295">
        <v>45432.0</v>
      </c>
      <c r="F40" s="295">
        <v>45463.0</v>
      </c>
      <c r="G40" s="292" t="s">
        <v>405</v>
      </c>
      <c r="H40" s="292"/>
      <c r="I40" s="29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  <c r="AA40" s="234"/>
      <c r="AB40" s="234"/>
      <c r="AC40" s="234"/>
    </row>
    <row r="41" ht="42.0" customHeight="1">
      <c r="A41" s="292">
        <v>35.0</v>
      </c>
      <c r="B41" s="298" t="s">
        <v>445</v>
      </c>
      <c r="C41" s="294">
        <v>697.98</v>
      </c>
      <c r="D41" s="294">
        <v>69.8</v>
      </c>
      <c r="E41" s="295">
        <v>45432.0</v>
      </c>
      <c r="F41" s="295">
        <v>45463.0</v>
      </c>
      <c r="G41" s="292" t="s">
        <v>405</v>
      </c>
      <c r="H41" s="292"/>
      <c r="I41" s="29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  <c r="AA41" s="234"/>
      <c r="AB41" s="234"/>
      <c r="AC41" s="234"/>
    </row>
    <row r="42" ht="42.0" customHeight="1">
      <c r="A42" s="292">
        <v>36.0</v>
      </c>
      <c r="B42" s="293" t="s">
        <v>446</v>
      </c>
      <c r="C42" s="294">
        <v>783.06</v>
      </c>
      <c r="D42" s="294">
        <v>69.8</v>
      </c>
      <c r="E42" s="295">
        <v>45432.0</v>
      </c>
      <c r="F42" s="295">
        <v>45463.0</v>
      </c>
      <c r="G42" s="292" t="s">
        <v>405</v>
      </c>
      <c r="H42" s="292" t="s">
        <v>438</v>
      </c>
      <c r="I42" s="29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  <c r="AA42" s="234"/>
      <c r="AB42" s="234"/>
      <c r="AC42" s="234"/>
    </row>
    <row r="43" ht="42.0" customHeight="1">
      <c r="A43" s="292">
        <v>37.0</v>
      </c>
      <c r="B43" s="293" t="s">
        <v>447</v>
      </c>
      <c r="C43" s="294">
        <v>1093.37</v>
      </c>
      <c r="D43" s="294">
        <v>69.8</v>
      </c>
      <c r="E43" s="295">
        <v>45432.0</v>
      </c>
      <c r="F43" s="295">
        <v>45463.0</v>
      </c>
      <c r="G43" s="292" t="s">
        <v>405</v>
      </c>
      <c r="H43" s="292"/>
      <c r="I43" s="29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  <c r="AA43" s="234"/>
      <c r="AB43" s="234"/>
      <c r="AC43" s="234"/>
    </row>
    <row r="44" ht="42.0" customHeight="1">
      <c r="A44" s="292">
        <v>38.0</v>
      </c>
      <c r="B44" s="298" t="s">
        <v>448</v>
      </c>
      <c r="C44" s="294">
        <v>1093.37</v>
      </c>
      <c r="D44" s="294">
        <v>69.8</v>
      </c>
      <c r="E44" s="295">
        <v>45432.0</v>
      </c>
      <c r="F44" s="295">
        <v>45463.0</v>
      </c>
      <c r="G44" s="292" t="s">
        <v>405</v>
      </c>
      <c r="H44" s="292" t="s">
        <v>438</v>
      </c>
      <c r="I44" s="294">
        <v>30000.0</v>
      </c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  <c r="AA44" s="234"/>
      <c r="AB44" s="234"/>
      <c r="AC44" s="234"/>
    </row>
    <row r="45" ht="42.0" customHeight="1">
      <c r="A45" s="292">
        <v>39.0</v>
      </c>
      <c r="B45" s="298" t="s">
        <v>449</v>
      </c>
      <c r="C45" s="294">
        <v>1093.37</v>
      </c>
      <c r="D45" s="294">
        <v>69.8</v>
      </c>
      <c r="E45" s="295">
        <v>45432.0</v>
      </c>
      <c r="F45" s="295">
        <v>45463.0</v>
      </c>
      <c r="G45" s="292" t="s">
        <v>405</v>
      </c>
      <c r="H45" s="292" t="s">
        <v>438</v>
      </c>
      <c r="I45" s="294">
        <v>30000.0</v>
      </c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  <c r="AA45" s="234"/>
      <c r="AB45" s="234"/>
      <c r="AC45" s="234"/>
    </row>
    <row r="46" ht="42.0" customHeight="1">
      <c r="A46" s="292">
        <v>40.0</v>
      </c>
      <c r="B46" s="298" t="s">
        <v>450</v>
      </c>
      <c r="C46" s="294">
        <v>803.26</v>
      </c>
      <c r="D46" s="294">
        <v>69.8</v>
      </c>
      <c r="E46" s="295">
        <v>45432.0</v>
      </c>
      <c r="F46" s="295">
        <v>45463.0</v>
      </c>
      <c r="G46" s="292" t="s">
        <v>405</v>
      </c>
      <c r="H46" s="292" t="s">
        <v>438</v>
      </c>
      <c r="I46" s="300" t="s">
        <v>451</v>
      </c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  <c r="AA46" s="234"/>
      <c r="AB46" s="234"/>
      <c r="AC46" s="234"/>
    </row>
    <row r="47" ht="42.0" customHeight="1">
      <c r="A47" s="292">
        <v>41.0</v>
      </c>
      <c r="B47" s="298" t="s">
        <v>452</v>
      </c>
      <c r="C47" s="294">
        <v>803.26</v>
      </c>
      <c r="D47" s="294">
        <v>69.8</v>
      </c>
      <c r="E47" s="295">
        <v>45432.0</v>
      </c>
      <c r="F47" s="295">
        <v>45463.0</v>
      </c>
      <c r="G47" s="292" t="s">
        <v>405</v>
      </c>
      <c r="H47" s="292" t="s">
        <v>417</v>
      </c>
      <c r="I47" s="300"/>
      <c r="J47" s="234"/>
      <c r="K47" s="234"/>
      <c r="L47" s="234"/>
      <c r="M47" s="234"/>
      <c r="N47" s="234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  <c r="AA47" s="234"/>
      <c r="AB47" s="234"/>
      <c r="AC47" s="234"/>
    </row>
    <row r="48" ht="42.0" customHeight="1">
      <c r="A48" s="292">
        <v>42.0</v>
      </c>
      <c r="B48" s="298" t="s">
        <v>453</v>
      </c>
      <c r="C48" s="294">
        <v>866.94</v>
      </c>
      <c r="D48" s="294">
        <v>69.8</v>
      </c>
      <c r="E48" s="295">
        <v>45432.0</v>
      </c>
      <c r="F48" s="295">
        <v>45463.0</v>
      </c>
      <c r="G48" s="292" t="s">
        <v>405</v>
      </c>
      <c r="H48" s="292" t="s">
        <v>417</v>
      </c>
      <c r="I48" s="300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  <c r="AA48" s="234"/>
      <c r="AB48" s="234"/>
      <c r="AC48" s="234"/>
    </row>
    <row r="49" ht="42.0" customHeight="1">
      <c r="A49" s="292">
        <v>43.0</v>
      </c>
      <c r="B49" s="293" t="s">
        <v>454</v>
      </c>
      <c r="C49" s="294">
        <v>738.37</v>
      </c>
      <c r="D49" s="294">
        <v>69.8</v>
      </c>
      <c r="E49" s="295">
        <v>45432.0</v>
      </c>
      <c r="F49" s="295">
        <v>45463.0</v>
      </c>
      <c r="G49" s="292" t="s">
        <v>420</v>
      </c>
      <c r="H49" s="292" t="s">
        <v>420</v>
      </c>
      <c r="I49" s="300"/>
      <c r="J49" s="234"/>
      <c r="K49" s="234"/>
      <c r="L49" s="234"/>
      <c r="M49" s="234"/>
      <c r="N49" s="234"/>
      <c r="O49" s="234"/>
      <c r="P49" s="234"/>
      <c r="Q49" s="234"/>
      <c r="R49" s="234"/>
      <c r="S49" s="234"/>
      <c r="T49" s="234"/>
      <c r="U49" s="234"/>
      <c r="V49" s="234"/>
      <c r="W49" s="234"/>
      <c r="X49" s="234"/>
      <c r="Y49" s="234"/>
      <c r="Z49" s="234"/>
      <c r="AA49" s="234"/>
      <c r="AB49" s="234"/>
      <c r="AC49" s="234"/>
    </row>
    <row r="50" ht="42.0" customHeight="1">
      <c r="A50" s="292">
        <v>44.0</v>
      </c>
      <c r="B50" s="293" t="s">
        <v>455</v>
      </c>
      <c r="C50" s="294">
        <v>2300.0</v>
      </c>
      <c r="D50" s="294">
        <v>69.78</v>
      </c>
      <c r="E50" s="295">
        <v>45432.0</v>
      </c>
      <c r="F50" s="295">
        <v>45463.0</v>
      </c>
      <c r="G50" s="292" t="s">
        <v>405</v>
      </c>
      <c r="H50" s="292"/>
      <c r="I50" s="300"/>
      <c r="J50" s="234"/>
      <c r="K50" s="234"/>
      <c r="L50" s="234"/>
      <c r="M50" s="234"/>
      <c r="N50" s="234"/>
      <c r="O50" s="234"/>
      <c r="P50" s="234"/>
      <c r="Q50" s="234"/>
      <c r="R50" s="234"/>
      <c r="S50" s="234"/>
      <c r="T50" s="234"/>
      <c r="U50" s="234"/>
      <c r="V50" s="234"/>
      <c r="W50" s="234"/>
      <c r="X50" s="234"/>
      <c r="Y50" s="234"/>
      <c r="Z50" s="234"/>
      <c r="AA50" s="234"/>
      <c r="AB50" s="234"/>
      <c r="AC50" s="234"/>
    </row>
    <row r="51" ht="42.0" customHeight="1">
      <c r="A51" s="292">
        <v>45.0</v>
      </c>
      <c r="B51" s="293" t="s">
        <v>456</v>
      </c>
      <c r="C51" s="294">
        <v>1650.59</v>
      </c>
      <c r="D51" s="294">
        <v>69.78</v>
      </c>
      <c r="E51" s="295">
        <v>45432.0</v>
      </c>
      <c r="F51" s="295">
        <v>45463.0</v>
      </c>
      <c r="G51" s="292" t="s">
        <v>405</v>
      </c>
      <c r="H51" s="292"/>
      <c r="I51" s="29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  <c r="AA51" s="234"/>
      <c r="AB51" s="234"/>
      <c r="AC51" s="234"/>
    </row>
    <row r="52" ht="42.0" customHeight="1">
      <c r="A52" s="292">
        <v>46.0</v>
      </c>
      <c r="B52" s="293" t="s">
        <v>457</v>
      </c>
      <c r="C52" s="294">
        <v>1650.59</v>
      </c>
      <c r="D52" s="294">
        <v>69.78</v>
      </c>
      <c r="E52" s="295">
        <v>45432.0</v>
      </c>
      <c r="F52" s="295">
        <v>45463.0</v>
      </c>
      <c r="G52" s="292" t="s">
        <v>420</v>
      </c>
      <c r="H52" s="292" t="s">
        <v>420</v>
      </c>
      <c r="I52" s="29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  <c r="AA52" s="234"/>
      <c r="AB52" s="234"/>
      <c r="AC52" s="234"/>
    </row>
    <row r="53" ht="42.0" customHeight="1">
      <c r="A53" s="292">
        <v>47.0</v>
      </c>
      <c r="B53" s="293" t="s">
        <v>458</v>
      </c>
      <c r="C53" s="294">
        <v>1650.59</v>
      </c>
      <c r="D53" s="294">
        <v>69.78</v>
      </c>
      <c r="E53" s="295">
        <v>45432.0</v>
      </c>
      <c r="F53" s="295">
        <v>45463.0</v>
      </c>
      <c r="G53" s="292" t="s">
        <v>405</v>
      </c>
      <c r="H53" s="292"/>
      <c r="I53" s="294"/>
      <c r="J53" s="234"/>
      <c r="K53" s="234"/>
      <c r="L53" s="234"/>
      <c r="M53" s="234"/>
      <c r="N53" s="234"/>
      <c r="O53" s="234"/>
      <c r="P53" s="234"/>
      <c r="Q53" s="234"/>
      <c r="R53" s="234"/>
      <c r="S53" s="234"/>
      <c r="T53" s="234"/>
      <c r="U53" s="234"/>
      <c r="V53" s="234"/>
      <c r="W53" s="234"/>
      <c r="X53" s="234"/>
      <c r="Y53" s="234"/>
      <c r="Z53" s="234"/>
      <c r="AA53" s="234"/>
      <c r="AB53" s="234"/>
      <c r="AC53" s="234"/>
    </row>
    <row r="54" ht="42.0" customHeight="1">
      <c r="A54" s="292">
        <v>48.0</v>
      </c>
      <c r="B54" s="293" t="s">
        <v>459</v>
      </c>
      <c r="C54" s="294">
        <v>1650.59</v>
      </c>
      <c r="D54" s="294">
        <v>69.78</v>
      </c>
      <c r="E54" s="295">
        <v>45432.0</v>
      </c>
      <c r="F54" s="295">
        <v>45463.0</v>
      </c>
      <c r="G54" s="292" t="s">
        <v>420</v>
      </c>
      <c r="H54" s="292" t="s">
        <v>420</v>
      </c>
      <c r="I54" s="294"/>
      <c r="J54" s="234"/>
      <c r="K54" s="234"/>
      <c r="L54" s="234"/>
      <c r="M54" s="234"/>
      <c r="N54" s="234"/>
      <c r="O54" s="234"/>
      <c r="P54" s="234"/>
      <c r="Q54" s="234"/>
      <c r="R54" s="234"/>
      <c r="S54" s="234"/>
      <c r="T54" s="234"/>
      <c r="U54" s="234"/>
      <c r="V54" s="234"/>
      <c r="W54" s="234"/>
      <c r="X54" s="234"/>
      <c r="Y54" s="234"/>
      <c r="Z54" s="234"/>
      <c r="AA54" s="234"/>
      <c r="AB54" s="234"/>
      <c r="AC54" s="234"/>
    </row>
    <row r="55" ht="42.0" customHeight="1">
      <c r="A55" s="292">
        <v>49.0</v>
      </c>
      <c r="B55" s="293" t="s">
        <v>460</v>
      </c>
      <c r="C55" s="294">
        <v>1760.39</v>
      </c>
      <c r="D55" s="294">
        <v>69.78</v>
      </c>
      <c r="E55" s="295">
        <v>45432.0</v>
      </c>
      <c r="F55" s="295">
        <v>45463.0</v>
      </c>
      <c r="G55" s="292" t="s">
        <v>405</v>
      </c>
      <c r="H55" s="292"/>
      <c r="I55" s="294"/>
      <c r="J55" s="234"/>
      <c r="K55" s="234"/>
      <c r="L55" s="234"/>
      <c r="M55" s="234"/>
      <c r="N55" s="234"/>
      <c r="O55" s="234"/>
      <c r="P55" s="234"/>
      <c r="Q55" s="234"/>
      <c r="R55" s="234"/>
      <c r="S55" s="234"/>
      <c r="T55" s="234"/>
      <c r="U55" s="234"/>
      <c r="V55" s="234"/>
      <c r="W55" s="234"/>
      <c r="X55" s="234"/>
      <c r="Y55" s="234"/>
      <c r="Z55" s="234"/>
      <c r="AA55" s="234"/>
      <c r="AB55" s="234"/>
      <c r="AC55" s="234"/>
    </row>
    <row r="56" ht="42.0" customHeight="1">
      <c r="A56" s="292">
        <v>50.0</v>
      </c>
      <c r="B56" s="293" t="s">
        <v>461</v>
      </c>
      <c r="C56" s="294">
        <v>1760.39</v>
      </c>
      <c r="D56" s="294">
        <v>69.78</v>
      </c>
      <c r="E56" s="295">
        <v>45432.0</v>
      </c>
      <c r="F56" s="295">
        <v>45463.0</v>
      </c>
      <c r="G56" s="292" t="s">
        <v>405</v>
      </c>
      <c r="H56" s="292"/>
      <c r="I56" s="294"/>
      <c r="J56" s="234"/>
      <c r="K56" s="234"/>
      <c r="L56" s="234"/>
      <c r="M56" s="234"/>
      <c r="N56" s="234"/>
      <c r="O56" s="234"/>
      <c r="P56" s="234"/>
      <c r="Q56" s="234"/>
      <c r="R56" s="234"/>
      <c r="S56" s="234"/>
      <c r="T56" s="234"/>
      <c r="U56" s="234"/>
      <c r="V56" s="234"/>
      <c r="W56" s="234"/>
      <c r="X56" s="234"/>
      <c r="Y56" s="234"/>
      <c r="Z56" s="234"/>
      <c r="AA56" s="234"/>
      <c r="AB56" s="234"/>
      <c r="AC56" s="234"/>
    </row>
    <row r="57" ht="42.0" customHeight="1">
      <c r="A57" s="292">
        <v>51.0</v>
      </c>
      <c r="B57" s="293" t="s">
        <v>462</v>
      </c>
      <c r="C57" s="294">
        <v>1550.0</v>
      </c>
      <c r="D57" s="294">
        <v>69.78</v>
      </c>
      <c r="E57" s="295">
        <v>45432.0</v>
      </c>
      <c r="F57" s="295">
        <v>45463.0</v>
      </c>
      <c r="G57" s="292" t="s">
        <v>420</v>
      </c>
      <c r="H57" s="292" t="s">
        <v>420</v>
      </c>
      <c r="I57" s="294"/>
      <c r="J57" s="234"/>
      <c r="K57" s="234"/>
      <c r="L57" s="234"/>
      <c r="M57" s="234"/>
      <c r="N57" s="234"/>
      <c r="O57" s="234"/>
      <c r="P57" s="234"/>
      <c r="Q57" s="234"/>
      <c r="R57" s="234"/>
      <c r="S57" s="234"/>
      <c r="T57" s="234"/>
      <c r="U57" s="234"/>
      <c r="V57" s="234"/>
      <c r="W57" s="234"/>
      <c r="X57" s="234"/>
      <c r="Y57" s="234"/>
      <c r="Z57" s="234"/>
      <c r="AA57" s="234"/>
      <c r="AB57" s="234"/>
      <c r="AC57" s="234"/>
    </row>
    <row r="58" ht="42.0" customHeight="1">
      <c r="A58" s="292">
        <v>52.0</v>
      </c>
      <c r="B58" s="293" t="s">
        <v>463</v>
      </c>
      <c r="C58" s="294">
        <v>1210.71</v>
      </c>
      <c r="D58" s="294">
        <v>69.78</v>
      </c>
      <c r="E58" s="295">
        <v>45432.0</v>
      </c>
      <c r="F58" s="295">
        <v>45463.0</v>
      </c>
      <c r="G58" s="292" t="s">
        <v>405</v>
      </c>
      <c r="H58" s="292" t="s">
        <v>417</v>
      </c>
      <c r="I58" s="294"/>
      <c r="J58" s="234"/>
      <c r="K58" s="234"/>
      <c r="L58" s="234"/>
      <c r="M58" s="234"/>
      <c r="N58" s="234"/>
      <c r="O58" s="234"/>
      <c r="P58" s="234"/>
      <c r="Q58" s="234"/>
      <c r="R58" s="234"/>
      <c r="S58" s="234"/>
      <c r="T58" s="234"/>
      <c r="U58" s="234"/>
      <c r="V58" s="234"/>
      <c r="W58" s="234"/>
      <c r="X58" s="234"/>
      <c r="Y58" s="234"/>
      <c r="Z58" s="234"/>
      <c r="AA58" s="234"/>
      <c r="AB58" s="234"/>
      <c r="AC58" s="234"/>
    </row>
    <row r="59" ht="42.0" customHeight="1">
      <c r="A59" s="292">
        <v>53.0</v>
      </c>
      <c r="B59" s="293" t="s">
        <v>464</v>
      </c>
      <c r="C59" s="294">
        <v>1238.86</v>
      </c>
      <c r="D59" s="294">
        <v>69.78</v>
      </c>
      <c r="E59" s="295">
        <v>45432.0</v>
      </c>
      <c r="F59" s="295">
        <v>45463.0</v>
      </c>
      <c r="G59" s="292" t="s">
        <v>405</v>
      </c>
      <c r="H59" s="292" t="s">
        <v>417</v>
      </c>
      <c r="I59" s="294"/>
      <c r="J59" s="234"/>
      <c r="K59" s="234"/>
      <c r="L59" s="234"/>
      <c r="M59" s="234"/>
      <c r="N59" s="234"/>
      <c r="O59" s="234"/>
      <c r="P59" s="234"/>
      <c r="Q59" s="234"/>
      <c r="R59" s="234"/>
      <c r="S59" s="234"/>
      <c r="T59" s="234"/>
      <c r="U59" s="234"/>
      <c r="V59" s="234"/>
      <c r="W59" s="234"/>
      <c r="X59" s="234"/>
      <c r="Y59" s="234"/>
      <c r="Z59" s="234"/>
      <c r="AA59" s="234"/>
      <c r="AB59" s="234"/>
      <c r="AC59" s="234"/>
    </row>
    <row r="60" ht="42.0" customHeight="1">
      <c r="A60" s="292">
        <v>54.0</v>
      </c>
      <c r="B60" s="293" t="s">
        <v>465</v>
      </c>
      <c r="C60" s="294">
        <v>1396.53</v>
      </c>
      <c r="D60" s="294">
        <v>69.78</v>
      </c>
      <c r="E60" s="295">
        <v>45432.0</v>
      </c>
      <c r="F60" s="295">
        <v>45463.0</v>
      </c>
      <c r="G60" s="292" t="s">
        <v>405</v>
      </c>
      <c r="H60" s="292" t="s">
        <v>417</v>
      </c>
      <c r="I60" s="294"/>
      <c r="J60" s="234"/>
      <c r="K60" s="234"/>
      <c r="L60" s="234"/>
      <c r="M60" s="234"/>
      <c r="N60" s="234"/>
      <c r="O60" s="234"/>
      <c r="P60" s="234"/>
      <c r="Q60" s="234"/>
      <c r="R60" s="234"/>
      <c r="S60" s="234"/>
      <c r="T60" s="234"/>
      <c r="U60" s="234"/>
      <c r="V60" s="234"/>
      <c r="W60" s="234"/>
      <c r="X60" s="234"/>
      <c r="Y60" s="234"/>
      <c r="Z60" s="234"/>
      <c r="AA60" s="234"/>
      <c r="AB60" s="234"/>
      <c r="AC60" s="234"/>
    </row>
    <row r="61" ht="42.0" customHeight="1">
      <c r="A61" s="292">
        <v>55.0</v>
      </c>
      <c r="B61" s="293" t="s">
        <v>466</v>
      </c>
      <c r="C61" s="294">
        <v>626.42</v>
      </c>
      <c r="D61" s="294">
        <v>39.66</v>
      </c>
      <c r="E61" s="295">
        <v>45432.0</v>
      </c>
      <c r="F61" s="295">
        <v>45463.0</v>
      </c>
      <c r="G61" s="292" t="s">
        <v>405</v>
      </c>
      <c r="H61" s="292" t="s">
        <v>417</v>
      </c>
      <c r="I61" s="294"/>
      <c r="J61" s="234"/>
      <c r="K61" s="234"/>
      <c r="L61" s="234"/>
      <c r="M61" s="234"/>
      <c r="N61" s="234"/>
      <c r="O61" s="234"/>
      <c r="P61" s="234"/>
      <c r="Q61" s="234"/>
      <c r="R61" s="234"/>
      <c r="S61" s="234"/>
      <c r="T61" s="234"/>
      <c r="U61" s="234"/>
      <c r="V61" s="234"/>
      <c r="W61" s="234"/>
      <c r="X61" s="234"/>
      <c r="Y61" s="234"/>
      <c r="Z61" s="234"/>
      <c r="AA61" s="234"/>
      <c r="AB61" s="234"/>
      <c r="AC61" s="234"/>
    </row>
    <row r="62" ht="42.0" customHeight="1">
      <c r="A62" s="292">
        <v>56.0</v>
      </c>
      <c r="B62" s="293" t="s">
        <v>467</v>
      </c>
      <c r="C62" s="294">
        <v>0.0</v>
      </c>
      <c r="D62" s="294">
        <v>69.78</v>
      </c>
      <c r="E62" s="295">
        <v>45432.0</v>
      </c>
      <c r="F62" s="295">
        <v>45463.0</v>
      </c>
      <c r="G62" s="292" t="s">
        <v>405</v>
      </c>
      <c r="H62" s="292" t="s">
        <v>438</v>
      </c>
      <c r="I62" s="294">
        <v>75824.13</v>
      </c>
      <c r="J62" s="234"/>
      <c r="K62" s="234"/>
      <c r="L62" s="234"/>
      <c r="M62" s="234"/>
      <c r="N62" s="234"/>
      <c r="O62" s="234"/>
      <c r="P62" s="234"/>
      <c r="Q62" s="234"/>
      <c r="R62" s="234"/>
      <c r="S62" s="234"/>
      <c r="T62" s="234"/>
      <c r="U62" s="234"/>
      <c r="V62" s="234"/>
      <c r="W62" s="234"/>
      <c r="X62" s="234"/>
      <c r="Y62" s="234"/>
      <c r="Z62" s="234"/>
      <c r="AA62" s="234"/>
      <c r="AB62" s="234"/>
      <c r="AC62" s="234"/>
    </row>
    <row r="63" ht="42.0" customHeight="1">
      <c r="A63" s="292">
        <v>57.0</v>
      </c>
      <c r="B63" s="293" t="s">
        <v>468</v>
      </c>
      <c r="C63" s="294">
        <v>0.0</v>
      </c>
      <c r="D63" s="294">
        <v>39.66</v>
      </c>
      <c r="E63" s="295">
        <v>45432.0</v>
      </c>
      <c r="F63" s="295">
        <v>45463.0</v>
      </c>
      <c r="G63" s="292" t="s">
        <v>469</v>
      </c>
      <c r="H63" s="292" t="s">
        <v>469</v>
      </c>
      <c r="I63" s="29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</row>
    <row r="64" ht="42.0" customHeight="1">
      <c r="A64" s="292">
        <v>58.0</v>
      </c>
      <c r="B64" s="293" t="s">
        <v>470</v>
      </c>
      <c r="C64" s="294">
        <v>0.0</v>
      </c>
      <c r="D64" s="294">
        <v>39.66</v>
      </c>
      <c r="E64" s="295">
        <v>45432.0</v>
      </c>
      <c r="F64" s="295">
        <v>45463.0</v>
      </c>
      <c r="G64" s="292" t="s">
        <v>405</v>
      </c>
      <c r="H64" s="292" t="s">
        <v>417</v>
      </c>
      <c r="I64" s="294"/>
      <c r="J64" s="234"/>
      <c r="K64" s="234"/>
      <c r="L64" s="234"/>
      <c r="M64" s="234"/>
      <c r="N64" s="23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  <c r="AA64" s="234"/>
      <c r="AB64" s="234"/>
      <c r="AC64" s="234"/>
    </row>
    <row r="65" ht="42.0" customHeight="1">
      <c r="A65" s="292">
        <v>59.0</v>
      </c>
      <c r="B65" s="293" t="s">
        <v>471</v>
      </c>
      <c r="C65" s="294">
        <v>0.0</v>
      </c>
      <c r="D65" s="294">
        <v>39.66</v>
      </c>
      <c r="E65" s="295">
        <v>45432.0</v>
      </c>
      <c r="F65" s="295">
        <v>45463.0</v>
      </c>
      <c r="G65" s="292" t="s">
        <v>405</v>
      </c>
      <c r="H65" s="292" t="s">
        <v>417</v>
      </c>
      <c r="I65" s="294"/>
      <c r="J65" s="234"/>
      <c r="K65" s="234"/>
      <c r="L65" s="234"/>
      <c r="M65" s="234"/>
      <c r="N65" s="234"/>
      <c r="O65" s="234"/>
      <c r="P65" s="234"/>
      <c r="Q65" s="234"/>
      <c r="R65" s="234"/>
      <c r="S65" s="234"/>
      <c r="T65" s="234"/>
      <c r="U65" s="234"/>
      <c r="V65" s="234"/>
      <c r="W65" s="234"/>
      <c r="X65" s="234"/>
      <c r="Y65" s="234"/>
      <c r="Z65" s="234"/>
      <c r="AA65" s="234"/>
      <c r="AB65" s="234"/>
      <c r="AC65" s="234"/>
    </row>
    <row r="66" ht="42.0" customHeight="1">
      <c r="A66" s="292">
        <v>60.0</v>
      </c>
      <c r="B66" s="293" t="s">
        <v>472</v>
      </c>
      <c r="C66" s="294">
        <v>0.0</v>
      </c>
      <c r="D66" s="294">
        <v>39.66</v>
      </c>
      <c r="E66" s="295">
        <v>45432.0</v>
      </c>
      <c r="F66" s="295">
        <v>45463.0</v>
      </c>
      <c r="G66" s="292" t="s">
        <v>473</v>
      </c>
      <c r="H66" s="292" t="s">
        <v>473</v>
      </c>
      <c r="I66" s="29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  <c r="AA66" s="234"/>
      <c r="AB66" s="234"/>
      <c r="AC66" s="234"/>
    </row>
    <row r="67" ht="42.0" customHeight="1">
      <c r="A67" s="292">
        <v>61.0</v>
      </c>
      <c r="B67" s="298" t="s">
        <v>474</v>
      </c>
      <c r="C67" s="294">
        <v>0.0</v>
      </c>
      <c r="D67" s="294">
        <v>39.66</v>
      </c>
      <c r="E67" s="295">
        <v>45432.0</v>
      </c>
      <c r="F67" s="295">
        <v>45463.0</v>
      </c>
      <c r="G67" s="292" t="s">
        <v>405</v>
      </c>
      <c r="H67" s="292" t="s">
        <v>417</v>
      </c>
      <c r="I67" s="301"/>
      <c r="J67" s="234"/>
      <c r="K67" s="234"/>
      <c r="L67" s="234"/>
      <c r="M67" s="234"/>
      <c r="N67" s="234"/>
      <c r="O67" s="234"/>
      <c r="P67" s="234"/>
      <c r="Q67" s="234"/>
      <c r="R67" s="234"/>
      <c r="S67" s="234"/>
      <c r="T67" s="234"/>
      <c r="U67" s="234"/>
      <c r="V67" s="234"/>
      <c r="W67" s="234"/>
      <c r="X67" s="234"/>
      <c r="Y67" s="234"/>
      <c r="Z67" s="234"/>
      <c r="AA67" s="234"/>
      <c r="AB67" s="234"/>
      <c r="AC67" s="234"/>
    </row>
    <row r="68" ht="42.0" customHeight="1">
      <c r="A68" s="292">
        <v>62.0</v>
      </c>
      <c r="B68" s="293" t="s">
        <v>475</v>
      </c>
      <c r="C68" s="294">
        <v>92.53</v>
      </c>
      <c r="D68" s="294">
        <v>23.13</v>
      </c>
      <c r="E68" s="295">
        <v>45432.0</v>
      </c>
      <c r="F68" s="295">
        <v>45463.0</v>
      </c>
      <c r="G68" s="292" t="s">
        <v>405</v>
      </c>
      <c r="H68" s="292" t="s">
        <v>438</v>
      </c>
      <c r="I68" s="294"/>
      <c r="J68" s="234"/>
      <c r="K68" s="234"/>
      <c r="L68" s="234"/>
      <c r="M68" s="234"/>
      <c r="N68" s="234"/>
      <c r="O68" s="234"/>
      <c r="P68" s="234"/>
      <c r="Q68" s="234"/>
      <c r="R68" s="234"/>
      <c r="S68" s="234"/>
      <c r="T68" s="234"/>
      <c r="U68" s="234"/>
      <c r="V68" s="234"/>
      <c r="W68" s="234"/>
      <c r="X68" s="234"/>
      <c r="Y68" s="234"/>
      <c r="Z68" s="234"/>
      <c r="AA68" s="234"/>
      <c r="AB68" s="234"/>
      <c r="AC68" s="234"/>
    </row>
    <row r="69" ht="42.0" customHeight="1">
      <c r="A69" s="292">
        <v>63.0</v>
      </c>
      <c r="B69" s="293" t="s">
        <v>476</v>
      </c>
      <c r="C69" s="294">
        <v>39.4</v>
      </c>
      <c r="D69" s="294">
        <v>23.13</v>
      </c>
      <c r="E69" s="295">
        <v>45432.0</v>
      </c>
      <c r="F69" s="295">
        <v>45463.0</v>
      </c>
      <c r="G69" s="292" t="s">
        <v>405</v>
      </c>
      <c r="H69" s="292" t="s">
        <v>438</v>
      </c>
      <c r="I69" s="294"/>
      <c r="J69" s="234"/>
      <c r="K69" s="234"/>
      <c r="L69" s="234"/>
      <c r="M69" s="234"/>
      <c r="N69" s="234"/>
      <c r="O69" s="234"/>
      <c r="P69" s="234"/>
      <c r="Q69" s="234"/>
      <c r="R69" s="234"/>
      <c r="S69" s="234"/>
      <c r="T69" s="234"/>
      <c r="U69" s="234"/>
      <c r="V69" s="234"/>
      <c r="W69" s="234"/>
      <c r="X69" s="234"/>
      <c r="Y69" s="234"/>
      <c r="Z69" s="234"/>
      <c r="AA69" s="234"/>
      <c r="AB69" s="234"/>
      <c r="AC69" s="234"/>
    </row>
    <row r="70" ht="42.0" customHeight="1">
      <c r="A70" s="292">
        <v>64.0</v>
      </c>
      <c r="B70" s="293" t="s">
        <v>477</v>
      </c>
      <c r="C70" s="294">
        <v>39.4</v>
      </c>
      <c r="D70" s="294">
        <v>23.13</v>
      </c>
      <c r="E70" s="295">
        <v>45432.0</v>
      </c>
      <c r="F70" s="295">
        <v>45463.0</v>
      </c>
      <c r="G70" s="292" t="s">
        <v>405</v>
      </c>
      <c r="H70" s="292" t="s">
        <v>438</v>
      </c>
      <c r="I70" s="294"/>
      <c r="J70" s="234"/>
      <c r="K70" s="234"/>
      <c r="L70" s="234"/>
      <c r="M70" s="234"/>
      <c r="N70" s="234"/>
      <c r="O70" s="234"/>
      <c r="P70" s="234"/>
      <c r="Q70" s="234"/>
      <c r="R70" s="234"/>
      <c r="S70" s="234"/>
      <c r="T70" s="234"/>
      <c r="U70" s="234"/>
      <c r="V70" s="234"/>
      <c r="W70" s="234"/>
      <c r="X70" s="234"/>
      <c r="Y70" s="234"/>
      <c r="Z70" s="234"/>
      <c r="AA70" s="234"/>
      <c r="AB70" s="234"/>
      <c r="AC70" s="234"/>
    </row>
    <row r="71" ht="42.0" customHeight="1">
      <c r="A71" s="292">
        <v>65.0</v>
      </c>
      <c r="B71" s="293" t="s">
        <v>478</v>
      </c>
      <c r="C71" s="294">
        <v>39.4</v>
      </c>
      <c r="D71" s="294">
        <v>23.13</v>
      </c>
      <c r="E71" s="295">
        <v>45432.0</v>
      </c>
      <c r="F71" s="295">
        <v>45463.0</v>
      </c>
      <c r="G71" s="292" t="s">
        <v>405</v>
      </c>
      <c r="H71" s="292" t="s">
        <v>438</v>
      </c>
      <c r="I71" s="294"/>
      <c r="J71" s="234"/>
      <c r="K71" s="234"/>
      <c r="L71" s="234"/>
      <c r="M71" s="234"/>
      <c r="N71" s="234"/>
      <c r="O71" s="234"/>
      <c r="P71" s="234"/>
      <c r="Q71" s="234"/>
      <c r="R71" s="234"/>
      <c r="S71" s="234"/>
      <c r="T71" s="234"/>
      <c r="U71" s="234"/>
      <c r="V71" s="234"/>
      <c r="W71" s="234"/>
      <c r="X71" s="234"/>
      <c r="Y71" s="234"/>
      <c r="Z71" s="234"/>
      <c r="AA71" s="234"/>
      <c r="AB71" s="234"/>
      <c r="AC71" s="234"/>
    </row>
    <row r="72" ht="42.0" customHeight="1">
      <c r="A72" s="292">
        <v>66.0</v>
      </c>
      <c r="B72" s="293" t="s">
        <v>479</v>
      </c>
      <c r="C72" s="294">
        <v>39.4</v>
      </c>
      <c r="D72" s="294">
        <v>23.13</v>
      </c>
      <c r="E72" s="295">
        <v>45432.0</v>
      </c>
      <c r="F72" s="295">
        <v>45463.0</v>
      </c>
      <c r="G72" s="292" t="s">
        <v>405</v>
      </c>
      <c r="H72" s="292" t="s">
        <v>438</v>
      </c>
      <c r="I72" s="294"/>
      <c r="J72" s="234"/>
      <c r="K72" s="234"/>
      <c r="L72" s="234"/>
      <c r="M72" s="234"/>
      <c r="N72" s="234"/>
      <c r="O72" s="234"/>
      <c r="P72" s="234"/>
      <c r="Q72" s="234"/>
      <c r="R72" s="234"/>
      <c r="S72" s="234"/>
      <c r="T72" s="234"/>
      <c r="U72" s="234"/>
      <c r="V72" s="234"/>
      <c r="W72" s="234"/>
      <c r="X72" s="234"/>
      <c r="Y72" s="234"/>
      <c r="Z72" s="234"/>
      <c r="AA72" s="234"/>
      <c r="AB72" s="234"/>
      <c r="AC72" s="234"/>
    </row>
    <row r="73" ht="42.0" customHeight="1">
      <c r="A73" s="292">
        <v>67.0</v>
      </c>
      <c r="B73" s="293" t="s">
        <v>480</v>
      </c>
      <c r="C73" s="294">
        <v>39.4</v>
      </c>
      <c r="D73" s="294">
        <v>23.13</v>
      </c>
      <c r="E73" s="295">
        <v>45432.0</v>
      </c>
      <c r="F73" s="295">
        <v>45463.0</v>
      </c>
      <c r="G73" s="292" t="s">
        <v>405</v>
      </c>
      <c r="H73" s="292" t="s">
        <v>438</v>
      </c>
      <c r="I73" s="294"/>
      <c r="J73" s="234"/>
      <c r="K73" s="234"/>
      <c r="L73" s="234"/>
      <c r="M73" s="234"/>
      <c r="N73" s="234"/>
      <c r="O73" s="234"/>
      <c r="P73" s="234"/>
      <c r="Q73" s="234"/>
      <c r="R73" s="234"/>
      <c r="S73" s="234"/>
      <c r="T73" s="234"/>
      <c r="U73" s="234"/>
      <c r="V73" s="234"/>
      <c r="W73" s="234"/>
      <c r="X73" s="234"/>
      <c r="Y73" s="234"/>
      <c r="Z73" s="234"/>
      <c r="AA73" s="234"/>
      <c r="AB73" s="234"/>
      <c r="AC73" s="234"/>
    </row>
    <row r="74" ht="42.0" customHeight="1">
      <c r="A74" s="292">
        <v>68.0</v>
      </c>
      <c r="B74" s="293" t="s">
        <v>481</v>
      </c>
      <c r="C74" s="294">
        <v>39.4</v>
      </c>
      <c r="D74" s="294">
        <v>23.13</v>
      </c>
      <c r="E74" s="295">
        <v>45432.0</v>
      </c>
      <c r="F74" s="295">
        <v>45463.0</v>
      </c>
      <c r="G74" s="292" t="s">
        <v>405</v>
      </c>
      <c r="H74" s="292" t="s">
        <v>438</v>
      </c>
      <c r="I74" s="294"/>
      <c r="J74" s="234"/>
      <c r="K74" s="234"/>
      <c r="L74" s="234"/>
      <c r="M74" s="234"/>
      <c r="N74" s="234"/>
      <c r="O74" s="234"/>
      <c r="P74" s="234"/>
      <c r="Q74" s="234"/>
      <c r="R74" s="234"/>
      <c r="S74" s="234"/>
      <c r="T74" s="234"/>
      <c r="U74" s="234"/>
      <c r="V74" s="234"/>
      <c r="W74" s="234"/>
      <c r="X74" s="234"/>
      <c r="Y74" s="234"/>
      <c r="Z74" s="234"/>
      <c r="AA74" s="234"/>
      <c r="AB74" s="234"/>
      <c r="AC74" s="234"/>
    </row>
    <row r="75" ht="42.0" customHeight="1">
      <c r="A75" s="292">
        <v>69.0</v>
      </c>
      <c r="B75" s="293" t="s">
        <v>482</v>
      </c>
      <c r="C75" s="294">
        <v>39.4</v>
      </c>
      <c r="D75" s="294">
        <v>23.13</v>
      </c>
      <c r="E75" s="295">
        <v>45432.0</v>
      </c>
      <c r="F75" s="295">
        <v>45463.0</v>
      </c>
      <c r="G75" s="292" t="s">
        <v>405</v>
      </c>
      <c r="H75" s="292" t="s">
        <v>438</v>
      </c>
      <c r="I75" s="294"/>
      <c r="J75" s="234"/>
      <c r="K75" s="234"/>
      <c r="L75" s="234"/>
      <c r="M75" s="234"/>
      <c r="N75" s="234"/>
      <c r="O75" s="234"/>
      <c r="P75" s="234"/>
      <c r="Q75" s="234"/>
      <c r="R75" s="234"/>
      <c r="S75" s="234"/>
      <c r="T75" s="234"/>
      <c r="U75" s="234"/>
      <c r="V75" s="234"/>
      <c r="W75" s="234"/>
      <c r="X75" s="234"/>
      <c r="Y75" s="234"/>
      <c r="Z75" s="234"/>
      <c r="AA75" s="234"/>
      <c r="AB75" s="234"/>
      <c r="AC75" s="234"/>
    </row>
    <row r="76" ht="42.0" customHeight="1">
      <c r="A76" s="292">
        <v>70.0</v>
      </c>
      <c r="B76" s="293" t="s">
        <v>483</v>
      </c>
      <c r="C76" s="294">
        <v>39.4</v>
      </c>
      <c r="D76" s="294">
        <v>23.13</v>
      </c>
      <c r="E76" s="295">
        <v>45432.0</v>
      </c>
      <c r="F76" s="295">
        <v>45463.0</v>
      </c>
      <c r="G76" s="292" t="s">
        <v>405</v>
      </c>
      <c r="H76" s="292" t="s">
        <v>438</v>
      </c>
      <c r="I76" s="294"/>
      <c r="J76" s="234"/>
      <c r="K76" s="234"/>
      <c r="L76" s="234"/>
      <c r="M76" s="234"/>
      <c r="N76" s="234"/>
      <c r="O76" s="234"/>
      <c r="P76" s="234"/>
      <c r="Q76" s="234"/>
      <c r="R76" s="234"/>
      <c r="S76" s="234"/>
      <c r="T76" s="234"/>
      <c r="U76" s="234"/>
      <c r="V76" s="234"/>
      <c r="W76" s="234"/>
      <c r="X76" s="234"/>
      <c r="Y76" s="234"/>
      <c r="Z76" s="234"/>
      <c r="AA76" s="234"/>
      <c r="AB76" s="234"/>
      <c r="AC76" s="234"/>
    </row>
    <row r="77" ht="42.0" customHeight="1">
      <c r="A77" s="292">
        <v>71.0</v>
      </c>
      <c r="B77" s="293" t="s">
        <v>484</v>
      </c>
      <c r="C77" s="294">
        <v>39.4</v>
      </c>
      <c r="D77" s="294">
        <v>23.13</v>
      </c>
      <c r="E77" s="295">
        <v>45432.0</v>
      </c>
      <c r="F77" s="295">
        <v>45463.0</v>
      </c>
      <c r="G77" s="292" t="s">
        <v>405</v>
      </c>
      <c r="H77" s="292" t="s">
        <v>438</v>
      </c>
      <c r="I77" s="294"/>
      <c r="J77" s="234"/>
      <c r="K77" s="234"/>
      <c r="L77" s="234"/>
      <c r="M77" s="234"/>
      <c r="N77" s="234"/>
      <c r="O77" s="234"/>
      <c r="P77" s="234"/>
      <c r="Q77" s="234"/>
      <c r="R77" s="234"/>
      <c r="S77" s="234"/>
      <c r="T77" s="234"/>
      <c r="U77" s="234"/>
      <c r="V77" s="234"/>
      <c r="W77" s="234"/>
      <c r="X77" s="234"/>
      <c r="Y77" s="234"/>
      <c r="Z77" s="234"/>
      <c r="AA77" s="234"/>
      <c r="AB77" s="234"/>
      <c r="AC77" s="234"/>
    </row>
    <row r="78" ht="42.0" customHeight="1">
      <c r="A78" s="292">
        <v>72.0</v>
      </c>
      <c r="B78" s="293" t="s">
        <v>485</v>
      </c>
      <c r="C78" s="294">
        <v>39.4</v>
      </c>
      <c r="D78" s="294">
        <v>23.13</v>
      </c>
      <c r="E78" s="295">
        <v>45432.0</v>
      </c>
      <c r="F78" s="295">
        <v>45463.0</v>
      </c>
      <c r="G78" s="292" t="s">
        <v>405</v>
      </c>
      <c r="H78" s="292" t="s">
        <v>438</v>
      </c>
      <c r="I78" s="29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  <c r="AA78" s="234"/>
      <c r="AB78" s="234"/>
      <c r="AC78" s="234"/>
    </row>
    <row r="79" ht="42.0" customHeight="1">
      <c r="A79" s="292">
        <v>73.0</v>
      </c>
      <c r="B79" s="293" t="s">
        <v>486</v>
      </c>
      <c r="C79" s="294">
        <v>39.4</v>
      </c>
      <c r="D79" s="294">
        <v>23.13</v>
      </c>
      <c r="E79" s="295">
        <v>45432.0</v>
      </c>
      <c r="F79" s="295">
        <v>45463.0</v>
      </c>
      <c r="G79" s="292" t="s">
        <v>405</v>
      </c>
      <c r="H79" s="292" t="s">
        <v>438</v>
      </c>
      <c r="I79" s="294"/>
      <c r="J79" s="234"/>
      <c r="K79" s="234"/>
      <c r="L79" s="234"/>
      <c r="M79" s="234"/>
      <c r="N79" s="234"/>
      <c r="O79" s="234"/>
      <c r="P79" s="234"/>
      <c r="Q79" s="234"/>
      <c r="R79" s="234"/>
      <c r="S79" s="234"/>
      <c r="T79" s="234"/>
      <c r="U79" s="234"/>
      <c r="V79" s="234"/>
      <c r="W79" s="234"/>
      <c r="X79" s="234"/>
      <c r="Y79" s="234"/>
      <c r="Z79" s="234"/>
      <c r="AA79" s="234"/>
      <c r="AB79" s="234"/>
      <c r="AC79" s="234"/>
    </row>
    <row r="80" ht="42.0" customHeight="1">
      <c r="A80" s="292">
        <v>74.0</v>
      </c>
      <c r="B80" s="293" t="s">
        <v>487</v>
      </c>
      <c r="C80" s="294">
        <v>39.4</v>
      </c>
      <c r="D80" s="294">
        <v>23.13</v>
      </c>
      <c r="E80" s="295">
        <v>45432.0</v>
      </c>
      <c r="F80" s="295">
        <v>45463.0</v>
      </c>
      <c r="G80" s="292" t="s">
        <v>405</v>
      </c>
      <c r="H80" s="292" t="s">
        <v>438</v>
      </c>
      <c r="I80" s="294"/>
      <c r="J80" s="234"/>
      <c r="K80" s="234"/>
      <c r="L80" s="234"/>
      <c r="M80" s="234"/>
      <c r="N80" s="234"/>
      <c r="O80" s="234"/>
      <c r="P80" s="234"/>
      <c r="Q80" s="234"/>
      <c r="R80" s="234"/>
      <c r="S80" s="234"/>
      <c r="T80" s="234"/>
      <c r="U80" s="234"/>
      <c r="V80" s="234"/>
      <c r="W80" s="234"/>
      <c r="X80" s="234"/>
      <c r="Y80" s="234"/>
      <c r="Z80" s="234"/>
      <c r="AA80" s="234"/>
      <c r="AB80" s="234"/>
      <c r="AC80" s="234"/>
    </row>
    <row r="81" ht="42.0" customHeight="1">
      <c r="A81" s="292">
        <v>75.0</v>
      </c>
      <c r="B81" s="293" t="s">
        <v>488</v>
      </c>
      <c r="C81" s="294">
        <v>39.4</v>
      </c>
      <c r="D81" s="294">
        <v>23.13</v>
      </c>
      <c r="E81" s="295">
        <v>45432.0</v>
      </c>
      <c r="F81" s="295">
        <v>45463.0</v>
      </c>
      <c r="G81" s="292" t="s">
        <v>405</v>
      </c>
      <c r="H81" s="292" t="s">
        <v>438</v>
      </c>
      <c r="I81" s="294"/>
      <c r="J81" s="234"/>
      <c r="K81" s="234"/>
      <c r="L81" s="234"/>
      <c r="M81" s="234"/>
      <c r="N81" s="234"/>
      <c r="O81" s="234"/>
      <c r="P81" s="234"/>
      <c r="Q81" s="234"/>
      <c r="R81" s="234"/>
      <c r="S81" s="234"/>
      <c r="T81" s="234"/>
      <c r="U81" s="234"/>
      <c r="V81" s="234"/>
      <c r="W81" s="234"/>
      <c r="X81" s="234"/>
      <c r="Y81" s="234"/>
      <c r="Z81" s="234"/>
      <c r="AA81" s="234"/>
      <c r="AB81" s="234"/>
      <c r="AC81" s="234"/>
    </row>
    <row r="82" ht="42.0" customHeight="1">
      <c r="A82" s="292">
        <v>76.0</v>
      </c>
      <c r="B82" s="293" t="s">
        <v>489</v>
      </c>
      <c r="C82" s="294">
        <v>39.4</v>
      </c>
      <c r="D82" s="294">
        <v>23.13</v>
      </c>
      <c r="E82" s="295">
        <v>45432.0</v>
      </c>
      <c r="F82" s="295">
        <v>45463.0</v>
      </c>
      <c r="G82" s="292" t="s">
        <v>405</v>
      </c>
      <c r="H82" s="292" t="s">
        <v>438</v>
      </c>
      <c r="I82" s="294"/>
      <c r="J82" s="234"/>
      <c r="K82" s="234"/>
      <c r="L82" s="234"/>
      <c r="M82" s="234"/>
      <c r="N82" s="234"/>
      <c r="O82" s="234"/>
      <c r="P82" s="234"/>
      <c r="Q82" s="234"/>
      <c r="R82" s="234"/>
      <c r="S82" s="234"/>
      <c r="T82" s="234"/>
      <c r="U82" s="234"/>
      <c r="V82" s="234"/>
      <c r="W82" s="234"/>
      <c r="X82" s="234"/>
      <c r="Y82" s="234"/>
      <c r="Z82" s="234"/>
      <c r="AA82" s="234"/>
      <c r="AB82" s="234"/>
      <c r="AC82" s="234"/>
    </row>
    <row r="83" ht="42.0" customHeight="1">
      <c r="A83" s="292">
        <v>77.0</v>
      </c>
      <c r="B83" s="293" t="s">
        <v>490</v>
      </c>
      <c r="C83" s="294">
        <v>39.4</v>
      </c>
      <c r="D83" s="294">
        <v>23.13</v>
      </c>
      <c r="E83" s="295">
        <v>45432.0</v>
      </c>
      <c r="F83" s="295">
        <v>45463.0</v>
      </c>
      <c r="G83" s="292" t="s">
        <v>405</v>
      </c>
      <c r="H83" s="292" t="s">
        <v>438</v>
      </c>
      <c r="I83" s="294"/>
      <c r="J83" s="234"/>
      <c r="K83" s="234"/>
      <c r="L83" s="234"/>
      <c r="M83" s="234"/>
      <c r="N83" s="234"/>
      <c r="O83" s="234"/>
      <c r="P83" s="234"/>
      <c r="Q83" s="234"/>
      <c r="R83" s="234"/>
      <c r="S83" s="234"/>
      <c r="T83" s="234"/>
      <c r="U83" s="234"/>
      <c r="V83" s="234"/>
      <c r="W83" s="234"/>
      <c r="X83" s="234"/>
      <c r="Y83" s="234"/>
      <c r="Z83" s="234"/>
      <c r="AA83" s="234"/>
      <c r="AB83" s="234"/>
      <c r="AC83" s="234"/>
    </row>
    <row r="84" ht="42.0" customHeight="1">
      <c r="A84" s="292">
        <v>78.0</v>
      </c>
      <c r="B84" s="293" t="s">
        <v>491</v>
      </c>
      <c r="C84" s="294">
        <v>39.4</v>
      </c>
      <c r="D84" s="294">
        <v>23.13</v>
      </c>
      <c r="E84" s="295">
        <v>45432.0</v>
      </c>
      <c r="F84" s="295">
        <v>45463.0</v>
      </c>
      <c r="G84" s="292" t="s">
        <v>405</v>
      </c>
      <c r="H84" s="292" t="s">
        <v>438</v>
      </c>
      <c r="I84" s="294"/>
      <c r="J84" s="234"/>
      <c r="K84" s="234"/>
      <c r="L84" s="234"/>
      <c r="M84" s="234"/>
      <c r="N84" s="234"/>
      <c r="O84" s="234"/>
      <c r="P84" s="234"/>
      <c r="Q84" s="234"/>
      <c r="R84" s="234"/>
      <c r="S84" s="234"/>
      <c r="T84" s="234"/>
      <c r="U84" s="234"/>
      <c r="V84" s="234"/>
      <c r="W84" s="234"/>
      <c r="X84" s="234"/>
      <c r="Y84" s="234"/>
      <c r="Z84" s="234"/>
      <c r="AA84" s="234"/>
      <c r="AB84" s="234"/>
      <c r="AC84" s="234"/>
    </row>
    <row r="85" ht="42.0" customHeight="1">
      <c r="A85" s="292">
        <v>79.0</v>
      </c>
      <c r="B85" s="293" t="s">
        <v>492</v>
      </c>
      <c r="C85" s="294">
        <v>39.4</v>
      </c>
      <c r="D85" s="294">
        <v>23.13</v>
      </c>
      <c r="E85" s="295">
        <v>45432.0</v>
      </c>
      <c r="F85" s="295">
        <v>45463.0</v>
      </c>
      <c r="G85" s="292" t="s">
        <v>405</v>
      </c>
      <c r="H85" s="292" t="s">
        <v>438</v>
      </c>
      <c r="I85" s="294"/>
      <c r="J85" s="234"/>
      <c r="K85" s="234"/>
      <c r="L85" s="234"/>
      <c r="M85" s="234"/>
      <c r="N85" s="234"/>
      <c r="O85" s="234"/>
      <c r="P85" s="234"/>
      <c r="Q85" s="234"/>
      <c r="R85" s="234"/>
      <c r="S85" s="234"/>
      <c r="T85" s="234"/>
      <c r="U85" s="234"/>
      <c r="V85" s="234"/>
      <c r="W85" s="234"/>
      <c r="X85" s="234"/>
      <c r="Y85" s="234"/>
      <c r="Z85" s="234"/>
      <c r="AA85" s="234"/>
      <c r="AB85" s="234"/>
      <c r="AC85" s="234"/>
    </row>
    <row r="86" ht="42.0" customHeight="1">
      <c r="A86" s="292">
        <v>80.0</v>
      </c>
      <c r="B86" s="293" t="s">
        <v>493</v>
      </c>
      <c r="C86" s="294">
        <v>39.4</v>
      </c>
      <c r="D86" s="294">
        <v>23.13</v>
      </c>
      <c r="E86" s="295">
        <v>45432.0</v>
      </c>
      <c r="F86" s="295">
        <v>45463.0</v>
      </c>
      <c r="G86" s="292" t="s">
        <v>405</v>
      </c>
      <c r="H86" s="292" t="s">
        <v>438</v>
      </c>
      <c r="I86" s="294"/>
      <c r="J86" s="234"/>
      <c r="K86" s="234"/>
      <c r="L86" s="234"/>
      <c r="M86" s="234"/>
      <c r="N86" s="234"/>
      <c r="O86" s="234"/>
      <c r="P86" s="234"/>
      <c r="Q86" s="234"/>
      <c r="R86" s="234"/>
      <c r="S86" s="234"/>
      <c r="T86" s="234"/>
      <c r="U86" s="234"/>
      <c r="V86" s="234"/>
      <c r="W86" s="234"/>
      <c r="X86" s="234"/>
      <c r="Y86" s="234"/>
      <c r="Z86" s="234"/>
      <c r="AA86" s="234"/>
      <c r="AB86" s="234"/>
      <c r="AC86" s="234"/>
    </row>
    <row r="87" ht="42.0" customHeight="1">
      <c r="A87" s="292">
        <v>81.0</v>
      </c>
      <c r="B87" s="293" t="s">
        <v>494</v>
      </c>
      <c r="C87" s="294">
        <v>39.4</v>
      </c>
      <c r="D87" s="294">
        <v>23.13</v>
      </c>
      <c r="E87" s="295">
        <v>45432.0</v>
      </c>
      <c r="F87" s="295">
        <v>45463.0</v>
      </c>
      <c r="G87" s="292" t="s">
        <v>405</v>
      </c>
      <c r="H87" s="292" t="s">
        <v>438</v>
      </c>
      <c r="I87" s="294"/>
      <c r="J87" s="234"/>
      <c r="K87" s="234"/>
      <c r="L87" s="234"/>
      <c r="M87" s="234"/>
      <c r="N87" s="234"/>
      <c r="O87" s="234"/>
      <c r="P87" s="234"/>
      <c r="Q87" s="234"/>
      <c r="R87" s="234"/>
      <c r="S87" s="234"/>
      <c r="T87" s="234"/>
      <c r="U87" s="234"/>
      <c r="V87" s="234"/>
      <c r="W87" s="234"/>
      <c r="X87" s="234"/>
      <c r="Y87" s="234"/>
      <c r="Z87" s="234"/>
      <c r="AA87" s="234"/>
      <c r="AB87" s="234"/>
      <c r="AC87" s="234"/>
    </row>
    <row r="88" ht="42.0" customHeight="1">
      <c r="A88" s="292">
        <v>82.0</v>
      </c>
      <c r="B88" s="293" t="s">
        <v>495</v>
      </c>
      <c r="C88" s="294">
        <v>39.4</v>
      </c>
      <c r="D88" s="294">
        <v>23.13</v>
      </c>
      <c r="E88" s="295">
        <v>45432.0</v>
      </c>
      <c r="F88" s="295">
        <v>45463.0</v>
      </c>
      <c r="G88" s="292" t="s">
        <v>405</v>
      </c>
      <c r="H88" s="292" t="s">
        <v>438</v>
      </c>
      <c r="I88" s="294"/>
      <c r="J88" s="234"/>
      <c r="K88" s="234"/>
      <c r="L88" s="234"/>
      <c r="M88" s="234"/>
      <c r="N88" s="234"/>
      <c r="O88" s="234"/>
      <c r="P88" s="234"/>
      <c r="Q88" s="234"/>
      <c r="R88" s="234"/>
      <c r="S88" s="234"/>
      <c r="T88" s="234"/>
      <c r="U88" s="234"/>
      <c r="V88" s="234"/>
      <c r="W88" s="234"/>
      <c r="X88" s="234"/>
      <c r="Y88" s="234"/>
      <c r="Z88" s="234"/>
      <c r="AA88" s="234"/>
      <c r="AB88" s="234"/>
      <c r="AC88" s="234"/>
    </row>
    <row r="89" ht="42.0" customHeight="1">
      <c r="A89" s="292">
        <v>83.0</v>
      </c>
      <c r="B89" s="293" t="s">
        <v>496</v>
      </c>
      <c r="C89" s="294">
        <v>39.4</v>
      </c>
      <c r="D89" s="294">
        <v>23.13</v>
      </c>
      <c r="E89" s="295">
        <v>45432.0</v>
      </c>
      <c r="F89" s="295">
        <v>45463.0</v>
      </c>
      <c r="G89" s="292" t="s">
        <v>405</v>
      </c>
      <c r="H89" s="292" t="s">
        <v>438</v>
      </c>
      <c r="I89" s="294"/>
      <c r="J89" s="234"/>
      <c r="K89" s="234"/>
      <c r="L89" s="234"/>
      <c r="M89" s="234"/>
      <c r="N89" s="234"/>
      <c r="O89" s="234"/>
      <c r="P89" s="234"/>
      <c r="Q89" s="234"/>
      <c r="R89" s="234"/>
      <c r="S89" s="234"/>
      <c r="T89" s="234"/>
      <c r="U89" s="234"/>
      <c r="V89" s="234"/>
      <c r="W89" s="234"/>
      <c r="X89" s="234"/>
      <c r="Y89" s="234"/>
      <c r="Z89" s="234"/>
      <c r="AA89" s="234"/>
      <c r="AB89" s="234"/>
      <c r="AC89" s="234"/>
    </row>
    <row r="90" ht="42.0" customHeight="1">
      <c r="A90" s="292">
        <v>84.0</v>
      </c>
      <c r="B90" s="293" t="s">
        <v>497</v>
      </c>
      <c r="C90" s="294">
        <v>39.4</v>
      </c>
      <c r="D90" s="294">
        <v>23.13</v>
      </c>
      <c r="E90" s="295">
        <v>45432.0</v>
      </c>
      <c r="F90" s="295">
        <v>45463.0</v>
      </c>
      <c r="G90" s="292" t="s">
        <v>405</v>
      </c>
      <c r="H90" s="292" t="s">
        <v>438</v>
      </c>
      <c r="I90" s="294"/>
      <c r="J90" s="234"/>
      <c r="K90" s="234"/>
      <c r="L90" s="234"/>
      <c r="M90" s="234"/>
      <c r="N90" s="234"/>
      <c r="O90" s="234"/>
      <c r="P90" s="234"/>
      <c r="Q90" s="234"/>
      <c r="R90" s="234"/>
      <c r="S90" s="234"/>
      <c r="T90" s="234"/>
      <c r="U90" s="234"/>
      <c r="V90" s="234"/>
      <c r="W90" s="234"/>
      <c r="X90" s="234"/>
      <c r="Y90" s="234"/>
      <c r="Z90" s="234"/>
      <c r="AA90" s="234"/>
      <c r="AB90" s="234"/>
      <c r="AC90" s="234"/>
    </row>
    <row r="91" ht="42.0" customHeight="1">
      <c r="A91" s="292">
        <v>85.0</v>
      </c>
      <c r="B91" s="293" t="s">
        <v>498</v>
      </c>
      <c r="C91" s="294">
        <v>39.4</v>
      </c>
      <c r="D91" s="294">
        <v>23.13</v>
      </c>
      <c r="E91" s="295">
        <v>45432.0</v>
      </c>
      <c r="F91" s="295">
        <v>45463.0</v>
      </c>
      <c r="G91" s="292" t="s">
        <v>405</v>
      </c>
      <c r="H91" s="292" t="s">
        <v>438</v>
      </c>
      <c r="I91" s="294"/>
      <c r="J91" s="234"/>
      <c r="K91" s="234"/>
      <c r="L91" s="234"/>
      <c r="M91" s="234"/>
      <c r="N91" s="234"/>
      <c r="O91" s="234"/>
      <c r="P91" s="234"/>
      <c r="Q91" s="234"/>
      <c r="R91" s="234"/>
      <c r="S91" s="234"/>
      <c r="T91" s="234"/>
      <c r="U91" s="234"/>
      <c r="V91" s="234"/>
      <c r="W91" s="234"/>
      <c r="X91" s="234"/>
      <c r="Y91" s="234"/>
      <c r="Z91" s="234"/>
      <c r="AA91" s="234"/>
      <c r="AB91" s="234"/>
      <c r="AC91" s="234"/>
    </row>
    <row r="92" ht="42.0" customHeight="1">
      <c r="A92" s="292">
        <v>86.0</v>
      </c>
      <c r="B92" s="293" t="s">
        <v>499</v>
      </c>
      <c r="C92" s="294">
        <v>39.4</v>
      </c>
      <c r="D92" s="294">
        <v>23.13</v>
      </c>
      <c r="E92" s="295">
        <v>45432.0</v>
      </c>
      <c r="F92" s="295">
        <v>45463.0</v>
      </c>
      <c r="G92" s="292" t="s">
        <v>405</v>
      </c>
      <c r="H92" s="292" t="s">
        <v>438</v>
      </c>
      <c r="I92" s="294"/>
      <c r="J92" s="234"/>
      <c r="K92" s="234"/>
      <c r="L92" s="234"/>
      <c r="M92" s="234"/>
      <c r="N92" s="234"/>
      <c r="O92" s="234"/>
      <c r="P92" s="234"/>
      <c r="Q92" s="234"/>
      <c r="R92" s="234"/>
      <c r="S92" s="234"/>
      <c r="T92" s="234"/>
      <c r="U92" s="234"/>
      <c r="V92" s="234"/>
      <c r="W92" s="234"/>
      <c r="X92" s="234"/>
      <c r="Y92" s="234"/>
      <c r="Z92" s="234"/>
      <c r="AA92" s="234"/>
      <c r="AB92" s="234"/>
      <c r="AC92" s="234"/>
    </row>
    <row r="93" ht="42.0" customHeight="1">
      <c r="A93" s="292">
        <v>87.0</v>
      </c>
      <c r="B93" s="293" t="s">
        <v>500</v>
      </c>
      <c r="C93" s="294">
        <v>39.4</v>
      </c>
      <c r="D93" s="294">
        <v>23.13</v>
      </c>
      <c r="E93" s="295">
        <v>45432.0</v>
      </c>
      <c r="F93" s="295">
        <v>45463.0</v>
      </c>
      <c r="G93" s="292" t="s">
        <v>405</v>
      </c>
      <c r="H93" s="292" t="s">
        <v>438</v>
      </c>
      <c r="I93" s="294"/>
      <c r="J93" s="234"/>
      <c r="K93" s="234"/>
      <c r="L93" s="234"/>
      <c r="M93" s="234"/>
      <c r="N93" s="234"/>
      <c r="O93" s="234"/>
      <c r="P93" s="234"/>
      <c r="Q93" s="234"/>
      <c r="R93" s="234"/>
      <c r="S93" s="234"/>
      <c r="T93" s="234"/>
      <c r="U93" s="234"/>
      <c r="V93" s="234"/>
      <c r="W93" s="234"/>
      <c r="X93" s="234"/>
      <c r="Y93" s="234"/>
      <c r="Z93" s="234"/>
      <c r="AA93" s="234"/>
      <c r="AB93" s="234"/>
      <c r="AC93" s="234"/>
    </row>
    <row r="94" ht="42.0" customHeight="1">
      <c r="A94" s="292">
        <v>88.0</v>
      </c>
      <c r="B94" s="293" t="s">
        <v>501</v>
      </c>
      <c r="C94" s="294">
        <v>39.4</v>
      </c>
      <c r="D94" s="294">
        <v>23.13</v>
      </c>
      <c r="E94" s="295">
        <v>45432.0</v>
      </c>
      <c r="F94" s="295">
        <v>45463.0</v>
      </c>
      <c r="G94" s="292" t="s">
        <v>405</v>
      </c>
      <c r="H94" s="292" t="s">
        <v>438</v>
      </c>
      <c r="I94" s="294"/>
      <c r="J94" s="234"/>
      <c r="K94" s="234"/>
      <c r="L94" s="234"/>
      <c r="M94" s="234"/>
      <c r="N94" s="234"/>
      <c r="O94" s="234"/>
      <c r="P94" s="234"/>
      <c r="Q94" s="234"/>
      <c r="R94" s="234"/>
      <c r="S94" s="234"/>
      <c r="T94" s="234"/>
      <c r="U94" s="234"/>
      <c r="V94" s="234"/>
      <c r="W94" s="234"/>
      <c r="X94" s="234"/>
      <c r="Y94" s="234"/>
      <c r="Z94" s="234"/>
      <c r="AA94" s="234"/>
      <c r="AB94" s="234"/>
      <c r="AC94" s="234"/>
    </row>
    <row r="95" ht="42.0" customHeight="1">
      <c r="A95" s="292">
        <v>89.0</v>
      </c>
      <c r="B95" s="293" t="s">
        <v>502</v>
      </c>
      <c r="C95" s="294">
        <v>39.4</v>
      </c>
      <c r="D95" s="294">
        <v>23.13</v>
      </c>
      <c r="E95" s="295">
        <v>45432.0</v>
      </c>
      <c r="F95" s="295">
        <v>45463.0</v>
      </c>
      <c r="G95" s="292" t="s">
        <v>405</v>
      </c>
      <c r="H95" s="292" t="s">
        <v>438</v>
      </c>
      <c r="I95" s="294"/>
      <c r="J95" s="234"/>
      <c r="K95" s="234"/>
      <c r="L95" s="234"/>
      <c r="M95" s="234"/>
      <c r="N95" s="234"/>
      <c r="O95" s="234"/>
      <c r="P95" s="234"/>
      <c r="Q95" s="234"/>
      <c r="R95" s="234"/>
      <c r="S95" s="234"/>
      <c r="T95" s="234"/>
      <c r="U95" s="234"/>
      <c r="V95" s="234"/>
      <c r="W95" s="234"/>
      <c r="X95" s="234"/>
      <c r="Y95" s="234"/>
      <c r="Z95" s="234"/>
      <c r="AA95" s="234"/>
      <c r="AB95" s="234"/>
      <c r="AC95" s="234"/>
    </row>
    <row r="96" ht="42.0" customHeight="1">
      <c r="A96" s="292">
        <v>90.0</v>
      </c>
      <c r="B96" s="293" t="s">
        <v>503</v>
      </c>
      <c r="C96" s="294">
        <v>39.4</v>
      </c>
      <c r="D96" s="294">
        <v>23.13</v>
      </c>
      <c r="E96" s="295">
        <v>45432.0</v>
      </c>
      <c r="F96" s="295">
        <v>45463.0</v>
      </c>
      <c r="G96" s="292" t="s">
        <v>405</v>
      </c>
      <c r="H96" s="292" t="s">
        <v>438</v>
      </c>
      <c r="I96" s="294"/>
      <c r="J96" s="234"/>
      <c r="K96" s="234"/>
      <c r="L96" s="234"/>
      <c r="M96" s="234"/>
      <c r="N96" s="234"/>
      <c r="O96" s="234"/>
      <c r="P96" s="234"/>
      <c r="Q96" s="234"/>
      <c r="R96" s="234"/>
      <c r="S96" s="234"/>
      <c r="T96" s="234"/>
      <c r="U96" s="234"/>
      <c r="V96" s="234"/>
      <c r="W96" s="234"/>
      <c r="X96" s="234"/>
      <c r="Y96" s="234"/>
      <c r="Z96" s="234"/>
      <c r="AA96" s="234"/>
      <c r="AB96" s="234"/>
      <c r="AC96" s="234"/>
    </row>
    <row r="97" ht="42.0" customHeight="1">
      <c r="A97" s="292">
        <v>91.0</v>
      </c>
      <c r="B97" s="293" t="s">
        <v>504</v>
      </c>
      <c r="C97" s="294">
        <v>39.4</v>
      </c>
      <c r="D97" s="294">
        <v>23.13</v>
      </c>
      <c r="E97" s="295">
        <v>45432.0</v>
      </c>
      <c r="F97" s="295">
        <v>45463.0</v>
      </c>
      <c r="G97" s="292" t="s">
        <v>405</v>
      </c>
      <c r="H97" s="292" t="s">
        <v>438</v>
      </c>
      <c r="I97" s="294"/>
      <c r="J97" s="234"/>
      <c r="K97" s="234"/>
      <c r="L97" s="234"/>
      <c r="M97" s="234"/>
      <c r="N97" s="234"/>
      <c r="O97" s="234"/>
      <c r="P97" s="234"/>
      <c r="Q97" s="234"/>
      <c r="R97" s="234"/>
      <c r="S97" s="234"/>
      <c r="T97" s="234"/>
      <c r="U97" s="234"/>
      <c r="V97" s="234"/>
      <c r="W97" s="234"/>
      <c r="X97" s="234"/>
      <c r="Y97" s="234"/>
      <c r="Z97" s="234"/>
      <c r="AA97" s="234"/>
      <c r="AB97" s="234"/>
      <c r="AC97" s="234"/>
    </row>
    <row r="98" ht="42.0" customHeight="1">
      <c r="A98" s="292">
        <v>92.0</v>
      </c>
      <c r="B98" s="293" t="s">
        <v>505</v>
      </c>
      <c r="C98" s="294">
        <v>39.4</v>
      </c>
      <c r="D98" s="294">
        <v>23.13</v>
      </c>
      <c r="E98" s="295">
        <v>45432.0</v>
      </c>
      <c r="F98" s="295">
        <v>45463.0</v>
      </c>
      <c r="G98" s="292" t="s">
        <v>405</v>
      </c>
      <c r="H98" s="292" t="s">
        <v>438</v>
      </c>
      <c r="I98" s="294"/>
      <c r="J98" s="234"/>
      <c r="K98" s="234"/>
      <c r="L98" s="234"/>
      <c r="M98" s="234"/>
      <c r="N98" s="234"/>
      <c r="O98" s="234"/>
      <c r="P98" s="234"/>
      <c r="Q98" s="234"/>
      <c r="R98" s="234"/>
      <c r="S98" s="234"/>
      <c r="T98" s="234"/>
      <c r="U98" s="234"/>
      <c r="V98" s="234"/>
      <c r="W98" s="234"/>
      <c r="X98" s="234"/>
      <c r="Y98" s="234"/>
      <c r="Z98" s="234"/>
      <c r="AA98" s="234"/>
      <c r="AB98" s="234"/>
      <c r="AC98" s="234"/>
    </row>
    <row r="99" ht="42.0" customHeight="1">
      <c r="A99" s="292">
        <v>93.0</v>
      </c>
      <c r="B99" s="293" t="s">
        <v>506</v>
      </c>
      <c r="C99" s="294">
        <v>39.4</v>
      </c>
      <c r="D99" s="294">
        <v>23.13</v>
      </c>
      <c r="E99" s="295">
        <v>45432.0</v>
      </c>
      <c r="F99" s="295">
        <v>45463.0</v>
      </c>
      <c r="G99" s="292" t="s">
        <v>405</v>
      </c>
      <c r="H99" s="292" t="s">
        <v>438</v>
      </c>
      <c r="I99" s="294"/>
      <c r="J99" s="234"/>
      <c r="K99" s="234"/>
      <c r="L99" s="234"/>
      <c r="M99" s="234"/>
      <c r="N99" s="234"/>
      <c r="O99" s="234"/>
      <c r="P99" s="234"/>
      <c r="Q99" s="234"/>
      <c r="R99" s="234"/>
      <c r="S99" s="234"/>
      <c r="T99" s="234"/>
      <c r="U99" s="234"/>
      <c r="V99" s="234"/>
      <c r="W99" s="234"/>
      <c r="X99" s="234"/>
      <c r="Y99" s="234"/>
      <c r="Z99" s="234"/>
      <c r="AA99" s="234"/>
      <c r="AB99" s="234"/>
      <c r="AC99" s="234"/>
    </row>
    <row r="100" ht="42.0" customHeight="1">
      <c r="A100" s="292">
        <v>94.0</v>
      </c>
      <c r="B100" s="293" t="s">
        <v>507</v>
      </c>
      <c r="C100" s="294">
        <v>39.4</v>
      </c>
      <c r="D100" s="294">
        <v>23.13</v>
      </c>
      <c r="E100" s="295">
        <v>45432.0</v>
      </c>
      <c r="F100" s="295">
        <v>45463.0</v>
      </c>
      <c r="G100" s="292" t="s">
        <v>405</v>
      </c>
      <c r="H100" s="292" t="s">
        <v>438</v>
      </c>
      <c r="I100" s="294"/>
      <c r="J100" s="234"/>
      <c r="K100" s="234"/>
      <c r="L100" s="234"/>
      <c r="M100" s="234"/>
      <c r="N100" s="234"/>
      <c r="O100" s="234"/>
      <c r="P100" s="234"/>
      <c r="Q100" s="234"/>
      <c r="R100" s="234"/>
      <c r="S100" s="234"/>
      <c r="T100" s="234"/>
      <c r="U100" s="234"/>
      <c r="V100" s="234"/>
      <c r="W100" s="234"/>
      <c r="X100" s="234"/>
      <c r="Y100" s="234"/>
      <c r="Z100" s="234"/>
      <c r="AA100" s="234"/>
      <c r="AB100" s="234"/>
      <c r="AC100" s="234"/>
    </row>
    <row r="101" ht="42.0" customHeight="1">
      <c r="A101" s="292">
        <v>95.0</v>
      </c>
      <c r="B101" s="293" t="s">
        <v>508</v>
      </c>
      <c r="C101" s="294">
        <v>39.4</v>
      </c>
      <c r="D101" s="294">
        <v>23.13</v>
      </c>
      <c r="E101" s="295">
        <v>45432.0</v>
      </c>
      <c r="F101" s="295">
        <v>45463.0</v>
      </c>
      <c r="G101" s="292" t="s">
        <v>405</v>
      </c>
      <c r="H101" s="292" t="s">
        <v>438</v>
      </c>
      <c r="I101" s="294"/>
      <c r="J101" s="234"/>
      <c r="K101" s="234"/>
      <c r="L101" s="234"/>
      <c r="M101" s="234"/>
      <c r="N101" s="234"/>
      <c r="O101" s="234"/>
      <c r="P101" s="234"/>
      <c r="Q101" s="234"/>
      <c r="R101" s="234"/>
      <c r="S101" s="234"/>
      <c r="T101" s="234"/>
      <c r="U101" s="234"/>
      <c r="V101" s="234"/>
      <c r="W101" s="234"/>
      <c r="X101" s="234"/>
      <c r="Y101" s="234"/>
      <c r="Z101" s="234"/>
      <c r="AA101" s="234"/>
      <c r="AB101" s="234"/>
      <c r="AC101" s="234"/>
    </row>
    <row r="102" ht="42.0" customHeight="1">
      <c r="A102" s="292">
        <v>96.0</v>
      </c>
      <c r="B102" s="293" t="s">
        <v>509</v>
      </c>
      <c r="C102" s="294">
        <v>39.4</v>
      </c>
      <c r="D102" s="294">
        <v>23.13</v>
      </c>
      <c r="E102" s="295">
        <v>45432.0</v>
      </c>
      <c r="F102" s="295">
        <v>45463.0</v>
      </c>
      <c r="G102" s="292" t="s">
        <v>405</v>
      </c>
      <c r="H102" s="292" t="s">
        <v>438</v>
      </c>
      <c r="I102" s="294"/>
      <c r="J102" s="234"/>
      <c r="K102" s="234"/>
      <c r="L102" s="234"/>
      <c r="M102" s="234"/>
      <c r="N102" s="234"/>
      <c r="O102" s="234"/>
      <c r="P102" s="234"/>
      <c r="Q102" s="234"/>
      <c r="R102" s="234"/>
      <c r="S102" s="234"/>
      <c r="T102" s="234"/>
      <c r="U102" s="234"/>
      <c r="V102" s="234"/>
      <c r="W102" s="234"/>
      <c r="X102" s="234"/>
      <c r="Y102" s="234"/>
      <c r="Z102" s="234"/>
      <c r="AA102" s="234"/>
      <c r="AB102" s="234"/>
      <c r="AC102" s="234"/>
    </row>
    <row r="103" ht="42.0" customHeight="1">
      <c r="A103" s="292">
        <v>97.0</v>
      </c>
      <c r="B103" s="293" t="s">
        <v>510</v>
      </c>
      <c r="C103" s="294">
        <v>39.4</v>
      </c>
      <c r="D103" s="294">
        <v>23.13</v>
      </c>
      <c r="E103" s="295">
        <v>45432.0</v>
      </c>
      <c r="F103" s="295">
        <v>45463.0</v>
      </c>
      <c r="G103" s="292" t="s">
        <v>405</v>
      </c>
      <c r="H103" s="292"/>
      <c r="I103" s="294"/>
      <c r="J103" s="234"/>
      <c r="K103" s="234"/>
      <c r="L103" s="234"/>
      <c r="M103" s="234"/>
      <c r="N103" s="234"/>
      <c r="O103" s="234"/>
      <c r="P103" s="234"/>
      <c r="Q103" s="234"/>
      <c r="R103" s="234"/>
      <c r="S103" s="234"/>
      <c r="T103" s="234"/>
      <c r="U103" s="234"/>
      <c r="V103" s="234"/>
      <c r="W103" s="234"/>
      <c r="X103" s="234"/>
      <c r="Y103" s="234"/>
      <c r="Z103" s="234"/>
      <c r="AA103" s="234"/>
      <c r="AB103" s="234"/>
      <c r="AC103" s="234"/>
    </row>
    <row r="104" ht="42.0" customHeight="1">
      <c r="A104" s="292">
        <v>98.0</v>
      </c>
      <c r="B104" s="293" t="s">
        <v>511</v>
      </c>
      <c r="C104" s="294">
        <v>39.4</v>
      </c>
      <c r="D104" s="294">
        <v>23.13</v>
      </c>
      <c r="E104" s="295">
        <v>45432.0</v>
      </c>
      <c r="F104" s="295">
        <v>45463.0</v>
      </c>
      <c r="G104" s="292" t="s">
        <v>405</v>
      </c>
      <c r="H104" s="292"/>
      <c r="I104" s="294"/>
      <c r="J104" s="234"/>
      <c r="K104" s="234"/>
      <c r="L104" s="234"/>
      <c r="M104" s="234"/>
      <c r="N104" s="234"/>
      <c r="O104" s="234"/>
      <c r="P104" s="234"/>
      <c r="Q104" s="234"/>
      <c r="R104" s="234"/>
      <c r="S104" s="234"/>
      <c r="T104" s="234"/>
      <c r="U104" s="234"/>
      <c r="V104" s="234"/>
      <c r="W104" s="234"/>
      <c r="X104" s="234"/>
      <c r="Y104" s="234"/>
      <c r="Z104" s="234"/>
      <c r="AA104" s="234"/>
      <c r="AB104" s="234"/>
      <c r="AC104" s="234"/>
    </row>
    <row r="105" ht="42.0" customHeight="1">
      <c r="A105" s="292">
        <v>99.0</v>
      </c>
      <c r="B105" s="293" t="s">
        <v>512</v>
      </c>
      <c r="C105" s="294">
        <v>39.4</v>
      </c>
      <c r="D105" s="294">
        <v>23.13</v>
      </c>
      <c r="E105" s="295">
        <v>45432.0</v>
      </c>
      <c r="F105" s="295">
        <v>45463.0</v>
      </c>
      <c r="G105" s="292" t="s">
        <v>405</v>
      </c>
      <c r="H105" s="292" t="s">
        <v>438</v>
      </c>
      <c r="I105" s="294"/>
      <c r="J105" s="234"/>
      <c r="K105" s="234"/>
      <c r="L105" s="234"/>
      <c r="M105" s="234"/>
      <c r="N105" s="234"/>
      <c r="O105" s="234"/>
      <c r="P105" s="234"/>
      <c r="Q105" s="234"/>
      <c r="R105" s="234"/>
      <c r="S105" s="234"/>
      <c r="T105" s="234"/>
      <c r="U105" s="234"/>
      <c r="V105" s="234"/>
      <c r="W105" s="234"/>
      <c r="X105" s="234"/>
      <c r="Y105" s="234"/>
      <c r="Z105" s="234"/>
      <c r="AA105" s="234"/>
      <c r="AB105" s="234"/>
      <c r="AC105" s="234"/>
    </row>
    <row r="106" ht="42.0" customHeight="1">
      <c r="A106" s="292">
        <v>100.0</v>
      </c>
      <c r="B106" s="293" t="s">
        <v>513</v>
      </c>
      <c r="C106" s="294">
        <v>39.4</v>
      </c>
      <c r="D106" s="294">
        <v>23.13</v>
      </c>
      <c r="E106" s="295">
        <v>45432.0</v>
      </c>
      <c r="F106" s="295">
        <v>45463.0</v>
      </c>
      <c r="G106" s="292" t="s">
        <v>405</v>
      </c>
      <c r="H106" s="292" t="s">
        <v>438</v>
      </c>
      <c r="I106" s="294"/>
      <c r="J106" s="234"/>
      <c r="K106" s="234"/>
      <c r="L106" s="234"/>
      <c r="M106" s="234"/>
      <c r="N106" s="234"/>
      <c r="O106" s="234"/>
      <c r="P106" s="234"/>
      <c r="Q106" s="234"/>
      <c r="R106" s="234"/>
      <c r="S106" s="234"/>
      <c r="T106" s="234"/>
      <c r="U106" s="234"/>
      <c r="V106" s="234"/>
      <c r="W106" s="234"/>
      <c r="X106" s="234"/>
      <c r="Y106" s="234"/>
      <c r="Z106" s="234"/>
      <c r="AA106" s="234"/>
      <c r="AB106" s="234"/>
      <c r="AC106" s="234"/>
    </row>
    <row r="107" ht="42.0" customHeight="1">
      <c r="A107" s="292">
        <v>101.0</v>
      </c>
      <c r="B107" s="293" t="s">
        <v>514</v>
      </c>
      <c r="C107" s="294">
        <v>39.4</v>
      </c>
      <c r="D107" s="294">
        <v>23.13</v>
      </c>
      <c r="E107" s="295">
        <v>45432.0</v>
      </c>
      <c r="F107" s="295">
        <v>45463.0</v>
      </c>
      <c r="G107" s="292" t="s">
        <v>405</v>
      </c>
      <c r="H107" s="292" t="s">
        <v>438</v>
      </c>
      <c r="I107" s="294"/>
      <c r="J107" s="234"/>
      <c r="K107" s="234"/>
      <c r="L107" s="234"/>
      <c r="M107" s="234"/>
      <c r="N107" s="234"/>
      <c r="O107" s="234"/>
      <c r="P107" s="234"/>
      <c r="Q107" s="234"/>
      <c r="R107" s="234"/>
      <c r="S107" s="234"/>
      <c r="T107" s="234"/>
      <c r="U107" s="234"/>
      <c r="V107" s="234"/>
      <c r="W107" s="234"/>
      <c r="X107" s="234"/>
      <c r="Y107" s="234"/>
      <c r="Z107" s="234"/>
      <c r="AA107" s="234"/>
      <c r="AB107" s="234"/>
      <c r="AC107" s="234"/>
    </row>
    <row r="108" ht="42.0" customHeight="1">
      <c r="A108" s="292">
        <v>102.0</v>
      </c>
      <c r="B108" s="293" t="s">
        <v>515</v>
      </c>
      <c r="C108" s="294">
        <v>39.4</v>
      </c>
      <c r="D108" s="294">
        <v>23.13</v>
      </c>
      <c r="E108" s="295">
        <v>45432.0</v>
      </c>
      <c r="F108" s="295">
        <v>45463.0</v>
      </c>
      <c r="G108" s="292" t="s">
        <v>405</v>
      </c>
      <c r="H108" s="292" t="s">
        <v>438</v>
      </c>
      <c r="I108" s="294"/>
      <c r="J108" s="234"/>
      <c r="K108" s="234"/>
      <c r="L108" s="234"/>
      <c r="M108" s="234"/>
      <c r="N108" s="234"/>
      <c r="O108" s="234"/>
      <c r="P108" s="234"/>
      <c r="Q108" s="234"/>
      <c r="R108" s="234"/>
      <c r="S108" s="234"/>
      <c r="T108" s="234"/>
      <c r="U108" s="234"/>
      <c r="V108" s="234"/>
      <c r="W108" s="234"/>
      <c r="X108" s="234"/>
      <c r="Y108" s="234"/>
      <c r="Z108" s="234"/>
      <c r="AA108" s="234"/>
      <c r="AB108" s="234"/>
      <c r="AC108" s="234"/>
    </row>
    <row r="109" ht="42.0" customHeight="1">
      <c r="A109" s="292">
        <v>103.0</v>
      </c>
      <c r="B109" s="293" t="s">
        <v>516</v>
      </c>
      <c r="C109" s="294">
        <v>39.4</v>
      </c>
      <c r="D109" s="294">
        <v>23.13</v>
      </c>
      <c r="E109" s="295">
        <v>45432.0</v>
      </c>
      <c r="F109" s="295">
        <v>45463.0</v>
      </c>
      <c r="G109" s="292" t="s">
        <v>405</v>
      </c>
      <c r="H109" s="292" t="s">
        <v>438</v>
      </c>
      <c r="I109" s="294"/>
      <c r="J109" s="234"/>
      <c r="K109" s="234"/>
      <c r="L109" s="234"/>
      <c r="M109" s="234"/>
      <c r="N109" s="234"/>
      <c r="O109" s="234"/>
      <c r="P109" s="234"/>
      <c r="Q109" s="234"/>
      <c r="R109" s="234"/>
      <c r="S109" s="234"/>
      <c r="T109" s="234"/>
      <c r="U109" s="234"/>
      <c r="V109" s="234"/>
      <c r="W109" s="234"/>
      <c r="X109" s="234"/>
      <c r="Y109" s="234"/>
      <c r="Z109" s="234"/>
      <c r="AA109" s="234"/>
      <c r="AB109" s="234"/>
      <c r="AC109" s="234"/>
    </row>
    <row r="110" ht="42.0" customHeight="1">
      <c r="A110" s="292">
        <v>104.0</v>
      </c>
      <c r="B110" s="293" t="s">
        <v>517</v>
      </c>
      <c r="C110" s="294">
        <v>39.4</v>
      </c>
      <c r="D110" s="294">
        <v>23.13</v>
      </c>
      <c r="E110" s="295">
        <v>45432.0</v>
      </c>
      <c r="F110" s="295">
        <v>45463.0</v>
      </c>
      <c r="G110" s="292" t="s">
        <v>405</v>
      </c>
      <c r="H110" s="292" t="s">
        <v>438</v>
      </c>
      <c r="I110" s="294"/>
      <c r="J110" s="234"/>
      <c r="K110" s="234"/>
      <c r="L110" s="234"/>
      <c r="M110" s="234"/>
      <c r="N110" s="234"/>
      <c r="O110" s="234"/>
      <c r="P110" s="234"/>
      <c r="Q110" s="234"/>
      <c r="R110" s="234"/>
      <c r="S110" s="234"/>
      <c r="T110" s="234"/>
      <c r="U110" s="234"/>
      <c r="V110" s="234"/>
      <c r="W110" s="234"/>
      <c r="X110" s="234"/>
      <c r="Y110" s="234"/>
      <c r="Z110" s="234"/>
      <c r="AA110" s="234"/>
      <c r="AB110" s="234"/>
      <c r="AC110" s="234"/>
    </row>
    <row r="111" ht="42.0" customHeight="1">
      <c r="A111" s="292">
        <v>105.0</v>
      </c>
      <c r="B111" s="293" t="s">
        <v>518</v>
      </c>
      <c r="C111" s="294">
        <v>39.4</v>
      </c>
      <c r="D111" s="294">
        <v>23.13</v>
      </c>
      <c r="E111" s="295">
        <v>45432.0</v>
      </c>
      <c r="F111" s="295">
        <v>45463.0</v>
      </c>
      <c r="G111" s="292" t="s">
        <v>405</v>
      </c>
      <c r="H111" s="292" t="s">
        <v>438</v>
      </c>
      <c r="I111" s="294"/>
      <c r="J111" s="234"/>
      <c r="K111" s="234"/>
      <c r="L111" s="234"/>
      <c r="M111" s="234"/>
      <c r="N111" s="234"/>
      <c r="O111" s="234"/>
      <c r="P111" s="234"/>
      <c r="Q111" s="234"/>
      <c r="R111" s="234"/>
      <c r="S111" s="234"/>
      <c r="T111" s="234"/>
      <c r="U111" s="234"/>
      <c r="V111" s="234"/>
      <c r="W111" s="234"/>
      <c r="X111" s="234"/>
      <c r="Y111" s="234"/>
      <c r="Z111" s="234"/>
      <c r="AA111" s="234"/>
      <c r="AB111" s="234"/>
      <c r="AC111" s="234"/>
    </row>
    <row r="112" ht="42.0" customHeight="1">
      <c r="A112" s="292">
        <v>106.0</v>
      </c>
      <c r="B112" s="293" t="s">
        <v>519</v>
      </c>
      <c r="C112" s="294">
        <v>39.4</v>
      </c>
      <c r="D112" s="294">
        <v>23.13</v>
      </c>
      <c r="E112" s="295">
        <v>45432.0</v>
      </c>
      <c r="F112" s="295">
        <v>45463.0</v>
      </c>
      <c r="G112" s="292" t="s">
        <v>405</v>
      </c>
      <c r="H112" s="292" t="s">
        <v>438</v>
      </c>
      <c r="I112" s="294"/>
      <c r="J112" s="234"/>
      <c r="K112" s="234"/>
      <c r="L112" s="234"/>
      <c r="M112" s="234"/>
      <c r="N112" s="234"/>
      <c r="O112" s="234"/>
      <c r="P112" s="234"/>
      <c r="Q112" s="234"/>
      <c r="R112" s="234"/>
      <c r="S112" s="234"/>
      <c r="T112" s="234"/>
      <c r="U112" s="234"/>
      <c r="V112" s="234"/>
      <c r="W112" s="234"/>
      <c r="X112" s="234"/>
      <c r="Y112" s="234"/>
      <c r="Z112" s="234"/>
      <c r="AA112" s="234"/>
      <c r="AB112" s="234"/>
      <c r="AC112" s="234"/>
    </row>
    <row r="113" ht="42.0" customHeight="1">
      <c r="A113" s="292">
        <v>107.0</v>
      </c>
      <c r="B113" s="293" t="s">
        <v>520</v>
      </c>
      <c r="C113" s="294">
        <v>39.4</v>
      </c>
      <c r="D113" s="294">
        <v>23.13</v>
      </c>
      <c r="E113" s="295">
        <v>45432.0</v>
      </c>
      <c r="F113" s="295">
        <v>45463.0</v>
      </c>
      <c r="G113" s="292" t="s">
        <v>405</v>
      </c>
      <c r="H113" s="292" t="s">
        <v>438</v>
      </c>
      <c r="I113" s="294"/>
      <c r="J113" s="234"/>
      <c r="K113" s="234"/>
      <c r="L113" s="234"/>
      <c r="M113" s="234"/>
      <c r="N113" s="234"/>
      <c r="O113" s="234"/>
      <c r="P113" s="234"/>
      <c r="Q113" s="234"/>
      <c r="R113" s="234"/>
      <c r="S113" s="234"/>
      <c r="T113" s="234"/>
      <c r="U113" s="234"/>
      <c r="V113" s="234"/>
      <c r="W113" s="234"/>
      <c r="X113" s="234"/>
      <c r="Y113" s="234"/>
      <c r="Z113" s="234"/>
      <c r="AA113" s="234"/>
      <c r="AB113" s="234"/>
      <c r="AC113" s="234"/>
    </row>
    <row r="114" ht="42.0" customHeight="1">
      <c r="A114" s="292">
        <v>108.0</v>
      </c>
      <c r="B114" s="293" t="s">
        <v>521</v>
      </c>
      <c r="C114" s="294">
        <v>39.4</v>
      </c>
      <c r="D114" s="294">
        <v>23.13</v>
      </c>
      <c r="E114" s="295">
        <v>45432.0</v>
      </c>
      <c r="F114" s="295">
        <v>45463.0</v>
      </c>
      <c r="G114" s="292" t="s">
        <v>405</v>
      </c>
      <c r="H114" s="292" t="s">
        <v>438</v>
      </c>
      <c r="I114" s="294"/>
      <c r="J114" s="234"/>
      <c r="K114" s="234"/>
      <c r="L114" s="234"/>
      <c r="M114" s="234"/>
      <c r="N114" s="234"/>
      <c r="O114" s="234"/>
      <c r="P114" s="234"/>
      <c r="Q114" s="234"/>
      <c r="R114" s="234"/>
      <c r="S114" s="234"/>
      <c r="T114" s="234"/>
      <c r="U114" s="234"/>
      <c r="V114" s="234"/>
      <c r="W114" s="234"/>
      <c r="X114" s="234"/>
      <c r="Y114" s="234"/>
      <c r="Z114" s="234"/>
      <c r="AA114" s="234"/>
      <c r="AB114" s="234"/>
      <c r="AC114" s="234"/>
    </row>
    <row r="115" ht="42.0" customHeight="1">
      <c r="A115" s="292">
        <v>109.0</v>
      </c>
      <c r="B115" s="293" t="s">
        <v>522</v>
      </c>
      <c r="C115" s="294">
        <v>39.4</v>
      </c>
      <c r="D115" s="294">
        <v>23.13</v>
      </c>
      <c r="E115" s="295">
        <v>45432.0</v>
      </c>
      <c r="F115" s="295">
        <v>45463.0</v>
      </c>
      <c r="G115" s="292" t="s">
        <v>405</v>
      </c>
      <c r="H115" s="292" t="s">
        <v>438</v>
      </c>
      <c r="I115" s="294"/>
      <c r="J115" s="234"/>
      <c r="K115" s="234"/>
      <c r="L115" s="234"/>
      <c r="M115" s="234"/>
      <c r="N115" s="234"/>
      <c r="O115" s="234"/>
      <c r="P115" s="234"/>
      <c r="Q115" s="234"/>
      <c r="R115" s="234"/>
      <c r="S115" s="234"/>
      <c r="T115" s="234"/>
      <c r="U115" s="234"/>
      <c r="V115" s="234"/>
      <c r="W115" s="234"/>
      <c r="X115" s="234"/>
      <c r="Y115" s="234"/>
      <c r="Z115" s="234"/>
      <c r="AA115" s="234"/>
      <c r="AB115" s="234"/>
      <c r="AC115" s="234"/>
    </row>
    <row r="116" ht="42.0" customHeight="1">
      <c r="A116" s="292">
        <v>110.0</v>
      </c>
      <c r="B116" s="293" t="s">
        <v>523</v>
      </c>
      <c r="C116" s="294">
        <v>39.4</v>
      </c>
      <c r="D116" s="294">
        <v>23.13</v>
      </c>
      <c r="E116" s="295">
        <v>45432.0</v>
      </c>
      <c r="F116" s="295">
        <v>45463.0</v>
      </c>
      <c r="G116" s="292" t="s">
        <v>405</v>
      </c>
      <c r="H116" s="292" t="s">
        <v>438</v>
      </c>
      <c r="I116" s="294"/>
      <c r="J116" s="234"/>
      <c r="K116" s="234"/>
      <c r="L116" s="234"/>
      <c r="M116" s="234"/>
      <c r="N116" s="234"/>
      <c r="O116" s="234"/>
      <c r="P116" s="234"/>
      <c r="Q116" s="234"/>
      <c r="R116" s="234"/>
      <c r="S116" s="234"/>
      <c r="T116" s="234"/>
      <c r="U116" s="234"/>
      <c r="V116" s="234"/>
      <c r="W116" s="234"/>
      <c r="X116" s="234"/>
      <c r="Y116" s="234"/>
      <c r="Z116" s="234"/>
      <c r="AA116" s="234"/>
      <c r="AB116" s="234"/>
      <c r="AC116" s="234"/>
    </row>
    <row r="117" ht="42.0" customHeight="1">
      <c r="A117" s="292">
        <v>111.0</v>
      </c>
      <c r="B117" s="293" t="s">
        <v>524</v>
      </c>
      <c r="C117" s="294">
        <v>39.4</v>
      </c>
      <c r="D117" s="294">
        <v>23.13</v>
      </c>
      <c r="E117" s="295">
        <v>45432.0</v>
      </c>
      <c r="F117" s="295">
        <v>45463.0</v>
      </c>
      <c r="G117" s="292" t="s">
        <v>405</v>
      </c>
      <c r="H117" s="292" t="s">
        <v>438</v>
      </c>
      <c r="I117" s="294"/>
      <c r="J117" s="234"/>
      <c r="K117" s="234"/>
      <c r="L117" s="234"/>
      <c r="M117" s="234"/>
      <c r="N117" s="234"/>
      <c r="O117" s="234"/>
      <c r="P117" s="234"/>
      <c r="Q117" s="234"/>
      <c r="R117" s="234"/>
      <c r="S117" s="234"/>
      <c r="T117" s="234"/>
      <c r="U117" s="234"/>
      <c r="V117" s="234"/>
      <c r="W117" s="234"/>
      <c r="X117" s="234"/>
      <c r="Y117" s="234"/>
      <c r="Z117" s="234"/>
      <c r="AA117" s="234"/>
      <c r="AB117" s="234"/>
      <c r="AC117" s="234"/>
    </row>
    <row r="118" ht="42.0" customHeight="1">
      <c r="A118" s="292">
        <v>112.0</v>
      </c>
      <c r="B118" s="293" t="s">
        <v>525</v>
      </c>
      <c r="C118" s="294">
        <v>39.4</v>
      </c>
      <c r="D118" s="294">
        <v>23.13</v>
      </c>
      <c r="E118" s="295">
        <v>45432.0</v>
      </c>
      <c r="F118" s="295">
        <v>45463.0</v>
      </c>
      <c r="G118" s="292" t="s">
        <v>405</v>
      </c>
      <c r="H118" s="292" t="s">
        <v>438</v>
      </c>
      <c r="I118" s="294"/>
      <c r="J118" s="234"/>
      <c r="K118" s="234"/>
      <c r="L118" s="234"/>
      <c r="M118" s="234"/>
      <c r="N118" s="234"/>
      <c r="O118" s="234"/>
      <c r="P118" s="234"/>
      <c r="Q118" s="234"/>
      <c r="R118" s="234"/>
      <c r="S118" s="234"/>
      <c r="T118" s="234"/>
      <c r="U118" s="234"/>
      <c r="V118" s="234"/>
      <c r="W118" s="234"/>
      <c r="X118" s="234"/>
      <c r="Y118" s="234"/>
      <c r="Z118" s="234"/>
      <c r="AA118" s="234"/>
      <c r="AB118" s="234"/>
      <c r="AC118" s="234"/>
    </row>
    <row r="119" ht="42.0" customHeight="1">
      <c r="A119" s="292">
        <v>113.0</v>
      </c>
      <c r="B119" s="293" t="s">
        <v>526</v>
      </c>
      <c r="C119" s="294">
        <v>39.4</v>
      </c>
      <c r="D119" s="294">
        <v>23.13</v>
      </c>
      <c r="E119" s="295">
        <v>45432.0</v>
      </c>
      <c r="F119" s="295">
        <v>45463.0</v>
      </c>
      <c r="G119" s="292" t="s">
        <v>405</v>
      </c>
      <c r="H119" s="292" t="s">
        <v>438</v>
      </c>
      <c r="I119" s="294"/>
      <c r="J119" s="234"/>
      <c r="K119" s="234"/>
      <c r="L119" s="234"/>
      <c r="M119" s="234"/>
      <c r="N119" s="234"/>
      <c r="O119" s="234"/>
      <c r="P119" s="234"/>
      <c r="Q119" s="234"/>
      <c r="R119" s="234"/>
      <c r="S119" s="234"/>
      <c r="T119" s="234"/>
      <c r="U119" s="234"/>
      <c r="V119" s="234"/>
      <c r="W119" s="234"/>
      <c r="X119" s="234"/>
      <c r="Y119" s="234"/>
      <c r="Z119" s="234"/>
      <c r="AA119" s="234"/>
      <c r="AB119" s="234"/>
      <c r="AC119" s="234"/>
    </row>
    <row r="120" ht="42.0" customHeight="1">
      <c r="A120" s="292">
        <v>114.0</v>
      </c>
      <c r="B120" s="293" t="s">
        <v>527</v>
      </c>
      <c r="C120" s="294">
        <v>39.4</v>
      </c>
      <c r="D120" s="294">
        <v>23.13</v>
      </c>
      <c r="E120" s="295">
        <v>45432.0</v>
      </c>
      <c r="F120" s="295">
        <v>45463.0</v>
      </c>
      <c r="G120" s="292" t="s">
        <v>405</v>
      </c>
      <c r="H120" s="292" t="s">
        <v>438</v>
      </c>
      <c r="I120" s="294"/>
      <c r="J120" s="234"/>
      <c r="K120" s="234"/>
      <c r="L120" s="234"/>
      <c r="M120" s="234"/>
      <c r="N120" s="234"/>
      <c r="O120" s="234"/>
      <c r="P120" s="234"/>
      <c r="Q120" s="234"/>
      <c r="R120" s="234"/>
      <c r="S120" s="234"/>
      <c r="T120" s="234"/>
      <c r="U120" s="234"/>
      <c r="V120" s="234"/>
      <c r="W120" s="234"/>
      <c r="X120" s="234"/>
      <c r="Y120" s="234"/>
      <c r="Z120" s="234"/>
      <c r="AA120" s="234"/>
      <c r="AB120" s="234"/>
      <c r="AC120" s="234"/>
    </row>
    <row r="121" ht="42.0" customHeight="1">
      <c r="A121" s="292">
        <v>115.0</v>
      </c>
      <c r="B121" s="293" t="s">
        <v>528</v>
      </c>
      <c r="C121" s="294">
        <v>39.4</v>
      </c>
      <c r="D121" s="294">
        <v>23.13</v>
      </c>
      <c r="E121" s="295">
        <v>45432.0</v>
      </c>
      <c r="F121" s="295">
        <v>45463.0</v>
      </c>
      <c r="G121" s="292" t="s">
        <v>405</v>
      </c>
      <c r="H121" s="292" t="s">
        <v>438</v>
      </c>
      <c r="I121" s="294"/>
      <c r="J121" s="234"/>
      <c r="K121" s="234"/>
      <c r="L121" s="234"/>
      <c r="M121" s="234"/>
      <c r="N121" s="234"/>
      <c r="O121" s="234"/>
      <c r="P121" s="234"/>
      <c r="Q121" s="234"/>
      <c r="R121" s="234"/>
      <c r="S121" s="234"/>
      <c r="T121" s="234"/>
      <c r="U121" s="234"/>
      <c r="V121" s="234"/>
      <c r="W121" s="234"/>
      <c r="X121" s="234"/>
      <c r="Y121" s="234"/>
      <c r="Z121" s="234"/>
      <c r="AA121" s="234"/>
      <c r="AB121" s="234"/>
      <c r="AC121" s="234"/>
    </row>
    <row r="122" ht="42.0" customHeight="1">
      <c r="A122" s="292">
        <v>116.0</v>
      </c>
      <c r="B122" s="293" t="s">
        <v>529</v>
      </c>
      <c r="C122" s="294">
        <v>39.4</v>
      </c>
      <c r="D122" s="294">
        <v>23.13</v>
      </c>
      <c r="E122" s="295">
        <v>45432.0</v>
      </c>
      <c r="F122" s="295">
        <v>45463.0</v>
      </c>
      <c r="G122" s="292" t="s">
        <v>405</v>
      </c>
      <c r="H122" s="292" t="s">
        <v>438</v>
      </c>
      <c r="I122" s="294"/>
      <c r="J122" s="234"/>
      <c r="K122" s="234"/>
      <c r="L122" s="234"/>
      <c r="M122" s="234"/>
      <c r="N122" s="234"/>
      <c r="O122" s="234"/>
      <c r="P122" s="234"/>
      <c r="Q122" s="234"/>
      <c r="R122" s="234"/>
      <c r="S122" s="234"/>
      <c r="T122" s="234"/>
      <c r="U122" s="234"/>
      <c r="V122" s="234"/>
      <c r="W122" s="234"/>
      <c r="X122" s="234"/>
      <c r="Y122" s="234"/>
      <c r="Z122" s="234"/>
      <c r="AA122" s="234"/>
      <c r="AB122" s="234"/>
      <c r="AC122" s="234"/>
    </row>
    <row r="123" ht="42.0" customHeight="1">
      <c r="A123" s="292">
        <v>117.0</v>
      </c>
      <c r="B123" s="293" t="s">
        <v>530</v>
      </c>
      <c r="C123" s="294">
        <v>92.53</v>
      </c>
      <c r="D123" s="294">
        <v>23.13</v>
      </c>
      <c r="E123" s="295">
        <v>45432.0</v>
      </c>
      <c r="F123" s="295">
        <v>45463.0</v>
      </c>
      <c r="G123" s="292" t="s">
        <v>405</v>
      </c>
      <c r="H123" s="292" t="s">
        <v>438</v>
      </c>
      <c r="I123" s="294"/>
      <c r="J123" s="234"/>
      <c r="K123" s="234"/>
      <c r="L123" s="234"/>
      <c r="M123" s="234"/>
      <c r="N123" s="234"/>
      <c r="O123" s="234"/>
      <c r="P123" s="234"/>
      <c r="Q123" s="234"/>
      <c r="R123" s="234"/>
      <c r="S123" s="234"/>
      <c r="T123" s="234"/>
      <c r="U123" s="234"/>
      <c r="V123" s="234"/>
      <c r="W123" s="234"/>
      <c r="X123" s="234"/>
      <c r="Y123" s="234"/>
      <c r="Z123" s="234"/>
      <c r="AA123" s="234"/>
      <c r="AB123" s="234"/>
      <c r="AC123" s="234"/>
    </row>
    <row r="124" ht="42.0" customHeight="1">
      <c r="A124" s="302"/>
      <c r="B124" s="231"/>
      <c r="C124" s="303">
        <f t="shared" ref="C124:D124" si="1">SUM(C7:C123)</f>
        <v>55733.2</v>
      </c>
      <c r="D124" s="303">
        <f t="shared" si="1"/>
        <v>4528.08</v>
      </c>
      <c r="E124" s="304"/>
      <c r="F124" s="304"/>
      <c r="G124" s="305"/>
      <c r="H124" s="306"/>
      <c r="I124" s="307"/>
      <c r="J124" s="308"/>
      <c r="K124" s="234"/>
      <c r="L124" s="234"/>
      <c r="M124" s="234"/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  <c r="AA124" s="234"/>
      <c r="AB124" s="234"/>
      <c r="AC124" s="234"/>
    </row>
    <row r="125" ht="42.0" customHeight="1">
      <c r="A125" s="309" t="s">
        <v>531</v>
      </c>
      <c r="B125" s="231"/>
      <c r="C125" s="310">
        <f>SUM(C124:D124)</f>
        <v>60261.28</v>
      </c>
      <c r="D125" s="231"/>
      <c r="E125" s="311"/>
      <c r="F125" s="311"/>
      <c r="G125" s="312"/>
      <c r="H125" s="311"/>
      <c r="I125" s="313"/>
      <c r="J125" s="314"/>
      <c r="K125" s="315"/>
      <c r="L125" s="315"/>
      <c r="M125" s="315"/>
      <c r="N125" s="315"/>
      <c r="O125" s="315"/>
      <c r="P125" s="315"/>
      <c r="Q125" s="315"/>
      <c r="R125" s="315"/>
      <c r="S125" s="315"/>
      <c r="T125" s="315"/>
      <c r="U125" s="315"/>
      <c r="V125" s="315"/>
      <c r="W125" s="315"/>
      <c r="X125" s="315"/>
      <c r="Y125" s="315"/>
      <c r="Z125" s="315"/>
      <c r="AA125" s="315"/>
      <c r="AB125" s="315"/>
      <c r="AC125" s="315"/>
    </row>
    <row r="126" ht="17.25" customHeight="1">
      <c r="A126" s="316"/>
      <c r="B126" s="317"/>
      <c r="C126" s="317"/>
      <c r="D126" s="318"/>
      <c r="E126" s="304"/>
      <c r="F126" s="304"/>
      <c r="G126" s="305"/>
      <c r="H126" s="306"/>
      <c r="I126" s="307"/>
      <c r="J126" s="319"/>
      <c r="K126" s="234"/>
      <c r="L126" s="234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</row>
    <row r="127" ht="17.25" customHeight="1">
      <c r="A127" s="316"/>
      <c r="B127" s="317"/>
      <c r="C127" s="317"/>
      <c r="D127" s="318"/>
      <c r="E127" s="304"/>
      <c r="F127" s="304"/>
      <c r="G127" s="305"/>
      <c r="H127" s="306"/>
      <c r="I127" s="307"/>
      <c r="J127" s="319"/>
      <c r="K127" s="234"/>
      <c r="L127" s="234"/>
      <c r="M127" s="234"/>
      <c r="N127" s="234"/>
      <c r="O127" s="234"/>
      <c r="P127" s="234"/>
      <c r="Q127" s="234"/>
      <c r="R127" s="234"/>
      <c r="S127" s="234"/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</row>
    <row r="128" ht="107.25" customHeight="1">
      <c r="A128" s="320" t="s">
        <v>532</v>
      </c>
      <c r="I128" s="321"/>
      <c r="J128" s="322"/>
      <c r="K128" s="323"/>
      <c r="L128" s="323"/>
      <c r="M128" s="323"/>
      <c r="N128" s="323"/>
      <c r="O128" s="323"/>
      <c r="P128" s="323"/>
      <c r="Q128" s="323"/>
      <c r="R128" s="323"/>
      <c r="S128" s="323"/>
      <c r="T128" s="323"/>
      <c r="U128" s="323"/>
      <c r="V128" s="323"/>
      <c r="W128" s="323"/>
      <c r="X128" s="323"/>
      <c r="Y128" s="323"/>
      <c r="Z128" s="323"/>
      <c r="AA128" s="323"/>
      <c r="AB128" s="323"/>
      <c r="AC128" s="323"/>
    </row>
    <row r="129" ht="17.25" customHeight="1">
      <c r="A129" s="316"/>
      <c r="B129" s="317"/>
      <c r="C129" s="317"/>
      <c r="D129" s="318"/>
      <c r="E129" s="304"/>
      <c r="F129" s="304"/>
      <c r="G129" s="305"/>
      <c r="H129" s="306"/>
      <c r="I129" s="307"/>
      <c r="J129" s="319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/>
      <c r="U129" s="234"/>
      <c r="V129" s="234"/>
      <c r="W129" s="234"/>
      <c r="X129" s="234"/>
      <c r="Y129" s="234"/>
      <c r="Z129" s="234"/>
      <c r="AA129" s="234"/>
      <c r="AB129" s="234"/>
      <c r="AC129" s="234"/>
    </row>
    <row r="130" ht="17.25" customHeight="1">
      <c r="A130" s="316"/>
      <c r="B130" s="317"/>
      <c r="C130" s="317"/>
      <c r="D130" s="318"/>
      <c r="E130" s="304"/>
      <c r="F130" s="304"/>
      <c r="G130" s="305"/>
      <c r="H130" s="306"/>
      <c r="I130" s="307"/>
      <c r="J130" s="319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/>
      <c r="V130" s="234"/>
      <c r="W130" s="234"/>
      <c r="X130" s="234"/>
      <c r="Y130" s="234"/>
      <c r="Z130" s="234"/>
      <c r="AA130" s="234"/>
      <c r="AB130" s="234"/>
      <c r="AC130" s="234"/>
    </row>
    <row r="131" ht="17.25" customHeight="1">
      <c r="A131" s="316"/>
      <c r="B131" s="317"/>
      <c r="C131" s="324"/>
      <c r="D131" s="318"/>
      <c r="E131" s="304"/>
      <c r="F131" s="304"/>
      <c r="G131" s="305"/>
      <c r="H131" s="306"/>
      <c r="I131" s="307"/>
      <c r="J131" s="319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/>
      <c r="X131" s="234"/>
      <c r="Y131" s="234"/>
      <c r="Z131" s="234"/>
      <c r="AA131" s="234"/>
      <c r="AB131" s="234"/>
      <c r="AC131" s="234"/>
    </row>
    <row r="132" ht="21.75" customHeight="1">
      <c r="A132" s="325"/>
      <c r="C132" s="326"/>
      <c r="D132" s="327"/>
      <c r="E132" s="328"/>
      <c r="F132" s="328"/>
      <c r="G132" s="329"/>
      <c r="H132" s="330"/>
      <c r="I132" s="307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</row>
    <row r="133" ht="21.75" customHeight="1">
      <c r="A133" s="325"/>
      <c r="B133" s="326"/>
      <c r="C133" s="326"/>
      <c r="D133" s="327"/>
      <c r="E133" s="328"/>
      <c r="F133" s="328"/>
      <c r="G133" s="329"/>
      <c r="H133" s="330"/>
      <c r="I133" s="307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</row>
    <row r="134" ht="21.75" customHeight="1">
      <c r="A134" s="331"/>
      <c r="B134" s="332"/>
      <c r="D134" s="333"/>
      <c r="E134" s="334"/>
      <c r="F134" s="334"/>
      <c r="G134" s="305"/>
      <c r="H134" s="306"/>
      <c r="I134" s="307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</row>
    <row r="135" ht="17.25" customHeight="1">
      <c r="A135" s="335"/>
      <c r="B135" s="336"/>
      <c r="D135" s="337"/>
      <c r="E135" s="334"/>
      <c r="F135" s="334"/>
      <c r="G135" s="305"/>
      <c r="H135" s="306"/>
      <c r="I135" s="307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</row>
    <row r="136" ht="27.0" customHeight="1">
      <c r="A136" s="335"/>
      <c r="B136" s="336"/>
      <c r="D136" s="337"/>
      <c r="E136" s="334"/>
      <c r="F136" s="334"/>
      <c r="G136" s="338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</row>
    <row r="137" ht="17.25" customHeight="1">
      <c r="A137" s="316"/>
      <c r="B137" s="332" t="s">
        <v>533</v>
      </c>
      <c r="D137" s="339"/>
      <c r="E137" s="328"/>
      <c r="F137" s="328"/>
      <c r="G137" s="332" t="s">
        <v>534</v>
      </c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</row>
    <row r="138" ht="17.25" customHeight="1">
      <c r="A138" s="316"/>
      <c r="B138" s="336" t="s">
        <v>535</v>
      </c>
      <c r="D138" s="340"/>
      <c r="E138" s="341"/>
      <c r="F138" s="341"/>
      <c r="G138" s="342"/>
      <c r="H138" s="342" t="s">
        <v>536</v>
      </c>
      <c r="I138" s="343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</row>
    <row r="139" ht="17.25" customHeight="1">
      <c r="A139" s="316"/>
      <c r="B139" s="336" t="s">
        <v>537</v>
      </c>
      <c r="D139" s="340"/>
      <c r="E139" s="341"/>
      <c r="F139" s="341"/>
      <c r="G139" s="342"/>
      <c r="H139" s="342" t="s">
        <v>538</v>
      </c>
      <c r="I139" s="343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  <c r="AA139" s="234"/>
      <c r="AB139" s="234"/>
      <c r="AC139" s="234"/>
    </row>
    <row r="140" ht="17.25" customHeight="1">
      <c r="A140" s="316"/>
      <c r="B140" s="344" t="s">
        <v>539</v>
      </c>
      <c r="C140" s="231"/>
      <c r="D140" s="345"/>
      <c r="E140" s="328"/>
      <c r="F140" s="328"/>
      <c r="G140" s="344" t="s">
        <v>539</v>
      </c>
      <c r="H140" s="249"/>
      <c r="I140" s="231"/>
      <c r="J140" s="234"/>
      <c r="K140" s="234"/>
      <c r="L140" s="234"/>
      <c r="M140" s="234"/>
      <c r="N140" s="234"/>
      <c r="O140" s="234"/>
      <c r="P140" s="234"/>
      <c r="Q140" s="234"/>
      <c r="R140" s="234"/>
      <c r="S140" s="234"/>
      <c r="T140" s="234"/>
      <c r="U140" s="234"/>
      <c r="V140" s="234"/>
      <c r="W140" s="234"/>
      <c r="X140" s="234"/>
      <c r="Y140" s="234"/>
      <c r="Z140" s="234"/>
      <c r="AA140" s="234"/>
      <c r="AB140" s="234"/>
      <c r="AC140" s="234"/>
    </row>
    <row r="141" ht="17.25" customHeight="1">
      <c r="A141" s="346"/>
      <c r="B141" s="317"/>
      <c r="C141" s="317"/>
      <c r="D141" s="318"/>
      <c r="E141" s="328"/>
      <c r="F141" s="328"/>
      <c r="G141" s="329"/>
      <c r="H141" s="346"/>
      <c r="I141" s="347"/>
      <c r="J141" s="234"/>
      <c r="K141" s="234"/>
      <c r="L141" s="234"/>
      <c r="M141" s="234"/>
      <c r="N141" s="234"/>
      <c r="O141" s="234"/>
      <c r="P141" s="234"/>
      <c r="Q141" s="234"/>
      <c r="R141" s="234"/>
      <c r="S141" s="234"/>
      <c r="T141" s="234"/>
      <c r="U141" s="234"/>
      <c r="V141" s="234"/>
      <c r="W141" s="234"/>
      <c r="X141" s="234"/>
      <c r="Y141" s="234"/>
      <c r="Z141" s="234"/>
      <c r="AA141" s="234"/>
      <c r="AB141" s="234"/>
      <c r="AC141" s="234"/>
    </row>
    <row r="142" ht="17.25" customHeight="1">
      <c r="A142" s="346"/>
      <c r="B142" s="317"/>
      <c r="C142" s="317"/>
      <c r="D142" s="318"/>
      <c r="E142" s="328"/>
      <c r="F142" s="328"/>
      <c r="G142" s="329"/>
      <c r="H142" s="346"/>
      <c r="I142" s="347"/>
      <c r="J142" s="234"/>
      <c r="K142" s="234"/>
      <c r="L142" s="234"/>
      <c r="M142" s="234"/>
      <c r="N142" s="234"/>
      <c r="O142" s="234"/>
      <c r="P142" s="234"/>
      <c r="Q142" s="234"/>
      <c r="R142" s="234"/>
      <c r="S142" s="234"/>
      <c r="T142" s="234"/>
      <c r="U142" s="234"/>
      <c r="V142" s="234"/>
      <c r="W142" s="234"/>
      <c r="X142" s="234"/>
      <c r="Y142" s="234"/>
      <c r="Z142" s="234"/>
      <c r="AA142" s="234"/>
      <c r="AB142" s="234"/>
      <c r="AC142" s="234"/>
    </row>
    <row r="143" ht="17.25" customHeight="1">
      <c r="A143" s="346"/>
      <c r="B143" s="317"/>
      <c r="C143" s="317"/>
      <c r="D143" s="318"/>
      <c r="E143" s="328"/>
      <c r="F143" s="328"/>
      <c r="G143" s="329"/>
      <c r="H143" s="346"/>
      <c r="I143" s="347"/>
      <c r="J143" s="234"/>
      <c r="K143" s="234"/>
      <c r="L143" s="234"/>
      <c r="M143" s="234"/>
      <c r="N143" s="234"/>
      <c r="O143" s="234"/>
      <c r="P143" s="234"/>
      <c r="Q143" s="234"/>
      <c r="R143" s="234"/>
      <c r="S143" s="234"/>
      <c r="T143" s="234"/>
      <c r="U143" s="234"/>
      <c r="V143" s="234"/>
      <c r="W143" s="234"/>
      <c r="X143" s="234"/>
      <c r="Y143" s="234"/>
      <c r="Z143" s="234"/>
      <c r="AA143" s="234"/>
      <c r="AB143" s="234"/>
      <c r="AC143" s="234"/>
    </row>
    <row r="144" ht="17.25" customHeight="1">
      <c r="A144" s="346"/>
      <c r="B144" s="317"/>
      <c r="C144" s="317"/>
      <c r="D144" s="318"/>
      <c r="E144" s="328"/>
      <c r="F144" s="328"/>
      <c r="G144" s="329"/>
      <c r="H144" s="346"/>
      <c r="I144" s="347"/>
      <c r="J144" s="234"/>
      <c r="K144" s="234"/>
      <c r="L144" s="234"/>
      <c r="M144" s="234"/>
      <c r="N144" s="234"/>
      <c r="O144" s="234"/>
      <c r="P144" s="234"/>
      <c r="Q144" s="234"/>
      <c r="R144" s="234"/>
      <c r="S144" s="234"/>
      <c r="T144" s="234"/>
      <c r="U144" s="234"/>
      <c r="V144" s="234"/>
      <c r="W144" s="234"/>
      <c r="X144" s="234"/>
      <c r="Y144" s="234"/>
      <c r="Z144" s="234"/>
      <c r="AA144" s="234"/>
      <c r="AB144" s="234"/>
      <c r="AC144" s="234"/>
    </row>
    <row r="145" ht="17.25" customHeight="1">
      <c r="A145" s="346"/>
      <c r="B145" s="317"/>
      <c r="C145" s="317"/>
      <c r="D145" s="318"/>
      <c r="E145" s="328"/>
      <c r="F145" s="328"/>
      <c r="G145" s="329"/>
      <c r="H145" s="346"/>
      <c r="I145" s="347"/>
      <c r="J145" s="234"/>
      <c r="K145" s="234"/>
      <c r="L145" s="234"/>
      <c r="M145" s="234"/>
      <c r="N145" s="234"/>
      <c r="O145" s="234"/>
      <c r="P145" s="234"/>
      <c r="Q145" s="234"/>
      <c r="R145" s="234"/>
      <c r="S145" s="234"/>
      <c r="T145" s="234"/>
      <c r="U145" s="234"/>
      <c r="V145" s="234"/>
      <c r="W145" s="234"/>
      <c r="X145" s="234"/>
      <c r="Y145" s="234"/>
      <c r="Z145" s="234"/>
      <c r="AA145" s="234"/>
      <c r="AB145" s="234"/>
      <c r="AC145" s="234"/>
    </row>
    <row r="146" ht="17.25" customHeight="1">
      <c r="A146" s="346"/>
      <c r="B146" s="317"/>
      <c r="C146" s="317"/>
      <c r="D146" s="318"/>
      <c r="E146" s="328"/>
      <c r="F146" s="328"/>
      <c r="G146" s="329"/>
      <c r="H146" s="346"/>
      <c r="I146" s="347"/>
      <c r="J146" s="234"/>
      <c r="K146" s="234"/>
      <c r="L146" s="234"/>
      <c r="M146" s="234"/>
      <c r="N146" s="234"/>
      <c r="O146" s="234"/>
      <c r="P146" s="234"/>
      <c r="Q146" s="234"/>
      <c r="R146" s="234"/>
      <c r="S146" s="234"/>
      <c r="T146" s="234"/>
      <c r="U146" s="234"/>
      <c r="V146" s="234"/>
      <c r="W146" s="234"/>
      <c r="X146" s="234"/>
      <c r="Y146" s="234"/>
      <c r="Z146" s="234"/>
      <c r="AA146" s="234"/>
      <c r="AB146" s="234"/>
      <c r="AC146" s="234"/>
    </row>
    <row r="147" ht="17.25" customHeight="1">
      <c r="A147" s="346"/>
      <c r="B147" s="317"/>
      <c r="C147" s="317"/>
      <c r="D147" s="318"/>
      <c r="E147" s="328"/>
      <c r="F147" s="328"/>
      <c r="G147" s="329"/>
      <c r="H147" s="346"/>
      <c r="I147" s="347"/>
      <c r="J147" s="234"/>
      <c r="K147" s="234"/>
      <c r="L147" s="234"/>
      <c r="M147" s="234"/>
      <c r="N147" s="234"/>
      <c r="O147" s="234"/>
      <c r="P147" s="234"/>
      <c r="Q147" s="234"/>
      <c r="R147" s="234"/>
      <c r="S147" s="234"/>
      <c r="T147" s="234"/>
      <c r="U147" s="234"/>
      <c r="V147" s="234"/>
      <c r="W147" s="234"/>
      <c r="X147" s="234"/>
      <c r="Y147" s="234"/>
      <c r="Z147" s="234"/>
      <c r="AA147" s="234"/>
      <c r="AB147" s="234"/>
      <c r="AC147" s="234"/>
    </row>
    <row r="148" ht="17.25" customHeight="1">
      <c r="A148" s="346"/>
      <c r="B148" s="317"/>
      <c r="C148" s="317"/>
      <c r="D148" s="318"/>
      <c r="E148" s="328"/>
      <c r="F148" s="328"/>
      <c r="G148" s="329"/>
      <c r="H148" s="346"/>
      <c r="I148" s="347"/>
      <c r="J148" s="234"/>
      <c r="K148" s="234"/>
      <c r="L148" s="234"/>
      <c r="M148" s="234"/>
      <c r="N148" s="234"/>
      <c r="O148" s="234"/>
      <c r="P148" s="234"/>
      <c r="Q148" s="234"/>
      <c r="R148" s="234"/>
      <c r="S148" s="234"/>
      <c r="T148" s="234"/>
      <c r="U148" s="234"/>
      <c r="V148" s="234"/>
      <c r="W148" s="234"/>
      <c r="X148" s="234"/>
      <c r="Y148" s="234"/>
      <c r="Z148" s="234"/>
      <c r="AA148" s="234"/>
      <c r="AB148" s="234"/>
      <c r="AC148" s="234"/>
    </row>
    <row r="149" ht="17.25" customHeight="1">
      <c r="A149" s="346"/>
      <c r="B149" s="317"/>
      <c r="C149" s="317"/>
      <c r="D149" s="318"/>
      <c r="E149" s="328"/>
      <c r="F149" s="328"/>
      <c r="G149" s="329"/>
      <c r="H149" s="346"/>
      <c r="I149" s="347"/>
      <c r="J149" s="234"/>
      <c r="K149" s="234"/>
      <c r="L149" s="234"/>
      <c r="M149" s="234"/>
      <c r="N149" s="234"/>
      <c r="O149" s="234"/>
      <c r="P149" s="234"/>
      <c r="Q149" s="234"/>
      <c r="R149" s="234"/>
      <c r="S149" s="234"/>
      <c r="T149" s="234"/>
      <c r="U149" s="234"/>
      <c r="V149" s="234"/>
      <c r="W149" s="234"/>
      <c r="X149" s="234"/>
      <c r="Y149" s="234"/>
      <c r="Z149" s="234"/>
      <c r="AA149" s="234"/>
      <c r="AB149" s="234"/>
      <c r="AC149" s="234"/>
    </row>
    <row r="150" ht="17.25" customHeight="1">
      <c r="A150" s="346"/>
      <c r="B150" s="317"/>
      <c r="C150" s="317"/>
      <c r="D150" s="318"/>
      <c r="E150" s="328"/>
      <c r="F150" s="328"/>
      <c r="G150" s="329"/>
      <c r="H150" s="346"/>
      <c r="I150" s="347"/>
      <c r="J150" s="234"/>
      <c r="K150" s="234"/>
      <c r="L150" s="234"/>
      <c r="M150" s="234"/>
      <c r="N150" s="234"/>
      <c r="O150" s="234"/>
      <c r="P150" s="234"/>
      <c r="Q150" s="234"/>
      <c r="R150" s="234"/>
      <c r="S150" s="234"/>
      <c r="T150" s="234"/>
      <c r="U150" s="234"/>
      <c r="V150" s="234"/>
      <c r="W150" s="234"/>
      <c r="X150" s="234"/>
      <c r="Y150" s="234"/>
      <c r="Z150" s="234"/>
      <c r="AA150" s="234"/>
      <c r="AB150" s="234"/>
      <c r="AC150" s="234"/>
    </row>
    <row r="151" ht="17.25" customHeight="1">
      <c r="A151" s="346"/>
      <c r="B151" s="317"/>
      <c r="C151" s="317"/>
      <c r="D151" s="318"/>
      <c r="E151" s="328"/>
      <c r="F151" s="328"/>
      <c r="G151" s="329"/>
      <c r="H151" s="346"/>
      <c r="I151" s="347"/>
      <c r="J151" s="234"/>
      <c r="K151" s="234"/>
      <c r="L151" s="234"/>
      <c r="M151" s="234"/>
      <c r="N151" s="234"/>
      <c r="O151" s="234"/>
      <c r="P151" s="234"/>
      <c r="Q151" s="234"/>
      <c r="R151" s="234"/>
      <c r="S151" s="234"/>
      <c r="T151" s="234"/>
      <c r="U151" s="234"/>
      <c r="V151" s="234"/>
      <c r="W151" s="234"/>
      <c r="X151" s="234"/>
      <c r="Y151" s="234"/>
      <c r="Z151" s="234"/>
      <c r="AA151" s="234"/>
      <c r="AB151" s="234"/>
      <c r="AC151" s="234"/>
    </row>
    <row r="152" ht="17.25" customHeight="1">
      <c r="A152" s="346"/>
      <c r="B152" s="317"/>
      <c r="C152" s="317"/>
      <c r="D152" s="318"/>
      <c r="E152" s="328"/>
      <c r="F152" s="328"/>
      <c r="G152" s="329"/>
      <c r="H152" s="346"/>
      <c r="I152" s="347"/>
      <c r="J152" s="234"/>
      <c r="K152" s="234"/>
      <c r="L152" s="234"/>
      <c r="M152" s="234"/>
      <c r="N152" s="234"/>
      <c r="O152" s="234"/>
      <c r="P152" s="234"/>
      <c r="Q152" s="234"/>
      <c r="R152" s="234"/>
      <c r="S152" s="234"/>
      <c r="T152" s="234"/>
      <c r="U152" s="234"/>
      <c r="V152" s="234"/>
      <c r="W152" s="234"/>
      <c r="X152" s="234"/>
      <c r="Y152" s="234"/>
      <c r="Z152" s="234"/>
      <c r="AA152" s="234"/>
      <c r="AB152" s="234"/>
      <c r="AC152" s="234"/>
    </row>
    <row r="153" ht="17.25" customHeight="1">
      <c r="A153" s="346"/>
      <c r="B153" s="317"/>
      <c r="C153" s="317"/>
      <c r="D153" s="318"/>
      <c r="E153" s="328"/>
      <c r="F153" s="328"/>
      <c r="G153" s="329"/>
      <c r="H153" s="346"/>
      <c r="I153" s="347"/>
      <c r="J153" s="234"/>
      <c r="K153" s="234"/>
      <c r="L153" s="234"/>
      <c r="M153" s="234"/>
      <c r="N153" s="234"/>
      <c r="O153" s="234"/>
      <c r="P153" s="234"/>
      <c r="Q153" s="234"/>
      <c r="R153" s="234"/>
      <c r="S153" s="234"/>
      <c r="T153" s="234"/>
      <c r="U153" s="234"/>
      <c r="V153" s="234"/>
      <c r="W153" s="234"/>
      <c r="X153" s="234"/>
      <c r="Y153" s="234"/>
      <c r="Z153" s="234"/>
      <c r="AA153" s="234"/>
      <c r="AB153" s="234"/>
      <c r="AC153" s="234"/>
    </row>
    <row r="154" ht="17.25" customHeight="1">
      <c r="A154" s="346"/>
      <c r="B154" s="317"/>
      <c r="C154" s="317"/>
      <c r="D154" s="318"/>
      <c r="E154" s="328"/>
      <c r="F154" s="328"/>
      <c r="G154" s="329"/>
      <c r="H154" s="346"/>
      <c r="I154" s="347"/>
      <c r="J154" s="234"/>
      <c r="K154" s="234"/>
      <c r="L154" s="234"/>
      <c r="M154" s="234"/>
      <c r="N154" s="234"/>
      <c r="O154" s="234"/>
      <c r="P154" s="234"/>
      <c r="Q154" s="234"/>
      <c r="R154" s="234"/>
      <c r="S154" s="234"/>
      <c r="T154" s="234"/>
      <c r="U154" s="234"/>
      <c r="V154" s="234"/>
      <c r="W154" s="234"/>
      <c r="X154" s="234"/>
      <c r="Y154" s="234"/>
      <c r="Z154" s="234"/>
      <c r="AA154" s="234"/>
      <c r="AB154" s="234"/>
      <c r="AC154" s="234"/>
    </row>
    <row r="155" ht="17.25" customHeight="1">
      <c r="A155" s="346"/>
      <c r="B155" s="317"/>
      <c r="C155" s="317"/>
      <c r="D155" s="318"/>
      <c r="E155" s="328"/>
      <c r="F155" s="328"/>
      <c r="G155" s="329"/>
      <c r="H155" s="346"/>
      <c r="I155" s="347"/>
      <c r="J155" s="234"/>
      <c r="K155" s="234"/>
      <c r="L155" s="234"/>
      <c r="M155" s="234"/>
      <c r="N155" s="234"/>
      <c r="O155" s="234"/>
      <c r="P155" s="234"/>
      <c r="Q155" s="234"/>
      <c r="R155" s="234"/>
      <c r="S155" s="234"/>
      <c r="T155" s="234"/>
      <c r="U155" s="234"/>
      <c r="V155" s="234"/>
      <c r="W155" s="234"/>
      <c r="X155" s="234"/>
      <c r="Y155" s="234"/>
      <c r="Z155" s="234"/>
      <c r="AA155" s="234"/>
      <c r="AB155" s="234"/>
      <c r="AC155" s="234"/>
    </row>
    <row r="156" ht="17.25" customHeight="1">
      <c r="A156" s="346"/>
      <c r="B156" s="317"/>
      <c r="C156" s="317"/>
      <c r="D156" s="318"/>
      <c r="E156" s="328"/>
      <c r="F156" s="328"/>
      <c r="G156" s="329"/>
      <c r="H156" s="346"/>
      <c r="I156" s="347"/>
      <c r="J156" s="234"/>
      <c r="K156" s="234"/>
      <c r="L156" s="234"/>
      <c r="M156" s="234"/>
      <c r="N156" s="234"/>
      <c r="O156" s="234"/>
      <c r="P156" s="234"/>
      <c r="Q156" s="234"/>
      <c r="R156" s="234"/>
      <c r="S156" s="234"/>
      <c r="T156" s="234"/>
      <c r="U156" s="234"/>
      <c r="V156" s="234"/>
      <c r="W156" s="234"/>
      <c r="X156" s="234"/>
      <c r="Y156" s="234"/>
      <c r="Z156" s="234"/>
      <c r="AA156" s="234"/>
      <c r="AB156" s="234"/>
      <c r="AC156" s="234"/>
    </row>
    <row r="157" ht="17.25" customHeight="1">
      <c r="A157" s="346"/>
      <c r="B157" s="317"/>
      <c r="C157" s="317"/>
      <c r="D157" s="318"/>
      <c r="E157" s="328"/>
      <c r="F157" s="328"/>
      <c r="G157" s="329"/>
      <c r="H157" s="346"/>
      <c r="I157" s="347"/>
      <c r="J157" s="234"/>
      <c r="K157" s="234"/>
      <c r="L157" s="234"/>
      <c r="M157" s="234"/>
      <c r="N157" s="234"/>
      <c r="O157" s="234"/>
      <c r="P157" s="234"/>
      <c r="Q157" s="234"/>
      <c r="R157" s="234"/>
      <c r="S157" s="234"/>
      <c r="T157" s="234"/>
      <c r="U157" s="234"/>
      <c r="V157" s="234"/>
      <c r="W157" s="234"/>
      <c r="X157" s="234"/>
      <c r="Y157" s="234"/>
      <c r="Z157" s="234"/>
      <c r="AA157" s="234"/>
      <c r="AB157" s="234"/>
      <c r="AC157" s="234"/>
    </row>
    <row r="158" ht="17.25" customHeight="1">
      <c r="A158" s="346"/>
      <c r="B158" s="317"/>
      <c r="C158" s="317"/>
      <c r="D158" s="318"/>
      <c r="E158" s="328"/>
      <c r="F158" s="328"/>
      <c r="G158" s="329"/>
      <c r="H158" s="346"/>
      <c r="I158" s="347"/>
      <c r="J158" s="234"/>
      <c r="K158" s="234"/>
      <c r="L158" s="234"/>
      <c r="M158" s="234"/>
      <c r="N158" s="234"/>
      <c r="O158" s="234"/>
      <c r="P158" s="234"/>
      <c r="Q158" s="234"/>
      <c r="R158" s="234"/>
      <c r="S158" s="234"/>
      <c r="T158" s="234"/>
      <c r="U158" s="234"/>
      <c r="V158" s="234"/>
      <c r="W158" s="234"/>
      <c r="X158" s="234"/>
      <c r="Y158" s="234"/>
      <c r="Z158" s="234"/>
      <c r="AA158" s="234"/>
      <c r="AB158" s="234"/>
      <c r="AC158" s="234"/>
    </row>
    <row r="159" ht="17.25" customHeight="1">
      <c r="A159" s="346"/>
      <c r="B159" s="317"/>
      <c r="C159" s="317"/>
      <c r="D159" s="318"/>
      <c r="E159" s="328"/>
      <c r="F159" s="328"/>
      <c r="G159" s="329"/>
      <c r="H159" s="346"/>
      <c r="I159" s="347"/>
      <c r="J159" s="234"/>
      <c r="K159" s="234"/>
      <c r="L159" s="234"/>
      <c r="M159" s="234"/>
      <c r="N159" s="234"/>
      <c r="O159" s="234"/>
      <c r="P159" s="234"/>
      <c r="Q159" s="234"/>
      <c r="R159" s="234"/>
      <c r="S159" s="234"/>
      <c r="T159" s="234"/>
      <c r="U159" s="234"/>
      <c r="V159" s="234"/>
      <c r="W159" s="234"/>
      <c r="X159" s="234"/>
      <c r="Y159" s="234"/>
      <c r="Z159" s="234"/>
      <c r="AA159" s="234"/>
      <c r="AB159" s="234"/>
      <c r="AC159" s="234"/>
    </row>
    <row r="160" ht="17.25" customHeight="1">
      <c r="A160" s="346"/>
      <c r="B160" s="317"/>
      <c r="C160" s="317"/>
      <c r="D160" s="318"/>
      <c r="E160" s="328"/>
      <c r="F160" s="328"/>
      <c r="G160" s="329"/>
      <c r="H160" s="346"/>
      <c r="I160" s="347"/>
      <c r="J160" s="234"/>
      <c r="K160" s="234"/>
      <c r="L160" s="234"/>
      <c r="M160" s="234"/>
      <c r="N160" s="234"/>
      <c r="O160" s="234"/>
      <c r="P160" s="234"/>
      <c r="Q160" s="234"/>
      <c r="R160" s="234"/>
      <c r="S160" s="234"/>
      <c r="T160" s="234"/>
      <c r="U160" s="234"/>
      <c r="V160" s="234"/>
      <c r="W160" s="234"/>
      <c r="X160" s="234"/>
      <c r="Y160" s="234"/>
      <c r="Z160" s="234"/>
      <c r="AA160" s="234"/>
      <c r="AB160" s="234"/>
      <c r="AC160" s="234"/>
    </row>
    <row r="161" ht="17.25" customHeight="1">
      <c r="A161" s="346"/>
      <c r="B161" s="317"/>
      <c r="C161" s="317"/>
      <c r="D161" s="318"/>
      <c r="E161" s="328"/>
      <c r="F161" s="328"/>
      <c r="G161" s="329"/>
      <c r="H161" s="346"/>
      <c r="I161" s="347"/>
      <c r="J161" s="234"/>
      <c r="K161" s="234"/>
      <c r="L161" s="234"/>
      <c r="M161" s="234"/>
      <c r="N161" s="234"/>
      <c r="O161" s="234"/>
      <c r="P161" s="234"/>
      <c r="Q161" s="234"/>
      <c r="R161" s="234"/>
      <c r="S161" s="234"/>
      <c r="T161" s="234"/>
      <c r="U161" s="234"/>
      <c r="V161" s="234"/>
      <c r="W161" s="234"/>
      <c r="X161" s="234"/>
      <c r="Y161" s="234"/>
      <c r="Z161" s="234"/>
      <c r="AA161" s="234"/>
      <c r="AB161" s="234"/>
      <c r="AC161" s="234"/>
    </row>
    <row r="162" ht="17.25" customHeight="1">
      <c r="A162" s="346"/>
      <c r="B162" s="317"/>
      <c r="C162" s="317"/>
      <c r="D162" s="318"/>
      <c r="E162" s="328"/>
      <c r="F162" s="328"/>
      <c r="G162" s="329"/>
      <c r="H162" s="346"/>
      <c r="I162" s="347"/>
      <c r="J162" s="234"/>
      <c r="K162" s="234"/>
      <c r="L162" s="234"/>
      <c r="M162" s="234"/>
      <c r="N162" s="234"/>
      <c r="O162" s="234"/>
      <c r="P162" s="234"/>
      <c r="Q162" s="234"/>
      <c r="R162" s="234"/>
      <c r="S162" s="234"/>
      <c r="T162" s="234"/>
      <c r="U162" s="234"/>
      <c r="V162" s="234"/>
      <c r="W162" s="234"/>
      <c r="X162" s="234"/>
      <c r="Y162" s="234"/>
      <c r="Z162" s="234"/>
      <c r="AA162" s="234"/>
      <c r="AB162" s="234"/>
      <c r="AC162" s="234"/>
    </row>
    <row r="163" ht="17.25" customHeight="1">
      <c r="A163" s="346"/>
      <c r="B163" s="317"/>
      <c r="C163" s="317"/>
      <c r="D163" s="318"/>
      <c r="E163" s="328"/>
      <c r="F163" s="328"/>
      <c r="G163" s="329"/>
      <c r="H163" s="346"/>
      <c r="I163" s="347"/>
      <c r="J163" s="234"/>
      <c r="K163" s="234"/>
      <c r="L163" s="234"/>
      <c r="M163" s="234"/>
      <c r="N163" s="234"/>
      <c r="O163" s="234"/>
      <c r="P163" s="234"/>
      <c r="Q163" s="234"/>
      <c r="R163" s="234"/>
      <c r="S163" s="234"/>
      <c r="T163" s="234"/>
      <c r="U163" s="234"/>
      <c r="V163" s="234"/>
      <c r="W163" s="234"/>
      <c r="X163" s="234"/>
      <c r="Y163" s="234"/>
      <c r="Z163" s="234"/>
      <c r="AA163" s="234"/>
      <c r="AB163" s="234"/>
      <c r="AC163" s="234"/>
    </row>
    <row r="164" ht="17.25" customHeight="1">
      <c r="A164" s="346"/>
      <c r="B164" s="317"/>
      <c r="C164" s="317"/>
      <c r="D164" s="318"/>
      <c r="E164" s="328"/>
      <c r="F164" s="328"/>
      <c r="G164" s="329"/>
      <c r="H164" s="346"/>
      <c r="I164" s="347"/>
      <c r="J164" s="234"/>
      <c r="K164" s="234"/>
      <c r="L164" s="234"/>
      <c r="M164" s="234"/>
      <c r="N164" s="234"/>
      <c r="O164" s="234"/>
      <c r="P164" s="234"/>
      <c r="Q164" s="234"/>
      <c r="R164" s="234"/>
      <c r="S164" s="234"/>
      <c r="T164" s="234"/>
      <c r="U164" s="234"/>
      <c r="V164" s="234"/>
      <c r="W164" s="234"/>
      <c r="X164" s="234"/>
      <c r="Y164" s="234"/>
      <c r="Z164" s="234"/>
      <c r="AA164" s="234"/>
      <c r="AB164" s="234"/>
      <c r="AC164" s="234"/>
    </row>
    <row r="165" ht="17.25" customHeight="1">
      <c r="A165" s="346"/>
      <c r="B165" s="317"/>
      <c r="C165" s="317"/>
      <c r="D165" s="318"/>
      <c r="E165" s="328"/>
      <c r="F165" s="328"/>
      <c r="G165" s="329"/>
      <c r="H165" s="346"/>
      <c r="I165" s="347"/>
      <c r="J165" s="234"/>
      <c r="K165" s="234"/>
      <c r="L165" s="234"/>
      <c r="M165" s="234"/>
      <c r="N165" s="234"/>
      <c r="O165" s="234"/>
      <c r="P165" s="234"/>
      <c r="Q165" s="234"/>
      <c r="R165" s="234"/>
      <c r="S165" s="234"/>
      <c r="T165" s="234"/>
      <c r="U165" s="234"/>
      <c r="V165" s="234"/>
      <c r="W165" s="234"/>
      <c r="X165" s="234"/>
      <c r="Y165" s="234"/>
      <c r="Z165" s="234"/>
      <c r="AA165" s="234"/>
      <c r="AB165" s="234"/>
      <c r="AC165" s="234"/>
    </row>
    <row r="166" ht="17.25" customHeight="1">
      <c r="A166" s="346"/>
      <c r="B166" s="317"/>
      <c r="C166" s="317"/>
      <c r="D166" s="318"/>
      <c r="E166" s="328"/>
      <c r="F166" s="328"/>
      <c r="G166" s="329"/>
      <c r="H166" s="346"/>
      <c r="I166" s="347"/>
      <c r="J166" s="234"/>
      <c r="K166" s="234"/>
      <c r="L166" s="234"/>
      <c r="M166" s="234"/>
      <c r="N166" s="234"/>
      <c r="O166" s="234"/>
      <c r="P166" s="234"/>
      <c r="Q166" s="234"/>
      <c r="R166" s="234"/>
      <c r="S166" s="234"/>
      <c r="T166" s="234"/>
      <c r="U166" s="234"/>
      <c r="V166" s="234"/>
      <c r="W166" s="234"/>
      <c r="X166" s="234"/>
      <c r="Y166" s="234"/>
      <c r="Z166" s="234"/>
      <c r="AA166" s="234"/>
      <c r="AB166" s="234"/>
      <c r="AC166" s="234"/>
    </row>
    <row r="167" ht="17.25" customHeight="1">
      <c r="A167" s="346"/>
      <c r="B167" s="317"/>
      <c r="C167" s="317"/>
      <c r="D167" s="318"/>
      <c r="E167" s="328"/>
      <c r="F167" s="328"/>
      <c r="G167" s="329"/>
      <c r="H167" s="346"/>
      <c r="I167" s="347"/>
      <c r="J167" s="234"/>
      <c r="K167" s="234"/>
      <c r="L167" s="234"/>
      <c r="M167" s="234"/>
      <c r="N167" s="234"/>
      <c r="O167" s="234"/>
      <c r="P167" s="234"/>
      <c r="Q167" s="234"/>
      <c r="R167" s="234"/>
      <c r="S167" s="234"/>
      <c r="T167" s="234"/>
      <c r="U167" s="234"/>
      <c r="V167" s="234"/>
      <c r="W167" s="234"/>
      <c r="X167" s="234"/>
      <c r="Y167" s="234"/>
      <c r="Z167" s="234"/>
      <c r="AA167" s="234"/>
      <c r="AB167" s="234"/>
      <c r="AC167" s="234"/>
    </row>
    <row r="168" ht="17.25" customHeight="1">
      <c r="A168" s="346"/>
      <c r="B168" s="317"/>
      <c r="C168" s="317"/>
      <c r="D168" s="318"/>
      <c r="E168" s="328"/>
      <c r="F168" s="328"/>
      <c r="G168" s="329"/>
      <c r="H168" s="346"/>
      <c r="I168" s="347"/>
      <c r="J168" s="234"/>
      <c r="K168" s="234"/>
      <c r="L168" s="234"/>
      <c r="M168" s="234"/>
      <c r="N168" s="234"/>
      <c r="O168" s="234"/>
      <c r="P168" s="234"/>
      <c r="Q168" s="234"/>
      <c r="R168" s="234"/>
      <c r="S168" s="234"/>
      <c r="T168" s="234"/>
      <c r="U168" s="234"/>
      <c r="V168" s="234"/>
      <c r="W168" s="234"/>
      <c r="X168" s="234"/>
      <c r="Y168" s="234"/>
      <c r="Z168" s="234"/>
      <c r="AA168" s="234"/>
      <c r="AB168" s="234"/>
      <c r="AC168" s="234"/>
    </row>
    <row r="169" ht="17.25" customHeight="1">
      <c r="A169" s="346"/>
      <c r="B169" s="317"/>
      <c r="C169" s="317"/>
      <c r="D169" s="318"/>
      <c r="E169" s="328"/>
      <c r="F169" s="328"/>
      <c r="G169" s="329"/>
      <c r="H169" s="346"/>
      <c r="I169" s="347"/>
      <c r="J169" s="234"/>
      <c r="K169" s="234"/>
      <c r="L169" s="234"/>
      <c r="M169" s="234"/>
      <c r="N169" s="234"/>
      <c r="O169" s="234"/>
      <c r="P169" s="234"/>
      <c r="Q169" s="234"/>
      <c r="R169" s="234"/>
      <c r="S169" s="234"/>
      <c r="T169" s="234"/>
      <c r="U169" s="234"/>
      <c r="V169" s="234"/>
      <c r="W169" s="234"/>
      <c r="X169" s="234"/>
      <c r="Y169" s="234"/>
      <c r="Z169" s="234"/>
      <c r="AA169" s="234"/>
      <c r="AB169" s="234"/>
      <c r="AC169" s="234"/>
    </row>
    <row r="170" ht="17.25" customHeight="1">
      <c r="A170" s="346"/>
      <c r="B170" s="317"/>
      <c r="C170" s="317"/>
      <c r="D170" s="318"/>
      <c r="E170" s="328"/>
      <c r="F170" s="328"/>
      <c r="G170" s="329"/>
      <c r="H170" s="346"/>
      <c r="I170" s="347"/>
      <c r="J170" s="234"/>
      <c r="K170" s="234"/>
      <c r="L170" s="234"/>
      <c r="M170" s="234"/>
      <c r="N170" s="234"/>
      <c r="O170" s="234"/>
      <c r="P170" s="234"/>
      <c r="Q170" s="234"/>
      <c r="R170" s="234"/>
      <c r="S170" s="234"/>
      <c r="T170" s="234"/>
      <c r="U170" s="234"/>
      <c r="V170" s="234"/>
      <c r="W170" s="234"/>
      <c r="X170" s="234"/>
      <c r="Y170" s="234"/>
      <c r="Z170" s="234"/>
      <c r="AA170" s="234"/>
      <c r="AB170" s="234"/>
      <c r="AC170" s="234"/>
    </row>
    <row r="171" ht="17.25" customHeight="1">
      <c r="A171" s="346"/>
      <c r="B171" s="317"/>
      <c r="C171" s="317"/>
      <c r="D171" s="318"/>
      <c r="E171" s="328"/>
      <c r="F171" s="328"/>
      <c r="G171" s="329"/>
      <c r="H171" s="346"/>
      <c r="I171" s="347"/>
      <c r="J171" s="234"/>
      <c r="K171" s="234"/>
      <c r="L171" s="234"/>
      <c r="M171" s="234"/>
      <c r="N171" s="234"/>
      <c r="O171" s="234"/>
      <c r="P171" s="234"/>
      <c r="Q171" s="234"/>
      <c r="R171" s="234"/>
      <c r="S171" s="234"/>
      <c r="T171" s="234"/>
      <c r="U171" s="234"/>
      <c r="V171" s="234"/>
      <c r="W171" s="234"/>
      <c r="X171" s="234"/>
      <c r="Y171" s="234"/>
      <c r="Z171" s="234"/>
      <c r="AA171" s="234"/>
      <c r="AB171" s="234"/>
      <c r="AC171" s="234"/>
    </row>
    <row r="172" ht="17.25" customHeight="1">
      <c r="A172" s="346"/>
      <c r="B172" s="317"/>
      <c r="C172" s="317"/>
      <c r="D172" s="318"/>
      <c r="E172" s="328"/>
      <c r="F172" s="328"/>
      <c r="G172" s="329"/>
      <c r="H172" s="346"/>
      <c r="I172" s="347"/>
      <c r="J172" s="234"/>
      <c r="K172" s="234"/>
      <c r="L172" s="234"/>
      <c r="M172" s="234"/>
      <c r="N172" s="234"/>
      <c r="O172" s="234"/>
      <c r="P172" s="234"/>
      <c r="Q172" s="234"/>
      <c r="R172" s="234"/>
      <c r="S172" s="234"/>
      <c r="T172" s="234"/>
      <c r="U172" s="234"/>
      <c r="V172" s="234"/>
      <c r="W172" s="234"/>
      <c r="X172" s="234"/>
      <c r="Y172" s="234"/>
      <c r="Z172" s="234"/>
      <c r="AA172" s="234"/>
      <c r="AB172" s="234"/>
      <c r="AC172" s="234"/>
    </row>
    <row r="173" ht="17.25" customHeight="1">
      <c r="A173" s="346"/>
      <c r="B173" s="317"/>
      <c r="C173" s="317"/>
      <c r="D173" s="318"/>
      <c r="E173" s="328"/>
      <c r="F173" s="328"/>
      <c r="G173" s="329"/>
      <c r="H173" s="346"/>
      <c r="I173" s="347"/>
      <c r="J173" s="234"/>
      <c r="K173" s="234"/>
      <c r="L173" s="234"/>
      <c r="M173" s="234"/>
      <c r="N173" s="234"/>
      <c r="O173" s="234"/>
      <c r="P173" s="234"/>
      <c r="Q173" s="234"/>
      <c r="R173" s="234"/>
      <c r="S173" s="234"/>
      <c r="T173" s="234"/>
      <c r="U173" s="234"/>
      <c r="V173" s="234"/>
      <c r="W173" s="234"/>
      <c r="X173" s="234"/>
      <c r="Y173" s="234"/>
      <c r="Z173" s="234"/>
      <c r="AA173" s="234"/>
      <c r="AB173" s="234"/>
      <c r="AC173" s="234"/>
    </row>
    <row r="174" ht="17.25" customHeight="1">
      <c r="A174" s="346"/>
      <c r="B174" s="317"/>
      <c r="C174" s="317"/>
      <c r="D174" s="318"/>
      <c r="E174" s="328"/>
      <c r="F174" s="328"/>
      <c r="G174" s="329"/>
      <c r="H174" s="346"/>
      <c r="I174" s="347"/>
      <c r="J174" s="234"/>
      <c r="K174" s="234"/>
      <c r="L174" s="234"/>
      <c r="M174" s="234"/>
      <c r="N174" s="234"/>
      <c r="O174" s="234"/>
      <c r="P174" s="234"/>
      <c r="Q174" s="234"/>
      <c r="R174" s="234"/>
      <c r="S174" s="234"/>
      <c r="T174" s="234"/>
      <c r="U174" s="234"/>
      <c r="V174" s="234"/>
      <c r="W174" s="234"/>
      <c r="X174" s="234"/>
      <c r="Y174" s="234"/>
      <c r="Z174" s="234"/>
      <c r="AA174" s="234"/>
      <c r="AB174" s="234"/>
      <c r="AC174" s="234"/>
    </row>
    <row r="175" ht="17.25" customHeight="1">
      <c r="A175" s="346"/>
      <c r="B175" s="317"/>
      <c r="C175" s="317"/>
      <c r="D175" s="318"/>
      <c r="E175" s="328"/>
      <c r="F175" s="328"/>
      <c r="G175" s="329"/>
      <c r="H175" s="346"/>
      <c r="I175" s="347"/>
      <c r="J175" s="234"/>
      <c r="K175" s="234"/>
      <c r="L175" s="234"/>
      <c r="M175" s="234"/>
      <c r="N175" s="234"/>
      <c r="O175" s="234"/>
      <c r="P175" s="234"/>
      <c r="Q175" s="234"/>
      <c r="R175" s="234"/>
      <c r="S175" s="234"/>
      <c r="T175" s="234"/>
      <c r="U175" s="234"/>
      <c r="V175" s="234"/>
      <c r="W175" s="234"/>
      <c r="X175" s="234"/>
      <c r="Y175" s="234"/>
      <c r="Z175" s="234"/>
      <c r="AA175" s="234"/>
      <c r="AB175" s="234"/>
      <c r="AC175" s="234"/>
    </row>
    <row r="176" ht="17.25" customHeight="1">
      <c r="A176" s="346"/>
      <c r="B176" s="317"/>
      <c r="C176" s="317"/>
      <c r="D176" s="318"/>
      <c r="E176" s="328"/>
      <c r="F176" s="328"/>
      <c r="G176" s="329"/>
      <c r="H176" s="346"/>
      <c r="I176" s="347"/>
      <c r="J176" s="234"/>
      <c r="K176" s="234"/>
      <c r="L176" s="234"/>
      <c r="M176" s="234"/>
      <c r="N176" s="234"/>
      <c r="O176" s="234"/>
      <c r="P176" s="234"/>
      <c r="Q176" s="234"/>
      <c r="R176" s="234"/>
      <c r="S176" s="234"/>
      <c r="T176" s="234"/>
      <c r="U176" s="234"/>
      <c r="V176" s="234"/>
      <c r="W176" s="234"/>
      <c r="X176" s="234"/>
      <c r="Y176" s="234"/>
      <c r="Z176" s="234"/>
      <c r="AA176" s="234"/>
      <c r="AB176" s="234"/>
      <c r="AC176" s="234"/>
    </row>
    <row r="177" ht="17.25" customHeight="1">
      <c r="A177" s="346"/>
      <c r="B177" s="317"/>
      <c r="C177" s="317"/>
      <c r="D177" s="318"/>
      <c r="E177" s="328"/>
      <c r="F177" s="328"/>
      <c r="G177" s="329"/>
      <c r="H177" s="346"/>
      <c r="I177" s="347"/>
      <c r="J177" s="234"/>
      <c r="K177" s="234"/>
      <c r="L177" s="234"/>
      <c r="M177" s="234"/>
      <c r="N177" s="234"/>
      <c r="O177" s="234"/>
      <c r="P177" s="234"/>
      <c r="Q177" s="234"/>
      <c r="R177" s="234"/>
      <c r="S177" s="234"/>
      <c r="T177" s="234"/>
      <c r="U177" s="234"/>
      <c r="V177" s="234"/>
      <c r="W177" s="234"/>
      <c r="X177" s="234"/>
      <c r="Y177" s="234"/>
      <c r="Z177" s="234"/>
      <c r="AA177" s="234"/>
      <c r="AB177" s="234"/>
      <c r="AC177" s="234"/>
    </row>
    <row r="178" ht="17.25" customHeight="1">
      <c r="A178" s="346"/>
      <c r="B178" s="317"/>
      <c r="C178" s="317"/>
      <c r="D178" s="318"/>
      <c r="E178" s="328"/>
      <c r="F178" s="328"/>
      <c r="G178" s="329"/>
      <c r="H178" s="346"/>
      <c r="I178" s="347"/>
      <c r="J178" s="234"/>
      <c r="K178" s="234"/>
      <c r="L178" s="234"/>
      <c r="M178" s="234"/>
      <c r="N178" s="234"/>
      <c r="O178" s="234"/>
      <c r="P178" s="234"/>
      <c r="Q178" s="234"/>
      <c r="R178" s="234"/>
      <c r="S178" s="234"/>
      <c r="T178" s="234"/>
      <c r="U178" s="234"/>
      <c r="V178" s="234"/>
      <c r="W178" s="234"/>
      <c r="X178" s="234"/>
      <c r="Y178" s="234"/>
      <c r="Z178" s="234"/>
      <c r="AA178" s="234"/>
      <c r="AB178" s="234"/>
      <c r="AC178" s="234"/>
    </row>
    <row r="179" ht="17.25" customHeight="1">
      <c r="A179" s="346"/>
      <c r="B179" s="317"/>
      <c r="C179" s="317"/>
      <c r="D179" s="318"/>
      <c r="E179" s="328"/>
      <c r="F179" s="328"/>
      <c r="G179" s="329"/>
      <c r="H179" s="346"/>
      <c r="I179" s="347"/>
      <c r="J179" s="234"/>
      <c r="K179" s="234"/>
      <c r="L179" s="234"/>
      <c r="M179" s="234"/>
      <c r="N179" s="234"/>
      <c r="O179" s="234"/>
      <c r="P179" s="234"/>
      <c r="Q179" s="234"/>
      <c r="R179" s="234"/>
      <c r="S179" s="234"/>
      <c r="T179" s="234"/>
      <c r="U179" s="234"/>
      <c r="V179" s="234"/>
      <c r="W179" s="234"/>
      <c r="X179" s="234"/>
      <c r="Y179" s="234"/>
      <c r="Z179" s="234"/>
      <c r="AA179" s="234"/>
      <c r="AB179" s="234"/>
      <c r="AC179" s="234"/>
    </row>
    <row r="180" ht="17.25" customHeight="1">
      <c r="A180" s="346"/>
      <c r="B180" s="317"/>
      <c r="C180" s="317"/>
      <c r="D180" s="318"/>
      <c r="E180" s="328"/>
      <c r="F180" s="328"/>
      <c r="G180" s="329"/>
      <c r="H180" s="346"/>
      <c r="I180" s="347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  <c r="AA180" s="234"/>
      <c r="AB180" s="234"/>
      <c r="AC180" s="234"/>
    </row>
    <row r="181" ht="17.25" customHeight="1">
      <c r="A181" s="346"/>
      <c r="B181" s="317"/>
      <c r="C181" s="317"/>
      <c r="D181" s="318"/>
      <c r="E181" s="328"/>
      <c r="F181" s="328"/>
      <c r="G181" s="329"/>
      <c r="H181" s="346"/>
      <c r="I181" s="347"/>
      <c r="J181" s="234"/>
      <c r="K181" s="234"/>
      <c r="L181" s="234"/>
      <c r="M181" s="234"/>
      <c r="N181" s="234"/>
      <c r="O181" s="234"/>
      <c r="P181" s="234"/>
      <c r="Q181" s="234"/>
      <c r="R181" s="234"/>
      <c r="S181" s="234"/>
      <c r="T181" s="234"/>
      <c r="U181" s="234"/>
      <c r="V181" s="234"/>
      <c r="W181" s="234"/>
      <c r="X181" s="234"/>
      <c r="Y181" s="234"/>
      <c r="Z181" s="234"/>
      <c r="AA181" s="234"/>
      <c r="AB181" s="234"/>
      <c r="AC181" s="234"/>
    </row>
    <row r="182" ht="17.25" customHeight="1">
      <c r="A182" s="346"/>
      <c r="B182" s="317"/>
      <c r="C182" s="317"/>
      <c r="D182" s="318"/>
      <c r="E182" s="328"/>
      <c r="F182" s="328"/>
      <c r="G182" s="329"/>
      <c r="H182" s="346"/>
      <c r="I182" s="347"/>
      <c r="J182" s="234"/>
      <c r="K182" s="234"/>
      <c r="L182" s="234"/>
      <c r="M182" s="234"/>
      <c r="N182" s="234"/>
      <c r="O182" s="234"/>
      <c r="P182" s="234"/>
      <c r="Q182" s="234"/>
      <c r="R182" s="234"/>
      <c r="S182" s="234"/>
      <c r="T182" s="234"/>
      <c r="U182" s="234"/>
      <c r="V182" s="234"/>
      <c r="W182" s="234"/>
      <c r="X182" s="234"/>
      <c r="Y182" s="234"/>
      <c r="Z182" s="234"/>
      <c r="AA182" s="234"/>
      <c r="AB182" s="234"/>
      <c r="AC182" s="234"/>
    </row>
    <row r="183" ht="17.25" customHeight="1">
      <c r="A183" s="346"/>
      <c r="B183" s="317"/>
      <c r="C183" s="317"/>
      <c r="D183" s="318"/>
      <c r="E183" s="328"/>
      <c r="F183" s="328"/>
      <c r="G183" s="329"/>
      <c r="H183" s="346"/>
      <c r="I183" s="347"/>
      <c r="J183" s="234"/>
      <c r="K183" s="234"/>
      <c r="L183" s="234"/>
      <c r="M183" s="234"/>
      <c r="N183" s="234"/>
      <c r="O183" s="234"/>
      <c r="P183" s="234"/>
      <c r="Q183" s="234"/>
      <c r="R183" s="234"/>
      <c r="S183" s="234"/>
      <c r="T183" s="234"/>
      <c r="U183" s="234"/>
      <c r="V183" s="234"/>
      <c r="W183" s="234"/>
      <c r="X183" s="234"/>
      <c r="Y183" s="234"/>
      <c r="Z183" s="234"/>
      <c r="AA183" s="234"/>
      <c r="AB183" s="234"/>
      <c r="AC183" s="234"/>
    </row>
    <row r="184" ht="17.25" customHeight="1">
      <c r="A184" s="346"/>
      <c r="B184" s="317"/>
      <c r="C184" s="317"/>
      <c r="D184" s="318"/>
      <c r="E184" s="328"/>
      <c r="F184" s="328"/>
      <c r="G184" s="329"/>
      <c r="H184" s="346"/>
      <c r="I184" s="347"/>
      <c r="J184" s="234"/>
      <c r="K184" s="234"/>
      <c r="L184" s="234"/>
      <c r="M184" s="234"/>
      <c r="N184" s="234"/>
      <c r="O184" s="234"/>
      <c r="P184" s="234"/>
      <c r="Q184" s="234"/>
      <c r="R184" s="234"/>
      <c r="S184" s="234"/>
      <c r="T184" s="234"/>
      <c r="U184" s="234"/>
      <c r="V184" s="234"/>
      <c r="W184" s="234"/>
      <c r="X184" s="234"/>
      <c r="Y184" s="234"/>
      <c r="Z184" s="234"/>
      <c r="AA184" s="234"/>
      <c r="AB184" s="234"/>
      <c r="AC184" s="234"/>
    </row>
    <row r="185" ht="17.25" customHeight="1">
      <c r="A185" s="346"/>
      <c r="B185" s="317"/>
      <c r="C185" s="317"/>
      <c r="D185" s="318"/>
      <c r="E185" s="328"/>
      <c r="F185" s="328"/>
      <c r="G185" s="329"/>
      <c r="H185" s="346"/>
      <c r="I185" s="347"/>
      <c r="J185" s="234"/>
      <c r="K185" s="234"/>
      <c r="L185" s="234"/>
      <c r="M185" s="234"/>
      <c r="N185" s="234"/>
      <c r="O185" s="234"/>
      <c r="P185" s="234"/>
      <c r="Q185" s="234"/>
      <c r="R185" s="234"/>
      <c r="S185" s="234"/>
      <c r="T185" s="234"/>
      <c r="U185" s="234"/>
      <c r="V185" s="234"/>
      <c r="W185" s="234"/>
      <c r="X185" s="234"/>
      <c r="Y185" s="234"/>
      <c r="Z185" s="234"/>
      <c r="AA185" s="234"/>
      <c r="AB185" s="234"/>
      <c r="AC185" s="234"/>
    </row>
    <row r="186" ht="17.25" customHeight="1">
      <c r="A186" s="346"/>
      <c r="B186" s="317"/>
      <c r="C186" s="317"/>
      <c r="D186" s="318"/>
      <c r="E186" s="328"/>
      <c r="F186" s="328"/>
      <c r="G186" s="329"/>
      <c r="H186" s="346"/>
      <c r="I186" s="347"/>
      <c r="J186" s="234"/>
      <c r="K186" s="234"/>
      <c r="L186" s="234"/>
      <c r="M186" s="234"/>
      <c r="N186" s="234"/>
      <c r="O186" s="234"/>
      <c r="P186" s="234"/>
      <c r="Q186" s="234"/>
      <c r="R186" s="234"/>
      <c r="S186" s="234"/>
      <c r="T186" s="234"/>
      <c r="U186" s="234"/>
      <c r="V186" s="234"/>
      <c r="W186" s="234"/>
      <c r="X186" s="234"/>
      <c r="Y186" s="234"/>
      <c r="Z186" s="234"/>
      <c r="AA186" s="234"/>
      <c r="AB186" s="234"/>
      <c r="AC186" s="234"/>
    </row>
    <row r="187" ht="17.25" customHeight="1">
      <c r="A187" s="346"/>
      <c r="B187" s="317"/>
      <c r="C187" s="317"/>
      <c r="D187" s="318"/>
      <c r="E187" s="328"/>
      <c r="F187" s="328"/>
      <c r="G187" s="329"/>
      <c r="H187" s="346"/>
      <c r="I187" s="347"/>
      <c r="J187" s="234"/>
      <c r="K187" s="234"/>
      <c r="L187" s="234"/>
      <c r="M187" s="234"/>
      <c r="N187" s="234"/>
      <c r="O187" s="234"/>
      <c r="P187" s="234"/>
      <c r="Q187" s="234"/>
      <c r="R187" s="234"/>
      <c r="S187" s="234"/>
      <c r="T187" s="234"/>
      <c r="U187" s="234"/>
      <c r="V187" s="234"/>
      <c r="W187" s="234"/>
      <c r="X187" s="234"/>
      <c r="Y187" s="234"/>
      <c r="Z187" s="234"/>
      <c r="AA187" s="234"/>
      <c r="AB187" s="234"/>
      <c r="AC187" s="234"/>
    </row>
    <row r="188" ht="17.25" customHeight="1">
      <c r="A188" s="346"/>
      <c r="B188" s="317"/>
      <c r="C188" s="317"/>
      <c r="D188" s="318"/>
      <c r="E188" s="328"/>
      <c r="F188" s="328"/>
      <c r="G188" s="329"/>
      <c r="H188" s="346"/>
      <c r="I188" s="347"/>
      <c r="J188" s="234"/>
      <c r="K188" s="234"/>
      <c r="L188" s="234"/>
      <c r="M188" s="234"/>
      <c r="N188" s="234"/>
      <c r="O188" s="234"/>
      <c r="P188" s="234"/>
      <c r="Q188" s="234"/>
      <c r="R188" s="234"/>
      <c r="S188" s="234"/>
      <c r="T188" s="234"/>
      <c r="U188" s="234"/>
      <c r="V188" s="234"/>
      <c r="W188" s="234"/>
      <c r="X188" s="234"/>
      <c r="Y188" s="234"/>
      <c r="Z188" s="234"/>
      <c r="AA188" s="234"/>
      <c r="AB188" s="234"/>
      <c r="AC188" s="234"/>
    </row>
    <row r="189" ht="17.25" customHeight="1">
      <c r="A189" s="346"/>
      <c r="B189" s="317"/>
      <c r="C189" s="317"/>
      <c r="D189" s="318"/>
      <c r="E189" s="328"/>
      <c r="F189" s="328"/>
      <c r="G189" s="329"/>
      <c r="H189" s="346"/>
      <c r="I189" s="347"/>
      <c r="J189" s="234"/>
      <c r="K189" s="234"/>
      <c r="L189" s="234"/>
      <c r="M189" s="234"/>
      <c r="N189" s="234"/>
      <c r="O189" s="234"/>
      <c r="P189" s="234"/>
      <c r="Q189" s="234"/>
      <c r="R189" s="234"/>
      <c r="S189" s="234"/>
      <c r="T189" s="234"/>
      <c r="U189" s="234"/>
      <c r="V189" s="234"/>
      <c r="W189" s="234"/>
      <c r="X189" s="234"/>
      <c r="Y189" s="234"/>
      <c r="Z189" s="234"/>
      <c r="AA189" s="234"/>
      <c r="AB189" s="234"/>
      <c r="AC189" s="234"/>
    </row>
    <row r="190" ht="17.25" customHeight="1">
      <c r="A190" s="346"/>
      <c r="B190" s="317"/>
      <c r="C190" s="317"/>
      <c r="D190" s="318"/>
      <c r="E190" s="328"/>
      <c r="F190" s="328"/>
      <c r="G190" s="329"/>
      <c r="H190" s="346"/>
      <c r="I190" s="347"/>
      <c r="J190" s="234"/>
      <c r="K190" s="234"/>
      <c r="L190" s="234"/>
      <c r="M190" s="234"/>
      <c r="N190" s="234"/>
      <c r="O190" s="234"/>
      <c r="P190" s="234"/>
      <c r="Q190" s="234"/>
      <c r="R190" s="234"/>
      <c r="S190" s="234"/>
      <c r="T190" s="234"/>
      <c r="U190" s="234"/>
      <c r="V190" s="234"/>
      <c r="W190" s="234"/>
      <c r="X190" s="234"/>
      <c r="Y190" s="234"/>
      <c r="Z190" s="234"/>
      <c r="AA190" s="234"/>
      <c r="AB190" s="234"/>
      <c r="AC190" s="234"/>
    </row>
    <row r="191" ht="17.25" customHeight="1">
      <c r="A191" s="346"/>
      <c r="B191" s="317"/>
      <c r="C191" s="317"/>
      <c r="D191" s="318"/>
      <c r="E191" s="328"/>
      <c r="F191" s="328"/>
      <c r="G191" s="329"/>
      <c r="H191" s="346"/>
      <c r="I191" s="347"/>
      <c r="J191" s="234"/>
      <c r="K191" s="234"/>
      <c r="L191" s="234"/>
      <c r="M191" s="234"/>
      <c r="N191" s="234"/>
      <c r="O191" s="234"/>
      <c r="P191" s="234"/>
      <c r="Q191" s="234"/>
      <c r="R191" s="234"/>
      <c r="S191" s="234"/>
      <c r="T191" s="234"/>
      <c r="U191" s="234"/>
      <c r="V191" s="234"/>
      <c r="W191" s="234"/>
      <c r="X191" s="234"/>
      <c r="Y191" s="234"/>
      <c r="Z191" s="234"/>
      <c r="AA191" s="234"/>
      <c r="AB191" s="234"/>
      <c r="AC191" s="234"/>
    </row>
    <row r="192" ht="17.25" customHeight="1">
      <c r="A192" s="346"/>
      <c r="B192" s="317"/>
      <c r="C192" s="317"/>
      <c r="D192" s="318"/>
      <c r="E192" s="328"/>
      <c r="F192" s="328"/>
      <c r="G192" s="329"/>
      <c r="H192" s="346"/>
      <c r="I192" s="347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234"/>
      <c r="U192" s="234"/>
      <c r="V192" s="234"/>
      <c r="W192" s="234"/>
      <c r="X192" s="234"/>
      <c r="Y192" s="234"/>
      <c r="Z192" s="234"/>
      <c r="AA192" s="234"/>
      <c r="AB192" s="234"/>
      <c r="AC192" s="234"/>
    </row>
    <row r="193" ht="17.25" customHeight="1">
      <c r="A193" s="346"/>
      <c r="B193" s="317"/>
      <c r="C193" s="317"/>
      <c r="D193" s="318"/>
      <c r="E193" s="328"/>
      <c r="F193" s="328"/>
      <c r="G193" s="329"/>
      <c r="H193" s="346"/>
      <c r="I193" s="347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234"/>
      <c r="U193" s="234"/>
      <c r="V193" s="234"/>
      <c r="W193" s="234"/>
      <c r="X193" s="234"/>
      <c r="Y193" s="234"/>
      <c r="Z193" s="234"/>
      <c r="AA193" s="234"/>
      <c r="AB193" s="234"/>
      <c r="AC193" s="234"/>
    </row>
    <row r="194" ht="17.25" customHeight="1">
      <c r="A194" s="346"/>
      <c r="B194" s="317"/>
      <c r="C194" s="317"/>
      <c r="D194" s="318"/>
      <c r="E194" s="328"/>
      <c r="F194" s="328"/>
      <c r="G194" s="329"/>
      <c r="H194" s="346"/>
      <c r="I194" s="347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234"/>
      <c r="U194" s="234"/>
      <c r="V194" s="234"/>
      <c r="W194" s="234"/>
      <c r="X194" s="234"/>
      <c r="Y194" s="234"/>
      <c r="Z194" s="234"/>
      <c r="AA194" s="234"/>
      <c r="AB194" s="234"/>
      <c r="AC194" s="234"/>
    </row>
    <row r="195" ht="17.25" customHeight="1">
      <c r="A195" s="346"/>
      <c r="B195" s="317"/>
      <c r="C195" s="317"/>
      <c r="D195" s="318"/>
      <c r="E195" s="328"/>
      <c r="F195" s="328"/>
      <c r="G195" s="329"/>
      <c r="H195" s="346"/>
      <c r="I195" s="347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234"/>
      <c r="U195" s="234"/>
      <c r="V195" s="234"/>
      <c r="W195" s="234"/>
      <c r="X195" s="234"/>
      <c r="Y195" s="234"/>
      <c r="Z195" s="234"/>
      <c r="AA195" s="234"/>
      <c r="AB195" s="234"/>
      <c r="AC195" s="234"/>
    </row>
    <row r="196" ht="17.25" customHeight="1">
      <c r="A196" s="346"/>
      <c r="B196" s="317"/>
      <c r="C196" s="317"/>
      <c r="D196" s="318"/>
      <c r="E196" s="328"/>
      <c r="F196" s="328"/>
      <c r="G196" s="329"/>
      <c r="H196" s="346"/>
      <c r="I196" s="347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234"/>
      <c r="U196" s="234"/>
      <c r="V196" s="234"/>
      <c r="W196" s="234"/>
      <c r="X196" s="234"/>
      <c r="Y196" s="234"/>
      <c r="Z196" s="234"/>
      <c r="AA196" s="234"/>
      <c r="AB196" s="234"/>
      <c r="AC196" s="234"/>
    </row>
    <row r="197" ht="17.25" customHeight="1">
      <c r="A197" s="346"/>
      <c r="B197" s="317"/>
      <c r="C197" s="317"/>
      <c r="D197" s="318"/>
      <c r="E197" s="328"/>
      <c r="F197" s="328"/>
      <c r="G197" s="329"/>
      <c r="H197" s="346"/>
      <c r="I197" s="347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234"/>
      <c r="U197" s="234"/>
      <c r="V197" s="234"/>
      <c r="W197" s="234"/>
      <c r="X197" s="234"/>
      <c r="Y197" s="234"/>
      <c r="Z197" s="234"/>
      <c r="AA197" s="234"/>
      <c r="AB197" s="234"/>
      <c r="AC197" s="234"/>
    </row>
    <row r="198" ht="17.25" customHeight="1">
      <c r="A198" s="346"/>
      <c r="B198" s="317"/>
      <c r="C198" s="317"/>
      <c r="D198" s="318"/>
      <c r="E198" s="328"/>
      <c r="F198" s="328"/>
      <c r="G198" s="329"/>
      <c r="H198" s="346"/>
      <c r="I198" s="347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234"/>
      <c r="U198" s="234"/>
      <c r="V198" s="234"/>
      <c r="W198" s="234"/>
      <c r="X198" s="234"/>
      <c r="Y198" s="234"/>
      <c r="Z198" s="234"/>
      <c r="AA198" s="234"/>
      <c r="AB198" s="234"/>
      <c r="AC198" s="234"/>
    </row>
    <row r="199" ht="17.25" customHeight="1">
      <c r="A199" s="346"/>
      <c r="B199" s="317"/>
      <c r="C199" s="317"/>
      <c r="D199" s="318"/>
      <c r="E199" s="328"/>
      <c r="F199" s="328"/>
      <c r="G199" s="329"/>
      <c r="H199" s="346"/>
      <c r="I199" s="347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234"/>
      <c r="U199" s="234"/>
      <c r="V199" s="234"/>
      <c r="W199" s="234"/>
      <c r="X199" s="234"/>
      <c r="Y199" s="234"/>
      <c r="Z199" s="234"/>
      <c r="AA199" s="234"/>
      <c r="AB199" s="234"/>
      <c r="AC199" s="234"/>
    </row>
    <row r="200" ht="17.25" customHeight="1">
      <c r="A200" s="346"/>
      <c r="B200" s="317"/>
      <c r="C200" s="317"/>
      <c r="D200" s="318"/>
      <c r="E200" s="328"/>
      <c r="F200" s="328"/>
      <c r="G200" s="329"/>
      <c r="H200" s="346"/>
      <c r="I200" s="347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234"/>
      <c r="U200" s="234"/>
      <c r="V200" s="234"/>
      <c r="W200" s="234"/>
      <c r="X200" s="234"/>
      <c r="Y200" s="234"/>
      <c r="Z200" s="234"/>
      <c r="AA200" s="234"/>
      <c r="AB200" s="234"/>
      <c r="AC200" s="234"/>
    </row>
    <row r="201" ht="17.25" customHeight="1">
      <c r="A201" s="346"/>
      <c r="B201" s="317"/>
      <c r="C201" s="317"/>
      <c r="D201" s="318"/>
      <c r="E201" s="328"/>
      <c r="F201" s="328"/>
      <c r="G201" s="329"/>
      <c r="H201" s="346"/>
      <c r="I201" s="347"/>
      <c r="J201" s="234"/>
      <c r="K201" s="234"/>
      <c r="L201" s="234"/>
      <c r="M201" s="234"/>
      <c r="N201" s="234"/>
      <c r="O201" s="234"/>
      <c r="P201" s="234"/>
      <c r="Q201" s="234"/>
      <c r="R201" s="234"/>
      <c r="S201" s="234"/>
      <c r="T201" s="234"/>
      <c r="U201" s="234"/>
      <c r="V201" s="234"/>
      <c r="W201" s="234"/>
      <c r="X201" s="234"/>
      <c r="Y201" s="234"/>
      <c r="Z201" s="234"/>
      <c r="AA201" s="234"/>
      <c r="AB201" s="234"/>
      <c r="AC201" s="234"/>
    </row>
    <row r="202" ht="17.25" customHeight="1">
      <c r="A202" s="346"/>
      <c r="B202" s="317"/>
      <c r="C202" s="317"/>
      <c r="D202" s="318"/>
      <c r="E202" s="328"/>
      <c r="F202" s="328"/>
      <c r="G202" s="329"/>
      <c r="H202" s="346"/>
      <c r="I202" s="347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234"/>
      <c r="U202" s="234"/>
      <c r="V202" s="234"/>
      <c r="W202" s="234"/>
      <c r="X202" s="234"/>
      <c r="Y202" s="234"/>
      <c r="Z202" s="234"/>
      <c r="AA202" s="234"/>
      <c r="AB202" s="234"/>
      <c r="AC202" s="234"/>
    </row>
    <row r="203" ht="17.25" customHeight="1">
      <c r="A203" s="346"/>
      <c r="B203" s="317"/>
      <c r="C203" s="317"/>
      <c r="D203" s="318"/>
      <c r="E203" s="328"/>
      <c r="F203" s="328"/>
      <c r="G203" s="329"/>
      <c r="H203" s="346"/>
      <c r="I203" s="347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234"/>
      <c r="U203" s="234"/>
      <c r="V203" s="234"/>
      <c r="W203" s="234"/>
      <c r="X203" s="234"/>
      <c r="Y203" s="234"/>
      <c r="Z203" s="234"/>
      <c r="AA203" s="234"/>
      <c r="AB203" s="234"/>
      <c r="AC203" s="234"/>
    </row>
    <row r="204" ht="17.25" customHeight="1">
      <c r="A204" s="346"/>
      <c r="B204" s="317"/>
      <c r="C204" s="317"/>
      <c r="D204" s="318"/>
      <c r="E204" s="328"/>
      <c r="F204" s="328"/>
      <c r="G204" s="329"/>
      <c r="H204" s="346"/>
      <c r="I204" s="347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234"/>
      <c r="U204" s="234"/>
      <c r="V204" s="234"/>
      <c r="W204" s="234"/>
      <c r="X204" s="234"/>
      <c r="Y204" s="234"/>
      <c r="Z204" s="234"/>
      <c r="AA204" s="234"/>
      <c r="AB204" s="234"/>
      <c r="AC204" s="234"/>
    </row>
    <row r="205" ht="17.25" customHeight="1">
      <c r="A205" s="346"/>
      <c r="B205" s="317"/>
      <c r="C205" s="317"/>
      <c r="D205" s="318"/>
      <c r="E205" s="328"/>
      <c r="F205" s="328"/>
      <c r="G205" s="329"/>
      <c r="H205" s="346"/>
      <c r="I205" s="347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234"/>
      <c r="U205" s="234"/>
      <c r="V205" s="234"/>
      <c r="W205" s="234"/>
      <c r="X205" s="234"/>
      <c r="Y205" s="234"/>
      <c r="Z205" s="234"/>
      <c r="AA205" s="234"/>
      <c r="AB205" s="234"/>
      <c r="AC205" s="234"/>
    </row>
    <row r="206" ht="17.25" customHeight="1">
      <c r="A206" s="346"/>
      <c r="B206" s="317"/>
      <c r="C206" s="317"/>
      <c r="D206" s="318"/>
      <c r="E206" s="328"/>
      <c r="F206" s="328"/>
      <c r="G206" s="329"/>
      <c r="H206" s="346"/>
      <c r="I206" s="347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234"/>
      <c r="U206" s="234"/>
      <c r="V206" s="234"/>
      <c r="W206" s="234"/>
      <c r="X206" s="234"/>
      <c r="Y206" s="234"/>
      <c r="Z206" s="234"/>
      <c r="AA206" s="234"/>
      <c r="AB206" s="234"/>
      <c r="AC206" s="234"/>
    </row>
    <row r="207" ht="17.25" customHeight="1">
      <c r="A207" s="346"/>
      <c r="B207" s="317"/>
      <c r="C207" s="317"/>
      <c r="D207" s="318"/>
      <c r="E207" s="328"/>
      <c r="F207" s="328"/>
      <c r="G207" s="329"/>
      <c r="H207" s="346"/>
      <c r="I207" s="347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234"/>
      <c r="U207" s="234"/>
      <c r="V207" s="234"/>
      <c r="W207" s="234"/>
      <c r="X207" s="234"/>
      <c r="Y207" s="234"/>
      <c r="Z207" s="234"/>
      <c r="AA207" s="234"/>
      <c r="AB207" s="234"/>
      <c r="AC207" s="234"/>
    </row>
    <row r="208" ht="17.25" customHeight="1">
      <c r="A208" s="346"/>
      <c r="B208" s="317"/>
      <c r="C208" s="317"/>
      <c r="D208" s="318"/>
      <c r="E208" s="328"/>
      <c r="F208" s="328"/>
      <c r="G208" s="329"/>
      <c r="H208" s="346"/>
      <c r="I208" s="347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234"/>
      <c r="U208" s="234"/>
      <c r="V208" s="234"/>
      <c r="W208" s="234"/>
      <c r="X208" s="234"/>
      <c r="Y208" s="234"/>
      <c r="Z208" s="234"/>
      <c r="AA208" s="234"/>
      <c r="AB208" s="234"/>
      <c r="AC208" s="234"/>
    </row>
    <row r="209" ht="17.25" customHeight="1">
      <c r="A209" s="346"/>
      <c r="B209" s="317"/>
      <c r="C209" s="317"/>
      <c r="D209" s="318"/>
      <c r="E209" s="328"/>
      <c r="F209" s="328"/>
      <c r="G209" s="329"/>
      <c r="H209" s="346"/>
      <c r="I209" s="347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234"/>
      <c r="U209" s="234"/>
      <c r="V209" s="234"/>
      <c r="W209" s="234"/>
      <c r="X209" s="234"/>
      <c r="Y209" s="234"/>
      <c r="Z209" s="234"/>
      <c r="AA209" s="234"/>
      <c r="AB209" s="234"/>
      <c r="AC209" s="234"/>
    </row>
    <row r="210" ht="17.25" customHeight="1">
      <c r="A210" s="346"/>
      <c r="B210" s="317"/>
      <c r="C210" s="317"/>
      <c r="D210" s="318"/>
      <c r="E210" s="328"/>
      <c r="F210" s="328"/>
      <c r="G210" s="329"/>
      <c r="H210" s="346"/>
      <c r="I210" s="347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234"/>
      <c r="U210" s="234"/>
      <c r="V210" s="234"/>
      <c r="W210" s="234"/>
      <c r="X210" s="234"/>
      <c r="Y210" s="234"/>
      <c r="Z210" s="234"/>
      <c r="AA210" s="234"/>
      <c r="AB210" s="234"/>
      <c r="AC210" s="234"/>
    </row>
    <row r="211" ht="17.25" customHeight="1">
      <c r="A211" s="346"/>
      <c r="B211" s="317"/>
      <c r="C211" s="317"/>
      <c r="D211" s="318"/>
      <c r="E211" s="328"/>
      <c r="F211" s="328"/>
      <c r="G211" s="329"/>
      <c r="H211" s="346"/>
      <c r="I211" s="347"/>
      <c r="J211" s="234"/>
      <c r="K211" s="234"/>
      <c r="L211" s="234"/>
      <c r="M211" s="234"/>
      <c r="N211" s="234"/>
      <c r="O211" s="234"/>
      <c r="P211" s="234"/>
      <c r="Q211" s="234"/>
      <c r="R211" s="234"/>
      <c r="S211" s="234"/>
      <c r="T211" s="234"/>
      <c r="U211" s="234"/>
      <c r="V211" s="234"/>
      <c r="W211" s="234"/>
      <c r="X211" s="234"/>
      <c r="Y211" s="234"/>
      <c r="Z211" s="234"/>
      <c r="AA211" s="234"/>
      <c r="AB211" s="234"/>
      <c r="AC211" s="234"/>
    </row>
    <row r="212" ht="17.25" customHeight="1">
      <c r="A212" s="346"/>
      <c r="B212" s="317"/>
      <c r="C212" s="317"/>
      <c r="D212" s="318"/>
      <c r="E212" s="328"/>
      <c r="F212" s="328"/>
      <c r="G212" s="329"/>
      <c r="H212" s="346"/>
      <c r="I212" s="347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234"/>
      <c r="U212" s="234"/>
      <c r="V212" s="234"/>
      <c r="W212" s="234"/>
      <c r="X212" s="234"/>
      <c r="Y212" s="234"/>
      <c r="Z212" s="234"/>
      <c r="AA212" s="234"/>
      <c r="AB212" s="234"/>
      <c r="AC212" s="234"/>
    </row>
    <row r="213" ht="17.25" customHeight="1">
      <c r="A213" s="346"/>
      <c r="B213" s="317"/>
      <c r="C213" s="317"/>
      <c r="D213" s="318"/>
      <c r="E213" s="328"/>
      <c r="F213" s="328"/>
      <c r="G213" s="329"/>
      <c r="H213" s="346"/>
      <c r="I213" s="347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234"/>
      <c r="U213" s="234"/>
      <c r="V213" s="234"/>
      <c r="W213" s="234"/>
      <c r="X213" s="234"/>
      <c r="Y213" s="234"/>
      <c r="Z213" s="234"/>
      <c r="AA213" s="234"/>
      <c r="AB213" s="234"/>
      <c r="AC213" s="234"/>
    </row>
    <row r="214" ht="17.25" customHeight="1">
      <c r="A214" s="346"/>
      <c r="B214" s="317"/>
      <c r="C214" s="317"/>
      <c r="D214" s="318"/>
      <c r="E214" s="328"/>
      <c r="F214" s="328"/>
      <c r="G214" s="329"/>
      <c r="H214" s="346"/>
      <c r="I214" s="347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234"/>
      <c r="U214" s="234"/>
      <c r="V214" s="234"/>
      <c r="W214" s="234"/>
      <c r="X214" s="234"/>
      <c r="Y214" s="234"/>
      <c r="Z214" s="234"/>
      <c r="AA214" s="234"/>
      <c r="AB214" s="234"/>
      <c r="AC214" s="234"/>
    </row>
    <row r="215" ht="17.25" customHeight="1">
      <c r="A215" s="346"/>
      <c r="B215" s="317"/>
      <c r="C215" s="317"/>
      <c r="D215" s="318"/>
      <c r="E215" s="328"/>
      <c r="F215" s="328"/>
      <c r="G215" s="329"/>
      <c r="H215" s="346"/>
      <c r="I215" s="347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234"/>
      <c r="U215" s="234"/>
      <c r="V215" s="234"/>
      <c r="W215" s="234"/>
      <c r="X215" s="234"/>
      <c r="Y215" s="234"/>
      <c r="Z215" s="234"/>
      <c r="AA215" s="234"/>
      <c r="AB215" s="234"/>
      <c r="AC215" s="234"/>
    </row>
    <row r="216" ht="17.25" customHeight="1">
      <c r="A216" s="346"/>
      <c r="B216" s="317"/>
      <c r="C216" s="317"/>
      <c r="D216" s="318"/>
      <c r="E216" s="328"/>
      <c r="F216" s="328"/>
      <c r="G216" s="329"/>
      <c r="H216" s="346"/>
      <c r="I216" s="347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234"/>
      <c r="U216" s="234"/>
      <c r="V216" s="234"/>
      <c r="W216" s="234"/>
      <c r="X216" s="234"/>
      <c r="Y216" s="234"/>
      <c r="Z216" s="234"/>
      <c r="AA216" s="234"/>
      <c r="AB216" s="234"/>
      <c r="AC216" s="234"/>
    </row>
    <row r="217" ht="17.25" customHeight="1">
      <c r="A217" s="346"/>
      <c r="B217" s="317"/>
      <c r="C217" s="317"/>
      <c r="D217" s="318"/>
      <c r="E217" s="328"/>
      <c r="F217" s="328"/>
      <c r="G217" s="329"/>
      <c r="H217" s="346"/>
      <c r="I217" s="347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234"/>
      <c r="U217" s="234"/>
      <c r="V217" s="234"/>
      <c r="W217" s="234"/>
      <c r="X217" s="234"/>
      <c r="Y217" s="234"/>
      <c r="Z217" s="234"/>
      <c r="AA217" s="234"/>
      <c r="AB217" s="234"/>
      <c r="AC217" s="234"/>
    </row>
    <row r="218" ht="17.25" customHeight="1">
      <c r="A218" s="346"/>
      <c r="B218" s="317"/>
      <c r="C218" s="317"/>
      <c r="D218" s="318"/>
      <c r="E218" s="328"/>
      <c r="F218" s="328"/>
      <c r="G218" s="329"/>
      <c r="H218" s="346"/>
      <c r="I218" s="347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234"/>
      <c r="U218" s="234"/>
      <c r="V218" s="234"/>
      <c r="W218" s="234"/>
      <c r="X218" s="234"/>
      <c r="Y218" s="234"/>
      <c r="Z218" s="234"/>
      <c r="AA218" s="234"/>
      <c r="AB218" s="234"/>
      <c r="AC218" s="234"/>
    </row>
    <row r="219" ht="17.25" customHeight="1">
      <c r="A219" s="346"/>
      <c r="B219" s="317"/>
      <c r="C219" s="317"/>
      <c r="D219" s="318"/>
      <c r="E219" s="328"/>
      <c r="F219" s="328"/>
      <c r="G219" s="329"/>
      <c r="H219" s="346"/>
      <c r="I219" s="347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234"/>
      <c r="U219" s="234"/>
      <c r="V219" s="234"/>
      <c r="W219" s="234"/>
      <c r="X219" s="234"/>
      <c r="Y219" s="234"/>
      <c r="Z219" s="234"/>
      <c r="AA219" s="234"/>
      <c r="AB219" s="234"/>
      <c r="AC219" s="234"/>
    </row>
    <row r="220" ht="17.25" customHeight="1">
      <c r="A220" s="346"/>
      <c r="B220" s="317"/>
      <c r="C220" s="317"/>
      <c r="D220" s="318"/>
      <c r="E220" s="328"/>
      <c r="F220" s="328"/>
      <c r="G220" s="329"/>
      <c r="H220" s="346"/>
      <c r="I220" s="347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234"/>
      <c r="U220" s="234"/>
      <c r="V220" s="234"/>
      <c r="W220" s="234"/>
      <c r="X220" s="234"/>
      <c r="Y220" s="234"/>
      <c r="Z220" s="234"/>
      <c r="AA220" s="234"/>
      <c r="AB220" s="234"/>
      <c r="AC220" s="234"/>
    </row>
    <row r="221" ht="17.25" customHeight="1">
      <c r="A221" s="346"/>
      <c r="B221" s="317"/>
      <c r="C221" s="317"/>
      <c r="D221" s="318"/>
      <c r="E221" s="328"/>
      <c r="F221" s="328"/>
      <c r="G221" s="329"/>
      <c r="H221" s="346"/>
      <c r="I221" s="347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234"/>
      <c r="U221" s="234"/>
      <c r="V221" s="234"/>
      <c r="W221" s="234"/>
      <c r="X221" s="234"/>
      <c r="Y221" s="234"/>
      <c r="Z221" s="234"/>
      <c r="AA221" s="234"/>
      <c r="AB221" s="234"/>
      <c r="AC221" s="234"/>
    </row>
    <row r="222" ht="17.25" customHeight="1">
      <c r="A222" s="346"/>
      <c r="B222" s="317"/>
      <c r="C222" s="317"/>
      <c r="D222" s="318"/>
      <c r="E222" s="328"/>
      <c r="F222" s="328"/>
      <c r="G222" s="329"/>
      <c r="H222" s="346"/>
      <c r="I222" s="347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234"/>
      <c r="U222" s="234"/>
      <c r="V222" s="234"/>
      <c r="W222" s="234"/>
      <c r="X222" s="234"/>
      <c r="Y222" s="234"/>
      <c r="Z222" s="234"/>
      <c r="AA222" s="234"/>
      <c r="AB222" s="234"/>
      <c r="AC222" s="234"/>
    </row>
    <row r="223" ht="17.25" customHeight="1">
      <c r="A223" s="346"/>
      <c r="B223" s="317"/>
      <c r="C223" s="317"/>
      <c r="D223" s="318"/>
      <c r="E223" s="328"/>
      <c r="F223" s="328"/>
      <c r="G223" s="329"/>
      <c r="H223" s="346"/>
      <c r="I223" s="347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234"/>
      <c r="U223" s="234"/>
      <c r="V223" s="234"/>
      <c r="W223" s="234"/>
      <c r="X223" s="234"/>
      <c r="Y223" s="234"/>
      <c r="Z223" s="234"/>
      <c r="AA223" s="234"/>
      <c r="AB223" s="234"/>
      <c r="AC223" s="234"/>
    </row>
    <row r="224" ht="17.25" customHeight="1">
      <c r="A224" s="346"/>
      <c r="B224" s="317"/>
      <c r="C224" s="317"/>
      <c r="D224" s="318"/>
      <c r="E224" s="328"/>
      <c r="F224" s="328"/>
      <c r="G224" s="329"/>
      <c r="H224" s="346"/>
      <c r="I224" s="347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234"/>
      <c r="U224" s="234"/>
      <c r="V224" s="234"/>
      <c r="W224" s="234"/>
      <c r="X224" s="234"/>
      <c r="Y224" s="234"/>
      <c r="Z224" s="234"/>
      <c r="AA224" s="234"/>
      <c r="AB224" s="234"/>
      <c r="AC224" s="234"/>
    </row>
    <row r="225" ht="17.25" customHeight="1">
      <c r="A225" s="346"/>
      <c r="B225" s="317"/>
      <c r="C225" s="317"/>
      <c r="D225" s="318"/>
      <c r="E225" s="328"/>
      <c r="F225" s="328"/>
      <c r="G225" s="329"/>
      <c r="H225" s="346"/>
      <c r="I225" s="347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</row>
    <row r="226" ht="17.25" customHeight="1">
      <c r="A226" s="346"/>
      <c r="B226" s="317"/>
      <c r="C226" s="317"/>
      <c r="D226" s="318"/>
      <c r="E226" s="328"/>
      <c r="F226" s="328"/>
      <c r="G226" s="329"/>
      <c r="H226" s="346"/>
      <c r="I226" s="347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</row>
    <row r="227" ht="17.25" customHeight="1">
      <c r="A227" s="346"/>
      <c r="B227" s="317"/>
      <c r="C227" s="317"/>
      <c r="D227" s="318"/>
      <c r="E227" s="328"/>
      <c r="F227" s="328"/>
      <c r="G227" s="329"/>
      <c r="H227" s="346"/>
      <c r="I227" s="347"/>
      <c r="J227" s="234"/>
      <c r="K227" s="234"/>
      <c r="L227" s="234"/>
      <c r="M227" s="234"/>
      <c r="N227" s="234"/>
      <c r="O227" s="234"/>
      <c r="P227" s="234"/>
      <c r="Q227" s="234"/>
      <c r="R227" s="234"/>
      <c r="S227" s="234"/>
      <c r="T227" s="234"/>
      <c r="U227" s="234"/>
      <c r="V227" s="234"/>
      <c r="W227" s="234"/>
      <c r="X227" s="234"/>
      <c r="Y227" s="234"/>
      <c r="Z227" s="234"/>
      <c r="AA227" s="234"/>
      <c r="AB227" s="234"/>
      <c r="AC227" s="234"/>
    </row>
    <row r="228" ht="17.25" customHeight="1">
      <c r="A228" s="346"/>
      <c r="B228" s="317"/>
      <c r="C228" s="317"/>
      <c r="D228" s="318"/>
      <c r="E228" s="328"/>
      <c r="F228" s="328"/>
      <c r="G228" s="329"/>
      <c r="H228" s="346"/>
      <c r="I228" s="347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234"/>
      <c r="U228" s="234"/>
      <c r="V228" s="234"/>
      <c r="W228" s="234"/>
      <c r="X228" s="234"/>
      <c r="Y228" s="234"/>
      <c r="Z228" s="234"/>
      <c r="AA228" s="234"/>
      <c r="AB228" s="234"/>
      <c r="AC228" s="234"/>
    </row>
    <row r="229" ht="17.25" customHeight="1">
      <c r="A229" s="346"/>
      <c r="B229" s="317"/>
      <c r="C229" s="317"/>
      <c r="D229" s="318"/>
      <c r="E229" s="328"/>
      <c r="F229" s="328"/>
      <c r="G229" s="329"/>
      <c r="H229" s="346"/>
      <c r="I229" s="347"/>
      <c r="J229" s="234"/>
      <c r="K229" s="234"/>
      <c r="L229" s="234"/>
      <c r="M229" s="234"/>
      <c r="N229" s="234"/>
      <c r="O229" s="234"/>
      <c r="P229" s="234"/>
      <c r="Q229" s="234"/>
      <c r="R229" s="234"/>
      <c r="S229" s="234"/>
      <c r="T229" s="234"/>
      <c r="U229" s="234"/>
      <c r="V229" s="234"/>
      <c r="W229" s="234"/>
      <c r="X229" s="234"/>
      <c r="Y229" s="234"/>
      <c r="Z229" s="234"/>
      <c r="AA229" s="234"/>
      <c r="AB229" s="234"/>
      <c r="AC229" s="234"/>
    </row>
    <row r="230" ht="17.25" customHeight="1">
      <c r="A230" s="346"/>
      <c r="B230" s="317"/>
      <c r="C230" s="317"/>
      <c r="D230" s="318"/>
      <c r="E230" s="328"/>
      <c r="F230" s="328"/>
      <c r="G230" s="329"/>
      <c r="H230" s="346"/>
      <c r="I230" s="347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234"/>
      <c r="U230" s="234"/>
      <c r="V230" s="234"/>
      <c r="W230" s="234"/>
      <c r="X230" s="234"/>
      <c r="Y230" s="234"/>
      <c r="Z230" s="234"/>
      <c r="AA230" s="234"/>
      <c r="AB230" s="234"/>
      <c r="AC230" s="234"/>
    </row>
    <row r="231" ht="17.25" customHeight="1">
      <c r="A231" s="346"/>
      <c r="B231" s="317"/>
      <c r="C231" s="317"/>
      <c r="D231" s="318"/>
      <c r="E231" s="328"/>
      <c r="F231" s="328"/>
      <c r="G231" s="329"/>
      <c r="H231" s="346"/>
      <c r="I231" s="347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234"/>
      <c r="U231" s="234"/>
      <c r="V231" s="234"/>
      <c r="W231" s="234"/>
      <c r="X231" s="234"/>
      <c r="Y231" s="234"/>
      <c r="Z231" s="234"/>
      <c r="AA231" s="234"/>
      <c r="AB231" s="234"/>
      <c r="AC231" s="234"/>
    </row>
    <row r="232" ht="17.25" customHeight="1">
      <c r="A232" s="346"/>
      <c r="B232" s="317"/>
      <c r="C232" s="317"/>
      <c r="D232" s="318"/>
      <c r="E232" s="328"/>
      <c r="F232" s="328"/>
      <c r="G232" s="329"/>
      <c r="H232" s="346"/>
      <c r="I232" s="347"/>
      <c r="J232" s="234"/>
      <c r="K232" s="234"/>
      <c r="L232" s="234"/>
      <c r="M232" s="234"/>
      <c r="N232" s="234"/>
      <c r="O232" s="234"/>
      <c r="P232" s="234"/>
      <c r="Q232" s="234"/>
      <c r="R232" s="234"/>
      <c r="S232" s="234"/>
      <c r="T232" s="234"/>
      <c r="U232" s="234"/>
      <c r="V232" s="234"/>
      <c r="W232" s="234"/>
      <c r="X232" s="234"/>
      <c r="Y232" s="234"/>
      <c r="Z232" s="234"/>
      <c r="AA232" s="234"/>
      <c r="AB232" s="234"/>
      <c r="AC232" s="234"/>
    </row>
    <row r="233" ht="17.25" customHeight="1">
      <c r="A233" s="346"/>
      <c r="B233" s="317"/>
      <c r="C233" s="317"/>
      <c r="D233" s="318"/>
      <c r="E233" s="328"/>
      <c r="F233" s="328"/>
      <c r="G233" s="329"/>
      <c r="H233" s="346"/>
      <c r="I233" s="347"/>
      <c r="J233" s="234"/>
      <c r="K233" s="234"/>
      <c r="L233" s="234"/>
      <c r="M233" s="234"/>
      <c r="N233" s="234"/>
      <c r="O233" s="234"/>
      <c r="P233" s="234"/>
      <c r="Q233" s="234"/>
      <c r="R233" s="234"/>
      <c r="S233" s="234"/>
      <c r="T233" s="234"/>
      <c r="U233" s="234"/>
      <c r="V233" s="234"/>
      <c r="W233" s="234"/>
      <c r="X233" s="234"/>
      <c r="Y233" s="234"/>
      <c r="Z233" s="234"/>
      <c r="AA233" s="234"/>
      <c r="AB233" s="234"/>
      <c r="AC233" s="234"/>
    </row>
    <row r="234" ht="17.25" customHeight="1">
      <c r="A234" s="346"/>
      <c r="B234" s="317"/>
      <c r="C234" s="317"/>
      <c r="D234" s="318"/>
      <c r="E234" s="328"/>
      <c r="F234" s="328"/>
      <c r="G234" s="329"/>
      <c r="H234" s="346"/>
      <c r="I234" s="347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234"/>
      <c r="U234" s="234"/>
      <c r="V234" s="234"/>
      <c r="W234" s="234"/>
      <c r="X234" s="234"/>
      <c r="Y234" s="234"/>
      <c r="Z234" s="234"/>
      <c r="AA234" s="234"/>
      <c r="AB234" s="234"/>
      <c r="AC234" s="234"/>
    </row>
    <row r="235" ht="17.25" customHeight="1">
      <c r="A235" s="346"/>
      <c r="B235" s="317"/>
      <c r="C235" s="317"/>
      <c r="D235" s="318"/>
      <c r="E235" s="328"/>
      <c r="F235" s="328"/>
      <c r="G235" s="329"/>
      <c r="H235" s="346"/>
      <c r="I235" s="347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234"/>
      <c r="U235" s="234"/>
      <c r="V235" s="234"/>
      <c r="W235" s="234"/>
      <c r="X235" s="234"/>
      <c r="Y235" s="234"/>
      <c r="Z235" s="234"/>
      <c r="AA235" s="234"/>
      <c r="AB235" s="234"/>
      <c r="AC235" s="234"/>
    </row>
    <row r="236" ht="17.25" customHeight="1">
      <c r="A236" s="346"/>
      <c r="B236" s="317"/>
      <c r="C236" s="317"/>
      <c r="D236" s="318"/>
      <c r="E236" s="328"/>
      <c r="F236" s="328"/>
      <c r="G236" s="329"/>
      <c r="H236" s="346"/>
      <c r="I236" s="347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234"/>
      <c r="U236" s="234"/>
      <c r="V236" s="234"/>
      <c r="W236" s="234"/>
      <c r="X236" s="234"/>
      <c r="Y236" s="234"/>
      <c r="Z236" s="234"/>
      <c r="AA236" s="234"/>
      <c r="AB236" s="234"/>
      <c r="AC236" s="234"/>
    </row>
    <row r="237" ht="17.25" customHeight="1">
      <c r="A237" s="346"/>
      <c r="B237" s="317"/>
      <c r="C237" s="317"/>
      <c r="D237" s="318"/>
      <c r="E237" s="328"/>
      <c r="F237" s="328"/>
      <c r="G237" s="329"/>
      <c r="H237" s="346"/>
      <c r="I237" s="347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234"/>
      <c r="U237" s="234"/>
      <c r="V237" s="234"/>
      <c r="W237" s="234"/>
      <c r="X237" s="234"/>
      <c r="Y237" s="234"/>
      <c r="Z237" s="234"/>
      <c r="AA237" s="234"/>
      <c r="AB237" s="234"/>
      <c r="AC237" s="234"/>
    </row>
    <row r="238" ht="17.25" customHeight="1">
      <c r="A238" s="346"/>
      <c r="B238" s="317"/>
      <c r="C238" s="317"/>
      <c r="D238" s="318"/>
      <c r="E238" s="328"/>
      <c r="F238" s="328"/>
      <c r="G238" s="329"/>
      <c r="H238" s="346"/>
      <c r="I238" s="347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234"/>
      <c r="U238" s="234"/>
      <c r="V238" s="234"/>
      <c r="W238" s="234"/>
      <c r="X238" s="234"/>
      <c r="Y238" s="234"/>
      <c r="Z238" s="234"/>
      <c r="AA238" s="234"/>
      <c r="AB238" s="234"/>
      <c r="AC238" s="234"/>
    </row>
    <row r="239" ht="17.25" customHeight="1">
      <c r="A239" s="346"/>
      <c r="B239" s="317"/>
      <c r="C239" s="317"/>
      <c r="D239" s="318"/>
      <c r="E239" s="328"/>
      <c r="F239" s="328"/>
      <c r="G239" s="329"/>
      <c r="H239" s="346"/>
      <c r="I239" s="347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234"/>
      <c r="U239" s="234"/>
      <c r="V239" s="234"/>
      <c r="W239" s="234"/>
      <c r="X239" s="234"/>
      <c r="Y239" s="234"/>
      <c r="Z239" s="234"/>
      <c r="AA239" s="234"/>
      <c r="AB239" s="234"/>
      <c r="AC239" s="234"/>
    </row>
    <row r="240" ht="17.25" customHeight="1">
      <c r="A240" s="346"/>
      <c r="B240" s="317"/>
      <c r="C240" s="317"/>
      <c r="D240" s="318"/>
      <c r="E240" s="328"/>
      <c r="F240" s="328"/>
      <c r="G240" s="329"/>
      <c r="H240" s="346"/>
      <c r="I240" s="347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234"/>
      <c r="U240" s="234"/>
      <c r="V240" s="234"/>
      <c r="W240" s="234"/>
      <c r="X240" s="234"/>
      <c r="Y240" s="234"/>
      <c r="Z240" s="234"/>
      <c r="AA240" s="234"/>
      <c r="AB240" s="234"/>
      <c r="AC240" s="234"/>
    </row>
    <row r="241" ht="17.25" customHeight="1">
      <c r="A241" s="346"/>
      <c r="B241" s="317"/>
      <c r="C241" s="317"/>
      <c r="D241" s="318"/>
      <c r="E241" s="328"/>
      <c r="F241" s="328"/>
      <c r="G241" s="329"/>
      <c r="H241" s="346"/>
      <c r="I241" s="347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234"/>
      <c r="U241" s="234"/>
      <c r="V241" s="234"/>
      <c r="W241" s="234"/>
      <c r="X241" s="234"/>
      <c r="Y241" s="234"/>
      <c r="Z241" s="234"/>
      <c r="AA241" s="234"/>
      <c r="AB241" s="234"/>
      <c r="AC241" s="234"/>
    </row>
    <row r="242" ht="17.25" customHeight="1">
      <c r="A242" s="346"/>
      <c r="B242" s="317"/>
      <c r="C242" s="317"/>
      <c r="D242" s="318"/>
      <c r="E242" s="328"/>
      <c r="F242" s="328"/>
      <c r="G242" s="329"/>
      <c r="H242" s="346"/>
      <c r="I242" s="347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234"/>
      <c r="U242" s="234"/>
      <c r="V242" s="234"/>
      <c r="W242" s="234"/>
      <c r="X242" s="234"/>
      <c r="Y242" s="234"/>
      <c r="Z242" s="234"/>
      <c r="AA242" s="234"/>
      <c r="AB242" s="234"/>
      <c r="AC242" s="234"/>
    </row>
    <row r="243" ht="17.25" customHeight="1">
      <c r="A243" s="346"/>
      <c r="B243" s="317"/>
      <c r="C243" s="317"/>
      <c r="D243" s="318"/>
      <c r="E243" s="328"/>
      <c r="F243" s="328"/>
      <c r="G243" s="329"/>
      <c r="H243" s="346"/>
      <c r="I243" s="347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234"/>
      <c r="U243" s="234"/>
      <c r="V243" s="234"/>
      <c r="W243" s="234"/>
      <c r="X243" s="234"/>
      <c r="Y243" s="234"/>
      <c r="Z243" s="234"/>
      <c r="AA243" s="234"/>
      <c r="AB243" s="234"/>
      <c r="AC243" s="234"/>
    </row>
    <row r="244" ht="17.25" customHeight="1">
      <c r="A244" s="346"/>
      <c r="B244" s="317"/>
      <c r="C244" s="317"/>
      <c r="D244" s="318"/>
      <c r="E244" s="328"/>
      <c r="F244" s="328"/>
      <c r="G244" s="329"/>
      <c r="H244" s="346"/>
      <c r="I244" s="347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234"/>
      <c r="U244" s="234"/>
      <c r="V244" s="234"/>
      <c r="W244" s="234"/>
      <c r="X244" s="234"/>
      <c r="Y244" s="234"/>
      <c r="Z244" s="234"/>
      <c r="AA244" s="234"/>
      <c r="AB244" s="234"/>
      <c r="AC244" s="234"/>
    </row>
    <row r="245" ht="17.25" customHeight="1">
      <c r="A245" s="346"/>
      <c r="B245" s="317"/>
      <c r="C245" s="317"/>
      <c r="D245" s="318"/>
      <c r="E245" s="328"/>
      <c r="F245" s="328"/>
      <c r="G245" s="329"/>
      <c r="H245" s="346"/>
      <c r="I245" s="347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234"/>
      <c r="U245" s="234"/>
      <c r="V245" s="234"/>
      <c r="W245" s="234"/>
      <c r="X245" s="234"/>
      <c r="Y245" s="234"/>
      <c r="Z245" s="234"/>
      <c r="AA245" s="234"/>
      <c r="AB245" s="234"/>
      <c r="AC245" s="234"/>
    </row>
    <row r="246" ht="17.25" customHeight="1">
      <c r="A246" s="346"/>
      <c r="B246" s="317"/>
      <c r="C246" s="317"/>
      <c r="D246" s="318"/>
      <c r="E246" s="328"/>
      <c r="F246" s="328"/>
      <c r="G246" s="329"/>
      <c r="H246" s="346"/>
      <c r="I246" s="347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234"/>
      <c r="U246" s="234"/>
      <c r="V246" s="234"/>
      <c r="W246" s="234"/>
      <c r="X246" s="234"/>
      <c r="Y246" s="234"/>
      <c r="Z246" s="234"/>
      <c r="AA246" s="234"/>
      <c r="AB246" s="234"/>
      <c r="AC246" s="234"/>
    </row>
    <row r="247" ht="17.25" customHeight="1">
      <c r="A247" s="346"/>
      <c r="B247" s="317"/>
      <c r="C247" s="317"/>
      <c r="D247" s="318"/>
      <c r="E247" s="328"/>
      <c r="F247" s="328"/>
      <c r="G247" s="329"/>
      <c r="H247" s="346"/>
      <c r="I247" s="347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234"/>
      <c r="U247" s="234"/>
      <c r="V247" s="234"/>
      <c r="W247" s="234"/>
      <c r="X247" s="234"/>
      <c r="Y247" s="234"/>
      <c r="Z247" s="234"/>
      <c r="AA247" s="234"/>
      <c r="AB247" s="234"/>
      <c r="AC247" s="234"/>
    </row>
    <row r="248" ht="17.25" customHeight="1">
      <c r="A248" s="346"/>
      <c r="B248" s="317"/>
      <c r="C248" s="317"/>
      <c r="D248" s="318"/>
      <c r="E248" s="328"/>
      <c r="F248" s="328"/>
      <c r="G248" s="329"/>
      <c r="H248" s="346"/>
      <c r="I248" s="347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234"/>
      <c r="U248" s="234"/>
      <c r="V248" s="234"/>
      <c r="W248" s="234"/>
      <c r="X248" s="234"/>
      <c r="Y248" s="234"/>
      <c r="Z248" s="234"/>
      <c r="AA248" s="234"/>
      <c r="AB248" s="234"/>
      <c r="AC248" s="234"/>
    </row>
    <row r="249" ht="17.25" customHeight="1">
      <c r="A249" s="346"/>
      <c r="B249" s="317"/>
      <c r="C249" s="317"/>
      <c r="D249" s="318"/>
      <c r="E249" s="328"/>
      <c r="F249" s="328"/>
      <c r="G249" s="329"/>
      <c r="H249" s="346"/>
      <c r="I249" s="347"/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234"/>
      <c r="U249" s="234"/>
      <c r="V249" s="234"/>
      <c r="W249" s="234"/>
      <c r="X249" s="234"/>
      <c r="Y249" s="234"/>
      <c r="Z249" s="234"/>
      <c r="AA249" s="234"/>
      <c r="AB249" s="234"/>
      <c r="AC249" s="234"/>
    </row>
    <row r="250" ht="17.25" customHeight="1">
      <c r="A250" s="346"/>
      <c r="B250" s="317"/>
      <c r="C250" s="317"/>
      <c r="D250" s="318"/>
      <c r="E250" s="328"/>
      <c r="F250" s="328"/>
      <c r="G250" s="329"/>
      <c r="H250" s="346"/>
      <c r="I250" s="347"/>
      <c r="J250" s="234"/>
      <c r="K250" s="234"/>
      <c r="L250" s="234"/>
      <c r="M250" s="234"/>
      <c r="N250" s="234"/>
      <c r="O250" s="234"/>
      <c r="P250" s="234"/>
      <c r="Q250" s="234"/>
      <c r="R250" s="234"/>
      <c r="S250" s="234"/>
      <c r="T250" s="234"/>
      <c r="U250" s="234"/>
      <c r="V250" s="234"/>
      <c r="W250" s="234"/>
      <c r="X250" s="234"/>
      <c r="Y250" s="234"/>
      <c r="Z250" s="234"/>
      <c r="AA250" s="234"/>
      <c r="AB250" s="234"/>
      <c r="AC250" s="234"/>
    </row>
    <row r="251" ht="17.25" customHeight="1">
      <c r="A251" s="346"/>
      <c r="B251" s="317"/>
      <c r="C251" s="317"/>
      <c r="D251" s="318"/>
      <c r="E251" s="328"/>
      <c r="F251" s="328"/>
      <c r="G251" s="329"/>
      <c r="H251" s="346"/>
      <c r="I251" s="347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234"/>
      <c r="U251" s="234"/>
      <c r="V251" s="234"/>
      <c r="W251" s="234"/>
      <c r="X251" s="234"/>
      <c r="Y251" s="234"/>
      <c r="Z251" s="234"/>
      <c r="AA251" s="234"/>
      <c r="AB251" s="234"/>
      <c r="AC251" s="234"/>
    </row>
    <row r="252" ht="17.25" customHeight="1">
      <c r="A252" s="346"/>
      <c r="B252" s="317"/>
      <c r="C252" s="317"/>
      <c r="D252" s="318"/>
      <c r="E252" s="328"/>
      <c r="F252" s="328"/>
      <c r="G252" s="329"/>
      <c r="H252" s="346"/>
      <c r="I252" s="347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234"/>
      <c r="U252" s="234"/>
      <c r="V252" s="234"/>
      <c r="W252" s="234"/>
      <c r="X252" s="234"/>
      <c r="Y252" s="234"/>
      <c r="Z252" s="234"/>
      <c r="AA252" s="234"/>
      <c r="AB252" s="234"/>
      <c r="AC252" s="234"/>
    </row>
    <row r="253" ht="17.25" customHeight="1">
      <c r="A253" s="346"/>
      <c r="B253" s="317"/>
      <c r="C253" s="317"/>
      <c r="D253" s="318"/>
      <c r="E253" s="328"/>
      <c r="F253" s="328"/>
      <c r="G253" s="329"/>
      <c r="H253" s="346"/>
      <c r="I253" s="347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234"/>
      <c r="U253" s="234"/>
      <c r="V253" s="234"/>
      <c r="W253" s="234"/>
      <c r="X253" s="234"/>
      <c r="Y253" s="234"/>
      <c r="Z253" s="234"/>
      <c r="AA253" s="234"/>
      <c r="AB253" s="234"/>
      <c r="AC253" s="234"/>
    </row>
    <row r="254" ht="17.25" customHeight="1">
      <c r="A254" s="346"/>
      <c r="B254" s="317"/>
      <c r="C254" s="317"/>
      <c r="D254" s="318"/>
      <c r="E254" s="328"/>
      <c r="F254" s="328"/>
      <c r="G254" s="329"/>
      <c r="H254" s="346"/>
      <c r="I254" s="347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234"/>
      <c r="U254" s="234"/>
      <c r="V254" s="234"/>
      <c r="W254" s="234"/>
      <c r="X254" s="234"/>
      <c r="Y254" s="234"/>
      <c r="Z254" s="234"/>
      <c r="AA254" s="234"/>
      <c r="AB254" s="234"/>
      <c r="AC254" s="234"/>
    </row>
    <row r="255" ht="17.25" customHeight="1">
      <c r="A255" s="346"/>
      <c r="B255" s="317"/>
      <c r="C255" s="317"/>
      <c r="D255" s="318"/>
      <c r="E255" s="328"/>
      <c r="F255" s="328"/>
      <c r="G255" s="329"/>
      <c r="H255" s="346"/>
      <c r="I255" s="347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234"/>
      <c r="U255" s="234"/>
      <c r="V255" s="234"/>
      <c r="W255" s="234"/>
      <c r="X255" s="234"/>
      <c r="Y255" s="234"/>
      <c r="Z255" s="234"/>
      <c r="AA255" s="234"/>
      <c r="AB255" s="234"/>
      <c r="AC255" s="234"/>
    </row>
    <row r="256" ht="17.25" customHeight="1">
      <c r="A256" s="346"/>
      <c r="B256" s="317"/>
      <c r="C256" s="317"/>
      <c r="D256" s="318"/>
      <c r="E256" s="328"/>
      <c r="F256" s="328"/>
      <c r="G256" s="329"/>
      <c r="H256" s="346"/>
      <c r="I256" s="347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234"/>
      <c r="U256" s="234"/>
      <c r="V256" s="234"/>
      <c r="W256" s="234"/>
      <c r="X256" s="234"/>
      <c r="Y256" s="234"/>
      <c r="Z256" s="234"/>
      <c r="AA256" s="234"/>
      <c r="AB256" s="234"/>
      <c r="AC256" s="234"/>
    </row>
    <row r="257" ht="17.25" customHeight="1">
      <c r="A257" s="346"/>
      <c r="B257" s="317"/>
      <c r="C257" s="317"/>
      <c r="D257" s="318"/>
      <c r="E257" s="328"/>
      <c r="F257" s="328"/>
      <c r="G257" s="329"/>
      <c r="H257" s="346"/>
      <c r="I257" s="347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234"/>
      <c r="U257" s="234"/>
      <c r="V257" s="234"/>
      <c r="W257" s="234"/>
      <c r="X257" s="234"/>
      <c r="Y257" s="234"/>
      <c r="Z257" s="234"/>
      <c r="AA257" s="234"/>
      <c r="AB257" s="234"/>
      <c r="AC257" s="234"/>
    </row>
    <row r="258" ht="17.25" customHeight="1">
      <c r="A258" s="346"/>
      <c r="B258" s="317"/>
      <c r="C258" s="317"/>
      <c r="D258" s="318"/>
      <c r="E258" s="328"/>
      <c r="F258" s="328"/>
      <c r="G258" s="329"/>
      <c r="H258" s="346"/>
      <c r="I258" s="347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234"/>
      <c r="U258" s="234"/>
      <c r="V258" s="234"/>
      <c r="W258" s="234"/>
      <c r="X258" s="234"/>
      <c r="Y258" s="234"/>
      <c r="Z258" s="234"/>
      <c r="AA258" s="234"/>
      <c r="AB258" s="234"/>
      <c r="AC258" s="234"/>
    </row>
    <row r="259" ht="17.25" customHeight="1">
      <c r="A259" s="346"/>
      <c r="B259" s="317"/>
      <c r="C259" s="317"/>
      <c r="D259" s="318"/>
      <c r="E259" s="328"/>
      <c r="F259" s="328"/>
      <c r="G259" s="329"/>
      <c r="H259" s="346"/>
      <c r="I259" s="347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234"/>
      <c r="U259" s="234"/>
      <c r="V259" s="234"/>
      <c r="W259" s="234"/>
      <c r="X259" s="234"/>
      <c r="Y259" s="234"/>
      <c r="Z259" s="234"/>
      <c r="AA259" s="234"/>
      <c r="AB259" s="234"/>
      <c r="AC259" s="234"/>
    </row>
    <row r="260" ht="17.25" customHeight="1">
      <c r="A260" s="346"/>
      <c r="B260" s="317"/>
      <c r="C260" s="317"/>
      <c r="D260" s="318"/>
      <c r="E260" s="328"/>
      <c r="F260" s="328"/>
      <c r="G260" s="329"/>
      <c r="H260" s="346"/>
      <c r="I260" s="347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234"/>
      <c r="U260" s="234"/>
      <c r="V260" s="234"/>
      <c r="W260" s="234"/>
      <c r="X260" s="234"/>
      <c r="Y260" s="234"/>
      <c r="Z260" s="234"/>
      <c r="AA260" s="234"/>
      <c r="AB260" s="234"/>
      <c r="AC260" s="234"/>
    </row>
    <row r="261" ht="17.25" customHeight="1">
      <c r="A261" s="346"/>
      <c r="B261" s="317"/>
      <c r="C261" s="317"/>
      <c r="D261" s="318"/>
      <c r="E261" s="328"/>
      <c r="F261" s="328"/>
      <c r="G261" s="329"/>
      <c r="H261" s="346"/>
      <c r="I261" s="347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234"/>
      <c r="U261" s="234"/>
      <c r="V261" s="234"/>
      <c r="W261" s="234"/>
      <c r="X261" s="234"/>
      <c r="Y261" s="234"/>
      <c r="Z261" s="234"/>
      <c r="AA261" s="234"/>
      <c r="AB261" s="234"/>
      <c r="AC261" s="234"/>
    </row>
    <row r="262" ht="17.25" customHeight="1">
      <c r="A262" s="346"/>
      <c r="B262" s="317"/>
      <c r="C262" s="317"/>
      <c r="D262" s="318"/>
      <c r="E262" s="328"/>
      <c r="F262" s="328"/>
      <c r="G262" s="329"/>
      <c r="H262" s="346"/>
      <c r="I262" s="347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234"/>
      <c r="U262" s="234"/>
      <c r="V262" s="234"/>
      <c r="W262" s="234"/>
      <c r="X262" s="234"/>
      <c r="Y262" s="234"/>
      <c r="Z262" s="234"/>
      <c r="AA262" s="234"/>
      <c r="AB262" s="234"/>
      <c r="AC262" s="234"/>
    </row>
    <row r="263" ht="17.25" customHeight="1">
      <c r="A263" s="346"/>
      <c r="B263" s="317"/>
      <c r="C263" s="317"/>
      <c r="D263" s="318"/>
      <c r="E263" s="328"/>
      <c r="F263" s="328"/>
      <c r="G263" s="329"/>
      <c r="H263" s="346"/>
      <c r="I263" s="347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234"/>
      <c r="U263" s="234"/>
      <c r="V263" s="234"/>
      <c r="W263" s="234"/>
      <c r="X263" s="234"/>
      <c r="Y263" s="234"/>
      <c r="Z263" s="234"/>
      <c r="AA263" s="234"/>
      <c r="AB263" s="234"/>
      <c r="AC263" s="234"/>
    </row>
    <row r="264" ht="17.25" customHeight="1">
      <c r="A264" s="346"/>
      <c r="B264" s="317"/>
      <c r="C264" s="317"/>
      <c r="D264" s="318"/>
      <c r="E264" s="328"/>
      <c r="F264" s="328"/>
      <c r="G264" s="329"/>
      <c r="H264" s="346"/>
      <c r="I264" s="347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234"/>
      <c r="U264" s="234"/>
      <c r="V264" s="234"/>
      <c r="W264" s="234"/>
      <c r="X264" s="234"/>
      <c r="Y264" s="234"/>
      <c r="Z264" s="234"/>
      <c r="AA264" s="234"/>
      <c r="AB264" s="234"/>
      <c r="AC264" s="234"/>
    </row>
    <row r="265" ht="17.25" customHeight="1">
      <c r="A265" s="346"/>
      <c r="B265" s="317"/>
      <c r="C265" s="317"/>
      <c r="D265" s="318"/>
      <c r="E265" s="328"/>
      <c r="F265" s="328"/>
      <c r="G265" s="329"/>
      <c r="H265" s="346"/>
      <c r="I265" s="347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234"/>
      <c r="U265" s="234"/>
      <c r="V265" s="234"/>
      <c r="W265" s="234"/>
      <c r="X265" s="234"/>
      <c r="Y265" s="234"/>
      <c r="Z265" s="234"/>
      <c r="AA265" s="234"/>
      <c r="AB265" s="234"/>
      <c r="AC265" s="234"/>
    </row>
    <row r="266" ht="17.25" customHeight="1">
      <c r="A266" s="346"/>
      <c r="B266" s="317"/>
      <c r="C266" s="317"/>
      <c r="D266" s="318"/>
      <c r="E266" s="328"/>
      <c r="F266" s="328"/>
      <c r="G266" s="329"/>
      <c r="H266" s="346"/>
      <c r="I266" s="347"/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234"/>
      <c r="U266" s="234"/>
      <c r="V266" s="234"/>
      <c r="W266" s="234"/>
      <c r="X266" s="234"/>
      <c r="Y266" s="234"/>
      <c r="Z266" s="234"/>
      <c r="AA266" s="234"/>
      <c r="AB266" s="234"/>
      <c r="AC266" s="234"/>
    </row>
    <row r="267" ht="17.25" customHeight="1">
      <c r="A267" s="346"/>
      <c r="B267" s="317"/>
      <c r="C267" s="317"/>
      <c r="D267" s="318"/>
      <c r="E267" s="328"/>
      <c r="F267" s="328"/>
      <c r="G267" s="329"/>
      <c r="H267" s="346"/>
      <c r="I267" s="347"/>
      <c r="J267" s="234"/>
      <c r="K267" s="234"/>
      <c r="L267" s="234"/>
      <c r="M267" s="234"/>
      <c r="N267" s="234"/>
      <c r="O267" s="234"/>
      <c r="P267" s="234"/>
      <c r="Q267" s="234"/>
      <c r="R267" s="234"/>
      <c r="S267" s="234"/>
      <c r="T267" s="234"/>
      <c r="U267" s="234"/>
      <c r="V267" s="234"/>
      <c r="W267" s="234"/>
      <c r="X267" s="234"/>
      <c r="Y267" s="234"/>
      <c r="Z267" s="234"/>
      <c r="AA267" s="234"/>
      <c r="AB267" s="234"/>
      <c r="AC267" s="234"/>
    </row>
    <row r="268" ht="17.25" customHeight="1">
      <c r="A268" s="346"/>
      <c r="B268" s="317"/>
      <c r="C268" s="317"/>
      <c r="D268" s="318"/>
      <c r="E268" s="328"/>
      <c r="F268" s="328"/>
      <c r="G268" s="329"/>
      <c r="H268" s="346"/>
      <c r="I268" s="347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234"/>
      <c r="U268" s="234"/>
      <c r="V268" s="234"/>
      <c r="W268" s="234"/>
      <c r="X268" s="234"/>
      <c r="Y268" s="234"/>
      <c r="Z268" s="234"/>
      <c r="AA268" s="234"/>
      <c r="AB268" s="234"/>
      <c r="AC268" s="234"/>
    </row>
    <row r="269" ht="17.25" customHeight="1">
      <c r="A269" s="346"/>
      <c r="B269" s="317"/>
      <c r="C269" s="317"/>
      <c r="D269" s="318"/>
      <c r="E269" s="328"/>
      <c r="F269" s="328"/>
      <c r="G269" s="329"/>
      <c r="H269" s="346"/>
      <c r="I269" s="347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234"/>
      <c r="U269" s="234"/>
      <c r="V269" s="234"/>
      <c r="W269" s="234"/>
      <c r="X269" s="234"/>
      <c r="Y269" s="234"/>
      <c r="Z269" s="234"/>
      <c r="AA269" s="234"/>
      <c r="AB269" s="234"/>
      <c r="AC269" s="234"/>
    </row>
    <row r="270" ht="17.25" customHeight="1">
      <c r="A270" s="346"/>
      <c r="B270" s="317"/>
      <c r="C270" s="317"/>
      <c r="D270" s="318"/>
      <c r="E270" s="328"/>
      <c r="F270" s="328"/>
      <c r="G270" s="329"/>
      <c r="H270" s="346"/>
      <c r="I270" s="347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234"/>
      <c r="U270" s="234"/>
      <c r="V270" s="234"/>
      <c r="W270" s="234"/>
      <c r="X270" s="234"/>
      <c r="Y270" s="234"/>
      <c r="Z270" s="234"/>
      <c r="AA270" s="234"/>
      <c r="AB270" s="234"/>
      <c r="AC270" s="234"/>
    </row>
    <row r="271" ht="17.25" customHeight="1">
      <c r="A271" s="346"/>
      <c r="B271" s="317"/>
      <c r="C271" s="317"/>
      <c r="D271" s="318"/>
      <c r="E271" s="328"/>
      <c r="F271" s="328"/>
      <c r="G271" s="329"/>
      <c r="H271" s="346"/>
      <c r="I271" s="347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234"/>
      <c r="U271" s="234"/>
      <c r="V271" s="234"/>
      <c r="W271" s="234"/>
      <c r="X271" s="234"/>
      <c r="Y271" s="234"/>
      <c r="Z271" s="234"/>
      <c r="AA271" s="234"/>
      <c r="AB271" s="234"/>
      <c r="AC271" s="234"/>
    </row>
    <row r="272" ht="17.25" customHeight="1">
      <c r="A272" s="346"/>
      <c r="B272" s="317"/>
      <c r="C272" s="317"/>
      <c r="D272" s="318"/>
      <c r="E272" s="328"/>
      <c r="F272" s="328"/>
      <c r="G272" s="329"/>
      <c r="H272" s="346"/>
      <c r="I272" s="347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234"/>
      <c r="U272" s="234"/>
      <c r="V272" s="234"/>
      <c r="W272" s="234"/>
      <c r="X272" s="234"/>
      <c r="Y272" s="234"/>
      <c r="Z272" s="234"/>
      <c r="AA272" s="234"/>
      <c r="AB272" s="234"/>
      <c r="AC272" s="234"/>
    </row>
    <row r="273" ht="17.25" customHeight="1">
      <c r="A273" s="346"/>
      <c r="B273" s="317"/>
      <c r="C273" s="317"/>
      <c r="D273" s="318"/>
      <c r="E273" s="328"/>
      <c r="F273" s="328"/>
      <c r="G273" s="329"/>
      <c r="H273" s="346"/>
      <c r="I273" s="347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234"/>
      <c r="U273" s="234"/>
      <c r="V273" s="234"/>
      <c r="W273" s="234"/>
      <c r="X273" s="234"/>
      <c r="Y273" s="234"/>
      <c r="Z273" s="234"/>
      <c r="AA273" s="234"/>
      <c r="AB273" s="234"/>
      <c r="AC273" s="234"/>
    </row>
    <row r="274" ht="17.25" customHeight="1">
      <c r="A274" s="346"/>
      <c r="B274" s="317"/>
      <c r="C274" s="317"/>
      <c r="D274" s="318"/>
      <c r="E274" s="328"/>
      <c r="F274" s="328"/>
      <c r="G274" s="329"/>
      <c r="H274" s="346"/>
      <c r="I274" s="347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234"/>
      <c r="U274" s="234"/>
      <c r="V274" s="234"/>
      <c r="W274" s="234"/>
      <c r="X274" s="234"/>
      <c r="Y274" s="234"/>
      <c r="Z274" s="234"/>
      <c r="AA274" s="234"/>
      <c r="AB274" s="234"/>
      <c r="AC274" s="234"/>
    </row>
    <row r="275" ht="17.25" customHeight="1">
      <c r="A275" s="346"/>
      <c r="B275" s="317"/>
      <c r="C275" s="317"/>
      <c r="D275" s="318"/>
      <c r="E275" s="328"/>
      <c r="F275" s="328"/>
      <c r="G275" s="329"/>
      <c r="H275" s="346"/>
      <c r="I275" s="347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234"/>
      <c r="U275" s="234"/>
      <c r="V275" s="234"/>
      <c r="W275" s="234"/>
      <c r="X275" s="234"/>
      <c r="Y275" s="234"/>
      <c r="Z275" s="234"/>
      <c r="AA275" s="234"/>
      <c r="AB275" s="234"/>
      <c r="AC275" s="234"/>
    </row>
    <row r="276" ht="17.25" customHeight="1">
      <c r="A276" s="346"/>
      <c r="B276" s="317"/>
      <c r="C276" s="317"/>
      <c r="D276" s="318"/>
      <c r="E276" s="328"/>
      <c r="F276" s="328"/>
      <c r="G276" s="329"/>
      <c r="H276" s="346"/>
      <c r="I276" s="347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234"/>
      <c r="U276" s="234"/>
      <c r="V276" s="234"/>
      <c r="W276" s="234"/>
      <c r="X276" s="234"/>
      <c r="Y276" s="234"/>
      <c r="Z276" s="234"/>
      <c r="AA276" s="234"/>
      <c r="AB276" s="234"/>
      <c r="AC276" s="234"/>
    </row>
    <row r="277" ht="17.25" customHeight="1">
      <c r="A277" s="346"/>
      <c r="B277" s="317"/>
      <c r="C277" s="317"/>
      <c r="D277" s="318"/>
      <c r="E277" s="328"/>
      <c r="F277" s="328"/>
      <c r="G277" s="329"/>
      <c r="H277" s="346"/>
      <c r="I277" s="347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234"/>
      <c r="U277" s="234"/>
      <c r="V277" s="234"/>
      <c r="W277" s="234"/>
      <c r="X277" s="234"/>
      <c r="Y277" s="234"/>
      <c r="Z277" s="234"/>
      <c r="AA277" s="234"/>
      <c r="AB277" s="234"/>
      <c r="AC277" s="234"/>
    </row>
    <row r="278" ht="17.25" customHeight="1">
      <c r="A278" s="346"/>
      <c r="B278" s="317"/>
      <c r="C278" s="317"/>
      <c r="D278" s="318"/>
      <c r="E278" s="328"/>
      <c r="F278" s="328"/>
      <c r="G278" s="329"/>
      <c r="H278" s="346"/>
      <c r="I278" s="347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234"/>
      <c r="U278" s="234"/>
      <c r="V278" s="234"/>
      <c r="W278" s="234"/>
      <c r="X278" s="234"/>
      <c r="Y278" s="234"/>
      <c r="Z278" s="234"/>
      <c r="AA278" s="234"/>
      <c r="AB278" s="234"/>
      <c r="AC278" s="234"/>
    </row>
    <row r="279" ht="17.25" customHeight="1">
      <c r="A279" s="346"/>
      <c r="B279" s="317"/>
      <c r="C279" s="317"/>
      <c r="D279" s="318"/>
      <c r="E279" s="328"/>
      <c r="F279" s="328"/>
      <c r="G279" s="329"/>
      <c r="H279" s="346"/>
      <c r="I279" s="347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234"/>
      <c r="U279" s="234"/>
      <c r="V279" s="234"/>
      <c r="W279" s="234"/>
      <c r="X279" s="234"/>
      <c r="Y279" s="234"/>
      <c r="Z279" s="234"/>
      <c r="AA279" s="234"/>
      <c r="AB279" s="234"/>
      <c r="AC279" s="234"/>
    </row>
    <row r="280" ht="17.25" customHeight="1">
      <c r="A280" s="346"/>
      <c r="B280" s="317"/>
      <c r="C280" s="317"/>
      <c r="D280" s="318"/>
      <c r="E280" s="328"/>
      <c r="F280" s="328"/>
      <c r="G280" s="329"/>
      <c r="H280" s="346"/>
      <c r="I280" s="347"/>
      <c r="J280" s="234"/>
      <c r="K280" s="234"/>
      <c r="L280" s="234"/>
      <c r="M280" s="234"/>
      <c r="N280" s="234"/>
      <c r="O280" s="234"/>
      <c r="P280" s="234"/>
      <c r="Q280" s="234"/>
      <c r="R280" s="234"/>
      <c r="S280" s="234"/>
      <c r="T280" s="234"/>
      <c r="U280" s="234"/>
      <c r="V280" s="234"/>
      <c r="W280" s="234"/>
      <c r="X280" s="234"/>
      <c r="Y280" s="234"/>
      <c r="Z280" s="234"/>
      <c r="AA280" s="234"/>
      <c r="AB280" s="234"/>
      <c r="AC280" s="234"/>
    </row>
    <row r="281" ht="17.25" customHeight="1">
      <c r="A281" s="346"/>
      <c r="B281" s="317"/>
      <c r="C281" s="317"/>
      <c r="D281" s="318"/>
      <c r="E281" s="328"/>
      <c r="F281" s="328"/>
      <c r="G281" s="329"/>
      <c r="H281" s="346"/>
      <c r="I281" s="347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234"/>
      <c r="U281" s="234"/>
      <c r="V281" s="234"/>
      <c r="W281" s="234"/>
      <c r="X281" s="234"/>
      <c r="Y281" s="234"/>
      <c r="Z281" s="234"/>
      <c r="AA281" s="234"/>
      <c r="AB281" s="234"/>
      <c r="AC281" s="234"/>
    </row>
    <row r="282" ht="17.25" customHeight="1">
      <c r="A282" s="346"/>
      <c r="B282" s="317"/>
      <c r="C282" s="317"/>
      <c r="D282" s="318"/>
      <c r="E282" s="328"/>
      <c r="F282" s="328"/>
      <c r="G282" s="329"/>
      <c r="H282" s="346"/>
      <c r="I282" s="347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234"/>
      <c r="U282" s="234"/>
      <c r="V282" s="234"/>
      <c r="W282" s="234"/>
      <c r="X282" s="234"/>
      <c r="Y282" s="234"/>
      <c r="Z282" s="234"/>
      <c r="AA282" s="234"/>
      <c r="AB282" s="234"/>
      <c r="AC282" s="234"/>
    </row>
    <row r="283" ht="17.25" customHeight="1">
      <c r="A283" s="346"/>
      <c r="B283" s="317"/>
      <c r="C283" s="317"/>
      <c r="D283" s="318"/>
      <c r="E283" s="328"/>
      <c r="F283" s="328"/>
      <c r="G283" s="329"/>
      <c r="H283" s="346"/>
      <c r="I283" s="347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234"/>
      <c r="U283" s="234"/>
      <c r="V283" s="234"/>
      <c r="W283" s="234"/>
      <c r="X283" s="234"/>
      <c r="Y283" s="234"/>
      <c r="Z283" s="234"/>
      <c r="AA283" s="234"/>
      <c r="AB283" s="234"/>
      <c r="AC283" s="234"/>
    </row>
    <row r="284" ht="17.25" customHeight="1">
      <c r="A284" s="346"/>
      <c r="B284" s="317"/>
      <c r="C284" s="317"/>
      <c r="D284" s="318"/>
      <c r="E284" s="328"/>
      <c r="F284" s="328"/>
      <c r="G284" s="329"/>
      <c r="H284" s="346"/>
      <c r="I284" s="347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234"/>
      <c r="U284" s="234"/>
      <c r="V284" s="234"/>
      <c r="W284" s="234"/>
      <c r="X284" s="234"/>
      <c r="Y284" s="234"/>
      <c r="Z284" s="234"/>
      <c r="AA284" s="234"/>
      <c r="AB284" s="234"/>
      <c r="AC284" s="234"/>
    </row>
    <row r="285" ht="17.25" customHeight="1">
      <c r="A285" s="346"/>
      <c r="B285" s="317"/>
      <c r="C285" s="317"/>
      <c r="D285" s="318"/>
      <c r="E285" s="328"/>
      <c r="F285" s="328"/>
      <c r="G285" s="329"/>
      <c r="H285" s="346"/>
      <c r="I285" s="347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234"/>
      <c r="U285" s="234"/>
      <c r="V285" s="234"/>
      <c r="W285" s="234"/>
      <c r="X285" s="234"/>
      <c r="Y285" s="234"/>
      <c r="Z285" s="234"/>
      <c r="AA285" s="234"/>
      <c r="AB285" s="234"/>
      <c r="AC285" s="234"/>
    </row>
    <row r="286" ht="17.25" customHeight="1">
      <c r="A286" s="346"/>
      <c r="B286" s="317"/>
      <c r="C286" s="317"/>
      <c r="D286" s="318"/>
      <c r="E286" s="328"/>
      <c r="F286" s="328"/>
      <c r="G286" s="329"/>
      <c r="H286" s="346"/>
      <c r="I286" s="347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234"/>
      <c r="U286" s="234"/>
      <c r="V286" s="234"/>
      <c r="W286" s="234"/>
      <c r="X286" s="234"/>
      <c r="Y286" s="234"/>
      <c r="Z286" s="234"/>
      <c r="AA286" s="234"/>
      <c r="AB286" s="234"/>
      <c r="AC286" s="234"/>
    </row>
    <row r="287" ht="17.25" customHeight="1">
      <c r="A287" s="346"/>
      <c r="B287" s="317"/>
      <c r="C287" s="317"/>
      <c r="D287" s="318"/>
      <c r="E287" s="328"/>
      <c r="F287" s="328"/>
      <c r="G287" s="329"/>
      <c r="H287" s="346"/>
      <c r="I287" s="347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234"/>
      <c r="U287" s="234"/>
      <c r="V287" s="234"/>
      <c r="W287" s="234"/>
      <c r="X287" s="234"/>
      <c r="Y287" s="234"/>
      <c r="Z287" s="234"/>
      <c r="AA287" s="234"/>
      <c r="AB287" s="234"/>
      <c r="AC287" s="234"/>
    </row>
    <row r="288" ht="17.25" customHeight="1">
      <c r="A288" s="346"/>
      <c r="B288" s="317"/>
      <c r="C288" s="317"/>
      <c r="D288" s="318"/>
      <c r="E288" s="328"/>
      <c r="F288" s="328"/>
      <c r="G288" s="329"/>
      <c r="H288" s="346"/>
      <c r="I288" s="347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234"/>
      <c r="U288" s="234"/>
      <c r="V288" s="234"/>
      <c r="W288" s="234"/>
      <c r="X288" s="234"/>
      <c r="Y288" s="234"/>
      <c r="Z288" s="234"/>
      <c r="AA288" s="234"/>
      <c r="AB288" s="234"/>
      <c r="AC288" s="234"/>
    </row>
    <row r="289" ht="17.25" customHeight="1">
      <c r="A289" s="346"/>
      <c r="B289" s="317"/>
      <c r="C289" s="317"/>
      <c r="D289" s="318"/>
      <c r="E289" s="328"/>
      <c r="F289" s="328"/>
      <c r="G289" s="329"/>
      <c r="H289" s="346"/>
      <c r="I289" s="347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234"/>
      <c r="U289" s="234"/>
      <c r="V289" s="234"/>
      <c r="W289" s="234"/>
      <c r="X289" s="234"/>
      <c r="Y289" s="234"/>
      <c r="Z289" s="234"/>
      <c r="AA289" s="234"/>
      <c r="AB289" s="234"/>
      <c r="AC289" s="234"/>
    </row>
    <row r="290" ht="17.25" customHeight="1">
      <c r="A290" s="346"/>
      <c r="B290" s="317"/>
      <c r="C290" s="317"/>
      <c r="D290" s="318"/>
      <c r="E290" s="328"/>
      <c r="F290" s="328"/>
      <c r="G290" s="329"/>
      <c r="H290" s="346"/>
      <c r="I290" s="347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234"/>
      <c r="U290" s="234"/>
      <c r="V290" s="234"/>
      <c r="W290" s="234"/>
      <c r="X290" s="234"/>
      <c r="Y290" s="234"/>
      <c r="Z290" s="234"/>
      <c r="AA290" s="234"/>
      <c r="AB290" s="234"/>
      <c r="AC290" s="234"/>
    </row>
    <row r="291" ht="17.25" customHeight="1">
      <c r="A291" s="346"/>
      <c r="B291" s="317"/>
      <c r="C291" s="317"/>
      <c r="D291" s="318"/>
      <c r="E291" s="328"/>
      <c r="F291" s="328"/>
      <c r="G291" s="329"/>
      <c r="H291" s="346"/>
      <c r="I291" s="347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234"/>
      <c r="U291" s="234"/>
      <c r="V291" s="234"/>
      <c r="W291" s="234"/>
      <c r="X291" s="234"/>
      <c r="Y291" s="234"/>
      <c r="Z291" s="234"/>
      <c r="AA291" s="234"/>
      <c r="AB291" s="234"/>
      <c r="AC291" s="234"/>
    </row>
    <row r="292" ht="17.25" customHeight="1">
      <c r="A292" s="346"/>
      <c r="B292" s="317"/>
      <c r="C292" s="317"/>
      <c r="D292" s="318"/>
      <c r="E292" s="328"/>
      <c r="F292" s="328"/>
      <c r="G292" s="329"/>
      <c r="H292" s="346"/>
      <c r="I292" s="347"/>
      <c r="J292" s="234"/>
      <c r="K292" s="234"/>
      <c r="L292" s="234"/>
      <c r="M292" s="234"/>
      <c r="N292" s="234"/>
      <c r="O292" s="234"/>
      <c r="P292" s="234"/>
      <c r="Q292" s="234"/>
      <c r="R292" s="234"/>
      <c r="S292" s="234"/>
      <c r="T292" s="234"/>
      <c r="U292" s="234"/>
      <c r="V292" s="234"/>
      <c r="W292" s="234"/>
      <c r="X292" s="234"/>
      <c r="Y292" s="234"/>
      <c r="Z292" s="234"/>
      <c r="AA292" s="234"/>
      <c r="AB292" s="234"/>
      <c r="AC292" s="234"/>
    </row>
    <row r="293" ht="17.25" customHeight="1">
      <c r="A293" s="346"/>
      <c r="B293" s="317"/>
      <c r="C293" s="317"/>
      <c r="D293" s="318"/>
      <c r="E293" s="328"/>
      <c r="F293" s="328"/>
      <c r="G293" s="329"/>
      <c r="H293" s="346"/>
      <c r="I293" s="347"/>
      <c r="J293" s="234"/>
      <c r="K293" s="234"/>
      <c r="L293" s="234"/>
      <c r="M293" s="234"/>
      <c r="N293" s="234"/>
      <c r="O293" s="234"/>
      <c r="P293" s="234"/>
      <c r="Q293" s="234"/>
      <c r="R293" s="234"/>
      <c r="S293" s="234"/>
      <c r="T293" s="234"/>
      <c r="U293" s="234"/>
      <c r="V293" s="234"/>
      <c r="W293" s="234"/>
      <c r="X293" s="234"/>
      <c r="Y293" s="234"/>
      <c r="Z293" s="234"/>
      <c r="AA293" s="234"/>
      <c r="AB293" s="234"/>
      <c r="AC293" s="234"/>
    </row>
    <row r="294" ht="17.25" customHeight="1">
      <c r="A294" s="346"/>
      <c r="B294" s="317"/>
      <c r="C294" s="317"/>
      <c r="D294" s="318"/>
      <c r="E294" s="328"/>
      <c r="F294" s="328"/>
      <c r="G294" s="329"/>
      <c r="H294" s="346"/>
      <c r="I294" s="347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234"/>
      <c r="U294" s="234"/>
      <c r="V294" s="234"/>
      <c r="W294" s="234"/>
      <c r="X294" s="234"/>
      <c r="Y294" s="234"/>
      <c r="Z294" s="234"/>
      <c r="AA294" s="234"/>
      <c r="AB294" s="234"/>
      <c r="AC294" s="234"/>
    </row>
    <row r="295" ht="17.25" customHeight="1">
      <c r="A295" s="346"/>
      <c r="B295" s="317"/>
      <c r="C295" s="317"/>
      <c r="D295" s="318"/>
      <c r="E295" s="328"/>
      <c r="F295" s="328"/>
      <c r="G295" s="329"/>
      <c r="H295" s="346"/>
      <c r="I295" s="347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</row>
    <row r="296" ht="17.25" customHeight="1">
      <c r="A296" s="346"/>
      <c r="B296" s="317"/>
      <c r="C296" s="317"/>
      <c r="D296" s="318"/>
      <c r="E296" s="328"/>
      <c r="F296" s="328"/>
      <c r="G296" s="329"/>
      <c r="H296" s="346"/>
      <c r="I296" s="347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234"/>
      <c r="U296" s="234"/>
      <c r="V296" s="234"/>
      <c r="W296" s="234"/>
      <c r="X296" s="234"/>
      <c r="Y296" s="234"/>
      <c r="Z296" s="234"/>
      <c r="AA296" s="234"/>
      <c r="AB296" s="234"/>
      <c r="AC296" s="234"/>
    </row>
    <row r="297" ht="17.25" customHeight="1">
      <c r="A297" s="346"/>
      <c r="B297" s="317"/>
      <c r="C297" s="317"/>
      <c r="D297" s="318"/>
      <c r="E297" s="328"/>
      <c r="F297" s="328"/>
      <c r="G297" s="329"/>
      <c r="H297" s="346"/>
      <c r="I297" s="347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234"/>
      <c r="U297" s="234"/>
      <c r="V297" s="234"/>
      <c r="W297" s="234"/>
      <c r="X297" s="234"/>
      <c r="Y297" s="234"/>
      <c r="Z297" s="234"/>
      <c r="AA297" s="234"/>
      <c r="AB297" s="234"/>
      <c r="AC297" s="234"/>
    </row>
    <row r="298" ht="17.25" customHeight="1">
      <c r="A298" s="346"/>
      <c r="B298" s="317"/>
      <c r="C298" s="317"/>
      <c r="D298" s="318"/>
      <c r="E298" s="328"/>
      <c r="F298" s="328"/>
      <c r="G298" s="329"/>
      <c r="H298" s="346"/>
      <c r="I298" s="347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234"/>
      <c r="U298" s="234"/>
      <c r="V298" s="234"/>
      <c r="W298" s="234"/>
      <c r="X298" s="234"/>
      <c r="Y298" s="234"/>
      <c r="Z298" s="234"/>
      <c r="AA298" s="234"/>
      <c r="AB298" s="234"/>
      <c r="AC298" s="234"/>
    </row>
    <row r="299" ht="17.25" customHeight="1">
      <c r="A299" s="346"/>
      <c r="B299" s="317"/>
      <c r="C299" s="317"/>
      <c r="D299" s="318"/>
      <c r="E299" s="328"/>
      <c r="F299" s="328"/>
      <c r="G299" s="329"/>
      <c r="H299" s="346"/>
      <c r="I299" s="347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234"/>
      <c r="U299" s="234"/>
      <c r="V299" s="234"/>
      <c r="W299" s="234"/>
      <c r="X299" s="234"/>
      <c r="Y299" s="234"/>
      <c r="Z299" s="234"/>
      <c r="AA299" s="234"/>
      <c r="AB299" s="234"/>
      <c r="AC299" s="234"/>
    </row>
    <row r="300" ht="17.25" customHeight="1">
      <c r="A300" s="346"/>
      <c r="B300" s="317"/>
      <c r="C300" s="317"/>
      <c r="D300" s="318"/>
      <c r="E300" s="328"/>
      <c r="F300" s="328"/>
      <c r="G300" s="329"/>
      <c r="H300" s="346"/>
      <c r="I300" s="347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234"/>
      <c r="U300" s="234"/>
      <c r="V300" s="234"/>
      <c r="W300" s="234"/>
      <c r="X300" s="234"/>
      <c r="Y300" s="234"/>
      <c r="Z300" s="234"/>
      <c r="AA300" s="234"/>
      <c r="AB300" s="234"/>
      <c r="AC300" s="234"/>
    </row>
    <row r="301" ht="17.25" customHeight="1">
      <c r="A301" s="346"/>
      <c r="B301" s="317"/>
      <c r="C301" s="317"/>
      <c r="D301" s="318"/>
      <c r="E301" s="328"/>
      <c r="F301" s="328"/>
      <c r="G301" s="329"/>
      <c r="H301" s="346"/>
      <c r="I301" s="347"/>
      <c r="J301" s="234"/>
      <c r="K301" s="234"/>
      <c r="L301" s="234"/>
      <c r="M301" s="234"/>
      <c r="N301" s="234"/>
      <c r="O301" s="234"/>
      <c r="P301" s="234"/>
      <c r="Q301" s="234"/>
      <c r="R301" s="234"/>
      <c r="S301" s="234"/>
      <c r="T301" s="234"/>
      <c r="U301" s="234"/>
      <c r="V301" s="234"/>
      <c r="W301" s="234"/>
      <c r="X301" s="234"/>
      <c r="Y301" s="234"/>
      <c r="Z301" s="234"/>
      <c r="AA301" s="234"/>
      <c r="AB301" s="234"/>
      <c r="AC301" s="234"/>
    </row>
    <row r="302" ht="17.25" customHeight="1">
      <c r="A302" s="346"/>
      <c r="B302" s="317"/>
      <c r="C302" s="317"/>
      <c r="D302" s="318"/>
      <c r="E302" s="328"/>
      <c r="F302" s="328"/>
      <c r="G302" s="329"/>
      <c r="H302" s="346"/>
      <c r="I302" s="347"/>
      <c r="J302" s="234"/>
      <c r="K302" s="234"/>
      <c r="L302" s="234"/>
      <c r="M302" s="234"/>
      <c r="N302" s="234"/>
      <c r="O302" s="234"/>
      <c r="P302" s="234"/>
      <c r="Q302" s="234"/>
      <c r="R302" s="234"/>
      <c r="S302" s="234"/>
      <c r="T302" s="234"/>
      <c r="U302" s="234"/>
      <c r="V302" s="234"/>
      <c r="W302" s="234"/>
      <c r="X302" s="234"/>
      <c r="Y302" s="234"/>
      <c r="Z302" s="234"/>
      <c r="AA302" s="234"/>
      <c r="AB302" s="234"/>
      <c r="AC302" s="234"/>
    </row>
    <row r="303" ht="17.25" customHeight="1">
      <c r="A303" s="346"/>
      <c r="B303" s="317"/>
      <c r="C303" s="317"/>
      <c r="D303" s="318"/>
      <c r="E303" s="328"/>
      <c r="F303" s="328"/>
      <c r="G303" s="329"/>
      <c r="H303" s="346"/>
      <c r="I303" s="347"/>
      <c r="J303" s="234"/>
      <c r="K303" s="234"/>
      <c r="L303" s="234"/>
      <c r="M303" s="234"/>
      <c r="N303" s="234"/>
      <c r="O303" s="234"/>
      <c r="P303" s="234"/>
      <c r="Q303" s="234"/>
      <c r="R303" s="234"/>
      <c r="S303" s="234"/>
      <c r="T303" s="234"/>
      <c r="U303" s="234"/>
      <c r="V303" s="234"/>
      <c r="W303" s="234"/>
      <c r="X303" s="234"/>
      <c r="Y303" s="234"/>
      <c r="Z303" s="234"/>
      <c r="AA303" s="234"/>
      <c r="AB303" s="234"/>
      <c r="AC303" s="234"/>
    </row>
    <row r="304" ht="17.25" customHeight="1">
      <c r="A304" s="346"/>
      <c r="B304" s="317"/>
      <c r="C304" s="317"/>
      <c r="D304" s="318"/>
      <c r="E304" s="328"/>
      <c r="F304" s="328"/>
      <c r="G304" s="329"/>
      <c r="H304" s="346"/>
      <c r="I304" s="347"/>
      <c r="J304" s="234"/>
      <c r="K304" s="234"/>
      <c r="L304" s="234"/>
      <c r="M304" s="234"/>
      <c r="N304" s="234"/>
      <c r="O304" s="234"/>
      <c r="P304" s="234"/>
      <c r="Q304" s="234"/>
      <c r="R304" s="234"/>
      <c r="S304" s="234"/>
      <c r="T304" s="234"/>
      <c r="U304" s="234"/>
      <c r="V304" s="234"/>
      <c r="W304" s="234"/>
      <c r="X304" s="234"/>
      <c r="Y304" s="234"/>
      <c r="Z304" s="234"/>
      <c r="AA304" s="234"/>
      <c r="AB304" s="234"/>
      <c r="AC304" s="234"/>
    </row>
    <row r="305" ht="17.25" customHeight="1">
      <c r="A305" s="346"/>
      <c r="B305" s="317"/>
      <c r="C305" s="317"/>
      <c r="D305" s="318"/>
      <c r="E305" s="328"/>
      <c r="F305" s="328"/>
      <c r="G305" s="329"/>
      <c r="H305" s="346"/>
      <c r="I305" s="347"/>
      <c r="J305" s="234"/>
      <c r="K305" s="234"/>
      <c r="L305" s="234"/>
      <c r="M305" s="234"/>
      <c r="N305" s="234"/>
      <c r="O305" s="234"/>
      <c r="P305" s="234"/>
      <c r="Q305" s="234"/>
      <c r="R305" s="234"/>
      <c r="S305" s="234"/>
      <c r="T305" s="234"/>
      <c r="U305" s="234"/>
      <c r="V305" s="234"/>
      <c r="W305" s="234"/>
      <c r="X305" s="234"/>
      <c r="Y305" s="234"/>
      <c r="Z305" s="234"/>
      <c r="AA305" s="234"/>
      <c r="AB305" s="234"/>
      <c r="AC305" s="234"/>
    </row>
    <row r="306" ht="17.25" customHeight="1">
      <c r="A306" s="346"/>
      <c r="B306" s="317"/>
      <c r="C306" s="317"/>
      <c r="D306" s="318"/>
      <c r="E306" s="328"/>
      <c r="F306" s="328"/>
      <c r="G306" s="329"/>
      <c r="H306" s="346"/>
      <c r="I306" s="347"/>
      <c r="J306" s="234"/>
      <c r="K306" s="234"/>
      <c r="L306" s="234"/>
      <c r="M306" s="234"/>
      <c r="N306" s="234"/>
      <c r="O306" s="234"/>
      <c r="P306" s="234"/>
      <c r="Q306" s="234"/>
      <c r="R306" s="234"/>
      <c r="S306" s="234"/>
      <c r="T306" s="234"/>
      <c r="U306" s="234"/>
      <c r="V306" s="234"/>
      <c r="W306" s="234"/>
      <c r="X306" s="234"/>
      <c r="Y306" s="234"/>
      <c r="Z306" s="234"/>
      <c r="AA306" s="234"/>
      <c r="AB306" s="234"/>
      <c r="AC306" s="234"/>
    </row>
    <row r="307" ht="17.25" customHeight="1">
      <c r="A307" s="346"/>
      <c r="B307" s="317"/>
      <c r="C307" s="317"/>
      <c r="D307" s="318"/>
      <c r="E307" s="328"/>
      <c r="F307" s="328"/>
      <c r="G307" s="329"/>
      <c r="H307" s="346"/>
      <c r="I307" s="347"/>
      <c r="J307" s="234"/>
      <c r="K307" s="234"/>
      <c r="L307" s="234"/>
      <c r="M307" s="234"/>
      <c r="N307" s="234"/>
      <c r="O307" s="234"/>
      <c r="P307" s="234"/>
      <c r="Q307" s="234"/>
      <c r="R307" s="234"/>
      <c r="S307" s="234"/>
      <c r="T307" s="234"/>
      <c r="U307" s="234"/>
      <c r="V307" s="234"/>
      <c r="W307" s="234"/>
      <c r="X307" s="234"/>
      <c r="Y307" s="234"/>
      <c r="Z307" s="234"/>
      <c r="AA307" s="234"/>
      <c r="AB307" s="234"/>
      <c r="AC307" s="234"/>
    </row>
    <row r="308" ht="17.25" customHeight="1">
      <c r="A308" s="346"/>
      <c r="B308" s="317"/>
      <c r="C308" s="317"/>
      <c r="D308" s="318"/>
      <c r="E308" s="328"/>
      <c r="F308" s="328"/>
      <c r="G308" s="329"/>
      <c r="H308" s="346"/>
      <c r="I308" s="347"/>
      <c r="J308" s="234"/>
      <c r="K308" s="234"/>
      <c r="L308" s="234"/>
      <c r="M308" s="234"/>
      <c r="N308" s="234"/>
      <c r="O308" s="234"/>
      <c r="P308" s="234"/>
      <c r="Q308" s="234"/>
      <c r="R308" s="234"/>
      <c r="S308" s="234"/>
      <c r="T308" s="234"/>
      <c r="U308" s="234"/>
      <c r="V308" s="234"/>
      <c r="W308" s="234"/>
      <c r="X308" s="234"/>
      <c r="Y308" s="234"/>
      <c r="Z308" s="234"/>
      <c r="AA308" s="234"/>
      <c r="AB308" s="234"/>
      <c r="AC308" s="234"/>
    </row>
    <row r="309" ht="17.25" customHeight="1">
      <c r="A309" s="346"/>
      <c r="B309" s="317"/>
      <c r="C309" s="317"/>
      <c r="D309" s="318"/>
      <c r="E309" s="328"/>
      <c r="F309" s="328"/>
      <c r="G309" s="329"/>
      <c r="H309" s="346"/>
      <c r="I309" s="347"/>
      <c r="J309" s="234"/>
      <c r="K309" s="234"/>
      <c r="L309" s="234"/>
      <c r="M309" s="234"/>
      <c r="N309" s="234"/>
      <c r="O309" s="234"/>
      <c r="P309" s="234"/>
      <c r="Q309" s="234"/>
      <c r="R309" s="234"/>
      <c r="S309" s="234"/>
      <c r="T309" s="234"/>
      <c r="U309" s="234"/>
      <c r="V309" s="234"/>
      <c r="W309" s="234"/>
      <c r="X309" s="234"/>
      <c r="Y309" s="234"/>
      <c r="Z309" s="234"/>
      <c r="AA309" s="234"/>
      <c r="AB309" s="234"/>
      <c r="AC309" s="234"/>
    </row>
    <row r="310" ht="17.25" customHeight="1">
      <c r="A310" s="346"/>
      <c r="B310" s="317"/>
      <c r="C310" s="317"/>
      <c r="D310" s="318"/>
      <c r="E310" s="328"/>
      <c r="F310" s="328"/>
      <c r="G310" s="329"/>
      <c r="H310" s="346"/>
      <c r="I310" s="347"/>
      <c r="J310" s="234"/>
      <c r="K310" s="234"/>
      <c r="L310" s="234"/>
      <c r="M310" s="234"/>
      <c r="N310" s="234"/>
      <c r="O310" s="234"/>
      <c r="P310" s="234"/>
      <c r="Q310" s="234"/>
      <c r="R310" s="234"/>
      <c r="S310" s="234"/>
      <c r="T310" s="234"/>
      <c r="U310" s="234"/>
      <c r="V310" s="234"/>
      <c r="W310" s="234"/>
      <c r="X310" s="234"/>
      <c r="Y310" s="234"/>
      <c r="Z310" s="234"/>
      <c r="AA310" s="234"/>
      <c r="AB310" s="234"/>
      <c r="AC310" s="234"/>
    </row>
    <row r="311" ht="17.25" customHeight="1">
      <c r="A311" s="346"/>
      <c r="B311" s="317"/>
      <c r="C311" s="317"/>
      <c r="D311" s="318"/>
      <c r="E311" s="328"/>
      <c r="F311" s="328"/>
      <c r="G311" s="329"/>
      <c r="H311" s="346"/>
      <c r="I311" s="347"/>
      <c r="J311" s="234"/>
      <c r="K311" s="234"/>
      <c r="L311" s="234"/>
      <c r="M311" s="234"/>
      <c r="N311" s="234"/>
      <c r="O311" s="234"/>
      <c r="P311" s="234"/>
      <c r="Q311" s="234"/>
      <c r="R311" s="234"/>
      <c r="S311" s="234"/>
      <c r="T311" s="234"/>
      <c r="U311" s="234"/>
      <c r="V311" s="234"/>
      <c r="W311" s="234"/>
      <c r="X311" s="234"/>
      <c r="Y311" s="234"/>
      <c r="Z311" s="234"/>
      <c r="AA311" s="234"/>
      <c r="AB311" s="234"/>
      <c r="AC311" s="234"/>
    </row>
    <row r="312" ht="17.25" customHeight="1">
      <c r="A312" s="346"/>
      <c r="B312" s="317"/>
      <c r="C312" s="317"/>
      <c r="D312" s="318"/>
      <c r="E312" s="328"/>
      <c r="F312" s="328"/>
      <c r="G312" s="329"/>
      <c r="H312" s="346"/>
      <c r="I312" s="347"/>
      <c r="J312" s="234"/>
      <c r="K312" s="234"/>
      <c r="L312" s="234"/>
      <c r="M312" s="234"/>
      <c r="N312" s="234"/>
      <c r="O312" s="234"/>
      <c r="P312" s="234"/>
      <c r="Q312" s="234"/>
      <c r="R312" s="234"/>
      <c r="S312" s="234"/>
      <c r="T312" s="234"/>
      <c r="U312" s="234"/>
      <c r="V312" s="234"/>
      <c r="W312" s="234"/>
      <c r="X312" s="234"/>
      <c r="Y312" s="234"/>
      <c r="Z312" s="234"/>
      <c r="AA312" s="234"/>
      <c r="AB312" s="234"/>
      <c r="AC312" s="234"/>
    </row>
    <row r="313" ht="17.25" customHeight="1">
      <c r="A313" s="346"/>
      <c r="B313" s="317"/>
      <c r="C313" s="317"/>
      <c r="D313" s="318"/>
      <c r="E313" s="328"/>
      <c r="F313" s="328"/>
      <c r="G313" s="329"/>
      <c r="H313" s="346"/>
      <c r="I313" s="347"/>
      <c r="J313" s="234"/>
      <c r="K313" s="234"/>
      <c r="L313" s="234"/>
      <c r="M313" s="234"/>
      <c r="N313" s="234"/>
      <c r="O313" s="234"/>
      <c r="P313" s="234"/>
      <c r="Q313" s="234"/>
      <c r="R313" s="234"/>
      <c r="S313" s="234"/>
      <c r="T313" s="234"/>
      <c r="U313" s="234"/>
      <c r="V313" s="234"/>
      <c r="W313" s="234"/>
      <c r="X313" s="234"/>
      <c r="Y313" s="234"/>
      <c r="Z313" s="234"/>
      <c r="AA313" s="234"/>
      <c r="AB313" s="234"/>
      <c r="AC313" s="234"/>
    </row>
    <row r="314" ht="17.25" customHeight="1">
      <c r="A314" s="346"/>
      <c r="B314" s="317"/>
      <c r="C314" s="317"/>
      <c r="D314" s="318"/>
      <c r="E314" s="328"/>
      <c r="F314" s="328"/>
      <c r="G314" s="329"/>
      <c r="H314" s="346"/>
      <c r="I314" s="347"/>
      <c r="J314" s="234"/>
      <c r="K314" s="234"/>
      <c r="L314" s="234"/>
      <c r="M314" s="234"/>
      <c r="N314" s="234"/>
      <c r="O314" s="234"/>
      <c r="P314" s="234"/>
      <c r="Q314" s="234"/>
      <c r="R314" s="234"/>
      <c r="S314" s="234"/>
      <c r="T314" s="234"/>
      <c r="U314" s="234"/>
      <c r="V314" s="234"/>
      <c r="W314" s="234"/>
      <c r="X314" s="234"/>
      <c r="Y314" s="234"/>
      <c r="Z314" s="234"/>
      <c r="AA314" s="234"/>
      <c r="AB314" s="234"/>
      <c r="AC314" s="234"/>
    </row>
    <row r="315" ht="17.25" customHeight="1">
      <c r="A315" s="346"/>
      <c r="B315" s="317"/>
      <c r="C315" s="317"/>
      <c r="D315" s="318"/>
      <c r="E315" s="328"/>
      <c r="F315" s="328"/>
      <c r="G315" s="329"/>
      <c r="H315" s="346"/>
      <c r="I315" s="347"/>
      <c r="J315" s="234"/>
      <c r="K315" s="234"/>
      <c r="L315" s="234"/>
      <c r="M315" s="234"/>
      <c r="N315" s="234"/>
      <c r="O315" s="234"/>
      <c r="P315" s="234"/>
      <c r="Q315" s="234"/>
      <c r="R315" s="234"/>
      <c r="S315" s="234"/>
      <c r="T315" s="234"/>
      <c r="U315" s="234"/>
      <c r="V315" s="234"/>
      <c r="W315" s="234"/>
      <c r="X315" s="234"/>
      <c r="Y315" s="234"/>
      <c r="Z315" s="234"/>
      <c r="AA315" s="234"/>
      <c r="AB315" s="234"/>
      <c r="AC315" s="234"/>
    </row>
    <row r="316" ht="17.25" customHeight="1">
      <c r="A316" s="346"/>
      <c r="B316" s="317"/>
      <c r="C316" s="317"/>
      <c r="D316" s="318"/>
      <c r="E316" s="328"/>
      <c r="F316" s="328"/>
      <c r="G316" s="329"/>
      <c r="H316" s="346"/>
      <c r="I316" s="347"/>
      <c r="J316" s="234"/>
      <c r="K316" s="234"/>
      <c r="L316" s="234"/>
      <c r="M316" s="234"/>
      <c r="N316" s="234"/>
      <c r="O316" s="234"/>
      <c r="P316" s="234"/>
      <c r="Q316" s="234"/>
      <c r="R316" s="234"/>
      <c r="S316" s="234"/>
      <c r="T316" s="234"/>
      <c r="U316" s="234"/>
      <c r="V316" s="234"/>
      <c r="W316" s="234"/>
      <c r="X316" s="234"/>
      <c r="Y316" s="234"/>
      <c r="Z316" s="234"/>
      <c r="AA316" s="234"/>
      <c r="AB316" s="234"/>
      <c r="AC316" s="234"/>
    </row>
    <row r="317" ht="17.25" customHeight="1">
      <c r="A317" s="346"/>
      <c r="B317" s="317"/>
      <c r="C317" s="317"/>
      <c r="D317" s="318"/>
      <c r="E317" s="328"/>
      <c r="F317" s="328"/>
      <c r="G317" s="329"/>
      <c r="H317" s="346"/>
      <c r="I317" s="347"/>
      <c r="J317" s="234"/>
      <c r="K317" s="234"/>
      <c r="L317" s="234"/>
      <c r="M317" s="234"/>
      <c r="N317" s="234"/>
      <c r="O317" s="234"/>
      <c r="P317" s="234"/>
      <c r="Q317" s="234"/>
      <c r="R317" s="234"/>
      <c r="S317" s="234"/>
      <c r="T317" s="234"/>
      <c r="U317" s="234"/>
      <c r="V317" s="234"/>
      <c r="W317" s="234"/>
      <c r="X317" s="234"/>
      <c r="Y317" s="234"/>
      <c r="Z317" s="234"/>
      <c r="AA317" s="234"/>
      <c r="AB317" s="234"/>
      <c r="AC317" s="234"/>
    </row>
    <row r="318" ht="17.25" customHeight="1">
      <c r="A318" s="346"/>
      <c r="B318" s="317"/>
      <c r="C318" s="317"/>
      <c r="D318" s="318"/>
      <c r="E318" s="328"/>
      <c r="F318" s="328"/>
      <c r="G318" s="329"/>
      <c r="H318" s="346"/>
      <c r="I318" s="347"/>
      <c r="J318" s="234"/>
      <c r="K318" s="234"/>
      <c r="L318" s="234"/>
      <c r="M318" s="234"/>
      <c r="N318" s="234"/>
      <c r="O318" s="234"/>
      <c r="P318" s="234"/>
      <c r="Q318" s="234"/>
      <c r="R318" s="234"/>
      <c r="S318" s="234"/>
      <c r="T318" s="234"/>
      <c r="U318" s="234"/>
      <c r="V318" s="234"/>
      <c r="W318" s="234"/>
      <c r="X318" s="234"/>
      <c r="Y318" s="234"/>
      <c r="Z318" s="234"/>
      <c r="AA318" s="234"/>
      <c r="AB318" s="234"/>
      <c r="AC318" s="234"/>
    </row>
    <row r="319" ht="17.25" customHeight="1">
      <c r="A319" s="346"/>
      <c r="B319" s="317"/>
      <c r="C319" s="317"/>
      <c r="D319" s="318"/>
      <c r="E319" s="328"/>
      <c r="F319" s="328"/>
      <c r="G319" s="329"/>
      <c r="H319" s="346"/>
      <c r="I319" s="347"/>
      <c r="J319" s="234"/>
      <c r="K319" s="234"/>
      <c r="L319" s="234"/>
      <c r="M319" s="234"/>
      <c r="N319" s="234"/>
      <c r="O319" s="234"/>
      <c r="P319" s="234"/>
      <c r="Q319" s="234"/>
      <c r="R319" s="234"/>
      <c r="S319" s="234"/>
      <c r="T319" s="234"/>
      <c r="U319" s="234"/>
      <c r="V319" s="234"/>
      <c r="W319" s="234"/>
      <c r="X319" s="234"/>
      <c r="Y319" s="234"/>
      <c r="Z319" s="234"/>
      <c r="AA319" s="234"/>
      <c r="AB319" s="234"/>
      <c r="AC319" s="234"/>
    </row>
    <row r="320" ht="17.25" customHeight="1">
      <c r="A320" s="346"/>
      <c r="B320" s="317"/>
      <c r="C320" s="317"/>
      <c r="D320" s="318"/>
      <c r="E320" s="328"/>
      <c r="F320" s="328"/>
      <c r="G320" s="329"/>
      <c r="H320" s="346"/>
      <c r="I320" s="347"/>
      <c r="J320" s="234"/>
      <c r="K320" s="234"/>
      <c r="L320" s="234"/>
      <c r="M320" s="234"/>
      <c r="N320" s="234"/>
      <c r="O320" s="234"/>
      <c r="P320" s="234"/>
      <c r="Q320" s="234"/>
      <c r="R320" s="234"/>
      <c r="S320" s="234"/>
      <c r="T320" s="234"/>
      <c r="U320" s="234"/>
      <c r="V320" s="234"/>
      <c r="W320" s="234"/>
      <c r="X320" s="234"/>
      <c r="Y320" s="234"/>
      <c r="Z320" s="234"/>
      <c r="AA320" s="234"/>
      <c r="AB320" s="234"/>
      <c r="AC320" s="234"/>
    </row>
    <row r="321" ht="17.25" customHeight="1">
      <c r="A321" s="346"/>
      <c r="B321" s="317"/>
      <c r="C321" s="317"/>
      <c r="D321" s="318"/>
      <c r="E321" s="328"/>
      <c r="F321" s="328"/>
      <c r="G321" s="329"/>
      <c r="H321" s="346"/>
      <c r="I321" s="347"/>
      <c r="J321" s="234"/>
      <c r="K321" s="234"/>
      <c r="L321" s="234"/>
      <c r="M321" s="234"/>
      <c r="N321" s="234"/>
      <c r="O321" s="234"/>
      <c r="P321" s="234"/>
      <c r="Q321" s="234"/>
      <c r="R321" s="234"/>
      <c r="S321" s="234"/>
      <c r="T321" s="234"/>
      <c r="U321" s="234"/>
      <c r="V321" s="234"/>
      <c r="W321" s="234"/>
      <c r="X321" s="234"/>
      <c r="Y321" s="234"/>
      <c r="Z321" s="234"/>
      <c r="AA321" s="234"/>
      <c r="AB321" s="234"/>
      <c r="AC321" s="234"/>
    </row>
    <row r="322" ht="17.25" customHeight="1">
      <c r="A322" s="346"/>
      <c r="B322" s="317"/>
      <c r="C322" s="317"/>
      <c r="D322" s="318"/>
      <c r="E322" s="328"/>
      <c r="F322" s="328"/>
      <c r="G322" s="329"/>
      <c r="H322" s="346"/>
      <c r="I322" s="347"/>
      <c r="J322" s="234"/>
      <c r="K322" s="234"/>
      <c r="L322" s="234"/>
      <c r="M322" s="234"/>
      <c r="N322" s="234"/>
      <c r="O322" s="234"/>
      <c r="P322" s="234"/>
      <c r="Q322" s="234"/>
      <c r="R322" s="234"/>
      <c r="S322" s="234"/>
      <c r="T322" s="234"/>
      <c r="U322" s="234"/>
      <c r="V322" s="234"/>
      <c r="W322" s="234"/>
      <c r="X322" s="234"/>
      <c r="Y322" s="234"/>
      <c r="Z322" s="234"/>
      <c r="AA322" s="234"/>
      <c r="AB322" s="234"/>
      <c r="AC322" s="234"/>
    </row>
    <row r="323" ht="17.25" customHeight="1">
      <c r="A323" s="346"/>
      <c r="B323" s="317"/>
      <c r="C323" s="317"/>
      <c r="D323" s="318"/>
      <c r="E323" s="328"/>
      <c r="F323" s="328"/>
      <c r="G323" s="329"/>
      <c r="H323" s="346"/>
      <c r="I323" s="347"/>
      <c r="J323" s="234"/>
      <c r="K323" s="234"/>
      <c r="L323" s="234"/>
      <c r="M323" s="234"/>
      <c r="N323" s="234"/>
      <c r="O323" s="234"/>
      <c r="P323" s="234"/>
      <c r="Q323" s="234"/>
      <c r="R323" s="234"/>
      <c r="S323" s="234"/>
      <c r="T323" s="234"/>
      <c r="U323" s="234"/>
      <c r="V323" s="234"/>
      <c r="W323" s="234"/>
      <c r="X323" s="234"/>
      <c r="Y323" s="234"/>
      <c r="Z323" s="234"/>
      <c r="AA323" s="234"/>
      <c r="AB323" s="234"/>
      <c r="AC323" s="234"/>
    </row>
    <row r="324" ht="17.25" customHeight="1">
      <c r="A324" s="346"/>
      <c r="B324" s="317"/>
      <c r="C324" s="317"/>
      <c r="D324" s="318"/>
      <c r="E324" s="328"/>
      <c r="F324" s="328"/>
      <c r="G324" s="329"/>
      <c r="H324" s="346"/>
      <c r="I324" s="347"/>
      <c r="J324" s="234"/>
      <c r="K324" s="234"/>
      <c r="L324" s="234"/>
      <c r="M324" s="234"/>
      <c r="N324" s="234"/>
      <c r="O324" s="234"/>
      <c r="P324" s="234"/>
      <c r="Q324" s="234"/>
      <c r="R324" s="234"/>
      <c r="S324" s="234"/>
      <c r="T324" s="234"/>
      <c r="U324" s="234"/>
      <c r="V324" s="234"/>
      <c r="W324" s="234"/>
      <c r="X324" s="234"/>
      <c r="Y324" s="234"/>
      <c r="Z324" s="234"/>
      <c r="AA324" s="234"/>
      <c r="AB324" s="234"/>
      <c r="AC324" s="234"/>
    </row>
    <row r="325" ht="17.25" customHeight="1">
      <c r="A325" s="346"/>
      <c r="B325" s="317"/>
      <c r="C325" s="317"/>
      <c r="D325" s="318"/>
      <c r="E325" s="328"/>
      <c r="F325" s="328"/>
      <c r="G325" s="329"/>
      <c r="H325" s="346"/>
      <c r="I325" s="347"/>
      <c r="J325" s="234"/>
      <c r="K325" s="234"/>
      <c r="L325" s="234"/>
      <c r="M325" s="234"/>
      <c r="N325" s="234"/>
      <c r="O325" s="234"/>
      <c r="P325" s="234"/>
      <c r="Q325" s="234"/>
      <c r="R325" s="234"/>
      <c r="S325" s="234"/>
      <c r="T325" s="234"/>
      <c r="U325" s="234"/>
      <c r="V325" s="234"/>
      <c r="W325" s="234"/>
      <c r="X325" s="234"/>
      <c r="Y325" s="234"/>
      <c r="Z325" s="234"/>
      <c r="AA325" s="234"/>
      <c r="AB325" s="234"/>
      <c r="AC325" s="234"/>
    </row>
    <row r="326" ht="17.25" customHeight="1">
      <c r="A326" s="346"/>
      <c r="B326" s="317"/>
      <c r="C326" s="317"/>
      <c r="D326" s="318"/>
      <c r="E326" s="328"/>
      <c r="F326" s="328"/>
      <c r="G326" s="329"/>
      <c r="H326" s="346"/>
      <c r="I326" s="347"/>
      <c r="J326" s="234"/>
      <c r="K326" s="234"/>
      <c r="L326" s="234"/>
      <c r="M326" s="234"/>
      <c r="N326" s="234"/>
      <c r="O326" s="234"/>
      <c r="P326" s="234"/>
      <c r="Q326" s="234"/>
      <c r="R326" s="234"/>
      <c r="S326" s="234"/>
      <c r="T326" s="234"/>
      <c r="U326" s="234"/>
      <c r="V326" s="234"/>
      <c r="W326" s="234"/>
      <c r="X326" s="234"/>
      <c r="Y326" s="234"/>
      <c r="Z326" s="234"/>
      <c r="AA326" s="234"/>
      <c r="AB326" s="234"/>
      <c r="AC326" s="234"/>
    </row>
    <row r="327" ht="17.25" customHeight="1">
      <c r="A327" s="346"/>
      <c r="B327" s="317"/>
      <c r="C327" s="317"/>
      <c r="D327" s="318"/>
      <c r="E327" s="328"/>
      <c r="F327" s="328"/>
      <c r="G327" s="329"/>
      <c r="H327" s="346"/>
      <c r="I327" s="347"/>
      <c r="J327" s="234"/>
      <c r="K327" s="234"/>
      <c r="L327" s="234"/>
      <c r="M327" s="234"/>
      <c r="N327" s="234"/>
      <c r="O327" s="234"/>
      <c r="P327" s="234"/>
      <c r="Q327" s="234"/>
      <c r="R327" s="234"/>
      <c r="S327" s="234"/>
      <c r="T327" s="234"/>
      <c r="U327" s="234"/>
      <c r="V327" s="234"/>
      <c r="W327" s="234"/>
      <c r="X327" s="234"/>
      <c r="Y327" s="234"/>
      <c r="Z327" s="234"/>
      <c r="AA327" s="234"/>
      <c r="AB327" s="234"/>
      <c r="AC327" s="234"/>
    </row>
    <row r="328" ht="17.25" customHeight="1">
      <c r="A328" s="346"/>
      <c r="B328" s="317"/>
      <c r="C328" s="317"/>
      <c r="D328" s="318"/>
      <c r="E328" s="328"/>
      <c r="F328" s="328"/>
      <c r="G328" s="329"/>
      <c r="H328" s="346"/>
      <c r="I328" s="347"/>
      <c r="J328" s="234"/>
      <c r="K328" s="234"/>
      <c r="L328" s="234"/>
      <c r="M328" s="234"/>
      <c r="N328" s="234"/>
      <c r="O328" s="234"/>
      <c r="P328" s="234"/>
      <c r="Q328" s="234"/>
      <c r="R328" s="234"/>
      <c r="S328" s="234"/>
      <c r="T328" s="234"/>
      <c r="U328" s="234"/>
      <c r="V328" s="234"/>
      <c r="W328" s="234"/>
      <c r="X328" s="234"/>
      <c r="Y328" s="234"/>
      <c r="Z328" s="234"/>
      <c r="AA328" s="234"/>
      <c r="AB328" s="234"/>
      <c r="AC328" s="234"/>
    </row>
    <row r="329" ht="17.25" customHeight="1">
      <c r="A329" s="346"/>
      <c r="B329" s="317"/>
      <c r="C329" s="317"/>
      <c r="D329" s="318"/>
      <c r="E329" s="328"/>
      <c r="F329" s="328"/>
      <c r="G329" s="329"/>
      <c r="H329" s="346"/>
      <c r="I329" s="347"/>
      <c r="J329" s="234"/>
      <c r="K329" s="234"/>
      <c r="L329" s="234"/>
      <c r="M329" s="234"/>
      <c r="N329" s="234"/>
      <c r="O329" s="234"/>
      <c r="P329" s="234"/>
      <c r="Q329" s="234"/>
      <c r="R329" s="234"/>
      <c r="S329" s="234"/>
      <c r="T329" s="234"/>
      <c r="U329" s="234"/>
      <c r="V329" s="234"/>
      <c r="W329" s="234"/>
      <c r="X329" s="234"/>
      <c r="Y329" s="234"/>
      <c r="Z329" s="234"/>
      <c r="AA329" s="234"/>
      <c r="AB329" s="234"/>
      <c r="AC329" s="234"/>
    </row>
    <row r="330" ht="17.25" customHeight="1">
      <c r="A330" s="346"/>
      <c r="B330" s="317"/>
      <c r="C330" s="317"/>
      <c r="D330" s="318"/>
      <c r="E330" s="328"/>
      <c r="F330" s="328"/>
      <c r="G330" s="329"/>
      <c r="H330" s="346"/>
      <c r="I330" s="347"/>
      <c r="J330" s="234"/>
      <c r="K330" s="234"/>
      <c r="L330" s="234"/>
      <c r="M330" s="234"/>
      <c r="N330" s="234"/>
      <c r="O330" s="234"/>
      <c r="P330" s="234"/>
      <c r="Q330" s="234"/>
      <c r="R330" s="234"/>
      <c r="S330" s="234"/>
      <c r="T330" s="234"/>
      <c r="U330" s="234"/>
      <c r="V330" s="234"/>
      <c r="W330" s="234"/>
      <c r="X330" s="234"/>
      <c r="Y330" s="234"/>
      <c r="Z330" s="234"/>
      <c r="AA330" s="234"/>
      <c r="AB330" s="234"/>
      <c r="AC330" s="234"/>
    </row>
    <row r="331" ht="17.25" customHeight="1">
      <c r="A331" s="346"/>
      <c r="B331" s="317"/>
      <c r="C331" s="317"/>
      <c r="D331" s="318"/>
      <c r="E331" s="328"/>
      <c r="F331" s="328"/>
      <c r="G331" s="329"/>
      <c r="H331" s="346"/>
      <c r="I331" s="347"/>
      <c r="J331" s="234"/>
      <c r="K331" s="234"/>
      <c r="L331" s="234"/>
      <c r="M331" s="234"/>
      <c r="N331" s="234"/>
      <c r="O331" s="234"/>
      <c r="P331" s="234"/>
      <c r="Q331" s="234"/>
      <c r="R331" s="234"/>
      <c r="S331" s="234"/>
      <c r="T331" s="234"/>
      <c r="U331" s="234"/>
      <c r="V331" s="234"/>
      <c r="W331" s="234"/>
      <c r="X331" s="234"/>
      <c r="Y331" s="234"/>
      <c r="Z331" s="234"/>
      <c r="AA331" s="234"/>
      <c r="AB331" s="234"/>
      <c r="AC331" s="234"/>
    </row>
    <row r="332" ht="17.25" customHeight="1">
      <c r="A332" s="346"/>
      <c r="B332" s="317"/>
      <c r="C332" s="317"/>
      <c r="D332" s="318"/>
      <c r="E332" s="328"/>
      <c r="F332" s="328"/>
      <c r="G332" s="329"/>
      <c r="H332" s="346"/>
      <c r="I332" s="347"/>
      <c r="J332" s="234"/>
      <c r="K332" s="234"/>
      <c r="L332" s="234"/>
      <c r="M332" s="234"/>
      <c r="N332" s="234"/>
      <c r="O332" s="234"/>
      <c r="P332" s="234"/>
      <c r="Q332" s="234"/>
      <c r="R332" s="234"/>
      <c r="S332" s="234"/>
      <c r="T332" s="234"/>
      <c r="U332" s="234"/>
      <c r="V332" s="234"/>
      <c r="W332" s="234"/>
      <c r="X332" s="234"/>
      <c r="Y332" s="234"/>
      <c r="Z332" s="234"/>
      <c r="AA332" s="234"/>
      <c r="AB332" s="234"/>
      <c r="AC332" s="234"/>
    </row>
    <row r="333" ht="17.25" customHeight="1">
      <c r="A333" s="346"/>
      <c r="B333" s="317"/>
      <c r="C333" s="317"/>
      <c r="D333" s="318"/>
      <c r="E333" s="328"/>
      <c r="F333" s="328"/>
      <c r="G333" s="329"/>
      <c r="H333" s="346"/>
      <c r="I333" s="347"/>
      <c r="J333" s="234"/>
      <c r="K333" s="234"/>
      <c r="L333" s="234"/>
      <c r="M333" s="234"/>
      <c r="N333" s="234"/>
      <c r="O333" s="234"/>
      <c r="P333" s="234"/>
      <c r="Q333" s="234"/>
      <c r="R333" s="234"/>
      <c r="S333" s="234"/>
      <c r="T333" s="234"/>
      <c r="U333" s="234"/>
      <c r="V333" s="234"/>
      <c r="W333" s="234"/>
      <c r="X333" s="234"/>
      <c r="Y333" s="234"/>
      <c r="Z333" s="234"/>
      <c r="AA333" s="234"/>
      <c r="AB333" s="234"/>
      <c r="AC333" s="234"/>
    </row>
    <row r="334" ht="17.25" customHeight="1">
      <c r="A334" s="346"/>
      <c r="B334" s="317"/>
      <c r="C334" s="317"/>
      <c r="D334" s="318"/>
      <c r="E334" s="328"/>
      <c r="F334" s="328"/>
      <c r="G334" s="329"/>
      <c r="H334" s="346"/>
      <c r="I334" s="347"/>
      <c r="J334" s="234"/>
      <c r="K334" s="234"/>
      <c r="L334" s="234"/>
      <c r="M334" s="234"/>
      <c r="N334" s="234"/>
      <c r="O334" s="234"/>
      <c r="P334" s="234"/>
      <c r="Q334" s="234"/>
      <c r="R334" s="234"/>
      <c r="S334" s="234"/>
      <c r="T334" s="234"/>
      <c r="U334" s="234"/>
      <c r="V334" s="234"/>
      <c r="W334" s="234"/>
      <c r="X334" s="234"/>
      <c r="Y334" s="234"/>
      <c r="Z334" s="234"/>
      <c r="AA334" s="234"/>
      <c r="AB334" s="234"/>
      <c r="AC334" s="234"/>
    </row>
    <row r="335" ht="17.25" customHeight="1">
      <c r="A335" s="346"/>
      <c r="B335" s="317"/>
      <c r="C335" s="317"/>
      <c r="D335" s="318"/>
      <c r="E335" s="328"/>
      <c r="F335" s="328"/>
      <c r="G335" s="329"/>
      <c r="H335" s="346"/>
      <c r="I335" s="347"/>
      <c r="J335" s="234"/>
      <c r="K335" s="234"/>
      <c r="L335" s="234"/>
      <c r="M335" s="234"/>
      <c r="N335" s="234"/>
      <c r="O335" s="234"/>
      <c r="P335" s="234"/>
      <c r="Q335" s="234"/>
      <c r="R335" s="234"/>
      <c r="S335" s="234"/>
      <c r="T335" s="234"/>
      <c r="U335" s="234"/>
      <c r="V335" s="234"/>
      <c r="W335" s="234"/>
      <c r="X335" s="234"/>
      <c r="Y335" s="234"/>
      <c r="Z335" s="234"/>
      <c r="AA335" s="234"/>
      <c r="AB335" s="234"/>
      <c r="AC335" s="234"/>
    </row>
    <row r="336" ht="17.25" customHeight="1">
      <c r="A336" s="346"/>
      <c r="B336" s="317"/>
      <c r="C336" s="317"/>
      <c r="D336" s="318"/>
      <c r="E336" s="328"/>
      <c r="F336" s="328"/>
      <c r="G336" s="329"/>
      <c r="H336" s="346"/>
      <c r="I336" s="347"/>
      <c r="J336" s="234"/>
      <c r="K336" s="234"/>
      <c r="L336" s="234"/>
      <c r="M336" s="234"/>
      <c r="N336" s="234"/>
      <c r="O336" s="234"/>
      <c r="P336" s="234"/>
      <c r="Q336" s="234"/>
      <c r="R336" s="234"/>
      <c r="S336" s="234"/>
      <c r="T336" s="234"/>
      <c r="U336" s="234"/>
      <c r="V336" s="234"/>
      <c r="W336" s="234"/>
      <c r="X336" s="234"/>
      <c r="Y336" s="234"/>
      <c r="Z336" s="234"/>
      <c r="AA336" s="234"/>
      <c r="AB336" s="234"/>
      <c r="AC336" s="234"/>
    </row>
    <row r="337" ht="17.25" customHeight="1">
      <c r="A337" s="346"/>
      <c r="B337" s="317"/>
      <c r="C337" s="317"/>
      <c r="D337" s="318"/>
      <c r="E337" s="328"/>
      <c r="F337" s="328"/>
      <c r="G337" s="329"/>
      <c r="H337" s="346"/>
      <c r="I337" s="347"/>
      <c r="J337" s="234"/>
      <c r="K337" s="234"/>
      <c r="L337" s="234"/>
      <c r="M337" s="234"/>
      <c r="N337" s="234"/>
      <c r="O337" s="234"/>
      <c r="P337" s="234"/>
      <c r="Q337" s="234"/>
      <c r="R337" s="234"/>
      <c r="S337" s="234"/>
      <c r="T337" s="234"/>
      <c r="U337" s="234"/>
      <c r="V337" s="234"/>
      <c r="W337" s="234"/>
      <c r="X337" s="234"/>
      <c r="Y337" s="234"/>
      <c r="Z337" s="234"/>
      <c r="AA337" s="234"/>
      <c r="AB337" s="234"/>
      <c r="AC337" s="234"/>
    </row>
    <row r="338" ht="17.25" customHeight="1">
      <c r="A338" s="346"/>
      <c r="B338" s="317"/>
      <c r="C338" s="317"/>
      <c r="D338" s="318"/>
      <c r="E338" s="328"/>
      <c r="F338" s="328"/>
      <c r="G338" s="329"/>
      <c r="H338" s="346"/>
      <c r="I338" s="347"/>
      <c r="J338" s="234"/>
      <c r="K338" s="234"/>
      <c r="L338" s="234"/>
      <c r="M338" s="234"/>
      <c r="N338" s="234"/>
      <c r="O338" s="234"/>
      <c r="P338" s="234"/>
      <c r="Q338" s="234"/>
      <c r="R338" s="234"/>
      <c r="S338" s="234"/>
      <c r="T338" s="234"/>
      <c r="U338" s="234"/>
      <c r="V338" s="234"/>
      <c r="W338" s="234"/>
      <c r="X338" s="234"/>
      <c r="Y338" s="234"/>
      <c r="Z338" s="234"/>
      <c r="AA338" s="234"/>
      <c r="AB338" s="234"/>
      <c r="AC338" s="234"/>
    </row>
    <row r="339" ht="17.25" customHeight="1">
      <c r="A339" s="346"/>
      <c r="B339" s="317"/>
      <c r="C339" s="317"/>
      <c r="D339" s="318"/>
      <c r="E339" s="328"/>
      <c r="F339" s="328"/>
      <c r="G339" s="329"/>
      <c r="H339" s="346"/>
      <c r="I339" s="347"/>
      <c r="J339" s="234"/>
      <c r="K339" s="234"/>
      <c r="L339" s="234"/>
      <c r="M339" s="234"/>
      <c r="N339" s="234"/>
      <c r="O339" s="234"/>
      <c r="P339" s="234"/>
      <c r="Q339" s="234"/>
      <c r="R339" s="234"/>
      <c r="S339" s="234"/>
      <c r="T339" s="234"/>
      <c r="U339" s="234"/>
      <c r="V339" s="234"/>
      <c r="W339" s="234"/>
      <c r="X339" s="234"/>
      <c r="Y339" s="234"/>
      <c r="Z339" s="234"/>
      <c r="AA339" s="234"/>
      <c r="AB339" s="234"/>
      <c r="AC339" s="234"/>
    </row>
    <row r="340" ht="17.25" customHeight="1">
      <c r="A340" s="346"/>
      <c r="B340" s="317"/>
      <c r="C340" s="317"/>
      <c r="D340" s="318"/>
      <c r="E340" s="328"/>
      <c r="F340" s="328"/>
      <c r="G340" s="329"/>
      <c r="H340" s="346"/>
      <c r="I340" s="347"/>
      <c r="J340" s="234"/>
      <c r="K340" s="234"/>
      <c r="L340" s="234"/>
      <c r="M340" s="234"/>
      <c r="N340" s="234"/>
      <c r="O340" s="234"/>
      <c r="P340" s="234"/>
      <c r="Q340" s="234"/>
      <c r="R340" s="234"/>
      <c r="S340" s="234"/>
      <c r="T340" s="234"/>
      <c r="U340" s="234"/>
      <c r="V340" s="234"/>
      <c r="W340" s="234"/>
      <c r="X340" s="234"/>
      <c r="Y340" s="234"/>
      <c r="Z340" s="234"/>
      <c r="AA340" s="234"/>
      <c r="AB340" s="234"/>
      <c r="AC340" s="234"/>
    </row>
    <row r="341" ht="17.25" customHeight="1">
      <c r="A341" s="346"/>
      <c r="B341" s="317"/>
      <c r="C341" s="317"/>
      <c r="D341" s="318"/>
      <c r="E341" s="328"/>
      <c r="F341" s="328"/>
      <c r="G341" s="329"/>
      <c r="H341" s="346"/>
      <c r="I341" s="347"/>
      <c r="J341" s="234"/>
      <c r="K341" s="234"/>
      <c r="L341" s="234"/>
      <c r="M341" s="234"/>
      <c r="N341" s="234"/>
      <c r="O341" s="234"/>
      <c r="P341" s="234"/>
      <c r="Q341" s="234"/>
      <c r="R341" s="234"/>
      <c r="S341" s="234"/>
      <c r="T341" s="234"/>
      <c r="U341" s="234"/>
      <c r="V341" s="234"/>
      <c r="W341" s="234"/>
      <c r="X341" s="234"/>
      <c r="Y341" s="234"/>
      <c r="Z341" s="234"/>
      <c r="AA341" s="234"/>
      <c r="AB341" s="234"/>
      <c r="AC341" s="234"/>
    </row>
    <row r="342" ht="17.25" customHeight="1">
      <c r="A342" s="346"/>
      <c r="B342" s="317"/>
      <c r="C342" s="317"/>
      <c r="D342" s="318"/>
      <c r="E342" s="328"/>
      <c r="F342" s="328"/>
      <c r="G342" s="329"/>
      <c r="H342" s="346"/>
      <c r="I342" s="347"/>
      <c r="J342" s="234"/>
      <c r="K342" s="234"/>
      <c r="L342" s="234"/>
      <c r="M342" s="234"/>
      <c r="N342" s="234"/>
      <c r="O342" s="234"/>
      <c r="P342" s="234"/>
      <c r="Q342" s="234"/>
      <c r="R342" s="234"/>
      <c r="S342" s="234"/>
      <c r="T342" s="234"/>
      <c r="U342" s="234"/>
      <c r="V342" s="234"/>
      <c r="W342" s="234"/>
      <c r="X342" s="234"/>
      <c r="Y342" s="234"/>
      <c r="Z342" s="234"/>
      <c r="AA342" s="234"/>
      <c r="AB342" s="234"/>
      <c r="AC342" s="234"/>
    </row>
    <row r="343" ht="17.25" customHeight="1">
      <c r="A343" s="346"/>
      <c r="B343" s="317"/>
      <c r="C343" s="317"/>
      <c r="D343" s="318"/>
      <c r="E343" s="328"/>
      <c r="F343" s="328"/>
      <c r="G343" s="329"/>
      <c r="H343" s="346"/>
      <c r="I343" s="347"/>
      <c r="J343" s="234"/>
      <c r="K343" s="234"/>
      <c r="L343" s="234"/>
      <c r="M343" s="234"/>
      <c r="N343" s="234"/>
      <c r="O343" s="234"/>
      <c r="P343" s="234"/>
      <c r="Q343" s="234"/>
      <c r="R343" s="234"/>
      <c r="S343" s="234"/>
      <c r="T343" s="234"/>
      <c r="U343" s="234"/>
      <c r="V343" s="234"/>
      <c r="W343" s="234"/>
      <c r="X343" s="234"/>
      <c r="Y343" s="234"/>
      <c r="Z343" s="234"/>
      <c r="AA343" s="234"/>
      <c r="AB343" s="234"/>
      <c r="AC343" s="234"/>
    </row>
    <row r="344" ht="17.25" customHeight="1">
      <c r="A344" s="346"/>
      <c r="B344" s="317"/>
      <c r="C344" s="317"/>
      <c r="D344" s="318"/>
      <c r="E344" s="328"/>
      <c r="F344" s="328"/>
      <c r="G344" s="329"/>
      <c r="H344" s="346"/>
      <c r="I344" s="347"/>
      <c r="J344" s="234"/>
      <c r="K344" s="234"/>
      <c r="L344" s="234"/>
      <c r="M344" s="234"/>
      <c r="N344" s="234"/>
      <c r="O344" s="234"/>
      <c r="P344" s="234"/>
      <c r="Q344" s="234"/>
      <c r="R344" s="234"/>
      <c r="S344" s="234"/>
      <c r="T344" s="234"/>
      <c r="U344" s="234"/>
      <c r="V344" s="234"/>
      <c r="W344" s="234"/>
      <c r="X344" s="234"/>
      <c r="Y344" s="234"/>
      <c r="Z344" s="234"/>
      <c r="AA344" s="234"/>
      <c r="AB344" s="234"/>
      <c r="AC344" s="234"/>
    </row>
    <row r="345" ht="17.25" customHeight="1">
      <c r="A345" s="346"/>
      <c r="B345" s="317"/>
      <c r="C345" s="317"/>
      <c r="D345" s="318"/>
      <c r="E345" s="328"/>
      <c r="F345" s="328"/>
      <c r="G345" s="329"/>
      <c r="H345" s="346"/>
      <c r="I345" s="347"/>
      <c r="J345" s="234"/>
      <c r="K345" s="234"/>
      <c r="L345" s="234"/>
      <c r="M345" s="234"/>
      <c r="N345" s="234"/>
      <c r="O345" s="234"/>
      <c r="P345" s="234"/>
      <c r="Q345" s="234"/>
      <c r="R345" s="234"/>
      <c r="S345" s="234"/>
      <c r="T345" s="234"/>
      <c r="U345" s="234"/>
      <c r="V345" s="234"/>
      <c r="W345" s="234"/>
      <c r="X345" s="234"/>
      <c r="Y345" s="234"/>
      <c r="Z345" s="234"/>
      <c r="AA345" s="234"/>
      <c r="AB345" s="234"/>
      <c r="AC345" s="234"/>
    </row>
    <row r="346" ht="17.25" customHeight="1">
      <c r="A346" s="346"/>
      <c r="B346" s="317"/>
      <c r="C346" s="317"/>
      <c r="D346" s="318"/>
      <c r="E346" s="328"/>
      <c r="F346" s="328"/>
      <c r="G346" s="329"/>
      <c r="H346" s="346"/>
      <c r="I346" s="347"/>
      <c r="J346" s="234"/>
      <c r="K346" s="234"/>
      <c r="L346" s="234"/>
      <c r="M346" s="234"/>
      <c r="N346" s="234"/>
      <c r="O346" s="234"/>
      <c r="P346" s="234"/>
      <c r="Q346" s="234"/>
      <c r="R346" s="234"/>
      <c r="S346" s="234"/>
      <c r="T346" s="234"/>
      <c r="U346" s="234"/>
      <c r="V346" s="234"/>
      <c r="W346" s="234"/>
      <c r="X346" s="234"/>
      <c r="Y346" s="234"/>
      <c r="Z346" s="234"/>
      <c r="AA346" s="234"/>
      <c r="AB346" s="234"/>
      <c r="AC346" s="234"/>
    </row>
    <row r="347" ht="17.25" customHeight="1">
      <c r="A347" s="346"/>
      <c r="B347" s="317"/>
      <c r="C347" s="317"/>
      <c r="D347" s="318"/>
      <c r="E347" s="328"/>
      <c r="F347" s="328"/>
      <c r="G347" s="329"/>
      <c r="H347" s="346"/>
      <c r="I347" s="347"/>
      <c r="J347" s="234"/>
      <c r="K347" s="234"/>
      <c r="L347" s="234"/>
      <c r="M347" s="234"/>
      <c r="N347" s="234"/>
      <c r="O347" s="234"/>
      <c r="P347" s="234"/>
      <c r="Q347" s="234"/>
      <c r="R347" s="234"/>
      <c r="S347" s="234"/>
      <c r="T347" s="234"/>
      <c r="U347" s="234"/>
      <c r="V347" s="234"/>
      <c r="W347" s="234"/>
      <c r="X347" s="234"/>
      <c r="Y347" s="234"/>
      <c r="Z347" s="234"/>
      <c r="AA347" s="234"/>
      <c r="AB347" s="234"/>
      <c r="AC347" s="234"/>
    </row>
    <row r="348" ht="17.25" customHeight="1">
      <c r="A348" s="346"/>
      <c r="B348" s="317"/>
      <c r="C348" s="317"/>
      <c r="D348" s="318"/>
      <c r="E348" s="328"/>
      <c r="F348" s="328"/>
      <c r="G348" s="329"/>
      <c r="H348" s="346"/>
      <c r="I348" s="347"/>
      <c r="J348" s="234"/>
      <c r="K348" s="234"/>
      <c r="L348" s="234"/>
      <c r="M348" s="234"/>
      <c r="N348" s="234"/>
      <c r="O348" s="234"/>
      <c r="P348" s="234"/>
      <c r="Q348" s="234"/>
      <c r="R348" s="234"/>
      <c r="S348" s="234"/>
      <c r="T348" s="234"/>
      <c r="U348" s="234"/>
      <c r="V348" s="234"/>
      <c r="W348" s="234"/>
      <c r="X348" s="234"/>
      <c r="Y348" s="234"/>
      <c r="Z348" s="234"/>
      <c r="AA348" s="234"/>
      <c r="AB348" s="234"/>
      <c r="AC348" s="234"/>
    </row>
    <row r="349" ht="17.25" customHeight="1">
      <c r="A349" s="346"/>
      <c r="B349" s="317"/>
      <c r="C349" s="317"/>
      <c r="D349" s="318"/>
      <c r="E349" s="328"/>
      <c r="F349" s="328"/>
      <c r="G349" s="329"/>
      <c r="H349" s="346"/>
      <c r="I349" s="347"/>
      <c r="J349" s="234"/>
      <c r="K349" s="234"/>
      <c r="L349" s="234"/>
      <c r="M349" s="234"/>
      <c r="N349" s="234"/>
      <c r="O349" s="234"/>
      <c r="P349" s="234"/>
      <c r="Q349" s="234"/>
      <c r="R349" s="234"/>
      <c r="S349" s="234"/>
      <c r="T349" s="234"/>
      <c r="U349" s="234"/>
      <c r="V349" s="234"/>
      <c r="W349" s="234"/>
      <c r="X349" s="234"/>
      <c r="Y349" s="234"/>
      <c r="Z349" s="234"/>
      <c r="AA349" s="234"/>
      <c r="AB349" s="234"/>
      <c r="AC349" s="234"/>
    </row>
    <row r="350" ht="17.25" customHeight="1">
      <c r="A350" s="346"/>
      <c r="B350" s="317"/>
      <c r="C350" s="317"/>
      <c r="D350" s="318"/>
      <c r="E350" s="328"/>
      <c r="F350" s="328"/>
      <c r="G350" s="329"/>
      <c r="H350" s="346"/>
      <c r="I350" s="347"/>
      <c r="J350" s="234"/>
      <c r="K350" s="234"/>
      <c r="L350" s="234"/>
      <c r="M350" s="234"/>
      <c r="N350" s="234"/>
      <c r="O350" s="234"/>
      <c r="P350" s="234"/>
      <c r="Q350" s="234"/>
      <c r="R350" s="234"/>
      <c r="S350" s="234"/>
      <c r="T350" s="234"/>
      <c r="U350" s="234"/>
      <c r="V350" s="234"/>
      <c r="W350" s="234"/>
      <c r="X350" s="234"/>
      <c r="Y350" s="234"/>
      <c r="Z350" s="234"/>
      <c r="AA350" s="234"/>
      <c r="AB350" s="234"/>
      <c r="AC350" s="234"/>
    </row>
    <row r="351" ht="17.25" customHeight="1">
      <c r="A351" s="346"/>
      <c r="B351" s="317"/>
      <c r="C351" s="317"/>
      <c r="D351" s="318"/>
      <c r="E351" s="328"/>
      <c r="F351" s="328"/>
      <c r="G351" s="329"/>
      <c r="H351" s="346"/>
      <c r="I351" s="347"/>
      <c r="J351" s="234"/>
      <c r="K351" s="234"/>
      <c r="L351" s="234"/>
      <c r="M351" s="234"/>
      <c r="N351" s="234"/>
      <c r="O351" s="234"/>
      <c r="P351" s="234"/>
      <c r="Q351" s="234"/>
      <c r="R351" s="234"/>
      <c r="S351" s="234"/>
      <c r="T351" s="234"/>
      <c r="U351" s="234"/>
      <c r="V351" s="234"/>
      <c r="W351" s="234"/>
      <c r="X351" s="234"/>
      <c r="Y351" s="234"/>
      <c r="Z351" s="234"/>
      <c r="AA351" s="234"/>
      <c r="AB351" s="234"/>
      <c r="AC351" s="234"/>
    </row>
    <row r="352" ht="17.25" customHeight="1">
      <c r="A352" s="346"/>
      <c r="B352" s="317"/>
      <c r="C352" s="317"/>
      <c r="D352" s="318"/>
      <c r="E352" s="328"/>
      <c r="F352" s="328"/>
      <c r="G352" s="329"/>
      <c r="H352" s="346"/>
      <c r="I352" s="347"/>
      <c r="J352" s="234"/>
      <c r="K352" s="234"/>
      <c r="L352" s="234"/>
      <c r="M352" s="234"/>
      <c r="N352" s="234"/>
      <c r="O352" s="234"/>
      <c r="P352" s="234"/>
      <c r="Q352" s="234"/>
      <c r="R352" s="234"/>
      <c r="S352" s="234"/>
      <c r="T352" s="234"/>
      <c r="U352" s="234"/>
      <c r="V352" s="234"/>
      <c r="W352" s="234"/>
      <c r="X352" s="234"/>
      <c r="Y352" s="234"/>
      <c r="Z352" s="234"/>
      <c r="AA352" s="234"/>
      <c r="AB352" s="234"/>
      <c r="AC352" s="234"/>
    </row>
    <row r="353" ht="17.25" customHeight="1">
      <c r="A353" s="346"/>
      <c r="B353" s="317"/>
      <c r="C353" s="317"/>
      <c r="D353" s="318"/>
      <c r="E353" s="328"/>
      <c r="F353" s="328"/>
      <c r="G353" s="329"/>
      <c r="H353" s="346"/>
      <c r="I353" s="347"/>
      <c r="J353" s="234"/>
      <c r="K353" s="234"/>
      <c r="L353" s="234"/>
      <c r="M353" s="234"/>
      <c r="N353" s="234"/>
      <c r="O353" s="234"/>
      <c r="P353" s="234"/>
      <c r="Q353" s="234"/>
      <c r="R353" s="234"/>
      <c r="S353" s="234"/>
      <c r="T353" s="234"/>
      <c r="U353" s="234"/>
      <c r="V353" s="234"/>
      <c r="W353" s="234"/>
      <c r="X353" s="234"/>
      <c r="Y353" s="234"/>
      <c r="Z353" s="234"/>
      <c r="AA353" s="234"/>
      <c r="AB353" s="234"/>
      <c r="AC353" s="234"/>
    </row>
    <row r="354" ht="17.25" customHeight="1">
      <c r="A354" s="346"/>
      <c r="B354" s="317"/>
      <c r="C354" s="317"/>
      <c r="D354" s="318"/>
      <c r="E354" s="328"/>
      <c r="F354" s="328"/>
      <c r="G354" s="329"/>
      <c r="H354" s="346"/>
      <c r="I354" s="347"/>
      <c r="J354" s="234"/>
      <c r="K354" s="234"/>
      <c r="L354" s="234"/>
      <c r="M354" s="234"/>
      <c r="N354" s="234"/>
      <c r="O354" s="234"/>
      <c r="P354" s="234"/>
      <c r="Q354" s="234"/>
      <c r="R354" s="234"/>
      <c r="S354" s="234"/>
      <c r="T354" s="234"/>
      <c r="U354" s="234"/>
      <c r="V354" s="234"/>
      <c r="W354" s="234"/>
      <c r="X354" s="234"/>
      <c r="Y354" s="234"/>
      <c r="Z354" s="234"/>
      <c r="AA354" s="234"/>
      <c r="AB354" s="234"/>
      <c r="AC354" s="234"/>
    </row>
    <row r="355" ht="17.25" customHeight="1">
      <c r="A355" s="346"/>
      <c r="B355" s="317"/>
      <c r="C355" s="317"/>
      <c r="D355" s="318"/>
      <c r="E355" s="328"/>
      <c r="F355" s="328"/>
      <c r="G355" s="329"/>
      <c r="H355" s="346"/>
      <c r="I355" s="347"/>
      <c r="J355" s="234"/>
      <c r="K355" s="234"/>
      <c r="L355" s="234"/>
      <c r="M355" s="234"/>
      <c r="N355" s="234"/>
      <c r="O355" s="234"/>
      <c r="P355" s="234"/>
      <c r="Q355" s="234"/>
      <c r="R355" s="234"/>
      <c r="S355" s="234"/>
      <c r="T355" s="234"/>
      <c r="U355" s="234"/>
      <c r="V355" s="234"/>
      <c r="W355" s="234"/>
      <c r="X355" s="234"/>
      <c r="Y355" s="234"/>
      <c r="Z355" s="234"/>
      <c r="AA355" s="234"/>
      <c r="AB355" s="234"/>
      <c r="AC355" s="234"/>
    </row>
    <row r="356" ht="17.25" customHeight="1">
      <c r="A356" s="346"/>
      <c r="B356" s="317"/>
      <c r="C356" s="317"/>
      <c r="D356" s="318"/>
      <c r="E356" s="328"/>
      <c r="F356" s="328"/>
      <c r="G356" s="329"/>
      <c r="H356" s="346"/>
      <c r="I356" s="347"/>
      <c r="J356" s="234"/>
      <c r="K356" s="234"/>
      <c r="L356" s="234"/>
      <c r="M356" s="234"/>
      <c r="N356" s="234"/>
      <c r="O356" s="234"/>
      <c r="P356" s="234"/>
      <c r="Q356" s="234"/>
      <c r="R356" s="234"/>
      <c r="S356" s="234"/>
      <c r="T356" s="234"/>
      <c r="U356" s="234"/>
      <c r="V356" s="234"/>
      <c r="W356" s="234"/>
      <c r="X356" s="234"/>
      <c r="Y356" s="234"/>
      <c r="Z356" s="234"/>
      <c r="AA356" s="234"/>
      <c r="AB356" s="234"/>
      <c r="AC356" s="234"/>
    </row>
    <row r="357" ht="17.25" customHeight="1">
      <c r="A357" s="346"/>
      <c r="B357" s="317"/>
      <c r="C357" s="317"/>
      <c r="D357" s="318"/>
      <c r="E357" s="328"/>
      <c r="F357" s="328"/>
      <c r="G357" s="329"/>
      <c r="H357" s="346"/>
      <c r="I357" s="347"/>
      <c r="J357" s="234"/>
      <c r="K357" s="234"/>
      <c r="L357" s="234"/>
      <c r="M357" s="234"/>
      <c r="N357" s="234"/>
      <c r="O357" s="234"/>
      <c r="P357" s="234"/>
      <c r="Q357" s="234"/>
      <c r="R357" s="234"/>
      <c r="S357" s="234"/>
      <c r="T357" s="234"/>
      <c r="U357" s="234"/>
      <c r="V357" s="234"/>
      <c r="W357" s="234"/>
      <c r="X357" s="234"/>
      <c r="Y357" s="234"/>
      <c r="Z357" s="234"/>
      <c r="AA357" s="234"/>
      <c r="AB357" s="234"/>
      <c r="AC357" s="234"/>
    </row>
    <row r="358" ht="17.25" customHeight="1">
      <c r="A358" s="346"/>
      <c r="B358" s="317"/>
      <c r="C358" s="317"/>
      <c r="D358" s="318"/>
      <c r="E358" s="328"/>
      <c r="F358" s="328"/>
      <c r="G358" s="329"/>
      <c r="H358" s="346"/>
      <c r="I358" s="347"/>
      <c r="J358" s="234"/>
      <c r="K358" s="234"/>
      <c r="L358" s="234"/>
      <c r="M358" s="234"/>
      <c r="N358" s="234"/>
      <c r="O358" s="234"/>
      <c r="P358" s="234"/>
      <c r="Q358" s="234"/>
      <c r="R358" s="234"/>
      <c r="S358" s="234"/>
      <c r="T358" s="234"/>
      <c r="U358" s="234"/>
      <c r="V358" s="234"/>
      <c r="W358" s="234"/>
      <c r="X358" s="234"/>
      <c r="Y358" s="234"/>
      <c r="Z358" s="234"/>
      <c r="AA358" s="234"/>
      <c r="AB358" s="234"/>
      <c r="AC358" s="234"/>
    </row>
    <row r="359" ht="17.25" customHeight="1">
      <c r="A359" s="346"/>
      <c r="B359" s="317"/>
      <c r="C359" s="317"/>
      <c r="D359" s="318"/>
      <c r="E359" s="328"/>
      <c r="F359" s="328"/>
      <c r="G359" s="329"/>
      <c r="H359" s="346"/>
      <c r="I359" s="347"/>
      <c r="J359" s="234"/>
      <c r="K359" s="234"/>
      <c r="L359" s="234"/>
      <c r="M359" s="234"/>
      <c r="N359" s="234"/>
      <c r="O359" s="234"/>
      <c r="P359" s="234"/>
      <c r="Q359" s="234"/>
      <c r="R359" s="234"/>
      <c r="S359" s="234"/>
      <c r="T359" s="234"/>
      <c r="U359" s="234"/>
      <c r="V359" s="234"/>
      <c r="W359" s="234"/>
      <c r="X359" s="234"/>
      <c r="Y359" s="234"/>
      <c r="Z359" s="234"/>
      <c r="AA359" s="234"/>
      <c r="AB359" s="234"/>
      <c r="AC359" s="234"/>
    </row>
    <row r="360" ht="17.25" customHeight="1">
      <c r="A360" s="346"/>
      <c r="B360" s="317"/>
      <c r="C360" s="317"/>
      <c r="D360" s="318"/>
      <c r="E360" s="328"/>
      <c r="F360" s="328"/>
      <c r="G360" s="329"/>
      <c r="H360" s="346"/>
      <c r="I360" s="347"/>
      <c r="J360" s="234"/>
      <c r="K360" s="234"/>
      <c r="L360" s="234"/>
      <c r="M360" s="234"/>
      <c r="N360" s="234"/>
      <c r="O360" s="234"/>
      <c r="P360" s="234"/>
      <c r="Q360" s="234"/>
      <c r="R360" s="234"/>
      <c r="S360" s="234"/>
      <c r="T360" s="234"/>
      <c r="U360" s="234"/>
      <c r="V360" s="234"/>
      <c r="W360" s="234"/>
      <c r="X360" s="234"/>
      <c r="Y360" s="234"/>
      <c r="Z360" s="234"/>
      <c r="AA360" s="234"/>
      <c r="AB360" s="234"/>
      <c r="AC360" s="234"/>
    </row>
    <row r="361" ht="17.25" customHeight="1">
      <c r="A361" s="346"/>
      <c r="B361" s="317"/>
      <c r="C361" s="317"/>
      <c r="D361" s="318"/>
      <c r="E361" s="328"/>
      <c r="F361" s="328"/>
      <c r="G361" s="329"/>
      <c r="H361" s="346"/>
      <c r="I361" s="347"/>
      <c r="J361" s="234"/>
      <c r="K361" s="234"/>
      <c r="L361" s="234"/>
      <c r="M361" s="234"/>
      <c r="N361" s="234"/>
      <c r="O361" s="234"/>
      <c r="P361" s="234"/>
      <c r="Q361" s="234"/>
      <c r="R361" s="234"/>
      <c r="S361" s="234"/>
      <c r="T361" s="234"/>
      <c r="U361" s="234"/>
      <c r="V361" s="234"/>
      <c r="W361" s="234"/>
      <c r="X361" s="234"/>
      <c r="Y361" s="234"/>
      <c r="Z361" s="234"/>
      <c r="AA361" s="234"/>
      <c r="AB361" s="234"/>
      <c r="AC361" s="234"/>
    </row>
    <row r="362" ht="17.25" customHeight="1">
      <c r="A362" s="346"/>
      <c r="B362" s="317"/>
      <c r="C362" s="317"/>
      <c r="D362" s="318"/>
      <c r="E362" s="328"/>
      <c r="F362" s="328"/>
      <c r="G362" s="329"/>
      <c r="H362" s="346"/>
      <c r="I362" s="347"/>
      <c r="J362" s="234"/>
      <c r="K362" s="234"/>
      <c r="L362" s="234"/>
      <c r="M362" s="234"/>
      <c r="N362" s="234"/>
      <c r="O362" s="234"/>
      <c r="P362" s="234"/>
      <c r="Q362" s="234"/>
      <c r="R362" s="234"/>
      <c r="S362" s="234"/>
      <c r="T362" s="234"/>
      <c r="U362" s="234"/>
      <c r="V362" s="234"/>
      <c r="W362" s="234"/>
      <c r="X362" s="234"/>
      <c r="Y362" s="234"/>
      <c r="Z362" s="234"/>
      <c r="AA362" s="234"/>
      <c r="AB362" s="234"/>
      <c r="AC362" s="234"/>
    </row>
    <row r="363" ht="17.25" customHeight="1">
      <c r="A363" s="346"/>
      <c r="B363" s="317"/>
      <c r="C363" s="317"/>
      <c r="D363" s="318"/>
      <c r="E363" s="328"/>
      <c r="F363" s="328"/>
      <c r="G363" s="329"/>
      <c r="H363" s="346"/>
      <c r="I363" s="347"/>
      <c r="J363" s="234"/>
      <c r="K363" s="234"/>
      <c r="L363" s="234"/>
      <c r="M363" s="234"/>
      <c r="N363" s="234"/>
      <c r="O363" s="234"/>
      <c r="P363" s="234"/>
      <c r="Q363" s="234"/>
      <c r="R363" s="234"/>
      <c r="S363" s="234"/>
      <c r="T363" s="234"/>
      <c r="U363" s="234"/>
      <c r="V363" s="234"/>
      <c r="W363" s="234"/>
      <c r="X363" s="234"/>
      <c r="Y363" s="234"/>
      <c r="Z363" s="234"/>
      <c r="AA363" s="234"/>
      <c r="AB363" s="234"/>
      <c r="AC363" s="234"/>
    </row>
    <row r="364" ht="17.25" customHeight="1">
      <c r="A364" s="346"/>
      <c r="B364" s="317"/>
      <c r="C364" s="317"/>
      <c r="D364" s="318"/>
      <c r="E364" s="328"/>
      <c r="F364" s="328"/>
      <c r="G364" s="329"/>
      <c r="H364" s="346"/>
      <c r="I364" s="347"/>
      <c r="J364" s="234"/>
      <c r="K364" s="234"/>
      <c r="L364" s="234"/>
      <c r="M364" s="234"/>
      <c r="N364" s="234"/>
      <c r="O364" s="234"/>
      <c r="P364" s="234"/>
      <c r="Q364" s="234"/>
      <c r="R364" s="234"/>
      <c r="S364" s="234"/>
      <c r="T364" s="234"/>
      <c r="U364" s="234"/>
      <c r="V364" s="234"/>
      <c r="W364" s="234"/>
      <c r="X364" s="234"/>
      <c r="Y364" s="234"/>
      <c r="Z364" s="234"/>
      <c r="AA364" s="234"/>
      <c r="AB364" s="234"/>
      <c r="AC364" s="234"/>
    </row>
    <row r="365" ht="17.25" customHeight="1">
      <c r="A365" s="346"/>
      <c r="B365" s="317"/>
      <c r="C365" s="317"/>
      <c r="D365" s="318"/>
      <c r="E365" s="328"/>
      <c r="F365" s="328"/>
      <c r="G365" s="329"/>
      <c r="H365" s="346"/>
      <c r="I365" s="347"/>
      <c r="J365" s="234"/>
      <c r="K365" s="234"/>
      <c r="L365" s="234"/>
      <c r="M365" s="234"/>
      <c r="N365" s="234"/>
      <c r="O365" s="234"/>
      <c r="P365" s="234"/>
      <c r="Q365" s="234"/>
      <c r="R365" s="234"/>
      <c r="S365" s="234"/>
      <c r="T365" s="234"/>
      <c r="U365" s="234"/>
      <c r="V365" s="234"/>
      <c r="W365" s="234"/>
      <c r="X365" s="234"/>
      <c r="Y365" s="234"/>
      <c r="Z365" s="234"/>
      <c r="AA365" s="234"/>
      <c r="AB365" s="234"/>
      <c r="AC365" s="234"/>
    </row>
    <row r="366" ht="17.25" customHeight="1">
      <c r="A366" s="346"/>
      <c r="B366" s="317"/>
      <c r="C366" s="317"/>
      <c r="D366" s="318"/>
      <c r="E366" s="328"/>
      <c r="F366" s="328"/>
      <c r="G366" s="329"/>
      <c r="H366" s="346"/>
      <c r="I366" s="347"/>
      <c r="J366" s="234"/>
      <c r="K366" s="234"/>
      <c r="L366" s="234"/>
      <c r="M366" s="234"/>
      <c r="N366" s="234"/>
      <c r="O366" s="234"/>
      <c r="P366" s="234"/>
      <c r="Q366" s="234"/>
      <c r="R366" s="234"/>
      <c r="S366" s="234"/>
      <c r="T366" s="234"/>
      <c r="U366" s="234"/>
      <c r="V366" s="234"/>
      <c r="W366" s="234"/>
      <c r="X366" s="234"/>
      <c r="Y366" s="234"/>
      <c r="Z366" s="234"/>
      <c r="AA366" s="234"/>
      <c r="AB366" s="234"/>
      <c r="AC366" s="234"/>
    </row>
    <row r="367" ht="17.25" customHeight="1">
      <c r="A367" s="346"/>
      <c r="B367" s="317"/>
      <c r="C367" s="317"/>
      <c r="D367" s="318"/>
      <c r="E367" s="328"/>
      <c r="F367" s="328"/>
      <c r="G367" s="329"/>
      <c r="H367" s="346"/>
      <c r="I367" s="347"/>
      <c r="J367" s="234"/>
      <c r="K367" s="234"/>
      <c r="L367" s="234"/>
      <c r="M367" s="234"/>
      <c r="N367" s="234"/>
      <c r="O367" s="234"/>
      <c r="P367" s="234"/>
      <c r="Q367" s="234"/>
      <c r="R367" s="234"/>
      <c r="S367" s="234"/>
      <c r="T367" s="234"/>
      <c r="U367" s="234"/>
      <c r="V367" s="234"/>
      <c r="W367" s="234"/>
      <c r="X367" s="234"/>
      <c r="Y367" s="234"/>
      <c r="Z367" s="234"/>
      <c r="AA367" s="234"/>
      <c r="AB367" s="234"/>
      <c r="AC367" s="234"/>
    </row>
    <row r="368" ht="17.25" customHeight="1">
      <c r="A368" s="346"/>
      <c r="B368" s="317"/>
      <c r="C368" s="317"/>
      <c r="D368" s="318"/>
      <c r="E368" s="328"/>
      <c r="F368" s="328"/>
      <c r="G368" s="329"/>
      <c r="H368" s="346"/>
      <c r="I368" s="347"/>
      <c r="J368" s="234"/>
      <c r="K368" s="234"/>
      <c r="L368" s="234"/>
      <c r="M368" s="234"/>
      <c r="N368" s="234"/>
      <c r="O368" s="234"/>
      <c r="P368" s="234"/>
      <c r="Q368" s="234"/>
      <c r="R368" s="234"/>
      <c r="S368" s="234"/>
      <c r="T368" s="234"/>
      <c r="U368" s="234"/>
      <c r="V368" s="234"/>
      <c r="W368" s="234"/>
      <c r="X368" s="234"/>
      <c r="Y368" s="234"/>
      <c r="Z368" s="234"/>
      <c r="AA368" s="234"/>
      <c r="AB368" s="234"/>
      <c r="AC368" s="234"/>
    </row>
    <row r="369" ht="17.25" customHeight="1">
      <c r="A369" s="346"/>
      <c r="B369" s="317"/>
      <c r="C369" s="317"/>
      <c r="D369" s="318"/>
      <c r="E369" s="328"/>
      <c r="F369" s="328"/>
      <c r="G369" s="329"/>
      <c r="H369" s="346"/>
      <c r="I369" s="347"/>
      <c r="J369" s="234"/>
      <c r="K369" s="234"/>
      <c r="L369" s="234"/>
      <c r="M369" s="234"/>
      <c r="N369" s="234"/>
      <c r="O369" s="234"/>
      <c r="P369" s="234"/>
      <c r="Q369" s="234"/>
      <c r="R369" s="234"/>
      <c r="S369" s="234"/>
      <c r="T369" s="234"/>
      <c r="U369" s="234"/>
      <c r="V369" s="234"/>
      <c r="W369" s="234"/>
      <c r="X369" s="234"/>
      <c r="Y369" s="234"/>
      <c r="Z369" s="234"/>
      <c r="AA369" s="234"/>
      <c r="AB369" s="234"/>
      <c r="AC369" s="234"/>
    </row>
    <row r="370" ht="17.25" customHeight="1">
      <c r="A370" s="346"/>
      <c r="B370" s="317"/>
      <c r="C370" s="317"/>
      <c r="D370" s="318"/>
      <c r="E370" s="328"/>
      <c r="F370" s="328"/>
      <c r="G370" s="329"/>
      <c r="H370" s="346"/>
      <c r="I370" s="347"/>
      <c r="J370" s="234"/>
      <c r="K370" s="234"/>
      <c r="L370" s="234"/>
      <c r="M370" s="234"/>
      <c r="N370" s="234"/>
      <c r="O370" s="234"/>
      <c r="P370" s="234"/>
      <c r="Q370" s="234"/>
      <c r="R370" s="234"/>
      <c r="S370" s="234"/>
      <c r="T370" s="234"/>
      <c r="U370" s="234"/>
      <c r="V370" s="234"/>
      <c r="W370" s="234"/>
      <c r="X370" s="234"/>
      <c r="Y370" s="234"/>
      <c r="Z370" s="234"/>
      <c r="AA370" s="234"/>
      <c r="AB370" s="234"/>
      <c r="AC370" s="234"/>
    </row>
    <row r="371" ht="17.25" customHeight="1">
      <c r="A371" s="346"/>
      <c r="B371" s="317"/>
      <c r="C371" s="317"/>
      <c r="D371" s="318"/>
      <c r="E371" s="328"/>
      <c r="F371" s="328"/>
      <c r="G371" s="329"/>
      <c r="H371" s="346"/>
      <c r="I371" s="347"/>
      <c r="J371" s="234"/>
      <c r="K371" s="234"/>
      <c r="L371" s="234"/>
      <c r="M371" s="234"/>
      <c r="N371" s="234"/>
      <c r="O371" s="234"/>
      <c r="P371" s="234"/>
      <c r="Q371" s="234"/>
      <c r="R371" s="234"/>
      <c r="S371" s="234"/>
      <c r="T371" s="234"/>
      <c r="U371" s="234"/>
      <c r="V371" s="234"/>
      <c r="W371" s="234"/>
      <c r="X371" s="234"/>
      <c r="Y371" s="234"/>
      <c r="Z371" s="234"/>
      <c r="AA371" s="234"/>
      <c r="AB371" s="234"/>
      <c r="AC371" s="234"/>
    </row>
    <row r="372" ht="17.25" customHeight="1">
      <c r="A372" s="346"/>
      <c r="B372" s="317"/>
      <c r="C372" s="317"/>
      <c r="D372" s="318"/>
      <c r="E372" s="328"/>
      <c r="F372" s="328"/>
      <c r="G372" s="329"/>
      <c r="H372" s="346"/>
      <c r="I372" s="347"/>
      <c r="J372" s="234"/>
      <c r="K372" s="234"/>
      <c r="L372" s="234"/>
      <c r="M372" s="234"/>
      <c r="N372" s="234"/>
      <c r="O372" s="234"/>
      <c r="P372" s="234"/>
      <c r="Q372" s="234"/>
      <c r="R372" s="234"/>
      <c r="S372" s="234"/>
      <c r="T372" s="234"/>
      <c r="U372" s="234"/>
      <c r="V372" s="234"/>
      <c r="W372" s="234"/>
      <c r="X372" s="234"/>
      <c r="Y372" s="234"/>
      <c r="Z372" s="234"/>
      <c r="AA372" s="234"/>
      <c r="AB372" s="234"/>
      <c r="AC372" s="234"/>
    </row>
    <row r="373" ht="17.25" customHeight="1">
      <c r="A373" s="346"/>
      <c r="B373" s="317"/>
      <c r="C373" s="317"/>
      <c r="D373" s="318"/>
      <c r="E373" s="328"/>
      <c r="F373" s="328"/>
      <c r="G373" s="329"/>
      <c r="H373" s="346"/>
      <c r="I373" s="347"/>
      <c r="J373" s="234"/>
      <c r="K373" s="234"/>
      <c r="L373" s="234"/>
      <c r="M373" s="234"/>
      <c r="N373" s="234"/>
      <c r="O373" s="234"/>
      <c r="P373" s="234"/>
      <c r="Q373" s="234"/>
      <c r="R373" s="234"/>
      <c r="S373" s="234"/>
      <c r="T373" s="234"/>
      <c r="U373" s="234"/>
      <c r="V373" s="234"/>
      <c r="W373" s="234"/>
      <c r="X373" s="234"/>
      <c r="Y373" s="234"/>
      <c r="Z373" s="234"/>
      <c r="AA373" s="234"/>
      <c r="AB373" s="234"/>
      <c r="AC373" s="234"/>
    </row>
    <row r="374" ht="17.25" customHeight="1">
      <c r="A374" s="346"/>
      <c r="B374" s="317"/>
      <c r="C374" s="317"/>
      <c r="D374" s="318"/>
      <c r="E374" s="328"/>
      <c r="F374" s="328"/>
      <c r="G374" s="329"/>
      <c r="H374" s="346"/>
      <c r="I374" s="347"/>
      <c r="J374" s="234"/>
      <c r="K374" s="234"/>
      <c r="L374" s="234"/>
      <c r="M374" s="234"/>
      <c r="N374" s="234"/>
      <c r="O374" s="234"/>
      <c r="P374" s="234"/>
      <c r="Q374" s="234"/>
      <c r="R374" s="234"/>
      <c r="S374" s="234"/>
      <c r="T374" s="234"/>
      <c r="U374" s="234"/>
      <c r="V374" s="234"/>
      <c r="W374" s="234"/>
      <c r="X374" s="234"/>
      <c r="Y374" s="234"/>
      <c r="Z374" s="234"/>
      <c r="AA374" s="234"/>
      <c r="AB374" s="234"/>
      <c r="AC374" s="234"/>
    </row>
    <row r="375" ht="17.25" customHeight="1">
      <c r="A375" s="346"/>
      <c r="B375" s="317"/>
      <c r="C375" s="317"/>
      <c r="D375" s="318"/>
      <c r="E375" s="328"/>
      <c r="F375" s="328"/>
      <c r="G375" s="329"/>
      <c r="H375" s="346"/>
      <c r="I375" s="347"/>
      <c r="J375" s="234"/>
      <c r="K375" s="234"/>
      <c r="L375" s="234"/>
      <c r="M375" s="234"/>
      <c r="N375" s="234"/>
      <c r="O375" s="234"/>
      <c r="P375" s="234"/>
      <c r="Q375" s="234"/>
      <c r="R375" s="234"/>
      <c r="S375" s="234"/>
      <c r="T375" s="234"/>
      <c r="U375" s="234"/>
      <c r="V375" s="234"/>
      <c r="W375" s="234"/>
      <c r="X375" s="234"/>
      <c r="Y375" s="234"/>
      <c r="Z375" s="234"/>
      <c r="AA375" s="234"/>
      <c r="AB375" s="234"/>
      <c r="AC375" s="234"/>
    </row>
    <row r="376" ht="17.25" customHeight="1">
      <c r="A376" s="346"/>
      <c r="B376" s="317"/>
      <c r="C376" s="317"/>
      <c r="D376" s="318"/>
      <c r="E376" s="328"/>
      <c r="F376" s="328"/>
      <c r="G376" s="329"/>
      <c r="H376" s="346"/>
      <c r="I376" s="347"/>
      <c r="J376" s="234"/>
      <c r="K376" s="234"/>
      <c r="L376" s="234"/>
      <c r="M376" s="234"/>
      <c r="N376" s="234"/>
      <c r="O376" s="234"/>
      <c r="P376" s="234"/>
      <c r="Q376" s="234"/>
      <c r="R376" s="234"/>
      <c r="S376" s="234"/>
      <c r="T376" s="234"/>
      <c r="U376" s="234"/>
      <c r="V376" s="234"/>
      <c r="W376" s="234"/>
      <c r="X376" s="234"/>
      <c r="Y376" s="234"/>
      <c r="Z376" s="234"/>
      <c r="AA376" s="234"/>
      <c r="AB376" s="234"/>
      <c r="AC376" s="234"/>
    </row>
    <row r="377" ht="17.25" customHeight="1">
      <c r="A377" s="346"/>
      <c r="B377" s="317"/>
      <c r="C377" s="317"/>
      <c r="D377" s="318"/>
      <c r="E377" s="328"/>
      <c r="F377" s="328"/>
      <c r="G377" s="329"/>
      <c r="H377" s="346"/>
      <c r="I377" s="347"/>
      <c r="J377" s="234"/>
      <c r="K377" s="234"/>
      <c r="L377" s="234"/>
      <c r="M377" s="234"/>
      <c r="N377" s="234"/>
      <c r="O377" s="234"/>
      <c r="P377" s="234"/>
      <c r="Q377" s="234"/>
      <c r="R377" s="234"/>
      <c r="S377" s="234"/>
      <c r="T377" s="234"/>
      <c r="U377" s="234"/>
      <c r="V377" s="234"/>
      <c r="W377" s="234"/>
      <c r="X377" s="234"/>
      <c r="Y377" s="234"/>
      <c r="Z377" s="234"/>
      <c r="AA377" s="234"/>
      <c r="AB377" s="234"/>
      <c r="AC377" s="234"/>
    </row>
    <row r="378" ht="17.25" customHeight="1">
      <c r="A378" s="346"/>
      <c r="B378" s="317"/>
      <c r="C378" s="317"/>
      <c r="D378" s="318"/>
      <c r="E378" s="328"/>
      <c r="F378" s="328"/>
      <c r="G378" s="329"/>
      <c r="H378" s="346"/>
      <c r="I378" s="347"/>
      <c r="J378" s="234"/>
      <c r="K378" s="234"/>
      <c r="L378" s="234"/>
      <c r="M378" s="234"/>
      <c r="N378" s="234"/>
      <c r="O378" s="234"/>
      <c r="P378" s="234"/>
      <c r="Q378" s="234"/>
      <c r="R378" s="234"/>
      <c r="S378" s="234"/>
      <c r="T378" s="234"/>
      <c r="U378" s="234"/>
      <c r="V378" s="234"/>
      <c r="W378" s="234"/>
      <c r="X378" s="234"/>
      <c r="Y378" s="234"/>
      <c r="Z378" s="234"/>
      <c r="AA378" s="234"/>
      <c r="AB378" s="234"/>
      <c r="AC378" s="234"/>
    </row>
    <row r="379" ht="17.25" customHeight="1">
      <c r="A379" s="346"/>
      <c r="B379" s="317"/>
      <c r="C379" s="317"/>
      <c r="D379" s="318"/>
      <c r="E379" s="328"/>
      <c r="F379" s="328"/>
      <c r="G379" s="329"/>
      <c r="H379" s="346"/>
      <c r="I379" s="347"/>
      <c r="J379" s="234"/>
      <c r="K379" s="234"/>
      <c r="L379" s="234"/>
      <c r="M379" s="234"/>
      <c r="N379" s="234"/>
      <c r="O379" s="234"/>
      <c r="P379" s="234"/>
      <c r="Q379" s="234"/>
      <c r="R379" s="234"/>
      <c r="S379" s="234"/>
      <c r="T379" s="234"/>
      <c r="U379" s="234"/>
      <c r="V379" s="234"/>
      <c r="W379" s="234"/>
      <c r="X379" s="234"/>
      <c r="Y379" s="234"/>
      <c r="Z379" s="234"/>
      <c r="AA379" s="234"/>
      <c r="AB379" s="234"/>
      <c r="AC379" s="234"/>
    </row>
    <row r="380" ht="17.25" customHeight="1">
      <c r="A380" s="346"/>
      <c r="B380" s="317"/>
      <c r="C380" s="317"/>
      <c r="D380" s="318"/>
      <c r="E380" s="328"/>
      <c r="F380" s="328"/>
      <c r="G380" s="329"/>
      <c r="H380" s="346"/>
      <c r="I380" s="347"/>
      <c r="J380" s="234"/>
      <c r="K380" s="234"/>
      <c r="L380" s="234"/>
      <c r="M380" s="234"/>
      <c r="N380" s="234"/>
      <c r="O380" s="234"/>
      <c r="P380" s="234"/>
      <c r="Q380" s="234"/>
      <c r="R380" s="234"/>
      <c r="S380" s="234"/>
      <c r="T380" s="234"/>
      <c r="U380" s="234"/>
      <c r="V380" s="234"/>
      <c r="W380" s="234"/>
      <c r="X380" s="234"/>
      <c r="Y380" s="234"/>
      <c r="Z380" s="234"/>
      <c r="AA380" s="234"/>
      <c r="AB380" s="234"/>
      <c r="AC380" s="234"/>
    </row>
    <row r="381" ht="17.25" customHeight="1">
      <c r="A381" s="346"/>
      <c r="B381" s="317"/>
      <c r="C381" s="317"/>
      <c r="D381" s="318"/>
      <c r="E381" s="328"/>
      <c r="F381" s="328"/>
      <c r="G381" s="329"/>
      <c r="H381" s="346"/>
      <c r="I381" s="347"/>
      <c r="J381" s="234"/>
      <c r="K381" s="234"/>
      <c r="L381" s="234"/>
      <c r="M381" s="234"/>
      <c r="N381" s="234"/>
      <c r="O381" s="234"/>
      <c r="P381" s="234"/>
      <c r="Q381" s="234"/>
      <c r="R381" s="234"/>
      <c r="S381" s="234"/>
      <c r="T381" s="234"/>
      <c r="U381" s="234"/>
      <c r="V381" s="234"/>
      <c r="W381" s="234"/>
      <c r="X381" s="234"/>
      <c r="Y381" s="234"/>
      <c r="Z381" s="234"/>
      <c r="AA381" s="234"/>
      <c r="AB381" s="234"/>
      <c r="AC381" s="234"/>
    </row>
    <row r="382" ht="17.25" customHeight="1">
      <c r="A382" s="346"/>
      <c r="B382" s="317"/>
      <c r="C382" s="317"/>
      <c r="D382" s="318"/>
      <c r="E382" s="328"/>
      <c r="F382" s="328"/>
      <c r="G382" s="329"/>
      <c r="H382" s="346"/>
      <c r="I382" s="347"/>
      <c r="J382" s="234"/>
      <c r="K382" s="234"/>
      <c r="L382" s="234"/>
      <c r="M382" s="234"/>
      <c r="N382" s="234"/>
      <c r="O382" s="234"/>
      <c r="P382" s="234"/>
      <c r="Q382" s="234"/>
      <c r="R382" s="234"/>
      <c r="S382" s="234"/>
      <c r="T382" s="234"/>
      <c r="U382" s="234"/>
      <c r="V382" s="234"/>
      <c r="W382" s="234"/>
      <c r="X382" s="234"/>
      <c r="Y382" s="234"/>
      <c r="Z382" s="234"/>
      <c r="AA382" s="234"/>
      <c r="AB382" s="234"/>
      <c r="AC382" s="234"/>
    </row>
    <row r="383" ht="17.25" customHeight="1">
      <c r="A383" s="346"/>
      <c r="B383" s="317"/>
      <c r="C383" s="317"/>
      <c r="D383" s="318"/>
      <c r="E383" s="328"/>
      <c r="F383" s="328"/>
      <c r="G383" s="329"/>
      <c r="H383" s="346"/>
      <c r="I383" s="347"/>
      <c r="J383" s="234"/>
      <c r="K383" s="234"/>
      <c r="L383" s="234"/>
      <c r="M383" s="234"/>
      <c r="N383" s="234"/>
      <c r="O383" s="234"/>
      <c r="P383" s="234"/>
      <c r="Q383" s="234"/>
      <c r="R383" s="234"/>
      <c r="S383" s="234"/>
      <c r="T383" s="234"/>
      <c r="U383" s="234"/>
      <c r="V383" s="234"/>
      <c r="W383" s="234"/>
      <c r="X383" s="234"/>
      <c r="Y383" s="234"/>
      <c r="Z383" s="234"/>
      <c r="AA383" s="234"/>
      <c r="AB383" s="234"/>
      <c r="AC383" s="234"/>
    </row>
    <row r="384" ht="17.25" customHeight="1">
      <c r="A384" s="346"/>
      <c r="B384" s="317"/>
      <c r="C384" s="317"/>
      <c r="D384" s="318"/>
      <c r="E384" s="328"/>
      <c r="F384" s="328"/>
      <c r="G384" s="329"/>
      <c r="H384" s="346"/>
      <c r="I384" s="347"/>
      <c r="J384" s="234"/>
      <c r="K384" s="234"/>
      <c r="L384" s="234"/>
      <c r="M384" s="234"/>
      <c r="N384" s="234"/>
      <c r="O384" s="234"/>
      <c r="P384" s="234"/>
      <c r="Q384" s="234"/>
      <c r="R384" s="234"/>
      <c r="S384" s="234"/>
      <c r="T384" s="234"/>
      <c r="U384" s="234"/>
      <c r="V384" s="234"/>
      <c r="W384" s="234"/>
      <c r="X384" s="234"/>
      <c r="Y384" s="234"/>
      <c r="Z384" s="234"/>
      <c r="AA384" s="234"/>
      <c r="AB384" s="234"/>
      <c r="AC384" s="234"/>
    </row>
    <row r="385" ht="17.25" customHeight="1">
      <c r="A385" s="346"/>
      <c r="B385" s="317"/>
      <c r="C385" s="317"/>
      <c r="D385" s="318"/>
      <c r="E385" s="328"/>
      <c r="F385" s="328"/>
      <c r="G385" s="329"/>
      <c r="H385" s="346"/>
      <c r="I385" s="347"/>
      <c r="J385" s="234"/>
      <c r="K385" s="234"/>
      <c r="L385" s="234"/>
      <c r="M385" s="234"/>
      <c r="N385" s="234"/>
      <c r="O385" s="234"/>
      <c r="P385" s="234"/>
      <c r="Q385" s="234"/>
      <c r="R385" s="234"/>
      <c r="S385" s="234"/>
      <c r="T385" s="234"/>
      <c r="U385" s="234"/>
      <c r="V385" s="234"/>
      <c r="W385" s="234"/>
      <c r="X385" s="234"/>
      <c r="Y385" s="234"/>
      <c r="Z385" s="234"/>
      <c r="AA385" s="234"/>
      <c r="AB385" s="234"/>
      <c r="AC385" s="234"/>
    </row>
    <row r="386" ht="17.25" customHeight="1">
      <c r="A386" s="346"/>
      <c r="B386" s="317"/>
      <c r="C386" s="317"/>
      <c r="D386" s="318"/>
      <c r="E386" s="328"/>
      <c r="F386" s="328"/>
      <c r="G386" s="329"/>
      <c r="H386" s="346"/>
      <c r="I386" s="347"/>
      <c r="J386" s="234"/>
      <c r="K386" s="234"/>
      <c r="L386" s="234"/>
      <c r="M386" s="234"/>
      <c r="N386" s="234"/>
      <c r="O386" s="234"/>
      <c r="P386" s="234"/>
      <c r="Q386" s="234"/>
      <c r="R386" s="234"/>
      <c r="S386" s="234"/>
      <c r="T386" s="234"/>
      <c r="U386" s="234"/>
      <c r="V386" s="234"/>
      <c r="W386" s="234"/>
      <c r="X386" s="234"/>
      <c r="Y386" s="234"/>
      <c r="Z386" s="234"/>
      <c r="AA386" s="234"/>
      <c r="AB386" s="234"/>
      <c r="AC386" s="234"/>
    </row>
    <row r="387" ht="17.25" customHeight="1">
      <c r="A387" s="346"/>
      <c r="B387" s="317"/>
      <c r="C387" s="317"/>
      <c r="D387" s="318"/>
      <c r="E387" s="328"/>
      <c r="F387" s="328"/>
      <c r="G387" s="329"/>
      <c r="H387" s="346"/>
      <c r="I387" s="347"/>
      <c r="J387" s="234"/>
      <c r="K387" s="234"/>
      <c r="L387" s="234"/>
      <c r="M387" s="234"/>
      <c r="N387" s="234"/>
      <c r="O387" s="234"/>
      <c r="P387" s="234"/>
      <c r="Q387" s="234"/>
      <c r="R387" s="234"/>
      <c r="S387" s="234"/>
      <c r="T387" s="234"/>
      <c r="U387" s="234"/>
      <c r="V387" s="234"/>
      <c r="W387" s="234"/>
      <c r="X387" s="234"/>
      <c r="Y387" s="234"/>
      <c r="Z387" s="234"/>
      <c r="AA387" s="234"/>
      <c r="AB387" s="234"/>
      <c r="AC387" s="234"/>
    </row>
    <row r="388" ht="17.25" customHeight="1">
      <c r="A388" s="346"/>
      <c r="B388" s="317"/>
      <c r="C388" s="317"/>
      <c r="D388" s="318"/>
      <c r="E388" s="328"/>
      <c r="F388" s="328"/>
      <c r="G388" s="329"/>
      <c r="H388" s="346"/>
      <c r="I388" s="347"/>
      <c r="J388" s="234"/>
      <c r="K388" s="234"/>
      <c r="L388" s="234"/>
      <c r="M388" s="234"/>
      <c r="N388" s="234"/>
      <c r="O388" s="234"/>
      <c r="P388" s="234"/>
      <c r="Q388" s="234"/>
      <c r="R388" s="234"/>
      <c r="S388" s="234"/>
      <c r="T388" s="234"/>
      <c r="U388" s="234"/>
      <c r="V388" s="234"/>
      <c r="W388" s="234"/>
      <c r="X388" s="234"/>
      <c r="Y388" s="234"/>
      <c r="Z388" s="234"/>
      <c r="AA388" s="234"/>
      <c r="AB388" s="234"/>
      <c r="AC388" s="234"/>
    </row>
    <row r="389" ht="17.25" customHeight="1">
      <c r="A389" s="346"/>
      <c r="B389" s="317"/>
      <c r="C389" s="317"/>
      <c r="D389" s="318"/>
      <c r="E389" s="328"/>
      <c r="F389" s="328"/>
      <c r="G389" s="329"/>
      <c r="H389" s="346"/>
      <c r="I389" s="347"/>
      <c r="J389" s="234"/>
      <c r="K389" s="234"/>
      <c r="L389" s="234"/>
      <c r="M389" s="234"/>
      <c r="N389" s="234"/>
      <c r="O389" s="234"/>
      <c r="P389" s="234"/>
      <c r="Q389" s="234"/>
      <c r="R389" s="234"/>
      <c r="S389" s="234"/>
      <c r="T389" s="234"/>
      <c r="U389" s="234"/>
      <c r="V389" s="234"/>
      <c r="W389" s="234"/>
      <c r="X389" s="234"/>
      <c r="Y389" s="234"/>
      <c r="Z389" s="234"/>
      <c r="AA389" s="234"/>
      <c r="AB389" s="234"/>
      <c r="AC389" s="234"/>
    </row>
    <row r="390" ht="17.25" customHeight="1">
      <c r="A390" s="346"/>
      <c r="B390" s="317"/>
      <c r="C390" s="317"/>
      <c r="D390" s="318"/>
      <c r="E390" s="328"/>
      <c r="F390" s="328"/>
      <c r="G390" s="329"/>
      <c r="H390" s="346"/>
      <c r="I390" s="347"/>
      <c r="J390" s="234"/>
      <c r="K390" s="234"/>
      <c r="L390" s="234"/>
      <c r="M390" s="234"/>
      <c r="N390" s="234"/>
      <c r="O390" s="234"/>
      <c r="P390" s="234"/>
      <c r="Q390" s="234"/>
      <c r="R390" s="234"/>
      <c r="S390" s="234"/>
      <c r="T390" s="234"/>
      <c r="U390" s="234"/>
      <c r="V390" s="234"/>
      <c r="W390" s="234"/>
      <c r="X390" s="234"/>
      <c r="Y390" s="234"/>
      <c r="Z390" s="234"/>
      <c r="AA390" s="234"/>
      <c r="AB390" s="234"/>
      <c r="AC390" s="234"/>
    </row>
    <row r="391" ht="17.25" customHeight="1">
      <c r="A391" s="346"/>
      <c r="B391" s="317"/>
      <c r="C391" s="317"/>
      <c r="D391" s="318"/>
      <c r="E391" s="328"/>
      <c r="F391" s="328"/>
      <c r="G391" s="329"/>
      <c r="H391" s="346"/>
      <c r="I391" s="347"/>
      <c r="J391" s="234"/>
      <c r="K391" s="234"/>
      <c r="L391" s="234"/>
      <c r="M391" s="234"/>
      <c r="N391" s="234"/>
      <c r="O391" s="234"/>
      <c r="P391" s="234"/>
      <c r="Q391" s="234"/>
      <c r="R391" s="234"/>
      <c r="S391" s="234"/>
      <c r="T391" s="234"/>
      <c r="U391" s="234"/>
      <c r="V391" s="234"/>
      <c r="W391" s="234"/>
      <c r="X391" s="234"/>
      <c r="Y391" s="234"/>
      <c r="Z391" s="234"/>
      <c r="AA391" s="234"/>
      <c r="AB391" s="234"/>
      <c r="AC391" s="234"/>
    </row>
    <row r="392" ht="17.25" customHeight="1">
      <c r="A392" s="346"/>
      <c r="B392" s="317"/>
      <c r="C392" s="317"/>
      <c r="D392" s="318"/>
      <c r="E392" s="328"/>
      <c r="F392" s="328"/>
      <c r="G392" s="329"/>
      <c r="H392" s="346"/>
      <c r="I392" s="347"/>
      <c r="J392" s="234"/>
      <c r="K392" s="234"/>
      <c r="L392" s="234"/>
      <c r="M392" s="234"/>
      <c r="N392" s="234"/>
      <c r="O392" s="234"/>
      <c r="P392" s="234"/>
      <c r="Q392" s="234"/>
      <c r="R392" s="234"/>
      <c r="S392" s="234"/>
      <c r="T392" s="234"/>
      <c r="U392" s="234"/>
      <c r="V392" s="234"/>
      <c r="W392" s="234"/>
      <c r="X392" s="234"/>
      <c r="Y392" s="234"/>
      <c r="Z392" s="234"/>
      <c r="AA392" s="234"/>
      <c r="AB392" s="234"/>
      <c r="AC392" s="234"/>
    </row>
    <row r="393" ht="17.25" customHeight="1">
      <c r="A393" s="346"/>
      <c r="B393" s="317"/>
      <c r="C393" s="317"/>
      <c r="D393" s="318"/>
      <c r="E393" s="328"/>
      <c r="F393" s="328"/>
      <c r="G393" s="329"/>
      <c r="H393" s="346"/>
      <c r="I393" s="347"/>
      <c r="J393" s="234"/>
      <c r="K393" s="234"/>
      <c r="L393" s="234"/>
      <c r="M393" s="234"/>
      <c r="N393" s="234"/>
      <c r="O393" s="234"/>
      <c r="P393" s="234"/>
      <c r="Q393" s="234"/>
      <c r="R393" s="234"/>
      <c r="S393" s="234"/>
      <c r="T393" s="234"/>
      <c r="U393" s="234"/>
      <c r="V393" s="234"/>
      <c r="W393" s="234"/>
      <c r="X393" s="234"/>
      <c r="Y393" s="234"/>
      <c r="Z393" s="234"/>
      <c r="AA393" s="234"/>
      <c r="AB393" s="234"/>
      <c r="AC393" s="234"/>
    </row>
    <row r="394" ht="17.25" customHeight="1">
      <c r="A394" s="346"/>
      <c r="B394" s="317"/>
      <c r="C394" s="317"/>
      <c r="D394" s="318"/>
      <c r="E394" s="328"/>
      <c r="F394" s="328"/>
      <c r="G394" s="329"/>
      <c r="H394" s="346"/>
      <c r="I394" s="347"/>
      <c r="J394" s="234"/>
      <c r="K394" s="234"/>
      <c r="L394" s="234"/>
      <c r="M394" s="234"/>
      <c r="N394" s="234"/>
      <c r="O394" s="234"/>
      <c r="P394" s="234"/>
      <c r="Q394" s="234"/>
      <c r="R394" s="234"/>
      <c r="S394" s="234"/>
      <c r="T394" s="234"/>
      <c r="U394" s="234"/>
      <c r="V394" s="234"/>
      <c r="W394" s="234"/>
      <c r="X394" s="234"/>
      <c r="Y394" s="234"/>
      <c r="Z394" s="234"/>
      <c r="AA394" s="234"/>
      <c r="AB394" s="234"/>
      <c r="AC394" s="234"/>
    </row>
    <row r="395" ht="17.25" customHeight="1">
      <c r="A395" s="346"/>
      <c r="B395" s="317"/>
      <c r="C395" s="317"/>
      <c r="D395" s="318"/>
      <c r="E395" s="328"/>
      <c r="F395" s="328"/>
      <c r="G395" s="329"/>
      <c r="H395" s="346"/>
      <c r="I395" s="347"/>
      <c r="J395" s="234"/>
      <c r="K395" s="234"/>
      <c r="L395" s="234"/>
      <c r="M395" s="234"/>
      <c r="N395" s="234"/>
      <c r="O395" s="234"/>
      <c r="P395" s="234"/>
      <c r="Q395" s="234"/>
      <c r="R395" s="234"/>
      <c r="S395" s="234"/>
      <c r="T395" s="234"/>
      <c r="U395" s="234"/>
      <c r="V395" s="234"/>
      <c r="W395" s="234"/>
      <c r="X395" s="234"/>
      <c r="Y395" s="234"/>
      <c r="Z395" s="234"/>
      <c r="AA395" s="234"/>
      <c r="AB395" s="234"/>
      <c r="AC395" s="234"/>
    </row>
    <row r="396" ht="17.25" customHeight="1">
      <c r="A396" s="346"/>
      <c r="B396" s="317"/>
      <c r="C396" s="317"/>
      <c r="D396" s="318"/>
      <c r="E396" s="328"/>
      <c r="F396" s="328"/>
      <c r="G396" s="329"/>
      <c r="H396" s="346"/>
      <c r="I396" s="347"/>
      <c r="J396" s="234"/>
      <c r="K396" s="234"/>
      <c r="L396" s="234"/>
      <c r="M396" s="234"/>
      <c r="N396" s="234"/>
      <c r="O396" s="234"/>
      <c r="P396" s="234"/>
      <c r="Q396" s="234"/>
      <c r="R396" s="234"/>
      <c r="S396" s="234"/>
      <c r="T396" s="234"/>
      <c r="U396" s="234"/>
      <c r="V396" s="234"/>
      <c r="W396" s="234"/>
      <c r="X396" s="234"/>
      <c r="Y396" s="234"/>
      <c r="Z396" s="234"/>
      <c r="AA396" s="234"/>
      <c r="AB396" s="234"/>
      <c r="AC396" s="234"/>
    </row>
    <row r="397" ht="17.25" customHeight="1">
      <c r="A397" s="346"/>
      <c r="B397" s="317"/>
      <c r="C397" s="317"/>
      <c r="D397" s="318"/>
      <c r="E397" s="328"/>
      <c r="F397" s="328"/>
      <c r="G397" s="329"/>
      <c r="H397" s="346"/>
      <c r="I397" s="347"/>
      <c r="J397" s="234"/>
      <c r="K397" s="234"/>
      <c r="L397" s="234"/>
      <c r="M397" s="234"/>
      <c r="N397" s="234"/>
      <c r="O397" s="234"/>
      <c r="P397" s="234"/>
      <c r="Q397" s="234"/>
      <c r="R397" s="234"/>
      <c r="S397" s="234"/>
      <c r="T397" s="234"/>
      <c r="U397" s="234"/>
      <c r="V397" s="234"/>
      <c r="W397" s="234"/>
      <c r="X397" s="234"/>
      <c r="Y397" s="234"/>
      <c r="Z397" s="234"/>
      <c r="AA397" s="234"/>
      <c r="AB397" s="234"/>
      <c r="AC397" s="234"/>
    </row>
    <row r="398" ht="17.25" customHeight="1">
      <c r="A398" s="346"/>
      <c r="B398" s="317"/>
      <c r="C398" s="317"/>
      <c r="D398" s="318"/>
      <c r="E398" s="328"/>
      <c r="F398" s="328"/>
      <c r="G398" s="329"/>
      <c r="H398" s="346"/>
      <c r="I398" s="347"/>
      <c r="J398" s="234"/>
      <c r="K398" s="234"/>
      <c r="L398" s="234"/>
      <c r="M398" s="234"/>
      <c r="N398" s="234"/>
      <c r="O398" s="234"/>
      <c r="P398" s="234"/>
      <c r="Q398" s="234"/>
      <c r="R398" s="234"/>
      <c r="S398" s="234"/>
      <c r="T398" s="234"/>
      <c r="U398" s="234"/>
      <c r="V398" s="234"/>
      <c r="W398" s="234"/>
      <c r="X398" s="234"/>
      <c r="Y398" s="234"/>
      <c r="Z398" s="234"/>
      <c r="AA398" s="234"/>
      <c r="AB398" s="234"/>
      <c r="AC398" s="234"/>
    </row>
    <row r="399" ht="17.25" customHeight="1">
      <c r="A399" s="346"/>
      <c r="B399" s="317"/>
      <c r="C399" s="317"/>
      <c r="D399" s="318"/>
      <c r="E399" s="328"/>
      <c r="F399" s="328"/>
      <c r="G399" s="329"/>
      <c r="H399" s="346"/>
      <c r="I399" s="347"/>
      <c r="J399" s="234"/>
      <c r="K399" s="234"/>
      <c r="L399" s="234"/>
      <c r="M399" s="234"/>
      <c r="N399" s="234"/>
      <c r="O399" s="234"/>
      <c r="P399" s="234"/>
      <c r="Q399" s="234"/>
      <c r="R399" s="234"/>
      <c r="S399" s="234"/>
      <c r="T399" s="234"/>
      <c r="U399" s="234"/>
      <c r="V399" s="234"/>
      <c r="W399" s="234"/>
      <c r="X399" s="234"/>
      <c r="Y399" s="234"/>
      <c r="Z399" s="234"/>
      <c r="AA399" s="234"/>
      <c r="AB399" s="234"/>
      <c r="AC399" s="234"/>
    </row>
    <row r="400" ht="17.25" customHeight="1">
      <c r="A400" s="346"/>
      <c r="B400" s="317"/>
      <c r="C400" s="317"/>
      <c r="D400" s="318"/>
      <c r="E400" s="328"/>
      <c r="F400" s="328"/>
      <c r="G400" s="329"/>
      <c r="H400" s="346"/>
      <c r="I400" s="347"/>
      <c r="J400" s="234"/>
      <c r="K400" s="234"/>
      <c r="L400" s="234"/>
      <c r="M400" s="234"/>
      <c r="N400" s="234"/>
      <c r="O400" s="234"/>
      <c r="P400" s="234"/>
      <c r="Q400" s="234"/>
      <c r="R400" s="234"/>
      <c r="S400" s="234"/>
      <c r="T400" s="234"/>
      <c r="U400" s="234"/>
      <c r="V400" s="234"/>
      <c r="W400" s="234"/>
      <c r="X400" s="234"/>
      <c r="Y400" s="234"/>
      <c r="Z400" s="234"/>
      <c r="AA400" s="234"/>
      <c r="AB400" s="234"/>
      <c r="AC400" s="234"/>
    </row>
    <row r="401" ht="17.25" customHeight="1">
      <c r="A401" s="346"/>
      <c r="B401" s="317"/>
      <c r="C401" s="317"/>
      <c r="D401" s="318"/>
      <c r="E401" s="328"/>
      <c r="F401" s="328"/>
      <c r="G401" s="329"/>
      <c r="H401" s="346"/>
      <c r="I401" s="347"/>
      <c r="J401" s="234"/>
      <c r="K401" s="234"/>
      <c r="L401" s="234"/>
      <c r="M401" s="234"/>
      <c r="N401" s="234"/>
      <c r="O401" s="234"/>
      <c r="P401" s="234"/>
      <c r="Q401" s="234"/>
      <c r="R401" s="234"/>
      <c r="S401" s="234"/>
      <c r="T401" s="234"/>
      <c r="U401" s="234"/>
      <c r="V401" s="234"/>
      <c r="W401" s="234"/>
      <c r="X401" s="234"/>
      <c r="Y401" s="234"/>
      <c r="Z401" s="234"/>
      <c r="AA401" s="234"/>
      <c r="AB401" s="234"/>
      <c r="AC401" s="234"/>
    </row>
    <row r="402" ht="17.25" customHeight="1">
      <c r="A402" s="346"/>
      <c r="B402" s="317"/>
      <c r="C402" s="317"/>
      <c r="D402" s="318"/>
      <c r="E402" s="328"/>
      <c r="F402" s="328"/>
      <c r="G402" s="329"/>
      <c r="H402" s="346"/>
      <c r="I402" s="347"/>
      <c r="J402" s="234"/>
      <c r="K402" s="234"/>
      <c r="L402" s="234"/>
      <c r="M402" s="234"/>
      <c r="N402" s="234"/>
      <c r="O402" s="234"/>
      <c r="P402" s="234"/>
      <c r="Q402" s="234"/>
      <c r="R402" s="234"/>
      <c r="S402" s="234"/>
      <c r="T402" s="234"/>
      <c r="U402" s="234"/>
      <c r="V402" s="234"/>
      <c r="W402" s="234"/>
      <c r="X402" s="234"/>
      <c r="Y402" s="234"/>
      <c r="Z402" s="234"/>
      <c r="AA402" s="234"/>
      <c r="AB402" s="234"/>
      <c r="AC402" s="234"/>
    </row>
    <row r="403" ht="17.25" customHeight="1">
      <c r="A403" s="346"/>
      <c r="B403" s="317"/>
      <c r="C403" s="317"/>
      <c r="D403" s="318"/>
      <c r="E403" s="328"/>
      <c r="F403" s="328"/>
      <c r="G403" s="329"/>
      <c r="H403" s="346"/>
      <c r="I403" s="347"/>
      <c r="J403" s="234"/>
      <c r="K403" s="234"/>
      <c r="L403" s="234"/>
      <c r="M403" s="234"/>
      <c r="N403" s="234"/>
      <c r="O403" s="234"/>
      <c r="P403" s="234"/>
      <c r="Q403" s="234"/>
      <c r="R403" s="234"/>
      <c r="S403" s="234"/>
      <c r="T403" s="234"/>
      <c r="U403" s="234"/>
      <c r="V403" s="234"/>
      <c r="W403" s="234"/>
      <c r="X403" s="234"/>
      <c r="Y403" s="234"/>
      <c r="Z403" s="234"/>
      <c r="AA403" s="234"/>
      <c r="AB403" s="234"/>
      <c r="AC403" s="234"/>
    </row>
    <row r="404" ht="17.25" customHeight="1">
      <c r="A404" s="346"/>
      <c r="B404" s="317"/>
      <c r="C404" s="317"/>
      <c r="D404" s="318"/>
      <c r="E404" s="328"/>
      <c r="F404" s="328"/>
      <c r="G404" s="329"/>
      <c r="H404" s="346"/>
      <c r="I404" s="347"/>
      <c r="J404" s="234"/>
      <c r="K404" s="234"/>
      <c r="L404" s="234"/>
      <c r="M404" s="234"/>
      <c r="N404" s="234"/>
      <c r="O404" s="234"/>
      <c r="P404" s="234"/>
      <c r="Q404" s="234"/>
      <c r="R404" s="234"/>
      <c r="S404" s="234"/>
      <c r="T404" s="234"/>
      <c r="U404" s="234"/>
      <c r="V404" s="234"/>
      <c r="W404" s="234"/>
      <c r="X404" s="234"/>
      <c r="Y404" s="234"/>
      <c r="Z404" s="234"/>
      <c r="AA404" s="234"/>
      <c r="AB404" s="234"/>
      <c r="AC404" s="234"/>
    </row>
    <row r="405" ht="17.25" customHeight="1">
      <c r="A405" s="346"/>
      <c r="B405" s="317"/>
      <c r="C405" s="317"/>
      <c r="D405" s="318"/>
      <c r="E405" s="328"/>
      <c r="F405" s="328"/>
      <c r="G405" s="329"/>
      <c r="H405" s="346"/>
      <c r="I405" s="347"/>
      <c r="J405" s="234"/>
      <c r="K405" s="234"/>
      <c r="L405" s="234"/>
      <c r="M405" s="234"/>
      <c r="N405" s="234"/>
      <c r="O405" s="234"/>
      <c r="P405" s="234"/>
      <c r="Q405" s="234"/>
      <c r="R405" s="234"/>
      <c r="S405" s="234"/>
      <c r="T405" s="234"/>
      <c r="U405" s="234"/>
      <c r="V405" s="234"/>
      <c r="W405" s="234"/>
      <c r="X405" s="234"/>
      <c r="Y405" s="234"/>
      <c r="Z405" s="234"/>
      <c r="AA405" s="234"/>
      <c r="AB405" s="234"/>
      <c r="AC405" s="234"/>
    </row>
    <row r="406" ht="17.25" customHeight="1">
      <c r="A406" s="346"/>
      <c r="B406" s="317"/>
      <c r="C406" s="317"/>
      <c r="D406" s="318"/>
      <c r="E406" s="328"/>
      <c r="F406" s="328"/>
      <c r="G406" s="329"/>
      <c r="H406" s="346"/>
      <c r="I406" s="347"/>
      <c r="J406" s="234"/>
      <c r="K406" s="234"/>
      <c r="L406" s="234"/>
      <c r="M406" s="234"/>
      <c r="N406" s="234"/>
      <c r="O406" s="234"/>
      <c r="P406" s="234"/>
      <c r="Q406" s="234"/>
      <c r="R406" s="234"/>
      <c r="S406" s="234"/>
      <c r="T406" s="234"/>
      <c r="U406" s="234"/>
      <c r="V406" s="234"/>
      <c r="W406" s="234"/>
      <c r="X406" s="234"/>
      <c r="Y406" s="234"/>
      <c r="Z406" s="234"/>
      <c r="AA406" s="234"/>
      <c r="AB406" s="234"/>
      <c r="AC406" s="234"/>
    </row>
    <row r="407" ht="17.25" customHeight="1">
      <c r="A407" s="346"/>
      <c r="B407" s="317"/>
      <c r="C407" s="317"/>
      <c r="D407" s="318"/>
      <c r="E407" s="328"/>
      <c r="F407" s="328"/>
      <c r="G407" s="329"/>
      <c r="H407" s="346"/>
      <c r="I407" s="347"/>
      <c r="J407" s="234"/>
      <c r="K407" s="234"/>
      <c r="L407" s="234"/>
      <c r="M407" s="234"/>
      <c r="N407" s="234"/>
      <c r="O407" s="234"/>
      <c r="P407" s="234"/>
      <c r="Q407" s="234"/>
      <c r="R407" s="234"/>
      <c r="S407" s="234"/>
      <c r="T407" s="234"/>
      <c r="U407" s="234"/>
      <c r="V407" s="234"/>
      <c r="W407" s="234"/>
      <c r="X407" s="234"/>
      <c r="Y407" s="234"/>
      <c r="Z407" s="234"/>
      <c r="AA407" s="234"/>
      <c r="AB407" s="234"/>
      <c r="AC407" s="234"/>
    </row>
    <row r="408" ht="17.25" customHeight="1">
      <c r="A408" s="346"/>
      <c r="B408" s="317"/>
      <c r="C408" s="317"/>
      <c r="D408" s="318"/>
      <c r="E408" s="328"/>
      <c r="F408" s="328"/>
      <c r="G408" s="329"/>
      <c r="H408" s="346"/>
      <c r="I408" s="347"/>
      <c r="J408" s="234"/>
      <c r="K408" s="234"/>
      <c r="L408" s="234"/>
      <c r="M408" s="234"/>
      <c r="N408" s="234"/>
      <c r="O408" s="234"/>
      <c r="P408" s="234"/>
      <c r="Q408" s="234"/>
      <c r="R408" s="234"/>
      <c r="S408" s="234"/>
      <c r="T408" s="234"/>
      <c r="U408" s="234"/>
      <c r="V408" s="234"/>
      <c r="W408" s="234"/>
      <c r="X408" s="234"/>
      <c r="Y408" s="234"/>
      <c r="Z408" s="234"/>
      <c r="AA408" s="234"/>
      <c r="AB408" s="234"/>
      <c r="AC408" s="234"/>
    </row>
    <row r="409" ht="17.25" customHeight="1">
      <c r="A409" s="346"/>
      <c r="B409" s="317"/>
      <c r="C409" s="317"/>
      <c r="D409" s="318"/>
      <c r="E409" s="328"/>
      <c r="F409" s="328"/>
      <c r="G409" s="329"/>
      <c r="H409" s="346"/>
      <c r="I409" s="347"/>
      <c r="J409" s="234"/>
      <c r="K409" s="234"/>
      <c r="L409" s="234"/>
      <c r="M409" s="234"/>
      <c r="N409" s="234"/>
      <c r="O409" s="234"/>
      <c r="P409" s="234"/>
      <c r="Q409" s="234"/>
      <c r="R409" s="234"/>
      <c r="S409" s="234"/>
      <c r="T409" s="234"/>
      <c r="U409" s="234"/>
      <c r="V409" s="234"/>
      <c r="W409" s="234"/>
      <c r="X409" s="234"/>
      <c r="Y409" s="234"/>
      <c r="Z409" s="234"/>
      <c r="AA409" s="234"/>
      <c r="AB409" s="234"/>
      <c r="AC409" s="234"/>
    </row>
    <row r="410" ht="17.25" customHeight="1">
      <c r="A410" s="346"/>
      <c r="B410" s="317"/>
      <c r="C410" s="317"/>
      <c r="D410" s="318"/>
      <c r="E410" s="328"/>
      <c r="F410" s="328"/>
      <c r="G410" s="329"/>
      <c r="H410" s="346"/>
      <c r="I410" s="347"/>
      <c r="J410" s="234"/>
      <c r="K410" s="234"/>
      <c r="L410" s="234"/>
      <c r="M410" s="234"/>
      <c r="N410" s="234"/>
      <c r="O410" s="234"/>
      <c r="P410" s="234"/>
      <c r="Q410" s="234"/>
      <c r="R410" s="234"/>
      <c r="S410" s="234"/>
      <c r="T410" s="234"/>
      <c r="U410" s="234"/>
      <c r="V410" s="234"/>
      <c r="W410" s="234"/>
      <c r="X410" s="234"/>
      <c r="Y410" s="234"/>
      <c r="Z410" s="234"/>
      <c r="AA410" s="234"/>
      <c r="AB410" s="234"/>
      <c r="AC410" s="234"/>
    </row>
    <row r="411" ht="17.25" customHeight="1">
      <c r="A411" s="346"/>
      <c r="B411" s="317"/>
      <c r="C411" s="317"/>
      <c r="D411" s="318"/>
      <c r="E411" s="328"/>
      <c r="F411" s="328"/>
      <c r="G411" s="329"/>
      <c r="H411" s="346"/>
      <c r="I411" s="347"/>
      <c r="J411" s="234"/>
      <c r="K411" s="234"/>
      <c r="L411" s="234"/>
      <c r="M411" s="234"/>
      <c r="N411" s="234"/>
      <c r="O411" s="234"/>
      <c r="P411" s="234"/>
      <c r="Q411" s="234"/>
      <c r="R411" s="234"/>
      <c r="S411" s="234"/>
      <c r="T411" s="234"/>
      <c r="U411" s="234"/>
      <c r="V411" s="234"/>
      <c r="W411" s="234"/>
      <c r="X411" s="234"/>
      <c r="Y411" s="234"/>
      <c r="Z411" s="234"/>
      <c r="AA411" s="234"/>
      <c r="AB411" s="234"/>
      <c r="AC411" s="234"/>
    </row>
    <row r="412" ht="17.25" customHeight="1">
      <c r="A412" s="346"/>
      <c r="B412" s="317"/>
      <c r="C412" s="317"/>
      <c r="D412" s="318"/>
      <c r="E412" s="328"/>
      <c r="F412" s="328"/>
      <c r="G412" s="329"/>
      <c r="H412" s="346"/>
      <c r="I412" s="347"/>
      <c r="J412" s="234"/>
      <c r="K412" s="234"/>
      <c r="L412" s="234"/>
      <c r="M412" s="234"/>
      <c r="N412" s="234"/>
      <c r="O412" s="234"/>
      <c r="P412" s="234"/>
      <c r="Q412" s="234"/>
      <c r="R412" s="234"/>
      <c r="S412" s="234"/>
      <c r="T412" s="234"/>
      <c r="U412" s="234"/>
      <c r="V412" s="234"/>
      <c r="W412" s="234"/>
      <c r="X412" s="234"/>
      <c r="Y412" s="234"/>
      <c r="Z412" s="234"/>
      <c r="AA412" s="234"/>
      <c r="AB412" s="234"/>
      <c r="AC412" s="234"/>
    </row>
    <row r="413" ht="17.25" customHeight="1">
      <c r="A413" s="346"/>
      <c r="B413" s="317"/>
      <c r="C413" s="317"/>
      <c r="D413" s="318"/>
      <c r="E413" s="328"/>
      <c r="F413" s="328"/>
      <c r="G413" s="329"/>
      <c r="H413" s="346"/>
      <c r="I413" s="347"/>
      <c r="J413" s="234"/>
      <c r="K413" s="234"/>
      <c r="L413" s="234"/>
      <c r="M413" s="234"/>
      <c r="N413" s="234"/>
      <c r="O413" s="234"/>
      <c r="P413" s="234"/>
      <c r="Q413" s="234"/>
      <c r="R413" s="234"/>
      <c r="S413" s="234"/>
      <c r="T413" s="234"/>
      <c r="U413" s="234"/>
      <c r="V413" s="234"/>
      <c r="W413" s="234"/>
      <c r="X413" s="234"/>
      <c r="Y413" s="234"/>
      <c r="Z413" s="234"/>
      <c r="AA413" s="234"/>
      <c r="AB413" s="234"/>
      <c r="AC413" s="234"/>
    </row>
    <row r="414" ht="17.25" customHeight="1">
      <c r="A414" s="346"/>
      <c r="B414" s="317"/>
      <c r="C414" s="317"/>
      <c r="D414" s="318"/>
      <c r="E414" s="328"/>
      <c r="F414" s="328"/>
      <c r="G414" s="329"/>
      <c r="H414" s="346"/>
      <c r="I414" s="347"/>
      <c r="J414" s="234"/>
      <c r="K414" s="234"/>
      <c r="L414" s="234"/>
      <c r="M414" s="234"/>
      <c r="N414" s="234"/>
      <c r="O414" s="234"/>
      <c r="P414" s="234"/>
      <c r="Q414" s="234"/>
      <c r="R414" s="234"/>
      <c r="S414" s="234"/>
      <c r="T414" s="234"/>
      <c r="U414" s="234"/>
      <c r="V414" s="234"/>
      <c r="W414" s="234"/>
      <c r="X414" s="234"/>
      <c r="Y414" s="234"/>
      <c r="Z414" s="234"/>
      <c r="AA414" s="234"/>
      <c r="AB414" s="234"/>
      <c r="AC414" s="234"/>
    </row>
    <row r="415" ht="17.25" customHeight="1">
      <c r="A415" s="346"/>
      <c r="B415" s="317"/>
      <c r="C415" s="317"/>
      <c r="D415" s="318"/>
      <c r="E415" s="328"/>
      <c r="F415" s="328"/>
      <c r="G415" s="329"/>
      <c r="H415" s="346"/>
      <c r="I415" s="347"/>
      <c r="J415" s="234"/>
      <c r="K415" s="234"/>
      <c r="L415" s="234"/>
      <c r="M415" s="234"/>
      <c r="N415" s="234"/>
      <c r="O415" s="234"/>
      <c r="P415" s="234"/>
      <c r="Q415" s="234"/>
      <c r="R415" s="234"/>
      <c r="S415" s="234"/>
      <c r="T415" s="234"/>
      <c r="U415" s="234"/>
      <c r="V415" s="234"/>
      <c r="W415" s="234"/>
      <c r="X415" s="234"/>
      <c r="Y415" s="234"/>
      <c r="Z415" s="234"/>
      <c r="AA415" s="234"/>
      <c r="AB415" s="234"/>
      <c r="AC415" s="234"/>
    </row>
    <row r="416" ht="17.25" customHeight="1">
      <c r="A416" s="346"/>
      <c r="B416" s="317"/>
      <c r="C416" s="317"/>
      <c r="D416" s="318"/>
      <c r="E416" s="328"/>
      <c r="F416" s="328"/>
      <c r="G416" s="329"/>
      <c r="H416" s="346"/>
      <c r="I416" s="347"/>
      <c r="J416" s="234"/>
      <c r="K416" s="234"/>
      <c r="L416" s="234"/>
      <c r="M416" s="234"/>
      <c r="N416" s="234"/>
      <c r="O416" s="234"/>
      <c r="P416" s="234"/>
      <c r="Q416" s="234"/>
      <c r="R416" s="234"/>
      <c r="S416" s="234"/>
      <c r="T416" s="234"/>
      <c r="U416" s="234"/>
      <c r="V416" s="234"/>
      <c r="W416" s="234"/>
      <c r="X416" s="234"/>
      <c r="Y416" s="234"/>
      <c r="Z416" s="234"/>
      <c r="AA416" s="234"/>
      <c r="AB416" s="234"/>
      <c r="AC416" s="234"/>
    </row>
    <row r="417" ht="17.25" customHeight="1">
      <c r="A417" s="346"/>
      <c r="B417" s="317"/>
      <c r="C417" s="317"/>
      <c r="D417" s="318"/>
      <c r="E417" s="328"/>
      <c r="F417" s="328"/>
      <c r="G417" s="329"/>
      <c r="H417" s="346"/>
      <c r="I417" s="347"/>
      <c r="J417" s="234"/>
      <c r="K417" s="234"/>
      <c r="L417" s="234"/>
      <c r="M417" s="234"/>
      <c r="N417" s="234"/>
      <c r="O417" s="234"/>
      <c r="P417" s="234"/>
      <c r="Q417" s="234"/>
      <c r="R417" s="234"/>
      <c r="S417" s="234"/>
      <c r="T417" s="234"/>
      <c r="U417" s="234"/>
      <c r="V417" s="234"/>
      <c r="W417" s="234"/>
      <c r="X417" s="234"/>
      <c r="Y417" s="234"/>
      <c r="Z417" s="234"/>
      <c r="AA417" s="234"/>
      <c r="AB417" s="234"/>
      <c r="AC417" s="234"/>
    </row>
    <row r="418" ht="17.25" customHeight="1">
      <c r="A418" s="346"/>
      <c r="B418" s="317"/>
      <c r="C418" s="317"/>
      <c r="D418" s="318"/>
      <c r="E418" s="328"/>
      <c r="F418" s="328"/>
      <c r="G418" s="329"/>
      <c r="H418" s="346"/>
      <c r="I418" s="347"/>
      <c r="J418" s="234"/>
      <c r="K418" s="234"/>
      <c r="L418" s="234"/>
      <c r="M418" s="234"/>
      <c r="N418" s="234"/>
      <c r="O418" s="234"/>
      <c r="P418" s="234"/>
      <c r="Q418" s="234"/>
      <c r="R418" s="234"/>
      <c r="S418" s="234"/>
      <c r="T418" s="234"/>
      <c r="U418" s="234"/>
      <c r="V418" s="234"/>
      <c r="W418" s="234"/>
      <c r="X418" s="234"/>
      <c r="Y418" s="234"/>
      <c r="Z418" s="234"/>
      <c r="AA418" s="234"/>
      <c r="AB418" s="234"/>
      <c r="AC418" s="234"/>
    </row>
    <row r="419" ht="17.25" customHeight="1">
      <c r="A419" s="346"/>
      <c r="B419" s="317"/>
      <c r="C419" s="317"/>
      <c r="D419" s="318"/>
      <c r="E419" s="328"/>
      <c r="F419" s="328"/>
      <c r="G419" s="329"/>
      <c r="H419" s="346"/>
      <c r="I419" s="347"/>
      <c r="J419" s="234"/>
      <c r="K419" s="234"/>
      <c r="L419" s="234"/>
      <c r="M419" s="234"/>
      <c r="N419" s="234"/>
      <c r="O419" s="234"/>
      <c r="P419" s="234"/>
      <c r="Q419" s="234"/>
      <c r="R419" s="234"/>
      <c r="S419" s="234"/>
      <c r="T419" s="234"/>
      <c r="U419" s="234"/>
      <c r="V419" s="234"/>
      <c r="W419" s="234"/>
      <c r="X419" s="234"/>
      <c r="Y419" s="234"/>
      <c r="Z419" s="234"/>
      <c r="AA419" s="234"/>
      <c r="AB419" s="234"/>
      <c r="AC419" s="234"/>
    </row>
    <row r="420" ht="17.25" customHeight="1">
      <c r="A420" s="346"/>
      <c r="B420" s="317"/>
      <c r="C420" s="317"/>
      <c r="D420" s="318"/>
      <c r="E420" s="328"/>
      <c r="F420" s="328"/>
      <c r="G420" s="329"/>
      <c r="H420" s="346"/>
      <c r="I420" s="347"/>
      <c r="J420" s="234"/>
      <c r="K420" s="234"/>
      <c r="L420" s="234"/>
      <c r="M420" s="234"/>
      <c r="N420" s="234"/>
      <c r="O420" s="234"/>
      <c r="P420" s="234"/>
      <c r="Q420" s="234"/>
      <c r="R420" s="234"/>
      <c r="S420" s="234"/>
      <c r="T420" s="234"/>
      <c r="U420" s="234"/>
      <c r="V420" s="234"/>
      <c r="W420" s="234"/>
      <c r="X420" s="234"/>
      <c r="Y420" s="234"/>
      <c r="Z420" s="234"/>
      <c r="AA420" s="234"/>
      <c r="AB420" s="234"/>
      <c r="AC420" s="234"/>
    </row>
    <row r="421" ht="17.25" customHeight="1">
      <c r="A421" s="346"/>
      <c r="B421" s="317"/>
      <c r="C421" s="317"/>
      <c r="D421" s="318"/>
      <c r="E421" s="328"/>
      <c r="F421" s="328"/>
      <c r="G421" s="329"/>
      <c r="H421" s="346"/>
      <c r="I421" s="347"/>
      <c r="J421" s="234"/>
      <c r="K421" s="234"/>
      <c r="L421" s="234"/>
      <c r="M421" s="234"/>
      <c r="N421" s="234"/>
      <c r="O421" s="234"/>
      <c r="P421" s="234"/>
      <c r="Q421" s="234"/>
      <c r="R421" s="234"/>
      <c r="S421" s="234"/>
      <c r="T421" s="234"/>
      <c r="U421" s="234"/>
      <c r="V421" s="234"/>
      <c r="W421" s="234"/>
      <c r="X421" s="234"/>
      <c r="Y421" s="234"/>
      <c r="Z421" s="234"/>
      <c r="AA421" s="234"/>
      <c r="AB421" s="234"/>
      <c r="AC421" s="234"/>
    </row>
    <row r="422" ht="17.25" customHeight="1">
      <c r="A422" s="346"/>
      <c r="B422" s="317"/>
      <c r="C422" s="317"/>
      <c r="D422" s="318"/>
      <c r="E422" s="328"/>
      <c r="F422" s="328"/>
      <c r="G422" s="329"/>
      <c r="H422" s="346"/>
      <c r="I422" s="347"/>
      <c r="J422" s="234"/>
      <c r="K422" s="234"/>
      <c r="L422" s="234"/>
      <c r="M422" s="234"/>
      <c r="N422" s="234"/>
      <c r="O422" s="234"/>
      <c r="P422" s="234"/>
      <c r="Q422" s="234"/>
      <c r="R422" s="234"/>
      <c r="S422" s="234"/>
      <c r="T422" s="234"/>
      <c r="U422" s="234"/>
      <c r="V422" s="234"/>
      <c r="W422" s="234"/>
      <c r="X422" s="234"/>
      <c r="Y422" s="234"/>
      <c r="Z422" s="234"/>
      <c r="AA422" s="234"/>
      <c r="AB422" s="234"/>
      <c r="AC422" s="234"/>
    </row>
    <row r="423" ht="17.25" customHeight="1">
      <c r="A423" s="346"/>
      <c r="B423" s="317"/>
      <c r="C423" s="317"/>
      <c r="D423" s="318"/>
      <c r="E423" s="328"/>
      <c r="F423" s="328"/>
      <c r="G423" s="329"/>
      <c r="H423" s="346"/>
      <c r="I423" s="347"/>
      <c r="J423" s="234"/>
      <c r="K423" s="234"/>
      <c r="L423" s="234"/>
      <c r="M423" s="234"/>
      <c r="N423" s="234"/>
      <c r="O423" s="234"/>
      <c r="P423" s="234"/>
      <c r="Q423" s="234"/>
      <c r="R423" s="234"/>
      <c r="S423" s="234"/>
      <c r="T423" s="234"/>
      <c r="U423" s="234"/>
      <c r="V423" s="234"/>
      <c r="W423" s="234"/>
      <c r="X423" s="234"/>
      <c r="Y423" s="234"/>
      <c r="Z423" s="234"/>
      <c r="AA423" s="234"/>
      <c r="AB423" s="234"/>
      <c r="AC423" s="234"/>
    </row>
    <row r="424" ht="17.25" customHeight="1">
      <c r="A424" s="346"/>
      <c r="B424" s="317"/>
      <c r="C424" s="317"/>
      <c r="D424" s="318"/>
      <c r="E424" s="328"/>
      <c r="F424" s="328"/>
      <c r="G424" s="329"/>
      <c r="H424" s="346"/>
      <c r="I424" s="347"/>
      <c r="J424" s="234"/>
      <c r="K424" s="234"/>
      <c r="L424" s="234"/>
      <c r="M424" s="234"/>
      <c r="N424" s="234"/>
      <c r="O424" s="234"/>
      <c r="P424" s="234"/>
      <c r="Q424" s="234"/>
      <c r="R424" s="234"/>
      <c r="S424" s="234"/>
      <c r="T424" s="234"/>
      <c r="U424" s="234"/>
      <c r="V424" s="234"/>
      <c r="W424" s="234"/>
      <c r="X424" s="234"/>
      <c r="Y424" s="234"/>
      <c r="Z424" s="234"/>
      <c r="AA424" s="234"/>
      <c r="AB424" s="234"/>
      <c r="AC424" s="234"/>
    </row>
    <row r="425" ht="17.25" customHeight="1">
      <c r="A425" s="346"/>
      <c r="B425" s="317"/>
      <c r="C425" s="317"/>
      <c r="D425" s="318"/>
      <c r="E425" s="328"/>
      <c r="F425" s="328"/>
      <c r="G425" s="329"/>
      <c r="H425" s="346"/>
      <c r="I425" s="347"/>
      <c r="J425" s="234"/>
      <c r="K425" s="234"/>
      <c r="L425" s="234"/>
      <c r="M425" s="234"/>
      <c r="N425" s="234"/>
      <c r="O425" s="234"/>
      <c r="P425" s="234"/>
      <c r="Q425" s="234"/>
      <c r="R425" s="234"/>
      <c r="S425" s="234"/>
      <c r="T425" s="234"/>
      <c r="U425" s="234"/>
      <c r="V425" s="234"/>
      <c r="W425" s="234"/>
      <c r="X425" s="234"/>
      <c r="Y425" s="234"/>
      <c r="Z425" s="234"/>
      <c r="AA425" s="234"/>
      <c r="AB425" s="234"/>
      <c r="AC425" s="234"/>
    </row>
    <row r="426" ht="17.25" customHeight="1">
      <c r="A426" s="346"/>
      <c r="B426" s="317"/>
      <c r="C426" s="317"/>
      <c r="D426" s="318"/>
      <c r="E426" s="328"/>
      <c r="F426" s="328"/>
      <c r="G426" s="329"/>
      <c r="H426" s="346"/>
      <c r="I426" s="347"/>
      <c r="J426" s="234"/>
      <c r="K426" s="234"/>
      <c r="L426" s="234"/>
      <c r="M426" s="234"/>
      <c r="N426" s="234"/>
      <c r="O426" s="234"/>
      <c r="P426" s="234"/>
      <c r="Q426" s="234"/>
      <c r="R426" s="234"/>
      <c r="S426" s="234"/>
      <c r="T426" s="234"/>
      <c r="U426" s="234"/>
      <c r="V426" s="234"/>
      <c r="W426" s="234"/>
      <c r="X426" s="234"/>
      <c r="Y426" s="234"/>
      <c r="Z426" s="234"/>
      <c r="AA426" s="234"/>
      <c r="AB426" s="234"/>
      <c r="AC426" s="234"/>
    </row>
    <row r="427" ht="17.25" customHeight="1">
      <c r="A427" s="346"/>
      <c r="B427" s="317"/>
      <c r="C427" s="317"/>
      <c r="D427" s="318"/>
      <c r="E427" s="328"/>
      <c r="F427" s="328"/>
      <c r="G427" s="329"/>
      <c r="H427" s="346"/>
      <c r="I427" s="347"/>
      <c r="J427" s="234"/>
      <c r="K427" s="234"/>
      <c r="L427" s="234"/>
      <c r="M427" s="234"/>
      <c r="N427" s="234"/>
      <c r="O427" s="234"/>
      <c r="P427" s="234"/>
      <c r="Q427" s="234"/>
      <c r="R427" s="234"/>
      <c r="S427" s="234"/>
      <c r="T427" s="234"/>
      <c r="U427" s="234"/>
      <c r="V427" s="234"/>
      <c r="W427" s="234"/>
      <c r="X427" s="234"/>
      <c r="Y427" s="234"/>
      <c r="Z427" s="234"/>
      <c r="AA427" s="234"/>
      <c r="AB427" s="234"/>
      <c r="AC427" s="234"/>
    </row>
    <row r="428" ht="17.25" customHeight="1">
      <c r="A428" s="346"/>
      <c r="B428" s="317"/>
      <c r="C428" s="317"/>
      <c r="D428" s="318"/>
      <c r="E428" s="328"/>
      <c r="F428" s="328"/>
      <c r="G428" s="329"/>
      <c r="H428" s="346"/>
      <c r="I428" s="347"/>
      <c r="J428" s="234"/>
      <c r="K428" s="234"/>
      <c r="L428" s="234"/>
      <c r="M428" s="234"/>
      <c r="N428" s="234"/>
      <c r="O428" s="234"/>
      <c r="P428" s="234"/>
      <c r="Q428" s="234"/>
      <c r="R428" s="234"/>
      <c r="S428" s="234"/>
      <c r="T428" s="234"/>
      <c r="U428" s="234"/>
      <c r="V428" s="234"/>
      <c r="W428" s="234"/>
      <c r="X428" s="234"/>
      <c r="Y428" s="234"/>
      <c r="Z428" s="234"/>
      <c r="AA428" s="234"/>
      <c r="AB428" s="234"/>
      <c r="AC428" s="234"/>
    </row>
    <row r="429" ht="17.25" customHeight="1">
      <c r="A429" s="346"/>
      <c r="B429" s="317"/>
      <c r="C429" s="317"/>
      <c r="D429" s="318"/>
      <c r="E429" s="328"/>
      <c r="F429" s="328"/>
      <c r="G429" s="329"/>
      <c r="H429" s="346"/>
      <c r="I429" s="347"/>
      <c r="J429" s="234"/>
      <c r="K429" s="234"/>
      <c r="L429" s="234"/>
      <c r="M429" s="234"/>
      <c r="N429" s="234"/>
      <c r="O429" s="234"/>
      <c r="P429" s="234"/>
      <c r="Q429" s="234"/>
      <c r="R429" s="234"/>
      <c r="S429" s="234"/>
      <c r="T429" s="234"/>
      <c r="U429" s="234"/>
      <c r="V429" s="234"/>
      <c r="W429" s="234"/>
      <c r="X429" s="234"/>
      <c r="Y429" s="234"/>
      <c r="Z429" s="234"/>
      <c r="AA429" s="234"/>
      <c r="AB429" s="234"/>
      <c r="AC429" s="234"/>
    </row>
    <row r="430" ht="17.25" customHeight="1">
      <c r="A430" s="346"/>
      <c r="B430" s="317"/>
      <c r="C430" s="317"/>
      <c r="D430" s="318"/>
      <c r="E430" s="328"/>
      <c r="F430" s="328"/>
      <c r="G430" s="329"/>
      <c r="H430" s="346"/>
      <c r="I430" s="347"/>
      <c r="J430" s="234"/>
      <c r="K430" s="234"/>
      <c r="L430" s="234"/>
      <c r="M430" s="234"/>
      <c r="N430" s="234"/>
      <c r="O430" s="234"/>
      <c r="P430" s="234"/>
      <c r="Q430" s="234"/>
      <c r="R430" s="234"/>
      <c r="S430" s="234"/>
      <c r="T430" s="234"/>
      <c r="U430" s="234"/>
      <c r="V430" s="234"/>
      <c r="W430" s="234"/>
      <c r="X430" s="234"/>
      <c r="Y430" s="234"/>
      <c r="Z430" s="234"/>
      <c r="AA430" s="234"/>
      <c r="AB430" s="234"/>
      <c r="AC430" s="234"/>
    </row>
    <row r="431" ht="17.25" customHeight="1">
      <c r="A431" s="346"/>
      <c r="B431" s="317"/>
      <c r="C431" s="317"/>
      <c r="D431" s="318"/>
      <c r="E431" s="328"/>
      <c r="F431" s="328"/>
      <c r="G431" s="329"/>
      <c r="H431" s="346"/>
      <c r="I431" s="347"/>
      <c r="J431" s="234"/>
      <c r="K431" s="234"/>
      <c r="L431" s="234"/>
      <c r="M431" s="234"/>
      <c r="N431" s="234"/>
      <c r="O431" s="234"/>
      <c r="P431" s="234"/>
      <c r="Q431" s="234"/>
      <c r="R431" s="234"/>
      <c r="S431" s="234"/>
      <c r="T431" s="234"/>
      <c r="U431" s="234"/>
      <c r="V431" s="234"/>
      <c r="W431" s="234"/>
      <c r="X431" s="234"/>
      <c r="Y431" s="234"/>
      <c r="Z431" s="234"/>
      <c r="AA431" s="234"/>
      <c r="AB431" s="234"/>
      <c r="AC431" s="234"/>
    </row>
    <row r="432" ht="17.25" customHeight="1">
      <c r="A432" s="346"/>
      <c r="B432" s="317"/>
      <c r="C432" s="317"/>
      <c r="D432" s="318"/>
      <c r="E432" s="328"/>
      <c r="F432" s="328"/>
      <c r="G432" s="329"/>
      <c r="H432" s="346"/>
      <c r="I432" s="347"/>
      <c r="J432" s="234"/>
      <c r="K432" s="234"/>
      <c r="L432" s="234"/>
      <c r="M432" s="234"/>
      <c r="N432" s="234"/>
      <c r="O432" s="234"/>
      <c r="P432" s="234"/>
      <c r="Q432" s="234"/>
      <c r="R432" s="234"/>
      <c r="S432" s="234"/>
      <c r="T432" s="234"/>
      <c r="U432" s="234"/>
      <c r="V432" s="234"/>
      <c r="W432" s="234"/>
      <c r="X432" s="234"/>
      <c r="Y432" s="234"/>
      <c r="Z432" s="234"/>
      <c r="AA432" s="234"/>
      <c r="AB432" s="234"/>
      <c r="AC432" s="234"/>
    </row>
    <row r="433" ht="17.25" customHeight="1">
      <c r="A433" s="346"/>
      <c r="B433" s="317"/>
      <c r="C433" s="317"/>
      <c r="D433" s="318"/>
      <c r="E433" s="328"/>
      <c r="F433" s="328"/>
      <c r="G433" s="329"/>
      <c r="H433" s="346"/>
      <c r="I433" s="347"/>
      <c r="J433" s="234"/>
      <c r="K433" s="234"/>
      <c r="L433" s="234"/>
      <c r="M433" s="234"/>
      <c r="N433" s="234"/>
      <c r="O433" s="234"/>
      <c r="P433" s="234"/>
      <c r="Q433" s="234"/>
      <c r="R433" s="234"/>
      <c r="S433" s="234"/>
      <c r="T433" s="234"/>
      <c r="U433" s="234"/>
      <c r="V433" s="234"/>
      <c r="W433" s="234"/>
      <c r="X433" s="234"/>
      <c r="Y433" s="234"/>
      <c r="Z433" s="234"/>
      <c r="AA433" s="234"/>
      <c r="AB433" s="234"/>
      <c r="AC433" s="234"/>
    </row>
    <row r="434" ht="17.25" customHeight="1">
      <c r="A434" s="346"/>
      <c r="B434" s="317"/>
      <c r="C434" s="317"/>
      <c r="D434" s="318"/>
      <c r="E434" s="328"/>
      <c r="F434" s="328"/>
      <c r="G434" s="329"/>
      <c r="H434" s="346"/>
      <c r="I434" s="347"/>
      <c r="J434" s="234"/>
      <c r="K434" s="234"/>
      <c r="L434" s="234"/>
      <c r="M434" s="234"/>
      <c r="N434" s="234"/>
      <c r="O434" s="234"/>
      <c r="P434" s="234"/>
      <c r="Q434" s="234"/>
      <c r="R434" s="234"/>
      <c r="S434" s="234"/>
      <c r="T434" s="234"/>
      <c r="U434" s="234"/>
      <c r="V434" s="234"/>
      <c r="W434" s="234"/>
      <c r="X434" s="234"/>
      <c r="Y434" s="234"/>
      <c r="Z434" s="234"/>
      <c r="AA434" s="234"/>
      <c r="AB434" s="234"/>
      <c r="AC434" s="234"/>
    </row>
    <row r="435" ht="17.25" customHeight="1">
      <c r="A435" s="346"/>
      <c r="B435" s="317"/>
      <c r="C435" s="317"/>
      <c r="D435" s="318"/>
      <c r="E435" s="328"/>
      <c r="F435" s="328"/>
      <c r="G435" s="329"/>
      <c r="H435" s="346"/>
      <c r="I435" s="347"/>
      <c r="J435" s="234"/>
      <c r="K435" s="234"/>
      <c r="L435" s="234"/>
      <c r="M435" s="234"/>
      <c r="N435" s="234"/>
      <c r="O435" s="234"/>
      <c r="P435" s="234"/>
      <c r="Q435" s="234"/>
      <c r="R435" s="234"/>
      <c r="S435" s="234"/>
      <c r="T435" s="234"/>
      <c r="U435" s="234"/>
      <c r="V435" s="234"/>
      <c r="W435" s="234"/>
      <c r="X435" s="234"/>
      <c r="Y435" s="234"/>
      <c r="Z435" s="234"/>
      <c r="AA435" s="234"/>
      <c r="AB435" s="234"/>
      <c r="AC435" s="234"/>
    </row>
    <row r="436" ht="17.25" customHeight="1">
      <c r="A436" s="346"/>
      <c r="B436" s="317"/>
      <c r="C436" s="317"/>
      <c r="D436" s="318"/>
      <c r="E436" s="328"/>
      <c r="F436" s="328"/>
      <c r="G436" s="329"/>
      <c r="H436" s="346"/>
      <c r="I436" s="347"/>
      <c r="J436" s="234"/>
      <c r="K436" s="234"/>
      <c r="L436" s="234"/>
      <c r="M436" s="234"/>
      <c r="N436" s="234"/>
      <c r="O436" s="234"/>
      <c r="P436" s="234"/>
      <c r="Q436" s="234"/>
      <c r="R436" s="234"/>
      <c r="S436" s="234"/>
      <c r="T436" s="234"/>
      <c r="U436" s="234"/>
      <c r="V436" s="234"/>
      <c r="W436" s="234"/>
      <c r="X436" s="234"/>
      <c r="Y436" s="234"/>
      <c r="Z436" s="234"/>
      <c r="AA436" s="234"/>
      <c r="AB436" s="234"/>
      <c r="AC436" s="234"/>
    </row>
    <row r="437" ht="17.25" customHeight="1">
      <c r="A437" s="346"/>
      <c r="B437" s="317"/>
      <c r="C437" s="317"/>
      <c r="D437" s="318"/>
      <c r="E437" s="328"/>
      <c r="F437" s="328"/>
      <c r="G437" s="329"/>
      <c r="H437" s="346"/>
      <c r="I437" s="347"/>
      <c r="J437" s="234"/>
      <c r="K437" s="234"/>
      <c r="L437" s="234"/>
      <c r="M437" s="234"/>
      <c r="N437" s="234"/>
      <c r="O437" s="234"/>
      <c r="P437" s="234"/>
      <c r="Q437" s="234"/>
      <c r="R437" s="234"/>
      <c r="S437" s="234"/>
      <c r="T437" s="234"/>
      <c r="U437" s="234"/>
      <c r="V437" s="234"/>
      <c r="W437" s="234"/>
      <c r="X437" s="234"/>
      <c r="Y437" s="234"/>
      <c r="Z437" s="234"/>
      <c r="AA437" s="234"/>
      <c r="AB437" s="234"/>
      <c r="AC437" s="234"/>
    </row>
    <row r="438" ht="17.25" customHeight="1">
      <c r="A438" s="346"/>
      <c r="B438" s="317"/>
      <c r="C438" s="317"/>
      <c r="D438" s="318"/>
      <c r="E438" s="328"/>
      <c r="F438" s="328"/>
      <c r="G438" s="329"/>
      <c r="H438" s="346"/>
      <c r="I438" s="347"/>
      <c r="J438" s="234"/>
      <c r="K438" s="234"/>
      <c r="L438" s="234"/>
      <c r="M438" s="234"/>
      <c r="N438" s="234"/>
      <c r="O438" s="234"/>
      <c r="P438" s="234"/>
      <c r="Q438" s="234"/>
      <c r="R438" s="234"/>
      <c r="S438" s="234"/>
      <c r="T438" s="234"/>
      <c r="U438" s="234"/>
      <c r="V438" s="234"/>
      <c r="W438" s="234"/>
      <c r="X438" s="234"/>
      <c r="Y438" s="234"/>
      <c r="Z438" s="234"/>
      <c r="AA438" s="234"/>
      <c r="AB438" s="234"/>
      <c r="AC438" s="234"/>
    </row>
    <row r="439" ht="17.25" customHeight="1">
      <c r="A439" s="346"/>
      <c r="B439" s="317"/>
      <c r="C439" s="317"/>
      <c r="D439" s="318"/>
      <c r="E439" s="328"/>
      <c r="F439" s="328"/>
      <c r="G439" s="329"/>
      <c r="H439" s="346"/>
      <c r="I439" s="347"/>
      <c r="J439" s="234"/>
      <c r="K439" s="234"/>
      <c r="L439" s="234"/>
      <c r="M439" s="234"/>
      <c r="N439" s="234"/>
      <c r="O439" s="234"/>
      <c r="P439" s="234"/>
      <c r="Q439" s="234"/>
      <c r="R439" s="234"/>
      <c r="S439" s="234"/>
      <c r="T439" s="234"/>
      <c r="U439" s="234"/>
      <c r="V439" s="234"/>
      <c r="W439" s="234"/>
      <c r="X439" s="234"/>
      <c r="Y439" s="234"/>
      <c r="Z439" s="234"/>
      <c r="AA439" s="234"/>
      <c r="AB439" s="234"/>
      <c r="AC439" s="234"/>
    </row>
    <row r="440" ht="17.25" customHeight="1">
      <c r="A440" s="346"/>
      <c r="B440" s="317"/>
      <c r="C440" s="317"/>
      <c r="D440" s="318"/>
      <c r="E440" s="328"/>
      <c r="F440" s="328"/>
      <c r="G440" s="329"/>
      <c r="H440" s="346"/>
      <c r="I440" s="347"/>
      <c r="J440" s="234"/>
      <c r="K440" s="234"/>
      <c r="L440" s="234"/>
      <c r="M440" s="234"/>
      <c r="N440" s="234"/>
      <c r="O440" s="234"/>
      <c r="P440" s="234"/>
      <c r="Q440" s="234"/>
      <c r="R440" s="234"/>
      <c r="S440" s="234"/>
      <c r="T440" s="234"/>
      <c r="U440" s="234"/>
      <c r="V440" s="234"/>
      <c r="W440" s="234"/>
      <c r="X440" s="234"/>
      <c r="Y440" s="234"/>
      <c r="Z440" s="234"/>
      <c r="AA440" s="234"/>
      <c r="AB440" s="234"/>
      <c r="AC440" s="234"/>
    </row>
    <row r="441" ht="17.25" customHeight="1">
      <c r="A441" s="346"/>
      <c r="B441" s="317"/>
      <c r="C441" s="317"/>
      <c r="D441" s="318"/>
      <c r="E441" s="328"/>
      <c r="F441" s="328"/>
      <c r="G441" s="329"/>
      <c r="H441" s="346"/>
      <c r="I441" s="347"/>
      <c r="J441" s="234"/>
      <c r="K441" s="234"/>
      <c r="L441" s="234"/>
      <c r="M441" s="234"/>
      <c r="N441" s="234"/>
      <c r="O441" s="234"/>
      <c r="P441" s="234"/>
      <c r="Q441" s="234"/>
      <c r="R441" s="234"/>
      <c r="S441" s="234"/>
      <c r="T441" s="234"/>
      <c r="U441" s="234"/>
      <c r="V441" s="234"/>
      <c r="W441" s="234"/>
      <c r="X441" s="234"/>
      <c r="Y441" s="234"/>
      <c r="Z441" s="234"/>
      <c r="AA441" s="234"/>
      <c r="AB441" s="234"/>
      <c r="AC441" s="234"/>
    </row>
    <row r="442" ht="17.25" customHeight="1">
      <c r="A442" s="346"/>
      <c r="B442" s="317"/>
      <c r="C442" s="317"/>
      <c r="D442" s="318"/>
      <c r="E442" s="328"/>
      <c r="F442" s="328"/>
      <c r="G442" s="329"/>
      <c r="H442" s="346"/>
      <c r="I442" s="347"/>
      <c r="J442" s="234"/>
      <c r="K442" s="234"/>
      <c r="L442" s="234"/>
      <c r="M442" s="234"/>
      <c r="N442" s="234"/>
      <c r="O442" s="234"/>
      <c r="P442" s="234"/>
      <c r="Q442" s="234"/>
      <c r="R442" s="234"/>
      <c r="S442" s="234"/>
      <c r="T442" s="234"/>
      <c r="U442" s="234"/>
      <c r="V442" s="234"/>
      <c r="W442" s="234"/>
      <c r="X442" s="234"/>
      <c r="Y442" s="234"/>
      <c r="Z442" s="234"/>
      <c r="AA442" s="234"/>
      <c r="AB442" s="234"/>
      <c r="AC442" s="234"/>
    </row>
    <row r="443" ht="17.25" customHeight="1">
      <c r="A443" s="346"/>
      <c r="B443" s="317"/>
      <c r="C443" s="317"/>
      <c r="D443" s="318"/>
      <c r="E443" s="328"/>
      <c r="F443" s="328"/>
      <c r="G443" s="329"/>
      <c r="H443" s="346"/>
      <c r="I443" s="347"/>
      <c r="J443" s="234"/>
      <c r="K443" s="234"/>
      <c r="L443" s="234"/>
      <c r="M443" s="234"/>
      <c r="N443" s="234"/>
      <c r="O443" s="234"/>
      <c r="P443" s="234"/>
      <c r="Q443" s="234"/>
      <c r="R443" s="234"/>
      <c r="S443" s="234"/>
      <c r="T443" s="234"/>
      <c r="U443" s="234"/>
      <c r="V443" s="234"/>
      <c r="W443" s="234"/>
      <c r="X443" s="234"/>
      <c r="Y443" s="234"/>
      <c r="Z443" s="234"/>
      <c r="AA443" s="234"/>
      <c r="AB443" s="234"/>
      <c r="AC443" s="234"/>
    </row>
    <row r="444" ht="17.25" customHeight="1">
      <c r="A444" s="346"/>
      <c r="B444" s="317"/>
      <c r="C444" s="317"/>
      <c r="D444" s="318"/>
      <c r="E444" s="328"/>
      <c r="F444" s="328"/>
      <c r="G444" s="329"/>
      <c r="H444" s="346"/>
      <c r="I444" s="347"/>
      <c r="J444" s="234"/>
      <c r="K444" s="234"/>
      <c r="L444" s="234"/>
      <c r="M444" s="234"/>
      <c r="N444" s="234"/>
      <c r="O444" s="234"/>
      <c r="P444" s="234"/>
      <c r="Q444" s="234"/>
      <c r="R444" s="234"/>
      <c r="S444" s="234"/>
      <c r="T444" s="234"/>
      <c r="U444" s="234"/>
      <c r="V444" s="234"/>
      <c r="W444" s="234"/>
      <c r="X444" s="234"/>
      <c r="Y444" s="234"/>
      <c r="Z444" s="234"/>
      <c r="AA444" s="234"/>
      <c r="AB444" s="234"/>
      <c r="AC444" s="234"/>
    </row>
    <row r="445" ht="17.25" customHeight="1">
      <c r="A445" s="346"/>
      <c r="B445" s="317"/>
      <c r="C445" s="317"/>
      <c r="D445" s="318"/>
      <c r="E445" s="328"/>
      <c r="F445" s="328"/>
      <c r="G445" s="329"/>
      <c r="H445" s="346"/>
      <c r="I445" s="347"/>
      <c r="J445" s="234"/>
      <c r="K445" s="234"/>
      <c r="L445" s="234"/>
      <c r="M445" s="234"/>
      <c r="N445" s="234"/>
      <c r="O445" s="234"/>
      <c r="P445" s="234"/>
      <c r="Q445" s="234"/>
      <c r="R445" s="234"/>
      <c r="S445" s="234"/>
      <c r="T445" s="234"/>
      <c r="U445" s="234"/>
      <c r="V445" s="234"/>
      <c r="W445" s="234"/>
      <c r="X445" s="234"/>
      <c r="Y445" s="234"/>
      <c r="Z445" s="234"/>
      <c r="AA445" s="234"/>
      <c r="AB445" s="234"/>
      <c r="AC445" s="234"/>
    </row>
    <row r="446" ht="17.25" customHeight="1">
      <c r="A446" s="346"/>
      <c r="B446" s="317"/>
      <c r="C446" s="317"/>
      <c r="D446" s="318"/>
      <c r="E446" s="328"/>
      <c r="F446" s="328"/>
      <c r="G446" s="329"/>
      <c r="H446" s="346"/>
      <c r="I446" s="347"/>
      <c r="J446" s="234"/>
      <c r="K446" s="234"/>
      <c r="L446" s="234"/>
      <c r="M446" s="234"/>
      <c r="N446" s="234"/>
      <c r="O446" s="234"/>
      <c r="P446" s="234"/>
      <c r="Q446" s="234"/>
      <c r="R446" s="234"/>
      <c r="S446" s="234"/>
      <c r="T446" s="234"/>
      <c r="U446" s="234"/>
      <c r="V446" s="234"/>
      <c r="W446" s="234"/>
      <c r="X446" s="234"/>
      <c r="Y446" s="234"/>
      <c r="Z446" s="234"/>
      <c r="AA446" s="234"/>
      <c r="AB446" s="234"/>
      <c r="AC446" s="234"/>
    </row>
    <row r="447" ht="17.25" customHeight="1">
      <c r="A447" s="346"/>
      <c r="B447" s="317"/>
      <c r="C447" s="317"/>
      <c r="D447" s="318"/>
      <c r="E447" s="328"/>
      <c r="F447" s="328"/>
      <c r="G447" s="329"/>
      <c r="H447" s="346"/>
      <c r="I447" s="347"/>
      <c r="J447" s="234"/>
      <c r="K447" s="234"/>
      <c r="L447" s="234"/>
      <c r="M447" s="234"/>
      <c r="N447" s="234"/>
      <c r="O447" s="234"/>
      <c r="P447" s="234"/>
      <c r="Q447" s="234"/>
      <c r="R447" s="234"/>
      <c r="S447" s="234"/>
      <c r="T447" s="234"/>
      <c r="U447" s="234"/>
      <c r="V447" s="234"/>
      <c r="W447" s="234"/>
      <c r="X447" s="234"/>
      <c r="Y447" s="234"/>
      <c r="Z447" s="234"/>
      <c r="AA447" s="234"/>
      <c r="AB447" s="234"/>
      <c r="AC447" s="234"/>
    </row>
    <row r="448" ht="17.25" customHeight="1">
      <c r="A448" s="346"/>
      <c r="B448" s="317"/>
      <c r="C448" s="317"/>
      <c r="D448" s="318"/>
      <c r="E448" s="328"/>
      <c r="F448" s="328"/>
      <c r="G448" s="329"/>
      <c r="H448" s="346"/>
      <c r="I448" s="347"/>
      <c r="J448" s="234"/>
      <c r="K448" s="234"/>
      <c r="L448" s="234"/>
      <c r="M448" s="234"/>
      <c r="N448" s="234"/>
      <c r="O448" s="234"/>
      <c r="P448" s="234"/>
      <c r="Q448" s="234"/>
      <c r="R448" s="234"/>
      <c r="S448" s="234"/>
      <c r="T448" s="234"/>
      <c r="U448" s="234"/>
      <c r="V448" s="234"/>
      <c r="W448" s="234"/>
      <c r="X448" s="234"/>
      <c r="Y448" s="234"/>
      <c r="Z448" s="234"/>
      <c r="AA448" s="234"/>
      <c r="AB448" s="234"/>
      <c r="AC448" s="234"/>
    </row>
    <row r="449" ht="17.25" customHeight="1">
      <c r="A449" s="346"/>
      <c r="B449" s="317"/>
      <c r="C449" s="317"/>
      <c r="D449" s="318"/>
      <c r="E449" s="328"/>
      <c r="F449" s="328"/>
      <c r="G449" s="329"/>
      <c r="H449" s="346"/>
      <c r="I449" s="347"/>
      <c r="J449" s="234"/>
      <c r="K449" s="234"/>
      <c r="L449" s="234"/>
      <c r="M449" s="234"/>
      <c r="N449" s="234"/>
      <c r="O449" s="234"/>
      <c r="P449" s="234"/>
      <c r="Q449" s="234"/>
      <c r="R449" s="234"/>
      <c r="S449" s="234"/>
      <c r="T449" s="234"/>
      <c r="U449" s="234"/>
      <c r="V449" s="234"/>
      <c r="W449" s="234"/>
      <c r="X449" s="234"/>
      <c r="Y449" s="234"/>
      <c r="Z449" s="234"/>
      <c r="AA449" s="234"/>
      <c r="AB449" s="234"/>
      <c r="AC449" s="234"/>
    </row>
    <row r="450" ht="17.25" customHeight="1">
      <c r="A450" s="346"/>
      <c r="B450" s="317"/>
      <c r="C450" s="317"/>
      <c r="D450" s="318"/>
      <c r="E450" s="328"/>
      <c r="F450" s="328"/>
      <c r="G450" s="329"/>
      <c r="H450" s="346"/>
      <c r="I450" s="347"/>
      <c r="J450" s="234"/>
      <c r="K450" s="234"/>
      <c r="L450" s="234"/>
      <c r="M450" s="234"/>
      <c r="N450" s="234"/>
      <c r="O450" s="234"/>
      <c r="P450" s="234"/>
      <c r="Q450" s="234"/>
      <c r="R450" s="234"/>
      <c r="S450" s="234"/>
      <c r="T450" s="234"/>
      <c r="U450" s="234"/>
      <c r="V450" s="234"/>
      <c r="W450" s="234"/>
      <c r="X450" s="234"/>
      <c r="Y450" s="234"/>
      <c r="Z450" s="234"/>
      <c r="AA450" s="234"/>
      <c r="AB450" s="234"/>
      <c r="AC450" s="234"/>
    </row>
    <row r="451" ht="17.25" customHeight="1">
      <c r="A451" s="346"/>
      <c r="B451" s="317"/>
      <c r="C451" s="317"/>
      <c r="D451" s="318"/>
      <c r="E451" s="328"/>
      <c r="F451" s="328"/>
      <c r="G451" s="329"/>
      <c r="H451" s="346"/>
      <c r="I451" s="347"/>
      <c r="J451" s="234"/>
      <c r="K451" s="234"/>
      <c r="L451" s="234"/>
      <c r="M451" s="234"/>
      <c r="N451" s="234"/>
      <c r="O451" s="234"/>
      <c r="P451" s="234"/>
      <c r="Q451" s="234"/>
      <c r="R451" s="234"/>
      <c r="S451" s="234"/>
      <c r="T451" s="234"/>
      <c r="U451" s="234"/>
      <c r="V451" s="234"/>
      <c r="W451" s="234"/>
      <c r="X451" s="234"/>
      <c r="Y451" s="234"/>
      <c r="Z451" s="234"/>
      <c r="AA451" s="234"/>
      <c r="AB451" s="234"/>
      <c r="AC451" s="234"/>
    </row>
    <row r="452" ht="17.25" customHeight="1">
      <c r="A452" s="346"/>
      <c r="B452" s="317"/>
      <c r="C452" s="317"/>
      <c r="D452" s="318"/>
      <c r="E452" s="328"/>
      <c r="F452" s="328"/>
      <c r="G452" s="329"/>
      <c r="H452" s="346"/>
      <c r="I452" s="347"/>
      <c r="J452" s="234"/>
      <c r="K452" s="234"/>
      <c r="L452" s="234"/>
      <c r="M452" s="234"/>
      <c r="N452" s="234"/>
      <c r="O452" s="234"/>
      <c r="P452" s="234"/>
      <c r="Q452" s="234"/>
      <c r="R452" s="234"/>
      <c r="S452" s="234"/>
      <c r="T452" s="234"/>
      <c r="U452" s="234"/>
      <c r="V452" s="234"/>
      <c r="W452" s="234"/>
      <c r="X452" s="234"/>
      <c r="Y452" s="234"/>
      <c r="Z452" s="234"/>
      <c r="AA452" s="234"/>
      <c r="AB452" s="234"/>
      <c r="AC452" s="234"/>
    </row>
    <row r="453" ht="17.25" customHeight="1">
      <c r="A453" s="346"/>
      <c r="B453" s="317"/>
      <c r="C453" s="317"/>
      <c r="D453" s="318"/>
      <c r="E453" s="328"/>
      <c r="F453" s="328"/>
      <c r="G453" s="329"/>
      <c r="H453" s="346"/>
      <c r="I453" s="347"/>
      <c r="J453" s="234"/>
      <c r="K453" s="234"/>
      <c r="L453" s="234"/>
      <c r="M453" s="234"/>
      <c r="N453" s="234"/>
      <c r="O453" s="234"/>
      <c r="P453" s="234"/>
      <c r="Q453" s="234"/>
      <c r="R453" s="234"/>
      <c r="S453" s="234"/>
      <c r="T453" s="234"/>
      <c r="U453" s="234"/>
      <c r="V453" s="234"/>
      <c r="W453" s="234"/>
      <c r="X453" s="234"/>
      <c r="Y453" s="234"/>
      <c r="Z453" s="234"/>
      <c r="AA453" s="234"/>
      <c r="AB453" s="234"/>
      <c r="AC453" s="234"/>
    </row>
    <row r="454" ht="17.25" customHeight="1">
      <c r="A454" s="346"/>
      <c r="B454" s="317"/>
      <c r="C454" s="317"/>
      <c r="D454" s="318"/>
      <c r="E454" s="328"/>
      <c r="F454" s="328"/>
      <c r="G454" s="329"/>
      <c r="H454" s="346"/>
      <c r="I454" s="347"/>
      <c r="J454" s="234"/>
      <c r="K454" s="234"/>
      <c r="L454" s="234"/>
      <c r="M454" s="234"/>
      <c r="N454" s="234"/>
      <c r="O454" s="234"/>
      <c r="P454" s="234"/>
      <c r="Q454" s="234"/>
      <c r="R454" s="234"/>
      <c r="S454" s="234"/>
      <c r="T454" s="234"/>
      <c r="U454" s="234"/>
      <c r="V454" s="234"/>
      <c r="W454" s="234"/>
      <c r="X454" s="234"/>
      <c r="Y454" s="234"/>
      <c r="Z454" s="234"/>
      <c r="AA454" s="234"/>
      <c r="AB454" s="234"/>
      <c r="AC454" s="234"/>
    </row>
    <row r="455" ht="17.25" customHeight="1">
      <c r="A455" s="346"/>
      <c r="B455" s="317"/>
      <c r="C455" s="317"/>
      <c r="D455" s="318"/>
      <c r="E455" s="328"/>
      <c r="F455" s="328"/>
      <c r="G455" s="329"/>
      <c r="H455" s="346"/>
      <c r="I455" s="347"/>
      <c r="J455" s="234"/>
      <c r="K455" s="234"/>
      <c r="L455" s="234"/>
      <c r="M455" s="234"/>
      <c r="N455" s="234"/>
      <c r="O455" s="234"/>
      <c r="P455" s="234"/>
      <c r="Q455" s="234"/>
      <c r="R455" s="234"/>
      <c r="S455" s="234"/>
      <c r="T455" s="234"/>
      <c r="U455" s="234"/>
      <c r="V455" s="234"/>
      <c r="W455" s="234"/>
      <c r="X455" s="234"/>
      <c r="Y455" s="234"/>
      <c r="Z455" s="234"/>
      <c r="AA455" s="234"/>
      <c r="AB455" s="234"/>
      <c r="AC455" s="234"/>
    </row>
    <row r="456" ht="17.25" customHeight="1">
      <c r="A456" s="346"/>
      <c r="B456" s="317"/>
      <c r="C456" s="317"/>
      <c r="D456" s="318"/>
      <c r="E456" s="328"/>
      <c r="F456" s="328"/>
      <c r="G456" s="329"/>
      <c r="H456" s="346"/>
      <c r="I456" s="347"/>
      <c r="J456" s="234"/>
      <c r="K456" s="234"/>
      <c r="L456" s="234"/>
      <c r="M456" s="234"/>
      <c r="N456" s="234"/>
      <c r="O456" s="234"/>
      <c r="P456" s="234"/>
      <c r="Q456" s="234"/>
      <c r="R456" s="234"/>
      <c r="S456" s="234"/>
      <c r="T456" s="234"/>
      <c r="U456" s="234"/>
      <c r="V456" s="234"/>
      <c r="W456" s="234"/>
      <c r="X456" s="234"/>
      <c r="Y456" s="234"/>
      <c r="Z456" s="234"/>
      <c r="AA456" s="234"/>
      <c r="AB456" s="234"/>
      <c r="AC456" s="234"/>
    </row>
    <row r="457" ht="17.25" customHeight="1">
      <c r="A457" s="346"/>
      <c r="B457" s="317"/>
      <c r="C457" s="317"/>
      <c r="D457" s="318"/>
      <c r="E457" s="328"/>
      <c r="F457" s="328"/>
      <c r="G457" s="329"/>
      <c r="H457" s="346"/>
      <c r="I457" s="347"/>
      <c r="J457" s="234"/>
      <c r="K457" s="234"/>
      <c r="L457" s="234"/>
      <c r="M457" s="234"/>
      <c r="N457" s="234"/>
      <c r="O457" s="234"/>
      <c r="P457" s="234"/>
      <c r="Q457" s="234"/>
      <c r="R457" s="234"/>
      <c r="S457" s="234"/>
      <c r="T457" s="234"/>
      <c r="U457" s="234"/>
      <c r="V457" s="234"/>
      <c r="W457" s="234"/>
      <c r="X457" s="234"/>
      <c r="Y457" s="234"/>
      <c r="Z457" s="234"/>
      <c r="AA457" s="234"/>
      <c r="AB457" s="234"/>
      <c r="AC457" s="234"/>
    </row>
    <row r="458" ht="17.25" customHeight="1">
      <c r="A458" s="346"/>
      <c r="B458" s="317"/>
      <c r="C458" s="317"/>
      <c r="D458" s="318"/>
      <c r="E458" s="328"/>
      <c r="F458" s="328"/>
      <c r="G458" s="329"/>
      <c r="H458" s="346"/>
      <c r="I458" s="347"/>
      <c r="J458" s="234"/>
      <c r="K458" s="234"/>
      <c r="L458" s="234"/>
      <c r="M458" s="234"/>
      <c r="N458" s="234"/>
      <c r="O458" s="234"/>
      <c r="P458" s="234"/>
      <c r="Q458" s="234"/>
      <c r="R458" s="234"/>
      <c r="S458" s="234"/>
      <c r="T458" s="234"/>
      <c r="U458" s="234"/>
      <c r="V458" s="234"/>
      <c r="W458" s="234"/>
      <c r="X458" s="234"/>
      <c r="Y458" s="234"/>
      <c r="Z458" s="234"/>
      <c r="AA458" s="234"/>
      <c r="AB458" s="234"/>
      <c r="AC458" s="234"/>
    </row>
    <row r="459" ht="17.25" customHeight="1">
      <c r="A459" s="346"/>
      <c r="B459" s="317"/>
      <c r="C459" s="317"/>
      <c r="D459" s="318"/>
      <c r="E459" s="328"/>
      <c r="F459" s="328"/>
      <c r="G459" s="329"/>
      <c r="H459" s="346"/>
      <c r="I459" s="347"/>
      <c r="J459" s="234"/>
      <c r="K459" s="234"/>
      <c r="L459" s="234"/>
      <c r="M459" s="234"/>
      <c r="N459" s="234"/>
      <c r="O459" s="234"/>
      <c r="P459" s="234"/>
      <c r="Q459" s="234"/>
      <c r="R459" s="234"/>
      <c r="S459" s="234"/>
      <c r="T459" s="234"/>
      <c r="U459" s="234"/>
      <c r="V459" s="234"/>
      <c r="W459" s="234"/>
      <c r="X459" s="234"/>
      <c r="Y459" s="234"/>
      <c r="Z459" s="234"/>
      <c r="AA459" s="234"/>
      <c r="AB459" s="234"/>
      <c r="AC459" s="234"/>
    </row>
    <row r="460" ht="17.25" customHeight="1">
      <c r="A460" s="346"/>
      <c r="B460" s="317"/>
      <c r="C460" s="317"/>
      <c r="D460" s="318"/>
      <c r="E460" s="328"/>
      <c r="F460" s="328"/>
      <c r="G460" s="329"/>
      <c r="H460" s="346"/>
      <c r="I460" s="347"/>
      <c r="J460" s="234"/>
      <c r="K460" s="234"/>
      <c r="L460" s="234"/>
      <c r="M460" s="234"/>
      <c r="N460" s="234"/>
      <c r="O460" s="234"/>
      <c r="P460" s="234"/>
      <c r="Q460" s="234"/>
      <c r="R460" s="234"/>
      <c r="S460" s="234"/>
      <c r="T460" s="234"/>
      <c r="U460" s="234"/>
      <c r="V460" s="234"/>
      <c r="W460" s="234"/>
      <c r="X460" s="234"/>
      <c r="Y460" s="234"/>
      <c r="Z460" s="234"/>
      <c r="AA460" s="234"/>
      <c r="AB460" s="234"/>
      <c r="AC460" s="234"/>
    </row>
    <row r="461" ht="17.25" customHeight="1">
      <c r="A461" s="346"/>
      <c r="B461" s="317"/>
      <c r="C461" s="317"/>
      <c r="D461" s="318"/>
      <c r="E461" s="328"/>
      <c r="F461" s="328"/>
      <c r="G461" s="329"/>
      <c r="H461" s="346"/>
      <c r="I461" s="347"/>
      <c r="J461" s="234"/>
      <c r="K461" s="234"/>
      <c r="L461" s="234"/>
      <c r="M461" s="234"/>
      <c r="N461" s="234"/>
      <c r="O461" s="234"/>
      <c r="P461" s="234"/>
      <c r="Q461" s="234"/>
      <c r="R461" s="234"/>
      <c r="S461" s="234"/>
      <c r="T461" s="234"/>
      <c r="U461" s="234"/>
      <c r="V461" s="234"/>
      <c r="W461" s="234"/>
      <c r="X461" s="234"/>
      <c r="Y461" s="234"/>
      <c r="Z461" s="234"/>
      <c r="AA461" s="234"/>
      <c r="AB461" s="234"/>
      <c r="AC461" s="234"/>
    </row>
    <row r="462" ht="17.25" customHeight="1">
      <c r="A462" s="346"/>
      <c r="B462" s="317"/>
      <c r="C462" s="317"/>
      <c r="D462" s="318"/>
      <c r="E462" s="328"/>
      <c r="F462" s="328"/>
      <c r="G462" s="329"/>
      <c r="H462" s="346"/>
      <c r="I462" s="347"/>
      <c r="J462" s="234"/>
      <c r="K462" s="234"/>
      <c r="L462" s="234"/>
      <c r="M462" s="234"/>
      <c r="N462" s="234"/>
      <c r="O462" s="234"/>
      <c r="P462" s="234"/>
      <c r="Q462" s="234"/>
      <c r="R462" s="234"/>
      <c r="S462" s="234"/>
      <c r="T462" s="234"/>
      <c r="U462" s="234"/>
      <c r="V462" s="234"/>
      <c r="W462" s="234"/>
      <c r="X462" s="234"/>
      <c r="Y462" s="234"/>
      <c r="Z462" s="234"/>
      <c r="AA462" s="234"/>
      <c r="AB462" s="234"/>
      <c r="AC462" s="234"/>
    </row>
    <row r="463" ht="17.25" customHeight="1">
      <c r="A463" s="346"/>
      <c r="B463" s="317"/>
      <c r="C463" s="317"/>
      <c r="D463" s="318"/>
      <c r="E463" s="328"/>
      <c r="F463" s="328"/>
      <c r="G463" s="329"/>
      <c r="H463" s="346"/>
      <c r="I463" s="347"/>
      <c r="J463" s="234"/>
      <c r="K463" s="234"/>
      <c r="L463" s="234"/>
      <c r="M463" s="234"/>
      <c r="N463" s="234"/>
      <c r="O463" s="234"/>
      <c r="P463" s="234"/>
      <c r="Q463" s="234"/>
      <c r="R463" s="234"/>
      <c r="S463" s="234"/>
      <c r="T463" s="234"/>
      <c r="U463" s="234"/>
      <c r="V463" s="234"/>
      <c r="W463" s="234"/>
      <c r="X463" s="234"/>
      <c r="Y463" s="234"/>
      <c r="Z463" s="234"/>
      <c r="AA463" s="234"/>
      <c r="AB463" s="234"/>
      <c r="AC463" s="234"/>
    </row>
    <row r="464" ht="17.25" customHeight="1">
      <c r="A464" s="346"/>
      <c r="B464" s="317"/>
      <c r="C464" s="317"/>
      <c r="D464" s="318"/>
      <c r="E464" s="328"/>
      <c r="F464" s="328"/>
      <c r="G464" s="329"/>
      <c r="H464" s="346"/>
      <c r="I464" s="347"/>
      <c r="J464" s="234"/>
      <c r="K464" s="234"/>
      <c r="L464" s="234"/>
      <c r="M464" s="234"/>
      <c r="N464" s="234"/>
      <c r="O464" s="234"/>
      <c r="P464" s="234"/>
      <c r="Q464" s="234"/>
      <c r="R464" s="234"/>
      <c r="S464" s="234"/>
      <c r="T464" s="234"/>
      <c r="U464" s="234"/>
      <c r="V464" s="234"/>
      <c r="W464" s="234"/>
      <c r="X464" s="234"/>
      <c r="Y464" s="234"/>
      <c r="Z464" s="234"/>
      <c r="AA464" s="234"/>
      <c r="AB464" s="234"/>
      <c r="AC464" s="234"/>
    </row>
    <row r="465" ht="17.25" customHeight="1">
      <c r="A465" s="346"/>
      <c r="B465" s="317"/>
      <c r="C465" s="317"/>
      <c r="D465" s="318"/>
      <c r="E465" s="328"/>
      <c r="F465" s="328"/>
      <c r="G465" s="329"/>
      <c r="H465" s="346"/>
      <c r="I465" s="347"/>
      <c r="J465" s="234"/>
      <c r="K465" s="234"/>
      <c r="L465" s="234"/>
      <c r="M465" s="234"/>
      <c r="N465" s="234"/>
      <c r="O465" s="234"/>
      <c r="P465" s="234"/>
      <c r="Q465" s="234"/>
      <c r="R465" s="234"/>
      <c r="S465" s="234"/>
      <c r="T465" s="234"/>
      <c r="U465" s="234"/>
      <c r="V465" s="234"/>
      <c r="W465" s="234"/>
      <c r="X465" s="234"/>
      <c r="Y465" s="234"/>
      <c r="Z465" s="234"/>
      <c r="AA465" s="234"/>
      <c r="AB465" s="234"/>
      <c r="AC465" s="234"/>
    </row>
    <row r="466" ht="17.25" customHeight="1">
      <c r="A466" s="346"/>
      <c r="B466" s="317"/>
      <c r="C466" s="317"/>
      <c r="D466" s="318"/>
      <c r="E466" s="328"/>
      <c r="F466" s="328"/>
      <c r="G466" s="329"/>
      <c r="H466" s="346"/>
      <c r="I466" s="347"/>
      <c r="J466" s="234"/>
      <c r="K466" s="234"/>
      <c r="L466" s="234"/>
      <c r="M466" s="234"/>
      <c r="N466" s="234"/>
      <c r="O466" s="234"/>
      <c r="P466" s="234"/>
      <c r="Q466" s="234"/>
      <c r="R466" s="234"/>
      <c r="S466" s="234"/>
      <c r="T466" s="234"/>
      <c r="U466" s="234"/>
      <c r="V466" s="234"/>
      <c r="W466" s="234"/>
      <c r="X466" s="234"/>
      <c r="Y466" s="234"/>
      <c r="Z466" s="234"/>
      <c r="AA466" s="234"/>
      <c r="AB466" s="234"/>
      <c r="AC466" s="234"/>
    </row>
    <row r="467" ht="17.25" customHeight="1">
      <c r="A467" s="346"/>
      <c r="B467" s="317"/>
      <c r="C467" s="317"/>
      <c r="D467" s="318"/>
      <c r="E467" s="328"/>
      <c r="F467" s="328"/>
      <c r="G467" s="329"/>
      <c r="H467" s="346"/>
      <c r="I467" s="347"/>
      <c r="J467" s="234"/>
      <c r="K467" s="234"/>
      <c r="L467" s="234"/>
      <c r="M467" s="234"/>
      <c r="N467" s="234"/>
      <c r="O467" s="234"/>
      <c r="P467" s="234"/>
      <c r="Q467" s="234"/>
      <c r="R467" s="234"/>
      <c r="S467" s="234"/>
      <c r="T467" s="234"/>
      <c r="U467" s="234"/>
      <c r="V467" s="234"/>
      <c r="W467" s="234"/>
      <c r="X467" s="234"/>
      <c r="Y467" s="234"/>
      <c r="Z467" s="234"/>
      <c r="AA467" s="234"/>
      <c r="AB467" s="234"/>
      <c r="AC467" s="234"/>
    </row>
    <row r="468" ht="17.25" customHeight="1">
      <c r="A468" s="346"/>
      <c r="B468" s="317"/>
      <c r="C468" s="317"/>
      <c r="D468" s="318"/>
      <c r="E468" s="328"/>
      <c r="F468" s="328"/>
      <c r="G468" s="329"/>
      <c r="H468" s="346"/>
      <c r="I468" s="347"/>
      <c r="J468" s="234"/>
      <c r="K468" s="234"/>
      <c r="L468" s="234"/>
      <c r="M468" s="234"/>
      <c r="N468" s="234"/>
      <c r="O468" s="234"/>
      <c r="P468" s="234"/>
      <c r="Q468" s="234"/>
      <c r="R468" s="234"/>
      <c r="S468" s="234"/>
      <c r="T468" s="234"/>
      <c r="U468" s="234"/>
      <c r="V468" s="234"/>
      <c r="W468" s="234"/>
      <c r="X468" s="234"/>
      <c r="Y468" s="234"/>
      <c r="Z468" s="234"/>
      <c r="AA468" s="234"/>
      <c r="AB468" s="234"/>
      <c r="AC468" s="234"/>
    </row>
    <row r="469" ht="17.25" customHeight="1">
      <c r="A469" s="346"/>
      <c r="B469" s="317"/>
      <c r="C469" s="317"/>
      <c r="D469" s="318"/>
      <c r="E469" s="328"/>
      <c r="F469" s="328"/>
      <c r="G469" s="329"/>
      <c r="H469" s="346"/>
      <c r="I469" s="347"/>
      <c r="J469" s="234"/>
      <c r="K469" s="234"/>
      <c r="L469" s="234"/>
      <c r="M469" s="234"/>
      <c r="N469" s="234"/>
      <c r="O469" s="234"/>
      <c r="P469" s="234"/>
      <c r="Q469" s="234"/>
      <c r="R469" s="234"/>
      <c r="S469" s="234"/>
      <c r="T469" s="234"/>
      <c r="U469" s="234"/>
      <c r="V469" s="234"/>
      <c r="W469" s="234"/>
      <c r="X469" s="234"/>
      <c r="Y469" s="234"/>
      <c r="Z469" s="234"/>
      <c r="AA469" s="234"/>
      <c r="AB469" s="234"/>
      <c r="AC469" s="234"/>
    </row>
    <row r="470" ht="17.25" customHeight="1">
      <c r="A470" s="346"/>
      <c r="B470" s="317"/>
      <c r="C470" s="317"/>
      <c r="D470" s="318"/>
      <c r="E470" s="328"/>
      <c r="F470" s="328"/>
      <c r="G470" s="329"/>
      <c r="H470" s="346"/>
      <c r="I470" s="347"/>
      <c r="J470" s="234"/>
      <c r="K470" s="234"/>
      <c r="L470" s="234"/>
      <c r="M470" s="234"/>
      <c r="N470" s="234"/>
      <c r="O470" s="234"/>
      <c r="P470" s="234"/>
      <c r="Q470" s="234"/>
      <c r="R470" s="234"/>
      <c r="S470" s="234"/>
      <c r="T470" s="234"/>
      <c r="U470" s="234"/>
      <c r="V470" s="234"/>
      <c r="W470" s="234"/>
      <c r="X470" s="234"/>
      <c r="Y470" s="234"/>
      <c r="Z470" s="234"/>
      <c r="AA470" s="234"/>
      <c r="AB470" s="234"/>
      <c r="AC470" s="234"/>
    </row>
    <row r="471" ht="17.25" customHeight="1">
      <c r="A471" s="346"/>
      <c r="B471" s="317"/>
      <c r="C471" s="317"/>
      <c r="D471" s="318"/>
      <c r="E471" s="328"/>
      <c r="F471" s="328"/>
      <c r="G471" s="329"/>
      <c r="H471" s="346"/>
      <c r="I471" s="347"/>
      <c r="J471" s="234"/>
      <c r="K471" s="234"/>
      <c r="L471" s="234"/>
      <c r="M471" s="234"/>
      <c r="N471" s="234"/>
      <c r="O471" s="234"/>
      <c r="P471" s="234"/>
      <c r="Q471" s="234"/>
      <c r="R471" s="234"/>
      <c r="S471" s="234"/>
      <c r="T471" s="234"/>
      <c r="U471" s="234"/>
      <c r="V471" s="234"/>
      <c r="W471" s="234"/>
      <c r="X471" s="234"/>
      <c r="Y471" s="234"/>
      <c r="Z471" s="234"/>
      <c r="AA471" s="234"/>
      <c r="AB471" s="234"/>
      <c r="AC471" s="234"/>
    </row>
    <row r="472" ht="17.25" customHeight="1">
      <c r="A472" s="346"/>
      <c r="B472" s="317"/>
      <c r="C472" s="317"/>
      <c r="D472" s="318"/>
      <c r="E472" s="328"/>
      <c r="F472" s="328"/>
      <c r="G472" s="329"/>
      <c r="H472" s="346"/>
      <c r="I472" s="347"/>
      <c r="J472" s="234"/>
      <c r="K472" s="234"/>
      <c r="L472" s="234"/>
      <c r="M472" s="234"/>
      <c r="N472" s="234"/>
      <c r="O472" s="234"/>
      <c r="P472" s="234"/>
      <c r="Q472" s="234"/>
      <c r="R472" s="234"/>
      <c r="S472" s="234"/>
      <c r="T472" s="234"/>
      <c r="U472" s="234"/>
      <c r="V472" s="234"/>
      <c r="W472" s="234"/>
      <c r="X472" s="234"/>
      <c r="Y472" s="234"/>
      <c r="Z472" s="234"/>
      <c r="AA472" s="234"/>
      <c r="AB472" s="234"/>
      <c r="AC472" s="234"/>
    </row>
    <row r="473" ht="17.25" customHeight="1">
      <c r="A473" s="346"/>
      <c r="B473" s="317"/>
      <c r="C473" s="317"/>
      <c r="D473" s="318"/>
      <c r="E473" s="328"/>
      <c r="F473" s="328"/>
      <c r="G473" s="329"/>
      <c r="H473" s="346"/>
      <c r="I473" s="347"/>
      <c r="J473" s="234"/>
      <c r="K473" s="234"/>
      <c r="L473" s="234"/>
      <c r="M473" s="234"/>
      <c r="N473" s="234"/>
      <c r="O473" s="234"/>
      <c r="P473" s="234"/>
      <c r="Q473" s="234"/>
      <c r="R473" s="234"/>
      <c r="S473" s="234"/>
      <c r="T473" s="234"/>
      <c r="U473" s="234"/>
      <c r="V473" s="234"/>
      <c r="W473" s="234"/>
      <c r="X473" s="234"/>
      <c r="Y473" s="234"/>
      <c r="Z473" s="234"/>
      <c r="AA473" s="234"/>
      <c r="AB473" s="234"/>
      <c r="AC473" s="234"/>
    </row>
    <row r="474" ht="17.25" customHeight="1">
      <c r="A474" s="346"/>
      <c r="B474" s="317"/>
      <c r="C474" s="317"/>
      <c r="D474" s="318"/>
      <c r="E474" s="328"/>
      <c r="F474" s="328"/>
      <c r="G474" s="329"/>
      <c r="H474" s="346"/>
      <c r="I474" s="347"/>
      <c r="J474" s="234"/>
      <c r="K474" s="234"/>
      <c r="L474" s="234"/>
      <c r="M474" s="234"/>
      <c r="N474" s="234"/>
      <c r="O474" s="234"/>
      <c r="P474" s="234"/>
      <c r="Q474" s="234"/>
      <c r="R474" s="234"/>
      <c r="S474" s="234"/>
      <c r="T474" s="234"/>
      <c r="U474" s="234"/>
      <c r="V474" s="234"/>
      <c r="W474" s="234"/>
      <c r="X474" s="234"/>
      <c r="Y474" s="234"/>
      <c r="Z474" s="234"/>
      <c r="AA474" s="234"/>
      <c r="AB474" s="234"/>
      <c r="AC474" s="234"/>
    </row>
    <row r="475" ht="17.25" customHeight="1">
      <c r="A475" s="346"/>
      <c r="B475" s="317"/>
      <c r="C475" s="317"/>
      <c r="D475" s="318"/>
      <c r="E475" s="328"/>
      <c r="F475" s="328"/>
      <c r="G475" s="329"/>
      <c r="H475" s="346"/>
      <c r="I475" s="347"/>
      <c r="J475" s="234"/>
      <c r="K475" s="234"/>
      <c r="L475" s="234"/>
      <c r="M475" s="234"/>
      <c r="N475" s="234"/>
      <c r="O475" s="234"/>
      <c r="P475" s="234"/>
      <c r="Q475" s="234"/>
      <c r="R475" s="234"/>
      <c r="S475" s="234"/>
      <c r="T475" s="234"/>
      <c r="U475" s="234"/>
      <c r="V475" s="234"/>
      <c r="W475" s="234"/>
      <c r="X475" s="234"/>
      <c r="Y475" s="234"/>
      <c r="Z475" s="234"/>
      <c r="AA475" s="234"/>
      <c r="AB475" s="234"/>
      <c r="AC475" s="234"/>
    </row>
    <row r="476" ht="17.25" customHeight="1">
      <c r="A476" s="346"/>
      <c r="B476" s="317"/>
      <c r="C476" s="317"/>
      <c r="D476" s="318"/>
      <c r="E476" s="328"/>
      <c r="F476" s="328"/>
      <c r="G476" s="329"/>
      <c r="H476" s="346"/>
      <c r="I476" s="347"/>
      <c r="J476" s="234"/>
      <c r="K476" s="234"/>
      <c r="L476" s="234"/>
      <c r="M476" s="234"/>
      <c r="N476" s="234"/>
      <c r="O476" s="234"/>
      <c r="P476" s="234"/>
      <c r="Q476" s="234"/>
      <c r="R476" s="234"/>
      <c r="S476" s="234"/>
      <c r="T476" s="234"/>
      <c r="U476" s="234"/>
      <c r="V476" s="234"/>
      <c r="W476" s="234"/>
      <c r="X476" s="234"/>
      <c r="Y476" s="234"/>
      <c r="Z476" s="234"/>
      <c r="AA476" s="234"/>
      <c r="AB476" s="234"/>
      <c r="AC476" s="234"/>
    </row>
    <row r="477" ht="17.25" customHeight="1">
      <c r="A477" s="346"/>
      <c r="B477" s="317"/>
      <c r="C477" s="317"/>
      <c r="D477" s="318"/>
      <c r="E477" s="328"/>
      <c r="F477" s="328"/>
      <c r="G477" s="329"/>
      <c r="H477" s="346"/>
      <c r="I477" s="347"/>
      <c r="J477" s="234"/>
      <c r="K477" s="234"/>
      <c r="L477" s="234"/>
      <c r="M477" s="234"/>
      <c r="N477" s="234"/>
      <c r="O477" s="234"/>
      <c r="P477" s="234"/>
      <c r="Q477" s="234"/>
      <c r="R477" s="234"/>
      <c r="S477" s="234"/>
      <c r="T477" s="234"/>
      <c r="U477" s="234"/>
      <c r="V477" s="234"/>
      <c r="W477" s="234"/>
      <c r="X477" s="234"/>
      <c r="Y477" s="234"/>
      <c r="Z477" s="234"/>
      <c r="AA477" s="234"/>
      <c r="AB477" s="234"/>
      <c r="AC477" s="234"/>
    </row>
    <row r="478" ht="17.25" customHeight="1">
      <c r="A478" s="346"/>
      <c r="B478" s="317"/>
      <c r="C478" s="317"/>
      <c r="D478" s="318"/>
      <c r="E478" s="328"/>
      <c r="F478" s="328"/>
      <c r="G478" s="329"/>
      <c r="H478" s="346"/>
      <c r="I478" s="347"/>
      <c r="J478" s="234"/>
      <c r="K478" s="234"/>
      <c r="L478" s="234"/>
      <c r="M478" s="234"/>
      <c r="N478" s="234"/>
      <c r="O478" s="234"/>
      <c r="P478" s="234"/>
      <c r="Q478" s="234"/>
      <c r="R478" s="234"/>
      <c r="S478" s="234"/>
      <c r="T478" s="234"/>
      <c r="U478" s="234"/>
      <c r="V478" s="234"/>
      <c r="W478" s="234"/>
      <c r="X478" s="234"/>
      <c r="Y478" s="234"/>
      <c r="Z478" s="234"/>
      <c r="AA478" s="234"/>
      <c r="AB478" s="234"/>
      <c r="AC478" s="234"/>
    </row>
    <row r="479" ht="17.25" customHeight="1">
      <c r="A479" s="346"/>
      <c r="B479" s="317"/>
      <c r="C479" s="317"/>
      <c r="D479" s="318"/>
      <c r="E479" s="328"/>
      <c r="F479" s="328"/>
      <c r="G479" s="329"/>
      <c r="H479" s="346"/>
      <c r="I479" s="347"/>
      <c r="J479" s="234"/>
      <c r="K479" s="234"/>
      <c r="L479" s="234"/>
      <c r="M479" s="234"/>
      <c r="N479" s="234"/>
      <c r="O479" s="234"/>
      <c r="P479" s="234"/>
      <c r="Q479" s="234"/>
      <c r="R479" s="234"/>
      <c r="S479" s="234"/>
      <c r="T479" s="234"/>
      <c r="U479" s="234"/>
      <c r="V479" s="234"/>
      <c r="W479" s="234"/>
      <c r="X479" s="234"/>
      <c r="Y479" s="234"/>
      <c r="Z479" s="234"/>
      <c r="AA479" s="234"/>
      <c r="AB479" s="234"/>
      <c r="AC479" s="234"/>
    </row>
    <row r="480" ht="17.25" customHeight="1">
      <c r="A480" s="346"/>
      <c r="B480" s="317"/>
      <c r="C480" s="317"/>
      <c r="D480" s="318"/>
      <c r="E480" s="328"/>
      <c r="F480" s="328"/>
      <c r="G480" s="329"/>
      <c r="H480" s="346"/>
      <c r="I480" s="347"/>
      <c r="J480" s="234"/>
      <c r="K480" s="234"/>
      <c r="L480" s="234"/>
      <c r="M480" s="234"/>
      <c r="N480" s="234"/>
      <c r="O480" s="234"/>
      <c r="P480" s="234"/>
      <c r="Q480" s="234"/>
      <c r="R480" s="234"/>
      <c r="S480" s="234"/>
      <c r="T480" s="234"/>
      <c r="U480" s="234"/>
      <c r="V480" s="234"/>
      <c r="W480" s="234"/>
      <c r="X480" s="234"/>
      <c r="Y480" s="234"/>
      <c r="Z480" s="234"/>
      <c r="AA480" s="234"/>
      <c r="AB480" s="234"/>
      <c r="AC480" s="234"/>
    </row>
    <row r="481" ht="17.25" customHeight="1">
      <c r="A481" s="346"/>
      <c r="B481" s="317"/>
      <c r="C481" s="317"/>
      <c r="D481" s="318"/>
      <c r="E481" s="328"/>
      <c r="F481" s="328"/>
      <c r="G481" s="329"/>
      <c r="H481" s="346"/>
      <c r="I481" s="347"/>
      <c r="J481" s="234"/>
      <c r="K481" s="234"/>
      <c r="L481" s="234"/>
      <c r="M481" s="234"/>
      <c r="N481" s="234"/>
      <c r="O481" s="234"/>
      <c r="P481" s="234"/>
      <c r="Q481" s="234"/>
      <c r="R481" s="234"/>
      <c r="S481" s="234"/>
      <c r="T481" s="234"/>
      <c r="U481" s="234"/>
      <c r="V481" s="234"/>
      <c r="W481" s="234"/>
      <c r="X481" s="234"/>
      <c r="Y481" s="234"/>
      <c r="Z481" s="234"/>
      <c r="AA481" s="234"/>
      <c r="AB481" s="234"/>
      <c r="AC481" s="234"/>
    </row>
    <row r="482" ht="17.25" customHeight="1">
      <c r="A482" s="346"/>
      <c r="B482" s="317"/>
      <c r="C482" s="317"/>
      <c r="D482" s="318"/>
      <c r="E482" s="328"/>
      <c r="F482" s="328"/>
      <c r="G482" s="329"/>
      <c r="H482" s="346"/>
      <c r="I482" s="347"/>
      <c r="J482" s="234"/>
      <c r="K482" s="234"/>
      <c r="L482" s="234"/>
      <c r="M482" s="234"/>
      <c r="N482" s="234"/>
      <c r="O482" s="234"/>
      <c r="P482" s="234"/>
      <c r="Q482" s="234"/>
      <c r="R482" s="234"/>
      <c r="S482" s="234"/>
      <c r="T482" s="234"/>
      <c r="U482" s="234"/>
      <c r="V482" s="234"/>
      <c r="W482" s="234"/>
      <c r="X482" s="234"/>
      <c r="Y482" s="234"/>
      <c r="Z482" s="234"/>
      <c r="AA482" s="234"/>
      <c r="AB482" s="234"/>
      <c r="AC482" s="234"/>
    </row>
    <row r="483" ht="17.25" customHeight="1">
      <c r="A483" s="346"/>
      <c r="B483" s="317"/>
      <c r="C483" s="317"/>
      <c r="D483" s="318"/>
      <c r="E483" s="328"/>
      <c r="F483" s="328"/>
      <c r="G483" s="329"/>
      <c r="H483" s="346"/>
      <c r="I483" s="347"/>
      <c r="J483" s="234"/>
      <c r="K483" s="234"/>
      <c r="L483" s="234"/>
      <c r="M483" s="234"/>
      <c r="N483" s="234"/>
      <c r="O483" s="234"/>
      <c r="P483" s="234"/>
      <c r="Q483" s="234"/>
      <c r="R483" s="234"/>
      <c r="S483" s="234"/>
      <c r="T483" s="234"/>
      <c r="U483" s="234"/>
      <c r="V483" s="234"/>
      <c r="W483" s="234"/>
      <c r="X483" s="234"/>
      <c r="Y483" s="234"/>
      <c r="Z483" s="234"/>
      <c r="AA483" s="234"/>
      <c r="AB483" s="234"/>
      <c r="AC483" s="234"/>
    </row>
    <row r="484" ht="17.25" customHeight="1">
      <c r="A484" s="346"/>
      <c r="B484" s="317"/>
      <c r="C484" s="317"/>
      <c r="D484" s="318"/>
      <c r="E484" s="328"/>
      <c r="F484" s="328"/>
      <c r="G484" s="329"/>
      <c r="H484" s="346"/>
      <c r="I484" s="347"/>
      <c r="J484" s="234"/>
      <c r="K484" s="234"/>
      <c r="L484" s="234"/>
      <c r="M484" s="234"/>
      <c r="N484" s="234"/>
      <c r="O484" s="234"/>
      <c r="P484" s="234"/>
      <c r="Q484" s="234"/>
      <c r="R484" s="234"/>
      <c r="S484" s="234"/>
      <c r="T484" s="234"/>
      <c r="U484" s="234"/>
      <c r="V484" s="234"/>
      <c r="W484" s="234"/>
      <c r="X484" s="234"/>
      <c r="Y484" s="234"/>
      <c r="Z484" s="234"/>
      <c r="AA484" s="234"/>
      <c r="AB484" s="234"/>
      <c r="AC484" s="234"/>
    </row>
    <row r="485" ht="17.25" customHeight="1">
      <c r="A485" s="346"/>
      <c r="B485" s="317"/>
      <c r="C485" s="317"/>
      <c r="D485" s="318"/>
      <c r="E485" s="328"/>
      <c r="F485" s="328"/>
      <c r="G485" s="329"/>
      <c r="H485" s="346"/>
      <c r="I485" s="347"/>
      <c r="J485" s="234"/>
      <c r="K485" s="234"/>
      <c r="L485" s="234"/>
      <c r="M485" s="234"/>
      <c r="N485" s="234"/>
      <c r="O485" s="234"/>
      <c r="P485" s="234"/>
      <c r="Q485" s="234"/>
      <c r="R485" s="234"/>
      <c r="S485" s="234"/>
      <c r="T485" s="234"/>
      <c r="U485" s="234"/>
      <c r="V485" s="234"/>
      <c r="W485" s="234"/>
      <c r="X485" s="234"/>
      <c r="Y485" s="234"/>
      <c r="Z485" s="234"/>
      <c r="AA485" s="234"/>
      <c r="AB485" s="234"/>
      <c r="AC485" s="234"/>
    </row>
    <row r="486" ht="17.25" customHeight="1">
      <c r="A486" s="346"/>
      <c r="B486" s="317"/>
      <c r="C486" s="317"/>
      <c r="D486" s="318"/>
      <c r="E486" s="328"/>
      <c r="F486" s="328"/>
      <c r="G486" s="329"/>
      <c r="H486" s="346"/>
      <c r="I486" s="347"/>
      <c r="J486" s="234"/>
      <c r="K486" s="234"/>
      <c r="L486" s="234"/>
      <c r="M486" s="234"/>
      <c r="N486" s="234"/>
      <c r="O486" s="234"/>
      <c r="P486" s="234"/>
      <c r="Q486" s="234"/>
      <c r="R486" s="234"/>
      <c r="S486" s="234"/>
      <c r="T486" s="234"/>
      <c r="U486" s="234"/>
      <c r="V486" s="234"/>
      <c r="W486" s="234"/>
      <c r="X486" s="234"/>
      <c r="Y486" s="234"/>
      <c r="Z486" s="234"/>
      <c r="AA486" s="234"/>
      <c r="AB486" s="234"/>
      <c r="AC486" s="234"/>
    </row>
    <row r="487" ht="17.25" customHeight="1">
      <c r="A487" s="346"/>
      <c r="B487" s="317"/>
      <c r="C487" s="317"/>
      <c r="D487" s="318"/>
      <c r="E487" s="328"/>
      <c r="F487" s="328"/>
      <c r="G487" s="329"/>
      <c r="H487" s="346"/>
      <c r="I487" s="347"/>
      <c r="J487" s="234"/>
      <c r="K487" s="234"/>
      <c r="L487" s="234"/>
      <c r="M487" s="234"/>
      <c r="N487" s="234"/>
      <c r="O487" s="234"/>
      <c r="P487" s="234"/>
      <c r="Q487" s="234"/>
      <c r="R487" s="234"/>
      <c r="S487" s="234"/>
      <c r="T487" s="234"/>
      <c r="U487" s="234"/>
      <c r="V487" s="234"/>
      <c r="W487" s="234"/>
      <c r="X487" s="234"/>
      <c r="Y487" s="234"/>
      <c r="Z487" s="234"/>
      <c r="AA487" s="234"/>
      <c r="AB487" s="234"/>
      <c r="AC487" s="234"/>
    </row>
    <row r="488" ht="17.25" customHeight="1">
      <c r="A488" s="346"/>
      <c r="B488" s="317"/>
      <c r="C488" s="317"/>
      <c r="D488" s="318"/>
      <c r="E488" s="328"/>
      <c r="F488" s="328"/>
      <c r="G488" s="329"/>
      <c r="H488" s="346"/>
      <c r="I488" s="347"/>
      <c r="J488" s="234"/>
      <c r="K488" s="234"/>
      <c r="L488" s="234"/>
      <c r="M488" s="234"/>
      <c r="N488" s="234"/>
      <c r="O488" s="234"/>
      <c r="P488" s="234"/>
      <c r="Q488" s="234"/>
      <c r="R488" s="234"/>
      <c r="S488" s="234"/>
      <c r="T488" s="234"/>
      <c r="U488" s="234"/>
      <c r="V488" s="234"/>
      <c r="W488" s="234"/>
      <c r="X488" s="234"/>
      <c r="Y488" s="234"/>
      <c r="Z488" s="234"/>
      <c r="AA488" s="234"/>
      <c r="AB488" s="234"/>
      <c r="AC488" s="234"/>
    </row>
    <row r="489" ht="17.25" customHeight="1">
      <c r="A489" s="346"/>
      <c r="B489" s="317"/>
      <c r="C489" s="317"/>
      <c r="D489" s="318"/>
      <c r="E489" s="328"/>
      <c r="F489" s="328"/>
      <c r="G489" s="329"/>
      <c r="H489" s="346"/>
      <c r="I489" s="347"/>
      <c r="J489" s="234"/>
      <c r="K489" s="234"/>
      <c r="L489" s="234"/>
      <c r="M489" s="234"/>
      <c r="N489" s="234"/>
      <c r="O489" s="234"/>
      <c r="P489" s="234"/>
      <c r="Q489" s="234"/>
      <c r="R489" s="234"/>
      <c r="S489" s="234"/>
      <c r="T489" s="234"/>
      <c r="U489" s="234"/>
      <c r="V489" s="234"/>
      <c r="W489" s="234"/>
      <c r="X489" s="234"/>
      <c r="Y489" s="234"/>
      <c r="Z489" s="234"/>
      <c r="AA489" s="234"/>
      <c r="AB489" s="234"/>
      <c r="AC489" s="234"/>
    </row>
    <row r="490" ht="17.25" customHeight="1">
      <c r="A490" s="346"/>
      <c r="B490" s="317"/>
      <c r="C490" s="317"/>
      <c r="D490" s="318"/>
      <c r="E490" s="328"/>
      <c r="F490" s="328"/>
      <c r="G490" s="329"/>
      <c r="H490" s="346"/>
      <c r="I490" s="347"/>
      <c r="J490" s="234"/>
      <c r="K490" s="234"/>
      <c r="L490" s="234"/>
      <c r="M490" s="234"/>
      <c r="N490" s="234"/>
      <c r="O490" s="234"/>
      <c r="P490" s="234"/>
      <c r="Q490" s="234"/>
      <c r="R490" s="234"/>
      <c r="S490" s="234"/>
      <c r="T490" s="234"/>
      <c r="U490" s="234"/>
      <c r="V490" s="234"/>
      <c r="W490" s="234"/>
      <c r="X490" s="234"/>
      <c r="Y490" s="234"/>
      <c r="Z490" s="234"/>
      <c r="AA490" s="234"/>
      <c r="AB490" s="234"/>
      <c r="AC490" s="234"/>
    </row>
    <row r="491" ht="17.25" customHeight="1">
      <c r="A491" s="346"/>
      <c r="B491" s="317"/>
      <c r="C491" s="317"/>
      <c r="D491" s="318"/>
      <c r="E491" s="328"/>
      <c r="F491" s="328"/>
      <c r="G491" s="329"/>
      <c r="H491" s="346"/>
      <c r="I491" s="347"/>
      <c r="J491" s="234"/>
      <c r="K491" s="234"/>
      <c r="L491" s="234"/>
      <c r="M491" s="234"/>
      <c r="N491" s="234"/>
      <c r="O491" s="234"/>
      <c r="P491" s="234"/>
      <c r="Q491" s="234"/>
      <c r="R491" s="234"/>
      <c r="S491" s="234"/>
      <c r="T491" s="234"/>
      <c r="U491" s="234"/>
      <c r="V491" s="234"/>
      <c r="W491" s="234"/>
      <c r="X491" s="234"/>
      <c r="Y491" s="234"/>
      <c r="Z491" s="234"/>
      <c r="AA491" s="234"/>
      <c r="AB491" s="234"/>
      <c r="AC491" s="234"/>
    </row>
    <row r="492" ht="17.25" customHeight="1">
      <c r="A492" s="346"/>
      <c r="B492" s="317"/>
      <c r="C492" s="317"/>
      <c r="D492" s="318"/>
      <c r="E492" s="328"/>
      <c r="F492" s="328"/>
      <c r="G492" s="329"/>
      <c r="H492" s="346"/>
      <c r="I492" s="347"/>
      <c r="J492" s="234"/>
      <c r="K492" s="234"/>
      <c r="L492" s="234"/>
      <c r="M492" s="234"/>
      <c r="N492" s="234"/>
      <c r="O492" s="234"/>
      <c r="P492" s="234"/>
      <c r="Q492" s="234"/>
      <c r="R492" s="234"/>
      <c r="S492" s="234"/>
      <c r="T492" s="234"/>
      <c r="U492" s="234"/>
      <c r="V492" s="234"/>
      <c r="W492" s="234"/>
      <c r="X492" s="234"/>
      <c r="Y492" s="234"/>
      <c r="Z492" s="234"/>
      <c r="AA492" s="234"/>
      <c r="AB492" s="234"/>
      <c r="AC492" s="234"/>
    </row>
    <row r="493" ht="17.25" customHeight="1">
      <c r="A493" s="346"/>
      <c r="B493" s="317"/>
      <c r="C493" s="317"/>
      <c r="D493" s="318"/>
      <c r="E493" s="328"/>
      <c r="F493" s="328"/>
      <c r="G493" s="329"/>
      <c r="H493" s="346"/>
      <c r="I493" s="347"/>
      <c r="J493" s="234"/>
      <c r="K493" s="234"/>
      <c r="L493" s="234"/>
      <c r="M493" s="234"/>
      <c r="N493" s="234"/>
      <c r="O493" s="234"/>
      <c r="P493" s="234"/>
      <c r="Q493" s="234"/>
      <c r="R493" s="234"/>
      <c r="S493" s="234"/>
      <c r="T493" s="234"/>
      <c r="U493" s="234"/>
      <c r="V493" s="234"/>
      <c r="W493" s="234"/>
      <c r="X493" s="234"/>
      <c r="Y493" s="234"/>
      <c r="Z493" s="234"/>
      <c r="AA493" s="234"/>
      <c r="AB493" s="234"/>
      <c r="AC493" s="234"/>
    </row>
    <row r="494" ht="17.25" customHeight="1">
      <c r="A494" s="346"/>
      <c r="B494" s="317"/>
      <c r="C494" s="317"/>
      <c r="D494" s="318"/>
      <c r="E494" s="328"/>
      <c r="F494" s="328"/>
      <c r="G494" s="329"/>
      <c r="H494" s="346"/>
      <c r="I494" s="347"/>
      <c r="J494" s="234"/>
      <c r="K494" s="234"/>
      <c r="L494" s="234"/>
      <c r="M494" s="234"/>
      <c r="N494" s="234"/>
      <c r="O494" s="234"/>
      <c r="P494" s="234"/>
      <c r="Q494" s="234"/>
      <c r="R494" s="234"/>
      <c r="S494" s="234"/>
      <c r="T494" s="234"/>
      <c r="U494" s="234"/>
      <c r="V494" s="234"/>
      <c r="W494" s="234"/>
      <c r="X494" s="234"/>
      <c r="Y494" s="234"/>
      <c r="Z494" s="234"/>
      <c r="AA494" s="234"/>
      <c r="AB494" s="234"/>
      <c r="AC494" s="234"/>
    </row>
    <row r="495" ht="17.25" customHeight="1">
      <c r="A495" s="346"/>
      <c r="B495" s="317"/>
      <c r="C495" s="317"/>
      <c r="D495" s="318"/>
      <c r="E495" s="328"/>
      <c r="F495" s="328"/>
      <c r="G495" s="329"/>
      <c r="H495" s="346"/>
      <c r="I495" s="347"/>
      <c r="J495" s="234"/>
      <c r="K495" s="234"/>
      <c r="L495" s="234"/>
      <c r="M495" s="234"/>
      <c r="N495" s="234"/>
      <c r="O495" s="234"/>
      <c r="P495" s="234"/>
      <c r="Q495" s="234"/>
      <c r="R495" s="234"/>
      <c r="S495" s="234"/>
      <c r="T495" s="234"/>
      <c r="U495" s="234"/>
      <c r="V495" s="234"/>
      <c r="W495" s="234"/>
      <c r="X495" s="234"/>
      <c r="Y495" s="234"/>
      <c r="Z495" s="234"/>
      <c r="AA495" s="234"/>
      <c r="AB495" s="234"/>
      <c r="AC495" s="234"/>
    </row>
    <row r="496" ht="17.25" customHeight="1">
      <c r="A496" s="346"/>
      <c r="B496" s="317"/>
      <c r="C496" s="317"/>
      <c r="D496" s="318"/>
      <c r="E496" s="328"/>
      <c r="F496" s="328"/>
      <c r="G496" s="329"/>
      <c r="H496" s="346"/>
      <c r="I496" s="347"/>
      <c r="J496" s="234"/>
      <c r="K496" s="234"/>
      <c r="L496" s="234"/>
      <c r="M496" s="234"/>
      <c r="N496" s="234"/>
      <c r="O496" s="234"/>
      <c r="P496" s="234"/>
      <c r="Q496" s="234"/>
      <c r="R496" s="234"/>
      <c r="S496" s="234"/>
      <c r="T496" s="234"/>
      <c r="U496" s="234"/>
      <c r="V496" s="234"/>
      <c r="W496" s="234"/>
      <c r="X496" s="234"/>
      <c r="Y496" s="234"/>
      <c r="Z496" s="234"/>
      <c r="AA496" s="234"/>
      <c r="AB496" s="234"/>
      <c r="AC496" s="234"/>
    </row>
    <row r="497" ht="17.25" customHeight="1">
      <c r="A497" s="346"/>
      <c r="B497" s="317"/>
      <c r="C497" s="317"/>
      <c r="D497" s="318"/>
      <c r="E497" s="328"/>
      <c r="F497" s="328"/>
      <c r="G497" s="329"/>
      <c r="H497" s="346"/>
      <c r="I497" s="347"/>
      <c r="J497" s="234"/>
      <c r="K497" s="234"/>
      <c r="L497" s="234"/>
      <c r="M497" s="234"/>
      <c r="N497" s="234"/>
      <c r="O497" s="234"/>
      <c r="P497" s="234"/>
      <c r="Q497" s="234"/>
      <c r="R497" s="234"/>
      <c r="S497" s="234"/>
      <c r="T497" s="234"/>
      <c r="U497" s="234"/>
      <c r="V497" s="234"/>
      <c r="W497" s="234"/>
      <c r="X497" s="234"/>
      <c r="Y497" s="234"/>
      <c r="Z497" s="234"/>
      <c r="AA497" s="234"/>
      <c r="AB497" s="234"/>
      <c r="AC497" s="234"/>
    </row>
    <row r="498" ht="17.25" customHeight="1">
      <c r="A498" s="346"/>
      <c r="B498" s="317"/>
      <c r="C498" s="317"/>
      <c r="D498" s="318"/>
      <c r="E498" s="328"/>
      <c r="F498" s="328"/>
      <c r="G498" s="329"/>
      <c r="H498" s="346"/>
      <c r="I498" s="347"/>
      <c r="J498" s="234"/>
      <c r="K498" s="234"/>
      <c r="L498" s="234"/>
      <c r="M498" s="234"/>
      <c r="N498" s="234"/>
      <c r="O498" s="234"/>
      <c r="P498" s="234"/>
      <c r="Q498" s="234"/>
      <c r="R498" s="234"/>
      <c r="S498" s="234"/>
      <c r="T498" s="234"/>
      <c r="U498" s="234"/>
      <c r="V498" s="234"/>
      <c r="W498" s="234"/>
      <c r="X498" s="234"/>
      <c r="Y498" s="234"/>
      <c r="Z498" s="234"/>
      <c r="AA498" s="234"/>
      <c r="AB498" s="234"/>
      <c r="AC498" s="234"/>
    </row>
    <row r="499" ht="17.25" customHeight="1">
      <c r="A499" s="346"/>
      <c r="B499" s="317"/>
      <c r="C499" s="317"/>
      <c r="D499" s="318"/>
      <c r="E499" s="328"/>
      <c r="F499" s="328"/>
      <c r="G499" s="329"/>
      <c r="H499" s="346"/>
      <c r="I499" s="347"/>
      <c r="J499" s="234"/>
      <c r="K499" s="234"/>
      <c r="L499" s="234"/>
      <c r="M499" s="234"/>
      <c r="N499" s="234"/>
      <c r="O499" s="234"/>
      <c r="P499" s="234"/>
      <c r="Q499" s="234"/>
      <c r="R499" s="234"/>
      <c r="S499" s="234"/>
      <c r="T499" s="234"/>
      <c r="U499" s="234"/>
      <c r="V499" s="234"/>
      <c r="W499" s="234"/>
      <c r="X499" s="234"/>
      <c r="Y499" s="234"/>
      <c r="Z499" s="234"/>
      <c r="AA499" s="234"/>
      <c r="AB499" s="234"/>
      <c r="AC499" s="234"/>
    </row>
    <row r="500" ht="17.25" customHeight="1">
      <c r="A500" s="346"/>
      <c r="B500" s="317"/>
      <c r="C500" s="317"/>
      <c r="D500" s="318"/>
      <c r="E500" s="328"/>
      <c r="F500" s="328"/>
      <c r="G500" s="329"/>
      <c r="H500" s="346"/>
      <c r="I500" s="347"/>
      <c r="J500" s="234"/>
      <c r="K500" s="234"/>
      <c r="L500" s="234"/>
      <c r="M500" s="234"/>
      <c r="N500" s="234"/>
      <c r="O500" s="234"/>
      <c r="P500" s="234"/>
      <c r="Q500" s="234"/>
      <c r="R500" s="234"/>
      <c r="S500" s="234"/>
      <c r="T500" s="234"/>
      <c r="U500" s="234"/>
      <c r="V500" s="234"/>
      <c r="W500" s="234"/>
      <c r="X500" s="234"/>
      <c r="Y500" s="234"/>
      <c r="Z500" s="234"/>
      <c r="AA500" s="234"/>
      <c r="AB500" s="234"/>
      <c r="AC500" s="234"/>
    </row>
    <row r="501" ht="17.25" customHeight="1">
      <c r="A501" s="346"/>
      <c r="B501" s="317"/>
      <c r="C501" s="317"/>
      <c r="D501" s="318"/>
      <c r="E501" s="328"/>
      <c r="F501" s="328"/>
      <c r="G501" s="329"/>
      <c r="H501" s="346"/>
      <c r="I501" s="347"/>
      <c r="J501" s="234"/>
      <c r="K501" s="234"/>
      <c r="L501" s="234"/>
      <c r="M501" s="234"/>
      <c r="N501" s="234"/>
      <c r="O501" s="234"/>
      <c r="P501" s="234"/>
      <c r="Q501" s="234"/>
      <c r="R501" s="234"/>
      <c r="S501" s="234"/>
      <c r="T501" s="234"/>
      <c r="U501" s="234"/>
      <c r="V501" s="234"/>
      <c r="W501" s="234"/>
      <c r="X501" s="234"/>
      <c r="Y501" s="234"/>
      <c r="Z501" s="234"/>
      <c r="AA501" s="234"/>
      <c r="AB501" s="234"/>
      <c r="AC501" s="234"/>
    </row>
    <row r="502" ht="17.25" customHeight="1">
      <c r="A502" s="346"/>
      <c r="B502" s="317"/>
      <c r="C502" s="317"/>
      <c r="D502" s="318"/>
      <c r="E502" s="328"/>
      <c r="F502" s="328"/>
      <c r="G502" s="329"/>
      <c r="H502" s="346"/>
      <c r="I502" s="347"/>
      <c r="J502" s="234"/>
      <c r="K502" s="234"/>
      <c r="L502" s="234"/>
      <c r="M502" s="234"/>
      <c r="N502" s="234"/>
      <c r="O502" s="234"/>
      <c r="P502" s="234"/>
      <c r="Q502" s="234"/>
      <c r="R502" s="234"/>
      <c r="S502" s="234"/>
      <c r="T502" s="234"/>
      <c r="U502" s="234"/>
      <c r="V502" s="234"/>
      <c r="W502" s="234"/>
      <c r="X502" s="234"/>
      <c r="Y502" s="234"/>
      <c r="Z502" s="234"/>
      <c r="AA502" s="234"/>
      <c r="AB502" s="234"/>
      <c r="AC502" s="234"/>
    </row>
    <row r="503" ht="17.25" customHeight="1">
      <c r="A503" s="346"/>
      <c r="B503" s="317"/>
      <c r="C503" s="317"/>
      <c r="D503" s="318"/>
      <c r="E503" s="328"/>
      <c r="F503" s="328"/>
      <c r="G503" s="329"/>
      <c r="H503" s="346"/>
      <c r="I503" s="347"/>
      <c r="J503" s="234"/>
      <c r="K503" s="234"/>
      <c r="L503" s="234"/>
      <c r="M503" s="234"/>
      <c r="N503" s="234"/>
      <c r="O503" s="234"/>
      <c r="P503" s="234"/>
      <c r="Q503" s="234"/>
      <c r="R503" s="234"/>
      <c r="S503" s="234"/>
      <c r="T503" s="234"/>
      <c r="U503" s="234"/>
      <c r="V503" s="234"/>
      <c r="W503" s="234"/>
      <c r="X503" s="234"/>
      <c r="Y503" s="234"/>
      <c r="Z503" s="234"/>
      <c r="AA503" s="234"/>
      <c r="AB503" s="234"/>
      <c r="AC503" s="234"/>
    </row>
    <row r="504" ht="17.25" customHeight="1">
      <c r="A504" s="346"/>
      <c r="B504" s="317"/>
      <c r="C504" s="317"/>
      <c r="D504" s="318"/>
      <c r="E504" s="328"/>
      <c r="F504" s="328"/>
      <c r="G504" s="329"/>
      <c r="H504" s="346"/>
      <c r="I504" s="347"/>
      <c r="J504" s="234"/>
      <c r="K504" s="234"/>
      <c r="L504" s="234"/>
      <c r="M504" s="234"/>
      <c r="N504" s="234"/>
      <c r="O504" s="234"/>
      <c r="P504" s="234"/>
      <c r="Q504" s="234"/>
      <c r="R504" s="234"/>
      <c r="S504" s="234"/>
      <c r="T504" s="234"/>
      <c r="U504" s="234"/>
      <c r="V504" s="234"/>
      <c r="W504" s="234"/>
      <c r="X504" s="234"/>
      <c r="Y504" s="234"/>
      <c r="Z504" s="234"/>
      <c r="AA504" s="234"/>
      <c r="AB504" s="234"/>
      <c r="AC504" s="234"/>
    </row>
    <row r="505" ht="17.25" customHeight="1">
      <c r="A505" s="346"/>
      <c r="B505" s="317"/>
      <c r="C505" s="317"/>
      <c r="D505" s="318"/>
      <c r="E505" s="328"/>
      <c r="F505" s="328"/>
      <c r="G505" s="329"/>
      <c r="H505" s="346"/>
      <c r="I505" s="347"/>
      <c r="J505" s="234"/>
      <c r="K505" s="234"/>
      <c r="L505" s="234"/>
      <c r="M505" s="234"/>
      <c r="N505" s="234"/>
      <c r="O505" s="234"/>
      <c r="P505" s="234"/>
      <c r="Q505" s="234"/>
      <c r="R505" s="234"/>
      <c r="S505" s="234"/>
      <c r="T505" s="234"/>
      <c r="U505" s="234"/>
      <c r="V505" s="234"/>
      <c r="W505" s="234"/>
      <c r="X505" s="234"/>
      <c r="Y505" s="234"/>
      <c r="Z505" s="234"/>
      <c r="AA505" s="234"/>
      <c r="AB505" s="234"/>
      <c r="AC505" s="234"/>
    </row>
    <row r="506" ht="17.25" customHeight="1">
      <c r="A506" s="346"/>
      <c r="B506" s="317"/>
      <c r="C506" s="317"/>
      <c r="D506" s="318"/>
      <c r="E506" s="328"/>
      <c r="F506" s="328"/>
      <c r="G506" s="329"/>
      <c r="H506" s="346"/>
      <c r="I506" s="347"/>
      <c r="J506" s="234"/>
      <c r="K506" s="234"/>
      <c r="L506" s="234"/>
      <c r="M506" s="234"/>
      <c r="N506" s="234"/>
      <c r="O506" s="234"/>
      <c r="P506" s="234"/>
      <c r="Q506" s="234"/>
      <c r="R506" s="234"/>
      <c r="S506" s="234"/>
      <c r="T506" s="234"/>
      <c r="U506" s="234"/>
      <c r="V506" s="234"/>
      <c r="W506" s="234"/>
      <c r="X506" s="234"/>
      <c r="Y506" s="234"/>
      <c r="Z506" s="234"/>
      <c r="AA506" s="234"/>
      <c r="AB506" s="234"/>
      <c r="AC506" s="234"/>
    </row>
    <row r="507" ht="17.25" customHeight="1">
      <c r="A507" s="346"/>
      <c r="B507" s="317"/>
      <c r="C507" s="317"/>
      <c r="D507" s="318"/>
      <c r="E507" s="328"/>
      <c r="F507" s="328"/>
      <c r="G507" s="329"/>
      <c r="H507" s="346"/>
      <c r="I507" s="347"/>
      <c r="J507" s="234"/>
      <c r="K507" s="234"/>
      <c r="L507" s="234"/>
      <c r="M507" s="234"/>
      <c r="N507" s="234"/>
      <c r="O507" s="234"/>
      <c r="P507" s="234"/>
      <c r="Q507" s="234"/>
      <c r="R507" s="234"/>
      <c r="S507" s="234"/>
      <c r="T507" s="234"/>
      <c r="U507" s="234"/>
      <c r="V507" s="234"/>
      <c r="W507" s="234"/>
      <c r="X507" s="234"/>
      <c r="Y507" s="234"/>
      <c r="Z507" s="234"/>
      <c r="AA507" s="234"/>
      <c r="AB507" s="234"/>
      <c r="AC507" s="234"/>
    </row>
    <row r="508" ht="17.25" customHeight="1">
      <c r="A508" s="346"/>
      <c r="B508" s="317"/>
      <c r="C508" s="317"/>
      <c r="D508" s="318"/>
      <c r="E508" s="328"/>
      <c r="F508" s="328"/>
      <c r="G508" s="329"/>
      <c r="H508" s="346"/>
      <c r="I508" s="347"/>
      <c r="J508" s="234"/>
      <c r="K508" s="234"/>
      <c r="L508" s="234"/>
      <c r="M508" s="234"/>
      <c r="N508" s="234"/>
      <c r="O508" s="234"/>
      <c r="P508" s="234"/>
      <c r="Q508" s="234"/>
      <c r="R508" s="234"/>
      <c r="S508" s="234"/>
      <c r="T508" s="234"/>
      <c r="U508" s="234"/>
      <c r="V508" s="234"/>
      <c r="W508" s="234"/>
      <c r="X508" s="234"/>
      <c r="Y508" s="234"/>
      <c r="Z508" s="234"/>
      <c r="AA508" s="234"/>
      <c r="AB508" s="234"/>
      <c r="AC508" s="234"/>
    </row>
    <row r="509" ht="17.25" customHeight="1">
      <c r="A509" s="346"/>
      <c r="B509" s="317"/>
      <c r="C509" s="317"/>
      <c r="D509" s="318"/>
      <c r="E509" s="328"/>
      <c r="F509" s="328"/>
      <c r="G509" s="329"/>
      <c r="H509" s="346"/>
      <c r="I509" s="347"/>
      <c r="J509" s="234"/>
      <c r="K509" s="234"/>
      <c r="L509" s="234"/>
      <c r="M509" s="234"/>
      <c r="N509" s="234"/>
      <c r="O509" s="234"/>
      <c r="P509" s="234"/>
      <c r="Q509" s="234"/>
      <c r="R509" s="234"/>
      <c r="S509" s="234"/>
      <c r="T509" s="234"/>
      <c r="U509" s="234"/>
      <c r="V509" s="234"/>
      <c r="W509" s="234"/>
      <c r="X509" s="234"/>
      <c r="Y509" s="234"/>
      <c r="Z509" s="234"/>
      <c r="AA509" s="234"/>
      <c r="AB509" s="234"/>
      <c r="AC509" s="234"/>
    </row>
    <row r="510" ht="17.25" customHeight="1">
      <c r="A510" s="346"/>
      <c r="B510" s="317"/>
      <c r="C510" s="317"/>
      <c r="D510" s="318"/>
      <c r="E510" s="328"/>
      <c r="F510" s="328"/>
      <c r="G510" s="329"/>
      <c r="H510" s="346"/>
      <c r="I510" s="347"/>
      <c r="J510" s="234"/>
      <c r="K510" s="234"/>
      <c r="L510" s="234"/>
      <c r="M510" s="234"/>
      <c r="N510" s="234"/>
      <c r="O510" s="234"/>
      <c r="P510" s="234"/>
      <c r="Q510" s="234"/>
      <c r="R510" s="234"/>
      <c r="S510" s="234"/>
      <c r="T510" s="234"/>
      <c r="U510" s="234"/>
      <c r="V510" s="234"/>
      <c r="W510" s="234"/>
      <c r="X510" s="234"/>
      <c r="Y510" s="234"/>
      <c r="Z510" s="234"/>
      <c r="AA510" s="234"/>
      <c r="AB510" s="234"/>
      <c r="AC510" s="234"/>
    </row>
    <row r="511" ht="17.25" customHeight="1">
      <c r="A511" s="346"/>
      <c r="B511" s="317"/>
      <c r="C511" s="317"/>
      <c r="D511" s="318"/>
      <c r="E511" s="328"/>
      <c r="F511" s="328"/>
      <c r="G511" s="329"/>
      <c r="H511" s="346"/>
      <c r="I511" s="347"/>
      <c r="J511" s="234"/>
      <c r="K511" s="234"/>
      <c r="L511" s="234"/>
      <c r="M511" s="234"/>
      <c r="N511" s="234"/>
      <c r="O511" s="234"/>
      <c r="P511" s="234"/>
      <c r="Q511" s="234"/>
      <c r="R511" s="234"/>
      <c r="S511" s="234"/>
      <c r="T511" s="234"/>
      <c r="U511" s="234"/>
      <c r="V511" s="234"/>
      <c r="W511" s="234"/>
      <c r="X511" s="234"/>
      <c r="Y511" s="234"/>
      <c r="Z511" s="234"/>
      <c r="AA511" s="234"/>
      <c r="AB511" s="234"/>
      <c r="AC511" s="234"/>
    </row>
    <row r="512" ht="17.25" customHeight="1">
      <c r="A512" s="346"/>
      <c r="B512" s="317"/>
      <c r="C512" s="317"/>
      <c r="D512" s="318"/>
      <c r="E512" s="328"/>
      <c r="F512" s="328"/>
      <c r="G512" s="329"/>
      <c r="H512" s="346"/>
      <c r="I512" s="347"/>
      <c r="J512" s="234"/>
      <c r="K512" s="234"/>
      <c r="L512" s="234"/>
      <c r="M512" s="234"/>
      <c r="N512" s="234"/>
      <c r="O512" s="234"/>
      <c r="P512" s="234"/>
      <c r="Q512" s="234"/>
      <c r="R512" s="234"/>
      <c r="S512" s="234"/>
      <c r="T512" s="234"/>
      <c r="U512" s="234"/>
      <c r="V512" s="234"/>
      <c r="W512" s="234"/>
      <c r="X512" s="234"/>
      <c r="Y512" s="234"/>
      <c r="Z512" s="234"/>
      <c r="AA512" s="234"/>
      <c r="AB512" s="234"/>
      <c r="AC512" s="234"/>
    </row>
    <row r="513" ht="17.25" customHeight="1">
      <c r="A513" s="346"/>
      <c r="B513" s="317"/>
      <c r="C513" s="317"/>
      <c r="D513" s="318"/>
      <c r="E513" s="328"/>
      <c r="F513" s="328"/>
      <c r="G513" s="329"/>
      <c r="H513" s="346"/>
      <c r="I513" s="347"/>
      <c r="J513" s="234"/>
      <c r="K513" s="234"/>
      <c r="L513" s="234"/>
      <c r="M513" s="234"/>
      <c r="N513" s="234"/>
      <c r="O513" s="234"/>
      <c r="P513" s="234"/>
      <c r="Q513" s="234"/>
      <c r="R513" s="234"/>
      <c r="S513" s="234"/>
      <c r="T513" s="234"/>
      <c r="U513" s="234"/>
      <c r="V513" s="234"/>
      <c r="W513" s="234"/>
      <c r="X513" s="234"/>
      <c r="Y513" s="234"/>
      <c r="Z513" s="234"/>
      <c r="AA513" s="234"/>
      <c r="AB513" s="234"/>
      <c r="AC513" s="234"/>
    </row>
    <row r="514" ht="17.25" customHeight="1">
      <c r="A514" s="346"/>
      <c r="B514" s="317"/>
      <c r="C514" s="317"/>
      <c r="D514" s="318"/>
      <c r="E514" s="328"/>
      <c r="F514" s="328"/>
      <c r="G514" s="329"/>
      <c r="H514" s="346"/>
      <c r="I514" s="347"/>
      <c r="J514" s="234"/>
      <c r="K514" s="234"/>
      <c r="L514" s="234"/>
      <c r="M514" s="234"/>
      <c r="N514" s="234"/>
      <c r="O514" s="234"/>
      <c r="P514" s="234"/>
      <c r="Q514" s="234"/>
      <c r="R514" s="234"/>
      <c r="S514" s="234"/>
      <c r="T514" s="234"/>
      <c r="U514" s="234"/>
      <c r="V514" s="234"/>
      <c r="W514" s="234"/>
      <c r="X514" s="234"/>
      <c r="Y514" s="234"/>
      <c r="Z514" s="234"/>
      <c r="AA514" s="234"/>
      <c r="AB514" s="234"/>
      <c r="AC514" s="234"/>
    </row>
    <row r="515" ht="17.25" customHeight="1">
      <c r="A515" s="346"/>
      <c r="B515" s="317"/>
      <c r="C515" s="317"/>
      <c r="D515" s="318"/>
      <c r="E515" s="328"/>
      <c r="F515" s="328"/>
      <c r="G515" s="329"/>
      <c r="H515" s="346"/>
      <c r="I515" s="347"/>
      <c r="J515" s="234"/>
      <c r="K515" s="234"/>
      <c r="L515" s="234"/>
      <c r="M515" s="234"/>
      <c r="N515" s="234"/>
      <c r="O515" s="234"/>
      <c r="P515" s="234"/>
      <c r="Q515" s="234"/>
      <c r="R515" s="234"/>
      <c r="S515" s="234"/>
      <c r="T515" s="234"/>
      <c r="U515" s="234"/>
      <c r="V515" s="234"/>
      <c r="W515" s="234"/>
      <c r="X515" s="234"/>
      <c r="Y515" s="234"/>
      <c r="Z515" s="234"/>
      <c r="AA515" s="234"/>
      <c r="AB515" s="234"/>
      <c r="AC515" s="234"/>
    </row>
    <row r="516" ht="17.25" customHeight="1">
      <c r="A516" s="346"/>
      <c r="B516" s="317"/>
      <c r="C516" s="317"/>
      <c r="D516" s="318"/>
      <c r="E516" s="328"/>
      <c r="F516" s="328"/>
      <c r="G516" s="329"/>
      <c r="H516" s="346"/>
      <c r="I516" s="347"/>
      <c r="J516" s="234"/>
      <c r="K516" s="234"/>
      <c r="L516" s="234"/>
      <c r="M516" s="234"/>
      <c r="N516" s="234"/>
      <c r="O516" s="234"/>
      <c r="P516" s="234"/>
      <c r="Q516" s="234"/>
      <c r="R516" s="234"/>
      <c r="S516" s="234"/>
      <c r="T516" s="234"/>
      <c r="U516" s="234"/>
      <c r="V516" s="234"/>
      <c r="W516" s="234"/>
      <c r="X516" s="234"/>
      <c r="Y516" s="234"/>
      <c r="Z516" s="234"/>
      <c r="AA516" s="234"/>
      <c r="AB516" s="234"/>
      <c r="AC516" s="234"/>
    </row>
    <row r="517" ht="17.25" customHeight="1">
      <c r="A517" s="346"/>
      <c r="B517" s="317"/>
      <c r="C517" s="317"/>
      <c r="D517" s="318"/>
      <c r="E517" s="328"/>
      <c r="F517" s="328"/>
      <c r="G517" s="329"/>
      <c r="H517" s="346"/>
      <c r="I517" s="347"/>
      <c r="J517" s="234"/>
      <c r="K517" s="234"/>
      <c r="L517" s="234"/>
      <c r="M517" s="234"/>
      <c r="N517" s="234"/>
      <c r="O517" s="234"/>
      <c r="P517" s="234"/>
      <c r="Q517" s="234"/>
      <c r="R517" s="234"/>
      <c r="S517" s="234"/>
      <c r="T517" s="234"/>
      <c r="U517" s="234"/>
      <c r="V517" s="234"/>
      <c r="W517" s="234"/>
      <c r="X517" s="234"/>
      <c r="Y517" s="234"/>
      <c r="Z517" s="234"/>
      <c r="AA517" s="234"/>
      <c r="AB517" s="234"/>
      <c r="AC517" s="234"/>
    </row>
    <row r="518" ht="17.25" customHeight="1">
      <c r="A518" s="346"/>
      <c r="B518" s="317"/>
      <c r="C518" s="317"/>
      <c r="D518" s="318"/>
      <c r="E518" s="328"/>
      <c r="F518" s="328"/>
      <c r="G518" s="329"/>
      <c r="H518" s="346"/>
      <c r="I518" s="347"/>
      <c r="J518" s="234"/>
      <c r="K518" s="234"/>
      <c r="L518" s="234"/>
      <c r="M518" s="234"/>
      <c r="N518" s="234"/>
      <c r="O518" s="234"/>
      <c r="P518" s="234"/>
      <c r="Q518" s="234"/>
      <c r="R518" s="234"/>
      <c r="S518" s="234"/>
      <c r="T518" s="234"/>
      <c r="U518" s="234"/>
      <c r="V518" s="234"/>
      <c r="W518" s="234"/>
      <c r="X518" s="234"/>
      <c r="Y518" s="234"/>
      <c r="Z518" s="234"/>
      <c r="AA518" s="234"/>
      <c r="AB518" s="234"/>
      <c r="AC518" s="234"/>
    </row>
    <row r="519" ht="17.25" customHeight="1">
      <c r="A519" s="346"/>
      <c r="B519" s="317"/>
      <c r="C519" s="317"/>
      <c r="D519" s="318"/>
      <c r="E519" s="328"/>
      <c r="F519" s="328"/>
      <c r="G519" s="329"/>
      <c r="H519" s="346"/>
      <c r="I519" s="347"/>
      <c r="J519" s="234"/>
      <c r="K519" s="234"/>
      <c r="L519" s="234"/>
      <c r="M519" s="234"/>
      <c r="N519" s="234"/>
      <c r="O519" s="234"/>
      <c r="P519" s="234"/>
      <c r="Q519" s="234"/>
      <c r="R519" s="234"/>
      <c r="S519" s="234"/>
      <c r="T519" s="234"/>
      <c r="U519" s="234"/>
      <c r="V519" s="234"/>
      <c r="W519" s="234"/>
      <c r="X519" s="234"/>
      <c r="Y519" s="234"/>
      <c r="Z519" s="234"/>
      <c r="AA519" s="234"/>
      <c r="AB519" s="234"/>
      <c r="AC519" s="234"/>
    </row>
    <row r="520" ht="17.25" customHeight="1">
      <c r="A520" s="346"/>
      <c r="B520" s="317"/>
      <c r="C520" s="317"/>
      <c r="D520" s="318"/>
      <c r="E520" s="328"/>
      <c r="F520" s="328"/>
      <c r="G520" s="329"/>
      <c r="H520" s="346"/>
      <c r="I520" s="347"/>
      <c r="J520" s="234"/>
      <c r="K520" s="234"/>
      <c r="L520" s="234"/>
      <c r="M520" s="234"/>
      <c r="N520" s="234"/>
      <c r="O520" s="234"/>
      <c r="P520" s="234"/>
      <c r="Q520" s="234"/>
      <c r="R520" s="234"/>
      <c r="S520" s="234"/>
      <c r="T520" s="234"/>
      <c r="U520" s="234"/>
      <c r="V520" s="234"/>
      <c r="W520" s="234"/>
      <c r="X520" s="234"/>
      <c r="Y520" s="234"/>
      <c r="Z520" s="234"/>
      <c r="AA520" s="234"/>
      <c r="AB520" s="234"/>
      <c r="AC520" s="234"/>
    </row>
    <row r="521" ht="17.25" customHeight="1">
      <c r="A521" s="346"/>
      <c r="B521" s="317"/>
      <c r="C521" s="317"/>
      <c r="D521" s="318"/>
      <c r="E521" s="328"/>
      <c r="F521" s="328"/>
      <c r="G521" s="329"/>
      <c r="H521" s="346"/>
      <c r="I521" s="347"/>
      <c r="J521" s="234"/>
      <c r="K521" s="234"/>
      <c r="L521" s="234"/>
      <c r="M521" s="234"/>
      <c r="N521" s="234"/>
      <c r="O521" s="234"/>
      <c r="P521" s="234"/>
      <c r="Q521" s="234"/>
      <c r="R521" s="234"/>
      <c r="S521" s="234"/>
      <c r="T521" s="234"/>
      <c r="U521" s="234"/>
      <c r="V521" s="234"/>
      <c r="W521" s="234"/>
      <c r="X521" s="234"/>
      <c r="Y521" s="234"/>
      <c r="Z521" s="234"/>
      <c r="AA521" s="234"/>
      <c r="AB521" s="234"/>
      <c r="AC521" s="234"/>
    </row>
    <row r="522" ht="17.25" customHeight="1">
      <c r="A522" s="346"/>
      <c r="B522" s="317"/>
      <c r="C522" s="317"/>
      <c r="D522" s="318"/>
      <c r="E522" s="328"/>
      <c r="F522" s="328"/>
      <c r="G522" s="329"/>
      <c r="H522" s="346"/>
      <c r="I522" s="347"/>
      <c r="J522" s="234"/>
      <c r="K522" s="234"/>
      <c r="L522" s="234"/>
      <c r="M522" s="234"/>
      <c r="N522" s="234"/>
      <c r="O522" s="234"/>
      <c r="P522" s="234"/>
      <c r="Q522" s="234"/>
      <c r="R522" s="234"/>
      <c r="S522" s="234"/>
      <c r="T522" s="234"/>
      <c r="U522" s="234"/>
      <c r="V522" s="234"/>
      <c r="W522" s="234"/>
      <c r="X522" s="234"/>
      <c r="Y522" s="234"/>
      <c r="Z522" s="234"/>
      <c r="AA522" s="234"/>
      <c r="AB522" s="234"/>
      <c r="AC522" s="234"/>
    </row>
    <row r="523" ht="17.25" customHeight="1">
      <c r="A523" s="346"/>
      <c r="B523" s="317"/>
      <c r="C523" s="317"/>
      <c r="D523" s="318"/>
      <c r="E523" s="328"/>
      <c r="F523" s="328"/>
      <c r="G523" s="329"/>
      <c r="H523" s="346"/>
      <c r="I523" s="347"/>
      <c r="J523" s="234"/>
      <c r="K523" s="234"/>
      <c r="L523" s="234"/>
      <c r="M523" s="234"/>
      <c r="N523" s="234"/>
      <c r="O523" s="234"/>
      <c r="P523" s="234"/>
      <c r="Q523" s="234"/>
      <c r="R523" s="234"/>
      <c r="S523" s="234"/>
      <c r="T523" s="234"/>
      <c r="U523" s="234"/>
      <c r="V523" s="234"/>
      <c r="W523" s="234"/>
      <c r="X523" s="234"/>
      <c r="Y523" s="234"/>
      <c r="Z523" s="234"/>
      <c r="AA523" s="234"/>
      <c r="AB523" s="234"/>
      <c r="AC523" s="234"/>
    </row>
    <row r="524" ht="17.25" customHeight="1">
      <c r="A524" s="346"/>
      <c r="B524" s="317"/>
      <c r="C524" s="317"/>
      <c r="D524" s="318"/>
      <c r="E524" s="328"/>
      <c r="F524" s="328"/>
      <c r="G524" s="329"/>
      <c r="H524" s="346"/>
      <c r="I524" s="347"/>
      <c r="J524" s="234"/>
      <c r="K524" s="234"/>
      <c r="L524" s="234"/>
      <c r="M524" s="234"/>
      <c r="N524" s="234"/>
      <c r="O524" s="234"/>
      <c r="P524" s="234"/>
      <c r="Q524" s="234"/>
      <c r="R524" s="234"/>
      <c r="S524" s="234"/>
      <c r="T524" s="234"/>
      <c r="U524" s="234"/>
      <c r="V524" s="234"/>
      <c r="W524" s="234"/>
      <c r="X524" s="234"/>
      <c r="Y524" s="234"/>
      <c r="Z524" s="234"/>
      <c r="AA524" s="234"/>
      <c r="AB524" s="234"/>
      <c r="AC524" s="234"/>
    </row>
    <row r="525" ht="17.25" customHeight="1">
      <c r="A525" s="346"/>
      <c r="B525" s="317"/>
      <c r="C525" s="317"/>
      <c r="D525" s="318"/>
      <c r="E525" s="328"/>
      <c r="F525" s="328"/>
      <c r="G525" s="329"/>
      <c r="H525" s="346"/>
      <c r="I525" s="347"/>
      <c r="J525" s="234"/>
      <c r="K525" s="234"/>
      <c r="L525" s="234"/>
      <c r="M525" s="234"/>
      <c r="N525" s="234"/>
      <c r="O525" s="234"/>
      <c r="P525" s="234"/>
      <c r="Q525" s="234"/>
      <c r="R525" s="234"/>
      <c r="S525" s="234"/>
      <c r="T525" s="234"/>
      <c r="U525" s="234"/>
      <c r="V525" s="234"/>
      <c r="W525" s="234"/>
      <c r="X525" s="234"/>
      <c r="Y525" s="234"/>
      <c r="Z525" s="234"/>
      <c r="AA525" s="234"/>
      <c r="AB525" s="234"/>
      <c r="AC525" s="234"/>
    </row>
    <row r="526" ht="17.25" customHeight="1">
      <c r="A526" s="346"/>
      <c r="B526" s="317"/>
      <c r="C526" s="317"/>
      <c r="D526" s="318"/>
      <c r="E526" s="328"/>
      <c r="F526" s="328"/>
      <c r="G526" s="329"/>
      <c r="H526" s="346"/>
      <c r="I526" s="347"/>
      <c r="J526" s="234"/>
      <c r="K526" s="234"/>
      <c r="L526" s="234"/>
      <c r="M526" s="234"/>
      <c r="N526" s="234"/>
      <c r="O526" s="234"/>
      <c r="P526" s="234"/>
      <c r="Q526" s="234"/>
      <c r="R526" s="234"/>
      <c r="S526" s="234"/>
      <c r="T526" s="234"/>
      <c r="U526" s="234"/>
      <c r="V526" s="234"/>
      <c r="W526" s="234"/>
      <c r="X526" s="234"/>
      <c r="Y526" s="234"/>
      <c r="Z526" s="234"/>
      <c r="AA526" s="234"/>
      <c r="AB526" s="234"/>
      <c r="AC526" s="234"/>
    </row>
    <row r="527" ht="17.25" customHeight="1">
      <c r="A527" s="346"/>
      <c r="B527" s="317"/>
      <c r="C527" s="317"/>
      <c r="D527" s="318"/>
      <c r="E527" s="328"/>
      <c r="F527" s="328"/>
      <c r="G527" s="329"/>
      <c r="H527" s="346"/>
      <c r="I527" s="347"/>
      <c r="J527" s="234"/>
      <c r="K527" s="234"/>
      <c r="L527" s="234"/>
      <c r="M527" s="234"/>
      <c r="N527" s="234"/>
      <c r="O527" s="234"/>
      <c r="P527" s="234"/>
      <c r="Q527" s="234"/>
      <c r="R527" s="234"/>
      <c r="S527" s="234"/>
      <c r="T527" s="234"/>
      <c r="U527" s="234"/>
      <c r="V527" s="234"/>
      <c r="W527" s="234"/>
      <c r="X527" s="234"/>
      <c r="Y527" s="234"/>
      <c r="Z527" s="234"/>
      <c r="AA527" s="234"/>
      <c r="AB527" s="234"/>
      <c r="AC527" s="234"/>
    </row>
    <row r="528" ht="17.25" customHeight="1">
      <c r="A528" s="346"/>
      <c r="B528" s="317"/>
      <c r="C528" s="317"/>
      <c r="D528" s="318"/>
      <c r="E528" s="328"/>
      <c r="F528" s="328"/>
      <c r="G528" s="329"/>
      <c r="H528" s="346"/>
      <c r="I528" s="347"/>
      <c r="J528" s="234"/>
      <c r="K528" s="234"/>
      <c r="L528" s="234"/>
      <c r="M528" s="234"/>
      <c r="N528" s="234"/>
      <c r="O528" s="234"/>
      <c r="P528" s="234"/>
      <c r="Q528" s="234"/>
      <c r="R528" s="234"/>
      <c r="S528" s="234"/>
      <c r="T528" s="234"/>
      <c r="U528" s="234"/>
      <c r="V528" s="234"/>
      <c r="W528" s="234"/>
      <c r="X528" s="234"/>
      <c r="Y528" s="234"/>
      <c r="Z528" s="234"/>
      <c r="AA528" s="234"/>
      <c r="AB528" s="234"/>
      <c r="AC528" s="234"/>
    </row>
    <row r="529" ht="17.25" customHeight="1">
      <c r="A529" s="346"/>
      <c r="B529" s="317"/>
      <c r="C529" s="317"/>
      <c r="D529" s="318"/>
      <c r="E529" s="328"/>
      <c r="F529" s="328"/>
      <c r="G529" s="329"/>
      <c r="H529" s="346"/>
      <c r="I529" s="347"/>
      <c r="J529" s="234"/>
      <c r="K529" s="234"/>
      <c r="L529" s="234"/>
      <c r="M529" s="234"/>
      <c r="N529" s="234"/>
      <c r="O529" s="234"/>
      <c r="P529" s="234"/>
      <c r="Q529" s="234"/>
      <c r="R529" s="234"/>
      <c r="S529" s="234"/>
      <c r="T529" s="234"/>
      <c r="U529" s="234"/>
      <c r="V529" s="234"/>
      <c r="W529" s="234"/>
      <c r="X529" s="234"/>
      <c r="Y529" s="234"/>
      <c r="Z529" s="234"/>
      <c r="AA529" s="234"/>
      <c r="AB529" s="234"/>
      <c r="AC529" s="234"/>
    </row>
    <row r="530" ht="17.25" customHeight="1">
      <c r="A530" s="346"/>
      <c r="B530" s="317"/>
      <c r="C530" s="317"/>
      <c r="D530" s="318"/>
      <c r="E530" s="328"/>
      <c r="F530" s="328"/>
      <c r="G530" s="329"/>
      <c r="H530" s="346"/>
      <c r="I530" s="347"/>
      <c r="J530" s="234"/>
      <c r="K530" s="234"/>
      <c r="L530" s="234"/>
      <c r="M530" s="234"/>
      <c r="N530" s="234"/>
      <c r="O530" s="234"/>
      <c r="P530" s="234"/>
      <c r="Q530" s="234"/>
      <c r="R530" s="234"/>
      <c r="S530" s="234"/>
      <c r="T530" s="234"/>
      <c r="U530" s="234"/>
      <c r="V530" s="234"/>
      <c r="W530" s="234"/>
      <c r="X530" s="234"/>
      <c r="Y530" s="234"/>
      <c r="Z530" s="234"/>
      <c r="AA530" s="234"/>
      <c r="AB530" s="234"/>
      <c r="AC530" s="234"/>
    </row>
    <row r="531" ht="17.25" customHeight="1">
      <c r="A531" s="346"/>
      <c r="B531" s="317"/>
      <c r="C531" s="317"/>
      <c r="D531" s="318"/>
      <c r="E531" s="328"/>
      <c r="F531" s="328"/>
      <c r="G531" s="329"/>
      <c r="H531" s="346"/>
      <c r="I531" s="347"/>
      <c r="J531" s="234"/>
      <c r="K531" s="234"/>
      <c r="L531" s="234"/>
      <c r="M531" s="234"/>
      <c r="N531" s="234"/>
      <c r="O531" s="234"/>
      <c r="P531" s="234"/>
      <c r="Q531" s="234"/>
      <c r="R531" s="234"/>
      <c r="S531" s="234"/>
      <c r="T531" s="234"/>
      <c r="U531" s="234"/>
      <c r="V531" s="234"/>
      <c r="W531" s="234"/>
      <c r="X531" s="234"/>
      <c r="Y531" s="234"/>
      <c r="Z531" s="234"/>
      <c r="AA531" s="234"/>
      <c r="AB531" s="234"/>
      <c r="AC531" s="234"/>
    </row>
    <row r="532" ht="17.25" customHeight="1">
      <c r="A532" s="346"/>
      <c r="B532" s="317"/>
      <c r="C532" s="317"/>
      <c r="D532" s="318"/>
      <c r="E532" s="328"/>
      <c r="F532" s="328"/>
      <c r="G532" s="329"/>
      <c r="H532" s="346"/>
      <c r="I532" s="347"/>
      <c r="J532" s="234"/>
      <c r="K532" s="234"/>
      <c r="L532" s="234"/>
      <c r="M532" s="234"/>
      <c r="N532" s="234"/>
      <c r="O532" s="234"/>
      <c r="P532" s="234"/>
      <c r="Q532" s="234"/>
      <c r="R532" s="234"/>
      <c r="S532" s="234"/>
      <c r="T532" s="234"/>
      <c r="U532" s="234"/>
      <c r="V532" s="234"/>
      <c r="W532" s="234"/>
      <c r="X532" s="234"/>
      <c r="Y532" s="234"/>
      <c r="Z532" s="234"/>
      <c r="AA532" s="234"/>
      <c r="AB532" s="234"/>
      <c r="AC532" s="234"/>
    </row>
    <row r="533" ht="17.25" customHeight="1">
      <c r="A533" s="346"/>
      <c r="B533" s="317"/>
      <c r="C533" s="317"/>
      <c r="D533" s="318"/>
      <c r="E533" s="328"/>
      <c r="F533" s="328"/>
      <c r="G533" s="329"/>
      <c r="H533" s="346"/>
      <c r="I533" s="347"/>
      <c r="J533" s="234"/>
      <c r="K533" s="234"/>
      <c r="L533" s="234"/>
      <c r="M533" s="234"/>
      <c r="N533" s="234"/>
      <c r="O533" s="234"/>
      <c r="P533" s="234"/>
      <c r="Q533" s="234"/>
      <c r="R533" s="234"/>
      <c r="S533" s="234"/>
      <c r="T533" s="234"/>
      <c r="U533" s="234"/>
      <c r="V533" s="234"/>
      <c r="W533" s="234"/>
      <c r="X533" s="234"/>
      <c r="Y533" s="234"/>
      <c r="Z533" s="234"/>
      <c r="AA533" s="234"/>
      <c r="AB533" s="234"/>
      <c r="AC533" s="234"/>
    </row>
    <row r="534" ht="17.25" customHeight="1">
      <c r="A534" s="346"/>
      <c r="B534" s="317"/>
      <c r="C534" s="317"/>
      <c r="D534" s="318"/>
      <c r="E534" s="328"/>
      <c r="F534" s="328"/>
      <c r="G534" s="329"/>
      <c r="H534" s="346"/>
      <c r="I534" s="347"/>
      <c r="J534" s="234"/>
      <c r="K534" s="234"/>
      <c r="L534" s="234"/>
      <c r="M534" s="234"/>
      <c r="N534" s="234"/>
      <c r="O534" s="234"/>
      <c r="P534" s="234"/>
      <c r="Q534" s="234"/>
      <c r="R534" s="234"/>
      <c r="S534" s="234"/>
      <c r="T534" s="234"/>
      <c r="U534" s="234"/>
      <c r="V534" s="234"/>
      <c r="W534" s="234"/>
      <c r="X534" s="234"/>
      <c r="Y534" s="234"/>
      <c r="Z534" s="234"/>
      <c r="AA534" s="234"/>
      <c r="AB534" s="234"/>
      <c r="AC534" s="234"/>
    </row>
    <row r="535" ht="17.25" customHeight="1">
      <c r="A535" s="346"/>
      <c r="B535" s="317"/>
      <c r="C535" s="317"/>
      <c r="D535" s="318"/>
      <c r="E535" s="328"/>
      <c r="F535" s="328"/>
      <c r="G535" s="329"/>
      <c r="H535" s="346"/>
      <c r="I535" s="347"/>
      <c r="J535" s="234"/>
      <c r="K535" s="234"/>
      <c r="L535" s="234"/>
      <c r="M535" s="234"/>
      <c r="N535" s="234"/>
      <c r="O535" s="234"/>
      <c r="P535" s="234"/>
      <c r="Q535" s="234"/>
      <c r="R535" s="234"/>
      <c r="S535" s="234"/>
      <c r="T535" s="234"/>
      <c r="U535" s="234"/>
      <c r="V535" s="234"/>
      <c r="W535" s="234"/>
      <c r="X535" s="234"/>
      <c r="Y535" s="234"/>
      <c r="Z535" s="234"/>
      <c r="AA535" s="234"/>
      <c r="AB535" s="234"/>
      <c r="AC535" s="234"/>
    </row>
    <row r="536" ht="17.25" customHeight="1">
      <c r="A536" s="346"/>
      <c r="B536" s="317"/>
      <c r="C536" s="317"/>
      <c r="D536" s="318"/>
      <c r="E536" s="328"/>
      <c r="F536" s="328"/>
      <c r="G536" s="329"/>
      <c r="H536" s="346"/>
      <c r="I536" s="347"/>
      <c r="J536" s="234"/>
      <c r="K536" s="234"/>
      <c r="L536" s="234"/>
      <c r="M536" s="234"/>
      <c r="N536" s="234"/>
      <c r="O536" s="234"/>
      <c r="P536" s="234"/>
      <c r="Q536" s="234"/>
      <c r="R536" s="234"/>
      <c r="S536" s="234"/>
      <c r="T536" s="234"/>
      <c r="U536" s="234"/>
      <c r="V536" s="234"/>
      <c r="W536" s="234"/>
      <c r="X536" s="234"/>
      <c r="Y536" s="234"/>
      <c r="Z536" s="234"/>
      <c r="AA536" s="234"/>
      <c r="AB536" s="234"/>
      <c r="AC536" s="234"/>
    </row>
    <row r="537" ht="17.25" customHeight="1">
      <c r="A537" s="346"/>
      <c r="B537" s="317"/>
      <c r="C537" s="317"/>
      <c r="D537" s="318"/>
      <c r="E537" s="328"/>
      <c r="F537" s="328"/>
      <c r="G537" s="329"/>
      <c r="H537" s="346"/>
      <c r="I537" s="347"/>
      <c r="J537" s="234"/>
      <c r="K537" s="234"/>
      <c r="L537" s="234"/>
      <c r="M537" s="234"/>
      <c r="N537" s="234"/>
      <c r="O537" s="234"/>
      <c r="P537" s="234"/>
      <c r="Q537" s="234"/>
      <c r="R537" s="234"/>
      <c r="S537" s="234"/>
      <c r="T537" s="234"/>
      <c r="U537" s="234"/>
      <c r="V537" s="234"/>
      <c r="W537" s="234"/>
      <c r="X537" s="234"/>
      <c r="Y537" s="234"/>
      <c r="Z537" s="234"/>
      <c r="AA537" s="234"/>
      <c r="AB537" s="234"/>
      <c r="AC537" s="234"/>
    </row>
    <row r="538" ht="17.25" customHeight="1">
      <c r="A538" s="346"/>
      <c r="B538" s="317"/>
      <c r="C538" s="317"/>
      <c r="D538" s="318"/>
      <c r="E538" s="328"/>
      <c r="F538" s="328"/>
      <c r="G538" s="329"/>
      <c r="H538" s="346"/>
      <c r="I538" s="347"/>
      <c r="J538" s="234"/>
      <c r="K538" s="234"/>
      <c r="L538" s="234"/>
      <c r="M538" s="234"/>
      <c r="N538" s="234"/>
      <c r="O538" s="234"/>
      <c r="P538" s="234"/>
      <c r="Q538" s="234"/>
      <c r="R538" s="234"/>
      <c r="S538" s="234"/>
      <c r="T538" s="234"/>
      <c r="U538" s="234"/>
      <c r="V538" s="234"/>
      <c r="W538" s="234"/>
      <c r="X538" s="234"/>
      <c r="Y538" s="234"/>
      <c r="Z538" s="234"/>
      <c r="AA538" s="234"/>
      <c r="AB538" s="234"/>
      <c r="AC538" s="234"/>
    </row>
    <row r="539" ht="17.25" customHeight="1">
      <c r="A539" s="346"/>
      <c r="B539" s="317"/>
      <c r="C539" s="317"/>
      <c r="D539" s="318"/>
      <c r="E539" s="328"/>
      <c r="F539" s="328"/>
      <c r="G539" s="329"/>
      <c r="H539" s="346"/>
      <c r="I539" s="347"/>
      <c r="J539" s="234"/>
      <c r="K539" s="234"/>
      <c r="L539" s="234"/>
      <c r="M539" s="234"/>
      <c r="N539" s="234"/>
      <c r="O539" s="234"/>
      <c r="P539" s="234"/>
      <c r="Q539" s="234"/>
      <c r="R539" s="234"/>
      <c r="S539" s="234"/>
      <c r="T539" s="234"/>
      <c r="U539" s="234"/>
      <c r="V539" s="234"/>
      <c r="W539" s="234"/>
      <c r="X539" s="234"/>
      <c r="Y539" s="234"/>
      <c r="Z539" s="234"/>
      <c r="AA539" s="234"/>
      <c r="AB539" s="234"/>
      <c r="AC539" s="234"/>
    </row>
    <row r="540" ht="17.25" customHeight="1">
      <c r="A540" s="346"/>
      <c r="B540" s="317"/>
      <c r="C540" s="317"/>
      <c r="D540" s="318"/>
      <c r="E540" s="328"/>
      <c r="F540" s="328"/>
      <c r="G540" s="329"/>
      <c r="H540" s="346"/>
      <c r="I540" s="347"/>
      <c r="J540" s="234"/>
      <c r="K540" s="234"/>
      <c r="L540" s="234"/>
      <c r="M540" s="234"/>
      <c r="N540" s="234"/>
      <c r="O540" s="234"/>
      <c r="P540" s="234"/>
      <c r="Q540" s="234"/>
      <c r="R540" s="234"/>
      <c r="S540" s="234"/>
      <c r="T540" s="234"/>
      <c r="U540" s="234"/>
      <c r="V540" s="234"/>
      <c r="W540" s="234"/>
      <c r="X540" s="234"/>
      <c r="Y540" s="234"/>
      <c r="Z540" s="234"/>
      <c r="AA540" s="234"/>
      <c r="AB540" s="234"/>
      <c r="AC540" s="234"/>
    </row>
    <row r="541" ht="17.25" customHeight="1">
      <c r="A541" s="346"/>
      <c r="B541" s="317"/>
      <c r="C541" s="317"/>
      <c r="D541" s="318"/>
      <c r="E541" s="328"/>
      <c r="F541" s="328"/>
      <c r="G541" s="329"/>
      <c r="H541" s="346"/>
      <c r="I541" s="347"/>
      <c r="J541" s="234"/>
      <c r="K541" s="234"/>
      <c r="L541" s="234"/>
      <c r="M541" s="234"/>
      <c r="N541" s="234"/>
      <c r="O541" s="234"/>
      <c r="P541" s="234"/>
      <c r="Q541" s="234"/>
      <c r="R541" s="234"/>
      <c r="S541" s="234"/>
      <c r="T541" s="234"/>
      <c r="U541" s="234"/>
      <c r="V541" s="234"/>
      <c r="W541" s="234"/>
      <c r="X541" s="234"/>
      <c r="Y541" s="234"/>
      <c r="Z541" s="234"/>
      <c r="AA541" s="234"/>
      <c r="AB541" s="234"/>
      <c r="AC541" s="234"/>
    </row>
    <row r="542" ht="17.25" customHeight="1">
      <c r="A542" s="346"/>
      <c r="B542" s="317"/>
      <c r="C542" s="317"/>
      <c r="D542" s="318"/>
      <c r="E542" s="328"/>
      <c r="F542" s="328"/>
      <c r="G542" s="329"/>
      <c r="H542" s="346"/>
      <c r="I542" s="347"/>
      <c r="J542" s="234"/>
      <c r="K542" s="234"/>
      <c r="L542" s="234"/>
      <c r="M542" s="234"/>
      <c r="N542" s="234"/>
      <c r="O542" s="234"/>
      <c r="P542" s="234"/>
      <c r="Q542" s="234"/>
      <c r="R542" s="234"/>
      <c r="S542" s="234"/>
      <c r="T542" s="234"/>
      <c r="U542" s="234"/>
      <c r="V542" s="234"/>
      <c r="W542" s="234"/>
      <c r="X542" s="234"/>
      <c r="Y542" s="234"/>
      <c r="Z542" s="234"/>
      <c r="AA542" s="234"/>
      <c r="AB542" s="234"/>
      <c r="AC542" s="234"/>
    </row>
    <row r="543" ht="17.25" customHeight="1">
      <c r="A543" s="346"/>
      <c r="B543" s="317"/>
      <c r="C543" s="317"/>
      <c r="D543" s="318"/>
      <c r="E543" s="328"/>
      <c r="F543" s="328"/>
      <c r="G543" s="329"/>
      <c r="H543" s="346"/>
      <c r="I543" s="347"/>
      <c r="J543" s="234"/>
      <c r="K543" s="234"/>
      <c r="L543" s="234"/>
      <c r="M543" s="234"/>
      <c r="N543" s="234"/>
      <c r="O543" s="234"/>
      <c r="P543" s="234"/>
      <c r="Q543" s="234"/>
      <c r="R543" s="234"/>
      <c r="S543" s="234"/>
      <c r="T543" s="234"/>
      <c r="U543" s="234"/>
      <c r="V543" s="234"/>
      <c r="W543" s="234"/>
      <c r="X543" s="234"/>
      <c r="Y543" s="234"/>
      <c r="Z543" s="234"/>
      <c r="AA543" s="234"/>
      <c r="AB543" s="234"/>
      <c r="AC543" s="234"/>
    </row>
    <row r="544" ht="17.25" customHeight="1">
      <c r="A544" s="346"/>
      <c r="B544" s="317"/>
      <c r="C544" s="317"/>
      <c r="D544" s="318"/>
      <c r="E544" s="328"/>
      <c r="F544" s="328"/>
      <c r="G544" s="329"/>
      <c r="H544" s="346"/>
      <c r="I544" s="347"/>
      <c r="J544" s="234"/>
      <c r="K544" s="234"/>
      <c r="L544" s="234"/>
      <c r="M544" s="234"/>
      <c r="N544" s="234"/>
      <c r="O544" s="234"/>
      <c r="P544" s="234"/>
      <c r="Q544" s="234"/>
      <c r="R544" s="234"/>
      <c r="S544" s="234"/>
      <c r="T544" s="234"/>
      <c r="U544" s="234"/>
      <c r="V544" s="234"/>
      <c r="W544" s="234"/>
      <c r="X544" s="234"/>
      <c r="Y544" s="234"/>
      <c r="Z544" s="234"/>
      <c r="AA544" s="234"/>
      <c r="AB544" s="234"/>
      <c r="AC544" s="234"/>
    </row>
    <row r="545" ht="17.25" customHeight="1">
      <c r="A545" s="346"/>
      <c r="B545" s="317"/>
      <c r="C545" s="317"/>
      <c r="D545" s="318"/>
      <c r="E545" s="328"/>
      <c r="F545" s="328"/>
      <c r="G545" s="329"/>
      <c r="H545" s="346"/>
      <c r="I545" s="347"/>
      <c r="J545" s="234"/>
      <c r="K545" s="234"/>
      <c r="L545" s="234"/>
      <c r="M545" s="234"/>
      <c r="N545" s="234"/>
      <c r="O545" s="234"/>
      <c r="P545" s="234"/>
      <c r="Q545" s="234"/>
      <c r="R545" s="234"/>
      <c r="S545" s="234"/>
      <c r="T545" s="234"/>
      <c r="U545" s="234"/>
      <c r="V545" s="234"/>
      <c r="W545" s="234"/>
      <c r="X545" s="234"/>
      <c r="Y545" s="234"/>
      <c r="Z545" s="234"/>
      <c r="AA545" s="234"/>
      <c r="AB545" s="234"/>
      <c r="AC545" s="234"/>
    </row>
    <row r="546" ht="17.25" customHeight="1">
      <c r="A546" s="346"/>
      <c r="B546" s="317"/>
      <c r="C546" s="317"/>
      <c r="D546" s="318"/>
      <c r="E546" s="328"/>
      <c r="F546" s="328"/>
      <c r="G546" s="329"/>
      <c r="H546" s="346"/>
      <c r="I546" s="347"/>
      <c r="J546" s="234"/>
      <c r="K546" s="234"/>
      <c r="L546" s="234"/>
      <c r="M546" s="234"/>
      <c r="N546" s="234"/>
      <c r="O546" s="234"/>
      <c r="P546" s="234"/>
      <c r="Q546" s="234"/>
      <c r="R546" s="234"/>
      <c r="S546" s="234"/>
      <c r="T546" s="234"/>
      <c r="U546" s="234"/>
      <c r="V546" s="234"/>
      <c r="W546" s="234"/>
      <c r="X546" s="234"/>
      <c r="Y546" s="234"/>
      <c r="Z546" s="234"/>
      <c r="AA546" s="234"/>
      <c r="AB546" s="234"/>
      <c r="AC546" s="234"/>
    </row>
    <row r="547" ht="17.25" customHeight="1">
      <c r="A547" s="346"/>
      <c r="B547" s="317"/>
      <c r="C547" s="317"/>
      <c r="D547" s="318"/>
      <c r="E547" s="328"/>
      <c r="F547" s="328"/>
      <c r="G547" s="329"/>
      <c r="H547" s="346"/>
      <c r="I547" s="347"/>
      <c r="J547" s="234"/>
      <c r="K547" s="234"/>
      <c r="L547" s="234"/>
      <c r="M547" s="234"/>
      <c r="N547" s="234"/>
      <c r="O547" s="234"/>
      <c r="P547" s="234"/>
      <c r="Q547" s="234"/>
      <c r="R547" s="234"/>
      <c r="S547" s="234"/>
      <c r="T547" s="234"/>
      <c r="U547" s="234"/>
      <c r="V547" s="234"/>
      <c r="W547" s="234"/>
      <c r="X547" s="234"/>
      <c r="Y547" s="234"/>
      <c r="Z547" s="234"/>
      <c r="AA547" s="234"/>
      <c r="AB547" s="234"/>
      <c r="AC547" s="234"/>
    </row>
    <row r="548" ht="17.25" customHeight="1">
      <c r="A548" s="346"/>
      <c r="B548" s="317"/>
      <c r="C548" s="317"/>
      <c r="D548" s="318"/>
      <c r="E548" s="328"/>
      <c r="F548" s="328"/>
      <c r="G548" s="329"/>
      <c r="H548" s="346"/>
      <c r="I548" s="347"/>
      <c r="J548" s="234"/>
      <c r="K548" s="234"/>
      <c r="L548" s="234"/>
      <c r="M548" s="234"/>
      <c r="N548" s="234"/>
      <c r="O548" s="234"/>
      <c r="P548" s="234"/>
      <c r="Q548" s="234"/>
      <c r="R548" s="234"/>
      <c r="S548" s="234"/>
      <c r="T548" s="234"/>
      <c r="U548" s="234"/>
      <c r="V548" s="234"/>
      <c r="W548" s="234"/>
      <c r="X548" s="234"/>
      <c r="Y548" s="234"/>
      <c r="Z548" s="234"/>
      <c r="AA548" s="234"/>
      <c r="AB548" s="234"/>
      <c r="AC548" s="234"/>
    </row>
    <row r="549" ht="17.25" customHeight="1">
      <c r="A549" s="346"/>
      <c r="B549" s="317"/>
      <c r="C549" s="317"/>
      <c r="D549" s="318"/>
      <c r="E549" s="328"/>
      <c r="F549" s="328"/>
      <c r="G549" s="329"/>
      <c r="H549" s="346"/>
      <c r="I549" s="347"/>
      <c r="J549" s="234"/>
      <c r="K549" s="234"/>
      <c r="L549" s="234"/>
      <c r="M549" s="234"/>
      <c r="N549" s="234"/>
      <c r="O549" s="234"/>
      <c r="P549" s="234"/>
      <c r="Q549" s="234"/>
      <c r="R549" s="234"/>
      <c r="S549" s="234"/>
      <c r="T549" s="234"/>
      <c r="U549" s="234"/>
      <c r="V549" s="234"/>
      <c r="W549" s="234"/>
      <c r="X549" s="234"/>
      <c r="Y549" s="234"/>
      <c r="Z549" s="234"/>
      <c r="AA549" s="234"/>
      <c r="AB549" s="234"/>
      <c r="AC549" s="234"/>
    </row>
    <row r="550" ht="17.25" customHeight="1">
      <c r="A550" s="346"/>
      <c r="B550" s="317"/>
      <c r="C550" s="317"/>
      <c r="D550" s="318"/>
      <c r="E550" s="328"/>
      <c r="F550" s="328"/>
      <c r="G550" s="329"/>
      <c r="H550" s="346"/>
      <c r="I550" s="347"/>
      <c r="J550" s="234"/>
      <c r="K550" s="234"/>
      <c r="L550" s="234"/>
      <c r="M550" s="234"/>
      <c r="N550" s="234"/>
      <c r="O550" s="234"/>
      <c r="P550" s="234"/>
      <c r="Q550" s="234"/>
      <c r="R550" s="234"/>
      <c r="S550" s="234"/>
      <c r="T550" s="234"/>
      <c r="U550" s="234"/>
      <c r="V550" s="234"/>
      <c r="W550" s="234"/>
      <c r="X550" s="234"/>
      <c r="Y550" s="234"/>
      <c r="Z550" s="234"/>
      <c r="AA550" s="234"/>
      <c r="AB550" s="234"/>
      <c r="AC550" s="234"/>
    </row>
    <row r="551" ht="17.25" customHeight="1">
      <c r="A551" s="346"/>
      <c r="B551" s="317"/>
      <c r="C551" s="317"/>
      <c r="D551" s="318"/>
      <c r="E551" s="328"/>
      <c r="F551" s="328"/>
      <c r="G551" s="329"/>
      <c r="H551" s="346"/>
      <c r="I551" s="347"/>
      <c r="J551" s="234"/>
      <c r="K551" s="234"/>
      <c r="L551" s="234"/>
      <c r="M551" s="234"/>
      <c r="N551" s="234"/>
      <c r="O551" s="234"/>
      <c r="P551" s="234"/>
      <c r="Q551" s="234"/>
      <c r="R551" s="234"/>
      <c r="S551" s="234"/>
      <c r="T551" s="234"/>
      <c r="U551" s="234"/>
      <c r="V551" s="234"/>
      <c r="W551" s="234"/>
      <c r="X551" s="234"/>
      <c r="Y551" s="234"/>
      <c r="Z551" s="234"/>
      <c r="AA551" s="234"/>
      <c r="AB551" s="234"/>
      <c r="AC551" s="234"/>
    </row>
    <row r="552" ht="17.25" customHeight="1">
      <c r="A552" s="346"/>
      <c r="B552" s="317"/>
      <c r="C552" s="317"/>
      <c r="D552" s="318"/>
      <c r="E552" s="328"/>
      <c r="F552" s="328"/>
      <c r="G552" s="329"/>
      <c r="H552" s="346"/>
      <c r="I552" s="347"/>
      <c r="J552" s="234"/>
      <c r="K552" s="234"/>
      <c r="L552" s="234"/>
      <c r="M552" s="234"/>
      <c r="N552" s="234"/>
      <c r="O552" s="234"/>
      <c r="P552" s="234"/>
      <c r="Q552" s="234"/>
      <c r="R552" s="234"/>
      <c r="S552" s="234"/>
      <c r="T552" s="234"/>
      <c r="U552" s="234"/>
      <c r="V552" s="234"/>
      <c r="W552" s="234"/>
      <c r="X552" s="234"/>
      <c r="Y552" s="234"/>
      <c r="Z552" s="234"/>
      <c r="AA552" s="234"/>
      <c r="AB552" s="234"/>
      <c r="AC552" s="234"/>
    </row>
    <row r="553" ht="17.25" customHeight="1">
      <c r="A553" s="346"/>
      <c r="B553" s="317"/>
      <c r="C553" s="317"/>
      <c r="D553" s="318"/>
      <c r="E553" s="328"/>
      <c r="F553" s="328"/>
      <c r="G553" s="329"/>
      <c r="H553" s="346"/>
      <c r="I553" s="347"/>
      <c r="J553" s="234"/>
      <c r="K553" s="234"/>
      <c r="L553" s="234"/>
      <c r="M553" s="234"/>
      <c r="N553" s="234"/>
      <c r="O553" s="234"/>
      <c r="P553" s="234"/>
      <c r="Q553" s="234"/>
      <c r="R553" s="234"/>
      <c r="S553" s="234"/>
      <c r="T553" s="234"/>
      <c r="U553" s="234"/>
      <c r="V553" s="234"/>
      <c r="W553" s="234"/>
      <c r="X553" s="234"/>
      <c r="Y553" s="234"/>
      <c r="Z553" s="234"/>
      <c r="AA553" s="234"/>
      <c r="AB553" s="234"/>
      <c r="AC553" s="234"/>
    </row>
    <row r="554" ht="17.25" customHeight="1">
      <c r="A554" s="346"/>
      <c r="B554" s="317"/>
      <c r="C554" s="317"/>
      <c r="D554" s="318"/>
      <c r="E554" s="328"/>
      <c r="F554" s="328"/>
      <c r="G554" s="329"/>
      <c r="H554" s="346"/>
      <c r="I554" s="347"/>
      <c r="J554" s="234"/>
      <c r="K554" s="234"/>
      <c r="L554" s="234"/>
      <c r="M554" s="234"/>
      <c r="N554" s="234"/>
      <c r="O554" s="234"/>
      <c r="P554" s="234"/>
      <c r="Q554" s="234"/>
      <c r="R554" s="234"/>
      <c r="S554" s="234"/>
      <c r="T554" s="234"/>
      <c r="U554" s="234"/>
      <c r="V554" s="234"/>
      <c r="W554" s="234"/>
      <c r="X554" s="234"/>
      <c r="Y554" s="234"/>
      <c r="Z554" s="234"/>
      <c r="AA554" s="234"/>
      <c r="AB554" s="234"/>
      <c r="AC554" s="234"/>
    </row>
    <row r="555" ht="17.25" customHeight="1">
      <c r="A555" s="346"/>
      <c r="B555" s="317"/>
      <c r="C555" s="317"/>
      <c r="D555" s="318"/>
      <c r="E555" s="328"/>
      <c r="F555" s="328"/>
      <c r="G555" s="329"/>
      <c r="H555" s="346"/>
      <c r="I555" s="347"/>
      <c r="J555" s="234"/>
      <c r="K555" s="234"/>
      <c r="L555" s="234"/>
      <c r="M555" s="234"/>
      <c r="N555" s="234"/>
      <c r="O555" s="234"/>
      <c r="P555" s="234"/>
      <c r="Q555" s="234"/>
      <c r="R555" s="234"/>
      <c r="S555" s="234"/>
      <c r="T555" s="234"/>
      <c r="U555" s="234"/>
      <c r="V555" s="234"/>
      <c r="W555" s="234"/>
      <c r="X555" s="234"/>
      <c r="Y555" s="234"/>
      <c r="Z555" s="234"/>
      <c r="AA555" s="234"/>
      <c r="AB555" s="234"/>
      <c r="AC555" s="234"/>
    </row>
    <row r="556" ht="17.25" customHeight="1">
      <c r="A556" s="346"/>
      <c r="B556" s="317"/>
      <c r="C556" s="317"/>
      <c r="D556" s="318"/>
      <c r="E556" s="328"/>
      <c r="F556" s="328"/>
      <c r="G556" s="329"/>
      <c r="H556" s="346"/>
      <c r="I556" s="347"/>
      <c r="J556" s="234"/>
      <c r="K556" s="234"/>
      <c r="L556" s="234"/>
      <c r="M556" s="234"/>
      <c r="N556" s="234"/>
      <c r="O556" s="234"/>
      <c r="P556" s="234"/>
      <c r="Q556" s="234"/>
      <c r="R556" s="234"/>
      <c r="S556" s="234"/>
      <c r="T556" s="234"/>
      <c r="U556" s="234"/>
      <c r="V556" s="234"/>
      <c r="W556" s="234"/>
      <c r="X556" s="234"/>
      <c r="Y556" s="234"/>
      <c r="Z556" s="234"/>
      <c r="AA556" s="234"/>
      <c r="AB556" s="234"/>
      <c r="AC556" s="234"/>
    </row>
    <row r="557" ht="17.25" customHeight="1">
      <c r="A557" s="346"/>
      <c r="B557" s="317"/>
      <c r="C557" s="317"/>
      <c r="D557" s="318"/>
      <c r="E557" s="328"/>
      <c r="F557" s="328"/>
      <c r="G557" s="329"/>
      <c r="H557" s="346"/>
      <c r="I557" s="347"/>
      <c r="J557" s="234"/>
      <c r="K557" s="234"/>
      <c r="L557" s="234"/>
      <c r="M557" s="234"/>
      <c r="N557" s="234"/>
      <c r="O557" s="234"/>
      <c r="P557" s="234"/>
      <c r="Q557" s="234"/>
      <c r="R557" s="234"/>
      <c r="S557" s="234"/>
      <c r="T557" s="234"/>
      <c r="U557" s="234"/>
      <c r="V557" s="234"/>
      <c r="W557" s="234"/>
      <c r="X557" s="234"/>
      <c r="Y557" s="234"/>
      <c r="Z557" s="234"/>
      <c r="AA557" s="234"/>
      <c r="AB557" s="234"/>
      <c r="AC557" s="234"/>
    </row>
    <row r="558" ht="17.25" customHeight="1">
      <c r="A558" s="346"/>
      <c r="B558" s="317"/>
      <c r="C558" s="317"/>
      <c r="D558" s="318"/>
      <c r="E558" s="328"/>
      <c r="F558" s="328"/>
      <c r="G558" s="329"/>
      <c r="H558" s="346"/>
      <c r="I558" s="347"/>
      <c r="J558" s="234"/>
      <c r="K558" s="234"/>
      <c r="L558" s="234"/>
      <c r="M558" s="234"/>
      <c r="N558" s="234"/>
      <c r="O558" s="234"/>
      <c r="P558" s="234"/>
      <c r="Q558" s="234"/>
      <c r="R558" s="234"/>
      <c r="S558" s="234"/>
      <c r="T558" s="234"/>
      <c r="U558" s="234"/>
      <c r="V558" s="234"/>
      <c r="W558" s="234"/>
      <c r="X558" s="234"/>
      <c r="Y558" s="234"/>
      <c r="Z558" s="234"/>
      <c r="AA558" s="234"/>
      <c r="AB558" s="234"/>
      <c r="AC558" s="234"/>
    </row>
    <row r="559" ht="17.25" customHeight="1">
      <c r="A559" s="346"/>
      <c r="B559" s="317"/>
      <c r="C559" s="317"/>
      <c r="D559" s="318"/>
      <c r="E559" s="328"/>
      <c r="F559" s="328"/>
      <c r="G559" s="329"/>
      <c r="H559" s="346"/>
      <c r="I559" s="347"/>
      <c r="J559" s="234"/>
      <c r="K559" s="234"/>
      <c r="L559" s="234"/>
      <c r="M559" s="234"/>
      <c r="N559" s="234"/>
      <c r="O559" s="234"/>
      <c r="P559" s="234"/>
      <c r="Q559" s="234"/>
      <c r="R559" s="234"/>
      <c r="S559" s="234"/>
      <c r="T559" s="234"/>
      <c r="U559" s="234"/>
      <c r="V559" s="234"/>
      <c r="W559" s="234"/>
      <c r="X559" s="234"/>
      <c r="Y559" s="234"/>
      <c r="Z559" s="234"/>
      <c r="AA559" s="234"/>
      <c r="AB559" s="234"/>
      <c r="AC559" s="234"/>
    </row>
    <row r="560" ht="17.25" customHeight="1">
      <c r="A560" s="346"/>
      <c r="B560" s="317"/>
      <c r="C560" s="317"/>
      <c r="D560" s="318"/>
      <c r="E560" s="328"/>
      <c r="F560" s="328"/>
      <c r="G560" s="329"/>
      <c r="H560" s="346"/>
      <c r="I560" s="347"/>
      <c r="J560" s="234"/>
      <c r="K560" s="234"/>
      <c r="L560" s="234"/>
      <c r="M560" s="234"/>
      <c r="N560" s="234"/>
      <c r="O560" s="234"/>
      <c r="P560" s="234"/>
      <c r="Q560" s="234"/>
      <c r="R560" s="234"/>
      <c r="S560" s="234"/>
      <c r="T560" s="234"/>
      <c r="U560" s="234"/>
      <c r="V560" s="234"/>
      <c r="W560" s="234"/>
      <c r="X560" s="234"/>
      <c r="Y560" s="234"/>
      <c r="Z560" s="234"/>
      <c r="AA560" s="234"/>
      <c r="AB560" s="234"/>
      <c r="AC560" s="234"/>
    </row>
    <row r="561" ht="17.25" customHeight="1">
      <c r="A561" s="346"/>
      <c r="B561" s="317"/>
      <c r="C561" s="317"/>
      <c r="D561" s="318"/>
      <c r="E561" s="328"/>
      <c r="F561" s="328"/>
      <c r="G561" s="329"/>
      <c r="H561" s="346"/>
      <c r="I561" s="347"/>
      <c r="J561" s="234"/>
      <c r="K561" s="234"/>
      <c r="L561" s="234"/>
      <c r="M561" s="234"/>
      <c r="N561" s="234"/>
      <c r="O561" s="234"/>
      <c r="P561" s="234"/>
      <c r="Q561" s="234"/>
      <c r="R561" s="234"/>
      <c r="S561" s="234"/>
      <c r="T561" s="234"/>
      <c r="U561" s="234"/>
      <c r="V561" s="234"/>
      <c r="W561" s="234"/>
      <c r="X561" s="234"/>
      <c r="Y561" s="234"/>
      <c r="Z561" s="234"/>
      <c r="AA561" s="234"/>
      <c r="AB561" s="234"/>
      <c r="AC561" s="234"/>
    </row>
    <row r="562" ht="17.25" customHeight="1">
      <c r="A562" s="346"/>
      <c r="B562" s="317"/>
      <c r="C562" s="317"/>
      <c r="D562" s="318"/>
      <c r="E562" s="328"/>
      <c r="F562" s="328"/>
      <c r="G562" s="329"/>
      <c r="H562" s="346"/>
      <c r="I562" s="347"/>
      <c r="J562" s="234"/>
      <c r="K562" s="234"/>
      <c r="L562" s="234"/>
      <c r="M562" s="234"/>
      <c r="N562" s="234"/>
      <c r="O562" s="234"/>
      <c r="P562" s="234"/>
      <c r="Q562" s="234"/>
      <c r="R562" s="234"/>
      <c r="S562" s="234"/>
      <c r="T562" s="234"/>
      <c r="U562" s="234"/>
      <c r="V562" s="234"/>
      <c r="W562" s="234"/>
      <c r="X562" s="234"/>
      <c r="Y562" s="234"/>
      <c r="Z562" s="234"/>
      <c r="AA562" s="234"/>
      <c r="AB562" s="234"/>
      <c r="AC562" s="234"/>
    </row>
    <row r="563" ht="17.25" customHeight="1">
      <c r="A563" s="346"/>
      <c r="B563" s="317"/>
      <c r="C563" s="317"/>
      <c r="D563" s="318"/>
      <c r="E563" s="328"/>
      <c r="F563" s="328"/>
      <c r="G563" s="329"/>
      <c r="H563" s="346"/>
      <c r="I563" s="347"/>
      <c r="J563" s="234"/>
      <c r="K563" s="234"/>
      <c r="L563" s="234"/>
      <c r="M563" s="234"/>
      <c r="N563" s="234"/>
      <c r="O563" s="234"/>
      <c r="P563" s="234"/>
      <c r="Q563" s="234"/>
      <c r="R563" s="234"/>
      <c r="S563" s="234"/>
      <c r="T563" s="234"/>
      <c r="U563" s="234"/>
      <c r="V563" s="234"/>
      <c r="W563" s="234"/>
      <c r="X563" s="234"/>
      <c r="Y563" s="234"/>
      <c r="Z563" s="234"/>
      <c r="AA563" s="234"/>
      <c r="AB563" s="234"/>
      <c r="AC563" s="234"/>
    </row>
    <row r="564" ht="17.25" customHeight="1">
      <c r="A564" s="346"/>
      <c r="B564" s="317"/>
      <c r="C564" s="317"/>
      <c r="D564" s="318"/>
      <c r="E564" s="328"/>
      <c r="F564" s="328"/>
      <c r="G564" s="329"/>
      <c r="H564" s="346"/>
      <c r="I564" s="347"/>
      <c r="J564" s="234"/>
      <c r="K564" s="234"/>
      <c r="L564" s="234"/>
      <c r="M564" s="234"/>
      <c r="N564" s="234"/>
      <c r="O564" s="234"/>
      <c r="P564" s="234"/>
      <c r="Q564" s="234"/>
      <c r="R564" s="234"/>
      <c r="S564" s="234"/>
      <c r="T564" s="234"/>
      <c r="U564" s="234"/>
      <c r="V564" s="234"/>
      <c r="W564" s="234"/>
      <c r="X564" s="234"/>
      <c r="Y564" s="234"/>
      <c r="Z564" s="234"/>
      <c r="AA564" s="234"/>
      <c r="AB564" s="234"/>
      <c r="AC564" s="234"/>
    </row>
    <row r="565" ht="17.25" customHeight="1">
      <c r="A565" s="346"/>
      <c r="B565" s="317"/>
      <c r="C565" s="317"/>
      <c r="D565" s="318"/>
      <c r="E565" s="328"/>
      <c r="F565" s="328"/>
      <c r="G565" s="329"/>
      <c r="H565" s="346"/>
      <c r="I565" s="347"/>
      <c r="J565" s="234"/>
      <c r="K565" s="234"/>
      <c r="L565" s="234"/>
      <c r="M565" s="234"/>
      <c r="N565" s="234"/>
      <c r="O565" s="234"/>
      <c r="P565" s="234"/>
      <c r="Q565" s="234"/>
      <c r="R565" s="234"/>
      <c r="S565" s="234"/>
      <c r="T565" s="234"/>
      <c r="U565" s="234"/>
      <c r="V565" s="234"/>
      <c r="W565" s="234"/>
      <c r="X565" s="234"/>
      <c r="Y565" s="234"/>
      <c r="Z565" s="234"/>
      <c r="AA565" s="234"/>
      <c r="AB565" s="234"/>
      <c r="AC565" s="234"/>
    </row>
    <row r="566" ht="17.25" customHeight="1">
      <c r="A566" s="346"/>
      <c r="B566" s="317"/>
      <c r="C566" s="317"/>
      <c r="D566" s="318"/>
      <c r="E566" s="328"/>
      <c r="F566" s="328"/>
      <c r="G566" s="329"/>
      <c r="H566" s="346"/>
      <c r="I566" s="347"/>
      <c r="J566" s="234"/>
      <c r="K566" s="234"/>
      <c r="L566" s="234"/>
      <c r="M566" s="234"/>
      <c r="N566" s="234"/>
      <c r="O566" s="234"/>
      <c r="P566" s="234"/>
      <c r="Q566" s="234"/>
      <c r="R566" s="234"/>
      <c r="S566" s="234"/>
      <c r="T566" s="234"/>
      <c r="U566" s="234"/>
      <c r="V566" s="234"/>
      <c r="W566" s="234"/>
      <c r="X566" s="234"/>
      <c r="Y566" s="234"/>
      <c r="Z566" s="234"/>
      <c r="AA566" s="234"/>
      <c r="AB566" s="234"/>
      <c r="AC566" s="234"/>
    </row>
    <row r="567" ht="17.25" customHeight="1">
      <c r="A567" s="346"/>
      <c r="B567" s="317"/>
      <c r="C567" s="317"/>
      <c r="D567" s="318"/>
      <c r="E567" s="328"/>
      <c r="F567" s="328"/>
      <c r="G567" s="329"/>
      <c r="H567" s="346"/>
      <c r="I567" s="347"/>
      <c r="J567" s="234"/>
      <c r="K567" s="234"/>
      <c r="L567" s="234"/>
      <c r="M567" s="234"/>
      <c r="N567" s="234"/>
      <c r="O567" s="234"/>
      <c r="P567" s="234"/>
      <c r="Q567" s="234"/>
      <c r="R567" s="234"/>
      <c r="S567" s="234"/>
      <c r="T567" s="234"/>
      <c r="U567" s="234"/>
      <c r="V567" s="234"/>
      <c r="W567" s="234"/>
      <c r="X567" s="234"/>
      <c r="Y567" s="234"/>
      <c r="Z567" s="234"/>
      <c r="AA567" s="234"/>
      <c r="AB567" s="234"/>
      <c r="AC567" s="234"/>
    </row>
    <row r="568" ht="17.25" customHeight="1">
      <c r="A568" s="346"/>
      <c r="B568" s="317"/>
      <c r="C568" s="317"/>
      <c r="D568" s="318"/>
      <c r="E568" s="328"/>
      <c r="F568" s="328"/>
      <c r="G568" s="329"/>
      <c r="H568" s="346"/>
      <c r="I568" s="347"/>
      <c r="J568" s="234"/>
      <c r="K568" s="234"/>
      <c r="L568" s="234"/>
      <c r="M568" s="234"/>
      <c r="N568" s="234"/>
      <c r="O568" s="234"/>
      <c r="P568" s="234"/>
      <c r="Q568" s="234"/>
      <c r="R568" s="234"/>
      <c r="S568" s="234"/>
      <c r="T568" s="234"/>
      <c r="U568" s="234"/>
      <c r="V568" s="234"/>
      <c r="W568" s="234"/>
      <c r="X568" s="234"/>
      <c r="Y568" s="234"/>
      <c r="Z568" s="234"/>
      <c r="AA568" s="234"/>
      <c r="AB568" s="234"/>
      <c r="AC568" s="234"/>
    </row>
    <row r="569" ht="17.25" customHeight="1">
      <c r="A569" s="346"/>
      <c r="B569" s="317"/>
      <c r="C569" s="317"/>
      <c r="D569" s="318"/>
      <c r="E569" s="328"/>
      <c r="F569" s="328"/>
      <c r="G569" s="329"/>
      <c r="H569" s="346"/>
      <c r="I569" s="347"/>
      <c r="J569" s="234"/>
      <c r="K569" s="234"/>
      <c r="L569" s="234"/>
      <c r="M569" s="234"/>
      <c r="N569" s="234"/>
      <c r="O569" s="234"/>
      <c r="P569" s="234"/>
      <c r="Q569" s="234"/>
      <c r="R569" s="234"/>
      <c r="S569" s="234"/>
      <c r="T569" s="234"/>
      <c r="U569" s="234"/>
      <c r="V569" s="234"/>
      <c r="W569" s="234"/>
      <c r="X569" s="234"/>
      <c r="Y569" s="234"/>
      <c r="Z569" s="234"/>
      <c r="AA569" s="234"/>
      <c r="AB569" s="234"/>
      <c r="AC569" s="234"/>
    </row>
    <row r="570" ht="17.25" customHeight="1">
      <c r="A570" s="346"/>
      <c r="B570" s="317"/>
      <c r="C570" s="317"/>
      <c r="D570" s="318"/>
      <c r="E570" s="328"/>
      <c r="F570" s="328"/>
      <c r="G570" s="329"/>
      <c r="H570" s="346"/>
      <c r="I570" s="347"/>
      <c r="J570" s="234"/>
      <c r="K570" s="234"/>
      <c r="L570" s="234"/>
      <c r="M570" s="234"/>
      <c r="N570" s="234"/>
      <c r="O570" s="234"/>
      <c r="P570" s="234"/>
      <c r="Q570" s="234"/>
      <c r="R570" s="234"/>
      <c r="S570" s="234"/>
      <c r="T570" s="234"/>
      <c r="U570" s="234"/>
      <c r="V570" s="234"/>
      <c r="W570" s="234"/>
      <c r="X570" s="234"/>
      <c r="Y570" s="234"/>
      <c r="Z570" s="234"/>
      <c r="AA570" s="234"/>
      <c r="AB570" s="234"/>
      <c r="AC570" s="234"/>
    </row>
    <row r="571" ht="17.25" customHeight="1">
      <c r="A571" s="346"/>
      <c r="B571" s="317"/>
      <c r="C571" s="317"/>
      <c r="D571" s="318"/>
      <c r="E571" s="328"/>
      <c r="F571" s="328"/>
      <c r="G571" s="329"/>
      <c r="H571" s="346"/>
      <c r="I571" s="347"/>
      <c r="J571" s="234"/>
      <c r="K571" s="234"/>
      <c r="L571" s="234"/>
      <c r="M571" s="234"/>
      <c r="N571" s="234"/>
      <c r="O571" s="234"/>
      <c r="P571" s="234"/>
      <c r="Q571" s="234"/>
      <c r="R571" s="234"/>
      <c r="S571" s="234"/>
      <c r="T571" s="234"/>
      <c r="U571" s="234"/>
      <c r="V571" s="234"/>
      <c r="W571" s="234"/>
      <c r="X571" s="234"/>
      <c r="Y571" s="234"/>
      <c r="Z571" s="234"/>
      <c r="AA571" s="234"/>
      <c r="AB571" s="234"/>
      <c r="AC571" s="234"/>
    </row>
    <row r="572" ht="17.25" customHeight="1">
      <c r="A572" s="346"/>
      <c r="B572" s="317"/>
      <c r="C572" s="317"/>
      <c r="D572" s="318"/>
      <c r="E572" s="328"/>
      <c r="F572" s="328"/>
      <c r="G572" s="329"/>
      <c r="H572" s="346"/>
      <c r="I572" s="347"/>
      <c r="J572" s="234"/>
      <c r="K572" s="234"/>
      <c r="L572" s="234"/>
      <c r="M572" s="234"/>
      <c r="N572" s="234"/>
      <c r="O572" s="234"/>
      <c r="P572" s="234"/>
      <c r="Q572" s="234"/>
      <c r="R572" s="234"/>
      <c r="S572" s="234"/>
      <c r="T572" s="234"/>
      <c r="U572" s="234"/>
      <c r="V572" s="234"/>
      <c r="W572" s="234"/>
      <c r="X572" s="234"/>
      <c r="Y572" s="234"/>
      <c r="Z572" s="234"/>
      <c r="AA572" s="234"/>
      <c r="AB572" s="234"/>
      <c r="AC572" s="234"/>
    </row>
    <row r="573" ht="17.25" customHeight="1">
      <c r="A573" s="346"/>
      <c r="B573" s="317"/>
      <c r="C573" s="317"/>
      <c r="D573" s="318"/>
      <c r="E573" s="328"/>
      <c r="F573" s="328"/>
      <c r="G573" s="329"/>
      <c r="H573" s="346"/>
      <c r="I573" s="347"/>
      <c r="J573" s="234"/>
      <c r="K573" s="234"/>
      <c r="L573" s="234"/>
      <c r="M573" s="234"/>
      <c r="N573" s="234"/>
      <c r="O573" s="234"/>
      <c r="P573" s="234"/>
      <c r="Q573" s="234"/>
      <c r="R573" s="234"/>
      <c r="S573" s="234"/>
      <c r="T573" s="234"/>
      <c r="U573" s="234"/>
      <c r="V573" s="234"/>
      <c r="W573" s="234"/>
      <c r="X573" s="234"/>
      <c r="Y573" s="234"/>
      <c r="Z573" s="234"/>
      <c r="AA573" s="234"/>
      <c r="AB573" s="234"/>
      <c r="AC573" s="234"/>
    </row>
    <row r="574" ht="17.25" customHeight="1">
      <c r="A574" s="346"/>
      <c r="B574" s="317"/>
      <c r="C574" s="317"/>
      <c r="D574" s="318"/>
      <c r="E574" s="328"/>
      <c r="F574" s="328"/>
      <c r="G574" s="329"/>
      <c r="H574" s="346"/>
      <c r="I574" s="347"/>
      <c r="J574" s="234"/>
      <c r="K574" s="234"/>
      <c r="L574" s="234"/>
      <c r="M574" s="234"/>
      <c r="N574" s="234"/>
      <c r="O574" s="234"/>
      <c r="P574" s="234"/>
      <c r="Q574" s="234"/>
      <c r="R574" s="234"/>
      <c r="S574" s="234"/>
      <c r="T574" s="234"/>
      <c r="U574" s="234"/>
      <c r="V574" s="234"/>
      <c r="W574" s="234"/>
      <c r="X574" s="234"/>
      <c r="Y574" s="234"/>
      <c r="Z574" s="234"/>
      <c r="AA574" s="234"/>
      <c r="AB574" s="234"/>
      <c r="AC574" s="234"/>
    </row>
    <row r="575" ht="17.25" customHeight="1">
      <c r="A575" s="346"/>
      <c r="B575" s="317"/>
      <c r="C575" s="317"/>
      <c r="D575" s="318"/>
      <c r="E575" s="328"/>
      <c r="F575" s="328"/>
      <c r="G575" s="329"/>
      <c r="H575" s="346"/>
      <c r="I575" s="347"/>
      <c r="J575" s="234"/>
      <c r="K575" s="234"/>
      <c r="L575" s="234"/>
      <c r="M575" s="234"/>
      <c r="N575" s="234"/>
      <c r="O575" s="234"/>
      <c r="P575" s="234"/>
      <c r="Q575" s="234"/>
      <c r="R575" s="234"/>
      <c r="S575" s="234"/>
      <c r="T575" s="234"/>
      <c r="U575" s="234"/>
      <c r="V575" s="234"/>
      <c r="W575" s="234"/>
      <c r="X575" s="234"/>
      <c r="Y575" s="234"/>
      <c r="Z575" s="234"/>
      <c r="AA575" s="234"/>
      <c r="AB575" s="234"/>
      <c r="AC575" s="234"/>
    </row>
    <row r="576" ht="17.25" customHeight="1">
      <c r="A576" s="346"/>
      <c r="B576" s="317"/>
      <c r="C576" s="317"/>
      <c r="D576" s="318"/>
      <c r="E576" s="328"/>
      <c r="F576" s="328"/>
      <c r="G576" s="329"/>
      <c r="H576" s="346"/>
      <c r="I576" s="347"/>
      <c r="J576" s="234"/>
      <c r="K576" s="234"/>
      <c r="L576" s="234"/>
      <c r="M576" s="234"/>
      <c r="N576" s="234"/>
      <c r="O576" s="234"/>
      <c r="P576" s="234"/>
      <c r="Q576" s="234"/>
      <c r="R576" s="234"/>
      <c r="S576" s="234"/>
      <c r="T576" s="234"/>
      <c r="U576" s="234"/>
      <c r="V576" s="234"/>
      <c r="W576" s="234"/>
      <c r="X576" s="234"/>
      <c r="Y576" s="234"/>
      <c r="Z576" s="234"/>
      <c r="AA576" s="234"/>
      <c r="AB576" s="234"/>
      <c r="AC576" s="234"/>
    </row>
    <row r="577" ht="17.25" customHeight="1">
      <c r="A577" s="346"/>
      <c r="B577" s="317"/>
      <c r="C577" s="317"/>
      <c r="D577" s="318"/>
      <c r="E577" s="328"/>
      <c r="F577" s="328"/>
      <c r="G577" s="329"/>
      <c r="H577" s="346"/>
      <c r="I577" s="347"/>
      <c r="J577" s="234"/>
      <c r="K577" s="234"/>
      <c r="L577" s="234"/>
      <c r="M577" s="234"/>
      <c r="N577" s="234"/>
      <c r="O577" s="234"/>
      <c r="P577" s="234"/>
      <c r="Q577" s="234"/>
      <c r="R577" s="234"/>
      <c r="S577" s="234"/>
      <c r="T577" s="234"/>
      <c r="U577" s="234"/>
      <c r="V577" s="234"/>
      <c r="W577" s="234"/>
      <c r="X577" s="234"/>
      <c r="Y577" s="234"/>
      <c r="Z577" s="234"/>
      <c r="AA577" s="234"/>
      <c r="AB577" s="234"/>
      <c r="AC577" s="234"/>
    </row>
    <row r="578" ht="17.25" customHeight="1">
      <c r="A578" s="346"/>
      <c r="B578" s="317"/>
      <c r="C578" s="317"/>
      <c r="D578" s="318"/>
      <c r="E578" s="328"/>
      <c r="F578" s="328"/>
      <c r="G578" s="329"/>
      <c r="H578" s="346"/>
      <c r="I578" s="347"/>
      <c r="J578" s="234"/>
      <c r="K578" s="234"/>
      <c r="L578" s="234"/>
      <c r="M578" s="234"/>
      <c r="N578" s="234"/>
      <c r="O578" s="234"/>
      <c r="P578" s="234"/>
      <c r="Q578" s="234"/>
      <c r="R578" s="234"/>
      <c r="S578" s="234"/>
      <c r="T578" s="234"/>
      <c r="U578" s="234"/>
      <c r="V578" s="234"/>
      <c r="W578" s="234"/>
      <c r="X578" s="234"/>
      <c r="Y578" s="234"/>
      <c r="Z578" s="234"/>
      <c r="AA578" s="234"/>
      <c r="AB578" s="234"/>
      <c r="AC578" s="234"/>
    </row>
    <row r="579" ht="17.25" customHeight="1">
      <c r="A579" s="346"/>
      <c r="B579" s="317"/>
      <c r="C579" s="317"/>
      <c r="D579" s="318"/>
      <c r="E579" s="328"/>
      <c r="F579" s="328"/>
      <c r="G579" s="329"/>
      <c r="H579" s="346"/>
      <c r="I579" s="347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234"/>
      <c r="Z579" s="234"/>
      <c r="AA579" s="234"/>
      <c r="AB579" s="234"/>
      <c r="AC579" s="234"/>
    </row>
    <row r="580" ht="17.25" customHeight="1">
      <c r="A580" s="346"/>
      <c r="B580" s="317"/>
      <c r="C580" s="317"/>
      <c r="D580" s="318"/>
      <c r="E580" s="328"/>
      <c r="F580" s="328"/>
      <c r="G580" s="329"/>
      <c r="H580" s="346"/>
      <c r="I580" s="347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234"/>
      <c r="Z580" s="234"/>
      <c r="AA580" s="234"/>
      <c r="AB580" s="234"/>
      <c r="AC580" s="234"/>
    </row>
    <row r="581" ht="17.25" customHeight="1">
      <c r="A581" s="346"/>
      <c r="B581" s="317"/>
      <c r="C581" s="317"/>
      <c r="D581" s="318"/>
      <c r="E581" s="328"/>
      <c r="F581" s="328"/>
      <c r="G581" s="329"/>
      <c r="H581" s="346"/>
      <c r="I581" s="347"/>
      <c r="J581" s="234"/>
      <c r="K581" s="234"/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234"/>
      <c r="Z581" s="234"/>
      <c r="AA581" s="234"/>
      <c r="AB581" s="234"/>
      <c r="AC581" s="234"/>
    </row>
    <row r="582" ht="17.25" customHeight="1">
      <c r="A582" s="346"/>
      <c r="B582" s="317"/>
      <c r="C582" s="317"/>
      <c r="D582" s="318"/>
      <c r="E582" s="328"/>
      <c r="F582" s="328"/>
      <c r="G582" s="329"/>
      <c r="H582" s="346"/>
      <c r="I582" s="347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/>
      <c r="U582" s="234"/>
      <c r="V582" s="234"/>
      <c r="W582" s="234"/>
      <c r="X582" s="234"/>
      <c r="Y582" s="234"/>
      <c r="Z582" s="234"/>
      <c r="AA582" s="234"/>
      <c r="AB582" s="234"/>
      <c r="AC582" s="234"/>
    </row>
    <row r="583" ht="17.25" customHeight="1">
      <c r="A583" s="346"/>
      <c r="B583" s="317"/>
      <c r="C583" s="317"/>
      <c r="D583" s="318"/>
      <c r="E583" s="328"/>
      <c r="F583" s="328"/>
      <c r="G583" s="329"/>
      <c r="H583" s="346"/>
      <c r="I583" s="347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234"/>
      <c r="Z583" s="234"/>
      <c r="AA583" s="234"/>
      <c r="AB583" s="234"/>
      <c r="AC583" s="234"/>
    </row>
    <row r="584" ht="17.25" customHeight="1">
      <c r="A584" s="346"/>
      <c r="B584" s="317"/>
      <c r="C584" s="317"/>
      <c r="D584" s="318"/>
      <c r="E584" s="328"/>
      <c r="F584" s="328"/>
      <c r="G584" s="329"/>
      <c r="H584" s="346"/>
      <c r="I584" s="347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234"/>
      <c r="Z584" s="234"/>
      <c r="AA584" s="234"/>
      <c r="AB584" s="234"/>
      <c r="AC584" s="234"/>
    </row>
    <row r="585" ht="17.25" customHeight="1">
      <c r="A585" s="346"/>
      <c r="B585" s="317"/>
      <c r="C585" s="317"/>
      <c r="D585" s="318"/>
      <c r="E585" s="328"/>
      <c r="F585" s="328"/>
      <c r="G585" s="329"/>
      <c r="H585" s="346"/>
      <c r="I585" s="347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234"/>
      <c r="Z585" s="234"/>
      <c r="AA585" s="234"/>
      <c r="AB585" s="234"/>
      <c r="AC585" s="234"/>
    </row>
    <row r="586" ht="17.25" customHeight="1">
      <c r="A586" s="346"/>
      <c r="B586" s="317"/>
      <c r="C586" s="317"/>
      <c r="D586" s="318"/>
      <c r="E586" s="328"/>
      <c r="F586" s="328"/>
      <c r="G586" s="329"/>
      <c r="H586" s="346"/>
      <c r="I586" s="347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234"/>
      <c r="Z586" s="234"/>
      <c r="AA586" s="234"/>
      <c r="AB586" s="234"/>
      <c r="AC586" s="234"/>
    </row>
    <row r="587" ht="17.25" customHeight="1">
      <c r="A587" s="346"/>
      <c r="B587" s="317"/>
      <c r="C587" s="317"/>
      <c r="D587" s="318"/>
      <c r="E587" s="328"/>
      <c r="F587" s="328"/>
      <c r="G587" s="329"/>
      <c r="H587" s="346"/>
      <c r="I587" s="347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234"/>
      <c r="Z587" s="234"/>
      <c r="AA587" s="234"/>
      <c r="AB587" s="234"/>
      <c r="AC587" s="234"/>
    </row>
    <row r="588" ht="17.25" customHeight="1">
      <c r="A588" s="346"/>
      <c r="B588" s="317"/>
      <c r="C588" s="317"/>
      <c r="D588" s="318"/>
      <c r="E588" s="328"/>
      <c r="F588" s="328"/>
      <c r="G588" s="329"/>
      <c r="H588" s="346"/>
      <c r="I588" s="347"/>
      <c r="J588" s="234"/>
      <c r="K588" s="234"/>
      <c r="L588" s="234"/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234"/>
      <c r="Z588" s="234"/>
      <c r="AA588" s="234"/>
      <c r="AB588" s="234"/>
      <c r="AC588" s="234"/>
    </row>
    <row r="589" ht="17.25" customHeight="1">
      <c r="A589" s="346"/>
      <c r="B589" s="317"/>
      <c r="C589" s="317"/>
      <c r="D589" s="318"/>
      <c r="E589" s="328"/>
      <c r="F589" s="328"/>
      <c r="G589" s="329"/>
      <c r="H589" s="346"/>
      <c r="I589" s="347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/>
      <c r="X589" s="234"/>
      <c r="Y589" s="234"/>
      <c r="Z589" s="234"/>
      <c r="AA589" s="234"/>
      <c r="AB589" s="234"/>
      <c r="AC589" s="234"/>
    </row>
    <row r="590" ht="17.25" customHeight="1">
      <c r="A590" s="346"/>
      <c r="B590" s="317"/>
      <c r="C590" s="317"/>
      <c r="D590" s="318"/>
      <c r="E590" s="328"/>
      <c r="F590" s="328"/>
      <c r="G590" s="329"/>
      <c r="H590" s="346"/>
      <c r="I590" s="347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/>
      <c r="U590" s="234"/>
      <c r="V590" s="234"/>
      <c r="W590" s="234"/>
      <c r="X590" s="234"/>
      <c r="Y590" s="234"/>
      <c r="Z590" s="234"/>
      <c r="AA590" s="234"/>
      <c r="AB590" s="234"/>
      <c r="AC590" s="234"/>
    </row>
    <row r="591" ht="17.25" customHeight="1">
      <c r="A591" s="346"/>
      <c r="B591" s="317"/>
      <c r="C591" s="317"/>
      <c r="D591" s="318"/>
      <c r="E591" s="328"/>
      <c r="F591" s="328"/>
      <c r="G591" s="329"/>
      <c r="H591" s="346"/>
      <c r="I591" s="347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234"/>
      <c r="Z591" s="234"/>
      <c r="AA591" s="234"/>
      <c r="AB591" s="234"/>
      <c r="AC591" s="234"/>
    </row>
    <row r="592" ht="17.25" customHeight="1">
      <c r="A592" s="346"/>
      <c r="B592" s="317"/>
      <c r="C592" s="317"/>
      <c r="D592" s="318"/>
      <c r="E592" s="328"/>
      <c r="F592" s="328"/>
      <c r="G592" s="329"/>
      <c r="H592" s="346"/>
      <c r="I592" s="347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234"/>
      <c r="Z592" s="234"/>
      <c r="AA592" s="234"/>
      <c r="AB592" s="234"/>
      <c r="AC592" s="234"/>
    </row>
    <row r="593" ht="17.25" customHeight="1">
      <c r="A593" s="346"/>
      <c r="B593" s="317"/>
      <c r="C593" s="317"/>
      <c r="D593" s="318"/>
      <c r="E593" s="328"/>
      <c r="F593" s="328"/>
      <c r="G593" s="329"/>
      <c r="H593" s="346"/>
      <c r="I593" s="347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234"/>
      <c r="Z593" s="234"/>
      <c r="AA593" s="234"/>
      <c r="AB593" s="234"/>
      <c r="AC593" s="234"/>
    </row>
    <row r="594" ht="17.25" customHeight="1">
      <c r="A594" s="346"/>
      <c r="B594" s="317"/>
      <c r="C594" s="317"/>
      <c r="D594" s="318"/>
      <c r="E594" s="328"/>
      <c r="F594" s="328"/>
      <c r="G594" s="329"/>
      <c r="H594" s="346"/>
      <c r="I594" s="347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234"/>
      <c r="Z594" s="234"/>
      <c r="AA594" s="234"/>
      <c r="AB594" s="234"/>
      <c r="AC594" s="234"/>
    </row>
    <row r="595" ht="17.25" customHeight="1">
      <c r="A595" s="346"/>
      <c r="B595" s="317"/>
      <c r="C595" s="317"/>
      <c r="D595" s="318"/>
      <c r="E595" s="328"/>
      <c r="F595" s="328"/>
      <c r="G595" s="329"/>
      <c r="H595" s="346"/>
      <c r="I595" s="347"/>
      <c r="J595" s="234"/>
      <c r="K595" s="234"/>
      <c r="L595" s="234"/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234"/>
      <c r="Z595" s="234"/>
      <c r="AA595" s="234"/>
      <c r="AB595" s="234"/>
      <c r="AC595" s="234"/>
    </row>
    <row r="596" ht="17.25" customHeight="1">
      <c r="A596" s="346"/>
      <c r="B596" s="317"/>
      <c r="C596" s="317"/>
      <c r="D596" s="318"/>
      <c r="E596" s="328"/>
      <c r="F596" s="328"/>
      <c r="G596" s="329"/>
      <c r="H596" s="346"/>
      <c r="I596" s="347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/>
      <c r="X596" s="234"/>
      <c r="Y596" s="234"/>
      <c r="Z596" s="234"/>
      <c r="AA596" s="234"/>
      <c r="AB596" s="234"/>
      <c r="AC596" s="234"/>
    </row>
    <row r="597" ht="17.25" customHeight="1">
      <c r="A597" s="346"/>
      <c r="B597" s="317"/>
      <c r="C597" s="317"/>
      <c r="D597" s="318"/>
      <c r="E597" s="328"/>
      <c r="F597" s="328"/>
      <c r="G597" s="329"/>
      <c r="H597" s="346"/>
      <c r="I597" s="347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234"/>
      <c r="Z597" s="234"/>
      <c r="AA597" s="234"/>
      <c r="AB597" s="234"/>
      <c r="AC597" s="234"/>
    </row>
    <row r="598" ht="17.25" customHeight="1">
      <c r="A598" s="346"/>
      <c r="B598" s="317"/>
      <c r="C598" s="317"/>
      <c r="D598" s="318"/>
      <c r="E598" s="328"/>
      <c r="F598" s="328"/>
      <c r="G598" s="329"/>
      <c r="H598" s="346"/>
      <c r="I598" s="347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234"/>
      <c r="Z598" s="234"/>
      <c r="AA598" s="234"/>
      <c r="AB598" s="234"/>
      <c r="AC598" s="234"/>
    </row>
    <row r="599" ht="17.25" customHeight="1">
      <c r="A599" s="346"/>
      <c r="B599" s="317"/>
      <c r="C599" s="317"/>
      <c r="D599" s="318"/>
      <c r="E599" s="328"/>
      <c r="F599" s="328"/>
      <c r="G599" s="329"/>
      <c r="H599" s="346"/>
      <c r="I599" s="347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234"/>
      <c r="Z599" s="234"/>
      <c r="AA599" s="234"/>
      <c r="AB599" s="234"/>
      <c r="AC599" s="234"/>
    </row>
    <row r="600" ht="17.25" customHeight="1">
      <c r="A600" s="346"/>
      <c r="B600" s="317"/>
      <c r="C600" s="317"/>
      <c r="D600" s="318"/>
      <c r="E600" s="328"/>
      <c r="F600" s="328"/>
      <c r="G600" s="329"/>
      <c r="H600" s="346"/>
      <c r="I600" s="347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234"/>
      <c r="Z600" s="234"/>
      <c r="AA600" s="234"/>
      <c r="AB600" s="234"/>
      <c r="AC600" s="234"/>
    </row>
    <row r="601" ht="17.25" customHeight="1">
      <c r="A601" s="346"/>
      <c r="B601" s="317"/>
      <c r="C601" s="317"/>
      <c r="D601" s="318"/>
      <c r="E601" s="328"/>
      <c r="F601" s="328"/>
      <c r="G601" s="329"/>
      <c r="H601" s="346"/>
      <c r="I601" s="347"/>
      <c r="J601" s="234"/>
      <c r="K601" s="234"/>
      <c r="L601" s="234"/>
      <c r="M601" s="234"/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234"/>
      <c r="Z601" s="234"/>
      <c r="AA601" s="234"/>
      <c r="AB601" s="234"/>
      <c r="AC601" s="234"/>
    </row>
    <row r="602" ht="17.25" customHeight="1">
      <c r="A602" s="346"/>
      <c r="B602" s="317"/>
      <c r="C602" s="317"/>
      <c r="D602" s="318"/>
      <c r="E602" s="328"/>
      <c r="F602" s="328"/>
      <c r="G602" s="329"/>
      <c r="H602" s="346"/>
      <c r="I602" s="347"/>
      <c r="J602" s="234"/>
      <c r="K602" s="234"/>
      <c r="L602" s="234"/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234"/>
      <c r="Z602" s="234"/>
      <c r="AA602" s="234"/>
      <c r="AB602" s="234"/>
      <c r="AC602" s="234"/>
    </row>
    <row r="603" ht="17.25" customHeight="1">
      <c r="A603" s="346"/>
      <c r="B603" s="317"/>
      <c r="C603" s="317"/>
      <c r="D603" s="318"/>
      <c r="E603" s="328"/>
      <c r="F603" s="328"/>
      <c r="G603" s="329"/>
      <c r="H603" s="346"/>
      <c r="I603" s="347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/>
      <c r="X603" s="234"/>
      <c r="Y603" s="234"/>
      <c r="Z603" s="234"/>
      <c r="AA603" s="234"/>
      <c r="AB603" s="234"/>
      <c r="AC603" s="234"/>
    </row>
    <row r="604" ht="17.25" customHeight="1">
      <c r="A604" s="346"/>
      <c r="B604" s="317"/>
      <c r="C604" s="317"/>
      <c r="D604" s="318"/>
      <c r="E604" s="328"/>
      <c r="F604" s="328"/>
      <c r="G604" s="329"/>
      <c r="H604" s="346"/>
      <c r="I604" s="347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234"/>
      <c r="Z604" s="234"/>
      <c r="AA604" s="234"/>
      <c r="AB604" s="234"/>
      <c r="AC604" s="234"/>
    </row>
    <row r="605" ht="17.25" customHeight="1">
      <c r="A605" s="346"/>
      <c r="B605" s="317"/>
      <c r="C605" s="317"/>
      <c r="D605" s="318"/>
      <c r="E605" s="328"/>
      <c r="F605" s="328"/>
      <c r="G605" s="329"/>
      <c r="H605" s="346"/>
      <c r="I605" s="347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234"/>
      <c r="Z605" s="234"/>
      <c r="AA605" s="234"/>
      <c r="AB605" s="234"/>
      <c r="AC605" s="234"/>
    </row>
    <row r="606" ht="17.25" customHeight="1">
      <c r="A606" s="346"/>
      <c r="B606" s="317"/>
      <c r="C606" s="317"/>
      <c r="D606" s="318"/>
      <c r="E606" s="328"/>
      <c r="F606" s="328"/>
      <c r="G606" s="329"/>
      <c r="H606" s="346"/>
      <c r="I606" s="347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234"/>
      <c r="Z606" s="234"/>
      <c r="AA606" s="234"/>
      <c r="AB606" s="234"/>
      <c r="AC606" s="234"/>
    </row>
    <row r="607" ht="17.25" customHeight="1">
      <c r="A607" s="346"/>
      <c r="B607" s="317"/>
      <c r="C607" s="317"/>
      <c r="D607" s="318"/>
      <c r="E607" s="328"/>
      <c r="F607" s="328"/>
      <c r="G607" s="329"/>
      <c r="H607" s="346"/>
      <c r="I607" s="347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234"/>
      <c r="Z607" s="234"/>
      <c r="AA607" s="234"/>
      <c r="AB607" s="234"/>
      <c r="AC607" s="234"/>
    </row>
    <row r="608" ht="17.25" customHeight="1">
      <c r="A608" s="346"/>
      <c r="B608" s="317"/>
      <c r="C608" s="317"/>
      <c r="D608" s="318"/>
      <c r="E608" s="328"/>
      <c r="F608" s="328"/>
      <c r="G608" s="329"/>
      <c r="H608" s="346"/>
      <c r="I608" s="347"/>
      <c r="J608" s="234"/>
      <c r="K608" s="234"/>
      <c r="L608" s="234"/>
      <c r="M608" s="234"/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234"/>
      <c r="Z608" s="234"/>
      <c r="AA608" s="234"/>
      <c r="AB608" s="234"/>
      <c r="AC608" s="234"/>
    </row>
    <row r="609" ht="17.25" customHeight="1">
      <c r="A609" s="346"/>
      <c r="B609" s="317"/>
      <c r="C609" s="317"/>
      <c r="D609" s="318"/>
      <c r="E609" s="328"/>
      <c r="F609" s="328"/>
      <c r="G609" s="329"/>
      <c r="H609" s="346"/>
      <c r="I609" s="347"/>
      <c r="J609" s="234"/>
      <c r="K609" s="234"/>
      <c r="L609" s="234"/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234"/>
      <c r="Z609" s="234"/>
      <c r="AA609" s="234"/>
      <c r="AB609" s="234"/>
      <c r="AC609" s="234"/>
    </row>
    <row r="610" ht="17.25" customHeight="1">
      <c r="A610" s="346"/>
      <c r="B610" s="317"/>
      <c r="C610" s="317"/>
      <c r="D610" s="318"/>
      <c r="E610" s="328"/>
      <c r="F610" s="328"/>
      <c r="G610" s="329"/>
      <c r="H610" s="346"/>
      <c r="I610" s="347"/>
      <c r="J610" s="234"/>
      <c r="K610" s="234"/>
      <c r="L610" s="234"/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234"/>
      <c r="Z610" s="234"/>
      <c r="AA610" s="234"/>
      <c r="AB610" s="234"/>
      <c r="AC610" s="234"/>
    </row>
    <row r="611" ht="17.25" customHeight="1">
      <c r="A611" s="346"/>
      <c r="B611" s="317"/>
      <c r="C611" s="317"/>
      <c r="D611" s="318"/>
      <c r="E611" s="328"/>
      <c r="F611" s="328"/>
      <c r="G611" s="329"/>
      <c r="H611" s="346"/>
      <c r="I611" s="347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/>
      <c r="X611" s="234"/>
      <c r="Y611" s="234"/>
      <c r="Z611" s="234"/>
      <c r="AA611" s="234"/>
      <c r="AB611" s="234"/>
      <c r="AC611" s="234"/>
    </row>
    <row r="612" ht="17.25" customHeight="1">
      <c r="A612" s="346"/>
      <c r="B612" s="317"/>
      <c r="C612" s="317"/>
      <c r="D612" s="318"/>
      <c r="E612" s="328"/>
      <c r="F612" s="328"/>
      <c r="G612" s="329"/>
      <c r="H612" s="346"/>
      <c r="I612" s="347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234"/>
      <c r="Z612" s="234"/>
      <c r="AA612" s="234"/>
      <c r="AB612" s="234"/>
      <c r="AC612" s="234"/>
    </row>
    <row r="613" ht="17.25" customHeight="1">
      <c r="A613" s="346"/>
      <c r="B613" s="317"/>
      <c r="C613" s="317"/>
      <c r="D613" s="318"/>
      <c r="E613" s="328"/>
      <c r="F613" s="328"/>
      <c r="G613" s="329"/>
      <c r="H613" s="346"/>
      <c r="I613" s="347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234"/>
      <c r="Z613" s="234"/>
      <c r="AA613" s="234"/>
      <c r="AB613" s="234"/>
      <c r="AC613" s="234"/>
    </row>
    <row r="614" ht="17.25" customHeight="1">
      <c r="A614" s="346"/>
      <c r="B614" s="317"/>
      <c r="C614" s="317"/>
      <c r="D614" s="318"/>
      <c r="E614" s="328"/>
      <c r="F614" s="328"/>
      <c r="G614" s="329"/>
      <c r="H614" s="346"/>
      <c r="I614" s="347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234"/>
      <c r="Z614" s="234"/>
      <c r="AA614" s="234"/>
      <c r="AB614" s="234"/>
      <c r="AC614" s="234"/>
    </row>
    <row r="615" ht="17.25" customHeight="1">
      <c r="A615" s="346"/>
      <c r="B615" s="317"/>
      <c r="C615" s="317"/>
      <c r="D615" s="318"/>
      <c r="E615" s="328"/>
      <c r="F615" s="328"/>
      <c r="G615" s="329"/>
      <c r="H615" s="346"/>
      <c r="I615" s="347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234"/>
      <c r="Z615" s="234"/>
      <c r="AA615" s="234"/>
      <c r="AB615" s="234"/>
      <c r="AC615" s="234"/>
    </row>
    <row r="616" ht="17.25" customHeight="1">
      <c r="A616" s="346"/>
      <c r="B616" s="317"/>
      <c r="C616" s="317"/>
      <c r="D616" s="318"/>
      <c r="E616" s="328"/>
      <c r="F616" s="328"/>
      <c r="G616" s="329"/>
      <c r="H616" s="346"/>
      <c r="I616" s="347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234"/>
      <c r="Z616" s="234"/>
      <c r="AA616" s="234"/>
      <c r="AB616" s="234"/>
      <c r="AC616" s="234"/>
    </row>
    <row r="617" ht="17.25" customHeight="1">
      <c r="A617" s="346"/>
      <c r="B617" s="317"/>
      <c r="C617" s="317"/>
      <c r="D617" s="318"/>
      <c r="E617" s="328"/>
      <c r="F617" s="328"/>
      <c r="G617" s="329"/>
      <c r="H617" s="346"/>
      <c r="I617" s="347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234"/>
      <c r="Z617" s="234"/>
      <c r="AA617" s="234"/>
      <c r="AB617" s="234"/>
      <c r="AC617" s="234"/>
    </row>
    <row r="618" ht="17.25" customHeight="1">
      <c r="A618" s="346"/>
      <c r="B618" s="317"/>
      <c r="C618" s="317"/>
      <c r="D618" s="318"/>
      <c r="E618" s="328"/>
      <c r="F618" s="328"/>
      <c r="G618" s="329"/>
      <c r="H618" s="346"/>
      <c r="I618" s="347"/>
      <c r="J618" s="234"/>
      <c r="K618" s="234"/>
      <c r="L618" s="234"/>
      <c r="M618" s="234"/>
      <c r="N618" s="234"/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234"/>
      <c r="Z618" s="234"/>
      <c r="AA618" s="234"/>
      <c r="AB618" s="234"/>
      <c r="AC618" s="234"/>
    </row>
    <row r="619" ht="17.25" customHeight="1">
      <c r="A619" s="346"/>
      <c r="B619" s="317"/>
      <c r="C619" s="317"/>
      <c r="D619" s="318"/>
      <c r="E619" s="328"/>
      <c r="F619" s="328"/>
      <c r="G619" s="329"/>
      <c r="H619" s="346"/>
      <c r="I619" s="347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/>
      <c r="U619" s="234"/>
      <c r="V619" s="234"/>
      <c r="W619" s="234"/>
      <c r="X619" s="234"/>
      <c r="Y619" s="234"/>
      <c r="Z619" s="234"/>
      <c r="AA619" s="234"/>
      <c r="AB619" s="234"/>
      <c r="AC619" s="234"/>
    </row>
    <row r="620" ht="17.25" customHeight="1">
      <c r="A620" s="346"/>
      <c r="B620" s="317"/>
      <c r="C620" s="317"/>
      <c r="D620" s="318"/>
      <c r="E620" s="328"/>
      <c r="F620" s="328"/>
      <c r="G620" s="329"/>
      <c r="H620" s="346"/>
      <c r="I620" s="347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234"/>
      <c r="Z620" s="234"/>
      <c r="AA620" s="234"/>
      <c r="AB620" s="234"/>
      <c r="AC620" s="234"/>
    </row>
    <row r="621" ht="17.25" customHeight="1">
      <c r="A621" s="346"/>
      <c r="B621" s="317"/>
      <c r="C621" s="317"/>
      <c r="D621" s="318"/>
      <c r="E621" s="328"/>
      <c r="F621" s="328"/>
      <c r="G621" s="329"/>
      <c r="H621" s="346"/>
      <c r="I621" s="347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234"/>
      <c r="Z621" s="234"/>
      <c r="AA621" s="234"/>
      <c r="AB621" s="234"/>
      <c r="AC621" s="234"/>
    </row>
    <row r="622" ht="17.25" customHeight="1">
      <c r="A622" s="346"/>
      <c r="B622" s="317"/>
      <c r="C622" s="317"/>
      <c r="D622" s="318"/>
      <c r="E622" s="328"/>
      <c r="F622" s="328"/>
      <c r="G622" s="329"/>
      <c r="H622" s="346"/>
      <c r="I622" s="347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234"/>
      <c r="Z622" s="234"/>
      <c r="AA622" s="234"/>
      <c r="AB622" s="234"/>
      <c r="AC622" s="234"/>
    </row>
    <row r="623" ht="17.25" customHeight="1">
      <c r="A623" s="346"/>
      <c r="B623" s="317"/>
      <c r="C623" s="317"/>
      <c r="D623" s="318"/>
      <c r="E623" s="328"/>
      <c r="F623" s="328"/>
      <c r="G623" s="329"/>
      <c r="H623" s="346"/>
      <c r="I623" s="347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234"/>
      <c r="Z623" s="234"/>
      <c r="AA623" s="234"/>
      <c r="AB623" s="234"/>
      <c r="AC623" s="234"/>
    </row>
    <row r="624" ht="17.25" customHeight="1">
      <c r="A624" s="346"/>
      <c r="B624" s="317"/>
      <c r="C624" s="317"/>
      <c r="D624" s="318"/>
      <c r="E624" s="328"/>
      <c r="F624" s="328"/>
      <c r="G624" s="329"/>
      <c r="H624" s="346"/>
      <c r="I624" s="347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234"/>
      <c r="Z624" s="234"/>
      <c r="AA624" s="234"/>
      <c r="AB624" s="234"/>
      <c r="AC624" s="234"/>
    </row>
    <row r="625" ht="17.25" customHeight="1">
      <c r="A625" s="346"/>
      <c r="B625" s="317"/>
      <c r="C625" s="317"/>
      <c r="D625" s="318"/>
      <c r="E625" s="328"/>
      <c r="F625" s="328"/>
      <c r="G625" s="329"/>
      <c r="H625" s="346"/>
      <c r="I625" s="347"/>
      <c r="J625" s="234"/>
      <c r="K625" s="234"/>
      <c r="L625" s="234"/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234"/>
      <c r="Z625" s="234"/>
      <c r="AA625" s="234"/>
      <c r="AB625" s="234"/>
      <c r="AC625" s="234"/>
    </row>
    <row r="626" ht="17.25" customHeight="1">
      <c r="A626" s="346"/>
      <c r="B626" s="317"/>
      <c r="C626" s="317"/>
      <c r="D626" s="318"/>
      <c r="E626" s="328"/>
      <c r="F626" s="328"/>
      <c r="G626" s="329"/>
      <c r="H626" s="346"/>
      <c r="I626" s="347"/>
      <c r="J626" s="234"/>
      <c r="K626" s="234"/>
      <c r="L626" s="234"/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234"/>
      <c r="Z626" s="234"/>
      <c r="AA626" s="234"/>
      <c r="AB626" s="234"/>
      <c r="AC626" s="234"/>
    </row>
    <row r="627" ht="17.25" customHeight="1">
      <c r="A627" s="346"/>
      <c r="B627" s="317"/>
      <c r="C627" s="317"/>
      <c r="D627" s="318"/>
      <c r="E627" s="328"/>
      <c r="F627" s="328"/>
      <c r="G627" s="329"/>
      <c r="H627" s="346"/>
      <c r="I627" s="347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234"/>
      <c r="Z627" s="234"/>
      <c r="AA627" s="234"/>
      <c r="AB627" s="234"/>
      <c r="AC627" s="234"/>
    </row>
    <row r="628" ht="17.25" customHeight="1">
      <c r="A628" s="346"/>
      <c r="B628" s="317"/>
      <c r="C628" s="317"/>
      <c r="D628" s="318"/>
      <c r="E628" s="328"/>
      <c r="F628" s="328"/>
      <c r="G628" s="329"/>
      <c r="H628" s="346"/>
      <c r="I628" s="347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234"/>
      <c r="Z628" s="234"/>
      <c r="AA628" s="234"/>
      <c r="AB628" s="234"/>
      <c r="AC628" s="234"/>
    </row>
    <row r="629" ht="17.25" customHeight="1">
      <c r="A629" s="346"/>
      <c r="B629" s="317"/>
      <c r="C629" s="317"/>
      <c r="D629" s="318"/>
      <c r="E629" s="328"/>
      <c r="F629" s="328"/>
      <c r="G629" s="329"/>
      <c r="H629" s="346"/>
      <c r="I629" s="347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234"/>
      <c r="Z629" s="234"/>
      <c r="AA629" s="234"/>
      <c r="AB629" s="234"/>
      <c r="AC629" s="234"/>
    </row>
    <row r="630" ht="17.25" customHeight="1">
      <c r="A630" s="346"/>
      <c r="B630" s="317"/>
      <c r="C630" s="317"/>
      <c r="D630" s="318"/>
      <c r="E630" s="328"/>
      <c r="F630" s="328"/>
      <c r="G630" s="329"/>
      <c r="H630" s="346"/>
      <c r="I630" s="347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234"/>
      <c r="Z630" s="234"/>
      <c r="AA630" s="234"/>
      <c r="AB630" s="234"/>
      <c r="AC630" s="234"/>
    </row>
    <row r="631" ht="17.25" customHeight="1">
      <c r="A631" s="346"/>
      <c r="B631" s="317"/>
      <c r="C631" s="317"/>
      <c r="D631" s="318"/>
      <c r="E631" s="328"/>
      <c r="F631" s="328"/>
      <c r="G631" s="329"/>
      <c r="H631" s="346"/>
      <c r="I631" s="347"/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234"/>
      <c r="Z631" s="234"/>
      <c r="AA631" s="234"/>
      <c r="AB631" s="234"/>
      <c r="AC631" s="234"/>
    </row>
    <row r="632" ht="17.25" customHeight="1">
      <c r="A632" s="346"/>
      <c r="B632" s="317"/>
      <c r="C632" s="317"/>
      <c r="D632" s="318"/>
      <c r="E632" s="328"/>
      <c r="F632" s="328"/>
      <c r="G632" s="329"/>
      <c r="H632" s="346"/>
      <c r="I632" s="347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/>
      <c r="X632" s="234"/>
      <c r="Y632" s="234"/>
      <c r="Z632" s="234"/>
      <c r="AA632" s="234"/>
      <c r="AB632" s="234"/>
      <c r="AC632" s="234"/>
    </row>
    <row r="633" ht="17.25" customHeight="1">
      <c r="A633" s="346"/>
      <c r="B633" s="317"/>
      <c r="C633" s="317"/>
      <c r="D633" s="318"/>
      <c r="E633" s="328"/>
      <c r="F633" s="328"/>
      <c r="G633" s="329"/>
      <c r="H633" s="346"/>
      <c r="I633" s="347"/>
      <c r="J633" s="234"/>
      <c r="K633" s="234"/>
      <c r="L633" s="234"/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234"/>
      <c r="Z633" s="234"/>
      <c r="AA633" s="234"/>
      <c r="AB633" s="234"/>
      <c r="AC633" s="234"/>
    </row>
    <row r="634" ht="17.25" customHeight="1">
      <c r="A634" s="346"/>
      <c r="B634" s="317"/>
      <c r="C634" s="317"/>
      <c r="D634" s="318"/>
      <c r="E634" s="328"/>
      <c r="F634" s="328"/>
      <c r="G634" s="329"/>
      <c r="H634" s="346"/>
      <c r="I634" s="347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/>
      <c r="X634" s="234"/>
      <c r="Y634" s="234"/>
      <c r="Z634" s="234"/>
      <c r="AA634" s="234"/>
      <c r="AB634" s="234"/>
      <c r="AC634" s="234"/>
    </row>
    <row r="635" ht="17.25" customHeight="1">
      <c r="A635" s="346"/>
      <c r="B635" s="317"/>
      <c r="C635" s="317"/>
      <c r="D635" s="318"/>
      <c r="E635" s="328"/>
      <c r="F635" s="328"/>
      <c r="G635" s="329"/>
      <c r="H635" s="346"/>
      <c r="I635" s="347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/>
      <c r="U635" s="234"/>
      <c r="V635" s="234"/>
      <c r="W635" s="234"/>
      <c r="X635" s="234"/>
      <c r="Y635" s="234"/>
      <c r="Z635" s="234"/>
      <c r="AA635" s="234"/>
      <c r="AB635" s="234"/>
      <c r="AC635" s="234"/>
    </row>
    <row r="636" ht="17.25" customHeight="1">
      <c r="A636" s="346"/>
      <c r="B636" s="317"/>
      <c r="C636" s="317"/>
      <c r="D636" s="318"/>
      <c r="E636" s="328"/>
      <c r="F636" s="328"/>
      <c r="G636" s="329"/>
      <c r="H636" s="346"/>
      <c r="I636" s="347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234"/>
      <c r="Z636" s="234"/>
      <c r="AA636" s="234"/>
      <c r="AB636" s="234"/>
      <c r="AC636" s="234"/>
    </row>
    <row r="637" ht="17.25" customHeight="1">
      <c r="A637" s="346"/>
      <c r="B637" s="317"/>
      <c r="C637" s="317"/>
      <c r="D637" s="318"/>
      <c r="E637" s="328"/>
      <c r="F637" s="328"/>
      <c r="G637" s="329"/>
      <c r="H637" s="346"/>
      <c r="I637" s="347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234"/>
      <c r="Z637" s="234"/>
      <c r="AA637" s="234"/>
      <c r="AB637" s="234"/>
      <c r="AC637" s="234"/>
    </row>
    <row r="638" ht="17.25" customHeight="1">
      <c r="A638" s="346"/>
      <c r="B638" s="317"/>
      <c r="C638" s="317"/>
      <c r="D638" s="318"/>
      <c r="E638" s="328"/>
      <c r="F638" s="328"/>
      <c r="G638" s="329"/>
      <c r="H638" s="346"/>
      <c r="I638" s="347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234"/>
      <c r="Z638" s="234"/>
      <c r="AA638" s="234"/>
      <c r="AB638" s="234"/>
      <c r="AC638" s="234"/>
    </row>
    <row r="639" ht="17.25" customHeight="1">
      <c r="A639" s="346"/>
      <c r="B639" s="317"/>
      <c r="C639" s="317"/>
      <c r="D639" s="318"/>
      <c r="E639" s="328"/>
      <c r="F639" s="328"/>
      <c r="G639" s="329"/>
      <c r="H639" s="346"/>
      <c r="I639" s="347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234"/>
      <c r="Z639" s="234"/>
      <c r="AA639" s="234"/>
      <c r="AB639" s="234"/>
      <c r="AC639" s="234"/>
    </row>
    <row r="640" ht="17.25" customHeight="1">
      <c r="A640" s="346"/>
      <c r="B640" s="317"/>
      <c r="C640" s="317"/>
      <c r="D640" s="318"/>
      <c r="E640" s="328"/>
      <c r="F640" s="328"/>
      <c r="G640" s="329"/>
      <c r="H640" s="346"/>
      <c r="I640" s="347"/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234"/>
      <c r="Z640" s="234"/>
      <c r="AA640" s="234"/>
      <c r="AB640" s="234"/>
      <c r="AC640" s="234"/>
    </row>
    <row r="641" ht="17.25" customHeight="1">
      <c r="A641" s="346"/>
      <c r="B641" s="317"/>
      <c r="C641" s="317"/>
      <c r="D641" s="318"/>
      <c r="E641" s="328"/>
      <c r="F641" s="328"/>
      <c r="G641" s="329"/>
      <c r="H641" s="346"/>
      <c r="I641" s="347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/>
      <c r="X641" s="234"/>
      <c r="Y641" s="234"/>
      <c r="Z641" s="234"/>
      <c r="AA641" s="234"/>
      <c r="AB641" s="234"/>
      <c r="AC641" s="234"/>
    </row>
    <row r="642" ht="17.25" customHeight="1">
      <c r="A642" s="346"/>
      <c r="B642" s="317"/>
      <c r="C642" s="317"/>
      <c r="D642" s="318"/>
      <c r="E642" s="328"/>
      <c r="F642" s="328"/>
      <c r="G642" s="329"/>
      <c r="H642" s="346"/>
      <c r="I642" s="347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234"/>
      <c r="Z642" s="234"/>
      <c r="AA642" s="234"/>
      <c r="AB642" s="234"/>
      <c r="AC642" s="234"/>
    </row>
    <row r="643" ht="17.25" customHeight="1">
      <c r="A643" s="346"/>
      <c r="B643" s="317"/>
      <c r="C643" s="317"/>
      <c r="D643" s="318"/>
      <c r="E643" s="328"/>
      <c r="F643" s="328"/>
      <c r="G643" s="329"/>
      <c r="H643" s="346"/>
      <c r="I643" s="347"/>
      <c r="J643" s="234"/>
      <c r="K643" s="234"/>
      <c r="L643" s="234"/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234"/>
      <c r="Z643" s="234"/>
      <c r="AA643" s="234"/>
      <c r="AB643" s="234"/>
      <c r="AC643" s="234"/>
    </row>
    <row r="644" ht="17.25" customHeight="1">
      <c r="A644" s="346"/>
      <c r="B644" s="317"/>
      <c r="C644" s="317"/>
      <c r="D644" s="318"/>
      <c r="E644" s="328"/>
      <c r="F644" s="328"/>
      <c r="G644" s="329"/>
      <c r="H644" s="346"/>
      <c r="I644" s="347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/>
      <c r="X644" s="234"/>
      <c r="Y644" s="234"/>
      <c r="Z644" s="234"/>
      <c r="AA644" s="234"/>
      <c r="AB644" s="234"/>
      <c r="AC644" s="234"/>
    </row>
    <row r="645" ht="17.25" customHeight="1">
      <c r="A645" s="346"/>
      <c r="B645" s="317"/>
      <c r="C645" s="317"/>
      <c r="D645" s="318"/>
      <c r="E645" s="328"/>
      <c r="F645" s="328"/>
      <c r="G645" s="329"/>
      <c r="H645" s="346"/>
      <c r="I645" s="347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234"/>
      <c r="Z645" s="234"/>
      <c r="AA645" s="234"/>
      <c r="AB645" s="234"/>
      <c r="AC645" s="234"/>
    </row>
    <row r="646" ht="17.25" customHeight="1">
      <c r="A646" s="346"/>
      <c r="B646" s="317"/>
      <c r="C646" s="317"/>
      <c r="D646" s="318"/>
      <c r="E646" s="328"/>
      <c r="F646" s="328"/>
      <c r="G646" s="329"/>
      <c r="H646" s="346"/>
      <c r="I646" s="347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/>
      <c r="U646" s="234"/>
      <c r="V646" s="234"/>
      <c r="W646" s="234"/>
      <c r="X646" s="234"/>
      <c r="Y646" s="234"/>
      <c r="Z646" s="234"/>
      <c r="AA646" s="234"/>
      <c r="AB646" s="234"/>
      <c r="AC646" s="234"/>
    </row>
    <row r="647" ht="17.25" customHeight="1">
      <c r="A647" s="346"/>
      <c r="B647" s="317"/>
      <c r="C647" s="317"/>
      <c r="D647" s="318"/>
      <c r="E647" s="328"/>
      <c r="F647" s="328"/>
      <c r="G647" s="329"/>
      <c r="H647" s="346"/>
      <c r="I647" s="347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234"/>
      <c r="Z647" s="234"/>
      <c r="AA647" s="234"/>
      <c r="AB647" s="234"/>
      <c r="AC647" s="234"/>
    </row>
    <row r="648" ht="17.25" customHeight="1">
      <c r="A648" s="346"/>
      <c r="B648" s="317"/>
      <c r="C648" s="317"/>
      <c r="D648" s="318"/>
      <c r="E648" s="328"/>
      <c r="F648" s="328"/>
      <c r="G648" s="329"/>
      <c r="H648" s="346"/>
      <c r="I648" s="347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234"/>
      <c r="Z648" s="234"/>
      <c r="AA648" s="234"/>
      <c r="AB648" s="234"/>
      <c r="AC648" s="234"/>
    </row>
    <row r="649" ht="17.25" customHeight="1">
      <c r="A649" s="346"/>
      <c r="B649" s="317"/>
      <c r="C649" s="317"/>
      <c r="D649" s="318"/>
      <c r="E649" s="328"/>
      <c r="F649" s="328"/>
      <c r="G649" s="329"/>
      <c r="H649" s="346"/>
      <c r="I649" s="347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234"/>
      <c r="Z649" s="234"/>
      <c r="AA649" s="234"/>
      <c r="AB649" s="234"/>
      <c r="AC649" s="234"/>
    </row>
    <row r="650" ht="17.25" customHeight="1">
      <c r="A650" s="346"/>
      <c r="B650" s="317"/>
      <c r="C650" s="317"/>
      <c r="D650" s="318"/>
      <c r="E650" s="328"/>
      <c r="F650" s="328"/>
      <c r="G650" s="329"/>
      <c r="H650" s="346"/>
      <c r="I650" s="347"/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234"/>
      <c r="Z650" s="234"/>
      <c r="AA650" s="234"/>
      <c r="AB650" s="234"/>
      <c r="AC650" s="234"/>
    </row>
    <row r="651" ht="17.25" customHeight="1">
      <c r="A651" s="346"/>
      <c r="B651" s="317"/>
      <c r="C651" s="317"/>
      <c r="D651" s="318"/>
      <c r="E651" s="328"/>
      <c r="F651" s="328"/>
      <c r="G651" s="329"/>
      <c r="H651" s="346"/>
      <c r="I651" s="347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/>
      <c r="X651" s="234"/>
      <c r="Y651" s="234"/>
      <c r="Z651" s="234"/>
      <c r="AA651" s="234"/>
      <c r="AB651" s="234"/>
      <c r="AC651" s="234"/>
    </row>
    <row r="652" ht="17.25" customHeight="1">
      <c r="A652" s="346"/>
      <c r="B652" s="317"/>
      <c r="C652" s="317"/>
      <c r="D652" s="318"/>
      <c r="E652" s="328"/>
      <c r="F652" s="328"/>
      <c r="G652" s="329"/>
      <c r="H652" s="346"/>
      <c r="I652" s="347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/>
      <c r="U652" s="234"/>
      <c r="V652" s="234"/>
      <c r="W652" s="234"/>
      <c r="X652" s="234"/>
      <c r="Y652" s="234"/>
      <c r="Z652" s="234"/>
      <c r="AA652" s="234"/>
      <c r="AB652" s="234"/>
      <c r="AC652" s="234"/>
    </row>
    <row r="653" ht="17.25" customHeight="1">
      <c r="A653" s="346"/>
      <c r="B653" s="317"/>
      <c r="C653" s="317"/>
      <c r="D653" s="318"/>
      <c r="E653" s="328"/>
      <c r="F653" s="328"/>
      <c r="G653" s="329"/>
      <c r="H653" s="346"/>
      <c r="I653" s="347"/>
      <c r="J653" s="234"/>
      <c r="K653" s="234"/>
      <c r="L653" s="234"/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234"/>
      <c r="Z653" s="234"/>
      <c r="AA653" s="234"/>
      <c r="AB653" s="234"/>
      <c r="AC653" s="234"/>
    </row>
    <row r="654" ht="17.25" customHeight="1">
      <c r="A654" s="346"/>
      <c r="B654" s="317"/>
      <c r="C654" s="317"/>
      <c r="D654" s="318"/>
      <c r="E654" s="328"/>
      <c r="F654" s="328"/>
      <c r="G654" s="329"/>
      <c r="H654" s="346"/>
      <c r="I654" s="347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234"/>
      <c r="Z654" s="234"/>
      <c r="AA654" s="234"/>
      <c r="AB654" s="234"/>
      <c r="AC654" s="234"/>
    </row>
    <row r="655" ht="17.25" customHeight="1">
      <c r="A655" s="346"/>
      <c r="B655" s="317"/>
      <c r="C655" s="317"/>
      <c r="D655" s="318"/>
      <c r="E655" s="328"/>
      <c r="F655" s="328"/>
      <c r="G655" s="329"/>
      <c r="H655" s="346"/>
      <c r="I655" s="347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/>
      <c r="X655" s="234"/>
      <c r="Y655" s="234"/>
      <c r="Z655" s="234"/>
      <c r="AA655" s="234"/>
      <c r="AB655" s="234"/>
      <c r="AC655" s="234"/>
    </row>
    <row r="656" ht="17.25" customHeight="1">
      <c r="A656" s="346"/>
      <c r="B656" s="317"/>
      <c r="C656" s="317"/>
      <c r="D656" s="318"/>
      <c r="E656" s="328"/>
      <c r="F656" s="328"/>
      <c r="G656" s="329"/>
      <c r="H656" s="346"/>
      <c r="I656" s="347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234"/>
      <c r="Z656" s="234"/>
      <c r="AA656" s="234"/>
      <c r="AB656" s="234"/>
      <c r="AC656" s="234"/>
    </row>
    <row r="657" ht="17.25" customHeight="1">
      <c r="A657" s="346"/>
      <c r="B657" s="317"/>
      <c r="C657" s="317"/>
      <c r="D657" s="318"/>
      <c r="E657" s="328"/>
      <c r="F657" s="328"/>
      <c r="G657" s="329"/>
      <c r="H657" s="346"/>
      <c r="I657" s="347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234"/>
      <c r="Z657" s="234"/>
      <c r="AA657" s="234"/>
      <c r="AB657" s="234"/>
      <c r="AC657" s="234"/>
    </row>
    <row r="658" ht="17.25" customHeight="1">
      <c r="A658" s="346"/>
      <c r="B658" s="317"/>
      <c r="C658" s="317"/>
      <c r="D658" s="318"/>
      <c r="E658" s="328"/>
      <c r="F658" s="328"/>
      <c r="G658" s="329"/>
      <c r="H658" s="346"/>
      <c r="I658" s="347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234"/>
      <c r="Z658" s="234"/>
      <c r="AA658" s="234"/>
      <c r="AB658" s="234"/>
      <c r="AC658" s="234"/>
    </row>
    <row r="659" ht="17.25" customHeight="1">
      <c r="A659" s="346"/>
      <c r="B659" s="317"/>
      <c r="C659" s="317"/>
      <c r="D659" s="318"/>
      <c r="E659" s="328"/>
      <c r="F659" s="328"/>
      <c r="G659" s="329"/>
      <c r="H659" s="346"/>
      <c r="I659" s="347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234"/>
      <c r="Z659" s="234"/>
      <c r="AA659" s="234"/>
      <c r="AB659" s="234"/>
      <c r="AC659" s="234"/>
    </row>
    <row r="660" ht="17.25" customHeight="1">
      <c r="A660" s="346"/>
      <c r="B660" s="317"/>
      <c r="C660" s="317"/>
      <c r="D660" s="318"/>
      <c r="E660" s="328"/>
      <c r="F660" s="328"/>
      <c r="G660" s="329"/>
      <c r="H660" s="346"/>
      <c r="I660" s="347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234"/>
      <c r="Z660" s="234"/>
      <c r="AA660" s="234"/>
      <c r="AB660" s="234"/>
      <c r="AC660" s="234"/>
    </row>
    <row r="661" ht="17.25" customHeight="1">
      <c r="A661" s="346"/>
      <c r="B661" s="317"/>
      <c r="C661" s="317"/>
      <c r="D661" s="318"/>
      <c r="E661" s="328"/>
      <c r="F661" s="328"/>
      <c r="G661" s="329"/>
      <c r="H661" s="346"/>
      <c r="I661" s="347"/>
      <c r="J661" s="234"/>
      <c r="K661" s="234"/>
      <c r="L661" s="234"/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234"/>
      <c r="Z661" s="234"/>
      <c r="AA661" s="234"/>
      <c r="AB661" s="234"/>
      <c r="AC661" s="234"/>
    </row>
    <row r="662" ht="17.25" customHeight="1">
      <c r="A662" s="346"/>
      <c r="B662" s="317"/>
      <c r="C662" s="317"/>
      <c r="D662" s="318"/>
      <c r="E662" s="328"/>
      <c r="F662" s="328"/>
      <c r="G662" s="329"/>
      <c r="H662" s="346"/>
      <c r="I662" s="347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/>
      <c r="X662" s="234"/>
      <c r="Y662" s="234"/>
      <c r="Z662" s="234"/>
      <c r="AA662" s="234"/>
      <c r="AB662" s="234"/>
      <c r="AC662" s="234"/>
    </row>
    <row r="663" ht="17.25" customHeight="1">
      <c r="A663" s="346"/>
      <c r="B663" s="317"/>
      <c r="C663" s="317"/>
      <c r="D663" s="318"/>
      <c r="E663" s="328"/>
      <c r="F663" s="328"/>
      <c r="G663" s="329"/>
      <c r="H663" s="346"/>
      <c r="I663" s="347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/>
      <c r="U663" s="234"/>
      <c r="V663" s="234"/>
      <c r="W663" s="234"/>
      <c r="X663" s="234"/>
      <c r="Y663" s="234"/>
      <c r="Z663" s="234"/>
      <c r="AA663" s="234"/>
      <c r="AB663" s="234"/>
      <c r="AC663" s="234"/>
    </row>
    <row r="664" ht="17.25" customHeight="1">
      <c r="A664" s="346"/>
      <c r="B664" s="317"/>
      <c r="C664" s="317"/>
      <c r="D664" s="318"/>
      <c r="E664" s="328"/>
      <c r="F664" s="328"/>
      <c r="G664" s="329"/>
      <c r="H664" s="346"/>
      <c r="I664" s="347"/>
      <c r="J664" s="234"/>
      <c r="K664" s="234"/>
      <c r="L664" s="234"/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234"/>
      <c r="Z664" s="234"/>
      <c r="AA664" s="234"/>
      <c r="AB664" s="234"/>
      <c r="AC664" s="234"/>
    </row>
    <row r="665" ht="17.25" customHeight="1">
      <c r="A665" s="346"/>
      <c r="B665" s="317"/>
      <c r="C665" s="317"/>
      <c r="D665" s="318"/>
      <c r="E665" s="328"/>
      <c r="F665" s="328"/>
      <c r="G665" s="329"/>
      <c r="H665" s="346"/>
      <c r="I665" s="347"/>
      <c r="J665" s="234"/>
      <c r="K665" s="234"/>
      <c r="L665" s="234"/>
      <c r="M665" s="234"/>
      <c r="N665" s="234"/>
      <c r="O665" s="234"/>
      <c r="P665" s="234"/>
      <c r="Q665" s="234"/>
      <c r="R665" s="234"/>
      <c r="S665" s="234"/>
      <c r="T665" s="234"/>
      <c r="U665" s="234"/>
      <c r="V665" s="234"/>
      <c r="W665" s="234"/>
      <c r="X665" s="234"/>
      <c r="Y665" s="234"/>
      <c r="Z665" s="234"/>
      <c r="AA665" s="234"/>
      <c r="AB665" s="234"/>
      <c r="AC665" s="234"/>
    </row>
    <row r="666" ht="17.25" customHeight="1">
      <c r="A666" s="346"/>
      <c r="B666" s="317"/>
      <c r="C666" s="317"/>
      <c r="D666" s="318"/>
      <c r="E666" s="328"/>
      <c r="F666" s="328"/>
      <c r="G666" s="329"/>
      <c r="H666" s="346"/>
      <c r="I666" s="347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234"/>
      <c r="Z666" s="234"/>
      <c r="AA666" s="234"/>
      <c r="AB666" s="234"/>
      <c r="AC666" s="234"/>
    </row>
    <row r="667" ht="17.25" customHeight="1">
      <c r="A667" s="346"/>
      <c r="B667" s="317"/>
      <c r="C667" s="317"/>
      <c r="D667" s="318"/>
      <c r="E667" s="328"/>
      <c r="F667" s="328"/>
      <c r="G667" s="329"/>
      <c r="H667" s="346"/>
      <c r="I667" s="347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234"/>
      <c r="Z667" s="234"/>
      <c r="AA667" s="234"/>
      <c r="AB667" s="234"/>
      <c r="AC667" s="234"/>
    </row>
    <row r="668" ht="17.25" customHeight="1">
      <c r="A668" s="346"/>
      <c r="B668" s="317"/>
      <c r="C668" s="317"/>
      <c r="D668" s="318"/>
      <c r="E668" s="328"/>
      <c r="F668" s="328"/>
      <c r="G668" s="329"/>
      <c r="H668" s="346"/>
      <c r="I668" s="347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234"/>
      <c r="Z668" s="234"/>
      <c r="AA668" s="234"/>
      <c r="AB668" s="234"/>
      <c r="AC668" s="234"/>
    </row>
    <row r="669" ht="17.25" customHeight="1">
      <c r="A669" s="346"/>
      <c r="B669" s="317"/>
      <c r="C669" s="317"/>
      <c r="D669" s="318"/>
      <c r="E669" s="328"/>
      <c r="F669" s="328"/>
      <c r="G669" s="329"/>
      <c r="H669" s="346"/>
      <c r="I669" s="347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234"/>
      <c r="Z669" s="234"/>
      <c r="AA669" s="234"/>
      <c r="AB669" s="234"/>
      <c r="AC669" s="234"/>
    </row>
    <row r="670" ht="17.25" customHeight="1">
      <c r="A670" s="346"/>
      <c r="B670" s="317"/>
      <c r="C670" s="317"/>
      <c r="D670" s="318"/>
      <c r="E670" s="328"/>
      <c r="F670" s="328"/>
      <c r="G670" s="329"/>
      <c r="H670" s="346"/>
      <c r="I670" s="347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234"/>
      <c r="Z670" s="234"/>
      <c r="AA670" s="234"/>
      <c r="AB670" s="234"/>
      <c r="AC670" s="234"/>
    </row>
    <row r="671" ht="17.25" customHeight="1">
      <c r="A671" s="346"/>
      <c r="B671" s="317"/>
      <c r="C671" s="317"/>
      <c r="D671" s="318"/>
      <c r="E671" s="328"/>
      <c r="F671" s="328"/>
      <c r="G671" s="329"/>
      <c r="H671" s="346"/>
      <c r="I671" s="347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234"/>
      <c r="Z671" s="234"/>
      <c r="AA671" s="234"/>
      <c r="AB671" s="234"/>
      <c r="AC671" s="234"/>
    </row>
    <row r="672" ht="17.25" customHeight="1">
      <c r="A672" s="346"/>
      <c r="B672" s="317"/>
      <c r="C672" s="317"/>
      <c r="D672" s="318"/>
      <c r="E672" s="328"/>
      <c r="F672" s="328"/>
      <c r="G672" s="329"/>
      <c r="H672" s="346"/>
      <c r="I672" s="347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234"/>
      <c r="Z672" s="234"/>
      <c r="AA672" s="234"/>
      <c r="AB672" s="234"/>
      <c r="AC672" s="234"/>
    </row>
    <row r="673" ht="17.25" customHeight="1">
      <c r="A673" s="346"/>
      <c r="B673" s="317"/>
      <c r="C673" s="317"/>
      <c r="D673" s="318"/>
      <c r="E673" s="328"/>
      <c r="F673" s="328"/>
      <c r="G673" s="329"/>
      <c r="H673" s="346"/>
      <c r="I673" s="347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234"/>
      <c r="Z673" s="234"/>
      <c r="AA673" s="234"/>
      <c r="AB673" s="234"/>
      <c r="AC673" s="234"/>
    </row>
    <row r="674" ht="17.25" customHeight="1">
      <c r="A674" s="346"/>
      <c r="B674" s="317"/>
      <c r="C674" s="317"/>
      <c r="D674" s="318"/>
      <c r="E674" s="328"/>
      <c r="F674" s="328"/>
      <c r="G674" s="329"/>
      <c r="H674" s="346"/>
      <c r="I674" s="347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234"/>
      <c r="Z674" s="234"/>
      <c r="AA674" s="234"/>
      <c r="AB674" s="234"/>
      <c r="AC674" s="234"/>
    </row>
    <row r="675" ht="17.25" customHeight="1">
      <c r="A675" s="346"/>
      <c r="B675" s="317"/>
      <c r="C675" s="317"/>
      <c r="D675" s="318"/>
      <c r="E675" s="328"/>
      <c r="F675" s="328"/>
      <c r="G675" s="329"/>
      <c r="H675" s="346"/>
      <c r="I675" s="347"/>
      <c r="J675" s="234"/>
      <c r="K675" s="234"/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234"/>
      <c r="Z675" s="234"/>
      <c r="AA675" s="234"/>
      <c r="AB675" s="234"/>
      <c r="AC675" s="234"/>
    </row>
    <row r="676" ht="17.25" customHeight="1">
      <c r="A676" s="346"/>
      <c r="B676" s="317"/>
      <c r="C676" s="317"/>
      <c r="D676" s="318"/>
      <c r="E676" s="328"/>
      <c r="F676" s="328"/>
      <c r="G676" s="329"/>
      <c r="H676" s="346"/>
      <c r="I676" s="347"/>
      <c r="J676" s="234"/>
      <c r="K676" s="234"/>
      <c r="L676" s="234"/>
      <c r="M676" s="234"/>
      <c r="N676" s="234"/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234"/>
      <c r="Z676" s="234"/>
      <c r="AA676" s="234"/>
      <c r="AB676" s="234"/>
      <c r="AC676" s="234"/>
    </row>
    <row r="677" ht="17.25" customHeight="1">
      <c r="A677" s="346"/>
      <c r="B677" s="317"/>
      <c r="C677" s="317"/>
      <c r="D677" s="318"/>
      <c r="E677" s="328"/>
      <c r="F677" s="328"/>
      <c r="G677" s="329"/>
      <c r="H677" s="346"/>
      <c r="I677" s="347"/>
      <c r="J677" s="234"/>
      <c r="K677" s="234"/>
      <c r="L677" s="234"/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234"/>
      <c r="Z677" s="234"/>
      <c r="AA677" s="234"/>
      <c r="AB677" s="234"/>
      <c r="AC677" s="234"/>
    </row>
    <row r="678" ht="17.25" customHeight="1">
      <c r="A678" s="346"/>
      <c r="B678" s="317"/>
      <c r="C678" s="317"/>
      <c r="D678" s="318"/>
      <c r="E678" s="328"/>
      <c r="F678" s="328"/>
      <c r="G678" s="329"/>
      <c r="H678" s="346"/>
      <c r="I678" s="347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/>
      <c r="X678" s="234"/>
      <c r="Y678" s="234"/>
      <c r="Z678" s="234"/>
      <c r="AA678" s="234"/>
      <c r="AB678" s="234"/>
      <c r="AC678" s="234"/>
    </row>
    <row r="679" ht="17.25" customHeight="1">
      <c r="A679" s="346"/>
      <c r="B679" s="317"/>
      <c r="C679" s="317"/>
      <c r="D679" s="318"/>
      <c r="E679" s="328"/>
      <c r="F679" s="328"/>
      <c r="G679" s="329"/>
      <c r="H679" s="346"/>
      <c r="I679" s="347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/>
      <c r="U679" s="234"/>
      <c r="V679" s="234"/>
      <c r="W679" s="234"/>
      <c r="X679" s="234"/>
      <c r="Y679" s="234"/>
      <c r="Z679" s="234"/>
      <c r="AA679" s="234"/>
      <c r="AB679" s="234"/>
      <c r="AC679" s="234"/>
    </row>
    <row r="680" ht="17.25" customHeight="1">
      <c r="A680" s="346"/>
      <c r="B680" s="317"/>
      <c r="C680" s="317"/>
      <c r="D680" s="318"/>
      <c r="E680" s="328"/>
      <c r="F680" s="328"/>
      <c r="G680" s="329"/>
      <c r="H680" s="346"/>
      <c r="I680" s="347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234"/>
      <c r="Z680" s="234"/>
      <c r="AA680" s="234"/>
      <c r="AB680" s="234"/>
      <c r="AC680" s="234"/>
    </row>
    <row r="681" ht="17.25" customHeight="1">
      <c r="A681" s="346"/>
      <c r="B681" s="317"/>
      <c r="C681" s="317"/>
      <c r="D681" s="318"/>
      <c r="E681" s="328"/>
      <c r="F681" s="328"/>
      <c r="G681" s="329"/>
      <c r="H681" s="346"/>
      <c r="I681" s="347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234"/>
      <c r="Z681" s="234"/>
      <c r="AA681" s="234"/>
      <c r="AB681" s="234"/>
      <c r="AC681" s="234"/>
    </row>
    <row r="682" ht="17.25" customHeight="1">
      <c r="A682" s="346"/>
      <c r="B682" s="317"/>
      <c r="C682" s="317"/>
      <c r="D682" s="318"/>
      <c r="E682" s="328"/>
      <c r="F682" s="328"/>
      <c r="G682" s="329"/>
      <c r="H682" s="346"/>
      <c r="I682" s="347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234"/>
      <c r="Z682" s="234"/>
      <c r="AA682" s="234"/>
      <c r="AB682" s="234"/>
      <c r="AC682" s="234"/>
    </row>
    <row r="683" ht="17.25" customHeight="1">
      <c r="A683" s="346"/>
      <c r="B683" s="317"/>
      <c r="C683" s="317"/>
      <c r="D683" s="318"/>
      <c r="E683" s="328"/>
      <c r="F683" s="328"/>
      <c r="G683" s="329"/>
      <c r="H683" s="346"/>
      <c r="I683" s="347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234"/>
      <c r="Z683" s="234"/>
      <c r="AA683" s="234"/>
      <c r="AB683" s="234"/>
      <c r="AC683" s="234"/>
    </row>
    <row r="684" ht="17.25" customHeight="1">
      <c r="A684" s="346"/>
      <c r="B684" s="317"/>
      <c r="C684" s="317"/>
      <c r="D684" s="318"/>
      <c r="E684" s="328"/>
      <c r="F684" s="328"/>
      <c r="G684" s="329"/>
      <c r="H684" s="346"/>
      <c r="I684" s="347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234"/>
      <c r="Z684" s="234"/>
      <c r="AA684" s="234"/>
      <c r="AB684" s="234"/>
      <c r="AC684" s="234"/>
    </row>
    <row r="685" ht="17.25" customHeight="1">
      <c r="A685" s="346"/>
      <c r="B685" s="317"/>
      <c r="C685" s="317"/>
      <c r="D685" s="318"/>
      <c r="E685" s="328"/>
      <c r="F685" s="328"/>
      <c r="G685" s="329"/>
      <c r="H685" s="346"/>
      <c r="I685" s="347"/>
      <c r="J685" s="234"/>
      <c r="K685" s="234"/>
      <c r="L685" s="234"/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234"/>
      <c r="Z685" s="234"/>
      <c r="AA685" s="234"/>
      <c r="AB685" s="234"/>
      <c r="AC685" s="234"/>
    </row>
    <row r="686" ht="17.25" customHeight="1">
      <c r="A686" s="346"/>
      <c r="B686" s="317"/>
      <c r="C686" s="317"/>
      <c r="D686" s="318"/>
      <c r="E686" s="328"/>
      <c r="F686" s="328"/>
      <c r="G686" s="329"/>
      <c r="H686" s="346"/>
      <c r="I686" s="347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/>
      <c r="X686" s="234"/>
      <c r="Y686" s="234"/>
      <c r="Z686" s="234"/>
      <c r="AA686" s="234"/>
      <c r="AB686" s="234"/>
      <c r="AC686" s="234"/>
    </row>
    <row r="687" ht="17.25" customHeight="1">
      <c r="A687" s="346"/>
      <c r="B687" s="317"/>
      <c r="C687" s="317"/>
      <c r="D687" s="318"/>
      <c r="E687" s="328"/>
      <c r="F687" s="328"/>
      <c r="G687" s="329"/>
      <c r="H687" s="346"/>
      <c r="I687" s="347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234"/>
      <c r="Z687" s="234"/>
      <c r="AA687" s="234"/>
      <c r="AB687" s="234"/>
      <c r="AC687" s="234"/>
    </row>
    <row r="688" ht="17.25" customHeight="1">
      <c r="A688" s="346"/>
      <c r="B688" s="317"/>
      <c r="C688" s="317"/>
      <c r="D688" s="318"/>
      <c r="E688" s="328"/>
      <c r="F688" s="328"/>
      <c r="G688" s="329"/>
      <c r="H688" s="346"/>
      <c r="I688" s="347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/>
      <c r="Y688" s="234"/>
      <c r="Z688" s="234"/>
      <c r="AA688" s="234"/>
      <c r="AB688" s="234"/>
      <c r="AC688" s="234"/>
    </row>
    <row r="689" ht="17.25" customHeight="1">
      <c r="A689" s="346"/>
      <c r="B689" s="317"/>
      <c r="C689" s="317"/>
      <c r="D689" s="318"/>
      <c r="E689" s="328"/>
      <c r="F689" s="328"/>
      <c r="G689" s="329"/>
      <c r="H689" s="346"/>
      <c r="I689" s="347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234"/>
      <c r="Z689" s="234"/>
      <c r="AA689" s="234"/>
      <c r="AB689" s="234"/>
      <c r="AC689" s="234"/>
    </row>
    <row r="690" ht="17.25" customHeight="1">
      <c r="A690" s="346"/>
      <c r="B690" s="317"/>
      <c r="C690" s="317"/>
      <c r="D690" s="318"/>
      <c r="E690" s="328"/>
      <c r="F690" s="328"/>
      <c r="G690" s="329"/>
      <c r="H690" s="346"/>
      <c r="I690" s="347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234"/>
      <c r="Z690" s="234"/>
      <c r="AA690" s="234"/>
      <c r="AB690" s="234"/>
      <c r="AC690" s="234"/>
    </row>
    <row r="691" ht="17.25" customHeight="1">
      <c r="A691" s="346"/>
      <c r="B691" s="317"/>
      <c r="C691" s="317"/>
      <c r="D691" s="318"/>
      <c r="E691" s="328"/>
      <c r="F691" s="328"/>
      <c r="G691" s="329"/>
      <c r="H691" s="346"/>
      <c r="I691" s="347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234"/>
      <c r="Z691" s="234"/>
      <c r="AA691" s="234"/>
      <c r="AB691" s="234"/>
      <c r="AC691" s="234"/>
    </row>
    <row r="692" ht="17.25" customHeight="1">
      <c r="A692" s="346"/>
      <c r="B692" s="317"/>
      <c r="C692" s="317"/>
      <c r="D692" s="318"/>
      <c r="E692" s="328"/>
      <c r="F692" s="328"/>
      <c r="G692" s="329"/>
      <c r="H692" s="346"/>
      <c r="I692" s="347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234"/>
      <c r="Z692" s="234"/>
      <c r="AA692" s="234"/>
      <c r="AB692" s="234"/>
      <c r="AC692" s="234"/>
    </row>
    <row r="693" ht="17.25" customHeight="1">
      <c r="A693" s="346"/>
      <c r="B693" s="317"/>
      <c r="C693" s="317"/>
      <c r="D693" s="318"/>
      <c r="E693" s="328"/>
      <c r="F693" s="328"/>
      <c r="G693" s="329"/>
      <c r="H693" s="346"/>
      <c r="I693" s="347"/>
      <c r="J693" s="234"/>
      <c r="K693" s="234"/>
      <c r="L693" s="234"/>
      <c r="M693" s="234"/>
      <c r="N693" s="234"/>
      <c r="O693" s="234"/>
      <c r="P693" s="234"/>
      <c r="Q693" s="234"/>
      <c r="R693" s="234"/>
      <c r="S693" s="234"/>
      <c r="T693" s="234"/>
      <c r="U693" s="234"/>
      <c r="V693" s="234"/>
      <c r="W693" s="234"/>
      <c r="X693" s="234"/>
      <c r="Y693" s="234"/>
      <c r="Z693" s="234"/>
      <c r="AA693" s="234"/>
      <c r="AB693" s="234"/>
      <c r="AC693" s="234"/>
    </row>
    <row r="694" ht="17.25" customHeight="1">
      <c r="A694" s="346"/>
      <c r="B694" s="317"/>
      <c r="C694" s="317"/>
      <c r="D694" s="318"/>
      <c r="E694" s="328"/>
      <c r="F694" s="328"/>
      <c r="G694" s="329"/>
      <c r="H694" s="346"/>
      <c r="I694" s="347"/>
      <c r="J694" s="234"/>
      <c r="K694" s="234"/>
      <c r="L694" s="234"/>
      <c r="M694" s="234"/>
      <c r="N694" s="234"/>
      <c r="O694" s="234"/>
      <c r="P694" s="234"/>
      <c r="Q694" s="234"/>
      <c r="R694" s="234"/>
      <c r="S694" s="234"/>
      <c r="T694" s="234"/>
      <c r="U694" s="234"/>
      <c r="V694" s="234"/>
      <c r="W694" s="234"/>
      <c r="X694" s="234"/>
      <c r="Y694" s="234"/>
      <c r="Z694" s="234"/>
      <c r="AA694" s="234"/>
      <c r="AB694" s="234"/>
      <c r="AC694" s="234"/>
    </row>
    <row r="695" ht="17.25" customHeight="1">
      <c r="A695" s="346"/>
      <c r="B695" s="317"/>
      <c r="C695" s="317"/>
      <c r="D695" s="318"/>
      <c r="E695" s="328"/>
      <c r="F695" s="328"/>
      <c r="G695" s="329"/>
      <c r="H695" s="346"/>
      <c r="I695" s="347"/>
      <c r="J695" s="234"/>
      <c r="K695" s="234"/>
      <c r="L695" s="234"/>
      <c r="M695" s="234"/>
      <c r="N695" s="234"/>
      <c r="O695" s="234"/>
      <c r="P695" s="234"/>
      <c r="Q695" s="234"/>
      <c r="R695" s="234"/>
      <c r="S695" s="234"/>
      <c r="T695" s="234"/>
      <c r="U695" s="234"/>
      <c r="V695" s="234"/>
      <c r="W695" s="234"/>
      <c r="X695" s="234"/>
      <c r="Y695" s="234"/>
      <c r="Z695" s="234"/>
      <c r="AA695" s="234"/>
      <c r="AB695" s="234"/>
      <c r="AC695" s="234"/>
    </row>
    <row r="696" ht="17.25" customHeight="1">
      <c r="A696" s="346"/>
      <c r="B696" s="317"/>
      <c r="C696" s="317"/>
      <c r="D696" s="318"/>
      <c r="E696" s="328"/>
      <c r="F696" s="328"/>
      <c r="G696" s="329"/>
      <c r="H696" s="346"/>
      <c r="I696" s="347"/>
      <c r="J696" s="234"/>
      <c r="K696" s="234"/>
      <c r="L696" s="234"/>
      <c r="M696" s="234"/>
      <c r="N696" s="234"/>
      <c r="O696" s="234"/>
      <c r="P696" s="234"/>
      <c r="Q696" s="234"/>
      <c r="R696" s="234"/>
      <c r="S696" s="234"/>
      <c r="T696" s="234"/>
      <c r="U696" s="234"/>
      <c r="V696" s="234"/>
      <c r="W696" s="234"/>
      <c r="X696" s="234"/>
      <c r="Y696" s="234"/>
      <c r="Z696" s="234"/>
      <c r="AA696" s="234"/>
      <c r="AB696" s="234"/>
      <c r="AC696" s="234"/>
    </row>
    <row r="697" ht="17.25" customHeight="1">
      <c r="A697" s="346"/>
      <c r="B697" s="317"/>
      <c r="C697" s="317"/>
      <c r="D697" s="318"/>
      <c r="E697" s="328"/>
      <c r="F697" s="328"/>
      <c r="G697" s="329"/>
      <c r="H697" s="346"/>
      <c r="I697" s="347"/>
      <c r="J697" s="234"/>
      <c r="K697" s="234"/>
      <c r="L697" s="234"/>
      <c r="M697" s="234"/>
      <c r="N697" s="234"/>
      <c r="O697" s="234"/>
      <c r="P697" s="234"/>
      <c r="Q697" s="234"/>
      <c r="R697" s="234"/>
      <c r="S697" s="234"/>
      <c r="T697" s="234"/>
      <c r="U697" s="234"/>
      <c r="V697" s="234"/>
      <c r="W697" s="234"/>
      <c r="X697" s="234"/>
      <c r="Y697" s="234"/>
      <c r="Z697" s="234"/>
      <c r="AA697" s="234"/>
      <c r="AB697" s="234"/>
      <c r="AC697" s="234"/>
    </row>
    <row r="698" ht="17.25" customHeight="1">
      <c r="A698" s="346"/>
      <c r="B698" s="317"/>
      <c r="C698" s="317"/>
      <c r="D698" s="318"/>
      <c r="E698" s="328"/>
      <c r="F698" s="328"/>
      <c r="G698" s="329"/>
      <c r="H698" s="346"/>
      <c r="I698" s="347"/>
      <c r="J698" s="234"/>
      <c r="K698" s="234"/>
      <c r="L698" s="234"/>
      <c r="M698" s="234"/>
      <c r="N698" s="234"/>
      <c r="O698" s="234"/>
      <c r="P698" s="234"/>
      <c r="Q698" s="234"/>
      <c r="R698" s="234"/>
      <c r="S698" s="234"/>
      <c r="T698" s="234"/>
      <c r="U698" s="234"/>
      <c r="V698" s="234"/>
      <c r="W698" s="234"/>
      <c r="X698" s="234"/>
      <c r="Y698" s="234"/>
      <c r="Z698" s="234"/>
      <c r="AA698" s="234"/>
      <c r="AB698" s="234"/>
      <c r="AC698" s="234"/>
    </row>
    <row r="699" ht="17.25" customHeight="1">
      <c r="A699" s="346"/>
      <c r="B699" s="317"/>
      <c r="C699" s="317"/>
      <c r="D699" s="318"/>
      <c r="E699" s="328"/>
      <c r="F699" s="328"/>
      <c r="G699" s="329"/>
      <c r="H699" s="346"/>
      <c r="I699" s="347"/>
      <c r="J699" s="234"/>
      <c r="K699" s="234"/>
      <c r="L699" s="234"/>
      <c r="M699" s="234"/>
      <c r="N699" s="234"/>
      <c r="O699" s="234"/>
      <c r="P699" s="234"/>
      <c r="Q699" s="234"/>
      <c r="R699" s="234"/>
      <c r="S699" s="234"/>
      <c r="T699" s="234"/>
      <c r="U699" s="234"/>
      <c r="V699" s="234"/>
      <c r="W699" s="234"/>
      <c r="X699" s="234"/>
      <c r="Y699" s="234"/>
      <c r="Z699" s="234"/>
      <c r="AA699" s="234"/>
      <c r="AB699" s="234"/>
      <c r="AC699" s="234"/>
    </row>
    <row r="700" ht="17.25" customHeight="1">
      <c r="A700" s="346"/>
      <c r="B700" s="317"/>
      <c r="C700" s="317"/>
      <c r="D700" s="318"/>
      <c r="E700" s="328"/>
      <c r="F700" s="328"/>
      <c r="G700" s="329"/>
      <c r="H700" s="346"/>
      <c r="I700" s="347"/>
      <c r="J700" s="234"/>
      <c r="K700" s="234"/>
      <c r="L700" s="234"/>
      <c r="M700" s="234"/>
      <c r="N700" s="234"/>
      <c r="O700" s="234"/>
      <c r="P700" s="234"/>
      <c r="Q700" s="234"/>
      <c r="R700" s="234"/>
      <c r="S700" s="234"/>
      <c r="T700" s="234"/>
      <c r="U700" s="234"/>
      <c r="V700" s="234"/>
      <c r="W700" s="234"/>
      <c r="X700" s="234"/>
      <c r="Y700" s="234"/>
      <c r="Z700" s="234"/>
      <c r="AA700" s="234"/>
      <c r="AB700" s="234"/>
      <c r="AC700" s="234"/>
    </row>
    <row r="701" ht="17.25" customHeight="1">
      <c r="A701" s="346"/>
      <c r="B701" s="317"/>
      <c r="C701" s="317"/>
      <c r="D701" s="318"/>
      <c r="E701" s="328"/>
      <c r="F701" s="328"/>
      <c r="G701" s="329"/>
      <c r="H701" s="346"/>
      <c r="I701" s="347"/>
      <c r="J701" s="234"/>
      <c r="K701" s="234"/>
      <c r="L701" s="234"/>
      <c r="M701" s="234"/>
      <c r="N701" s="234"/>
      <c r="O701" s="234"/>
      <c r="P701" s="234"/>
      <c r="Q701" s="234"/>
      <c r="R701" s="234"/>
      <c r="S701" s="234"/>
      <c r="T701" s="234"/>
      <c r="U701" s="234"/>
      <c r="V701" s="234"/>
      <c r="W701" s="234"/>
      <c r="X701" s="234"/>
      <c r="Y701" s="234"/>
      <c r="Z701" s="234"/>
      <c r="AA701" s="234"/>
      <c r="AB701" s="234"/>
      <c r="AC701" s="234"/>
    </row>
    <row r="702" ht="17.25" customHeight="1">
      <c r="A702" s="346"/>
      <c r="B702" s="317"/>
      <c r="C702" s="317"/>
      <c r="D702" s="318"/>
      <c r="E702" s="328"/>
      <c r="F702" s="328"/>
      <c r="G702" s="329"/>
      <c r="H702" s="346"/>
      <c r="I702" s="347"/>
      <c r="J702" s="234"/>
      <c r="K702" s="234"/>
      <c r="L702" s="234"/>
      <c r="M702" s="234"/>
      <c r="N702" s="234"/>
      <c r="O702" s="234"/>
      <c r="P702" s="234"/>
      <c r="Q702" s="234"/>
      <c r="R702" s="234"/>
      <c r="S702" s="234"/>
      <c r="T702" s="234"/>
      <c r="U702" s="234"/>
      <c r="V702" s="234"/>
      <c r="W702" s="234"/>
      <c r="X702" s="234"/>
      <c r="Y702" s="234"/>
      <c r="Z702" s="234"/>
      <c r="AA702" s="234"/>
      <c r="AB702" s="234"/>
      <c r="AC702" s="234"/>
    </row>
    <row r="703" ht="17.25" customHeight="1">
      <c r="A703" s="346"/>
      <c r="B703" s="317"/>
      <c r="C703" s="317"/>
      <c r="D703" s="318"/>
      <c r="E703" s="328"/>
      <c r="F703" s="328"/>
      <c r="G703" s="329"/>
      <c r="H703" s="346"/>
      <c r="I703" s="347"/>
      <c r="J703" s="234"/>
      <c r="K703" s="234"/>
      <c r="L703" s="234"/>
      <c r="M703" s="234"/>
      <c r="N703" s="234"/>
      <c r="O703" s="234"/>
      <c r="P703" s="234"/>
      <c r="Q703" s="234"/>
      <c r="R703" s="234"/>
      <c r="S703" s="234"/>
      <c r="T703" s="234"/>
      <c r="U703" s="234"/>
      <c r="V703" s="234"/>
      <c r="W703" s="234"/>
      <c r="X703" s="234"/>
      <c r="Y703" s="234"/>
      <c r="Z703" s="234"/>
      <c r="AA703" s="234"/>
      <c r="AB703" s="234"/>
      <c r="AC703" s="234"/>
    </row>
    <row r="704" ht="17.25" customHeight="1">
      <c r="A704" s="346"/>
      <c r="B704" s="317"/>
      <c r="C704" s="317"/>
      <c r="D704" s="318"/>
      <c r="E704" s="328"/>
      <c r="F704" s="328"/>
      <c r="G704" s="329"/>
      <c r="H704" s="346"/>
      <c r="I704" s="347"/>
      <c r="J704" s="234"/>
      <c r="K704" s="234"/>
      <c r="L704" s="234"/>
      <c r="M704" s="234"/>
      <c r="N704" s="234"/>
      <c r="O704" s="234"/>
      <c r="P704" s="234"/>
      <c r="Q704" s="234"/>
      <c r="R704" s="234"/>
      <c r="S704" s="234"/>
      <c r="T704" s="234"/>
      <c r="U704" s="234"/>
      <c r="V704" s="234"/>
      <c r="W704" s="234"/>
      <c r="X704" s="234"/>
      <c r="Y704" s="234"/>
      <c r="Z704" s="234"/>
      <c r="AA704" s="234"/>
      <c r="AB704" s="234"/>
      <c r="AC704" s="234"/>
    </row>
    <row r="705" ht="17.25" customHeight="1">
      <c r="A705" s="346"/>
      <c r="B705" s="317"/>
      <c r="C705" s="317"/>
      <c r="D705" s="318"/>
      <c r="E705" s="328"/>
      <c r="F705" s="328"/>
      <c r="G705" s="329"/>
      <c r="H705" s="346"/>
      <c r="I705" s="347"/>
      <c r="J705" s="234"/>
      <c r="K705" s="234"/>
      <c r="L705" s="234"/>
      <c r="M705" s="234"/>
      <c r="N705" s="234"/>
      <c r="O705" s="234"/>
      <c r="P705" s="234"/>
      <c r="Q705" s="234"/>
      <c r="R705" s="234"/>
      <c r="S705" s="234"/>
      <c r="T705" s="234"/>
      <c r="U705" s="234"/>
      <c r="V705" s="234"/>
      <c r="W705" s="234"/>
      <c r="X705" s="234"/>
      <c r="Y705" s="234"/>
      <c r="Z705" s="234"/>
      <c r="AA705" s="234"/>
      <c r="AB705" s="234"/>
      <c r="AC705" s="234"/>
    </row>
    <row r="706" ht="17.25" customHeight="1">
      <c r="A706" s="346"/>
      <c r="B706" s="317"/>
      <c r="C706" s="317"/>
      <c r="D706" s="318"/>
      <c r="E706" s="328"/>
      <c r="F706" s="328"/>
      <c r="G706" s="329"/>
      <c r="H706" s="346"/>
      <c r="I706" s="347"/>
      <c r="J706" s="234"/>
      <c r="K706" s="234"/>
      <c r="L706" s="234"/>
      <c r="M706" s="234"/>
      <c r="N706" s="234"/>
      <c r="O706" s="234"/>
      <c r="P706" s="234"/>
      <c r="Q706" s="234"/>
      <c r="R706" s="234"/>
      <c r="S706" s="234"/>
      <c r="T706" s="234"/>
      <c r="U706" s="234"/>
      <c r="V706" s="234"/>
      <c r="W706" s="234"/>
      <c r="X706" s="234"/>
      <c r="Y706" s="234"/>
      <c r="Z706" s="234"/>
      <c r="AA706" s="234"/>
      <c r="AB706" s="234"/>
      <c r="AC706" s="234"/>
    </row>
    <row r="707" ht="17.25" customHeight="1">
      <c r="A707" s="346"/>
      <c r="B707" s="317"/>
      <c r="C707" s="317"/>
      <c r="D707" s="318"/>
      <c r="E707" s="328"/>
      <c r="F707" s="328"/>
      <c r="G707" s="329"/>
      <c r="H707" s="346"/>
      <c r="I707" s="347"/>
      <c r="J707" s="234"/>
      <c r="K707" s="234"/>
      <c r="L707" s="234"/>
      <c r="M707" s="234"/>
      <c r="N707" s="234"/>
      <c r="O707" s="234"/>
      <c r="P707" s="234"/>
      <c r="Q707" s="234"/>
      <c r="R707" s="234"/>
      <c r="S707" s="234"/>
      <c r="T707" s="234"/>
      <c r="U707" s="234"/>
      <c r="V707" s="234"/>
      <c r="W707" s="234"/>
      <c r="X707" s="234"/>
      <c r="Y707" s="234"/>
      <c r="Z707" s="234"/>
      <c r="AA707" s="234"/>
      <c r="AB707" s="234"/>
      <c r="AC707" s="234"/>
    </row>
    <row r="708" ht="17.25" customHeight="1">
      <c r="A708" s="346"/>
      <c r="B708" s="317"/>
      <c r="C708" s="317"/>
      <c r="D708" s="318"/>
      <c r="E708" s="328"/>
      <c r="F708" s="328"/>
      <c r="G708" s="329"/>
      <c r="H708" s="346"/>
      <c r="I708" s="347"/>
      <c r="J708" s="234"/>
      <c r="K708" s="234"/>
      <c r="L708" s="234"/>
      <c r="M708" s="234"/>
      <c r="N708" s="234"/>
      <c r="O708" s="234"/>
      <c r="P708" s="234"/>
      <c r="Q708" s="234"/>
      <c r="R708" s="234"/>
      <c r="S708" s="234"/>
      <c r="T708" s="234"/>
      <c r="U708" s="234"/>
      <c r="V708" s="234"/>
      <c r="W708" s="234"/>
      <c r="X708" s="234"/>
      <c r="Y708" s="234"/>
      <c r="Z708" s="234"/>
      <c r="AA708" s="234"/>
      <c r="AB708" s="234"/>
      <c r="AC708" s="234"/>
    </row>
    <row r="709" ht="17.25" customHeight="1">
      <c r="A709" s="346"/>
      <c r="B709" s="317"/>
      <c r="C709" s="317"/>
      <c r="D709" s="318"/>
      <c r="E709" s="328"/>
      <c r="F709" s="328"/>
      <c r="G709" s="329"/>
      <c r="H709" s="346"/>
      <c r="I709" s="347"/>
      <c r="J709" s="234"/>
      <c r="K709" s="234"/>
      <c r="L709" s="234"/>
      <c r="M709" s="234"/>
      <c r="N709" s="234"/>
      <c r="O709" s="234"/>
      <c r="P709" s="234"/>
      <c r="Q709" s="234"/>
      <c r="R709" s="234"/>
      <c r="S709" s="234"/>
      <c r="T709" s="234"/>
      <c r="U709" s="234"/>
      <c r="V709" s="234"/>
      <c r="W709" s="234"/>
      <c r="X709" s="234"/>
      <c r="Y709" s="234"/>
      <c r="Z709" s="234"/>
      <c r="AA709" s="234"/>
      <c r="AB709" s="234"/>
      <c r="AC709" s="234"/>
    </row>
    <row r="710" ht="17.25" customHeight="1">
      <c r="A710" s="346"/>
      <c r="B710" s="317"/>
      <c r="C710" s="317"/>
      <c r="D710" s="318"/>
      <c r="E710" s="328"/>
      <c r="F710" s="328"/>
      <c r="G710" s="329"/>
      <c r="H710" s="346"/>
      <c r="I710" s="347"/>
      <c r="J710" s="234"/>
      <c r="K710" s="234"/>
      <c r="L710" s="234"/>
      <c r="M710" s="234"/>
      <c r="N710" s="234"/>
      <c r="O710" s="234"/>
      <c r="P710" s="234"/>
      <c r="Q710" s="234"/>
      <c r="R710" s="234"/>
      <c r="S710" s="234"/>
      <c r="T710" s="234"/>
      <c r="U710" s="234"/>
      <c r="V710" s="234"/>
      <c r="W710" s="234"/>
      <c r="X710" s="234"/>
      <c r="Y710" s="234"/>
      <c r="Z710" s="234"/>
      <c r="AA710" s="234"/>
      <c r="AB710" s="234"/>
      <c r="AC710" s="234"/>
    </row>
    <row r="711" ht="17.25" customHeight="1">
      <c r="A711" s="346"/>
      <c r="B711" s="317"/>
      <c r="C711" s="317"/>
      <c r="D711" s="318"/>
      <c r="E711" s="328"/>
      <c r="F711" s="328"/>
      <c r="G711" s="329"/>
      <c r="H711" s="346"/>
      <c r="I711" s="347"/>
      <c r="J711" s="234"/>
      <c r="K711" s="234"/>
      <c r="L711" s="234"/>
      <c r="M711" s="234"/>
      <c r="N711" s="234"/>
      <c r="O711" s="234"/>
      <c r="P711" s="234"/>
      <c r="Q711" s="234"/>
      <c r="R711" s="234"/>
      <c r="S711" s="234"/>
      <c r="T711" s="234"/>
      <c r="U711" s="234"/>
      <c r="V711" s="234"/>
      <c r="W711" s="234"/>
      <c r="X711" s="234"/>
      <c r="Y711" s="234"/>
      <c r="Z711" s="234"/>
      <c r="AA711" s="234"/>
      <c r="AB711" s="234"/>
      <c r="AC711" s="234"/>
    </row>
    <row r="712" ht="17.25" customHeight="1">
      <c r="A712" s="346"/>
      <c r="B712" s="317"/>
      <c r="C712" s="317"/>
      <c r="D712" s="318"/>
      <c r="E712" s="328"/>
      <c r="F712" s="328"/>
      <c r="G712" s="329"/>
      <c r="H712" s="346"/>
      <c r="I712" s="347"/>
      <c r="J712" s="234"/>
      <c r="K712" s="234"/>
      <c r="L712" s="234"/>
      <c r="M712" s="234"/>
      <c r="N712" s="234"/>
      <c r="O712" s="234"/>
      <c r="P712" s="234"/>
      <c r="Q712" s="234"/>
      <c r="R712" s="234"/>
      <c r="S712" s="234"/>
      <c r="T712" s="234"/>
      <c r="U712" s="234"/>
      <c r="V712" s="234"/>
      <c r="W712" s="234"/>
      <c r="X712" s="234"/>
      <c r="Y712" s="234"/>
      <c r="Z712" s="234"/>
      <c r="AA712" s="234"/>
      <c r="AB712" s="234"/>
      <c r="AC712" s="234"/>
    </row>
    <row r="713" ht="17.25" customHeight="1">
      <c r="A713" s="346"/>
      <c r="B713" s="317"/>
      <c r="C713" s="317"/>
      <c r="D713" s="318"/>
      <c r="E713" s="328"/>
      <c r="F713" s="328"/>
      <c r="G713" s="329"/>
      <c r="H713" s="346"/>
      <c r="I713" s="347"/>
      <c r="J713" s="234"/>
      <c r="K713" s="234"/>
      <c r="L713" s="234"/>
      <c r="M713" s="234"/>
      <c r="N713" s="234"/>
      <c r="O713" s="234"/>
      <c r="P713" s="234"/>
      <c r="Q713" s="234"/>
      <c r="R713" s="234"/>
      <c r="S713" s="234"/>
      <c r="T713" s="234"/>
      <c r="U713" s="234"/>
      <c r="V713" s="234"/>
      <c r="W713" s="234"/>
      <c r="X713" s="234"/>
      <c r="Y713" s="234"/>
      <c r="Z713" s="234"/>
      <c r="AA713" s="234"/>
      <c r="AB713" s="234"/>
      <c r="AC713" s="234"/>
    </row>
    <row r="714" ht="17.25" customHeight="1">
      <c r="A714" s="346"/>
      <c r="B714" s="317"/>
      <c r="C714" s="317"/>
      <c r="D714" s="318"/>
      <c r="E714" s="328"/>
      <c r="F714" s="328"/>
      <c r="G714" s="329"/>
      <c r="H714" s="346"/>
      <c r="I714" s="347"/>
      <c r="J714" s="234"/>
      <c r="K714" s="234"/>
      <c r="L714" s="234"/>
      <c r="M714" s="234"/>
      <c r="N714" s="234"/>
      <c r="O714" s="234"/>
      <c r="P714" s="234"/>
      <c r="Q714" s="234"/>
      <c r="R714" s="234"/>
      <c r="S714" s="234"/>
      <c r="T714" s="234"/>
      <c r="U714" s="234"/>
      <c r="V714" s="234"/>
      <c r="W714" s="234"/>
      <c r="X714" s="234"/>
      <c r="Y714" s="234"/>
      <c r="Z714" s="234"/>
      <c r="AA714" s="234"/>
      <c r="AB714" s="234"/>
      <c r="AC714" s="234"/>
    </row>
    <row r="715" ht="17.25" customHeight="1">
      <c r="A715" s="346"/>
      <c r="B715" s="317"/>
      <c r="C715" s="317"/>
      <c r="D715" s="318"/>
      <c r="E715" s="328"/>
      <c r="F715" s="328"/>
      <c r="G715" s="329"/>
      <c r="H715" s="346"/>
      <c r="I715" s="347"/>
      <c r="J715" s="234"/>
      <c r="K715" s="234"/>
      <c r="L715" s="234"/>
      <c r="M715" s="234"/>
      <c r="N715" s="234"/>
      <c r="O715" s="234"/>
      <c r="P715" s="234"/>
      <c r="Q715" s="234"/>
      <c r="R715" s="234"/>
      <c r="S715" s="234"/>
      <c r="T715" s="234"/>
      <c r="U715" s="234"/>
      <c r="V715" s="234"/>
      <c r="W715" s="234"/>
      <c r="X715" s="234"/>
      <c r="Y715" s="234"/>
      <c r="Z715" s="234"/>
      <c r="AA715" s="234"/>
      <c r="AB715" s="234"/>
      <c r="AC715" s="234"/>
    </row>
    <row r="716" ht="17.25" customHeight="1">
      <c r="A716" s="346"/>
      <c r="B716" s="317"/>
      <c r="C716" s="317"/>
      <c r="D716" s="318"/>
      <c r="E716" s="328"/>
      <c r="F716" s="328"/>
      <c r="G716" s="329"/>
      <c r="H716" s="346"/>
      <c r="I716" s="347"/>
      <c r="J716" s="234"/>
      <c r="K716" s="234"/>
      <c r="L716" s="234"/>
      <c r="M716" s="234"/>
      <c r="N716" s="234"/>
      <c r="O716" s="234"/>
      <c r="P716" s="234"/>
      <c r="Q716" s="234"/>
      <c r="R716" s="234"/>
      <c r="S716" s="234"/>
      <c r="T716" s="234"/>
      <c r="U716" s="234"/>
      <c r="V716" s="234"/>
      <c r="W716" s="234"/>
      <c r="X716" s="234"/>
      <c r="Y716" s="234"/>
      <c r="Z716" s="234"/>
      <c r="AA716" s="234"/>
      <c r="AB716" s="234"/>
      <c r="AC716" s="234"/>
    </row>
    <row r="717" ht="17.25" customHeight="1">
      <c r="A717" s="346"/>
      <c r="B717" s="317"/>
      <c r="C717" s="317"/>
      <c r="D717" s="318"/>
      <c r="E717" s="328"/>
      <c r="F717" s="328"/>
      <c r="G717" s="329"/>
      <c r="H717" s="346"/>
      <c r="I717" s="347"/>
      <c r="J717" s="234"/>
      <c r="K717" s="234"/>
      <c r="L717" s="234"/>
      <c r="M717" s="234"/>
      <c r="N717" s="234"/>
      <c r="O717" s="234"/>
      <c r="P717" s="234"/>
      <c r="Q717" s="234"/>
      <c r="R717" s="234"/>
      <c r="S717" s="234"/>
      <c r="T717" s="234"/>
      <c r="U717" s="234"/>
      <c r="V717" s="234"/>
      <c r="W717" s="234"/>
      <c r="X717" s="234"/>
      <c r="Y717" s="234"/>
      <c r="Z717" s="234"/>
      <c r="AA717" s="234"/>
      <c r="AB717" s="234"/>
      <c r="AC717" s="234"/>
    </row>
    <row r="718" ht="17.25" customHeight="1">
      <c r="A718" s="346"/>
      <c r="B718" s="317"/>
      <c r="C718" s="317"/>
      <c r="D718" s="318"/>
      <c r="E718" s="328"/>
      <c r="F718" s="328"/>
      <c r="G718" s="329"/>
      <c r="H718" s="346"/>
      <c r="I718" s="347"/>
      <c r="J718" s="234"/>
      <c r="K718" s="234"/>
      <c r="L718" s="234"/>
      <c r="M718" s="234"/>
      <c r="N718" s="234"/>
      <c r="O718" s="234"/>
      <c r="P718" s="234"/>
      <c r="Q718" s="234"/>
      <c r="R718" s="234"/>
      <c r="S718" s="234"/>
      <c r="T718" s="234"/>
      <c r="U718" s="234"/>
      <c r="V718" s="234"/>
      <c r="W718" s="234"/>
      <c r="X718" s="234"/>
      <c r="Y718" s="234"/>
      <c r="Z718" s="234"/>
      <c r="AA718" s="234"/>
      <c r="AB718" s="234"/>
      <c r="AC718" s="234"/>
    </row>
    <row r="719" ht="17.25" customHeight="1">
      <c r="A719" s="346"/>
      <c r="B719" s="317"/>
      <c r="C719" s="317"/>
      <c r="D719" s="318"/>
      <c r="E719" s="328"/>
      <c r="F719" s="328"/>
      <c r="G719" s="329"/>
      <c r="H719" s="346"/>
      <c r="I719" s="347"/>
      <c r="J719" s="234"/>
      <c r="K719" s="234"/>
      <c r="L719" s="234"/>
      <c r="M719" s="234"/>
      <c r="N719" s="234"/>
      <c r="O719" s="234"/>
      <c r="P719" s="234"/>
      <c r="Q719" s="234"/>
      <c r="R719" s="234"/>
      <c r="S719" s="234"/>
      <c r="T719" s="234"/>
      <c r="U719" s="234"/>
      <c r="V719" s="234"/>
      <c r="W719" s="234"/>
      <c r="X719" s="234"/>
      <c r="Y719" s="234"/>
      <c r="Z719" s="234"/>
      <c r="AA719" s="234"/>
      <c r="AB719" s="234"/>
      <c r="AC719" s="234"/>
    </row>
    <row r="720" ht="17.25" customHeight="1">
      <c r="A720" s="346"/>
      <c r="B720" s="317"/>
      <c r="C720" s="317"/>
      <c r="D720" s="318"/>
      <c r="E720" s="328"/>
      <c r="F720" s="328"/>
      <c r="G720" s="329"/>
      <c r="H720" s="346"/>
      <c r="I720" s="347"/>
      <c r="J720" s="234"/>
      <c r="K720" s="234"/>
      <c r="L720" s="234"/>
      <c r="M720" s="234"/>
      <c r="N720" s="234"/>
      <c r="O720" s="234"/>
      <c r="P720" s="234"/>
      <c r="Q720" s="234"/>
      <c r="R720" s="234"/>
      <c r="S720" s="234"/>
      <c r="T720" s="234"/>
      <c r="U720" s="234"/>
      <c r="V720" s="234"/>
      <c r="W720" s="234"/>
      <c r="X720" s="234"/>
      <c r="Y720" s="234"/>
      <c r="Z720" s="234"/>
      <c r="AA720" s="234"/>
      <c r="AB720" s="234"/>
      <c r="AC720" s="234"/>
    </row>
    <row r="721" ht="17.25" customHeight="1">
      <c r="A721" s="346"/>
      <c r="B721" s="317"/>
      <c r="C721" s="317"/>
      <c r="D721" s="318"/>
      <c r="E721" s="328"/>
      <c r="F721" s="328"/>
      <c r="G721" s="329"/>
      <c r="H721" s="346"/>
      <c r="I721" s="347"/>
      <c r="J721" s="234"/>
      <c r="K721" s="234"/>
      <c r="L721" s="234"/>
      <c r="M721" s="234"/>
      <c r="N721" s="234"/>
      <c r="O721" s="234"/>
      <c r="P721" s="234"/>
      <c r="Q721" s="234"/>
      <c r="R721" s="234"/>
      <c r="S721" s="234"/>
      <c r="T721" s="234"/>
      <c r="U721" s="234"/>
      <c r="V721" s="234"/>
      <c r="W721" s="234"/>
      <c r="X721" s="234"/>
      <c r="Y721" s="234"/>
      <c r="Z721" s="234"/>
      <c r="AA721" s="234"/>
      <c r="AB721" s="234"/>
      <c r="AC721" s="234"/>
    </row>
    <row r="722" ht="17.25" customHeight="1">
      <c r="A722" s="346"/>
      <c r="B722" s="317"/>
      <c r="C722" s="317"/>
      <c r="D722" s="318"/>
      <c r="E722" s="328"/>
      <c r="F722" s="328"/>
      <c r="G722" s="329"/>
      <c r="H722" s="346"/>
      <c r="I722" s="347"/>
      <c r="J722" s="234"/>
      <c r="K722" s="234"/>
      <c r="L722" s="234"/>
      <c r="M722" s="234"/>
      <c r="N722" s="234"/>
      <c r="O722" s="234"/>
      <c r="P722" s="234"/>
      <c r="Q722" s="234"/>
      <c r="R722" s="234"/>
      <c r="S722" s="234"/>
      <c r="T722" s="234"/>
      <c r="U722" s="234"/>
      <c r="V722" s="234"/>
      <c r="W722" s="234"/>
      <c r="X722" s="234"/>
      <c r="Y722" s="234"/>
      <c r="Z722" s="234"/>
      <c r="AA722" s="234"/>
      <c r="AB722" s="234"/>
      <c r="AC722" s="234"/>
    </row>
    <row r="723" ht="17.25" customHeight="1">
      <c r="A723" s="346"/>
      <c r="B723" s="317"/>
      <c r="C723" s="317"/>
      <c r="D723" s="318"/>
      <c r="E723" s="328"/>
      <c r="F723" s="328"/>
      <c r="G723" s="329"/>
      <c r="H723" s="346"/>
      <c r="I723" s="347"/>
      <c r="J723" s="234"/>
      <c r="K723" s="234"/>
      <c r="L723" s="234"/>
      <c r="M723" s="234"/>
      <c r="N723" s="234"/>
      <c r="O723" s="234"/>
      <c r="P723" s="234"/>
      <c r="Q723" s="234"/>
      <c r="R723" s="234"/>
      <c r="S723" s="234"/>
      <c r="T723" s="234"/>
      <c r="U723" s="234"/>
      <c r="V723" s="234"/>
      <c r="W723" s="234"/>
      <c r="X723" s="234"/>
      <c r="Y723" s="234"/>
      <c r="Z723" s="234"/>
      <c r="AA723" s="234"/>
      <c r="AB723" s="234"/>
      <c r="AC723" s="234"/>
    </row>
    <row r="724" ht="17.25" customHeight="1">
      <c r="A724" s="346"/>
      <c r="B724" s="317"/>
      <c r="C724" s="317"/>
      <c r="D724" s="318"/>
      <c r="E724" s="328"/>
      <c r="F724" s="328"/>
      <c r="G724" s="329"/>
      <c r="H724" s="346"/>
      <c r="I724" s="347"/>
      <c r="J724" s="234"/>
      <c r="K724" s="234"/>
      <c r="L724" s="234"/>
      <c r="M724" s="234"/>
      <c r="N724" s="234"/>
      <c r="O724" s="234"/>
      <c r="P724" s="234"/>
      <c r="Q724" s="234"/>
      <c r="R724" s="234"/>
      <c r="S724" s="234"/>
      <c r="T724" s="234"/>
      <c r="U724" s="234"/>
      <c r="V724" s="234"/>
      <c r="W724" s="234"/>
      <c r="X724" s="234"/>
      <c r="Y724" s="234"/>
      <c r="Z724" s="234"/>
      <c r="AA724" s="234"/>
      <c r="AB724" s="234"/>
      <c r="AC724" s="234"/>
    </row>
    <row r="725" ht="17.25" customHeight="1">
      <c r="A725" s="346"/>
      <c r="B725" s="317"/>
      <c r="C725" s="317"/>
      <c r="D725" s="318"/>
      <c r="E725" s="328"/>
      <c r="F725" s="328"/>
      <c r="G725" s="329"/>
      <c r="H725" s="346"/>
      <c r="I725" s="347"/>
      <c r="J725" s="234"/>
      <c r="K725" s="234"/>
      <c r="L725" s="234"/>
      <c r="M725" s="234"/>
      <c r="N725" s="234"/>
      <c r="O725" s="234"/>
      <c r="P725" s="234"/>
      <c r="Q725" s="234"/>
      <c r="R725" s="234"/>
      <c r="S725" s="234"/>
      <c r="T725" s="234"/>
      <c r="U725" s="234"/>
      <c r="V725" s="234"/>
      <c r="W725" s="234"/>
      <c r="X725" s="234"/>
      <c r="Y725" s="234"/>
      <c r="Z725" s="234"/>
      <c r="AA725" s="234"/>
      <c r="AB725" s="234"/>
      <c r="AC725" s="234"/>
    </row>
    <row r="726" ht="17.25" customHeight="1">
      <c r="A726" s="346"/>
      <c r="B726" s="317"/>
      <c r="C726" s="317"/>
      <c r="D726" s="318"/>
      <c r="E726" s="328"/>
      <c r="F726" s="328"/>
      <c r="G726" s="329"/>
      <c r="H726" s="346"/>
      <c r="I726" s="347"/>
      <c r="J726" s="234"/>
      <c r="K726" s="234"/>
      <c r="L726" s="234"/>
      <c r="M726" s="234"/>
      <c r="N726" s="234"/>
      <c r="O726" s="234"/>
      <c r="P726" s="234"/>
      <c r="Q726" s="234"/>
      <c r="R726" s="234"/>
      <c r="S726" s="234"/>
      <c r="T726" s="234"/>
      <c r="U726" s="234"/>
      <c r="V726" s="234"/>
      <c r="W726" s="234"/>
      <c r="X726" s="234"/>
      <c r="Y726" s="234"/>
      <c r="Z726" s="234"/>
      <c r="AA726" s="234"/>
      <c r="AB726" s="234"/>
      <c r="AC726" s="234"/>
    </row>
    <row r="727" ht="17.25" customHeight="1">
      <c r="A727" s="346"/>
      <c r="B727" s="317"/>
      <c r="C727" s="317"/>
      <c r="D727" s="318"/>
      <c r="E727" s="328"/>
      <c r="F727" s="328"/>
      <c r="G727" s="329"/>
      <c r="H727" s="346"/>
      <c r="I727" s="347"/>
      <c r="J727" s="234"/>
      <c r="K727" s="234"/>
      <c r="L727" s="234"/>
      <c r="M727" s="234"/>
      <c r="N727" s="234"/>
      <c r="O727" s="234"/>
      <c r="P727" s="234"/>
      <c r="Q727" s="234"/>
      <c r="R727" s="234"/>
      <c r="S727" s="234"/>
      <c r="T727" s="234"/>
      <c r="U727" s="234"/>
      <c r="V727" s="234"/>
      <c r="W727" s="234"/>
      <c r="X727" s="234"/>
      <c r="Y727" s="234"/>
      <c r="Z727" s="234"/>
      <c r="AA727" s="234"/>
      <c r="AB727" s="234"/>
      <c r="AC727" s="234"/>
    </row>
    <row r="728" ht="17.25" customHeight="1">
      <c r="A728" s="346"/>
      <c r="B728" s="317"/>
      <c r="C728" s="317"/>
      <c r="D728" s="318"/>
      <c r="E728" s="328"/>
      <c r="F728" s="328"/>
      <c r="G728" s="329"/>
      <c r="H728" s="346"/>
      <c r="I728" s="347"/>
      <c r="J728" s="234"/>
      <c r="K728" s="234"/>
      <c r="L728" s="234"/>
      <c r="M728" s="234"/>
      <c r="N728" s="234"/>
      <c r="O728" s="234"/>
      <c r="P728" s="234"/>
      <c r="Q728" s="234"/>
      <c r="R728" s="234"/>
      <c r="S728" s="234"/>
      <c r="T728" s="234"/>
      <c r="U728" s="234"/>
      <c r="V728" s="234"/>
      <c r="W728" s="234"/>
      <c r="X728" s="234"/>
      <c r="Y728" s="234"/>
      <c r="Z728" s="234"/>
      <c r="AA728" s="234"/>
      <c r="AB728" s="234"/>
      <c r="AC728" s="234"/>
    </row>
    <row r="729" ht="17.25" customHeight="1">
      <c r="A729" s="346"/>
      <c r="B729" s="317"/>
      <c r="C729" s="317"/>
      <c r="D729" s="318"/>
      <c r="E729" s="328"/>
      <c r="F729" s="328"/>
      <c r="G729" s="329"/>
      <c r="H729" s="346"/>
      <c r="I729" s="347"/>
      <c r="J729" s="234"/>
      <c r="K729" s="234"/>
      <c r="L729" s="234"/>
      <c r="M729" s="234"/>
      <c r="N729" s="234"/>
      <c r="O729" s="234"/>
      <c r="P729" s="234"/>
      <c r="Q729" s="234"/>
      <c r="R729" s="234"/>
      <c r="S729" s="234"/>
      <c r="T729" s="234"/>
      <c r="U729" s="234"/>
      <c r="V729" s="234"/>
      <c r="W729" s="234"/>
      <c r="X729" s="234"/>
      <c r="Y729" s="234"/>
      <c r="Z729" s="234"/>
      <c r="AA729" s="234"/>
      <c r="AB729" s="234"/>
      <c r="AC729" s="234"/>
    </row>
    <row r="730" ht="17.25" customHeight="1">
      <c r="A730" s="346"/>
      <c r="B730" s="317"/>
      <c r="C730" s="317"/>
      <c r="D730" s="318"/>
      <c r="E730" s="328"/>
      <c r="F730" s="328"/>
      <c r="G730" s="329"/>
      <c r="H730" s="346"/>
      <c r="I730" s="347"/>
      <c r="J730" s="234"/>
      <c r="K730" s="234"/>
      <c r="L730" s="234"/>
      <c r="M730" s="234"/>
      <c r="N730" s="234"/>
      <c r="O730" s="234"/>
      <c r="P730" s="234"/>
      <c r="Q730" s="234"/>
      <c r="R730" s="234"/>
      <c r="S730" s="234"/>
      <c r="T730" s="234"/>
      <c r="U730" s="234"/>
      <c r="V730" s="234"/>
      <c r="W730" s="234"/>
      <c r="X730" s="234"/>
      <c r="Y730" s="234"/>
      <c r="Z730" s="234"/>
      <c r="AA730" s="234"/>
      <c r="AB730" s="234"/>
      <c r="AC730" s="234"/>
    </row>
    <row r="731" ht="17.25" customHeight="1">
      <c r="A731" s="346"/>
      <c r="B731" s="317"/>
      <c r="C731" s="317"/>
      <c r="D731" s="318"/>
      <c r="E731" s="328"/>
      <c r="F731" s="328"/>
      <c r="G731" s="329"/>
      <c r="H731" s="346"/>
      <c r="I731" s="347"/>
      <c r="J731" s="234"/>
      <c r="K731" s="234"/>
      <c r="L731" s="234"/>
      <c r="M731" s="234"/>
      <c r="N731" s="234"/>
      <c r="O731" s="234"/>
      <c r="P731" s="234"/>
      <c r="Q731" s="234"/>
      <c r="R731" s="234"/>
      <c r="S731" s="234"/>
      <c r="T731" s="234"/>
      <c r="U731" s="234"/>
      <c r="V731" s="234"/>
      <c r="W731" s="234"/>
      <c r="X731" s="234"/>
      <c r="Y731" s="234"/>
      <c r="Z731" s="234"/>
      <c r="AA731" s="234"/>
      <c r="AB731" s="234"/>
      <c r="AC731" s="234"/>
    </row>
    <row r="732" ht="17.25" customHeight="1">
      <c r="A732" s="346"/>
      <c r="B732" s="317"/>
      <c r="C732" s="317"/>
      <c r="D732" s="318"/>
      <c r="E732" s="328"/>
      <c r="F732" s="328"/>
      <c r="G732" s="329"/>
      <c r="H732" s="346"/>
      <c r="I732" s="347"/>
      <c r="J732" s="234"/>
      <c r="K732" s="234"/>
      <c r="L732" s="234"/>
      <c r="M732" s="234"/>
      <c r="N732" s="234"/>
      <c r="O732" s="234"/>
      <c r="P732" s="234"/>
      <c r="Q732" s="234"/>
      <c r="R732" s="234"/>
      <c r="S732" s="234"/>
      <c r="T732" s="234"/>
      <c r="U732" s="234"/>
      <c r="V732" s="234"/>
      <c r="W732" s="234"/>
      <c r="X732" s="234"/>
      <c r="Y732" s="234"/>
      <c r="Z732" s="234"/>
      <c r="AA732" s="234"/>
      <c r="AB732" s="234"/>
      <c r="AC732" s="234"/>
    </row>
    <row r="733" ht="17.25" customHeight="1">
      <c r="A733" s="346"/>
      <c r="B733" s="317"/>
      <c r="C733" s="317"/>
      <c r="D733" s="318"/>
      <c r="E733" s="328"/>
      <c r="F733" s="328"/>
      <c r="G733" s="329"/>
      <c r="H733" s="346"/>
      <c r="I733" s="347"/>
      <c r="J733" s="234"/>
      <c r="K733" s="234"/>
      <c r="L733" s="234"/>
      <c r="M733" s="234"/>
      <c r="N733" s="234"/>
      <c r="O733" s="234"/>
      <c r="P733" s="234"/>
      <c r="Q733" s="234"/>
      <c r="R733" s="234"/>
      <c r="S733" s="234"/>
      <c r="T733" s="234"/>
      <c r="U733" s="234"/>
      <c r="V733" s="234"/>
      <c r="W733" s="234"/>
      <c r="X733" s="234"/>
      <c r="Y733" s="234"/>
      <c r="Z733" s="234"/>
      <c r="AA733" s="234"/>
      <c r="AB733" s="234"/>
      <c r="AC733" s="234"/>
    </row>
    <row r="734" ht="17.25" customHeight="1">
      <c r="A734" s="346"/>
      <c r="B734" s="317"/>
      <c r="C734" s="317"/>
      <c r="D734" s="318"/>
      <c r="E734" s="328"/>
      <c r="F734" s="328"/>
      <c r="G734" s="329"/>
      <c r="H734" s="346"/>
      <c r="I734" s="347"/>
      <c r="J734" s="234"/>
      <c r="K734" s="234"/>
      <c r="L734" s="234"/>
      <c r="M734" s="234"/>
      <c r="N734" s="234"/>
      <c r="O734" s="234"/>
      <c r="P734" s="234"/>
      <c r="Q734" s="234"/>
      <c r="R734" s="234"/>
      <c r="S734" s="234"/>
      <c r="T734" s="234"/>
      <c r="U734" s="234"/>
      <c r="V734" s="234"/>
      <c r="W734" s="234"/>
      <c r="X734" s="234"/>
      <c r="Y734" s="234"/>
      <c r="Z734" s="234"/>
      <c r="AA734" s="234"/>
      <c r="AB734" s="234"/>
      <c r="AC734" s="234"/>
    </row>
    <row r="735" ht="17.25" customHeight="1">
      <c r="A735" s="346"/>
      <c r="B735" s="317"/>
      <c r="C735" s="317"/>
      <c r="D735" s="318"/>
      <c r="E735" s="328"/>
      <c r="F735" s="328"/>
      <c r="G735" s="329"/>
      <c r="H735" s="346"/>
      <c r="I735" s="347"/>
      <c r="J735" s="234"/>
      <c r="K735" s="234"/>
      <c r="L735" s="234"/>
      <c r="M735" s="234"/>
      <c r="N735" s="234"/>
      <c r="O735" s="234"/>
      <c r="P735" s="234"/>
      <c r="Q735" s="234"/>
      <c r="R735" s="234"/>
      <c r="S735" s="234"/>
      <c r="T735" s="234"/>
      <c r="U735" s="234"/>
      <c r="V735" s="234"/>
      <c r="W735" s="234"/>
      <c r="X735" s="234"/>
      <c r="Y735" s="234"/>
      <c r="Z735" s="234"/>
      <c r="AA735" s="234"/>
      <c r="AB735" s="234"/>
      <c r="AC735" s="234"/>
    </row>
    <row r="736" ht="17.25" customHeight="1">
      <c r="A736" s="346"/>
      <c r="B736" s="317"/>
      <c r="C736" s="317"/>
      <c r="D736" s="318"/>
      <c r="E736" s="328"/>
      <c r="F736" s="328"/>
      <c r="G736" s="329"/>
      <c r="H736" s="346"/>
      <c r="I736" s="347"/>
      <c r="J736" s="234"/>
      <c r="K736" s="234"/>
      <c r="L736" s="234"/>
      <c r="M736" s="234"/>
      <c r="N736" s="234"/>
      <c r="O736" s="234"/>
      <c r="P736" s="234"/>
      <c r="Q736" s="234"/>
      <c r="R736" s="234"/>
      <c r="S736" s="234"/>
      <c r="T736" s="234"/>
      <c r="U736" s="234"/>
      <c r="V736" s="234"/>
      <c r="W736" s="234"/>
      <c r="X736" s="234"/>
      <c r="Y736" s="234"/>
      <c r="Z736" s="234"/>
      <c r="AA736" s="234"/>
      <c r="AB736" s="234"/>
      <c r="AC736" s="234"/>
    </row>
    <row r="737" ht="17.25" customHeight="1">
      <c r="A737" s="346"/>
      <c r="B737" s="317"/>
      <c r="C737" s="317"/>
      <c r="D737" s="318"/>
      <c r="E737" s="328"/>
      <c r="F737" s="328"/>
      <c r="G737" s="329"/>
      <c r="H737" s="346"/>
      <c r="I737" s="347"/>
      <c r="J737" s="234"/>
      <c r="K737" s="234"/>
      <c r="L737" s="234"/>
      <c r="M737" s="234"/>
      <c r="N737" s="234"/>
      <c r="O737" s="234"/>
      <c r="P737" s="234"/>
      <c r="Q737" s="234"/>
      <c r="R737" s="234"/>
      <c r="S737" s="234"/>
      <c r="T737" s="234"/>
      <c r="U737" s="234"/>
      <c r="V737" s="234"/>
      <c r="W737" s="234"/>
      <c r="X737" s="234"/>
      <c r="Y737" s="234"/>
      <c r="Z737" s="234"/>
      <c r="AA737" s="234"/>
      <c r="AB737" s="234"/>
      <c r="AC737" s="234"/>
    </row>
    <row r="738" ht="17.25" customHeight="1">
      <c r="A738" s="346"/>
      <c r="B738" s="317"/>
      <c r="C738" s="317"/>
      <c r="D738" s="318"/>
      <c r="E738" s="328"/>
      <c r="F738" s="328"/>
      <c r="G738" s="329"/>
      <c r="H738" s="346"/>
      <c r="I738" s="347"/>
      <c r="J738" s="234"/>
      <c r="K738" s="234"/>
      <c r="L738" s="234"/>
      <c r="M738" s="234"/>
      <c r="N738" s="234"/>
      <c r="O738" s="234"/>
      <c r="P738" s="234"/>
      <c r="Q738" s="234"/>
      <c r="R738" s="234"/>
      <c r="S738" s="234"/>
      <c r="T738" s="234"/>
      <c r="U738" s="234"/>
      <c r="V738" s="234"/>
      <c r="W738" s="234"/>
      <c r="X738" s="234"/>
      <c r="Y738" s="234"/>
      <c r="Z738" s="234"/>
      <c r="AA738" s="234"/>
      <c r="AB738" s="234"/>
      <c r="AC738" s="234"/>
    </row>
    <row r="739" ht="17.25" customHeight="1">
      <c r="A739" s="346"/>
      <c r="B739" s="317"/>
      <c r="C739" s="317"/>
      <c r="D739" s="318"/>
      <c r="E739" s="328"/>
      <c r="F739" s="328"/>
      <c r="G739" s="329"/>
      <c r="H739" s="346"/>
      <c r="I739" s="347"/>
      <c r="J739" s="234"/>
      <c r="K739" s="234"/>
      <c r="L739" s="234"/>
      <c r="M739" s="234"/>
      <c r="N739" s="234"/>
      <c r="O739" s="234"/>
      <c r="P739" s="234"/>
      <c r="Q739" s="234"/>
      <c r="R739" s="234"/>
      <c r="S739" s="234"/>
      <c r="T739" s="234"/>
      <c r="U739" s="234"/>
      <c r="V739" s="234"/>
      <c r="W739" s="234"/>
      <c r="X739" s="234"/>
      <c r="Y739" s="234"/>
      <c r="Z739" s="234"/>
      <c r="AA739" s="234"/>
      <c r="AB739" s="234"/>
      <c r="AC739" s="234"/>
    </row>
    <row r="740" ht="17.25" customHeight="1">
      <c r="A740" s="346"/>
      <c r="B740" s="317"/>
      <c r="C740" s="317"/>
      <c r="D740" s="318"/>
      <c r="E740" s="328"/>
      <c r="F740" s="328"/>
      <c r="G740" s="329"/>
      <c r="H740" s="346"/>
      <c r="I740" s="347"/>
      <c r="J740" s="234"/>
      <c r="K740" s="234"/>
      <c r="L740" s="234"/>
      <c r="M740" s="234"/>
      <c r="N740" s="234"/>
      <c r="O740" s="234"/>
      <c r="P740" s="234"/>
      <c r="Q740" s="234"/>
      <c r="R740" s="234"/>
      <c r="S740" s="234"/>
      <c r="T740" s="234"/>
      <c r="U740" s="234"/>
      <c r="V740" s="234"/>
      <c r="W740" s="234"/>
      <c r="X740" s="234"/>
      <c r="Y740" s="234"/>
      <c r="Z740" s="234"/>
      <c r="AA740" s="234"/>
      <c r="AB740" s="234"/>
      <c r="AC740" s="234"/>
    </row>
    <row r="741" ht="17.25" customHeight="1">
      <c r="A741" s="346"/>
      <c r="B741" s="317"/>
      <c r="C741" s="317"/>
      <c r="D741" s="318"/>
      <c r="E741" s="328"/>
      <c r="F741" s="328"/>
      <c r="G741" s="329"/>
      <c r="H741" s="346"/>
      <c r="I741" s="347"/>
      <c r="J741" s="234"/>
      <c r="K741" s="234"/>
      <c r="L741" s="234"/>
      <c r="M741" s="234"/>
      <c r="N741" s="234"/>
      <c r="O741" s="234"/>
      <c r="P741" s="234"/>
      <c r="Q741" s="234"/>
      <c r="R741" s="234"/>
      <c r="S741" s="234"/>
      <c r="T741" s="234"/>
      <c r="U741" s="234"/>
      <c r="V741" s="234"/>
      <c r="W741" s="234"/>
      <c r="X741" s="234"/>
      <c r="Y741" s="234"/>
      <c r="Z741" s="234"/>
      <c r="AA741" s="234"/>
      <c r="AB741" s="234"/>
      <c r="AC741" s="234"/>
    </row>
    <row r="742" ht="17.25" customHeight="1">
      <c r="A742" s="346"/>
      <c r="B742" s="317"/>
      <c r="C742" s="317"/>
      <c r="D742" s="318"/>
      <c r="E742" s="328"/>
      <c r="F742" s="328"/>
      <c r="G742" s="329"/>
      <c r="H742" s="346"/>
      <c r="I742" s="347"/>
      <c r="J742" s="234"/>
      <c r="K742" s="234"/>
      <c r="L742" s="234"/>
      <c r="M742" s="234"/>
      <c r="N742" s="234"/>
      <c r="O742" s="234"/>
      <c r="P742" s="234"/>
      <c r="Q742" s="234"/>
      <c r="R742" s="234"/>
      <c r="S742" s="234"/>
      <c r="T742" s="234"/>
      <c r="U742" s="234"/>
      <c r="V742" s="234"/>
      <c r="W742" s="234"/>
      <c r="X742" s="234"/>
      <c r="Y742" s="234"/>
      <c r="Z742" s="234"/>
      <c r="AA742" s="234"/>
      <c r="AB742" s="234"/>
      <c r="AC742" s="234"/>
    </row>
    <row r="743" ht="17.25" customHeight="1">
      <c r="A743" s="346"/>
      <c r="B743" s="317"/>
      <c r="C743" s="317"/>
      <c r="D743" s="318"/>
      <c r="E743" s="328"/>
      <c r="F743" s="328"/>
      <c r="G743" s="329"/>
      <c r="H743" s="346"/>
      <c r="I743" s="347"/>
      <c r="J743" s="234"/>
      <c r="K743" s="234"/>
      <c r="L743" s="234"/>
      <c r="M743" s="234"/>
      <c r="N743" s="234"/>
      <c r="O743" s="234"/>
      <c r="P743" s="234"/>
      <c r="Q743" s="234"/>
      <c r="R743" s="234"/>
      <c r="S743" s="234"/>
      <c r="T743" s="234"/>
      <c r="U743" s="234"/>
      <c r="V743" s="234"/>
      <c r="W743" s="234"/>
      <c r="X743" s="234"/>
      <c r="Y743" s="234"/>
      <c r="Z743" s="234"/>
      <c r="AA743" s="234"/>
      <c r="AB743" s="234"/>
      <c r="AC743" s="234"/>
    </row>
    <row r="744" ht="17.25" customHeight="1">
      <c r="A744" s="346"/>
      <c r="B744" s="317"/>
      <c r="C744" s="317"/>
      <c r="D744" s="318"/>
      <c r="E744" s="328"/>
      <c r="F744" s="328"/>
      <c r="G744" s="329"/>
      <c r="H744" s="346"/>
      <c r="I744" s="347"/>
      <c r="J744" s="234"/>
      <c r="K744" s="234"/>
      <c r="L744" s="234"/>
      <c r="M744" s="234"/>
      <c r="N744" s="234"/>
      <c r="O744" s="234"/>
      <c r="P744" s="234"/>
      <c r="Q744" s="234"/>
      <c r="R744" s="234"/>
      <c r="S744" s="234"/>
      <c r="T744" s="234"/>
      <c r="U744" s="234"/>
      <c r="V744" s="234"/>
      <c r="W744" s="234"/>
      <c r="X744" s="234"/>
      <c r="Y744" s="234"/>
      <c r="Z744" s="234"/>
      <c r="AA744" s="234"/>
      <c r="AB744" s="234"/>
      <c r="AC744" s="234"/>
    </row>
    <row r="745" ht="17.25" customHeight="1">
      <c r="A745" s="346"/>
      <c r="B745" s="317"/>
      <c r="C745" s="317"/>
      <c r="D745" s="318"/>
      <c r="E745" s="328"/>
      <c r="F745" s="328"/>
      <c r="G745" s="329"/>
      <c r="H745" s="346"/>
      <c r="I745" s="347"/>
      <c r="J745" s="234"/>
      <c r="K745" s="234"/>
      <c r="L745" s="234"/>
      <c r="M745" s="234"/>
      <c r="N745" s="234"/>
      <c r="O745" s="234"/>
      <c r="P745" s="234"/>
      <c r="Q745" s="234"/>
      <c r="R745" s="234"/>
      <c r="S745" s="234"/>
      <c r="T745" s="234"/>
      <c r="U745" s="234"/>
      <c r="V745" s="234"/>
      <c r="W745" s="234"/>
      <c r="X745" s="234"/>
      <c r="Y745" s="234"/>
      <c r="Z745" s="234"/>
      <c r="AA745" s="234"/>
      <c r="AB745" s="234"/>
      <c r="AC745" s="234"/>
    </row>
    <row r="746" ht="17.25" customHeight="1">
      <c r="A746" s="346"/>
      <c r="B746" s="317"/>
      <c r="C746" s="317"/>
      <c r="D746" s="318"/>
      <c r="E746" s="328"/>
      <c r="F746" s="328"/>
      <c r="G746" s="329"/>
      <c r="H746" s="346"/>
      <c r="I746" s="347"/>
      <c r="J746" s="234"/>
      <c r="K746" s="234"/>
      <c r="L746" s="234"/>
      <c r="M746" s="234"/>
      <c r="N746" s="234"/>
      <c r="O746" s="234"/>
      <c r="P746" s="234"/>
      <c r="Q746" s="234"/>
      <c r="R746" s="234"/>
      <c r="S746" s="234"/>
      <c r="T746" s="234"/>
      <c r="U746" s="234"/>
      <c r="V746" s="234"/>
      <c r="W746" s="234"/>
      <c r="X746" s="234"/>
      <c r="Y746" s="234"/>
      <c r="Z746" s="234"/>
      <c r="AA746" s="234"/>
      <c r="AB746" s="234"/>
      <c r="AC746" s="234"/>
    </row>
    <row r="747" ht="17.25" customHeight="1">
      <c r="A747" s="346"/>
      <c r="B747" s="317"/>
      <c r="C747" s="317"/>
      <c r="D747" s="318"/>
      <c r="E747" s="328"/>
      <c r="F747" s="328"/>
      <c r="G747" s="329"/>
      <c r="H747" s="346"/>
      <c r="I747" s="347"/>
      <c r="J747" s="234"/>
      <c r="K747" s="234"/>
      <c r="L747" s="234"/>
      <c r="M747" s="234"/>
      <c r="N747" s="234"/>
      <c r="O747" s="234"/>
      <c r="P747" s="234"/>
      <c r="Q747" s="234"/>
      <c r="R747" s="234"/>
      <c r="S747" s="234"/>
      <c r="T747" s="234"/>
      <c r="U747" s="234"/>
      <c r="V747" s="234"/>
      <c r="W747" s="234"/>
      <c r="X747" s="234"/>
      <c r="Y747" s="234"/>
      <c r="Z747" s="234"/>
      <c r="AA747" s="234"/>
      <c r="AB747" s="234"/>
      <c r="AC747" s="234"/>
    </row>
    <row r="748" ht="17.25" customHeight="1">
      <c r="A748" s="346"/>
      <c r="B748" s="317"/>
      <c r="C748" s="317"/>
      <c r="D748" s="318"/>
      <c r="E748" s="328"/>
      <c r="F748" s="328"/>
      <c r="G748" s="329"/>
      <c r="H748" s="346"/>
      <c r="I748" s="347"/>
      <c r="J748" s="234"/>
      <c r="K748" s="234"/>
      <c r="L748" s="234"/>
      <c r="M748" s="234"/>
      <c r="N748" s="234"/>
      <c r="O748" s="234"/>
      <c r="P748" s="234"/>
      <c r="Q748" s="234"/>
      <c r="R748" s="234"/>
      <c r="S748" s="234"/>
      <c r="T748" s="234"/>
      <c r="U748" s="234"/>
      <c r="V748" s="234"/>
      <c r="W748" s="234"/>
      <c r="X748" s="234"/>
      <c r="Y748" s="234"/>
      <c r="Z748" s="234"/>
      <c r="AA748" s="234"/>
      <c r="AB748" s="234"/>
      <c r="AC748" s="234"/>
    </row>
    <row r="749" ht="17.25" customHeight="1">
      <c r="A749" s="346"/>
      <c r="B749" s="317"/>
      <c r="C749" s="317"/>
      <c r="D749" s="318"/>
      <c r="E749" s="328"/>
      <c r="F749" s="328"/>
      <c r="G749" s="329"/>
      <c r="H749" s="346"/>
      <c r="I749" s="347"/>
      <c r="J749" s="234"/>
      <c r="K749" s="234"/>
      <c r="L749" s="234"/>
      <c r="M749" s="234"/>
      <c r="N749" s="234"/>
      <c r="O749" s="234"/>
      <c r="P749" s="234"/>
      <c r="Q749" s="234"/>
      <c r="R749" s="234"/>
      <c r="S749" s="234"/>
      <c r="T749" s="234"/>
      <c r="U749" s="234"/>
      <c r="V749" s="234"/>
      <c r="W749" s="234"/>
      <c r="X749" s="234"/>
      <c r="Y749" s="234"/>
      <c r="Z749" s="234"/>
      <c r="AA749" s="234"/>
      <c r="AB749" s="234"/>
      <c r="AC749" s="234"/>
    </row>
    <row r="750" ht="17.25" customHeight="1">
      <c r="A750" s="346"/>
      <c r="B750" s="317"/>
      <c r="C750" s="317"/>
      <c r="D750" s="318"/>
      <c r="E750" s="328"/>
      <c r="F750" s="328"/>
      <c r="G750" s="329"/>
      <c r="H750" s="346"/>
      <c r="I750" s="347"/>
      <c r="J750" s="234"/>
      <c r="K750" s="234"/>
      <c r="L750" s="234"/>
      <c r="M750" s="234"/>
      <c r="N750" s="234"/>
      <c r="O750" s="234"/>
      <c r="P750" s="234"/>
      <c r="Q750" s="234"/>
      <c r="R750" s="234"/>
      <c r="S750" s="234"/>
      <c r="T750" s="234"/>
      <c r="U750" s="234"/>
      <c r="V750" s="234"/>
      <c r="W750" s="234"/>
      <c r="X750" s="234"/>
      <c r="Y750" s="234"/>
      <c r="Z750" s="234"/>
      <c r="AA750" s="234"/>
      <c r="AB750" s="234"/>
      <c r="AC750" s="234"/>
    </row>
    <row r="751" ht="17.25" customHeight="1">
      <c r="A751" s="346"/>
      <c r="B751" s="317"/>
      <c r="C751" s="317"/>
      <c r="D751" s="318"/>
      <c r="E751" s="328"/>
      <c r="F751" s="328"/>
      <c r="G751" s="329"/>
      <c r="H751" s="346"/>
      <c r="I751" s="347"/>
      <c r="J751" s="234"/>
      <c r="K751" s="234"/>
      <c r="L751" s="234"/>
      <c r="M751" s="234"/>
      <c r="N751" s="234"/>
      <c r="O751" s="234"/>
      <c r="P751" s="234"/>
      <c r="Q751" s="234"/>
      <c r="R751" s="234"/>
      <c r="S751" s="234"/>
      <c r="T751" s="234"/>
      <c r="U751" s="234"/>
      <c r="V751" s="234"/>
      <c r="W751" s="234"/>
      <c r="X751" s="234"/>
      <c r="Y751" s="234"/>
      <c r="Z751" s="234"/>
      <c r="AA751" s="234"/>
      <c r="AB751" s="234"/>
      <c r="AC751" s="234"/>
    </row>
    <row r="752" ht="17.25" customHeight="1">
      <c r="A752" s="346"/>
      <c r="B752" s="317"/>
      <c r="C752" s="317"/>
      <c r="D752" s="318"/>
      <c r="E752" s="328"/>
      <c r="F752" s="328"/>
      <c r="G752" s="329"/>
      <c r="H752" s="346"/>
      <c r="I752" s="347"/>
      <c r="J752" s="234"/>
      <c r="K752" s="234"/>
      <c r="L752" s="234"/>
      <c r="M752" s="234"/>
      <c r="N752" s="234"/>
      <c r="O752" s="234"/>
      <c r="P752" s="234"/>
      <c r="Q752" s="234"/>
      <c r="R752" s="234"/>
      <c r="S752" s="234"/>
      <c r="T752" s="234"/>
      <c r="U752" s="234"/>
      <c r="V752" s="234"/>
      <c r="W752" s="234"/>
      <c r="X752" s="234"/>
      <c r="Y752" s="234"/>
      <c r="Z752" s="234"/>
      <c r="AA752" s="234"/>
      <c r="AB752" s="234"/>
      <c r="AC752" s="234"/>
    </row>
    <row r="753" ht="17.25" customHeight="1">
      <c r="A753" s="346"/>
      <c r="B753" s="317"/>
      <c r="C753" s="317"/>
      <c r="D753" s="318"/>
      <c r="E753" s="328"/>
      <c r="F753" s="328"/>
      <c r="G753" s="329"/>
      <c r="H753" s="346"/>
      <c r="I753" s="347"/>
      <c r="J753" s="234"/>
      <c r="K753" s="234"/>
      <c r="L753" s="234"/>
      <c r="M753" s="234"/>
      <c r="N753" s="234"/>
      <c r="O753" s="234"/>
      <c r="P753" s="234"/>
      <c r="Q753" s="234"/>
      <c r="R753" s="234"/>
      <c r="S753" s="234"/>
      <c r="T753" s="234"/>
      <c r="U753" s="234"/>
      <c r="V753" s="234"/>
      <c r="W753" s="234"/>
      <c r="X753" s="234"/>
      <c r="Y753" s="234"/>
      <c r="Z753" s="234"/>
      <c r="AA753" s="234"/>
      <c r="AB753" s="234"/>
      <c r="AC753" s="234"/>
    </row>
    <row r="754" ht="17.25" customHeight="1">
      <c r="A754" s="346"/>
      <c r="B754" s="317"/>
      <c r="C754" s="317"/>
      <c r="D754" s="318"/>
      <c r="E754" s="328"/>
      <c r="F754" s="328"/>
      <c r="G754" s="329"/>
      <c r="H754" s="346"/>
      <c r="I754" s="347"/>
      <c r="J754" s="234"/>
      <c r="K754" s="234"/>
      <c r="L754" s="234"/>
      <c r="M754" s="234"/>
      <c r="N754" s="234"/>
      <c r="O754" s="234"/>
      <c r="P754" s="234"/>
      <c r="Q754" s="234"/>
      <c r="R754" s="234"/>
      <c r="S754" s="234"/>
      <c r="T754" s="234"/>
      <c r="U754" s="234"/>
      <c r="V754" s="234"/>
      <c r="W754" s="234"/>
      <c r="X754" s="234"/>
      <c r="Y754" s="234"/>
      <c r="Z754" s="234"/>
      <c r="AA754" s="234"/>
      <c r="AB754" s="234"/>
      <c r="AC754" s="234"/>
    </row>
    <row r="755" ht="17.25" customHeight="1">
      <c r="A755" s="346"/>
      <c r="B755" s="317"/>
      <c r="C755" s="317"/>
      <c r="D755" s="318"/>
      <c r="E755" s="328"/>
      <c r="F755" s="328"/>
      <c r="G755" s="329"/>
      <c r="H755" s="346"/>
      <c r="I755" s="347"/>
      <c r="J755" s="234"/>
      <c r="K755" s="234"/>
      <c r="L755" s="234"/>
      <c r="M755" s="234"/>
      <c r="N755" s="234"/>
      <c r="O755" s="234"/>
      <c r="P755" s="234"/>
      <c r="Q755" s="234"/>
      <c r="R755" s="234"/>
      <c r="S755" s="234"/>
      <c r="T755" s="234"/>
      <c r="U755" s="234"/>
      <c r="V755" s="234"/>
      <c r="W755" s="234"/>
      <c r="X755" s="234"/>
      <c r="Y755" s="234"/>
      <c r="Z755" s="234"/>
      <c r="AA755" s="234"/>
      <c r="AB755" s="234"/>
      <c r="AC755" s="234"/>
    </row>
    <row r="756" ht="17.25" customHeight="1">
      <c r="A756" s="346"/>
      <c r="B756" s="317"/>
      <c r="C756" s="317"/>
      <c r="D756" s="318"/>
      <c r="E756" s="328"/>
      <c r="F756" s="328"/>
      <c r="G756" s="329"/>
      <c r="H756" s="346"/>
      <c r="I756" s="347"/>
      <c r="J756" s="234"/>
      <c r="K756" s="234"/>
      <c r="L756" s="234"/>
      <c r="M756" s="234"/>
      <c r="N756" s="234"/>
      <c r="O756" s="234"/>
      <c r="P756" s="234"/>
      <c r="Q756" s="234"/>
      <c r="R756" s="234"/>
      <c r="S756" s="234"/>
      <c r="T756" s="234"/>
      <c r="U756" s="234"/>
      <c r="V756" s="234"/>
      <c r="W756" s="234"/>
      <c r="X756" s="234"/>
      <c r="Y756" s="234"/>
      <c r="Z756" s="234"/>
      <c r="AA756" s="234"/>
      <c r="AB756" s="234"/>
      <c r="AC756" s="234"/>
    </row>
    <row r="757" ht="17.25" customHeight="1">
      <c r="A757" s="346"/>
      <c r="B757" s="317"/>
      <c r="C757" s="317"/>
      <c r="D757" s="318"/>
      <c r="E757" s="328"/>
      <c r="F757" s="328"/>
      <c r="G757" s="329"/>
      <c r="H757" s="346"/>
      <c r="I757" s="347"/>
      <c r="J757" s="234"/>
      <c r="K757" s="234"/>
      <c r="L757" s="234"/>
      <c r="M757" s="234"/>
      <c r="N757" s="234"/>
      <c r="O757" s="234"/>
      <c r="P757" s="234"/>
      <c r="Q757" s="234"/>
      <c r="R757" s="234"/>
      <c r="S757" s="234"/>
      <c r="T757" s="234"/>
      <c r="U757" s="234"/>
      <c r="V757" s="234"/>
      <c r="W757" s="234"/>
      <c r="X757" s="234"/>
      <c r="Y757" s="234"/>
      <c r="Z757" s="234"/>
      <c r="AA757" s="234"/>
      <c r="AB757" s="234"/>
      <c r="AC757" s="234"/>
    </row>
    <row r="758" ht="17.25" customHeight="1">
      <c r="A758" s="346"/>
      <c r="B758" s="317"/>
      <c r="C758" s="317"/>
      <c r="D758" s="318"/>
      <c r="E758" s="328"/>
      <c r="F758" s="328"/>
      <c r="G758" s="329"/>
      <c r="H758" s="346"/>
      <c r="I758" s="347"/>
      <c r="J758" s="234"/>
      <c r="K758" s="234"/>
      <c r="L758" s="234"/>
      <c r="M758" s="234"/>
      <c r="N758" s="234"/>
      <c r="O758" s="234"/>
      <c r="P758" s="234"/>
      <c r="Q758" s="234"/>
      <c r="R758" s="234"/>
      <c r="S758" s="234"/>
      <c r="T758" s="234"/>
      <c r="U758" s="234"/>
      <c r="V758" s="234"/>
      <c r="W758" s="234"/>
      <c r="X758" s="234"/>
      <c r="Y758" s="234"/>
      <c r="Z758" s="234"/>
      <c r="AA758" s="234"/>
      <c r="AB758" s="234"/>
      <c r="AC758" s="234"/>
    </row>
    <row r="759" ht="17.25" customHeight="1">
      <c r="A759" s="346"/>
      <c r="B759" s="317"/>
      <c r="C759" s="317"/>
      <c r="D759" s="318"/>
      <c r="E759" s="328"/>
      <c r="F759" s="328"/>
      <c r="G759" s="329"/>
      <c r="H759" s="346"/>
      <c r="I759" s="347"/>
      <c r="J759" s="234"/>
      <c r="K759" s="234"/>
      <c r="L759" s="234"/>
      <c r="M759" s="234"/>
      <c r="N759" s="234"/>
      <c r="O759" s="234"/>
      <c r="P759" s="234"/>
      <c r="Q759" s="234"/>
      <c r="R759" s="234"/>
      <c r="S759" s="234"/>
      <c r="T759" s="234"/>
      <c r="U759" s="234"/>
      <c r="V759" s="234"/>
      <c r="W759" s="234"/>
      <c r="X759" s="234"/>
      <c r="Y759" s="234"/>
      <c r="Z759" s="234"/>
      <c r="AA759" s="234"/>
      <c r="AB759" s="234"/>
      <c r="AC759" s="234"/>
    </row>
    <row r="760" ht="17.25" customHeight="1">
      <c r="A760" s="346"/>
      <c r="B760" s="317"/>
      <c r="C760" s="317"/>
      <c r="D760" s="318"/>
      <c r="E760" s="328"/>
      <c r="F760" s="328"/>
      <c r="G760" s="329"/>
      <c r="H760" s="346"/>
      <c r="I760" s="347"/>
      <c r="J760" s="234"/>
      <c r="K760" s="234"/>
      <c r="L760" s="234"/>
      <c r="M760" s="234"/>
      <c r="N760" s="234"/>
      <c r="O760" s="234"/>
      <c r="P760" s="234"/>
      <c r="Q760" s="234"/>
      <c r="R760" s="234"/>
      <c r="S760" s="234"/>
      <c r="T760" s="234"/>
      <c r="U760" s="234"/>
      <c r="V760" s="234"/>
      <c r="W760" s="234"/>
      <c r="X760" s="234"/>
      <c r="Y760" s="234"/>
      <c r="Z760" s="234"/>
      <c r="AA760" s="234"/>
      <c r="AB760" s="234"/>
      <c r="AC760" s="234"/>
    </row>
    <row r="761" ht="17.25" customHeight="1">
      <c r="A761" s="346"/>
      <c r="B761" s="317"/>
      <c r="C761" s="317"/>
      <c r="D761" s="318"/>
      <c r="E761" s="328"/>
      <c r="F761" s="328"/>
      <c r="G761" s="329"/>
      <c r="H761" s="346"/>
      <c r="I761" s="347"/>
      <c r="J761" s="234"/>
      <c r="K761" s="234"/>
      <c r="L761" s="234"/>
      <c r="M761" s="234"/>
      <c r="N761" s="234"/>
      <c r="O761" s="234"/>
      <c r="P761" s="234"/>
      <c r="Q761" s="234"/>
      <c r="R761" s="234"/>
      <c r="S761" s="234"/>
      <c r="T761" s="234"/>
      <c r="U761" s="234"/>
      <c r="V761" s="234"/>
      <c r="W761" s="234"/>
      <c r="X761" s="234"/>
      <c r="Y761" s="234"/>
      <c r="Z761" s="234"/>
      <c r="AA761" s="234"/>
      <c r="AB761" s="234"/>
      <c r="AC761" s="234"/>
    </row>
    <row r="762" ht="17.25" customHeight="1">
      <c r="A762" s="346"/>
      <c r="B762" s="317"/>
      <c r="C762" s="317"/>
      <c r="D762" s="318"/>
      <c r="E762" s="328"/>
      <c r="F762" s="328"/>
      <c r="G762" s="329"/>
      <c r="H762" s="346"/>
      <c r="I762" s="347"/>
      <c r="J762" s="234"/>
      <c r="K762" s="234"/>
      <c r="L762" s="234"/>
      <c r="M762" s="234"/>
      <c r="N762" s="234"/>
      <c r="O762" s="234"/>
      <c r="P762" s="234"/>
      <c r="Q762" s="234"/>
      <c r="R762" s="234"/>
      <c r="S762" s="234"/>
      <c r="T762" s="234"/>
      <c r="U762" s="234"/>
      <c r="V762" s="234"/>
      <c r="W762" s="234"/>
      <c r="X762" s="234"/>
      <c r="Y762" s="234"/>
      <c r="Z762" s="234"/>
      <c r="AA762" s="234"/>
      <c r="AB762" s="234"/>
      <c r="AC762" s="234"/>
    </row>
    <row r="763" ht="17.25" customHeight="1">
      <c r="A763" s="346"/>
      <c r="B763" s="317"/>
      <c r="C763" s="317"/>
      <c r="D763" s="318"/>
      <c r="E763" s="328"/>
      <c r="F763" s="328"/>
      <c r="G763" s="329"/>
      <c r="H763" s="346"/>
      <c r="I763" s="347"/>
      <c r="J763" s="234"/>
      <c r="K763" s="234"/>
      <c r="L763" s="234"/>
      <c r="M763" s="234"/>
      <c r="N763" s="234"/>
      <c r="O763" s="234"/>
      <c r="P763" s="234"/>
      <c r="Q763" s="234"/>
      <c r="R763" s="234"/>
      <c r="S763" s="234"/>
      <c r="T763" s="234"/>
      <c r="U763" s="234"/>
      <c r="V763" s="234"/>
      <c r="W763" s="234"/>
      <c r="X763" s="234"/>
      <c r="Y763" s="234"/>
      <c r="Z763" s="234"/>
      <c r="AA763" s="234"/>
      <c r="AB763" s="234"/>
      <c r="AC763" s="234"/>
    </row>
    <row r="764" ht="17.25" customHeight="1">
      <c r="A764" s="346"/>
      <c r="B764" s="317"/>
      <c r="C764" s="317"/>
      <c r="D764" s="318"/>
      <c r="E764" s="328"/>
      <c r="F764" s="328"/>
      <c r="G764" s="329"/>
      <c r="H764" s="346"/>
      <c r="I764" s="347"/>
      <c r="J764" s="234"/>
      <c r="K764" s="234"/>
      <c r="L764" s="234"/>
      <c r="M764" s="234"/>
      <c r="N764" s="234"/>
      <c r="O764" s="234"/>
      <c r="P764" s="234"/>
      <c r="Q764" s="234"/>
      <c r="R764" s="234"/>
      <c r="S764" s="234"/>
      <c r="T764" s="234"/>
      <c r="U764" s="234"/>
      <c r="V764" s="234"/>
      <c r="W764" s="234"/>
      <c r="X764" s="234"/>
      <c r="Y764" s="234"/>
      <c r="Z764" s="234"/>
      <c r="AA764" s="234"/>
      <c r="AB764" s="234"/>
      <c r="AC764" s="234"/>
    </row>
    <row r="765" ht="17.25" customHeight="1">
      <c r="A765" s="346"/>
      <c r="B765" s="317"/>
      <c r="C765" s="317"/>
      <c r="D765" s="318"/>
      <c r="E765" s="328"/>
      <c r="F765" s="328"/>
      <c r="G765" s="329"/>
      <c r="H765" s="346"/>
      <c r="I765" s="347"/>
      <c r="J765" s="234"/>
      <c r="K765" s="234"/>
      <c r="L765" s="234"/>
      <c r="M765" s="234"/>
      <c r="N765" s="234"/>
      <c r="O765" s="234"/>
      <c r="P765" s="234"/>
      <c r="Q765" s="234"/>
      <c r="R765" s="234"/>
      <c r="S765" s="234"/>
      <c r="T765" s="234"/>
      <c r="U765" s="234"/>
      <c r="V765" s="234"/>
      <c r="W765" s="234"/>
      <c r="X765" s="234"/>
      <c r="Y765" s="234"/>
      <c r="Z765" s="234"/>
      <c r="AA765" s="234"/>
      <c r="AB765" s="234"/>
      <c r="AC765" s="234"/>
    </row>
    <row r="766" ht="17.25" customHeight="1">
      <c r="A766" s="346"/>
      <c r="B766" s="317"/>
      <c r="C766" s="317"/>
      <c r="D766" s="318"/>
      <c r="E766" s="328"/>
      <c r="F766" s="328"/>
      <c r="G766" s="329"/>
      <c r="H766" s="346"/>
      <c r="I766" s="347"/>
      <c r="J766" s="234"/>
      <c r="K766" s="234"/>
      <c r="L766" s="234"/>
      <c r="M766" s="234"/>
      <c r="N766" s="234"/>
      <c r="O766" s="234"/>
      <c r="P766" s="234"/>
      <c r="Q766" s="234"/>
      <c r="R766" s="234"/>
      <c r="S766" s="234"/>
      <c r="T766" s="234"/>
      <c r="U766" s="234"/>
      <c r="V766" s="234"/>
      <c r="W766" s="234"/>
      <c r="X766" s="234"/>
      <c r="Y766" s="234"/>
      <c r="Z766" s="234"/>
      <c r="AA766" s="234"/>
      <c r="AB766" s="234"/>
      <c r="AC766" s="234"/>
    </row>
    <row r="767" ht="17.25" customHeight="1">
      <c r="A767" s="346"/>
      <c r="B767" s="317"/>
      <c r="C767" s="317"/>
      <c r="D767" s="318"/>
      <c r="E767" s="328"/>
      <c r="F767" s="328"/>
      <c r="G767" s="329"/>
      <c r="H767" s="346"/>
      <c r="I767" s="347"/>
      <c r="J767" s="234"/>
      <c r="K767" s="234"/>
      <c r="L767" s="234"/>
      <c r="M767" s="234"/>
      <c r="N767" s="234"/>
      <c r="O767" s="234"/>
      <c r="P767" s="234"/>
      <c r="Q767" s="234"/>
      <c r="R767" s="234"/>
      <c r="S767" s="234"/>
      <c r="T767" s="234"/>
      <c r="U767" s="234"/>
      <c r="V767" s="234"/>
      <c r="W767" s="234"/>
      <c r="X767" s="234"/>
      <c r="Y767" s="234"/>
      <c r="Z767" s="234"/>
      <c r="AA767" s="234"/>
      <c r="AB767" s="234"/>
      <c r="AC767" s="234"/>
    </row>
    <row r="768" ht="17.25" customHeight="1">
      <c r="A768" s="346"/>
      <c r="B768" s="317"/>
      <c r="C768" s="317"/>
      <c r="D768" s="318"/>
      <c r="E768" s="328"/>
      <c r="F768" s="328"/>
      <c r="G768" s="329"/>
      <c r="H768" s="346"/>
      <c r="I768" s="347"/>
      <c r="J768" s="234"/>
      <c r="K768" s="234"/>
      <c r="L768" s="234"/>
      <c r="M768" s="234"/>
      <c r="N768" s="234"/>
      <c r="O768" s="234"/>
      <c r="P768" s="234"/>
      <c r="Q768" s="234"/>
      <c r="R768" s="234"/>
      <c r="S768" s="234"/>
      <c r="T768" s="234"/>
      <c r="U768" s="234"/>
      <c r="V768" s="234"/>
      <c r="W768" s="234"/>
      <c r="X768" s="234"/>
      <c r="Y768" s="234"/>
      <c r="Z768" s="234"/>
      <c r="AA768" s="234"/>
      <c r="AB768" s="234"/>
      <c r="AC768" s="234"/>
    </row>
    <row r="769" ht="17.25" customHeight="1">
      <c r="A769" s="346"/>
      <c r="B769" s="317"/>
      <c r="C769" s="317"/>
      <c r="D769" s="318"/>
      <c r="E769" s="328"/>
      <c r="F769" s="328"/>
      <c r="G769" s="329"/>
      <c r="H769" s="346"/>
      <c r="I769" s="347"/>
      <c r="J769" s="234"/>
      <c r="K769" s="234"/>
      <c r="L769" s="234"/>
      <c r="M769" s="234"/>
      <c r="N769" s="234"/>
      <c r="O769" s="234"/>
      <c r="P769" s="234"/>
      <c r="Q769" s="234"/>
      <c r="R769" s="234"/>
      <c r="S769" s="234"/>
      <c r="T769" s="234"/>
      <c r="U769" s="234"/>
      <c r="V769" s="234"/>
      <c r="W769" s="234"/>
      <c r="X769" s="234"/>
      <c r="Y769" s="234"/>
      <c r="Z769" s="234"/>
      <c r="AA769" s="234"/>
      <c r="AB769" s="234"/>
      <c r="AC769" s="234"/>
    </row>
    <row r="770" ht="17.25" customHeight="1">
      <c r="A770" s="346"/>
      <c r="B770" s="317"/>
      <c r="C770" s="317"/>
      <c r="D770" s="318"/>
      <c r="E770" s="328"/>
      <c r="F770" s="328"/>
      <c r="G770" s="329"/>
      <c r="H770" s="346"/>
      <c r="I770" s="347"/>
      <c r="J770" s="234"/>
      <c r="K770" s="234"/>
      <c r="L770" s="234"/>
      <c r="M770" s="234"/>
      <c r="N770" s="234"/>
      <c r="O770" s="234"/>
      <c r="P770" s="234"/>
      <c r="Q770" s="234"/>
      <c r="R770" s="234"/>
      <c r="S770" s="234"/>
      <c r="T770" s="234"/>
      <c r="U770" s="234"/>
      <c r="V770" s="234"/>
      <c r="W770" s="234"/>
      <c r="X770" s="234"/>
      <c r="Y770" s="234"/>
      <c r="Z770" s="234"/>
      <c r="AA770" s="234"/>
      <c r="AB770" s="234"/>
      <c r="AC770" s="234"/>
    </row>
    <row r="771" ht="17.25" customHeight="1">
      <c r="A771" s="346"/>
      <c r="B771" s="317"/>
      <c r="C771" s="317"/>
      <c r="D771" s="318"/>
      <c r="E771" s="328"/>
      <c r="F771" s="328"/>
      <c r="G771" s="329"/>
      <c r="H771" s="346"/>
      <c r="I771" s="347"/>
      <c r="J771" s="234"/>
      <c r="K771" s="234"/>
      <c r="L771" s="234"/>
      <c r="M771" s="234"/>
      <c r="N771" s="234"/>
      <c r="O771" s="234"/>
      <c r="P771" s="234"/>
      <c r="Q771" s="234"/>
      <c r="R771" s="234"/>
      <c r="S771" s="234"/>
      <c r="T771" s="234"/>
      <c r="U771" s="234"/>
      <c r="V771" s="234"/>
      <c r="W771" s="234"/>
      <c r="X771" s="234"/>
      <c r="Y771" s="234"/>
      <c r="Z771" s="234"/>
      <c r="AA771" s="234"/>
      <c r="AB771" s="234"/>
      <c r="AC771" s="234"/>
    </row>
    <row r="772" ht="17.25" customHeight="1">
      <c r="A772" s="346"/>
      <c r="B772" s="317"/>
      <c r="C772" s="317"/>
      <c r="D772" s="318"/>
      <c r="E772" s="328"/>
      <c r="F772" s="328"/>
      <c r="G772" s="329"/>
      <c r="H772" s="346"/>
      <c r="I772" s="347"/>
      <c r="J772" s="234"/>
      <c r="K772" s="234"/>
      <c r="L772" s="234"/>
      <c r="M772" s="234"/>
      <c r="N772" s="234"/>
      <c r="O772" s="234"/>
      <c r="P772" s="234"/>
      <c r="Q772" s="234"/>
      <c r="R772" s="234"/>
      <c r="S772" s="234"/>
      <c r="T772" s="234"/>
      <c r="U772" s="234"/>
      <c r="V772" s="234"/>
      <c r="W772" s="234"/>
      <c r="X772" s="234"/>
      <c r="Y772" s="234"/>
      <c r="Z772" s="234"/>
      <c r="AA772" s="234"/>
      <c r="AB772" s="234"/>
      <c r="AC772" s="234"/>
    </row>
    <row r="773" ht="17.25" customHeight="1">
      <c r="A773" s="346"/>
      <c r="B773" s="317"/>
      <c r="C773" s="317"/>
      <c r="D773" s="318"/>
      <c r="E773" s="328"/>
      <c r="F773" s="328"/>
      <c r="G773" s="329"/>
      <c r="H773" s="346"/>
      <c r="I773" s="347"/>
      <c r="J773" s="234"/>
      <c r="K773" s="234"/>
      <c r="L773" s="234"/>
      <c r="M773" s="234"/>
      <c r="N773" s="234"/>
      <c r="O773" s="234"/>
      <c r="P773" s="234"/>
      <c r="Q773" s="234"/>
      <c r="R773" s="234"/>
      <c r="S773" s="234"/>
      <c r="T773" s="234"/>
      <c r="U773" s="234"/>
      <c r="V773" s="234"/>
      <c r="W773" s="234"/>
      <c r="X773" s="234"/>
      <c r="Y773" s="234"/>
      <c r="Z773" s="234"/>
      <c r="AA773" s="234"/>
      <c r="AB773" s="234"/>
      <c r="AC773" s="234"/>
    </row>
    <row r="774" ht="17.25" customHeight="1">
      <c r="A774" s="346"/>
      <c r="B774" s="317"/>
      <c r="C774" s="317"/>
      <c r="D774" s="318"/>
      <c r="E774" s="328"/>
      <c r="F774" s="328"/>
      <c r="G774" s="329"/>
      <c r="H774" s="346"/>
      <c r="I774" s="347"/>
      <c r="J774" s="234"/>
      <c r="K774" s="234"/>
      <c r="L774" s="234"/>
      <c r="M774" s="234"/>
      <c r="N774" s="234"/>
      <c r="O774" s="234"/>
      <c r="P774" s="234"/>
      <c r="Q774" s="234"/>
      <c r="R774" s="234"/>
      <c r="S774" s="234"/>
      <c r="T774" s="234"/>
      <c r="U774" s="234"/>
      <c r="V774" s="234"/>
      <c r="W774" s="234"/>
      <c r="X774" s="234"/>
      <c r="Y774" s="234"/>
      <c r="Z774" s="234"/>
      <c r="AA774" s="234"/>
      <c r="AB774" s="234"/>
      <c r="AC774" s="234"/>
    </row>
    <row r="775" ht="17.25" customHeight="1">
      <c r="A775" s="346"/>
      <c r="B775" s="317"/>
      <c r="C775" s="317"/>
      <c r="D775" s="318"/>
      <c r="E775" s="328"/>
      <c r="F775" s="328"/>
      <c r="G775" s="329"/>
      <c r="H775" s="346"/>
      <c r="I775" s="347"/>
      <c r="J775" s="234"/>
      <c r="K775" s="234"/>
      <c r="L775" s="234"/>
      <c r="M775" s="234"/>
      <c r="N775" s="234"/>
      <c r="O775" s="234"/>
      <c r="P775" s="234"/>
      <c r="Q775" s="234"/>
      <c r="R775" s="234"/>
      <c r="S775" s="234"/>
      <c r="T775" s="234"/>
      <c r="U775" s="234"/>
      <c r="V775" s="234"/>
      <c r="W775" s="234"/>
      <c r="X775" s="234"/>
      <c r="Y775" s="234"/>
      <c r="Z775" s="234"/>
      <c r="AA775" s="234"/>
      <c r="AB775" s="234"/>
      <c r="AC775" s="234"/>
    </row>
    <row r="776" ht="17.25" customHeight="1">
      <c r="A776" s="346"/>
      <c r="B776" s="317"/>
      <c r="C776" s="317"/>
      <c r="D776" s="318"/>
      <c r="E776" s="328"/>
      <c r="F776" s="328"/>
      <c r="G776" s="329"/>
      <c r="H776" s="346"/>
      <c r="I776" s="347"/>
      <c r="J776" s="234"/>
      <c r="K776" s="234"/>
      <c r="L776" s="234"/>
      <c r="M776" s="234"/>
      <c r="N776" s="234"/>
      <c r="O776" s="234"/>
      <c r="P776" s="234"/>
      <c r="Q776" s="234"/>
      <c r="R776" s="234"/>
      <c r="S776" s="234"/>
      <c r="T776" s="234"/>
      <c r="U776" s="234"/>
      <c r="V776" s="234"/>
      <c r="W776" s="234"/>
      <c r="X776" s="234"/>
      <c r="Y776" s="234"/>
      <c r="Z776" s="234"/>
      <c r="AA776" s="234"/>
      <c r="AB776" s="234"/>
      <c r="AC776" s="234"/>
    </row>
    <row r="777" ht="17.25" customHeight="1">
      <c r="A777" s="346"/>
      <c r="B777" s="317"/>
      <c r="C777" s="317"/>
      <c r="D777" s="318"/>
      <c r="E777" s="328"/>
      <c r="F777" s="328"/>
      <c r="G777" s="329"/>
      <c r="H777" s="346"/>
      <c r="I777" s="347"/>
      <c r="J777" s="234"/>
      <c r="K777" s="234"/>
      <c r="L777" s="234"/>
      <c r="M777" s="234"/>
      <c r="N777" s="234"/>
      <c r="O777" s="234"/>
      <c r="P777" s="234"/>
      <c r="Q777" s="234"/>
      <c r="R777" s="234"/>
      <c r="S777" s="234"/>
      <c r="T777" s="234"/>
      <c r="U777" s="234"/>
      <c r="V777" s="234"/>
      <c r="W777" s="234"/>
      <c r="X777" s="234"/>
      <c r="Y777" s="234"/>
      <c r="Z777" s="234"/>
      <c r="AA777" s="234"/>
      <c r="AB777" s="234"/>
      <c r="AC777" s="234"/>
    </row>
    <row r="778" ht="17.25" customHeight="1">
      <c r="A778" s="346"/>
      <c r="B778" s="317"/>
      <c r="C778" s="317"/>
      <c r="D778" s="318"/>
      <c r="E778" s="328"/>
      <c r="F778" s="328"/>
      <c r="G778" s="329"/>
      <c r="H778" s="346"/>
      <c r="I778" s="347"/>
      <c r="J778" s="234"/>
      <c r="K778" s="234"/>
      <c r="L778" s="234"/>
      <c r="M778" s="234"/>
      <c r="N778" s="234"/>
      <c r="O778" s="234"/>
      <c r="P778" s="234"/>
      <c r="Q778" s="234"/>
      <c r="R778" s="234"/>
      <c r="S778" s="234"/>
      <c r="T778" s="234"/>
      <c r="U778" s="234"/>
      <c r="V778" s="234"/>
      <c r="W778" s="234"/>
      <c r="X778" s="234"/>
      <c r="Y778" s="234"/>
      <c r="Z778" s="234"/>
      <c r="AA778" s="234"/>
      <c r="AB778" s="234"/>
      <c r="AC778" s="234"/>
    </row>
    <row r="779" ht="17.25" customHeight="1">
      <c r="A779" s="346"/>
      <c r="B779" s="317"/>
      <c r="C779" s="317"/>
      <c r="D779" s="318"/>
      <c r="E779" s="328"/>
      <c r="F779" s="328"/>
      <c r="G779" s="329"/>
      <c r="H779" s="346"/>
      <c r="I779" s="347"/>
      <c r="J779" s="234"/>
      <c r="K779" s="234"/>
      <c r="L779" s="234"/>
      <c r="M779" s="234"/>
      <c r="N779" s="234"/>
      <c r="O779" s="234"/>
      <c r="P779" s="234"/>
      <c r="Q779" s="234"/>
      <c r="R779" s="234"/>
      <c r="S779" s="234"/>
      <c r="T779" s="234"/>
      <c r="U779" s="234"/>
      <c r="V779" s="234"/>
      <c r="W779" s="234"/>
      <c r="X779" s="234"/>
      <c r="Y779" s="234"/>
      <c r="Z779" s="234"/>
      <c r="AA779" s="234"/>
      <c r="AB779" s="234"/>
      <c r="AC779" s="234"/>
    </row>
    <row r="780" ht="17.25" customHeight="1">
      <c r="A780" s="346"/>
      <c r="B780" s="317"/>
      <c r="C780" s="317"/>
      <c r="D780" s="318"/>
      <c r="E780" s="328"/>
      <c r="F780" s="328"/>
      <c r="G780" s="329"/>
      <c r="H780" s="346"/>
      <c r="I780" s="347"/>
      <c r="J780" s="234"/>
      <c r="K780" s="234"/>
      <c r="L780" s="234"/>
      <c r="M780" s="234"/>
      <c r="N780" s="234"/>
      <c r="O780" s="234"/>
      <c r="P780" s="234"/>
      <c r="Q780" s="234"/>
      <c r="R780" s="234"/>
      <c r="S780" s="234"/>
      <c r="T780" s="234"/>
      <c r="U780" s="234"/>
      <c r="V780" s="234"/>
      <c r="W780" s="234"/>
      <c r="X780" s="234"/>
      <c r="Y780" s="234"/>
      <c r="Z780" s="234"/>
      <c r="AA780" s="234"/>
      <c r="AB780" s="234"/>
      <c r="AC780" s="234"/>
    </row>
    <row r="781" ht="17.25" customHeight="1">
      <c r="A781" s="346"/>
      <c r="B781" s="317"/>
      <c r="C781" s="317"/>
      <c r="D781" s="318"/>
      <c r="E781" s="328"/>
      <c r="F781" s="328"/>
      <c r="G781" s="329"/>
      <c r="H781" s="346"/>
      <c r="I781" s="347"/>
      <c r="J781" s="234"/>
      <c r="K781" s="234"/>
      <c r="L781" s="234"/>
      <c r="M781" s="234"/>
      <c r="N781" s="234"/>
      <c r="O781" s="234"/>
      <c r="P781" s="234"/>
      <c r="Q781" s="234"/>
      <c r="R781" s="234"/>
      <c r="S781" s="234"/>
      <c r="T781" s="234"/>
      <c r="U781" s="234"/>
      <c r="V781" s="234"/>
      <c r="W781" s="234"/>
      <c r="X781" s="234"/>
      <c r="Y781" s="234"/>
      <c r="Z781" s="234"/>
      <c r="AA781" s="234"/>
      <c r="AB781" s="234"/>
      <c r="AC781" s="234"/>
    </row>
    <row r="782" ht="17.25" customHeight="1">
      <c r="A782" s="346"/>
      <c r="B782" s="317"/>
      <c r="C782" s="317"/>
      <c r="D782" s="318"/>
      <c r="E782" s="328"/>
      <c r="F782" s="328"/>
      <c r="G782" s="329"/>
      <c r="H782" s="346"/>
      <c r="I782" s="347"/>
      <c r="J782" s="234"/>
      <c r="K782" s="234"/>
      <c r="L782" s="234"/>
      <c r="M782" s="234"/>
      <c r="N782" s="234"/>
      <c r="O782" s="234"/>
      <c r="P782" s="234"/>
      <c r="Q782" s="234"/>
      <c r="R782" s="234"/>
      <c r="S782" s="234"/>
      <c r="T782" s="234"/>
      <c r="U782" s="234"/>
      <c r="V782" s="234"/>
      <c r="W782" s="234"/>
      <c r="X782" s="234"/>
      <c r="Y782" s="234"/>
      <c r="Z782" s="234"/>
      <c r="AA782" s="234"/>
      <c r="AB782" s="234"/>
      <c r="AC782" s="234"/>
    </row>
    <row r="783" ht="17.25" customHeight="1">
      <c r="A783" s="346"/>
      <c r="B783" s="317"/>
      <c r="C783" s="317"/>
      <c r="D783" s="318"/>
      <c r="E783" s="328"/>
      <c r="F783" s="328"/>
      <c r="G783" s="329"/>
      <c r="H783" s="346"/>
      <c r="I783" s="347"/>
      <c r="J783" s="234"/>
      <c r="K783" s="234"/>
      <c r="L783" s="234"/>
      <c r="M783" s="234"/>
      <c r="N783" s="234"/>
      <c r="O783" s="234"/>
      <c r="P783" s="234"/>
      <c r="Q783" s="234"/>
      <c r="R783" s="234"/>
      <c r="S783" s="234"/>
      <c r="T783" s="234"/>
      <c r="U783" s="234"/>
      <c r="V783" s="234"/>
      <c r="W783" s="234"/>
      <c r="X783" s="234"/>
      <c r="Y783" s="234"/>
      <c r="Z783" s="234"/>
      <c r="AA783" s="234"/>
      <c r="AB783" s="234"/>
      <c r="AC783" s="234"/>
    </row>
    <row r="784" ht="17.25" customHeight="1">
      <c r="A784" s="346"/>
      <c r="B784" s="317"/>
      <c r="C784" s="317"/>
      <c r="D784" s="318"/>
      <c r="E784" s="328"/>
      <c r="F784" s="328"/>
      <c r="G784" s="329"/>
      <c r="H784" s="346"/>
      <c r="I784" s="347"/>
      <c r="J784" s="234"/>
      <c r="K784" s="234"/>
      <c r="L784" s="234"/>
      <c r="M784" s="234"/>
      <c r="N784" s="234"/>
      <c r="O784" s="234"/>
      <c r="P784" s="234"/>
      <c r="Q784" s="234"/>
      <c r="R784" s="234"/>
      <c r="S784" s="234"/>
      <c r="T784" s="234"/>
      <c r="U784" s="234"/>
      <c r="V784" s="234"/>
      <c r="W784" s="234"/>
      <c r="X784" s="234"/>
      <c r="Y784" s="234"/>
      <c r="Z784" s="234"/>
      <c r="AA784" s="234"/>
      <c r="AB784" s="234"/>
      <c r="AC784" s="234"/>
    </row>
    <row r="785" ht="17.25" customHeight="1">
      <c r="A785" s="346"/>
      <c r="B785" s="317"/>
      <c r="C785" s="317"/>
      <c r="D785" s="318"/>
      <c r="E785" s="328"/>
      <c r="F785" s="328"/>
      <c r="G785" s="329"/>
      <c r="H785" s="346"/>
      <c r="I785" s="347"/>
      <c r="J785" s="234"/>
      <c r="K785" s="234"/>
      <c r="L785" s="234"/>
      <c r="M785" s="234"/>
      <c r="N785" s="234"/>
      <c r="O785" s="234"/>
      <c r="P785" s="234"/>
      <c r="Q785" s="234"/>
      <c r="R785" s="234"/>
      <c r="S785" s="234"/>
      <c r="T785" s="234"/>
      <c r="U785" s="234"/>
      <c r="V785" s="234"/>
      <c r="W785" s="234"/>
      <c r="X785" s="234"/>
      <c r="Y785" s="234"/>
      <c r="Z785" s="234"/>
      <c r="AA785" s="234"/>
      <c r="AB785" s="234"/>
      <c r="AC785" s="234"/>
    </row>
    <row r="786" ht="17.25" customHeight="1">
      <c r="A786" s="346"/>
      <c r="B786" s="317"/>
      <c r="C786" s="317"/>
      <c r="D786" s="318"/>
      <c r="E786" s="328"/>
      <c r="F786" s="328"/>
      <c r="G786" s="329"/>
      <c r="H786" s="346"/>
      <c r="I786" s="347"/>
      <c r="J786" s="234"/>
      <c r="K786" s="234"/>
      <c r="L786" s="234"/>
      <c r="M786" s="234"/>
      <c r="N786" s="234"/>
      <c r="O786" s="234"/>
      <c r="P786" s="234"/>
      <c r="Q786" s="234"/>
      <c r="R786" s="234"/>
      <c r="S786" s="234"/>
      <c r="T786" s="234"/>
      <c r="U786" s="234"/>
      <c r="V786" s="234"/>
      <c r="W786" s="234"/>
      <c r="X786" s="234"/>
      <c r="Y786" s="234"/>
      <c r="Z786" s="234"/>
      <c r="AA786" s="234"/>
      <c r="AB786" s="234"/>
      <c r="AC786" s="234"/>
    </row>
    <row r="787" ht="17.25" customHeight="1">
      <c r="A787" s="346"/>
      <c r="B787" s="317"/>
      <c r="C787" s="317"/>
      <c r="D787" s="318"/>
      <c r="E787" s="328"/>
      <c r="F787" s="328"/>
      <c r="G787" s="329"/>
      <c r="H787" s="346"/>
      <c r="I787" s="347"/>
      <c r="J787" s="234"/>
      <c r="K787" s="234"/>
      <c r="L787" s="234"/>
      <c r="M787" s="234"/>
      <c r="N787" s="234"/>
      <c r="O787" s="234"/>
      <c r="P787" s="234"/>
      <c r="Q787" s="234"/>
      <c r="R787" s="234"/>
      <c r="S787" s="234"/>
      <c r="T787" s="234"/>
      <c r="U787" s="234"/>
      <c r="V787" s="234"/>
      <c r="W787" s="234"/>
      <c r="X787" s="234"/>
      <c r="Y787" s="234"/>
      <c r="Z787" s="234"/>
      <c r="AA787" s="234"/>
      <c r="AB787" s="234"/>
      <c r="AC787" s="234"/>
    </row>
    <row r="788" ht="17.25" customHeight="1">
      <c r="A788" s="346"/>
      <c r="B788" s="317"/>
      <c r="C788" s="317"/>
      <c r="D788" s="318"/>
      <c r="E788" s="328"/>
      <c r="F788" s="328"/>
      <c r="G788" s="329"/>
      <c r="H788" s="346"/>
      <c r="I788" s="347"/>
      <c r="J788" s="234"/>
      <c r="K788" s="234"/>
      <c r="L788" s="234"/>
      <c r="M788" s="234"/>
      <c r="N788" s="234"/>
      <c r="O788" s="234"/>
      <c r="P788" s="234"/>
      <c r="Q788" s="234"/>
      <c r="R788" s="234"/>
      <c r="S788" s="234"/>
      <c r="T788" s="234"/>
      <c r="U788" s="234"/>
      <c r="V788" s="234"/>
      <c r="W788" s="234"/>
      <c r="X788" s="234"/>
      <c r="Y788" s="234"/>
      <c r="Z788" s="234"/>
      <c r="AA788" s="234"/>
      <c r="AB788" s="234"/>
      <c r="AC788" s="234"/>
    </row>
    <row r="789" ht="17.25" customHeight="1">
      <c r="A789" s="346"/>
      <c r="B789" s="317"/>
      <c r="C789" s="317"/>
      <c r="D789" s="318"/>
      <c r="E789" s="328"/>
      <c r="F789" s="328"/>
      <c r="G789" s="329"/>
      <c r="H789" s="346"/>
      <c r="I789" s="347"/>
      <c r="J789" s="234"/>
      <c r="K789" s="234"/>
      <c r="L789" s="234"/>
      <c r="M789" s="234"/>
      <c r="N789" s="234"/>
      <c r="O789" s="234"/>
      <c r="P789" s="234"/>
      <c r="Q789" s="234"/>
      <c r="R789" s="234"/>
      <c r="S789" s="234"/>
      <c r="T789" s="234"/>
      <c r="U789" s="234"/>
      <c r="V789" s="234"/>
      <c r="W789" s="234"/>
      <c r="X789" s="234"/>
      <c r="Y789" s="234"/>
      <c r="Z789" s="234"/>
      <c r="AA789" s="234"/>
      <c r="AB789" s="234"/>
      <c r="AC789" s="234"/>
    </row>
    <row r="790" ht="17.25" customHeight="1">
      <c r="A790" s="346"/>
      <c r="B790" s="317"/>
      <c r="C790" s="317"/>
      <c r="D790" s="318"/>
      <c r="E790" s="328"/>
      <c r="F790" s="328"/>
      <c r="G790" s="329"/>
      <c r="H790" s="346"/>
      <c r="I790" s="347"/>
      <c r="J790" s="234"/>
      <c r="K790" s="234"/>
      <c r="L790" s="234"/>
      <c r="M790" s="234"/>
      <c r="N790" s="234"/>
      <c r="O790" s="234"/>
      <c r="P790" s="234"/>
      <c r="Q790" s="234"/>
      <c r="R790" s="234"/>
      <c r="S790" s="234"/>
      <c r="T790" s="234"/>
      <c r="U790" s="234"/>
      <c r="V790" s="234"/>
      <c r="W790" s="234"/>
      <c r="X790" s="234"/>
      <c r="Y790" s="234"/>
      <c r="Z790" s="234"/>
      <c r="AA790" s="234"/>
      <c r="AB790" s="234"/>
      <c r="AC790" s="234"/>
    </row>
    <row r="791" ht="17.25" customHeight="1">
      <c r="A791" s="346"/>
      <c r="B791" s="317"/>
      <c r="C791" s="317"/>
      <c r="D791" s="318"/>
      <c r="E791" s="328"/>
      <c r="F791" s="328"/>
      <c r="G791" s="329"/>
      <c r="H791" s="346"/>
      <c r="I791" s="347"/>
      <c r="J791" s="234"/>
      <c r="K791" s="234"/>
      <c r="L791" s="234"/>
      <c r="M791" s="234"/>
      <c r="N791" s="234"/>
      <c r="O791" s="234"/>
      <c r="P791" s="234"/>
      <c r="Q791" s="234"/>
      <c r="R791" s="234"/>
      <c r="S791" s="234"/>
      <c r="T791" s="234"/>
      <c r="U791" s="234"/>
      <c r="V791" s="234"/>
      <c r="W791" s="234"/>
      <c r="X791" s="234"/>
      <c r="Y791" s="234"/>
      <c r="Z791" s="234"/>
      <c r="AA791" s="234"/>
      <c r="AB791" s="234"/>
      <c r="AC791" s="234"/>
    </row>
    <row r="792" ht="17.25" customHeight="1">
      <c r="A792" s="346"/>
      <c r="B792" s="317"/>
      <c r="C792" s="317"/>
      <c r="D792" s="318"/>
      <c r="E792" s="328"/>
      <c r="F792" s="328"/>
      <c r="G792" s="329"/>
      <c r="H792" s="346"/>
      <c r="I792" s="347"/>
      <c r="J792" s="234"/>
      <c r="K792" s="234"/>
      <c r="L792" s="234"/>
      <c r="M792" s="234"/>
      <c r="N792" s="234"/>
      <c r="O792" s="234"/>
      <c r="P792" s="234"/>
      <c r="Q792" s="234"/>
      <c r="R792" s="234"/>
      <c r="S792" s="234"/>
      <c r="T792" s="234"/>
      <c r="U792" s="234"/>
      <c r="V792" s="234"/>
      <c r="W792" s="234"/>
      <c r="X792" s="234"/>
      <c r="Y792" s="234"/>
      <c r="Z792" s="234"/>
      <c r="AA792" s="234"/>
      <c r="AB792" s="234"/>
      <c r="AC792" s="234"/>
    </row>
    <row r="793" ht="17.25" customHeight="1">
      <c r="A793" s="346"/>
      <c r="B793" s="317"/>
      <c r="C793" s="317"/>
      <c r="D793" s="318"/>
      <c r="E793" s="328"/>
      <c r="F793" s="328"/>
      <c r="G793" s="329"/>
      <c r="H793" s="346"/>
      <c r="I793" s="347"/>
      <c r="J793" s="234"/>
      <c r="K793" s="234"/>
      <c r="L793" s="234"/>
      <c r="M793" s="234"/>
      <c r="N793" s="234"/>
      <c r="O793" s="234"/>
      <c r="P793" s="234"/>
      <c r="Q793" s="234"/>
      <c r="R793" s="234"/>
      <c r="S793" s="234"/>
      <c r="T793" s="234"/>
      <c r="U793" s="234"/>
      <c r="V793" s="234"/>
      <c r="W793" s="234"/>
      <c r="X793" s="234"/>
      <c r="Y793" s="234"/>
      <c r="Z793" s="234"/>
      <c r="AA793" s="234"/>
      <c r="AB793" s="234"/>
      <c r="AC793" s="234"/>
    </row>
    <row r="794" ht="17.25" customHeight="1">
      <c r="A794" s="346"/>
      <c r="B794" s="317"/>
      <c r="C794" s="317"/>
      <c r="D794" s="318"/>
      <c r="E794" s="328"/>
      <c r="F794" s="328"/>
      <c r="G794" s="329"/>
      <c r="H794" s="346"/>
      <c r="I794" s="347"/>
      <c r="J794" s="234"/>
      <c r="K794" s="234"/>
      <c r="L794" s="234"/>
      <c r="M794" s="234"/>
      <c r="N794" s="234"/>
      <c r="O794" s="234"/>
      <c r="P794" s="234"/>
      <c r="Q794" s="234"/>
      <c r="R794" s="234"/>
      <c r="S794" s="234"/>
      <c r="T794" s="234"/>
      <c r="U794" s="234"/>
      <c r="V794" s="234"/>
      <c r="W794" s="234"/>
      <c r="X794" s="234"/>
      <c r="Y794" s="234"/>
      <c r="Z794" s="234"/>
      <c r="AA794" s="234"/>
      <c r="AB794" s="234"/>
      <c r="AC794" s="234"/>
    </row>
    <row r="795" ht="17.25" customHeight="1">
      <c r="A795" s="346"/>
      <c r="B795" s="317"/>
      <c r="C795" s="317"/>
      <c r="D795" s="318"/>
      <c r="E795" s="328"/>
      <c r="F795" s="328"/>
      <c r="G795" s="329"/>
      <c r="H795" s="346"/>
      <c r="I795" s="347"/>
      <c r="J795" s="234"/>
      <c r="K795" s="234"/>
      <c r="L795" s="234"/>
      <c r="M795" s="234"/>
      <c r="N795" s="234"/>
      <c r="O795" s="234"/>
      <c r="P795" s="234"/>
      <c r="Q795" s="234"/>
      <c r="R795" s="234"/>
      <c r="S795" s="234"/>
      <c r="T795" s="234"/>
      <c r="U795" s="234"/>
      <c r="V795" s="234"/>
      <c r="W795" s="234"/>
      <c r="X795" s="234"/>
      <c r="Y795" s="234"/>
      <c r="Z795" s="234"/>
      <c r="AA795" s="234"/>
      <c r="AB795" s="234"/>
      <c r="AC795" s="234"/>
    </row>
    <row r="796" ht="17.25" customHeight="1">
      <c r="A796" s="346"/>
      <c r="B796" s="317"/>
      <c r="C796" s="317"/>
      <c r="D796" s="318"/>
      <c r="E796" s="328"/>
      <c r="F796" s="328"/>
      <c r="G796" s="329"/>
      <c r="H796" s="346"/>
      <c r="I796" s="347"/>
      <c r="J796" s="234"/>
      <c r="K796" s="234"/>
      <c r="L796" s="234"/>
      <c r="M796" s="234"/>
      <c r="N796" s="234"/>
      <c r="O796" s="234"/>
      <c r="P796" s="234"/>
      <c r="Q796" s="234"/>
      <c r="R796" s="234"/>
      <c r="S796" s="234"/>
      <c r="T796" s="234"/>
      <c r="U796" s="234"/>
      <c r="V796" s="234"/>
      <c r="W796" s="234"/>
      <c r="X796" s="234"/>
      <c r="Y796" s="234"/>
      <c r="Z796" s="234"/>
      <c r="AA796" s="234"/>
      <c r="AB796" s="234"/>
      <c r="AC796" s="234"/>
    </row>
    <row r="797" ht="17.25" customHeight="1">
      <c r="A797" s="346"/>
      <c r="B797" s="317"/>
      <c r="C797" s="317"/>
      <c r="D797" s="318"/>
      <c r="E797" s="328"/>
      <c r="F797" s="328"/>
      <c r="G797" s="329"/>
      <c r="H797" s="346"/>
      <c r="I797" s="347"/>
      <c r="J797" s="234"/>
      <c r="K797" s="234"/>
      <c r="L797" s="234"/>
      <c r="M797" s="234"/>
      <c r="N797" s="234"/>
      <c r="O797" s="234"/>
      <c r="P797" s="234"/>
      <c r="Q797" s="234"/>
      <c r="R797" s="234"/>
      <c r="S797" s="234"/>
      <c r="T797" s="234"/>
      <c r="U797" s="234"/>
      <c r="V797" s="234"/>
      <c r="W797" s="234"/>
      <c r="X797" s="234"/>
      <c r="Y797" s="234"/>
      <c r="Z797" s="234"/>
      <c r="AA797" s="234"/>
      <c r="AB797" s="234"/>
      <c r="AC797" s="234"/>
    </row>
    <row r="798" ht="17.25" customHeight="1">
      <c r="A798" s="346"/>
      <c r="B798" s="317"/>
      <c r="C798" s="317"/>
      <c r="D798" s="318"/>
      <c r="E798" s="328"/>
      <c r="F798" s="328"/>
      <c r="G798" s="329"/>
      <c r="H798" s="346"/>
      <c r="I798" s="347"/>
      <c r="J798" s="234"/>
      <c r="K798" s="234"/>
      <c r="L798" s="234"/>
      <c r="M798" s="234"/>
      <c r="N798" s="234"/>
      <c r="O798" s="234"/>
      <c r="P798" s="234"/>
      <c r="Q798" s="234"/>
      <c r="R798" s="234"/>
      <c r="S798" s="234"/>
      <c r="T798" s="234"/>
      <c r="U798" s="234"/>
      <c r="V798" s="234"/>
      <c r="W798" s="234"/>
      <c r="X798" s="234"/>
      <c r="Y798" s="234"/>
      <c r="Z798" s="234"/>
      <c r="AA798" s="234"/>
      <c r="AB798" s="234"/>
      <c r="AC798" s="234"/>
    </row>
    <row r="799" ht="17.25" customHeight="1">
      <c r="A799" s="346"/>
      <c r="B799" s="317"/>
      <c r="C799" s="317"/>
      <c r="D799" s="318"/>
      <c r="E799" s="328"/>
      <c r="F799" s="328"/>
      <c r="G799" s="329"/>
      <c r="H799" s="346"/>
      <c r="I799" s="347"/>
      <c r="J799" s="234"/>
      <c r="K799" s="234"/>
      <c r="L799" s="234"/>
      <c r="M799" s="234"/>
      <c r="N799" s="234"/>
      <c r="O799" s="234"/>
      <c r="P799" s="234"/>
      <c r="Q799" s="234"/>
      <c r="R799" s="234"/>
      <c r="S799" s="234"/>
      <c r="T799" s="234"/>
      <c r="U799" s="234"/>
      <c r="V799" s="234"/>
      <c r="W799" s="234"/>
      <c r="X799" s="234"/>
      <c r="Y799" s="234"/>
      <c r="Z799" s="234"/>
      <c r="AA799" s="234"/>
      <c r="AB799" s="234"/>
      <c r="AC799" s="234"/>
    </row>
    <row r="800" ht="17.25" customHeight="1">
      <c r="A800" s="346"/>
      <c r="B800" s="317"/>
      <c r="C800" s="317"/>
      <c r="D800" s="318"/>
      <c r="E800" s="328"/>
      <c r="F800" s="328"/>
      <c r="G800" s="329"/>
      <c r="H800" s="346"/>
      <c r="I800" s="347"/>
      <c r="J800" s="234"/>
      <c r="K800" s="234"/>
      <c r="L800" s="234"/>
      <c r="M800" s="234"/>
      <c r="N800" s="234"/>
      <c r="O800" s="234"/>
      <c r="P800" s="234"/>
      <c r="Q800" s="234"/>
      <c r="R800" s="234"/>
      <c r="S800" s="234"/>
      <c r="T800" s="234"/>
      <c r="U800" s="234"/>
      <c r="V800" s="234"/>
      <c r="W800" s="234"/>
      <c r="X800" s="234"/>
      <c r="Y800" s="234"/>
      <c r="Z800" s="234"/>
      <c r="AA800" s="234"/>
      <c r="AB800" s="234"/>
      <c r="AC800" s="234"/>
    </row>
    <row r="801" ht="17.25" customHeight="1">
      <c r="A801" s="346"/>
      <c r="B801" s="317"/>
      <c r="C801" s="317"/>
      <c r="D801" s="318"/>
      <c r="E801" s="328"/>
      <c r="F801" s="328"/>
      <c r="G801" s="329"/>
      <c r="H801" s="346"/>
      <c r="I801" s="347"/>
      <c r="J801" s="234"/>
      <c r="K801" s="234"/>
      <c r="L801" s="234"/>
      <c r="M801" s="234"/>
      <c r="N801" s="234"/>
      <c r="O801" s="234"/>
      <c r="P801" s="234"/>
      <c r="Q801" s="234"/>
      <c r="R801" s="234"/>
      <c r="S801" s="234"/>
      <c r="T801" s="234"/>
      <c r="U801" s="234"/>
      <c r="V801" s="234"/>
      <c r="W801" s="234"/>
      <c r="X801" s="234"/>
      <c r="Y801" s="234"/>
      <c r="Z801" s="234"/>
      <c r="AA801" s="234"/>
      <c r="AB801" s="234"/>
      <c r="AC801" s="234"/>
    </row>
    <row r="802" ht="17.25" customHeight="1">
      <c r="A802" s="346"/>
      <c r="B802" s="317"/>
      <c r="C802" s="317"/>
      <c r="D802" s="318"/>
      <c r="E802" s="328"/>
      <c r="F802" s="328"/>
      <c r="G802" s="329"/>
      <c r="H802" s="346"/>
      <c r="I802" s="347"/>
      <c r="J802" s="234"/>
      <c r="K802" s="234"/>
      <c r="L802" s="234"/>
      <c r="M802" s="234"/>
      <c r="N802" s="234"/>
      <c r="O802" s="234"/>
      <c r="P802" s="234"/>
      <c r="Q802" s="234"/>
      <c r="R802" s="234"/>
      <c r="S802" s="234"/>
      <c r="T802" s="234"/>
      <c r="U802" s="234"/>
      <c r="V802" s="234"/>
      <c r="W802" s="234"/>
      <c r="X802" s="234"/>
      <c r="Y802" s="234"/>
      <c r="Z802" s="234"/>
      <c r="AA802" s="234"/>
      <c r="AB802" s="234"/>
      <c r="AC802" s="234"/>
    </row>
    <row r="803" ht="17.25" customHeight="1">
      <c r="A803" s="346"/>
      <c r="B803" s="317"/>
      <c r="C803" s="317"/>
      <c r="D803" s="318"/>
      <c r="E803" s="328"/>
      <c r="F803" s="328"/>
      <c r="G803" s="329"/>
      <c r="H803" s="346"/>
      <c r="I803" s="347"/>
      <c r="J803" s="234"/>
      <c r="K803" s="234"/>
      <c r="L803" s="234"/>
      <c r="M803" s="234"/>
      <c r="N803" s="234"/>
      <c r="O803" s="234"/>
      <c r="P803" s="234"/>
      <c r="Q803" s="234"/>
      <c r="R803" s="234"/>
      <c r="S803" s="234"/>
      <c r="T803" s="234"/>
      <c r="U803" s="234"/>
      <c r="V803" s="234"/>
      <c r="W803" s="234"/>
      <c r="X803" s="234"/>
      <c r="Y803" s="234"/>
      <c r="Z803" s="234"/>
      <c r="AA803" s="234"/>
      <c r="AB803" s="234"/>
      <c r="AC803" s="234"/>
    </row>
    <row r="804" ht="17.25" customHeight="1">
      <c r="A804" s="346"/>
      <c r="B804" s="317"/>
      <c r="C804" s="317"/>
      <c r="D804" s="318"/>
      <c r="E804" s="328"/>
      <c r="F804" s="328"/>
      <c r="G804" s="329"/>
      <c r="H804" s="346"/>
      <c r="I804" s="347"/>
      <c r="J804" s="234"/>
      <c r="K804" s="234"/>
      <c r="L804" s="234"/>
      <c r="M804" s="234"/>
      <c r="N804" s="234"/>
      <c r="O804" s="234"/>
      <c r="P804" s="234"/>
      <c r="Q804" s="234"/>
      <c r="R804" s="234"/>
      <c r="S804" s="234"/>
      <c r="T804" s="234"/>
      <c r="U804" s="234"/>
      <c r="V804" s="234"/>
      <c r="W804" s="234"/>
      <c r="X804" s="234"/>
      <c r="Y804" s="234"/>
      <c r="Z804" s="234"/>
      <c r="AA804" s="234"/>
      <c r="AB804" s="234"/>
      <c r="AC804" s="234"/>
    </row>
    <row r="805" ht="17.25" customHeight="1">
      <c r="A805" s="346"/>
      <c r="B805" s="317"/>
      <c r="C805" s="317"/>
      <c r="D805" s="318"/>
      <c r="E805" s="328"/>
      <c r="F805" s="328"/>
      <c r="G805" s="329"/>
      <c r="H805" s="346"/>
      <c r="I805" s="347"/>
      <c r="J805" s="234"/>
      <c r="K805" s="234"/>
      <c r="L805" s="234"/>
      <c r="M805" s="234"/>
      <c r="N805" s="234"/>
      <c r="O805" s="234"/>
      <c r="P805" s="234"/>
      <c r="Q805" s="234"/>
      <c r="R805" s="234"/>
      <c r="S805" s="234"/>
      <c r="T805" s="234"/>
      <c r="U805" s="234"/>
      <c r="V805" s="234"/>
      <c r="W805" s="234"/>
      <c r="X805" s="234"/>
      <c r="Y805" s="234"/>
      <c r="Z805" s="234"/>
      <c r="AA805" s="234"/>
      <c r="AB805" s="234"/>
      <c r="AC805" s="234"/>
    </row>
    <row r="806" ht="17.25" customHeight="1">
      <c r="A806" s="346"/>
      <c r="B806" s="317"/>
      <c r="C806" s="317"/>
      <c r="D806" s="318"/>
      <c r="E806" s="328"/>
      <c r="F806" s="328"/>
      <c r="G806" s="329"/>
      <c r="H806" s="346"/>
      <c r="I806" s="347"/>
      <c r="J806" s="234"/>
      <c r="K806" s="234"/>
      <c r="L806" s="234"/>
      <c r="M806" s="234"/>
      <c r="N806" s="234"/>
      <c r="O806" s="234"/>
      <c r="P806" s="234"/>
      <c r="Q806" s="234"/>
      <c r="R806" s="234"/>
      <c r="S806" s="234"/>
      <c r="T806" s="234"/>
      <c r="U806" s="234"/>
      <c r="V806" s="234"/>
      <c r="W806" s="234"/>
      <c r="X806" s="234"/>
      <c r="Y806" s="234"/>
      <c r="Z806" s="234"/>
      <c r="AA806" s="234"/>
      <c r="AB806" s="234"/>
      <c r="AC806" s="234"/>
    </row>
    <row r="807" ht="17.25" customHeight="1">
      <c r="A807" s="346"/>
      <c r="B807" s="317"/>
      <c r="C807" s="317"/>
      <c r="D807" s="318"/>
      <c r="E807" s="328"/>
      <c r="F807" s="328"/>
      <c r="G807" s="329"/>
      <c r="H807" s="346"/>
      <c r="I807" s="347"/>
      <c r="J807" s="234"/>
      <c r="K807" s="234"/>
      <c r="L807" s="234"/>
      <c r="M807" s="234"/>
      <c r="N807" s="234"/>
      <c r="O807" s="234"/>
      <c r="P807" s="234"/>
      <c r="Q807" s="234"/>
      <c r="R807" s="234"/>
      <c r="S807" s="234"/>
      <c r="T807" s="234"/>
      <c r="U807" s="234"/>
      <c r="V807" s="234"/>
      <c r="W807" s="234"/>
      <c r="X807" s="234"/>
      <c r="Y807" s="234"/>
      <c r="Z807" s="234"/>
      <c r="AA807" s="234"/>
      <c r="AB807" s="234"/>
      <c r="AC807" s="234"/>
    </row>
    <row r="808" ht="17.25" customHeight="1">
      <c r="A808" s="346"/>
      <c r="B808" s="317"/>
      <c r="C808" s="317"/>
      <c r="D808" s="318"/>
      <c r="E808" s="328"/>
      <c r="F808" s="328"/>
      <c r="G808" s="329"/>
      <c r="H808" s="346"/>
      <c r="I808" s="347"/>
      <c r="J808" s="234"/>
      <c r="K808" s="234"/>
      <c r="L808" s="234"/>
      <c r="M808" s="234"/>
      <c r="N808" s="234"/>
      <c r="O808" s="234"/>
      <c r="P808" s="234"/>
      <c r="Q808" s="234"/>
      <c r="R808" s="234"/>
      <c r="S808" s="234"/>
      <c r="T808" s="234"/>
      <c r="U808" s="234"/>
      <c r="V808" s="234"/>
      <c r="W808" s="234"/>
      <c r="X808" s="234"/>
      <c r="Y808" s="234"/>
      <c r="Z808" s="234"/>
      <c r="AA808" s="234"/>
      <c r="AB808" s="234"/>
      <c r="AC808" s="234"/>
    </row>
    <row r="809" ht="17.25" customHeight="1">
      <c r="A809" s="346"/>
      <c r="B809" s="317"/>
      <c r="C809" s="317"/>
      <c r="D809" s="318"/>
      <c r="E809" s="328"/>
      <c r="F809" s="328"/>
      <c r="G809" s="329"/>
      <c r="H809" s="346"/>
      <c r="I809" s="347"/>
      <c r="J809" s="234"/>
      <c r="K809" s="234"/>
      <c r="L809" s="234"/>
      <c r="M809" s="234"/>
      <c r="N809" s="234"/>
      <c r="O809" s="234"/>
      <c r="P809" s="234"/>
      <c r="Q809" s="234"/>
      <c r="R809" s="234"/>
      <c r="S809" s="234"/>
      <c r="T809" s="234"/>
      <c r="U809" s="234"/>
      <c r="V809" s="234"/>
      <c r="W809" s="234"/>
      <c r="X809" s="234"/>
      <c r="Y809" s="234"/>
      <c r="Z809" s="234"/>
      <c r="AA809" s="234"/>
      <c r="AB809" s="234"/>
      <c r="AC809" s="234"/>
    </row>
    <row r="810" ht="17.25" customHeight="1">
      <c r="A810" s="346"/>
      <c r="B810" s="317"/>
      <c r="C810" s="317"/>
      <c r="D810" s="318"/>
      <c r="E810" s="328"/>
      <c r="F810" s="328"/>
      <c r="G810" s="329"/>
      <c r="H810" s="346"/>
      <c r="I810" s="347"/>
      <c r="J810" s="234"/>
      <c r="K810" s="234"/>
      <c r="L810" s="234"/>
      <c r="M810" s="234"/>
      <c r="N810" s="234"/>
      <c r="O810" s="234"/>
      <c r="P810" s="234"/>
      <c r="Q810" s="234"/>
      <c r="R810" s="234"/>
      <c r="S810" s="234"/>
      <c r="T810" s="234"/>
      <c r="U810" s="234"/>
      <c r="V810" s="234"/>
      <c r="W810" s="234"/>
      <c r="X810" s="234"/>
      <c r="Y810" s="234"/>
      <c r="Z810" s="234"/>
      <c r="AA810" s="234"/>
      <c r="AB810" s="234"/>
      <c r="AC810" s="234"/>
    </row>
    <row r="811" ht="17.25" customHeight="1">
      <c r="A811" s="346"/>
      <c r="B811" s="317"/>
      <c r="C811" s="317"/>
      <c r="D811" s="318"/>
      <c r="E811" s="328"/>
      <c r="F811" s="328"/>
      <c r="G811" s="329"/>
      <c r="H811" s="346"/>
      <c r="I811" s="347"/>
      <c r="J811" s="234"/>
      <c r="K811" s="234"/>
      <c r="L811" s="234"/>
      <c r="M811" s="234"/>
      <c r="N811" s="234"/>
      <c r="O811" s="234"/>
      <c r="P811" s="234"/>
      <c r="Q811" s="234"/>
      <c r="R811" s="234"/>
      <c r="S811" s="234"/>
      <c r="T811" s="234"/>
      <c r="U811" s="234"/>
      <c r="V811" s="234"/>
      <c r="W811" s="234"/>
      <c r="X811" s="234"/>
      <c r="Y811" s="234"/>
      <c r="Z811" s="234"/>
      <c r="AA811" s="234"/>
      <c r="AB811" s="234"/>
      <c r="AC811" s="234"/>
    </row>
    <row r="812" ht="17.25" customHeight="1">
      <c r="A812" s="346"/>
      <c r="B812" s="317"/>
      <c r="C812" s="317"/>
      <c r="D812" s="318"/>
      <c r="E812" s="328"/>
      <c r="F812" s="328"/>
      <c r="G812" s="329"/>
      <c r="H812" s="346"/>
      <c r="I812" s="347"/>
      <c r="J812" s="234"/>
      <c r="K812" s="234"/>
      <c r="L812" s="234"/>
      <c r="M812" s="234"/>
      <c r="N812" s="234"/>
      <c r="O812" s="234"/>
      <c r="P812" s="234"/>
      <c r="Q812" s="234"/>
      <c r="R812" s="234"/>
      <c r="S812" s="234"/>
      <c r="T812" s="234"/>
      <c r="U812" s="234"/>
      <c r="V812" s="234"/>
      <c r="W812" s="234"/>
      <c r="X812" s="234"/>
      <c r="Y812" s="234"/>
      <c r="Z812" s="234"/>
      <c r="AA812" s="234"/>
      <c r="AB812" s="234"/>
      <c r="AC812" s="234"/>
    </row>
    <row r="813" ht="17.25" customHeight="1">
      <c r="A813" s="346"/>
      <c r="B813" s="317"/>
      <c r="C813" s="317"/>
      <c r="D813" s="318"/>
      <c r="E813" s="328"/>
      <c r="F813" s="328"/>
      <c r="G813" s="329"/>
      <c r="H813" s="346"/>
      <c r="I813" s="347"/>
      <c r="J813" s="234"/>
      <c r="K813" s="234"/>
      <c r="L813" s="234"/>
      <c r="M813" s="234"/>
      <c r="N813" s="234"/>
      <c r="O813" s="234"/>
      <c r="P813" s="234"/>
      <c r="Q813" s="234"/>
      <c r="R813" s="234"/>
      <c r="S813" s="234"/>
      <c r="T813" s="234"/>
      <c r="U813" s="234"/>
      <c r="V813" s="234"/>
      <c r="W813" s="234"/>
      <c r="X813" s="234"/>
      <c r="Y813" s="234"/>
      <c r="Z813" s="234"/>
      <c r="AA813" s="234"/>
      <c r="AB813" s="234"/>
      <c r="AC813" s="234"/>
    </row>
    <row r="814" ht="17.25" customHeight="1">
      <c r="A814" s="346"/>
      <c r="B814" s="317"/>
      <c r="C814" s="317"/>
      <c r="D814" s="318"/>
      <c r="E814" s="328"/>
      <c r="F814" s="328"/>
      <c r="G814" s="329"/>
      <c r="H814" s="346"/>
      <c r="I814" s="347"/>
      <c r="J814" s="234"/>
      <c r="K814" s="234"/>
      <c r="L814" s="234"/>
      <c r="M814" s="234"/>
      <c r="N814" s="234"/>
      <c r="O814" s="234"/>
      <c r="P814" s="234"/>
      <c r="Q814" s="234"/>
      <c r="R814" s="234"/>
      <c r="S814" s="234"/>
      <c r="T814" s="234"/>
      <c r="U814" s="234"/>
      <c r="V814" s="234"/>
      <c r="W814" s="234"/>
      <c r="X814" s="234"/>
      <c r="Y814" s="234"/>
      <c r="Z814" s="234"/>
      <c r="AA814" s="234"/>
      <c r="AB814" s="234"/>
      <c r="AC814" s="234"/>
    </row>
    <row r="815" ht="17.25" customHeight="1">
      <c r="A815" s="346"/>
      <c r="B815" s="317"/>
      <c r="C815" s="317"/>
      <c r="D815" s="318"/>
      <c r="E815" s="328"/>
      <c r="F815" s="328"/>
      <c r="G815" s="329"/>
      <c r="H815" s="346"/>
      <c r="I815" s="347"/>
      <c r="J815" s="234"/>
      <c r="K815" s="234"/>
      <c r="L815" s="234"/>
      <c r="M815" s="234"/>
      <c r="N815" s="234"/>
      <c r="O815" s="234"/>
      <c r="P815" s="234"/>
      <c r="Q815" s="234"/>
      <c r="R815" s="234"/>
      <c r="S815" s="234"/>
      <c r="T815" s="234"/>
      <c r="U815" s="234"/>
      <c r="V815" s="234"/>
      <c r="W815" s="234"/>
      <c r="X815" s="234"/>
      <c r="Y815" s="234"/>
      <c r="Z815" s="234"/>
      <c r="AA815" s="234"/>
      <c r="AB815" s="234"/>
      <c r="AC815" s="234"/>
    </row>
    <row r="816" ht="17.25" customHeight="1">
      <c r="A816" s="346"/>
      <c r="B816" s="317"/>
      <c r="C816" s="317"/>
      <c r="D816" s="318"/>
      <c r="E816" s="328"/>
      <c r="F816" s="328"/>
      <c r="G816" s="329"/>
      <c r="H816" s="346"/>
      <c r="I816" s="347"/>
      <c r="J816" s="234"/>
      <c r="K816" s="234"/>
      <c r="L816" s="234"/>
      <c r="M816" s="234"/>
      <c r="N816" s="234"/>
      <c r="O816" s="234"/>
      <c r="P816" s="234"/>
      <c r="Q816" s="234"/>
      <c r="R816" s="234"/>
      <c r="S816" s="234"/>
      <c r="T816" s="234"/>
      <c r="U816" s="234"/>
      <c r="V816" s="234"/>
      <c r="W816" s="234"/>
      <c r="X816" s="234"/>
      <c r="Y816" s="234"/>
      <c r="Z816" s="234"/>
      <c r="AA816" s="234"/>
      <c r="AB816" s="234"/>
      <c r="AC816" s="234"/>
    </row>
    <row r="817" ht="17.25" customHeight="1">
      <c r="A817" s="346"/>
      <c r="B817" s="317"/>
      <c r="C817" s="317"/>
      <c r="D817" s="318"/>
      <c r="E817" s="328"/>
      <c r="F817" s="328"/>
      <c r="G817" s="329"/>
      <c r="H817" s="346"/>
      <c r="I817" s="347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4"/>
      <c r="Z817" s="234"/>
      <c r="AA817" s="234"/>
      <c r="AB817" s="234"/>
      <c r="AC817" s="234"/>
    </row>
    <row r="818" ht="17.25" customHeight="1">
      <c r="A818" s="346"/>
      <c r="B818" s="317"/>
      <c r="C818" s="317"/>
      <c r="D818" s="318"/>
      <c r="E818" s="328"/>
      <c r="F818" s="328"/>
      <c r="G818" s="329"/>
      <c r="H818" s="346"/>
      <c r="I818" s="347"/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4"/>
      <c r="Z818" s="234"/>
      <c r="AA818" s="234"/>
      <c r="AB818" s="234"/>
      <c r="AC818" s="234"/>
    </row>
    <row r="819" ht="17.25" customHeight="1">
      <c r="A819" s="346"/>
      <c r="B819" s="317"/>
      <c r="C819" s="317"/>
      <c r="D819" s="318"/>
      <c r="E819" s="328"/>
      <c r="F819" s="328"/>
      <c r="G819" s="329"/>
      <c r="H819" s="346"/>
      <c r="I819" s="347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/>
      <c r="X819" s="234"/>
      <c r="Y819" s="234"/>
      <c r="Z819" s="234"/>
      <c r="AA819" s="234"/>
      <c r="AB819" s="234"/>
      <c r="AC819" s="234"/>
    </row>
    <row r="820" ht="17.25" customHeight="1">
      <c r="A820" s="346"/>
      <c r="B820" s="317"/>
      <c r="C820" s="317"/>
      <c r="D820" s="318"/>
      <c r="E820" s="328"/>
      <c r="F820" s="328"/>
      <c r="G820" s="329"/>
      <c r="H820" s="346"/>
      <c r="I820" s="347"/>
      <c r="J820" s="234"/>
      <c r="K820" s="234"/>
      <c r="L820" s="234"/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4"/>
      <c r="Z820" s="234"/>
      <c r="AA820" s="234"/>
      <c r="AB820" s="234"/>
      <c r="AC820" s="234"/>
    </row>
    <row r="821" ht="17.25" customHeight="1">
      <c r="A821" s="346"/>
      <c r="B821" s="317"/>
      <c r="C821" s="317"/>
      <c r="D821" s="318"/>
      <c r="E821" s="328"/>
      <c r="F821" s="328"/>
      <c r="G821" s="329"/>
      <c r="H821" s="346"/>
      <c r="I821" s="347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/>
      <c r="X821" s="234"/>
      <c r="Y821" s="234"/>
      <c r="Z821" s="234"/>
      <c r="AA821" s="234"/>
      <c r="AB821" s="234"/>
      <c r="AC821" s="234"/>
    </row>
    <row r="822" ht="17.25" customHeight="1">
      <c r="A822" s="346"/>
      <c r="B822" s="317"/>
      <c r="C822" s="317"/>
      <c r="D822" s="318"/>
      <c r="E822" s="328"/>
      <c r="F822" s="328"/>
      <c r="G822" s="329"/>
      <c r="H822" s="346"/>
      <c r="I822" s="347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/>
      <c r="U822" s="234"/>
      <c r="V822" s="234"/>
      <c r="W822" s="234"/>
      <c r="X822" s="234"/>
      <c r="Y822" s="234"/>
      <c r="Z822" s="234"/>
      <c r="AA822" s="234"/>
      <c r="AB822" s="234"/>
      <c r="AC822" s="234"/>
    </row>
    <row r="823" ht="17.25" customHeight="1">
      <c r="A823" s="346"/>
      <c r="B823" s="317"/>
      <c r="C823" s="317"/>
      <c r="D823" s="318"/>
      <c r="E823" s="328"/>
      <c r="F823" s="328"/>
      <c r="G823" s="329"/>
      <c r="H823" s="346"/>
      <c r="I823" s="347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4"/>
      <c r="Z823" s="234"/>
      <c r="AA823" s="234"/>
      <c r="AB823" s="234"/>
      <c r="AC823" s="234"/>
    </row>
    <row r="824" ht="17.25" customHeight="1">
      <c r="A824" s="346"/>
      <c r="B824" s="317"/>
      <c r="C824" s="317"/>
      <c r="D824" s="318"/>
      <c r="E824" s="328"/>
      <c r="F824" s="328"/>
      <c r="G824" s="329"/>
      <c r="H824" s="346"/>
      <c r="I824" s="347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/>
      <c r="U824" s="234"/>
      <c r="V824" s="234"/>
      <c r="W824" s="234"/>
      <c r="X824" s="234"/>
      <c r="Y824" s="234"/>
      <c r="Z824" s="234"/>
      <c r="AA824" s="234"/>
      <c r="AB824" s="234"/>
      <c r="AC824" s="234"/>
    </row>
    <row r="825" ht="17.25" customHeight="1">
      <c r="A825" s="346"/>
      <c r="B825" s="317"/>
      <c r="C825" s="317"/>
      <c r="D825" s="318"/>
      <c r="E825" s="328"/>
      <c r="F825" s="328"/>
      <c r="G825" s="329"/>
      <c r="H825" s="346"/>
      <c r="I825" s="347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4"/>
      <c r="Z825" s="234"/>
      <c r="AA825" s="234"/>
      <c r="AB825" s="234"/>
      <c r="AC825" s="234"/>
    </row>
    <row r="826" ht="17.25" customHeight="1">
      <c r="A826" s="346"/>
      <c r="B826" s="317"/>
      <c r="C826" s="317"/>
      <c r="D826" s="318"/>
      <c r="E826" s="328"/>
      <c r="F826" s="328"/>
      <c r="G826" s="329"/>
      <c r="H826" s="346"/>
      <c r="I826" s="347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4"/>
      <c r="Z826" s="234"/>
      <c r="AA826" s="234"/>
      <c r="AB826" s="234"/>
      <c r="AC826" s="234"/>
    </row>
    <row r="827" ht="17.25" customHeight="1">
      <c r="A827" s="346"/>
      <c r="B827" s="317"/>
      <c r="C827" s="317"/>
      <c r="D827" s="318"/>
      <c r="E827" s="328"/>
      <c r="F827" s="328"/>
      <c r="G827" s="329"/>
      <c r="H827" s="346"/>
      <c r="I827" s="347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4"/>
      <c r="Z827" s="234"/>
      <c r="AA827" s="234"/>
      <c r="AB827" s="234"/>
      <c r="AC827" s="234"/>
    </row>
    <row r="828" ht="17.25" customHeight="1">
      <c r="A828" s="346"/>
      <c r="B828" s="317"/>
      <c r="C828" s="317"/>
      <c r="D828" s="318"/>
      <c r="E828" s="328"/>
      <c r="F828" s="328"/>
      <c r="G828" s="329"/>
      <c r="H828" s="346"/>
      <c r="I828" s="347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4"/>
      <c r="Z828" s="234"/>
      <c r="AA828" s="234"/>
      <c r="AB828" s="234"/>
      <c r="AC828" s="234"/>
    </row>
    <row r="829" ht="17.25" customHeight="1">
      <c r="A829" s="346"/>
      <c r="B829" s="317"/>
      <c r="C829" s="317"/>
      <c r="D829" s="318"/>
      <c r="E829" s="328"/>
      <c r="F829" s="328"/>
      <c r="G829" s="329"/>
      <c r="H829" s="346"/>
      <c r="I829" s="347"/>
      <c r="J829" s="234"/>
      <c r="K829" s="234"/>
      <c r="L829" s="234"/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4"/>
      <c r="Z829" s="234"/>
      <c r="AA829" s="234"/>
      <c r="AB829" s="234"/>
      <c r="AC829" s="234"/>
    </row>
    <row r="830" ht="17.25" customHeight="1">
      <c r="A830" s="346"/>
      <c r="B830" s="317"/>
      <c r="C830" s="317"/>
      <c r="D830" s="318"/>
      <c r="E830" s="328"/>
      <c r="F830" s="328"/>
      <c r="G830" s="329"/>
      <c r="H830" s="346"/>
      <c r="I830" s="347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/>
      <c r="X830" s="234"/>
      <c r="Y830" s="234"/>
      <c r="Z830" s="234"/>
      <c r="AA830" s="234"/>
      <c r="AB830" s="234"/>
      <c r="AC830" s="234"/>
    </row>
    <row r="831" ht="17.25" customHeight="1">
      <c r="A831" s="346"/>
      <c r="B831" s="317"/>
      <c r="C831" s="317"/>
      <c r="D831" s="318"/>
      <c r="E831" s="328"/>
      <c r="F831" s="328"/>
      <c r="G831" s="329"/>
      <c r="H831" s="346"/>
      <c r="I831" s="347"/>
      <c r="J831" s="234"/>
      <c r="K831" s="234"/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4"/>
      <c r="Z831" s="234"/>
      <c r="AA831" s="234"/>
      <c r="AB831" s="234"/>
      <c r="AC831" s="234"/>
    </row>
    <row r="832" ht="17.25" customHeight="1">
      <c r="A832" s="346"/>
      <c r="B832" s="317"/>
      <c r="C832" s="317"/>
      <c r="D832" s="318"/>
      <c r="E832" s="328"/>
      <c r="F832" s="328"/>
      <c r="G832" s="329"/>
      <c r="H832" s="346"/>
      <c r="I832" s="347"/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4"/>
      <c r="Z832" s="234"/>
      <c r="AA832" s="234"/>
      <c r="AB832" s="234"/>
      <c r="AC832" s="234"/>
    </row>
    <row r="833" ht="17.25" customHeight="1">
      <c r="A833" s="346"/>
      <c r="B833" s="317"/>
      <c r="C833" s="317"/>
      <c r="D833" s="318"/>
      <c r="E833" s="328"/>
      <c r="F833" s="328"/>
      <c r="G833" s="329"/>
      <c r="H833" s="346"/>
      <c r="I833" s="347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/>
      <c r="X833" s="234"/>
      <c r="Y833" s="234"/>
      <c r="Z833" s="234"/>
      <c r="AA833" s="234"/>
      <c r="AB833" s="234"/>
      <c r="AC833" s="234"/>
    </row>
    <row r="834" ht="17.25" customHeight="1">
      <c r="A834" s="346"/>
      <c r="B834" s="317"/>
      <c r="C834" s="317"/>
      <c r="D834" s="318"/>
      <c r="E834" s="328"/>
      <c r="F834" s="328"/>
      <c r="G834" s="329"/>
      <c r="H834" s="346"/>
      <c r="I834" s="347"/>
      <c r="J834" s="234"/>
      <c r="K834" s="234"/>
      <c r="L834" s="234"/>
      <c r="M834" s="234"/>
      <c r="N834" s="234"/>
      <c r="O834" s="234"/>
      <c r="P834" s="234"/>
      <c r="Q834" s="234"/>
      <c r="R834" s="234"/>
      <c r="S834" s="234"/>
      <c r="T834" s="234"/>
      <c r="U834" s="234"/>
      <c r="V834" s="234"/>
      <c r="W834" s="234"/>
      <c r="X834" s="234"/>
      <c r="Y834" s="234"/>
      <c r="Z834" s="234"/>
      <c r="AA834" s="234"/>
      <c r="AB834" s="234"/>
      <c r="AC834" s="234"/>
    </row>
    <row r="835" ht="17.25" customHeight="1">
      <c r="A835" s="346"/>
      <c r="B835" s="317"/>
      <c r="C835" s="317"/>
      <c r="D835" s="318"/>
      <c r="E835" s="328"/>
      <c r="F835" s="328"/>
      <c r="G835" s="329"/>
      <c r="H835" s="346"/>
      <c r="I835" s="347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/>
      <c r="U835" s="234"/>
      <c r="V835" s="234"/>
      <c r="W835" s="234"/>
      <c r="X835" s="234"/>
      <c r="Y835" s="234"/>
      <c r="Z835" s="234"/>
      <c r="AA835" s="234"/>
      <c r="AB835" s="234"/>
      <c r="AC835" s="234"/>
    </row>
    <row r="836" ht="17.25" customHeight="1">
      <c r="A836" s="346"/>
      <c r="B836" s="317"/>
      <c r="C836" s="317"/>
      <c r="D836" s="318"/>
      <c r="E836" s="328"/>
      <c r="F836" s="328"/>
      <c r="G836" s="329"/>
      <c r="H836" s="346"/>
      <c r="I836" s="347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/>
      <c r="U836" s="234"/>
      <c r="V836" s="234"/>
      <c r="W836" s="234"/>
      <c r="X836" s="234"/>
      <c r="Y836" s="234"/>
      <c r="Z836" s="234"/>
      <c r="AA836" s="234"/>
      <c r="AB836" s="234"/>
      <c r="AC836" s="234"/>
    </row>
    <row r="837" ht="17.25" customHeight="1">
      <c r="A837" s="346"/>
      <c r="B837" s="317"/>
      <c r="C837" s="317"/>
      <c r="D837" s="318"/>
      <c r="E837" s="328"/>
      <c r="F837" s="328"/>
      <c r="G837" s="329"/>
      <c r="H837" s="346"/>
      <c r="I837" s="347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4"/>
      <c r="Z837" s="234"/>
      <c r="AA837" s="234"/>
      <c r="AB837" s="234"/>
      <c r="AC837" s="234"/>
    </row>
    <row r="838" ht="17.25" customHeight="1">
      <c r="A838" s="346"/>
      <c r="B838" s="317"/>
      <c r="C838" s="317"/>
      <c r="D838" s="318"/>
      <c r="E838" s="328"/>
      <c r="F838" s="328"/>
      <c r="G838" s="329"/>
      <c r="H838" s="346"/>
      <c r="I838" s="347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4"/>
      <c r="Z838" s="234"/>
      <c r="AA838" s="234"/>
      <c r="AB838" s="234"/>
      <c r="AC838" s="234"/>
    </row>
    <row r="839" ht="17.25" customHeight="1">
      <c r="A839" s="346"/>
      <c r="B839" s="317"/>
      <c r="C839" s="317"/>
      <c r="D839" s="318"/>
      <c r="E839" s="328"/>
      <c r="F839" s="328"/>
      <c r="G839" s="329"/>
      <c r="H839" s="346"/>
      <c r="I839" s="347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4"/>
      <c r="Z839" s="234"/>
      <c r="AA839" s="234"/>
      <c r="AB839" s="234"/>
      <c r="AC839" s="234"/>
    </row>
    <row r="840" ht="17.25" customHeight="1">
      <c r="A840" s="346"/>
      <c r="B840" s="317"/>
      <c r="C840" s="317"/>
      <c r="D840" s="318"/>
      <c r="E840" s="328"/>
      <c r="F840" s="328"/>
      <c r="G840" s="329"/>
      <c r="H840" s="346"/>
      <c r="I840" s="347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4"/>
      <c r="Z840" s="234"/>
      <c r="AA840" s="234"/>
      <c r="AB840" s="234"/>
      <c r="AC840" s="234"/>
    </row>
    <row r="841" ht="17.25" customHeight="1">
      <c r="A841" s="346"/>
      <c r="B841" s="317"/>
      <c r="C841" s="317"/>
      <c r="D841" s="318"/>
      <c r="E841" s="328"/>
      <c r="F841" s="328"/>
      <c r="G841" s="329"/>
      <c r="H841" s="346"/>
      <c r="I841" s="347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4"/>
      <c r="Z841" s="234"/>
      <c r="AA841" s="234"/>
      <c r="AB841" s="234"/>
      <c r="AC841" s="234"/>
    </row>
    <row r="842" ht="17.25" customHeight="1">
      <c r="A842" s="346"/>
      <c r="B842" s="317"/>
      <c r="C842" s="317"/>
      <c r="D842" s="318"/>
      <c r="E842" s="328"/>
      <c r="F842" s="328"/>
      <c r="G842" s="329"/>
      <c r="H842" s="346"/>
      <c r="I842" s="347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4"/>
      <c r="Z842" s="234"/>
      <c r="AA842" s="234"/>
      <c r="AB842" s="234"/>
      <c r="AC842" s="234"/>
    </row>
    <row r="843" ht="17.25" customHeight="1">
      <c r="A843" s="346"/>
      <c r="B843" s="317"/>
      <c r="C843" s="317"/>
      <c r="D843" s="318"/>
      <c r="E843" s="328"/>
      <c r="F843" s="328"/>
      <c r="G843" s="329"/>
      <c r="H843" s="346"/>
      <c r="I843" s="347"/>
      <c r="J843" s="234"/>
      <c r="K843" s="234"/>
      <c r="L843" s="234"/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4"/>
      <c r="Z843" s="234"/>
      <c r="AA843" s="234"/>
      <c r="AB843" s="234"/>
      <c r="AC843" s="234"/>
    </row>
    <row r="844" ht="17.25" customHeight="1">
      <c r="A844" s="346"/>
      <c r="B844" s="317"/>
      <c r="C844" s="317"/>
      <c r="D844" s="318"/>
      <c r="E844" s="328"/>
      <c r="F844" s="328"/>
      <c r="G844" s="329"/>
      <c r="H844" s="346"/>
      <c r="I844" s="347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/>
      <c r="X844" s="234"/>
      <c r="Y844" s="234"/>
      <c r="Z844" s="234"/>
      <c r="AA844" s="234"/>
      <c r="AB844" s="234"/>
      <c r="AC844" s="234"/>
    </row>
    <row r="845" ht="17.25" customHeight="1">
      <c r="A845" s="346"/>
      <c r="B845" s="317"/>
      <c r="C845" s="317"/>
      <c r="D845" s="318"/>
      <c r="E845" s="328"/>
      <c r="F845" s="328"/>
      <c r="G845" s="329"/>
      <c r="H845" s="346"/>
      <c r="I845" s="347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4"/>
      <c r="Z845" s="234"/>
      <c r="AA845" s="234"/>
      <c r="AB845" s="234"/>
      <c r="AC845" s="234"/>
    </row>
    <row r="846" ht="17.25" customHeight="1">
      <c r="A846" s="346"/>
      <c r="B846" s="317"/>
      <c r="C846" s="317"/>
      <c r="D846" s="318"/>
      <c r="E846" s="328"/>
      <c r="F846" s="328"/>
      <c r="G846" s="329"/>
      <c r="H846" s="346"/>
      <c r="I846" s="347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4"/>
      <c r="Z846" s="234"/>
      <c r="AA846" s="234"/>
      <c r="AB846" s="234"/>
      <c r="AC846" s="234"/>
    </row>
    <row r="847" ht="17.25" customHeight="1">
      <c r="A847" s="346"/>
      <c r="B847" s="317"/>
      <c r="C847" s="317"/>
      <c r="D847" s="318"/>
      <c r="E847" s="328"/>
      <c r="F847" s="328"/>
      <c r="G847" s="329"/>
      <c r="H847" s="346"/>
      <c r="I847" s="347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4"/>
      <c r="Z847" s="234"/>
      <c r="AA847" s="234"/>
      <c r="AB847" s="234"/>
      <c r="AC847" s="234"/>
    </row>
    <row r="848" ht="17.25" customHeight="1">
      <c r="A848" s="346"/>
      <c r="B848" s="317"/>
      <c r="C848" s="317"/>
      <c r="D848" s="318"/>
      <c r="E848" s="328"/>
      <c r="F848" s="328"/>
      <c r="G848" s="329"/>
      <c r="H848" s="346"/>
      <c r="I848" s="347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4"/>
      <c r="Z848" s="234"/>
      <c r="AA848" s="234"/>
      <c r="AB848" s="234"/>
      <c r="AC848" s="234"/>
    </row>
    <row r="849" ht="17.25" customHeight="1">
      <c r="A849" s="346"/>
      <c r="B849" s="317"/>
      <c r="C849" s="317"/>
      <c r="D849" s="318"/>
      <c r="E849" s="328"/>
      <c r="F849" s="328"/>
      <c r="G849" s="329"/>
      <c r="H849" s="346"/>
      <c r="I849" s="347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4"/>
      <c r="Z849" s="234"/>
      <c r="AA849" s="234"/>
      <c r="AB849" s="234"/>
      <c r="AC849" s="234"/>
    </row>
    <row r="850" ht="17.25" customHeight="1">
      <c r="A850" s="346"/>
      <c r="B850" s="317"/>
      <c r="C850" s="317"/>
      <c r="D850" s="318"/>
      <c r="E850" s="328"/>
      <c r="F850" s="328"/>
      <c r="G850" s="329"/>
      <c r="H850" s="346"/>
      <c r="I850" s="347"/>
      <c r="J850" s="234"/>
      <c r="K850" s="234"/>
      <c r="L850" s="234"/>
      <c r="M850" s="234"/>
      <c r="N850" s="234"/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4"/>
      <c r="Z850" s="234"/>
      <c r="AA850" s="234"/>
      <c r="AB850" s="234"/>
      <c r="AC850" s="234"/>
    </row>
    <row r="851" ht="17.25" customHeight="1">
      <c r="A851" s="346"/>
      <c r="B851" s="317"/>
      <c r="C851" s="317"/>
      <c r="D851" s="318"/>
      <c r="E851" s="328"/>
      <c r="F851" s="328"/>
      <c r="G851" s="329"/>
      <c r="H851" s="346"/>
      <c r="I851" s="347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4"/>
      <c r="Z851" s="234"/>
      <c r="AA851" s="234"/>
      <c r="AB851" s="234"/>
      <c r="AC851" s="234"/>
    </row>
    <row r="852" ht="17.25" customHeight="1">
      <c r="A852" s="346"/>
      <c r="B852" s="317"/>
      <c r="C852" s="317"/>
      <c r="D852" s="318"/>
      <c r="E852" s="328"/>
      <c r="F852" s="328"/>
      <c r="G852" s="329"/>
      <c r="H852" s="346"/>
      <c r="I852" s="347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4"/>
      <c r="Z852" s="234"/>
      <c r="AA852" s="234"/>
      <c r="AB852" s="234"/>
      <c r="AC852" s="234"/>
    </row>
    <row r="853" ht="17.25" customHeight="1">
      <c r="A853" s="346"/>
      <c r="B853" s="317"/>
      <c r="C853" s="317"/>
      <c r="D853" s="318"/>
      <c r="E853" s="328"/>
      <c r="F853" s="328"/>
      <c r="G853" s="329"/>
      <c r="H853" s="346"/>
      <c r="I853" s="347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4"/>
      <c r="Z853" s="234"/>
      <c r="AA853" s="234"/>
      <c r="AB853" s="234"/>
      <c r="AC853" s="234"/>
    </row>
    <row r="854" ht="17.25" customHeight="1">
      <c r="A854" s="346"/>
      <c r="B854" s="317"/>
      <c r="C854" s="317"/>
      <c r="D854" s="318"/>
      <c r="E854" s="328"/>
      <c r="F854" s="328"/>
      <c r="G854" s="329"/>
      <c r="H854" s="346"/>
      <c r="I854" s="347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4"/>
      <c r="Z854" s="234"/>
      <c r="AA854" s="234"/>
      <c r="AB854" s="234"/>
      <c r="AC854" s="234"/>
    </row>
    <row r="855" ht="17.25" customHeight="1">
      <c r="A855" s="346"/>
      <c r="B855" s="317"/>
      <c r="C855" s="317"/>
      <c r="D855" s="318"/>
      <c r="E855" s="328"/>
      <c r="F855" s="328"/>
      <c r="G855" s="329"/>
      <c r="H855" s="346"/>
      <c r="I855" s="347"/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4"/>
      <c r="Z855" s="234"/>
      <c r="AA855" s="234"/>
      <c r="AB855" s="234"/>
      <c r="AC855" s="234"/>
    </row>
    <row r="856" ht="17.25" customHeight="1">
      <c r="A856" s="346"/>
      <c r="B856" s="317"/>
      <c r="C856" s="317"/>
      <c r="D856" s="318"/>
      <c r="E856" s="328"/>
      <c r="F856" s="328"/>
      <c r="G856" s="329"/>
      <c r="H856" s="346"/>
      <c r="I856" s="347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/>
      <c r="X856" s="234"/>
      <c r="Y856" s="234"/>
      <c r="Z856" s="234"/>
      <c r="AA856" s="234"/>
      <c r="AB856" s="234"/>
      <c r="AC856" s="234"/>
    </row>
    <row r="857" ht="17.25" customHeight="1">
      <c r="A857" s="346"/>
      <c r="B857" s="317"/>
      <c r="C857" s="317"/>
      <c r="D857" s="318"/>
      <c r="E857" s="328"/>
      <c r="F857" s="328"/>
      <c r="G857" s="329"/>
      <c r="H857" s="346"/>
      <c r="I857" s="347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4"/>
      <c r="Z857" s="234"/>
      <c r="AA857" s="234"/>
      <c r="AB857" s="234"/>
      <c r="AC857" s="234"/>
    </row>
    <row r="858" ht="17.25" customHeight="1">
      <c r="A858" s="346"/>
      <c r="B858" s="317"/>
      <c r="C858" s="317"/>
      <c r="D858" s="318"/>
      <c r="E858" s="328"/>
      <c r="F858" s="328"/>
      <c r="G858" s="329"/>
      <c r="H858" s="346"/>
      <c r="I858" s="347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4"/>
      <c r="Z858" s="234"/>
      <c r="AA858" s="234"/>
      <c r="AB858" s="234"/>
      <c r="AC858" s="234"/>
    </row>
    <row r="859" ht="17.25" customHeight="1">
      <c r="A859" s="346"/>
      <c r="B859" s="317"/>
      <c r="C859" s="317"/>
      <c r="D859" s="318"/>
      <c r="E859" s="328"/>
      <c r="F859" s="328"/>
      <c r="G859" s="329"/>
      <c r="H859" s="346"/>
      <c r="I859" s="347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4"/>
      <c r="Z859" s="234"/>
      <c r="AA859" s="234"/>
      <c r="AB859" s="234"/>
      <c r="AC859" s="234"/>
    </row>
    <row r="860" ht="17.25" customHeight="1">
      <c r="A860" s="346"/>
      <c r="B860" s="317"/>
      <c r="C860" s="317"/>
      <c r="D860" s="318"/>
      <c r="E860" s="328"/>
      <c r="F860" s="328"/>
      <c r="G860" s="329"/>
      <c r="H860" s="346"/>
      <c r="I860" s="347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4"/>
      <c r="Z860" s="234"/>
      <c r="AA860" s="234"/>
      <c r="AB860" s="234"/>
      <c r="AC860" s="234"/>
    </row>
    <row r="861" ht="17.25" customHeight="1">
      <c r="A861" s="346"/>
      <c r="B861" s="317"/>
      <c r="C861" s="317"/>
      <c r="D861" s="318"/>
      <c r="E861" s="328"/>
      <c r="F861" s="328"/>
      <c r="G861" s="329"/>
      <c r="H861" s="346"/>
      <c r="I861" s="347"/>
      <c r="J861" s="234"/>
      <c r="K861" s="234"/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4"/>
      <c r="Z861" s="234"/>
      <c r="AA861" s="234"/>
      <c r="AB861" s="234"/>
      <c r="AC861" s="234"/>
    </row>
    <row r="862" ht="17.25" customHeight="1">
      <c r="A862" s="346"/>
      <c r="B862" s="317"/>
      <c r="C862" s="317"/>
      <c r="D862" s="318"/>
      <c r="E862" s="328"/>
      <c r="F862" s="328"/>
      <c r="G862" s="329"/>
      <c r="H862" s="346"/>
      <c r="I862" s="347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4"/>
      <c r="Z862" s="234"/>
      <c r="AA862" s="234"/>
      <c r="AB862" s="234"/>
      <c r="AC862" s="234"/>
    </row>
    <row r="863" ht="17.25" customHeight="1">
      <c r="A863" s="346"/>
      <c r="B863" s="317"/>
      <c r="C863" s="317"/>
      <c r="D863" s="318"/>
      <c r="E863" s="328"/>
      <c r="F863" s="328"/>
      <c r="G863" s="329"/>
      <c r="H863" s="346"/>
      <c r="I863" s="347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4"/>
      <c r="Z863" s="234"/>
      <c r="AA863" s="234"/>
      <c r="AB863" s="234"/>
      <c r="AC863" s="234"/>
    </row>
    <row r="864" ht="17.25" customHeight="1">
      <c r="A864" s="346"/>
      <c r="B864" s="317"/>
      <c r="C864" s="317"/>
      <c r="D864" s="318"/>
      <c r="E864" s="328"/>
      <c r="F864" s="328"/>
      <c r="G864" s="329"/>
      <c r="H864" s="346"/>
      <c r="I864" s="347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4"/>
      <c r="Z864" s="234"/>
      <c r="AA864" s="234"/>
      <c r="AB864" s="234"/>
      <c r="AC864" s="234"/>
    </row>
    <row r="865" ht="17.25" customHeight="1">
      <c r="A865" s="346"/>
      <c r="B865" s="317"/>
      <c r="C865" s="317"/>
      <c r="D865" s="318"/>
      <c r="E865" s="328"/>
      <c r="F865" s="328"/>
      <c r="G865" s="329"/>
      <c r="H865" s="346"/>
      <c r="I865" s="347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4"/>
      <c r="Z865" s="234"/>
      <c r="AA865" s="234"/>
      <c r="AB865" s="234"/>
      <c r="AC865" s="234"/>
    </row>
    <row r="866" ht="17.25" customHeight="1">
      <c r="A866" s="346"/>
      <c r="B866" s="317"/>
      <c r="C866" s="317"/>
      <c r="D866" s="318"/>
      <c r="E866" s="328"/>
      <c r="F866" s="328"/>
      <c r="G866" s="329"/>
      <c r="H866" s="346"/>
      <c r="I866" s="347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4"/>
      <c r="Z866" s="234"/>
      <c r="AA866" s="234"/>
      <c r="AB866" s="234"/>
      <c r="AC866" s="234"/>
    </row>
    <row r="867" ht="17.25" customHeight="1">
      <c r="A867" s="346"/>
      <c r="B867" s="317"/>
      <c r="C867" s="317"/>
      <c r="D867" s="318"/>
      <c r="E867" s="328"/>
      <c r="F867" s="328"/>
      <c r="G867" s="329"/>
      <c r="H867" s="346"/>
      <c r="I867" s="347"/>
      <c r="J867" s="234"/>
      <c r="K867" s="234"/>
      <c r="L867" s="234"/>
      <c r="M867" s="234"/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4"/>
      <c r="Z867" s="234"/>
      <c r="AA867" s="234"/>
      <c r="AB867" s="234"/>
      <c r="AC867" s="234"/>
    </row>
    <row r="868" ht="17.25" customHeight="1">
      <c r="A868" s="346"/>
      <c r="B868" s="317"/>
      <c r="C868" s="317"/>
      <c r="D868" s="318"/>
      <c r="E868" s="328"/>
      <c r="F868" s="328"/>
      <c r="G868" s="329"/>
      <c r="H868" s="346"/>
      <c r="I868" s="347"/>
      <c r="J868" s="234"/>
      <c r="K868" s="234"/>
      <c r="L868" s="234"/>
      <c r="M868" s="234"/>
      <c r="N868" s="234"/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4"/>
      <c r="Z868" s="234"/>
      <c r="AA868" s="234"/>
      <c r="AB868" s="234"/>
      <c r="AC868" s="234"/>
    </row>
    <row r="869" ht="17.25" customHeight="1">
      <c r="A869" s="346"/>
      <c r="B869" s="317"/>
      <c r="C869" s="317"/>
      <c r="D869" s="318"/>
      <c r="E869" s="328"/>
      <c r="F869" s="328"/>
      <c r="G869" s="329"/>
      <c r="H869" s="346"/>
      <c r="I869" s="347"/>
      <c r="J869" s="234"/>
      <c r="K869" s="234"/>
      <c r="L869" s="234"/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4"/>
      <c r="Z869" s="234"/>
      <c r="AA869" s="234"/>
      <c r="AB869" s="234"/>
      <c r="AC869" s="234"/>
    </row>
    <row r="870" ht="17.25" customHeight="1">
      <c r="A870" s="346"/>
      <c r="B870" s="317"/>
      <c r="C870" s="317"/>
      <c r="D870" s="318"/>
      <c r="E870" s="328"/>
      <c r="F870" s="328"/>
      <c r="G870" s="329"/>
      <c r="H870" s="346"/>
      <c r="I870" s="347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/>
      <c r="X870" s="234"/>
      <c r="Y870" s="234"/>
      <c r="Z870" s="234"/>
      <c r="AA870" s="234"/>
      <c r="AB870" s="234"/>
      <c r="AC870" s="234"/>
    </row>
    <row r="871" ht="17.25" customHeight="1">
      <c r="A871" s="346"/>
      <c r="B871" s="317"/>
      <c r="C871" s="317"/>
      <c r="D871" s="318"/>
      <c r="E871" s="328"/>
      <c r="F871" s="328"/>
      <c r="G871" s="329"/>
      <c r="H871" s="346"/>
      <c r="I871" s="347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/>
      <c r="U871" s="234"/>
      <c r="V871" s="234"/>
      <c r="W871" s="234"/>
      <c r="X871" s="234"/>
      <c r="Y871" s="234"/>
      <c r="Z871" s="234"/>
      <c r="AA871" s="234"/>
      <c r="AB871" s="234"/>
      <c r="AC871" s="234"/>
    </row>
    <row r="872" ht="17.25" customHeight="1">
      <c r="A872" s="346"/>
      <c r="B872" s="317"/>
      <c r="C872" s="317"/>
      <c r="D872" s="318"/>
      <c r="E872" s="328"/>
      <c r="F872" s="328"/>
      <c r="G872" s="329"/>
      <c r="H872" s="346"/>
      <c r="I872" s="347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4"/>
      <c r="Z872" s="234"/>
      <c r="AA872" s="234"/>
      <c r="AB872" s="234"/>
      <c r="AC872" s="234"/>
    </row>
    <row r="873" ht="17.25" customHeight="1">
      <c r="A873" s="346"/>
      <c r="B873" s="317"/>
      <c r="C873" s="317"/>
      <c r="D873" s="318"/>
      <c r="E873" s="328"/>
      <c r="F873" s="328"/>
      <c r="G873" s="329"/>
      <c r="H873" s="346"/>
      <c r="I873" s="347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/>
      <c r="U873" s="234"/>
      <c r="V873" s="234"/>
      <c r="W873" s="234"/>
      <c r="X873" s="234"/>
      <c r="Y873" s="234"/>
      <c r="Z873" s="234"/>
      <c r="AA873" s="234"/>
      <c r="AB873" s="234"/>
      <c r="AC873" s="234"/>
    </row>
    <row r="874" ht="17.25" customHeight="1">
      <c r="A874" s="346"/>
      <c r="B874" s="317"/>
      <c r="C874" s="317"/>
      <c r="D874" s="318"/>
      <c r="E874" s="328"/>
      <c r="F874" s="328"/>
      <c r="G874" s="329"/>
      <c r="H874" s="346"/>
      <c r="I874" s="347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4"/>
      <c r="Z874" s="234"/>
      <c r="AA874" s="234"/>
      <c r="AB874" s="234"/>
      <c r="AC874" s="234"/>
    </row>
    <row r="875" ht="17.25" customHeight="1">
      <c r="A875" s="346"/>
      <c r="B875" s="317"/>
      <c r="C875" s="317"/>
      <c r="D875" s="318"/>
      <c r="E875" s="328"/>
      <c r="F875" s="328"/>
      <c r="G875" s="329"/>
      <c r="H875" s="346"/>
      <c r="I875" s="347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4"/>
      <c r="Z875" s="234"/>
      <c r="AA875" s="234"/>
      <c r="AB875" s="234"/>
      <c r="AC875" s="234"/>
    </row>
    <row r="876" ht="17.25" customHeight="1">
      <c r="A876" s="346"/>
      <c r="B876" s="317"/>
      <c r="C876" s="317"/>
      <c r="D876" s="318"/>
      <c r="E876" s="328"/>
      <c r="F876" s="328"/>
      <c r="G876" s="329"/>
      <c r="H876" s="346"/>
      <c r="I876" s="347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4"/>
      <c r="Z876" s="234"/>
      <c r="AA876" s="234"/>
      <c r="AB876" s="234"/>
      <c r="AC876" s="234"/>
    </row>
    <row r="877" ht="17.25" customHeight="1">
      <c r="A877" s="346"/>
      <c r="B877" s="317"/>
      <c r="C877" s="317"/>
      <c r="D877" s="318"/>
      <c r="E877" s="328"/>
      <c r="F877" s="328"/>
      <c r="G877" s="329"/>
      <c r="H877" s="346"/>
      <c r="I877" s="347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4"/>
      <c r="Z877" s="234"/>
      <c r="AA877" s="234"/>
      <c r="AB877" s="234"/>
      <c r="AC877" s="234"/>
    </row>
    <row r="878" ht="17.25" customHeight="1">
      <c r="A878" s="346"/>
      <c r="B878" s="317"/>
      <c r="C878" s="317"/>
      <c r="D878" s="318"/>
      <c r="E878" s="328"/>
      <c r="F878" s="328"/>
      <c r="G878" s="329"/>
      <c r="H878" s="346"/>
      <c r="I878" s="347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4"/>
      <c r="Z878" s="234"/>
      <c r="AA878" s="234"/>
      <c r="AB878" s="234"/>
      <c r="AC878" s="234"/>
    </row>
    <row r="879" ht="17.25" customHeight="1">
      <c r="A879" s="346"/>
      <c r="B879" s="317"/>
      <c r="C879" s="317"/>
      <c r="D879" s="318"/>
      <c r="E879" s="328"/>
      <c r="F879" s="328"/>
      <c r="G879" s="329"/>
      <c r="H879" s="346"/>
      <c r="I879" s="347"/>
      <c r="J879" s="234"/>
      <c r="K879" s="234"/>
      <c r="L879" s="234"/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4"/>
      <c r="Z879" s="234"/>
      <c r="AA879" s="234"/>
      <c r="AB879" s="234"/>
      <c r="AC879" s="234"/>
    </row>
    <row r="880" ht="17.25" customHeight="1">
      <c r="A880" s="346"/>
      <c r="B880" s="317"/>
      <c r="C880" s="317"/>
      <c r="D880" s="318"/>
      <c r="E880" s="328"/>
      <c r="F880" s="328"/>
      <c r="G880" s="329"/>
      <c r="H880" s="346"/>
      <c r="I880" s="347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/>
      <c r="X880" s="234"/>
      <c r="Y880" s="234"/>
      <c r="Z880" s="234"/>
      <c r="AA880" s="234"/>
      <c r="AB880" s="234"/>
      <c r="AC880" s="234"/>
    </row>
    <row r="881" ht="17.25" customHeight="1">
      <c r="A881" s="346"/>
      <c r="B881" s="317"/>
      <c r="C881" s="317"/>
      <c r="D881" s="318"/>
      <c r="E881" s="328"/>
      <c r="F881" s="328"/>
      <c r="G881" s="329"/>
      <c r="H881" s="346"/>
      <c r="I881" s="347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/>
      <c r="U881" s="234"/>
      <c r="V881" s="234"/>
      <c r="W881" s="234"/>
      <c r="X881" s="234"/>
      <c r="Y881" s="234"/>
      <c r="Z881" s="234"/>
      <c r="AA881" s="234"/>
      <c r="AB881" s="234"/>
      <c r="AC881" s="234"/>
    </row>
    <row r="882" ht="17.25" customHeight="1">
      <c r="A882" s="346"/>
      <c r="B882" s="317"/>
      <c r="C882" s="317"/>
      <c r="D882" s="318"/>
      <c r="E882" s="328"/>
      <c r="F882" s="328"/>
      <c r="G882" s="329"/>
      <c r="H882" s="346"/>
      <c r="I882" s="347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/>
      <c r="T882" s="234"/>
      <c r="U882" s="234"/>
      <c r="V882" s="234"/>
      <c r="W882" s="234"/>
      <c r="X882" s="234"/>
      <c r="Y882" s="234"/>
      <c r="Z882" s="234"/>
      <c r="AA882" s="234"/>
      <c r="AB882" s="234"/>
      <c r="AC882" s="234"/>
    </row>
    <row r="883" ht="17.25" customHeight="1">
      <c r="A883" s="346"/>
      <c r="B883" s="317"/>
      <c r="C883" s="317"/>
      <c r="D883" s="318"/>
      <c r="E883" s="328"/>
      <c r="F883" s="328"/>
      <c r="G883" s="329"/>
      <c r="H883" s="346"/>
      <c r="I883" s="347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/>
      <c r="Y883" s="234"/>
      <c r="Z883" s="234"/>
      <c r="AA883" s="234"/>
      <c r="AB883" s="234"/>
      <c r="AC883" s="234"/>
    </row>
    <row r="884" ht="17.25" customHeight="1">
      <c r="A884" s="346"/>
      <c r="B884" s="317"/>
      <c r="C884" s="317"/>
      <c r="D884" s="318"/>
      <c r="E884" s="328"/>
      <c r="F884" s="328"/>
      <c r="G884" s="329"/>
      <c r="H884" s="346"/>
      <c r="I884" s="347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4"/>
      <c r="Z884" s="234"/>
      <c r="AA884" s="234"/>
      <c r="AB884" s="234"/>
      <c r="AC884" s="234"/>
    </row>
    <row r="885" ht="17.25" customHeight="1">
      <c r="A885" s="346"/>
      <c r="B885" s="317"/>
      <c r="C885" s="317"/>
      <c r="D885" s="318"/>
      <c r="E885" s="328"/>
      <c r="F885" s="328"/>
      <c r="G885" s="329"/>
      <c r="H885" s="346"/>
      <c r="I885" s="347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4"/>
      <c r="Z885" s="234"/>
      <c r="AA885" s="234"/>
      <c r="AB885" s="234"/>
      <c r="AC885" s="234"/>
    </row>
    <row r="886" ht="17.25" customHeight="1">
      <c r="A886" s="346"/>
      <c r="B886" s="317"/>
      <c r="C886" s="317"/>
      <c r="D886" s="318"/>
      <c r="E886" s="328"/>
      <c r="F886" s="328"/>
      <c r="G886" s="329"/>
      <c r="H886" s="346"/>
      <c r="I886" s="347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4"/>
      <c r="Z886" s="234"/>
      <c r="AA886" s="234"/>
      <c r="AB886" s="234"/>
      <c r="AC886" s="234"/>
    </row>
    <row r="887" ht="17.25" customHeight="1">
      <c r="A887" s="346"/>
      <c r="B887" s="317"/>
      <c r="C887" s="317"/>
      <c r="D887" s="318"/>
      <c r="E887" s="328"/>
      <c r="F887" s="328"/>
      <c r="G887" s="329"/>
      <c r="H887" s="346"/>
      <c r="I887" s="347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/>
      <c r="W887" s="234"/>
      <c r="X887" s="234"/>
      <c r="Y887" s="234"/>
      <c r="Z887" s="234"/>
      <c r="AA887" s="234"/>
      <c r="AB887" s="234"/>
      <c r="AC887" s="234"/>
    </row>
    <row r="888" ht="17.25" customHeight="1">
      <c r="A888" s="346"/>
      <c r="B888" s="317"/>
      <c r="C888" s="317"/>
      <c r="D888" s="318"/>
      <c r="E888" s="328"/>
      <c r="F888" s="328"/>
      <c r="G888" s="329"/>
      <c r="H888" s="346"/>
      <c r="I888" s="347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4"/>
      <c r="Z888" s="234"/>
      <c r="AA888" s="234"/>
      <c r="AB888" s="234"/>
      <c r="AC888" s="234"/>
    </row>
    <row r="889" ht="17.25" customHeight="1">
      <c r="A889" s="346"/>
      <c r="B889" s="317"/>
      <c r="C889" s="317"/>
      <c r="D889" s="318"/>
      <c r="E889" s="328"/>
      <c r="F889" s="328"/>
      <c r="G889" s="329"/>
      <c r="H889" s="346"/>
      <c r="I889" s="347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4"/>
      <c r="Z889" s="234"/>
      <c r="AA889" s="234"/>
      <c r="AB889" s="234"/>
      <c r="AC889" s="234"/>
    </row>
    <row r="890" ht="17.25" customHeight="1">
      <c r="A890" s="346"/>
      <c r="B890" s="317"/>
      <c r="C890" s="317"/>
      <c r="D890" s="318"/>
      <c r="E890" s="328"/>
      <c r="F890" s="328"/>
      <c r="G890" s="329"/>
      <c r="H890" s="346"/>
      <c r="I890" s="347"/>
      <c r="J890" s="234"/>
      <c r="K890" s="234"/>
      <c r="L890" s="234"/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4"/>
      <c r="Z890" s="234"/>
      <c r="AA890" s="234"/>
      <c r="AB890" s="234"/>
      <c r="AC890" s="234"/>
    </row>
    <row r="891" ht="17.25" customHeight="1">
      <c r="A891" s="346"/>
      <c r="B891" s="317"/>
      <c r="C891" s="317"/>
      <c r="D891" s="318"/>
      <c r="E891" s="328"/>
      <c r="F891" s="328"/>
      <c r="G891" s="329"/>
      <c r="H891" s="346"/>
      <c r="I891" s="347"/>
      <c r="J891" s="234"/>
      <c r="K891" s="234"/>
      <c r="L891" s="234"/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4"/>
      <c r="Z891" s="234"/>
      <c r="AA891" s="234"/>
      <c r="AB891" s="234"/>
      <c r="AC891" s="234"/>
    </row>
    <row r="892" ht="17.25" customHeight="1">
      <c r="A892" s="346"/>
      <c r="B892" s="317"/>
      <c r="C892" s="317"/>
      <c r="D892" s="318"/>
      <c r="E892" s="328"/>
      <c r="F892" s="328"/>
      <c r="G892" s="329"/>
      <c r="H892" s="346"/>
      <c r="I892" s="347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/>
      <c r="X892" s="234"/>
      <c r="Y892" s="234"/>
      <c r="Z892" s="234"/>
      <c r="AA892" s="234"/>
      <c r="AB892" s="234"/>
      <c r="AC892" s="234"/>
    </row>
    <row r="893" ht="17.25" customHeight="1">
      <c r="A893" s="346"/>
      <c r="B893" s="317"/>
      <c r="C893" s="317"/>
      <c r="D893" s="318"/>
      <c r="E893" s="328"/>
      <c r="F893" s="328"/>
      <c r="G893" s="329"/>
      <c r="H893" s="346"/>
      <c r="I893" s="347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4"/>
      <c r="Z893" s="234"/>
      <c r="AA893" s="234"/>
      <c r="AB893" s="234"/>
      <c r="AC893" s="234"/>
    </row>
    <row r="894" ht="17.25" customHeight="1">
      <c r="A894" s="346"/>
      <c r="B894" s="317"/>
      <c r="C894" s="317"/>
      <c r="D894" s="318"/>
      <c r="E894" s="328"/>
      <c r="F894" s="328"/>
      <c r="G894" s="329"/>
      <c r="H894" s="346"/>
      <c r="I894" s="347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4"/>
      <c r="Z894" s="234"/>
      <c r="AA894" s="234"/>
      <c r="AB894" s="234"/>
      <c r="AC894" s="234"/>
    </row>
    <row r="895" ht="17.25" customHeight="1">
      <c r="A895" s="346"/>
      <c r="B895" s="317"/>
      <c r="C895" s="317"/>
      <c r="D895" s="318"/>
      <c r="E895" s="328"/>
      <c r="F895" s="328"/>
      <c r="G895" s="329"/>
      <c r="H895" s="346"/>
      <c r="I895" s="347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4"/>
      <c r="Z895" s="234"/>
      <c r="AA895" s="234"/>
      <c r="AB895" s="234"/>
      <c r="AC895" s="234"/>
    </row>
    <row r="896" ht="17.25" customHeight="1">
      <c r="A896" s="346"/>
      <c r="B896" s="317"/>
      <c r="C896" s="317"/>
      <c r="D896" s="318"/>
      <c r="E896" s="328"/>
      <c r="F896" s="328"/>
      <c r="G896" s="329"/>
      <c r="H896" s="346"/>
      <c r="I896" s="347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4"/>
      <c r="Z896" s="234"/>
      <c r="AA896" s="234"/>
      <c r="AB896" s="234"/>
      <c r="AC896" s="234"/>
    </row>
    <row r="897" ht="17.25" customHeight="1">
      <c r="A897" s="346"/>
      <c r="B897" s="317"/>
      <c r="C897" s="317"/>
      <c r="D897" s="318"/>
      <c r="E897" s="328"/>
      <c r="F897" s="328"/>
      <c r="G897" s="329"/>
      <c r="H897" s="346"/>
      <c r="I897" s="347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4"/>
      <c r="Z897" s="234"/>
      <c r="AA897" s="234"/>
      <c r="AB897" s="234"/>
      <c r="AC897" s="234"/>
    </row>
    <row r="898" ht="17.25" customHeight="1">
      <c r="A898" s="346"/>
      <c r="B898" s="317"/>
      <c r="C898" s="317"/>
      <c r="D898" s="318"/>
      <c r="E898" s="328"/>
      <c r="F898" s="328"/>
      <c r="G898" s="329"/>
      <c r="H898" s="346"/>
      <c r="I898" s="347"/>
      <c r="J898" s="234"/>
      <c r="K898" s="234"/>
      <c r="L898" s="234"/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4"/>
      <c r="Z898" s="234"/>
      <c r="AA898" s="234"/>
      <c r="AB898" s="234"/>
      <c r="AC898" s="234"/>
    </row>
    <row r="899" ht="17.25" customHeight="1">
      <c r="A899" s="346"/>
      <c r="B899" s="317"/>
      <c r="C899" s="317"/>
      <c r="D899" s="318"/>
      <c r="E899" s="328"/>
      <c r="F899" s="328"/>
      <c r="G899" s="329"/>
      <c r="H899" s="346"/>
      <c r="I899" s="347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/>
      <c r="X899" s="234"/>
      <c r="Y899" s="234"/>
      <c r="Z899" s="234"/>
      <c r="AA899" s="234"/>
      <c r="AB899" s="234"/>
      <c r="AC899" s="234"/>
    </row>
    <row r="900" ht="17.25" customHeight="1">
      <c r="A900" s="346"/>
      <c r="B900" s="317"/>
      <c r="C900" s="317"/>
      <c r="D900" s="318"/>
      <c r="E900" s="328"/>
      <c r="F900" s="328"/>
      <c r="G900" s="329"/>
      <c r="H900" s="346"/>
      <c r="I900" s="347"/>
      <c r="J900" s="234"/>
      <c r="K900" s="234"/>
      <c r="L900" s="234"/>
      <c r="M900" s="234"/>
      <c r="N900" s="234"/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4"/>
      <c r="Z900" s="234"/>
      <c r="AA900" s="234"/>
      <c r="AB900" s="234"/>
      <c r="AC900" s="234"/>
    </row>
    <row r="901" ht="17.25" customHeight="1">
      <c r="A901" s="346"/>
      <c r="B901" s="317"/>
      <c r="C901" s="317"/>
      <c r="D901" s="318"/>
      <c r="E901" s="328"/>
      <c r="F901" s="328"/>
      <c r="G901" s="329"/>
      <c r="H901" s="346"/>
      <c r="I901" s="347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/>
      <c r="U901" s="234"/>
      <c r="V901" s="234"/>
      <c r="W901" s="234"/>
      <c r="X901" s="234"/>
      <c r="Y901" s="234"/>
      <c r="Z901" s="234"/>
      <c r="AA901" s="234"/>
      <c r="AB901" s="234"/>
      <c r="AC901" s="234"/>
    </row>
    <row r="902" ht="17.25" customHeight="1">
      <c r="A902" s="346"/>
      <c r="B902" s="317"/>
      <c r="C902" s="317"/>
      <c r="D902" s="318"/>
      <c r="E902" s="328"/>
      <c r="F902" s="328"/>
      <c r="G902" s="329"/>
      <c r="H902" s="346"/>
      <c r="I902" s="347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/>
      <c r="U902" s="234"/>
      <c r="V902" s="234"/>
      <c r="W902" s="234"/>
      <c r="X902" s="234"/>
      <c r="Y902" s="234"/>
      <c r="Z902" s="234"/>
      <c r="AA902" s="234"/>
      <c r="AB902" s="234"/>
      <c r="AC902" s="234"/>
    </row>
    <row r="903" ht="17.25" customHeight="1">
      <c r="A903" s="346"/>
      <c r="B903" s="317"/>
      <c r="C903" s="317"/>
      <c r="D903" s="318"/>
      <c r="E903" s="328"/>
      <c r="F903" s="328"/>
      <c r="G903" s="329"/>
      <c r="H903" s="346"/>
      <c r="I903" s="347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4"/>
      <c r="Z903" s="234"/>
      <c r="AA903" s="234"/>
      <c r="AB903" s="234"/>
      <c r="AC903" s="234"/>
    </row>
    <row r="904" ht="17.25" customHeight="1">
      <c r="A904" s="346"/>
      <c r="B904" s="317"/>
      <c r="C904" s="317"/>
      <c r="D904" s="318"/>
      <c r="E904" s="328"/>
      <c r="F904" s="328"/>
      <c r="G904" s="329"/>
      <c r="H904" s="346"/>
      <c r="I904" s="347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4"/>
      <c r="Z904" s="234"/>
      <c r="AA904" s="234"/>
      <c r="AB904" s="234"/>
      <c r="AC904" s="234"/>
    </row>
    <row r="905" ht="17.25" customHeight="1">
      <c r="A905" s="346"/>
      <c r="B905" s="317"/>
      <c r="C905" s="317"/>
      <c r="D905" s="318"/>
      <c r="E905" s="328"/>
      <c r="F905" s="328"/>
      <c r="G905" s="329"/>
      <c r="H905" s="346"/>
      <c r="I905" s="347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4"/>
      <c r="Z905" s="234"/>
      <c r="AA905" s="234"/>
      <c r="AB905" s="234"/>
      <c r="AC905" s="234"/>
    </row>
    <row r="906" ht="17.25" customHeight="1">
      <c r="A906" s="346"/>
      <c r="B906" s="317"/>
      <c r="C906" s="317"/>
      <c r="D906" s="318"/>
      <c r="E906" s="328"/>
      <c r="F906" s="328"/>
      <c r="G906" s="329"/>
      <c r="H906" s="346"/>
      <c r="I906" s="347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4"/>
      <c r="Z906" s="234"/>
      <c r="AA906" s="234"/>
      <c r="AB906" s="234"/>
      <c r="AC906" s="234"/>
    </row>
    <row r="907" ht="17.25" customHeight="1">
      <c r="A907" s="346"/>
      <c r="B907" s="317"/>
      <c r="C907" s="317"/>
      <c r="D907" s="318"/>
      <c r="E907" s="328"/>
      <c r="F907" s="328"/>
      <c r="G907" s="329"/>
      <c r="H907" s="346"/>
      <c r="I907" s="347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4"/>
      <c r="Z907" s="234"/>
      <c r="AA907" s="234"/>
      <c r="AB907" s="234"/>
      <c r="AC907" s="234"/>
    </row>
    <row r="908" ht="17.25" customHeight="1">
      <c r="A908" s="346"/>
      <c r="B908" s="317"/>
      <c r="C908" s="317"/>
      <c r="D908" s="318"/>
      <c r="E908" s="328"/>
      <c r="F908" s="328"/>
      <c r="G908" s="329"/>
      <c r="H908" s="346"/>
      <c r="I908" s="347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4"/>
      <c r="Z908" s="234"/>
      <c r="AA908" s="234"/>
      <c r="AB908" s="234"/>
      <c r="AC908" s="234"/>
    </row>
    <row r="909" ht="17.25" customHeight="1">
      <c r="A909" s="346"/>
      <c r="B909" s="317"/>
      <c r="C909" s="317"/>
      <c r="D909" s="318"/>
      <c r="E909" s="328"/>
      <c r="F909" s="328"/>
      <c r="G909" s="329"/>
      <c r="H909" s="346"/>
      <c r="I909" s="347"/>
      <c r="J909" s="234"/>
      <c r="K909" s="234"/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4"/>
      <c r="Z909" s="234"/>
      <c r="AA909" s="234"/>
      <c r="AB909" s="234"/>
      <c r="AC909" s="234"/>
    </row>
    <row r="910" ht="17.25" customHeight="1">
      <c r="A910" s="346"/>
      <c r="B910" s="317"/>
      <c r="C910" s="317"/>
      <c r="D910" s="318"/>
      <c r="E910" s="328"/>
      <c r="F910" s="328"/>
      <c r="G910" s="329"/>
      <c r="H910" s="346"/>
      <c r="I910" s="347"/>
      <c r="J910" s="234"/>
      <c r="K910" s="234"/>
      <c r="L910" s="234"/>
      <c r="M910" s="234"/>
      <c r="N910" s="234"/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4"/>
      <c r="Z910" s="234"/>
      <c r="AA910" s="234"/>
      <c r="AB910" s="234"/>
      <c r="AC910" s="234"/>
    </row>
    <row r="911" ht="17.25" customHeight="1">
      <c r="A911" s="346"/>
      <c r="B911" s="317"/>
      <c r="C911" s="317"/>
      <c r="D911" s="318"/>
      <c r="E911" s="328"/>
      <c r="F911" s="328"/>
      <c r="G911" s="329"/>
      <c r="H911" s="346"/>
      <c r="I911" s="347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/>
      <c r="U911" s="234"/>
      <c r="V911" s="234"/>
      <c r="W911" s="234"/>
      <c r="X911" s="234"/>
      <c r="Y911" s="234"/>
      <c r="Z911" s="234"/>
      <c r="AA911" s="234"/>
      <c r="AB911" s="234"/>
      <c r="AC911" s="234"/>
    </row>
    <row r="912" ht="17.25" customHeight="1">
      <c r="A912" s="346"/>
      <c r="B912" s="317"/>
      <c r="C912" s="317"/>
      <c r="D912" s="318"/>
      <c r="E912" s="328"/>
      <c r="F912" s="328"/>
      <c r="G912" s="329"/>
      <c r="H912" s="346"/>
      <c r="I912" s="347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/>
      <c r="U912" s="234"/>
      <c r="V912" s="234"/>
      <c r="W912" s="234"/>
      <c r="X912" s="234"/>
      <c r="Y912" s="234"/>
      <c r="Z912" s="234"/>
      <c r="AA912" s="234"/>
      <c r="AB912" s="234"/>
      <c r="AC912" s="234"/>
    </row>
    <row r="913" ht="17.25" customHeight="1">
      <c r="A913" s="346"/>
      <c r="B913" s="317"/>
      <c r="C913" s="317"/>
      <c r="D913" s="318"/>
      <c r="E913" s="328"/>
      <c r="F913" s="328"/>
      <c r="G913" s="329"/>
      <c r="H913" s="346"/>
      <c r="I913" s="347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4"/>
      <c r="Z913" s="234"/>
      <c r="AA913" s="234"/>
      <c r="AB913" s="234"/>
      <c r="AC913" s="234"/>
    </row>
    <row r="914" ht="17.25" customHeight="1">
      <c r="A914" s="346"/>
      <c r="B914" s="317"/>
      <c r="C914" s="317"/>
      <c r="D914" s="318"/>
      <c r="E914" s="328"/>
      <c r="F914" s="328"/>
      <c r="G914" s="329"/>
      <c r="H914" s="346"/>
      <c r="I914" s="347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4"/>
      <c r="Z914" s="234"/>
      <c r="AA914" s="234"/>
      <c r="AB914" s="234"/>
      <c r="AC914" s="234"/>
    </row>
    <row r="915" ht="17.25" customHeight="1">
      <c r="A915" s="346"/>
      <c r="B915" s="317"/>
      <c r="C915" s="317"/>
      <c r="D915" s="318"/>
      <c r="E915" s="328"/>
      <c r="F915" s="328"/>
      <c r="G915" s="329"/>
      <c r="H915" s="346"/>
      <c r="I915" s="347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4"/>
      <c r="Z915" s="234"/>
      <c r="AA915" s="234"/>
      <c r="AB915" s="234"/>
      <c r="AC915" s="234"/>
    </row>
    <row r="916" ht="17.25" customHeight="1">
      <c r="A916" s="346"/>
      <c r="B916" s="317"/>
      <c r="C916" s="317"/>
      <c r="D916" s="318"/>
      <c r="E916" s="328"/>
      <c r="F916" s="328"/>
      <c r="G916" s="329"/>
      <c r="H916" s="346"/>
      <c r="I916" s="347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4"/>
      <c r="Z916" s="234"/>
      <c r="AA916" s="234"/>
      <c r="AB916" s="234"/>
      <c r="AC916" s="234"/>
    </row>
    <row r="917" ht="17.25" customHeight="1">
      <c r="A917" s="346"/>
      <c r="B917" s="317"/>
      <c r="C917" s="317"/>
      <c r="D917" s="318"/>
      <c r="E917" s="328"/>
      <c r="F917" s="328"/>
      <c r="G917" s="329"/>
      <c r="H917" s="346"/>
      <c r="I917" s="347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4"/>
      <c r="Z917" s="234"/>
      <c r="AA917" s="234"/>
      <c r="AB917" s="234"/>
      <c r="AC917" s="234"/>
    </row>
    <row r="918" ht="17.25" customHeight="1">
      <c r="A918" s="346"/>
      <c r="B918" s="317"/>
      <c r="C918" s="317"/>
      <c r="D918" s="318"/>
      <c r="E918" s="328"/>
      <c r="F918" s="328"/>
      <c r="G918" s="329"/>
      <c r="H918" s="346"/>
      <c r="I918" s="347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4"/>
      <c r="Z918" s="234"/>
      <c r="AA918" s="234"/>
      <c r="AB918" s="234"/>
      <c r="AC918" s="234"/>
    </row>
    <row r="919" ht="17.25" customHeight="1">
      <c r="A919" s="346"/>
      <c r="B919" s="317"/>
      <c r="C919" s="317"/>
      <c r="D919" s="318"/>
      <c r="E919" s="328"/>
      <c r="F919" s="328"/>
      <c r="G919" s="329"/>
      <c r="H919" s="346"/>
      <c r="I919" s="347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4"/>
      <c r="Z919" s="234"/>
      <c r="AA919" s="234"/>
      <c r="AB919" s="234"/>
      <c r="AC919" s="234"/>
    </row>
    <row r="920" ht="17.25" customHeight="1">
      <c r="A920" s="346"/>
      <c r="B920" s="317"/>
      <c r="C920" s="317"/>
      <c r="D920" s="318"/>
      <c r="E920" s="328"/>
      <c r="F920" s="328"/>
      <c r="G920" s="329"/>
      <c r="H920" s="346"/>
      <c r="I920" s="347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4"/>
      <c r="Z920" s="234"/>
      <c r="AA920" s="234"/>
      <c r="AB920" s="234"/>
      <c r="AC920" s="234"/>
    </row>
    <row r="921" ht="17.25" customHeight="1">
      <c r="A921" s="346"/>
      <c r="B921" s="317"/>
      <c r="C921" s="317"/>
      <c r="D921" s="318"/>
      <c r="E921" s="328"/>
      <c r="F921" s="328"/>
      <c r="G921" s="329"/>
      <c r="H921" s="346"/>
      <c r="I921" s="347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4"/>
      <c r="Z921" s="234"/>
      <c r="AA921" s="234"/>
      <c r="AB921" s="234"/>
      <c r="AC921" s="234"/>
    </row>
    <row r="922" ht="17.25" customHeight="1">
      <c r="A922" s="346"/>
      <c r="B922" s="317"/>
      <c r="C922" s="317"/>
      <c r="D922" s="318"/>
      <c r="E922" s="328"/>
      <c r="F922" s="328"/>
      <c r="G922" s="329"/>
      <c r="H922" s="346"/>
      <c r="I922" s="347"/>
      <c r="J922" s="234"/>
      <c r="K922" s="234"/>
      <c r="L922" s="234"/>
      <c r="M922" s="234"/>
      <c r="N922" s="234"/>
      <c r="O922" s="234"/>
      <c r="P922" s="234"/>
      <c r="Q922" s="234"/>
      <c r="R922" s="234"/>
      <c r="S922" s="234"/>
      <c r="T922" s="234"/>
      <c r="U922" s="234"/>
      <c r="V922" s="234"/>
      <c r="W922" s="234"/>
      <c r="X922" s="234"/>
      <c r="Y922" s="234"/>
      <c r="Z922" s="234"/>
      <c r="AA922" s="234"/>
      <c r="AB922" s="234"/>
      <c r="AC922" s="234"/>
    </row>
    <row r="923" ht="17.25" customHeight="1">
      <c r="A923" s="346"/>
      <c r="B923" s="317"/>
      <c r="C923" s="317"/>
      <c r="D923" s="318"/>
      <c r="E923" s="328"/>
      <c r="F923" s="328"/>
      <c r="G923" s="329"/>
      <c r="H923" s="346"/>
      <c r="I923" s="347"/>
      <c r="J923" s="234"/>
      <c r="K923" s="234"/>
      <c r="L923" s="234"/>
      <c r="M923" s="234"/>
      <c r="N923" s="234"/>
      <c r="O923" s="234"/>
      <c r="P923" s="234"/>
      <c r="Q923" s="234"/>
      <c r="R923" s="234"/>
      <c r="S923" s="234"/>
      <c r="T923" s="234"/>
      <c r="U923" s="234"/>
      <c r="V923" s="234"/>
      <c r="W923" s="234"/>
      <c r="X923" s="234"/>
      <c r="Y923" s="234"/>
      <c r="Z923" s="234"/>
      <c r="AA923" s="234"/>
      <c r="AB923" s="234"/>
      <c r="AC923" s="234"/>
    </row>
    <row r="924" ht="17.25" customHeight="1">
      <c r="A924" s="346"/>
      <c r="B924" s="317"/>
      <c r="C924" s="317"/>
      <c r="D924" s="318"/>
      <c r="E924" s="328"/>
      <c r="F924" s="328"/>
      <c r="G924" s="329"/>
      <c r="H924" s="346"/>
      <c r="I924" s="347"/>
      <c r="J924" s="234"/>
      <c r="K924" s="234"/>
      <c r="L924" s="234"/>
      <c r="M924" s="234"/>
      <c r="N924" s="234"/>
      <c r="O924" s="234"/>
      <c r="P924" s="234"/>
      <c r="Q924" s="234"/>
      <c r="R924" s="234"/>
      <c r="S924" s="234"/>
      <c r="T924" s="234"/>
      <c r="U924" s="234"/>
      <c r="V924" s="234"/>
      <c r="W924" s="234"/>
      <c r="X924" s="234"/>
      <c r="Y924" s="234"/>
      <c r="Z924" s="234"/>
      <c r="AA924" s="234"/>
      <c r="AB924" s="234"/>
      <c r="AC924" s="234"/>
    </row>
    <row r="925" ht="17.25" customHeight="1">
      <c r="A925" s="346"/>
      <c r="B925" s="317"/>
      <c r="C925" s="317"/>
      <c r="D925" s="318"/>
      <c r="E925" s="328"/>
      <c r="F925" s="328"/>
      <c r="G925" s="329"/>
      <c r="H925" s="346"/>
      <c r="I925" s="347"/>
      <c r="J925" s="234"/>
      <c r="K925" s="234"/>
      <c r="L925" s="234"/>
      <c r="M925" s="234"/>
      <c r="N925" s="234"/>
      <c r="O925" s="234"/>
      <c r="P925" s="234"/>
      <c r="Q925" s="234"/>
      <c r="R925" s="234"/>
      <c r="S925" s="234"/>
      <c r="T925" s="234"/>
      <c r="U925" s="234"/>
      <c r="V925" s="234"/>
      <c r="W925" s="234"/>
      <c r="X925" s="234"/>
      <c r="Y925" s="234"/>
      <c r="Z925" s="234"/>
      <c r="AA925" s="234"/>
      <c r="AB925" s="234"/>
      <c r="AC925" s="234"/>
    </row>
    <row r="926" ht="17.25" customHeight="1">
      <c r="A926" s="346"/>
      <c r="B926" s="317"/>
      <c r="C926" s="317"/>
      <c r="D926" s="318"/>
      <c r="E926" s="328"/>
      <c r="F926" s="328"/>
      <c r="G926" s="329"/>
      <c r="H926" s="346"/>
      <c r="I926" s="347"/>
      <c r="J926" s="234"/>
      <c r="K926" s="234"/>
      <c r="L926" s="234"/>
      <c r="M926" s="234"/>
      <c r="N926" s="234"/>
      <c r="O926" s="234"/>
      <c r="P926" s="234"/>
      <c r="Q926" s="234"/>
      <c r="R926" s="234"/>
      <c r="S926" s="234"/>
      <c r="T926" s="234"/>
      <c r="U926" s="234"/>
      <c r="V926" s="234"/>
      <c r="W926" s="234"/>
      <c r="X926" s="234"/>
      <c r="Y926" s="234"/>
      <c r="Z926" s="234"/>
      <c r="AA926" s="234"/>
      <c r="AB926" s="234"/>
      <c r="AC926" s="234"/>
    </row>
    <row r="927" ht="17.25" customHeight="1">
      <c r="A927" s="346"/>
      <c r="B927" s="317"/>
      <c r="C927" s="317"/>
      <c r="D927" s="318"/>
      <c r="E927" s="328"/>
      <c r="F927" s="328"/>
      <c r="G927" s="329"/>
      <c r="H927" s="346"/>
      <c r="I927" s="347"/>
      <c r="J927" s="234"/>
      <c r="K927" s="234"/>
      <c r="L927" s="234"/>
      <c r="M927" s="234"/>
      <c r="N927" s="234"/>
      <c r="O927" s="234"/>
      <c r="P927" s="234"/>
      <c r="Q927" s="234"/>
      <c r="R927" s="234"/>
      <c r="S927" s="234"/>
      <c r="T927" s="234"/>
      <c r="U927" s="234"/>
      <c r="V927" s="234"/>
      <c r="W927" s="234"/>
      <c r="X927" s="234"/>
      <c r="Y927" s="234"/>
      <c r="Z927" s="234"/>
      <c r="AA927" s="234"/>
      <c r="AB927" s="234"/>
      <c r="AC927" s="234"/>
    </row>
    <row r="928" ht="17.25" customHeight="1">
      <c r="A928" s="346"/>
      <c r="B928" s="317"/>
      <c r="C928" s="317"/>
      <c r="D928" s="318"/>
      <c r="E928" s="328"/>
      <c r="F928" s="328"/>
      <c r="G928" s="329"/>
      <c r="H928" s="346"/>
      <c r="I928" s="347"/>
      <c r="J928" s="234"/>
      <c r="K928" s="234"/>
      <c r="L928" s="234"/>
      <c r="M928" s="234"/>
      <c r="N928" s="234"/>
      <c r="O928" s="234"/>
      <c r="P928" s="234"/>
      <c r="Q928" s="234"/>
      <c r="R928" s="234"/>
      <c r="S928" s="234"/>
      <c r="T928" s="234"/>
      <c r="U928" s="234"/>
      <c r="V928" s="234"/>
      <c r="W928" s="234"/>
      <c r="X928" s="234"/>
      <c r="Y928" s="234"/>
      <c r="Z928" s="234"/>
      <c r="AA928" s="234"/>
      <c r="AB928" s="234"/>
      <c r="AC928" s="234"/>
    </row>
    <row r="929" ht="17.25" customHeight="1">
      <c r="A929" s="346"/>
      <c r="B929" s="317"/>
      <c r="C929" s="317"/>
      <c r="D929" s="318"/>
      <c r="E929" s="328"/>
      <c r="F929" s="328"/>
      <c r="G929" s="329"/>
      <c r="H929" s="346"/>
      <c r="I929" s="347"/>
      <c r="J929" s="234"/>
      <c r="K929" s="234"/>
      <c r="L929" s="234"/>
      <c r="M929" s="234"/>
      <c r="N929" s="234"/>
      <c r="O929" s="234"/>
      <c r="P929" s="234"/>
      <c r="Q929" s="234"/>
      <c r="R929" s="234"/>
      <c r="S929" s="234"/>
      <c r="T929" s="234"/>
      <c r="U929" s="234"/>
      <c r="V929" s="234"/>
      <c r="W929" s="234"/>
      <c r="X929" s="234"/>
      <c r="Y929" s="234"/>
      <c r="Z929" s="234"/>
      <c r="AA929" s="234"/>
      <c r="AB929" s="234"/>
      <c r="AC929" s="234"/>
    </row>
    <row r="930" ht="17.25" customHeight="1">
      <c r="A930" s="346"/>
      <c r="B930" s="317"/>
      <c r="C930" s="317"/>
      <c r="D930" s="318"/>
      <c r="E930" s="328"/>
      <c r="F930" s="328"/>
      <c r="G930" s="329"/>
      <c r="H930" s="346"/>
      <c r="I930" s="347"/>
      <c r="J930" s="234"/>
      <c r="K930" s="234"/>
      <c r="L930" s="234"/>
      <c r="M930" s="234"/>
      <c r="N930" s="234"/>
      <c r="O930" s="234"/>
      <c r="P930" s="234"/>
      <c r="Q930" s="234"/>
      <c r="R930" s="234"/>
      <c r="S930" s="234"/>
      <c r="T930" s="234"/>
      <c r="U930" s="234"/>
      <c r="V930" s="234"/>
      <c r="W930" s="234"/>
      <c r="X930" s="234"/>
      <c r="Y930" s="234"/>
      <c r="Z930" s="234"/>
      <c r="AA930" s="234"/>
      <c r="AB930" s="234"/>
      <c r="AC930" s="234"/>
    </row>
    <row r="931" ht="17.25" customHeight="1">
      <c r="A931" s="346"/>
      <c r="B931" s="317"/>
      <c r="C931" s="317"/>
      <c r="D931" s="318"/>
      <c r="E931" s="328"/>
      <c r="F931" s="328"/>
      <c r="G931" s="329"/>
      <c r="H931" s="346"/>
      <c r="I931" s="347"/>
      <c r="J931" s="234"/>
      <c r="K931" s="234"/>
      <c r="L931" s="234"/>
      <c r="M931" s="234"/>
      <c r="N931" s="234"/>
      <c r="O931" s="234"/>
      <c r="P931" s="234"/>
      <c r="Q931" s="234"/>
      <c r="R931" s="234"/>
      <c r="S931" s="234"/>
      <c r="T931" s="234"/>
      <c r="U931" s="234"/>
      <c r="V931" s="234"/>
      <c r="W931" s="234"/>
      <c r="X931" s="234"/>
      <c r="Y931" s="234"/>
      <c r="Z931" s="234"/>
      <c r="AA931" s="234"/>
      <c r="AB931" s="234"/>
      <c r="AC931" s="234"/>
    </row>
    <row r="932" ht="17.25" customHeight="1">
      <c r="A932" s="346"/>
      <c r="B932" s="317"/>
      <c r="C932" s="317"/>
      <c r="D932" s="318"/>
      <c r="E932" s="328"/>
      <c r="F932" s="328"/>
      <c r="G932" s="329"/>
      <c r="H932" s="346"/>
      <c r="I932" s="347"/>
      <c r="J932" s="234"/>
      <c r="K932" s="234"/>
      <c r="L932" s="234"/>
      <c r="M932" s="234"/>
      <c r="N932" s="234"/>
      <c r="O932" s="234"/>
      <c r="P932" s="234"/>
      <c r="Q932" s="234"/>
      <c r="R932" s="234"/>
      <c r="S932" s="234"/>
      <c r="T932" s="234"/>
      <c r="U932" s="234"/>
      <c r="V932" s="234"/>
      <c r="W932" s="234"/>
      <c r="X932" s="234"/>
      <c r="Y932" s="234"/>
      <c r="Z932" s="234"/>
      <c r="AA932" s="234"/>
      <c r="AB932" s="234"/>
      <c r="AC932" s="234"/>
    </row>
    <row r="933" ht="17.25" customHeight="1">
      <c r="A933" s="346"/>
      <c r="B933" s="317"/>
      <c r="C933" s="317"/>
      <c r="D933" s="318"/>
      <c r="E933" s="328"/>
      <c r="F933" s="328"/>
      <c r="G933" s="329"/>
      <c r="H933" s="346"/>
      <c r="I933" s="347"/>
      <c r="J933" s="234"/>
      <c r="K933" s="234"/>
      <c r="L933" s="234"/>
      <c r="M933" s="234"/>
      <c r="N933" s="234"/>
      <c r="O933" s="234"/>
      <c r="P933" s="234"/>
      <c r="Q933" s="234"/>
      <c r="R933" s="234"/>
      <c r="S933" s="234"/>
      <c r="T933" s="234"/>
      <c r="U933" s="234"/>
      <c r="V933" s="234"/>
      <c r="W933" s="234"/>
      <c r="X933" s="234"/>
      <c r="Y933" s="234"/>
      <c r="Z933" s="234"/>
      <c r="AA933" s="234"/>
      <c r="AB933" s="234"/>
      <c r="AC933" s="234"/>
    </row>
    <row r="934" ht="17.25" customHeight="1">
      <c r="A934" s="346"/>
      <c r="B934" s="317"/>
      <c r="C934" s="317"/>
      <c r="D934" s="318"/>
      <c r="E934" s="328"/>
      <c r="F934" s="328"/>
      <c r="G934" s="329"/>
      <c r="H934" s="346"/>
      <c r="I934" s="347"/>
      <c r="J934" s="234"/>
      <c r="K934" s="234"/>
      <c r="L934" s="234"/>
      <c r="M934" s="234"/>
      <c r="N934" s="234"/>
      <c r="O934" s="234"/>
      <c r="P934" s="234"/>
      <c r="Q934" s="234"/>
      <c r="R934" s="234"/>
      <c r="S934" s="234"/>
      <c r="T934" s="234"/>
      <c r="U934" s="234"/>
      <c r="V934" s="234"/>
      <c r="W934" s="234"/>
      <c r="X934" s="234"/>
      <c r="Y934" s="234"/>
      <c r="Z934" s="234"/>
      <c r="AA934" s="234"/>
      <c r="AB934" s="234"/>
      <c r="AC934" s="234"/>
    </row>
    <row r="935" ht="17.25" customHeight="1">
      <c r="A935" s="346"/>
      <c r="B935" s="317"/>
      <c r="C935" s="317"/>
      <c r="D935" s="318"/>
      <c r="E935" s="328"/>
      <c r="F935" s="328"/>
      <c r="G935" s="329"/>
      <c r="H935" s="346"/>
      <c r="I935" s="347"/>
      <c r="J935" s="234"/>
      <c r="K935" s="234"/>
      <c r="L935" s="234"/>
      <c r="M935" s="234"/>
      <c r="N935" s="234"/>
      <c r="O935" s="234"/>
      <c r="P935" s="234"/>
      <c r="Q935" s="234"/>
      <c r="R935" s="234"/>
      <c r="S935" s="234"/>
      <c r="T935" s="234"/>
      <c r="U935" s="234"/>
      <c r="V935" s="234"/>
      <c r="W935" s="234"/>
      <c r="X935" s="234"/>
      <c r="Y935" s="234"/>
      <c r="Z935" s="234"/>
      <c r="AA935" s="234"/>
      <c r="AB935" s="234"/>
      <c r="AC935" s="234"/>
    </row>
    <row r="936" ht="17.25" customHeight="1">
      <c r="A936" s="346"/>
      <c r="B936" s="317"/>
      <c r="C936" s="317"/>
      <c r="D936" s="318"/>
      <c r="E936" s="328"/>
      <c r="F936" s="328"/>
      <c r="G936" s="329"/>
      <c r="H936" s="346"/>
      <c r="I936" s="347"/>
      <c r="J936" s="234"/>
      <c r="K936" s="234"/>
      <c r="L936" s="234"/>
      <c r="M936" s="234"/>
      <c r="N936" s="234"/>
      <c r="O936" s="234"/>
      <c r="P936" s="234"/>
      <c r="Q936" s="234"/>
      <c r="R936" s="234"/>
      <c r="S936" s="234"/>
      <c r="T936" s="234"/>
      <c r="U936" s="234"/>
      <c r="V936" s="234"/>
      <c r="W936" s="234"/>
      <c r="X936" s="234"/>
      <c r="Y936" s="234"/>
      <c r="Z936" s="234"/>
      <c r="AA936" s="234"/>
      <c r="AB936" s="234"/>
      <c r="AC936" s="234"/>
    </row>
    <row r="937" ht="17.25" customHeight="1">
      <c r="A937" s="346"/>
      <c r="B937" s="317"/>
      <c r="C937" s="317"/>
      <c r="D937" s="318"/>
      <c r="E937" s="328"/>
      <c r="F937" s="328"/>
      <c r="G937" s="329"/>
      <c r="H937" s="346"/>
      <c r="I937" s="347"/>
      <c r="J937" s="234"/>
      <c r="K937" s="234"/>
      <c r="L937" s="234"/>
      <c r="M937" s="234"/>
      <c r="N937" s="234"/>
      <c r="O937" s="234"/>
      <c r="P937" s="234"/>
      <c r="Q937" s="234"/>
      <c r="R937" s="234"/>
      <c r="S937" s="234"/>
      <c r="T937" s="234"/>
      <c r="U937" s="234"/>
      <c r="V937" s="234"/>
      <c r="W937" s="234"/>
      <c r="X937" s="234"/>
      <c r="Y937" s="234"/>
      <c r="Z937" s="234"/>
      <c r="AA937" s="234"/>
      <c r="AB937" s="234"/>
      <c r="AC937" s="234"/>
    </row>
    <row r="938" ht="17.25" customHeight="1">
      <c r="A938" s="346"/>
      <c r="B938" s="317"/>
      <c r="C938" s="317"/>
      <c r="D938" s="318"/>
      <c r="E938" s="328"/>
      <c r="F938" s="328"/>
      <c r="G938" s="329"/>
      <c r="H938" s="346"/>
      <c r="I938" s="347"/>
      <c r="J938" s="234"/>
      <c r="K938" s="234"/>
      <c r="L938" s="234"/>
      <c r="M938" s="234"/>
      <c r="N938" s="234"/>
      <c r="O938" s="234"/>
      <c r="P938" s="234"/>
      <c r="Q938" s="234"/>
      <c r="R938" s="234"/>
      <c r="S938" s="234"/>
      <c r="T938" s="234"/>
      <c r="U938" s="234"/>
      <c r="V938" s="234"/>
      <c r="W938" s="234"/>
      <c r="X938" s="234"/>
      <c r="Y938" s="234"/>
      <c r="Z938" s="234"/>
      <c r="AA938" s="234"/>
      <c r="AB938" s="234"/>
      <c r="AC938" s="234"/>
    </row>
    <row r="939" ht="17.25" customHeight="1">
      <c r="A939" s="346"/>
      <c r="B939" s="317"/>
      <c r="C939" s="317"/>
      <c r="D939" s="318"/>
      <c r="E939" s="328"/>
      <c r="F939" s="328"/>
      <c r="G939" s="329"/>
      <c r="H939" s="346"/>
      <c r="I939" s="347"/>
      <c r="J939" s="234"/>
      <c r="K939" s="234"/>
      <c r="L939" s="234"/>
      <c r="M939" s="234"/>
      <c r="N939" s="234"/>
      <c r="O939" s="234"/>
      <c r="P939" s="234"/>
      <c r="Q939" s="234"/>
      <c r="R939" s="234"/>
      <c r="S939" s="234"/>
      <c r="T939" s="234"/>
      <c r="U939" s="234"/>
      <c r="V939" s="234"/>
      <c r="W939" s="234"/>
      <c r="X939" s="234"/>
      <c r="Y939" s="234"/>
      <c r="Z939" s="234"/>
      <c r="AA939" s="234"/>
      <c r="AB939" s="234"/>
      <c r="AC939" s="234"/>
    </row>
    <row r="940" ht="17.25" customHeight="1">
      <c r="A940" s="346"/>
      <c r="B940" s="317"/>
      <c r="C940" s="317"/>
      <c r="D940" s="318"/>
      <c r="E940" s="328"/>
      <c r="F940" s="328"/>
      <c r="G940" s="329"/>
      <c r="H940" s="346"/>
      <c r="I940" s="347"/>
      <c r="J940" s="234"/>
      <c r="K940" s="234"/>
      <c r="L940" s="234"/>
      <c r="M940" s="234"/>
      <c r="N940" s="234"/>
      <c r="O940" s="234"/>
      <c r="P940" s="234"/>
      <c r="Q940" s="234"/>
      <c r="R940" s="234"/>
      <c r="S940" s="234"/>
      <c r="T940" s="234"/>
      <c r="U940" s="234"/>
      <c r="V940" s="234"/>
      <c r="W940" s="234"/>
      <c r="X940" s="234"/>
      <c r="Y940" s="234"/>
      <c r="Z940" s="234"/>
      <c r="AA940" s="234"/>
      <c r="AB940" s="234"/>
      <c r="AC940" s="234"/>
    </row>
    <row r="941" ht="17.25" customHeight="1">
      <c r="A941" s="346"/>
      <c r="B941" s="317"/>
      <c r="C941" s="317"/>
      <c r="D941" s="318"/>
      <c r="E941" s="328"/>
      <c r="F941" s="328"/>
      <c r="G941" s="329"/>
      <c r="H941" s="346"/>
      <c r="I941" s="347"/>
      <c r="J941" s="234"/>
      <c r="K941" s="234"/>
      <c r="L941" s="234"/>
      <c r="M941" s="234"/>
      <c r="N941" s="234"/>
      <c r="O941" s="234"/>
      <c r="P941" s="234"/>
      <c r="Q941" s="234"/>
      <c r="R941" s="234"/>
      <c r="S941" s="234"/>
      <c r="T941" s="234"/>
      <c r="U941" s="234"/>
      <c r="V941" s="234"/>
      <c r="W941" s="234"/>
      <c r="X941" s="234"/>
      <c r="Y941" s="234"/>
      <c r="Z941" s="234"/>
      <c r="AA941" s="234"/>
      <c r="AB941" s="234"/>
      <c r="AC941" s="234"/>
    </row>
    <row r="942" ht="17.25" customHeight="1">
      <c r="A942" s="346"/>
      <c r="B942" s="317"/>
      <c r="C942" s="317"/>
      <c r="D942" s="318"/>
      <c r="E942" s="328"/>
      <c r="F942" s="328"/>
      <c r="G942" s="329"/>
      <c r="H942" s="346"/>
      <c r="I942" s="347"/>
      <c r="J942" s="234"/>
      <c r="K942" s="234"/>
      <c r="L942" s="234"/>
      <c r="M942" s="234"/>
      <c r="N942" s="234"/>
      <c r="O942" s="234"/>
      <c r="P942" s="234"/>
      <c r="Q942" s="234"/>
      <c r="R942" s="234"/>
      <c r="S942" s="234"/>
      <c r="T942" s="234"/>
      <c r="U942" s="234"/>
      <c r="V942" s="234"/>
      <c r="W942" s="234"/>
      <c r="X942" s="234"/>
      <c r="Y942" s="234"/>
      <c r="Z942" s="234"/>
      <c r="AA942" s="234"/>
      <c r="AB942" s="234"/>
      <c r="AC942" s="234"/>
    </row>
    <row r="943" ht="17.25" customHeight="1">
      <c r="A943" s="346"/>
      <c r="B943" s="317"/>
      <c r="C943" s="317"/>
      <c r="D943" s="318"/>
      <c r="E943" s="328"/>
      <c r="F943" s="328"/>
      <c r="G943" s="329"/>
      <c r="H943" s="346"/>
      <c r="I943" s="347"/>
      <c r="J943" s="234"/>
      <c r="K943" s="234"/>
      <c r="L943" s="234"/>
      <c r="M943" s="234"/>
      <c r="N943" s="234"/>
      <c r="O943" s="234"/>
      <c r="P943" s="234"/>
      <c r="Q943" s="234"/>
      <c r="R943" s="234"/>
      <c r="S943" s="234"/>
      <c r="T943" s="234"/>
      <c r="U943" s="234"/>
      <c r="V943" s="234"/>
      <c r="W943" s="234"/>
      <c r="X943" s="234"/>
      <c r="Y943" s="234"/>
      <c r="Z943" s="234"/>
      <c r="AA943" s="234"/>
      <c r="AB943" s="234"/>
      <c r="AC943" s="234"/>
    </row>
    <row r="944" ht="17.25" customHeight="1">
      <c r="A944" s="346"/>
      <c r="B944" s="317"/>
      <c r="C944" s="317"/>
      <c r="D944" s="318"/>
      <c r="E944" s="328"/>
      <c r="F944" s="328"/>
      <c r="G944" s="329"/>
      <c r="H944" s="346"/>
      <c r="I944" s="347"/>
      <c r="J944" s="234"/>
      <c r="K944" s="234"/>
      <c r="L944" s="234"/>
      <c r="M944" s="234"/>
      <c r="N944" s="234"/>
      <c r="O944" s="234"/>
      <c r="P944" s="234"/>
      <c r="Q944" s="234"/>
      <c r="R944" s="234"/>
      <c r="S944" s="234"/>
      <c r="T944" s="234"/>
      <c r="U944" s="234"/>
      <c r="V944" s="234"/>
      <c r="W944" s="234"/>
      <c r="X944" s="234"/>
      <c r="Y944" s="234"/>
      <c r="Z944" s="234"/>
      <c r="AA944" s="234"/>
      <c r="AB944" s="234"/>
      <c r="AC944" s="234"/>
    </row>
    <row r="945" ht="17.25" customHeight="1">
      <c r="A945" s="346"/>
      <c r="B945" s="317"/>
      <c r="C945" s="317"/>
      <c r="D945" s="318"/>
      <c r="E945" s="328"/>
      <c r="F945" s="328"/>
      <c r="G945" s="329"/>
      <c r="H945" s="346"/>
      <c r="I945" s="347"/>
      <c r="J945" s="234"/>
      <c r="K945" s="234"/>
      <c r="L945" s="234"/>
      <c r="M945" s="234"/>
      <c r="N945" s="234"/>
      <c r="O945" s="234"/>
      <c r="P945" s="234"/>
      <c r="Q945" s="234"/>
      <c r="R945" s="234"/>
      <c r="S945" s="234"/>
      <c r="T945" s="234"/>
      <c r="U945" s="234"/>
      <c r="V945" s="234"/>
      <c r="W945" s="234"/>
      <c r="X945" s="234"/>
      <c r="Y945" s="234"/>
      <c r="Z945" s="234"/>
      <c r="AA945" s="234"/>
      <c r="AB945" s="234"/>
      <c r="AC945" s="234"/>
    </row>
    <row r="946" ht="17.25" customHeight="1">
      <c r="A946" s="346"/>
      <c r="B946" s="317"/>
      <c r="C946" s="317"/>
      <c r="D946" s="318"/>
      <c r="E946" s="328"/>
      <c r="F946" s="328"/>
      <c r="G946" s="329"/>
      <c r="H946" s="346"/>
      <c r="I946" s="347"/>
      <c r="J946" s="234"/>
      <c r="K946" s="234"/>
      <c r="L946" s="234"/>
      <c r="M946" s="234"/>
      <c r="N946" s="234"/>
      <c r="O946" s="234"/>
      <c r="P946" s="234"/>
      <c r="Q946" s="234"/>
      <c r="R946" s="234"/>
      <c r="S946" s="234"/>
      <c r="T946" s="234"/>
      <c r="U946" s="234"/>
      <c r="V946" s="234"/>
      <c r="W946" s="234"/>
      <c r="X946" s="234"/>
      <c r="Y946" s="234"/>
      <c r="Z946" s="234"/>
      <c r="AA946" s="234"/>
      <c r="AB946" s="234"/>
      <c r="AC946" s="234"/>
    </row>
    <row r="947" ht="17.25" customHeight="1">
      <c r="A947" s="346"/>
      <c r="B947" s="317"/>
      <c r="C947" s="317"/>
      <c r="D947" s="318"/>
      <c r="E947" s="328"/>
      <c r="F947" s="328"/>
      <c r="G947" s="329"/>
      <c r="H947" s="346"/>
      <c r="I947" s="347"/>
      <c r="J947" s="234"/>
      <c r="K947" s="234"/>
      <c r="L947" s="234"/>
      <c r="M947" s="234"/>
      <c r="N947" s="234"/>
      <c r="O947" s="234"/>
      <c r="P947" s="234"/>
      <c r="Q947" s="234"/>
      <c r="R947" s="234"/>
      <c r="S947" s="234"/>
      <c r="T947" s="234"/>
      <c r="U947" s="234"/>
      <c r="V947" s="234"/>
      <c r="W947" s="234"/>
      <c r="X947" s="234"/>
      <c r="Y947" s="234"/>
      <c r="Z947" s="234"/>
      <c r="AA947" s="234"/>
      <c r="AB947" s="234"/>
      <c r="AC947" s="234"/>
    </row>
    <row r="948" ht="17.25" customHeight="1">
      <c r="A948" s="346"/>
      <c r="B948" s="317"/>
      <c r="C948" s="317"/>
      <c r="D948" s="318"/>
      <c r="E948" s="328"/>
      <c r="F948" s="328"/>
      <c r="G948" s="329"/>
      <c r="H948" s="346"/>
      <c r="I948" s="347"/>
      <c r="J948" s="234"/>
      <c r="K948" s="234"/>
      <c r="L948" s="234"/>
      <c r="M948" s="234"/>
      <c r="N948" s="234"/>
      <c r="O948" s="234"/>
      <c r="P948" s="234"/>
      <c r="Q948" s="234"/>
      <c r="R948" s="234"/>
      <c r="S948" s="234"/>
      <c r="T948" s="234"/>
      <c r="U948" s="234"/>
      <c r="V948" s="234"/>
      <c r="W948" s="234"/>
      <c r="X948" s="234"/>
      <c r="Y948" s="234"/>
      <c r="Z948" s="234"/>
      <c r="AA948" s="234"/>
      <c r="AB948" s="234"/>
      <c r="AC948" s="234"/>
    </row>
    <row r="949" ht="17.25" customHeight="1">
      <c r="A949" s="346"/>
      <c r="B949" s="317"/>
      <c r="C949" s="317"/>
      <c r="D949" s="318"/>
      <c r="E949" s="328"/>
      <c r="F949" s="328"/>
      <c r="G949" s="329"/>
      <c r="H949" s="346"/>
      <c r="I949" s="347"/>
      <c r="J949" s="234"/>
      <c r="K949" s="234"/>
      <c r="L949" s="234"/>
      <c r="M949" s="234"/>
      <c r="N949" s="234"/>
      <c r="O949" s="234"/>
      <c r="P949" s="234"/>
      <c r="Q949" s="234"/>
      <c r="R949" s="234"/>
      <c r="S949" s="234"/>
      <c r="T949" s="234"/>
      <c r="U949" s="234"/>
      <c r="V949" s="234"/>
      <c r="W949" s="234"/>
      <c r="X949" s="234"/>
      <c r="Y949" s="234"/>
      <c r="Z949" s="234"/>
      <c r="AA949" s="234"/>
      <c r="AB949" s="234"/>
      <c r="AC949" s="234"/>
    </row>
    <row r="950" ht="17.25" customHeight="1">
      <c r="A950" s="346"/>
      <c r="B950" s="317"/>
      <c r="C950" s="317"/>
      <c r="D950" s="318"/>
      <c r="E950" s="328"/>
      <c r="F950" s="328"/>
      <c r="G950" s="329"/>
      <c r="H950" s="346"/>
      <c r="I950" s="347"/>
      <c r="J950" s="234"/>
      <c r="K950" s="234"/>
      <c r="L950" s="234"/>
      <c r="M950" s="234"/>
      <c r="N950" s="234"/>
      <c r="O950" s="234"/>
      <c r="P950" s="234"/>
      <c r="Q950" s="234"/>
      <c r="R950" s="234"/>
      <c r="S950" s="234"/>
      <c r="T950" s="234"/>
      <c r="U950" s="234"/>
      <c r="V950" s="234"/>
      <c r="W950" s="234"/>
      <c r="X950" s="234"/>
      <c r="Y950" s="234"/>
      <c r="Z950" s="234"/>
      <c r="AA950" s="234"/>
      <c r="AB950" s="234"/>
      <c r="AC950" s="234"/>
    </row>
    <row r="951" ht="17.25" customHeight="1">
      <c r="A951" s="346"/>
      <c r="B951" s="317"/>
      <c r="C951" s="317"/>
      <c r="D951" s="318"/>
      <c r="E951" s="328"/>
      <c r="F951" s="328"/>
      <c r="G951" s="329"/>
      <c r="H951" s="346"/>
      <c r="I951" s="347"/>
      <c r="J951" s="234"/>
      <c r="K951" s="234"/>
      <c r="L951" s="234"/>
      <c r="M951" s="234"/>
      <c r="N951" s="234"/>
      <c r="O951" s="234"/>
      <c r="P951" s="234"/>
      <c r="Q951" s="234"/>
      <c r="R951" s="234"/>
      <c r="S951" s="234"/>
      <c r="T951" s="234"/>
      <c r="U951" s="234"/>
      <c r="V951" s="234"/>
      <c r="W951" s="234"/>
      <c r="X951" s="234"/>
      <c r="Y951" s="234"/>
      <c r="Z951" s="234"/>
      <c r="AA951" s="234"/>
      <c r="AB951" s="234"/>
      <c r="AC951" s="234"/>
    </row>
    <row r="952" ht="17.25" customHeight="1">
      <c r="A952" s="346"/>
      <c r="B952" s="317"/>
      <c r="C952" s="317"/>
      <c r="D952" s="318"/>
      <c r="E952" s="328"/>
      <c r="F952" s="328"/>
      <c r="G952" s="329"/>
      <c r="H952" s="346"/>
      <c r="I952" s="347"/>
      <c r="J952" s="234"/>
      <c r="K952" s="234"/>
      <c r="L952" s="234"/>
      <c r="M952" s="234"/>
      <c r="N952" s="234"/>
      <c r="O952" s="234"/>
      <c r="P952" s="234"/>
      <c r="Q952" s="234"/>
      <c r="R952" s="234"/>
      <c r="S952" s="234"/>
      <c r="T952" s="234"/>
      <c r="U952" s="234"/>
      <c r="V952" s="234"/>
      <c r="W952" s="234"/>
      <c r="X952" s="234"/>
      <c r="Y952" s="234"/>
      <c r="Z952" s="234"/>
      <c r="AA952" s="234"/>
      <c r="AB952" s="234"/>
      <c r="AC952" s="234"/>
    </row>
    <row r="953" ht="17.25" customHeight="1">
      <c r="A953" s="346"/>
      <c r="B953" s="317"/>
      <c r="C953" s="317"/>
      <c r="D953" s="318"/>
      <c r="E953" s="328"/>
      <c r="F953" s="328"/>
      <c r="G953" s="329"/>
      <c r="H953" s="346"/>
      <c r="I953" s="347"/>
      <c r="J953" s="234"/>
      <c r="K953" s="234"/>
      <c r="L953" s="234"/>
      <c r="M953" s="234"/>
      <c r="N953" s="234"/>
      <c r="O953" s="234"/>
      <c r="P953" s="234"/>
      <c r="Q953" s="234"/>
      <c r="R953" s="234"/>
      <c r="S953" s="234"/>
      <c r="T953" s="234"/>
      <c r="U953" s="234"/>
      <c r="V953" s="234"/>
      <c r="W953" s="234"/>
      <c r="X953" s="234"/>
      <c r="Y953" s="234"/>
      <c r="Z953" s="234"/>
      <c r="AA953" s="234"/>
      <c r="AB953" s="234"/>
      <c r="AC953" s="234"/>
    </row>
    <row r="954" ht="17.25" customHeight="1">
      <c r="A954" s="346"/>
      <c r="B954" s="317"/>
      <c r="C954" s="317"/>
      <c r="D954" s="318"/>
      <c r="E954" s="328"/>
      <c r="F954" s="328"/>
      <c r="G954" s="329"/>
      <c r="H954" s="346"/>
      <c r="I954" s="347"/>
      <c r="J954" s="234"/>
      <c r="K954" s="234"/>
      <c r="L954" s="234"/>
      <c r="M954" s="234"/>
      <c r="N954" s="234"/>
      <c r="O954" s="234"/>
      <c r="P954" s="234"/>
      <c r="Q954" s="234"/>
      <c r="R954" s="234"/>
      <c r="S954" s="234"/>
      <c r="T954" s="234"/>
      <c r="U954" s="234"/>
      <c r="V954" s="234"/>
      <c r="W954" s="234"/>
      <c r="X954" s="234"/>
      <c r="Y954" s="234"/>
      <c r="Z954" s="234"/>
      <c r="AA954" s="234"/>
      <c r="AB954" s="234"/>
      <c r="AC954" s="234"/>
    </row>
    <row r="955" ht="17.25" customHeight="1">
      <c r="A955" s="346"/>
      <c r="B955" s="317"/>
      <c r="C955" s="317"/>
      <c r="D955" s="318"/>
      <c r="E955" s="328"/>
      <c r="F955" s="328"/>
      <c r="G955" s="329"/>
      <c r="H955" s="346"/>
      <c r="I955" s="347"/>
      <c r="J955" s="234"/>
      <c r="K955" s="234"/>
      <c r="L955" s="234"/>
      <c r="M955" s="234"/>
      <c r="N955" s="234"/>
      <c r="O955" s="234"/>
      <c r="P955" s="234"/>
      <c r="Q955" s="234"/>
      <c r="R955" s="234"/>
      <c r="S955" s="234"/>
      <c r="T955" s="234"/>
      <c r="U955" s="234"/>
      <c r="V955" s="234"/>
      <c r="W955" s="234"/>
      <c r="X955" s="234"/>
      <c r="Y955" s="234"/>
      <c r="Z955" s="234"/>
      <c r="AA955" s="234"/>
      <c r="AB955" s="234"/>
      <c r="AC955" s="234"/>
    </row>
    <row r="956" ht="17.25" customHeight="1">
      <c r="A956" s="346"/>
      <c r="B956" s="317"/>
      <c r="C956" s="317"/>
      <c r="D956" s="318"/>
      <c r="E956" s="328"/>
      <c r="F956" s="328"/>
      <c r="G956" s="329"/>
      <c r="H956" s="346"/>
      <c r="I956" s="347"/>
      <c r="J956" s="234"/>
      <c r="K956" s="234"/>
      <c r="L956" s="234"/>
      <c r="M956" s="234"/>
      <c r="N956" s="234"/>
      <c r="O956" s="234"/>
      <c r="P956" s="234"/>
      <c r="Q956" s="234"/>
      <c r="R956" s="234"/>
      <c r="S956" s="234"/>
      <c r="T956" s="234"/>
      <c r="U956" s="234"/>
      <c r="V956" s="234"/>
      <c r="W956" s="234"/>
      <c r="X956" s="234"/>
      <c r="Y956" s="234"/>
      <c r="Z956" s="234"/>
      <c r="AA956" s="234"/>
      <c r="AB956" s="234"/>
      <c r="AC956" s="234"/>
    </row>
    <row r="957" ht="17.25" customHeight="1">
      <c r="A957" s="346"/>
      <c r="B957" s="317"/>
      <c r="C957" s="317"/>
      <c r="D957" s="318"/>
      <c r="E957" s="328"/>
      <c r="F957" s="328"/>
      <c r="G957" s="329"/>
      <c r="H957" s="346"/>
      <c r="I957" s="347"/>
      <c r="J957" s="234"/>
      <c r="K957" s="234"/>
      <c r="L957" s="234"/>
      <c r="M957" s="234"/>
      <c r="N957" s="234"/>
      <c r="O957" s="234"/>
      <c r="P957" s="234"/>
      <c r="Q957" s="234"/>
      <c r="R957" s="234"/>
      <c r="S957" s="234"/>
      <c r="T957" s="234"/>
      <c r="U957" s="234"/>
      <c r="V957" s="234"/>
      <c r="W957" s="234"/>
      <c r="X957" s="234"/>
      <c r="Y957" s="234"/>
      <c r="Z957" s="234"/>
      <c r="AA957" s="234"/>
      <c r="AB957" s="234"/>
      <c r="AC957" s="234"/>
    </row>
    <row r="958" ht="17.25" customHeight="1">
      <c r="A958" s="346"/>
      <c r="B958" s="317"/>
      <c r="C958" s="317"/>
      <c r="D958" s="318"/>
      <c r="E958" s="328"/>
      <c r="F958" s="328"/>
      <c r="G958" s="329"/>
      <c r="H958" s="346"/>
      <c r="I958" s="347"/>
      <c r="J958" s="234"/>
      <c r="K958" s="234"/>
      <c r="L958" s="234"/>
      <c r="M958" s="234"/>
      <c r="N958" s="234"/>
      <c r="O958" s="234"/>
      <c r="P958" s="234"/>
      <c r="Q958" s="234"/>
      <c r="R958" s="234"/>
      <c r="S958" s="234"/>
      <c r="T958" s="234"/>
      <c r="U958" s="234"/>
      <c r="V958" s="234"/>
      <c r="W958" s="234"/>
      <c r="X958" s="234"/>
      <c r="Y958" s="234"/>
      <c r="Z958" s="234"/>
      <c r="AA958" s="234"/>
      <c r="AB958" s="234"/>
      <c r="AC958" s="234"/>
    </row>
    <row r="959" ht="17.25" customHeight="1">
      <c r="A959" s="346"/>
      <c r="B959" s="317"/>
      <c r="C959" s="317"/>
      <c r="D959" s="318"/>
      <c r="E959" s="328"/>
      <c r="F959" s="328"/>
      <c r="G959" s="329"/>
      <c r="H959" s="346"/>
      <c r="I959" s="347"/>
      <c r="J959" s="234"/>
      <c r="K959" s="234"/>
      <c r="L959" s="234"/>
      <c r="M959" s="234"/>
      <c r="N959" s="234"/>
      <c r="O959" s="234"/>
      <c r="P959" s="234"/>
      <c r="Q959" s="234"/>
      <c r="R959" s="234"/>
      <c r="S959" s="234"/>
      <c r="T959" s="234"/>
      <c r="U959" s="234"/>
      <c r="V959" s="234"/>
      <c r="W959" s="234"/>
      <c r="X959" s="234"/>
      <c r="Y959" s="234"/>
      <c r="Z959" s="234"/>
      <c r="AA959" s="234"/>
      <c r="AB959" s="234"/>
      <c r="AC959" s="234"/>
    </row>
    <row r="960" ht="17.25" customHeight="1">
      <c r="A960" s="346"/>
      <c r="B960" s="317"/>
      <c r="C960" s="317"/>
      <c r="D960" s="318"/>
      <c r="E960" s="328"/>
      <c r="F960" s="328"/>
      <c r="G960" s="329"/>
      <c r="H960" s="346"/>
      <c r="I960" s="347"/>
      <c r="J960" s="234"/>
      <c r="K960" s="234"/>
      <c r="L960" s="234"/>
      <c r="M960" s="234"/>
      <c r="N960" s="234"/>
      <c r="O960" s="234"/>
      <c r="P960" s="234"/>
      <c r="Q960" s="234"/>
      <c r="R960" s="234"/>
      <c r="S960" s="234"/>
      <c r="T960" s="234"/>
      <c r="U960" s="234"/>
      <c r="V960" s="234"/>
      <c r="W960" s="234"/>
      <c r="X960" s="234"/>
      <c r="Y960" s="234"/>
      <c r="Z960" s="234"/>
      <c r="AA960" s="234"/>
      <c r="AB960" s="234"/>
      <c r="AC960" s="234"/>
    </row>
    <row r="961" ht="17.25" customHeight="1">
      <c r="A961" s="346"/>
      <c r="B961" s="317"/>
      <c r="C961" s="317"/>
      <c r="D961" s="318"/>
      <c r="E961" s="328"/>
      <c r="F961" s="328"/>
      <c r="G961" s="329"/>
      <c r="H961" s="346"/>
      <c r="I961" s="347"/>
      <c r="J961" s="234"/>
      <c r="K961" s="234"/>
      <c r="L961" s="234"/>
      <c r="M961" s="234"/>
      <c r="N961" s="234"/>
      <c r="O961" s="234"/>
      <c r="P961" s="234"/>
      <c r="Q961" s="234"/>
      <c r="R961" s="234"/>
      <c r="S961" s="234"/>
      <c r="T961" s="234"/>
      <c r="U961" s="234"/>
      <c r="V961" s="234"/>
      <c r="W961" s="234"/>
      <c r="X961" s="234"/>
      <c r="Y961" s="234"/>
      <c r="Z961" s="234"/>
      <c r="AA961" s="234"/>
      <c r="AB961" s="234"/>
      <c r="AC961" s="234"/>
    </row>
    <row r="962" ht="17.25" customHeight="1">
      <c r="A962" s="346"/>
      <c r="B962" s="317"/>
      <c r="C962" s="317"/>
      <c r="D962" s="318"/>
      <c r="E962" s="328"/>
      <c r="F962" s="328"/>
      <c r="G962" s="329"/>
      <c r="H962" s="346"/>
      <c r="I962" s="347"/>
      <c r="J962" s="234"/>
      <c r="K962" s="234"/>
      <c r="L962" s="234"/>
      <c r="M962" s="234"/>
      <c r="N962" s="234"/>
      <c r="O962" s="234"/>
      <c r="P962" s="234"/>
      <c r="Q962" s="234"/>
      <c r="R962" s="234"/>
      <c r="S962" s="234"/>
      <c r="T962" s="234"/>
      <c r="U962" s="234"/>
      <c r="V962" s="234"/>
      <c r="W962" s="234"/>
      <c r="X962" s="234"/>
      <c r="Y962" s="234"/>
      <c r="Z962" s="234"/>
      <c r="AA962" s="234"/>
      <c r="AB962" s="234"/>
      <c r="AC962" s="234"/>
    </row>
    <row r="963" ht="17.25" customHeight="1">
      <c r="A963" s="346"/>
      <c r="B963" s="317"/>
      <c r="C963" s="317"/>
      <c r="D963" s="318"/>
      <c r="E963" s="328"/>
      <c r="F963" s="328"/>
      <c r="G963" s="329"/>
      <c r="H963" s="346"/>
      <c r="I963" s="347"/>
      <c r="J963" s="234"/>
      <c r="K963" s="234"/>
      <c r="L963" s="234"/>
      <c r="M963" s="234"/>
      <c r="N963" s="234"/>
      <c r="O963" s="234"/>
      <c r="P963" s="234"/>
      <c r="Q963" s="234"/>
      <c r="R963" s="234"/>
      <c r="S963" s="234"/>
      <c r="T963" s="234"/>
      <c r="U963" s="234"/>
      <c r="V963" s="234"/>
      <c r="W963" s="234"/>
      <c r="X963" s="234"/>
      <c r="Y963" s="234"/>
      <c r="Z963" s="234"/>
      <c r="AA963" s="234"/>
      <c r="AB963" s="234"/>
      <c r="AC963" s="234"/>
    </row>
    <row r="964" ht="17.25" customHeight="1">
      <c r="A964" s="346"/>
      <c r="B964" s="317"/>
      <c r="C964" s="317"/>
      <c r="D964" s="318"/>
      <c r="E964" s="328"/>
      <c r="F964" s="328"/>
      <c r="G964" s="329"/>
      <c r="H964" s="346"/>
      <c r="I964" s="347"/>
      <c r="J964" s="234"/>
      <c r="K964" s="234"/>
      <c r="L964" s="234"/>
      <c r="M964" s="234"/>
      <c r="N964" s="234"/>
      <c r="O964" s="234"/>
      <c r="P964" s="234"/>
      <c r="Q964" s="234"/>
      <c r="R964" s="234"/>
      <c r="S964" s="234"/>
      <c r="T964" s="234"/>
      <c r="U964" s="234"/>
      <c r="V964" s="234"/>
      <c r="W964" s="234"/>
      <c r="X964" s="234"/>
      <c r="Y964" s="234"/>
      <c r="Z964" s="234"/>
      <c r="AA964" s="234"/>
      <c r="AB964" s="234"/>
      <c r="AC964" s="234"/>
    </row>
    <row r="965" ht="17.25" customHeight="1">
      <c r="A965" s="346"/>
      <c r="B965" s="317"/>
      <c r="C965" s="317"/>
      <c r="D965" s="318"/>
      <c r="E965" s="328"/>
      <c r="F965" s="328"/>
      <c r="G965" s="329"/>
      <c r="H965" s="346"/>
      <c r="I965" s="347"/>
      <c r="J965" s="234"/>
      <c r="K965" s="234"/>
      <c r="L965" s="234"/>
      <c r="M965" s="234"/>
      <c r="N965" s="234"/>
      <c r="O965" s="234"/>
      <c r="P965" s="234"/>
      <c r="Q965" s="234"/>
      <c r="R965" s="234"/>
      <c r="S965" s="234"/>
      <c r="T965" s="234"/>
      <c r="U965" s="234"/>
      <c r="V965" s="234"/>
      <c r="W965" s="234"/>
      <c r="X965" s="234"/>
      <c r="Y965" s="234"/>
      <c r="Z965" s="234"/>
      <c r="AA965" s="234"/>
      <c r="AB965" s="234"/>
      <c r="AC965" s="234"/>
    </row>
    <row r="966" ht="17.25" customHeight="1">
      <c r="A966" s="346"/>
      <c r="B966" s="317"/>
      <c r="C966" s="317"/>
      <c r="D966" s="318"/>
      <c r="E966" s="328"/>
      <c r="F966" s="328"/>
      <c r="G966" s="329"/>
      <c r="H966" s="346"/>
      <c r="I966" s="347"/>
      <c r="J966" s="234"/>
      <c r="K966" s="234"/>
      <c r="L966" s="234"/>
      <c r="M966" s="234"/>
      <c r="N966" s="234"/>
      <c r="O966" s="234"/>
      <c r="P966" s="234"/>
      <c r="Q966" s="234"/>
      <c r="R966" s="234"/>
      <c r="S966" s="234"/>
      <c r="T966" s="234"/>
      <c r="U966" s="234"/>
      <c r="V966" s="234"/>
      <c r="W966" s="234"/>
      <c r="X966" s="234"/>
      <c r="Y966" s="234"/>
      <c r="Z966" s="234"/>
      <c r="AA966" s="234"/>
      <c r="AB966" s="234"/>
      <c r="AC966" s="234"/>
    </row>
    <row r="967" ht="17.25" customHeight="1">
      <c r="A967" s="346"/>
      <c r="B967" s="317"/>
      <c r="C967" s="317"/>
      <c r="D967" s="318"/>
      <c r="E967" s="328"/>
      <c r="F967" s="328"/>
      <c r="G967" s="329"/>
      <c r="H967" s="346"/>
      <c r="I967" s="347"/>
      <c r="J967" s="234"/>
      <c r="K967" s="234"/>
      <c r="L967" s="234"/>
      <c r="M967" s="234"/>
      <c r="N967" s="234"/>
      <c r="O967" s="234"/>
      <c r="P967" s="234"/>
      <c r="Q967" s="234"/>
      <c r="R967" s="234"/>
      <c r="S967" s="234"/>
      <c r="T967" s="234"/>
      <c r="U967" s="234"/>
      <c r="V967" s="234"/>
      <c r="W967" s="234"/>
      <c r="X967" s="234"/>
      <c r="Y967" s="234"/>
      <c r="Z967" s="234"/>
      <c r="AA967" s="234"/>
      <c r="AB967" s="234"/>
      <c r="AC967" s="234"/>
    </row>
    <row r="968" ht="17.25" customHeight="1">
      <c r="A968" s="346"/>
      <c r="B968" s="317"/>
      <c r="C968" s="317"/>
      <c r="D968" s="318"/>
      <c r="E968" s="328"/>
      <c r="F968" s="328"/>
      <c r="G968" s="329"/>
      <c r="H968" s="346"/>
      <c r="I968" s="347"/>
      <c r="J968" s="234"/>
      <c r="K968" s="234"/>
      <c r="L968" s="234"/>
      <c r="M968" s="234"/>
      <c r="N968" s="234"/>
      <c r="O968" s="234"/>
      <c r="P968" s="234"/>
      <c r="Q968" s="234"/>
      <c r="R968" s="234"/>
      <c r="S968" s="234"/>
      <c r="T968" s="234"/>
      <c r="U968" s="234"/>
      <c r="V968" s="234"/>
      <c r="W968" s="234"/>
      <c r="X968" s="234"/>
      <c r="Y968" s="234"/>
      <c r="Z968" s="234"/>
      <c r="AA968" s="234"/>
      <c r="AB968" s="234"/>
      <c r="AC968" s="234"/>
    </row>
    <row r="969" ht="17.25" customHeight="1">
      <c r="A969" s="346"/>
      <c r="B969" s="317"/>
      <c r="C969" s="317"/>
      <c r="D969" s="318"/>
      <c r="E969" s="328"/>
      <c r="F969" s="328"/>
      <c r="G969" s="329"/>
      <c r="H969" s="346"/>
      <c r="I969" s="347"/>
      <c r="J969" s="234"/>
      <c r="K969" s="234"/>
      <c r="L969" s="234"/>
      <c r="M969" s="234"/>
      <c r="N969" s="234"/>
      <c r="O969" s="234"/>
      <c r="P969" s="234"/>
      <c r="Q969" s="234"/>
      <c r="R969" s="234"/>
      <c r="S969" s="234"/>
      <c r="T969" s="234"/>
      <c r="U969" s="234"/>
      <c r="V969" s="234"/>
      <c r="W969" s="234"/>
      <c r="X969" s="234"/>
      <c r="Y969" s="234"/>
      <c r="Z969" s="234"/>
      <c r="AA969" s="234"/>
      <c r="AB969" s="234"/>
      <c r="AC969" s="234"/>
    </row>
    <row r="970" ht="17.25" customHeight="1">
      <c r="A970" s="346"/>
      <c r="B970" s="317"/>
      <c r="C970" s="317"/>
      <c r="D970" s="318"/>
      <c r="E970" s="328"/>
      <c r="F970" s="328"/>
      <c r="G970" s="329"/>
      <c r="H970" s="346"/>
      <c r="I970" s="347"/>
      <c r="J970" s="234"/>
      <c r="K970" s="234"/>
      <c r="L970" s="234"/>
      <c r="M970" s="234"/>
      <c r="N970" s="234"/>
      <c r="O970" s="234"/>
      <c r="P970" s="234"/>
      <c r="Q970" s="234"/>
      <c r="R970" s="234"/>
      <c r="S970" s="234"/>
      <c r="T970" s="234"/>
      <c r="U970" s="234"/>
      <c r="V970" s="234"/>
      <c r="W970" s="234"/>
      <c r="X970" s="234"/>
      <c r="Y970" s="234"/>
      <c r="Z970" s="234"/>
      <c r="AA970" s="234"/>
      <c r="AB970" s="234"/>
      <c r="AC970" s="234"/>
    </row>
    <row r="971" ht="17.25" customHeight="1">
      <c r="A971" s="346"/>
      <c r="B971" s="317"/>
      <c r="C971" s="317"/>
      <c r="D971" s="318"/>
      <c r="E971" s="328"/>
      <c r="F971" s="328"/>
      <c r="G971" s="329"/>
      <c r="H971" s="346"/>
      <c r="I971" s="347"/>
      <c r="J971" s="234"/>
      <c r="K971" s="234"/>
      <c r="L971" s="234"/>
      <c r="M971" s="234"/>
      <c r="N971" s="234"/>
      <c r="O971" s="234"/>
      <c r="P971" s="234"/>
      <c r="Q971" s="234"/>
      <c r="R971" s="234"/>
      <c r="S971" s="234"/>
      <c r="T971" s="234"/>
      <c r="U971" s="234"/>
      <c r="V971" s="234"/>
      <c r="W971" s="234"/>
      <c r="X971" s="234"/>
      <c r="Y971" s="234"/>
      <c r="Z971" s="234"/>
      <c r="AA971" s="234"/>
      <c r="AB971" s="234"/>
      <c r="AC971" s="234"/>
    </row>
    <row r="972" ht="17.25" customHeight="1">
      <c r="A972" s="346"/>
      <c r="B972" s="317"/>
      <c r="C972" s="317"/>
      <c r="D972" s="318"/>
      <c r="E972" s="328"/>
      <c r="F972" s="328"/>
      <c r="G972" s="329"/>
      <c r="H972" s="346"/>
      <c r="I972" s="347"/>
      <c r="J972" s="234"/>
      <c r="K972" s="234"/>
      <c r="L972" s="234"/>
      <c r="M972" s="234"/>
      <c r="N972" s="234"/>
      <c r="O972" s="234"/>
      <c r="P972" s="234"/>
      <c r="Q972" s="234"/>
      <c r="R972" s="234"/>
      <c r="S972" s="234"/>
      <c r="T972" s="234"/>
      <c r="U972" s="234"/>
      <c r="V972" s="234"/>
      <c r="W972" s="234"/>
      <c r="X972" s="234"/>
      <c r="Y972" s="234"/>
      <c r="Z972" s="234"/>
      <c r="AA972" s="234"/>
      <c r="AB972" s="234"/>
      <c r="AC972" s="234"/>
    </row>
    <row r="973" ht="17.25" customHeight="1">
      <c r="A973" s="346"/>
      <c r="B973" s="317"/>
      <c r="C973" s="317"/>
      <c r="D973" s="318"/>
      <c r="E973" s="328"/>
      <c r="F973" s="328"/>
      <c r="G973" s="329"/>
      <c r="H973" s="346"/>
      <c r="I973" s="347"/>
      <c r="J973" s="234"/>
      <c r="K973" s="234"/>
      <c r="L973" s="234"/>
      <c r="M973" s="234"/>
      <c r="N973" s="234"/>
      <c r="O973" s="234"/>
      <c r="P973" s="234"/>
      <c r="Q973" s="234"/>
      <c r="R973" s="234"/>
      <c r="S973" s="234"/>
      <c r="T973" s="234"/>
      <c r="U973" s="234"/>
      <c r="V973" s="234"/>
      <c r="W973" s="234"/>
      <c r="X973" s="234"/>
      <c r="Y973" s="234"/>
      <c r="Z973" s="234"/>
      <c r="AA973" s="234"/>
      <c r="AB973" s="234"/>
      <c r="AC973" s="234"/>
    </row>
    <row r="974" ht="17.25" customHeight="1">
      <c r="A974" s="346"/>
      <c r="B974" s="317"/>
      <c r="C974" s="317"/>
      <c r="D974" s="318"/>
      <c r="E974" s="328"/>
      <c r="F974" s="328"/>
      <c r="G974" s="329"/>
      <c r="H974" s="346"/>
      <c r="I974" s="347"/>
      <c r="J974" s="234"/>
      <c r="K974" s="234"/>
      <c r="L974" s="234"/>
      <c r="M974" s="234"/>
      <c r="N974" s="234"/>
      <c r="O974" s="234"/>
      <c r="P974" s="234"/>
      <c r="Q974" s="234"/>
      <c r="R974" s="234"/>
      <c r="S974" s="234"/>
      <c r="T974" s="234"/>
      <c r="U974" s="234"/>
      <c r="V974" s="234"/>
      <c r="W974" s="234"/>
      <c r="X974" s="234"/>
      <c r="Y974" s="234"/>
      <c r="Z974" s="234"/>
      <c r="AA974" s="234"/>
      <c r="AB974" s="234"/>
      <c r="AC974" s="234"/>
    </row>
    <row r="975" ht="17.25" customHeight="1">
      <c r="A975" s="346"/>
      <c r="B975" s="317"/>
      <c r="C975" s="317"/>
      <c r="D975" s="318"/>
      <c r="E975" s="328"/>
      <c r="F975" s="328"/>
      <c r="G975" s="329"/>
      <c r="H975" s="346"/>
      <c r="I975" s="347"/>
      <c r="J975" s="234"/>
      <c r="K975" s="234"/>
      <c r="L975" s="234"/>
      <c r="M975" s="234"/>
      <c r="N975" s="234"/>
      <c r="O975" s="234"/>
      <c r="P975" s="234"/>
      <c r="Q975" s="234"/>
      <c r="R975" s="234"/>
      <c r="S975" s="234"/>
      <c r="T975" s="234"/>
      <c r="U975" s="234"/>
      <c r="V975" s="234"/>
      <c r="W975" s="234"/>
      <c r="X975" s="234"/>
      <c r="Y975" s="234"/>
      <c r="Z975" s="234"/>
      <c r="AA975" s="234"/>
      <c r="AB975" s="234"/>
      <c r="AC975" s="234"/>
    </row>
    <row r="976" ht="17.25" customHeight="1">
      <c r="A976" s="346"/>
      <c r="B976" s="317"/>
      <c r="C976" s="317"/>
      <c r="D976" s="318"/>
      <c r="E976" s="328"/>
      <c r="F976" s="328"/>
      <c r="G976" s="329"/>
      <c r="H976" s="346"/>
      <c r="I976" s="347"/>
      <c r="J976" s="234"/>
      <c r="K976" s="234"/>
      <c r="L976" s="234"/>
      <c r="M976" s="234"/>
      <c r="N976" s="234"/>
      <c r="O976" s="234"/>
      <c r="P976" s="234"/>
      <c r="Q976" s="234"/>
      <c r="R976" s="234"/>
      <c r="S976" s="234"/>
      <c r="T976" s="234"/>
      <c r="U976" s="234"/>
      <c r="V976" s="234"/>
      <c r="W976" s="234"/>
      <c r="X976" s="234"/>
      <c r="Y976" s="234"/>
      <c r="Z976" s="234"/>
      <c r="AA976" s="234"/>
      <c r="AB976" s="234"/>
      <c r="AC976" s="234"/>
    </row>
    <row r="977" ht="17.25" customHeight="1">
      <c r="A977" s="346"/>
      <c r="B977" s="317"/>
      <c r="C977" s="317"/>
      <c r="D977" s="318"/>
      <c r="E977" s="328"/>
      <c r="F977" s="328"/>
      <c r="G977" s="329"/>
      <c r="H977" s="346"/>
      <c r="I977" s="347"/>
      <c r="J977" s="234"/>
      <c r="K977" s="234"/>
      <c r="L977" s="234"/>
      <c r="M977" s="234"/>
      <c r="N977" s="234"/>
      <c r="O977" s="234"/>
      <c r="P977" s="234"/>
      <c r="Q977" s="234"/>
      <c r="R977" s="234"/>
      <c r="S977" s="234"/>
      <c r="T977" s="234"/>
      <c r="U977" s="234"/>
      <c r="V977" s="234"/>
      <c r="W977" s="234"/>
      <c r="X977" s="234"/>
      <c r="Y977" s="234"/>
      <c r="Z977" s="234"/>
      <c r="AA977" s="234"/>
      <c r="AB977" s="234"/>
      <c r="AC977" s="234"/>
    </row>
    <row r="978" ht="17.25" customHeight="1">
      <c r="A978" s="346"/>
      <c r="B978" s="317"/>
      <c r="C978" s="317"/>
      <c r="D978" s="318"/>
      <c r="E978" s="328"/>
      <c r="F978" s="328"/>
      <c r="G978" s="329"/>
      <c r="H978" s="346"/>
      <c r="I978" s="347"/>
      <c r="J978" s="234"/>
      <c r="K978" s="234"/>
      <c r="L978" s="234"/>
      <c r="M978" s="234"/>
      <c r="N978" s="234"/>
      <c r="O978" s="234"/>
      <c r="P978" s="234"/>
      <c r="Q978" s="234"/>
      <c r="R978" s="234"/>
      <c r="S978" s="234"/>
      <c r="T978" s="234"/>
      <c r="U978" s="234"/>
      <c r="V978" s="234"/>
      <c r="W978" s="234"/>
      <c r="X978" s="234"/>
      <c r="Y978" s="234"/>
      <c r="Z978" s="234"/>
      <c r="AA978" s="234"/>
      <c r="AB978" s="234"/>
      <c r="AC978" s="234"/>
    </row>
    <row r="979" ht="17.25" customHeight="1">
      <c r="A979" s="346"/>
      <c r="B979" s="317"/>
      <c r="C979" s="317"/>
      <c r="D979" s="318"/>
      <c r="E979" s="328"/>
      <c r="F979" s="328"/>
      <c r="G979" s="329"/>
      <c r="H979" s="346"/>
      <c r="I979" s="347"/>
      <c r="J979" s="234"/>
      <c r="K979" s="234"/>
      <c r="L979" s="234"/>
      <c r="M979" s="234"/>
      <c r="N979" s="234"/>
      <c r="O979" s="234"/>
      <c r="P979" s="234"/>
      <c r="Q979" s="234"/>
      <c r="R979" s="234"/>
      <c r="S979" s="234"/>
      <c r="T979" s="234"/>
      <c r="U979" s="234"/>
      <c r="V979" s="234"/>
      <c r="W979" s="234"/>
      <c r="X979" s="234"/>
      <c r="Y979" s="234"/>
      <c r="Z979" s="234"/>
      <c r="AA979" s="234"/>
      <c r="AB979" s="234"/>
      <c r="AC979" s="234"/>
    </row>
    <row r="980" ht="17.25" customHeight="1">
      <c r="A980" s="346"/>
      <c r="B980" s="317"/>
      <c r="C980" s="317"/>
      <c r="D980" s="318"/>
      <c r="E980" s="328"/>
      <c r="F980" s="328"/>
      <c r="G980" s="329"/>
      <c r="H980" s="346"/>
      <c r="I980" s="347"/>
      <c r="J980" s="234"/>
      <c r="K980" s="234"/>
      <c r="L980" s="234"/>
      <c r="M980" s="234"/>
      <c r="N980" s="234"/>
      <c r="O980" s="234"/>
      <c r="P980" s="234"/>
      <c r="Q980" s="234"/>
      <c r="R980" s="234"/>
      <c r="S980" s="234"/>
      <c r="T980" s="234"/>
      <c r="U980" s="234"/>
      <c r="V980" s="234"/>
      <c r="W980" s="234"/>
      <c r="X980" s="234"/>
      <c r="Y980" s="234"/>
      <c r="Z980" s="234"/>
      <c r="AA980" s="234"/>
      <c r="AB980" s="234"/>
      <c r="AC980" s="234"/>
    </row>
    <row r="981" ht="17.25" customHeight="1">
      <c r="A981" s="346"/>
      <c r="B981" s="317"/>
      <c r="C981" s="317"/>
      <c r="D981" s="318"/>
      <c r="E981" s="328"/>
      <c r="F981" s="328"/>
      <c r="G981" s="329"/>
      <c r="H981" s="346"/>
      <c r="I981" s="347"/>
      <c r="J981" s="234"/>
      <c r="K981" s="234"/>
      <c r="L981" s="234"/>
      <c r="M981" s="234"/>
      <c r="N981" s="234"/>
      <c r="O981" s="234"/>
      <c r="P981" s="234"/>
      <c r="Q981" s="234"/>
      <c r="R981" s="234"/>
      <c r="S981" s="234"/>
      <c r="T981" s="234"/>
      <c r="U981" s="234"/>
      <c r="V981" s="234"/>
      <c r="W981" s="234"/>
      <c r="X981" s="234"/>
      <c r="Y981" s="234"/>
      <c r="Z981" s="234"/>
      <c r="AA981" s="234"/>
      <c r="AB981" s="234"/>
      <c r="AC981" s="234"/>
    </row>
    <row r="982" ht="17.25" customHeight="1">
      <c r="A982" s="346"/>
      <c r="B982" s="317"/>
      <c r="C982" s="317"/>
      <c r="D982" s="318"/>
      <c r="E982" s="328"/>
      <c r="F982" s="328"/>
      <c r="G982" s="329"/>
      <c r="H982" s="346"/>
      <c r="I982" s="347"/>
      <c r="J982" s="234"/>
      <c r="K982" s="234"/>
      <c r="L982" s="234"/>
      <c r="M982" s="234"/>
      <c r="N982" s="234"/>
      <c r="O982" s="234"/>
      <c r="P982" s="234"/>
      <c r="Q982" s="234"/>
      <c r="R982" s="234"/>
      <c r="S982" s="234"/>
      <c r="T982" s="234"/>
      <c r="U982" s="234"/>
      <c r="V982" s="234"/>
      <c r="W982" s="234"/>
      <c r="X982" s="234"/>
      <c r="Y982" s="234"/>
      <c r="Z982" s="234"/>
      <c r="AA982" s="234"/>
      <c r="AB982" s="234"/>
      <c r="AC982" s="234"/>
    </row>
    <row r="983" ht="17.25" customHeight="1">
      <c r="A983" s="346"/>
      <c r="B983" s="317"/>
      <c r="C983" s="317"/>
      <c r="D983" s="318"/>
      <c r="E983" s="328"/>
      <c r="F983" s="328"/>
      <c r="G983" s="329"/>
      <c r="H983" s="346"/>
      <c r="I983" s="347"/>
      <c r="J983" s="234"/>
      <c r="K983" s="234"/>
      <c r="L983" s="234"/>
      <c r="M983" s="234"/>
      <c r="N983" s="234"/>
      <c r="O983" s="234"/>
      <c r="P983" s="234"/>
      <c r="Q983" s="234"/>
      <c r="R983" s="234"/>
      <c r="S983" s="234"/>
      <c r="T983" s="234"/>
      <c r="U983" s="234"/>
      <c r="V983" s="234"/>
      <c r="W983" s="234"/>
      <c r="X983" s="234"/>
      <c r="Y983" s="234"/>
      <c r="Z983" s="234"/>
      <c r="AA983" s="234"/>
      <c r="AB983" s="234"/>
      <c r="AC983" s="234"/>
    </row>
    <row r="984" ht="17.25" customHeight="1">
      <c r="A984" s="346"/>
      <c r="B984" s="317"/>
      <c r="C984" s="317"/>
      <c r="D984" s="318"/>
      <c r="E984" s="328"/>
      <c r="F984" s="328"/>
      <c r="G984" s="329"/>
      <c r="H984" s="346"/>
      <c r="I984" s="347"/>
      <c r="J984" s="234"/>
      <c r="K984" s="234"/>
      <c r="L984" s="234"/>
      <c r="M984" s="234"/>
      <c r="N984" s="234"/>
      <c r="O984" s="234"/>
      <c r="P984" s="234"/>
      <c r="Q984" s="234"/>
      <c r="R984" s="234"/>
      <c r="S984" s="234"/>
      <c r="T984" s="234"/>
      <c r="U984" s="234"/>
      <c r="V984" s="234"/>
      <c r="W984" s="234"/>
      <c r="X984" s="234"/>
      <c r="Y984" s="234"/>
      <c r="Z984" s="234"/>
      <c r="AA984" s="234"/>
      <c r="AB984" s="234"/>
      <c r="AC984" s="234"/>
    </row>
    <row r="985" ht="17.25" customHeight="1">
      <c r="A985" s="346"/>
      <c r="B985" s="317"/>
      <c r="C985" s="317"/>
      <c r="D985" s="318"/>
      <c r="E985" s="328"/>
      <c r="F985" s="328"/>
      <c r="G985" s="329"/>
      <c r="H985" s="346"/>
      <c r="I985" s="347"/>
      <c r="J985" s="234"/>
      <c r="K985" s="234"/>
      <c r="L985" s="234"/>
      <c r="M985" s="234"/>
      <c r="N985" s="234"/>
      <c r="O985" s="234"/>
      <c r="P985" s="234"/>
      <c r="Q985" s="234"/>
      <c r="R985" s="234"/>
      <c r="S985" s="234"/>
      <c r="T985" s="234"/>
      <c r="U985" s="234"/>
      <c r="V985" s="234"/>
      <c r="W985" s="234"/>
      <c r="X985" s="234"/>
      <c r="Y985" s="234"/>
      <c r="Z985" s="234"/>
      <c r="AA985" s="234"/>
      <c r="AB985" s="234"/>
      <c r="AC985" s="234"/>
    </row>
    <row r="986" ht="17.25" customHeight="1">
      <c r="A986" s="346"/>
      <c r="B986" s="317"/>
      <c r="C986" s="317"/>
      <c r="D986" s="318"/>
      <c r="E986" s="328"/>
      <c r="F986" s="328"/>
      <c r="G986" s="329"/>
      <c r="H986" s="346"/>
      <c r="I986" s="347"/>
      <c r="J986" s="234"/>
      <c r="K986" s="234"/>
      <c r="L986" s="234"/>
      <c r="M986" s="234"/>
      <c r="N986" s="234"/>
      <c r="O986" s="234"/>
      <c r="P986" s="234"/>
      <c r="Q986" s="234"/>
      <c r="R986" s="234"/>
      <c r="S986" s="234"/>
      <c r="T986" s="234"/>
      <c r="U986" s="234"/>
      <c r="V986" s="234"/>
      <c r="W986" s="234"/>
      <c r="X986" s="234"/>
      <c r="Y986" s="234"/>
      <c r="Z986" s="234"/>
      <c r="AA986" s="234"/>
      <c r="AB986" s="234"/>
      <c r="AC986" s="234"/>
    </row>
    <row r="987" ht="17.25" customHeight="1">
      <c r="A987" s="346"/>
      <c r="B987" s="317"/>
      <c r="C987" s="317"/>
      <c r="D987" s="318"/>
      <c r="E987" s="328"/>
      <c r="F987" s="328"/>
      <c r="G987" s="329"/>
      <c r="H987" s="346"/>
      <c r="I987" s="347"/>
      <c r="J987" s="234"/>
      <c r="K987" s="234"/>
      <c r="L987" s="234"/>
      <c r="M987" s="234"/>
      <c r="N987" s="234"/>
      <c r="O987" s="234"/>
      <c r="P987" s="234"/>
      <c r="Q987" s="234"/>
      <c r="R987" s="234"/>
      <c r="S987" s="234"/>
      <c r="T987" s="234"/>
      <c r="U987" s="234"/>
      <c r="V987" s="234"/>
      <c r="W987" s="234"/>
      <c r="X987" s="234"/>
      <c r="Y987" s="234"/>
      <c r="Z987" s="234"/>
      <c r="AA987" s="234"/>
      <c r="AB987" s="234"/>
      <c r="AC987" s="234"/>
    </row>
    <row r="988" ht="17.25" customHeight="1">
      <c r="A988" s="346"/>
      <c r="B988" s="317"/>
      <c r="C988" s="317"/>
      <c r="D988" s="318"/>
      <c r="E988" s="328"/>
      <c r="F988" s="328"/>
      <c r="G988" s="329"/>
      <c r="H988" s="346"/>
      <c r="I988" s="347"/>
      <c r="J988" s="234"/>
      <c r="K988" s="234"/>
      <c r="L988" s="234"/>
      <c r="M988" s="234"/>
      <c r="N988" s="234"/>
      <c r="O988" s="234"/>
      <c r="P988" s="234"/>
      <c r="Q988" s="234"/>
      <c r="R988" s="234"/>
      <c r="S988" s="234"/>
      <c r="T988" s="234"/>
      <c r="U988" s="234"/>
      <c r="V988" s="234"/>
      <c r="W988" s="234"/>
      <c r="X988" s="234"/>
      <c r="Y988" s="234"/>
      <c r="Z988" s="234"/>
      <c r="AA988" s="234"/>
      <c r="AB988" s="234"/>
      <c r="AC988" s="234"/>
    </row>
    <row r="989" ht="17.25" customHeight="1">
      <c r="A989" s="346"/>
      <c r="B989" s="317"/>
      <c r="C989" s="317"/>
      <c r="D989" s="318"/>
      <c r="E989" s="328"/>
      <c r="F989" s="328"/>
      <c r="G989" s="329"/>
      <c r="H989" s="346"/>
      <c r="I989" s="347"/>
      <c r="J989" s="234"/>
      <c r="K989" s="234"/>
      <c r="L989" s="234"/>
      <c r="M989" s="234"/>
      <c r="N989" s="234"/>
      <c r="O989" s="234"/>
      <c r="P989" s="234"/>
      <c r="Q989" s="234"/>
      <c r="R989" s="234"/>
      <c r="S989" s="234"/>
      <c r="T989" s="234"/>
      <c r="U989" s="234"/>
      <c r="V989" s="234"/>
      <c r="W989" s="234"/>
      <c r="X989" s="234"/>
      <c r="Y989" s="234"/>
      <c r="Z989" s="234"/>
      <c r="AA989" s="234"/>
      <c r="AB989" s="234"/>
      <c r="AC989" s="234"/>
    </row>
    <row r="990" ht="17.25" customHeight="1">
      <c r="A990" s="346"/>
      <c r="B990" s="317"/>
      <c r="C990" s="317"/>
      <c r="D990" s="318"/>
      <c r="E990" s="328"/>
      <c r="F990" s="328"/>
      <c r="G990" s="329"/>
      <c r="H990" s="346"/>
      <c r="I990" s="347"/>
      <c r="J990" s="234"/>
      <c r="K990" s="234"/>
      <c r="L990" s="234"/>
      <c r="M990" s="234"/>
      <c r="N990" s="234"/>
      <c r="O990" s="234"/>
      <c r="P990" s="234"/>
      <c r="Q990" s="234"/>
      <c r="R990" s="234"/>
      <c r="S990" s="234"/>
      <c r="T990" s="234"/>
      <c r="U990" s="234"/>
      <c r="V990" s="234"/>
      <c r="W990" s="234"/>
      <c r="X990" s="234"/>
      <c r="Y990" s="234"/>
      <c r="Z990" s="234"/>
      <c r="AA990" s="234"/>
      <c r="AB990" s="234"/>
      <c r="AC990" s="234"/>
    </row>
    <row r="991" ht="17.25" customHeight="1">
      <c r="A991" s="346"/>
      <c r="B991" s="317"/>
      <c r="C991" s="317"/>
      <c r="D991" s="318"/>
      <c r="E991" s="328"/>
      <c r="F991" s="328"/>
      <c r="G991" s="329"/>
      <c r="H991" s="346"/>
      <c r="I991" s="347"/>
      <c r="J991" s="234"/>
      <c r="K991" s="234"/>
      <c r="L991" s="234"/>
      <c r="M991" s="234"/>
      <c r="N991" s="234"/>
      <c r="O991" s="234"/>
      <c r="P991" s="234"/>
      <c r="Q991" s="234"/>
      <c r="R991" s="234"/>
      <c r="S991" s="234"/>
      <c r="T991" s="234"/>
      <c r="U991" s="234"/>
      <c r="V991" s="234"/>
      <c r="W991" s="234"/>
      <c r="X991" s="234"/>
      <c r="Y991" s="234"/>
      <c r="Z991" s="234"/>
      <c r="AA991" s="234"/>
      <c r="AB991" s="234"/>
      <c r="AC991" s="234"/>
    </row>
    <row r="992" ht="17.25" customHeight="1">
      <c r="A992" s="346"/>
      <c r="B992" s="317"/>
      <c r="C992" s="317"/>
      <c r="D992" s="318"/>
      <c r="E992" s="328"/>
      <c r="F992" s="328"/>
      <c r="G992" s="329"/>
      <c r="H992" s="346"/>
      <c r="I992" s="347"/>
      <c r="J992" s="234"/>
      <c r="K992" s="234"/>
      <c r="L992" s="234"/>
      <c r="M992" s="234"/>
      <c r="N992" s="234"/>
      <c r="O992" s="234"/>
      <c r="P992" s="234"/>
      <c r="Q992" s="234"/>
      <c r="R992" s="234"/>
      <c r="S992" s="234"/>
      <c r="T992" s="234"/>
      <c r="U992" s="234"/>
      <c r="V992" s="234"/>
      <c r="W992" s="234"/>
      <c r="X992" s="234"/>
      <c r="Y992" s="234"/>
      <c r="Z992" s="234"/>
      <c r="AA992" s="234"/>
      <c r="AB992" s="234"/>
      <c r="AC992" s="234"/>
    </row>
    <row r="993" ht="17.25" customHeight="1">
      <c r="A993" s="346"/>
      <c r="B993" s="317"/>
      <c r="C993" s="317"/>
      <c r="D993" s="318"/>
      <c r="E993" s="328"/>
      <c r="F993" s="328"/>
      <c r="G993" s="329"/>
      <c r="H993" s="346"/>
      <c r="I993" s="347"/>
      <c r="J993" s="234"/>
      <c r="K993" s="234"/>
      <c r="L993" s="234"/>
      <c r="M993" s="234"/>
      <c r="N993" s="234"/>
      <c r="O993" s="234"/>
      <c r="P993" s="234"/>
      <c r="Q993" s="234"/>
      <c r="R993" s="234"/>
      <c r="S993" s="234"/>
      <c r="T993" s="234"/>
      <c r="U993" s="234"/>
      <c r="V993" s="234"/>
      <c r="W993" s="234"/>
      <c r="X993" s="234"/>
      <c r="Y993" s="234"/>
      <c r="Z993" s="234"/>
      <c r="AA993" s="234"/>
      <c r="AB993" s="234"/>
      <c r="AC993" s="234"/>
    </row>
    <row r="994" ht="17.25" customHeight="1">
      <c r="A994" s="346"/>
      <c r="B994" s="317"/>
      <c r="C994" s="317"/>
      <c r="D994" s="318"/>
      <c r="E994" s="328"/>
      <c r="F994" s="328"/>
      <c r="G994" s="329"/>
      <c r="H994" s="346"/>
      <c r="I994" s="347"/>
      <c r="J994" s="234"/>
      <c r="K994" s="234"/>
      <c r="L994" s="234"/>
      <c r="M994" s="234"/>
      <c r="N994" s="234"/>
      <c r="O994" s="234"/>
      <c r="P994" s="234"/>
      <c r="Q994" s="234"/>
      <c r="R994" s="234"/>
      <c r="S994" s="234"/>
      <c r="T994" s="234"/>
      <c r="U994" s="234"/>
      <c r="V994" s="234"/>
      <c r="W994" s="234"/>
      <c r="X994" s="234"/>
      <c r="Y994" s="234"/>
      <c r="Z994" s="234"/>
      <c r="AA994" s="234"/>
      <c r="AB994" s="234"/>
      <c r="AC994" s="234"/>
    </row>
    <row r="995" ht="17.25" customHeight="1">
      <c r="A995" s="346"/>
      <c r="B995" s="317"/>
      <c r="C995" s="317"/>
      <c r="D995" s="318"/>
      <c r="E995" s="328"/>
      <c r="F995" s="328"/>
      <c r="G995" s="329"/>
      <c r="H995" s="346"/>
      <c r="I995" s="347"/>
      <c r="J995" s="234"/>
      <c r="K995" s="234"/>
      <c r="L995" s="234"/>
      <c r="M995" s="234"/>
      <c r="N995" s="234"/>
      <c r="O995" s="234"/>
      <c r="P995" s="234"/>
      <c r="Q995" s="234"/>
      <c r="R995" s="234"/>
      <c r="S995" s="234"/>
      <c r="T995" s="234"/>
      <c r="U995" s="234"/>
      <c r="V995" s="234"/>
      <c r="W995" s="234"/>
      <c r="X995" s="234"/>
      <c r="Y995" s="234"/>
      <c r="Z995" s="234"/>
      <c r="AA995" s="234"/>
      <c r="AB995" s="234"/>
      <c r="AC995" s="234"/>
    </row>
    <row r="996" ht="17.25" customHeight="1">
      <c r="A996" s="346"/>
      <c r="B996" s="317"/>
      <c r="C996" s="317"/>
      <c r="D996" s="318"/>
      <c r="E996" s="328"/>
      <c r="F996" s="328"/>
      <c r="G996" s="329"/>
      <c r="H996" s="346"/>
      <c r="I996" s="347"/>
      <c r="J996" s="234"/>
      <c r="K996" s="234"/>
      <c r="L996" s="234"/>
      <c r="M996" s="234"/>
      <c r="N996" s="234"/>
      <c r="O996" s="234"/>
      <c r="P996" s="234"/>
      <c r="Q996" s="234"/>
      <c r="R996" s="234"/>
      <c r="S996" s="234"/>
      <c r="T996" s="234"/>
      <c r="U996" s="234"/>
      <c r="V996" s="234"/>
      <c r="W996" s="234"/>
      <c r="X996" s="234"/>
      <c r="Y996" s="234"/>
      <c r="Z996" s="234"/>
      <c r="AA996" s="234"/>
      <c r="AB996" s="234"/>
      <c r="AC996" s="234"/>
    </row>
    <row r="997" ht="17.25" customHeight="1">
      <c r="A997" s="346"/>
      <c r="B997" s="317"/>
      <c r="C997" s="317"/>
      <c r="D997" s="318"/>
      <c r="E997" s="328"/>
      <c r="F997" s="328"/>
      <c r="G997" s="329"/>
      <c r="H997" s="346"/>
      <c r="I997" s="347"/>
      <c r="J997" s="234"/>
      <c r="K997" s="234"/>
      <c r="L997" s="234"/>
      <c r="M997" s="234"/>
      <c r="N997" s="234"/>
      <c r="O997" s="234"/>
      <c r="P997" s="234"/>
      <c r="Q997" s="234"/>
      <c r="R997" s="234"/>
      <c r="S997" s="234"/>
      <c r="T997" s="234"/>
      <c r="U997" s="234"/>
      <c r="V997" s="234"/>
      <c r="W997" s="234"/>
      <c r="X997" s="234"/>
      <c r="Y997" s="234"/>
      <c r="Z997" s="234"/>
      <c r="AA997" s="234"/>
      <c r="AB997" s="234"/>
      <c r="AC997" s="234"/>
    </row>
    <row r="998" ht="17.25" customHeight="1">
      <c r="A998" s="346"/>
      <c r="B998" s="317"/>
      <c r="C998" s="317"/>
      <c r="D998" s="318"/>
      <c r="E998" s="328"/>
      <c r="F998" s="328"/>
      <c r="G998" s="329"/>
      <c r="H998" s="346"/>
      <c r="I998" s="347"/>
      <c r="J998" s="234"/>
      <c r="K998" s="234"/>
      <c r="L998" s="234"/>
      <c r="M998" s="234"/>
      <c r="N998" s="234"/>
      <c r="O998" s="234"/>
      <c r="P998" s="234"/>
      <c r="Q998" s="234"/>
      <c r="R998" s="234"/>
      <c r="S998" s="234"/>
      <c r="T998" s="234"/>
      <c r="U998" s="234"/>
      <c r="V998" s="234"/>
      <c r="W998" s="234"/>
      <c r="X998" s="234"/>
      <c r="Y998" s="234"/>
      <c r="Z998" s="234"/>
      <c r="AA998" s="234"/>
      <c r="AB998" s="234"/>
      <c r="AC998" s="234"/>
    </row>
    <row r="999" ht="17.25" customHeight="1">
      <c r="A999" s="346"/>
      <c r="B999" s="317"/>
      <c r="C999" s="317"/>
      <c r="D999" s="318"/>
      <c r="E999" s="328"/>
      <c r="F999" s="328"/>
      <c r="G999" s="329"/>
      <c r="H999" s="346"/>
      <c r="I999" s="347"/>
      <c r="J999" s="234"/>
      <c r="K999" s="234"/>
      <c r="L999" s="234"/>
      <c r="M999" s="234"/>
      <c r="N999" s="234"/>
      <c r="O999" s="234"/>
      <c r="P999" s="234"/>
      <c r="Q999" s="234"/>
      <c r="R999" s="234"/>
      <c r="S999" s="234"/>
      <c r="T999" s="234"/>
      <c r="U999" s="234"/>
      <c r="V999" s="234"/>
      <c r="W999" s="234"/>
      <c r="X999" s="234"/>
      <c r="Y999" s="234"/>
      <c r="Z999" s="234"/>
      <c r="AA999" s="234"/>
      <c r="AB999" s="234"/>
      <c r="AC999" s="234"/>
    </row>
    <row r="1000" ht="17.25" customHeight="1">
      <c r="A1000" s="346"/>
      <c r="B1000" s="317"/>
      <c r="C1000" s="317"/>
      <c r="D1000" s="318"/>
      <c r="E1000" s="328"/>
      <c r="F1000" s="328"/>
      <c r="G1000" s="329"/>
      <c r="H1000" s="346"/>
      <c r="I1000" s="347"/>
      <c r="J1000" s="234"/>
      <c r="K1000" s="234"/>
      <c r="L1000" s="234"/>
      <c r="M1000" s="234"/>
      <c r="N1000" s="234"/>
      <c r="O1000" s="234"/>
      <c r="P1000" s="234"/>
      <c r="Q1000" s="234"/>
      <c r="R1000" s="234"/>
      <c r="S1000" s="234"/>
      <c r="T1000" s="234"/>
      <c r="U1000" s="234"/>
      <c r="V1000" s="234"/>
      <c r="W1000" s="234"/>
      <c r="X1000" s="234"/>
      <c r="Y1000" s="234"/>
      <c r="Z1000" s="234"/>
      <c r="AA1000" s="234"/>
      <c r="AB1000" s="234"/>
      <c r="AC1000" s="234"/>
    </row>
  </sheetData>
  <mergeCells count="27">
    <mergeCell ref="H5:H6"/>
    <mergeCell ref="I5:I6"/>
    <mergeCell ref="J5:J6"/>
    <mergeCell ref="A1:I1"/>
    <mergeCell ref="A2:I2"/>
    <mergeCell ref="A3:I3"/>
    <mergeCell ref="A4:I4"/>
    <mergeCell ref="A5:A6"/>
    <mergeCell ref="C5:C6"/>
    <mergeCell ref="D5:D6"/>
    <mergeCell ref="E5:F6"/>
    <mergeCell ref="G5:G6"/>
    <mergeCell ref="A124:B124"/>
    <mergeCell ref="A125:B125"/>
    <mergeCell ref="C125:D125"/>
    <mergeCell ref="A128:H128"/>
    <mergeCell ref="A132:B132"/>
    <mergeCell ref="B139:C139"/>
    <mergeCell ref="B140:C140"/>
    <mergeCell ref="G140:I140"/>
    <mergeCell ref="B134:C134"/>
    <mergeCell ref="B135:C135"/>
    <mergeCell ref="B136:C136"/>
    <mergeCell ref="G136:I136"/>
    <mergeCell ref="B137:C137"/>
    <mergeCell ref="G137:I137"/>
    <mergeCell ref="B138:C138"/>
  </mergeCells>
  <printOptions horizontalCentered="1" verticalCentered="1"/>
  <pageMargins bottom="0.118055555555556" footer="0.0" header="0.0" left="0.236111111111111" right="0.236111111111111" top="0.118055555555556"/>
  <pageSetup paperSize="9" orientation="landscape" pageOrder="overThenDown"/>
  <rowBreaks count="1" manualBreakCount="1">
    <brk id="142" man="1"/>
  </rowBrea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43"/>
    <col customWidth="1" min="2" max="2" width="112.43"/>
    <col customWidth="1" min="3" max="3" width="33.0"/>
    <col customWidth="1" min="4" max="5" width="32.71"/>
    <col customWidth="1" min="6" max="6" width="34.29"/>
    <col customWidth="1" hidden="1" min="7" max="9" width="14.29"/>
    <col customWidth="1" hidden="1" min="10" max="10" width="37.29"/>
    <col customWidth="1" hidden="1" min="11" max="11" width="19.71"/>
    <col customWidth="1" min="12" max="12" width="14.29"/>
    <col customWidth="1" min="13" max="13" width="17.29"/>
    <col customWidth="1" min="14" max="31" width="12.14"/>
  </cols>
  <sheetData>
    <row r="1" ht="38.25" customHeight="1">
      <c r="A1" s="348" t="s">
        <v>159</v>
      </c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/>
      <c r="AE1" s="349"/>
    </row>
    <row r="2" ht="38.25" customHeight="1">
      <c r="A2" s="348" t="s">
        <v>395</v>
      </c>
      <c r="L2" s="349"/>
      <c r="M2" s="349"/>
      <c r="N2" s="349"/>
      <c r="O2" s="349"/>
      <c r="P2" s="349"/>
      <c r="Q2" s="349"/>
      <c r="R2" s="349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49"/>
      <c r="AD2" s="349"/>
      <c r="AE2" s="349"/>
    </row>
    <row r="3" ht="80.25" customHeight="1">
      <c r="A3" s="350" t="s">
        <v>540</v>
      </c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  <c r="AE3" s="349"/>
    </row>
    <row r="4" ht="27.75" customHeight="1">
      <c r="A4" s="351"/>
      <c r="B4" s="352"/>
      <c r="C4" s="353"/>
      <c r="D4" s="353"/>
      <c r="E4" s="353"/>
      <c r="F4" s="354"/>
      <c r="G4" s="355"/>
      <c r="H4" s="355"/>
      <c r="I4" s="354"/>
      <c r="J4" s="353"/>
      <c r="K4" s="353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E4" s="349"/>
    </row>
    <row r="5" ht="27.75" customHeight="1">
      <c r="A5" s="356" t="s">
        <v>541</v>
      </c>
      <c r="B5" s="249"/>
      <c r="C5" s="249"/>
      <c r="D5" s="249"/>
      <c r="E5" s="249"/>
      <c r="F5" s="249"/>
      <c r="G5" s="249"/>
      <c r="H5" s="249"/>
      <c r="I5" s="249"/>
      <c r="J5" s="249"/>
      <c r="K5" s="231"/>
      <c r="L5" s="349"/>
      <c r="M5" s="349"/>
      <c r="N5" s="349"/>
      <c r="O5" s="349"/>
      <c r="P5" s="349"/>
      <c r="Q5" s="349"/>
      <c r="R5" s="349"/>
      <c r="S5" s="349"/>
      <c r="T5" s="349"/>
      <c r="U5" s="349"/>
      <c r="V5" s="349"/>
      <c r="W5" s="349"/>
      <c r="X5" s="349"/>
      <c r="Y5" s="349"/>
      <c r="Z5" s="349"/>
      <c r="AA5" s="349"/>
      <c r="AB5" s="349"/>
      <c r="AC5" s="349"/>
      <c r="AD5" s="349"/>
      <c r="AE5" s="349"/>
    </row>
    <row r="6" ht="27.75" customHeight="1">
      <c r="A6" s="357" t="s">
        <v>137</v>
      </c>
      <c r="B6" s="358" t="s">
        <v>397</v>
      </c>
      <c r="C6" s="359" t="s">
        <v>400</v>
      </c>
      <c r="D6" s="266"/>
      <c r="E6" s="357" t="s">
        <v>399</v>
      </c>
      <c r="F6" s="357" t="s">
        <v>398</v>
      </c>
      <c r="G6" s="360" t="s">
        <v>135</v>
      </c>
      <c r="H6" s="361" t="s">
        <v>287</v>
      </c>
      <c r="I6" s="357" t="s">
        <v>542</v>
      </c>
      <c r="J6" s="361" t="s">
        <v>543</v>
      </c>
      <c r="K6" s="361" t="s">
        <v>543</v>
      </c>
      <c r="L6" s="362"/>
      <c r="M6" s="362"/>
      <c r="N6" s="362"/>
      <c r="O6" s="362"/>
      <c r="P6" s="362"/>
      <c r="Q6" s="362"/>
      <c r="R6" s="362"/>
      <c r="S6" s="362"/>
      <c r="T6" s="362"/>
      <c r="U6" s="362"/>
      <c r="V6" s="362"/>
      <c r="W6" s="362"/>
      <c r="X6" s="362"/>
      <c r="Y6" s="362"/>
      <c r="Z6" s="362"/>
      <c r="AA6" s="362"/>
      <c r="AB6" s="362"/>
      <c r="AC6" s="362"/>
      <c r="AD6" s="362"/>
      <c r="AE6" s="362"/>
    </row>
    <row r="7" ht="33.0" customHeight="1">
      <c r="A7" s="228"/>
      <c r="B7" s="358" t="s">
        <v>403</v>
      </c>
      <c r="C7" s="267"/>
      <c r="D7" s="269"/>
      <c r="E7" s="228"/>
      <c r="F7" s="228"/>
      <c r="G7" s="228"/>
      <c r="H7" s="228"/>
      <c r="I7" s="228"/>
      <c r="J7" s="228"/>
      <c r="K7" s="228"/>
      <c r="L7" s="362"/>
      <c r="M7" s="362"/>
      <c r="N7" s="362"/>
      <c r="O7" s="362"/>
      <c r="P7" s="362"/>
      <c r="Q7" s="362"/>
      <c r="R7" s="362"/>
      <c r="S7" s="362"/>
      <c r="T7" s="362"/>
      <c r="U7" s="362"/>
      <c r="V7" s="362"/>
      <c r="W7" s="362"/>
      <c r="X7" s="362"/>
      <c r="Y7" s="362"/>
      <c r="Z7" s="362"/>
      <c r="AA7" s="362"/>
      <c r="AB7" s="362"/>
      <c r="AC7" s="362"/>
      <c r="AD7" s="362"/>
      <c r="AE7" s="362"/>
    </row>
    <row r="8" ht="42.0" customHeight="1">
      <c r="A8" s="363">
        <v>1.0</v>
      </c>
      <c r="B8" s="293" t="s">
        <v>404</v>
      </c>
      <c r="C8" s="364">
        <v>45432.0</v>
      </c>
      <c r="D8" s="364">
        <v>45463.0</v>
      </c>
      <c r="E8" s="294">
        <v>39.66</v>
      </c>
      <c r="F8" s="294">
        <v>1278.43</v>
      </c>
      <c r="G8" s="365" t="str">
        <f t="shared" ref="G8:G27" si="1">#REF!+#REF!</f>
        <v>#REF!</v>
      </c>
      <c r="H8" s="363"/>
      <c r="I8" s="366"/>
      <c r="J8" s="366"/>
      <c r="K8" s="363"/>
      <c r="L8" s="349"/>
      <c r="M8" s="349"/>
      <c r="N8" s="349"/>
      <c r="O8" s="349"/>
      <c r="P8" s="349"/>
      <c r="Q8" s="349"/>
      <c r="R8" s="349"/>
      <c r="S8" s="349"/>
      <c r="T8" s="349"/>
      <c r="U8" s="349"/>
      <c r="V8" s="349"/>
      <c r="W8" s="349"/>
      <c r="X8" s="349"/>
      <c r="Y8" s="349"/>
      <c r="Z8" s="349"/>
      <c r="AA8" s="349"/>
      <c r="AB8" s="349"/>
      <c r="AC8" s="349"/>
      <c r="AD8" s="349"/>
      <c r="AE8" s="349"/>
    </row>
    <row r="9" ht="42.0" customHeight="1">
      <c r="A9" s="363">
        <v>2.0</v>
      </c>
      <c r="B9" s="298" t="s">
        <v>406</v>
      </c>
      <c r="C9" s="364">
        <v>45432.0</v>
      </c>
      <c r="D9" s="364">
        <v>45463.0</v>
      </c>
      <c r="E9" s="294">
        <v>39.66</v>
      </c>
      <c r="F9" s="294">
        <v>1278.43</v>
      </c>
      <c r="G9" s="365" t="str">
        <f t="shared" si="1"/>
        <v>#REF!</v>
      </c>
      <c r="H9" s="363"/>
      <c r="I9" s="366"/>
      <c r="J9" s="366"/>
      <c r="K9" s="363"/>
      <c r="L9" s="349"/>
      <c r="M9" s="349"/>
      <c r="N9" s="349"/>
      <c r="O9" s="349"/>
      <c r="P9" s="349"/>
      <c r="Q9" s="349"/>
      <c r="R9" s="349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/>
      <c r="AD9" s="349"/>
      <c r="AE9" s="349"/>
    </row>
    <row r="10" ht="42.0" customHeight="1">
      <c r="A10" s="363">
        <v>3.0</v>
      </c>
      <c r="B10" s="293" t="s">
        <v>409</v>
      </c>
      <c r="C10" s="364">
        <v>45432.0</v>
      </c>
      <c r="D10" s="364">
        <v>45463.0</v>
      </c>
      <c r="E10" s="294">
        <v>39.66</v>
      </c>
      <c r="F10" s="294">
        <v>1278.43</v>
      </c>
      <c r="G10" s="365" t="str">
        <f t="shared" si="1"/>
        <v>#REF!</v>
      </c>
      <c r="H10" s="363"/>
      <c r="I10" s="366"/>
      <c r="J10" s="366"/>
      <c r="K10" s="363"/>
      <c r="L10" s="349"/>
      <c r="M10" s="349"/>
      <c r="N10" s="349"/>
      <c r="O10" s="349"/>
      <c r="P10" s="349"/>
      <c r="Q10" s="349"/>
      <c r="R10" s="349"/>
      <c r="S10" s="349"/>
      <c r="T10" s="349"/>
      <c r="U10" s="349"/>
      <c r="V10" s="349"/>
      <c r="W10" s="349"/>
      <c r="X10" s="349"/>
      <c r="Y10" s="349"/>
      <c r="Z10" s="349"/>
      <c r="AA10" s="349"/>
      <c r="AB10" s="349"/>
      <c r="AC10" s="349"/>
      <c r="AD10" s="349"/>
      <c r="AE10" s="349"/>
    </row>
    <row r="11" ht="42.0" customHeight="1">
      <c r="A11" s="363">
        <v>4.0</v>
      </c>
      <c r="B11" s="293" t="s">
        <v>410</v>
      </c>
      <c r="C11" s="364">
        <v>45432.0</v>
      </c>
      <c r="D11" s="364">
        <v>45463.0</v>
      </c>
      <c r="E11" s="294">
        <v>39.66</v>
      </c>
      <c r="F11" s="294">
        <v>1278.43</v>
      </c>
      <c r="G11" s="365" t="str">
        <f t="shared" si="1"/>
        <v>#REF!</v>
      </c>
      <c r="H11" s="363"/>
      <c r="I11" s="366"/>
      <c r="J11" s="366"/>
      <c r="K11" s="365"/>
      <c r="L11" s="349"/>
      <c r="M11" s="367"/>
      <c r="N11" s="349"/>
      <c r="O11" s="349"/>
      <c r="P11" s="349"/>
      <c r="Q11" s="349"/>
      <c r="R11" s="349"/>
      <c r="S11" s="349"/>
      <c r="T11" s="349"/>
      <c r="U11" s="349"/>
      <c r="V11" s="349"/>
      <c r="W11" s="349"/>
      <c r="X11" s="349"/>
      <c r="Y11" s="349"/>
      <c r="Z11" s="349"/>
      <c r="AA11" s="349"/>
      <c r="AB11" s="349"/>
      <c r="AC11" s="349"/>
      <c r="AD11" s="349"/>
      <c r="AE11" s="349"/>
    </row>
    <row r="12" ht="42.0" customHeight="1">
      <c r="A12" s="363">
        <v>5.0</v>
      </c>
      <c r="B12" s="293" t="s">
        <v>411</v>
      </c>
      <c r="C12" s="364">
        <v>45432.0</v>
      </c>
      <c r="D12" s="364">
        <v>45463.0</v>
      </c>
      <c r="E12" s="294">
        <v>39.66</v>
      </c>
      <c r="F12" s="294">
        <v>1278.43</v>
      </c>
      <c r="G12" s="365" t="str">
        <f t="shared" si="1"/>
        <v>#REF!</v>
      </c>
      <c r="H12" s="363"/>
      <c r="I12" s="366"/>
      <c r="J12" s="366"/>
      <c r="K12" s="365"/>
      <c r="L12" s="349"/>
      <c r="M12" s="367"/>
      <c r="N12" s="349"/>
      <c r="O12" s="349"/>
      <c r="P12" s="349"/>
      <c r="Q12" s="349"/>
      <c r="R12" s="349"/>
      <c r="S12" s="349"/>
      <c r="T12" s="349"/>
      <c r="U12" s="349"/>
      <c r="V12" s="349"/>
      <c r="W12" s="349"/>
      <c r="X12" s="349"/>
      <c r="Y12" s="349"/>
      <c r="Z12" s="349"/>
      <c r="AA12" s="349"/>
      <c r="AB12" s="349"/>
      <c r="AC12" s="349"/>
      <c r="AD12" s="349"/>
      <c r="AE12" s="349"/>
    </row>
    <row r="13" ht="42.0" customHeight="1">
      <c r="A13" s="363">
        <v>6.0</v>
      </c>
      <c r="B13" s="293" t="s">
        <v>412</v>
      </c>
      <c r="C13" s="364">
        <v>45432.0</v>
      </c>
      <c r="D13" s="364">
        <v>45463.0</v>
      </c>
      <c r="E13" s="294">
        <v>39.66</v>
      </c>
      <c r="F13" s="294">
        <v>1278.43</v>
      </c>
      <c r="G13" s="365" t="str">
        <f t="shared" si="1"/>
        <v>#REF!</v>
      </c>
      <c r="H13" s="363"/>
      <c r="I13" s="366"/>
      <c r="J13" s="366"/>
      <c r="K13" s="365"/>
      <c r="L13" s="349"/>
      <c r="M13" s="367"/>
      <c r="N13" s="349"/>
      <c r="O13" s="349"/>
      <c r="P13" s="349"/>
      <c r="Q13" s="349"/>
      <c r="R13" s="349"/>
      <c r="S13" s="349"/>
      <c r="T13" s="349"/>
      <c r="U13" s="349"/>
      <c r="V13" s="349"/>
      <c r="W13" s="349"/>
      <c r="X13" s="349"/>
      <c r="Y13" s="349"/>
      <c r="Z13" s="349"/>
      <c r="AA13" s="349"/>
      <c r="AB13" s="349"/>
      <c r="AC13" s="349"/>
      <c r="AD13" s="349"/>
      <c r="AE13" s="349"/>
    </row>
    <row r="14" ht="42.0" customHeight="1">
      <c r="A14" s="363">
        <v>7.0</v>
      </c>
      <c r="B14" s="293" t="s">
        <v>413</v>
      </c>
      <c r="C14" s="364">
        <v>45432.0</v>
      </c>
      <c r="D14" s="364">
        <v>45463.0</v>
      </c>
      <c r="E14" s="294">
        <v>39.66</v>
      </c>
      <c r="F14" s="294">
        <v>523.76</v>
      </c>
      <c r="G14" s="365" t="str">
        <f t="shared" si="1"/>
        <v>#REF!</v>
      </c>
      <c r="H14" s="363"/>
      <c r="I14" s="366"/>
      <c r="J14" s="366"/>
      <c r="K14" s="365"/>
      <c r="L14" s="349"/>
      <c r="M14" s="367"/>
      <c r="N14" s="349"/>
      <c r="O14" s="349"/>
      <c r="P14" s="349"/>
      <c r="Q14" s="349"/>
      <c r="R14" s="349"/>
      <c r="S14" s="349"/>
      <c r="T14" s="349"/>
      <c r="U14" s="349"/>
      <c r="V14" s="349"/>
      <c r="W14" s="349"/>
      <c r="X14" s="349"/>
      <c r="Y14" s="349"/>
      <c r="Z14" s="349"/>
      <c r="AA14" s="349"/>
      <c r="AB14" s="349"/>
      <c r="AC14" s="349"/>
      <c r="AD14" s="349"/>
      <c r="AE14" s="349"/>
    </row>
    <row r="15" ht="42.0" customHeight="1">
      <c r="A15" s="363">
        <v>8.0</v>
      </c>
      <c r="B15" s="293" t="s">
        <v>414</v>
      </c>
      <c r="C15" s="364">
        <v>45432.0</v>
      </c>
      <c r="D15" s="364">
        <v>45463.0</v>
      </c>
      <c r="E15" s="294">
        <v>39.66</v>
      </c>
      <c r="F15" s="294">
        <v>523.76</v>
      </c>
      <c r="G15" s="365" t="str">
        <f t="shared" si="1"/>
        <v>#REF!</v>
      </c>
      <c r="H15" s="363"/>
      <c r="I15" s="366"/>
      <c r="J15" s="366"/>
      <c r="K15" s="365"/>
      <c r="L15" s="349"/>
      <c r="M15" s="367"/>
      <c r="N15" s="349"/>
      <c r="O15" s="349"/>
      <c r="P15" s="349"/>
      <c r="Q15" s="349"/>
      <c r="R15" s="349"/>
      <c r="S15" s="349"/>
      <c r="T15" s="349"/>
      <c r="U15" s="349"/>
      <c r="V15" s="349"/>
      <c r="W15" s="349"/>
      <c r="X15" s="349"/>
      <c r="Y15" s="349"/>
      <c r="Z15" s="349"/>
      <c r="AA15" s="349"/>
      <c r="AB15" s="349"/>
      <c r="AC15" s="349"/>
      <c r="AD15" s="349"/>
      <c r="AE15" s="349"/>
    </row>
    <row r="16" ht="42.0" customHeight="1">
      <c r="A16" s="363">
        <v>9.0</v>
      </c>
      <c r="B16" s="293" t="s">
        <v>415</v>
      </c>
      <c r="C16" s="364">
        <v>45432.0</v>
      </c>
      <c r="D16" s="364">
        <v>45463.0</v>
      </c>
      <c r="E16" s="294">
        <v>39.66</v>
      </c>
      <c r="F16" s="294">
        <v>862.43</v>
      </c>
      <c r="G16" s="365" t="str">
        <f t="shared" si="1"/>
        <v>#REF!</v>
      </c>
      <c r="H16" s="363"/>
      <c r="I16" s="366"/>
      <c r="J16" s="366"/>
      <c r="K16" s="365"/>
      <c r="L16" s="349"/>
      <c r="M16" s="367"/>
      <c r="N16" s="349"/>
      <c r="O16" s="349"/>
      <c r="P16" s="349"/>
      <c r="Q16" s="349"/>
      <c r="R16" s="349"/>
      <c r="S16" s="349"/>
      <c r="T16" s="349"/>
      <c r="U16" s="349"/>
      <c r="V16" s="349"/>
      <c r="W16" s="349"/>
      <c r="X16" s="349"/>
      <c r="Y16" s="349"/>
      <c r="Z16" s="349"/>
      <c r="AA16" s="349"/>
      <c r="AB16" s="349"/>
      <c r="AC16" s="349"/>
      <c r="AD16" s="349"/>
      <c r="AE16" s="349"/>
    </row>
    <row r="17" ht="42.0" customHeight="1">
      <c r="A17" s="363">
        <v>10.0</v>
      </c>
      <c r="B17" s="293" t="s">
        <v>416</v>
      </c>
      <c r="C17" s="364">
        <v>45432.0</v>
      </c>
      <c r="D17" s="364">
        <v>45463.0</v>
      </c>
      <c r="E17" s="294">
        <v>39.66</v>
      </c>
      <c r="F17" s="294">
        <v>862.43</v>
      </c>
      <c r="G17" s="365" t="str">
        <f t="shared" si="1"/>
        <v>#REF!</v>
      </c>
      <c r="H17" s="363"/>
      <c r="I17" s="366"/>
      <c r="J17" s="366"/>
      <c r="K17" s="365"/>
      <c r="L17" s="349"/>
      <c r="M17" s="367"/>
      <c r="N17" s="349"/>
      <c r="O17" s="349"/>
      <c r="P17" s="349"/>
      <c r="Q17" s="349"/>
      <c r="R17" s="349"/>
      <c r="S17" s="349"/>
      <c r="T17" s="349"/>
      <c r="U17" s="349"/>
      <c r="V17" s="349"/>
      <c r="W17" s="349"/>
      <c r="X17" s="349"/>
      <c r="Y17" s="349"/>
      <c r="Z17" s="349"/>
      <c r="AA17" s="349"/>
      <c r="AB17" s="349"/>
      <c r="AC17" s="349"/>
      <c r="AD17" s="349"/>
      <c r="AE17" s="349"/>
    </row>
    <row r="18" ht="42.0" customHeight="1">
      <c r="A18" s="363">
        <v>11.0</v>
      </c>
      <c r="B18" s="298" t="s">
        <v>418</v>
      </c>
      <c r="C18" s="364">
        <v>45432.0</v>
      </c>
      <c r="D18" s="364">
        <v>45463.0</v>
      </c>
      <c r="E18" s="294">
        <v>39.66</v>
      </c>
      <c r="F18" s="294">
        <v>672.04</v>
      </c>
      <c r="G18" s="365" t="str">
        <f t="shared" si="1"/>
        <v>#REF!</v>
      </c>
      <c r="H18" s="363"/>
      <c r="I18" s="366"/>
      <c r="J18" s="366"/>
      <c r="K18" s="365"/>
      <c r="L18" s="349"/>
      <c r="M18" s="367"/>
      <c r="N18" s="349"/>
      <c r="O18" s="349"/>
      <c r="P18" s="349"/>
      <c r="Q18" s="349"/>
      <c r="R18" s="349"/>
      <c r="S18" s="349"/>
      <c r="T18" s="349"/>
      <c r="U18" s="349"/>
      <c r="V18" s="349"/>
      <c r="W18" s="349"/>
      <c r="X18" s="349"/>
      <c r="Y18" s="349"/>
      <c r="Z18" s="349"/>
      <c r="AA18" s="349"/>
      <c r="AB18" s="349"/>
      <c r="AC18" s="349"/>
      <c r="AD18" s="349"/>
      <c r="AE18" s="349"/>
    </row>
    <row r="19" ht="42.0" customHeight="1">
      <c r="A19" s="363">
        <v>12.0</v>
      </c>
      <c r="B19" s="298" t="s">
        <v>419</v>
      </c>
      <c r="C19" s="364">
        <v>45432.0</v>
      </c>
      <c r="D19" s="364">
        <v>45463.0</v>
      </c>
      <c r="E19" s="294">
        <v>39.66</v>
      </c>
      <c r="F19" s="294">
        <v>779.03</v>
      </c>
      <c r="G19" s="365" t="str">
        <f t="shared" si="1"/>
        <v>#REF!</v>
      </c>
      <c r="H19" s="363"/>
      <c r="I19" s="366"/>
      <c r="J19" s="366"/>
      <c r="K19" s="365"/>
      <c r="L19" s="349"/>
      <c r="M19" s="367"/>
      <c r="N19" s="349"/>
      <c r="O19" s="349"/>
      <c r="P19" s="349"/>
      <c r="Q19" s="349"/>
      <c r="R19" s="349"/>
      <c r="S19" s="349"/>
      <c r="T19" s="349"/>
      <c r="U19" s="349"/>
      <c r="V19" s="349"/>
      <c r="W19" s="349"/>
      <c r="X19" s="349"/>
      <c r="Y19" s="349"/>
      <c r="Z19" s="349"/>
      <c r="AA19" s="349"/>
      <c r="AB19" s="349"/>
      <c r="AC19" s="349"/>
      <c r="AD19" s="349"/>
      <c r="AE19" s="349"/>
    </row>
    <row r="20" ht="42.0" customHeight="1">
      <c r="A20" s="363">
        <v>13.0</v>
      </c>
      <c r="B20" s="298" t="s">
        <v>421</v>
      </c>
      <c r="C20" s="364">
        <v>45432.0</v>
      </c>
      <c r="D20" s="364">
        <v>45463.0</v>
      </c>
      <c r="E20" s="294">
        <v>39.66</v>
      </c>
      <c r="F20" s="294">
        <v>779.03</v>
      </c>
      <c r="G20" s="365" t="str">
        <f t="shared" si="1"/>
        <v>#REF!</v>
      </c>
      <c r="H20" s="363"/>
      <c r="I20" s="366"/>
      <c r="J20" s="366"/>
      <c r="K20" s="365"/>
      <c r="L20" s="349"/>
      <c r="M20" s="367"/>
      <c r="N20" s="349"/>
      <c r="O20" s="349"/>
      <c r="P20" s="349"/>
      <c r="Q20" s="349"/>
      <c r="R20" s="349"/>
      <c r="S20" s="349"/>
      <c r="T20" s="349"/>
      <c r="U20" s="349"/>
      <c r="V20" s="349"/>
      <c r="W20" s="349"/>
      <c r="X20" s="349"/>
      <c r="Y20" s="349"/>
      <c r="Z20" s="349"/>
      <c r="AA20" s="349"/>
      <c r="AB20" s="349"/>
      <c r="AC20" s="349"/>
      <c r="AD20" s="349"/>
      <c r="AE20" s="349"/>
    </row>
    <row r="21" ht="42.0" customHeight="1">
      <c r="A21" s="363">
        <v>14.0</v>
      </c>
      <c r="B21" s="298" t="s">
        <v>422</v>
      </c>
      <c r="C21" s="364">
        <v>45432.0</v>
      </c>
      <c r="D21" s="364">
        <v>45463.0</v>
      </c>
      <c r="E21" s="294">
        <v>39.66</v>
      </c>
      <c r="F21" s="294">
        <v>779.03</v>
      </c>
      <c r="G21" s="365" t="str">
        <f t="shared" si="1"/>
        <v>#REF!</v>
      </c>
      <c r="H21" s="363" t="s">
        <v>544</v>
      </c>
      <c r="I21" s="366"/>
      <c r="J21" s="366"/>
      <c r="K21" s="365"/>
      <c r="L21" s="349"/>
      <c r="M21" s="367"/>
      <c r="N21" s="349"/>
      <c r="O21" s="349"/>
      <c r="P21" s="349"/>
      <c r="Q21" s="349"/>
      <c r="R21" s="349"/>
      <c r="S21" s="349"/>
      <c r="T21" s="349"/>
      <c r="U21" s="349"/>
      <c r="V21" s="349"/>
      <c r="W21" s="349"/>
      <c r="X21" s="349"/>
      <c r="Y21" s="349"/>
      <c r="Z21" s="349"/>
      <c r="AA21" s="349"/>
      <c r="AB21" s="349"/>
      <c r="AC21" s="349"/>
      <c r="AD21" s="349"/>
      <c r="AE21" s="349"/>
    </row>
    <row r="22" ht="42.0" customHeight="1">
      <c r="A22" s="363">
        <v>15.0</v>
      </c>
      <c r="B22" s="298" t="s">
        <v>423</v>
      </c>
      <c r="C22" s="364">
        <v>45432.0</v>
      </c>
      <c r="D22" s="364">
        <v>45463.0</v>
      </c>
      <c r="E22" s="294">
        <v>39.66</v>
      </c>
      <c r="F22" s="294">
        <v>779.03</v>
      </c>
      <c r="G22" s="365" t="str">
        <f t="shared" si="1"/>
        <v>#REF!</v>
      </c>
      <c r="H22" s="363" t="s">
        <v>544</v>
      </c>
      <c r="I22" s="366"/>
      <c r="J22" s="366"/>
      <c r="K22" s="365"/>
      <c r="L22" s="349"/>
      <c r="M22" s="349"/>
      <c r="N22" s="349"/>
      <c r="O22" s="349"/>
      <c r="P22" s="349"/>
      <c r="Q22" s="349"/>
      <c r="R22" s="349"/>
      <c r="S22" s="349"/>
      <c r="T22" s="349"/>
      <c r="U22" s="349"/>
      <c r="V22" s="349"/>
      <c r="W22" s="349"/>
      <c r="X22" s="349"/>
      <c r="Y22" s="349"/>
      <c r="Z22" s="349"/>
      <c r="AA22" s="349"/>
      <c r="AB22" s="349"/>
      <c r="AC22" s="349"/>
      <c r="AD22" s="349"/>
      <c r="AE22" s="349"/>
    </row>
    <row r="23" ht="42.0" customHeight="1">
      <c r="A23" s="363">
        <v>16.0</v>
      </c>
      <c r="B23" s="298" t="s">
        <v>424</v>
      </c>
      <c r="C23" s="364">
        <v>45432.0</v>
      </c>
      <c r="D23" s="364">
        <v>45463.0</v>
      </c>
      <c r="E23" s="294">
        <v>39.66</v>
      </c>
      <c r="F23" s="294">
        <v>779.03</v>
      </c>
      <c r="G23" s="365" t="str">
        <f t="shared" si="1"/>
        <v>#REF!</v>
      </c>
      <c r="H23" s="363" t="s">
        <v>544</v>
      </c>
      <c r="I23" s="366"/>
      <c r="J23" s="366"/>
      <c r="K23" s="365"/>
      <c r="L23" s="349"/>
      <c r="M23" s="367"/>
      <c r="N23" s="349"/>
      <c r="O23" s="349"/>
      <c r="P23" s="349"/>
      <c r="Q23" s="349"/>
      <c r="R23" s="349"/>
      <c r="S23" s="349"/>
      <c r="T23" s="349"/>
      <c r="U23" s="349"/>
      <c r="V23" s="349"/>
      <c r="W23" s="349"/>
      <c r="X23" s="349"/>
      <c r="Y23" s="349"/>
      <c r="Z23" s="349"/>
      <c r="AA23" s="349"/>
      <c r="AB23" s="349"/>
      <c r="AC23" s="349"/>
      <c r="AD23" s="349"/>
      <c r="AE23" s="349"/>
    </row>
    <row r="24" ht="42.0" customHeight="1">
      <c r="A24" s="363">
        <v>17.0</v>
      </c>
      <c r="B24" s="298" t="s">
        <v>425</v>
      </c>
      <c r="C24" s="364">
        <v>45432.0</v>
      </c>
      <c r="D24" s="364">
        <v>45463.0</v>
      </c>
      <c r="E24" s="294">
        <v>39.66</v>
      </c>
      <c r="F24" s="294">
        <v>779.03</v>
      </c>
      <c r="G24" s="365" t="str">
        <f t="shared" si="1"/>
        <v>#REF!</v>
      </c>
      <c r="H24" s="363" t="s">
        <v>544</v>
      </c>
      <c r="I24" s="366"/>
      <c r="J24" s="366"/>
      <c r="K24" s="365"/>
      <c r="L24" s="349"/>
      <c r="M24" s="367"/>
      <c r="N24" s="349"/>
      <c r="O24" s="349"/>
      <c r="P24" s="349"/>
      <c r="Q24" s="349"/>
      <c r="R24" s="349"/>
      <c r="S24" s="349"/>
      <c r="T24" s="349"/>
      <c r="U24" s="349"/>
      <c r="V24" s="349"/>
      <c r="W24" s="349"/>
      <c r="X24" s="349"/>
      <c r="Y24" s="349"/>
      <c r="Z24" s="349"/>
      <c r="AA24" s="349"/>
      <c r="AB24" s="349"/>
      <c r="AC24" s="349"/>
      <c r="AD24" s="349"/>
      <c r="AE24" s="349"/>
    </row>
    <row r="25" ht="42.0" customHeight="1">
      <c r="A25" s="363">
        <v>18.0</v>
      </c>
      <c r="B25" s="293" t="s">
        <v>426</v>
      </c>
      <c r="C25" s="364">
        <v>45432.0</v>
      </c>
      <c r="D25" s="364">
        <v>45463.0</v>
      </c>
      <c r="E25" s="294">
        <v>39.66</v>
      </c>
      <c r="F25" s="294">
        <v>779.03</v>
      </c>
      <c r="G25" s="365" t="str">
        <f t="shared" si="1"/>
        <v>#REF!</v>
      </c>
      <c r="H25" s="363" t="s">
        <v>544</v>
      </c>
      <c r="I25" s="366"/>
      <c r="J25" s="366"/>
      <c r="K25" s="365"/>
      <c r="L25" s="349"/>
      <c r="M25" s="349"/>
      <c r="N25" s="349"/>
      <c r="O25" s="349"/>
      <c r="P25" s="349"/>
      <c r="Q25" s="349"/>
      <c r="R25" s="349"/>
      <c r="S25" s="349"/>
      <c r="T25" s="349"/>
      <c r="U25" s="349"/>
      <c r="V25" s="349"/>
      <c r="W25" s="349"/>
      <c r="X25" s="349"/>
      <c r="Y25" s="349"/>
      <c r="Z25" s="349"/>
      <c r="AA25" s="349"/>
      <c r="AB25" s="349"/>
      <c r="AC25" s="349"/>
      <c r="AD25" s="349"/>
      <c r="AE25" s="349"/>
    </row>
    <row r="26" ht="42.0" customHeight="1">
      <c r="A26" s="363">
        <v>19.0</v>
      </c>
      <c r="B26" s="298" t="s">
        <v>427</v>
      </c>
      <c r="C26" s="364">
        <v>45432.0</v>
      </c>
      <c r="D26" s="364">
        <v>45463.0</v>
      </c>
      <c r="E26" s="294">
        <v>39.66</v>
      </c>
      <c r="F26" s="294">
        <v>779.03</v>
      </c>
      <c r="G26" s="365" t="str">
        <f t="shared" si="1"/>
        <v>#REF!</v>
      </c>
      <c r="H26" s="363" t="s">
        <v>544</v>
      </c>
      <c r="I26" s="366"/>
      <c r="J26" s="366"/>
      <c r="K26" s="365"/>
      <c r="L26" s="349"/>
      <c r="M26" s="367"/>
      <c r="N26" s="349"/>
      <c r="O26" s="349"/>
      <c r="P26" s="349"/>
      <c r="Q26" s="349"/>
      <c r="R26" s="349"/>
      <c r="S26" s="349"/>
      <c r="T26" s="349"/>
      <c r="U26" s="349"/>
      <c r="V26" s="349"/>
      <c r="W26" s="349"/>
      <c r="X26" s="349"/>
      <c r="Y26" s="349"/>
      <c r="Z26" s="349"/>
      <c r="AA26" s="349"/>
      <c r="AB26" s="349"/>
      <c r="AC26" s="349"/>
      <c r="AD26" s="349"/>
      <c r="AE26" s="349"/>
    </row>
    <row r="27" ht="42.0" customHeight="1">
      <c r="A27" s="363">
        <v>20.0</v>
      </c>
      <c r="B27" s="298" t="s">
        <v>428</v>
      </c>
      <c r="C27" s="364">
        <v>45432.0</v>
      </c>
      <c r="D27" s="364">
        <v>45463.0</v>
      </c>
      <c r="E27" s="294">
        <v>39.66</v>
      </c>
      <c r="F27" s="294">
        <v>779.03</v>
      </c>
      <c r="G27" s="365" t="str">
        <f t="shared" si="1"/>
        <v>#REF!</v>
      </c>
      <c r="H27" s="363" t="s">
        <v>544</v>
      </c>
      <c r="I27" s="366"/>
      <c r="J27" s="366"/>
      <c r="K27" s="365"/>
      <c r="L27" s="349"/>
      <c r="M27" s="349"/>
      <c r="N27" s="349"/>
      <c r="O27" s="349"/>
      <c r="P27" s="349"/>
      <c r="Q27" s="349"/>
      <c r="R27" s="349"/>
      <c r="S27" s="349"/>
      <c r="T27" s="349"/>
      <c r="U27" s="349"/>
      <c r="V27" s="349"/>
      <c r="W27" s="349"/>
      <c r="X27" s="349"/>
      <c r="Y27" s="349"/>
      <c r="Z27" s="349"/>
      <c r="AA27" s="349"/>
      <c r="AB27" s="349"/>
      <c r="AC27" s="349"/>
      <c r="AD27" s="349"/>
      <c r="AE27" s="349"/>
    </row>
    <row r="28" ht="42.0" customHeight="1">
      <c r="A28" s="363">
        <v>21.0</v>
      </c>
      <c r="B28" s="293" t="s">
        <v>429</v>
      </c>
      <c r="C28" s="364">
        <v>45432.0</v>
      </c>
      <c r="D28" s="364">
        <v>45463.0</v>
      </c>
      <c r="E28" s="294">
        <v>39.66</v>
      </c>
      <c r="F28" s="294">
        <v>779.03</v>
      </c>
      <c r="G28" s="365"/>
      <c r="H28" s="363"/>
      <c r="I28" s="366"/>
      <c r="J28" s="366"/>
      <c r="K28" s="365"/>
      <c r="L28" s="349"/>
      <c r="M28" s="349"/>
      <c r="N28" s="349"/>
      <c r="O28" s="349"/>
      <c r="P28" s="349"/>
      <c r="Q28" s="349"/>
      <c r="R28" s="349"/>
      <c r="S28" s="349"/>
      <c r="T28" s="349"/>
      <c r="U28" s="349"/>
      <c r="V28" s="349"/>
      <c r="W28" s="349"/>
      <c r="X28" s="349"/>
      <c r="Y28" s="349"/>
      <c r="Z28" s="349"/>
      <c r="AA28" s="349"/>
      <c r="AB28" s="349"/>
      <c r="AC28" s="349"/>
      <c r="AD28" s="349"/>
      <c r="AE28" s="349"/>
    </row>
    <row r="29" ht="42.0" customHeight="1">
      <c r="A29" s="363">
        <v>22.0</v>
      </c>
      <c r="B29" s="298" t="s">
        <v>430</v>
      </c>
      <c r="C29" s="364">
        <v>45432.0</v>
      </c>
      <c r="D29" s="364">
        <v>45463.0</v>
      </c>
      <c r="E29" s="294">
        <v>39.66</v>
      </c>
      <c r="F29" s="294">
        <v>779.03</v>
      </c>
      <c r="G29" s="365"/>
      <c r="H29" s="363"/>
      <c r="I29" s="366"/>
      <c r="J29" s="366"/>
      <c r="K29" s="365"/>
      <c r="L29" s="349"/>
      <c r="M29" s="349"/>
      <c r="N29" s="349"/>
      <c r="O29" s="349"/>
      <c r="P29" s="349"/>
      <c r="Q29" s="349"/>
      <c r="R29" s="349"/>
      <c r="S29" s="349"/>
      <c r="T29" s="349"/>
      <c r="U29" s="349"/>
      <c r="V29" s="349"/>
      <c r="W29" s="349"/>
      <c r="X29" s="349"/>
      <c r="Y29" s="349"/>
      <c r="Z29" s="349"/>
      <c r="AA29" s="349"/>
      <c r="AB29" s="349"/>
      <c r="AC29" s="349"/>
      <c r="AD29" s="349"/>
      <c r="AE29" s="349"/>
    </row>
    <row r="30" ht="42.0" customHeight="1">
      <c r="A30" s="363">
        <v>23.0</v>
      </c>
      <c r="B30" s="298" t="s">
        <v>431</v>
      </c>
      <c r="C30" s="364">
        <v>45432.0</v>
      </c>
      <c r="D30" s="364">
        <v>45463.0</v>
      </c>
      <c r="E30" s="294">
        <v>39.66</v>
      </c>
      <c r="F30" s="294">
        <v>779.03</v>
      </c>
      <c r="G30" s="365"/>
      <c r="H30" s="363"/>
      <c r="I30" s="366"/>
      <c r="J30" s="366"/>
      <c r="K30" s="365"/>
      <c r="L30" s="349"/>
      <c r="M30" s="349"/>
      <c r="N30" s="349"/>
      <c r="O30" s="349"/>
      <c r="P30" s="349"/>
      <c r="Q30" s="349"/>
      <c r="R30" s="349"/>
      <c r="S30" s="349"/>
      <c r="T30" s="349"/>
      <c r="U30" s="349"/>
      <c r="V30" s="349"/>
      <c r="W30" s="349"/>
      <c r="X30" s="349"/>
      <c r="Y30" s="349"/>
      <c r="Z30" s="349"/>
      <c r="AA30" s="349"/>
      <c r="AB30" s="349"/>
      <c r="AC30" s="349"/>
      <c r="AD30" s="349"/>
      <c r="AE30" s="349"/>
    </row>
    <row r="31" ht="42.0" customHeight="1">
      <c r="A31" s="363">
        <v>24.0</v>
      </c>
      <c r="B31" s="293" t="s">
        <v>432</v>
      </c>
      <c r="C31" s="364">
        <v>45432.0</v>
      </c>
      <c r="D31" s="364">
        <v>45463.0</v>
      </c>
      <c r="E31" s="294">
        <v>39.66</v>
      </c>
      <c r="F31" s="294">
        <v>387.12</v>
      </c>
      <c r="G31" s="365"/>
      <c r="H31" s="363"/>
      <c r="I31" s="366"/>
      <c r="J31" s="366"/>
      <c r="K31" s="365"/>
      <c r="L31" s="349"/>
      <c r="M31" s="349"/>
      <c r="N31" s="349"/>
      <c r="O31" s="349"/>
      <c r="P31" s="349"/>
      <c r="Q31" s="349"/>
      <c r="R31" s="349"/>
      <c r="S31" s="349"/>
      <c r="T31" s="349"/>
      <c r="U31" s="349"/>
      <c r="V31" s="349"/>
      <c r="W31" s="349"/>
      <c r="X31" s="349"/>
      <c r="Y31" s="349"/>
      <c r="Z31" s="349"/>
      <c r="AA31" s="349"/>
      <c r="AB31" s="349"/>
      <c r="AC31" s="349"/>
      <c r="AD31" s="349"/>
      <c r="AE31" s="349"/>
    </row>
    <row r="32" ht="42.0" customHeight="1">
      <c r="A32" s="363">
        <v>25.0</v>
      </c>
      <c r="B32" s="293" t="s">
        <v>433</v>
      </c>
      <c r="C32" s="364">
        <v>45432.0</v>
      </c>
      <c r="D32" s="364">
        <v>45463.0</v>
      </c>
      <c r="E32" s="294">
        <v>39.66</v>
      </c>
      <c r="F32" s="294">
        <v>387.12</v>
      </c>
      <c r="G32" s="365"/>
      <c r="H32" s="363"/>
      <c r="I32" s="366"/>
      <c r="J32" s="366"/>
      <c r="K32" s="365"/>
      <c r="L32" s="349"/>
      <c r="M32" s="349"/>
      <c r="N32" s="349"/>
      <c r="O32" s="349"/>
      <c r="P32" s="349"/>
      <c r="Q32" s="349"/>
      <c r="R32" s="349"/>
      <c r="S32" s="349"/>
      <c r="T32" s="349"/>
      <c r="U32" s="349"/>
      <c r="V32" s="349"/>
      <c r="W32" s="349"/>
      <c r="X32" s="349"/>
      <c r="Y32" s="349"/>
      <c r="Z32" s="349"/>
      <c r="AA32" s="349"/>
      <c r="AB32" s="349"/>
      <c r="AC32" s="349"/>
      <c r="AD32" s="349"/>
      <c r="AE32" s="349"/>
    </row>
    <row r="33" ht="42.0" customHeight="1">
      <c r="A33" s="363">
        <v>26.0</v>
      </c>
      <c r="B33" s="293" t="s">
        <v>434</v>
      </c>
      <c r="C33" s="364">
        <v>45432.0</v>
      </c>
      <c r="D33" s="364">
        <v>45463.0</v>
      </c>
      <c r="E33" s="294">
        <v>39.66</v>
      </c>
      <c r="F33" s="294">
        <v>387.12</v>
      </c>
      <c r="G33" s="365"/>
      <c r="H33" s="363"/>
      <c r="I33" s="366"/>
      <c r="J33" s="366"/>
      <c r="K33" s="365"/>
      <c r="L33" s="349"/>
      <c r="M33" s="349"/>
      <c r="N33" s="349"/>
      <c r="O33" s="349"/>
      <c r="P33" s="349"/>
      <c r="Q33" s="349"/>
      <c r="R33" s="349"/>
      <c r="S33" s="349"/>
      <c r="T33" s="349"/>
      <c r="U33" s="349"/>
      <c r="V33" s="349"/>
      <c r="W33" s="349"/>
      <c r="X33" s="349"/>
      <c r="Y33" s="349"/>
      <c r="Z33" s="349"/>
      <c r="AA33" s="349"/>
      <c r="AB33" s="349"/>
      <c r="AC33" s="349"/>
      <c r="AD33" s="349"/>
      <c r="AE33" s="349"/>
    </row>
    <row r="34" ht="42.0" customHeight="1">
      <c r="A34" s="363">
        <v>27.0</v>
      </c>
      <c r="B34" s="293" t="s">
        <v>435</v>
      </c>
      <c r="C34" s="364">
        <v>45432.0</v>
      </c>
      <c r="D34" s="364">
        <v>45463.0</v>
      </c>
      <c r="E34" s="294">
        <v>39.66</v>
      </c>
      <c r="F34" s="294">
        <v>531.99</v>
      </c>
      <c r="G34" s="365"/>
      <c r="H34" s="363"/>
      <c r="I34" s="366"/>
      <c r="J34" s="366"/>
      <c r="K34" s="365"/>
      <c r="L34" s="349"/>
      <c r="M34" s="349"/>
      <c r="N34" s="349"/>
      <c r="O34" s="349"/>
      <c r="P34" s="349"/>
      <c r="Q34" s="349"/>
      <c r="R34" s="349"/>
      <c r="S34" s="349"/>
      <c r="T34" s="349"/>
      <c r="U34" s="349"/>
      <c r="V34" s="349"/>
      <c r="W34" s="349"/>
      <c r="X34" s="349"/>
      <c r="Y34" s="349"/>
      <c r="Z34" s="349"/>
      <c r="AA34" s="349"/>
      <c r="AB34" s="349"/>
      <c r="AC34" s="349"/>
      <c r="AD34" s="349"/>
      <c r="AE34" s="349"/>
    </row>
    <row r="35" ht="42.0" customHeight="1">
      <c r="A35" s="363">
        <v>28.0</v>
      </c>
      <c r="B35" s="293" t="s">
        <v>436</v>
      </c>
      <c r="C35" s="364">
        <v>45432.0</v>
      </c>
      <c r="D35" s="364">
        <v>45463.0</v>
      </c>
      <c r="E35" s="294">
        <v>39.66</v>
      </c>
      <c r="F35" s="294">
        <v>531.99</v>
      </c>
      <c r="G35" s="365"/>
      <c r="H35" s="363"/>
      <c r="I35" s="366"/>
      <c r="J35" s="366"/>
      <c r="K35" s="365"/>
      <c r="L35" s="349"/>
      <c r="M35" s="349"/>
      <c r="N35" s="349"/>
      <c r="O35" s="349"/>
      <c r="P35" s="349"/>
      <c r="Q35" s="349"/>
      <c r="R35" s="349"/>
      <c r="S35" s="349"/>
      <c r="T35" s="349"/>
      <c r="U35" s="349"/>
      <c r="V35" s="349"/>
      <c r="W35" s="349"/>
      <c r="X35" s="349"/>
      <c r="Y35" s="349"/>
      <c r="Z35" s="349"/>
      <c r="AA35" s="349"/>
      <c r="AB35" s="349"/>
      <c r="AC35" s="349"/>
      <c r="AD35" s="349"/>
      <c r="AE35" s="349"/>
    </row>
    <row r="36" ht="42.0" customHeight="1">
      <c r="A36" s="363">
        <v>29.0</v>
      </c>
      <c r="B36" s="293" t="s">
        <v>437</v>
      </c>
      <c r="C36" s="364">
        <v>45432.0</v>
      </c>
      <c r="D36" s="364">
        <v>45463.0</v>
      </c>
      <c r="E36" s="294">
        <v>69.8</v>
      </c>
      <c r="F36" s="294">
        <v>838.74</v>
      </c>
      <c r="G36" s="365"/>
      <c r="H36" s="363"/>
      <c r="I36" s="366"/>
      <c r="J36" s="366"/>
      <c r="K36" s="365"/>
      <c r="L36" s="349"/>
      <c r="M36" s="349"/>
      <c r="N36" s="349"/>
      <c r="O36" s="349"/>
      <c r="P36" s="349"/>
      <c r="Q36" s="349"/>
      <c r="R36" s="349"/>
      <c r="S36" s="349"/>
      <c r="T36" s="349"/>
      <c r="U36" s="349"/>
      <c r="V36" s="349"/>
      <c r="W36" s="349"/>
      <c r="X36" s="349"/>
      <c r="Y36" s="349"/>
      <c r="Z36" s="349"/>
      <c r="AA36" s="349"/>
      <c r="AB36" s="349"/>
      <c r="AC36" s="349"/>
      <c r="AD36" s="349"/>
      <c r="AE36" s="349"/>
    </row>
    <row r="37" ht="42.0" customHeight="1">
      <c r="A37" s="363">
        <v>30.0</v>
      </c>
      <c r="B37" s="293" t="s">
        <v>439</v>
      </c>
      <c r="C37" s="364">
        <v>45432.0</v>
      </c>
      <c r="D37" s="364">
        <v>45463.0</v>
      </c>
      <c r="E37" s="294">
        <v>69.8</v>
      </c>
      <c r="F37" s="294">
        <v>754.21</v>
      </c>
      <c r="G37" s="365"/>
      <c r="H37" s="363"/>
      <c r="I37" s="366"/>
      <c r="J37" s="366"/>
      <c r="K37" s="365"/>
      <c r="L37" s="349"/>
      <c r="M37" s="349"/>
      <c r="N37" s="349"/>
      <c r="O37" s="349"/>
      <c r="P37" s="349"/>
      <c r="Q37" s="349"/>
      <c r="R37" s="349"/>
      <c r="S37" s="349"/>
      <c r="T37" s="349"/>
      <c r="U37" s="349"/>
      <c r="V37" s="349"/>
      <c r="W37" s="349"/>
      <c r="X37" s="349"/>
      <c r="Y37" s="349"/>
      <c r="Z37" s="349"/>
      <c r="AA37" s="349"/>
      <c r="AB37" s="349"/>
      <c r="AC37" s="349"/>
      <c r="AD37" s="349"/>
      <c r="AE37" s="349"/>
    </row>
    <row r="38" ht="42.0" customHeight="1">
      <c r="A38" s="363">
        <v>31.0</v>
      </c>
      <c r="B38" s="293" t="s">
        <v>440</v>
      </c>
      <c r="C38" s="364">
        <v>45432.0</v>
      </c>
      <c r="D38" s="364">
        <v>45463.0</v>
      </c>
      <c r="E38" s="294">
        <v>69.8</v>
      </c>
      <c r="F38" s="294">
        <v>754.21</v>
      </c>
      <c r="G38" s="365"/>
      <c r="H38" s="363"/>
      <c r="I38" s="366"/>
      <c r="J38" s="366"/>
      <c r="K38" s="365"/>
      <c r="L38" s="349"/>
      <c r="M38" s="349"/>
      <c r="N38" s="349"/>
      <c r="O38" s="349"/>
      <c r="P38" s="349"/>
      <c r="Q38" s="349"/>
      <c r="R38" s="349"/>
      <c r="S38" s="349"/>
      <c r="T38" s="349"/>
      <c r="U38" s="349"/>
      <c r="V38" s="349"/>
      <c r="W38" s="349"/>
      <c r="X38" s="349"/>
      <c r="Y38" s="349"/>
      <c r="Z38" s="349"/>
      <c r="AA38" s="349"/>
      <c r="AB38" s="349"/>
      <c r="AC38" s="349"/>
      <c r="AD38" s="349"/>
      <c r="AE38" s="349"/>
    </row>
    <row r="39" ht="42.0" customHeight="1">
      <c r="A39" s="363">
        <v>32.0</v>
      </c>
      <c r="B39" s="298" t="s">
        <v>441</v>
      </c>
      <c r="C39" s="364">
        <v>45432.0</v>
      </c>
      <c r="D39" s="364">
        <v>45463.0</v>
      </c>
      <c r="E39" s="294">
        <v>69.8</v>
      </c>
      <c r="F39" s="294">
        <v>634.03</v>
      </c>
      <c r="G39" s="365" t="str">
        <f t="shared" ref="G39:G53" si="2">#REF!+#REF!</f>
        <v>#REF!</v>
      </c>
      <c r="H39" s="363" t="s">
        <v>544</v>
      </c>
      <c r="I39" s="366"/>
      <c r="J39" s="366"/>
      <c r="K39" s="365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  <c r="AE39" s="349"/>
    </row>
    <row r="40" ht="42.0" customHeight="1">
      <c r="A40" s="363">
        <v>33.0</v>
      </c>
      <c r="B40" s="298" t="s">
        <v>443</v>
      </c>
      <c r="C40" s="364">
        <v>45432.0</v>
      </c>
      <c r="D40" s="364">
        <v>45463.0</v>
      </c>
      <c r="E40" s="294">
        <v>69.8</v>
      </c>
      <c r="F40" s="294">
        <v>634.03</v>
      </c>
      <c r="G40" s="365" t="str">
        <f t="shared" si="2"/>
        <v>#REF!</v>
      </c>
      <c r="H40" s="363" t="s">
        <v>544</v>
      </c>
      <c r="I40" s="366"/>
      <c r="J40" s="366"/>
      <c r="K40" s="365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  <c r="AE40" s="349"/>
    </row>
    <row r="41" ht="42.0" customHeight="1">
      <c r="A41" s="363">
        <v>34.0</v>
      </c>
      <c r="B41" s="298" t="s">
        <v>444</v>
      </c>
      <c r="C41" s="364">
        <v>45432.0</v>
      </c>
      <c r="D41" s="364">
        <v>45463.0</v>
      </c>
      <c r="E41" s="294">
        <v>69.8</v>
      </c>
      <c r="F41" s="294">
        <v>697.98</v>
      </c>
      <c r="G41" s="365" t="str">
        <f t="shared" si="2"/>
        <v>#REF!</v>
      </c>
      <c r="H41" s="363" t="s">
        <v>544</v>
      </c>
      <c r="I41" s="366"/>
      <c r="J41" s="366"/>
      <c r="K41" s="365"/>
      <c r="L41" s="349"/>
      <c r="M41" s="349"/>
      <c r="N41" s="349"/>
      <c r="O41" s="349"/>
      <c r="P41" s="349"/>
      <c r="Q41" s="349"/>
      <c r="R41" s="349"/>
      <c r="S41" s="349"/>
      <c r="T41" s="349"/>
      <c r="U41" s="349"/>
      <c r="V41" s="349"/>
      <c r="W41" s="349"/>
      <c r="X41" s="349"/>
      <c r="Y41" s="349"/>
      <c r="Z41" s="349"/>
      <c r="AA41" s="349"/>
      <c r="AB41" s="349"/>
      <c r="AC41" s="349"/>
      <c r="AD41" s="349"/>
      <c r="AE41" s="349"/>
    </row>
    <row r="42" ht="42.0" customHeight="1">
      <c r="A42" s="363">
        <v>35.0</v>
      </c>
      <c r="B42" s="298" t="s">
        <v>445</v>
      </c>
      <c r="C42" s="364">
        <v>45432.0</v>
      </c>
      <c r="D42" s="364">
        <v>45463.0</v>
      </c>
      <c r="E42" s="294">
        <v>69.8</v>
      </c>
      <c r="F42" s="294">
        <v>697.98</v>
      </c>
      <c r="G42" s="365" t="str">
        <f t="shared" si="2"/>
        <v>#REF!</v>
      </c>
      <c r="H42" s="363" t="s">
        <v>544</v>
      </c>
      <c r="I42" s="366"/>
      <c r="J42" s="366"/>
      <c r="K42" s="365"/>
      <c r="L42" s="349"/>
      <c r="M42" s="349"/>
      <c r="N42" s="349"/>
      <c r="O42" s="349"/>
      <c r="P42" s="349"/>
      <c r="Q42" s="349"/>
      <c r="R42" s="349"/>
      <c r="S42" s="349"/>
      <c r="T42" s="349"/>
      <c r="U42" s="349"/>
      <c r="V42" s="349"/>
      <c r="W42" s="349"/>
      <c r="X42" s="349"/>
      <c r="Y42" s="349"/>
      <c r="Z42" s="349"/>
      <c r="AA42" s="349"/>
      <c r="AB42" s="349"/>
      <c r="AC42" s="349"/>
      <c r="AD42" s="349"/>
      <c r="AE42" s="349"/>
    </row>
    <row r="43" ht="42.0" customHeight="1">
      <c r="A43" s="363">
        <v>36.0</v>
      </c>
      <c r="B43" s="293" t="s">
        <v>446</v>
      </c>
      <c r="C43" s="364">
        <v>45432.0</v>
      </c>
      <c r="D43" s="364">
        <v>45463.0</v>
      </c>
      <c r="E43" s="294">
        <v>69.8</v>
      </c>
      <c r="F43" s="294">
        <v>783.06</v>
      </c>
      <c r="G43" s="365" t="str">
        <f t="shared" si="2"/>
        <v>#REF!</v>
      </c>
      <c r="H43" s="363" t="s">
        <v>544</v>
      </c>
      <c r="I43" s="366"/>
      <c r="J43" s="366"/>
      <c r="K43" s="365"/>
      <c r="L43" s="349"/>
      <c r="M43" s="349"/>
      <c r="N43" s="349"/>
      <c r="O43" s="349"/>
      <c r="P43" s="349"/>
      <c r="Q43" s="349"/>
      <c r="R43" s="349"/>
      <c r="S43" s="349"/>
      <c r="T43" s="349"/>
      <c r="U43" s="349"/>
      <c r="V43" s="349"/>
      <c r="W43" s="349"/>
      <c r="X43" s="349"/>
      <c r="Y43" s="349"/>
      <c r="Z43" s="349"/>
      <c r="AA43" s="349"/>
      <c r="AB43" s="349"/>
      <c r="AC43" s="349"/>
      <c r="AD43" s="349"/>
      <c r="AE43" s="349"/>
    </row>
    <row r="44" ht="42.0" customHeight="1">
      <c r="A44" s="363">
        <v>37.0</v>
      </c>
      <c r="B44" s="293" t="s">
        <v>447</v>
      </c>
      <c r="C44" s="364">
        <v>45432.0</v>
      </c>
      <c r="D44" s="364">
        <v>45463.0</v>
      </c>
      <c r="E44" s="294">
        <v>69.8</v>
      </c>
      <c r="F44" s="294">
        <v>1093.37</v>
      </c>
      <c r="G44" s="365" t="str">
        <f t="shared" si="2"/>
        <v>#REF!</v>
      </c>
      <c r="H44" s="363" t="s">
        <v>544</v>
      </c>
      <c r="I44" s="366"/>
      <c r="J44" s="366"/>
      <c r="K44" s="365"/>
      <c r="L44" s="349"/>
      <c r="M44" s="349"/>
      <c r="N44" s="349"/>
      <c r="O44" s="349"/>
      <c r="P44" s="349"/>
      <c r="Q44" s="349"/>
      <c r="R44" s="349"/>
      <c r="S44" s="349"/>
      <c r="T44" s="349"/>
      <c r="U44" s="349"/>
      <c r="V44" s="349"/>
      <c r="W44" s="349"/>
      <c r="X44" s="349"/>
      <c r="Y44" s="349"/>
      <c r="Z44" s="349"/>
      <c r="AA44" s="349"/>
      <c r="AB44" s="349"/>
      <c r="AC44" s="349"/>
      <c r="AD44" s="349"/>
      <c r="AE44" s="349"/>
    </row>
    <row r="45" ht="42.0" customHeight="1">
      <c r="A45" s="363">
        <v>38.0</v>
      </c>
      <c r="B45" s="298" t="s">
        <v>448</v>
      </c>
      <c r="C45" s="364">
        <v>45432.0</v>
      </c>
      <c r="D45" s="364">
        <v>45463.0</v>
      </c>
      <c r="E45" s="294">
        <v>69.8</v>
      </c>
      <c r="F45" s="294">
        <v>1093.37</v>
      </c>
      <c r="G45" s="365" t="str">
        <f t="shared" si="2"/>
        <v>#REF!</v>
      </c>
      <c r="H45" s="363" t="s">
        <v>544</v>
      </c>
      <c r="I45" s="366"/>
      <c r="J45" s="366"/>
      <c r="K45" s="365"/>
      <c r="L45" s="349"/>
      <c r="M45" s="349"/>
      <c r="N45" s="349"/>
      <c r="O45" s="349"/>
      <c r="P45" s="349"/>
      <c r="Q45" s="349"/>
      <c r="R45" s="349"/>
      <c r="S45" s="349"/>
      <c r="T45" s="349"/>
      <c r="U45" s="349"/>
      <c r="V45" s="349"/>
      <c r="W45" s="349"/>
      <c r="X45" s="349"/>
      <c r="Y45" s="349"/>
      <c r="Z45" s="349"/>
      <c r="AA45" s="349"/>
      <c r="AB45" s="349"/>
      <c r="AC45" s="349"/>
      <c r="AD45" s="349"/>
      <c r="AE45" s="349"/>
    </row>
    <row r="46" ht="42.0" customHeight="1">
      <c r="A46" s="363">
        <v>39.0</v>
      </c>
      <c r="B46" s="298" t="s">
        <v>449</v>
      </c>
      <c r="C46" s="364">
        <v>45432.0</v>
      </c>
      <c r="D46" s="364">
        <v>45463.0</v>
      </c>
      <c r="E46" s="294">
        <v>69.8</v>
      </c>
      <c r="F46" s="294">
        <v>1093.37</v>
      </c>
      <c r="G46" s="365" t="str">
        <f t="shared" si="2"/>
        <v>#REF!</v>
      </c>
      <c r="H46" s="363" t="s">
        <v>544</v>
      </c>
      <c r="I46" s="366"/>
      <c r="J46" s="366"/>
      <c r="K46" s="365"/>
      <c r="L46" s="349"/>
      <c r="M46" s="349"/>
      <c r="N46" s="349"/>
      <c r="O46" s="349"/>
      <c r="P46" s="349"/>
      <c r="Q46" s="349"/>
      <c r="R46" s="349"/>
      <c r="S46" s="349"/>
      <c r="T46" s="349"/>
      <c r="U46" s="349"/>
      <c r="V46" s="349"/>
      <c r="W46" s="349"/>
      <c r="X46" s="349"/>
      <c r="Y46" s="349"/>
      <c r="Z46" s="349"/>
      <c r="AA46" s="349"/>
      <c r="AB46" s="349"/>
      <c r="AC46" s="349"/>
      <c r="AD46" s="349"/>
      <c r="AE46" s="349"/>
    </row>
    <row r="47" ht="42.0" customHeight="1">
      <c r="A47" s="363">
        <v>40.0</v>
      </c>
      <c r="B47" s="298" t="s">
        <v>450</v>
      </c>
      <c r="C47" s="364">
        <v>45432.0</v>
      </c>
      <c r="D47" s="364">
        <v>45463.0</v>
      </c>
      <c r="E47" s="294">
        <v>69.8</v>
      </c>
      <c r="F47" s="294">
        <v>803.26</v>
      </c>
      <c r="G47" s="365" t="str">
        <f t="shared" si="2"/>
        <v>#REF!</v>
      </c>
      <c r="H47" s="363" t="s">
        <v>544</v>
      </c>
      <c r="I47" s="366"/>
      <c r="J47" s="366"/>
      <c r="K47" s="365"/>
      <c r="L47" s="349"/>
      <c r="M47" s="349"/>
      <c r="N47" s="349"/>
      <c r="O47" s="349"/>
      <c r="P47" s="349"/>
      <c r="Q47" s="349"/>
      <c r="R47" s="349"/>
      <c r="S47" s="349"/>
      <c r="T47" s="349"/>
      <c r="U47" s="349"/>
      <c r="V47" s="349"/>
      <c r="W47" s="349"/>
      <c r="X47" s="349"/>
      <c r="Y47" s="349"/>
      <c r="Z47" s="349"/>
      <c r="AA47" s="349"/>
      <c r="AB47" s="349"/>
      <c r="AC47" s="349"/>
      <c r="AD47" s="349"/>
      <c r="AE47" s="349"/>
    </row>
    <row r="48" ht="42.0" customHeight="1">
      <c r="A48" s="363">
        <v>41.0</v>
      </c>
      <c r="B48" s="298" t="s">
        <v>452</v>
      </c>
      <c r="C48" s="364">
        <v>45432.0</v>
      </c>
      <c r="D48" s="364">
        <v>45463.0</v>
      </c>
      <c r="E48" s="294">
        <v>69.8</v>
      </c>
      <c r="F48" s="294">
        <v>803.26</v>
      </c>
      <c r="G48" s="365" t="str">
        <f t="shared" si="2"/>
        <v>#REF!</v>
      </c>
      <c r="H48" s="363" t="s">
        <v>544</v>
      </c>
      <c r="I48" s="366"/>
      <c r="J48" s="366"/>
      <c r="K48" s="365"/>
      <c r="L48" s="349"/>
      <c r="M48" s="349"/>
      <c r="N48" s="349"/>
      <c r="O48" s="349"/>
      <c r="P48" s="349"/>
      <c r="Q48" s="349"/>
      <c r="R48" s="349"/>
      <c r="S48" s="349"/>
      <c r="T48" s="349"/>
      <c r="U48" s="349"/>
      <c r="V48" s="349"/>
      <c r="W48" s="349"/>
      <c r="X48" s="349"/>
      <c r="Y48" s="349"/>
      <c r="Z48" s="349"/>
      <c r="AA48" s="349"/>
      <c r="AB48" s="349"/>
      <c r="AC48" s="349"/>
      <c r="AD48" s="349"/>
      <c r="AE48" s="349"/>
    </row>
    <row r="49" ht="42.0" customHeight="1">
      <c r="A49" s="363">
        <v>42.0</v>
      </c>
      <c r="B49" s="298" t="s">
        <v>453</v>
      </c>
      <c r="C49" s="364">
        <v>45432.0</v>
      </c>
      <c r="D49" s="364">
        <v>45463.0</v>
      </c>
      <c r="E49" s="294">
        <v>69.8</v>
      </c>
      <c r="F49" s="294">
        <v>866.94</v>
      </c>
      <c r="G49" s="365" t="str">
        <f t="shared" si="2"/>
        <v>#REF!</v>
      </c>
      <c r="H49" s="363" t="s">
        <v>544</v>
      </c>
      <c r="I49" s="366"/>
      <c r="J49" s="366"/>
      <c r="K49" s="365"/>
      <c r="L49" s="349"/>
      <c r="M49" s="349"/>
      <c r="N49" s="349"/>
      <c r="O49" s="349"/>
      <c r="P49" s="349"/>
      <c r="Q49" s="349"/>
      <c r="R49" s="349"/>
      <c r="S49" s="349"/>
      <c r="T49" s="349"/>
      <c r="U49" s="349"/>
      <c r="V49" s="349"/>
      <c r="W49" s="349"/>
      <c r="X49" s="349"/>
      <c r="Y49" s="349"/>
      <c r="Z49" s="349"/>
      <c r="AA49" s="349"/>
      <c r="AB49" s="349"/>
      <c r="AC49" s="349"/>
      <c r="AD49" s="349"/>
      <c r="AE49" s="349"/>
    </row>
    <row r="50" ht="42.0" customHeight="1">
      <c r="A50" s="363">
        <v>43.0</v>
      </c>
      <c r="B50" s="293" t="s">
        <v>454</v>
      </c>
      <c r="C50" s="364">
        <v>45432.0</v>
      </c>
      <c r="D50" s="364">
        <v>45463.0</v>
      </c>
      <c r="E50" s="294">
        <v>69.8</v>
      </c>
      <c r="F50" s="294">
        <v>738.37</v>
      </c>
      <c r="G50" s="365" t="str">
        <f t="shared" si="2"/>
        <v>#REF!</v>
      </c>
      <c r="H50" s="363" t="s">
        <v>544</v>
      </c>
      <c r="I50" s="366"/>
      <c r="J50" s="366"/>
      <c r="K50" s="365"/>
      <c r="L50" s="349"/>
      <c r="M50" s="349"/>
      <c r="N50" s="349"/>
      <c r="O50" s="349"/>
      <c r="P50" s="349"/>
      <c r="Q50" s="349"/>
      <c r="R50" s="349"/>
      <c r="S50" s="349"/>
      <c r="T50" s="349"/>
      <c r="U50" s="349"/>
      <c r="V50" s="349"/>
      <c r="W50" s="349"/>
      <c r="X50" s="349"/>
      <c r="Y50" s="349"/>
      <c r="Z50" s="349"/>
      <c r="AA50" s="349"/>
      <c r="AB50" s="349"/>
      <c r="AC50" s="349"/>
      <c r="AD50" s="349"/>
      <c r="AE50" s="349"/>
    </row>
    <row r="51" ht="42.0" customHeight="1">
      <c r="A51" s="363">
        <v>44.0</v>
      </c>
      <c r="B51" s="293" t="s">
        <v>455</v>
      </c>
      <c r="C51" s="364">
        <v>45432.0</v>
      </c>
      <c r="D51" s="364">
        <v>45463.0</v>
      </c>
      <c r="E51" s="294">
        <v>69.78</v>
      </c>
      <c r="F51" s="294">
        <v>2300.0</v>
      </c>
      <c r="G51" s="365" t="str">
        <f t="shared" si="2"/>
        <v>#REF!</v>
      </c>
      <c r="H51" s="363" t="s">
        <v>544</v>
      </c>
      <c r="I51" s="366"/>
      <c r="J51" s="366"/>
      <c r="K51" s="365"/>
      <c r="L51" s="349"/>
      <c r="M51" s="349"/>
      <c r="N51" s="349"/>
      <c r="O51" s="349"/>
      <c r="P51" s="349"/>
      <c r="Q51" s="349"/>
      <c r="R51" s="349"/>
      <c r="S51" s="349"/>
      <c r="T51" s="349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</row>
    <row r="52" ht="42.0" customHeight="1">
      <c r="A52" s="363">
        <v>45.0</v>
      </c>
      <c r="B52" s="293" t="s">
        <v>456</v>
      </c>
      <c r="C52" s="364">
        <v>45432.0</v>
      </c>
      <c r="D52" s="364">
        <v>45463.0</v>
      </c>
      <c r="E52" s="294">
        <v>69.78</v>
      </c>
      <c r="F52" s="294">
        <v>1650.59</v>
      </c>
      <c r="G52" s="365" t="str">
        <f t="shared" si="2"/>
        <v>#REF!</v>
      </c>
      <c r="H52" s="363" t="s">
        <v>544</v>
      </c>
      <c r="I52" s="366"/>
      <c r="J52" s="366"/>
      <c r="K52" s="365"/>
      <c r="L52" s="349"/>
      <c r="M52" s="349"/>
      <c r="N52" s="349"/>
      <c r="O52" s="349"/>
      <c r="P52" s="349"/>
      <c r="Q52" s="349"/>
      <c r="R52" s="349"/>
      <c r="S52" s="349"/>
      <c r="T52" s="349"/>
      <c r="U52" s="349"/>
      <c r="V52" s="349"/>
      <c r="W52" s="349"/>
      <c r="X52" s="349"/>
      <c r="Y52" s="349"/>
      <c r="Z52" s="349"/>
      <c r="AA52" s="349"/>
      <c r="AB52" s="349"/>
      <c r="AC52" s="349"/>
      <c r="AD52" s="349"/>
      <c r="AE52" s="349"/>
    </row>
    <row r="53" ht="42.0" customHeight="1">
      <c r="A53" s="363">
        <v>46.0</v>
      </c>
      <c r="B53" s="293" t="s">
        <v>457</v>
      </c>
      <c r="C53" s="364">
        <v>45432.0</v>
      </c>
      <c r="D53" s="364">
        <v>45463.0</v>
      </c>
      <c r="E53" s="294">
        <v>69.78</v>
      </c>
      <c r="F53" s="294">
        <v>1650.59</v>
      </c>
      <c r="G53" s="365" t="str">
        <f t="shared" si="2"/>
        <v>#REF!</v>
      </c>
      <c r="H53" s="363" t="s">
        <v>544</v>
      </c>
      <c r="I53" s="366"/>
      <c r="J53" s="366"/>
      <c r="K53" s="365"/>
      <c r="L53" s="349"/>
      <c r="M53" s="349"/>
      <c r="N53" s="349"/>
      <c r="O53" s="349"/>
      <c r="P53" s="349"/>
      <c r="Q53" s="349"/>
      <c r="R53" s="349"/>
      <c r="S53" s="349"/>
      <c r="T53" s="349"/>
      <c r="U53" s="349"/>
      <c r="V53" s="349"/>
      <c r="W53" s="349"/>
      <c r="X53" s="349"/>
      <c r="Y53" s="349"/>
      <c r="Z53" s="349"/>
      <c r="AA53" s="349"/>
      <c r="AB53" s="349"/>
      <c r="AC53" s="349"/>
      <c r="AD53" s="349"/>
      <c r="AE53" s="349"/>
    </row>
    <row r="54" ht="42.0" customHeight="1">
      <c r="A54" s="363">
        <v>47.0</v>
      </c>
      <c r="B54" s="293" t="s">
        <v>458</v>
      </c>
      <c r="C54" s="364">
        <v>45432.0</v>
      </c>
      <c r="D54" s="364">
        <v>45463.0</v>
      </c>
      <c r="E54" s="294">
        <v>69.78</v>
      </c>
      <c r="F54" s="294">
        <v>1650.59</v>
      </c>
      <c r="G54" s="365"/>
      <c r="H54" s="363"/>
      <c r="I54" s="366"/>
      <c r="J54" s="366"/>
      <c r="K54" s="365"/>
      <c r="L54" s="349"/>
      <c r="M54" s="349"/>
      <c r="N54" s="349"/>
      <c r="O54" s="349"/>
      <c r="P54" s="349"/>
      <c r="Q54" s="349"/>
      <c r="R54" s="349"/>
      <c r="S54" s="349"/>
      <c r="T54" s="349"/>
      <c r="U54" s="349"/>
      <c r="V54" s="349"/>
      <c r="W54" s="349"/>
      <c r="X54" s="349"/>
      <c r="Y54" s="349"/>
      <c r="Z54" s="349"/>
      <c r="AA54" s="349"/>
      <c r="AB54" s="349"/>
      <c r="AC54" s="349"/>
      <c r="AD54" s="349"/>
      <c r="AE54" s="349"/>
    </row>
    <row r="55" ht="42.0" customHeight="1">
      <c r="A55" s="363">
        <v>48.0</v>
      </c>
      <c r="B55" s="293" t="s">
        <v>459</v>
      </c>
      <c r="C55" s="364">
        <v>45432.0</v>
      </c>
      <c r="D55" s="364">
        <v>45463.0</v>
      </c>
      <c r="E55" s="294">
        <v>69.78</v>
      </c>
      <c r="F55" s="294">
        <v>1650.59</v>
      </c>
      <c r="G55" s="365" t="str">
        <f t="shared" ref="G55:G69" si="3">#REF!+#REF!</f>
        <v>#REF!</v>
      </c>
      <c r="H55" s="363" t="s">
        <v>544</v>
      </c>
      <c r="I55" s="366"/>
      <c r="J55" s="366"/>
      <c r="K55" s="365"/>
      <c r="L55" s="349"/>
      <c r="M55" s="349"/>
      <c r="N55" s="349"/>
      <c r="O55" s="349"/>
      <c r="P55" s="349"/>
      <c r="Q55" s="349"/>
      <c r="R55" s="349"/>
      <c r="S55" s="349"/>
      <c r="T55" s="349"/>
      <c r="U55" s="349"/>
      <c r="V55" s="349"/>
      <c r="W55" s="349"/>
      <c r="X55" s="349"/>
      <c r="Y55" s="349"/>
      <c r="Z55" s="349"/>
      <c r="AA55" s="349"/>
      <c r="AB55" s="349"/>
      <c r="AC55" s="349"/>
      <c r="AD55" s="349"/>
      <c r="AE55" s="349"/>
    </row>
    <row r="56" ht="42.0" customHeight="1">
      <c r="A56" s="363">
        <v>49.0</v>
      </c>
      <c r="B56" s="293" t="s">
        <v>460</v>
      </c>
      <c r="C56" s="364">
        <v>45432.0</v>
      </c>
      <c r="D56" s="364">
        <v>45463.0</v>
      </c>
      <c r="E56" s="294">
        <v>69.78</v>
      </c>
      <c r="F56" s="294">
        <v>1760.39</v>
      </c>
      <c r="G56" s="365" t="str">
        <f t="shared" si="3"/>
        <v>#REF!</v>
      </c>
      <c r="H56" s="363" t="s">
        <v>544</v>
      </c>
      <c r="I56" s="366"/>
      <c r="J56" s="366"/>
      <c r="K56" s="365"/>
      <c r="L56" s="349"/>
      <c r="M56" s="349"/>
      <c r="N56" s="349"/>
      <c r="O56" s="349"/>
      <c r="P56" s="349"/>
      <c r="Q56" s="349"/>
      <c r="R56" s="349"/>
      <c r="S56" s="349"/>
      <c r="T56" s="349"/>
      <c r="U56" s="349"/>
      <c r="V56" s="349"/>
      <c r="W56" s="349"/>
      <c r="X56" s="349"/>
      <c r="Y56" s="349"/>
      <c r="Z56" s="349"/>
      <c r="AA56" s="349"/>
      <c r="AB56" s="349"/>
      <c r="AC56" s="349"/>
      <c r="AD56" s="349"/>
      <c r="AE56" s="349"/>
    </row>
    <row r="57" ht="42.0" customHeight="1">
      <c r="A57" s="363">
        <v>50.0</v>
      </c>
      <c r="B57" s="293" t="s">
        <v>461</v>
      </c>
      <c r="C57" s="364">
        <v>45432.0</v>
      </c>
      <c r="D57" s="364">
        <v>45463.0</v>
      </c>
      <c r="E57" s="294">
        <v>69.78</v>
      </c>
      <c r="F57" s="294">
        <v>1760.39</v>
      </c>
      <c r="G57" s="365" t="str">
        <f t="shared" si="3"/>
        <v>#REF!</v>
      </c>
      <c r="H57" s="363" t="s">
        <v>544</v>
      </c>
      <c r="I57" s="366"/>
      <c r="J57" s="366"/>
      <c r="K57" s="365"/>
      <c r="L57" s="349"/>
      <c r="M57" s="349"/>
      <c r="N57" s="349"/>
      <c r="O57" s="349"/>
      <c r="P57" s="349"/>
      <c r="Q57" s="349"/>
      <c r="R57" s="349"/>
      <c r="S57" s="349"/>
      <c r="T57" s="349"/>
      <c r="U57" s="349"/>
      <c r="V57" s="349"/>
      <c r="W57" s="349"/>
      <c r="X57" s="349"/>
      <c r="Y57" s="349"/>
      <c r="Z57" s="349"/>
      <c r="AA57" s="349"/>
      <c r="AB57" s="349"/>
      <c r="AC57" s="349"/>
      <c r="AD57" s="349"/>
      <c r="AE57" s="349"/>
    </row>
    <row r="58" ht="42.0" customHeight="1">
      <c r="A58" s="363">
        <v>51.0</v>
      </c>
      <c r="B58" s="293" t="s">
        <v>462</v>
      </c>
      <c r="C58" s="364">
        <v>45432.0</v>
      </c>
      <c r="D58" s="364">
        <v>45463.0</v>
      </c>
      <c r="E58" s="294">
        <v>69.78</v>
      </c>
      <c r="F58" s="294">
        <v>1550.0</v>
      </c>
      <c r="G58" s="365" t="str">
        <f t="shared" si="3"/>
        <v>#REF!</v>
      </c>
      <c r="H58" s="363" t="s">
        <v>544</v>
      </c>
      <c r="I58" s="366"/>
      <c r="J58" s="366"/>
      <c r="K58" s="365"/>
      <c r="L58" s="349"/>
      <c r="M58" s="349"/>
      <c r="N58" s="349"/>
      <c r="O58" s="349"/>
      <c r="P58" s="349"/>
      <c r="Q58" s="349"/>
      <c r="R58" s="349"/>
      <c r="S58" s="349"/>
      <c r="T58" s="349"/>
      <c r="U58" s="349"/>
      <c r="V58" s="349"/>
      <c r="W58" s="349"/>
      <c r="X58" s="349"/>
      <c r="Y58" s="349"/>
      <c r="Z58" s="349"/>
      <c r="AA58" s="349"/>
      <c r="AB58" s="349"/>
      <c r="AC58" s="349"/>
      <c r="AD58" s="349"/>
      <c r="AE58" s="349"/>
    </row>
    <row r="59" ht="42.0" customHeight="1">
      <c r="A59" s="363">
        <v>52.0</v>
      </c>
      <c r="B59" s="293" t="s">
        <v>463</v>
      </c>
      <c r="C59" s="364">
        <v>45432.0</v>
      </c>
      <c r="D59" s="364">
        <v>45463.0</v>
      </c>
      <c r="E59" s="294">
        <v>69.78</v>
      </c>
      <c r="F59" s="294">
        <v>1210.71</v>
      </c>
      <c r="G59" s="365" t="str">
        <f t="shared" si="3"/>
        <v>#REF!</v>
      </c>
      <c r="H59" s="363" t="s">
        <v>544</v>
      </c>
      <c r="I59" s="366"/>
      <c r="J59" s="366"/>
      <c r="K59" s="365"/>
      <c r="L59" s="349"/>
      <c r="M59" s="349"/>
      <c r="N59" s="349"/>
      <c r="O59" s="349"/>
      <c r="P59" s="349"/>
      <c r="Q59" s="349"/>
      <c r="R59" s="349"/>
      <c r="S59" s="349"/>
      <c r="T59" s="349"/>
      <c r="U59" s="349"/>
      <c r="V59" s="349"/>
      <c r="W59" s="349"/>
      <c r="X59" s="349"/>
      <c r="Y59" s="349"/>
      <c r="Z59" s="349"/>
      <c r="AA59" s="349"/>
      <c r="AB59" s="349"/>
      <c r="AC59" s="349"/>
      <c r="AD59" s="349"/>
      <c r="AE59" s="349"/>
    </row>
    <row r="60" ht="42.0" customHeight="1">
      <c r="A60" s="363">
        <v>53.0</v>
      </c>
      <c r="B60" s="293" t="s">
        <v>464</v>
      </c>
      <c r="C60" s="364">
        <v>45432.0</v>
      </c>
      <c r="D60" s="364">
        <v>45463.0</v>
      </c>
      <c r="E60" s="294">
        <v>69.78</v>
      </c>
      <c r="F60" s="294">
        <v>1238.86</v>
      </c>
      <c r="G60" s="365" t="str">
        <f t="shared" si="3"/>
        <v>#REF!</v>
      </c>
      <c r="H60" s="363" t="s">
        <v>544</v>
      </c>
      <c r="I60" s="366"/>
      <c r="J60" s="366"/>
      <c r="K60" s="365"/>
      <c r="L60" s="349"/>
      <c r="M60" s="349"/>
      <c r="N60" s="349"/>
      <c r="O60" s="349"/>
      <c r="P60" s="349"/>
      <c r="Q60" s="349"/>
      <c r="R60" s="349"/>
      <c r="S60" s="349"/>
      <c r="T60" s="349"/>
      <c r="U60" s="349"/>
      <c r="V60" s="349"/>
      <c r="W60" s="349"/>
      <c r="X60" s="349"/>
      <c r="Y60" s="349"/>
      <c r="Z60" s="349"/>
      <c r="AA60" s="349"/>
      <c r="AB60" s="349"/>
      <c r="AC60" s="349"/>
      <c r="AD60" s="349"/>
      <c r="AE60" s="349"/>
    </row>
    <row r="61" ht="42.0" customHeight="1">
      <c r="A61" s="363">
        <v>54.0</v>
      </c>
      <c r="B61" s="293" t="s">
        <v>465</v>
      </c>
      <c r="C61" s="364">
        <v>45432.0</v>
      </c>
      <c r="D61" s="364">
        <v>45463.0</v>
      </c>
      <c r="E61" s="294">
        <v>69.78</v>
      </c>
      <c r="F61" s="294">
        <v>1396.53</v>
      </c>
      <c r="G61" s="365" t="str">
        <f t="shared" si="3"/>
        <v>#REF!</v>
      </c>
      <c r="H61" s="363" t="s">
        <v>544</v>
      </c>
      <c r="I61" s="366"/>
      <c r="J61" s="366"/>
      <c r="K61" s="365"/>
      <c r="L61" s="349"/>
      <c r="M61" s="349"/>
      <c r="N61" s="349"/>
      <c r="O61" s="349"/>
      <c r="P61" s="349"/>
      <c r="Q61" s="349"/>
      <c r="R61" s="349"/>
      <c r="S61" s="349"/>
      <c r="T61" s="349"/>
      <c r="U61" s="349"/>
      <c r="V61" s="349"/>
      <c r="W61" s="349"/>
      <c r="X61" s="349"/>
      <c r="Y61" s="349"/>
      <c r="Z61" s="349"/>
      <c r="AA61" s="349"/>
      <c r="AB61" s="349"/>
      <c r="AC61" s="349"/>
      <c r="AD61" s="349"/>
      <c r="AE61" s="349"/>
    </row>
    <row r="62" ht="42.0" customHeight="1">
      <c r="A62" s="363">
        <v>55.0</v>
      </c>
      <c r="B62" s="293" t="s">
        <v>466</v>
      </c>
      <c r="C62" s="364">
        <v>45432.0</v>
      </c>
      <c r="D62" s="364">
        <v>45463.0</v>
      </c>
      <c r="E62" s="294">
        <v>39.66</v>
      </c>
      <c r="F62" s="294">
        <v>626.42</v>
      </c>
      <c r="G62" s="365" t="str">
        <f t="shared" si="3"/>
        <v>#REF!</v>
      </c>
      <c r="H62" s="363" t="s">
        <v>544</v>
      </c>
      <c r="I62" s="366"/>
      <c r="J62" s="366"/>
      <c r="K62" s="365"/>
      <c r="L62" s="349"/>
      <c r="M62" s="349"/>
      <c r="N62" s="349"/>
      <c r="O62" s="349"/>
      <c r="P62" s="349"/>
      <c r="Q62" s="349"/>
      <c r="R62" s="349"/>
      <c r="S62" s="349"/>
      <c r="T62" s="349"/>
      <c r="U62" s="349"/>
      <c r="V62" s="349"/>
      <c r="W62" s="349"/>
      <c r="X62" s="349"/>
      <c r="Y62" s="349"/>
      <c r="Z62" s="349"/>
      <c r="AA62" s="349"/>
      <c r="AB62" s="349"/>
      <c r="AC62" s="349"/>
      <c r="AD62" s="349"/>
      <c r="AE62" s="349"/>
    </row>
    <row r="63" ht="42.0" customHeight="1">
      <c r="A63" s="363">
        <v>56.0</v>
      </c>
      <c r="B63" s="293" t="s">
        <v>467</v>
      </c>
      <c r="C63" s="364">
        <v>45432.0</v>
      </c>
      <c r="D63" s="364">
        <v>45463.0</v>
      </c>
      <c r="E63" s="294">
        <v>69.78</v>
      </c>
      <c r="F63" s="294">
        <v>0.0</v>
      </c>
      <c r="G63" s="365" t="str">
        <f t="shared" si="3"/>
        <v>#REF!</v>
      </c>
      <c r="H63" s="363" t="s">
        <v>544</v>
      </c>
      <c r="I63" s="366"/>
      <c r="J63" s="366"/>
      <c r="K63" s="365"/>
      <c r="L63" s="349"/>
      <c r="M63" s="349"/>
      <c r="N63" s="349"/>
      <c r="O63" s="349"/>
      <c r="P63" s="349"/>
      <c r="Q63" s="349"/>
      <c r="R63" s="349"/>
      <c r="S63" s="349"/>
      <c r="T63" s="349"/>
      <c r="U63" s="349"/>
      <c r="V63" s="349"/>
      <c r="W63" s="349"/>
      <c r="X63" s="349"/>
      <c r="Y63" s="349"/>
      <c r="Z63" s="349"/>
      <c r="AA63" s="349"/>
      <c r="AB63" s="349"/>
      <c r="AC63" s="349"/>
      <c r="AD63" s="349"/>
      <c r="AE63" s="349"/>
    </row>
    <row r="64" ht="42.0" customHeight="1">
      <c r="A64" s="363">
        <v>57.0</v>
      </c>
      <c r="B64" s="293" t="s">
        <v>468</v>
      </c>
      <c r="C64" s="364">
        <v>45432.0</v>
      </c>
      <c r="D64" s="364">
        <v>45463.0</v>
      </c>
      <c r="E64" s="294">
        <v>39.66</v>
      </c>
      <c r="F64" s="294">
        <v>0.0</v>
      </c>
      <c r="G64" s="365" t="str">
        <f t="shared" si="3"/>
        <v>#REF!</v>
      </c>
      <c r="H64" s="363" t="s">
        <v>544</v>
      </c>
      <c r="I64" s="366"/>
      <c r="J64" s="366"/>
      <c r="K64" s="365"/>
      <c r="L64" s="349"/>
      <c r="M64" s="349"/>
      <c r="N64" s="349"/>
      <c r="O64" s="349"/>
      <c r="P64" s="349"/>
      <c r="Q64" s="349"/>
      <c r="R64" s="349"/>
      <c r="S64" s="349"/>
      <c r="T64" s="349"/>
      <c r="U64" s="349"/>
      <c r="V64" s="349"/>
      <c r="W64" s="349"/>
      <c r="X64" s="349"/>
      <c r="Y64" s="349"/>
      <c r="Z64" s="349"/>
      <c r="AA64" s="349"/>
      <c r="AB64" s="349"/>
      <c r="AC64" s="349"/>
      <c r="AD64" s="349"/>
      <c r="AE64" s="349"/>
    </row>
    <row r="65" ht="42.0" customHeight="1">
      <c r="A65" s="363">
        <v>58.0</v>
      </c>
      <c r="B65" s="293" t="s">
        <v>470</v>
      </c>
      <c r="C65" s="364">
        <v>45432.0</v>
      </c>
      <c r="D65" s="364">
        <v>45463.0</v>
      </c>
      <c r="E65" s="294">
        <v>39.66</v>
      </c>
      <c r="F65" s="294">
        <v>0.0</v>
      </c>
      <c r="G65" s="365" t="str">
        <f t="shared" si="3"/>
        <v>#REF!</v>
      </c>
      <c r="H65" s="363" t="s">
        <v>544</v>
      </c>
      <c r="I65" s="366"/>
      <c r="J65" s="366"/>
      <c r="K65" s="365"/>
      <c r="L65" s="349"/>
      <c r="M65" s="349"/>
      <c r="N65" s="349"/>
      <c r="O65" s="349"/>
      <c r="P65" s="349"/>
      <c r="Q65" s="349"/>
      <c r="R65" s="349"/>
      <c r="S65" s="349"/>
      <c r="T65" s="349"/>
      <c r="U65" s="349"/>
      <c r="V65" s="349"/>
      <c r="W65" s="349"/>
      <c r="X65" s="349"/>
      <c r="Y65" s="349"/>
      <c r="Z65" s="349"/>
      <c r="AA65" s="349"/>
      <c r="AB65" s="349"/>
      <c r="AC65" s="349"/>
      <c r="AD65" s="349"/>
      <c r="AE65" s="349"/>
    </row>
    <row r="66" ht="42.0" customHeight="1">
      <c r="A66" s="363">
        <v>59.0</v>
      </c>
      <c r="B66" s="293" t="s">
        <v>471</v>
      </c>
      <c r="C66" s="364">
        <v>45432.0</v>
      </c>
      <c r="D66" s="364">
        <v>45463.0</v>
      </c>
      <c r="E66" s="294">
        <v>39.66</v>
      </c>
      <c r="F66" s="294">
        <v>0.0</v>
      </c>
      <c r="G66" s="365" t="str">
        <f t="shared" si="3"/>
        <v>#REF!</v>
      </c>
      <c r="H66" s="363" t="s">
        <v>544</v>
      </c>
      <c r="I66" s="366"/>
      <c r="J66" s="366"/>
      <c r="K66" s="365"/>
      <c r="L66" s="349"/>
      <c r="M66" s="349"/>
      <c r="N66" s="349"/>
      <c r="O66" s="349"/>
      <c r="P66" s="349"/>
      <c r="Q66" s="349"/>
      <c r="R66" s="349"/>
      <c r="S66" s="349"/>
      <c r="T66" s="349"/>
      <c r="U66" s="349"/>
      <c r="V66" s="349"/>
      <c r="W66" s="349"/>
      <c r="X66" s="349"/>
      <c r="Y66" s="349"/>
      <c r="Z66" s="349"/>
      <c r="AA66" s="349"/>
      <c r="AB66" s="349"/>
      <c r="AC66" s="349"/>
      <c r="AD66" s="349"/>
      <c r="AE66" s="349"/>
    </row>
    <row r="67" ht="42.0" customHeight="1">
      <c r="A67" s="363">
        <v>60.0</v>
      </c>
      <c r="B67" s="293" t="s">
        <v>472</v>
      </c>
      <c r="C67" s="364">
        <v>45432.0</v>
      </c>
      <c r="D67" s="364">
        <v>45463.0</v>
      </c>
      <c r="E67" s="294">
        <v>39.66</v>
      </c>
      <c r="F67" s="294">
        <v>0.0</v>
      </c>
      <c r="G67" s="365" t="str">
        <f t="shared" si="3"/>
        <v>#REF!</v>
      </c>
      <c r="H67" s="363" t="s">
        <v>544</v>
      </c>
      <c r="I67" s="366"/>
      <c r="J67" s="366"/>
      <c r="K67" s="365"/>
      <c r="L67" s="349"/>
      <c r="M67" s="349"/>
      <c r="N67" s="349"/>
      <c r="O67" s="349"/>
      <c r="P67" s="349"/>
      <c r="Q67" s="349"/>
      <c r="R67" s="349"/>
      <c r="S67" s="349"/>
      <c r="T67" s="349"/>
      <c r="U67" s="349"/>
      <c r="V67" s="349"/>
      <c r="W67" s="349"/>
      <c r="X67" s="349"/>
      <c r="Y67" s="349"/>
      <c r="Z67" s="349"/>
      <c r="AA67" s="349"/>
      <c r="AB67" s="349"/>
      <c r="AC67" s="349"/>
      <c r="AD67" s="349"/>
      <c r="AE67" s="349"/>
    </row>
    <row r="68" ht="42.0" customHeight="1">
      <c r="A68" s="363">
        <v>61.0</v>
      </c>
      <c r="B68" s="298" t="s">
        <v>474</v>
      </c>
      <c r="C68" s="364">
        <v>45432.0</v>
      </c>
      <c r="D68" s="364">
        <v>45463.0</v>
      </c>
      <c r="E68" s="294">
        <v>39.66</v>
      </c>
      <c r="F68" s="294">
        <v>0.0</v>
      </c>
      <c r="G68" s="365" t="str">
        <f t="shared" si="3"/>
        <v>#REF!</v>
      </c>
      <c r="H68" s="363" t="s">
        <v>544</v>
      </c>
      <c r="I68" s="366"/>
      <c r="J68" s="366"/>
      <c r="K68" s="365"/>
      <c r="L68" s="349"/>
      <c r="M68" s="349"/>
      <c r="N68" s="349"/>
      <c r="O68" s="349"/>
      <c r="P68" s="349"/>
      <c r="Q68" s="349"/>
      <c r="R68" s="349"/>
      <c r="S68" s="349"/>
      <c r="T68" s="349"/>
      <c r="U68" s="349"/>
      <c r="V68" s="349"/>
      <c r="W68" s="349"/>
      <c r="X68" s="349"/>
      <c r="Y68" s="349"/>
      <c r="Z68" s="349"/>
      <c r="AA68" s="349"/>
      <c r="AB68" s="349"/>
      <c r="AC68" s="349"/>
      <c r="AD68" s="349"/>
      <c r="AE68" s="349"/>
    </row>
    <row r="69" ht="42.0" customHeight="1">
      <c r="A69" s="363">
        <v>62.0</v>
      </c>
      <c r="B69" s="293" t="s">
        <v>475</v>
      </c>
      <c r="C69" s="364">
        <v>45432.0</v>
      </c>
      <c r="D69" s="364">
        <v>45463.0</v>
      </c>
      <c r="E69" s="294">
        <v>23.13</v>
      </c>
      <c r="F69" s="294">
        <v>92.53</v>
      </c>
      <c r="G69" s="365" t="str">
        <f t="shared" si="3"/>
        <v>#REF!</v>
      </c>
      <c r="H69" s="363" t="s">
        <v>544</v>
      </c>
      <c r="I69" s="366"/>
      <c r="J69" s="366"/>
      <c r="K69" s="365"/>
      <c r="L69" s="349"/>
      <c r="M69" s="349"/>
      <c r="N69" s="349"/>
      <c r="O69" s="349"/>
      <c r="P69" s="349"/>
      <c r="Q69" s="349"/>
      <c r="R69" s="349"/>
      <c r="S69" s="349"/>
      <c r="T69" s="349"/>
      <c r="U69" s="349"/>
      <c r="V69" s="349"/>
      <c r="W69" s="349"/>
      <c r="X69" s="349"/>
      <c r="Y69" s="349"/>
      <c r="Z69" s="349"/>
      <c r="AA69" s="349"/>
      <c r="AB69" s="349"/>
      <c r="AC69" s="349"/>
      <c r="AD69" s="349"/>
      <c r="AE69" s="349"/>
    </row>
    <row r="70" ht="42.0" customHeight="1">
      <c r="A70" s="363">
        <v>63.0</v>
      </c>
      <c r="B70" s="293" t="s">
        <v>476</v>
      </c>
      <c r="C70" s="364">
        <v>45432.0</v>
      </c>
      <c r="D70" s="364">
        <v>45463.0</v>
      </c>
      <c r="E70" s="294">
        <v>23.13</v>
      </c>
      <c r="F70" s="294">
        <v>39.4</v>
      </c>
      <c r="G70" s="365"/>
      <c r="H70" s="363"/>
      <c r="I70" s="366"/>
      <c r="J70" s="366"/>
      <c r="K70" s="365"/>
      <c r="L70" s="349"/>
      <c r="M70" s="349"/>
      <c r="N70" s="349"/>
      <c r="O70" s="349"/>
      <c r="P70" s="349"/>
      <c r="Q70" s="349"/>
      <c r="R70" s="349"/>
      <c r="S70" s="349"/>
      <c r="T70" s="349"/>
      <c r="U70" s="349"/>
      <c r="V70" s="349"/>
      <c r="W70" s="349"/>
      <c r="X70" s="349"/>
      <c r="Y70" s="349"/>
      <c r="Z70" s="349"/>
      <c r="AA70" s="349"/>
      <c r="AB70" s="349"/>
      <c r="AC70" s="349"/>
      <c r="AD70" s="349"/>
      <c r="AE70" s="349"/>
    </row>
    <row r="71" ht="42.0" customHeight="1">
      <c r="A71" s="363">
        <v>64.0</v>
      </c>
      <c r="B71" s="293" t="s">
        <v>477</v>
      </c>
      <c r="C71" s="364">
        <v>45432.0</v>
      </c>
      <c r="D71" s="364">
        <v>45463.0</v>
      </c>
      <c r="E71" s="294">
        <v>23.13</v>
      </c>
      <c r="F71" s="294">
        <v>39.4</v>
      </c>
      <c r="G71" s="365" t="str">
        <f t="shared" ref="G71:G81" si="4">#REF!+#REF!</f>
        <v>#REF!</v>
      </c>
      <c r="H71" s="363" t="s">
        <v>544</v>
      </c>
      <c r="I71" s="366"/>
      <c r="J71" s="366"/>
      <c r="K71" s="365"/>
      <c r="L71" s="349"/>
      <c r="M71" s="349"/>
      <c r="N71" s="349"/>
      <c r="O71" s="349"/>
      <c r="P71" s="349"/>
      <c r="Q71" s="349"/>
      <c r="R71" s="349"/>
      <c r="S71" s="349"/>
      <c r="T71" s="349"/>
      <c r="U71" s="349"/>
      <c r="V71" s="349"/>
      <c r="W71" s="349"/>
      <c r="X71" s="349"/>
      <c r="Y71" s="349"/>
      <c r="Z71" s="349"/>
      <c r="AA71" s="349"/>
      <c r="AB71" s="349"/>
      <c r="AC71" s="349"/>
      <c r="AD71" s="349"/>
      <c r="AE71" s="349"/>
    </row>
    <row r="72" ht="42.0" customHeight="1">
      <c r="A72" s="363">
        <v>65.0</v>
      </c>
      <c r="B72" s="293" t="s">
        <v>478</v>
      </c>
      <c r="C72" s="364">
        <v>45432.0</v>
      </c>
      <c r="D72" s="364">
        <v>45463.0</v>
      </c>
      <c r="E72" s="294">
        <v>23.13</v>
      </c>
      <c r="F72" s="294">
        <v>39.4</v>
      </c>
      <c r="G72" s="365" t="str">
        <f t="shared" si="4"/>
        <v>#REF!</v>
      </c>
      <c r="H72" s="363" t="s">
        <v>544</v>
      </c>
      <c r="I72" s="366"/>
      <c r="J72" s="366"/>
      <c r="K72" s="365"/>
      <c r="L72" s="349"/>
      <c r="M72" s="349"/>
      <c r="N72" s="349"/>
      <c r="O72" s="349"/>
      <c r="P72" s="349"/>
      <c r="Q72" s="349"/>
      <c r="R72" s="349"/>
      <c r="S72" s="349"/>
      <c r="T72" s="349"/>
      <c r="U72" s="349"/>
      <c r="V72" s="349"/>
      <c r="W72" s="349"/>
      <c r="X72" s="349"/>
      <c r="Y72" s="349"/>
      <c r="Z72" s="349"/>
      <c r="AA72" s="349"/>
      <c r="AB72" s="349"/>
      <c r="AC72" s="349"/>
      <c r="AD72" s="349"/>
      <c r="AE72" s="349"/>
    </row>
    <row r="73" ht="42.0" customHeight="1">
      <c r="A73" s="363">
        <v>66.0</v>
      </c>
      <c r="B73" s="293" t="s">
        <v>479</v>
      </c>
      <c r="C73" s="364">
        <v>45432.0</v>
      </c>
      <c r="D73" s="364">
        <v>45463.0</v>
      </c>
      <c r="E73" s="294">
        <v>23.13</v>
      </c>
      <c r="F73" s="294">
        <v>39.4</v>
      </c>
      <c r="G73" s="365" t="str">
        <f t="shared" si="4"/>
        <v>#REF!</v>
      </c>
      <c r="H73" s="363" t="s">
        <v>544</v>
      </c>
      <c r="I73" s="366"/>
      <c r="J73" s="366"/>
      <c r="K73" s="365"/>
      <c r="L73" s="349"/>
      <c r="M73" s="349"/>
      <c r="N73" s="349"/>
      <c r="O73" s="349"/>
      <c r="P73" s="349"/>
      <c r="Q73" s="349"/>
      <c r="R73" s="349"/>
      <c r="S73" s="349"/>
      <c r="T73" s="349"/>
      <c r="U73" s="349"/>
      <c r="V73" s="349"/>
      <c r="W73" s="349"/>
      <c r="X73" s="349"/>
      <c r="Y73" s="349"/>
      <c r="Z73" s="349"/>
      <c r="AA73" s="349"/>
      <c r="AB73" s="349"/>
      <c r="AC73" s="349"/>
      <c r="AD73" s="349"/>
      <c r="AE73" s="349"/>
    </row>
    <row r="74" ht="42.0" customHeight="1">
      <c r="A74" s="363">
        <v>67.0</v>
      </c>
      <c r="B74" s="293" t="s">
        <v>480</v>
      </c>
      <c r="C74" s="364">
        <v>45432.0</v>
      </c>
      <c r="D74" s="364">
        <v>45463.0</v>
      </c>
      <c r="E74" s="294">
        <v>23.13</v>
      </c>
      <c r="F74" s="294">
        <v>39.4</v>
      </c>
      <c r="G74" s="365" t="str">
        <f t="shared" si="4"/>
        <v>#REF!</v>
      </c>
      <c r="H74" s="363" t="s">
        <v>544</v>
      </c>
      <c r="I74" s="366"/>
      <c r="J74" s="366"/>
      <c r="K74" s="365"/>
      <c r="L74" s="349"/>
      <c r="M74" s="349"/>
      <c r="N74" s="349"/>
      <c r="O74" s="349"/>
      <c r="P74" s="349"/>
      <c r="Q74" s="349"/>
      <c r="R74" s="349"/>
      <c r="S74" s="349"/>
      <c r="T74" s="349"/>
      <c r="U74" s="349"/>
      <c r="V74" s="349"/>
      <c r="W74" s="349"/>
      <c r="X74" s="349"/>
      <c r="Y74" s="349"/>
      <c r="Z74" s="349"/>
      <c r="AA74" s="349"/>
      <c r="AB74" s="349"/>
      <c r="AC74" s="349"/>
      <c r="AD74" s="349"/>
      <c r="AE74" s="349"/>
    </row>
    <row r="75" ht="42.0" customHeight="1">
      <c r="A75" s="363">
        <v>68.0</v>
      </c>
      <c r="B75" s="293" t="s">
        <v>481</v>
      </c>
      <c r="C75" s="364">
        <v>45432.0</v>
      </c>
      <c r="D75" s="364">
        <v>45463.0</v>
      </c>
      <c r="E75" s="294">
        <v>23.13</v>
      </c>
      <c r="F75" s="294">
        <v>39.4</v>
      </c>
      <c r="G75" s="365" t="str">
        <f t="shared" si="4"/>
        <v>#REF!</v>
      </c>
      <c r="H75" s="363" t="s">
        <v>544</v>
      </c>
      <c r="I75" s="366"/>
      <c r="J75" s="366"/>
      <c r="K75" s="365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  <c r="AE75" s="349"/>
    </row>
    <row r="76" ht="42.0" customHeight="1">
      <c r="A76" s="363">
        <v>69.0</v>
      </c>
      <c r="B76" s="293" t="s">
        <v>482</v>
      </c>
      <c r="C76" s="364">
        <v>45432.0</v>
      </c>
      <c r="D76" s="364">
        <v>45463.0</v>
      </c>
      <c r="E76" s="294">
        <v>23.13</v>
      </c>
      <c r="F76" s="294">
        <v>39.4</v>
      </c>
      <c r="G76" s="365" t="str">
        <f t="shared" si="4"/>
        <v>#REF!</v>
      </c>
      <c r="H76" s="363" t="s">
        <v>544</v>
      </c>
      <c r="I76" s="366"/>
      <c r="J76" s="366"/>
      <c r="K76" s="365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  <c r="AE76" s="349"/>
    </row>
    <row r="77" ht="42.0" customHeight="1">
      <c r="A77" s="363">
        <v>70.0</v>
      </c>
      <c r="B77" s="293" t="s">
        <v>483</v>
      </c>
      <c r="C77" s="364">
        <v>45432.0</v>
      </c>
      <c r="D77" s="364">
        <v>45463.0</v>
      </c>
      <c r="E77" s="294">
        <v>23.13</v>
      </c>
      <c r="F77" s="294">
        <v>39.4</v>
      </c>
      <c r="G77" s="365" t="str">
        <f t="shared" si="4"/>
        <v>#REF!</v>
      </c>
      <c r="H77" s="363" t="s">
        <v>544</v>
      </c>
      <c r="I77" s="366"/>
      <c r="J77" s="366"/>
      <c r="K77" s="365"/>
      <c r="L77" s="349"/>
      <c r="M77" s="349"/>
      <c r="N77" s="349"/>
      <c r="O77" s="349"/>
      <c r="P77" s="349"/>
      <c r="Q77" s="349"/>
      <c r="R77" s="349"/>
      <c r="S77" s="349"/>
      <c r="T77" s="349"/>
      <c r="U77" s="349"/>
      <c r="V77" s="349"/>
      <c r="W77" s="349"/>
      <c r="X77" s="349"/>
      <c r="Y77" s="349"/>
      <c r="Z77" s="349"/>
      <c r="AA77" s="349"/>
      <c r="AB77" s="349"/>
      <c r="AC77" s="349"/>
      <c r="AD77" s="349"/>
      <c r="AE77" s="349"/>
    </row>
    <row r="78" ht="42.0" customHeight="1">
      <c r="A78" s="363">
        <v>71.0</v>
      </c>
      <c r="B78" s="293" t="s">
        <v>484</v>
      </c>
      <c r="C78" s="364">
        <v>45432.0</v>
      </c>
      <c r="D78" s="364">
        <v>45463.0</v>
      </c>
      <c r="E78" s="294">
        <v>23.13</v>
      </c>
      <c r="F78" s="294">
        <v>39.4</v>
      </c>
      <c r="G78" s="365" t="str">
        <f t="shared" si="4"/>
        <v>#REF!</v>
      </c>
      <c r="H78" s="363" t="s">
        <v>544</v>
      </c>
      <c r="I78" s="366"/>
      <c r="J78" s="366"/>
      <c r="K78" s="365"/>
      <c r="L78" s="349"/>
      <c r="M78" s="349"/>
      <c r="N78" s="349"/>
      <c r="O78" s="349"/>
      <c r="P78" s="349"/>
      <c r="Q78" s="349"/>
      <c r="R78" s="349"/>
      <c r="S78" s="349"/>
      <c r="T78" s="349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</row>
    <row r="79" ht="42.0" customHeight="1">
      <c r="A79" s="363">
        <v>72.0</v>
      </c>
      <c r="B79" s="293" t="s">
        <v>485</v>
      </c>
      <c r="C79" s="364">
        <v>45432.0</v>
      </c>
      <c r="D79" s="364">
        <v>45463.0</v>
      </c>
      <c r="E79" s="294">
        <v>23.13</v>
      </c>
      <c r="F79" s="294">
        <v>39.4</v>
      </c>
      <c r="G79" s="365" t="str">
        <f t="shared" si="4"/>
        <v>#REF!</v>
      </c>
      <c r="H79" s="363" t="s">
        <v>544</v>
      </c>
      <c r="I79" s="366"/>
      <c r="J79" s="366"/>
      <c r="K79" s="365"/>
      <c r="L79" s="349"/>
      <c r="M79" s="349"/>
      <c r="N79" s="349"/>
      <c r="O79" s="349"/>
      <c r="P79" s="349"/>
      <c r="Q79" s="349"/>
      <c r="R79" s="349"/>
      <c r="S79" s="349"/>
      <c r="T79" s="349"/>
      <c r="U79" s="349"/>
      <c r="V79" s="349"/>
      <c r="W79" s="349"/>
      <c r="X79" s="349"/>
      <c r="Y79" s="349"/>
      <c r="Z79" s="349"/>
      <c r="AA79" s="349"/>
      <c r="AB79" s="349"/>
      <c r="AC79" s="349"/>
      <c r="AD79" s="349"/>
      <c r="AE79" s="349"/>
    </row>
    <row r="80" ht="42.0" customHeight="1">
      <c r="A80" s="363">
        <v>73.0</v>
      </c>
      <c r="B80" s="293" t="s">
        <v>486</v>
      </c>
      <c r="C80" s="364">
        <v>45432.0</v>
      </c>
      <c r="D80" s="364">
        <v>45463.0</v>
      </c>
      <c r="E80" s="294">
        <v>23.13</v>
      </c>
      <c r="F80" s="294">
        <v>39.4</v>
      </c>
      <c r="G80" s="365" t="str">
        <f t="shared" si="4"/>
        <v>#REF!</v>
      </c>
      <c r="H80" s="363" t="s">
        <v>544</v>
      </c>
      <c r="I80" s="366"/>
      <c r="J80" s="366"/>
      <c r="K80" s="365"/>
      <c r="L80" s="349"/>
      <c r="M80" s="349"/>
      <c r="N80" s="349"/>
      <c r="O80" s="349"/>
      <c r="P80" s="349"/>
      <c r="Q80" s="349"/>
      <c r="R80" s="349"/>
      <c r="S80" s="349"/>
      <c r="T80" s="349"/>
      <c r="U80" s="349"/>
      <c r="V80" s="349"/>
      <c r="W80" s="349"/>
      <c r="X80" s="349"/>
      <c r="Y80" s="349"/>
      <c r="Z80" s="349"/>
      <c r="AA80" s="349"/>
      <c r="AB80" s="349"/>
      <c r="AC80" s="349"/>
      <c r="AD80" s="349"/>
      <c r="AE80" s="349"/>
    </row>
    <row r="81" ht="42.0" customHeight="1">
      <c r="A81" s="363">
        <v>74.0</v>
      </c>
      <c r="B81" s="293" t="s">
        <v>487</v>
      </c>
      <c r="C81" s="364">
        <v>45432.0</v>
      </c>
      <c r="D81" s="364">
        <v>45463.0</v>
      </c>
      <c r="E81" s="294">
        <v>23.13</v>
      </c>
      <c r="F81" s="294">
        <v>39.4</v>
      </c>
      <c r="G81" s="365" t="str">
        <f t="shared" si="4"/>
        <v>#REF!</v>
      </c>
      <c r="H81" s="363" t="s">
        <v>544</v>
      </c>
      <c r="I81" s="366"/>
      <c r="J81" s="366"/>
      <c r="K81" s="365"/>
      <c r="L81" s="349"/>
      <c r="M81" s="349"/>
      <c r="N81" s="349"/>
      <c r="O81" s="349"/>
      <c r="P81" s="349"/>
      <c r="Q81" s="349"/>
      <c r="R81" s="349"/>
      <c r="S81" s="349"/>
      <c r="T81" s="349"/>
      <c r="U81" s="349"/>
      <c r="V81" s="349"/>
      <c r="W81" s="349"/>
      <c r="X81" s="349"/>
      <c r="Y81" s="349"/>
      <c r="Z81" s="349"/>
      <c r="AA81" s="349"/>
      <c r="AB81" s="349"/>
      <c r="AC81" s="349"/>
      <c r="AD81" s="349"/>
      <c r="AE81" s="349"/>
    </row>
    <row r="82" ht="42.0" customHeight="1">
      <c r="A82" s="363">
        <v>75.0</v>
      </c>
      <c r="B82" s="293" t="s">
        <v>488</v>
      </c>
      <c r="C82" s="364">
        <v>45432.0</v>
      </c>
      <c r="D82" s="364">
        <v>45463.0</v>
      </c>
      <c r="E82" s="294">
        <v>23.13</v>
      </c>
      <c r="F82" s="294">
        <v>39.4</v>
      </c>
      <c r="G82" s="365"/>
      <c r="H82" s="363"/>
      <c r="I82" s="366"/>
      <c r="J82" s="366"/>
      <c r="K82" s="365"/>
      <c r="L82" s="349"/>
      <c r="M82" s="349"/>
      <c r="N82" s="349"/>
      <c r="O82" s="349"/>
      <c r="P82" s="349"/>
      <c r="Q82" s="349"/>
      <c r="R82" s="349"/>
      <c r="S82" s="349"/>
      <c r="T82" s="349"/>
      <c r="U82" s="349"/>
      <c r="V82" s="349"/>
      <c r="W82" s="349"/>
      <c r="X82" s="349"/>
      <c r="Y82" s="349"/>
      <c r="Z82" s="349"/>
      <c r="AA82" s="349"/>
      <c r="AB82" s="349"/>
      <c r="AC82" s="349"/>
      <c r="AD82" s="349"/>
      <c r="AE82" s="349"/>
    </row>
    <row r="83" ht="42.0" customHeight="1">
      <c r="A83" s="363">
        <v>76.0</v>
      </c>
      <c r="B83" s="293" t="s">
        <v>489</v>
      </c>
      <c r="C83" s="364">
        <v>45432.0</v>
      </c>
      <c r="D83" s="364">
        <v>45463.0</v>
      </c>
      <c r="E83" s="294">
        <v>23.13</v>
      </c>
      <c r="F83" s="294">
        <v>39.4</v>
      </c>
      <c r="G83" s="365"/>
      <c r="H83" s="363"/>
      <c r="I83" s="366"/>
      <c r="J83" s="366"/>
      <c r="K83" s="365"/>
      <c r="L83" s="349"/>
      <c r="M83" s="349"/>
      <c r="N83" s="349"/>
      <c r="O83" s="349"/>
      <c r="P83" s="349"/>
      <c r="Q83" s="349"/>
      <c r="R83" s="349"/>
      <c r="S83" s="349"/>
      <c r="T83" s="349"/>
      <c r="U83" s="349"/>
      <c r="V83" s="349"/>
      <c r="W83" s="349"/>
      <c r="X83" s="349"/>
      <c r="Y83" s="349"/>
      <c r="Z83" s="349"/>
      <c r="AA83" s="349"/>
      <c r="AB83" s="349"/>
      <c r="AC83" s="349"/>
      <c r="AD83" s="349"/>
      <c r="AE83" s="349"/>
    </row>
    <row r="84" ht="42.0" customHeight="1">
      <c r="A84" s="363">
        <v>77.0</v>
      </c>
      <c r="B84" s="293" t="s">
        <v>490</v>
      </c>
      <c r="C84" s="364">
        <v>45432.0</v>
      </c>
      <c r="D84" s="364">
        <v>45463.0</v>
      </c>
      <c r="E84" s="294">
        <v>23.13</v>
      </c>
      <c r="F84" s="294">
        <v>39.4</v>
      </c>
      <c r="G84" s="365"/>
      <c r="H84" s="363"/>
      <c r="I84" s="366"/>
      <c r="J84" s="366"/>
      <c r="K84" s="365"/>
      <c r="L84" s="349"/>
      <c r="M84" s="349"/>
      <c r="N84" s="349"/>
      <c r="O84" s="349"/>
      <c r="P84" s="349"/>
      <c r="Q84" s="349"/>
      <c r="R84" s="349"/>
      <c r="S84" s="349"/>
      <c r="T84" s="349"/>
      <c r="U84" s="349"/>
      <c r="V84" s="349"/>
      <c r="W84" s="349"/>
      <c r="X84" s="349"/>
      <c r="Y84" s="349"/>
      <c r="Z84" s="349"/>
      <c r="AA84" s="349"/>
      <c r="AB84" s="349"/>
      <c r="AC84" s="349"/>
      <c r="AD84" s="349"/>
      <c r="AE84" s="349"/>
    </row>
    <row r="85" ht="42.0" customHeight="1">
      <c r="A85" s="363">
        <v>78.0</v>
      </c>
      <c r="B85" s="293" t="s">
        <v>491</v>
      </c>
      <c r="C85" s="364">
        <v>45432.0</v>
      </c>
      <c r="D85" s="364">
        <v>45463.0</v>
      </c>
      <c r="E85" s="294">
        <v>23.13</v>
      </c>
      <c r="F85" s="294">
        <v>39.4</v>
      </c>
      <c r="G85" s="365"/>
      <c r="H85" s="363"/>
      <c r="I85" s="366"/>
      <c r="J85" s="366"/>
      <c r="K85" s="365"/>
      <c r="L85" s="349"/>
      <c r="M85" s="349"/>
      <c r="N85" s="349"/>
      <c r="O85" s="349"/>
      <c r="P85" s="349"/>
      <c r="Q85" s="349"/>
      <c r="R85" s="349"/>
      <c r="S85" s="349"/>
      <c r="T85" s="349"/>
      <c r="U85" s="349"/>
      <c r="V85" s="349"/>
      <c r="W85" s="349"/>
      <c r="X85" s="349"/>
      <c r="Y85" s="349"/>
      <c r="Z85" s="349"/>
      <c r="AA85" s="349"/>
      <c r="AB85" s="349"/>
      <c r="AC85" s="349"/>
      <c r="AD85" s="349"/>
      <c r="AE85" s="349"/>
    </row>
    <row r="86" ht="42.0" customHeight="1">
      <c r="A86" s="363">
        <v>79.0</v>
      </c>
      <c r="B86" s="293" t="s">
        <v>492</v>
      </c>
      <c r="C86" s="364">
        <v>45432.0</v>
      </c>
      <c r="D86" s="364">
        <v>45463.0</v>
      </c>
      <c r="E86" s="294">
        <v>23.13</v>
      </c>
      <c r="F86" s="294">
        <v>39.4</v>
      </c>
      <c r="G86" s="349"/>
      <c r="H86" s="349"/>
      <c r="I86" s="349"/>
      <c r="J86" s="349"/>
      <c r="K86" s="349"/>
      <c r="L86" s="349"/>
      <c r="M86" s="349"/>
      <c r="N86" s="349"/>
      <c r="O86" s="349"/>
      <c r="P86" s="349"/>
      <c r="Q86" s="349"/>
      <c r="R86" s="349"/>
      <c r="S86" s="349"/>
      <c r="T86" s="349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</row>
    <row r="87" ht="42.0" customHeight="1">
      <c r="A87" s="363">
        <v>80.0</v>
      </c>
      <c r="B87" s="293" t="s">
        <v>493</v>
      </c>
      <c r="C87" s="364">
        <v>45432.0</v>
      </c>
      <c r="D87" s="364">
        <v>45463.0</v>
      </c>
      <c r="E87" s="294">
        <v>23.13</v>
      </c>
      <c r="F87" s="294">
        <v>39.4</v>
      </c>
      <c r="G87" s="365"/>
      <c r="H87" s="363"/>
      <c r="I87" s="366"/>
      <c r="J87" s="366"/>
      <c r="K87" s="365"/>
      <c r="L87" s="349"/>
      <c r="M87" s="349"/>
      <c r="N87" s="349"/>
      <c r="O87" s="349"/>
      <c r="P87" s="349"/>
      <c r="Q87" s="349"/>
      <c r="R87" s="349"/>
      <c r="S87" s="349"/>
      <c r="T87" s="349"/>
      <c r="U87" s="349"/>
      <c r="V87" s="349"/>
      <c r="W87" s="349"/>
      <c r="X87" s="349"/>
      <c r="Y87" s="349"/>
      <c r="Z87" s="349"/>
      <c r="AA87" s="349"/>
      <c r="AB87" s="349"/>
      <c r="AC87" s="349"/>
      <c r="AD87" s="349"/>
      <c r="AE87" s="349"/>
    </row>
    <row r="88" ht="42.0" customHeight="1">
      <c r="A88" s="363">
        <v>81.0</v>
      </c>
      <c r="B88" s="293" t="s">
        <v>494</v>
      </c>
      <c r="C88" s="364">
        <v>45432.0</v>
      </c>
      <c r="D88" s="364">
        <v>45463.0</v>
      </c>
      <c r="E88" s="294">
        <v>23.13</v>
      </c>
      <c r="F88" s="294">
        <v>39.4</v>
      </c>
      <c r="G88" s="365"/>
      <c r="H88" s="363"/>
      <c r="I88" s="366"/>
      <c r="J88" s="366"/>
      <c r="K88" s="365"/>
      <c r="L88" s="349"/>
      <c r="M88" s="349"/>
      <c r="N88" s="349"/>
      <c r="O88" s="349"/>
      <c r="P88" s="349"/>
      <c r="Q88" s="349"/>
      <c r="R88" s="349"/>
      <c r="S88" s="349"/>
      <c r="T88" s="349"/>
      <c r="U88" s="349"/>
      <c r="V88" s="349"/>
      <c r="W88" s="349"/>
      <c r="X88" s="349"/>
      <c r="Y88" s="349"/>
      <c r="Z88" s="349"/>
      <c r="AA88" s="349"/>
      <c r="AB88" s="349"/>
      <c r="AC88" s="349"/>
      <c r="AD88" s="349"/>
      <c r="AE88" s="349"/>
    </row>
    <row r="89" ht="42.0" customHeight="1">
      <c r="A89" s="363">
        <v>82.0</v>
      </c>
      <c r="B89" s="293" t="s">
        <v>495</v>
      </c>
      <c r="C89" s="364">
        <v>45432.0</v>
      </c>
      <c r="D89" s="364">
        <v>45463.0</v>
      </c>
      <c r="E89" s="294">
        <v>23.13</v>
      </c>
      <c r="F89" s="294">
        <v>39.4</v>
      </c>
      <c r="G89" s="365"/>
      <c r="H89" s="363"/>
      <c r="I89" s="366"/>
      <c r="J89" s="366"/>
      <c r="K89" s="365"/>
      <c r="L89" s="349"/>
      <c r="M89" s="349"/>
      <c r="N89" s="349"/>
      <c r="O89" s="349"/>
      <c r="P89" s="349"/>
      <c r="Q89" s="349"/>
      <c r="R89" s="349"/>
      <c r="S89" s="349"/>
      <c r="T89" s="349"/>
      <c r="U89" s="349"/>
      <c r="V89" s="349"/>
      <c r="W89" s="349"/>
      <c r="X89" s="349"/>
      <c r="Y89" s="349"/>
      <c r="Z89" s="349"/>
      <c r="AA89" s="349"/>
      <c r="AB89" s="349"/>
      <c r="AC89" s="349"/>
      <c r="AD89" s="349"/>
      <c r="AE89" s="349"/>
    </row>
    <row r="90" ht="42.0" customHeight="1">
      <c r="A90" s="363">
        <v>83.0</v>
      </c>
      <c r="B90" s="293" t="s">
        <v>496</v>
      </c>
      <c r="C90" s="364">
        <v>45432.0</v>
      </c>
      <c r="D90" s="364">
        <v>45463.0</v>
      </c>
      <c r="E90" s="294">
        <v>23.13</v>
      </c>
      <c r="F90" s="294">
        <v>39.4</v>
      </c>
      <c r="G90" s="365"/>
      <c r="H90" s="363"/>
      <c r="I90" s="366"/>
      <c r="J90" s="366"/>
      <c r="K90" s="365"/>
      <c r="L90" s="349"/>
      <c r="M90" s="349"/>
      <c r="N90" s="349"/>
      <c r="O90" s="349"/>
      <c r="P90" s="349"/>
      <c r="Q90" s="349"/>
      <c r="R90" s="349"/>
      <c r="S90" s="349"/>
      <c r="T90" s="349"/>
      <c r="U90" s="349"/>
      <c r="V90" s="349"/>
      <c r="W90" s="349"/>
      <c r="X90" s="349"/>
      <c r="Y90" s="349"/>
      <c r="Z90" s="349"/>
      <c r="AA90" s="349"/>
      <c r="AB90" s="349"/>
      <c r="AC90" s="349"/>
      <c r="AD90" s="349"/>
      <c r="AE90" s="349"/>
    </row>
    <row r="91" ht="42.0" customHeight="1">
      <c r="A91" s="363">
        <v>84.0</v>
      </c>
      <c r="B91" s="293" t="s">
        <v>497</v>
      </c>
      <c r="C91" s="364">
        <v>45432.0</v>
      </c>
      <c r="D91" s="364">
        <v>45463.0</v>
      </c>
      <c r="E91" s="294">
        <v>23.13</v>
      </c>
      <c r="F91" s="294">
        <v>39.4</v>
      </c>
      <c r="G91" s="365"/>
      <c r="H91" s="363"/>
      <c r="I91" s="366"/>
      <c r="J91" s="366"/>
      <c r="K91" s="365"/>
      <c r="L91" s="349"/>
      <c r="M91" s="349"/>
      <c r="N91" s="349"/>
      <c r="O91" s="349"/>
      <c r="P91" s="349"/>
      <c r="Q91" s="349"/>
      <c r="R91" s="349"/>
      <c r="S91" s="349"/>
      <c r="T91" s="349"/>
      <c r="U91" s="349"/>
      <c r="V91" s="349"/>
      <c r="W91" s="349"/>
      <c r="X91" s="349"/>
      <c r="Y91" s="349"/>
      <c r="Z91" s="349"/>
      <c r="AA91" s="349"/>
      <c r="AB91" s="349"/>
      <c r="AC91" s="349"/>
      <c r="AD91" s="349"/>
      <c r="AE91" s="349"/>
    </row>
    <row r="92" ht="42.0" customHeight="1">
      <c r="A92" s="363">
        <v>85.0</v>
      </c>
      <c r="B92" s="293" t="s">
        <v>498</v>
      </c>
      <c r="C92" s="364">
        <v>45432.0</v>
      </c>
      <c r="D92" s="364">
        <v>45463.0</v>
      </c>
      <c r="E92" s="294">
        <v>23.13</v>
      </c>
      <c r="F92" s="294">
        <v>39.4</v>
      </c>
      <c r="G92" s="365"/>
      <c r="H92" s="363"/>
      <c r="I92" s="366"/>
      <c r="J92" s="366"/>
      <c r="K92" s="365"/>
      <c r="L92" s="349"/>
      <c r="M92" s="349"/>
      <c r="N92" s="349"/>
      <c r="O92" s="349"/>
      <c r="P92" s="349"/>
      <c r="Q92" s="349"/>
      <c r="R92" s="349"/>
      <c r="S92" s="349"/>
      <c r="T92" s="349"/>
      <c r="U92" s="349"/>
      <c r="V92" s="349"/>
      <c r="W92" s="349"/>
      <c r="X92" s="349"/>
      <c r="Y92" s="349"/>
      <c r="Z92" s="349"/>
      <c r="AA92" s="349"/>
      <c r="AB92" s="349"/>
      <c r="AC92" s="349"/>
      <c r="AD92" s="349"/>
      <c r="AE92" s="349"/>
    </row>
    <row r="93" ht="42.0" customHeight="1">
      <c r="A93" s="363">
        <v>86.0</v>
      </c>
      <c r="B93" s="293" t="s">
        <v>499</v>
      </c>
      <c r="C93" s="364">
        <v>45432.0</v>
      </c>
      <c r="D93" s="364">
        <v>45463.0</v>
      </c>
      <c r="E93" s="294">
        <v>23.13</v>
      </c>
      <c r="F93" s="294">
        <v>39.4</v>
      </c>
      <c r="G93" s="365"/>
      <c r="H93" s="363"/>
      <c r="I93" s="366"/>
      <c r="J93" s="366"/>
      <c r="K93" s="365"/>
      <c r="L93" s="349"/>
      <c r="M93" s="349"/>
      <c r="N93" s="349"/>
      <c r="O93" s="349"/>
      <c r="P93" s="349"/>
      <c r="Q93" s="349"/>
      <c r="R93" s="349"/>
      <c r="S93" s="349"/>
      <c r="T93" s="349"/>
      <c r="U93" s="349"/>
      <c r="V93" s="349"/>
      <c r="W93" s="349"/>
      <c r="X93" s="349"/>
      <c r="Y93" s="349"/>
      <c r="Z93" s="349"/>
      <c r="AA93" s="349"/>
      <c r="AB93" s="349"/>
      <c r="AC93" s="349"/>
      <c r="AD93" s="349"/>
      <c r="AE93" s="349"/>
    </row>
    <row r="94" ht="42.0" customHeight="1">
      <c r="A94" s="363">
        <v>87.0</v>
      </c>
      <c r="B94" s="293" t="s">
        <v>500</v>
      </c>
      <c r="C94" s="364">
        <v>45432.0</v>
      </c>
      <c r="D94" s="364">
        <v>45463.0</v>
      </c>
      <c r="E94" s="294">
        <v>23.13</v>
      </c>
      <c r="F94" s="294">
        <v>39.4</v>
      </c>
      <c r="G94" s="365"/>
      <c r="H94" s="363"/>
      <c r="I94" s="366"/>
      <c r="J94" s="366"/>
      <c r="K94" s="365"/>
      <c r="L94" s="349"/>
      <c r="M94" s="349"/>
      <c r="N94" s="349"/>
      <c r="O94" s="349"/>
      <c r="P94" s="349"/>
      <c r="Q94" s="349"/>
      <c r="R94" s="349"/>
      <c r="S94" s="349"/>
      <c r="T94" s="349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</row>
    <row r="95" ht="42.0" customHeight="1">
      <c r="A95" s="363">
        <v>88.0</v>
      </c>
      <c r="B95" s="293" t="s">
        <v>501</v>
      </c>
      <c r="C95" s="364">
        <v>45432.0</v>
      </c>
      <c r="D95" s="364">
        <v>45463.0</v>
      </c>
      <c r="E95" s="294">
        <v>23.13</v>
      </c>
      <c r="F95" s="294">
        <v>39.4</v>
      </c>
      <c r="G95" s="365"/>
      <c r="H95" s="363"/>
      <c r="I95" s="366"/>
      <c r="J95" s="366"/>
      <c r="K95" s="365"/>
      <c r="L95" s="349"/>
      <c r="M95" s="349"/>
      <c r="N95" s="349"/>
      <c r="O95" s="349"/>
      <c r="P95" s="349"/>
      <c r="Q95" s="349"/>
      <c r="R95" s="349"/>
      <c r="S95" s="349"/>
      <c r="T95" s="349"/>
      <c r="U95" s="349"/>
      <c r="V95" s="349"/>
      <c r="W95" s="349"/>
      <c r="X95" s="349"/>
      <c r="Y95" s="349"/>
      <c r="Z95" s="349"/>
      <c r="AA95" s="349"/>
      <c r="AB95" s="349"/>
      <c r="AC95" s="349"/>
      <c r="AD95" s="349"/>
      <c r="AE95" s="349"/>
    </row>
    <row r="96" ht="42.0" customHeight="1">
      <c r="A96" s="363">
        <v>89.0</v>
      </c>
      <c r="B96" s="293" t="s">
        <v>502</v>
      </c>
      <c r="C96" s="364">
        <v>45432.0</v>
      </c>
      <c r="D96" s="364">
        <v>45463.0</v>
      </c>
      <c r="E96" s="294">
        <v>23.13</v>
      </c>
      <c r="F96" s="294">
        <v>39.4</v>
      </c>
      <c r="G96" s="365"/>
      <c r="H96" s="363"/>
      <c r="I96" s="366"/>
      <c r="J96" s="366"/>
      <c r="K96" s="365"/>
      <c r="L96" s="349"/>
      <c r="M96" s="349"/>
      <c r="N96" s="349"/>
      <c r="O96" s="349"/>
      <c r="P96" s="349"/>
      <c r="Q96" s="349"/>
      <c r="R96" s="349"/>
      <c r="S96" s="349"/>
      <c r="T96" s="349"/>
      <c r="U96" s="349"/>
      <c r="V96" s="349"/>
      <c r="W96" s="349"/>
      <c r="X96" s="349"/>
      <c r="Y96" s="349"/>
      <c r="Z96" s="349"/>
      <c r="AA96" s="349"/>
      <c r="AB96" s="349"/>
      <c r="AC96" s="349"/>
      <c r="AD96" s="349"/>
      <c r="AE96" s="349"/>
    </row>
    <row r="97" ht="42.0" customHeight="1">
      <c r="A97" s="363">
        <v>90.0</v>
      </c>
      <c r="B97" s="293" t="s">
        <v>503</v>
      </c>
      <c r="C97" s="364">
        <v>45432.0</v>
      </c>
      <c r="D97" s="364">
        <v>45463.0</v>
      </c>
      <c r="E97" s="294">
        <v>23.13</v>
      </c>
      <c r="F97" s="294">
        <v>39.4</v>
      </c>
      <c r="G97" s="365"/>
      <c r="H97" s="363"/>
      <c r="I97" s="366"/>
      <c r="J97" s="366"/>
      <c r="K97" s="365"/>
      <c r="L97" s="349"/>
      <c r="M97" s="349"/>
      <c r="N97" s="349"/>
      <c r="O97" s="349"/>
      <c r="P97" s="349"/>
      <c r="Q97" s="349"/>
      <c r="R97" s="349"/>
      <c r="S97" s="349"/>
      <c r="T97" s="349"/>
      <c r="U97" s="349"/>
      <c r="V97" s="349"/>
      <c r="W97" s="349"/>
      <c r="X97" s="349"/>
      <c r="Y97" s="349"/>
      <c r="Z97" s="349"/>
      <c r="AA97" s="349"/>
      <c r="AB97" s="349"/>
      <c r="AC97" s="349"/>
      <c r="AD97" s="349"/>
      <c r="AE97" s="349"/>
    </row>
    <row r="98" ht="42.0" customHeight="1">
      <c r="A98" s="363">
        <v>91.0</v>
      </c>
      <c r="B98" s="293" t="s">
        <v>504</v>
      </c>
      <c r="C98" s="364">
        <v>45432.0</v>
      </c>
      <c r="D98" s="364">
        <v>45463.0</v>
      </c>
      <c r="E98" s="294">
        <v>23.13</v>
      </c>
      <c r="F98" s="294">
        <v>39.4</v>
      </c>
      <c r="G98" s="365"/>
      <c r="H98" s="363"/>
      <c r="I98" s="366"/>
      <c r="J98" s="366"/>
      <c r="K98" s="365"/>
      <c r="L98" s="349"/>
      <c r="M98" s="349"/>
      <c r="N98" s="349"/>
      <c r="O98" s="349"/>
      <c r="P98" s="349"/>
      <c r="Q98" s="349"/>
      <c r="R98" s="349"/>
      <c r="S98" s="349"/>
      <c r="T98" s="349"/>
      <c r="U98" s="349"/>
      <c r="V98" s="349"/>
      <c r="W98" s="349"/>
      <c r="X98" s="349"/>
      <c r="Y98" s="349"/>
      <c r="Z98" s="349"/>
      <c r="AA98" s="349"/>
      <c r="AB98" s="349"/>
      <c r="AC98" s="349"/>
      <c r="AD98" s="349"/>
      <c r="AE98" s="349"/>
    </row>
    <row r="99" ht="42.0" customHeight="1">
      <c r="A99" s="363">
        <v>92.0</v>
      </c>
      <c r="B99" s="293" t="s">
        <v>505</v>
      </c>
      <c r="C99" s="364">
        <v>45432.0</v>
      </c>
      <c r="D99" s="364">
        <v>45463.0</v>
      </c>
      <c r="E99" s="294">
        <v>23.13</v>
      </c>
      <c r="F99" s="294">
        <v>39.4</v>
      </c>
      <c r="G99" s="365"/>
      <c r="H99" s="363"/>
      <c r="I99" s="366"/>
      <c r="J99" s="366"/>
      <c r="K99" s="365"/>
      <c r="L99" s="349"/>
      <c r="M99" s="349"/>
      <c r="N99" s="349"/>
      <c r="O99" s="349"/>
      <c r="P99" s="349"/>
      <c r="Q99" s="349"/>
      <c r="R99" s="349"/>
      <c r="S99" s="349"/>
      <c r="T99" s="349"/>
      <c r="U99" s="349"/>
      <c r="V99" s="349"/>
      <c r="W99" s="349"/>
      <c r="X99" s="349"/>
      <c r="Y99" s="349"/>
      <c r="Z99" s="349"/>
      <c r="AA99" s="349"/>
      <c r="AB99" s="349"/>
      <c r="AC99" s="349"/>
      <c r="AD99" s="349"/>
      <c r="AE99" s="349"/>
    </row>
    <row r="100" ht="42.0" customHeight="1">
      <c r="A100" s="363">
        <v>93.0</v>
      </c>
      <c r="B100" s="293" t="s">
        <v>506</v>
      </c>
      <c r="C100" s="364">
        <v>45432.0</v>
      </c>
      <c r="D100" s="364">
        <v>45463.0</v>
      </c>
      <c r="E100" s="294">
        <v>23.13</v>
      </c>
      <c r="F100" s="294">
        <v>39.4</v>
      </c>
      <c r="G100" s="365"/>
      <c r="H100" s="363"/>
      <c r="I100" s="366"/>
      <c r="J100" s="366"/>
      <c r="K100" s="365"/>
      <c r="L100" s="349"/>
      <c r="M100" s="349"/>
      <c r="N100" s="349"/>
      <c r="O100" s="349"/>
      <c r="P100" s="349"/>
      <c r="Q100" s="349"/>
      <c r="R100" s="349"/>
      <c r="S100" s="349"/>
      <c r="T100" s="349"/>
      <c r="U100" s="349"/>
      <c r="V100" s="349"/>
      <c r="W100" s="349"/>
      <c r="X100" s="349"/>
      <c r="Y100" s="349"/>
      <c r="Z100" s="349"/>
      <c r="AA100" s="349"/>
      <c r="AB100" s="349"/>
      <c r="AC100" s="349"/>
      <c r="AD100" s="349"/>
      <c r="AE100" s="349"/>
    </row>
    <row r="101" ht="42.0" customHeight="1">
      <c r="A101" s="363">
        <v>94.0</v>
      </c>
      <c r="B101" s="293" t="s">
        <v>507</v>
      </c>
      <c r="C101" s="364">
        <v>45432.0</v>
      </c>
      <c r="D101" s="364">
        <v>45463.0</v>
      </c>
      <c r="E101" s="294">
        <v>23.13</v>
      </c>
      <c r="F101" s="294">
        <v>39.4</v>
      </c>
      <c r="G101" s="365"/>
      <c r="H101" s="363"/>
      <c r="I101" s="366"/>
      <c r="J101" s="366"/>
      <c r="K101" s="365"/>
      <c r="L101" s="349"/>
      <c r="M101" s="349"/>
      <c r="N101" s="349"/>
      <c r="O101" s="349"/>
      <c r="P101" s="349"/>
      <c r="Q101" s="349"/>
      <c r="R101" s="349"/>
      <c r="S101" s="349"/>
      <c r="T101" s="349"/>
      <c r="U101" s="349"/>
      <c r="V101" s="349"/>
      <c r="W101" s="349"/>
      <c r="X101" s="349"/>
      <c r="Y101" s="349"/>
      <c r="Z101" s="349"/>
      <c r="AA101" s="349"/>
      <c r="AB101" s="349"/>
      <c r="AC101" s="349"/>
      <c r="AD101" s="349"/>
      <c r="AE101" s="349"/>
    </row>
    <row r="102" ht="42.0" customHeight="1">
      <c r="A102" s="363">
        <v>95.0</v>
      </c>
      <c r="B102" s="293" t="s">
        <v>508</v>
      </c>
      <c r="C102" s="364">
        <v>45432.0</v>
      </c>
      <c r="D102" s="364">
        <v>45463.0</v>
      </c>
      <c r="E102" s="294">
        <v>23.13</v>
      </c>
      <c r="F102" s="294">
        <v>39.4</v>
      </c>
      <c r="G102" s="365"/>
      <c r="H102" s="363"/>
      <c r="I102" s="366"/>
      <c r="J102" s="366"/>
      <c r="K102" s="365"/>
      <c r="L102" s="349"/>
      <c r="M102" s="349"/>
      <c r="N102" s="349"/>
      <c r="O102" s="349"/>
      <c r="P102" s="349"/>
      <c r="Q102" s="349"/>
      <c r="R102" s="349"/>
      <c r="S102" s="349"/>
      <c r="T102" s="349"/>
      <c r="U102" s="349"/>
      <c r="V102" s="349"/>
      <c r="W102" s="349"/>
      <c r="X102" s="349"/>
      <c r="Y102" s="349"/>
      <c r="Z102" s="349"/>
      <c r="AA102" s="349"/>
      <c r="AB102" s="349"/>
      <c r="AC102" s="349"/>
      <c r="AD102" s="349"/>
      <c r="AE102" s="349"/>
    </row>
    <row r="103" ht="42.0" customHeight="1">
      <c r="A103" s="363">
        <v>96.0</v>
      </c>
      <c r="B103" s="293" t="s">
        <v>509</v>
      </c>
      <c r="C103" s="364">
        <v>45432.0</v>
      </c>
      <c r="D103" s="364">
        <v>45463.0</v>
      </c>
      <c r="E103" s="294">
        <v>23.13</v>
      </c>
      <c r="F103" s="294">
        <v>39.4</v>
      </c>
      <c r="G103" s="365"/>
      <c r="H103" s="363"/>
      <c r="I103" s="366"/>
      <c r="J103" s="366"/>
      <c r="K103" s="365"/>
      <c r="L103" s="349"/>
      <c r="M103" s="349"/>
      <c r="N103" s="349"/>
      <c r="O103" s="349"/>
      <c r="P103" s="349"/>
      <c r="Q103" s="349"/>
      <c r="R103" s="349"/>
      <c r="S103" s="349"/>
      <c r="T103" s="349"/>
      <c r="U103" s="349"/>
      <c r="V103" s="349"/>
      <c r="W103" s="349"/>
      <c r="X103" s="349"/>
      <c r="Y103" s="349"/>
      <c r="Z103" s="349"/>
      <c r="AA103" s="349"/>
      <c r="AB103" s="349"/>
      <c r="AC103" s="349"/>
      <c r="AD103" s="349"/>
      <c r="AE103" s="349"/>
    </row>
    <row r="104" ht="42.0" customHeight="1">
      <c r="A104" s="363">
        <v>97.0</v>
      </c>
      <c r="B104" s="293" t="s">
        <v>510</v>
      </c>
      <c r="C104" s="364">
        <v>45432.0</v>
      </c>
      <c r="D104" s="364">
        <v>45463.0</v>
      </c>
      <c r="E104" s="294">
        <v>23.13</v>
      </c>
      <c r="F104" s="294">
        <v>39.4</v>
      </c>
      <c r="G104" s="365"/>
      <c r="H104" s="363"/>
      <c r="I104" s="366"/>
      <c r="J104" s="366"/>
      <c r="K104" s="365"/>
      <c r="L104" s="349"/>
      <c r="M104" s="349"/>
      <c r="N104" s="349"/>
      <c r="O104" s="349"/>
      <c r="P104" s="349"/>
      <c r="Q104" s="349"/>
      <c r="R104" s="349"/>
      <c r="S104" s="349"/>
      <c r="T104" s="349"/>
      <c r="U104" s="349"/>
      <c r="V104" s="349"/>
      <c r="W104" s="349"/>
      <c r="X104" s="349"/>
      <c r="Y104" s="349"/>
      <c r="Z104" s="349"/>
      <c r="AA104" s="349"/>
      <c r="AB104" s="349"/>
      <c r="AC104" s="349"/>
      <c r="AD104" s="349"/>
      <c r="AE104" s="349"/>
    </row>
    <row r="105" ht="42.0" customHeight="1">
      <c r="A105" s="363">
        <v>98.0</v>
      </c>
      <c r="B105" s="293" t="s">
        <v>511</v>
      </c>
      <c r="C105" s="364">
        <v>45432.0</v>
      </c>
      <c r="D105" s="364">
        <v>45463.0</v>
      </c>
      <c r="E105" s="294">
        <v>23.13</v>
      </c>
      <c r="F105" s="294">
        <v>39.4</v>
      </c>
      <c r="G105" s="365"/>
      <c r="H105" s="363"/>
      <c r="I105" s="366"/>
      <c r="J105" s="366"/>
      <c r="K105" s="365"/>
      <c r="L105" s="349"/>
      <c r="M105" s="349"/>
      <c r="N105" s="349"/>
      <c r="O105" s="349"/>
      <c r="P105" s="349"/>
      <c r="Q105" s="349"/>
      <c r="R105" s="349"/>
      <c r="S105" s="349"/>
      <c r="T105" s="349"/>
      <c r="U105" s="349"/>
      <c r="V105" s="349"/>
      <c r="W105" s="349"/>
      <c r="X105" s="349"/>
      <c r="Y105" s="349"/>
      <c r="Z105" s="349"/>
      <c r="AA105" s="349"/>
      <c r="AB105" s="349"/>
      <c r="AC105" s="349"/>
      <c r="AD105" s="349"/>
      <c r="AE105" s="349"/>
    </row>
    <row r="106" ht="42.0" customHeight="1">
      <c r="A106" s="363">
        <v>99.0</v>
      </c>
      <c r="B106" s="293" t="s">
        <v>512</v>
      </c>
      <c r="C106" s="364">
        <v>45432.0</v>
      </c>
      <c r="D106" s="364">
        <v>45463.0</v>
      </c>
      <c r="E106" s="294">
        <v>23.13</v>
      </c>
      <c r="F106" s="294">
        <v>39.4</v>
      </c>
      <c r="G106" s="365"/>
      <c r="H106" s="363"/>
      <c r="I106" s="366"/>
      <c r="J106" s="366"/>
      <c r="K106" s="365"/>
      <c r="L106" s="349"/>
      <c r="M106" s="349"/>
      <c r="N106" s="349"/>
      <c r="O106" s="349"/>
      <c r="P106" s="349"/>
      <c r="Q106" s="349"/>
      <c r="R106" s="349"/>
      <c r="S106" s="349"/>
      <c r="T106" s="349"/>
      <c r="U106" s="349"/>
      <c r="V106" s="349"/>
      <c r="W106" s="349"/>
      <c r="X106" s="349"/>
      <c r="Y106" s="349"/>
      <c r="Z106" s="349"/>
      <c r="AA106" s="349"/>
      <c r="AB106" s="349"/>
      <c r="AC106" s="349"/>
      <c r="AD106" s="349"/>
      <c r="AE106" s="349"/>
    </row>
    <row r="107" ht="42.0" customHeight="1">
      <c r="A107" s="363">
        <v>100.0</v>
      </c>
      <c r="B107" s="293" t="s">
        <v>513</v>
      </c>
      <c r="C107" s="364">
        <v>45432.0</v>
      </c>
      <c r="D107" s="364">
        <v>45463.0</v>
      </c>
      <c r="E107" s="294">
        <v>23.13</v>
      </c>
      <c r="F107" s="294">
        <v>39.4</v>
      </c>
      <c r="G107" s="365"/>
      <c r="H107" s="363"/>
      <c r="I107" s="366"/>
      <c r="J107" s="366"/>
      <c r="K107" s="365"/>
      <c r="L107" s="349"/>
      <c r="M107" s="349"/>
      <c r="N107" s="349"/>
      <c r="O107" s="349"/>
      <c r="P107" s="349"/>
      <c r="Q107" s="349"/>
      <c r="R107" s="349"/>
      <c r="S107" s="349"/>
      <c r="T107" s="349"/>
      <c r="U107" s="349"/>
      <c r="V107" s="349"/>
      <c r="W107" s="349"/>
      <c r="X107" s="349"/>
      <c r="Y107" s="349"/>
      <c r="Z107" s="349"/>
      <c r="AA107" s="349"/>
      <c r="AB107" s="349"/>
      <c r="AC107" s="349"/>
      <c r="AD107" s="349"/>
      <c r="AE107" s="349"/>
    </row>
    <row r="108" ht="42.0" customHeight="1">
      <c r="A108" s="363">
        <v>101.0</v>
      </c>
      <c r="B108" s="293" t="s">
        <v>514</v>
      </c>
      <c r="C108" s="364">
        <v>45432.0</v>
      </c>
      <c r="D108" s="364">
        <v>45463.0</v>
      </c>
      <c r="E108" s="294">
        <v>23.13</v>
      </c>
      <c r="F108" s="294">
        <v>39.4</v>
      </c>
      <c r="G108" s="365"/>
      <c r="H108" s="363"/>
      <c r="I108" s="366"/>
      <c r="J108" s="366"/>
      <c r="K108" s="365"/>
      <c r="L108" s="349"/>
      <c r="M108" s="349"/>
      <c r="N108" s="349"/>
      <c r="O108" s="349"/>
      <c r="P108" s="349"/>
      <c r="Q108" s="349"/>
      <c r="R108" s="349"/>
      <c r="S108" s="349"/>
      <c r="T108" s="349"/>
      <c r="U108" s="349"/>
      <c r="V108" s="349"/>
      <c r="W108" s="349"/>
      <c r="X108" s="349"/>
      <c r="Y108" s="349"/>
      <c r="Z108" s="349"/>
      <c r="AA108" s="349"/>
      <c r="AB108" s="349"/>
      <c r="AC108" s="349"/>
      <c r="AD108" s="349"/>
      <c r="AE108" s="349"/>
    </row>
    <row r="109" ht="42.0" customHeight="1">
      <c r="A109" s="363">
        <v>102.0</v>
      </c>
      <c r="B109" s="293" t="s">
        <v>515</v>
      </c>
      <c r="C109" s="364">
        <v>45432.0</v>
      </c>
      <c r="D109" s="364">
        <v>45463.0</v>
      </c>
      <c r="E109" s="294">
        <v>23.13</v>
      </c>
      <c r="F109" s="294">
        <v>39.4</v>
      </c>
      <c r="G109" s="365"/>
      <c r="H109" s="363"/>
      <c r="I109" s="366"/>
      <c r="J109" s="366"/>
      <c r="K109" s="365"/>
      <c r="L109" s="349"/>
      <c r="M109" s="349"/>
      <c r="N109" s="349"/>
      <c r="O109" s="349"/>
      <c r="P109" s="349"/>
      <c r="Q109" s="349"/>
      <c r="R109" s="349"/>
      <c r="S109" s="349"/>
      <c r="T109" s="349"/>
      <c r="U109" s="349"/>
      <c r="V109" s="349"/>
      <c r="W109" s="349"/>
      <c r="X109" s="349"/>
      <c r="Y109" s="349"/>
      <c r="Z109" s="349"/>
      <c r="AA109" s="349"/>
      <c r="AB109" s="349"/>
      <c r="AC109" s="349"/>
      <c r="AD109" s="349"/>
      <c r="AE109" s="349"/>
    </row>
    <row r="110" ht="42.0" customHeight="1">
      <c r="A110" s="363">
        <v>103.0</v>
      </c>
      <c r="B110" s="293" t="s">
        <v>516</v>
      </c>
      <c r="C110" s="364">
        <v>45432.0</v>
      </c>
      <c r="D110" s="364">
        <v>45463.0</v>
      </c>
      <c r="E110" s="294">
        <v>23.13</v>
      </c>
      <c r="F110" s="294">
        <v>39.4</v>
      </c>
      <c r="G110" s="365"/>
      <c r="H110" s="363"/>
      <c r="I110" s="366"/>
      <c r="J110" s="366"/>
      <c r="K110" s="365"/>
      <c r="L110" s="349"/>
      <c r="M110" s="349"/>
      <c r="N110" s="349"/>
      <c r="O110" s="349"/>
      <c r="P110" s="349"/>
      <c r="Q110" s="349"/>
      <c r="R110" s="349"/>
      <c r="S110" s="349"/>
      <c r="T110" s="349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</row>
    <row r="111" ht="42.0" customHeight="1">
      <c r="A111" s="363">
        <v>104.0</v>
      </c>
      <c r="B111" s="293" t="s">
        <v>517</v>
      </c>
      <c r="C111" s="364">
        <v>45432.0</v>
      </c>
      <c r="D111" s="364">
        <v>45463.0</v>
      </c>
      <c r="E111" s="294">
        <v>23.13</v>
      </c>
      <c r="F111" s="294">
        <v>39.4</v>
      </c>
      <c r="G111" s="365"/>
      <c r="H111" s="363"/>
      <c r="I111" s="366"/>
      <c r="J111" s="366"/>
      <c r="K111" s="365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  <c r="AE111" s="349"/>
    </row>
    <row r="112" ht="42.0" customHeight="1">
      <c r="A112" s="363">
        <v>105.0</v>
      </c>
      <c r="B112" s="293" t="s">
        <v>518</v>
      </c>
      <c r="C112" s="364">
        <v>45432.0</v>
      </c>
      <c r="D112" s="364">
        <v>45463.0</v>
      </c>
      <c r="E112" s="294">
        <v>23.13</v>
      </c>
      <c r="F112" s="294">
        <v>39.4</v>
      </c>
      <c r="G112" s="365"/>
      <c r="H112" s="363"/>
      <c r="I112" s="366"/>
      <c r="J112" s="366"/>
      <c r="K112" s="365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  <c r="AE112" s="349"/>
    </row>
    <row r="113" ht="42.0" customHeight="1">
      <c r="A113" s="363">
        <v>106.0</v>
      </c>
      <c r="B113" s="293" t="s">
        <v>519</v>
      </c>
      <c r="C113" s="364">
        <v>45432.0</v>
      </c>
      <c r="D113" s="364">
        <v>45463.0</v>
      </c>
      <c r="E113" s="294">
        <v>23.13</v>
      </c>
      <c r="F113" s="294">
        <v>39.4</v>
      </c>
      <c r="G113" s="365"/>
      <c r="H113" s="363"/>
      <c r="I113" s="366"/>
      <c r="J113" s="366"/>
      <c r="K113" s="365"/>
      <c r="L113" s="349"/>
      <c r="M113" s="349"/>
      <c r="N113" s="349"/>
      <c r="O113" s="349"/>
      <c r="P113" s="349"/>
      <c r="Q113" s="349"/>
      <c r="R113" s="349"/>
      <c r="S113" s="349"/>
      <c r="T113" s="349"/>
      <c r="U113" s="349"/>
      <c r="V113" s="349"/>
      <c r="W113" s="349"/>
      <c r="X113" s="349"/>
      <c r="Y113" s="349"/>
      <c r="Z113" s="349"/>
      <c r="AA113" s="349"/>
      <c r="AB113" s="349"/>
      <c r="AC113" s="349"/>
      <c r="AD113" s="349"/>
      <c r="AE113" s="349"/>
    </row>
    <row r="114" ht="42.0" customHeight="1">
      <c r="A114" s="363">
        <v>107.0</v>
      </c>
      <c r="B114" s="293" t="s">
        <v>520</v>
      </c>
      <c r="C114" s="364">
        <v>45432.0</v>
      </c>
      <c r="D114" s="364">
        <v>45463.0</v>
      </c>
      <c r="E114" s="294">
        <v>23.13</v>
      </c>
      <c r="F114" s="294">
        <v>39.4</v>
      </c>
      <c r="G114" s="365"/>
      <c r="H114" s="363"/>
      <c r="I114" s="366"/>
      <c r="J114" s="366"/>
      <c r="K114" s="365"/>
      <c r="L114" s="349"/>
      <c r="M114" s="349"/>
      <c r="N114" s="349"/>
      <c r="O114" s="349"/>
      <c r="P114" s="349"/>
      <c r="Q114" s="349"/>
      <c r="R114" s="349"/>
      <c r="S114" s="349"/>
      <c r="T114" s="349"/>
      <c r="U114" s="349"/>
      <c r="V114" s="349"/>
      <c r="W114" s="349"/>
      <c r="X114" s="349"/>
      <c r="Y114" s="349"/>
      <c r="Z114" s="349"/>
      <c r="AA114" s="349"/>
      <c r="AB114" s="349"/>
      <c r="AC114" s="349"/>
      <c r="AD114" s="349"/>
      <c r="AE114" s="349"/>
    </row>
    <row r="115" ht="42.0" customHeight="1">
      <c r="A115" s="363">
        <v>108.0</v>
      </c>
      <c r="B115" s="293" t="s">
        <v>521</v>
      </c>
      <c r="C115" s="364">
        <v>45432.0</v>
      </c>
      <c r="D115" s="364">
        <v>45463.0</v>
      </c>
      <c r="E115" s="294">
        <v>23.13</v>
      </c>
      <c r="F115" s="294">
        <v>39.4</v>
      </c>
      <c r="G115" s="365"/>
      <c r="H115" s="363"/>
      <c r="I115" s="366"/>
      <c r="J115" s="366"/>
      <c r="K115" s="365"/>
      <c r="L115" s="349"/>
      <c r="M115" s="349"/>
      <c r="N115" s="349"/>
      <c r="O115" s="349"/>
      <c r="P115" s="349"/>
      <c r="Q115" s="349"/>
      <c r="R115" s="349"/>
      <c r="S115" s="349"/>
      <c r="T115" s="349"/>
      <c r="U115" s="349"/>
      <c r="V115" s="349"/>
      <c r="W115" s="349"/>
      <c r="X115" s="349"/>
      <c r="Y115" s="349"/>
      <c r="Z115" s="349"/>
      <c r="AA115" s="349"/>
      <c r="AB115" s="349"/>
      <c r="AC115" s="349"/>
      <c r="AD115" s="349"/>
      <c r="AE115" s="349"/>
    </row>
    <row r="116" ht="42.0" customHeight="1">
      <c r="A116" s="363">
        <v>109.0</v>
      </c>
      <c r="B116" s="293" t="s">
        <v>522</v>
      </c>
      <c r="C116" s="364">
        <v>45432.0</v>
      </c>
      <c r="D116" s="364">
        <v>45463.0</v>
      </c>
      <c r="E116" s="294">
        <v>23.13</v>
      </c>
      <c r="F116" s="294">
        <v>39.4</v>
      </c>
      <c r="G116" s="365"/>
      <c r="H116" s="363"/>
      <c r="I116" s="366"/>
      <c r="J116" s="366"/>
      <c r="K116" s="365"/>
      <c r="L116" s="349"/>
      <c r="M116" s="349"/>
      <c r="N116" s="349"/>
      <c r="O116" s="349"/>
      <c r="P116" s="349"/>
      <c r="Q116" s="349"/>
      <c r="R116" s="349"/>
      <c r="S116" s="349"/>
      <c r="T116" s="349"/>
      <c r="U116" s="349"/>
      <c r="V116" s="349"/>
      <c r="W116" s="349"/>
      <c r="X116" s="349"/>
      <c r="Y116" s="349"/>
      <c r="Z116" s="349"/>
      <c r="AA116" s="349"/>
      <c r="AB116" s="349"/>
      <c r="AC116" s="349"/>
      <c r="AD116" s="349"/>
      <c r="AE116" s="349"/>
    </row>
    <row r="117" ht="42.0" customHeight="1">
      <c r="A117" s="363">
        <v>110.0</v>
      </c>
      <c r="B117" s="293" t="s">
        <v>523</v>
      </c>
      <c r="C117" s="364">
        <v>45432.0</v>
      </c>
      <c r="D117" s="364">
        <v>45463.0</v>
      </c>
      <c r="E117" s="294">
        <v>23.13</v>
      </c>
      <c r="F117" s="294">
        <v>39.4</v>
      </c>
      <c r="G117" s="365"/>
      <c r="H117" s="363"/>
      <c r="I117" s="366"/>
      <c r="J117" s="366"/>
      <c r="K117" s="365"/>
      <c r="L117" s="349"/>
      <c r="M117" s="349"/>
      <c r="N117" s="349"/>
      <c r="O117" s="349"/>
      <c r="P117" s="349"/>
      <c r="Q117" s="349"/>
      <c r="R117" s="349"/>
      <c r="S117" s="349"/>
      <c r="T117" s="349"/>
      <c r="U117" s="349"/>
      <c r="V117" s="349"/>
      <c r="W117" s="349"/>
      <c r="X117" s="349"/>
      <c r="Y117" s="349"/>
      <c r="Z117" s="349"/>
      <c r="AA117" s="349"/>
      <c r="AB117" s="349"/>
      <c r="AC117" s="349"/>
      <c r="AD117" s="349"/>
      <c r="AE117" s="349"/>
    </row>
    <row r="118" ht="42.0" customHeight="1">
      <c r="A118" s="363">
        <v>111.0</v>
      </c>
      <c r="B118" s="293" t="s">
        <v>524</v>
      </c>
      <c r="C118" s="364">
        <v>45432.0</v>
      </c>
      <c r="D118" s="364">
        <v>45463.0</v>
      </c>
      <c r="E118" s="294">
        <v>23.13</v>
      </c>
      <c r="F118" s="294">
        <v>39.4</v>
      </c>
      <c r="G118" s="365"/>
      <c r="H118" s="363"/>
      <c r="I118" s="366"/>
      <c r="J118" s="366"/>
      <c r="K118" s="365"/>
      <c r="L118" s="349"/>
      <c r="M118" s="349"/>
      <c r="N118" s="349"/>
      <c r="O118" s="349"/>
      <c r="P118" s="349"/>
      <c r="Q118" s="349"/>
      <c r="R118" s="349"/>
      <c r="S118" s="349"/>
      <c r="T118" s="349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</row>
    <row r="119" ht="42.0" customHeight="1">
      <c r="A119" s="363">
        <v>112.0</v>
      </c>
      <c r="B119" s="293" t="s">
        <v>525</v>
      </c>
      <c r="C119" s="364">
        <v>45432.0</v>
      </c>
      <c r="D119" s="364">
        <v>45463.0</v>
      </c>
      <c r="E119" s="294">
        <v>23.13</v>
      </c>
      <c r="F119" s="294">
        <v>39.4</v>
      </c>
      <c r="G119" s="365"/>
      <c r="H119" s="363"/>
      <c r="I119" s="366"/>
      <c r="J119" s="366"/>
      <c r="K119" s="365"/>
      <c r="L119" s="349"/>
      <c r="M119" s="349"/>
      <c r="N119" s="349"/>
      <c r="O119" s="349"/>
      <c r="P119" s="349"/>
      <c r="Q119" s="349"/>
      <c r="R119" s="349"/>
      <c r="S119" s="349"/>
      <c r="T119" s="349"/>
      <c r="U119" s="349"/>
      <c r="V119" s="349"/>
      <c r="W119" s="349"/>
      <c r="X119" s="349"/>
      <c r="Y119" s="349"/>
      <c r="Z119" s="349"/>
      <c r="AA119" s="349"/>
      <c r="AB119" s="349"/>
      <c r="AC119" s="349"/>
      <c r="AD119" s="349"/>
      <c r="AE119" s="349"/>
    </row>
    <row r="120" ht="42.0" customHeight="1">
      <c r="A120" s="363">
        <v>113.0</v>
      </c>
      <c r="B120" s="293" t="s">
        <v>526</v>
      </c>
      <c r="C120" s="364">
        <v>45432.0</v>
      </c>
      <c r="D120" s="364">
        <v>45463.0</v>
      </c>
      <c r="E120" s="294">
        <v>23.13</v>
      </c>
      <c r="F120" s="294">
        <v>39.4</v>
      </c>
      <c r="G120" s="365"/>
      <c r="H120" s="363"/>
      <c r="I120" s="366"/>
      <c r="J120" s="366"/>
      <c r="K120" s="365"/>
      <c r="L120" s="349"/>
      <c r="M120" s="349"/>
      <c r="N120" s="349"/>
      <c r="O120" s="349"/>
      <c r="P120" s="349"/>
      <c r="Q120" s="349"/>
      <c r="R120" s="349"/>
      <c r="S120" s="349"/>
      <c r="T120" s="349"/>
      <c r="U120" s="349"/>
      <c r="V120" s="349"/>
      <c r="W120" s="349"/>
      <c r="X120" s="349"/>
      <c r="Y120" s="349"/>
      <c r="Z120" s="349"/>
      <c r="AA120" s="349"/>
      <c r="AB120" s="349"/>
      <c r="AC120" s="349"/>
      <c r="AD120" s="349"/>
      <c r="AE120" s="349"/>
    </row>
    <row r="121" ht="42.0" customHeight="1">
      <c r="A121" s="363">
        <v>114.0</v>
      </c>
      <c r="B121" s="293" t="s">
        <v>527</v>
      </c>
      <c r="C121" s="364">
        <v>45432.0</v>
      </c>
      <c r="D121" s="364">
        <v>45463.0</v>
      </c>
      <c r="E121" s="294">
        <v>23.13</v>
      </c>
      <c r="F121" s="294">
        <v>39.4</v>
      </c>
      <c r="G121" s="365"/>
      <c r="H121" s="363"/>
      <c r="I121" s="366"/>
      <c r="J121" s="366"/>
      <c r="K121" s="365"/>
      <c r="L121" s="349"/>
      <c r="M121" s="349"/>
      <c r="N121" s="349"/>
      <c r="O121" s="349"/>
      <c r="P121" s="349"/>
      <c r="Q121" s="349"/>
      <c r="R121" s="349"/>
      <c r="S121" s="349"/>
      <c r="T121" s="349"/>
      <c r="U121" s="349"/>
      <c r="V121" s="349"/>
      <c r="W121" s="349"/>
      <c r="X121" s="349"/>
      <c r="Y121" s="349"/>
      <c r="Z121" s="349"/>
      <c r="AA121" s="349"/>
      <c r="AB121" s="349"/>
      <c r="AC121" s="349"/>
      <c r="AD121" s="349"/>
      <c r="AE121" s="349"/>
    </row>
    <row r="122" ht="42.0" customHeight="1">
      <c r="A122" s="363">
        <v>115.0</v>
      </c>
      <c r="B122" s="293" t="s">
        <v>528</v>
      </c>
      <c r="C122" s="364">
        <v>45432.0</v>
      </c>
      <c r="D122" s="364">
        <v>45463.0</v>
      </c>
      <c r="E122" s="294">
        <v>23.13</v>
      </c>
      <c r="F122" s="294">
        <v>39.4</v>
      </c>
      <c r="G122" s="365"/>
      <c r="H122" s="363"/>
      <c r="I122" s="366"/>
      <c r="J122" s="366"/>
      <c r="K122" s="365"/>
      <c r="L122" s="349"/>
      <c r="M122" s="349"/>
      <c r="N122" s="349"/>
      <c r="O122" s="349"/>
      <c r="P122" s="349"/>
      <c r="Q122" s="349"/>
      <c r="R122" s="349"/>
      <c r="S122" s="349"/>
      <c r="T122" s="349"/>
      <c r="U122" s="349"/>
      <c r="V122" s="349"/>
      <c r="W122" s="349"/>
      <c r="X122" s="349"/>
      <c r="Y122" s="349"/>
      <c r="Z122" s="349"/>
      <c r="AA122" s="349"/>
      <c r="AB122" s="349"/>
      <c r="AC122" s="349"/>
      <c r="AD122" s="349"/>
      <c r="AE122" s="349"/>
    </row>
    <row r="123" ht="42.0" customHeight="1">
      <c r="A123" s="363">
        <v>116.0</v>
      </c>
      <c r="B123" s="293" t="s">
        <v>529</v>
      </c>
      <c r="C123" s="364">
        <v>45432.0</v>
      </c>
      <c r="D123" s="364">
        <v>45463.0</v>
      </c>
      <c r="E123" s="294">
        <v>23.13</v>
      </c>
      <c r="F123" s="294">
        <v>39.4</v>
      </c>
      <c r="G123" s="365"/>
      <c r="H123" s="363"/>
      <c r="I123" s="366"/>
      <c r="J123" s="366"/>
      <c r="K123" s="365"/>
      <c r="L123" s="349"/>
      <c r="M123" s="349"/>
      <c r="N123" s="349"/>
      <c r="O123" s="349"/>
      <c r="P123" s="349"/>
      <c r="Q123" s="349"/>
      <c r="R123" s="349"/>
      <c r="S123" s="349"/>
      <c r="T123" s="349"/>
      <c r="U123" s="349"/>
      <c r="V123" s="349"/>
      <c r="W123" s="349"/>
      <c r="X123" s="349"/>
      <c r="Y123" s="349"/>
      <c r="Z123" s="349"/>
      <c r="AA123" s="349"/>
      <c r="AB123" s="349"/>
      <c r="AC123" s="349"/>
      <c r="AD123" s="349"/>
      <c r="AE123" s="349"/>
    </row>
    <row r="124" ht="42.0" customHeight="1">
      <c r="A124" s="363">
        <v>117.0</v>
      </c>
      <c r="B124" s="293" t="s">
        <v>530</v>
      </c>
      <c r="C124" s="364">
        <v>45432.0</v>
      </c>
      <c r="D124" s="364">
        <v>45463.0</v>
      </c>
      <c r="E124" s="294">
        <v>23.13</v>
      </c>
      <c r="F124" s="294">
        <v>92.53</v>
      </c>
      <c r="G124" s="365"/>
      <c r="H124" s="363"/>
      <c r="I124" s="366"/>
      <c r="J124" s="366"/>
      <c r="K124" s="365"/>
      <c r="L124" s="349"/>
      <c r="M124" s="349"/>
      <c r="N124" s="349"/>
      <c r="O124" s="349"/>
      <c r="P124" s="349"/>
      <c r="Q124" s="349"/>
      <c r="R124" s="349"/>
      <c r="S124" s="349"/>
      <c r="T124" s="349"/>
      <c r="U124" s="349"/>
      <c r="V124" s="349"/>
      <c r="W124" s="349"/>
      <c r="X124" s="349"/>
      <c r="Y124" s="349"/>
      <c r="Z124" s="349"/>
      <c r="AA124" s="349"/>
      <c r="AB124" s="349"/>
      <c r="AC124" s="349"/>
      <c r="AD124" s="349"/>
      <c r="AE124" s="349"/>
    </row>
    <row r="125" ht="42.0" customHeight="1">
      <c r="A125" s="363"/>
      <c r="B125" s="368" t="s">
        <v>531</v>
      </c>
      <c r="C125" s="369"/>
      <c r="D125" s="231"/>
      <c r="E125" s="370">
        <f>SUM(E8:F124)</f>
        <v>60261.28</v>
      </c>
      <c r="F125" s="231"/>
      <c r="G125" s="371"/>
      <c r="H125" s="372"/>
      <c r="I125" s="373"/>
      <c r="J125" s="353"/>
      <c r="K125" s="353"/>
      <c r="L125" s="373"/>
      <c r="M125" s="373"/>
      <c r="N125" s="373"/>
      <c r="O125" s="373"/>
      <c r="P125" s="373"/>
      <c r="Q125" s="373"/>
      <c r="R125" s="373"/>
      <c r="S125" s="373"/>
      <c r="T125" s="373"/>
      <c r="U125" s="373"/>
      <c r="V125" s="373"/>
      <c r="W125" s="373"/>
      <c r="X125" s="373"/>
      <c r="Y125" s="373"/>
      <c r="Z125" s="373"/>
      <c r="AA125" s="373"/>
      <c r="AB125" s="373"/>
      <c r="AC125" s="373"/>
      <c r="AD125" s="373"/>
      <c r="AE125" s="373"/>
    </row>
    <row r="126" ht="39.0" customHeight="1">
      <c r="A126" s="373"/>
      <c r="B126" s="373"/>
      <c r="C126" s="373"/>
      <c r="D126" s="373"/>
      <c r="E126" s="373"/>
      <c r="F126" s="373"/>
      <c r="G126" s="373"/>
      <c r="H126" s="372"/>
      <c r="I126" s="373"/>
      <c r="J126" s="353"/>
      <c r="K126" s="353"/>
      <c r="L126" s="373"/>
      <c r="M126" s="373"/>
      <c r="N126" s="373"/>
      <c r="O126" s="373"/>
      <c r="P126" s="373"/>
      <c r="Q126" s="373"/>
      <c r="R126" s="373"/>
      <c r="S126" s="373"/>
      <c r="T126" s="373"/>
      <c r="U126" s="373"/>
      <c r="V126" s="373"/>
      <c r="W126" s="373"/>
      <c r="X126" s="373"/>
      <c r="Y126" s="373"/>
      <c r="Z126" s="373"/>
      <c r="AA126" s="373"/>
      <c r="AB126" s="373"/>
      <c r="AC126" s="373"/>
      <c r="AD126" s="373"/>
      <c r="AE126" s="373"/>
    </row>
    <row r="127" ht="27.75" customHeight="1">
      <c r="A127" s="349"/>
      <c r="B127" s="349"/>
      <c r="C127" s="349"/>
      <c r="D127" s="349"/>
      <c r="E127" s="349"/>
      <c r="F127" s="349"/>
      <c r="G127" s="373"/>
      <c r="H127" s="372"/>
      <c r="I127" s="373"/>
      <c r="J127" s="353"/>
      <c r="K127" s="353"/>
      <c r="L127" s="373"/>
      <c r="M127" s="373"/>
      <c r="N127" s="373"/>
      <c r="O127" s="373"/>
      <c r="P127" s="373"/>
      <c r="Q127" s="373"/>
      <c r="R127" s="373"/>
      <c r="S127" s="373"/>
      <c r="T127" s="373"/>
      <c r="U127" s="373"/>
      <c r="V127" s="373"/>
      <c r="W127" s="373"/>
      <c r="X127" s="373"/>
      <c r="Y127" s="373"/>
      <c r="Z127" s="373"/>
      <c r="AA127" s="373"/>
      <c r="AB127" s="373"/>
      <c r="AC127" s="373"/>
      <c r="AD127" s="373"/>
      <c r="AE127" s="373"/>
    </row>
    <row r="128" ht="56.25" customHeight="1">
      <c r="A128" s="374" t="s">
        <v>545</v>
      </c>
      <c r="H128" s="375"/>
      <c r="I128" s="376"/>
      <c r="J128" s="377"/>
      <c r="K128" s="377"/>
      <c r="L128" s="376"/>
      <c r="M128" s="376"/>
      <c r="N128" s="376"/>
      <c r="O128" s="376"/>
      <c r="P128" s="376"/>
      <c r="Q128" s="376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</row>
    <row r="129" ht="27.75" customHeight="1">
      <c r="A129" s="349"/>
      <c r="B129" s="349"/>
      <c r="C129" s="349"/>
      <c r="D129" s="349"/>
      <c r="E129" s="349"/>
      <c r="F129" s="349"/>
      <c r="G129" s="373"/>
      <c r="H129" s="372"/>
      <c r="I129" s="373"/>
      <c r="J129" s="353"/>
      <c r="K129" s="353"/>
      <c r="L129" s="373"/>
      <c r="M129" s="373"/>
      <c r="N129" s="373"/>
      <c r="O129" s="373"/>
      <c r="P129" s="373"/>
      <c r="Q129" s="373"/>
      <c r="R129" s="373"/>
      <c r="S129" s="373"/>
      <c r="T129" s="373"/>
      <c r="U129" s="373"/>
      <c r="V129" s="373"/>
      <c r="W129" s="373"/>
      <c r="X129" s="373"/>
      <c r="Y129" s="373"/>
      <c r="Z129" s="373"/>
      <c r="AA129" s="373"/>
      <c r="AB129" s="373"/>
      <c r="AC129" s="373"/>
      <c r="AD129" s="373"/>
      <c r="AE129" s="373"/>
    </row>
    <row r="130" ht="27.75" customHeight="1">
      <c r="A130" s="349"/>
      <c r="B130" s="349"/>
      <c r="C130" s="349"/>
      <c r="D130" s="349"/>
      <c r="E130" s="349"/>
      <c r="F130" s="349"/>
      <c r="G130" s="373"/>
      <c r="H130" s="372"/>
      <c r="I130" s="373"/>
      <c r="J130" s="353"/>
      <c r="K130" s="353"/>
      <c r="L130" s="373"/>
      <c r="M130" s="373"/>
      <c r="N130" s="373"/>
      <c r="O130" s="373"/>
      <c r="P130" s="373"/>
      <c r="Q130" s="373"/>
      <c r="R130" s="373"/>
      <c r="S130" s="373"/>
      <c r="T130" s="373"/>
      <c r="U130" s="373"/>
      <c r="V130" s="373"/>
      <c r="W130" s="373"/>
      <c r="X130" s="373"/>
      <c r="Y130" s="373"/>
      <c r="Z130" s="373"/>
      <c r="AA130" s="373"/>
      <c r="AB130" s="373"/>
      <c r="AC130" s="373"/>
      <c r="AD130" s="373"/>
      <c r="AE130" s="373"/>
    </row>
    <row r="131" ht="27.75" customHeight="1">
      <c r="A131" s="349"/>
      <c r="B131" s="349"/>
      <c r="C131" s="349"/>
      <c r="D131" s="349"/>
      <c r="E131" s="349"/>
      <c r="F131" s="349"/>
      <c r="G131" s="373"/>
      <c r="H131" s="372"/>
      <c r="I131" s="373"/>
      <c r="J131" s="353"/>
      <c r="K131" s="353"/>
      <c r="L131" s="373"/>
      <c r="M131" s="373"/>
      <c r="N131" s="373"/>
      <c r="O131" s="373"/>
      <c r="P131" s="373"/>
      <c r="Q131" s="373"/>
      <c r="R131" s="373"/>
      <c r="S131" s="373"/>
      <c r="T131" s="373"/>
      <c r="U131" s="373"/>
      <c r="V131" s="373"/>
      <c r="W131" s="373"/>
      <c r="X131" s="373"/>
      <c r="Y131" s="373"/>
      <c r="Z131" s="373"/>
      <c r="AA131" s="373"/>
      <c r="AB131" s="373"/>
      <c r="AC131" s="373"/>
      <c r="AD131" s="373"/>
      <c r="AE131" s="373"/>
    </row>
    <row r="132" ht="27.75" customHeight="1">
      <c r="A132" s="378" t="s">
        <v>546</v>
      </c>
      <c r="B132" s="231"/>
      <c r="C132" s="378" t="s">
        <v>547</v>
      </c>
      <c r="D132" s="249"/>
      <c r="E132" s="249"/>
      <c r="F132" s="231"/>
      <c r="G132" s="373"/>
      <c r="H132" s="372"/>
      <c r="I132" s="373"/>
      <c r="J132" s="353"/>
      <c r="K132" s="353"/>
      <c r="L132" s="373"/>
      <c r="M132" s="373"/>
      <c r="N132" s="373"/>
      <c r="O132" s="373"/>
      <c r="P132" s="373"/>
      <c r="Q132" s="373"/>
      <c r="R132" s="373"/>
      <c r="S132" s="373"/>
      <c r="T132" s="373"/>
      <c r="U132" s="373"/>
      <c r="V132" s="373"/>
      <c r="W132" s="373"/>
      <c r="X132" s="373"/>
      <c r="Y132" s="373"/>
      <c r="Z132" s="373"/>
      <c r="AA132" s="373"/>
      <c r="AB132" s="373"/>
      <c r="AC132" s="373"/>
      <c r="AD132" s="373"/>
      <c r="AE132" s="373"/>
    </row>
    <row r="133" ht="27.75" customHeight="1">
      <c r="A133" s="378" t="s">
        <v>163</v>
      </c>
      <c r="B133" s="231"/>
      <c r="C133" s="378" t="s">
        <v>548</v>
      </c>
      <c r="D133" s="249"/>
      <c r="E133" s="249"/>
      <c r="F133" s="231"/>
      <c r="G133" s="367"/>
      <c r="H133" s="367"/>
      <c r="I133" s="349"/>
      <c r="J133" s="353"/>
      <c r="K133" s="353"/>
      <c r="L133" s="349"/>
      <c r="M133" s="349"/>
      <c r="N133" s="349"/>
      <c r="O133" s="349"/>
      <c r="P133" s="349"/>
      <c r="Q133" s="349"/>
      <c r="R133" s="349"/>
      <c r="S133" s="349"/>
      <c r="T133" s="349"/>
      <c r="U133" s="349"/>
      <c r="V133" s="349"/>
      <c r="W133" s="349"/>
      <c r="X133" s="349"/>
      <c r="Y133" s="349"/>
      <c r="Z133" s="349"/>
      <c r="AA133" s="349"/>
      <c r="AB133" s="349"/>
      <c r="AC133" s="349"/>
      <c r="AD133" s="349"/>
      <c r="AE133" s="349"/>
    </row>
    <row r="134" ht="27.75" customHeight="1">
      <c r="A134" s="378" t="s">
        <v>549</v>
      </c>
      <c r="B134" s="231"/>
      <c r="C134" s="378" t="s">
        <v>550</v>
      </c>
      <c r="D134" s="249"/>
      <c r="E134" s="249"/>
      <c r="F134" s="231"/>
      <c r="G134" s="367"/>
      <c r="H134" s="367"/>
      <c r="I134" s="349"/>
      <c r="J134" s="353"/>
      <c r="K134" s="353"/>
      <c r="L134" s="349"/>
      <c r="M134" s="349"/>
      <c r="N134" s="349"/>
      <c r="O134" s="349"/>
      <c r="P134" s="349"/>
      <c r="Q134" s="349"/>
      <c r="R134" s="349"/>
      <c r="S134" s="349"/>
      <c r="T134" s="349"/>
      <c r="U134" s="349"/>
      <c r="V134" s="349"/>
      <c r="W134" s="349"/>
      <c r="X134" s="349"/>
      <c r="Y134" s="349"/>
      <c r="Z134" s="349"/>
      <c r="AA134" s="349"/>
      <c r="AB134" s="349"/>
      <c r="AC134" s="349"/>
      <c r="AD134" s="349"/>
      <c r="AE134" s="349"/>
    </row>
    <row r="135" ht="27.75" customHeight="1">
      <c r="A135" s="379" t="s">
        <v>551</v>
      </c>
      <c r="B135" s="231"/>
      <c r="C135" s="379" t="s">
        <v>552</v>
      </c>
      <c r="D135" s="249"/>
      <c r="E135" s="249"/>
      <c r="F135" s="231"/>
      <c r="G135" s="367"/>
      <c r="H135" s="367"/>
      <c r="I135" s="349"/>
      <c r="J135" s="353"/>
      <c r="K135" s="353"/>
      <c r="L135" s="349"/>
      <c r="M135" s="349"/>
      <c r="N135" s="349"/>
      <c r="O135" s="349"/>
      <c r="P135" s="349"/>
      <c r="Q135" s="349"/>
      <c r="R135" s="349"/>
      <c r="S135" s="349"/>
      <c r="T135" s="349"/>
      <c r="U135" s="349"/>
      <c r="V135" s="349"/>
      <c r="W135" s="349"/>
      <c r="X135" s="349"/>
      <c r="Y135" s="349"/>
      <c r="Z135" s="349"/>
      <c r="AA135" s="349"/>
      <c r="AB135" s="349"/>
      <c r="AC135" s="349"/>
      <c r="AD135" s="349"/>
      <c r="AE135" s="349"/>
    </row>
    <row r="136" ht="27.75" customHeight="1">
      <c r="A136" s="379" t="s">
        <v>553</v>
      </c>
      <c r="B136" s="231"/>
      <c r="C136" s="379" t="s">
        <v>554</v>
      </c>
      <c r="D136" s="249"/>
      <c r="E136" s="249"/>
      <c r="F136" s="231"/>
      <c r="G136" s="367"/>
      <c r="H136" s="367"/>
      <c r="I136" s="349"/>
      <c r="J136" s="353"/>
      <c r="K136" s="353"/>
      <c r="L136" s="349"/>
      <c r="M136" s="349"/>
      <c r="N136" s="349"/>
      <c r="O136" s="349"/>
      <c r="P136" s="349"/>
      <c r="Q136" s="349"/>
      <c r="R136" s="349"/>
      <c r="S136" s="349"/>
      <c r="T136" s="349"/>
      <c r="U136" s="349"/>
      <c r="V136" s="349"/>
      <c r="W136" s="349"/>
      <c r="X136" s="349"/>
      <c r="Y136" s="349"/>
      <c r="Z136" s="349"/>
      <c r="AA136" s="349"/>
      <c r="AB136" s="349"/>
      <c r="AC136" s="349"/>
      <c r="AD136" s="349"/>
      <c r="AE136" s="349"/>
    </row>
    <row r="137" ht="27.75" customHeight="1">
      <c r="A137" s="349"/>
      <c r="B137" s="380"/>
      <c r="C137" s="353"/>
      <c r="D137" s="353"/>
      <c r="E137" s="353"/>
      <c r="F137" s="354"/>
      <c r="G137" s="367"/>
      <c r="H137" s="367"/>
      <c r="I137" s="349"/>
      <c r="J137" s="353"/>
      <c r="K137" s="353"/>
      <c r="L137" s="349"/>
      <c r="M137" s="349"/>
      <c r="N137" s="349"/>
      <c r="O137" s="349"/>
      <c r="P137" s="349"/>
      <c r="Q137" s="349"/>
      <c r="R137" s="349"/>
      <c r="S137" s="349"/>
      <c r="T137" s="349"/>
      <c r="U137" s="349"/>
      <c r="V137" s="349"/>
      <c r="W137" s="349"/>
      <c r="X137" s="349"/>
      <c r="Y137" s="349"/>
      <c r="Z137" s="349"/>
      <c r="AA137" s="349"/>
      <c r="AB137" s="349"/>
      <c r="AC137" s="349"/>
      <c r="AD137" s="349"/>
      <c r="AE137" s="349"/>
    </row>
    <row r="138" ht="27.75" customHeight="1">
      <c r="A138" s="349"/>
      <c r="B138" s="380"/>
      <c r="C138" s="353"/>
      <c r="D138" s="353"/>
      <c r="E138" s="353"/>
      <c r="F138" s="354"/>
      <c r="G138" s="355"/>
      <c r="H138" s="355"/>
      <c r="I138" s="354"/>
      <c r="J138" s="353"/>
      <c r="K138" s="353"/>
      <c r="L138" s="349"/>
      <c r="M138" s="349"/>
      <c r="N138" s="349"/>
      <c r="O138" s="349"/>
      <c r="P138" s="349"/>
      <c r="Q138" s="349"/>
      <c r="R138" s="349"/>
      <c r="S138" s="349"/>
      <c r="T138" s="349"/>
      <c r="U138" s="349"/>
      <c r="V138" s="349"/>
      <c r="W138" s="349"/>
      <c r="X138" s="349"/>
      <c r="Y138" s="349"/>
      <c r="Z138" s="349"/>
      <c r="AA138" s="349"/>
      <c r="AB138" s="349"/>
      <c r="AC138" s="349"/>
      <c r="AD138" s="349"/>
      <c r="AE138" s="349"/>
    </row>
    <row r="139" ht="27.75" customHeight="1">
      <c r="A139" s="349"/>
      <c r="B139" s="380"/>
      <c r="C139" s="353"/>
      <c r="D139" s="353"/>
      <c r="E139" s="353"/>
      <c r="F139" s="354"/>
      <c r="G139" s="355"/>
      <c r="H139" s="355"/>
      <c r="I139" s="354"/>
      <c r="J139" s="353"/>
      <c r="K139" s="353"/>
      <c r="L139" s="349"/>
      <c r="M139" s="349"/>
      <c r="N139" s="349"/>
      <c r="O139" s="349"/>
      <c r="P139" s="349"/>
      <c r="Q139" s="349"/>
      <c r="R139" s="349"/>
      <c r="S139" s="349"/>
      <c r="T139" s="349"/>
      <c r="U139" s="349"/>
      <c r="V139" s="349"/>
      <c r="W139" s="349"/>
      <c r="X139" s="349"/>
      <c r="Y139" s="349"/>
      <c r="Z139" s="349"/>
      <c r="AA139" s="349"/>
      <c r="AB139" s="349"/>
      <c r="AC139" s="349"/>
      <c r="AD139" s="349"/>
      <c r="AE139" s="349"/>
    </row>
    <row r="140" ht="27.75" customHeight="1">
      <c r="A140" s="349"/>
      <c r="B140" s="380"/>
      <c r="C140" s="353"/>
      <c r="D140" s="353"/>
      <c r="E140" s="353"/>
      <c r="F140" s="354"/>
      <c r="G140" s="355"/>
      <c r="H140" s="355"/>
      <c r="I140" s="354"/>
      <c r="J140" s="353"/>
      <c r="K140" s="353"/>
      <c r="L140" s="349"/>
      <c r="M140" s="349"/>
      <c r="N140" s="349"/>
      <c r="O140" s="349"/>
      <c r="P140" s="349"/>
      <c r="Q140" s="349"/>
      <c r="R140" s="349"/>
      <c r="S140" s="349"/>
      <c r="T140" s="349"/>
      <c r="U140" s="349"/>
      <c r="V140" s="349"/>
      <c r="W140" s="349"/>
      <c r="X140" s="349"/>
      <c r="Y140" s="349"/>
      <c r="Z140" s="349"/>
      <c r="AA140" s="349"/>
      <c r="AB140" s="349"/>
      <c r="AC140" s="349"/>
      <c r="AD140" s="349"/>
      <c r="AE140" s="349"/>
    </row>
    <row r="141" ht="27.75" customHeight="1">
      <c r="A141" s="349"/>
      <c r="B141" s="380"/>
      <c r="C141" s="354" t="s">
        <v>555</v>
      </c>
      <c r="G141" s="355"/>
      <c r="H141" s="355"/>
      <c r="I141" s="354"/>
      <c r="J141" s="353"/>
      <c r="K141" s="353"/>
      <c r="L141" s="349"/>
      <c r="M141" s="349"/>
      <c r="N141" s="349"/>
      <c r="O141" s="349"/>
      <c r="P141" s="349"/>
      <c r="Q141" s="349"/>
      <c r="R141" s="349"/>
      <c r="S141" s="349"/>
      <c r="T141" s="349"/>
      <c r="U141" s="349"/>
      <c r="V141" s="349"/>
      <c r="W141" s="349"/>
      <c r="X141" s="349"/>
      <c r="Y141" s="349"/>
      <c r="Z141" s="349"/>
      <c r="AA141" s="349"/>
      <c r="AB141" s="349"/>
      <c r="AC141" s="349"/>
      <c r="AD141" s="349"/>
      <c r="AE141" s="349"/>
    </row>
    <row r="142" ht="27.75" customHeight="1">
      <c r="A142" s="349"/>
      <c r="B142" s="380"/>
      <c r="C142" s="381" t="s">
        <v>556</v>
      </c>
      <c r="G142" s="355"/>
      <c r="H142" s="355"/>
      <c r="I142" s="354"/>
      <c r="J142" s="353"/>
      <c r="K142" s="353"/>
      <c r="L142" s="349"/>
      <c r="M142" s="349"/>
      <c r="N142" s="349"/>
      <c r="O142" s="349"/>
      <c r="P142" s="349"/>
      <c r="Q142" s="349"/>
      <c r="R142" s="349"/>
      <c r="S142" s="349"/>
      <c r="T142" s="349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</row>
    <row r="143" ht="27.75" customHeight="1">
      <c r="A143" s="349"/>
      <c r="B143" s="380"/>
      <c r="C143" s="354" t="s">
        <v>557</v>
      </c>
      <c r="G143" s="355"/>
      <c r="H143" s="355"/>
      <c r="I143" s="354"/>
      <c r="J143" s="353"/>
      <c r="K143" s="353"/>
      <c r="L143" s="349"/>
      <c r="M143" s="349"/>
      <c r="N143" s="349"/>
      <c r="O143" s="349"/>
      <c r="P143" s="349"/>
      <c r="Q143" s="349"/>
      <c r="R143" s="349"/>
      <c r="S143" s="349"/>
      <c r="T143" s="349"/>
      <c r="U143" s="349"/>
      <c r="V143" s="349"/>
      <c r="W143" s="349"/>
      <c r="X143" s="349"/>
      <c r="Y143" s="349"/>
      <c r="Z143" s="349"/>
      <c r="AA143" s="349"/>
      <c r="AB143" s="349"/>
      <c r="AC143" s="349"/>
      <c r="AD143" s="349"/>
      <c r="AE143" s="349"/>
    </row>
    <row r="144" ht="27.75" customHeight="1">
      <c r="A144" s="349"/>
      <c r="B144" s="354"/>
      <c r="C144" s="381"/>
      <c r="G144" s="355"/>
      <c r="H144" s="355"/>
      <c r="I144" s="354"/>
      <c r="J144" s="353"/>
      <c r="K144" s="353"/>
      <c r="L144" s="349"/>
      <c r="M144" s="349"/>
      <c r="N144" s="349"/>
      <c r="O144" s="349"/>
      <c r="P144" s="349"/>
      <c r="Q144" s="349"/>
      <c r="R144" s="349"/>
      <c r="S144" s="349"/>
      <c r="T144" s="349"/>
      <c r="U144" s="349"/>
      <c r="V144" s="349"/>
      <c r="W144" s="349"/>
      <c r="X144" s="349"/>
      <c r="Y144" s="349"/>
      <c r="Z144" s="349"/>
      <c r="AA144" s="349"/>
      <c r="AB144" s="349"/>
      <c r="AC144" s="349"/>
      <c r="AD144" s="349"/>
      <c r="AE144" s="349"/>
    </row>
    <row r="145" ht="27.75" customHeight="1">
      <c r="A145" s="349"/>
      <c r="B145" s="354"/>
      <c r="C145" s="381"/>
      <c r="G145" s="355"/>
      <c r="H145" s="355"/>
      <c r="I145" s="354"/>
      <c r="J145" s="353"/>
      <c r="K145" s="353"/>
      <c r="L145" s="349"/>
      <c r="M145" s="349"/>
      <c r="N145" s="349"/>
      <c r="O145" s="349"/>
      <c r="P145" s="349"/>
      <c r="Q145" s="349"/>
      <c r="R145" s="349"/>
      <c r="S145" s="349"/>
      <c r="T145" s="349"/>
      <c r="U145" s="349"/>
      <c r="V145" s="349"/>
      <c r="W145" s="349"/>
      <c r="X145" s="349"/>
      <c r="Y145" s="349"/>
      <c r="Z145" s="349"/>
      <c r="AA145" s="349"/>
      <c r="AB145" s="349"/>
      <c r="AC145" s="349"/>
      <c r="AD145" s="349"/>
      <c r="AE145" s="349"/>
    </row>
    <row r="146" ht="27.75" customHeight="1">
      <c r="A146" s="349"/>
      <c r="B146" s="354"/>
      <c r="C146" s="381"/>
      <c r="G146" s="355"/>
      <c r="H146" s="355"/>
      <c r="I146" s="354"/>
      <c r="J146" s="353"/>
      <c r="K146" s="353"/>
      <c r="L146" s="349"/>
      <c r="M146" s="349"/>
      <c r="N146" s="349"/>
      <c r="O146" s="349"/>
      <c r="P146" s="349"/>
      <c r="Q146" s="349"/>
      <c r="R146" s="349"/>
      <c r="S146" s="349"/>
      <c r="T146" s="349"/>
      <c r="U146" s="349"/>
      <c r="V146" s="349"/>
      <c r="W146" s="349"/>
      <c r="X146" s="349"/>
      <c r="Y146" s="349"/>
      <c r="Z146" s="349"/>
      <c r="AA146" s="349"/>
      <c r="AB146" s="349"/>
      <c r="AC146" s="349"/>
      <c r="AD146" s="349"/>
      <c r="AE146" s="349"/>
    </row>
    <row r="147" ht="27.75" customHeight="1">
      <c r="A147" s="349"/>
      <c r="B147" s="352"/>
      <c r="C147" s="353"/>
      <c r="D147" s="353"/>
      <c r="E147" s="353"/>
      <c r="F147" s="354"/>
      <c r="G147" s="355"/>
      <c r="H147" s="355"/>
      <c r="I147" s="354"/>
      <c r="J147" s="353"/>
      <c r="K147" s="353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  <c r="AE147" s="349"/>
    </row>
    <row r="148" ht="27.75" customHeight="1">
      <c r="A148" s="349"/>
      <c r="B148" s="349"/>
      <c r="C148" s="349"/>
      <c r="D148" s="349"/>
      <c r="E148" s="349"/>
      <c r="F148" s="349"/>
      <c r="G148" s="355"/>
      <c r="H148" s="355"/>
      <c r="I148" s="354"/>
      <c r="J148" s="353"/>
      <c r="K148" s="353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  <c r="AE148" s="349"/>
    </row>
    <row r="149" ht="27.75" customHeight="1">
      <c r="A149" s="349"/>
      <c r="B149" s="349"/>
      <c r="C149" s="349"/>
      <c r="D149" s="349"/>
      <c r="E149" s="349"/>
      <c r="F149" s="349"/>
      <c r="G149" s="355"/>
      <c r="H149" s="355"/>
      <c r="I149" s="354"/>
      <c r="J149" s="353"/>
      <c r="K149" s="353"/>
      <c r="L149" s="349"/>
      <c r="M149" s="349"/>
      <c r="N149" s="349"/>
      <c r="O149" s="349"/>
      <c r="P149" s="349"/>
      <c r="Q149" s="349"/>
      <c r="R149" s="349"/>
      <c r="S149" s="349"/>
      <c r="T149" s="349"/>
      <c r="U149" s="349"/>
      <c r="V149" s="349"/>
      <c r="W149" s="349"/>
      <c r="X149" s="349"/>
      <c r="Y149" s="349"/>
      <c r="Z149" s="349"/>
      <c r="AA149" s="349"/>
      <c r="AB149" s="349"/>
      <c r="AC149" s="349"/>
      <c r="AD149" s="349"/>
      <c r="AE149" s="349"/>
    </row>
    <row r="150" ht="27.75" customHeight="1">
      <c r="A150" s="349"/>
      <c r="B150" s="352"/>
      <c r="C150" s="353"/>
      <c r="D150" s="353"/>
      <c r="E150" s="353"/>
      <c r="F150" s="354"/>
      <c r="G150" s="355"/>
      <c r="H150" s="355"/>
      <c r="I150" s="354"/>
      <c r="J150" s="353"/>
      <c r="K150" s="353"/>
      <c r="L150" s="349"/>
      <c r="M150" s="349"/>
      <c r="N150" s="349"/>
      <c r="O150" s="349"/>
      <c r="P150" s="349"/>
      <c r="Q150" s="349"/>
      <c r="R150" s="349"/>
      <c r="S150" s="349"/>
      <c r="T150" s="349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</row>
    <row r="151" ht="27.75" customHeight="1">
      <c r="A151" s="349"/>
      <c r="B151" s="352"/>
      <c r="C151" s="353"/>
      <c r="D151" s="353"/>
      <c r="E151" s="353"/>
      <c r="F151" s="354"/>
      <c r="G151" s="355"/>
      <c r="H151" s="355"/>
      <c r="I151" s="354"/>
      <c r="J151" s="353"/>
      <c r="K151" s="353"/>
      <c r="L151" s="349"/>
      <c r="M151" s="349"/>
      <c r="N151" s="349"/>
      <c r="O151" s="349"/>
      <c r="P151" s="349"/>
      <c r="Q151" s="349"/>
      <c r="R151" s="349"/>
      <c r="S151" s="349"/>
      <c r="T151" s="349"/>
      <c r="U151" s="349"/>
      <c r="V151" s="349"/>
      <c r="W151" s="349"/>
      <c r="X151" s="349"/>
      <c r="Y151" s="349"/>
      <c r="Z151" s="349"/>
      <c r="AA151" s="349"/>
      <c r="AB151" s="349"/>
      <c r="AC151" s="349"/>
      <c r="AD151" s="349"/>
      <c r="AE151" s="349"/>
    </row>
    <row r="152" ht="27.75" customHeight="1">
      <c r="A152" s="349"/>
      <c r="B152" s="352"/>
      <c r="C152" s="353"/>
      <c r="D152" s="353"/>
      <c r="E152" s="353"/>
      <c r="F152" s="354"/>
      <c r="G152" s="355"/>
      <c r="H152" s="355"/>
      <c r="I152" s="354"/>
      <c r="J152" s="353"/>
      <c r="K152" s="353"/>
      <c r="L152" s="349"/>
      <c r="M152" s="349"/>
      <c r="N152" s="349"/>
      <c r="O152" s="349"/>
      <c r="P152" s="349"/>
      <c r="Q152" s="349"/>
      <c r="R152" s="349"/>
      <c r="S152" s="349"/>
      <c r="T152" s="349"/>
      <c r="U152" s="349"/>
      <c r="V152" s="349"/>
      <c r="W152" s="349"/>
      <c r="X152" s="349"/>
      <c r="Y152" s="349"/>
      <c r="Z152" s="349"/>
      <c r="AA152" s="349"/>
      <c r="AB152" s="349"/>
      <c r="AC152" s="349"/>
      <c r="AD152" s="349"/>
      <c r="AE152" s="349"/>
    </row>
    <row r="153" ht="27.75" customHeight="1">
      <c r="A153" s="349"/>
      <c r="B153" s="352"/>
      <c r="C153" s="353"/>
      <c r="D153" s="353"/>
      <c r="E153" s="353"/>
      <c r="F153" s="354"/>
      <c r="G153" s="355"/>
      <c r="H153" s="355"/>
      <c r="I153" s="354"/>
      <c r="J153" s="353"/>
      <c r="K153" s="353"/>
      <c r="L153" s="349"/>
      <c r="M153" s="349"/>
      <c r="N153" s="349"/>
      <c r="O153" s="349"/>
      <c r="P153" s="349"/>
      <c r="Q153" s="349"/>
      <c r="R153" s="349"/>
      <c r="S153" s="349"/>
      <c r="T153" s="349"/>
      <c r="U153" s="349"/>
      <c r="V153" s="349"/>
      <c r="W153" s="349"/>
      <c r="X153" s="349"/>
      <c r="Y153" s="349"/>
      <c r="Z153" s="349"/>
      <c r="AA153" s="349"/>
      <c r="AB153" s="349"/>
      <c r="AC153" s="349"/>
      <c r="AD153" s="349"/>
      <c r="AE153" s="349"/>
    </row>
    <row r="154" ht="27.75" customHeight="1">
      <c r="A154" s="354"/>
      <c r="B154" s="352"/>
      <c r="C154" s="353"/>
      <c r="D154" s="353"/>
      <c r="E154" s="353"/>
      <c r="F154" s="354"/>
      <c r="G154" s="355"/>
      <c r="H154" s="355"/>
      <c r="I154" s="354"/>
      <c r="J154" s="353"/>
      <c r="K154" s="353"/>
      <c r="L154" s="349"/>
      <c r="M154" s="349"/>
      <c r="N154" s="349"/>
      <c r="O154" s="349"/>
      <c r="P154" s="349"/>
      <c r="Q154" s="349"/>
      <c r="R154" s="349"/>
      <c r="S154" s="349"/>
      <c r="T154" s="349"/>
      <c r="U154" s="349"/>
      <c r="V154" s="349"/>
      <c r="W154" s="349"/>
      <c r="X154" s="349"/>
      <c r="Y154" s="349"/>
      <c r="Z154" s="349"/>
      <c r="AA154" s="349"/>
      <c r="AB154" s="349"/>
      <c r="AC154" s="349"/>
      <c r="AD154" s="349"/>
      <c r="AE154" s="349"/>
    </row>
    <row r="155" ht="27.75" customHeight="1">
      <c r="A155" s="354"/>
      <c r="B155" s="352"/>
      <c r="C155" s="353"/>
      <c r="D155" s="353"/>
      <c r="E155" s="353"/>
      <c r="F155" s="354"/>
      <c r="G155" s="355"/>
      <c r="H155" s="355"/>
      <c r="I155" s="354"/>
      <c r="J155" s="353"/>
      <c r="K155" s="353"/>
      <c r="L155" s="349"/>
      <c r="M155" s="349"/>
      <c r="N155" s="349"/>
      <c r="O155" s="349"/>
      <c r="P155" s="349"/>
      <c r="Q155" s="349"/>
      <c r="R155" s="349"/>
      <c r="S155" s="349"/>
      <c r="T155" s="349"/>
      <c r="U155" s="349"/>
      <c r="V155" s="349"/>
      <c r="W155" s="349"/>
      <c r="X155" s="349"/>
      <c r="Y155" s="349"/>
      <c r="Z155" s="349"/>
      <c r="AA155" s="349"/>
      <c r="AB155" s="349"/>
      <c r="AC155" s="349"/>
      <c r="AD155" s="349"/>
      <c r="AE155" s="349"/>
    </row>
    <row r="156" ht="27.75" customHeight="1">
      <c r="A156" s="354"/>
      <c r="B156" s="352"/>
      <c r="C156" s="353"/>
      <c r="D156" s="353"/>
      <c r="E156" s="353"/>
      <c r="F156" s="354"/>
      <c r="G156" s="355"/>
      <c r="H156" s="355"/>
      <c r="I156" s="354"/>
      <c r="J156" s="353"/>
      <c r="K156" s="353"/>
      <c r="L156" s="349"/>
      <c r="M156" s="349"/>
      <c r="N156" s="349"/>
      <c r="O156" s="349"/>
      <c r="P156" s="349"/>
      <c r="Q156" s="349"/>
      <c r="R156" s="349"/>
      <c r="S156" s="349"/>
      <c r="T156" s="349"/>
      <c r="U156" s="349"/>
      <c r="V156" s="349"/>
      <c r="W156" s="349"/>
      <c r="X156" s="349"/>
      <c r="Y156" s="349"/>
      <c r="Z156" s="349"/>
      <c r="AA156" s="349"/>
      <c r="AB156" s="349"/>
      <c r="AC156" s="349"/>
      <c r="AD156" s="349"/>
      <c r="AE156" s="349"/>
    </row>
    <row r="157" ht="27.75" customHeight="1">
      <c r="A157" s="354"/>
      <c r="B157" s="352"/>
      <c r="C157" s="353"/>
      <c r="D157" s="353"/>
      <c r="E157" s="353"/>
      <c r="F157" s="354"/>
      <c r="G157" s="355"/>
      <c r="H157" s="355"/>
      <c r="I157" s="354"/>
      <c r="J157" s="353"/>
      <c r="K157" s="353"/>
      <c r="L157" s="349"/>
      <c r="M157" s="349"/>
      <c r="N157" s="349"/>
      <c r="O157" s="349"/>
      <c r="P157" s="349"/>
      <c r="Q157" s="349"/>
      <c r="R157" s="349"/>
      <c r="S157" s="349"/>
      <c r="T157" s="349"/>
      <c r="U157" s="349"/>
      <c r="V157" s="349"/>
      <c r="W157" s="349"/>
      <c r="X157" s="349"/>
      <c r="Y157" s="349"/>
      <c r="Z157" s="349"/>
      <c r="AA157" s="349"/>
      <c r="AB157" s="349"/>
      <c r="AC157" s="349"/>
      <c r="AD157" s="349"/>
      <c r="AE157" s="349"/>
    </row>
    <row r="158" ht="27.75" customHeight="1">
      <c r="A158" s="354"/>
      <c r="B158" s="352"/>
      <c r="C158" s="353"/>
      <c r="D158" s="353"/>
      <c r="E158" s="353"/>
      <c r="F158" s="354"/>
      <c r="G158" s="355"/>
      <c r="H158" s="355"/>
      <c r="I158" s="354"/>
      <c r="J158" s="353"/>
      <c r="K158" s="353"/>
      <c r="L158" s="349"/>
      <c r="M158" s="349"/>
      <c r="N158" s="349"/>
      <c r="O158" s="349"/>
      <c r="P158" s="349"/>
      <c r="Q158" s="349"/>
      <c r="R158" s="349"/>
      <c r="S158" s="349"/>
      <c r="T158" s="349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</row>
    <row r="159" ht="27.75" customHeight="1">
      <c r="A159" s="354"/>
      <c r="B159" s="352"/>
      <c r="C159" s="353"/>
      <c r="D159" s="353"/>
      <c r="E159" s="353"/>
      <c r="F159" s="354"/>
      <c r="G159" s="355"/>
      <c r="H159" s="355"/>
      <c r="I159" s="354"/>
      <c r="J159" s="353"/>
      <c r="K159" s="353"/>
      <c r="L159" s="349"/>
      <c r="M159" s="349"/>
      <c r="N159" s="349"/>
      <c r="O159" s="349"/>
      <c r="P159" s="349"/>
      <c r="Q159" s="349"/>
      <c r="R159" s="349"/>
      <c r="S159" s="349"/>
      <c r="T159" s="349"/>
      <c r="U159" s="349"/>
      <c r="V159" s="349"/>
      <c r="W159" s="349"/>
      <c r="X159" s="349"/>
      <c r="Y159" s="349"/>
      <c r="Z159" s="349"/>
      <c r="AA159" s="349"/>
      <c r="AB159" s="349"/>
      <c r="AC159" s="349"/>
      <c r="AD159" s="349"/>
      <c r="AE159" s="349"/>
    </row>
    <row r="160" ht="27.75" customHeight="1">
      <c r="A160" s="354"/>
      <c r="B160" s="352"/>
      <c r="C160" s="353"/>
      <c r="D160" s="353"/>
      <c r="E160" s="353"/>
      <c r="F160" s="354"/>
      <c r="G160" s="355"/>
      <c r="H160" s="355"/>
      <c r="I160" s="354"/>
      <c r="J160" s="353"/>
      <c r="K160" s="353"/>
      <c r="L160" s="349"/>
      <c r="M160" s="349"/>
      <c r="N160" s="349"/>
      <c r="O160" s="349"/>
      <c r="P160" s="349"/>
      <c r="Q160" s="349"/>
      <c r="R160" s="349"/>
      <c r="S160" s="349"/>
      <c r="T160" s="349"/>
      <c r="U160" s="349"/>
      <c r="V160" s="349"/>
      <c r="W160" s="349"/>
      <c r="X160" s="349"/>
      <c r="Y160" s="349"/>
      <c r="Z160" s="349"/>
      <c r="AA160" s="349"/>
      <c r="AB160" s="349"/>
      <c r="AC160" s="349"/>
      <c r="AD160" s="349"/>
      <c r="AE160" s="349"/>
    </row>
    <row r="161" ht="27.75" customHeight="1">
      <c r="A161" s="354"/>
      <c r="B161" s="352"/>
      <c r="C161" s="353"/>
      <c r="D161" s="353"/>
      <c r="E161" s="353"/>
      <c r="F161" s="354"/>
      <c r="G161" s="355"/>
      <c r="H161" s="355"/>
      <c r="I161" s="354"/>
      <c r="J161" s="353"/>
      <c r="K161" s="353"/>
      <c r="L161" s="349"/>
      <c r="M161" s="349"/>
      <c r="N161" s="349"/>
      <c r="O161" s="349"/>
      <c r="P161" s="349"/>
      <c r="Q161" s="349"/>
      <c r="R161" s="349"/>
      <c r="S161" s="349"/>
      <c r="T161" s="349"/>
      <c r="U161" s="349"/>
      <c r="V161" s="349"/>
      <c r="W161" s="349"/>
      <c r="X161" s="349"/>
      <c r="Y161" s="349"/>
      <c r="Z161" s="349"/>
      <c r="AA161" s="349"/>
      <c r="AB161" s="349"/>
      <c r="AC161" s="349"/>
      <c r="AD161" s="349"/>
      <c r="AE161" s="349"/>
    </row>
    <row r="162" ht="27.75" customHeight="1">
      <c r="A162" s="354"/>
      <c r="B162" s="352"/>
      <c r="C162" s="353"/>
      <c r="D162" s="353"/>
      <c r="E162" s="353"/>
      <c r="F162" s="354"/>
      <c r="G162" s="355"/>
      <c r="H162" s="355"/>
      <c r="I162" s="354"/>
      <c r="J162" s="353"/>
      <c r="K162" s="353"/>
      <c r="L162" s="349"/>
      <c r="M162" s="349"/>
      <c r="N162" s="349"/>
      <c r="O162" s="349"/>
      <c r="P162" s="349"/>
      <c r="Q162" s="349"/>
      <c r="R162" s="349"/>
      <c r="S162" s="349"/>
      <c r="T162" s="349"/>
      <c r="U162" s="349"/>
      <c r="V162" s="349"/>
      <c r="W162" s="349"/>
      <c r="X162" s="349"/>
      <c r="Y162" s="349"/>
      <c r="Z162" s="349"/>
      <c r="AA162" s="349"/>
      <c r="AB162" s="349"/>
      <c r="AC162" s="349"/>
      <c r="AD162" s="349"/>
      <c r="AE162" s="349"/>
    </row>
    <row r="163" ht="27.75" customHeight="1">
      <c r="A163" s="354"/>
      <c r="B163" s="352"/>
      <c r="C163" s="353"/>
      <c r="D163" s="353"/>
      <c r="E163" s="353"/>
      <c r="F163" s="354"/>
      <c r="G163" s="355"/>
      <c r="H163" s="355"/>
      <c r="I163" s="354"/>
      <c r="J163" s="353"/>
      <c r="K163" s="353"/>
      <c r="L163" s="349"/>
      <c r="M163" s="349"/>
      <c r="N163" s="349"/>
      <c r="O163" s="349"/>
      <c r="P163" s="349"/>
      <c r="Q163" s="349"/>
      <c r="R163" s="349"/>
      <c r="S163" s="349"/>
      <c r="T163" s="349"/>
      <c r="U163" s="349"/>
      <c r="V163" s="349"/>
      <c r="W163" s="349"/>
      <c r="X163" s="349"/>
      <c r="Y163" s="349"/>
      <c r="Z163" s="349"/>
      <c r="AA163" s="349"/>
      <c r="AB163" s="349"/>
      <c r="AC163" s="349"/>
      <c r="AD163" s="349"/>
      <c r="AE163" s="349"/>
    </row>
    <row r="164" ht="27.75" customHeight="1">
      <c r="A164" s="354"/>
      <c r="B164" s="352"/>
      <c r="C164" s="353"/>
      <c r="D164" s="353"/>
      <c r="E164" s="353"/>
      <c r="F164" s="354"/>
      <c r="G164" s="355"/>
      <c r="H164" s="355"/>
      <c r="I164" s="354"/>
      <c r="J164" s="353"/>
      <c r="K164" s="353"/>
      <c r="L164" s="349"/>
      <c r="M164" s="349"/>
      <c r="N164" s="349"/>
      <c r="O164" s="349"/>
      <c r="P164" s="349"/>
      <c r="Q164" s="349"/>
      <c r="R164" s="349"/>
      <c r="S164" s="349"/>
      <c r="T164" s="349"/>
      <c r="U164" s="349"/>
      <c r="V164" s="349"/>
      <c r="W164" s="349"/>
      <c r="X164" s="349"/>
      <c r="Y164" s="349"/>
      <c r="Z164" s="349"/>
      <c r="AA164" s="349"/>
      <c r="AB164" s="349"/>
      <c r="AC164" s="349"/>
      <c r="AD164" s="349"/>
      <c r="AE164" s="349"/>
    </row>
    <row r="165" ht="27.75" customHeight="1">
      <c r="A165" s="354"/>
      <c r="B165" s="352"/>
      <c r="C165" s="353"/>
      <c r="D165" s="353"/>
      <c r="E165" s="353"/>
      <c r="F165" s="354"/>
      <c r="G165" s="355"/>
      <c r="H165" s="355"/>
      <c r="I165" s="354"/>
      <c r="J165" s="353"/>
      <c r="K165" s="353"/>
      <c r="L165" s="349"/>
      <c r="M165" s="349"/>
      <c r="N165" s="349"/>
      <c r="O165" s="349"/>
      <c r="P165" s="349"/>
      <c r="Q165" s="349"/>
      <c r="R165" s="349"/>
      <c r="S165" s="349"/>
      <c r="T165" s="349"/>
      <c r="U165" s="349"/>
      <c r="V165" s="349"/>
      <c r="W165" s="349"/>
      <c r="X165" s="349"/>
      <c r="Y165" s="349"/>
      <c r="Z165" s="349"/>
      <c r="AA165" s="349"/>
      <c r="AB165" s="349"/>
      <c r="AC165" s="349"/>
      <c r="AD165" s="349"/>
      <c r="AE165" s="349"/>
    </row>
    <row r="166" ht="27.75" customHeight="1">
      <c r="A166" s="354"/>
      <c r="B166" s="352"/>
      <c r="C166" s="353"/>
      <c r="D166" s="353"/>
      <c r="E166" s="353"/>
      <c r="F166" s="354"/>
      <c r="G166" s="355"/>
      <c r="H166" s="355"/>
      <c r="I166" s="354"/>
      <c r="J166" s="353"/>
      <c r="K166" s="353"/>
      <c r="L166" s="349"/>
      <c r="M166" s="349"/>
      <c r="N166" s="349"/>
      <c r="O166" s="349"/>
      <c r="P166" s="349"/>
      <c r="Q166" s="349"/>
      <c r="R166" s="349"/>
      <c r="S166" s="349"/>
      <c r="T166" s="349"/>
      <c r="U166" s="349"/>
      <c r="V166" s="349"/>
      <c r="W166" s="349"/>
      <c r="X166" s="349"/>
      <c r="Y166" s="349"/>
      <c r="Z166" s="349"/>
      <c r="AA166" s="349"/>
      <c r="AB166" s="349"/>
      <c r="AC166" s="349"/>
      <c r="AD166" s="349"/>
      <c r="AE166" s="349"/>
    </row>
    <row r="167" ht="27.75" customHeight="1">
      <c r="A167" s="354"/>
      <c r="B167" s="352"/>
      <c r="C167" s="353"/>
      <c r="D167" s="353"/>
      <c r="E167" s="353"/>
      <c r="F167" s="354"/>
      <c r="G167" s="355"/>
      <c r="H167" s="355"/>
      <c r="I167" s="354"/>
      <c r="J167" s="353"/>
      <c r="K167" s="353"/>
      <c r="L167" s="349"/>
      <c r="M167" s="349"/>
      <c r="N167" s="349"/>
      <c r="O167" s="349"/>
      <c r="P167" s="349"/>
      <c r="Q167" s="349"/>
      <c r="R167" s="349"/>
      <c r="S167" s="349"/>
      <c r="T167" s="349"/>
      <c r="U167" s="349"/>
      <c r="V167" s="349"/>
      <c r="W167" s="349"/>
      <c r="X167" s="349"/>
      <c r="Y167" s="349"/>
      <c r="Z167" s="349"/>
      <c r="AA167" s="349"/>
      <c r="AB167" s="349"/>
      <c r="AC167" s="349"/>
      <c r="AD167" s="349"/>
      <c r="AE167" s="349"/>
    </row>
    <row r="168" ht="27.75" customHeight="1">
      <c r="A168" s="354"/>
      <c r="B168" s="352"/>
      <c r="C168" s="353"/>
      <c r="D168" s="353"/>
      <c r="E168" s="353"/>
      <c r="F168" s="354"/>
      <c r="G168" s="355"/>
      <c r="H168" s="355"/>
      <c r="I168" s="354"/>
      <c r="J168" s="353"/>
      <c r="K168" s="353"/>
      <c r="L168" s="349"/>
      <c r="M168" s="349"/>
      <c r="N168" s="349"/>
      <c r="O168" s="349"/>
      <c r="P168" s="349"/>
      <c r="Q168" s="349"/>
      <c r="R168" s="349"/>
      <c r="S168" s="349"/>
      <c r="T168" s="349"/>
      <c r="U168" s="349"/>
      <c r="V168" s="349"/>
      <c r="W168" s="349"/>
      <c r="X168" s="349"/>
      <c r="Y168" s="349"/>
      <c r="Z168" s="349"/>
      <c r="AA168" s="349"/>
      <c r="AB168" s="349"/>
      <c r="AC168" s="349"/>
      <c r="AD168" s="349"/>
      <c r="AE168" s="349"/>
    </row>
    <row r="169" ht="27.75" customHeight="1">
      <c r="A169" s="354"/>
      <c r="B169" s="352"/>
      <c r="C169" s="353"/>
      <c r="D169" s="353"/>
      <c r="E169" s="353"/>
      <c r="F169" s="354"/>
      <c r="G169" s="355"/>
      <c r="H169" s="355"/>
      <c r="I169" s="354"/>
      <c r="J169" s="353"/>
      <c r="K169" s="353"/>
      <c r="L169" s="349"/>
      <c r="M169" s="349"/>
      <c r="N169" s="349"/>
      <c r="O169" s="349"/>
      <c r="P169" s="349"/>
      <c r="Q169" s="349"/>
      <c r="R169" s="349"/>
      <c r="S169" s="349"/>
      <c r="T169" s="349"/>
      <c r="U169" s="349"/>
      <c r="V169" s="349"/>
      <c r="W169" s="349"/>
      <c r="X169" s="349"/>
      <c r="Y169" s="349"/>
      <c r="Z169" s="349"/>
      <c r="AA169" s="349"/>
      <c r="AB169" s="349"/>
      <c r="AC169" s="349"/>
      <c r="AD169" s="349"/>
      <c r="AE169" s="349"/>
    </row>
    <row r="170" ht="27.75" customHeight="1">
      <c r="A170" s="354"/>
      <c r="B170" s="352"/>
      <c r="C170" s="353"/>
      <c r="D170" s="353"/>
      <c r="E170" s="353"/>
      <c r="F170" s="354"/>
      <c r="G170" s="355"/>
      <c r="H170" s="355"/>
      <c r="I170" s="354"/>
      <c r="J170" s="353"/>
      <c r="K170" s="353"/>
      <c r="L170" s="349"/>
      <c r="M170" s="349"/>
      <c r="N170" s="349"/>
      <c r="O170" s="349"/>
      <c r="P170" s="349"/>
      <c r="Q170" s="349"/>
      <c r="R170" s="349"/>
      <c r="S170" s="349"/>
      <c r="T170" s="349"/>
      <c r="U170" s="349"/>
      <c r="V170" s="349"/>
      <c r="W170" s="349"/>
      <c r="X170" s="349"/>
      <c r="Y170" s="349"/>
      <c r="Z170" s="349"/>
      <c r="AA170" s="349"/>
      <c r="AB170" s="349"/>
      <c r="AC170" s="349"/>
      <c r="AD170" s="349"/>
      <c r="AE170" s="349"/>
    </row>
    <row r="171" ht="27.75" customHeight="1">
      <c r="A171" s="354"/>
      <c r="B171" s="352"/>
      <c r="C171" s="353"/>
      <c r="D171" s="353"/>
      <c r="E171" s="353"/>
      <c r="F171" s="354"/>
      <c r="G171" s="355"/>
      <c r="H171" s="355"/>
      <c r="I171" s="354"/>
      <c r="J171" s="353"/>
      <c r="K171" s="353"/>
      <c r="L171" s="349"/>
      <c r="M171" s="349"/>
      <c r="N171" s="349"/>
      <c r="O171" s="349"/>
      <c r="P171" s="349"/>
      <c r="Q171" s="349"/>
      <c r="R171" s="349"/>
      <c r="S171" s="349"/>
      <c r="T171" s="349"/>
      <c r="U171" s="349"/>
      <c r="V171" s="349"/>
      <c r="W171" s="349"/>
      <c r="X171" s="349"/>
      <c r="Y171" s="349"/>
      <c r="Z171" s="349"/>
      <c r="AA171" s="349"/>
      <c r="AB171" s="349"/>
      <c r="AC171" s="349"/>
      <c r="AD171" s="349"/>
      <c r="AE171" s="349"/>
    </row>
    <row r="172" ht="27.75" customHeight="1">
      <c r="A172" s="354"/>
      <c r="B172" s="352"/>
      <c r="C172" s="353"/>
      <c r="D172" s="353"/>
      <c r="E172" s="353"/>
      <c r="F172" s="354"/>
      <c r="G172" s="355"/>
      <c r="H172" s="355"/>
      <c r="I172" s="354"/>
      <c r="J172" s="353"/>
      <c r="K172" s="353"/>
      <c r="L172" s="349"/>
      <c r="M172" s="349"/>
      <c r="N172" s="349"/>
      <c r="O172" s="349"/>
      <c r="P172" s="349"/>
      <c r="Q172" s="349"/>
      <c r="R172" s="349"/>
      <c r="S172" s="349"/>
      <c r="T172" s="349"/>
      <c r="U172" s="349"/>
      <c r="V172" s="349"/>
      <c r="W172" s="349"/>
      <c r="X172" s="349"/>
      <c r="Y172" s="349"/>
      <c r="Z172" s="349"/>
      <c r="AA172" s="349"/>
      <c r="AB172" s="349"/>
      <c r="AC172" s="349"/>
      <c r="AD172" s="349"/>
      <c r="AE172" s="349"/>
    </row>
    <row r="173" ht="27.75" customHeight="1">
      <c r="A173" s="354"/>
      <c r="B173" s="352"/>
      <c r="C173" s="353"/>
      <c r="D173" s="353"/>
      <c r="E173" s="353"/>
      <c r="F173" s="354"/>
      <c r="G173" s="355"/>
      <c r="H173" s="355"/>
      <c r="I173" s="354"/>
      <c r="J173" s="353"/>
      <c r="K173" s="353"/>
      <c r="L173" s="349"/>
      <c r="M173" s="349"/>
      <c r="N173" s="349"/>
      <c r="O173" s="349"/>
      <c r="P173" s="349"/>
      <c r="Q173" s="349"/>
      <c r="R173" s="349"/>
      <c r="S173" s="349"/>
      <c r="T173" s="349"/>
      <c r="U173" s="349"/>
      <c r="V173" s="349"/>
      <c r="W173" s="349"/>
      <c r="X173" s="349"/>
      <c r="Y173" s="349"/>
      <c r="Z173" s="349"/>
      <c r="AA173" s="349"/>
      <c r="AB173" s="349"/>
      <c r="AC173" s="349"/>
      <c r="AD173" s="349"/>
      <c r="AE173" s="349"/>
    </row>
    <row r="174" ht="27.75" customHeight="1">
      <c r="A174" s="354"/>
      <c r="B174" s="352"/>
      <c r="C174" s="353"/>
      <c r="D174" s="353"/>
      <c r="E174" s="353"/>
      <c r="F174" s="354"/>
      <c r="G174" s="355"/>
      <c r="H174" s="355"/>
      <c r="I174" s="354"/>
      <c r="J174" s="353"/>
      <c r="K174" s="353"/>
      <c r="L174" s="349"/>
      <c r="M174" s="349"/>
      <c r="N174" s="349"/>
      <c r="O174" s="349"/>
      <c r="P174" s="349"/>
      <c r="Q174" s="349"/>
      <c r="R174" s="349"/>
      <c r="S174" s="349"/>
      <c r="T174" s="349"/>
      <c r="U174" s="349"/>
      <c r="V174" s="349"/>
      <c r="W174" s="349"/>
      <c r="X174" s="349"/>
      <c r="Y174" s="349"/>
      <c r="Z174" s="349"/>
      <c r="AA174" s="349"/>
      <c r="AB174" s="349"/>
      <c r="AC174" s="349"/>
      <c r="AD174" s="349"/>
      <c r="AE174" s="349"/>
    </row>
    <row r="175" ht="27.75" customHeight="1">
      <c r="A175" s="354"/>
      <c r="B175" s="352"/>
      <c r="C175" s="353"/>
      <c r="D175" s="353"/>
      <c r="E175" s="353"/>
      <c r="F175" s="354"/>
      <c r="G175" s="355"/>
      <c r="H175" s="355"/>
      <c r="I175" s="354"/>
      <c r="J175" s="353"/>
      <c r="K175" s="353"/>
      <c r="L175" s="349"/>
      <c r="M175" s="349"/>
      <c r="N175" s="349"/>
      <c r="O175" s="349"/>
      <c r="P175" s="349"/>
      <c r="Q175" s="349"/>
      <c r="R175" s="349"/>
      <c r="S175" s="349"/>
      <c r="T175" s="349"/>
      <c r="U175" s="349"/>
      <c r="V175" s="349"/>
      <c r="W175" s="349"/>
      <c r="X175" s="349"/>
      <c r="Y175" s="349"/>
      <c r="Z175" s="349"/>
      <c r="AA175" s="349"/>
      <c r="AB175" s="349"/>
      <c r="AC175" s="349"/>
      <c r="AD175" s="349"/>
      <c r="AE175" s="349"/>
    </row>
    <row r="176" ht="27.75" customHeight="1">
      <c r="A176" s="354"/>
      <c r="B176" s="352"/>
      <c r="C176" s="353"/>
      <c r="D176" s="353"/>
      <c r="E176" s="353"/>
      <c r="F176" s="354"/>
      <c r="G176" s="355"/>
      <c r="H176" s="355"/>
      <c r="I176" s="354"/>
      <c r="J176" s="353"/>
      <c r="K176" s="353"/>
      <c r="L176" s="349"/>
      <c r="M176" s="349"/>
      <c r="N176" s="349"/>
      <c r="O176" s="349"/>
      <c r="P176" s="349"/>
      <c r="Q176" s="349"/>
      <c r="R176" s="349"/>
      <c r="S176" s="349"/>
      <c r="T176" s="349"/>
      <c r="U176" s="349"/>
      <c r="V176" s="349"/>
      <c r="W176" s="349"/>
      <c r="X176" s="349"/>
      <c r="Y176" s="349"/>
      <c r="Z176" s="349"/>
      <c r="AA176" s="349"/>
      <c r="AB176" s="349"/>
      <c r="AC176" s="349"/>
      <c r="AD176" s="349"/>
      <c r="AE176" s="349"/>
    </row>
    <row r="177" ht="27.75" customHeight="1">
      <c r="A177" s="354"/>
      <c r="B177" s="352"/>
      <c r="C177" s="353"/>
      <c r="D177" s="353"/>
      <c r="E177" s="353"/>
      <c r="F177" s="354"/>
      <c r="G177" s="355"/>
      <c r="H177" s="355"/>
      <c r="I177" s="354"/>
      <c r="J177" s="353"/>
      <c r="K177" s="353"/>
      <c r="L177" s="349"/>
      <c r="M177" s="349"/>
      <c r="N177" s="349"/>
      <c r="O177" s="349"/>
      <c r="P177" s="349"/>
      <c r="Q177" s="349"/>
      <c r="R177" s="349"/>
      <c r="S177" s="349"/>
      <c r="T177" s="349"/>
      <c r="U177" s="349"/>
      <c r="V177" s="349"/>
      <c r="W177" s="349"/>
      <c r="X177" s="349"/>
      <c r="Y177" s="349"/>
      <c r="Z177" s="349"/>
      <c r="AA177" s="349"/>
      <c r="AB177" s="349"/>
      <c r="AC177" s="349"/>
      <c r="AD177" s="349"/>
      <c r="AE177" s="349"/>
    </row>
    <row r="178" ht="27.75" customHeight="1">
      <c r="A178" s="354"/>
      <c r="B178" s="352"/>
      <c r="C178" s="353"/>
      <c r="D178" s="353"/>
      <c r="E178" s="353"/>
      <c r="F178" s="354"/>
      <c r="G178" s="355"/>
      <c r="H178" s="355"/>
      <c r="I178" s="354"/>
      <c r="J178" s="353"/>
      <c r="K178" s="353"/>
      <c r="L178" s="349"/>
      <c r="M178" s="349"/>
      <c r="N178" s="349"/>
      <c r="O178" s="349"/>
      <c r="P178" s="349"/>
      <c r="Q178" s="349"/>
      <c r="R178" s="349"/>
      <c r="S178" s="349"/>
      <c r="T178" s="349"/>
      <c r="U178" s="349"/>
      <c r="V178" s="349"/>
      <c r="W178" s="349"/>
      <c r="X178" s="349"/>
      <c r="Y178" s="349"/>
      <c r="Z178" s="349"/>
      <c r="AA178" s="349"/>
      <c r="AB178" s="349"/>
      <c r="AC178" s="349"/>
      <c r="AD178" s="349"/>
      <c r="AE178" s="349"/>
    </row>
    <row r="179" ht="27.75" customHeight="1">
      <c r="A179" s="354"/>
      <c r="B179" s="352"/>
      <c r="C179" s="353"/>
      <c r="D179" s="353"/>
      <c r="E179" s="353"/>
      <c r="F179" s="354"/>
      <c r="G179" s="355"/>
      <c r="H179" s="355"/>
      <c r="I179" s="354"/>
      <c r="J179" s="353"/>
      <c r="K179" s="353"/>
      <c r="L179" s="349"/>
      <c r="M179" s="349"/>
      <c r="N179" s="349"/>
      <c r="O179" s="349"/>
      <c r="P179" s="349"/>
      <c r="Q179" s="349"/>
      <c r="R179" s="349"/>
      <c r="S179" s="349"/>
      <c r="T179" s="349"/>
      <c r="U179" s="349"/>
      <c r="V179" s="349"/>
      <c r="W179" s="349"/>
      <c r="X179" s="349"/>
      <c r="Y179" s="349"/>
      <c r="Z179" s="349"/>
      <c r="AA179" s="349"/>
      <c r="AB179" s="349"/>
      <c r="AC179" s="349"/>
      <c r="AD179" s="349"/>
      <c r="AE179" s="349"/>
    </row>
    <row r="180" ht="27.75" customHeight="1">
      <c r="A180" s="354"/>
      <c r="B180" s="352"/>
      <c r="C180" s="353"/>
      <c r="D180" s="353"/>
      <c r="E180" s="353"/>
      <c r="F180" s="354"/>
      <c r="G180" s="355"/>
      <c r="H180" s="355"/>
      <c r="I180" s="354"/>
      <c r="J180" s="353"/>
      <c r="K180" s="353"/>
      <c r="L180" s="349"/>
      <c r="M180" s="349"/>
      <c r="N180" s="349"/>
      <c r="O180" s="349"/>
      <c r="P180" s="349"/>
      <c r="Q180" s="349"/>
      <c r="R180" s="349"/>
      <c r="S180" s="349"/>
      <c r="T180" s="349"/>
      <c r="U180" s="349"/>
      <c r="V180" s="349"/>
      <c r="W180" s="349"/>
      <c r="X180" s="349"/>
      <c r="Y180" s="349"/>
      <c r="Z180" s="349"/>
      <c r="AA180" s="349"/>
      <c r="AB180" s="349"/>
      <c r="AC180" s="349"/>
      <c r="AD180" s="349"/>
      <c r="AE180" s="349"/>
    </row>
    <row r="181" ht="27.75" customHeight="1">
      <c r="A181" s="354"/>
      <c r="B181" s="352"/>
      <c r="C181" s="353"/>
      <c r="D181" s="353"/>
      <c r="E181" s="353"/>
      <c r="F181" s="354"/>
      <c r="G181" s="355"/>
      <c r="H181" s="355"/>
      <c r="I181" s="354"/>
      <c r="J181" s="353"/>
      <c r="K181" s="353"/>
      <c r="L181" s="349"/>
      <c r="M181" s="349"/>
      <c r="N181" s="349"/>
      <c r="O181" s="349"/>
      <c r="P181" s="349"/>
      <c r="Q181" s="349"/>
      <c r="R181" s="349"/>
      <c r="S181" s="349"/>
      <c r="T181" s="349"/>
      <c r="U181" s="349"/>
      <c r="V181" s="349"/>
      <c r="W181" s="349"/>
      <c r="X181" s="349"/>
      <c r="Y181" s="349"/>
      <c r="Z181" s="349"/>
      <c r="AA181" s="349"/>
      <c r="AB181" s="349"/>
      <c r="AC181" s="349"/>
      <c r="AD181" s="349"/>
      <c r="AE181" s="349"/>
    </row>
    <row r="182" ht="27.75" customHeight="1">
      <c r="A182" s="354"/>
      <c r="B182" s="352"/>
      <c r="C182" s="353"/>
      <c r="D182" s="353"/>
      <c r="E182" s="353"/>
      <c r="F182" s="354"/>
      <c r="G182" s="355"/>
      <c r="H182" s="355"/>
      <c r="I182" s="354"/>
      <c r="J182" s="353"/>
      <c r="K182" s="353"/>
      <c r="L182" s="349"/>
      <c r="M182" s="349"/>
      <c r="N182" s="349"/>
      <c r="O182" s="349"/>
      <c r="P182" s="349"/>
      <c r="Q182" s="349"/>
      <c r="R182" s="349"/>
      <c r="S182" s="349"/>
      <c r="T182" s="349"/>
      <c r="U182" s="349"/>
      <c r="V182" s="349"/>
      <c r="W182" s="349"/>
      <c r="X182" s="349"/>
      <c r="Y182" s="349"/>
      <c r="Z182" s="349"/>
      <c r="AA182" s="349"/>
      <c r="AB182" s="349"/>
      <c r="AC182" s="349"/>
      <c r="AD182" s="349"/>
      <c r="AE182" s="349"/>
    </row>
    <row r="183" ht="27.75" customHeight="1">
      <c r="A183" s="354"/>
      <c r="B183" s="352"/>
      <c r="C183" s="353"/>
      <c r="D183" s="353"/>
      <c r="E183" s="353"/>
      <c r="F183" s="354"/>
      <c r="G183" s="355"/>
      <c r="H183" s="355"/>
      <c r="I183" s="354"/>
      <c r="J183" s="353"/>
      <c r="K183" s="353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  <c r="AE183" s="349"/>
    </row>
    <row r="184" ht="27.75" customHeight="1">
      <c r="A184" s="354"/>
      <c r="B184" s="352"/>
      <c r="C184" s="353"/>
      <c r="D184" s="353"/>
      <c r="E184" s="353"/>
      <c r="F184" s="354"/>
      <c r="G184" s="355"/>
      <c r="H184" s="355"/>
      <c r="I184" s="354"/>
      <c r="J184" s="353"/>
      <c r="K184" s="353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  <c r="AE184" s="349"/>
    </row>
    <row r="185" ht="27.75" customHeight="1">
      <c r="A185" s="354"/>
      <c r="B185" s="352"/>
      <c r="C185" s="353"/>
      <c r="D185" s="353"/>
      <c r="E185" s="353"/>
      <c r="F185" s="354"/>
      <c r="G185" s="355"/>
      <c r="H185" s="355"/>
      <c r="I185" s="354"/>
      <c r="J185" s="353"/>
      <c r="K185" s="353"/>
      <c r="L185" s="349"/>
      <c r="M185" s="349"/>
      <c r="N185" s="349"/>
      <c r="O185" s="349"/>
      <c r="P185" s="349"/>
      <c r="Q185" s="349"/>
      <c r="R185" s="349"/>
      <c r="S185" s="349"/>
      <c r="T185" s="349"/>
      <c r="U185" s="349"/>
      <c r="V185" s="349"/>
      <c r="W185" s="349"/>
      <c r="X185" s="349"/>
      <c r="Y185" s="349"/>
      <c r="Z185" s="349"/>
      <c r="AA185" s="349"/>
      <c r="AB185" s="349"/>
      <c r="AC185" s="349"/>
      <c r="AD185" s="349"/>
      <c r="AE185" s="349"/>
    </row>
    <row r="186" ht="27.75" customHeight="1">
      <c r="A186" s="354"/>
      <c r="B186" s="352"/>
      <c r="C186" s="353"/>
      <c r="D186" s="353"/>
      <c r="E186" s="353"/>
      <c r="F186" s="354"/>
      <c r="G186" s="355"/>
      <c r="H186" s="355"/>
      <c r="I186" s="354"/>
      <c r="J186" s="353"/>
      <c r="K186" s="353"/>
      <c r="L186" s="349"/>
      <c r="M186" s="349"/>
      <c r="N186" s="349"/>
      <c r="O186" s="349"/>
      <c r="P186" s="349"/>
      <c r="Q186" s="349"/>
      <c r="R186" s="349"/>
      <c r="S186" s="349"/>
      <c r="T186" s="349"/>
      <c r="U186" s="349"/>
      <c r="V186" s="349"/>
      <c r="W186" s="349"/>
      <c r="X186" s="349"/>
      <c r="Y186" s="349"/>
      <c r="Z186" s="349"/>
      <c r="AA186" s="349"/>
      <c r="AB186" s="349"/>
      <c r="AC186" s="349"/>
      <c r="AD186" s="349"/>
      <c r="AE186" s="349"/>
    </row>
    <row r="187" ht="27.75" customHeight="1">
      <c r="A187" s="354"/>
      <c r="B187" s="352"/>
      <c r="C187" s="353"/>
      <c r="D187" s="353"/>
      <c r="E187" s="353"/>
      <c r="F187" s="354"/>
      <c r="G187" s="355"/>
      <c r="H187" s="355"/>
      <c r="I187" s="354"/>
      <c r="J187" s="353"/>
      <c r="K187" s="353"/>
      <c r="L187" s="349"/>
      <c r="M187" s="349"/>
      <c r="N187" s="349"/>
      <c r="O187" s="349"/>
      <c r="P187" s="349"/>
      <c r="Q187" s="349"/>
      <c r="R187" s="349"/>
      <c r="S187" s="349"/>
      <c r="T187" s="349"/>
      <c r="U187" s="349"/>
      <c r="V187" s="349"/>
      <c r="W187" s="349"/>
      <c r="X187" s="349"/>
      <c r="Y187" s="349"/>
      <c r="Z187" s="349"/>
      <c r="AA187" s="349"/>
      <c r="AB187" s="349"/>
      <c r="AC187" s="349"/>
      <c r="AD187" s="349"/>
      <c r="AE187" s="349"/>
    </row>
    <row r="188" ht="27.75" customHeight="1">
      <c r="A188" s="354"/>
      <c r="B188" s="352"/>
      <c r="C188" s="353"/>
      <c r="D188" s="353"/>
      <c r="E188" s="353"/>
      <c r="F188" s="354"/>
      <c r="G188" s="355"/>
      <c r="H188" s="355"/>
      <c r="I188" s="354"/>
      <c r="J188" s="353"/>
      <c r="K188" s="353"/>
      <c r="L188" s="349"/>
      <c r="M188" s="349"/>
      <c r="N188" s="349"/>
      <c r="O188" s="349"/>
      <c r="P188" s="349"/>
      <c r="Q188" s="349"/>
      <c r="R188" s="349"/>
      <c r="S188" s="349"/>
      <c r="T188" s="349"/>
      <c r="U188" s="349"/>
      <c r="V188" s="349"/>
      <c r="W188" s="349"/>
      <c r="X188" s="349"/>
      <c r="Y188" s="349"/>
      <c r="Z188" s="349"/>
      <c r="AA188" s="349"/>
      <c r="AB188" s="349"/>
      <c r="AC188" s="349"/>
      <c r="AD188" s="349"/>
      <c r="AE188" s="349"/>
    </row>
    <row r="189" ht="27.75" customHeight="1">
      <c r="A189" s="354"/>
      <c r="B189" s="352"/>
      <c r="C189" s="353"/>
      <c r="D189" s="353"/>
      <c r="E189" s="353"/>
      <c r="F189" s="354"/>
      <c r="G189" s="355"/>
      <c r="H189" s="355"/>
      <c r="I189" s="354"/>
      <c r="J189" s="353"/>
      <c r="K189" s="353"/>
      <c r="L189" s="349"/>
      <c r="M189" s="349"/>
      <c r="N189" s="349"/>
      <c r="O189" s="349"/>
      <c r="P189" s="349"/>
      <c r="Q189" s="349"/>
      <c r="R189" s="349"/>
      <c r="S189" s="349"/>
      <c r="T189" s="349"/>
      <c r="U189" s="349"/>
      <c r="V189" s="349"/>
      <c r="W189" s="349"/>
      <c r="X189" s="349"/>
      <c r="Y189" s="349"/>
      <c r="Z189" s="349"/>
      <c r="AA189" s="349"/>
      <c r="AB189" s="349"/>
      <c r="AC189" s="349"/>
      <c r="AD189" s="349"/>
      <c r="AE189" s="349"/>
    </row>
    <row r="190" ht="27.75" customHeight="1">
      <c r="A190" s="354"/>
      <c r="B190" s="352"/>
      <c r="C190" s="353"/>
      <c r="D190" s="353"/>
      <c r="E190" s="353"/>
      <c r="F190" s="354"/>
      <c r="G190" s="355"/>
      <c r="H190" s="355"/>
      <c r="I190" s="354"/>
      <c r="J190" s="353"/>
      <c r="K190" s="353"/>
      <c r="L190" s="349"/>
      <c r="M190" s="349"/>
      <c r="N190" s="349"/>
      <c r="O190" s="349"/>
      <c r="P190" s="349"/>
      <c r="Q190" s="349"/>
      <c r="R190" s="349"/>
      <c r="S190" s="349"/>
      <c r="T190" s="349"/>
      <c r="U190" s="349"/>
      <c r="V190" s="349"/>
      <c r="W190" s="349"/>
      <c r="X190" s="349"/>
      <c r="Y190" s="349"/>
      <c r="Z190" s="349"/>
      <c r="AA190" s="349"/>
      <c r="AB190" s="349"/>
      <c r="AC190" s="349"/>
      <c r="AD190" s="349"/>
      <c r="AE190" s="349"/>
    </row>
    <row r="191" ht="27.75" customHeight="1">
      <c r="A191" s="354"/>
      <c r="B191" s="352"/>
      <c r="C191" s="353"/>
      <c r="D191" s="353"/>
      <c r="E191" s="353"/>
      <c r="F191" s="354"/>
      <c r="G191" s="355"/>
      <c r="H191" s="355"/>
      <c r="I191" s="354"/>
      <c r="J191" s="353"/>
      <c r="K191" s="353"/>
      <c r="L191" s="349"/>
      <c r="M191" s="349"/>
      <c r="N191" s="349"/>
      <c r="O191" s="349"/>
      <c r="P191" s="349"/>
      <c r="Q191" s="349"/>
      <c r="R191" s="349"/>
      <c r="S191" s="349"/>
      <c r="T191" s="349"/>
      <c r="U191" s="349"/>
      <c r="V191" s="349"/>
      <c r="W191" s="349"/>
      <c r="X191" s="349"/>
      <c r="Y191" s="349"/>
      <c r="Z191" s="349"/>
      <c r="AA191" s="349"/>
      <c r="AB191" s="349"/>
      <c r="AC191" s="349"/>
      <c r="AD191" s="349"/>
      <c r="AE191" s="349"/>
    </row>
    <row r="192" ht="27.75" customHeight="1">
      <c r="A192" s="354"/>
      <c r="B192" s="352"/>
      <c r="C192" s="353"/>
      <c r="D192" s="353"/>
      <c r="E192" s="353"/>
      <c r="F192" s="354"/>
      <c r="G192" s="355"/>
      <c r="H192" s="355"/>
      <c r="I192" s="354"/>
      <c r="J192" s="353"/>
      <c r="K192" s="353"/>
      <c r="L192" s="349"/>
      <c r="M192" s="349"/>
      <c r="N192" s="349"/>
      <c r="O192" s="349"/>
      <c r="P192" s="349"/>
      <c r="Q192" s="349"/>
      <c r="R192" s="349"/>
      <c r="S192" s="349"/>
      <c r="T192" s="349"/>
      <c r="U192" s="349"/>
      <c r="V192" s="349"/>
      <c r="W192" s="349"/>
      <c r="X192" s="349"/>
      <c r="Y192" s="349"/>
      <c r="Z192" s="349"/>
      <c r="AA192" s="349"/>
      <c r="AB192" s="349"/>
      <c r="AC192" s="349"/>
      <c r="AD192" s="349"/>
      <c r="AE192" s="349"/>
    </row>
    <row r="193" ht="27.75" customHeight="1">
      <c r="A193" s="354"/>
      <c r="B193" s="352"/>
      <c r="C193" s="353"/>
      <c r="D193" s="353"/>
      <c r="E193" s="353"/>
      <c r="F193" s="354"/>
      <c r="G193" s="355"/>
      <c r="H193" s="355"/>
      <c r="I193" s="354"/>
      <c r="J193" s="353"/>
      <c r="K193" s="353"/>
      <c r="L193" s="349"/>
      <c r="M193" s="349"/>
      <c r="N193" s="349"/>
      <c r="O193" s="349"/>
      <c r="P193" s="349"/>
      <c r="Q193" s="349"/>
      <c r="R193" s="349"/>
      <c r="S193" s="349"/>
      <c r="T193" s="349"/>
      <c r="U193" s="349"/>
      <c r="V193" s="349"/>
      <c r="W193" s="349"/>
      <c r="X193" s="349"/>
      <c r="Y193" s="349"/>
      <c r="Z193" s="349"/>
      <c r="AA193" s="349"/>
      <c r="AB193" s="349"/>
      <c r="AC193" s="349"/>
      <c r="AD193" s="349"/>
      <c r="AE193" s="349"/>
    </row>
    <row r="194" ht="27.75" customHeight="1">
      <c r="A194" s="354"/>
      <c r="B194" s="352"/>
      <c r="C194" s="353"/>
      <c r="D194" s="353"/>
      <c r="E194" s="353"/>
      <c r="F194" s="354"/>
      <c r="G194" s="355"/>
      <c r="H194" s="355"/>
      <c r="I194" s="354"/>
      <c r="J194" s="353"/>
      <c r="K194" s="353"/>
      <c r="L194" s="349"/>
      <c r="M194" s="349"/>
      <c r="N194" s="349"/>
      <c r="O194" s="349"/>
      <c r="P194" s="349"/>
      <c r="Q194" s="349"/>
      <c r="R194" s="349"/>
      <c r="S194" s="349"/>
      <c r="T194" s="349"/>
      <c r="U194" s="349"/>
      <c r="V194" s="349"/>
      <c r="W194" s="349"/>
      <c r="X194" s="349"/>
      <c r="Y194" s="349"/>
      <c r="Z194" s="349"/>
      <c r="AA194" s="349"/>
      <c r="AB194" s="349"/>
      <c r="AC194" s="349"/>
      <c r="AD194" s="349"/>
      <c r="AE194" s="349"/>
    </row>
    <row r="195" ht="27.75" customHeight="1">
      <c r="A195" s="354"/>
      <c r="B195" s="352"/>
      <c r="C195" s="353"/>
      <c r="D195" s="353"/>
      <c r="E195" s="353"/>
      <c r="F195" s="354"/>
      <c r="G195" s="355"/>
      <c r="H195" s="355"/>
      <c r="I195" s="354"/>
      <c r="J195" s="353"/>
      <c r="K195" s="353"/>
      <c r="L195" s="349"/>
      <c r="M195" s="349"/>
      <c r="N195" s="349"/>
      <c r="O195" s="349"/>
      <c r="P195" s="349"/>
      <c r="Q195" s="349"/>
      <c r="R195" s="349"/>
      <c r="S195" s="349"/>
      <c r="T195" s="349"/>
      <c r="U195" s="349"/>
      <c r="V195" s="349"/>
      <c r="W195" s="349"/>
      <c r="X195" s="349"/>
      <c r="Y195" s="349"/>
      <c r="Z195" s="349"/>
      <c r="AA195" s="349"/>
      <c r="AB195" s="349"/>
      <c r="AC195" s="349"/>
      <c r="AD195" s="349"/>
      <c r="AE195" s="349"/>
    </row>
    <row r="196" ht="27.75" customHeight="1">
      <c r="A196" s="354"/>
      <c r="B196" s="352"/>
      <c r="C196" s="353"/>
      <c r="D196" s="353"/>
      <c r="E196" s="353"/>
      <c r="F196" s="354"/>
      <c r="G196" s="355"/>
      <c r="H196" s="355"/>
      <c r="I196" s="354"/>
      <c r="J196" s="353"/>
      <c r="K196" s="353"/>
      <c r="L196" s="349"/>
      <c r="M196" s="349"/>
      <c r="N196" s="349"/>
      <c r="O196" s="349"/>
      <c r="P196" s="349"/>
      <c r="Q196" s="349"/>
      <c r="R196" s="349"/>
      <c r="S196" s="349"/>
      <c r="T196" s="349"/>
      <c r="U196" s="349"/>
      <c r="V196" s="349"/>
      <c r="W196" s="349"/>
      <c r="X196" s="349"/>
      <c r="Y196" s="349"/>
      <c r="Z196" s="349"/>
      <c r="AA196" s="349"/>
      <c r="AB196" s="349"/>
      <c r="AC196" s="349"/>
      <c r="AD196" s="349"/>
      <c r="AE196" s="349"/>
    </row>
    <row r="197" ht="27.75" customHeight="1">
      <c r="A197" s="354"/>
      <c r="B197" s="352"/>
      <c r="C197" s="353"/>
      <c r="D197" s="353"/>
      <c r="E197" s="353"/>
      <c r="F197" s="354"/>
      <c r="G197" s="355"/>
      <c r="H197" s="355"/>
      <c r="I197" s="354"/>
      <c r="J197" s="353"/>
      <c r="K197" s="353"/>
      <c r="L197" s="349"/>
      <c r="M197" s="349"/>
      <c r="N197" s="349"/>
      <c r="O197" s="349"/>
      <c r="P197" s="349"/>
      <c r="Q197" s="349"/>
      <c r="R197" s="349"/>
      <c r="S197" s="349"/>
      <c r="T197" s="349"/>
      <c r="U197" s="349"/>
      <c r="V197" s="349"/>
      <c r="W197" s="349"/>
      <c r="X197" s="349"/>
      <c r="Y197" s="349"/>
      <c r="Z197" s="349"/>
      <c r="AA197" s="349"/>
      <c r="AB197" s="349"/>
      <c r="AC197" s="349"/>
      <c r="AD197" s="349"/>
      <c r="AE197" s="349"/>
    </row>
    <row r="198" ht="27.75" customHeight="1">
      <c r="A198" s="354"/>
      <c r="B198" s="352"/>
      <c r="C198" s="353"/>
      <c r="D198" s="353"/>
      <c r="E198" s="353"/>
      <c r="F198" s="354"/>
      <c r="G198" s="355"/>
      <c r="H198" s="355"/>
      <c r="I198" s="354"/>
      <c r="J198" s="353"/>
      <c r="K198" s="353"/>
      <c r="L198" s="349"/>
      <c r="M198" s="349"/>
      <c r="N198" s="349"/>
      <c r="O198" s="349"/>
      <c r="P198" s="349"/>
      <c r="Q198" s="349"/>
      <c r="R198" s="349"/>
      <c r="S198" s="349"/>
      <c r="T198" s="349"/>
      <c r="U198" s="349"/>
      <c r="V198" s="349"/>
      <c r="W198" s="349"/>
      <c r="X198" s="349"/>
      <c r="Y198" s="349"/>
      <c r="Z198" s="349"/>
      <c r="AA198" s="349"/>
      <c r="AB198" s="349"/>
      <c r="AC198" s="349"/>
      <c r="AD198" s="349"/>
      <c r="AE198" s="349"/>
    </row>
    <row r="199" ht="27.75" customHeight="1">
      <c r="A199" s="354"/>
      <c r="B199" s="352"/>
      <c r="C199" s="353"/>
      <c r="D199" s="353"/>
      <c r="E199" s="353"/>
      <c r="F199" s="354"/>
      <c r="G199" s="355"/>
      <c r="H199" s="355"/>
      <c r="I199" s="354"/>
      <c r="J199" s="353"/>
      <c r="K199" s="353"/>
      <c r="L199" s="349"/>
      <c r="M199" s="349"/>
      <c r="N199" s="349"/>
      <c r="O199" s="349"/>
      <c r="P199" s="349"/>
      <c r="Q199" s="349"/>
      <c r="R199" s="349"/>
      <c r="S199" s="349"/>
      <c r="T199" s="349"/>
      <c r="U199" s="349"/>
      <c r="V199" s="349"/>
      <c r="W199" s="349"/>
      <c r="X199" s="349"/>
      <c r="Y199" s="349"/>
      <c r="Z199" s="349"/>
      <c r="AA199" s="349"/>
      <c r="AB199" s="349"/>
      <c r="AC199" s="349"/>
      <c r="AD199" s="349"/>
      <c r="AE199" s="349"/>
    </row>
    <row r="200" ht="27.75" customHeight="1">
      <c r="A200" s="354"/>
      <c r="B200" s="352"/>
      <c r="C200" s="353"/>
      <c r="D200" s="353"/>
      <c r="E200" s="353"/>
      <c r="F200" s="354"/>
      <c r="G200" s="355"/>
      <c r="H200" s="355"/>
      <c r="I200" s="354"/>
      <c r="J200" s="353"/>
      <c r="K200" s="353"/>
      <c r="L200" s="349"/>
      <c r="M200" s="349"/>
      <c r="N200" s="349"/>
      <c r="O200" s="349"/>
      <c r="P200" s="349"/>
      <c r="Q200" s="349"/>
      <c r="R200" s="349"/>
      <c r="S200" s="349"/>
      <c r="T200" s="349"/>
      <c r="U200" s="349"/>
      <c r="V200" s="349"/>
      <c r="W200" s="349"/>
      <c r="X200" s="349"/>
      <c r="Y200" s="349"/>
      <c r="Z200" s="349"/>
      <c r="AA200" s="349"/>
      <c r="AB200" s="349"/>
      <c r="AC200" s="349"/>
      <c r="AD200" s="349"/>
      <c r="AE200" s="349"/>
    </row>
    <row r="201" ht="27.75" customHeight="1">
      <c r="A201" s="354"/>
      <c r="B201" s="352"/>
      <c r="C201" s="353"/>
      <c r="D201" s="353"/>
      <c r="E201" s="353"/>
      <c r="F201" s="354"/>
      <c r="G201" s="355"/>
      <c r="H201" s="355"/>
      <c r="I201" s="354"/>
      <c r="J201" s="353"/>
      <c r="K201" s="353"/>
      <c r="L201" s="349"/>
      <c r="M201" s="349"/>
      <c r="N201" s="349"/>
      <c r="O201" s="349"/>
      <c r="P201" s="349"/>
      <c r="Q201" s="349"/>
      <c r="R201" s="349"/>
      <c r="S201" s="349"/>
      <c r="T201" s="349"/>
      <c r="U201" s="349"/>
      <c r="V201" s="349"/>
      <c r="W201" s="349"/>
      <c r="X201" s="349"/>
      <c r="Y201" s="349"/>
      <c r="Z201" s="349"/>
      <c r="AA201" s="349"/>
      <c r="AB201" s="349"/>
      <c r="AC201" s="349"/>
      <c r="AD201" s="349"/>
      <c r="AE201" s="349"/>
    </row>
    <row r="202" ht="27.75" customHeight="1">
      <c r="A202" s="354"/>
      <c r="B202" s="352"/>
      <c r="C202" s="353"/>
      <c r="D202" s="353"/>
      <c r="E202" s="353"/>
      <c r="F202" s="354"/>
      <c r="G202" s="355"/>
      <c r="H202" s="355"/>
      <c r="I202" s="354"/>
      <c r="J202" s="353"/>
      <c r="K202" s="353"/>
      <c r="L202" s="349"/>
      <c r="M202" s="349"/>
      <c r="N202" s="349"/>
      <c r="O202" s="349"/>
      <c r="P202" s="349"/>
      <c r="Q202" s="349"/>
      <c r="R202" s="349"/>
      <c r="S202" s="349"/>
      <c r="T202" s="349"/>
      <c r="U202" s="349"/>
      <c r="V202" s="349"/>
      <c r="W202" s="349"/>
      <c r="X202" s="349"/>
      <c r="Y202" s="349"/>
      <c r="Z202" s="349"/>
      <c r="AA202" s="349"/>
      <c r="AB202" s="349"/>
      <c r="AC202" s="349"/>
      <c r="AD202" s="349"/>
      <c r="AE202" s="349"/>
    </row>
    <row r="203" ht="27.75" customHeight="1">
      <c r="A203" s="354"/>
      <c r="B203" s="352"/>
      <c r="C203" s="353"/>
      <c r="D203" s="353"/>
      <c r="E203" s="353"/>
      <c r="F203" s="354"/>
      <c r="G203" s="355"/>
      <c r="H203" s="355"/>
      <c r="I203" s="354"/>
      <c r="J203" s="353"/>
      <c r="K203" s="353"/>
      <c r="L203" s="349"/>
      <c r="M203" s="349"/>
      <c r="N203" s="349"/>
      <c r="O203" s="349"/>
      <c r="P203" s="349"/>
      <c r="Q203" s="349"/>
      <c r="R203" s="349"/>
      <c r="S203" s="349"/>
      <c r="T203" s="349"/>
      <c r="U203" s="349"/>
      <c r="V203" s="349"/>
      <c r="W203" s="349"/>
      <c r="X203" s="349"/>
      <c r="Y203" s="349"/>
      <c r="Z203" s="349"/>
      <c r="AA203" s="349"/>
      <c r="AB203" s="349"/>
      <c r="AC203" s="349"/>
      <c r="AD203" s="349"/>
      <c r="AE203" s="349"/>
    </row>
    <row r="204" ht="27.75" customHeight="1">
      <c r="A204" s="354"/>
      <c r="B204" s="352"/>
      <c r="C204" s="353"/>
      <c r="D204" s="353"/>
      <c r="E204" s="353"/>
      <c r="F204" s="354"/>
      <c r="G204" s="355"/>
      <c r="H204" s="355"/>
      <c r="I204" s="354"/>
      <c r="J204" s="353"/>
      <c r="K204" s="353"/>
      <c r="L204" s="349"/>
      <c r="M204" s="349"/>
      <c r="N204" s="349"/>
      <c r="O204" s="349"/>
      <c r="P204" s="349"/>
      <c r="Q204" s="349"/>
      <c r="R204" s="349"/>
      <c r="S204" s="349"/>
      <c r="T204" s="349"/>
      <c r="U204" s="349"/>
      <c r="V204" s="349"/>
      <c r="W204" s="349"/>
      <c r="X204" s="349"/>
      <c r="Y204" s="349"/>
      <c r="Z204" s="349"/>
      <c r="AA204" s="349"/>
      <c r="AB204" s="349"/>
      <c r="AC204" s="349"/>
      <c r="AD204" s="349"/>
      <c r="AE204" s="349"/>
    </row>
    <row r="205" ht="27.75" customHeight="1">
      <c r="A205" s="354"/>
      <c r="B205" s="352"/>
      <c r="C205" s="353"/>
      <c r="D205" s="353"/>
      <c r="E205" s="353"/>
      <c r="F205" s="354"/>
      <c r="G205" s="355"/>
      <c r="H205" s="355"/>
      <c r="I205" s="354"/>
      <c r="J205" s="353"/>
      <c r="K205" s="353"/>
      <c r="L205" s="349"/>
      <c r="M205" s="349"/>
      <c r="N205" s="349"/>
      <c r="O205" s="349"/>
      <c r="P205" s="349"/>
      <c r="Q205" s="349"/>
      <c r="R205" s="349"/>
      <c r="S205" s="349"/>
      <c r="T205" s="349"/>
      <c r="U205" s="349"/>
      <c r="V205" s="349"/>
      <c r="W205" s="349"/>
      <c r="X205" s="349"/>
      <c r="Y205" s="349"/>
      <c r="Z205" s="349"/>
      <c r="AA205" s="349"/>
      <c r="AB205" s="349"/>
      <c r="AC205" s="349"/>
      <c r="AD205" s="349"/>
      <c r="AE205" s="349"/>
    </row>
    <row r="206" ht="27.75" customHeight="1">
      <c r="A206" s="354"/>
      <c r="B206" s="352"/>
      <c r="C206" s="353"/>
      <c r="D206" s="353"/>
      <c r="E206" s="353"/>
      <c r="F206" s="354"/>
      <c r="G206" s="355"/>
      <c r="H206" s="355"/>
      <c r="I206" s="354"/>
      <c r="J206" s="353"/>
      <c r="K206" s="353"/>
      <c r="L206" s="349"/>
      <c r="M206" s="349"/>
      <c r="N206" s="349"/>
      <c r="O206" s="349"/>
      <c r="P206" s="349"/>
      <c r="Q206" s="349"/>
      <c r="R206" s="349"/>
      <c r="S206" s="349"/>
      <c r="T206" s="349"/>
      <c r="U206" s="349"/>
      <c r="V206" s="349"/>
      <c r="W206" s="349"/>
      <c r="X206" s="349"/>
      <c r="Y206" s="349"/>
      <c r="Z206" s="349"/>
      <c r="AA206" s="349"/>
      <c r="AB206" s="349"/>
      <c r="AC206" s="349"/>
      <c r="AD206" s="349"/>
      <c r="AE206" s="349"/>
    </row>
    <row r="207" ht="27.75" customHeight="1">
      <c r="A207" s="354"/>
      <c r="B207" s="352"/>
      <c r="C207" s="353"/>
      <c r="D207" s="353"/>
      <c r="E207" s="353"/>
      <c r="F207" s="354"/>
      <c r="G207" s="355"/>
      <c r="H207" s="355"/>
      <c r="I207" s="354"/>
      <c r="J207" s="353"/>
      <c r="K207" s="353"/>
      <c r="L207" s="349"/>
      <c r="M207" s="349"/>
      <c r="N207" s="349"/>
      <c r="O207" s="349"/>
      <c r="P207" s="349"/>
      <c r="Q207" s="349"/>
      <c r="R207" s="349"/>
      <c r="S207" s="349"/>
      <c r="T207" s="349"/>
      <c r="U207" s="349"/>
      <c r="V207" s="349"/>
      <c r="W207" s="349"/>
      <c r="X207" s="349"/>
      <c r="Y207" s="349"/>
      <c r="Z207" s="349"/>
      <c r="AA207" s="349"/>
      <c r="AB207" s="349"/>
      <c r="AC207" s="349"/>
      <c r="AD207" s="349"/>
      <c r="AE207" s="349"/>
    </row>
    <row r="208" ht="27.75" customHeight="1">
      <c r="A208" s="354"/>
      <c r="B208" s="352"/>
      <c r="C208" s="353"/>
      <c r="D208" s="353"/>
      <c r="E208" s="353"/>
      <c r="F208" s="354"/>
      <c r="G208" s="355"/>
      <c r="H208" s="355"/>
      <c r="I208" s="354"/>
      <c r="J208" s="353"/>
      <c r="K208" s="353"/>
      <c r="L208" s="349"/>
      <c r="M208" s="349"/>
      <c r="N208" s="349"/>
      <c r="O208" s="349"/>
      <c r="P208" s="349"/>
      <c r="Q208" s="349"/>
      <c r="R208" s="349"/>
      <c r="S208" s="349"/>
      <c r="T208" s="349"/>
      <c r="U208" s="349"/>
      <c r="V208" s="349"/>
      <c r="W208" s="349"/>
      <c r="X208" s="349"/>
      <c r="Y208" s="349"/>
      <c r="Z208" s="349"/>
      <c r="AA208" s="349"/>
      <c r="AB208" s="349"/>
      <c r="AC208" s="349"/>
      <c r="AD208" s="349"/>
      <c r="AE208" s="349"/>
    </row>
    <row r="209" ht="27.75" customHeight="1">
      <c r="A209" s="354"/>
      <c r="B209" s="352"/>
      <c r="C209" s="353"/>
      <c r="D209" s="353"/>
      <c r="E209" s="353"/>
      <c r="F209" s="354"/>
      <c r="G209" s="355"/>
      <c r="H209" s="355"/>
      <c r="I209" s="354"/>
      <c r="J209" s="353"/>
      <c r="K209" s="353"/>
      <c r="L209" s="349"/>
      <c r="M209" s="349"/>
      <c r="N209" s="349"/>
      <c r="O209" s="349"/>
      <c r="P209" s="349"/>
      <c r="Q209" s="349"/>
      <c r="R209" s="349"/>
      <c r="S209" s="349"/>
      <c r="T209" s="349"/>
      <c r="U209" s="349"/>
      <c r="V209" s="349"/>
      <c r="W209" s="349"/>
      <c r="X209" s="349"/>
      <c r="Y209" s="349"/>
      <c r="Z209" s="349"/>
      <c r="AA209" s="349"/>
      <c r="AB209" s="349"/>
      <c r="AC209" s="349"/>
      <c r="AD209" s="349"/>
      <c r="AE209" s="349"/>
    </row>
    <row r="210" ht="27.75" customHeight="1">
      <c r="A210" s="354"/>
      <c r="B210" s="352"/>
      <c r="C210" s="353"/>
      <c r="D210" s="353"/>
      <c r="E210" s="353"/>
      <c r="F210" s="354"/>
      <c r="G210" s="355"/>
      <c r="H210" s="355"/>
      <c r="I210" s="354"/>
      <c r="J210" s="353"/>
      <c r="K210" s="353"/>
      <c r="L210" s="349"/>
      <c r="M210" s="349"/>
      <c r="N210" s="349"/>
      <c r="O210" s="349"/>
      <c r="P210" s="349"/>
      <c r="Q210" s="349"/>
      <c r="R210" s="349"/>
      <c r="S210" s="349"/>
      <c r="T210" s="349"/>
      <c r="U210" s="349"/>
      <c r="V210" s="349"/>
      <c r="W210" s="349"/>
      <c r="X210" s="349"/>
      <c r="Y210" s="349"/>
      <c r="Z210" s="349"/>
      <c r="AA210" s="349"/>
      <c r="AB210" s="349"/>
      <c r="AC210" s="349"/>
      <c r="AD210" s="349"/>
      <c r="AE210" s="349"/>
    </row>
    <row r="211" ht="27.75" customHeight="1">
      <c r="A211" s="354"/>
      <c r="B211" s="352"/>
      <c r="C211" s="353"/>
      <c r="D211" s="353"/>
      <c r="E211" s="353"/>
      <c r="F211" s="354"/>
      <c r="G211" s="355"/>
      <c r="H211" s="355"/>
      <c r="I211" s="354"/>
      <c r="J211" s="353"/>
      <c r="K211" s="353"/>
      <c r="L211" s="349"/>
      <c r="M211" s="349"/>
      <c r="N211" s="349"/>
      <c r="O211" s="349"/>
      <c r="P211" s="349"/>
      <c r="Q211" s="349"/>
      <c r="R211" s="349"/>
      <c r="S211" s="349"/>
      <c r="T211" s="349"/>
      <c r="U211" s="349"/>
      <c r="V211" s="349"/>
      <c r="W211" s="349"/>
      <c r="X211" s="349"/>
      <c r="Y211" s="349"/>
      <c r="Z211" s="349"/>
      <c r="AA211" s="349"/>
      <c r="AB211" s="349"/>
      <c r="AC211" s="349"/>
      <c r="AD211" s="349"/>
      <c r="AE211" s="349"/>
    </row>
    <row r="212" ht="27.75" customHeight="1">
      <c r="A212" s="354"/>
      <c r="B212" s="352"/>
      <c r="C212" s="353"/>
      <c r="D212" s="353"/>
      <c r="E212" s="353"/>
      <c r="F212" s="354"/>
      <c r="G212" s="355"/>
      <c r="H212" s="355"/>
      <c r="I212" s="354"/>
      <c r="J212" s="353"/>
      <c r="K212" s="353"/>
      <c r="L212" s="349"/>
      <c r="M212" s="349"/>
      <c r="N212" s="349"/>
      <c r="O212" s="349"/>
      <c r="P212" s="349"/>
      <c r="Q212" s="349"/>
      <c r="R212" s="349"/>
      <c r="S212" s="349"/>
      <c r="T212" s="349"/>
      <c r="U212" s="349"/>
      <c r="V212" s="349"/>
      <c r="W212" s="349"/>
      <c r="X212" s="349"/>
      <c r="Y212" s="349"/>
      <c r="Z212" s="349"/>
      <c r="AA212" s="349"/>
      <c r="AB212" s="349"/>
      <c r="AC212" s="349"/>
      <c r="AD212" s="349"/>
      <c r="AE212" s="349"/>
    </row>
    <row r="213" ht="27.75" customHeight="1">
      <c r="A213" s="354"/>
      <c r="B213" s="352"/>
      <c r="C213" s="353"/>
      <c r="D213" s="353"/>
      <c r="E213" s="353"/>
      <c r="F213" s="354"/>
      <c r="G213" s="355"/>
      <c r="H213" s="355"/>
      <c r="I213" s="354"/>
      <c r="J213" s="353"/>
      <c r="K213" s="353"/>
      <c r="L213" s="349"/>
      <c r="M213" s="349"/>
      <c r="N213" s="349"/>
      <c r="O213" s="349"/>
      <c r="P213" s="349"/>
      <c r="Q213" s="349"/>
      <c r="R213" s="349"/>
      <c r="S213" s="349"/>
      <c r="T213" s="349"/>
      <c r="U213" s="349"/>
      <c r="V213" s="349"/>
      <c r="W213" s="349"/>
      <c r="X213" s="349"/>
      <c r="Y213" s="349"/>
      <c r="Z213" s="349"/>
      <c r="AA213" s="349"/>
      <c r="AB213" s="349"/>
      <c r="AC213" s="349"/>
      <c r="AD213" s="349"/>
      <c r="AE213" s="349"/>
    </row>
    <row r="214" ht="27.75" customHeight="1">
      <c r="A214" s="354"/>
      <c r="B214" s="352"/>
      <c r="C214" s="353"/>
      <c r="D214" s="353"/>
      <c r="E214" s="353"/>
      <c r="F214" s="354"/>
      <c r="G214" s="355"/>
      <c r="H214" s="355"/>
      <c r="I214" s="354"/>
      <c r="J214" s="353"/>
      <c r="K214" s="353"/>
      <c r="L214" s="349"/>
      <c r="M214" s="349"/>
      <c r="N214" s="349"/>
      <c r="O214" s="349"/>
      <c r="P214" s="349"/>
      <c r="Q214" s="349"/>
      <c r="R214" s="349"/>
      <c r="S214" s="349"/>
      <c r="T214" s="349"/>
      <c r="U214" s="349"/>
      <c r="V214" s="349"/>
      <c r="W214" s="349"/>
      <c r="X214" s="349"/>
      <c r="Y214" s="349"/>
      <c r="Z214" s="349"/>
      <c r="AA214" s="349"/>
      <c r="AB214" s="349"/>
      <c r="AC214" s="349"/>
      <c r="AD214" s="349"/>
      <c r="AE214" s="349"/>
    </row>
    <row r="215" ht="27.75" customHeight="1">
      <c r="A215" s="354"/>
      <c r="B215" s="352"/>
      <c r="C215" s="353"/>
      <c r="D215" s="353"/>
      <c r="E215" s="353"/>
      <c r="F215" s="354"/>
      <c r="G215" s="355"/>
      <c r="H215" s="355"/>
      <c r="I215" s="354"/>
      <c r="J215" s="353"/>
      <c r="K215" s="353"/>
      <c r="L215" s="349"/>
      <c r="M215" s="349"/>
      <c r="N215" s="349"/>
      <c r="O215" s="349"/>
      <c r="P215" s="349"/>
      <c r="Q215" s="349"/>
      <c r="R215" s="349"/>
      <c r="S215" s="349"/>
      <c r="T215" s="349"/>
      <c r="U215" s="349"/>
      <c r="V215" s="349"/>
      <c r="W215" s="349"/>
      <c r="X215" s="349"/>
      <c r="Y215" s="349"/>
      <c r="Z215" s="349"/>
      <c r="AA215" s="349"/>
      <c r="AB215" s="349"/>
      <c r="AC215" s="349"/>
      <c r="AD215" s="349"/>
      <c r="AE215" s="349"/>
    </row>
    <row r="216" ht="27.75" customHeight="1">
      <c r="A216" s="354"/>
      <c r="B216" s="352"/>
      <c r="C216" s="353"/>
      <c r="D216" s="353"/>
      <c r="E216" s="353"/>
      <c r="F216" s="354"/>
      <c r="G216" s="355"/>
      <c r="H216" s="355"/>
      <c r="I216" s="354"/>
      <c r="J216" s="353"/>
      <c r="K216" s="353"/>
      <c r="L216" s="349"/>
      <c r="M216" s="349"/>
      <c r="N216" s="349"/>
      <c r="O216" s="349"/>
      <c r="P216" s="349"/>
      <c r="Q216" s="349"/>
      <c r="R216" s="349"/>
      <c r="S216" s="349"/>
      <c r="T216" s="349"/>
      <c r="U216" s="349"/>
      <c r="V216" s="349"/>
      <c r="W216" s="349"/>
      <c r="X216" s="349"/>
      <c r="Y216" s="349"/>
      <c r="Z216" s="349"/>
      <c r="AA216" s="349"/>
      <c r="AB216" s="349"/>
      <c r="AC216" s="349"/>
      <c r="AD216" s="349"/>
      <c r="AE216" s="349"/>
    </row>
    <row r="217" ht="27.75" customHeight="1">
      <c r="A217" s="354"/>
      <c r="B217" s="352"/>
      <c r="C217" s="353"/>
      <c r="D217" s="353"/>
      <c r="E217" s="353"/>
      <c r="F217" s="354"/>
      <c r="G217" s="355"/>
      <c r="H217" s="355"/>
      <c r="I217" s="354"/>
      <c r="J217" s="353"/>
      <c r="K217" s="353"/>
      <c r="L217" s="349"/>
      <c r="M217" s="349"/>
      <c r="N217" s="349"/>
      <c r="O217" s="349"/>
      <c r="P217" s="349"/>
      <c r="Q217" s="349"/>
      <c r="R217" s="349"/>
      <c r="S217" s="349"/>
      <c r="T217" s="349"/>
      <c r="U217" s="349"/>
      <c r="V217" s="349"/>
      <c r="W217" s="349"/>
      <c r="X217" s="349"/>
      <c r="Y217" s="349"/>
      <c r="Z217" s="349"/>
      <c r="AA217" s="349"/>
      <c r="AB217" s="349"/>
      <c r="AC217" s="349"/>
      <c r="AD217" s="349"/>
      <c r="AE217" s="349"/>
    </row>
    <row r="218" ht="27.75" customHeight="1">
      <c r="A218" s="354"/>
      <c r="B218" s="352"/>
      <c r="C218" s="353"/>
      <c r="D218" s="353"/>
      <c r="E218" s="353"/>
      <c r="F218" s="354"/>
      <c r="G218" s="355"/>
      <c r="H218" s="355"/>
      <c r="I218" s="354"/>
      <c r="J218" s="353"/>
      <c r="K218" s="353"/>
      <c r="L218" s="349"/>
      <c r="M218" s="349"/>
      <c r="N218" s="349"/>
      <c r="O218" s="349"/>
      <c r="P218" s="349"/>
      <c r="Q218" s="349"/>
      <c r="R218" s="349"/>
      <c r="S218" s="349"/>
      <c r="T218" s="349"/>
      <c r="U218" s="349"/>
      <c r="V218" s="349"/>
      <c r="W218" s="349"/>
      <c r="X218" s="349"/>
      <c r="Y218" s="349"/>
      <c r="Z218" s="349"/>
      <c r="AA218" s="349"/>
      <c r="AB218" s="349"/>
      <c r="AC218" s="349"/>
      <c r="AD218" s="349"/>
      <c r="AE218" s="349"/>
    </row>
    <row r="219" ht="27.75" customHeight="1">
      <c r="A219" s="354"/>
      <c r="B219" s="352"/>
      <c r="C219" s="353"/>
      <c r="D219" s="353"/>
      <c r="E219" s="353"/>
      <c r="F219" s="354"/>
      <c r="G219" s="355"/>
      <c r="H219" s="355"/>
      <c r="I219" s="354"/>
      <c r="J219" s="353"/>
      <c r="K219" s="353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  <c r="AE219" s="349"/>
    </row>
    <row r="220" ht="27.75" customHeight="1">
      <c r="A220" s="354"/>
      <c r="B220" s="352"/>
      <c r="C220" s="353"/>
      <c r="D220" s="353"/>
      <c r="E220" s="353"/>
      <c r="F220" s="354"/>
      <c r="G220" s="355"/>
      <c r="H220" s="355"/>
      <c r="I220" s="354"/>
      <c r="J220" s="353"/>
      <c r="K220" s="353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  <c r="AE220" s="349"/>
    </row>
    <row r="221" ht="27.75" customHeight="1">
      <c r="A221" s="354"/>
      <c r="B221" s="352"/>
      <c r="C221" s="353"/>
      <c r="D221" s="353"/>
      <c r="E221" s="353"/>
      <c r="F221" s="354"/>
      <c r="G221" s="355"/>
      <c r="H221" s="355"/>
      <c r="I221" s="354"/>
      <c r="J221" s="353"/>
      <c r="K221" s="353"/>
      <c r="L221" s="349"/>
      <c r="M221" s="349"/>
      <c r="N221" s="349"/>
      <c r="O221" s="349"/>
      <c r="P221" s="349"/>
      <c r="Q221" s="349"/>
      <c r="R221" s="349"/>
      <c r="S221" s="349"/>
      <c r="T221" s="349"/>
      <c r="U221" s="349"/>
      <c r="V221" s="349"/>
      <c r="W221" s="349"/>
      <c r="X221" s="349"/>
      <c r="Y221" s="349"/>
      <c r="Z221" s="349"/>
      <c r="AA221" s="349"/>
      <c r="AB221" s="349"/>
      <c r="AC221" s="349"/>
      <c r="AD221" s="349"/>
      <c r="AE221" s="349"/>
    </row>
    <row r="222" ht="27.75" customHeight="1">
      <c r="A222" s="354"/>
      <c r="B222" s="352"/>
      <c r="C222" s="353"/>
      <c r="D222" s="353"/>
      <c r="E222" s="353"/>
      <c r="F222" s="354"/>
      <c r="G222" s="355"/>
      <c r="H222" s="355"/>
      <c r="I222" s="354"/>
      <c r="J222" s="353"/>
      <c r="K222" s="353"/>
      <c r="L222" s="349"/>
      <c r="M222" s="349"/>
      <c r="N222" s="349"/>
      <c r="O222" s="349"/>
      <c r="P222" s="349"/>
      <c r="Q222" s="349"/>
      <c r="R222" s="349"/>
      <c r="S222" s="349"/>
      <c r="T222" s="349"/>
      <c r="U222" s="349"/>
      <c r="V222" s="349"/>
      <c r="W222" s="349"/>
      <c r="X222" s="349"/>
      <c r="Y222" s="349"/>
      <c r="Z222" s="349"/>
      <c r="AA222" s="349"/>
      <c r="AB222" s="349"/>
      <c r="AC222" s="349"/>
      <c r="AD222" s="349"/>
      <c r="AE222" s="349"/>
    </row>
    <row r="223" ht="27.75" customHeight="1">
      <c r="A223" s="354"/>
      <c r="B223" s="352"/>
      <c r="C223" s="353"/>
      <c r="D223" s="353"/>
      <c r="E223" s="353"/>
      <c r="F223" s="354"/>
      <c r="G223" s="355"/>
      <c r="H223" s="355"/>
      <c r="I223" s="354"/>
      <c r="J223" s="353"/>
      <c r="K223" s="353"/>
      <c r="L223" s="349"/>
      <c r="M223" s="349"/>
      <c r="N223" s="349"/>
      <c r="O223" s="349"/>
      <c r="P223" s="349"/>
      <c r="Q223" s="349"/>
      <c r="R223" s="349"/>
      <c r="S223" s="349"/>
      <c r="T223" s="349"/>
      <c r="U223" s="349"/>
      <c r="V223" s="349"/>
      <c r="W223" s="349"/>
      <c r="X223" s="349"/>
      <c r="Y223" s="349"/>
      <c r="Z223" s="349"/>
      <c r="AA223" s="349"/>
      <c r="AB223" s="349"/>
      <c r="AC223" s="349"/>
      <c r="AD223" s="349"/>
      <c r="AE223" s="349"/>
    </row>
    <row r="224" ht="27.75" customHeight="1">
      <c r="A224" s="354"/>
      <c r="B224" s="352"/>
      <c r="C224" s="353"/>
      <c r="D224" s="353"/>
      <c r="E224" s="353"/>
      <c r="F224" s="354"/>
      <c r="G224" s="355"/>
      <c r="H224" s="355"/>
      <c r="I224" s="354"/>
      <c r="J224" s="353"/>
      <c r="K224" s="353"/>
      <c r="L224" s="349"/>
      <c r="M224" s="349"/>
      <c r="N224" s="349"/>
      <c r="O224" s="349"/>
      <c r="P224" s="349"/>
      <c r="Q224" s="349"/>
      <c r="R224" s="349"/>
      <c r="S224" s="349"/>
      <c r="T224" s="349"/>
      <c r="U224" s="349"/>
      <c r="V224" s="349"/>
      <c r="W224" s="349"/>
      <c r="X224" s="349"/>
      <c r="Y224" s="349"/>
      <c r="Z224" s="349"/>
      <c r="AA224" s="349"/>
      <c r="AB224" s="349"/>
      <c r="AC224" s="349"/>
      <c r="AD224" s="349"/>
      <c r="AE224" s="349"/>
    </row>
    <row r="225" ht="27.75" customHeight="1">
      <c r="A225" s="354"/>
      <c r="B225" s="352"/>
      <c r="C225" s="353"/>
      <c r="D225" s="353"/>
      <c r="E225" s="353"/>
      <c r="F225" s="354"/>
      <c r="G225" s="355"/>
      <c r="H225" s="355"/>
      <c r="I225" s="354"/>
      <c r="J225" s="353"/>
      <c r="K225" s="353"/>
      <c r="L225" s="349"/>
      <c r="M225" s="349"/>
      <c r="N225" s="349"/>
      <c r="O225" s="349"/>
      <c r="P225" s="349"/>
      <c r="Q225" s="349"/>
      <c r="R225" s="349"/>
      <c r="S225" s="349"/>
      <c r="T225" s="349"/>
      <c r="U225" s="349"/>
      <c r="V225" s="349"/>
      <c r="W225" s="349"/>
      <c r="X225" s="349"/>
      <c r="Y225" s="349"/>
      <c r="Z225" s="349"/>
      <c r="AA225" s="349"/>
      <c r="AB225" s="349"/>
      <c r="AC225" s="349"/>
      <c r="AD225" s="349"/>
      <c r="AE225" s="349"/>
    </row>
    <row r="226" ht="27.75" customHeight="1">
      <c r="A226" s="354"/>
      <c r="B226" s="352"/>
      <c r="C226" s="353"/>
      <c r="D226" s="353"/>
      <c r="E226" s="353"/>
      <c r="F226" s="354"/>
      <c r="G226" s="355"/>
      <c r="H226" s="355"/>
      <c r="I226" s="354"/>
      <c r="J226" s="353"/>
      <c r="K226" s="353"/>
      <c r="L226" s="349"/>
      <c r="M226" s="349"/>
      <c r="N226" s="349"/>
      <c r="O226" s="349"/>
      <c r="P226" s="349"/>
      <c r="Q226" s="349"/>
      <c r="R226" s="349"/>
      <c r="S226" s="349"/>
      <c r="T226" s="349"/>
      <c r="U226" s="349"/>
      <c r="V226" s="349"/>
      <c r="W226" s="349"/>
      <c r="X226" s="349"/>
      <c r="Y226" s="349"/>
      <c r="Z226" s="349"/>
      <c r="AA226" s="349"/>
      <c r="AB226" s="349"/>
      <c r="AC226" s="349"/>
      <c r="AD226" s="349"/>
      <c r="AE226" s="349"/>
    </row>
    <row r="227" ht="27.75" customHeight="1">
      <c r="A227" s="354"/>
      <c r="B227" s="352"/>
      <c r="C227" s="353"/>
      <c r="D227" s="353"/>
      <c r="E227" s="353"/>
      <c r="F227" s="354"/>
      <c r="G227" s="355"/>
      <c r="H227" s="355"/>
      <c r="I227" s="354"/>
      <c r="J227" s="353"/>
      <c r="K227" s="353"/>
      <c r="L227" s="349"/>
      <c r="M227" s="349"/>
      <c r="N227" s="349"/>
      <c r="O227" s="349"/>
      <c r="P227" s="349"/>
      <c r="Q227" s="349"/>
      <c r="R227" s="349"/>
      <c r="S227" s="349"/>
      <c r="T227" s="349"/>
      <c r="U227" s="349"/>
      <c r="V227" s="349"/>
      <c r="W227" s="349"/>
      <c r="X227" s="349"/>
      <c r="Y227" s="349"/>
      <c r="Z227" s="349"/>
      <c r="AA227" s="349"/>
      <c r="AB227" s="349"/>
      <c r="AC227" s="349"/>
      <c r="AD227" s="349"/>
      <c r="AE227" s="349"/>
    </row>
    <row r="228" ht="27.75" customHeight="1">
      <c r="A228" s="354"/>
      <c r="B228" s="352"/>
      <c r="C228" s="353"/>
      <c r="D228" s="353"/>
      <c r="E228" s="353"/>
      <c r="F228" s="354"/>
      <c r="G228" s="355"/>
      <c r="H228" s="355"/>
      <c r="I228" s="354"/>
      <c r="J228" s="353"/>
      <c r="K228" s="353"/>
      <c r="L228" s="349"/>
      <c r="M228" s="349"/>
      <c r="N228" s="349"/>
      <c r="O228" s="349"/>
      <c r="P228" s="349"/>
      <c r="Q228" s="349"/>
      <c r="R228" s="349"/>
      <c r="S228" s="349"/>
      <c r="T228" s="349"/>
      <c r="U228" s="349"/>
      <c r="V228" s="349"/>
      <c r="W228" s="349"/>
      <c r="X228" s="349"/>
      <c r="Y228" s="349"/>
      <c r="Z228" s="349"/>
      <c r="AA228" s="349"/>
      <c r="AB228" s="349"/>
      <c r="AC228" s="349"/>
      <c r="AD228" s="349"/>
      <c r="AE228" s="349"/>
    </row>
    <row r="229" ht="27.75" customHeight="1">
      <c r="A229" s="354"/>
      <c r="B229" s="352"/>
      <c r="C229" s="353"/>
      <c r="D229" s="353"/>
      <c r="E229" s="353"/>
      <c r="F229" s="354"/>
      <c r="G229" s="355"/>
      <c r="H229" s="355"/>
      <c r="I229" s="354"/>
      <c r="J229" s="353"/>
      <c r="K229" s="353"/>
      <c r="L229" s="349"/>
      <c r="M229" s="349"/>
      <c r="N229" s="349"/>
      <c r="O229" s="349"/>
      <c r="P229" s="349"/>
      <c r="Q229" s="349"/>
      <c r="R229" s="349"/>
      <c r="S229" s="349"/>
      <c r="T229" s="349"/>
      <c r="U229" s="349"/>
      <c r="V229" s="349"/>
      <c r="W229" s="349"/>
      <c r="X229" s="349"/>
      <c r="Y229" s="349"/>
      <c r="Z229" s="349"/>
      <c r="AA229" s="349"/>
      <c r="AB229" s="349"/>
      <c r="AC229" s="349"/>
      <c r="AD229" s="349"/>
      <c r="AE229" s="349"/>
    </row>
    <row r="230" ht="27.75" customHeight="1">
      <c r="A230" s="354"/>
      <c r="B230" s="352"/>
      <c r="C230" s="353"/>
      <c r="D230" s="353"/>
      <c r="E230" s="353"/>
      <c r="F230" s="354"/>
      <c r="G230" s="355"/>
      <c r="H230" s="355"/>
      <c r="I230" s="354"/>
      <c r="J230" s="353"/>
      <c r="K230" s="353"/>
      <c r="L230" s="349"/>
      <c r="M230" s="349"/>
      <c r="N230" s="349"/>
      <c r="O230" s="349"/>
      <c r="P230" s="349"/>
      <c r="Q230" s="349"/>
      <c r="R230" s="349"/>
      <c r="S230" s="349"/>
      <c r="T230" s="349"/>
      <c r="U230" s="349"/>
      <c r="V230" s="349"/>
      <c r="W230" s="349"/>
      <c r="X230" s="349"/>
      <c r="Y230" s="349"/>
      <c r="Z230" s="349"/>
      <c r="AA230" s="349"/>
      <c r="AB230" s="349"/>
      <c r="AC230" s="349"/>
      <c r="AD230" s="349"/>
      <c r="AE230" s="349"/>
    </row>
    <row r="231" ht="27.75" customHeight="1">
      <c r="A231" s="354"/>
      <c r="B231" s="352"/>
      <c r="C231" s="353"/>
      <c r="D231" s="353"/>
      <c r="E231" s="353"/>
      <c r="F231" s="354"/>
      <c r="G231" s="355"/>
      <c r="H231" s="355"/>
      <c r="I231" s="354"/>
      <c r="J231" s="353"/>
      <c r="K231" s="353"/>
      <c r="L231" s="349"/>
      <c r="M231" s="349"/>
      <c r="N231" s="349"/>
      <c r="O231" s="349"/>
      <c r="P231" s="349"/>
      <c r="Q231" s="349"/>
      <c r="R231" s="349"/>
      <c r="S231" s="349"/>
      <c r="T231" s="349"/>
      <c r="U231" s="349"/>
      <c r="V231" s="349"/>
      <c r="W231" s="349"/>
      <c r="X231" s="349"/>
      <c r="Y231" s="349"/>
      <c r="Z231" s="349"/>
      <c r="AA231" s="349"/>
      <c r="AB231" s="349"/>
      <c r="AC231" s="349"/>
      <c r="AD231" s="349"/>
      <c r="AE231" s="349"/>
    </row>
    <row r="232" ht="27.75" customHeight="1">
      <c r="A232" s="354"/>
      <c r="B232" s="352"/>
      <c r="C232" s="353"/>
      <c r="D232" s="353"/>
      <c r="E232" s="353"/>
      <c r="F232" s="354"/>
      <c r="G232" s="355"/>
      <c r="H232" s="355"/>
      <c r="I232" s="354"/>
      <c r="J232" s="353"/>
      <c r="K232" s="353"/>
      <c r="L232" s="349"/>
      <c r="M232" s="349"/>
      <c r="N232" s="349"/>
      <c r="O232" s="349"/>
      <c r="P232" s="349"/>
      <c r="Q232" s="349"/>
      <c r="R232" s="349"/>
      <c r="S232" s="349"/>
      <c r="T232" s="349"/>
      <c r="U232" s="349"/>
      <c r="V232" s="349"/>
      <c r="W232" s="349"/>
      <c r="X232" s="349"/>
      <c r="Y232" s="349"/>
      <c r="Z232" s="349"/>
      <c r="AA232" s="349"/>
      <c r="AB232" s="349"/>
      <c r="AC232" s="349"/>
      <c r="AD232" s="349"/>
      <c r="AE232" s="349"/>
    </row>
    <row r="233" ht="27.75" customHeight="1">
      <c r="A233" s="354"/>
      <c r="B233" s="352"/>
      <c r="C233" s="353"/>
      <c r="D233" s="353"/>
      <c r="E233" s="353"/>
      <c r="F233" s="354"/>
      <c r="G233" s="355"/>
      <c r="H233" s="355"/>
      <c r="I233" s="354"/>
      <c r="J233" s="353"/>
      <c r="K233" s="353"/>
      <c r="L233" s="349"/>
      <c r="M233" s="349"/>
      <c r="N233" s="349"/>
      <c r="O233" s="349"/>
      <c r="P233" s="349"/>
      <c r="Q233" s="349"/>
      <c r="R233" s="349"/>
      <c r="S233" s="349"/>
      <c r="T233" s="349"/>
      <c r="U233" s="349"/>
      <c r="V233" s="349"/>
      <c r="W233" s="349"/>
      <c r="X233" s="349"/>
      <c r="Y233" s="349"/>
      <c r="Z233" s="349"/>
      <c r="AA233" s="349"/>
      <c r="AB233" s="349"/>
      <c r="AC233" s="349"/>
      <c r="AD233" s="349"/>
      <c r="AE233" s="349"/>
    </row>
    <row r="234" ht="27.75" customHeight="1">
      <c r="A234" s="354"/>
      <c r="B234" s="352"/>
      <c r="C234" s="353"/>
      <c r="D234" s="353"/>
      <c r="E234" s="353"/>
      <c r="F234" s="354"/>
      <c r="G234" s="355"/>
      <c r="H234" s="355"/>
      <c r="I234" s="354"/>
      <c r="J234" s="353"/>
      <c r="K234" s="353"/>
      <c r="L234" s="349"/>
      <c r="M234" s="349"/>
      <c r="N234" s="349"/>
      <c r="O234" s="349"/>
      <c r="P234" s="349"/>
      <c r="Q234" s="349"/>
      <c r="R234" s="349"/>
      <c r="S234" s="349"/>
      <c r="T234" s="349"/>
      <c r="U234" s="349"/>
      <c r="V234" s="349"/>
      <c r="W234" s="349"/>
      <c r="X234" s="349"/>
      <c r="Y234" s="349"/>
      <c r="Z234" s="349"/>
      <c r="AA234" s="349"/>
      <c r="AB234" s="349"/>
      <c r="AC234" s="349"/>
      <c r="AD234" s="349"/>
      <c r="AE234" s="349"/>
    </row>
    <row r="235" ht="27.75" customHeight="1">
      <c r="A235" s="354"/>
      <c r="B235" s="352"/>
      <c r="C235" s="353"/>
      <c r="D235" s="353"/>
      <c r="E235" s="353"/>
      <c r="F235" s="354"/>
      <c r="G235" s="355"/>
      <c r="H235" s="355"/>
      <c r="I235" s="354"/>
      <c r="J235" s="353"/>
      <c r="K235" s="353"/>
      <c r="L235" s="349"/>
      <c r="M235" s="349"/>
      <c r="N235" s="349"/>
      <c r="O235" s="349"/>
      <c r="P235" s="349"/>
      <c r="Q235" s="349"/>
      <c r="R235" s="349"/>
      <c r="S235" s="349"/>
      <c r="T235" s="349"/>
      <c r="U235" s="349"/>
      <c r="V235" s="349"/>
      <c r="W235" s="349"/>
      <c r="X235" s="349"/>
      <c r="Y235" s="349"/>
      <c r="Z235" s="349"/>
      <c r="AA235" s="349"/>
      <c r="AB235" s="349"/>
      <c r="AC235" s="349"/>
      <c r="AD235" s="349"/>
      <c r="AE235" s="349"/>
    </row>
    <row r="236" ht="27.75" customHeight="1">
      <c r="A236" s="354"/>
      <c r="B236" s="352"/>
      <c r="C236" s="353"/>
      <c r="D236" s="353"/>
      <c r="E236" s="353"/>
      <c r="F236" s="354"/>
      <c r="G236" s="355"/>
      <c r="H236" s="355"/>
      <c r="I236" s="354"/>
      <c r="J236" s="353"/>
      <c r="K236" s="353"/>
      <c r="L236" s="349"/>
      <c r="M236" s="349"/>
      <c r="N236" s="349"/>
      <c r="O236" s="349"/>
      <c r="P236" s="349"/>
      <c r="Q236" s="349"/>
      <c r="R236" s="349"/>
      <c r="S236" s="349"/>
      <c r="T236" s="349"/>
      <c r="U236" s="349"/>
      <c r="V236" s="349"/>
      <c r="W236" s="349"/>
      <c r="X236" s="349"/>
      <c r="Y236" s="349"/>
      <c r="Z236" s="349"/>
      <c r="AA236" s="349"/>
      <c r="AB236" s="349"/>
      <c r="AC236" s="349"/>
      <c r="AD236" s="349"/>
      <c r="AE236" s="349"/>
    </row>
    <row r="237" ht="27.75" customHeight="1">
      <c r="A237" s="354"/>
      <c r="B237" s="352"/>
      <c r="C237" s="353"/>
      <c r="D237" s="353"/>
      <c r="E237" s="353"/>
      <c r="F237" s="354"/>
      <c r="G237" s="355"/>
      <c r="H237" s="355"/>
      <c r="I237" s="354"/>
      <c r="J237" s="353"/>
      <c r="K237" s="353"/>
      <c r="L237" s="349"/>
      <c r="M237" s="349"/>
      <c r="N237" s="349"/>
      <c r="O237" s="349"/>
      <c r="P237" s="349"/>
      <c r="Q237" s="349"/>
      <c r="R237" s="349"/>
      <c r="S237" s="349"/>
      <c r="T237" s="349"/>
      <c r="U237" s="349"/>
      <c r="V237" s="349"/>
      <c r="W237" s="349"/>
      <c r="X237" s="349"/>
      <c r="Y237" s="349"/>
      <c r="Z237" s="349"/>
      <c r="AA237" s="349"/>
      <c r="AB237" s="349"/>
      <c r="AC237" s="349"/>
      <c r="AD237" s="349"/>
      <c r="AE237" s="349"/>
    </row>
    <row r="238" ht="27.75" customHeight="1">
      <c r="A238" s="354"/>
      <c r="B238" s="352"/>
      <c r="C238" s="353"/>
      <c r="D238" s="353"/>
      <c r="E238" s="353"/>
      <c r="F238" s="354"/>
      <c r="G238" s="355"/>
      <c r="H238" s="355"/>
      <c r="I238" s="354"/>
      <c r="J238" s="353"/>
      <c r="K238" s="353"/>
      <c r="L238" s="349"/>
      <c r="M238" s="349"/>
      <c r="N238" s="349"/>
      <c r="O238" s="349"/>
      <c r="P238" s="349"/>
      <c r="Q238" s="349"/>
      <c r="R238" s="349"/>
      <c r="S238" s="349"/>
      <c r="T238" s="349"/>
      <c r="U238" s="349"/>
      <c r="V238" s="349"/>
      <c r="W238" s="349"/>
      <c r="X238" s="349"/>
      <c r="Y238" s="349"/>
      <c r="Z238" s="349"/>
      <c r="AA238" s="349"/>
      <c r="AB238" s="349"/>
      <c r="AC238" s="349"/>
      <c r="AD238" s="349"/>
      <c r="AE238" s="349"/>
    </row>
    <row r="239" ht="27.75" customHeight="1">
      <c r="A239" s="354"/>
      <c r="B239" s="352"/>
      <c r="C239" s="353"/>
      <c r="D239" s="353"/>
      <c r="E239" s="353"/>
      <c r="F239" s="354"/>
      <c r="G239" s="355"/>
      <c r="H239" s="355"/>
      <c r="I239" s="354"/>
      <c r="J239" s="353"/>
      <c r="K239" s="353"/>
      <c r="L239" s="349"/>
      <c r="M239" s="349"/>
      <c r="N239" s="349"/>
      <c r="O239" s="349"/>
      <c r="P239" s="349"/>
      <c r="Q239" s="349"/>
      <c r="R239" s="349"/>
      <c r="S239" s="349"/>
      <c r="T239" s="349"/>
      <c r="U239" s="349"/>
      <c r="V239" s="349"/>
      <c r="W239" s="349"/>
      <c r="X239" s="349"/>
      <c r="Y239" s="349"/>
      <c r="Z239" s="349"/>
      <c r="AA239" s="349"/>
      <c r="AB239" s="349"/>
      <c r="AC239" s="349"/>
      <c r="AD239" s="349"/>
      <c r="AE239" s="349"/>
    </row>
    <row r="240" ht="27.75" customHeight="1">
      <c r="A240" s="354"/>
      <c r="B240" s="352"/>
      <c r="C240" s="353"/>
      <c r="D240" s="353"/>
      <c r="E240" s="353"/>
      <c r="F240" s="354"/>
      <c r="G240" s="355"/>
      <c r="H240" s="355"/>
      <c r="I240" s="354"/>
      <c r="J240" s="353"/>
      <c r="K240" s="353"/>
      <c r="L240" s="349"/>
      <c r="M240" s="349"/>
      <c r="N240" s="349"/>
      <c r="O240" s="349"/>
      <c r="P240" s="349"/>
      <c r="Q240" s="349"/>
      <c r="R240" s="349"/>
      <c r="S240" s="349"/>
      <c r="T240" s="349"/>
      <c r="U240" s="349"/>
      <c r="V240" s="349"/>
      <c r="W240" s="349"/>
      <c r="X240" s="349"/>
      <c r="Y240" s="349"/>
      <c r="Z240" s="349"/>
      <c r="AA240" s="349"/>
      <c r="AB240" s="349"/>
      <c r="AC240" s="349"/>
      <c r="AD240" s="349"/>
      <c r="AE240" s="349"/>
    </row>
    <row r="241" ht="27.75" customHeight="1">
      <c r="A241" s="354"/>
      <c r="B241" s="352"/>
      <c r="C241" s="353"/>
      <c r="D241" s="353"/>
      <c r="E241" s="353"/>
      <c r="F241" s="354"/>
      <c r="G241" s="355"/>
      <c r="H241" s="355"/>
      <c r="I241" s="354"/>
      <c r="J241" s="353"/>
      <c r="K241" s="353"/>
      <c r="L241" s="349"/>
      <c r="M241" s="349"/>
      <c r="N241" s="349"/>
      <c r="O241" s="349"/>
      <c r="P241" s="349"/>
      <c r="Q241" s="349"/>
      <c r="R241" s="349"/>
      <c r="S241" s="349"/>
      <c r="T241" s="349"/>
      <c r="U241" s="349"/>
      <c r="V241" s="349"/>
      <c r="W241" s="349"/>
      <c r="X241" s="349"/>
      <c r="Y241" s="349"/>
      <c r="Z241" s="349"/>
      <c r="AA241" s="349"/>
      <c r="AB241" s="349"/>
      <c r="AC241" s="349"/>
      <c r="AD241" s="349"/>
      <c r="AE241" s="349"/>
    </row>
    <row r="242" ht="27.75" customHeight="1">
      <c r="A242" s="354"/>
      <c r="B242" s="352"/>
      <c r="C242" s="353"/>
      <c r="D242" s="353"/>
      <c r="E242" s="353"/>
      <c r="F242" s="354"/>
      <c r="G242" s="355"/>
      <c r="H242" s="355"/>
      <c r="I242" s="354"/>
      <c r="J242" s="353"/>
      <c r="K242" s="353"/>
      <c r="L242" s="349"/>
      <c r="M242" s="349"/>
      <c r="N242" s="349"/>
      <c r="O242" s="349"/>
      <c r="P242" s="349"/>
      <c r="Q242" s="349"/>
      <c r="R242" s="349"/>
      <c r="S242" s="349"/>
      <c r="T242" s="349"/>
      <c r="U242" s="349"/>
      <c r="V242" s="349"/>
      <c r="W242" s="349"/>
      <c r="X242" s="349"/>
      <c r="Y242" s="349"/>
      <c r="Z242" s="349"/>
      <c r="AA242" s="349"/>
      <c r="AB242" s="349"/>
      <c r="AC242" s="349"/>
      <c r="AD242" s="349"/>
      <c r="AE242" s="349"/>
    </row>
    <row r="243" ht="27.75" customHeight="1">
      <c r="A243" s="354"/>
      <c r="B243" s="352"/>
      <c r="C243" s="353"/>
      <c r="D243" s="353"/>
      <c r="E243" s="353"/>
      <c r="F243" s="354"/>
      <c r="G243" s="355"/>
      <c r="H243" s="355"/>
      <c r="I243" s="354"/>
      <c r="J243" s="353"/>
      <c r="K243" s="353"/>
      <c r="L243" s="349"/>
      <c r="M243" s="349"/>
      <c r="N243" s="349"/>
      <c r="O243" s="349"/>
      <c r="P243" s="349"/>
      <c r="Q243" s="349"/>
      <c r="R243" s="349"/>
      <c r="S243" s="349"/>
      <c r="T243" s="349"/>
      <c r="U243" s="349"/>
      <c r="V243" s="349"/>
      <c r="W243" s="349"/>
      <c r="X243" s="349"/>
      <c r="Y243" s="349"/>
      <c r="Z243" s="349"/>
      <c r="AA243" s="349"/>
      <c r="AB243" s="349"/>
      <c r="AC243" s="349"/>
      <c r="AD243" s="349"/>
      <c r="AE243" s="349"/>
    </row>
    <row r="244" ht="27.75" customHeight="1">
      <c r="A244" s="354"/>
      <c r="B244" s="352"/>
      <c r="C244" s="353"/>
      <c r="D244" s="353"/>
      <c r="E244" s="353"/>
      <c r="F244" s="354"/>
      <c r="G244" s="355"/>
      <c r="H244" s="355"/>
      <c r="I244" s="354"/>
      <c r="J244" s="353"/>
      <c r="K244" s="353"/>
      <c r="L244" s="349"/>
      <c r="M244" s="349"/>
      <c r="N244" s="349"/>
      <c r="O244" s="349"/>
      <c r="P244" s="349"/>
      <c r="Q244" s="349"/>
      <c r="R244" s="349"/>
      <c r="S244" s="349"/>
      <c r="T244" s="349"/>
      <c r="U244" s="349"/>
      <c r="V244" s="349"/>
      <c r="W244" s="349"/>
      <c r="X244" s="349"/>
      <c r="Y244" s="349"/>
      <c r="Z244" s="349"/>
      <c r="AA244" s="349"/>
      <c r="AB244" s="349"/>
      <c r="AC244" s="349"/>
      <c r="AD244" s="349"/>
      <c r="AE244" s="349"/>
    </row>
    <row r="245" ht="27.75" customHeight="1">
      <c r="A245" s="354"/>
      <c r="B245" s="352"/>
      <c r="C245" s="353"/>
      <c r="D245" s="353"/>
      <c r="E245" s="353"/>
      <c r="F245" s="354"/>
      <c r="G245" s="355"/>
      <c r="H245" s="355"/>
      <c r="I245" s="354"/>
      <c r="J245" s="353"/>
      <c r="K245" s="353"/>
      <c r="L245" s="349"/>
      <c r="M245" s="349"/>
      <c r="N245" s="349"/>
      <c r="O245" s="349"/>
      <c r="P245" s="349"/>
      <c r="Q245" s="349"/>
      <c r="R245" s="349"/>
      <c r="S245" s="349"/>
      <c r="T245" s="349"/>
      <c r="U245" s="349"/>
      <c r="V245" s="349"/>
      <c r="W245" s="349"/>
      <c r="X245" s="349"/>
      <c r="Y245" s="349"/>
      <c r="Z245" s="349"/>
      <c r="AA245" s="349"/>
      <c r="AB245" s="349"/>
      <c r="AC245" s="349"/>
      <c r="AD245" s="349"/>
      <c r="AE245" s="349"/>
    </row>
    <row r="246" ht="27.75" customHeight="1">
      <c r="A246" s="354"/>
      <c r="B246" s="352"/>
      <c r="C246" s="353"/>
      <c r="D246" s="353"/>
      <c r="E246" s="353"/>
      <c r="F246" s="354"/>
      <c r="G246" s="355"/>
      <c r="H246" s="355"/>
      <c r="I246" s="354"/>
      <c r="J246" s="353"/>
      <c r="K246" s="353"/>
      <c r="L246" s="349"/>
      <c r="M246" s="349"/>
      <c r="N246" s="349"/>
      <c r="O246" s="349"/>
      <c r="P246" s="349"/>
      <c r="Q246" s="349"/>
      <c r="R246" s="349"/>
      <c r="S246" s="349"/>
      <c r="T246" s="349"/>
      <c r="U246" s="349"/>
      <c r="V246" s="349"/>
      <c r="W246" s="349"/>
      <c r="X246" s="349"/>
      <c r="Y246" s="349"/>
      <c r="Z246" s="349"/>
      <c r="AA246" s="349"/>
      <c r="AB246" s="349"/>
      <c r="AC246" s="349"/>
      <c r="AD246" s="349"/>
      <c r="AE246" s="349"/>
    </row>
    <row r="247" ht="27.75" customHeight="1">
      <c r="A247" s="354"/>
      <c r="B247" s="352"/>
      <c r="C247" s="353"/>
      <c r="D247" s="353"/>
      <c r="E247" s="353"/>
      <c r="F247" s="354"/>
      <c r="G247" s="355"/>
      <c r="H247" s="355"/>
      <c r="I247" s="354"/>
      <c r="J247" s="353"/>
      <c r="K247" s="353"/>
      <c r="L247" s="349"/>
      <c r="M247" s="349"/>
      <c r="N247" s="349"/>
      <c r="O247" s="349"/>
      <c r="P247" s="349"/>
      <c r="Q247" s="349"/>
      <c r="R247" s="349"/>
      <c r="S247" s="349"/>
      <c r="T247" s="349"/>
      <c r="U247" s="349"/>
      <c r="V247" s="349"/>
      <c r="W247" s="349"/>
      <c r="X247" s="349"/>
      <c r="Y247" s="349"/>
      <c r="Z247" s="349"/>
      <c r="AA247" s="349"/>
      <c r="AB247" s="349"/>
      <c r="AC247" s="349"/>
      <c r="AD247" s="349"/>
      <c r="AE247" s="349"/>
    </row>
    <row r="248" ht="27.75" customHeight="1">
      <c r="A248" s="354"/>
      <c r="B248" s="352"/>
      <c r="C248" s="353"/>
      <c r="D248" s="353"/>
      <c r="E248" s="353"/>
      <c r="F248" s="354"/>
      <c r="G248" s="355"/>
      <c r="H248" s="355"/>
      <c r="I248" s="354"/>
      <c r="J248" s="353"/>
      <c r="K248" s="353"/>
      <c r="L248" s="349"/>
      <c r="M248" s="349"/>
      <c r="N248" s="349"/>
      <c r="O248" s="349"/>
      <c r="P248" s="349"/>
      <c r="Q248" s="349"/>
      <c r="R248" s="349"/>
      <c r="S248" s="349"/>
      <c r="T248" s="349"/>
      <c r="U248" s="349"/>
      <c r="V248" s="349"/>
      <c r="W248" s="349"/>
      <c r="X248" s="349"/>
      <c r="Y248" s="349"/>
      <c r="Z248" s="349"/>
      <c r="AA248" s="349"/>
      <c r="AB248" s="349"/>
      <c r="AC248" s="349"/>
      <c r="AD248" s="349"/>
      <c r="AE248" s="349"/>
    </row>
    <row r="249" ht="27.75" customHeight="1">
      <c r="A249" s="354"/>
      <c r="B249" s="352"/>
      <c r="C249" s="353"/>
      <c r="D249" s="353"/>
      <c r="E249" s="353"/>
      <c r="F249" s="354"/>
      <c r="G249" s="355"/>
      <c r="H249" s="355"/>
      <c r="I249" s="354"/>
      <c r="J249" s="353"/>
      <c r="K249" s="353"/>
      <c r="L249" s="349"/>
      <c r="M249" s="349"/>
      <c r="N249" s="349"/>
      <c r="O249" s="349"/>
      <c r="P249" s="349"/>
      <c r="Q249" s="349"/>
      <c r="R249" s="349"/>
      <c r="S249" s="349"/>
      <c r="T249" s="349"/>
      <c r="U249" s="349"/>
      <c r="V249" s="349"/>
      <c r="W249" s="349"/>
      <c r="X249" s="349"/>
      <c r="Y249" s="349"/>
      <c r="Z249" s="349"/>
      <c r="AA249" s="349"/>
      <c r="AB249" s="349"/>
      <c r="AC249" s="349"/>
      <c r="AD249" s="349"/>
      <c r="AE249" s="349"/>
    </row>
    <row r="250" ht="27.75" customHeight="1">
      <c r="A250" s="354"/>
      <c r="B250" s="352"/>
      <c r="C250" s="353"/>
      <c r="D250" s="353"/>
      <c r="E250" s="353"/>
      <c r="F250" s="354"/>
      <c r="G250" s="355"/>
      <c r="H250" s="355"/>
      <c r="I250" s="354"/>
      <c r="J250" s="353"/>
      <c r="K250" s="353"/>
      <c r="L250" s="349"/>
      <c r="M250" s="349"/>
      <c r="N250" s="349"/>
      <c r="O250" s="349"/>
      <c r="P250" s="349"/>
      <c r="Q250" s="349"/>
      <c r="R250" s="349"/>
      <c r="S250" s="349"/>
      <c r="T250" s="349"/>
      <c r="U250" s="349"/>
      <c r="V250" s="349"/>
      <c r="W250" s="349"/>
      <c r="X250" s="349"/>
      <c r="Y250" s="349"/>
      <c r="Z250" s="349"/>
      <c r="AA250" s="349"/>
      <c r="AB250" s="349"/>
      <c r="AC250" s="349"/>
      <c r="AD250" s="349"/>
      <c r="AE250" s="349"/>
    </row>
    <row r="251" ht="27.75" customHeight="1">
      <c r="A251" s="354"/>
      <c r="B251" s="352"/>
      <c r="C251" s="353"/>
      <c r="D251" s="353"/>
      <c r="E251" s="353"/>
      <c r="F251" s="354"/>
      <c r="G251" s="355"/>
      <c r="H251" s="355"/>
      <c r="I251" s="354"/>
      <c r="J251" s="353"/>
      <c r="K251" s="353"/>
      <c r="L251" s="349"/>
      <c r="M251" s="349"/>
      <c r="N251" s="349"/>
      <c r="O251" s="349"/>
      <c r="P251" s="349"/>
      <c r="Q251" s="349"/>
      <c r="R251" s="349"/>
      <c r="S251" s="349"/>
      <c r="T251" s="349"/>
      <c r="U251" s="349"/>
      <c r="V251" s="349"/>
      <c r="W251" s="349"/>
      <c r="X251" s="349"/>
      <c r="Y251" s="349"/>
      <c r="Z251" s="349"/>
      <c r="AA251" s="349"/>
      <c r="AB251" s="349"/>
      <c r="AC251" s="349"/>
      <c r="AD251" s="349"/>
      <c r="AE251" s="349"/>
    </row>
    <row r="252" ht="27.75" customHeight="1">
      <c r="A252" s="354"/>
      <c r="B252" s="352"/>
      <c r="C252" s="353"/>
      <c r="D252" s="353"/>
      <c r="E252" s="353"/>
      <c r="F252" s="354"/>
      <c r="G252" s="355"/>
      <c r="H252" s="355"/>
      <c r="I252" s="354"/>
      <c r="J252" s="353"/>
      <c r="K252" s="353"/>
      <c r="L252" s="349"/>
      <c r="M252" s="349"/>
      <c r="N252" s="349"/>
      <c r="O252" s="349"/>
      <c r="P252" s="349"/>
      <c r="Q252" s="349"/>
      <c r="R252" s="349"/>
      <c r="S252" s="349"/>
      <c r="T252" s="349"/>
      <c r="U252" s="349"/>
      <c r="V252" s="349"/>
      <c r="W252" s="349"/>
      <c r="X252" s="349"/>
      <c r="Y252" s="349"/>
      <c r="Z252" s="349"/>
      <c r="AA252" s="349"/>
      <c r="AB252" s="349"/>
      <c r="AC252" s="349"/>
      <c r="AD252" s="349"/>
      <c r="AE252" s="349"/>
    </row>
    <row r="253" ht="27.75" customHeight="1">
      <c r="A253" s="354"/>
      <c r="B253" s="352"/>
      <c r="C253" s="353"/>
      <c r="D253" s="353"/>
      <c r="E253" s="353"/>
      <c r="F253" s="354"/>
      <c r="G253" s="355"/>
      <c r="H253" s="355"/>
      <c r="I253" s="354"/>
      <c r="J253" s="353"/>
      <c r="K253" s="353"/>
      <c r="L253" s="349"/>
      <c r="M253" s="349"/>
      <c r="N253" s="349"/>
      <c r="O253" s="349"/>
      <c r="P253" s="349"/>
      <c r="Q253" s="349"/>
      <c r="R253" s="349"/>
      <c r="S253" s="349"/>
      <c r="T253" s="349"/>
      <c r="U253" s="349"/>
      <c r="V253" s="349"/>
      <c r="W253" s="349"/>
      <c r="X253" s="349"/>
      <c r="Y253" s="349"/>
      <c r="Z253" s="349"/>
      <c r="AA253" s="349"/>
      <c r="AB253" s="349"/>
      <c r="AC253" s="349"/>
      <c r="AD253" s="349"/>
      <c r="AE253" s="349"/>
    </row>
    <row r="254" ht="27.75" customHeight="1">
      <c r="A254" s="354"/>
      <c r="B254" s="352"/>
      <c r="C254" s="353"/>
      <c r="D254" s="353"/>
      <c r="E254" s="353"/>
      <c r="F254" s="354"/>
      <c r="G254" s="355"/>
      <c r="H254" s="355"/>
      <c r="I254" s="354"/>
      <c r="J254" s="353"/>
      <c r="K254" s="353"/>
      <c r="L254" s="349"/>
      <c r="M254" s="349"/>
      <c r="N254" s="349"/>
      <c r="O254" s="349"/>
      <c r="P254" s="349"/>
      <c r="Q254" s="349"/>
      <c r="R254" s="349"/>
      <c r="S254" s="349"/>
      <c r="T254" s="349"/>
      <c r="U254" s="349"/>
      <c r="V254" s="349"/>
      <c r="W254" s="349"/>
      <c r="X254" s="349"/>
      <c r="Y254" s="349"/>
      <c r="Z254" s="349"/>
      <c r="AA254" s="349"/>
      <c r="AB254" s="349"/>
      <c r="AC254" s="349"/>
      <c r="AD254" s="349"/>
      <c r="AE254" s="349"/>
    </row>
    <row r="255" ht="27.75" customHeight="1">
      <c r="A255" s="354"/>
      <c r="B255" s="352"/>
      <c r="C255" s="353"/>
      <c r="D255" s="353"/>
      <c r="E255" s="353"/>
      <c r="F255" s="354"/>
      <c r="G255" s="355"/>
      <c r="H255" s="355"/>
      <c r="I255" s="354"/>
      <c r="J255" s="353"/>
      <c r="K255" s="353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  <c r="AE255" s="349"/>
    </row>
    <row r="256" ht="27.75" customHeight="1">
      <c r="A256" s="354"/>
      <c r="B256" s="352"/>
      <c r="C256" s="353"/>
      <c r="D256" s="353"/>
      <c r="E256" s="353"/>
      <c r="F256" s="354"/>
      <c r="G256" s="355"/>
      <c r="H256" s="355"/>
      <c r="I256" s="354"/>
      <c r="J256" s="353"/>
      <c r="K256" s="353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  <c r="AE256" s="349"/>
    </row>
    <row r="257" ht="27.75" customHeight="1">
      <c r="A257" s="354"/>
      <c r="B257" s="352"/>
      <c r="C257" s="353"/>
      <c r="D257" s="353"/>
      <c r="E257" s="353"/>
      <c r="F257" s="354"/>
      <c r="G257" s="355"/>
      <c r="H257" s="355"/>
      <c r="I257" s="354"/>
      <c r="J257" s="353"/>
      <c r="K257" s="353"/>
      <c r="L257" s="349"/>
      <c r="M257" s="349"/>
      <c r="N257" s="349"/>
      <c r="O257" s="349"/>
      <c r="P257" s="349"/>
      <c r="Q257" s="349"/>
      <c r="R257" s="349"/>
      <c r="S257" s="349"/>
      <c r="T257" s="349"/>
      <c r="U257" s="349"/>
      <c r="V257" s="349"/>
      <c r="W257" s="349"/>
      <c r="X257" s="349"/>
      <c r="Y257" s="349"/>
      <c r="Z257" s="349"/>
      <c r="AA257" s="349"/>
      <c r="AB257" s="349"/>
      <c r="AC257" s="349"/>
      <c r="AD257" s="349"/>
      <c r="AE257" s="349"/>
    </row>
    <row r="258" ht="27.75" customHeight="1">
      <c r="A258" s="354"/>
      <c r="B258" s="352"/>
      <c r="C258" s="353"/>
      <c r="D258" s="353"/>
      <c r="E258" s="353"/>
      <c r="F258" s="354"/>
      <c r="G258" s="355"/>
      <c r="H258" s="355"/>
      <c r="I258" s="354"/>
      <c r="J258" s="353"/>
      <c r="K258" s="353"/>
      <c r="L258" s="349"/>
      <c r="M258" s="349"/>
      <c r="N258" s="349"/>
      <c r="O258" s="349"/>
      <c r="P258" s="349"/>
      <c r="Q258" s="349"/>
      <c r="R258" s="349"/>
      <c r="S258" s="349"/>
      <c r="T258" s="349"/>
      <c r="U258" s="349"/>
      <c r="V258" s="349"/>
      <c r="W258" s="349"/>
      <c r="X258" s="349"/>
      <c r="Y258" s="349"/>
      <c r="Z258" s="349"/>
      <c r="AA258" s="349"/>
      <c r="AB258" s="349"/>
      <c r="AC258" s="349"/>
      <c r="AD258" s="349"/>
      <c r="AE258" s="349"/>
    </row>
    <row r="259" ht="27.75" customHeight="1">
      <c r="A259" s="354"/>
      <c r="B259" s="352"/>
      <c r="C259" s="353"/>
      <c r="D259" s="353"/>
      <c r="E259" s="353"/>
      <c r="F259" s="354"/>
      <c r="G259" s="355"/>
      <c r="H259" s="355"/>
      <c r="I259" s="354"/>
      <c r="J259" s="353"/>
      <c r="K259" s="353"/>
      <c r="L259" s="349"/>
      <c r="M259" s="349"/>
      <c r="N259" s="349"/>
      <c r="O259" s="349"/>
      <c r="P259" s="349"/>
      <c r="Q259" s="349"/>
      <c r="R259" s="349"/>
      <c r="S259" s="349"/>
      <c r="T259" s="349"/>
      <c r="U259" s="349"/>
      <c r="V259" s="349"/>
      <c r="W259" s="349"/>
      <c r="X259" s="349"/>
      <c r="Y259" s="349"/>
      <c r="Z259" s="349"/>
      <c r="AA259" s="349"/>
      <c r="AB259" s="349"/>
      <c r="AC259" s="349"/>
      <c r="AD259" s="349"/>
      <c r="AE259" s="349"/>
    </row>
    <row r="260" ht="27.75" customHeight="1">
      <c r="A260" s="354"/>
      <c r="B260" s="352"/>
      <c r="C260" s="353"/>
      <c r="D260" s="353"/>
      <c r="E260" s="353"/>
      <c r="F260" s="354"/>
      <c r="G260" s="355"/>
      <c r="H260" s="355"/>
      <c r="I260" s="354"/>
      <c r="J260" s="353"/>
      <c r="K260" s="353"/>
      <c r="L260" s="349"/>
      <c r="M260" s="349"/>
      <c r="N260" s="349"/>
      <c r="O260" s="349"/>
      <c r="P260" s="349"/>
      <c r="Q260" s="349"/>
      <c r="R260" s="349"/>
      <c r="S260" s="349"/>
      <c r="T260" s="349"/>
      <c r="U260" s="349"/>
      <c r="V260" s="349"/>
      <c r="W260" s="349"/>
      <c r="X260" s="349"/>
      <c r="Y260" s="349"/>
      <c r="Z260" s="349"/>
      <c r="AA260" s="349"/>
      <c r="AB260" s="349"/>
      <c r="AC260" s="349"/>
      <c r="AD260" s="349"/>
      <c r="AE260" s="349"/>
    </row>
    <row r="261" ht="27.75" customHeight="1">
      <c r="A261" s="354"/>
      <c r="B261" s="352"/>
      <c r="C261" s="353"/>
      <c r="D261" s="353"/>
      <c r="E261" s="353"/>
      <c r="F261" s="354"/>
      <c r="G261" s="355"/>
      <c r="H261" s="355"/>
      <c r="I261" s="354"/>
      <c r="J261" s="353"/>
      <c r="K261" s="353"/>
      <c r="L261" s="349"/>
      <c r="M261" s="349"/>
      <c r="N261" s="349"/>
      <c r="O261" s="349"/>
      <c r="P261" s="349"/>
      <c r="Q261" s="349"/>
      <c r="R261" s="349"/>
      <c r="S261" s="349"/>
      <c r="T261" s="349"/>
      <c r="U261" s="349"/>
      <c r="V261" s="349"/>
      <c r="W261" s="349"/>
      <c r="X261" s="349"/>
      <c r="Y261" s="349"/>
      <c r="Z261" s="349"/>
      <c r="AA261" s="349"/>
      <c r="AB261" s="349"/>
      <c r="AC261" s="349"/>
      <c r="AD261" s="349"/>
      <c r="AE261" s="349"/>
    </row>
    <row r="262" ht="27.75" customHeight="1">
      <c r="A262" s="354"/>
      <c r="B262" s="352"/>
      <c r="C262" s="353"/>
      <c r="D262" s="353"/>
      <c r="E262" s="353"/>
      <c r="F262" s="354"/>
      <c r="G262" s="355"/>
      <c r="H262" s="355"/>
      <c r="I262" s="354"/>
      <c r="J262" s="353"/>
      <c r="K262" s="353"/>
      <c r="L262" s="349"/>
      <c r="M262" s="349"/>
      <c r="N262" s="349"/>
      <c r="O262" s="349"/>
      <c r="P262" s="349"/>
      <c r="Q262" s="349"/>
      <c r="R262" s="349"/>
      <c r="S262" s="349"/>
      <c r="T262" s="349"/>
      <c r="U262" s="349"/>
      <c r="V262" s="349"/>
      <c r="W262" s="349"/>
      <c r="X262" s="349"/>
      <c r="Y262" s="349"/>
      <c r="Z262" s="349"/>
      <c r="AA262" s="349"/>
      <c r="AB262" s="349"/>
      <c r="AC262" s="349"/>
      <c r="AD262" s="349"/>
      <c r="AE262" s="349"/>
    </row>
    <row r="263" ht="27.75" customHeight="1">
      <c r="A263" s="354"/>
      <c r="B263" s="352"/>
      <c r="C263" s="353"/>
      <c r="D263" s="353"/>
      <c r="E263" s="353"/>
      <c r="F263" s="354"/>
      <c r="G263" s="355"/>
      <c r="H263" s="355"/>
      <c r="I263" s="354"/>
      <c r="J263" s="353"/>
      <c r="K263" s="353"/>
      <c r="L263" s="349"/>
      <c r="M263" s="349"/>
      <c r="N263" s="349"/>
      <c r="O263" s="349"/>
      <c r="P263" s="349"/>
      <c r="Q263" s="349"/>
      <c r="R263" s="349"/>
      <c r="S263" s="349"/>
      <c r="T263" s="349"/>
      <c r="U263" s="349"/>
      <c r="V263" s="349"/>
      <c r="W263" s="349"/>
      <c r="X263" s="349"/>
      <c r="Y263" s="349"/>
      <c r="Z263" s="349"/>
      <c r="AA263" s="349"/>
      <c r="AB263" s="349"/>
      <c r="AC263" s="349"/>
      <c r="AD263" s="349"/>
      <c r="AE263" s="349"/>
    </row>
    <row r="264" ht="27.75" customHeight="1">
      <c r="A264" s="354"/>
      <c r="B264" s="352"/>
      <c r="C264" s="353"/>
      <c r="D264" s="353"/>
      <c r="E264" s="353"/>
      <c r="F264" s="354"/>
      <c r="G264" s="355"/>
      <c r="H264" s="355"/>
      <c r="I264" s="354"/>
      <c r="J264" s="353"/>
      <c r="K264" s="353"/>
      <c r="L264" s="349"/>
      <c r="M264" s="349"/>
      <c r="N264" s="349"/>
      <c r="O264" s="349"/>
      <c r="P264" s="349"/>
      <c r="Q264" s="349"/>
      <c r="R264" s="349"/>
      <c r="S264" s="349"/>
      <c r="T264" s="349"/>
      <c r="U264" s="349"/>
      <c r="V264" s="349"/>
      <c r="W264" s="349"/>
      <c r="X264" s="349"/>
      <c r="Y264" s="349"/>
      <c r="Z264" s="349"/>
      <c r="AA264" s="349"/>
      <c r="AB264" s="349"/>
      <c r="AC264" s="349"/>
      <c r="AD264" s="349"/>
      <c r="AE264" s="349"/>
    </row>
    <row r="265" ht="27.75" customHeight="1">
      <c r="A265" s="354"/>
      <c r="B265" s="352"/>
      <c r="C265" s="353"/>
      <c r="D265" s="353"/>
      <c r="E265" s="353"/>
      <c r="F265" s="354"/>
      <c r="G265" s="355"/>
      <c r="H265" s="355"/>
      <c r="I265" s="354"/>
      <c r="J265" s="353"/>
      <c r="K265" s="353"/>
      <c r="L265" s="349"/>
      <c r="M265" s="349"/>
      <c r="N265" s="349"/>
      <c r="O265" s="349"/>
      <c r="P265" s="349"/>
      <c r="Q265" s="349"/>
      <c r="R265" s="349"/>
      <c r="S265" s="349"/>
      <c r="T265" s="349"/>
      <c r="U265" s="349"/>
      <c r="V265" s="349"/>
      <c r="W265" s="349"/>
      <c r="X265" s="349"/>
      <c r="Y265" s="349"/>
      <c r="Z265" s="349"/>
      <c r="AA265" s="349"/>
      <c r="AB265" s="349"/>
      <c r="AC265" s="349"/>
      <c r="AD265" s="349"/>
      <c r="AE265" s="349"/>
    </row>
    <row r="266" ht="27.75" customHeight="1">
      <c r="A266" s="354"/>
      <c r="B266" s="352"/>
      <c r="C266" s="353"/>
      <c r="D266" s="353"/>
      <c r="E266" s="353"/>
      <c r="F266" s="354"/>
      <c r="G266" s="355"/>
      <c r="H266" s="355"/>
      <c r="I266" s="354"/>
      <c r="J266" s="353"/>
      <c r="K266" s="353"/>
      <c r="L266" s="349"/>
      <c r="M266" s="349"/>
      <c r="N266" s="349"/>
      <c r="O266" s="349"/>
      <c r="P266" s="349"/>
      <c r="Q266" s="349"/>
      <c r="R266" s="349"/>
      <c r="S266" s="349"/>
      <c r="T266" s="349"/>
      <c r="U266" s="349"/>
      <c r="V266" s="349"/>
      <c r="W266" s="349"/>
      <c r="X266" s="349"/>
      <c r="Y266" s="349"/>
      <c r="Z266" s="349"/>
      <c r="AA266" s="349"/>
      <c r="AB266" s="349"/>
      <c r="AC266" s="349"/>
      <c r="AD266" s="349"/>
      <c r="AE266" s="349"/>
    </row>
    <row r="267" ht="27.75" customHeight="1">
      <c r="A267" s="354"/>
      <c r="B267" s="352"/>
      <c r="C267" s="353"/>
      <c r="D267" s="353"/>
      <c r="E267" s="353"/>
      <c r="F267" s="354"/>
      <c r="G267" s="355"/>
      <c r="H267" s="355"/>
      <c r="I267" s="354"/>
      <c r="J267" s="353"/>
      <c r="K267" s="353"/>
      <c r="L267" s="349"/>
      <c r="M267" s="349"/>
      <c r="N267" s="349"/>
      <c r="O267" s="349"/>
      <c r="P267" s="349"/>
      <c r="Q267" s="349"/>
      <c r="R267" s="349"/>
      <c r="S267" s="349"/>
      <c r="T267" s="349"/>
      <c r="U267" s="349"/>
      <c r="V267" s="349"/>
      <c r="W267" s="349"/>
      <c r="X267" s="349"/>
      <c r="Y267" s="349"/>
      <c r="Z267" s="349"/>
      <c r="AA267" s="349"/>
      <c r="AB267" s="349"/>
      <c r="AC267" s="349"/>
      <c r="AD267" s="349"/>
      <c r="AE267" s="349"/>
    </row>
    <row r="268" ht="27.75" customHeight="1">
      <c r="A268" s="354"/>
      <c r="B268" s="352"/>
      <c r="C268" s="353"/>
      <c r="D268" s="353"/>
      <c r="E268" s="353"/>
      <c r="F268" s="354"/>
      <c r="G268" s="355"/>
      <c r="H268" s="355"/>
      <c r="I268" s="354"/>
      <c r="J268" s="353"/>
      <c r="K268" s="353"/>
      <c r="L268" s="349"/>
      <c r="M268" s="349"/>
      <c r="N268" s="349"/>
      <c r="O268" s="349"/>
      <c r="P268" s="349"/>
      <c r="Q268" s="349"/>
      <c r="R268" s="349"/>
      <c r="S268" s="349"/>
      <c r="T268" s="349"/>
      <c r="U268" s="349"/>
      <c r="V268" s="349"/>
      <c r="W268" s="349"/>
      <c r="X268" s="349"/>
      <c r="Y268" s="349"/>
      <c r="Z268" s="349"/>
      <c r="AA268" s="349"/>
      <c r="AB268" s="349"/>
      <c r="AC268" s="349"/>
      <c r="AD268" s="349"/>
      <c r="AE268" s="349"/>
    </row>
    <row r="269" ht="27.75" customHeight="1">
      <c r="A269" s="354"/>
      <c r="B269" s="352"/>
      <c r="C269" s="353"/>
      <c r="D269" s="353"/>
      <c r="E269" s="353"/>
      <c r="F269" s="354"/>
      <c r="G269" s="355"/>
      <c r="H269" s="355"/>
      <c r="I269" s="354"/>
      <c r="J269" s="353"/>
      <c r="K269" s="353"/>
      <c r="L269" s="349"/>
      <c r="M269" s="349"/>
      <c r="N269" s="349"/>
      <c r="O269" s="349"/>
      <c r="P269" s="349"/>
      <c r="Q269" s="349"/>
      <c r="R269" s="349"/>
      <c r="S269" s="349"/>
      <c r="T269" s="349"/>
      <c r="U269" s="349"/>
      <c r="V269" s="349"/>
      <c r="W269" s="349"/>
      <c r="X269" s="349"/>
      <c r="Y269" s="349"/>
      <c r="Z269" s="349"/>
      <c r="AA269" s="349"/>
      <c r="AB269" s="349"/>
      <c r="AC269" s="349"/>
      <c r="AD269" s="349"/>
      <c r="AE269" s="349"/>
    </row>
    <row r="270" ht="27.75" customHeight="1">
      <c r="A270" s="354"/>
      <c r="B270" s="352"/>
      <c r="C270" s="353"/>
      <c r="D270" s="353"/>
      <c r="E270" s="353"/>
      <c r="F270" s="354"/>
      <c r="G270" s="355"/>
      <c r="H270" s="355"/>
      <c r="I270" s="354"/>
      <c r="J270" s="353"/>
      <c r="K270" s="353"/>
      <c r="L270" s="349"/>
      <c r="M270" s="349"/>
      <c r="N270" s="349"/>
      <c r="O270" s="349"/>
      <c r="P270" s="349"/>
      <c r="Q270" s="349"/>
      <c r="R270" s="349"/>
      <c r="S270" s="349"/>
      <c r="T270" s="349"/>
      <c r="U270" s="349"/>
      <c r="V270" s="349"/>
      <c r="W270" s="349"/>
      <c r="X270" s="349"/>
      <c r="Y270" s="349"/>
      <c r="Z270" s="349"/>
      <c r="AA270" s="349"/>
      <c r="AB270" s="349"/>
      <c r="AC270" s="349"/>
      <c r="AD270" s="349"/>
      <c r="AE270" s="349"/>
    </row>
    <row r="271" ht="27.75" customHeight="1">
      <c r="A271" s="354"/>
      <c r="B271" s="352"/>
      <c r="C271" s="353"/>
      <c r="D271" s="353"/>
      <c r="E271" s="353"/>
      <c r="F271" s="354"/>
      <c r="G271" s="355"/>
      <c r="H271" s="355"/>
      <c r="I271" s="354"/>
      <c r="J271" s="353"/>
      <c r="K271" s="353"/>
      <c r="L271" s="349"/>
      <c r="M271" s="349"/>
      <c r="N271" s="349"/>
      <c r="O271" s="349"/>
      <c r="P271" s="349"/>
      <c r="Q271" s="349"/>
      <c r="R271" s="349"/>
      <c r="S271" s="349"/>
      <c r="T271" s="349"/>
      <c r="U271" s="349"/>
      <c r="V271" s="349"/>
      <c r="W271" s="349"/>
      <c r="X271" s="349"/>
      <c r="Y271" s="349"/>
      <c r="Z271" s="349"/>
      <c r="AA271" s="349"/>
      <c r="AB271" s="349"/>
      <c r="AC271" s="349"/>
      <c r="AD271" s="349"/>
      <c r="AE271" s="349"/>
    </row>
    <row r="272" ht="27.75" customHeight="1">
      <c r="A272" s="354"/>
      <c r="B272" s="352"/>
      <c r="C272" s="353"/>
      <c r="D272" s="353"/>
      <c r="E272" s="353"/>
      <c r="F272" s="354"/>
      <c r="G272" s="355"/>
      <c r="H272" s="355"/>
      <c r="I272" s="354"/>
      <c r="J272" s="353"/>
      <c r="K272" s="353"/>
      <c r="L272" s="349"/>
      <c r="M272" s="349"/>
      <c r="N272" s="349"/>
      <c r="O272" s="349"/>
      <c r="P272" s="349"/>
      <c r="Q272" s="349"/>
      <c r="R272" s="349"/>
      <c r="S272" s="349"/>
      <c r="T272" s="349"/>
      <c r="U272" s="349"/>
      <c r="V272" s="349"/>
      <c r="W272" s="349"/>
      <c r="X272" s="349"/>
      <c r="Y272" s="349"/>
      <c r="Z272" s="349"/>
      <c r="AA272" s="349"/>
      <c r="AB272" s="349"/>
      <c r="AC272" s="349"/>
      <c r="AD272" s="349"/>
      <c r="AE272" s="349"/>
    </row>
    <row r="273" ht="27.75" customHeight="1">
      <c r="A273" s="354"/>
      <c r="B273" s="352"/>
      <c r="C273" s="353"/>
      <c r="D273" s="353"/>
      <c r="E273" s="353"/>
      <c r="F273" s="354"/>
      <c r="G273" s="355"/>
      <c r="H273" s="355"/>
      <c r="I273" s="354"/>
      <c r="J273" s="353"/>
      <c r="K273" s="353"/>
      <c r="L273" s="349"/>
      <c r="M273" s="349"/>
      <c r="N273" s="349"/>
      <c r="O273" s="349"/>
      <c r="P273" s="349"/>
      <c r="Q273" s="349"/>
      <c r="R273" s="349"/>
      <c r="S273" s="349"/>
      <c r="T273" s="349"/>
      <c r="U273" s="349"/>
      <c r="V273" s="349"/>
      <c r="W273" s="349"/>
      <c r="X273" s="349"/>
      <c r="Y273" s="349"/>
      <c r="Z273" s="349"/>
      <c r="AA273" s="349"/>
      <c r="AB273" s="349"/>
      <c r="AC273" s="349"/>
      <c r="AD273" s="349"/>
      <c r="AE273" s="349"/>
    </row>
    <row r="274" ht="27.75" customHeight="1">
      <c r="A274" s="354"/>
      <c r="B274" s="352"/>
      <c r="C274" s="353"/>
      <c r="D274" s="353"/>
      <c r="E274" s="353"/>
      <c r="F274" s="354"/>
      <c r="G274" s="355"/>
      <c r="H274" s="355"/>
      <c r="I274" s="354"/>
      <c r="J274" s="353"/>
      <c r="K274" s="353"/>
      <c r="L274" s="349"/>
      <c r="M274" s="349"/>
      <c r="N274" s="349"/>
      <c r="O274" s="349"/>
      <c r="P274" s="349"/>
      <c r="Q274" s="349"/>
      <c r="R274" s="349"/>
      <c r="S274" s="349"/>
      <c r="T274" s="349"/>
      <c r="U274" s="349"/>
      <c r="V274" s="349"/>
      <c r="W274" s="349"/>
      <c r="X274" s="349"/>
      <c r="Y274" s="349"/>
      <c r="Z274" s="349"/>
      <c r="AA274" s="349"/>
      <c r="AB274" s="349"/>
      <c r="AC274" s="349"/>
      <c r="AD274" s="349"/>
      <c r="AE274" s="349"/>
    </row>
    <row r="275" ht="27.75" customHeight="1">
      <c r="A275" s="354"/>
      <c r="B275" s="352"/>
      <c r="C275" s="353"/>
      <c r="D275" s="353"/>
      <c r="E275" s="353"/>
      <c r="F275" s="354"/>
      <c r="G275" s="355"/>
      <c r="H275" s="355"/>
      <c r="I275" s="354"/>
      <c r="J275" s="353"/>
      <c r="K275" s="353"/>
      <c r="L275" s="349"/>
      <c r="M275" s="349"/>
      <c r="N275" s="349"/>
      <c r="O275" s="349"/>
      <c r="P275" s="349"/>
      <c r="Q275" s="349"/>
      <c r="R275" s="349"/>
      <c r="S275" s="349"/>
      <c r="T275" s="349"/>
      <c r="U275" s="349"/>
      <c r="V275" s="349"/>
      <c r="W275" s="349"/>
      <c r="X275" s="349"/>
      <c r="Y275" s="349"/>
      <c r="Z275" s="349"/>
      <c r="AA275" s="349"/>
      <c r="AB275" s="349"/>
      <c r="AC275" s="349"/>
      <c r="AD275" s="349"/>
      <c r="AE275" s="349"/>
    </row>
    <row r="276" ht="27.75" customHeight="1">
      <c r="A276" s="354"/>
      <c r="B276" s="352"/>
      <c r="C276" s="353"/>
      <c r="D276" s="353"/>
      <c r="E276" s="353"/>
      <c r="F276" s="354"/>
      <c r="G276" s="355"/>
      <c r="H276" s="355"/>
      <c r="I276" s="354"/>
      <c r="J276" s="353"/>
      <c r="K276" s="353"/>
      <c r="L276" s="349"/>
      <c r="M276" s="349"/>
      <c r="N276" s="349"/>
      <c r="O276" s="349"/>
      <c r="P276" s="349"/>
      <c r="Q276" s="349"/>
      <c r="R276" s="349"/>
      <c r="S276" s="349"/>
      <c r="T276" s="349"/>
      <c r="U276" s="349"/>
      <c r="V276" s="349"/>
      <c r="W276" s="349"/>
      <c r="X276" s="349"/>
      <c r="Y276" s="349"/>
      <c r="Z276" s="349"/>
      <c r="AA276" s="349"/>
      <c r="AB276" s="349"/>
      <c r="AC276" s="349"/>
      <c r="AD276" s="349"/>
      <c r="AE276" s="349"/>
    </row>
    <row r="277" ht="27.75" customHeight="1">
      <c r="A277" s="354"/>
      <c r="B277" s="352"/>
      <c r="C277" s="353"/>
      <c r="D277" s="353"/>
      <c r="E277" s="353"/>
      <c r="F277" s="354"/>
      <c r="G277" s="355"/>
      <c r="H277" s="355"/>
      <c r="I277" s="354"/>
      <c r="J277" s="353"/>
      <c r="K277" s="353"/>
      <c r="L277" s="349"/>
      <c r="M277" s="349"/>
      <c r="N277" s="349"/>
      <c r="O277" s="349"/>
      <c r="P277" s="349"/>
      <c r="Q277" s="349"/>
      <c r="R277" s="349"/>
      <c r="S277" s="349"/>
      <c r="T277" s="349"/>
      <c r="U277" s="349"/>
      <c r="V277" s="349"/>
      <c r="W277" s="349"/>
      <c r="X277" s="349"/>
      <c r="Y277" s="349"/>
      <c r="Z277" s="349"/>
      <c r="AA277" s="349"/>
      <c r="AB277" s="349"/>
      <c r="AC277" s="349"/>
      <c r="AD277" s="349"/>
      <c r="AE277" s="349"/>
    </row>
    <row r="278" ht="27.75" customHeight="1">
      <c r="A278" s="354"/>
      <c r="B278" s="352"/>
      <c r="C278" s="353"/>
      <c r="D278" s="353"/>
      <c r="E278" s="353"/>
      <c r="F278" s="354"/>
      <c r="G278" s="355"/>
      <c r="H278" s="355"/>
      <c r="I278" s="354"/>
      <c r="J278" s="353"/>
      <c r="K278" s="353"/>
      <c r="L278" s="349"/>
      <c r="M278" s="349"/>
      <c r="N278" s="349"/>
      <c r="O278" s="349"/>
      <c r="P278" s="349"/>
      <c r="Q278" s="349"/>
      <c r="R278" s="349"/>
      <c r="S278" s="349"/>
      <c r="T278" s="349"/>
      <c r="U278" s="349"/>
      <c r="V278" s="349"/>
      <c r="W278" s="349"/>
      <c r="X278" s="349"/>
      <c r="Y278" s="349"/>
      <c r="Z278" s="349"/>
      <c r="AA278" s="349"/>
      <c r="AB278" s="349"/>
      <c r="AC278" s="349"/>
      <c r="AD278" s="349"/>
      <c r="AE278" s="349"/>
    </row>
    <row r="279" ht="27.75" customHeight="1">
      <c r="A279" s="354"/>
      <c r="B279" s="352"/>
      <c r="C279" s="353"/>
      <c r="D279" s="353"/>
      <c r="E279" s="353"/>
      <c r="F279" s="354"/>
      <c r="G279" s="355"/>
      <c r="H279" s="355"/>
      <c r="I279" s="354"/>
      <c r="J279" s="353"/>
      <c r="K279" s="353"/>
      <c r="L279" s="349"/>
      <c r="M279" s="349"/>
      <c r="N279" s="349"/>
      <c r="O279" s="349"/>
      <c r="P279" s="349"/>
      <c r="Q279" s="349"/>
      <c r="R279" s="349"/>
      <c r="S279" s="349"/>
      <c r="T279" s="349"/>
      <c r="U279" s="349"/>
      <c r="V279" s="349"/>
      <c r="W279" s="349"/>
      <c r="X279" s="349"/>
      <c r="Y279" s="349"/>
      <c r="Z279" s="349"/>
      <c r="AA279" s="349"/>
      <c r="AB279" s="349"/>
      <c r="AC279" s="349"/>
      <c r="AD279" s="349"/>
      <c r="AE279" s="349"/>
    </row>
    <row r="280" ht="27.75" customHeight="1">
      <c r="A280" s="354"/>
      <c r="B280" s="352"/>
      <c r="C280" s="353"/>
      <c r="D280" s="353"/>
      <c r="E280" s="353"/>
      <c r="F280" s="354"/>
      <c r="G280" s="355"/>
      <c r="H280" s="355"/>
      <c r="I280" s="354"/>
      <c r="J280" s="353"/>
      <c r="K280" s="353"/>
      <c r="L280" s="349"/>
      <c r="M280" s="349"/>
      <c r="N280" s="349"/>
      <c r="O280" s="349"/>
      <c r="P280" s="349"/>
      <c r="Q280" s="349"/>
      <c r="R280" s="349"/>
      <c r="S280" s="349"/>
      <c r="T280" s="349"/>
      <c r="U280" s="349"/>
      <c r="V280" s="349"/>
      <c r="W280" s="349"/>
      <c r="X280" s="349"/>
      <c r="Y280" s="349"/>
      <c r="Z280" s="349"/>
      <c r="AA280" s="349"/>
      <c r="AB280" s="349"/>
      <c r="AC280" s="349"/>
      <c r="AD280" s="349"/>
      <c r="AE280" s="349"/>
    </row>
    <row r="281" ht="27.75" customHeight="1">
      <c r="A281" s="354"/>
      <c r="B281" s="352"/>
      <c r="C281" s="353"/>
      <c r="D281" s="353"/>
      <c r="E281" s="353"/>
      <c r="F281" s="354"/>
      <c r="G281" s="355"/>
      <c r="H281" s="355"/>
      <c r="I281" s="354"/>
      <c r="J281" s="353"/>
      <c r="K281" s="353"/>
      <c r="L281" s="349"/>
      <c r="M281" s="349"/>
      <c r="N281" s="349"/>
      <c r="O281" s="349"/>
      <c r="P281" s="349"/>
      <c r="Q281" s="349"/>
      <c r="R281" s="349"/>
      <c r="S281" s="349"/>
      <c r="T281" s="349"/>
      <c r="U281" s="349"/>
      <c r="V281" s="349"/>
      <c r="W281" s="349"/>
      <c r="X281" s="349"/>
      <c r="Y281" s="349"/>
      <c r="Z281" s="349"/>
      <c r="AA281" s="349"/>
      <c r="AB281" s="349"/>
      <c r="AC281" s="349"/>
      <c r="AD281" s="349"/>
      <c r="AE281" s="349"/>
    </row>
    <row r="282" ht="27.75" customHeight="1">
      <c r="A282" s="354"/>
      <c r="B282" s="352"/>
      <c r="C282" s="353"/>
      <c r="D282" s="353"/>
      <c r="E282" s="353"/>
      <c r="F282" s="354"/>
      <c r="G282" s="355"/>
      <c r="H282" s="355"/>
      <c r="I282" s="354"/>
      <c r="J282" s="353"/>
      <c r="K282" s="353"/>
      <c r="L282" s="349"/>
      <c r="M282" s="349"/>
      <c r="N282" s="349"/>
      <c r="O282" s="349"/>
      <c r="P282" s="349"/>
      <c r="Q282" s="349"/>
      <c r="R282" s="349"/>
      <c r="S282" s="349"/>
      <c r="T282" s="349"/>
      <c r="U282" s="349"/>
      <c r="V282" s="349"/>
      <c r="W282" s="349"/>
      <c r="X282" s="349"/>
      <c r="Y282" s="349"/>
      <c r="Z282" s="349"/>
      <c r="AA282" s="349"/>
      <c r="AB282" s="349"/>
      <c r="AC282" s="349"/>
      <c r="AD282" s="349"/>
      <c r="AE282" s="349"/>
    </row>
    <row r="283" ht="27.75" customHeight="1">
      <c r="A283" s="354"/>
      <c r="B283" s="352"/>
      <c r="C283" s="353"/>
      <c r="D283" s="353"/>
      <c r="E283" s="353"/>
      <c r="F283" s="354"/>
      <c r="G283" s="355"/>
      <c r="H283" s="355"/>
      <c r="I283" s="354"/>
      <c r="J283" s="353"/>
      <c r="K283" s="353"/>
      <c r="L283" s="349"/>
      <c r="M283" s="349"/>
      <c r="N283" s="349"/>
      <c r="O283" s="349"/>
      <c r="P283" s="349"/>
      <c r="Q283" s="349"/>
      <c r="R283" s="349"/>
      <c r="S283" s="349"/>
      <c r="T283" s="349"/>
      <c r="U283" s="349"/>
      <c r="V283" s="349"/>
      <c r="W283" s="349"/>
      <c r="X283" s="349"/>
      <c r="Y283" s="349"/>
      <c r="Z283" s="349"/>
      <c r="AA283" s="349"/>
      <c r="AB283" s="349"/>
      <c r="AC283" s="349"/>
      <c r="AD283" s="349"/>
      <c r="AE283" s="349"/>
    </row>
    <row r="284" ht="27.75" customHeight="1">
      <c r="A284" s="354"/>
      <c r="B284" s="352"/>
      <c r="C284" s="353"/>
      <c r="D284" s="353"/>
      <c r="E284" s="353"/>
      <c r="F284" s="354"/>
      <c r="G284" s="355"/>
      <c r="H284" s="355"/>
      <c r="I284" s="354"/>
      <c r="J284" s="353"/>
      <c r="K284" s="353"/>
      <c r="L284" s="349"/>
      <c r="M284" s="349"/>
      <c r="N284" s="349"/>
      <c r="O284" s="349"/>
      <c r="P284" s="349"/>
      <c r="Q284" s="349"/>
      <c r="R284" s="349"/>
      <c r="S284" s="349"/>
      <c r="T284" s="349"/>
      <c r="U284" s="349"/>
      <c r="V284" s="349"/>
      <c r="W284" s="349"/>
      <c r="X284" s="349"/>
      <c r="Y284" s="349"/>
      <c r="Z284" s="349"/>
      <c r="AA284" s="349"/>
      <c r="AB284" s="349"/>
      <c r="AC284" s="349"/>
      <c r="AD284" s="349"/>
      <c r="AE284" s="349"/>
    </row>
    <row r="285" ht="27.75" customHeight="1">
      <c r="A285" s="354"/>
      <c r="B285" s="352"/>
      <c r="C285" s="353"/>
      <c r="D285" s="353"/>
      <c r="E285" s="353"/>
      <c r="F285" s="354"/>
      <c r="G285" s="355"/>
      <c r="H285" s="355"/>
      <c r="I285" s="354"/>
      <c r="J285" s="353"/>
      <c r="K285" s="353"/>
      <c r="L285" s="349"/>
      <c r="M285" s="349"/>
      <c r="N285" s="349"/>
      <c r="O285" s="349"/>
      <c r="P285" s="349"/>
      <c r="Q285" s="349"/>
      <c r="R285" s="349"/>
      <c r="S285" s="349"/>
      <c r="T285" s="349"/>
      <c r="U285" s="349"/>
      <c r="V285" s="349"/>
      <c r="W285" s="349"/>
      <c r="X285" s="349"/>
      <c r="Y285" s="349"/>
      <c r="Z285" s="349"/>
      <c r="AA285" s="349"/>
      <c r="AB285" s="349"/>
      <c r="AC285" s="349"/>
      <c r="AD285" s="349"/>
      <c r="AE285" s="349"/>
    </row>
    <row r="286" ht="27.75" customHeight="1">
      <c r="A286" s="354"/>
      <c r="B286" s="352"/>
      <c r="C286" s="353"/>
      <c r="D286" s="353"/>
      <c r="E286" s="353"/>
      <c r="F286" s="354"/>
      <c r="G286" s="355"/>
      <c r="H286" s="355"/>
      <c r="I286" s="354"/>
      <c r="J286" s="353"/>
      <c r="K286" s="353"/>
      <c r="L286" s="349"/>
      <c r="M286" s="349"/>
      <c r="N286" s="349"/>
      <c r="O286" s="349"/>
      <c r="P286" s="349"/>
      <c r="Q286" s="349"/>
      <c r="R286" s="349"/>
      <c r="S286" s="349"/>
      <c r="T286" s="349"/>
      <c r="U286" s="349"/>
      <c r="V286" s="349"/>
      <c r="W286" s="349"/>
      <c r="X286" s="349"/>
      <c r="Y286" s="349"/>
      <c r="Z286" s="349"/>
      <c r="AA286" s="349"/>
      <c r="AB286" s="349"/>
      <c r="AC286" s="349"/>
      <c r="AD286" s="349"/>
      <c r="AE286" s="349"/>
    </row>
    <row r="287" ht="27.75" customHeight="1">
      <c r="A287" s="354"/>
      <c r="B287" s="352"/>
      <c r="C287" s="353"/>
      <c r="D287" s="353"/>
      <c r="E287" s="353"/>
      <c r="F287" s="354"/>
      <c r="G287" s="355"/>
      <c r="H287" s="355"/>
      <c r="I287" s="354"/>
      <c r="J287" s="353"/>
      <c r="K287" s="353"/>
      <c r="L287" s="349"/>
      <c r="M287" s="349"/>
      <c r="N287" s="349"/>
      <c r="O287" s="349"/>
      <c r="P287" s="349"/>
      <c r="Q287" s="349"/>
      <c r="R287" s="349"/>
      <c r="S287" s="349"/>
      <c r="T287" s="349"/>
      <c r="U287" s="349"/>
      <c r="V287" s="349"/>
      <c r="W287" s="349"/>
      <c r="X287" s="349"/>
      <c r="Y287" s="349"/>
      <c r="Z287" s="349"/>
      <c r="AA287" s="349"/>
      <c r="AB287" s="349"/>
      <c r="AC287" s="349"/>
      <c r="AD287" s="349"/>
      <c r="AE287" s="349"/>
    </row>
    <row r="288" ht="27.75" customHeight="1">
      <c r="A288" s="354"/>
      <c r="B288" s="352"/>
      <c r="C288" s="353"/>
      <c r="D288" s="353"/>
      <c r="E288" s="353"/>
      <c r="F288" s="354"/>
      <c r="G288" s="355"/>
      <c r="H288" s="355"/>
      <c r="I288" s="354"/>
      <c r="J288" s="353"/>
      <c r="K288" s="353"/>
      <c r="L288" s="349"/>
      <c r="M288" s="349"/>
      <c r="N288" s="349"/>
      <c r="O288" s="349"/>
      <c r="P288" s="349"/>
      <c r="Q288" s="349"/>
      <c r="R288" s="349"/>
      <c r="S288" s="349"/>
      <c r="T288" s="349"/>
      <c r="U288" s="349"/>
      <c r="V288" s="349"/>
      <c r="W288" s="349"/>
      <c r="X288" s="349"/>
      <c r="Y288" s="349"/>
      <c r="Z288" s="349"/>
      <c r="AA288" s="349"/>
      <c r="AB288" s="349"/>
      <c r="AC288" s="349"/>
      <c r="AD288" s="349"/>
      <c r="AE288" s="349"/>
    </row>
    <row r="289" ht="27.75" customHeight="1">
      <c r="A289" s="354"/>
      <c r="B289" s="352"/>
      <c r="C289" s="353"/>
      <c r="D289" s="353"/>
      <c r="E289" s="353"/>
      <c r="F289" s="354"/>
      <c r="G289" s="355"/>
      <c r="H289" s="355"/>
      <c r="I289" s="354"/>
      <c r="J289" s="353"/>
      <c r="K289" s="353"/>
      <c r="L289" s="349"/>
      <c r="M289" s="349"/>
      <c r="N289" s="349"/>
      <c r="O289" s="349"/>
      <c r="P289" s="349"/>
      <c r="Q289" s="349"/>
      <c r="R289" s="349"/>
      <c r="S289" s="349"/>
      <c r="T289" s="349"/>
      <c r="U289" s="349"/>
      <c r="V289" s="349"/>
      <c r="W289" s="349"/>
      <c r="X289" s="349"/>
      <c r="Y289" s="349"/>
      <c r="Z289" s="349"/>
      <c r="AA289" s="349"/>
      <c r="AB289" s="349"/>
      <c r="AC289" s="349"/>
      <c r="AD289" s="349"/>
      <c r="AE289" s="349"/>
    </row>
    <row r="290" ht="27.75" customHeight="1">
      <c r="A290" s="354"/>
      <c r="B290" s="352"/>
      <c r="C290" s="353"/>
      <c r="D290" s="353"/>
      <c r="E290" s="353"/>
      <c r="F290" s="354"/>
      <c r="G290" s="355"/>
      <c r="H290" s="355"/>
      <c r="I290" s="354"/>
      <c r="J290" s="353"/>
      <c r="K290" s="353"/>
      <c r="L290" s="349"/>
      <c r="M290" s="349"/>
      <c r="N290" s="349"/>
      <c r="O290" s="349"/>
      <c r="P290" s="349"/>
      <c r="Q290" s="349"/>
      <c r="R290" s="349"/>
      <c r="S290" s="349"/>
      <c r="T290" s="349"/>
      <c r="U290" s="349"/>
      <c r="V290" s="349"/>
      <c r="W290" s="349"/>
      <c r="X290" s="349"/>
      <c r="Y290" s="349"/>
      <c r="Z290" s="349"/>
      <c r="AA290" s="349"/>
      <c r="AB290" s="349"/>
      <c r="AC290" s="349"/>
      <c r="AD290" s="349"/>
      <c r="AE290" s="349"/>
    </row>
    <row r="291" ht="27.75" customHeight="1">
      <c r="A291" s="354"/>
      <c r="B291" s="352"/>
      <c r="C291" s="353"/>
      <c r="D291" s="353"/>
      <c r="E291" s="353"/>
      <c r="F291" s="354"/>
      <c r="G291" s="355"/>
      <c r="H291" s="355"/>
      <c r="I291" s="354"/>
      <c r="J291" s="353"/>
      <c r="K291" s="353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  <c r="AE291" s="349"/>
    </row>
    <row r="292" ht="27.75" customHeight="1">
      <c r="A292" s="354"/>
      <c r="B292" s="352"/>
      <c r="C292" s="353"/>
      <c r="D292" s="353"/>
      <c r="E292" s="353"/>
      <c r="F292" s="354"/>
      <c r="G292" s="355"/>
      <c r="H292" s="355"/>
      <c r="I292" s="354"/>
      <c r="J292" s="353"/>
      <c r="K292" s="353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  <c r="AE292" s="349"/>
    </row>
    <row r="293" ht="27.75" customHeight="1">
      <c r="A293" s="354"/>
      <c r="B293" s="352"/>
      <c r="C293" s="353"/>
      <c r="D293" s="353"/>
      <c r="E293" s="353"/>
      <c r="F293" s="354"/>
      <c r="G293" s="355"/>
      <c r="H293" s="355"/>
      <c r="I293" s="354"/>
      <c r="J293" s="353"/>
      <c r="K293" s="353"/>
      <c r="L293" s="349"/>
      <c r="M293" s="349"/>
      <c r="N293" s="349"/>
      <c r="O293" s="349"/>
      <c r="P293" s="349"/>
      <c r="Q293" s="349"/>
      <c r="R293" s="349"/>
      <c r="S293" s="349"/>
      <c r="T293" s="349"/>
      <c r="U293" s="349"/>
      <c r="V293" s="349"/>
      <c r="W293" s="349"/>
      <c r="X293" s="349"/>
      <c r="Y293" s="349"/>
      <c r="Z293" s="349"/>
      <c r="AA293" s="349"/>
      <c r="AB293" s="349"/>
      <c r="AC293" s="349"/>
      <c r="AD293" s="349"/>
      <c r="AE293" s="349"/>
    </row>
    <row r="294" ht="27.75" customHeight="1">
      <c r="A294" s="354"/>
      <c r="B294" s="352"/>
      <c r="C294" s="353"/>
      <c r="D294" s="353"/>
      <c r="E294" s="353"/>
      <c r="F294" s="354"/>
      <c r="G294" s="355"/>
      <c r="H294" s="355"/>
      <c r="I294" s="354"/>
      <c r="J294" s="353"/>
      <c r="K294" s="353"/>
      <c r="L294" s="349"/>
      <c r="M294" s="349"/>
      <c r="N294" s="349"/>
      <c r="O294" s="349"/>
      <c r="P294" s="349"/>
      <c r="Q294" s="349"/>
      <c r="R294" s="349"/>
      <c r="S294" s="349"/>
      <c r="T294" s="349"/>
      <c r="U294" s="349"/>
      <c r="V294" s="349"/>
      <c r="W294" s="349"/>
      <c r="X294" s="349"/>
      <c r="Y294" s="349"/>
      <c r="Z294" s="349"/>
      <c r="AA294" s="349"/>
      <c r="AB294" s="349"/>
      <c r="AC294" s="349"/>
      <c r="AD294" s="349"/>
      <c r="AE294" s="349"/>
    </row>
    <row r="295" ht="27.75" customHeight="1">
      <c r="A295" s="354"/>
      <c r="B295" s="352"/>
      <c r="C295" s="353"/>
      <c r="D295" s="353"/>
      <c r="E295" s="353"/>
      <c r="F295" s="354"/>
      <c r="G295" s="355"/>
      <c r="H295" s="355"/>
      <c r="I295" s="354"/>
      <c r="J295" s="353"/>
      <c r="K295" s="353"/>
      <c r="L295" s="349"/>
      <c r="M295" s="349"/>
      <c r="N295" s="349"/>
      <c r="O295" s="349"/>
      <c r="P295" s="349"/>
      <c r="Q295" s="349"/>
      <c r="R295" s="349"/>
      <c r="S295" s="349"/>
      <c r="T295" s="349"/>
      <c r="U295" s="349"/>
      <c r="V295" s="349"/>
      <c r="W295" s="349"/>
      <c r="X295" s="349"/>
      <c r="Y295" s="349"/>
      <c r="Z295" s="349"/>
      <c r="AA295" s="349"/>
      <c r="AB295" s="349"/>
      <c r="AC295" s="349"/>
      <c r="AD295" s="349"/>
      <c r="AE295" s="349"/>
    </row>
    <row r="296" ht="27.75" customHeight="1">
      <c r="A296" s="354"/>
      <c r="B296" s="352"/>
      <c r="C296" s="353"/>
      <c r="D296" s="353"/>
      <c r="E296" s="353"/>
      <c r="F296" s="354"/>
      <c r="G296" s="355"/>
      <c r="H296" s="355"/>
      <c r="I296" s="354"/>
      <c r="J296" s="353"/>
      <c r="K296" s="353"/>
      <c r="L296" s="349"/>
      <c r="M296" s="349"/>
      <c r="N296" s="349"/>
      <c r="O296" s="349"/>
      <c r="P296" s="349"/>
      <c r="Q296" s="349"/>
      <c r="R296" s="349"/>
      <c r="S296" s="349"/>
      <c r="T296" s="349"/>
      <c r="U296" s="349"/>
      <c r="V296" s="349"/>
      <c r="W296" s="349"/>
      <c r="X296" s="349"/>
      <c r="Y296" s="349"/>
      <c r="Z296" s="349"/>
      <c r="AA296" s="349"/>
      <c r="AB296" s="349"/>
      <c r="AC296" s="349"/>
      <c r="AD296" s="349"/>
      <c r="AE296" s="349"/>
    </row>
    <row r="297" ht="27.75" customHeight="1">
      <c r="A297" s="354"/>
      <c r="B297" s="352"/>
      <c r="C297" s="353"/>
      <c r="D297" s="353"/>
      <c r="E297" s="353"/>
      <c r="F297" s="354"/>
      <c r="G297" s="355"/>
      <c r="H297" s="355"/>
      <c r="I297" s="354"/>
      <c r="J297" s="353"/>
      <c r="K297" s="353"/>
      <c r="L297" s="349"/>
      <c r="M297" s="349"/>
      <c r="N297" s="349"/>
      <c r="O297" s="349"/>
      <c r="P297" s="349"/>
      <c r="Q297" s="349"/>
      <c r="R297" s="349"/>
      <c r="S297" s="349"/>
      <c r="T297" s="349"/>
      <c r="U297" s="349"/>
      <c r="V297" s="349"/>
      <c r="W297" s="349"/>
      <c r="X297" s="349"/>
      <c r="Y297" s="349"/>
      <c r="Z297" s="349"/>
      <c r="AA297" s="349"/>
      <c r="AB297" s="349"/>
      <c r="AC297" s="349"/>
      <c r="AD297" s="349"/>
      <c r="AE297" s="349"/>
    </row>
    <row r="298" ht="27.75" customHeight="1">
      <c r="A298" s="354"/>
      <c r="B298" s="352"/>
      <c r="C298" s="353"/>
      <c r="D298" s="353"/>
      <c r="E298" s="353"/>
      <c r="F298" s="354"/>
      <c r="G298" s="355"/>
      <c r="H298" s="355"/>
      <c r="I298" s="354"/>
      <c r="J298" s="353"/>
      <c r="K298" s="353"/>
      <c r="L298" s="349"/>
      <c r="M298" s="349"/>
      <c r="N298" s="349"/>
      <c r="O298" s="349"/>
      <c r="P298" s="349"/>
      <c r="Q298" s="349"/>
      <c r="R298" s="349"/>
      <c r="S298" s="349"/>
      <c r="T298" s="349"/>
      <c r="U298" s="349"/>
      <c r="V298" s="349"/>
      <c r="W298" s="349"/>
      <c r="X298" s="349"/>
      <c r="Y298" s="349"/>
      <c r="Z298" s="349"/>
      <c r="AA298" s="349"/>
      <c r="AB298" s="349"/>
      <c r="AC298" s="349"/>
      <c r="AD298" s="349"/>
      <c r="AE298" s="349"/>
    </row>
    <row r="299" ht="27.75" customHeight="1">
      <c r="A299" s="354"/>
      <c r="B299" s="352"/>
      <c r="C299" s="353"/>
      <c r="D299" s="353"/>
      <c r="E299" s="353"/>
      <c r="F299" s="354"/>
      <c r="G299" s="355"/>
      <c r="H299" s="355"/>
      <c r="I299" s="354"/>
      <c r="J299" s="353"/>
      <c r="K299" s="353"/>
      <c r="L299" s="349"/>
      <c r="M299" s="349"/>
      <c r="N299" s="349"/>
      <c r="O299" s="349"/>
      <c r="P299" s="349"/>
      <c r="Q299" s="349"/>
      <c r="R299" s="349"/>
      <c r="S299" s="349"/>
      <c r="T299" s="349"/>
      <c r="U299" s="349"/>
      <c r="V299" s="349"/>
      <c r="W299" s="349"/>
      <c r="X299" s="349"/>
      <c r="Y299" s="349"/>
      <c r="Z299" s="349"/>
      <c r="AA299" s="349"/>
      <c r="AB299" s="349"/>
      <c r="AC299" s="349"/>
      <c r="AD299" s="349"/>
      <c r="AE299" s="349"/>
    </row>
    <row r="300" ht="27.75" customHeight="1">
      <c r="A300" s="354"/>
      <c r="B300" s="352"/>
      <c r="C300" s="353"/>
      <c r="D300" s="353"/>
      <c r="E300" s="353"/>
      <c r="F300" s="354"/>
      <c r="G300" s="355"/>
      <c r="H300" s="355"/>
      <c r="I300" s="354"/>
      <c r="J300" s="353"/>
      <c r="K300" s="353"/>
      <c r="L300" s="349"/>
      <c r="M300" s="349"/>
      <c r="N300" s="349"/>
      <c r="O300" s="349"/>
      <c r="P300" s="349"/>
      <c r="Q300" s="349"/>
      <c r="R300" s="349"/>
      <c r="S300" s="349"/>
      <c r="T300" s="349"/>
      <c r="U300" s="349"/>
      <c r="V300" s="349"/>
      <c r="W300" s="349"/>
      <c r="X300" s="349"/>
      <c r="Y300" s="349"/>
      <c r="Z300" s="349"/>
      <c r="AA300" s="349"/>
      <c r="AB300" s="349"/>
      <c r="AC300" s="349"/>
      <c r="AD300" s="349"/>
      <c r="AE300" s="349"/>
    </row>
    <row r="301" ht="27.75" customHeight="1">
      <c r="A301" s="354"/>
      <c r="B301" s="352"/>
      <c r="C301" s="353"/>
      <c r="D301" s="353"/>
      <c r="E301" s="353"/>
      <c r="F301" s="354"/>
      <c r="G301" s="355"/>
      <c r="H301" s="355"/>
      <c r="I301" s="354"/>
      <c r="J301" s="353"/>
      <c r="K301" s="353"/>
      <c r="L301" s="349"/>
      <c r="M301" s="349"/>
      <c r="N301" s="349"/>
      <c r="O301" s="349"/>
      <c r="P301" s="349"/>
      <c r="Q301" s="349"/>
      <c r="R301" s="349"/>
      <c r="S301" s="349"/>
      <c r="T301" s="349"/>
      <c r="U301" s="349"/>
      <c r="V301" s="349"/>
      <c r="W301" s="349"/>
      <c r="X301" s="349"/>
      <c r="Y301" s="349"/>
      <c r="Z301" s="349"/>
      <c r="AA301" s="349"/>
      <c r="AB301" s="349"/>
      <c r="AC301" s="349"/>
      <c r="AD301" s="349"/>
      <c r="AE301" s="349"/>
    </row>
    <row r="302" ht="27.75" customHeight="1">
      <c r="A302" s="354"/>
      <c r="B302" s="352"/>
      <c r="C302" s="353"/>
      <c r="D302" s="353"/>
      <c r="E302" s="353"/>
      <c r="F302" s="354"/>
      <c r="G302" s="355"/>
      <c r="H302" s="355"/>
      <c r="I302" s="354"/>
      <c r="J302" s="353"/>
      <c r="K302" s="353"/>
      <c r="L302" s="349"/>
      <c r="M302" s="349"/>
      <c r="N302" s="349"/>
      <c r="O302" s="349"/>
      <c r="P302" s="349"/>
      <c r="Q302" s="349"/>
      <c r="R302" s="349"/>
      <c r="S302" s="349"/>
      <c r="T302" s="349"/>
      <c r="U302" s="349"/>
      <c r="V302" s="349"/>
      <c r="W302" s="349"/>
      <c r="X302" s="349"/>
      <c r="Y302" s="349"/>
      <c r="Z302" s="349"/>
      <c r="AA302" s="349"/>
      <c r="AB302" s="349"/>
      <c r="AC302" s="349"/>
      <c r="AD302" s="349"/>
      <c r="AE302" s="349"/>
    </row>
    <row r="303" ht="27.75" customHeight="1">
      <c r="A303" s="354"/>
      <c r="B303" s="352"/>
      <c r="C303" s="353"/>
      <c r="D303" s="353"/>
      <c r="E303" s="353"/>
      <c r="F303" s="354"/>
      <c r="G303" s="355"/>
      <c r="H303" s="355"/>
      <c r="I303" s="354"/>
      <c r="J303" s="353"/>
      <c r="K303" s="353"/>
      <c r="L303" s="349"/>
      <c r="M303" s="349"/>
      <c r="N303" s="349"/>
      <c r="O303" s="349"/>
      <c r="P303" s="349"/>
      <c r="Q303" s="349"/>
      <c r="R303" s="349"/>
      <c r="S303" s="349"/>
      <c r="T303" s="349"/>
      <c r="U303" s="349"/>
      <c r="V303" s="349"/>
      <c r="W303" s="349"/>
      <c r="X303" s="349"/>
      <c r="Y303" s="349"/>
      <c r="Z303" s="349"/>
      <c r="AA303" s="349"/>
      <c r="AB303" s="349"/>
      <c r="AC303" s="349"/>
      <c r="AD303" s="349"/>
      <c r="AE303" s="349"/>
    </row>
    <row r="304" ht="27.75" customHeight="1">
      <c r="A304" s="354"/>
      <c r="B304" s="352"/>
      <c r="C304" s="353"/>
      <c r="D304" s="353"/>
      <c r="E304" s="353"/>
      <c r="F304" s="354"/>
      <c r="G304" s="355"/>
      <c r="H304" s="355"/>
      <c r="I304" s="354"/>
      <c r="J304" s="353"/>
      <c r="K304" s="353"/>
      <c r="L304" s="349"/>
      <c r="M304" s="349"/>
      <c r="N304" s="349"/>
      <c r="O304" s="349"/>
      <c r="P304" s="349"/>
      <c r="Q304" s="349"/>
      <c r="R304" s="349"/>
      <c r="S304" s="349"/>
      <c r="T304" s="349"/>
      <c r="U304" s="349"/>
      <c r="V304" s="349"/>
      <c r="W304" s="349"/>
      <c r="X304" s="349"/>
      <c r="Y304" s="349"/>
      <c r="Z304" s="349"/>
      <c r="AA304" s="349"/>
      <c r="AB304" s="349"/>
      <c r="AC304" s="349"/>
      <c r="AD304" s="349"/>
      <c r="AE304" s="349"/>
    </row>
    <row r="305" ht="27.75" customHeight="1">
      <c r="A305" s="354"/>
      <c r="B305" s="352"/>
      <c r="C305" s="353"/>
      <c r="D305" s="353"/>
      <c r="E305" s="353"/>
      <c r="F305" s="354"/>
      <c r="G305" s="355"/>
      <c r="H305" s="355"/>
      <c r="I305" s="354"/>
      <c r="J305" s="353"/>
      <c r="K305" s="353"/>
      <c r="L305" s="349"/>
      <c r="M305" s="349"/>
      <c r="N305" s="349"/>
      <c r="O305" s="349"/>
      <c r="P305" s="349"/>
      <c r="Q305" s="349"/>
      <c r="R305" s="349"/>
      <c r="S305" s="349"/>
      <c r="T305" s="349"/>
      <c r="U305" s="349"/>
      <c r="V305" s="349"/>
      <c r="W305" s="349"/>
      <c r="X305" s="349"/>
      <c r="Y305" s="349"/>
      <c r="Z305" s="349"/>
      <c r="AA305" s="349"/>
      <c r="AB305" s="349"/>
      <c r="AC305" s="349"/>
      <c r="AD305" s="349"/>
      <c r="AE305" s="349"/>
    </row>
    <row r="306" ht="27.75" customHeight="1">
      <c r="A306" s="354"/>
      <c r="B306" s="352"/>
      <c r="C306" s="353"/>
      <c r="D306" s="353"/>
      <c r="E306" s="353"/>
      <c r="F306" s="354"/>
      <c r="G306" s="355"/>
      <c r="H306" s="355"/>
      <c r="I306" s="354"/>
      <c r="J306" s="353"/>
      <c r="K306" s="353"/>
      <c r="L306" s="349"/>
      <c r="M306" s="349"/>
      <c r="N306" s="349"/>
      <c r="O306" s="349"/>
      <c r="P306" s="349"/>
      <c r="Q306" s="349"/>
      <c r="R306" s="349"/>
      <c r="S306" s="349"/>
      <c r="T306" s="349"/>
      <c r="U306" s="349"/>
      <c r="V306" s="349"/>
      <c r="W306" s="349"/>
      <c r="X306" s="349"/>
      <c r="Y306" s="349"/>
      <c r="Z306" s="349"/>
      <c r="AA306" s="349"/>
      <c r="AB306" s="349"/>
      <c r="AC306" s="349"/>
      <c r="AD306" s="349"/>
      <c r="AE306" s="349"/>
    </row>
    <row r="307" ht="27.75" customHeight="1">
      <c r="A307" s="354"/>
      <c r="B307" s="352"/>
      <c r="C307" s="353"/>
      <c r="D307" s="353"/>
      <c r="E307" s="353"/>
      <c r="F307" s="354"/>
      <c r="G307" s="355"/>
      <c r="H307" s="355"/>
      <c r="I307" s="354"/>
      <c r="J307" s="353"/>
      <c r="K307" s="353"/>
      <c r="L307" s="349"/>
      <c r="M307" s="349"/>
      <c r="N307" s="349"/>
      <c r="O307" s="349"/>
      <c r="P307" s="349"/>
      <c r="Q307" s="349"/>
      <c r="R307" s="349"/>
      <c r="S307" s="349"/>
      <c r="T307" s="349"/>
      <c r="U307" s="349"/>
      <c r="V307" s="349"/>
      <c r="W307" s="349"/>
      <c r="X307" s="349"/>
      <c r="Y307" s="349"/>
      <c r="Z307" s="349"/>
      <c r="AA307" s="349"/>
      <c r="AB307" s="349"/>
      <c r="AC307" s="349"/>
      <c r="AD307" s="349"/>
      <c r="AE307" s="349"/>
    </row>
    <row r="308" ht="27.75" customHeight="1">
      <c r="A308" s="354"/>
      <c r="B308" s="352"/>
      <c r="C308" s="353"/>
      <c r="D308" s="353"/>
      <c r="E308" s="353"/>
      <c r="F308" s="354"/>
      <c r="G308" s="355"/>
      <c r="H308" s="355"/>
      <c r="I308" s="354"/>
      <c r="J308" s="353"/>
      <c r="K308" s="353"/>
      <c r="L308" s="349"/>
      <c r="M308" s="349"/>
      <c r="N308" s="349"/>
      <c r="O308" s="349"/>
      <c r="P308" s="349"/>
      <c r="Q308" s="349"/>
      <c r="R308" s="349"/>
      <c r="S308" s="349"/>
      <c r="T308" s="349"/>
      <c r="U308" s="349"/>
      <c r="V308" s="349"/>
      <c r="W308" s="349"/>
      <c r="X308" s="349"/>
      <c r="Y308" s="349"/>
      <c r="Z308" s="349"/>
      <c r="AA308" s="349"/>
      <c r="AB308" s="349"/>
      <c r="AC308" s="349"/>
      <c r="AD308" s="349"/>
      <c r="AE308" s="349"/>
    </row>
    <row r="309" ht="27.75" customHeight="1">
      <c r="A309" s="354"/>
      <c r="B309" s="352"/>
      <c r="C309" s="353"/>
      <c r="D309" s="353"/>
      <c r="E309" s="353"/>
      <c r="F309" s="354"/>
      <c r="G309" s="355"/>
      <c r="H309" s="355"/>
      <c r="I309" s="354"/>
      <c r="J309" s="353"/>
      <c r="K309" s="353"/>
      <c r="L309" s="349"/>
      <c r="M309" s="349"/>
      <c r="N309" s="349"/>
      <c r="O309" s="349"/>
      <c r="P309" s="349"/>
      <c r="Q309" s="349"/>
      <c r="R309" s="349"/>
      <c r="S309" s="349"/>
      <c r="T309" s="349"/>
      <c r="U309" s="349"/>
      <c r="V309" s="349"/>
      <c r="W309" s="349"/>
      <c r="X309" s="349"/>
      <c r="Y309" s="349"/>
      <c r="Z309" s="349"/>
      <c r="AA309" s="349"/>
      <c r="AB309" s="349"/>
      <c r="AC309" s="349"/>
      <c r="AD309" s="349"/>
      <c r="AE309" s="349"/>
    </row>
    <row r="310" ht="27.75" customHeight="1">
      <c r="A310" s="354"/>
      <c r="B310" s="352"/>
      <c r="C310" s="353"/>
      <c r="D310" s="353"/>
      <c r="E310" s="353"/>
      <c r="F310" s="354"/>
      <c r="G310" s="355"/>
      <c r="H310" s="355"/>
      <c r="I310" s="354"/>
      <c r="J310" s="353"/>
      <c r="K310" s="353"/>
      <c r="L310" s="349"/>
      <c r="M310" s="349"/>
      <c r="N310" s="349"/>
      <c r="O310" s="349"/>
      <c r="P310" s="349"/>
      <c r="Q310" s="349"/>
      <c r="R310" s="349"/>
      <c r="S310" s="349"/>
      <c r="T310" s="349"/>
      <c r="U310" s="349"/>
      <c r="V310" s="349"/>
      <c r="W310" s="349"/>
      <c r="X310" s="349"/>
      <c r="Y310" s="349"/>
      <c r="Z310" s="349"/>
      <c r="AA310" s="349"/>
      <c r="AB310" s="349"/>
      <c r="AC310" s="349"/>
      <c r="AD310" s="349"/>
      <c r="AE310" s="349"/>
    </row>
    <row r="311" ht="27.75" customHeight="1">
      <c r="A311" s="354"/>
      <c r="B311" s="352"/>
      <c r="C311" s="353"/>
      <c r="D311" s="353"/>
      <c r="E311" s="353"/>
      <c r="F311" s="354"/>
      <c r="G311" s="355"/>
      <c r="H311" s="355"/>
      <c r="I311" s="354"/>
      <c r="J311" s="353"/>
      <c r="K311" s="353"/>
      <c r="L311" s="349"/>
      <c r="M311" s="349"/>
      <c r="N311" s="349"/>
      <c r="O311" s="349"/>
      <c r="P311" s="349"/>
      <c r="Q311" s="349"/>
      <c r="R311" s="349"/>
      <c r="S311" s="349"/>
      <c r="T311" s="349"/>
      <c r="U311" s="349"/>
      <c r="V311" s="349"/>
      <c r="W311" s="349"/>
      <c r="X311" s="349"/>
      <c r="Y311" s="349"/>
      <c r="Z311" s="349"/>
      <c r="AA311" s="349"/>
      <c r="AB311" s="349"/>
      <c r="AC311" s="349"/>
      <c r="AD311" s="349"/>
      <c r="AE311" s="349"/>
    </row>
    <row r="312" ht="27.75" customHeight="1">
      <c r="A312" s="354"/>
      <c r="B312" s="352"/>
      <c r="C312" s="353"/>
      <c r="D312" s="353"/>
      <c r="E312" s="353"/>
      <c r="F312" s="354"/>
      <c r="G312" s="355"/>
      <c r="H312" s="355"/>
      <c r="I312" s="354"/>
      <c r="J312" s="353"/>
      <c r="K312" s="353"/>
      <c r="L312" s="349"/>
      <c r="M312" s="349"/>
      <c r="N312" s="349"/>
      <c r="O312" s="349"/>
      <c r="P312" s="349"/>
      <c r="Q312" s="349"/>
      <c r="R312" s="349"/>
      <c r="S312" s="349"/>
      <c r="T312" s="349"/>
      <c r="U312" s="349"/>
      <c r="V312" s="349"/>
      <c r="W312" s="349"/>
      <c r="X312" s="349"/>
      <c r="Y312" s="349"/>
      <c r="Z312" s="349"/>
      <c r="AA312" s="349"/>
      <c r="AB312" s="349"/>
      <c r="AC312" s="349"/>
      <c r="AD312" s="349"/>
      <c r="AE312" s="349"/>
    </row>
    <row r="313" ht="27.75" customHeight="1">
      <c r="A313" s="354"/>
      <c r="B313" s="352"/>
      <c r="C313" s="353"/>
      <c r="D313" s="353"/>
      <c r="E313" s="353"/>
      <c r="F313" s="354"/>
      <c r="G313" s="355"/>
      <c r="H313" s="355"/>
      <c r="I313" s="354"/>
      <c r="J313" s="353"/>
      <c r="K313" s="353"/>
      <c r="L313" s="349"/>
      <c r="M313" s="349"/>
      <c r="N313" s="349"/>
      <c r="O313" s="349"/>
      <c r="P313" s="349"/>
      <c r="Q313" s="349"/>
      <c r="R313" s="349"/>
      <c r="S313" s="349"/>
      <c r="T313" s="349"/>
      <c r="U313" s="349"/>
      <c r="V313" s="349"/>
      <c r="W313" s="349"/>
      <c r="X313" s="349"/>
      <c r="Y313" s="349"/>
      <c r="Z313" s="349"/>
      <c r="AA313" s="349"/>
      <c r="AB313" s="349"/>
      <c r="AC313" s="349"/>
      <c r="AD313" s="349"/>
      <c r="AE313" s="349"/>
    </row>
    <row r="314" ht="27.75" customHeight="1">
      <c r="A314" s="354"/>
      <c r="B314" s="352"/>
      <c r="C314" s="353"/>
      <c r="D314" s="353"/>
      <c r="E314" s="353"/>
      <c r="F314" s="354"/>
      <c r="G314" s="355"/>
      <c r="H314" s="355"/>
      <c r="I314" s="354"/>
      <c r="J314" s="353"/>
      <c r="K314" s="353"/>
      <c r="L314" s="349"/>
      <c r="M314" s="349"/>
      <c r="N314" s="349"/>
      <c r="O314" s="349"/>
      <c r="P314" s="349"/>
      <c r="Q314" s="349"/>
      <c r="R314" s="349"/>
      <c r="S314" s="349"/>
      <c r="T314" s="349"/>
      <c r="U314" s="349"/>
      <c r="V314" s="349"/>
      <c r="W314" s="349"/>
      <c r="X314" s="349"/>
      <c r="Y314" s="349"/>
      <c r="Z314" s="349"/>
      <c r="AA314" s="349"/>
      <c r="AB314" s="349"/>
      <c r="AC314" s="349"/>
      <c r="AD314" s="349"/>
      <c r="AE314" s="349"/>
    </row>
    <row r="315" ht="27.75" customHeight="1">
      <c r="A315" s="354"/>
      <c r="B315" s="352"/>
      <c r="C315" s="353"/>
      <c r="D315" s="353"/>
      <c r="E315" s="353"/>
      <c r="F315" s="354"/>
      <c r="G315" s="355"/>
      <c r="H315" s="355"/>
      <c r="I315" s="354"/>
      <c r="J315" s="353"/>
      <c r="K315" s="353"/>
      <c r="L315" s="349"/>
      <c r="M315" s="349"/>
      <c r="N315" s="349"/>
      <c r="O315" s="349"/>
      <c r="P315" s="349"/>
      <c r="Q315" s="349"/>
      <c r="R315" s="349"/>
      <c r="S315" s="349"/>
      <c r="T315" s="349"/>
      <c r="U315" s="349"/>
      <c r="V315" s="349"/>
      <c r="W315" s="349"/>
      <c r="X315" s="349"/>
      <c r="Y315" s="349"/>
      <c r="Z315" s="349"/>
      <c r="AA315" s="349"/>
      <c r="AB315" s="349"/>
      <c r="AC315" s="349"/>
      <c r="AD315" s="349"/>
      <c r="AE315" s="349"/>
    </row>
    <row r="316" ht="27.75" customHeight="1">
      <c r="A316" s="354"/>
      <c r="B316" s="352"/>
      <c r="C316" s="353"/>
      <c r="D316" s="353"/>
      <c r="E316" s="353"/>
      <c r="F316" s="354"/>
      <c r="G316" s="355"/>
      <c r="H316" s="355"/>
      <c r="I316" s="354"/>
      <c r="J316" s="353"/>
      <c r="K316" s="353"/>
      <c r="L316" s="349"/>
      <c r="M316" s="349"/>
      <c r="N316" s="349"/>
      <c r="O316" s="349"/>
      <c r="P316" s="349"/>
      <c r="Q316" s="349"/>
      <c r="R316" s="349"/>
      <c r="S316" s="349"/>
      <c r="T316" s="349"/>
      <c r="U316" s="349"/>
      <c r="V316" s="349"/>
      <c r="W316" s="349"/>
      <c r="X316" s="349"/>
      <c r="Y316" s="349"/>
      <c r="Z316" s="349"/>
      <c r="AA316" s="349"/>
      <c r="AB316" s="349"/>
      <c r="AC316" s="349"/>
      <c r="AD316" s="349"/>
      <c r="AE316" s="349"/>
    </row>
    <row r="317" ht="27.75" customHeight="1">
      <c r="A317" s="354"/>
      <c r="B317" s="352"/>
      <c r="C317" s="353"/>
      <c r="D317" s="353"/>
      <c r="E317" s="353"/>
      <c r="F317" s="354"/>
      <c r="G317" s="355"/>
      <c r="H317" s="355"/>
      <c r="I317" s="354"/>
      <c r="J317" s="353"/>
      <c r="K317" s="353"/>
      <c r="L317" s="349"/>
      <c r="M317" s="349"/>
      <c r="N317" s="349"/>
      <c r="O317" s="349"/>
      <c r="P317" s="349"/>
      <c r="Q317" s="349"/>
      <c r="R317" s="349"/>
      <c r="S317" s="349"/>
      <c r="T317" s="349"/>
      <c r="U317" s="349"/>
      <c r="V317" s="349"/>
      <c r="W317" s="349"/>
      <c r="X317" s="349"/>
      <c r="Y317" s="349"/>
      <c r="Z317" s="349"/>
      <c r="AA317" s="349"/>
      <c r="AB317" s="349"/>
      <c r="AC317" s="349"/>
      <c r="AD317" s="349"/>
      <c r="AE317" s="349"/>
    </row>
    <row r="318" ht="27.75" customHeight="1">
      <c r="A318" s="354"/>
      <c r="B318" s="352"/>
      <c r="C318" s="353"/>
      <c r="D318" s="353"/>
      <c r="E318" s="353"/>
      <c r="F318" s="354"/>
      <c r="G318" s="355"/>
      <c r="H318" s="355"/>
      <c r="I318" s="354"/>
      <c r="J318" s="353"/>
      <c r="K318" s="353"/>
      <c r="L318" s="349"/>
      <c r="M318" s="349"/>
      <c r="N318" s="349"/>
      <c r="O318" s="349"/>
      <c r="P318" s="349"/>
      <c r="Q318" s="349"/>
      <c r="R318" s="349"/>
      <c r="S318" s="349"/>
      <c r="T318" s="349"/>
      <c r="U318" s="349"/>
      <c r="V318" s="349"/>
      <c r="W318" s="349"/>
      <c r="X318" s="349"/>
      <c r="Y318" s="349"/>
      <c r="Z318" s="349"/>
      <c r="AA318" s="349"/>
      <c r="AB318" s="349"/>
      <c r="AC318" s="349"/>
      <c r="AD318" s="349"/>
      <c r="AE318" s="349"/>
    </row>
    <row r="319" ht="27.75" customHeight="1">
      <c r="A319" s="354"/>
      <c r="B319" s="352"/>
      <c r="C319" s="353"/>
      <c r="D319" s="353"/>
      <c r="E319" s="353"/>
      <c r="F319" s="354"/>
      <c r="G319" s="355"/>
      <c r="H319" s="355"/>
      <c r="I319" s="354"/>
      <c r="J319" s="353"/>
      <c r="K319" s="353"/>
      <c r="L319" s="349"/>
      <c r="M319" s="349"/>
      <c r="N319" s="349"/>
      <c r="O319" s="349"/>
      <c r="P319" s="349"/>
      <c r="Q319" s="349"/>
      <c r="R319" s="349"/>
      <c r="S319" s="349"/>
      <c r="T319" s="349"/>
      <c r="U319" s="349"/>
      <c r="V319" s="349"/>
      <c r="W319" s="349"/>
      <c r="X319" s="349"/>
      <c r="Y319" s="349"/>
      <c r="Z319" s="349"/>
      <c r="AA319" s="349"/>
      <c r="AB319" s="349"/>
      <c r="AC319" s="349"/>
      <c r="AD319" s="349"/>
      <c r="AE319" s="349"/>
    </row>
    <row r="320" ht="27.75" customHeight="1">
      <c r="A320" s="354"/>
      <c r="B320" s="352"/>
      <c r="C320" s="353"/>
      <c r="D320" s="353"/>
      <c r="E320" s="353"/>
      <c r="F320" s="354"/>
      <c r="G320" s="355"/>
      <c r="H320" s="355"/>
      <c r="I320" s="354"/>
      <c r="J320" s="353"/>
      <c r="K320" s="353"/>
      <c r="L320" s="349"/>
      <c r="M320" s="349"/>
      <c r="N320" s="349"/>
      <c r="O320" s="349"/>
      <c r="P320" s="349"/>
      <c r="Q320" s="349"/>
      <c r="R320" s="349"/>
      <c r="S320" s="349"/>
      <c r="T320" s="349"/>
      <c r="U320" s="349"/>
      <c r="V320" s="349"/>
      <c r="W320" s="349"/>
      <c r="X320" s="349"/>
      <c r="Y320" s="349"/>
      <c r="Z320" s="349"/>
      <c r="AA320" s="349"/>
      <c r="AB320" s="349"/>
      <c r="AC320" s="349"/>
      <c r="AD320" s="349"/>
      <c r="AE320" s="349"/>
    </row>
    <row r="321" ht="27.75" customHeight="1">
      <c r="A321" s="354"/>
      <c r="B321" s="352"/>
      <c r="C321" s="353"/>
      <c r="D321" s="353"/>
      <c r="E321" s="353"/>
      <c r="F321" s="354"/>
      <c r="G321" s="355"/>
      <c r="H321" s="355"/>
      <c r="I321" s="354"/>
      <c r="J321" s="353"/>
      <c r="K321" s="353"/>
      <c r="L321" s="349"/>
      <c r="M321" s="349"/>
      <c r="N321" s="349"/>
      <c r="O321" s="349"/>
      <c r="P321" s="349"/>
      <c r="Q321" s="349"/>
      <c r="R321" s="349"/>
      <c r="S321" s="349"/>
      <c r="T321" s="349"/>
      <c r="U321" s="349"/>
      <c r="V321" s="349"/>
      <c r="W321" s="349"/>
      <c r="X321" s="349"/>
      <c r="Y321" s="349"/>
      <c r="Z321" s="349"/>
      <c r="AA321" s="349"/>
      <c r="AB321" s="349"/>
      <c r="AC321" s="349"/>
      <c r="AD321" s="349"/>
      <c r="AE321" s="349"/>
    </row>
    <row r="322" ht="27.75" customHeight="1">
      <c r="A322" s="354"/>
      <c r="B322" s="352"/>
      <c r="C322" s="353"/>
      <c r="D322" s="353"/>
      <c r="E322" s="353"/>
      <c r="F322" s="354"/>
      <c r="G322" s="355"/>
      <c r="H322" s="355"/>
      <c r="I322" s="354"/>
      <c r="J322" s="353"/>
      <c r="K322" s="353"/>
      <c r="L322" s="349"/>
      <c r="M322" s="349"/>
      <c r="N322" s="349"/>
      <c r="O322" s="349"/>
      <c r="P322" s="349"/>
      <c r="Q322" s="349"/>
      <c r="R322" s="349"/>
      <c r="S322" s="349"/>
      <c r="T322" s="349"/>
      <c r="U322" s="349"/>
      <c r="V322" s="349"/>
      <c r="W322" s="349"/>
      <c r="X322" s="349"/>
      <c r="Y322" s="349"/>
      <c r="Z322" s="349"/>
      <c r="AA322" s="349"/>
      <c r="AB322" s="349"/>
      <c r="AC322" s="349"/>
      <c r="AD322" s="349"/>
      <c r="AE322" s="349"/>
    </row>
    <row r="323" ht="27.75" customHeight="1">
      <c r="A323" s="354"/>
      <c r="B323" s="352"/>
      <c r="C323" s="353"/>
      <c r="D323" s="353"/>
      <c r="E323" s="353"/>
      <c r="F323" s="354"/>
      <c r="G323" s="355"/>
      <c r="H323" s="355"/>
      <c r="I323" s="354"/>
      <c r="J323" s="353"/>
      <c r="K323" s="353"/>
      <c r="L323" s="349"/>
      <c r="M323" s="349"/>
      <c r="N323" s="349"/>
      <c r="O323" s="349"/>
      <c r="P323" s="349"/>
      <c r="Q323" s="349"/>
      <c r="R323" s="349"/>
      <c r="S323" s="349"/>
      <c r="T323" s="349"/>
      <c r="U323" s="349"/>
      <c r="V323" s="349"/>
      <c r="W323" s="349"/>
      <c r="X323" s="349"/>
      <c r="Y323" s="349"/>
      <c r="Z323" s="349"/>
      <c r="AA323" s="349"/>
      <c r="AB323" s="349"/>
      <c r="AC323" s="349"/>
      <c r="AD323" s="349"/>
      <c r="AE323" s="349"/>
    </row>
    <row r="324" ht="27.75" customHeight="1">
      <c r="A324" s="354"/>
      <c r="B324" s="352"/>
      <c r="C324" s="353"/>
      <c r="D324" s="353"/>
      <c r="E324" s="353"/>
      <c r="F324" s="354"/>
      <c r="G324" s="355"/>
      <c r="H324" s="355"/>
      <c r="I324" s="354"/>
      <c r="J324" s="353"/>
      <c r="K324" s="353"/>
      <c r="L324" s="349"/>
      <c r="M324" s="349"/>
      <c r="N324" s="349"/>
      <c r="O324" s="349"/>
      <c r="P324" s="349"/>
      <c r="Q324" s="349"/>
      <c r="R324" s="349"/>
      <c r="S324" s="349"/>
      <c r="T324" s="349"/>
      <c r="U324" s="349"/>
      <c r="V324" s="349"/>
      <c r="W324" s="349"/>
      <c r="X324" s="349"/>
      <c r="Y324" s="349"/>
      <c r="Z324" s="349"/>
      <c r="AA324" s="349"/>
      <c r="AB324" s="349"/>
      <c r="AC324" s="349"/>
      <c r="AD324" s="349"/>
      <c r="AE324" s="349"/>
    </row>
    <row r="325" ht="27.75" customHeight="1">
      <c r="A325" s="354"/>
      <c r="B325" s="352"/>
      <c r="C325" s="353"/>
      <c r="D325" s="353"/>
      <c r="E325" s="353"/>
      <c r="F325" s="354"/>
      <c r="G325" s="355"/>
      <c r="H325" s="355"/>
      <c r="I325" s="354"/>
      <c r="J325" s="353"/>
      <c r="K325" s="353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349"/>
      <c r="X325" s="349"/>
      <c r="Y325" s="349"/>
      <c r="Z325" s="349"/>
      <c r="AA325" s="349"/>
      <c r="AB325" s="349"/>
      <c r="AC325" s="349"/>
      <c r="AD325" s="349"/>
      <c r="AE325" s="349"/>
    </row>
    <row r="326" ht="27.75" customHeight="1">
      <c r="A326" s="354"/>
      <c r="B326" s="352"/>
      <c r="C326" s="353"/>
      <c r="D326" s="353"/>
      <c r="E326" s="353"/>
      <c r="F326" s="354"/>
      <c r="G326" s="355"/>
      <c r="H326" s="355"/>
      <c r="I326" s="354"/>
      <c r="J326" s="353"/>
      <c r="K326" s="353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349"/>
      <c r="X326" s="349"/>
      <c r="Y326" s="349"/>
      <c r="Z326" s="349"/>
      <c r="AA326" s="349"/>
      <c r="AB326" s="349"/>
      <c r="AC326" s="349"/>
      <c r="AD326" s="349"/>
      <c r="AE326" s="349"/>
    </row>
    <row r="327" ht="27.75" customHeight="1">
      <c r="A327" s="354"/>
      <c r="B327" s="352"/>
      <c r="C327" s="353"/>
      <c r="D327" s="353"/>
      <c r="E327" s="353"/>
      <c r="F327" s="354"/>
      <c r="G327" s="355"/>
      <c r="H327" s="355"/>
      <c r="I327" s="354"/>
      <c r="J327" s="353"/>
      <c r="K327" s="353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  <c r="AE327" s="349"/>
    </row>
    <row r="328" ht="27.75" customHeight="1">
      <c r="A328" s="354"/>
      <c r="B328" s="352"/>
      <c r="C328" s="353"/>
      <c r="D328" s="353"/>
      <c r="E328" s="353"/>
      <c r="F328" s="354"/>
      <c r="G328" s="355"/>
      <c r="H328" s="355"/>
      <c r="I328" s="354"/>
      <c r="J328" s="353"/>
      <c r="K328" s="353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  <c r="AE328" s="349"/>
    </row>
    <row r="329" ht="27.75" customHeight="1">
      <c r="A329" s="354"/>
      <c r="B329" s="352"/>
      <c r="C329" s="353"/>
      <c r="D329" s="353"/>
      <c r="E329" s="353"/>
      <c r="F329" s="354"/>
      <c r="G329" s="355"/>
      <c r="H329" s="355"/>
      <c r="I329" s="354"/>
      <c r="J329" s="353"/>
      <c r="K329" s="353"/>
      <c r="L329" s="349"/>
      <c r="M329" s="349"/>
      <c r="N329" s="349"/>
      <c r="O329" s="349"/>
      <c r="P329" s="349"/>
      <c r="Q329" s="349"/>
      <c r="R329" s="349"/>
      <c r="S329" s="349"/>
      <c r="T329" s="349"/>
      <c r="U329" s="349"/>
      <c r="V329" s="349"/>
      <c r="W329" s="349"/>
      <c r="X329" s="349"/>
      <c r="Y329" s="349"/>
      <c r="Z329" s="349"/>
      <c r="AA329" s="349"/>
      <c r="AB329" s="349"/>
      <c r="AC329" s="349"/>
      <c r="AD329" s="349"/>
      <c r="AE329" s="349"/>
    </row>
    <row r="330" ht="27.75" customHeight="1">
      <c r="A330" s="354"/>
      <c r="B330" s="352"/>
      <c r="C330" s="353"/>
      <c r="D330" s="353"/>
      <c r="E330" s="353"/>
      <c r="F330" s="354"/>
      <c r="G330" s="355"/>
      <c r="H330" s="355"/>
      <c r="I330" s="354"/>
      <c r="J330" s="353"/>
      <c r="K330" s="353"/>
      <c r="L330" s="349"/>
      <c r="M330" s="349"/>
      <c r="N330" s="349"/>
      <c r="O330" s="349"/>
      <c r="P330" s="349"/>
      <c r="Q330" s="349"/>
      <c r="R330" s="349"/>
      <c r="S330" s="349"/>
      <c r="T330" s="349"/>
      <c r="U330" s="349"/>
      <c r="V330" s="349"/>
      <c r="W330" s="349"/>
      <c r="X330" s="349"/>
      <c r="Y330" s="349"/>
      <c r="Z330" s="349"/>
      <c r="AA330" s="349"/>
      <c r="AB330" s="349"/>
      <c r="AC330" s="349"/>
      <c r="AD330" s="349"/>
      <c r="AE330" s="349"/>
    </row>
    <row r="331" ht="27.75" customHeight="1">
      <c r="A331" s="354"/>
      <c r="B331" s="352"/>
      <c r="C331" s="353"/>
      <c r="D331" s="353"/>
      <c r="E331" s="353"/>
      <c r="F331" s="354"/>
      <c r="G331" s="355"/>
      <c r="H331" s="355"/>
      <c r="I331" s="354"/>
      <c r="J331" s="353"/>
      <c r="K331" s="353"/>
      <c r="L331" s="349"/>
      <c r="M331" s="349"/>
      <c r="N331" s="349"/>
      <c r="O331" s="349"/>
      <c r="P331" s="349"/>
      <c r="Q331" s="349"/>
      <c r="R331" s="349"/>
      <c r="S331" s="349"/>
      <c r="T331" s="349"/>
      <c r="U331" s="349"/>
      <c r="V331" s="349"/>
      <c r="W331" s="349"/>
      <c r="X331" s="349"/>
      <c r="Y331" s="349"/>
      <c r="Z331" s="349"/>
      <c r="AA331" s="349"/>
      <c r="AB331" s="349"/>
      <c r="AC331" s="349"/>
      <c r="AD331" s="349"/>
      <c r="AE331" s="349"/>
    </row>
    <row r="332" ht="27.75" customHeight="1">
      <c r="A332" s="354"/>
      <c r="B332" s="352"/>
      <c r="C332" s="353"/>
      <c r="D332" s="353"/>
      <c r="E332" s="353"/>
      <c r="F332" s="354"/>
      <c r="G332" s="355"/>
      <c r="H332" s="355"/>
      <c r="I332" s="354"/>
      <c r="J332" s="353"/>
      <c r="K332" s="353"/>
      <c r="L332" s="349"/>
      <c r="M332" s="349"/>
      <c r="N332" s="349"/>
      <c r="O332" s="349"/>
      <c r="P332" s="349"/>
      <c r="Q332" s="349"/>
      <c r="R332" s="349"/>
      <c r="S332" s="349"/>
      <c r="T332" s="349"/>
      <c r="U332" s="349"/>
      <c r="V332" s="349"/>
      <c r="W332" s="349"/>
      <c r="X332" s="349"/>
      <c r="Y332" s="349"/>
      <c r="Z332" s="349"/>
      <c r="AA332" s="349"/>
      <c r="AB332" s="349"/>
      <c r="AC332" s="349"/>
      <c r="AD332" s="349"/>
      <c r="AE332" s="349"/>
    </row>
    <row r="333" ht="27.75" customHeight="1">
      <c r="A333" s="354"/>
      <c r="B333" s="352"/>
      <c r="C333" s="353"/>
      <c r="D333" s="353"/>
      <c r="E333" s="353"/>
      <c r="F333" s="354"/>
      <c r="G333" s="355"/>
      <c r="H333" s="355"/>
      <c r="I333" s="354"/>
      <c r="J333" s="353"/>
      <c r="K333" s="353"/>
      <c r="L333" s="349"/>
      <c r="M333" s="349"/>
      <c r="N333" s="349"/>
      <c r="O333" s="349"/>
      <c r="P333" s="349"/>
      <c r="Q333" s="349"/>
      <c r="R333" s="349"/>
      <c r="S333" s="349"/>
      <c r="T333" s="349"/>
      <c r="U333" s="349"/>
      <c r="V333" s="349"/>
      <c r="W333" s="349"/>
      <c r="X333" s="349"/>
      <c r="Y333" s="349"/>
      <c r="Z333" s="349"/>
      <c r="AA333" s="349"/>
      <c r="AB333" s="349"/>
      <c r="AC333" s="349"/>
      <c r="AD333" s="349"/>
      <c r="AE333" s="349"/>
    </row>
    <row r="334" ht="27.75" customHeight="1">
      <c r="A334" s="354"/>
      <c r="B334" s="352"/>
      <c r="C334" s="353"/>
      <c r="D334" s="353"/>
      <c r="E334" s="353"/>
      <c r="F334" s="354"/>
      <c r="G334" s="355"/>
      <c r="H334" s="355"/>
      <c r="I334" s="354"/>
      <c r="J334" s="353"/>
      <c r="K334" s="353"/>
      <c r="L334" s="349"/>
      <c r="M334" s="349"/>
      <c r="N334" s="349"/>
      <c r="O334" s="349"/>
      <c r="P334" s="349"/>
      <c r="Q334" s="349"/>
      <c r="R334" s="349"/>
      <c r="S334" s="349"/>
      <c r="T334" s="349"/>
      <c r="U334" s="349"/>
      <c r="V334" s="349"/>
      <c r="W334" s="349"/>
      <c r="X334" s="349"/>
      <c r="Y334" s="349"/>
      <c r="Z334" s="349"/>
      <c r="AA334" s="349"/>
      <c r="AB334" s="349"/>
      <c r="AC334" s="349"/>
      <c r="AD334" s="349"/>
      <c r="AE334" s="349"/>
    </row>
    <row r="335" ht="27.75" customHeight="1">
      <c r="A335" s="354"/>
      <c r="B335" s="352"/>
      <c r="C335" s="353"/>
      <c r="D335" s="353"/>
      <c r="E335" s="353"/>
      <c r="F335" s="354"/>
      <c r="G335" s="355"/>
      <c r="H335" s="355"/>
      <c r="I335" s="354"/>
      <c r="J335" s="353"/>
      <c r="K335" s="353"/>
      <c r="L335" s="349"/>
      <c r="M335" s="349"/>
      <c r="N335" s="349"/>
      <c r="O335" s="349"/>
      <c r="P335" s="349"/>
      <c r="Q335" s="349"/>
      <c r="R335" s="349"/>
      <c r="S335" s="349"/>
      <c r="T335" s="349"/>
      <c r="U335" s="349"/>
      <c r="V335" s="349"/>
      <c r="W335" s="349"/>
      <c r="X335" s="349"/>
      <c r="Y335" s="349"/>
      <c r="Z335" s="349"/>
      <c r="AA335" s="349"/>
      <c r="AB335" s="349"/>
      <c r="AC335" s="349"/>
      <c r="AD335" s="349"/>
      <c r="AE335" s="349"/>
    </row>
    <row r="336" ht="27.75" customHeight="1">
      <c r="A336" s="354"/>
      <c r="B336" s="352"/>
      <c r="C336" s="353"/>
      <c r="D336" s="353"/>
      <c r="E336" s="353"/>
      <c r="F336" s="354"/>
      <c r="G336" s="355"/>
      <c r="H336" s="355"/>
      <c r="I336" s="354"/>
      <c r="J336" s="353"/>
      <c r="K336" s="353"/>
      <c r="L336" s="349"/>
      <c r="M336" s="349"/>
      <c r="N336" s="349"/>
      <c r="O336" s="349"/>
      <c r="P336" s="349"/>
      <c r="Q336" s="349"/>
      <c r="R336" s="349"/>
      <c r="S336" s="349"/>
      <c r="T336" s="349"/>
      <c r="U336" s="349"/>
      <c r="V336" s="349"/>
      <c r="W336" s="349"/>
      <c r="X336" s="349"/>
      <c r="Y336" s="349"/>
      <c r="Z336" s="349"/>
      <c r="AA336" s="349"/>
      <c r="AB336" s="349"/>
      <c r="AC336" s="349"/>
      <c r="AD336" s="349"/>
      <c r="AE336" s="349"/>
    </row>
    <row r="337" ht="27.75" customHeight="1">
      <c r="A337" s="354"/>
      <c r="B337" s="352"/>
      <c r="C337" s="353"/>
      <c r="D337" s="353"/>
      <c r="E337" s="353"/>
      <c r="F337" s="354"/>
      <c r="G337" s="355"/>
      <c r="H337" s="355"/>
      <c r="I337" s="354"/>
      <c r="J337" s="353"/>
      <c r="K337" s="353"/>
      <c r="L337" s="349"/>
      <c r="M337" s="349"/>
      <c r="N337" s="349"/>
      <c r="O337" s="349"/>
      <c r="P337" s="349"/>
      <c r="Q337" s="349"/>
      <c r="R337" s="349"/>
      <c r="S337" s="349"/>
      <c r="T337" s="349"/>
      <c r="U337" s="349"/>
      <c r="V337" s="349"/>
      <c r="W337" s="349"/>
      <c r="X337" s="349"/>
      <c r="Y337" s="349"/>
      <c r="Z337" s="349"/>
      <c r="AA337" s="349"/>
      <c r="AB337" s="349"/>
      <c r="AC337" s="349"/>
      <c r="AD337" s="349"/>
      <c r="AE337" s="349"/>
    </row>
    <row r="338" ht="27.75" customHeight="1">
      <c r="A338" s="354"/>
      <c r="B338" s="352"/>
      <c r="C338" s="353"/>
      <c r="D338" s="353"/>
      <c r="E338" s="353"/>
      <c r="F338" s="354"/>
      <c r="G338" s="355"/>
      <c r="H338" s="355"/>
      <c r="I338" s="354"/>
      <c r="J338" s="353"/>
      <c r="K338" s="353"/>
      <c r="L338" s="349"/>
      <c r="M338" s="349"/>
      <c r="N338" s="349"/>
      <c r="O338" s="349"/>
      <c r="P338" s="349"/>
      <c r="Q338" s="349"/>
      <c r="R338" s="349"/>
      <c r="S338" s="349"/>
      <c r="T338" s="349"/>
      <c r="U338" s="349"/>
      <c r="V338" s="349"/>
      <c r="W338" s="349"/>
      <c r="X338" s="349"/>
      <c r="Y338" s="349"/>
      <c r="Z338" s="349"/>
      <c r="AA338" s="349"/>
      <c r="AB338" s="349"/>
      <c r="AC338" s="349"/>
      <c r="AD338" s="349"/>
      <c r="AE338" s="349"/>
    </row>
    <row r="339" ht="27.75" customHeight="1">
      <c r="A339" s="354"/>
      <c r="B339" s="352"/>
      <c r="C339" s="353"/>
      <c r="D339" s="353"/>
      <c r="E339" s="353"/>
      <c r="F339" s="354"/>
      <c r="G339" s="355"/>
      <c r="H339" s="355"/>
      <c r="I339" s="354"/>
      <c r="J339" s="353"/>
      <c r="K339" s="353"/>
      <c r="L339" s="349"/>
      <c r="M339" s="349"/>
      <c r="N339" s="349"/>
      <c r="O339" s="349"/>
      <c r="P339" s="349"/>
      <c r="Q339" s="349"/>
      <c r="R339" s="349"/>
      <c r="S339" s="349"/>
      <c r="T339" s="349"/>
      <c r="U339" s="349"/>
      <c r="V339" s="349"/>
      <c r="W339" s="349"/>
      <c r="X339" s="349"/>
      <c r="Y339" s="349"/>
      <c r="Z339" s="349"/>
      <c r="AA339" s="349"/>
      <c r="AB339" s="349"/>
      <c r="AC339" s="349"/>
      <c r="AD339" s="349"/>
      <c r="AE339" s="349"/>
    </row>
    <row r="340" ht="27.75" customHeight="1">
      <c r="A340" s="354"/>
      <c r="B340" s="352"/>
      <c r="C340" s="353"/>
      <c r="D340" s="353"/>
      <c r="E340" s="353"/>
      <c r="F340" s="354"/>
      <c r="G340" s="355"/>
      <c r="H340" s="355"/>
      <c r="I340" s="354"/>
      <c r="J340" s="353"/>
      <c r="K340" s="353"/>
      <c r="L340" s="349"/>
      <c r="M340" s="349"/>
      <c r="N340" s="349"/>
      <c r="O340" s="349"/>
      <c r="P340" s="349"/>
      <c r="Q340" s="349"/>
      <c r="R340" s="349"/>
      <c r="S340" s="349"/>
      <c r="T340" s="349"/>
      <c r="U340" s="349"/>
      <c r="V340" s="349"/>
      <c r="W340" s="349"/>
      <c r="X340" s="349"/>
      <c r="Y340" s="349"/>
      <c r="Z340" s="349"/>
      <c r="AA340" s="349"/>
      <c r="AB340" s="349"/>
      <c r="AC340" s="349"/>
      <c r="AD340" s="349"/>
      <c r="AE340" s="349"/>
    </row>
    <row r="341" ht="27.75" customHeight="1">
      <c r="A341" s="354"/>
      <c r="B341" s="352"/>
      <c r="C341" s="353"/>
      <c r="D341" s="353"/>
      <c r="E341" s="353"/>
      <c r="F341" s="354"/>
      <c r="G341" s="355"/>
      <c r="H341" s="355"/>
      <c r="I341" s="354"/>
      <c r="J341" s="353"/>
      <c r="K341" s="353"/>
      <c r="L341" s="349"/>
      <c r="M341" s="349"/>
      <c r="N341" s="349"/>
      <c r="O341" s="349"/>
      <c r="P341" s="349"/>
      <c r="Q341" s="349"/>
      <c r="R341" s="349"/>
      <c r="S341" s="349"/>
      <c r="T341" s="349"/>
      <c r="U341" s="349"/>
      <c r="V341" s="349"/>
      <c r="W341" s="349"/>
      <c r="X341" s="349"/>
      <c r="Y341" s="349"/>
      <c r="Z341" s="349"/>
      <c r="AA341" s="349"/>
      <c r="AB341" s="349"/>
      <c r="AC341" s="349"/>
      <c r="AD341" s="349"/>
      <c r="AE341" s="349"/>
    </row>
    <row r="342" ht="27.75" customHeight="1">
      <c r="A342" s="354"/>
      <c r="B342" s="352"/>
      <c r="C342" s="353"/>
      <c r="D342" s="353"/>
      <c r="E342" s="353"/>
      <c r="F342" s="354"/>
      <c r="G342" s="355"/>
      <c r="H342" s="355"/>
      <c r="I342" s="354"/>
      <c r="J342" s="353"/>
      <c r="K342" s="353"/>
      <c r="L342" s="349"/>
      <c r="M342" s="349"/>
      <c r="N342" s="349"/>
      <c r="O342" s="349"/>
      <c r="P342" s="349"/>
      <c r="Q342" s="349"/>
      <c r="R342" s="349"/>
      <c r="S342" s="349"/>
      <c r="T342" s="349"/>
      <c r="U342" s="349"/>
      <c r="V342" s="349"/>
      <c r="W342" s="349"/>
      <c r="X342" s="349"/>
      <c r="Y342" s="349"/>
      <c r="Z342" s="349"/>
      <c r="AA342" s="349"/>
      <c r="AB342" s="349"/>
      <c r="AC342" s="349"/>
      <c r="AD342" s="349"/>
      <c r="AE342" s="349"/>
    </row>
    <row r="343" ht="27.75" customHeight="1">
      <c r="A343" s="354"/>
      <c r="B343" s="352"/>
      <c r="C343" s="353"/>
      <c r="D343" s="353"/>
      <c r="E343" s="353"/>
      <c r="F343" s="354"/>
      <c r="G343" s="355"/>
      <c r="H343" s="355"/>
      <c r="I343" s="354"/>
      <c r="J343" s="353"/>
      <c r="K343" s="353"/>
      <c r="L343" s="349"/>
      <c r="M343" s="349"/>
      <c r="N343" s="349"/>
      <c r="O343" s="349"/>
      <c r="P343" s="349"/>
      <c r="Q343" s="349"/>
      <c r="R343" s="349"/>
      <c r="S343" s="349"/>
      <c r="T343" s="349"/>
      <c r="U343" s="349"/>
      <c r="V343" s="349"/>
      <c r="W343" s="349"/>
      <c r="X343" s="349"/>
      <c r="Y343" s="349"/>
      <c r="Z343" s="349"/>
      <c r="AA343" s="349"/>
      <c r="AB343" s="349"/>
      <c r="AC343" s="349"/>
      <c r="AD343" s="349"/>
      <c r="AE343" s="349"/>
    </row>
    <row r="344" ht="27.75" customHeight="1">
      <c r="A344" s="354"/>
      <c r="B344" s="352"/>
      <c r="C344" s="353"/>
      <c r="D344" s="353"/>
      <c r="E344" s="353"/>
      <c r="F344" s="354"/>
      <c r="G344" s="355"/>
      <c r="H344" s="355"/>
      <c r="I344" s="354"/>
      <c r="J344" s="353"/>
      <c r="K344" s="353"/>
      <c r="L344" s="349"/>
      <c r="M344" s="349"/>
      <c r="N344" s="349"/>
      <c r="O344" s="349"/>
      <c r="P344" s="349"/>
      <c r="Q344" s="349"/>
      <c r="R344" s="349"/>
      <c r="S344" s="349"/>
      <c r="T344" s="349"/>
      <c r="U344" s="349"/>
      <c r="V344" s="349"/>
      <c r="W344" s="349"/>
      <c r="X344" s="349"/>
      <c r="Y344" s="349"/>
      <c r="Z344" s="349"/>
      <c r="AA344" s="349"/>
      <c r="AB344" s="349"/>
      <c r="AC344" s="349"/>
      <c r="AD344" s="349"/>
      <c r="AE344" s="349"/>
    </row>
    <row r="345" ht="27.75" customHeight="1">
      <c r="A345" s="354"/>
      <c r="B345" s="352"/>
      <c r="C345" s="353"/>
      <c r="D345" s="353"/>
      <c r="E345" s="353"/>
      <c r="F345" s="354"/>
      <c r="G345" s="355"/>
      <c r="H345" s="355"/>
      <c r="I345" s="354"/>
      <c r="J345" s="353"/>
      <c r="K345" s="353"/>
      <c r="L345" s="349"/>
      <c r="M345" s="349"/>
      <c r="N345" s="349"/>
      <c r="O345" s="349"/>
      <c r="P345" s="349"/>
      <c r="Q345" s="349"/>
      <c r="R345" s="349"/>
      <c r="S345" s="349"/>
      <c r="T345" s="349"/>
      <c r="U345" s="349"/>
      <c r="V345" s="349"/>
      <c r="W345" s="349"/>
      <c r="X345" s="349"/>
      <c r="Y345" s="349"/>
      <c r="Z345" s="349"/>
      <c r="AA345" s="349"/>
      <c r="AB345" s="349"/>
      <c r="AC345" s="349"/>
      <c r="AD345" s="349"/>
      <c r="AE345" s="349"/>
    </row>
    <row r="346" ht="27.75" customHeight="1">
      <c r="A346" s="354"/>
      <c r="B346" s="352"/>
      <c r="C346" s="353"/>
      <c r="D346" s="353"/>
      <c r="E346" s="353"/>
      <c r="F346" s="354"/>
      <c r="G346" s="355"/>
      <c r="H346" s="355"/>
      <c r="I346" s="354"/>
      <c r="J346" s="353"/>
      <c r="K346" s="353"/>
      <c r="L346" s="349"/>
      <c r="M346" s="349"/>
      <c r="N346" s="349"/>
      <c r="O346" s="349"/>
      <c r="P346" s="349"/>
      <c r="Q346" s="349"/>
      <c r="R346" s="349"/>
      <c r="S346" s="349"/>
      <c r="T346" s="349"/>
      <c r="U346" s="349"/>
      <c r="V346" s="349"/>
      <c r="W346" s="349"/>
      <c r="X346" s="349"/>
      <c r="Y346" s="349"/>
      <c r="Z346" s="349"/>
      <c r="AA346" s="349"/>
      <c r="AB346" s="349"/>
      <c r="AC346" s="349"/>
      <c r="AD346" s="349"/>
      <c r="AE346" s="349"/>
    </row>
    <row r="347" ht="27.75" customHeight="1">
      <c r="A347" s="354"/>
      <c r="B347" s="352"/>
      <c r="C347" s="353"/>
      <c r="D347" s="353"/>
      <c r="E347" s="353"/>
      <c r="F347" s="354"/>
      <c r="G347" s="355"/>
      <c r="H347" s="355"/>
      <c r="I347" s="354"/>
      <c r="J347" s="353"/>
      <c r="K347" s="353"/>
      <c r="L347" s="349"/>
      <c r="M347" s="349"/>
      <c r="N347" s="349"/>
      <c r="O347" s="349"/>
      <c r="P347" s="349"/>
      <c r="Q347" s="349"/>
      <c r="R347" s="349"/>
      <c r="S347" s="349"/>
      <c r="T347" s="349"/>
      <c r="U347" s="349"/>
      <c r="V347" s="349"/>
      <c r="W347" s="349"/>
      <c r="X347" s="349"/>
      <c r="Y347" s="349"/>
      <c r="Z347" s="349"/>
      <c r="AA347" s="349"/>
      <c r="AB347" s="349"/>
      <c r="AC347" s="349"/>
      <c r="AD347" s="349"/>
      <c r="AE347" s="349"/>
    </row>
    <row r="348" ht="27.75" customHeight="1">
      <c r="A348" s="354"/>
      <c r="B348" s="352"/>
      <c r="C348" s="353"/>
      <c r="D348" s="353"/>
      <c r="E348" s="353"/>
      <c r="F348" s="354"/>
      <c r="G348" s="355"/>
      <c r="H348" s="355"/>
      <c r="I348" s="354"/>
      <c r="J348" s="353"/>
      <c r="K348" s="353"/>
      <c r="L348" s="349"/>
      <c r="M348" s="349"/>
      <c r="N348" s="349"/>
      <c r="O348" s="349"/>
      <c r="P348" s="349"/>
      <c r="Q348" s="349"/>
      <c r="R348" s="349"/>
      <c r="S348" s="349"/>
      <c r="T348" s="349"/>
      <c r="U348" s="349"/>
      <c r="V348" s="349"/>
      <c r="W348" s="349"/>
      <c r="X348" s="349"/>
      <c r="Y348" s="349"/>
      <c r="Z348" s="349"/>
      <c r="AA348" s="349"/>
      <c r="AB348" s="349"/>
      <c r="AC348" s="349"/>
      <c r="AD348" s="349"/>
      <c r="AE348" s="349"/>
    </row>
    <row r="349" ht="27.75" customHeight="1">
      <c r="A349" s="354"/>
      <c r="B349" s="352"/>
      <c r="C349" s="353"/>
      <c r="D349" s="353"/>
      <c r="E349" s="353"/>
      <c r="F349" s="354"/>
      <c r="G349" s="355"/>
      <c r="H349" s="355"/>
      <c r="I349" s="354"/>
      <c r="J349" s="353"/>
      <c r="K349" s="353"/>
      <c r="L349" s="349"/>
      <c r="M349" s="349"/>
      <c r="N349" s="349"/>
      <c r="O349" s="349"/>
      <c r="P349" s="349"/>
      <c r="Q349" s="349"/>
      <c r="R349" s="349"/>
      <c r="S349" s="349"/>
      <c r="T349" s="349"/>
      <c r="U349" s="349"/>
      <c r="V349" s="349"/>
      <c r="W349" s="349"/>
      <c r="X349" s="349"/>
      <c r="Y349" s="349"/>
      <c r="Z349" s="349"/>
      <c r="AA349" s="349"/>
      <c r="AB349" s="349"/>
      <c r="AC349" s="349"/>
      <c r="AD349" s="349"/>
      <c r="AE349" s="349"/>
    </row>
    <row r="350" ht="27.75" customHeight="1">
      <c r="A350" s="354"/>
      <c r="B350" s="352"/>
      <c r="C350" s="353"/>
      <c r="D350" s="353"/>
      <c r="E350" s="353"/>
      <c r="F350" s="354"/>
      <c r="G350" s="355"/>
      <c r="H350" s="355"/>
      <c r="I350" s="354"/>
      <c r="J350" s="353"/>
      <c r="K350" s="353"/>
      <c r="L350" s="349"/>
      <c r="M350" s="349"/>
      <c r="N350" s="349"/>
      <c r="O350" s="349"/>
      <c r="P350" s="349"/>
      <c r="Q350" s="349"/>
      <c r="R350" s="349"/>
      <c r="S350" s="349"/>
      <c r="T350" s="349"/>
      <c r="U350" s="349"/>
      <c r="V350" s="349"/>
      <c r="W350" s="349"/>
      <c r="X350" s="349"/>
      <c r="Y350" s="349"/>
      <c r="Z350" s="349"/>
      <c r="AA350" s="349"/>
      <c r="AB350" s="349"/>
      <c r="AC350" s="349"/>
      <c r="AD350" s="349"/>
      <c r="AE350" s="349"/>
    </row>
    <row r="351" ht="27.75" customHeight="1">
      <c r="A351" s="354"/>
      <c r="B351" s="352"/>
      <c r="C351" s="353"/>
      <c r="D351" s="353"/>
      <c r="E351" s="353"/>
      <c r="F351" s="354"/>
      <c r="G351" s="355"/>
      <c r="H351" s="355"/>
      <c r="I351" s="354"/>
      <c r="J351" s="353"/>
      <c r="K351" s="353"/>
      <c r="L351" s="349"/>
      <c r="M351" s="349"/>
      <c r="N351" s="349"/>
      <c r="O351" s="349"/>
      <c r="P351" s="349"/>
      <c r="Q351" s="349"/>
      <c r="R351" s="349"/>
      <c r="S351" s="349"/>
      <c r="T351" s="349"/>
      <c r="U351" s="349"/>
      <c r="V351" s="349"/>
      <c r="W351" s="349"/>
      <c r="X351" s="349"/>
      <c r="Y351" s="349"/>
      <c r="Z351" s="349"/>
      <c r="AA351" s="349"/>
      <c r="AB351" s="349"/>
      <c r="AC351" s="349"/>
      <c r="AD351" s="349"/>
      <c r="AE351" s="349"/>
    </row>
    <row r="352" ht="27.75" customHeight="1">
      <c r="A352" s="354"/>
      <c r="B352" s="352"/>
      <c r="C352" s="353"/>
      <c r="D352" s="353"/>
      <c r="E352" s="353"/>
      <c r="F352" s="354"/>
      <c r="G352" s="355"/>
      <c r="H352" s="355"/>
      <c r="I352" s="354"/>
      <c r="J352" s="353"/>
      <c r="K352" s="353"/>
      <c r="L352" s="349"/>
      <c r="M352" s="349"/>
      <c r="N352" s="349"/>
      <c r="O352" s="349"/>
      <c r="P352" s="349"/>
      <c r="Q352" s="349"/>
      <c r="R352" s="349"/>
      <c r="S352" s="349"/>
      <c r="T352" s="349"/>
      <c r="U352" s="349"/>
      <c r="V352" s="349"/>
      <c r="W352" s="349"/>
      <c r="X352" s="349"/>
      <c r="Y352" s="349"/>
      <c r="Z352" s="349"/>
      <c r="AA352" s="349"/>
      <c r="AB352" s="349"/>
      <c r="AC352" s="349"/>
      <c r="AD352" s="349"/>
      <c r="AE352" s="349"/>
    </row>
    <row r="353" ht="27.75" customHeight="1">
      <c r="A353" s="354"/>
      <c r="B353" s="352"/>
      <c r="C353" s="353"/>
      <c r="D353" s="353"/>
      <c r="E353" s="353"/>
      <c r="F353" s="354"/>
      <c r="G353" s="355"/>
      <c r="H353" s="355"/>
      <c r="I353" s="354"/>
      <c r="J353" s="353"/>
      <c r="K353" s="353"/>
      <c r="L353" s="349"/>
      <c r="M353" s="349"/>
      <c r="N353" s="349"/>
      <c r="O353" s="349"/>
      <c r="P353" s="349"/>
      <c r="Q353" s="349"/>
      <c r="R353" s="349"/>
      <c r="S353" s="349"/>
      <c r="T353" s="349"/>
      <c r="U353" s="349"/>
      <c r="V353" s="349"/>
      <c r="W353" s="349"/>
      <c r="X353" s="349"/>
      <c r="Y353" s="349"/>
      <c r="Z353" s="349"/>
      <c r="AA353" s="349"/>
      <c r="AB353" s="349"/>
      <c r="AC353" s="349"/>
      <c r="AD353" s="349"/>
      <c r="AE353" s="349"/>
    </row>
    <row r="354" ht="27.75" customHeight="1">
      <c r="A354" s="354"/>
      <c r="B354" s="352"/>
      <c r="C354" s="353"/>
      <c r="D354" s="353"/>
      <c r="E354" s="353"/>
      <c r="F354" s="354"/>
      <c r="G354" s="355"/>
      <c r="H354" s="355"/>
      <c r="I354" s="354"/>
      <c r="J354" s="353"/>
      <c r="K354" s="353"/>
      <c r="L354" s="349"/>
      <c r="M354" s="349"/>
      <c r="N354" s="349"/>
      <c r="O354" s="349"/>
      <c r="P354" s="349"/>
      <c r="Q354" s="349"/>
      <c r="R354" s="349"/>
      <c r="S354" s="349"/>
      <c r="T354" s="349"/>
      <c r="U354" s="349"/>
      <c r="V354" s="349"/>
      <c r="W354" s="349"/>
      <c r="X354" s="349"/>
      <c r="Y354" s="349"/>
      <c r="Z354" s="349"/>
      <c r="AA354" s="349"/>
      <c r="AB354" s="349"/>
      <c r="AC354" s="349"/>
      <c r="AD354" s="349"/>
      <c r="AE354" s="349"/>
    </row>
    <row r="355" ht="27.75" customHeight="1">
      <c r="A355" s="354"/>
      <c r="B355" s="352"/>
      <c r="C355" s="353"/>
      <c r="D355" s="353"/>
      <c r="E355" s="353"/>
      <c r="F355" s="354"/>
      <c r="G355" s="355"/>
      <c r="H355" s="355"/>
      <c r="I355" s="354"/>
      <c r="J355" s="353"/>
      <c r="K355" s="353"/>
      <c r="L355" s="349"/>
      <c r="M355" s="349"/>
      <c r="N355" s="349"/>
      <c r="O355" s="349"/>
      <c r="P355" s="349"/>
      <c r="Q355" s="349"/>
      <c r="R355" s="349"/>
      <c r="S355" s="349"/>
      <c r="T355" s="349"/>
      <c r="U355" s="349"/>
      <c r="V355" s="349"/>
      <c r="W355" s="349"/>
      <c r="X355" s="349"/>
      <c r="Y355" s="349"/>
      <c r="Z355" s="349"/>
      <c r="AA355" s="349"/>
      <c r="AB355" s="349"/>
      <c r="AC355" s="349"/>
      <c r="AD355" s="349"/>
      <c r="AE355" s="349"/>
    </row>
    <row r="356" ht="27.75" customHeight="1">
      <c r="A356" s="354"/>
      <c r="B356" s="352"/>
      <c r="C356" s="353"/>
      <c r="D356" s="353"/>
      <c r="E356" s="353"/>
      <c r="F356" s="354"/>
      <c r="G356" s="355"/>
      <c r="H356" s="355"/>
      <c r="I356" s="354"/>
      <c r="J356" s="353"/>
      <c r="K356" s="353"/>
      <c r="L356" s="349"/>
      <c r="M356" s="349"/>
      <c r="N356" s="349"/>
      <c r="O356" s="349"/>
      <c r="P356" s="349"/>
      <c r="Q356" s="349"/>
      <c r="R356" s="349"/>
      <c r="S356" s="349"/>
      <c r="T356" s="349"/>
      <c r="U356" s="349"/>
      <c r="V356" s="349"/>
      <c r="W356" s="349"/>
      <c r="X356" s="349"/>
      <c r="Y356" s="349"/>
      <c r="Z356" s="349"/>
      <c r="AA356" s="349"/>
      <c r="AB356" s="349"/>
      <c r="AC356" s="349"/>
      <c r="AD356" s="349"/>
      <c r="AE356" s="349"/>
    </row>
    <row r="357" ht="27.75" customHeight="1">
      <c r="A357" s="354"/>
      <c r="B357" s="352"/>
      <c r="C357" s="353"/>
      <c r="D357" s="353"/>
      <c r="E357" s="353"/>
      <c r="F357" s="354"/>
      <c r="G357" s="355"/>
      <c r="H357" s="355"/>
      <c r="I357" s="354"/>
      <c r="J357" s="353"/>
      <c r="K357" s="353"/>
      <c r="L357" s="349"/>
      <c r="M357" s="349"/>
      <c r="N357" s="349"/>
      <c r="O357" s="349"/>
      <c r="P357" s="349"/>
      <c r="Q357" s="349"/>
      <c r="R357" s="349"/>
      <c r="S357" s="349"/>
      <c r="T357" s="349"/>
      <c r="U357" s="349"/>
      <c r="V357" s="349"/>
      <c r="W357" s="349"/>
      <c r="X357" s="349"/>
      <c r="Y357" s="349"/>
      <c r="Z357" s="349"/>
      <c r="AA357" s="349"/>
      <c r="AB357" s="349"/>
      <c r="AC357" s="349"/>
      <c r="AD357" s="349"/>
      <c r="AE357" s="349"/>
    </row>
    <row r="358" ht="27.75" customHeight="1">
      <c r="A358" s="354"/>
      <c r="B358" s="352"/>
      <c r="C358" s="353"/>
      <c r="D358" s="353"/>
      <c r="E358" s="353"/>
      <c r="F358" s="354"/>
      <c r="G358" s="355"/>
      <c r="H358" s="355"/>
      <c r="I358" s="354"/>
      <c r="J358" s="353"/>
      <c r="K358" s="353"/>
      <c r="L358" s="349"/>
      <c r="M358" s="349"/>
      <c r="N358" s="349"/>
      <c r="O358" s="349"/>
      <c r="P358" s="349"/>
      <c r="Q358" s="349"/>
      <c r="R358" s="349"/>
      <c r="S358" s="349"/>
      <c r="T358" s="349"/>
      <c r="U358" s="349"/>
      <c r="V358" s="349"/>
      <c r="W358" s="349"/>
      <c r="X358" s="349"/>
      <c r="Y358" s="349"/>
      <c r="Z358" s="349"/>
      <c r="AA358" s="349"/>
      <c r="AB358" s="349"/>
      <c r="AC358" s="349"/>
      <c r="AD358" s="349"/>
      <c r="AE358" s="349"/>
    </row>
    <row r="359" ht="27.75" customHeight="1">
      <c r="A359" s="354"/>
      <c r="B359" s="352"/>
      <c r="C359" s="353"/>
      <c r="D359" s="353"/>
      <c r="E359" s="353"/>
      <c r="F359" s="354"/>
      <c r="G359" s="355"/>
      <c r="H359" s="355"/>
      <c r="I359" s="354"/>
      <c r="J359" s="353"/>
      <c r="K359" s="353"/>
      <c r="L359" s="349"/>
      <c r="M359" s="349"/>
      <c r="N359" s="349"/>
      <c r="O359" s="349"/>
      <c r="P359" s="349"/>
      <c r="Q359" s="349"/>
      <c r="R359" s="349"/>
      <c r="S359" s="349"/>
      <c r="T359" s="349"/>
      <c r="U359" s="349"/>
      <c r="V359" s="349"/>
      <c r="W359" s="349"/>
      <c r="X359" s="349"/>
      <c r="Y359" s="349"/>
      <c r="Z359" s="349"/>
      <c r="AA359" s="349"/>
      <c r="AB359" s="349"/>
      <c r="AC359" s="349"/>
      <c r="AD359" s="349"/>
      <c r="AE359" s="349"/>
    </row>
    <row r="360" ht="27.75" customHeight="1">
      <c r="A360" s="354"/>
      <c r="B360" s="352"/>
      <c r="C360" s="353"/>
      <c r="D360" s="353"/>
      <c r="E360" s="353"/>
      <c r="F360" s="354"/>
      <c r="G360" s="355"/>
      <c r="H360" s="355"/>
      <c r="I360" s="354"/>
      <c r="J360" s="353"/>
      <c r="K360" s="353"/>
      <c r="L360" s="349"/>
      <c r="M360" s="349"/>
      <c r="N360" s="349"/>
      <c r="O360" s="349"/>
      <c r="P360" s="349"/>
      <c r="Q360" s="349"/>
      <c r="R360" s="349"/>
      <c r="S360" s="349"/>
      <c r="T360" s="349"/>
      <c r="U360" s="349"/>
      <c r="V360" s="349"/>
      <c r="W360" s="349"/>
      <c r="X360" s="349"/>
      <c r="Y360" s="349"/>
      <c r="Z360" s="349"/>
      <c r="AA360" s="349"/>
      <c r="AB360" s="349"/>
      <c r="AC360" s="349"/>
      <c r="AD360" s="349"/>
      <c r="AE360" s="349"/>
    </row>
    <row r="361" ht="27.75" customHeight="1">
      <c r="A361" s="354"/>
      <c r="B361" s="352"/>
      <c r="C361" s="353"/>
      <c r="D361" s="353"/>
      <c r="E361" s="353"/>
      <c r="F361" s="354"/>
      <c r="G361" s="355"/>
      <c r="H361" s="355"/>
      <c r="I361" s="354"/>
      <c r="J361" s="353"/>
      <c r="K361" s="353"/>
      <c r="L361" s="349"/>
      <c r="M361" s="349"/>
      <c r="N361" s="349"/>
      <c r="O361" s="349"/>
      <c r="P361" s="349"/>
      <c r="Q361" s="349"/>
      <c r="R361" s="349"/>
      <c r="S361" s="349"/>
      <c r="T361" s="349"/>
      <c r="U361" s="349"/>
      <c r="V361" s="349"/>
      <c r="W361" s="349"/>
      <c r="X361" s="349"/>
      <c r="Y361" s="349"/>
      <c r="Z361" s="349"/>
      <c r="AA361" s="349"/>
      <c r="AB361" s="349"/>
      <c r="AC361" s="349"/>
      <c r="AD361" s="349"/>
      <c r="AE361" s="349"/>
    </row>
    <row r="362" ht="27.75" customHeight="1">
      <c r="A362" s="354"/>
      <c r="B362" s="352"/>
      <c r="C362" s="353"/>
      <c r="D362" s="353"/>
      <c r="E362" s="353"/>
      <c r="F362" s="354"/>
      <c r="G362" s="355"/>
      <c r="H362" s="355"/>
      <c r="I362" s="354"/>
      <c r="J362" s="353"/>
      <c r="K362" s="353"/>
      <c r="L362" s="349"/>
      <c r="M362" s="349"/>
      <c r="N362" s="349"/>
      <c r="O362" s="349"/>
      <c r="P362" s="349"/>
      <c r="Q362" s="349"/>
      <c r="R362" s="349"/>
      <c r="S362" s="349"/>
      <c r="T362" s="349"/>
      <c r="U362" s="349"/>
      <c r="V362" s="349"/>
      <c r="W362" s="349"/>
      <c r="X362" s="349"/>
      <c r="Y362" s="349"/>
      <c r="Z362" s="349"/>
      <c r="AA362" s="349"/>
      <c r="AB362" s="349"/>
      <c r="AC362" s="349"/>
      <c r="AD362" s="349"/>
      <c r="AE362" s="349"/>
    </row>
    <row r="363" ht="27.75" customHeight="1">
      <c r="A363" s="354"/>
      <c r="B363" s="352"/>
      <c r="C363" s="353"/>
      <c r="D363" s="353"/>
      <c r="E363" s="353"/>
      <c r="F363" s="354"/>
      <c r="G363" s="355"/>
      <c r="H363" s="355"/>
      <c r="I363" s="354"/>
      <c r="J363" s="353"/>
      <c r="K363" s="353"/>
      <c r="L363" s="349"/>
      <c r="M363" s="349"/>
      <c r="N363" s="349"/>
      <c r="O363" s="349"/>
      <c r="P363" s="349"/>
      <c r="Q363" s="349"/>
      <c r="R363" s="349"/>
      <c r="S363" s="349"/>
      <c r="T363" s="349"/>
      <c r="U363" s="349"/>
      <c r="V363" s="349"/>
      <c r="W363" s="349"/>
      <c r="X363" s="349"/>
      <c r="Y363" s="349"/>
      <c r="Z363" s="349"/>
      <c r="AA363" s="349"/>
      <c r="AB363" s="349"/>
      <c r="AC363" s="349"/>
      <c r="AD363" s="349"/>
      <c r="AE363" s="349"/>
    </row>
    <row r="364" ht="27.75" customHeight="1">
      <c r="A364" s="354"/>
      <c r="B364" s="352"/>
      <c r="C364" s="353"/>
      <c r="D364" s="353"/>
      <c r="E364" s="353"/>
      <c r="F364" s="354"/>
      <c r="G364" s="355"/>
      <c r="H364" s="355"/>
      <c r="I364" s="354"/>
      <c r="J364" s="353"/>
      <c r="K364" s="353"/>
      <c r="L364" s="349"/>
      <c r="M364" s="349"/>
      <c r="N364" s="349"/>
      <c r="O364" s="349"/>
      <c r="P364" s="349"/>
      <c r="Q364" s="349"/>
      <c r="R364" s="349"/>
      <c r="S364" s="349"/>
      <c r="T364" s="349"/>
      <c r="U364" s="349"/>
      <c r="V364" s="349"/>
      <c r="W364" s="349"/>
      <c r="X364" s="349"/>
      <c r="Y364" s="349"/>
      <c r="Z364" s="349"/>
      <c r="AA364" s="349"/>
      <c r="AB364" s="349"/>
      <c r="AC364" s="349"/>
      <c r="AD364" s="349"/>
      <c r="AE364" s="349"/>
    </row>
    <row r="365" ht="27.75" customHeight="1">
      <c r="A365" s="354"/>
      <c r="B365" s="352"/>
      <c r="C365" s="353"/>
      <c r="D365" s="353"/>
      <c r="E365" s="353"/>
      <c r="F365" s="354"/>
      <c r="G365" s="355"/>
      <c r="H365" s="355"/>
      <c r="I365" s="354"/>
      <c r="J365" s="353"/>
      <c r="K365" s="353"/>
      <c r="L365" s="349"/>
      <c r="M365" s="349"/>
      <c r="N365" s="349"/>
      <c r="O365" s="349"/>
      <c r="P365" s="349"/>
      <c r="Q365" s="349"/>
      <c r="R365" s="349"/>
      <c r="S365" s="349"/>
      <c r="T365" s="349"/>
      <c r="U365" s="349"/>
      <c r="V365" s="349"/>
      <c r="W365" s="349"/>
      <c r="X365" s="349"/>
      <c r="Y365" s="349"/>
      <c r="Z365" s="349"/>
      <c r="AA365" s="349"/>
      <c r="AB365" s="349"/>
      <c r="AC365" s="349"/>
      <c r="AD365" s="349"/>
      <c r="AE365" s="349"/>
    </row>
    <row r="366" ht="27.75" customHeight="1">
      <c r="A366" s="354"/>
      <c r="B366" s="352"/>
      <c r="C366" s="353"/>
      <c r="D366" s="353"/>
      <c r="E366" s="353"/>
      <c r="F366" s="354"/>
      <c r="G366" s="355"/>
      <c r="H366" s="355"/>
      <c r="I366" s="354"/>
      <c r="J366" s="353"/>
      <c r="K366" s="353"/>
      <c r="L366" s="349"/>
      <c r="M366" s="349"/>
      <c r="N366" s="349"/>
      <c r="O366" s="349"/>
      <c r="P366" s="349"/>
      <c r="Q366" s="349"/>
      <c r="R366" s="349"/>
      <c r="S366" s="349"/>
      <c r="T366" s="349"/>
      <c r="U366" s="349"/>
      <c r="V366" s="349"/>
      <c r="W366" s="349"/>
      <c r="X366" s="349"/>
      <c r="Y366" s="349"/>
      <c r="Z366" s="349"/>
      <c r="AA366" s="349"/>
      <c r="AB366" s="349"/>
      <c r="AC366" s="349"/>
      <c r="AD366" s="349"/>
      <c r="AE366" s="349"/>
    </row>
    <row r="367" ht="27.75" customHeight="1">
      <c r="A367" s="354"/>
      <c r="B367" s="352"/>
      <c r="C367" s="353"/>
      <c r="D367" s="353"/>
      <c r="E367" s="353"/>
      <c r="F367" s="354"/>
      <c r="G367" s="355"/>
      <c r="H367" s="355"/>
      <c r="I367" s="354"/>
      <c r="J367" s="353"/>
      <c r="K367" s="353"/>
      <c r="L367" s="349"/>
      <c r="M367" s="349"/>
      <c r="N367" s="349"/>
      <c r="O367" s="349"/>
      <c r="P367" s="349"/>
      <c r="Q367" s="349"/>
      <c r="R367" s="349"/>
      <c r="S367" s="349"/>
      <c r="T367" s="349"/>
      <c r="U367" s="349"/>
      <c r="V367" s="349"/>
      <c r="W367" s="349"/>
      <c r="X367" s="349"/>
      <c r="Y367" s="349"/>
      <c r="Z367" s="349"/>
      <c r="AA367" s="349"/>
      <c r="AB367" s="349"/>
      <c r="AC367" s="349"/>
      <c r="AD367" s="349"/>
      <c r="AE367" s="349"/>
    </row>
    <row r="368" ht="27.75" customHeight="1">
      <c r="A368" s="354"/>
      <c r="B368" s="352"/>
      <c r="C368" s="353"/>
      <c r="D368" s="353"/>
      <c r="E368" s="353"/>
      <c r="F368" s="354"/>
      <c r="G368" s="355"/>
      <c r="H368" s="355"/>
      <c r="I368" s="354"/>
      <c r="J368" s="353"/>
      <c r="K368" s="353"/>
      <c r="L368" s="349"/>
      <c r="M368" s="349"/>
      <c r="N368" s="349"/>
      <c r="O368" s="349"/>
      <c r="P368" s="349"/>
      <c r="Q368" s="349"/>
      <c r="R368" s="349"/>
      <c r="S368" s="349"/>
      <c r="T368" s="349"/>
      <c r="U368" s="349"/>
      <c r="V368" s="349"/>
      <c r="W368" s="349"/>
      <c r="X368" s="349"/>
      <c r="Y368" s="349"/>
      <c r="Z368" s="349"/>
      <c r="AA368" s="349"/>
      <c r="AB368" s="349"/>
      <c r="AC368" s="349"/>
      <c r="AD368" s="349"/>
      <c r="AE368" s="349"/>
    </row>
    <row r="369" ht="27.75" customHeight="1">
      <c r="A369" s="354"/>
      <c r="B369" s="352"/>
      <c r="C369" s="353"/>
      <c r="D369" s="353"/>
      <c r="E369" s="353"/>
      <c r="F369" s="354"/>
      <c r="G369" s="355"/>
      <c r="H369" s="355"/>
      <c r="I369" s="354"/>
      <c r="J369" s="353"/>
      <c r="K369" s="353"/>
      <c r="L369" s="349"/>
      <c r="M369" s="349"/>
      <c r="N369" s="349"/>
      <c r="O369" s="349"/>
      <c r="P369" s="349"/>
      <c r="Q369" s="349"/>
      <c r="R369" s="349"/>
      <c r="S369" s="349"/>
      <c r="T369" s="349"/>
      <c r="U369" s="349"/>
      <c r="V369" s="349"/>
      <c r="W369" s="349"/>
      <c r="X369" s="349"/>
      <c r="Y369" s="349"/>
      <c r="Z369" s="349"/>
      <c r="AA369" s="349"/>
      <c r="AB369" s="349"/>
      <c r="AC369" s="349"/>
      <c r="AD369" s="349"/>
      <c r="AE369" s="349"/>
    </row>
    <row r="370" ht="27.75" customHeight="1">
      <c r="A370" s="354"/>
      <c r="B370" s="352"/>
      <c r="C370" s="353"/>
      <c r="D370" s="353"/>
      <c r="E370" s="353"/>
      <c r="F370" s="354"/>
      <c r="G370" s="355"/>
      <c r="H370" s="355"/>
      <c r="I370" s="354"/>
      <c r="J370" s="353"/>
      <c r="K370" s="353"/>
      <c r="L370" s="349"/>
      <c r="M370" s="349"/>
      <c r="N370" s="349"/>
      <c r="O370" s="349"/>
      <c r="P370" s="349"/>
      <c r="Q370" s="349"/>
      <c r="R370" s="349"/>
      <c r="S370" s="349"/>
      <c r="T370" s="349"/>
      <c r="U370" s="349"/>
      <c r="V370" s="349"/>
      <c r="W370" s="349"/>
      <c r="X370" s="349"/>
      <c r="Y370" s="349"/>
      <c r="Z370" s="349"/>
      <c r="AA370" s="349"/>
      <c r="AB370" s="349"/>
      <c r="AC370" s="349"/>
      <c r="AD370" s="349"/>
      <c r="AE370" s="349"/>
    </row>
    <row r="371" ht="27.75" customHeight="1">
      <c r="A371" s="354"/>
      <c r="B371" s="352"/>
      <c r="C371" s="353"/>
      <c r="D371" s="353"/>
      <c r="E371" s="353"/>
      <c r="F371" s="354"/>
      <c r="G371" s="355"/>
      <c r="H371" s="355"/>
      <c r="I371" s="354"/>
      <c r="J371" s="353"/>
      <c r="K371" s="353"/>
      <c r="L371" s="349"/>
      <c r="M371" s="349"/>
      <c r="N371" s="349"/>
      <c r="O371" s="349"/>
      <c r="P371" s="349"/>
      <c r="Q371" s="349"/>
      <c r="R371" s="349"/>
      <c r="S371" s="349"/>
      <c r="T371" s="349"/>
      <c r="U371" s="349"/>
      <c r="V371" s="349"/>
      <c r="W371" s="349"/>
      <c r="X371" s="349"/>
      <c r="Y371" s="349"/>
      <c r="Z371" s="349"/>
      <c r="AA371" s="349"/>
      <c r="AB371" s="349"/>
      <c r="AC371" s="349"/>
      <c r="AD371" s="349"/>
      <c r="AE371" s="349"/>
    </row>
    <row r="372" ht="27.75" customHeight="1">
      <c r="A372" s="354"/>
      <c r="B372" s="352"/>
      <c r="C372" s="353"/>
      <c r="D372" s="353"/>
      <c r="E372" s="353"/>
      <c r="F372" s="354"/>
      <c r="G372" s="355"/>
      <c r="H372" s="355"/>
      <c r="I372" s="354"/>
      <c r="J372" s="353"/>
      <c r="K372" s="353"/>
      <c r="L372" s="349"/>
      <c r="M372" s="349"/>
      <c r="N372" s="349"/>
      <c r="O372" s="349"/>
      <c r="P372" s="349"/>
      <c r="Q372" s="349"/>
      <c r="R372" s="349"/>
      <c r="S372" s="349"/>
      <c r="T372" s="349"/>
      <c r="U372" s="349"/>
      <c r="V372" s="349"/>
      <c r="W372" s="349"/>
      <c r="X372" s="349"/>
      <c r="Y372" s="349"/>
      <c r="Z372" s="349"/>
      <c r="AA372" s="349"/>
      <c r="AB372" s="349"/>
      <c r="AC372" s="349"/>
      <c r="AD372" s="349"/>
      <c r="AE372" s="349"/>
    </row>
    <row r="373" ht="27.75" customHeight="1">
      <c r="A373" s="354"/>
      <c r="B373" s="352"/>
      <c r="C373" s="353"/>
      <c r="D373" s="353"/>
      <c r="E373" s="353"/>
      <c r="F373" s="354"/>
      <c r="G373" s="355"/>
      <c r="H373" s="355"/>
      <c r="I373" s="354"/>
      <c r="J373" s="353"/>
      <c r="K373" s="353"/>
      <c r="L373" s="349"/>
      <c r="M373" s="349"/>
      <c r="N373" s="349"/>
      <c r="O373" s="349"/>
      <c r="P373" s="349"/>
      <c r="Q373" s="349"/>
      <c r="R373" s="349"/>
      <c r="S373" s="349"/>
      <c r="T373" s="349"/>
      <c r="U373" s="349"/>
      <c r="V373" s="349"/>
      <c r="W373" s="349"/>
      <c r="X373" s="349"/>
      <c r="Y373" s="349"/>
      <c r="Z373" s="349"/>
      <c r="AA373" s="349"/>
      <c r="AB373" s="349"/>
      <c r="AC373" s="349"/>
      <c r="AD373" s="349"/>
      <c r="AE373" s="349"/>
    </row>
    <row r="374" ht="27.75" customHeight="1">
      <c r="A374" s="354"/>
      <c r="B374" s="352"/>
      <c r="C374" s="353"/>
      <c r="D374" s="353"/>
      <c r="E374" s="353"/>
      <c r="F374" s="354"/>
      <c r="G374" s="355"/>
      <c r="H374" s="355"/>
      <c r="I374" s="354"/>
      <c r="J374" s="353"/>
      <c r="K374" s="353"/>
      <c r="L374" s="349"/>
      <c r="M374" s="349"/>
      <c r="N374" s="349"/>
      <c r="O374" s="349"/>
      <c r="P374" s="349"/>
      <c r="Q374" s="349"/>
      <c r="R374" s="349"/>
      <c r="S374" s="349"/>
      <c r="T374" s="349"/>
      <c r="U374" s="349"/>
      <c r="V374" s="349"/>
      <c r="W374" s="349"/>
      <c r="X374" s="349"/>
      <c r="Y374" s="349"/>
      <c r="Z374" s="349"/>
      <c r="AA374" s="349"/>
      <c r="AB374" s="349"/>
      <c r="AC374" s="349"/>
      <c r="AD374" s="349"/>
      <c r="AE374" s="349"/>
    </row>
    <row r="375" ht="27.75" customHeight="1">
      <c r="A375" s="354"/>
      <c r="B375" s="352"/>
      <c r="C375" s="353"/>
      <c r="D375" s="353"/>
      <c r="E375" s="353"/>
      <c r="F375" s="354"/>
      <c r="G375" s="355"/>
      <c r="H375" s="355"/>
      <c r="I375" s="354"/>
      <c r="J375" s="353"/>
      <c r="K375" s="353"/>
      <c r="L375" s="349"/>
      <c r="M375" s="349"/>
      <c r="N375" s="349"/>
      <c r="O375" s="349"/>
      <c r="P375" s="349"/>
      <c r="Q375" s="349"/>
      <c r="R375" s="349"/>
      <c r="S375" s="349"/>
      <c r="T375" s="349"/>
      <c r="U375" s="349"/>
      <c r="V375" s="349"/>
      <c r="W375" s="349"/>
      <c r="X375" s="349"/>
      <c r="Y375" s="349"/>
      <c r="Z375" s="349"/>
      <c r="AA375" s="349"/>
      <c r="AB375" s="349"/>
      <c r="AC375" s="349"/>
      <c r="AD375" s="349"/>
      <c r="AE375" s="349"/>
    </row>
    <row r="376" ht="27.75" customHeight="1">
      <c r="A376" s="354"/>
      <c r="B376" s="352"/>
      <c r="C376" s="353"/>
      <c r="D376" s="353"/>
      <c r="E376" s="353"/>
      <c r="F376" s="354"/>
      <c r="G376" s="355"/>
      <c r="H376" s="355"/>
      <c r="I376" s="354"/>
      <c r="J376" s="353"/>
      <c r="K376" s="353"/>
      <c r="L376" s="349"/>
      <c r="M376" s="349"/>
      <c r="N376" s="349"/>
      <c r="O376" s="349"/>
      <c r="P376" s="349"/>
      <c r="Q376" s="349"/>
      <c r="R376" s="349"/>
      <c r="S376" s="349"/>
      <c r="T376" s="349"/>
      <c r="U376" s="349"/>
      <c r="V376" s="349"/>
      <c r="W376" s="349"/>
      <c r="X376" s="349"/>
      <c r="Y376" s="349"/>
      <c r="Z376" s="349"/>
      <c r="AA376" s="349"/>
      <c r="AB376" s="349"/>
      <c r="AC376" s="349"/>
      <c r="AD376" s="349"/>
      <c r="AE376" s="349"/>
    </row>
    <row r="377" ht="27.75" customHeight="1">
      <c r="A377" s="354"/>
      <c r="B377" s="352"/>
      <c r="C377" s="353"/>
      <c r="D377" s="353"/>
      <c r="E377" s="353"/>
      <c r="F377" s="354"/>
      <c r="G377" s="355"/>
      <c r="H377" s="355"/>
      <c r="I377" s="354"/>
      <c r="J377" s="353"/>
      <c r="K377" s="353"/>
      <c r="L377" s="349"/>
      <c r="M377" s="349"/>
      <c r="N377" s="349"/>
      <c r="O377" s="349"/>
      <c r="P377" s="349"/>
      <c r="Q377" s="349"/>
      <c r="R377" s="349"/>
      <c r="S377" s="349"/>
      <c r="T377" s="349"/>
      <c r="U377" s="349"/>
      <c r="V377" s="349"/>
      <c r="W377" s="349"/>
      <c r="X377" s="349"/>
      <c r="Y377" s="349"/>
      <c r="Z377" s="349"/>
      <c r="AA377" s="349"/>
      <c r="AB377" s="349"/>
      <c r="AC377" s="349"/>
      <c r="AD377" s="349"/>
      <c r="AE377" s="349"/>
    </row>
    <row r="378" ht="27.75" customHeight="1">
      <c r="A378" s="354"/>
      <c r="B378" s="352"/>
      <c r="C378" s="353"/>
      <c r="D378" s="353"/>
      <c r="E378" s="353"/>
      <c r="F378" s="354"/>
      <c r="G378" s="355"/>
      <c r="H378" s="355"/>
      <c r="I378" s="354"/>
      <c r="J378" s="353"/>
      <c r="K378" s="353"/>
      <c r="L378" s="349"/>
      <c r="M378" s="349"/>
      <c r="N378" s="349"/>
      <c r="O378" s="349"/>
      <c r="P378" s="349"/>
      <c r="Q378" s="349"/>
      <c r="R378" s="349"/>
      <c r="S378" s="349"/>
      <c r="T378" s="349"/>
      <c r="U378" s="349"/>
      <c r="V378" s="349"/>
      <c r="W378" s="349"/>
      <c r="X378" s="349"/>
      <c r="Y378" s="349"/>
      <c r="Z378" s="349"/>
      <c r="AA378" s="349"/>
      <c r="AB378" s="349"/>
      <c r="AC378" s="349"/>
      <c r="AD378" s="349"/>
      <c r="AE378" s="349"/>
    </row>
    <row r="379" ht="27.75" customHeight="1">
      <c r="A379" s="354"/>
      <c r="B379" s="352"/>
      <c r="C379" s="353"/>
      <c r="D379" s="353"/>
      <c r="E379" s="353"/>
      <c r="F379" s="354"/>
      <c r="G379" s="355"/>
      <c r="H379" s="355"/>
      <c r="I379" s="354"/>
      <c r="J379" s="353"/>
      <c r="K379" s="353"/>
      <c r="L379" s="349"/>
      <c r="M379" s="349"/>
      <c r="N379" s="349"/>
      <c r="O379" s="349"/>
      <c r="P379" s="349"/>
      <c r="Q379" s="349"/>
      <c r="R379" s="349"/>
      <c r="S379" s="349"/>
      <c r="T379" s="349"/>
      <c r="U379" s="349"/>
      <c r="V379" s="349"/>
      <c r="W379" s="349"/>
      <c r="X379" s="349"/>
      <c r="Y379" s="349"/>
      <c r="Z379" s="349"/>
      <c r="AA379" s="349"/>
      <c r="AB379" s="349"/>
      <c r="AC379" s="349"/>
      <c r="AD379" s="349"/>
      <c r="AE379" s="349"/>
    </row>
    <row r="380" ht="27.75" customHeight="1">
      <c r="A380" s="354"/>
      <c r="B380" s="352"/>
      <c r="C380" s="353"/>
      <c r="D380" s="353"/>
      <c r="E380" s="353"/>
      <c r="F380" s="354"/>
      <c r="G380" s="355"/>
      <c r="H380" s="355"/>
      <c r="I380" s="354"/>
      <c r="J380" s="353"/>
      <c r="K380" s="353"/>
      <c r="L380" s="349"/>
      <c r="M380" s="349"/>
      <c r="N380" s="349"/>
      <c r="O380" s="349"/>
      <c r="P380" s="349"/>
      <c r="Q380" s="349"/>
      <c r="R380" s="349"/>
      <c r="S380" s="349"/>
      <c r="T380" s="349"/>
      <c r="U380" s="349"/>
      <c r="V380" s="349"/>
      <c r="W380" s="349"/>
      <c r="X380" s="349"/>
      <c r="Y380" s="349"/>
      <c r="Z380" s="349"/>
      <c r="AA380" s="349"/>
      <c r="AB380" s="349"/>
      <c r="AC380" s="349"/>
      <c r="AD380" s="349"/>
      <c r="AE380" s="349"/>
    </row>
    <row r="381" ht="27.75" customHeight="1">
      <c r="A381" s="354"/>
      <c r="B381" s="352"/>
      <c r="C381" s="353"/>
      <c r="D381" s="353"/>
      <c r="E381" s="353"/>
      <c r="F381" s="354"/>
      <c r="G381" s="355"/>
      <c r="H381" s="355"/>
      <c r="I381" s="354"/>
      <c r="J381" s="353"/>
      <c r="K381" s="353"/>
      <c r="L381" s="349"/>
      <c r="M381" s="349"/>
      <c r="N381" s="349"/>
      <c r="O381" s="349"/>
      <c r="P381" s="349"/>
      <c r="Q381" s="349"/>
      <c r="R381" s="349"/>
      <c r="S381" s="349"/>
      <c r="T381" s="349"/>
      <c r="U381" s="349"/>
      <c r="V381" s="349"/>
      <c r="W381" s="349"/>
      <c r="X381" s="349"/>
      <c r="Y381" s="349"/>
      <c r="Z381" s="349"/>
      <c r="AA381" s="349"/>
      <c r="AB381" s="349"/>
      <c r="AC381" s="349"/>
      <c r="AD381" s="349"/>
      <c r="AE381" s="349"/>
    </row>
    <row r="382" ht="27.75" customHeight="1">
      <c r="A382" s="354"/>
      <c r="B382" s="352"/>
      <c r="C382" s="353"/>
      <c r="D382" s="353"/>
      <c r="E382" s="353"/>
      <c r="F382" s="354"/>
      <c r="G382" s="355"/>
      <c r="H382" s="355"/>
      <c r="I382" s="354"/>
      <c r="J382" s="353"/>
      <c r="K382" s="353"/>
      <c r="L382" s="349"/>
      <c r="M382" s="349"/>
      <c r="N382" s="349"/>
      <c r="O382" s="349"/>
      <c r="P382" s="349"/>
      <c r="Q382" s="349"/>
      <c r="R382" s="349"/>
      <c r="S382" s="349"/>
      <c r="T382" s="349"/>
      <c r="U382" s="349"/>
      <c r="V382" s="349"/>
      <c r="W382" s="349"/>
      <c r="X382" s="349"/>
      <c r="Y382" s="349"/>
      <c r="Z382" s="349"/>
      <c r="AA382" s="349"/>
      <c r="AB382" s="349"/>
      <c r="AC382" s="349"/>
      <c r="AD382" s="349"/>
      <c r="AE382" s="349"/>
    </row>
    <row r="383" ht="27.75" customHeight="1">
      <c r="A383" s="354"/>
      <c r="B383" s="352"/>
      <c r="C383" s="353"/>
      <c r="D383" s="353"/>
      <c r="E383" s="353"/>
      <c r="F383" s="354"/>
      <c r="G383" s="355"/>
      <c r="H383" s="355"/>
      <c r="I383" s="354"/>
      <c r="J383" s="353"/>
      <c r="K383" s="353"/>
      <c r="L383" s="349"/>
      <c r="M383" s="349"/>
      <c r="N383" s="349"/>
      <c r="O383" s="349"/>
      <c r="P383" s="349"/>
      <c r="Q383" s="349"/>
      <c r="R383" s="349"/>
      <c r="S383" s="349"/>
      <c r="T383" s="349"/>
      <c r="U383" s="349"/>
      <c r="V383" s="349"/>
      <c r="W383" s="349"/>
      <c r="X383" s="349"/>
      <c r="Y383" s="349"/>
      <c r="Z383" s="349"/>
      <c r="AA383" s="349"/>
      <c r="AB383" s="349"/>
      <c r="AC383" s="349"/>
      <c r="AD383" s="349"/>
      <c r="AE383" s="349"/>
    </row>
    <row r="384" ht="27.75" customHeight="1">
      <c r="A384" s="354"/>
      <c r="B384" s="352"/>
      <c r="C384" s="353"/>
      <c r="D384" s="353"/>
      <c r="E384" s="353"/>
      <c r="F384" s="354"/>
      <c r="G384" s="355"/>
      <c r="H384" s="355"/>
      <c r="I384" s="354"/>
      <c r="J384" s="353"/>
      <c r="K384" s="353"/>
      <c r="L384" s="349"/>
      <c r="M384" s="349"/>
      <c r="N384" s="349"/>
      <c r="O384" s="349"/>
      <c r="P384" s="349"/>
      <c r="Q384" s="349"/>
      <c r="R384" s="349"/>
      <c r="S384" s="349"/>
      <c r="T384" s="349"/>
      <c r="U384" s="349"/>
      <c r="V384" s="349"/>
      <c r="W384" s="349"/>
      <c r="X384" s="349"/>
      <c r="Y384" s="349"/>
      <c r="Z384" s="349"/>
      <c r="AA384" s="349"/>
      <c r="AB384" s="349"/>
      <c r="AC384" s="349"/>
      <c r="AD384" s="349"/>
      <c r="AE384" s="349"/>
    </row>
    <row r="385" ht="27.75" customHeight="1">
      <c r="A385" s="354"/>
      <c r="B385" s="352"/>
      <c r="C385" s="353"/>
      <c r="D385" s="353"/>
      <c r="E385" s="353"/>
      <c r="F385" s="354"/>
      <c r="G385" s="355"/>
      <c r="H385" s="355"/>
      <c r="I385" s="354"/>
      <c r="J385" s="353"/>
      <c r="K385" s="353"/>
      <c r="L385" s="349"/>
      <c r="M385" s="349"/>
      <c r="N385" s="349"/>
      <c r="O385" s="349"/>
      <c r="P385" s="349"/>
      <c r="Q385" s="349"/>
      <c r="R385" s="349"/>
      <c r="S385" s="349"/>
      <c r="T385" s="349"/>
      <c r="U385" s="349"/>
      <c r="V385" s="349"/>
      <c r="W385" s="349"/>
      <c r="X385" s="349"/>
      <c r="Y385" s="349"/>
      <c r="Z385" s="349"/>
      <c r="AA385" s="349"/>
      <c r="AB385" s="349"/>
      <c r="AC385" s="349"/>
      <c r="AD385" s="349"/>
      <c r="AE385" s="349"/>
    </row>
    <row r="386" ht="27.75" customHeight="1">
      <c r="A386" s="354"/>
      <c r="B386" s="352"/>
      <c r="C386" s="353"/>
      <c r="D386" s="353"/>
      <c r="E386" s="353"/>
      <c r="F386" s="354"/>
      <c r="G386" s="355"/>
      <c r="H386" s="355"/>
      <c r="I386" s="354"/>
      <c r="J386" s="353"/>
      <c r="K386" s="353"/>
      <c r="L386" s="349"/>
      <c r="M386" s="349"/>
      <c r="N386" s="349"/>
      <c r="O386" s="349"/>
      <c r="P386" s="349"/>
      <c r="Q386" s="349"/>
      <c r="R386" s="349"/>
      <c r="S386" s="349"/>
      <c r="T386" s="349"/>
      <c r="U386" s="349"/>
      <c r="V386" s="349"/>
      <c r="W386" s="349"/>
      <c r="X386" s="349"/>
      <c r="Y386" s="349"/>
      <c r="Z386" s="349"/>
      <c r="AA386" s="349"/>
      <c r="AB386" s="349"/>
      <c r="AC386" s="349"/>
      <c r="AD386" s="349"/>
      <c r="AE386" s="349"/>
    </row>
    <row r="387" ht="27.75" customHeight="1">
      <c r="A387" s="354"/>
      <c r="B387" s="352"/>
      <c r="C387" s="353"/>
      <c r="D387" s="353"/>
      <c r="E387" s="353"/>
      <c r="F387" s="354"/>
      <c r="G387" s="355"/>
      <c r="H387" s="355"/>
      <c r="I387" s="354"/>
      <c r="J387" s="353"/>
      <c r="K387" s="353"/>
      <c r="L387" s="349"/>
      <c r="M387" s="349"/>
      <c r="N387" s="349"/>
      <c r="O387" s="349"/>
      <c r="P387" s="349"/>
      <c r="Q387" s="349"/>
      <c r="R387" s="349"/>
      <c r="S387" s="349"/>
      <c r="T387" s="349"/>
      <c r="U387" s="349"/>
      <c r="V387" s="349"/>
      <c r="W387" s="349"/>
      <c r="X387" s="349"/>
      <c r="Y387" s="349"/>
      <c r="Z387" s="349"/>
      <c r="AA387" s="349"/>
      <c r="AB387" s="349"/>
      <c r="AC387" s="349"/>
      <c r="AD387" s="349"/>
      <c r="AE387" s="349"/>
    </row>
    <row r="388" ht="27.75" customHeight="1">
      <c r="A388" s="354"/>
      <c r="B388" s="352"/>
      <c r="C388" s="353"/>
      <c r="D388" s="353"/>
      <c r="E388" s="353"/>
      <c r="F388" s="354"/>
      <c r="G388" s="355"/>
      <c r="H388" s="355"/>
      <c r="I388" s="354"/>
      <c r="J388" s="353"/>
      <c r="K388" s="353"/>
      <c r="L388" s="349"/>
      <c r="M388" s="349"/>
      <c r="N388" s="349"/>
      <c r="O388" s="349"/>
      <c r="P388" s="349"/>
      <c r="Q388" s="349"/>
      <c r="R388" s="349"/>
      <c r="S388" s="349"/>
      <c r="T388" s="349"/>
      <c r="U388" s="349"/>
      <c r="V388" s="349"/>
      <c r="W388" s="349"/>
      <c r="X388" s="349"/>
      <c r="Y388" s="349"/>
      <c r="Z388" s="349"/>
      <c r="AA388" s="349"/>
      <c r="AB388" s="349"/>
      <c r="AC388" s="349"/>
      <c r="AD388" s="349"/>
      <c r="AE388" s="349"/>
    </row>
    <row r="389" ht="27.75" customHeight="1">
      <c r="A389" s="354"/>
      <c r="B389" s="352"/>
      <c r="C389" s="353"/>
      <c r="D389" s="353"/>
      <c r="E389" s="353"/>
      <c r="F389" s="354"/>
      <c r="G389" s="355"/>
      <c r="H389" s="355"/>
      <c r="I389" s="354"/>
      <c r="J389" s="353"/>
      <c r="K389" s="353"/>
      <c r="L389" s="349"/>
      <c r="M389" s="349"/>
      <c r="N389" s="349"/>
      <c r="O389" s="349"/>
      <c r="P389" s="349"/>
      <c r="Q389" s="349"/>
      <c r="R389" s="349"/>
      <c r="S389" s="349"/>
      <c r="T389" s="349"/>
      <c r="U389" s="349"/>
      <c r="V389" s="349"/>
      <c r="W389" s="349"/>
      <c r="X389" s="349"/>
      <c r="Y389" s="349"/>
      <c r="Z389" s="349"/>
      <c r="AA389" s="349"/>
      <c r="AB389" s="349"/>
      <c r="AC389" s="349"/>
      <c r="AD389" s="349"/>
      <c r="AE389" s="349"/>
    </row>
    <row r="390" ht="27.75" customHeight="1">
      <c r="A390" s="354"/>
      <c r="B390" s="352"/>
      <c r="C390" s="353"/>
      <c r="D390" s="353"/>
      <c r="E390" s="353"/>
      <c r="F390" s="354"/>
      <c r="G390" s="355"/>
      <c r="H390" s="355"/>
      <c r="I390" s="354"/>
      <c r="J390" s="353"/>
      <c r="K390" s="353"/>
      <c r="L390" s="349"/>
      <c r="M390" s="349"/>
      <c r="N390" s="349"/>
      <c r="O390" s="349"/>
      <c r="P390" s="349"/>
      <c r="Q390" s="349"/>
      <c r="R390" s="349"/>
      <c r="S390" s="349"/>
      <c r="T390" s="349"/>
      <c r="U390" s="349"/>
      <c r="V390" s="349"/>
      <c r="W390" s="349"/>
      <c r="X390" s="349"/>
      <c r="Y390" s="349"/>
      <c r="Z390" s="349"/>
      <c r="AA390" s="349"/>
      <c r="AB390" s="349"/>
      <c r="AC390" s="349"/>
      <c r="AD390" s="349"/>
      <c r="AE390" s="349"/>
    </row>
    <row r="391" ht="27.75" customHeight="1">
      <c r="A391" s="354"/>
      <c r="B391" s="352"/>
      <c r="C391" s="353"/>
      <c r="D391" s="353"/>
      <c r="E391" s="353"/>
      <c r="F391" s="354"/>
      <c r="G391" s="355"/>
      <c r="H391" s="355"/>
      <c r="I391" s="354"/>
      <c r="J391" s="353"/>
      <c r="K391" s="353"/>
      <c r="L391" s="349"/>
      <c r="M391" s="349"/>
      <c r="N391" s="349"/>
      <c r="O391" s="349"/>
      <c r="P391" s="349"/>
      <c r="Q391" s="349"/>
      <c r="R391" s="349"/>
      <c r="S391" s="349"/>
      <c r="T391" s="349"/>
      <c r="U391" s="349"/>
      <c r="V391" s="349"/>
      <c r="W391" s="349"/>
      <c r="X391" s="349"/>
      <c r="Y391" s="349"/>
      <c r="Z391" s="349"/>
      <c r="AA391" s="349"/>
      <c r="AB391" s="349"/>
      <c r="AC391" s="349"/>
      <c r="AD391" s="349"/>
      <c r="AE391" s="349"/>
    </row>
    <row r="392" ht="27.75" customHeight="1">
      <c r="A392" s="354"/>
      <c r="B392" s="352"/>
      <c r="C392" s="353"/>
      <c r="D392" s="353"/>
      <c r="E392" s="353"/>
      <c r="F392" s="354"/>
      <c r="G392" s="355"/>
      <c r="H392" s="355"/>
      <c r="I392" s="354"/>
      <c r="J392" s="353"/>
      <c r="K392" s="353"/>
      <c r="L392" s="349"/>
      <c r="M392" s="349"/>
      <c r="N392" s="349"/>
      <c r="O392" s="349"/>
      <c r="P392" s="349"/>
      <c r="Q392" s="349"/>
      <c r="R392" s="349"/>
      <c r="S392" s="349"/>
      <c r="T392" s="349"/>
      <c r="U392" s="349"/>
      <c r="V392" s="349"/>
      <c r="W392" s="349"/>
      <c r="X392" s="349"/>
      <c r="Y392" s="349"/>
      <c r="Z392" s="349"/>
      <c r="AA392" s="349"/>
      <c r="AB392" s="349"/>
      <c r="AC392" s="349"/>
      <c r="AD392" s="349"/>
      <c r="AE392" s="349"/>
    </row>
    <row r="393" ht="27.75" customHeight="1">
      <c r="A393" s="354"/>
      <c r="B393" s="352"/>
      <c r="C393" s="353"/>
      <c r="D393" s="353"/>
      <c r="E393" s="353"/>
      <c r="F393" s="354"/>
      <c r="G393" s="355"/>
      <c r="H393" s="355"/>
      <c r="I393" s="354"/>
      <c r="J393" s="353"/>
      <c r="K393" s="353"/>
      <c r="L393" s="349"/>
      <c r="M393" s="349"/>
      <c r="N393" s="349"/>
      <c r="O393" s="349"/>
      <c r="P393" s="349"/>
      <c r="Q393" s="349"/>
      <c r="R393" s="349"/>
      <c r="S393" s="349"/>
      <c r="T393" s="349"/>
      <c r="U393" s="349"/>
      <c r="V393" s="349"/>
      <c r="W393" s="349"/>
      <c r="X393" s="349"/>
      <c r="Y393" s="349"/>
      <c r="Z393" s="349"/>
      <c r="AA393" s="349"/>
      <c r="AB393" s="349"/>
      <c r="AC393" s="349"/>
      <c r="AD393" s="349"/>
      <c r="AE393" s="349"/>
    </row>
    <row r="394" ht="27.75" customHeight="1">
      <c r="A394" s="354"/>
      <c r="B394" s="352"/>
      <c r="C394" s="353"/>
      <c r="D394" s="353"/>
      <c r="E394" s="353"/>
      <c r="F394" s="354"/>
      <c r="G394" s="355"/>
      <c r="H394" s="355"/>
      <c r="I394" s="354"/>
      <c r="J394" s="353"/>
      <c r="K394" s="353"/>
      <c r="L394" s="349"/>
      <c r="M394" s="349"/>
      <c r="N394" s="349"/>
      <c r="O394" s="349"/>
      <c r="P394" s="349"/>
      <c r="Q394" s="349"/>
      <c r="R394" s="349"/>
      <c r="S394" s="349"/>
      <c r="T394" s="349"/>
      <c r="U394" s="349"/>
      <c r="V394" s="349"/>
      <c r="W394" s="349"/>
      <c r="X394" s="349"/>
      <c r="Y394" s="349"/>
      <c r="Z394" s="349"/>
      <c r="AA394" s="349"/>
      <c r="AB394" s="349"/>
      <c r="AC394" s="349"/>
      <c r="AD394" s="349"/>
      <c r="AE394" s="349"/>
    </row>
    <row r="395" ht="27.75" customHeight="1">
      <c r="A395" s="354"/>
      <c r="B395" s="352"/>
      <c r="C395" s="353"/>
      <c r="D395" s="353"/>
      <c r="E395" s="353"/>
      <c r="F395" s="354"/>
      <c r="G395" s="355"/>
      <c r="H395" s="355"/>
      <c r="I395" s="354"/>
      <c r="J395" s="353"/>
      <c r="K395" s="353"/>
      <c r="L395" s="349"/>
      <c r="M395" s="349"/>
      <c r="N395" s="349"/>
      <c r="O395" s="349"/>
      <c r="P395" s="349"/>
      <c r="Q395" s="349"/>
      <c r="R395" s="349"/>
      <c r="S395" s="349"/>
      <c r="T395" s="349"/>
      <c r="U395" s="349"/>
      <c r="V395" s="349"/>
      <c r="W395" s="349"/>
      <c r="X395" s="349"/>
      <c r="Y395" s="349"/>
      <c r="Z395" s="349"/>
      <c r="AA395" s="349"/>
      <c r="AB395" s="349"/>
      <c r="AC395" s="349"/>
      <c r="AD395" s="349"/>
      <c r="AE395" s="349"/>
    </row>
    <row r="396" ht="27.75" customHeight="1">
      <c r="A396" s="354"/>
      <c r="B396" s="352"/>
      <c r="C396" s="353"/>
      <c r="D396" s="353"/>
      <c r="E396" s="353"/>
      <c r="F396" s="354"/>
      <c r="G396" s="355"/>
      <c r="H396" s="355"/>
      <c r="I396" s="354"/>
      <c r="J396" s="353"/>
      <c r="K396" s="353"/>
      <c r="L396" s="349"/>
      <c r="M396" s="349"/>
      <c r="N396" s="349"/>
      <c r="O396" s="349"/>
      <c r="P396" s="349"/>
      <c r="Q396" s="349"/>
      <c r="R396" s="349"/>
      <c r="S396" s="349"/>
      <c r="T396" s="349"/>
      <c r="U396" s="349"/>
      <c r="V396" s="349"/>
      <c r="W396" s="349"/>
      <c r="X396" s="349"/>
      <c r="Y396" s="349"/>
      <c r="Z396" s="349"/>
      <c r="AA396" s="349"/>
      <c r="AB396" s="349"/>
      <c r="AC396" s="349"/>
      <c r="AD396" s="349"/>
      <c r="AE396" s="349"/>
    </row>
    <row r="397" ht="27.75" customHeight="1">
      <c r="A397" s="354"/>
      <c r="B397" s="352"/>
      <c r="C397" s="353"/>
      <c r="D397" s="353"/>
      <c r="E397" s="353"/>
      <c r="F397" s="354"/>
      <c r="G397" s="355"/>
      <c r="H397" s="355"/>
      <c r="I397" s="354"/>
      <c r="J397" s="353"/>
      <c r="K397" s="353"/>
      <c r="L397" s="349"/>
      <c r="M397" s="349"/>
      <c r="N397" s="349"/>
      <c r="O397" s="349"/>
      <c r="P397" s="349"/>
      <c r="Q397" s="349"/>
      <c r="R397" s="349"/>
      <c r="S397" s="349"/>
      <c r="T397" s="349"/>
      <c r="U397" s="349"/>
      <c r="V397" s="349"/>
      <c r="W397" s="349"/>
      <c r="X397" s="349"/>
      <c r="Y397" s="349"/>
      <c r="Z397" s="349"/>
      <c r="AA397" s="349"/>
      <c r="AB397" s="349"/>
      <c r="AC397" s="349"/>
      <c r="AD397" s="349"/>
      <c r="AE397" s="349"/>
    </row>
    <row r="398" ht="27.75" customHeight="1">
      <c r="A398" s="354"/>
      <c r="B398" s="352"/>
      <c r="C398" s="353"/>
      <c r="D398" s="353"/>
      <c r="E398" s="353"/>
      <c r="F398" s="354"/>
      <c r="G398" s="355"/>
      <c r="H398" s="355"/>
      <c r="I398" s="354"/>
      <c r="J398" s="353"/>
      <c r="K398" s="353"/>
      <c r="L398" s="349"/>
      <c r="M398" s="349"/>
      <c r="N398" s="349"/>
      <c r="O398" s="349"/>
      <c r="P398" s="349"/>
      <c r="Q398" s="349"/>
      <c r="R398" s="349"/>
      <c r="S398" s="349"/>
      <c r="T398" s="349"/>
      <c r="U398" s="349"/>
      <c r="V398" s="349"/>
      <c r="W398" s="349"/>
      <c r="X398" s="349"/>
      <c r="Y398" s="349"/>
      <c r="Z398" s="349"/>
      <c r="AA398" s="349"/>
      <c r="AB398" s="349"/>
      <c r="AC398" s="349"/>
      <c r="AD398" s="349"/>
      <c r="AE398" s="349"/>
    </row>
    <row r="399" ht="27.75" customHeight="1">
      <c r="A399" s="354"/>
      <c r="B399" s="352"/>
      <c r="C399" s="353"/>
      <c r="D399" s="353"/>
      <c r="E399" s="353"/>
      <c r="F399" s="354"/>
      <c r="G399" s="355"/>
      <c r="H399" s="355"/>
      <c r="I399" s="354"/>
      <c r="J399" s="353"/>
      <c r="K399" s="353"/>
      <c r="L399" s="349"/>
      <c r="M399" s="349"/>
      <c r="N399" s="349"/>
      <c r="O399" s="349"/>
      <c r="P399" s="349"/>
      <c r="Q399" s="349"/>
      <c r="R399" s="349"/>
      <c r="S399" s="349"/>
      <c r="T399" s="349"/>
      <c r="U399" s="349"/>
      <c r="V399" s="349"/>
      <c r="W399" s="349"/>
      <c r="X399" s="349"/>
      <c r="Y399" s="349"/>
      <c r="Z399" s="349"/>
      <c r="AA399" s="349"/>
      <c r="AB399" s="349"/>
      <c r="AC399" s="349"/>
      <c r="AD399" s="349"/>
      <c r="AE399" s="349"/>
    </row>
    <row r="400" ht="27.75" customHeight="1">
      <c r="A400" s="354"/>
      <c r="B400" s="352"/>
      <c r="C400" s="353"/>
      <c r="D400" s="353"/>
      <c r="E400" s="353"/>
      <c r="F400" s="354"/>
      <c r="G400" s="355"/>
      <c r="H400" s="355"/>
      <c r="I400" s="354"/>
      <c r="J400" s="353"/>
      <c r="K400" s="353"/>
      <c r="L400" s="349"/>
      <c r="M400" s="349"/>
      <c r="N400" s="349"/>
      <c r="O400" s="349"/>
      <c r="P400" s="349"/>
      <c r="Q400" s="349"/>
      <c r="R400" s="349"/>
      <c r="S400" s="349"/>
      <c r="T400" s="349"/>
      <c r="U400" s="349"/>
      <c r="V400" s="349"/>
      <c r="W400" s="349"/>
      <c r="X400" s="349"/>
      <c r="Y400" s="349"/>
      <c r="Z400" s="349"/>
      <c r="AA400" s="349"/>
      <c r="AB400" s="349"/>
      <c r="AC400" s="349"/>
      <c r="AD400" s="349"/>
      <c r="AE400" s="349"/>
    </row>
    <row r="401" ht="27.75" customHeight="1">
      <c r="A401" s="354"/>
      <c r="B401" s="352"/>
      <c r="C401" s="353"/>
      <c r="D401" s="353"/>
      <c r="E401" s="353"/>
      <c r="F401" s="354"/>
      <c r="G401" s="355"/>
      <c r="H401" s="355"/>
      <c r="I401" s="354"/>
      <c r="J401" s="353"/>
      <c r="K401" s="353"/>
      <c r="L401" s="349"/>
      <c r="M401" s="349"/>
      <c r="N401" s="349"/>
      <c r="O401" s="349"/>
      <c r="P401" s="349"/>
      <c r="Q401" s="349"/>
      <c r="R401" s="349"/>
      <c r="S401" s="349"/>
      <c r="T401" s="349"/>
      <c r="U401" s="349"/>
      <c r="V401" s="349"/>
      <c r="W401" s="349"/>
      <c r="X401" s="349"/>
      <c r="Y401" s="349"/>
      <c r="Z401" s="349"/>
      <c r="AA401" s="349"/>
      <c r="AB401" s="349"/>
      <c r="AC401" s="349"/>
      <c r="AD401" s="349"/>
      <c r="AE401" s="349"/>
    </row>
    <row r="402" ht="27.75" customHeight="1">
      <c r="A402" s="354"/>
      <c r="B402" s="352"/>
      <c r="C402" s="353"/>
      <c r="D402" s="353"/>
      <c r="E402" s="353"/>
      <c r="F402" s="354"/>
      <c r="G402" s="355"/>
      <c r="H402" s="355"/>
      <c r="I402" s="354"/>
      <c r="J402" s="353"/>
      <c r="K402" s="353"/>
      <c r="L402" s="349"/>
      <c r="M402" s="349"/>
      <c r="N402" s="349"/>
      <c r="O402" s="349"/>
      <c r="P402" s="349"/>
      <c r="Q402" s="349"/>
      <c r="R402" s="349"/>
      <c r="S402" s="349"/>
      <c r="T402" s="349"/>
      <c r="U402" s="349"/>
      <c r="V402" s="349"/>
      <c r="W402" s="349"/>
      <c r="X402" s="349"/>
      <c r="Y402" s="349"/>
      <c r="Z402" s="349"/>
      <c r="AA402" s="349"/>
      <c r="AB402" s="349"/>
      <c r="AC402" s="349"/>
      <c r="AD402" s="349"/>
      <c r="AE402" s="349"/>
    </row>
    <row r="403" ht="27.75" customHeight="1">
      <c r="A403" s="354"/>
      <c r="B403" s="352"/>
      <c r="C403" s="353"/>
      <c r="D403" s="353"/>
      <c r="E403" s="353"/>
      <c r="F403" s="354"/>
      <c r="G403" s="355"/>
      <c r="H403" s="355"/>
      <c r="I403" s="354"/>
      <c r="J403" s="353"/>
      <c r="K403" s="353"/>
      <c r="L403" s="349"/>
      <c r="M403" s="349"/>
      <c r="N403" s="349"/>
      <c r="O403" s="349"/>
      <c r="P403" s="349"/>
      <c r="Q403" s="349"/>
      <c r="R403" s="349"/>
      <c r="S403" s="349"/>
      <c r="T403" s="349"/>
      <c r="U403" s="349"/>
      <c r="V403" s="349"/>
      <c r="W403" s="349"/>
      <c r="X403" s="349"/>
      <c r="Y403" s="349"/>
      <c r="Z403" s="349"/>
      <c r="AA403" s="349"/>
      <c r="AB403" s="349"/>
      <c r="AC403" s="349"/>
      <c r="AD403" s="349"/>
      <c r="AE403" s="349"/>
    </row>
    <row r="404" ht="27.75" customHeight="1">
      <c r="A404" s="354"/>
      <c r="B404" s="352"/>
      <c r="C404" s="353"/>
      <c r="D404" s="353"/>
      <c r="E404" s="353"/>
      <c r="F404" s="354"/>
      <c r="G404" s="355"/>
      <c r="H404" s="355"/>
      <c r="I404" s="354"/>
      <c r="J404" s="353"/>
      <c r="K404" s="353"/>
      <c r="L404" s="349"/>
      <c r="M404" s="349"/>
      <c r="N404" s="349"/>
      <c r="O404" s="349"/>
      <c r="P404" s="349"/>
      <c r="Q404" s="349"/>
      <c r="R404" s="349"/>
      <c r="S404" s="349"/>
      <c r="T404" s="349"/>
      <c r="U404" s="349"/>
      <c r="V404" s="349"/>
      <c r="W404" s="349"/>
      <c r="X404" s="349"/>
      <c r="Y404" s="349"/>
      <c r="Z404" s="349"/>
      <c r="AA404" s="349"/>
      <c r="AB404" s="349"/>
      <c r="AC404" s="349"/>
      <c r="AD404" s="349"/>
      <c r="AE404" s="349"/>
    </row>
    <row r="405" ht="27.75" customHeight="1">
      <c r="A405" s="354"/>
      <c r="B405" s="352"/>
      <c r="C405" s="353"/>
      <c r="D405" s="353"/>
      <c r="E405" s="353"/>
      <c r="F405" s="354"/>
      <c r="G405" s="355"/>
      <c r="H405" s="355"/>
      <c r="I405" s="354"/>
      <c r="J405" s="353"/>
      <c r="K405" s="353"/>
      <c r="L405" s="349"/>
      <c r="M405" s="349"/>
      <c r="N405" s="349"/>
      <c r="O405" s="349"/>
      <c r="P405" s="349"/>
      <c r="Q405" s="349"/>
      <c r="R405" s="349"/>
      <c r="S405" s="349"/>
      <c r="T405" s="349"/>
      <c r="U405" s="349"/>
      <c r="V405" s="349"/>
      <c r="W405" s="349"/>
      <c r="X405" s="349"/>
      <c r="Y405" s="349"/>
      <c r="Z405" s="349"/>
      <c r="AA405" s="349"/>
      <c r="AB405" s="349"/>
      <c r="AC405" s="349"/>
      <c r="AD405" s="349"/>
      <c r="AE405" s="349"/>
    </row>
    <row r="406" ht="27.75" customHeight="1">
      <c r="A406" s="354"/>
      <c r="B406" s="352"/>
      <c r="C406" s="353"/>
      <c r="D406" s="353"/>
      <c r="E406" s="353"/>
      <c r="F406" s="354"/>
      <c r="G406" s="355"/>
      <c r="H406" s="355"/>
      <c r="I406" s="354"/>
      <c r="J406" s="353"/>
      <c r="K406" s="353"/>
      <c r="L406" s="349"/>
      <c r="M406" s="349"/>
      <c r="N406" s="349"/>
      <c r="O406" s="349"/>
      <c r="P406" s="349"/>
      <c r="Q406" s="349"/>
      <c r="R406" s="349"/>
      <c r="S406" s="349"/>
      <c r="T406" s="349"/>
      <c r="U406" s="349"/>
      <c r="V406" s="349"/>
      <c r="W406" s="349"/>
      <c r="X406" s="349"/>
      <c r="Y406" s="349"/>
      <c r="Z406" s="349"/>
      <c r="AA406" s="349"/>
      <c r="AB406" s="349"/>
      <c r="AC406" s="349"/>
      <c r="AD406" s="349"/>
      <c r="AE406" s="349"/>
    </row>
    <row r="407" ht="27.75" customHeight="1">
      <c r="A407" s="354"/>
      <c r="B407" s="352"/>
      <c r="C407" s="353"/>
      <c r="D407" s="353"/>
      <c r="E407" s="353"/>
      <c r="F407" s="354"/>
      <c r="G407" s="355"/>
      <c r="H407" s="355"/>
      <c r="I407" s="354"/>
      <c r="J407" s="353"/>
      <c r="K407" s="353"/>
      <c r="L407" s="349"/>
      <c r="M407" s="349"/>
      <c r="N407" s="349"/>
      <c r="O407" s="349"/>
      <c r="P407" s="349"/>
      <c r="Q407" s="349"/>
      <c r="R407" s="349"/>
      <c r="S407" s="349"/>
      <c r="T407" s="349"/>
      <c r="U407" s="349"/>
      <c r="V407" s="349"/>
      <c r="W407" s="349"/>
      <c r="X407" s="349"/>
      <c r="Y407" s="349"/>
      <c r="Z407" s="349"/>
      <c r="AA407" s="349"/>
      <c r="AB407" s="349"/>
      <c r="AC407" s="349"/>
      <c r="AD407" s="349"/>
      <c r="AE407" s="349"/>
    </row>
    <row r="408" ht="27.75" customHeight="1">
      <c r="A408" s="354"/>
      <c r="B408" s="352"/>
      <c r="C408" s="353"/>
      <c r="D408" s="353"/>
      <c r="E408" s="353"/>
      <c r="F408" s="354"/>
      <c r="G408" s="355"/>
      <c r="H408" s="355"/>
      <c r="I408" s="354"/>
      <c r="J408" s="353"/>
      <c r="K408" s="353"/>
      <c r="L408" s="349"/>
      <c r="M408" s="349"/>
      <c r="N408" s="349"/>
      <c r="O408" s="349"/>
      <c r="P408" s="349"/>
      <c r="Q408" s="349"/>
      <c r="R408" s="349"/>
      <c r="S408" s="349"/>
      <c r="T408" s="349"/>
      <c r="U408" s="349"/>
      <c r="V408" s="349"/>
      <c r="W408" s="349"/>
      <c r="X408" s="349"/>
      <c r="Y408" s="349"/>
      <c r="Z408" s="349"/>
      <c r="AA408" s="349"/>
      <c r="AB408" s="349"/>
      <c r="AC408" s="349"/>
      <c r="AD408" s="349"/>
      <c r="AE408" s="349"/>
    </row>
    <row r="409" ht="27.75" customHeight="1">
      <c r="A409" s="354"/>
      <c r="B409" s="352"/>
      <c r="C409" s="353"/>
      <c r="D409" s="353"/>
      <c r="E409" s="353"/>
      <c r="F409" s="354"/>
      <c r="G409" s="355"/>
      <c r="H409" s="355"/>
      <c r="I409" s="354"/>
      <c r="J409" s="353"/>
      <c r="K409" s="353"/>
      <c r="L409" s="349"/>
      <c r="M409" s="349"/>
      <c r="N409" s="349"/>
      <c r="O409" s="349"/>
      <c r="P409" s="349"/>
      <c r="Q409" s="349"/>
      <c r="R409" s="349"/>
      <c r="S409" s="349"/>
      <c r="T409" s="349"/>
      <c r="U409" s="349"/>
      <c r="V409" s="349"/>
      <c r="W409" s="349"/>
      <c r="X409" s="349"/>
      <c r="Y409" s="349"/>
      <c r="Z409" s="349"/>
      <c r="AA409" s="349"/>
      <c r="AB409" s="349"/>
      <c r="AC409" s="349"/>
      <c r="AD409" s="349"/>
      <c r="AE409" s="349"/>
    </row>
    <row r="410" ht="27.75" customHeight="1">
      <c r="A410" s="354"/>
      <c r="B410" s="352"/>
      <c r="C410" s="353"/>
      <c r="D410" s="353"/>
      <c r="E410" s="353"/>
      <c r="F410" s="354"/>
      <c r="G410" s="355"/>
      <c r="H410" s="355"/>
      <c r="I410" s="354"/>
      <c r="J410" s="353"/>
      <c r="K410" s="353"/>
      <c r="L410" s="349"/>
      <c r="M410" s="349"/>
      <c r="N410" s="349"/>
      <c r="O410" s="349"/>
      <c r="P410" s="349"/>
      <c r="Q410" s="349"/>
      <c r="R410" s="349"/>
      <c r="S410" s="349"/>
      <c r="T410" s="349"/>
      <c r="U410" s="349"/>
      <c r="V410" s="349"/>
      <c r="W410" s="349"/>
      <c r="X410" s="349"/>
      <c r="Y410" s="349"/>
      <c r="Z410" s="349"/>
      <c r="AA410" s="349"/>
      <c r="AB410" s="349"/>
      <c r="AC410" s="349"/>
      <c r="AD410" s="349"/>
      <c r="AE410" s="349"/>
    </row>
    <row r="411" ht="27.75" customHeight="1">
      <c r="A411" s="354"/>
      <c r="B411" s="352"/>
      <c r="C411" s="353"/>
      <c r="D411" s="353"/>
      <c r="E411" s="353"/>
      <c r="F411" s="354"/>
      <c r="G411" s="355"/>
      <c r="H411" s="355"/>
      <c r="I411" s="354"/>
      <c r="J411" s="353"/>
      <c r="K411" s="353"/>
      <c r="L411" s="349"/>
      <c r="M411" s="349"/>
      <c r="N411" s="349"/>
      <c r="O411" s="349"/>
      <c r="P411" s="349"/>
      <c r="Q411" s="349"/>
      <c r="R411" s="349"/>
      <c r="S411" s="349"/>
      <c r="T411" s="349"/>
      <c r="U411" s="349"/>
      <c r="V411" s="349"/>
      <c r="W411" s="349"/>
      <c r="X411" s="349"/>
      <c r="Y411" s="349"/>
      <c r="Z411" s="349"/>
      <c r="AA411" s="349"/>
      <c r="AB411" s="349"/>
      <c r="AC411" s="349"/>
      <c r="AD411" s="349"/>
      <c r="AE411" s="349"/>
    </row>
    <row r="412" ht="27.75" customHeight="1">
      <c r="A412" s="354"/>
      <c r="B412" s="352"/>
      <c r="C412" s="353"/>
      <c r="D412" s="353"/>
      <c r="E412" s="353"/>
      <c r="F412" s="354"/>
      <c r="G412" s="355"/>
      <c r="H412" s="355"/>
      <c r="I412" s="354"/>
      <c r="J412" s="353"/>
      <c r="K412" s="353"/>
      <c r="L412" s="349"/>
      <c r="M412" s="349"/>
      <c r="N412" s="349"/>
      <c r="O412" s="349"/>
      <c r="P412" s="349"/>
      <c r="Q412" s="349"/>
      <c r="R412" s="349"/>
      <c r="S412" s="349"/>
      <c r="T412" s="349"/>
      <c r="U412" s="349"/>
      <c r="V412" s="349"/>
      <c r="W412" s="349"/>
      <c r="X412" s="349"/>
      <c r="Y412" s="349"/>
      <c r="Z412" s="349"/>
      <c r="AA412" s="349"/>
      <c r="AB412" s="349"/>
      <c r="AC412" s="349"/>
      <c r="AD412" s="349"/>
      <c r="AE412" s="349"/>
    </row>
    <row r="413" ht="27.75" customHeight="1">
      <c r="A413" s="354"/>
      <c r="B413" s="352"/>
      <c r="C413" s="353"/>
      <c r="D413" s="353"/>
      <c r="E413" s="353"/>
      <c r="F413" s="354"/>
      <c r="G413" s="355"/>
      <c r="H413" s="355"/>
      <c r="I413" s="354"/>
      <c r="J413" s="353"/>
      <c r="K413" s="353"/>
      <c r="L413" s="349"/>
      <c r="M413" s="349"/>
      <c r="N413" s="349"/>
      <c r="O413" s="349"/>
      <c r="P413" s="349"/>
      <c r="Q413" s="349"/>
      <c r="R413" s="349"/>
      <c r="S413" s="349"/>
      <c r="T413" s="349"/>
      <c r="U413" s="349"/>
      <c r="V413" s="349"/>
      <c r="W413" s="349"/>
      <c r="X413" s="349"/>
      <c r="Y413" s="349"/>
      <c r="Z413" s="349"/>
      <c r="AA413" s="349"/>
      <c r="AB413" s="349"/>
      <c r="AC413" s="349"/>
      <c r="AD413" s="349"/>
      <c r="AE413" s="349"/>
    </row>
    <row r="414" ht="27.75" customHeight="1">
      <c r="A414" s="354"/>
      <c r="B414" s="352"/>
      <c r="C414" s="353"/>
      <c r="D414" s="353"/>
      <c r="E414" s="353"/>
      <c r="F414" s="354"/>
      <c r="G414" s="355"/>
      <c r="H414" s="355"/>
      <c r="I414" s="354"/>
      <c r="J414" s="353"/>
      <c r="K414" s="353"/>
      <c r="L414" s="349"/>
      <c r="M414" s="349"/>
      <c r="N414" s="349"/>
      <c r="O414" s="349"/>
      <c r="P414" s="349"/>
      <c r="Q414" s="349"/>
      <c r="R414" s="349"/>
      <c r="S414" s="349"/>
      <c r="T414" s="349"/>
      <c r="U414" s="349"/>
      <c r="V414" s="349"/>
      <c r="W414" s="349"/>
      <c r="X414" s="349"/>
      <c r="Y414" s="349"/>
      <c r="Z414" s="349"/>
      <c r="AA414" s="349"/>
      <c r="AB414" s="349"/>
      <c r="AC414" s="349"/>
      <c r="AD414" s="349"/>
      <c r="AE414" s="349"/>
    </row>
    <row r="415" ht="27.75" customHeight="1">
      <c r="A415" s="354"/>
      <c r="B415" s="352"/>
      <c r="C415" s="353"/>
      <c r="D415" s="353"/>
      <c r="E415" s="353"/>
      <c r="F415" s="354"/>
      <c r="G415" s="355"/>
      <c r="H415" s="355"/>
      <c r="I415" s="354"/>
      <c r="J415" s="353"/>
      <c r="K415" s="353"/>
      <c r="L415" s="349"/>
      <c r="M415" s="349"/>
      <c r="N415" s="349"/>
      <c r="O415" s="349"/>
      <c r="P415" s="349"/>
      <c r="Q415" s="349"/>
      <c r="R415" s="349"/>
      <c r="S415" s="349"/>
      <c r="T415" s="349"/>
      <c r="U415" s="349"/>
      <c r="V415" s="349"/>
      <c r="W415" s="349"/>
      <c r="X415" s="349"/>
      <c r="Y415" s="349"/>
      <c r="Z415" s="349"/>
      <c r="AA415" s="349"/>
      <c r="AB415" s="349"/>
      <c r="AC415" s="349"/>
      <c r="AD415" s="349"/>
      <c r="AE415" s="349"/>
    </row>
    <row r="416" ht="27.75" customHeight="1">
      <c r="A416" s="354"/>
      <c r="B416" s="352"/>
      <c r="C416" s="353"/>
      <c r="D416" s="353"/>
      <c r="E416" s="353"/>
      <c r="F416" s="354"/>
      <c r="G416" s="355"/>
      <c r="H416" s="355"/>
      <c r="I416" s="354"/>
      <c r="J416" s="353"/>
      <c r="K416" s="353"/>
      <c r="L416" s="349"/>
      <c r="M416" s="349"/>
      <c r="N416" s="349"/>
      <c r="O416" s="349"/>
      <c r="P416" s="349"/>
      <c r="Q416" s="349"/>
      <c r="R416" s="349"/>
      <c r="S416" s="349"/>
      <c r="T416" s="349"/>
      <c r="U416" s="349"/>
      <c r="V416" s="349"/>
      <c r="W416" s="349"/>
      <c r="X416" s="349"/>
      <c r="Y416" s="349"/>
      <c r="Z416" s="349"/>
      <c r="AA416" s="349"/>
      <c r="AB416" s="349"/>
      <c r="AC416" s="349"/>
      <c r="AD416" s="349"/>
      <c r="AE416" s="349"/>
    </row>
    <row r="417" ht="27.75" customHeight="1">
      <c r="A417" s="354"/>
      <c r="B417" s="352"/>
      <c r="C417" s="353"/>
      <c r="D417" s="353"/>
      <c r="E417" s="353"/>
      <c r="F417" s="354"/>
      <c r="G417" s="355"/>
      <c r="H417" s="355"/>
      <c r="I417" s="354"/>
      <c r="J417" s="353"/>
      <c r="K417" s="353"/>
      <c r="L417" s="349"/>
      <c r="M417" s="349"/>
      <c r="N417" s="349"/>
      <c r="O417" s="349"/>
      <c r="P417" s="349"/>
      <c r="Q417" s="349"/>
      <c r="R417" s="349"/>
      <c r="S417" s="349"/>
      <c r="T417" s="349"/>
      <c r="U417" s="349"/>
      <c r="V417" s="349"/>
      <c r="W417" s="349"/>
      <c r="X417" s="349"/>
      <c r="Y417" s="349"/>
      <c r="Z417" s="349"/>
      <c r="AA417" s="349"/>
      <c r="AB417" s="349"/>
      <c r="AC417" s="349"/>
      <c r="AD417" s="349"/>
      <c r="AE417" s="349"/>
    </row>
    <row r="418" ht="27.75" customHeight="1">
      <c r="A418" s="354"/>
      <c r="B418" s="352"/>
      <c r="C418" s="353"/>
      <c r="D418" s="353"/>
      <c r="E418" s="353"/>
      <c r="F418" s="354"/>
      <c r="G418" s="355"/>
      <c r="H418" s="355"/>
      <c r="I418" s="354"/>
      <c r="J418" s="353"/>
      <c r="K418" s="353"/>
      <c r="L418" s="349"/>
      <c r="M418" s="349"/>
      <c r="N418" s="349"/>
      <c r="O418" s="349"/>
      <c r="P418" s="349"/>
      <c r="Q418" s="349"/>
      <c r="R418" s="349"/>
      <c r="S418" s="349"/>
      <c r="T418" s="349"/>
      <c r="U418" s="349"/>
      <c r="V418" s="349"/>
      <c r="W418" s="349"/>
      <c r="X418" s="349"/>
      <c r="Y418" s="349"/>
      <c r="Z418" s="349"/>
      <c r="AA418" s="349"/>
      <c r="AB418" s="349"/>
      <c r="AC418" s="349"/>
      <c r="AD418" s="349"/>
      <c r="AE418" s="349"/>
    </row>
    <row r="419" ht="27.75" customHeight="1">
      <c r="A419" s="354"/>
      <c r="B419" s="352"/>
      <c r="C419" s="353"/>
      <c r="D419" s="353"/>
      <c r="E419" s="353"/>
      <c r="F419" s="354"/>
      <c r="G419" s="355"/>
      <c r="H419" s="355"/>
      <c r="I419" s="354"/>
      <c r="J419" s="353"/>
      <c r="K419" s="353"/>
      <c r="L419" s="349"/>
      <c r="M419" s="349"/>
      <c r="N419" s="349"/>
      <c r="O419" s="349"/>
      <c r="P419" s="349"/>
      <c r="Q419" s="349"/>
      <c r="R419" s="349"/>
      <c r="S419" s="349"/>
      <c r="T419" s="349"/>
      <c r="U419" s="349"/>
      <c r="V419" s="349"/>
      <c r="W419" s="349"/>
      <c r="X419" s="349"/>
      <c r="Y419" s="349"/>
      <c r="Z419" s="349"/>
      <c r="AA419" s="349"/>
      <c r="AB419" s="349"/>
      <c r="AC419" s="349"/>
      <c r="AD419" s="349"/>
      <c r="AE419" s="349"/>
    </row>
    <row r="420" ht="27.75" customHeight="1">
      <c r="A420" s="354"/>
      <c r="B420" s="352"/>
      <c r="C420" s="353"/>
      <c r="D420" s="353"/>
      <c r="E420" s="353"/>
      <c r="F420" s="354"/>
      <c r="G420" s="355"/>
      <c r="H420" s="355"/>
      <c r="I420" s="354"/>
      <c r="J420" s="353"/>
      <c r="K420" s="353"/>
      <c r="L420" s="349"/>
      <c r="M420" s="349"/>
      <c r="N420" s="349"/>
      <c r="O420" s="349"/>
      <c r="P420" s="349"/>
      <c r="Q420" s="349"/>
      <c r="R420" s="349"/>
      <c r="S420" s="349"/>
      <c r="T420" s="349"/>
      <c r="U420" s="349"/>
      <c r="V420" s="349"/>
      <c r="W420" s="349"/>
      <c r="X420" s="349"/>
      <c r="Y420" s="349"/>
      <c r="Z420" s="349"/>
      <c r="AA420" s="349"/>
      <c r="AB420" s="349"/>
      <c r="AC420" s="349"/>
      <c r="AD420" s="349"/>
      <c r="AE420" s="349"/>
    </row>
    <row r="421" ht="27.75" customHeight="1">
      <c r="A421" s="354"/>
      <c r="B421" s="352"/>
      <c r="C421" s="353"/>
      <c r="D421" s="353"/>
      <c r="E421" s="353"/>
      <c r="F421" s="354"/>
      <c r="G421" s="355"/>
      <c r="H421" s="355"/>
      <c r="I421" s="354"/>
      <c r="J421" s="353"/>
      <c r="K421" s="353"/>
      <c r="L421" s="349"/>
      <c r="M421" s="349"/>
      <c r="N421" s="349"/>
      <c r="O421" s="349"/>
      <c r="P421" s="349"/>
      <c r="Q421" s="349"/>
      <c r="R421" s="349"/>
      <c r="S421" s="349"/>
      <c r="T421" s="349"/>
      <c r="U421" s="349"/>
      <c r="V421" s="349"/>
      <c r="W421" s="349"/>
      <c r="X421" s="349"/>
      <c r="Y421" s="349"/>
      <c r="Z421" s="349"/>
      <c r="AA421" s="349"/>
      <c r="AB421" s="349"/>
      <c r="AC421" s="349"/>
      <c r="AD421" s="349"/>
      <c r="AE421" s="349"/>
    </row>
    <row r="422" ht="27.75" customHeight="1">
      <c r="A422" s="354"/>
      <c r="B422" s="352"/>
      <c r="C422" s="353"/>
      <c r="D422" s="353"/>
      <c r="E422" s="353"/>
      <c r="F422" s="354"/>
      <c r="G422" s="355"/>
      <c r="H422" s="355"/>
      <c r="I422" s="354"/>
      <c r="J422" s="353"/>
      <c r="K422" s="353"/>
      <c r="L422" s="349"/>
      <c r="M422" s="349"/>
      <c r="N422" s="349"/>
      <c r="O422" s="349"/>
      <c r="P422" s="349"/>
      <c r="Q422" s="349"/>
      <c r="R422" s="349"/>
      <c r="S422" s="349"/>
      <c r="T422" s="349"/>
      <c r="U422" s="349"/>
      <c r="V422" s="349"/>
      <c r="W422" s="349"/>
      <c r="X422" s="349"/>
      <c r="Y422" s="349"/>
      <c r="Z422" s="349"/>
      <c r="AA422" s="349"/>
      <c r="AB422" s="349"/>
      <c r="AC422" s="349"/>
      <c r="AD422" s="349"/>
      <c r="AE422" s="349"/>
    </row>
    <row r="423" ht="27.75" customHeight="1">
      <c r="A423" s="354"/>
      <c r="B423" s="352"/>
      <c r="C423" s="353"/>
      <c r="D423" s="353"/>
      <c r="E423" s="353"/>
      <c r="F423" s="354"/>
      <c r="G423" s="355"/>
      <c r="H423" s="355"/>
      <c r="I423" s="354"/>
      <c r="J423" s="353"/>
      <c r="K423" s="353"/>
      <c r="L423" s="349"/>
      <c r="M423" s="349"/>
      <c r="N423" s="349"/>
      <c r="O423" s="349"/>
      <c r="P423" s="349"/>
      <c r="Q423" s="349"/>
      <c r="R423" s="349"/>
      <c r="S423" s="349"/>
      <c r="T423" s="349"/>
      <c r="U423" s="349"/>
      <c r="V423" s="349"/>
      <c r="W423" s="349"/>
      <c r="X423" s="349"/>
      <c r="Y423" s="349"/>
      <c r="Z423" s="349"/>
      <c r="AA423" s="349"/>
      <c r="AB423" s="349"/>
      <c r="AC423" s="349"/>
      <c r="AD423" s="349"/>
      <c r="AE423" s="349"/>
    </row>
    <row r="424" ht="27.75" customHeight="1">
      <c r="A424" s="354"/>
      <c r="B424" s="352"/>
      <c r="C424" s="353"/>
      <c r="D424" s="353"/>
      <c r="E424" s="353"/>
      <c r="F424" s="354"/>
      <c r="G424" s="355"/>
      <c r="H424" s="355"/>
      <c r="I424" s="354"/>
      <c r="J424" s="353"/>
      <c r="K424" s="353"/>
      <c r="L424" s="349"/>
      <c r="M424" s="349"/>
      <c r="N424" s="349"/>
      <c r="O424" s="349"/>
      <c r="P424" s="349"/>
      <c r="Q424" s="349"/>
      <c r="R424" s="349"/>
      <c r="S424" s="349"/>
      <c r="T424" s="349"/>
      <c r="U424" s="349"/>
      <c r="V424" s="349"/>
      <c r="W424" s="349"/>
      <c r="X424" s="349"/>
      <c r="Y424" s="349"/>
      <c r="Z424" s="349"/>
      <c r="AA424" s="349"/>
      <c r="AB424" s="349"/>
      <c r="AC424" s="349"/>
      <c r="AD424" s="349"/>
      <c r="AE424" s="349"/>
    </row>
    <row r="425" ht="27.75" customHeight="1">
      <c r="A425" s="354"/>
      <c r="B425" s="352"/>
      <c r="C425" s="353"/>
      <c r="D425" s="353"/>
      <c r="E425" s="353"/>
      <c r="F425" s="354"/>
      <c r="G425" s="355"/>
      <c r="H425" s="355"/>
      <c r="I425" s="354"/>
      <c r="J425" s="353"/>
      <c r="K425" s="353"/>
      <c r="L425" s="349"/>
      <c r="M425" s="349"/>
      <c r="N425" s="349"/>
      <c r="O425" s="349"/>
      <c r="P425" s="349"/>
      <c r="Q425" s="349"/>
      <c r="R425" s="349"/>
      <c r="S425" s="349"/>
      <c r="T425" s="349"/>
      <c r="U425" s="349"/>
      <c r="V425" s="349"/>
      <c r="W425" s="349"/>
      <c r="X425" s="349"/>
      <c r="Y425" s="349"/>
      <c r="Z425" s="349"/>
      <c r="AA425" s="349"/>
      <c r="AB425" s="349"/>
      <c r="AC425" s="349"/>
      <c r="AD425" s="349"/>
      <c r="AE425" s="349"/>
    </row>
    <row r="426" ht="27.75" customHeight="1">
      <c r="A426" s="354"/>
      <c r="B426" s="352"/>
      <c r="C426" s="353"/>
      <c r="D426" s="353"/>
      <c r="E426" s="353"/>
      <c r="F426" s="354"/>
      <c r="G426" s="355"/>
      <c r="H426" s="355"/>
      <c r="I426" s="354"/>
      <c r="J426" s="353"/>
      <c r="K426" s="353"/>
      <c r="L426" s="349"/>
      <c r="M426" s="349"/>
      <c r="N426" s="349"/>
      <c r="O426" s="349"/>
      <c r="P426" s="349"/>
      <c r="Q426" s="349"/>
      <c r="R426" s="349"/>
      <c r="S426" s="349"/>
      <c r="T426" s="349"/>
      <c r="U426" s="349"/>
      <c r="V426" s="349"/>
      <c r="W426" s="349"/>
      <c r="X426" s="349"/>
      <c r="Y426" s="349"/>
      <c r="Z426" s="349"/>
      <c r="AA426" s="349"/>
      <c r="AB426" s="349"/>
      <c r="AC426" s="349"/>
      <c r="AD426" s="349"/>
      <c r="AE426" s="349"/>
    </row>
    <row r="427" ht="27.75" customHeight="1">
      <c r="A427" s="354"/>
      <c r="B427" s="352"/>
      <c r="C427" s="353"/>
      <c r="D427" s="353"/>
      <c r="E427" s="353"/>
      <c r="F427" s="354"/>
      <c r="G427" s="355"/>
      <c r="H427" s="355"/>
      <c r="I427" s="354"/>
      <c r="J427" s="353"/>
      <c r="K427" s="353"/>
      <c r="L427" s="349"/>
      <c r="M427" s="349"/>
      <c r="N427" s="349"/>
      <c r="O427" s="349"/>
      <c r="P427" s="349"/>
      <c r="Q427" s="349"/>
      <c r="R427" s="349"/>
      <c r="S427" s="349"/>
      <c r="T427" s="349"/>
      <c r="U427" s="349"/>
      <c r="V427" s="349"/>
      <c r="W427" s="349"/>
      <c r="X427" s="349"/>
      <c r="Y427" s="349"/>
      <c r="Z427" s="349"/>
      <c r="AA427" s="349"/>
      <c r="AB427" s="349"/>
      <c r="AC427" s="349"/>
      <c r="AD427" s="349"/>
      <c r="AE427" s="349"/>
    </row>
    <row r="428" ht="27.75" customHeight="1">
      <c r="A428" s="354"/>
      <c r="B428" s="352"/>
      <c r="C428" s="353"/>
      <c r="D428" s="353"/>
      <c r="E428" s="353"/>
      <c r="F428" s="354"/>
      <c r="G428" s="355"/>
      <c r="H428" s="355"/>
      <c r="I428" s="354"/>
      <c r="J428" s="353"/>
      <c r="K428" s="353"/>
      <c r="L428" s="349"/>
      <c r="M428" s="349"/>
      <c r="N428" s="349"/>
      <c r="O428" s="349"/>
      <c r="P428" s="349"/>
      <c r="Q428" s="349"/>
      <c r="R428" s="349"/>
      <c r="S428" s="349"/>
      <c r="T428" s="349"/>
      <c r="U428" s="349"/>
      <c r="V428" s="349"/>
      <c r="W428" s="349"/>
      <c r="X428" s="349"/>
      <c r="Y428" s="349"/>
      <c r="Z428" s="349"/>
      <c r="AA428" s="349"/>
      <c r="AB428" s="349"/>
      <c r="AC428" s="349"/>
      <c r="AD428" s="349"/>
      <c r="AE428" s="349"/>
    </row>
    <row r="429" ht="27.75" customHeight="1">
      <c r="A429" s="354"/>
      <c r="B429" s="352"/>
      <c r="C429" s="353"/>
      <c r="D429" s="353"/>
      <c r="E429" s="353"/>
      <c r="F429" s="354"/>
      <c r="G429" s="355"/>
      <c r="H429" s="355"/>
      <c r="I429" s="354"/>
      <c r="J429" s="353"/>
      <c r="K429" s="353"/>
      <c r="L429" s="349"/>
      <c r="M429" s="349"/>
      <c r="N429" s="349"/>
      <c r="O429" s="349"/>
      <c r="P429" s="349"/>
      <c r="Q429" s="349"/>
      <c r="R429" s="349"/>
      <c r="S429" s="349"/>
      <c r="T429" s="349"/>
      <c r="U429" s="349"/>
      <c r="V429" s="349"/>
      <c r="W429" s="349"/>
      <c r="X429" s="349"/>
      <c r="Y429" s="349"/>
      <c r="Z429" s="349"/>
      <c r="AA429" s="349"/>
      <c r="AB429" s="349"/>
      <c r="AC429" s="349"/>
      <c r="AD429" s="349"/>
      <c r="AE429" s="349"/>
    </row>
    <row r="430" ht="27.75" customHeight="1">
      <c r="A430" s="354"/>
      <c r="B430" s="352"/>
      <c r="C430" s="353"/>
      <c r="D430" s="353"/>
      <c r="E430" s="353"/>
      <c r="F430" s="354"/>
      <c r="G430" s="355"/>
      <c r="H430" s="355"/>
      <c r="I430" s="354"/>
      <c r="J430" s="353"/>
      <c r="K430" s="353"/>
      <c r="L430" s="349"/>
      <c r="M430" s="349"/>
      <c r="N430" s="349"/>
      <c r="O430" s="349"/>
      <c r="P430" s="349"/>
      <c r="Q430" s="349"/>
      <c r="R430" s="349"/>
      <c r="S430" s="349"/>
      <c r="T430" s="349"/>
      <c r="U430" s="349"/>
      <c r="V430" s="349"/>
      <c r="W430" s="349"/>
      <c r="X430" s="349"/>
      <c r="Y430" s="349"/>
      <c r="Z430" s="349"/>
      <c r="AA430" s="349"/>
      <c r="AB430" s="349"/>
      <c r="AC430" s="349"/>
      <c r="AD430" s="349"/>
      <c r="AE430" s="349"/>
    </row>
    <row r="431" ht="27.75" customHeight="1">
      <c r="A431" s="354"/>
      <c r="B431" s="352"/>
      <c r="C431" s="353"/>
      <c r="D431" s="353"/>
      <c r="E431" s="353"/>
      <c r="F431" s="354"/>
      <c r="G431" s="355"/>
      <c r="H431" s="355"/>
      <c r="I431" s="354"/>
      <c r="J431" s="353"/>
      <c r="K431" s="353"/>
      <c r="L431" s="349"/>
      <c r="M431" s="349"/>
      <c r="N431" s="349"/>
      <c r="O431" s="349"/>
      <c r="P431" s="349"/>
      <c r="Q431" s="349"/>
      <c r="R431" s="349"/>
      <c r="S431" s="349"/>
      <c r="T431" s="349"/>
      <c r="U431" s="349"/>
      <c r="V431" s="349"/>
      <c r="W431" s="349"/>
      <c r="X431" s="349"/>
      <c r="Y431" s="349"/>
      <c r="Z431" s="349"/>
      <c r="AA431" s="349"/>
      <c r="AB431" s="349"/>
      <c r="AC431" s="349"/>
      <c r="AD431" s="349"/>
      <c r="AE431" s="349"/>
    </row>
    <row r="432" ht="27.75" customHeight="1">
      <c r="A432" s="354"/>
      <c r="B432" s="352"/>
      <c r="C432" s="353"/>
      <c r="D432" s="353"/>
      <c r="E432" s="353"/>
      <c r="F432" s="354"/>
      <c r="G432" s="355"/>
      <c r="H432" s="355"/>
      <c r="I432" s="354"/>
      <c r="J432" s="353"/>
      <c r="K432" s="353"/>
      <c r="L432" s="349"/>
      <c r="M432" s="349"/>
      <c r="N432" s="349"/>
      <c r="O432" s="349"/>
      <c r="P432" s="349"/>
      <c r="Q432" s="349"/>
      <c r="R432" s="349"/>
      <c r="S432" s="349"/>
      <c r="T432" s="349"/>
      <c r="U432" s="349"/>
      <c r="V432" s="349"/>
      <c r="W432" s="349"/>
      <c r="X432" s="349"/>
      <c r="Y432" s="349"/>
      <c r="Z432" s="349"/>
      <c r="AA432" s="349"/>
      <c r="AB432" s="349"/>
      <c r="AC432" s="349"/>
      <c r="AD432" s="349"/>
      <c r="AE432" s="349"/>
    </row>
    <row r="433" ht="27.75" customHeight="1">
      <c r="A433" s="354"/>
      <c r="B433" s="352"/>
      <c r="C433" s="353"/>
      <c r="D433" s="353"/>
      <c r="E433" s="353"/>
      <c r="F433" s="354"/>
      <c r="G433" s="355"/>
      <c r="H433" s="355"/>
      <c r="I433" s="354"/>
      <c r="J433" s="353"/>
      <c r="K433" s="353"/>
      <c r="L433" s="349"/>
      <c r="M433" s="349"/>
      <c r="N433" s="349"/>
      <c r="O433" s="349"/>
      <c r="P433" s="349"/>
      <c r="Q433" s="349"/>
      <c r="R433" s="349"/>
      <c r="S433" s="349"/>
      <c r="T433" s="349"/>
      <c r="U433" s="349"/>
      <c r="V433" s="349"/>
      <c r="W433" s="349"/>
      <c r="X433" s="349"/>
      <c r="Y433" s="349"/>
      <c r="Z433" s="349"/>
      <c r="AA433" s="349"/>
      <c r="AB433" s="349"/>
      <c r="AC433" s="349"/>
      <c r="AD433" s="349"/>
      <c r="AE433" s="349"/>
    </row>
    <row r="434" ht="27.75" customHeight="1">
      <c r="A434" s="354"/>
      <c r="B434" s="352"/>
      <c r="C434" s="353"/>
      <c r="D434" s="353"/>
      <c r="E434" s="353"/>
      <c r="F434" s="354"/>
      <c r="G434" s="355"/>
      <c r="H434" s="355"/>
      <c r="I434" s="354"/>
      <c r="J434" s="353"/>
      <c r="K434" s="353"/>
      <c r="L434" s="349"/>
      <c r="M434" s="349"/>
      <c r="N434" s="349"/>
      <c r="O434" s="349"/>
      <c r="P434" s="349"/>
      <c r="Q434" s="349"/>
      <c r="R434" s="349"/>
      <c r="S434" s="349"/>
      <c r="T434" s="349"/>
      <c r="U434" s="349"/>
      <c r="V434" s="349"/>
      <c r="W434" s="349"/>
      <c r="X434" s="349"/>
      <c r="Y434" s="349"/>
      <c r="Z434" s="349"/>
      <c r="AA434" s="349"/>
      <c r="AB434" s="349"/>
      <c r="AC434" s="349"/>
      <c r="AD434" s="349"/>
      <c r="AE434" s="349"/>
    </row>
    <row r="435" ht="27.75" customHeight="1">
      <c r="A435" s="354"/>
      <c r="B435" s="352"/>
      <c r="C435" s="353"/>
      <c r="D435" s="353"/>
      <c r="E435" s="353"/>
      <c r="F435" s="354"/>
      <c r="G435" s="355"/>
      <c r="H435" s="355"/>
      <c r="I435" s="354"/>
      <c r="J435" s="353"/>
      <c r="K435" s="353"/>
      <c r="L435" s="349"/>
      <c r="M435" s="349"/>
      <c r="N435" s="349"/>
      <c r="O435" s="349"/>
      <c r="P435" s="349"/>
      <c r="Q435" s="349"/>
      <c r="R435" s="349"/>
      <c r="S435" s="349"/>
      <c r="T435" s="349"/>
      <c r="U435" s="349"/>
      <c r="V435" s="349"/>
      <c r="W435" s="349"/>
      <c r="X435" s="349"/>
      <c r="Y435" s="349"/>
      <c r="Z435" s="349"/>
      <c r="AA435" s="349"/>
      <c r="AB435" s="349"/>
      <c r="AC435" s="349"/>
      <c r="AD435" s="349"/>
      <c r="AE435" s="349"/>
    </row>
    <row r="436" ht="27.75" customHeight="1">
      <c r="A436" s="354"/>
      <c r="B436" s="352"/>
      <c r="C436" s="353"/>
      <c r="D436" s="353"/>
      <c r="E436" s="353"/>
      <c r="F436" s="354"/>
      <c r="G436" s="355"/>
      <c r="H436" s="355"/>
      <c r="I436" s="354"/>
      <c r="J436" s="353"/>
      <c r="K436" s="353"/>
      <c r="L436" s="349"/>
      <c r="M436" s="349"/>
      <c r="N436" s="349"/>
      <c r="O436" s="349"/>
      <c r="P436" s="349"/>
      <c r="Q436" s="349"/>
      <c r="R436" s="349"/>
      <c r="S436" s="349"/>
      <c r="T436" s="349"/>
      <c r="U436" s="349"/>
      <c r="V436" s="349"/>
      <c r="W436" s="349"/>
      <c r="X436" s="349"/>
      <c r="Y436" s="349"/>
      <c r="Z436" s="349"/>
      <c r="AA436" s="349"/>
      <c r="AB436" s="349"/>
      <c r="AC436" s="349"/>
      <c r="AD436" s="349"/>
      <c r="AE436" s="349"/>
    </row>
    <row r="437" ht="27.75" customHeight="1">
      <c r="A437" s="354"/>
      <c r="B437" s="352"/>
      <c r="C437" s="353"/>
      <c r="D437" s="353"/>
      <c r="E437" s="353"/>
      <c r="F437" s="354"/>
      <c r="G437" s="355"/>
      <c r="H437" s="355"/>
      <c r="I437" s="354"/>
      <c r="J437" s="353"/>
      <c r="K437" s="353"/>
      <c r="L437" s="349"/>
      <c r="M437" s="349"/>
      <c r="N437" s="349"/>
      <c r="O437" s="349"/>
      <c r="P437" s="349"/>
      <c r="Q437" s="349"/>
      <c r="R437" s="349"/>
      <c r="S437" s="349"/>
      <c r="T437" s="349"/>
      <c r="U437" s="349"/>
      <c r="V437" s="349"/>
      <c r="W437" s="349"/>
      <c r="X437" s="349"/>
      <c r="Y437" s="349"/>
      <c r="Z437" s="349"/>
      <c r="AA437" s="349"/>
      <c r="AB437" s="349"/>
      <c r="AC437" s="349"/>
      <c r="AD437" s="349"/>
      <c r="AE437" s="349"/>
    </row>
    <row r="438" ht="27.75" customHeight="1">
      <c r="A438" s="354"/>
      <c r="B438" s="352"/>
      <c r="C438" s="353"/>
      <c r="D438" s="353"/>
      <c r="E438" s="353"/>
      <c r="F438" s="354"/>
      <c r="G438" s="355"/>
      <c r="H438" s="355"/>
      <c r="I438" s="354"/>
      <c r="J438" s="353"/>
      <c r="K438" s="353"/>
      <c r="L438" s="349"/>
      <c r="M438" s="349"/>
      <c r="N438" s="349"/>
      <c r="O438" s="349"/>
      <c r="P438" s="349"/>
      <c r="Q438" s="349"/>
      <c r="R438" s="349"/>
      <c r="S438" s="349"/>
      <c r="T438" s="349"/>
      <c r="U438" s="349"/>
      <c r="V438" s="349"/>
      <c r="W438" s="349"/>
      <c r="X438" s="349"/>
      <c r="Y438" s="349"/>
      <c r="Z438" s="349"/>
      <c r="AA438" s="349"/>
      <c r="AB438" s="349"/>
      <c r="AC438" s="349"/>
      <c r="AD438" s="349"/>
      <c r="AE438" s="349"/>
    </row>
    <row r="439" ht="27.75" customHeight="1">
      <c r="A439" s="354"/>
      <c r="B439" s="352"/>
      <c r="C439" s="353"/>
      <c r="D439" s="353"/>
      <c r="E439" s="353"/>
      <c r="F439" s="354"/>
      <c r="G439" s="355"/>
      <c r="H439" s="355"/>
      <c r="I439" s="354"/>
      <c r="J439" s="353"/>
      <c r="K439" s="353"/>
      <c r="L439" s="349"/>
      <c r="M439" s="349"/>
      <c r="N439" s="349"/>
      <c r="O439" s="349"/>
      <c r="P439" s="349"/>
      <c r="Q439" s="349"/>
      <c r="R439" s="349"/>
      <c r="S439" s="349"/>
      <c r="T439" s="349"/>
      <c r="U439" s="349"/>
      <c r="V439" s="349"/>
      <c r="W439" s="349"/>
      <c r="X439" s="349"/>
      <c r="Y439" s="349"/>
      <c r="Z439" s="349"/>
      <c r="AA439" s="349"/>
      <c r="AB439" s="349"/>
      <c r="AC439" s="349"/>
      <c r="AD439" s="349"/>
      <c r="AE439" s="349"/>
    </row>
    <row r="440" ht="27.75" customHeight="1">
      <c r="A440" s="354"/>
      <c r="B440" s="352"/>
      <c r="C440" s="353"/>
      <c r="D440" s="353"/>
      <c r="E440" s="353"/>
      <c r="F440" s="354"/>
      <c r="G440" s="355"/>
      <c r="H440" s="355"/>
      <c r="I440" s="354"/>
      <c r="J440" s="353"/>
      <c r="K440" s="353"/>
      <c r="L440" s="349"/>
      <c r="M440" s="349"/>
      <c r="N440" s="349"/>
      <c r="O440" s="349"/>
      <c r="P440" s="349"/>
      <c r="Q440" s="349"/>
      <c r="R440" s="349"/>
      <c r="S440" s="349"/>
      <c r="T440" s="349"/>
      <c r="U440" s="349"/>
      <c r="V440" s="349"/>
      <c r="W440" s="349"/>
      <c r="X440" s="349"/>
      <c r="Y440" s="349"/>
      <c r="Z440" s="349"/>
      <c r="AA440" s="349"/>
      <c r="AB440" s="349"/>
      <c r="AC440" s="349"/>
      <c r="AD440" s="349"/>
      <c r="AE440" s="349"/>
    </row>
    <row r="441" ht="27.75" customHeight="1">
      <c r="A441" s="354"/>
      <c r="B441" s="352"/>
      <c r="C441" s="353"/>
      <c r="D441" s="353"/>
      <c r="E441" s="353"/>
      <c r="F441" s="354"/>
      <c r="G441" s="355"/>
      <c r="H441" s="355"/>
      <c r="I441" s="354"/>
      <c r="J441" s="353"/>
      <c r="K441" s="353"/>
      <c r="L441" s="349"/>
      <c r="M441" s="349"/>
      <c r="N441" s="349"/>
      <c r="O441" s="349"/>
      <c r="P441" s="349"/>
      <c r="Q441" s="349"/>
      <c r="R441" s="349"/>
      <c r="S441" s="349"/>
      <c r="T441" s="349"/>
      <c r="U441" s="349"/>
      <c r="V441" s="349"/>
      <c r="W441" s="349"/>
      <c r="X441" s="349"/>
      <c r="Y441" s="349"/>
      <c r="Z441" s="349"/>
      <c r="AA441" s="349"/>
      <c r="AB441" s="349"/>
      <c r="AC441" s="349"/>
      <c r="AD441" s="349"/>
      <c r="AE441" s="349"/>
    </row>
    <row r="442" ht="27.75" customHeight="1">
      <c r="A442" s="354"/>
      <c r="B442" s="352"/>
      <c r="C442" s="353"/>
      <c r="D442" s="353"/>
      <c r="E442" s="353"/>
      <c r="F442" s="354"/>
      <c r="G442" s="355"/>
      <c r="H442" s="355"/>
      <c r="I442" s="354"/>
      <c r="J442" s="353"/>
      <c r="K442" s="353"/>
      <c r="L442" s="349"/>
      <c r="M442" s="349"/>
      <c r="N442" s="349"/>
      <c r="O442" s="349"/>
      <c r="P442" s="349"/>
      <c r="Q442" s="349"/>
      <c r="R442" s="349"/>
      <c r="S442" s="349"/>
      <c r="T442" s="349"/>
      <c r="U442" s="349"/>
      <c r="V442" s="349"/>
      <c r="W442" s="349"/>
      <c r="X442" s="349"/>
      <c r="Y442" s="349"/>
      <c r="Z442" s="349"/>
      <c r="AA442" s="349"/>
      <c r="AB442" s="349"/>
      <c r="AC442" s="349"/>
      <c r="AD442" s="349"/>
      <c r="AE442" s="349"/>
    </row>
    <row r="443" ht="27.75" customHeight="1">
      <c r="A443" s="354"/>
      <c r="B443" s="352"/>
      <c r="C443" s="353"/>
      <c r="D443" s="353"/>
      <c r="E443" s="353"/>
      <c r="F443" s="354"/>
      <c r="G443" s="355"/>
      <c r="H443" s="355"/>
      <c r="I443" s="354"/>
      <c r="J443" s="353"/>
      <c r="K443" s="353"/>
      <c r="L443" s="349"/>
      <c r="M443" s="349"/>
      <c r="N443" s="349"/>
      <c r="O443" s="349"/>
      <c r="P443" s="349"/>
      <c r="Q443" s="349"/>
      <c r="R443" s="349"/>
      <c r="S443" s="349"/>
      <c r="T443" s="349"/>
      <c r="U443" s="349"/>
      <c r="V443" s="349"/>
      <c r="W443" s="349"/>
      <c r="X443" s="349"/>
      <c r="Y443" s="349"/>
      <c r="Z443" s="349"/>
      <c r="AA443" s="349"/>
      <c r="AB443" s="349"/>
      <c r="AC443" s="349"/>
      <c r="AD443" s="349"/>
      <c r="AE443" s="349"/>
    </row>
    <row r="444" ht="27.75" customHeight="1">
      <c r="A444" s="354"/>
      <c r="B444" s="352"/>
      <c r="C444" s="353"/>
      <c r="D444" s="353"/>
      <c r="E444" s="353"/>
      <c r="F444" s="354"/>
      <c r="G444" s="355"/>
      <c r="H444" s="355"/>
      <c r="I444" s="354"/>
      <c r="J444" s="353"/>
      <c r="K444" s="353"/>
      <c r="L444" s="349"/>
      <c r="M444" s="349"/>
      <c r="N444" s="349"/>
      <c r="O444" s="349"/>
      <c r="P444" s="349"/>
      <c r="Q444" s="349"/>
      <c r="R444" s="349"/>
      <c r="S444" s="349"/>
      <c r="T444" s="349"/>
      <c r="U444" s="349"/>
      <c r="V444" s="349"/>
      <c r="W444" s="349"/>
      <c r="X444" s="349"/>
      <c r="Y444" s="349"/>
      <c r="Z444" s="349"/>
      <c r="AA444" s="349"/>
      <c r="AB444" s="349"/>
      <c r="AC444" s="349"/>
      <c r="AD444" s="349"/>
      <c r="AE444" s="349"/>
    </row>
    <row r="445" ht="27.75" customHeight="1">
      <c r="A445" s="354"/>
      <c r="B445" s="352"/>
      <c r="C445" s="353"/>
      <c r="D445" s="353"/>
      <c r="E445" s="353"/>
      <c r="F445" s="354"/>
      <c r="G445" s="355"/>
      <c r="H445" s="355"/>
      <c r="I445" s="354"/>
      <c r="J445" s="353"/>
      <c r="K445" s="353"/>
      <c r="L445" s="349"/>
      <c r="M445" s="349"/>
      <c r="N445" s="349"/>
      <c r="O445" s="349"/>
      <c r="P445" s="349"/>
      <c r="Q445" s="349"/>
      <c r="R445" s="349"/>
      <c r="S445" s="349"/>
      <c r="T445" s="349"/>
      <c r="U445" s="349"/>
      <c r="V445" s="349"/>
      <c r="W445" s="349"/>
      <c r="X445" s="349"/>
      <c r="Y445" s="349"/>
      <c r="Z445" s="349"/>
      <c r="AA445" s="349"/>
      <c r="AB445" s="349"/>
      <c r="AC445" s="349"/>
      <c r="AD445" s="349"/>
      <c r="AE445" s="349"/>
    </row>
    <row r="446" ht="27.75" customHeight="1">
      <c r="A446" s="354"/>
      <c r="B446" s="352"/>
      <c r="C446" s="353"/>
      <c r="D446" s="353"/>
      <c r="E446" s="353"/>
      <c r="F446" s="354"/>
      <c r="G446" s="355"/>
      <c r="H446" s="355"/>
      <c r="I446" s="354"/>
      <c r="J446" s="353"/>
      <c r="K446" s="353"/>
      <c r="L446" s="349"/>
      <c r="M446" s="349"/>
      <c r="N446" s="349"/>
      <c r="O446" s="349"/>
      <c r="P446" s="349"/>
      <c r="Q446" s="349"/>
      <c r="R446" s="349"/>
      <c r="S446" s="349"/>
      <c r="T446" s="349"/>
      <c r="U446" s="349"/>
      <c r="V446" s="349"/>
      <c r="W446" s="349"/>
      <c r="X446" s="349"/>
      <c r="Y446" s="349"/>
      <c r="Z446" s="349"/>
      <c r="AA446" s="349"/>
      <c r="AB446" s="349"/>
      <c r="AC446" s="349"/>
      <c r="AD446" s="349"/>
      <c r="AE446" s="349"/>
    </row>
    <row r="447" ht="27.75" customHeight="1">
      <c r="A447" s="354"/>
      <c r="B447" s="352"/>
      <c r="C447" s="353"/>
      <c r="D447" s="353"/>
      <c r="E447" s="353"/>
      <c r="F447" s="354"/>
      <c r="G447" s="355"/>
      <c r="H447" s="355"/>
      <c r="I447" s="354"/>
      <c r="J447" s="353"/>
      <c r="K447" s="353"/>
      <c r="L447" s="349"/>
      <c r="M447" s="349"/>
      <c r="N447" s="349"/>
      <c r="O447" s="349"/>
      <c r="P447" s="349"/>
      <c r="Q447" s="349"/>
      <c r="R447" s="349"/>
      <c r="S447" s="349"/>
      <c r="T447" s="349"/>
      <c r="U447" s="349"/>
      <c r="V447" s="349"/>
      <c r="W447" s="349"/>
      <c r="X447" s="349"/>
      <c r="Y447" s="349"/>
      <c r="Z447" s="349"/>
      <c r="AA447" s="349"/>
      <c r="AB447" s="349"/>
      <c r="AC447" s="349"/>
      <c r="AD447" s="349"/>
      <c r="AE447" s="349"/>
    </row>
    <row r="448" ht="27.75" customHeight="1">
      <c r="A448" s="354"/>
      <c r="B448" s="352"/>
      <c r="C448" s="353"/>
      <c r="D448" s="353"/>
      <c r="E448" s="353"/>
      <c r="F448" s="354"/>
      <c r="G448" s="355"/>
      <c r="H448" s="355"/>
      <c r="I448" s="354"/>
      <c r="J448" s="353"/>
      <c r="K448" s="353"/>
      <c r="L448" s="349"/>
      <c r="M448" s="349"/>
      <c r="N448" s="349"/>
      <c r="O448" s="349"/>
      <c r="P448" s="349"/>
      <c r="Q448" s="349"/>
      <c r="R448" s="349"/>
      <c r="S448" s="349"/>
      <c r="T448" s="349"/>
      <c r="U448" s="349"/>
      <c r="V448" s="349"/>
      <c r="W448" s="349"/>
      <c r="X448" s="349"/>
      <c r="Y448" s="349"/>
      <c r="Z448" s="349"/>
      <c r="AA448" s="349"/>
      <c r="AB448" s="349"/>
      <c r="AC448" s="349"/>
      <c r="AD448" s="349"/>
      <c r="AE448" s="349"/>
    </row>
    <row r="449" ht="27.75" customHeight="1">
      <c r="A449" s="354"/>
      <c r="B449" s="352"/>
      <c r="C449" s="353"/>
      <c r="D449" s="353"/>
      <c r="E449" s="353"/>
      <c r="F449" s="354"/>
      <c r="G449" s="355"/>
      <c r="H449" s="355"/>
      <c r="I449" s="354"/>
      <c r="J449" s="353"/>
      <c r="K449" s="353"/>
      <c r="L449" s="349"/>
      <c r="M449" s="349"/>
      <c r="N449" s="349"/>
      <c r="O449" s="349"/>
      <c r="P449" s="349"/>
      <c r="Q449" s="349"/>
      <c r="R449" s="349"/>
      <c r="S449" s="349"/>
      <c r="T449" s="349"/>
      <c r="U449" s="349"/>
      <c r="V449" s="349"/>
      <c r="W449" s="349"/>
      <c r="X449" s="349"/>
      <c r="Y449" s="349"/>
      <c r="Z449" s="349"/>
      <c r="AA449" s="349"/>
      <c r="AB449" s="349"/>
      <c r="AC449" s="349"/>
      <c r="AD449" s="349"/>
      <c r="AE449" s="349"/>
    </row>
    <row r="450" ht="27.75" customHeight="1">
      <c r="A450" s="354"/>
      <c r="B450" s="352"/>
      <c r="C450" s="353"/>
      <c r="D450" s="353"/>
      <c r="E450" s="353"/>
      <c r="F450" s="354"/>
      <c r="G450" s="355"/>
      <c r="H450" s="355"/>
      <c r="I450" s="354"/>
      <c r="J450" s="353"/>
      <c r="K450" s="353"/>
      <c r="L450" s="349"/>
      <c r="M450" s="349"/>
      <c r="N450" s="349"/>
      <c r="O450" s="349"/>
      <c r="P450" s="349"/>
      <c r="Q450" s="349"/>
      <c r="R450" s="349"/>
      <c r="S450" s="349"/>
      <c r="T450" s="349"/>
      <c r="U450" s="349"/>
      <c r="V450" s="349"/>
      <c r="W450" s="349"/>
      <c r="X450" s="349"/>
      <c r="Y450" s="349"/>
      <c r="Z450" s="349"/>
      <c r="AA450" s="349"/>
      <c r="AB450" s="349"/>
      <c r="AC450" s="349"/>
      <c r="AD450" s="349"/>
      <c r="AE450" s="349"/>
    </row>
    <row r="451" ht="27.75" customHeight="1">
      <c r="A451" s="354"/>
      <c r="B451" s="352"/>
      <c r="C451" s="353"/>
      <c r="D451" s="353"/>
      <c r="E451" s="353"/>
      <c r="F451" s="354"/>
      <c r="G451" s="355"/>
      <c r="H451" s="355"/>
      <c r="I451" s="354"/>
      <c r="J451" s="353"/>
      <c r="K451" s="353"/>
      <c r="L451" s="349"/>
      <c r="M451" s="349"/>
      <c r="N451" s="349"/>
      <c r="O451" s="349"/>
      <c r="P451" s="349"/>
      <c r="Q451" s="349"/>
      <c r="R451" s="349"/>
      <c r="S451" s="349"/>
      <c r="T451" s="349"/>
      <c r="U451" s="349"/>
      <c r="V451" s="349"/>
      <c r="W451" s="349"/>
      <c r="X451" s="349"/>
      <c r="Y451" s="349"/>
      <c r="Z451" s="349"/>
      <c r="AA451" s="349"/>
      <c r="AB451" s="349"/>
      <c r="AC451" s="349"/>
      <c r="AD451" s="349"/>
      <c r="AE451" s="349"/>
    </row>
    <row r="452" ht="27.75" customHeight="1">
      <c r="A452" s="354"/>
      <c r="B452" s="352"/>
      <c r="C452" s="353"/>
      <c r="D452" s="353"/>
      <c r="E452" s="353"/>
      <c r="F452" s="354"/>
      <c r="G452" s="355"/>
      <c r="H452" s="355"/>
      <c r="I452" s="354"/>
      <c r="J452" s="353"/>
      <c r="K452" s="353"/>
      <c r="L452" s="349"/>
      <c r="M452" s="349"/>
      <c r="N452" s="349"/>
      <c r="O452" s="349"/>
      <c r="P452" s="349"/>
      <c r="Q452" s="349"/>
      <c r="R452" s="349"/>
      <c r="S452" s="349"/>
      <c r="T452" s="349"/>
      <c r="U452" s="349"/>
      <c r="V452" s="349"/>
      <c r="W452" s="349"/>
      <c r="X452" s="349"/>
      <c r="Y452" s="349"/>
      <c r="Z452" s="349"/>
      <c r="AA452" s="349"/>
      <c r="AB452" s="349"/>
      <c r="AC452" s="349"/>
      <c r="AD452" s="349"/>
      <c r="AE452" s="349"/>
    </row>
    <row r="453" ht="27.75" customHeight="1">
      <c r="A453" s="354"/>
      <c r="B453" s="352"/>
      <c r="C453" s="353"/>
      <c r="D453" s="353"/>
      <c r="E453" s="353"/>
      <c r="F453" s="354"/>
      <c r="G453" s="355"/>
      <c r="H453" s="355"/>
      <c r="I453" s="354"/>
      <c r="J453" s="353"/>
      <c r="K453" s="353"/>
      <c r="L453" s="349"/>
      <c r="M453" s="349"/>
      <c r="N453" s="349"/>
      <c r="O453" s="349"/>
      <c r="P453" s="349"/>
      <c r="Q453" s="349"/>
      <c r="R453" s="349"/>
      <c r="S453" s="349"/>
      <c r="T453" s="349"/>
      <c r="U453" s="349"/>
      <c r="V453" s="349"/>
      <c r="W453" s="349"/>
      <c r="X453" s="349"/>
      <c r="Y453" s="349"/>
      <c r="Z453" s="349"/>
      <c r="AA453" s="349"/>
      <c r="AB453" s="349"/>
      <c r="AC453" s="349"/>
      <c r="AD453" s="349"/>
      <c r="AE453" s="349"/>
    </row>
    <row r="454" ht="27.75" customHeight="1">
      <c r="A454" s="354"/>
      <c r="B454" s="352"/>
      <c r="C454" s="353"/>
      <c r="D454" s="353"/>
      <c r="E454" s="353"/>
      <c r="F454" s="354"/>
      <c r="G454" s="355"/>
      <c r="H454" s="355"/>
      <c r="I454" s="354"/>
      <c r="J454" s="353"/>
      <c r="K454" s="353"/>
      <c r="L454" s="349"/>
      <c r="M454" s="349"/>
      <c r="N454" s="349"/>
      <c r="O454" s="349"/>
      <c r="P454" s="349"/>
      <c r="Q454" s="349"/>
      <c r="R454" s="349"/>
      <c r="S454" s="349"/>
      <c r="T454" s="349"/>
      <c r="U454" s="349"/>
      <c r="V454" s="349"/>
      <c r="W454" s="349"/>
      <c r="X454" s="349"/>
      <c r="Y454" s="349"/>
      <c r="Z454" s="349"/>
      <c r="AA454" s="349"/>
      <c r="AB454" s="349"/>
      <c r="AC454" s="349"/>
      <c r="AD454" s="349"/>
      <c r="AE454" s="349"/>
    </row>
    <row r="455" ht="27.75" customHeight="1">
      <c r="A455" s="354"/>
      <c r="B455" s="352"/>
      <c r="C455" s="353"/>
      <c r="D455" s="353"/>
      <c r="E455" s="353"/>
      <c r="F455" s="354"/>
      <c r="G455" s="355"/>
      <c r="H455" s="355"/>
      <c r="I455" s="354"/>
      <c r="J455" s="353"/>
      <c r="K455" s="353"/>
      <c r="L455" s="349"/>
      <c r="M455" s="349"/>
      <c r="N455" s="349"/>
      <c r="O455" s="349"/>
      <c r="P455" s="349"/>
      <c r="Q455" s="349"/>
      <c r="R455" s="349"/>
      <c r="S455" s="349"/>
      <c r="T455" s="349"/>
      <c r="U455" s="349"/>
      <c r="V455" s="349"/>
      <c r="W455" s="349"/>
      <c r="X455" s="349"/>
      <c r="Y455" s="349"/>
      <c r="Z455" s="349"/>
      <c r="AA455" s="349"/>
      <c r="AB455" s="349"/>
      <c r="AC455" s="349"/>
      <c r="AD455" s="349"/>
      <c r="AE455" s="349"/>
    </row>
    <row r="456" ht="27.75" customHeight="1">
      <c r="A456" s="354"/>
      <c r="B456" s="352"/>
      <c r="C456" s="353"/>
      <c r="D456" s="353"/>
      <c r="E456" s="353"/>
      <c r="F456" s="354"/>
      <c r="G456" s="355"/>
      <c r="H456" s="355"/>
      <c r="I456" s="354"/>
      <c r="J456" s="353"/>
      <c r="K456" s="353"/>
      <c r="L456" s="349"/>
      <c r="M456" s="349"/>
      <c r="N456" s="349"/>
      <c r="O456" s="349"/>
      <c r="P456" s="349"/>
      <c r="Q456" s="349"/>
      <c r="R456" s="349"/>
      <c r="S456" s="349"/>
      <c r="T456" s="349"/>
      <c r="U456" s="349"/>
      <c r="V456" s="349"/>
      <c r="W456" s="349"/>
      <c r="X456" s="349"/>
      <c r="Y456" s="349"/>
      <c r="Z456" s="349"/>
      <c r="AA456" s="349"/>
      <c r="AB456" s="349"/>
      <c r="AC456" s="349"/>
      <c r="AD456" s="349"/>
      <c r="AE456" s="349"/>
    </row>
    <row r="457" ht="27.75" customHeight="1">
      <c r="A457" s="354"/>
      <c r="B457" s="352"/>
      <c r="C457" s="353"/>
      <c r="D457" s="353"/>
      <c r="E457" s="353"/>
      <c r="F457" s="354"/>
      <c r="G457" s="355"/>
      <c r="H457" s="355"/>
      <c r="I457" s="354"/>
      <c r="J457" s="353"/>
      <c r="K457" s="353"/>
      <c r="L457" s="349"/>
      <c r="M457" s="349"/>
      <c r="N457" s="349"/>
      <c r="O457" s="349"/>
      <c r="P457" s="349"/>
      <c r="Q457" s="349"/>
      <c r="R457" s="349"/>
      <c r="S457" s="349"/>
      <c r="T457" s="349"/>
      <c r="U457" s="349"/>
      <c r="V457" s="349"/>
      <c r="W457" s="349"/>
      <c r="X457" s="349"/>
      <c r="Y457" s="349"/>
      <c r="Z457" s="349"/>
      <c r="AA457" s="349"/>
      <c r="AB457" s="349"/>
      <c r="AC457" s="349"/>
      <c r="AD457" s="349"/>
      <c r="AE457" s="349"/>
    </row>
    <row r="458" ht="27.75" customHeight="1">
      <c r="A458" s="354"/>
      <c r="B458" s="352"/>
      <c r="C458" s="353"/>
      <c r="D458" s="353"/>
      <c r="E458" s="353"/>
      <c r="F458" s="354"/>
      <c r="G458" s="355"/>
      <c r="H458" s="355"/>
      <c r="I458" s="354"/>
      <c r="J458" s="353"/>
      <c r="K458" s="353"/>
      <c r="L458" s="349"/>
      <c r="M458" s="349"/>
      <c r="N458" s="349"/>
      <c r="O458" s="349"/>
      <c r="P458" s="349"/>
      <c r="Q458" s="349"/>
      <c r="R458" s="349"/>
      <c r="S458" s="349"/>
      <c r="T458" s="349"/>
      <c r="U458" s="349"/>
      <c r="V458" s="349"/>
      <c r="W458" s="349"/>
      <c r="X458" s="349"/>
      <c r="Y458" s="349"/>
      <c r="Z458" s="349"/>
      <c r="AA458" s="349"/>
      <c r="AB458" s="349"/>
      <c r="AC458" s="349"/>
      <c r="AD458" s="349"/>
      <c r="AE458" s="349"/>
    </row>
    <row r="459" ht="27.75" customHeight="1">
      <c r="A459" s="354"/>
      <c r="B459" s="352"/>
      <c r="C459" s="353"/>
      <c r="D459" s="353"/>
      <c r="E459" s="353"/>
      <c r="F459" s="354"/>
      <c r="G459" s="355"/>
      <c r="H459" s="355"/>
      <c r="I459" s="354"/>
      <c r="J459" s="353"/>
      <c r="K459" s="353"/>
      <c r="L459" s="349"/>
      <c r="M459" s="349"/>
      <c r="N459" s="349"/>
      <c r="O459" s="349"/>
      <c r="P459" s="349"/>
      <c r="Q459" s="349"/>
      <c r="R459" s="349"/>
      <c r="S459" s="349"/>
      <c r="T459" s="349"/>
      <c r="U459" s="349"/>
      <c r="V459" s="349"/>
      <c r="W459" s="349"/>
      <c r="X459" s="349"/>
      <c r="Y459" s="349"/>
      <c r="Z459" s="349"/>
      <c r="AA459" s="349"/>
      <c r="AB459" s="349"/>
      <c r="AC459" s="349"/>
      <c r="AD459" s="349"/>
      <c r="AE459" s="349"/>
    </row>
    <row r="460" ht="27.75" customHeight="1">
      <c r="A460" s="354"/>
      <c r="B460" s="352"/>
      <c r="C460" s="353"/>
      <c r="D460" s="353"/>
      <c r="E460" s="353"/>
      <c r="F460" s="354"/>
      <c r="G460" s="355"/>
      <c r="H460" s="355"/>
      <c r="I460" s="354"/>
      <c r="J460" s="353"/>
      <c r="K460" s="353"/>
      <c r="L460" s="349"/>
      <c r="M460" s="349"/>
      <c r="N460" s="349"/>
      <c r="O460" s="349"/>
      <c r="P460" s="349"/>
      <c r="Q460" s="349"/>
      <c r="R460" s="349"/>
      <c r="S460" s="349"/>
      <c r="T460" s="349"/>
      <c r="U460" s="349"/>
      <c r="V460" s="349"/>
      <c r="W460" s="349"/>
      <c r="X460" s="349"/>
      <c r="Y460" s="349"/>
      <c r="Z460" s="349"/>
      <c r="AA460" s="349"/>
      <c r="AB460" s="349"/>
      <c r="AC460" s="349"/>
      <c r="AD460" s="349"/>
      <c r="AE460" s="349"/>
    </row>
    <row r="461" ht="27.75" customHeight="1">
      <c r="A461" s="354"/>
      <c r="B461" s="352"/>
      <c r="C461" s="353"/>
      <c r="D461" s="353"/>
      <c r="E461" s="353"/>
      <c r="F461" s="354"/>
      <c r="G461" s="355"/>
      <c r="H461" s="355"/>
      <c r="I461" s="354"/>
      <c r="J461" s="353"/>
      <c r="K461" s="353"/>
      <c r="L461" s="349"/>
      <c r="M461" s="349"/>
      <c r="N461" s="349"/>
      <c r="O461" s="349"/>
      <c r="P461" s="349"/>
      <c r="Q461" s="349"/>
      <c r="R461" s="349"/>
      <c r="S461" s="349"/>
      <c r="T461" s="349"/>
      <c r="U461" s="349"/>
      <c r="V461" s="349"/>
      <c r="W461" s="349"/>
      <c r="X461" s="349"/>
      <c r="Y461" s="349"/>
      <c r="Z461" s="349"/>
      <c r="AA461" s="349"/>
      <c r="AB461" s="349"/>
      <c r="AC461" s="349"/>
      <c r="AD461" s="349"/>
      <c r="AE461" s="349"/>
    </row>
    <row r="462" ht="27.75" customHeight="1">
      <c r="A462" s="354"/>
      <c r="B462" s="352"/>
      <c r="C462" s="353"/>
      <c r="D462" s="353"/>
      <c r="E462" s="353"/>
      <c r="F462" s="354"/>
      <c r="G462" s="355"/>
      <c r="H462" s="355"/>
      <c r="I462" s="354"/>
      <c r="J462" s="353"/>
      <c r="K462" s="353"/>
      <c r="L462" s="349"/>
      <c r="M462" s="349"/>
      <c r="N462" s="349"/>
      <c r="O462" s="349"/>
      <c r="P462" s="349"/>
      <c r="Q462" s="349"/>
      <c r="R462" s="349"/>
      <c r="S462" s="349"/>
      <c r="T462" s="349"/>
      <c r="U462" s="349"/>
      <c r="V462" s="349"/>
      <c r="W462" s="349"/>
      <c r="X462" s="349"/>
      <c r="Y462" s="349"/>
      <c r="Z462" s="349"/>
      <c r="AA462" s="349"/>
      <c r="AB462" s="349"/>
      <c r="AC462" s="349"/>
      <c r="AD462" s="349"/>
      <c r="AE462" s="349"/>
    </row>
    <row r="463" ht="27.75" customHeight="1">
      <c r="A463" s="354"/>
      <c r="B463" s="352"/>
      <c r="C463" s="353"/>
      <c r="D463" s="353"/>
      <c r="E463" s="353"/>
      <c r="F463" s="354"/>
      <c r="G463" s="355"/>
      <c r="H463" s="355"/>
      <c r="I463" s="354"/>
      <c r="J463" s="353"/>
      <c r="K463" s="353"/>
      <c r="L463" s="349"/>
      <c r="M463" s="349"/>
      <c r="N463" s="349"/>
      <c r="O463" s="349"/>
      <c r="P463" s="349"/>
      <c r="Q463" s="349"/>
      <c r="R463" s="349"/>
      <c r="S463" s="349"/>
      <c r="T463" s="349"/>
      <c r="U463" s="349"/>
      <c r="V463" s="349"/>
      <c r="W463" s="349"/>
      <c r="X463" s="349"/>
      <c r="Y463" s="349"/>
      <c r="Z463" s="349"/>
      <c r="AA463" s="349"/>
      <c r="AB463" s="349"/>
      <c r="AC463" s="349"/>
      <c r="AD463" s="349"/>
      <c r="AE463" s="349"/>
    </row>
    <row r="464" ht="27.75" customHeight="1">
      <c r="A464" s="354"/>
      <c r="B464" s="352"/>
      <c r="C464" s="353"/>
      <c r="D464" s="353"/>
      <c r="E464" s="353"/>
      <c r="F464" s="354"/>
      <c r="G464" s="355"/>
      <c r="H464" s="355"/>
      <c r="I464" s="354"/>
      <c r="J464" s="353"/>
      <c r="K464" s="353"/>
      <c r="L464" s="349"/>
      <c r="M464" s="349"/>
      <c r="N464" s="349"/>
      <c r="O464" s="349"/>
      <c r="P464" s="349"/>
      <c r="Q464" s="349"/>
      <c r="R464" s="349"/>
      <c r="S464" s="349"/>
      <c r="T464" s="349"/>
      <c r="U464" s="349"/>
      <c r="V464" s="349"/>
      <c r="W464" s="349"/>
      <c r="X464" s="349"/>
      <c r="Y464" s="349"/>
      <c r="Z464" s="349"/>
      <c r="AA464" s="349"/>
      <c r="AB464" s="349"/>
      <c r="AC464" s="349"/>
      <c r="AD464" s="349"/>
      <c r="AE464" s="349"/>
    </row>
    <row r="465" ht="27.75" customHeight="1">
      <c r="A465" s="354"/>
      <c r="B465" s="352"/>
      <c r="C465" s="353"/>
      <c r="D465" s="353"/>
      <c r="E465" s="353"/>
      <c r="F465" s="354"/>
      <c r="G465" s="355"/>
      <c r="H465" s="355"/>
      <c r="I465" s="354"/>
      <c r="J465" s="353"/>
      <c r="K465" s="353"/>
      <c r="L465" s="349"/>
      <c r="M465" s="349"/>
      <c r="N465" s="349"/>
      <c r="O465" s="349"/>
      <c r="P465" s="349"/>
      <c r="Q465" s="349"/>
      <c r="R465" s="349"/>
      <c r="S465" s="349"/>
      <c r="T465" s="349"/>
      <c r="U465" s="349"/>
      <c r="V465" s="349"/>
      <c r="W465" s="349"/>
      <c r="X465" s="349"/>
      <c r="Y465" s="349"/>
      <c r="Z465" s="349"/>
      <c r="AA465" s="349"/>
      <c r="AB465" s="349"/>
      <c r="AC465" s="349"/>
      <c r="AD465" s="349"/>
      <c r="AE465" s="349"/>
    </row>
    <row r="466" ht="27.75" customHeight="1">
      <c r="A466" s="354"/>
      <c r="B466" s="352"/>
      <c r="C466" s="353"/>
      <c r="D466" s="353"/>
      <c r="E466" s="353"/>
      <c r="F466" s="354"/>
      <c r="G466" s="355"/>
      <c r="H466" s="355"/>
      <c r="I466" s="354"/>
      <c r="J466" s="353"/>
      <c r="K466" s="353"/>
      <c r="L466" s="349"/>
      <c r="M466" s="349"/>
      <c r="N466" s="349"/>
      <c r="O466" s="349"/>
      <c r="P466" s="349"/>
      <c r="Q466" s="349"/>
      <c r="R466" s="349"/>
      <c r="S466" s="349"/>
      <c r="T466" s="349"/>
      <c r="U466" s="349"/>
      <c r="V466" s="349"/>
      <c r="W466" s="349"/>
      <c r="X466" s="349"/>
      <c r="Y466" s="349"/>
      <c r="Z466" s="349"/>
      <c r="AA466" s="349"/>
      <c r="AB466" s="349"/>
      <c r="AC466" s="349"/>
      <c r="AD466" s="349"/>
      <c r="AE466" s="349"/>
    </row>
    <row r="467" ht="27.75" customHeight="1">
      <c r="A467" s="354"/>
      <c r="B467" s="352"/>
      <c r="C467" s="353"/>
      <c r="D467" s="353"/>
      <c r="E467" s="353"/>
      <c r="F467" s="354"/>
      <c r="G467" s="355"/>
      <c r="H467" s="355"/>
      <c r="I467" s="354"/>
      <c r="J467" s="353"/>
      <c r="K467" s="353"/>
      <c r="L467" s="349"/>
      <c r="M467" s="349"/>
      <c r="N467" s="349"/>
      <c r="O467" s="349"/>
      <c r="P467" s="349"/>
      <c r="Q467" s="349"/>
      <c r="R467" s="349"/>
      <c r="S467" s="349"/>
      <c r="T467" s="349"/>
      <c r="U467" s="349"/>
      <c r="V467" s="349"/>
      <c r="W467" s="349"/>
      <c r="X467" s="349"/>
      <c r="Y467" s="349"/>
      <c r="Z467" s="349"/>
      <c r="AA467" s="349"/>
      <c r="AB467" s="349"/>
      <c r="AC467" s="349"/>
      <c r="AD467" s="349"/>
      <c r="AE467" s="349"/>
    </row>
    <row r="468" ht="27.75" customHeight="1">
      <c r="A468" s="354"/>
      <c r="B468" s="352"/>
      <c r="C468" s="353"/>
      <c r="D468" s="353"/>
      <c r="E468" s="353"/>
      <c r="F468" s="354"/>
      <c r="G468" s="355"/>
      <c r="H468" s="355"/>
      <c r="I468" s="354"/>
      <c r="J468" s="353"/>
      <c r="K468" s="353"/>
      <c r="L468" s="349"/>
      <c r="M468" s="349"/>
      <c r="N468" s="349"/>
      <c r="O468" s="349"/>
      <c r="P468" s="349"/>
      <c r="Q468" s="349"/>
      <c r="R468" s="349"/>
      <c r="S468" s="349"/>
      <c r="T468" s="349"/>
      <c r="U468" s="349"/>
      <c r="V468" s="349"/>
      <c r="W468" s="349"/>
      <c r="X468" s="349"/>
      <c r="Y468" s="349"/>
      <c r="Z468" s="349"/>
      <c r="AA468" s="349"/>
      <c r="AB468" s="349"/>
      <c r="AC468" s="349"/>
      <c r="AD468" s="349"/>
      <c r="AE468" s="349"/>
    </row>
    <row r="469" ht="27.75" customHeight="1">
      <c r="A469" s="354"/>
      <c r="B469" s="352"/>
      <c r="C469" s="353"/>
      <c r="D469" s="353"/>
      <c r="E469" s="353"/>
      <c r="F469" s="354"/>
      <c r="G469" s="355"/>
      <c r="H469" s="355"/>
      <c r="I469" s="354"/>
      <c r="J469" s="353"/>
      <c r="K469" s="353"/>
      <c r="L469" s="349"/>
      <c r="M469" s="349"/>
      <c r="N469" s="349"/>
      <c r="O469" s="349"/>
      <c r="P469" s="349"/>
      <c r="Q469" s="349"/>
      <c r="R469" s="349"/>
      <c r="S469" s="349"/>
      <c r="T469" s="349"/>
      <c r="U469" s="349"/>
      <c r="V469" s="349"/>
      <c r="W469" s="349"/>
      <c r="X469" s="349"/>
      <c r="Y469" s="349"/>
      <c r="Z469" s="349"/>
      <c r="AA469" s="349"/>
      <c r="AB469" s="349"/>
      <c r="AC469" s="349"/>
      <c r="AD469" s="349"/>
      <c r="AE469" s="349"/>
    </row>
    <row r="470" ht="27.75" customHeight="1">
      <c r="A470" s="354"/>
      <c r="B470" s="352"/>
      <c r="C470" s="353"/>
      <c r="D470" s="353"/>
      <c r="E470" s="353"/>
      <c r="F470" s="354"/>
      <c r="G470" s="355"/>
      <c r="H470" s="355"/>
      <c r="I470" s="354"/>
      <c r="J470" s="353"/>
      <c r="K470" s="353"/>
      <c r="L470" s="349"/>
      <c r="M470" s="349"/>
      <c r="N470" s="349"/>
      <c r="O470" s="349"/>
      <c r="P470" s="349"/>
      <c r="Q470" s="349"/>
      <c r="R470" s="349"/>
      <c r="S470" s="349"/>
      <c r="T470" s="349"/>
      <c r="U470" s="349"/>
      <c r="V470" s="349"/>
      <c r="W470" s="349"/>
      <c r="X470" s="349"/>
      <c r="Y470" s="349"/>
      <c r="Z470" s="349"/>
      <c r="AA470" s="349"/>
      <c r="AB470" s="349"/>
      <c r="AC470" s="349"/>
      <c r="AD470" s="349"/>
      <c r="AE470" s="349"/>
    </row>
    <row r="471" ht="27.75" customHeight="1">
      <c r="A471" s="354"/>
      <c r="B471" s="352"/>
      <c r="C471" s="353"/>
      <c r="D471" s="353"/>
      <c r="E471" s="353"/>
      <c r="F471" s="354"/>
      <c r="G471" s="355"/>
      <c r="H471" s="355"/>
      <c r="I471" s="354"/>
      <c r="J471" s="353"/>
      <c r="K471" s="353"/>
      <c r="L471" s="349"/>
      <c r="M471" s="349"/>
      <c r="N471" s="349"/>
      <c r="O471" s="349"/>
      <c r="P471" s="349"/>
      <c r="Q471" s="349"/>
      <c r="R471" s="349"/>
      <c r="S471" s="349"/>
      <c r="T471" s="349"/>
      <c r="U471" s="349"/>
      <c r="V471" s="349"/>
      <c r="W471" s="349"/>
      <c r="X471" s="349"/>
      <c r="Y471" s="349"/>
      <c r="Z471" s="349"/>
      <c r="AA471" s="349"/>
      <c r="AB471" s="349"/>
      <c r="AC471" s="349"/>
      <c r="AD471" s="349"/>
      <c r="AE471" s="349"/>
    </row>
    <row r="472" ht="27.75" customHeight="1">
      <c r="A472" s="354"/>
      <c r="B472" s="352"/>
      <c r="C472" s="353"/>
      <c r="D472" s="353"/>
      <c r="E472" s="353"/>
      <c r="F472" s="354"/>
      <c r="G472" s="355"/>
      <c r="H472" s="355"/>
      <c r="I472" s="354"/>
      <c r="J472" s="353"/>
      <c r="K472" s="353"/>
      <c r="L472" s="349"/>
      <c r="M472" s="349"/>
      <c r="N472" s="349"/>
      <c r="O472" s="349"/>
      <c r="P472" s="349"/>
      <c r="Q472" s="349"/>
      <c r="R472" s="349"/>
      <c r="S472" s="349"/>
      <c r="T472" s="349"/>
      <c r="U472" s="349"/>
      <c r="V472" s="349"/>
      <c r="W472" s="349"/>
      <c r="X472" s="349"/>
      <c r="Y472" s="349"/>
      <c r="Z472" s="349"/>
      <c r="AA472" s="349"/>
      <c r="AB472" s="349"/>
      <c r="AC472" s="349"/>
      <c r="AD472" s="349"/>
      <c r="AE472" s="349"/>
    </row>
    <row r="473" ht="27.75" customHeight="1">
      <c r="A473" s="354"/>
      <c r="B473" s="352"/>
      <c r="C473" s="353"/>
      <c r="D473" s="353"/>
      <c r="E473" s="353"/>
      <c r="F473" s="354"/>
      <c r="G473" s="355"/>
      <c r="H473" s="355"/>
      <c r="I473" s="354"/>
      <c r="J473" s="353"/>
      <c r="K473" s="353"/>
      <c r="L473" s="349"/>
      <c r="M473" s="349"/>
      <c r="N473" s="349"/>
      <c r="O473" s="349"/>
      <c r="P473" s="349"/>
      <c r="Q473" s="349"/>
      <c r="R473" s="349"/>
      <c r="S473" s="349"/>
      <c r="T473" s="349"/>
      <c r="U473" s="349"/>
      <c r="V473" s="349"/>
      <c r="W473" s="349"/>
      <c r="X473" s="349"/>
      <c r="Y473" s="349"/>
      <c r="Z473" s="349"/>
      <c r="AA473" s="349"/>
      <c r="AB473" s="349"/>
      <c r="AC473" s="349"/>
      <c r="AD473" s="349"/>
      <c r="AE473" s="349"/>
    </row>
    <row r="474" ht="27.75" customHeight="1">
      <c r="A474" s="354"/>
      <c r="B474" s="352"/>
      <c r="C474" s="353"/>
      <c r="D474" s="353"/>
      <c r="E474" s="353"/>
      <c r="F474" s="354"/>
      <c r="G474" s="355"/>
      <c r="H474" s="355"/>
      <c r="I474" s="354"/>
      <c r="J474" s="353"/>
      <c r="K474" s="353"/>
      <c r="L474" s="349"/>
      <c r="M474" s="349"/>
      <c r="N474" s="349"/>
      <c r="O474" s="349"/>
      <c r="P474" s="349"/>
      <c r="Q474" s="349"/>
      <c r="R474" s="349"/>
      <c r="S474" s="349"/>
      <c r="T474" s="349"/>
      <c r="U474" s="349"/>
      <c r="V474" s="349"/>
      <c r="W474" s="349"/>
      <c r="X474" s="349"/>
      <c r="Y474" s="349"/>
      <c r="Z474" s="349"/>
      <c r="AA474" s="349"/>
      <c r="AB474" s="349"/>
      <c r="AC474" s="349"/>
      <c r="AD474" s="349"/>
      <c r="AE474" s="349"/>
    </row>
    <row r="475" ht="27.75" customHeight="1">
      <c r="A475" s="354"/>
      <c r="B475" s="352"/>
      <c r="C475" s="353"/>
      <c r="D475" s="353"/>
      <c r="E475" s="353"/>
      <c r="F475" s="354"/>
      <c r="G475" s="355"/>
      <c r="H475" s="355"/>
      <c r="I475" s="354"/>
      <c r="J475" s="353"/>
      <c r="K475" s="353"/>
      <c r="L475" s="349"/>
      <c r="M475" s="349"/>
      <c r="N475" s="349"/>
      <c r="O475" s="349"/>
      <c r="P475" s="349"/>
      <c r="Q475" s="349"/>
      <c r="R475" s="349"/>
      <c r="S475" s="349"/>
      <c r="T475" s="349"/>
      <c r="U475" s="349"/>
      <c r="V475" s="349"/>
      <c r="W475" s="349"/>
      <c r="X475" s="349"/>
      <c r="Y475" s="349"/>
      <c r="Z475" s="349"/>
      <c r="AA475" s="349"/>
      <c r="AB475" s="349"/>
      <c r="AC475" s="349"/>
      <c r="AD475" s="349"/>
      <c r="AE475" s="349"/>
    </row>
    <row r="476" ht="27.75" customHeight="1">
      <c r="A476" s="354"/>
      <c r="B476" s="352"/>
      <c r="C476" s="353"/>
      <c r="D476" s="353"/>
      <c r="E476" s="353"/>
      <c r="F476" s="354"/>
      <c r="G476" s="355"/>
      <c r="H476" s="355"/>
      <c r="I476" s="354"/>
      <c r="J476" s="353"/>
      <c r="K476" s="353"/>
      <c r="L476" s="349"/>
      <c r="M476" s="349"/>
      <c r="N476" s="349"/>
      <c r="O476" s="349"/>
      <c r="P476" s="349"/>
      <c r="Q476" s="349"/>
      <c r="R476" s="349"/>
      <c r="S476" s="349"/>
      <c r="T476" s="349"/>
      <c r="U476" s="349"/>
      <c r="V476" s="349"/>
      <c r="W476" s="349"/>
      <c r="X476" s="349"/>
      <c r="Y476" s="349"/>
      <c r="Z476" s="349"/>
      <c r="AA476" s="349"/>
      <c r="AB476" s="349"/>
      <c r="AC476" s="349"/>
      <c r="AD476" s="349"/>
      <c r="AE476" s="349"/>
    </row>
    <row r="477" ht="27.75" customHeight="1">
      <c r="A477" s="354"/>
      <c r="B477" s="352"/>
      <c r="C477" s="353"/>
      <c r="D477" s="353"/>
      <c r="E477" s="353"/>
      <c r="F477" s="354"/>
      <c r="G477" s="355"/>
      <c r="H477" s="355"/>
      <c r="I477" s="354"/>
      <c r="J477" s="353"/>
      <c r="K477" s="353"/>
      <c r="L477" s="349"/>
      <c r="M477" s="349"/>
      <c r="N477" s="349"/>
      <c r="O477" s="349"/>
      <c r="P477" s="349"/>
      <c r="Q477" s="349"/>
      <c r="R477" s="349"/>
      <c r="S477" s="349"/>
      <c r="T477" s="349"/>
      <c r="U477" s="349"/>
      <c r="V477" s="349"/>
      <c r="W477" s="349"/>
      <c r="X477" s="349"/>
      <c r="Y477" s="349"/>
      <c r="Z477" s="349"/>
      <c r="AA477" s="349"/>
      <c r="AB477" s="349"/>
      <c r="AC477" s="349"/>
      <c r="AD477" s="349"/>
      <c r="AE477" s="349"/>
    </row>
    <row r="478" ht="27.75" customHeight="1">
      <c r="A478" s="354"/>
      <c r="B478" s="352"/>
      <c r="C478" s="353"/>
      <c r="D478" s="353"/>
      <c r="E478" s="353"/>
      <c r="F478" s="354"/>
      <c r="G478" s="355"/>
      <c r="H478" s="355"/>
      <c r="I478" s="354"/>
      <c r="J478" s="353"/>
      <c r="K478" s="353"/>
      <c r="L478" s="349"/>
      <c r="M478" s="349"/>
      <c r="N478" s="349"/>
      <c r="O478" s="349"/>
      <c r="P478" s="349"/>
      <c r="Q478" s="349"/>
      <c r="R478" s="349"/>
      <c r="S478" s="349"/>
      <c r="T478" s="349"/>
      <c r="U478" s="349"/>
      <c r="V478" s="349"/>
      <c r="W478" s="349"/>
      <c r="X478" s="349"/>
      <c r="Y478" s="349"/>
      <c r="Z478" s="349"/>
      <c r="AA478" s="349"/>
      <c r="AB478" s="349"/>
      <c r="AC478" s="349"/>
      <c r="AD478" s="349"/>
      <c r="AE478" s="349"/>
    </row>
    <row r="479" ht="27.75" customHeight="1">
      <c r="A479" s="354"/>
      <c r="B479" s="352"/>
      <c r="C479" s="353"/>
      <c r="D479" s="353"/>
      <c r="E479" s="353"/>
      <c r="F479" s="354"/>
      <c r="G479" s="355"/>
      <c r="H479" s="355"/>
      <c r="I479" s="354"/>
      <c r="J479" s="353"/>
      <c r="K479" s="353"/>
      <c r="L479" s="349"/>
      <c r="M479" s="349"/>
      <c r="N479" s="349"/>
      <c r="O479" s="349"/>
      <c r="P479" s="349"/>
      <c r="Q479" s="349"/>
      <c r="R479" s="349"/>
      <c r="S479" s="349"/>
      <c r="T479" s="349"/>
      <c r="U479" s="349"/>
      <c r="V479" s="349"/>
      <c r="W479" s="349"/>
      <c r="X479" s="349"/>
      <c r="Y479" s="349"/>
      <c r="Z479" s="349"/>
      <c r="AA479" s="349"/>
      <c r="AB479" s="349"/>
      <c r="AC479" s="349"/>
      <c r="AD479" s="349"/>
      <c r="AE479" s="349"/>
    </row>
    <row r="480" ht="27.75" customHeight="1">
      <c r="A480" s="354"/>
      <c r="B480" s="352"/>
      <c r="C480" s="353"/>
      <c r="D480" s="353"/>
      <c r="E480" s="353"/>
      <c r="F480" s="354"/>
      <c r="G480" s="355"/>
      <c r="H480" s="355"/>
      <c r="I480" s="354"/>
      <c r="J480" s="353"/>
      <c r="K480" s="353"/>
      <c r="L480" s="349"/>
      <c r="M480" s="349"/>
      <c r="N480" s="349"/>
      <c r="O480" s="349"/>
      <c r="P480" s="349"/>
      <c r="Q480" s="349"/>
      <c r="R480" s="349"/>
      <c r="S480" s="349"/>
      <c r="T480" s="349"/>
      <c r="U480" s="349"/>
      <c r="V480" s="349"/>
      <c r="W480" s="349"/>
      <c r="X480" s="349"/>
      <c r="Y480" s="349"/>
      <c r="Z480" s="349"/>
      <c r="AA480" s="349"/>
      <c r="AB480" s="349"/>
      <c r="AC480" s="349"/>
      <c r="AD480" s="349"/>
      <c r="AE480" s="349"/>
    </row>
    <row r="481" ht="27.75" customHeight="1">
      <c r="A481" s="354"/>
      <c r="B481" s="352"/>
      <c r="C481" s="353"/>
      <c r="D481" s="353"/>
      <c r="E481" s="353"/>
      <c r="F481" s="354"/>
      <c r="G481" s="355"/>
      <c r="H481" s="355"/>
      <c r="I481" s="354"/>
      <c r="J481" s="353"/>
      <c r="K481" s="353"/>
      <c r="L481" s="349"/>
      <c r="M481" s="349"/>
      <c r="N481" s="349"/>
      <c r="O481" s="349"/>
      <c r="P481" s="349"/>
      <c r="Q481" s="349"/>
      <c r="R481" s="349"/>
      <c r="S481" s="349"/>
      <c r="T481" s="349"/>
      <c r="U481" s="349"/>
      <c r="V481" s="349"/>
      <c r="W481" s="349"/>
      <c r="X481" s="349"/>
      <c r="Y481" s="349"/>
      <c r="Z481" s="349"/>
      <c r="AA481" s="349"/>
      <c r="AB481" s="349"/>
      <c r="AC481" s="349"/>
      <c r="AD481" s="349"/>
      <c r="AE481" s="349"/>
    </row>
    <row r="482" ht="27.75" customHeight="1">
      <c r="A482" s="354"/>
      <c r="B482" s="352"/>
      <c r="C482" s="353"/>
      <c r="D482" s="353"/>
      <c r="E482" s="353"/>
      <c r="F482" s="354"/>
      <c r="G482" s="355"/>
      <c r="H482" s="355"/>
      <c r="I482" s="354"/>
      <c r="J482" s="353"/>
      <c r="K482" s="353"/>
      <c r="L482" s="349"/>
      <c r="M482" s="349"/>
      <c r="N482" s="349"/>
      <c r="O482" s="349"/>
      <c r="P482" s="349"/>
      <c r="Q482" s="349"/>
      <c r="R482" s="349"/>
      <c r="S482" s="349"/>
      <c r="T482" s="349"/>
      <c r="U482" s="349"/>
      <c r="V482" s="349"/>
      <c r="W482" s="349"/>
      <c r="X482" s="349"/>
      <c r="Y482" s="349"/>
      <c r="Z482" s="349"/>
      <c r="AA482" s="349"/>
      <c r="AB482" s="349"/>
      <c r="AC482" s="349"/>
      <c r="AD482" s="349"/>
      <c r="AE482" s="349"/>
    </row>
    <row r="483" ht="27.75" customHeight="1">
      <c r="A483" s="354"/>
      <c r="B483" s="352"/>
      <c r="C483" s="353"/>
      <c r="D483" s="353"/>
      <c r="E483" s="353"/>
      <c r="F483" s="354"/>
      <c r="G483" s="355"/>
      <c r="H483" s="355"/>
      <c r="I483" s="354"/>
      <c r="J483" s="353"/>
      <c r="K483" s="353"/>
      <c r="L483" s="349"/>
      <c r="M483" s="349"/>
      <c r="N483" s="349"/>
      <c r="O483" s="349"/>
      <c r="P483" s="349"/>
      <c r="Q483" s="349"/>
      <c r="R483" s="349"/>
      <c r="S483" s="349"/>
      <c r="T483" s="349"/>
      <c r="U483" s="349"/>
      <c r="V483" s="349"/>
      <c r="W483" s="349"/>
      <c r="X483" s="349"/>
      <c r="Y483" s="349"/>
      <c r="Z483" s="349"/>
      <c r="AA483" s="349"/>
      <c r="AB483" s="349"/>
      <c r="AC483" s="349"/>
      <c r="AD483" s="349"/>
      <c r="AE483" s="349"/>
    </row>
    <row r="484" ht="27.75" customHeight="1">
      <c r="A484" s="354"/>
      <c r="B484" s="352"/>
      <c r="C484" s="353"/>
      <c r="D484" s="353"/>
      <c r="E484" s="353"/>
      <c r="F484" s="354"/>
      <c r="G484" s="355"/>
      <c r="H484" s="355"/>
      <c r="I484" s="354"/>
      <c r="J484" s="353"/>
      <c r="K484" s="353"/>
      <c r="L484" s="349"/>
      <c r="M484" s="349"/>
      <c r="N484" s="349"/>
      <c r="O484" s="349"/>
      <c r="P484" s="349"/>
      <c r="Q484" s="349"/>
      <c r="R484" s="349"/>
      <c r="S484" s="349"/>
      <c r="T484" s="349"/>
      <c r="U484" s="349"/>
      <c r="V484" s="349"/>
      <c r="W484" s="349"/>
      <c r="X484" s="349"/>
      <c r="Y484" s="349"/>
      <c r="Z484" s="349"/>
      <c r="AA484" s="349"/>
      <c r="AB484" s="349"/>
      <c r="AC484" s="349"/>
      <c r="AD484" s="349"/>
      <c r="AE484" s="349"/>
    </row>
    <row r="485" ht="27.75" customHeight="1">
      <c r="A485" s="354"/>
      <c r="B485" s="352"/>
      <c r="C485" s="353"/>
      <c r="D485" s="353"/>
      <c r="E485" s="353"/>
      <c r="F485" s="354"/>
      <c r="G485" s="355"/>
      <c r="H485" s="355"/>
      <c r="I485" s="354"/>
      <c r="J485" s="353"/>
      <c r="K485" s="353"/>
      <c r="L485" s="349"/>
      <c r="M485" s="349"/>
      <c r="N485" s="349"/>
      <c r="O485" s="349"/>
      <c r="P485" s="349"/>
      <c r="Q485" s="349"/>
      <c r="R485" s="349"/>
      <c r="S485" s="349"/>
      <c r="T485" s="349"/>
      <c r="U485" s="349"/>
      <c r="V485" s="349"/>
      <c r="W485" s="349"/>
      <c r="X485" s="349"/>
      <c r="Y485" s="349"/>
      <c r="Z485" s="349"/>
      <c r="AA485" s="349"/>
      <c r="AB485" s="349"/>
      <c r="AC485" s="349"/>
      <c r="AD485" s="349"/>
      <c r="AE485" s="349"/>
    </row>
    <row r="486" ht="27.75" customHeight="1">
      <c r="A486" s="354"/>
      <c r="B486" s="352"/>
      <c r="C486" s="353"/>
      <c r="D486" s="353"/>
      <c r="E486" s="353"/>
      <c r="F486" s="354"/>
      <c r="G486" s="355"/>
      <c r="H486" s="355"/>
      <c r="I486" s="354"/>
      <c r="J486" s="353"/>
      <c r="K486" s="353"/>
      <c r="L486" s="349"/>
      <c r="M486" s="349"/>
      <c r="N486" s="349"/>
      <c r="O486" s="349"/>
      <c r="P486" s="349"/>
      <c r="Q486" s="349"/>
      <c r="R486" s="349"/>
      <c r="S486" s="349"/>
      <c r="T486" s="349"/>
      <c r="U486" s="349"/>
      <c r="V486" s="349"/>
      <c r="W486" s="349"/>
      <c r="X486" s="349"/>
      <c r="Y486" s="349"/>
      <c r="Z486" s="349"/>
      <c r="AA486" s="349"/>
      <c r="AB486" s="349"/>
      <c r="AC486" s="349"/>
      <c r="AD486" s="349"/>
      <c r="AE486" s="349"/>
    </row>
    <row r="487" ht="27.75" customHeight="1">
      <c r="A487" s="354"/>
      <c r="B487" s="352"/>
      <c r="C487" s="353"/>
      <c r="D487" s="353"/>
      <c r="E487" s="353"/>
      <c r="F487" s="354"/>
      <c r="G487" s="355"/>
      <c r="H487" s="355"/>
      <c r="I487" s="354"/>
      <c r="J487" s="353"/>
      <c r="K487" s="353"/>
      <c r="L487" s="349"/>
      <c r="M487" s="349"/>
      <c r="N487" s="349"/>
      <c r="O487" s="349"/>
      <c r="P487" s="349"/>
      <c r="Q487" s="349"/>
      <c r="R487" s="349"/>
      <c r="S487" s="349"/>
      <c r="T487" s="349"/>
      <c r="U487" s="349"/>
      <c r="V487" s="349"/>
      <c r="W487" s="349"/>
      <c r="X487" s="349"/>
      <c r="Y487" s="349"/>
      <c r="Z487" s="349"/>
      <c r="AA487" s="349"/>
      <c r="AB487" s="349"/>
      <c r="AC487" s="349"/>
      <c r="AD487" s="349"/>
      <c r="AE487" s="349"/>
    </row>
    <row r="488" ht="27.75" customHeight="1">
      <c r="A488" s="354"/>
      <c r="B488" s="352"/>
      <c r="C488" s="353"/>
      <c r="D488" s="353"/>
      <c r="E488" s="353"/>
      <c r="F488" s="354"/>
      <c r="G488" s="355"/>
      <c r="H488" s="355"/>
      <c r="I488" s="354"/>
      <c r="J488" s="353"/>
      <c r="K488" s="353"/>
      <c r="L488" s="349"/>
      <c r="M488" s="349"/>
      <c r="N488" s="349"/>
      <c r="O488" s="349"/>
      <c r="P488" s="349"/>
      <c r="Q488" s="349"/>
      <c r="R488" s="349"/>
      <c r="S488" s="349"/>
      <c r="T488" s="349"/>
      <c r="U488" s="349"/>
      <c r="V488" s="349"/>
      <c r="W488" s="349"/>
      <c r="X488" s="349"/>
      <c r="Y488" s="349"/>
      <c r="Z488" s="349"/>
      <c r="AA488" s="349"/>
      <c r="AB488" s="349"/>
      <c r="AC488" s="349"/>
      <c r="AD488" s="349"/>
      <c r="AE488" s="349"/>
    </row>
    <row r="489" ht="27.75" customHeight="1">
      <c r="A489" s="354"/>
      <c r="B489" s="352"/>
      <c r="C489" s="353"/>
      <c r="D489" s="353"/>
      <c r="E489" s="353"/>
      <c r="F489" s="354"/>
      <c r="G489" s="355"/>
      <c r="H489" s="355"/>
      <c r="I489" s="354"/>
      <c r="J489" s="353"/>
      <c r="K489" s="353"/>
      <c r="L489" s="349"/>
      <c r="M489" s="349"/>
      <c r="N489" s="349"/>
      <c r="O489" s="349"/>
      <c r="P489" s="349"/>
      <c r="Q489" s="349"/>
      <c r="R489" s="349"/>
      <c r="S489" s="349"/>
      <c r="T489" s="349"/>
      <c r="U489" s="349"/>
      <c r="V489" s="349"/>
      <c r="W489" s="349"/>
      <c r="X489" s="349"/>
      <c r="Y489" s="349"/>
      <c r="Z489" s="349"/>
      <c r="AA489" s="349"/>
      <c r="AB489" s="349"/>
      <c r="AC489" s="349"/>
      <c r="AD489" s="349"/>
      <c r="AE489" s="349"/>
    </row>
    <row r="490" ht="27.75" customHeight="1">
      <c r="A490" s="354"/>
      <c r="B490" s="352"/>
      <c r="C490" s="353"/>
      <c r="D490" s="353"/>
      <c r="E490" s="353"/>
      <c r="F490" s="354"/>
      <c r="G490" s="355"/>
      <c r="H490" s="355"/>
      <c r="I490" s="354"/>
      <c r="J490" s="353"/>
      <c r="K490" s="353"/>
      <c r="L490" s="349"/>
      <c r="M490" s="349"/>
      <c r="N490" s="349"/>
      <c r="O490" s="349"/>
      <c r="P490" s="349"/>
      <c r="Q490" s="349"/>
      <c r="R490" s="349"/>
      <c r="S490" s="349"/>
      <c r="T490" s="349"/>
      <c r="U490" s="349"/>
      <c r="V490" s="349"/>
      <c r="W490" s="349"/>
      <c r="X490" s="349"/>
      <c r="Y490" s="349"/>
      <c r="Z490" s="349"/>
      <c r="AA490" s="349"/>
      <c r="AB490" s="349"/>
      <c r="AC490" s="349"/>
      <c r="AD490" s="349"/>
      <c r="AE490" s="349"/>
    </row>
    <row r="491" ht="27.75" customHeight="1">
      <c r="A491" s="354"/>
      <c r="B491" s="352"/>
      <c r="C491" s="353"/>
      <c r="D491" s="353"/>
      <c r="E491" s="353"/>
      <c r="F491" s="354"/>
      <c r="G491" s="355"/>
      <c r="H491" s="355"/>
      <c r="I491" s="354"/>
      <c r="J491" s="353"/>
      <c r="K491" s="353"/>
      <c r="L491" s="349"/>
      <c r="M491" s="349"/>
      <c r="N491" s="349"/>
      <c r="O491" s="349"/>
      <c r="P491" s="349"/>
      <c r="Q491" s="349"/>
      <c r="R491" s="349"/>
      <c r="S491" s="349"/>
      <c r="T491" s="349"/>
      <c r="U491" s="349"/>
      <c r="V491" s="349"/>
      <c r="W491" s="349"/>
      <c r="X491" s="349"/>
      <c r="Y491" s="349"/>
      <c r="Z491" s="349"/>
      <c r="AA491" s="349"/>
      <c r="AB491" s="349"/>
      <c r="AC491" s="349"/>
      <c r="AD491" s="349"/>
      <c r="AE491" s="349"/>
    </row>
    <row r="492" ht="27.75" customHeight="1">
      <c r="A492" s="354"/>
      <c r="B492" s="352"/>
      <c r="C492" s="353"/>
      <c r="D492" s="353"/>
      <c r="E492" s="353"/>
      <c r="F492" s="354"/>
      <c r="G492" s="355"/>
      <c r="H492" s="355"/>
      <c r="I492" s="354"/>
      <c r="J492" s="353"/>
      <c r="K492" s="353"/>
      <c r="L492" s="349"/>
      <c r="M492" s="349"/>
      <c r="N492" s="349"/>
      <c r="O492" s="349"/>
      <c r="P492" s="349"/>
      <c r="Q492" s="349"/>
      <c r="R492" s="349"/>
      <c r="S492" s="349"/>
      <c r="T492" s="349"/>
      <c r="U492" s="349"/>
      <c r="V492" s="349"/>
      <c r="W492" s="349"/>
      <c r="X492" s="349"/>
      <c r="Y492" s="349"/>
      <c r="Z492" s="349"/>
      <c r="AA492" s="349"/>
      <c r="AB492" s="349"/>
      <c r="AC492" s="349"/>
      <c r="AD492" s="349"/>
      <c r="AE492" s="349"/>
    </row>
    <row r="493" ht="27.75" customHeight="1">
      <c r="A493" s="354"/>
      <c r="B493" s="352"/>
      <c r="C493" s="353"/>
      <c r="D493" s="353"/>
      <c r="E493" s="353"/>
      <c r="F493" s="354"/>
      <c r="G493" s="355"/>
      <c r="H493" s="355"/>
      <c r="I493" s="354"/>
      <c r="J493" s="353"/>
      <c r="K493" s="353"/>
      <c r="L493" s="349"/>
      <c r="M493" s="349"/>
      <c r="N493" s="349"/>
      <c r="O493" s="349"/>
      <c r="P493" s="349"/>
      <c r="Q493" s="349"/>
      <c r="R493" s="349"/>
      <c r="S493" s="349"/>
      <c r="T493" s="349"/>
      <c r="U493" s="349"/>
      <c r="V493" s="349"/>
      <c r="W493" s="349"/>
      <c r="X493" s="349"/>
      <c r="Y493" s="349"/>
      <c r="Z493" s="349"/>
      <c r="AA493" s="349"/>
      <c r="AB493" s="349"/>
      <c r="AC493" s="349"/>
      <c r="AD493" s="349"/>
      <c r="AE493" s="349"/>
    </row>
    <row r="494" ht="27.75" customHeight="1">
      <c r="A494" s="354"/>
      <c r="B494" s="352"/>
      <c r="C494" s="353"/>
      <c r="D494" s="353"/>
      <c r="E494" s="353"/>
      <c r="F494" s="354"/>
      <c r="G494" s="355"/>
      <c r="H494" s="355"/>
      <c r="I494" s="354"/>
      <c r="J494" s="353"/>
      <c r="K494" s="353"/>
      <c r="L494" s="349"/>
      <c r="M494" s="349"/>
      <c r="N494" s="349"/>
      <c r="O494" s="349"/>
      <c r="P494" s="349"/>
      <c r="Q494" s="349"/>
      <c r="R494" s="349"/>
      <c r="S494" s="349"/>
      <c r="T494" s="349"/>
      <c r="U494" s="349"/>
      <c r="V494" s="349"/>
      <c r="W494" s="349"/>
      <c r="X494" s="349"/>
      <c r="Y494" s="349"/>
      <c r="Z494" s="349"/>
      <c r="AA494" s="349"/>
      <c r="AB494" s="349"/>
      <c r="AC494" s="349"/>
      <c r="AD494" s="349"/>
      <c r="AE494" s="349"/>
    </row>
    <row r="495" ht="27.75" customHeight="1">
      <c r="A495" s="354"/>
      <c r="B495" s="352"/>
      <c r="C495" s="353"/>
      <c r="D495" s="353"/>
      <c r="E495" s="353"/>
      <c r="F495" s="354"/>
      <c r="G495" s="355"/>
      <c r="H495" s="355"/>
      <c r="I495" s="354"/>
      <c r="J495" s="353"/>
      <c r="K495" s="353"/>
      <c r="L495" s="349"/>
      <c r="M495" s="349"/>
      <c r="N495" s="349"/>
      <c r="O495" s="349"/>
      <c r="P495" s="349"/>
      <c r="Q495" s="349"/>
      <c r="R495" s="349"/>
      <c r="S495" s="349"/>
      <c r="T495" s="349"/>
      <c r="U495" s="349"/>
      <c r="V495" s="349"/>
      <c r="W495" s="349"/>
      <c r="X495" s="349"/>
      <c r="Y495" s="349"/>
      <c r="Z495" s="349"/>
      <c r="AA495" s="349"/>
      <c r="AB495" s="349"/>
      <c r="AC495" s="349"/>
      <c r="AD495" s="349"/>
      <c r="AE495" s="349"/>
    </row>
    <row r="496" ht="27.75" customHeight="1">
      <c r="A496" s="354"/>
      <c r="B496" s="352"/>
      <c r="C496" s="353"/>
      <c r="D496" s="353"/>
      <c r="E496" s="353"/>
      <c r="F496" s="354"/>
      <c r="G496" s="355"/>
      <c r="H496" s="355"/>
      <c r="I496" s="354"/>
      <c r="J496" s="353"/>
      <c r="K496" s="353"/>
      <c r="L496" s="349"/>
      <c r="M496" s="349"/>
      <c r="N496" s="349"/>
      <c r="O496" s="349"/>
      <c r="P496" s="349"/>
      <c r="Q496" s="349"/>
      <c r="R496" s="349"/>
      <c r="S496" s="349"/>
      <c r="T496" s="349"/>
      <c r="U496" s="349"/>
      <c r="V496" s="349"/>
      <c r="W496" s="349"/>
      <c r="X496" s="349"/>
      <c r="Y496" s="349"/>
      <c r="Z496" s="349"/>
      <c r="AA496" s="349"/>
      <c r="AB496" s="349"/>
      <c r="AC496" s="349"/>
      <c r="AD496" s="349"/>
      <c r="AE496" s="349"/>
    </row>
    <row r="497" ht="27.75" customHeight="1">
      <c r="A497" s="354"/>
      <c r="B497" s="352"/>
      <c r="C497" s="353"/>
      <c r="D497" s="353"/>
      <c r="E497" s="353"/>
      <c r="F497" s="354"/>
      <c r="G497" s="355"/>
      <c r="H497" s="355"/>
      <c r="I497" s="354"/>
      <c r="J497" s="353"/>
      <c r="K497" s="353"/>
      <c r="L497" s="349"/>
      <c r="M497" s="349"/>
      <c r="N497" s="349"/>
      <c r="O497" s="349"/>
      <c r="P497" s="349"/>
      <c r="Q497" s="349"/>
      <c r="R497" s="349"/>
      <c r="S497" s="349"/>
      <c r="T497" s="349"/>
      <c r="U497" s="349"/>
      <c r="V497" s="349"/>
      <c r="W497" s="349"/>
      <c r="X497" s="349"/>
      <c r="Y497" s="349"/>
      <c r="Z497" s="349"/>
      <c r="AA497" s="349"/>
      <c r="AB497" s="349"/>
      <c r="AC497" s="349"/>
      <c r="AD497" s="349"/>
      <c r="AE497" s="349"/>
    </row>
    <row r="498" ht="27.75" customHeight="1">
      <c r="A498" s="354"/>
      <c r="B498" s="352"/>
      <c r="C498" s="353"/>
      <c r="D498" s="353"/>
      <c r="E498" s="353"/>
      <c r="F498" s="354"/>
      <c r="G498" s="355"/>
      <c r="H498" s="355"/>
      <c r="I498" s="354"/>
      <c r="J498" s="353"/>
      <c r="K498" s="353"/>
      <c r="L498" s="349"/>
      <c r="M498" s="349"/>
      <c r="N498" s="349"/>
      <c r="O498" s="349"/>
      <c r="P498" s="349"/>
      <c r="Q498" s="349"/>
      <c r="R498" s="349"/>
      <c r="S498" s="349"/>
      <c r="T498" s="349"/>
      <c r="U498" s="349"/>
      <c r="V498" s="349"/>
      <c r="W498" s="349"/>
      <c r="X498" s="349"/>
      <c r="Y498" s="349"/>
      <c r="Z498" s="349"/>
      <c r="AA498" s="349"/>
      <c r="AB498" s="349"/>
      <c r="AC498" s="349"/>
      <c r="AD498" s="349"/>
      <c r="AE498" s="349"/>
    </row>
    <row r="499" ht="27.75" customHeight="1">
      <c r="A499" s="354"/>
      <c r="B499" s="352"/>
      <c r="C499" s="353"/>
      <c r="D499" s="353"/>
      <c r="E499" s="353"/>
      <c r="F499" s="354"/>
      <c r="G499" s="355"/>
      <c r="H499" s="355"/>
      <c r="I499" s="354"/>
      <c r="J499" s="353"/>
      <c r="K499" s="353"/>
      <c r="L499" s="349"/>
      <c r="M499" s="349"/>
      <c r="N499" s="349"/>
      <c r="O499" s="349"/>
      <c r="P499" s="349"/>
      <c r="Q499" s="349"/>
      <c r="R499" s="349"/>
      <c r="S499" s="349"/>
      <c r="T499" s="349"/>
      <c r="U499" s="349"/>
      <c r="V499" s="349"/>
      <c r="W499" s="349"/>
      <c r="X499" s="349"/>
      <c r="Y499" s="349"/>
      <c r="Z499" s="349"/>
      <c r="AA499" s="349"/>
      <c r="AB499" s="349"/>
      <c r="AC499" s="349"/>
      <c r="AD499" s="349"/>
      <c r="AE499" s="349"/>
    </row>
    <row r="500" ht="27.75" customHeight="1">
      <c r="A500" s="354"/>
      <c r="B500" s="352"/>
      <c r="C500" s="353"/>
      <c r="D500" s="353"/>
      <c r="E500" s="353"/>
      <c r="F500" s="354"/>
      <c r="G500" s="355"/>
      <c r="H500" s="355"/>
      <c r="I500" s="354"/>
      <c r="J500" s="353"/>
      <c r="K500" s="353"/>
      <c r="L500" s="349"/>
      <c r="M500" s="349"/>
      <c r="N500" s="349"/>
      <c r="O500" s="349"/>
      <c r="P500" s="349"/>
      <c r="Q500" s="349"/>
      <c r="R500" s="349"/>
      <c r="S500" s="349"/>
      <c r="T500" s="349"/>
      <c r="U500" s="349"/>
      <c r="V500" s="349"/>
      <c r="W500" s="349"/>
      <c r="X500" s="349"/>
      <c r="Y500" s="349"/>
      <c r="Z500" s="349"/>
      <c r="AA500" s="349"/>
      <c r="AB500" s="349"/>
      <c r="AC500" s="349"/>
      <c r="AD500" s="349"/>
      <c r="AE500" s="349"/>
    </row>
    <row r="501" ht="27.75" customHeight="1">
      <c r="A501" s="354"/>
      <c r="B501" s="352"/>
      <c r="C501" s="353"/>
      <c r="D501" s="353"/>
      <c r="E501" s="353"/>
      <c r="F501" s="354"/>
      <c r="G501" s="355"/>
      <c r="H501" s="355"/>
      <c r="I501" s="354"/>
      <c r="J501" s="353"/>
      <c r="K501" s="353"/>
      <c r="L501" s="349"/>
      <c r="M501" s="349"/>
      <c r="N501" s="349"/>
      <c r="O501" s="349"/>
      <c r="P501" s="349"/>
      <c r="Q501" s="349"/>
      <c r="R501" s="349"/>
      <c r="S501" s="349"/>
      <c r="T501" s="349"/>
      <c r="U501" s="349"/>
      <c r="V501" s="349"/>
      <c r="W501" s="349"/>
      <c r="X501" s="349"/>
      <c r="Y501" s="349"/>
      <c r="Z501" s="349"/>
      <c r="AA501" s="349"/>
      <c r="AB501" s="349"/>
      <c r="AC501" s="349"/>
      <c r="AD501" s="349"/>
      <c r="AE501" s="349"/>
    </row>
    <row r="502" ht="27.75" customHeight="1">
      <c r="A502" s="354"/>
      <c r="B502" s="352"/>
      <c r="C502" s="353"/>
      <c r="D502" s="353"/>
      <c r="E502" s="353"/>
      <c r="F502" s="354"/>
      <c r="G502" s="355"/>
      <c r="H502" s="355"/>
      <c r="I502" s="354"/>
      <c r="J502" s="353"/>
      <c r="K502" s="353"/>
      <c r="L502" s="349"/>
      <c r="M502" s="349"/>
      <c r="N502" s="349"/>
      <c r="O502" s="349"/>
      <c r="P502" s="349"/>
      <c r="Q502" s="349"/>
      <c r="R502" s="349"/>
      <c r="S502" s="349"/>
      <c r="T502" s="349"/>
      <c r="U502" s="349"/>
      <c r="V502" s="349"/>
      <c r="W502" s="349"/>
      <c r="X502" s="349"/>
      <c r="Y502" s="349"/>
      <c r="Z502" s="349"/>
      <c r="AA502" s="349"/>
      <c r="AB502" s="349"/>
      <c r="AC502" s="349"/>
      <c r="AD502" s="349"/>
      <c r="AE502" s="349"/>
    </row>
    <row r="503" ht="27.75" customHeight="1">
      <c r="A503" s="354"/>
      <c r="B503" s="352"/>
      <c r="C503" s="353"/>
      <c r="D503" s="353"/>
      <c r="E503" s="353"/>
      <c r="F503" s="354"/>
      <c r="G503" s="355"/>
      <c r="H503" s="355"/>
      <c r="I503" s="354"/>
      <c r="J503" s="353"/>
      <c r="K503" s="353"/>
      <c r="L503" s="349"/>
      <c r="M503" s="349"/>
      <c r="N503" s="349"/>
      <c r="O503" s="349"/>
      <c r="P503" s="349"/>
      <c r="Q503" s="349"/>
      <c r="R503" s="349"/>
      <c r="S503" s="349"/>
      <c r="T503" s="349"/>
      <c r="U503" s="349"/>
      <c r="V503" s="349"/>
      <c r="W503" s="349"/>
      <c r="X503" s="349"/>
      <c r="Y503" s="349"/>
      <c r="Z503" s="349"/>
      <c r="AA503" s="349"/>
      <c r="AB503" s="349"/>
      <c r="AC503" s="349"/>
      <c r="AD503" s="349"/>
      <c r="AE503" s="349"/>
    </row>
    <row r="504" ht="27.75" customHeight="1">
      <c r="A504" s="354"/>
      <c r="B504" s="352"/>
      <c r="C504" s="353"/>
      <c r="D504" s="353"/>
      <c r="E504" s="353"/>
      <c r="F504" s="354"/>
      <c r="G504" s="355"/>
      <c r="H504" s="355"/>
      <c r="I504" s="354"/>
      <c r="J504" s="353"/>
      <c r="K504" s="353"/>
      <c r="L504" s="349"/>
      <c r="M504" s="349"/>
      <c r="N504" s="349"/>
      <c r="O504" s="349"/>
      <c r="P504" s="349"/>
      <c r="Q504" s="349"/>
      <c r="R504" s="349"/>
      <c r="S504" s="349"/>
      <c r="T504" s="349"/>
      <c r="U504" s="349"/>
      <c r="V504" s="349"/>
      <c r="W504" s="349"/>
      <c r="X504" s="349"/>
      <c r="Y504" s="349"/>
      <c r="Z504" s="349"/>
      <c r="AA504" s="349"/>
      <c r="AB504" s="349"/>
      <c r="AC504" s="349"/>
      <c r="AD504" s="349"/>
      <c r="AE504" s="349"/>
    </row>
    <row r="505" ht="27.75" customHeight="1">
      <c r="A505" s="354"/>
      <c r="B505" s="352"/>
      <c r="C505" s="353"/>
      <c r="D505" s="353"/>
      <c r="E505" s="353"/>
      <c r="F505" s="354"/>
      <c r="G505" s="355"/>
      <c r="H505" s="355"/>
      <c r="I505" s="354"/>
      <c r="J505" s="353"/>
      <c r="K505" s="353"/>
      <c r="L505" s="349"/>
      <c r="M505" s="349"/>
      <c r="N505" s="349"/>
      <c r="O505" s="349"/>
      <c r="P505" s="349"/>
      <c r="Q505" s="349"/>
      <c r="R505" s="349"/>
      <c r="S505" s="349"/>
      <c r="T505" s="349"/>
      <c r="U505" s="349"/>
      <c r="V505" s="349"/>
      <c r="W505" s="349"/>
      <c r="X505" s="349"/>
      <c r="Y505" s="349"/>
      <c r="Z505" s="349"/>
      <c r="AA505" s="349"/>
      <c r="AB505" s="349"/>
      <c r="AC505" s="349"/>
      <c r="AD505" s="349"/>
      <c r="AE505" s="349"/>
    </row>
    <row r="506" ht="27.75" customHeight="1">
      <c r="A506" s="354"/>
      <c r="B506" s="352"/>
      <c r="C506" s="353"/>
      <c r="D506" s="353"/>
      <c r="E506" s="353"/>
      <c r="F506" s="354"/>
      <c r="G506" s="355"/>
      <c r="H506" s="355"/>
      <c r="I506" s="354"/>
      <c r="J506" s="353"/>
      <c r="K506" s="353"/>
      <c r="L506" s="349"/>
      <c r="M506" s="349"/>
      <c r="N506" s="349"/>
      <c r="O506" s="349"/>
      <c r="P506" s="349"/>
      <c r="Q506" s="349"/>
      <c r="R506" s="349"/>
      <c r="S506" s="349"/>
      <c r="T506" s="349"/>
      <c r="U506" s="349"/>
      <c r="V506" s="349"/>
      <c r="W506" s="349"/>
      <c r="X506" s="349"/>
      <c r="Y506" s="349"/>
      <c r="Z506" s="349"/>
      <c r="AA506" s="349"/>
      <c r="AB506" s="349"/>
      <c r="AC506" s="349"/>
      <c r="AD506" s="349"/>
      <c r="AE506" s="349"/>
    </row>
    <row r="507" ht="27.75" customHeight="1">
      <c r="A507" s="354"/>
      <c r="B507" s="352"/>
      <c r="C507" s="353"/>
      <c r="D507" s="353"/>
      <c r="E507" s="353"/>
      <c r="F507" s="354"/>
      <c r="G507" s="355"/>
      <c r="H507" s="355"/>
      <c r="I507" s="354"/>
      <c r="J507" s="353"/>
      <c r="K507" s="353"/>
      <c r="L507" s="349"/>
      <c r="M507" s="349"/>
      <c r="N507" s="349"/>
      <c r="O507" s="349"/>
      <c r="P507" s="349"/>
      <c r="Q507" s="349"/>
      <c r="R507" s="349"/>
      <c r="S507" s="349"/>
      <c r="T507" s="349"/>
      <c r="U507" s="349"/>
      <c r="V507" s="349"/>
      <c r="W507" s="349"/>
      <c r="X507" s="349"/>
      <c r="Y507" s="349"/>
      <c r="Z507" s="349"/>
      <c r="AA507" s="349"/>
      <c r="AB507" s="349"/>
      <c r="AC507" s="349"/>
      <c r="AD507" s="349"/>
      <c r="AE507" s="349"/>
    </row>
    <row r="508" ht="27.75" customHeight="1">
      <c r="A508" s="354"/>
      <c r="B508" s="352"/>
      <c r="C508" s="353"/>
      <c r="D508" s="353"/>
      <c r="E508" s="353"/>
      <c r="F508" s="354"/>
      <c r="G508" s="355"/>
      <c r="H508" s="355"/>
      <c r="I508" s="354"/>
      <c r="J508" s="353"/>
      <c r="K508" s="353"/>
      <c r="L508" s="349"/>
      <c r="M508" s="349"/>
      <c r="N508" s="349"/>
      <c r="O508" s="349"/>
      <c r="P508" s="349"/>
      <c r="Q508" s="349"/>
      <c r="R508" s="349"/>
      <c r="S508" s="349"/>
      <c r="T508" s="349"/>
      <c r="U508" s="349"/>
      <c r="V508" s="349"/>
      <c r="W508" s="349"/>
      <c r="X508" s="349"/>
      <c r="Y508" s="349"/>
      <c r="Z508" s="349"/>
      <c r="AA508" s="349"/>
      <c r="AB508" s="349"/>
      <c r="AC508" s="349"/>
      <c r="AD508" s="349"/>
      <c r="AE508" s="349"/>
    </row>
    <row r="509" ht="27.75" customHeight="1">
      <c r="A509" s="354"/>
      <c r="B509" s="352"/>
      <c r="C509" s="353"/>
      <c r="D509" s="353"/>
      <c r="E509" s="353"/>
      <c r="F509" s="354"/>
      <c r="G509" s="355"/>
      <c r="H509" s="355"/>
      <c r="I509" s="354"/>
      <c r="J509" s="353"/>
      <c r="K509" s="353"/>
      <c r="L509" s="349"/>
      <c r="M509" s="349"/>
      <c r="N509" s="349"/>
      <c r="O509" s="349"/>
      <c r="P509" s="349"/>
      <c r="Q509" s="349"/>
      <c r="R509" s="349"/>
      <c r="S509" s="349"/>
      <c r="T509" s="349"/>
      <c r="U509" s="349"/>
      <c r="V509" s="349"/>
      <c r="W509" s="349"/>
      <c r="X509" s="349"/>
      <c r="Y509" s="349"/>
      <c r="Z509" s="349"/>
      <c r="AA509" s="349"/>
      <c r="AB509" s="349"/>
      <c r="AC509" s="349"/>
      <c r="AD509" s="349"/>
      <c r="AE509" s="349"/>
    </row>
    <row r="510" ht="27.75" customHeight="1">
      <c r="A510" s="354"/>
      <c r="B510" s="352"/>
      <c r="C510" s="353"/>
      <c r="D510" s="353"/>
      <c r="E510" s="353"/>
      <c r="F510" s="354"/>
      <c r="G510" s="355"/>
      <c r="H510" s="355"/>
      <c r="I510" s="354"/>
      <c r="J510" s="353"/>
      <c r="K510" s="353"/>
      <c r="L510" s="349"/>
      <c r="M510" s="349"/>
      <c r="N510" s="349"/>
      <c r="O510" s="349"/>
      <c r="P510" s="349"/>
      <c r="Q510" s="349"/>
      <c r="R510" s="349"/>
      <c r="S510" s="349"/>
      <c r="T510" s="349"/>
      <c r="U510" s="349"/>
      <c r="V510" s="349"/>
      <c r="W510" s="349"/>
      <c r="X510" s="349"/>
      <c r="Y510" s="349"/>
      <c r="Z510" s="349"/>
      <c r="AA510" s="349"/>
      <c r="AB510" s="349"/>
      <c r="AC510" s="349"/>
      <c r="AD510" s="349"/>
      <c r="AE510" s="349"/>
    </row>
    <row r="511" ht="27.75" customHeight="1">
      <c r="A511" s="354"/>
      <c r="B511" s="352"/>
      <c r="C511" s="353"/>
      <c r="D511" s="353"/>
      <c r="E511" s="353"/>
      <c r="F511" s="354"/>
      <c r="G511" s="355"/>
      <c r="H511" s="355"/>
      <c r="I511" s="354"/>
      <c r="J511" s="353"/>
      <c r="K511" s="353"/>
      <c r="L511" s="349"/>
      <c r="M511" s="349"/>
      <c r="N511" s="349"/>
      <c r="O511" s="349"/>
      <c r="P511" s="349"/>
      <c r="Q511" s="349"/>
      <c r="R511" s="349"/>
      <c r="S511" s="349"/>
      <c r="T511" s="349"/>
      <c r="U511" s="349"/>
      <c r="V511" s="349"/>
      <c r="W511" s="349"/>
      <c r="X511" s="349"/>
      <c r="Y511" s="349"/>
      <c r="Z511" s="349"/>
      <c r="AA511" s="349"/>
      <c r="AB511" s="349"/>
      <c r="AC511" s="349"/>
      <c r="AD511" s="349"/>
      <c r="AE511" s="349"/>
    </row>
    <row r="512" ht="27.75" customHeight="1">
      <c r="A512" s="354"/>
      <c r="B512" s="352"/>
      <c r="C512" s="353"/>
      <c r="D512" s="353"/>
      <c r="E512" s="353"/>
      <c r="F512" s="354"/>
      <c r="G512" s="355"/>
      <c r="H512" s="355"/>
      <c r="I512" s="354"/>
      <c r="J512" s="353"/>
      <c r="K512" s="353"/>
      <c r="L512" s="349"/>
      <c r="M512" s="349"/>
      <c r="N512" s="349"/>
      <c r="O512" s="349"/>
      <c r="P512" s="349"/>
      <c r="Q512" s="349"/>
      <c r="R512" s="349"/>
      <c r="S512" s="349"/>
      <c r="T512" s="349"/>
      <c r="U512" s="349"/>
      <c r="V512" s="349"/>
      <c r="W512" s="349"/>
      <c r="X512" s="349"/>
      <c r="Y512" s="349"/>
      <c r="Z512" s="349"/>
      <c r="AA512" s="349"/>
      <c r="AB512" s="349"/>
      <c r="AC512" s="349"/>
      <c r="AD512" s="349"/>
      <c r="AE512" s="349"/>
    </row>
    <row r="513" ht="27.75" customHeight="1">
      <c r="A513" s="354"/>
      <c r="B513" s="352"/>
      <c r="C513" s="353"/>
      <c r="D513" s="353"/>
      <c r="E513" s="353"/>
      <c r="F513" s="354"/>
      <c r="G513" s="355"/>
      <c r="H513" s="355"/>
      <c r="I513" s="354"/>
      <c r="J513" s="353"/>
      <c r="K513" s="353"/>
      <c r="L513" s="349"/>
      <c r="M513" s="349"/>
      <c r="N513" s="349"/>
      <c r="O513" s="349"/>
      <c r="P513" s="349"/>
      <c r="Q513" s="349"/>
      <c r="R513" s="349"/>
      <c r="S513" s="349"/>
      <c r="T513" s="349"/>
      <c r="U513" s="349"/>
      <c r="V513" s="349"/>
      <c r="W513" s="349"/>
      <c r="X513" s="349"/>
      <c r="Y513" s="349"/>
      <c r="Z513" s="349"/>
      <c r="AA513" s="349"/>
      <c r="AB513" s="349"/>
      <c r="AC513" s="349"/>
      <c r="AD513" s="349"/>
      <c r="AE513" s="349"/>
    </row>
    <row r="514" ht="27.75" customHeight="1">
      <c r="A514" s="354"/>
      <c r="B514" s="352"/>
      <c r="C514" s="353"/>
      <c r="D514" s="353"/>
      <c r="E514" s="353"/>
      <c r="F514" s="354"/>
      <c r="G514" s="355"/>
      <c r="H514" s="355"/>
      <c r="I514" s="354"/>
      <c r="J514" s="353"/>
      <c r="K514" s="353"/>
      <c r="L514" s="349"/>
      <c r="M514" s="349"/>
      <c r="N514" s="349"/>
      <c r="O514" s="349"/>
      <c r="P514" s="349"/>
      <c r="Q514" s="349"/>
      <c r="R514" s="349"/>
      <c r="S514" s="349"/>
      <c r="T514" s="349"/>
      <c r="U514" s="349"/>
      <c r="V514" s="349"/>
      <c r="W514" s="349"/>
      <c r="X514" s="349"/>
      <c r="Y514" s="349"/>
      <c r="Z514" s="349"/>
      <c r="AA514" s="349"/>
      <c r="AB514" s="349"/>
      <c r="AC514" s="349"/>
      <c r="AD514" s="349"/>
      <c r="AE514" s="349"/>
    </row>
    <row r="515" ht="27.75" customHeight="1">
      <c r="A515" s="354"/>
      <c r="B515" s="352"/>
      <c r="C515" s="353"/>
      <c r="D515" s="353"/>
      <c r="E515" s="353"/>
      <c r="F515" s="354"/>
      <c r="G515" s="355"/>
      <c r="H515" s="355"/>
      <c r="I515" s="354"/>
      <c r="J515" s="353"/>
      <c r="K515" s="353"/>
      <c r="L515" s="349"/>
      <c r="M515" s="349"/>
      <c r="N515" s="349"/>
      <c r="O515" s="349"/>
      <c r="P515" s="349"/>
      <c r="Q515" s="349"/>
      <c r="R515" s="349"/>
      <c r="S515" s="349"/>
      <c r="T515" s="349"/>
      <c r="U515" s="349"/>
      <c r="V515" s="349"/>
      <c r="W515" s="349"/>
      <c r="X515" s="349"/>
      <c r="Y515" s="349"/>
      <c r="Z515" s="349"/>
      <c r="AA515" s="349"/>
      <c r="AB515" s="349"/>
      <c r="AC515" s="349"/>
      <c r="AD515" s="349"/>
      <c r="AE515" s="349"/>
    </row>
    <row r="516" ht="27.75" customHeight="1">
      <c r="A516" s="354"/>
      <c r="B516" s="352"/>
      <c r="C516" s="353"/>
      <c r="D516" s="353"/>
      <c r="E516" s="353"/>
      <c r="F516" s="354"/>
      <c r="G516" s="355"/>
      <c r="H516" s="355"/>
      <c r="I516" s="354"/>
      <c r="J516" s="353"/>
      <c r="K516" s="353"/>
      <c r="L516" s="349"/>
      <c r="M516" s="349"/>
      <c r="N516" s="349"/>
      <c r="O516" s="349"/>
      <c r="P516" s="349"/>
      <c r="Q516" s="349"/>
      <c r="R516" s="349"/>
      <c r="S516" s="349"/>
      <c r="T516" s="349"/>
      <c r="U516" s="349"/>
      <c r="V516" s="349"/>
      <c r="W516" s="349"/>
      <c r="X516" s="349"/>
      <c r="Y516" s="349"/>
      <c r="Z516" s="349"/>
      <c r="AA516" s="349"/>
      <c r="AB516" s="349"/>
      <c r="AC516" s="349"/>
      <c r="AD516" s="349"/>
      <c r="AE516" s="349"/>
    </row>
    <row r="517" ht="27.75" customHeight="1">
      <c r="A517" s="354"/>
      <c r="B517" s="352"/>
      <c r="C517" s="353"/>
      <c r="D517" s="353"/>
      <c r="E517" s="353"/>
      <c r="F517" s="354"/>
      <c r="G517" s="355"/>
      <c r="H517" s="355"/>
      <c r="I517" s="354"/>
      <c r="J517" s="353"/>
      <c r="K517" s="353"/>
      <c r="L517" s="349"/>
      <c r="M517" s="349"/>
      <c r="N517" s="349"/>
      <c r="O517" s="349"/>
      <c r="P517" s="349"/>
      <c r="Q517" s="349"/>
      <c r="R517" s="349"/>
      <c r="S517" s="349"/>
      <c r="T517" s="349"/>
      <c r="U517" s="349"/>
      <c r="V517" s="349"/>
      <c r="W517" s="349"/>
      <c r="X517" s="349"/>
      <c r="Y517" s="349"/>
      <c r="Z517" s="349"/>
      <c r="AA517" s="349"/>
      <c r="AB517" s="349"/>
      <c r="AC517" s="349"/>
      <c r="AD517" s="349"/>
      <c r="AE517" s="349"/>
    </row>
    <row r="518" ht="27.75" customHeight="1">
      <c r="A518" s="354"/>
      <c r="B518" s="352"/>
      <c r="C518" s="353"/>
      <c r="D518" s="353"/>
      <c r="E518" s="353"/>
      <c r="F518" s="354"/>
      <c r="G518" s="355"/>
      <c r="H518" s="355"/>
      <c r="I518" s="354"/>
      <c r="J518" s="353"/>
      <c r="K518" s="353"/>
      <c r="L518" s="349"/>
      <c r="M518" s="349"/>
      <c r="N518" s="349"/>
      <c r="O518" s="349"/>
      <c r="P518" s="349"/>
      <c r="Q518" s="349"/>
      <c r="R518" s="349"/>
      <c r="S518" s="349"/>
      <c r="T518" s="349"/>
      <c r="U518" s="349"/>
      <c r="V518" s="349"/>
      <c r="W518" s="349"/>
      <c r="X518" s="349"/>
      <c r="Y518" s="349"/>
      <c r="Z518" s="349"/>
      <c r="AA518" s="349"/>
      <c r="AB518" s="349"/>
      <c r="AC518" s="349"/>
      <c r="AD518" s="349"/>
      <c r="AE518" s="349"/>
    </row>
    <row r="519" ht="27.75" customHeight="1">
      <c r="A519" s="354"/>
      <c r="B519" s="352"/>
      <c r="C519" s="353"/>
      <c r="D519" s="353"/>
      <c r="E519" s="353"/>
      <c r="F519" s="354"/>
      <c r="G519" s="355"/>
      <c r="H519" s="355"/>
      <c r="I519" s="354"/>
      <c r="J519" s="353"/>
      <c r="K519" s="353"/>
      <c r="L519" s="349"/>
      <c r="M519" s="349"/>
      <c r="N519" s="349"/>
      <c r="O519" s="349"/>
      <c r="P519" s="349"/>
      <c r="Q519" s="349"/>
      <c r="R519" s="349"/>
      <c r="S519" s="349"/>
      <c r="T519" s="349"/>
      <c r="U519" s="349"/>
      <c r="V519" s="349"/>
      <c r="W519" s="349"/>
      <c r="X519" s="349"/>
      <c r="Y519" s="349"/>
      <c r="Z519" s="349"/>
      <c r="AA519" s="349"/>
      <c r="AB519" s="349"/>
      <c r="AC519" s="349"/>
      <c r="AD519" s="349"/>
      <c r="AE519" s="349"/>
    </row>
    <row r="520" ht="27.75" customHeight="1">
      <c r="A520" s="354"/>
      <c r="B520" s="352"/>
      <c r="C520" s="353"/>
      <c r="D520" s="353"/>
      <c r="E520" s="353"/>
      <c r="F520" s="354"/>
      <c r="G520" s="355"/>
      <c r="H520" s="355"/>
      <c r="I520" s="354"/>
      <c r="J520" s="353"/>
      <c r="K520" s="353"/>
      <c r="L520" s="349"/>
      <c r="M520" s="349"/>
      <c r="N520" s="349"/>
      <c r="O520" s="349"/>
      <c r="P520" s="349"/>
      <c r="Q520" s="349"/>
      <c r="R520" s="349"/>
      <c r="S520" s="349"/>
      <c r="T520" s="349"/>
      <c r="U520" s="349"/>
      <c r="V520" s="349"/>
      <c r="W520" s="349"/>
      <c r="X520" s="349"/>
      <c r="Y520" s="349"/>
      <c r="Z520" s="349"/>
      <c r="AA520" s="349"/>
      <c r="AB520" s="349"/>
      <c r="AC520" s="349"/>
      <c r="AD520" s="349"/>
      <c r="AE520" s="349"/>
    </row>
    <row r="521" ht="27.75" customHeight="1">
      <c r="A521" s="354"/>
      <c r="B521" s="352"/>
      <c r="C521" s="353"/>
      <c r="D521" s="353"/>
      <c r="E521" s="353"/>
      <c r="F521" s="354"/>
      <c r="G521" s="355"/>
      <c r="H521" s="355"/>
      <c r="I521" s="354"/>
      <c r="J521" s="353"/>
      <c r="K521" s="353"/>
      <c r="L521" s="349"/>
      <c r="M521" s="349"/>
      <c r="N521" s="349"/>
      <c r="O521" s="349"/>
      <c r="P521" s="349"/>
      <c r="Q521" s="349"/>
      <c r="R521" s="349"/>
      <c r="S521" s="349"/>
      <c r="T521" s="349"/>
      <c r="U521" s="349"/>
      <c r="V521" s="349"/>
      <c r="W521" s="349"/>
      <c r="X521" s="349"/>
      <c r="Y521" s="349"/>
      <c r="Z521" s="349"/>
      <c r="AA521" s="349"/>
      <c r="AB521" s="349"/>
      <c r="AC521" s="349"/>
      <c r="AD521" s="349"/>
      <c r="AE521" s="349"/>
    </row>
    <row r="522" ht="27.75" customHeight="1">
      <c r="A522" s="354"/>
      <c r="B522" s="352"/>
      <c r="C522" s="353"/>
      <c r="D522" s="353"/>
      <c r="E522" s="353"/>
      <c r="F522" s="354"/>
      <c r="G522" s="355"/>
      <c r="H522" s="355"/>
      <c r="I522" s="354"/>
      <c r="J522" s="353"/>
      <c r="K522" s="353"/>
      <c r="L522" s="349"/>
      <c r="M522" s="349"/>
      <c r="N522" s="349"/>
      <c r="O522" s="349"/>
      <c r="P522" s="349"/>
      <c r="Q522" s="349"/>
      <c r="R522" s="349"/>
      <c r="S522" s="349"/>
      <c r="T522" s="349"/>
      <c r="U522" s="349"/>
      <c r="V522" s="349"/>
      <c r="W522" s="349"/>
      <c r="X522" s="349"/>
      <c r="Y522" s="349"/>
      <c r="Z522" s="349"/>
      <c r="AA522" s="349"/>
      <c r="AB522" s="349"/>
      <c r="AC522" s="349"/>
      <c r="AD522" s="349"/>
      <c r="AE522" s="349"/>
    </row>
    <row r="523" ht="27.75" customHeight="1">
      <c r="A523" s="354"/>
      <c r="B523" s="352"/>
      <c r="C523" s="353"/>
      <c r="D523" s="353"/>
      <c r="E523" s="353"/>
      <c r="F523" s="354"/>
      <c r="G523" s="355"/>
      <c r="H523" s="355"/>
      <c r="I523" s="354"/>
      <c r="J523" s="353"/>
      <c r="K523" s="353"/>
      <c r="L523" s="349"/>
      <c r="M523" s="349"/>
      <c r="N523" s="349"/>
      <c r="O523" s="349"/>
      <c r="P523" s="349"/>
      <c r="Q523" s="349"/>
      <c r="R523" s="349"/>
      <c r="S523" s="349"/>
      <c r="T523" s="349"/>
      <c r="U523" s="349"/>
      <c r="V523" s="349"/>
      <c r="W523" s="349"/>
      <c r="X523" s="349"/>
      <c r="Y523" s="349"/>
      <c r="Z523" s="349"/>
      <c r="AA523" s="349"/>
      <c r="AB523" s="349"/>
      <c r="AC523" s="349"/>
      <c r="AD523" s="349"/>
      <c r="AE523" s="349"/>
    </row>
    <row r="524" ht="27.75" customHeight="1">
      <c r="A524" s="354"/>
      <c r="B524" s="352"/>
      <c r="C524" s="353"/>
      <c r="D524" s="353"/>
      <c r="E524" s="353"/>
      <c r="F524" s="354"/>
      <c r="G524" s="355"/>
      <c r="H524" s="355"/>
      <c r="I524" s="354"/>
      <c r="J524" s="353"/>
      <c r="K524" s="353"/>
      <c r="L524" s="349"/>
      <c r="M524" s="349"/>
      <c r="N524" s="349"/>
      <c r="O524" s="349"/>
      <c r="P524" s="349"/>
      <c r="Q524" s="349"/>
      <c r="R524" s="349"/>
      <c r="S524" s="349"/>
      <c r="T524" s="349"/>
      <c r="U524" s="349"/>
      <c r="V524" s="349"/>
      <c r="W524" s="349"/>
      <c r="X524" s="349"/>
      <c r="Y524" s="349"/>
      <c r="Z524" s="349"/>
      <c r="AA524" s="349"/>
      <c r="AB524" s="349"/>
      <c r="AC524" s="349"/>
      <c r="AD524" s="349"/>
      <c r="AE524" s="349"/>
    </row>
    <row r="525" ht="27.75" customHeight="1">
      <c r="A525" s="354"/>
      <c r="B525" s="352"/>
      <c r="C525" s="353"/>
      <c r="D525" s="353"/>
      <c r="E525" s="353"/>
      <c r="F525" s="354"/>
      <c r="G525" s="355"/>
      <c r="H525" s="355"/>
      <c r="I525" s="354"/>
      <c r="J525" s="353"/>
      <c r="K525" s="353"/>
      <c r="L525" s="349"/>
      <c r="M525" s="349"/>
      <c r="N525" s="349"/>
      <c r="O525" s="349"/>
      <c r="P525" s="349"/>
      <c r="Q525" s="349"/>
      <c r="R525" s="349"/>
      <c r="S525" s="349"/>
      <c r="T525" s="349"/>
      <c r="U525" s="349"/>
      <c r="V525" s="349"/>
      <c r="W525" s="349"/>
      <c r="X525" s="349"/>
      <c r="Y525" s="349"/>
      <c r="Z525" s="349"/>
      <c r="AA525" s="349"/>
      <c r="AB525" s="349"/>
      <c r="AC525" s="349"/>
      <c r="AD525" s="349"/>
      <c r="AE525" s="349"/>
    </row>
    <row r="526" ht="27.75" customHeight="1">
      <c r="A526" s="354"/>
      <c r="B526" s="352"/>
      <c r="C526" s="353"/>
      <c r="D526" s="353"/>
      <c r="E526" s="353"/>
      <c r="F526" s="354"/>
      <c r="G526" s="355"/>
      <c r="H526" s="355"/>
      <c r="I526" s="354"/>
      <c r="J526" s="353"/>
      <c r="K526" s="353"/>
      <c r="L526" s="349"/>
      <c r="M526" s="349"/>
      <c r="N526" s="349"/>
      <c r="O526" s="349"/>
      <c r="P526" s="349"/>
      <c r="Q526" s="349"/>
      <c r="R526" s="349"/>
      <c r="S526" s="349"/>
      <c r="T526" s="349"/>
      <c r="U526" s="349"/>
      <c r="V526" s="349"/>
      <c r="W526" s="349"/>
      <c r="X526" s="349"/>
      <c r="Y526" s="349"/>
      <c r="Z526" s="349"/>
      <c r="AA526" s="349"/>
      <c r="AB526" s="349"/>
      <c r="AC526" s="349"/>
      <c r="AD526" s="349"/>
      <c r="AE526" s="349"/>
    </row>
    <row r="527" ht="27.75" customHeight="1">
      <c r="A527" s="354"/>
      <c r="B527" s="352"/>
      <c r="C527" s="353"/>
      <c r="D527" s="353"/>
      <c r="E527" s="353"/>
      <c r="F527" s="354"/>
      <c r="G527" s="355"/>
      <c r="H527" s="355"/>
      <c r="I527" s="354"/>
      <c r="J527" s="353"/>
      <c r="K527" s="353"/>
      <c r="L527" s="349"/>
      <c r="M527" s="349"/>
      <c r="N527" s="349"/>
      <c r="O527" s="349"/>
      <c r="P527" s="349"/>
      <c r="Q527" s="349"/>
      <c r="R527" s="349"/>
      <c r="S527" s="349"/>
      <c r="T527" s="349"/>
      <c r="U527" s="349"/>
      <c r="V527" s="349"/>
      <c r="W527" s="349"/>
      <c r="X527" s="349"/>
      <c r="Y527" s="349"/>
      <c r="Z527" s="349"/>
      <c r="AA527" s="349"/>
      <c r="AB527" s="349"/>
      <c r="AC527" s="349"/>
      <c r="AD527" s="349"/>
      <c r="AE527" s="349"/>
    </row>
    <row r="528" ht="27.75" customHeight="1">
      <c r="A528" s="354"/>
      <c r="B528" s="352"/>
      <c r="C528" s="353"/>
      <c r="D528" s="353"/>
      <c r="E528" s="353"/>
      <c r="F528" s="354"/>
      <c r="G528" s="355"/>
      <c r="H528" s="355"/>
      <c r="I528" s="354"/>
      <c r="J528" s="353"/>
      <c r="K528" s="353"/>
      <c r="L528" s="349"/>
      <c r="M528" s="349"/>
      <c r="N528" s="349"/>
      <c r="O528" s="349"/>
      <c r="P528" s="349"/>
      <c r="Q528" s="349"/>
      <c r="R528" s="349"/>
      <c r="S528" s="349"/>
      <c r="T528" s="349"/>
      <c r="U528" s="349"/>
      <c r="V528" s="349"/>
      <c r="W528" s="349"/>
      <c r="X528" s="349"/>
      <c r="Y528" s="349"/>
      <c r="Z528" s="349"/>
      <c r="AA528" s="349"/>
      <c r="AB528" s="349"/>
      <c r="AC528" s="349"/>
      <c r="AD528" s="349"/>
      <c r="AE528" s="349"/>
    </row>
    <row r="529" ht="27.75" customHeight="1">
      <c r="A529" s="354"/>
      <c r="B529" s="352"/>
      <c r="C529" s="353"/>
      <c r="D529" s="353"/>
      <c r="E529" s="353"/>
      <c r="F529" s="354"/>
      <c r="G529" s="355"/>
      <c r="H529" s="355"/>
      <c r="I529" s="354"/>
      <c r="J529" s="353"/>
      <c r="K529" s="353"/>
      <c r="L529" s="349"/>
      <c r="M529" s="349"/>
      <c r="N529" s="349"/>
      <c r="O529" s="349"/>
      <c r="P529" s="349"/>
      <c r="Q529" s="349"/>
      <c r="R529" s="349"/>
      <c r="S529" s="349"/>
      <c r="T529" s="349"/>
      <c r="U529" s="349"/>
      <c r="V529" s="349"/>
      <c r="W529" s="349"/>
      <c r="X529" s="349"/>
      <c r="Y529" s="349"/>
      <c r="Z529" s="349"/>
      <c r="AA529" s="349"/>
      <c r="AB529" s="349"/>
      <c r="AC529" s="349"/>
      <c r="AD529" s="349"/>
      <c r="AE529" s="349"/>
    </row>
    <row r="530" ht="27.75" customHeight="1">
      <c r="A530" s="354"/>
      <c r="B530" s="352"/>
      <c r="C530" s="353"/>
      <c r="D530" s="353"/>
      <c r="E530" s="353"/>
      <c r="F530" s="354"/>
      <c r="G530" s="355"/>
      <c r="H530" s="355"/>
      <c r="I530" s="354"/>
      <c r="J530" s="353"/>
      <c r="K530" s="353"/>
      <c r="L530" s="349"/>
      <c r="M530" s="349"/>
      <c r="N530" s="349"/>
      <c r="O530" s="349"/>
      <c r="P530" s="349"/>
      <c r="Q530" s="349"/>
      <c r="R530" s="349"/>
      <c r="S530" s="349"/>
      <c r="T530" s="349"/>
      <c r="U530" s="349"/>
      <c r="V530" s="349"/>
      <c r="W530" s="349"/>
      <c r="X530" s="349"/>
      <c r="Y530" s="349"/>
      <c r="Z530" s="349"/>
      <c r="AA530" s="349"/>
      <c r="AB530" s="349"/>
      <c r="AC530" s="349"/>
      <c r="AD530" s="349"/>
      <c r="AE530" s="349"/>
    </row>
    <row r="531" ht="27.75" customHeight="1">
      <c r="A531" s="354"/>
      <c r="B531" s="352"/>
      <c r="C531" s="353"/>
      <c r="D531" s="353"/>
      <c r="E531" s="353"/>
      <c r="F531" s="354"/>
      <c r="G531" s="355"/>
      <c r="H531" s="355"/>
      <c r="I531" s="354"/>
      <c r="J531" s="353"/>
      <c r="K531" s="353"/>
      <c r="L531" s="349"/>
      <c r="M531" s="349"/>
      <c r="N531" s="349"/>
      <c r="O531" s="349"/>
      <c r="P531" s="349"/>
      <c r="Q531" s="349"/>
      <c r="R531" s="349"/>
      <c r="S531" s="349"/>
      <c r="T531" s="349"/>
      <c r="U531" s="349"/>
      <c r="V531" s="349"/>
      <c r="W531" s="349"/>
      <c r="X531" s="349"/>
      <c r="Y531" s="349"/>
      <c r="Z531" s="349"/>
      <c r="AA531" s="349"/>
      <c r="AB531" s="349"/>
      <c r="AC531" s="349"/>
      <c r="AD531" s="349"/>
      <c r="AE531" s="349"/>
    </row>
    <row r="532" ht="27.75" customHeight="1">
      <c r="A532" s="354"/>
      <c r="B532" s="352"/>
      <c r="C532" s="353"/>
      <c r="D532" s="353"/>
      <c r="E532" s="353"/>
      <c r="F532" s="354"/>
      <c r="G532" s="355"/>
      <c r="H532" s="355"/>
      <c r="I532" s="354"/>
      <c r="J532" s="353"/>
      <c r="K532" s="353"/>
      <c r="L532" s="349"/>
      <c r="M532" s="349"/>
      <c r="N532" s="349"/>
      <c r="O532" s="349"/>
      <c r="P532" s="349"/>
      <c r="Q532" s="349"/>
      <c r="R532" s="349"/>
      <c r="S532" s="349"/>
      <c r="T532" s="349"/>
      <c r="U532" s="349"/>
      <c r="V532" s="349"/>
      <c r="W532" s="349"/>
      <c r="X532" s="349"/>
      <c r="Y532" s="349"/>
      <c r="Z532" s="349"/>
      <c r="AA532" s="349"/>
      <c r="AB532" s="349"/>
      <c r="AC532" s="349"/>
      <c r="AD532" s="349"/>
      <c r="AE532" s="349"/>
    </row>
    <row r="533" ht="27.75" customHeight="1">
      <c r="A533" s="354"/>
      <c r="B533" s="352"/>
      <c r="C533" s="353"/>
      <c r="D533" s="353"/>
      <c r="E533" s="353"/>
      <c r="F533" s="354"/>
      <c r="G533" s="355"/>
      <c r="H533" s="355"/>
      <c r="I533" s="354"/>
      <c r="J533" s="353"/>
      <c r="K533" s="353"/>
      <c r="L533" s="349"/>
      <c r="M533" s="349"/>
      <c r="N533" s="349"/>
      <c r="O533" s="349"/>
      <c r="P533" s="349"/>
      <c r="Q533" s="349"/>
      <c r="R533" s="349"/>
      <c r="S533" s="349"/>
      <c r="T533" s="349"/>
      <c r="U533" s="349"/>
      <c r="V533" s="349"/>
      <c r="W533" s="349"/>
      <c r="X533" s="349"/>
      <c r="Y533" s="349"/>
      <c r="Z533" s="349"/>
      <c r="AA533" s="349"/>
      <c r="AB533" s="349"/>
      <c r="AC533" s="349"/>
      <c r="AD533" s="349"/>
      <c r="AE533" s="349"/>
    </row>
    <row r="534" ht="27.75" customHeight="1">
      <c r="A534" s="354"/>
      <c r="B534" s="352"/>
      <c r="C534" s="353"/>
      <c r="D534" s="353"/>
      <c r="E534" s="353"/>
      <c r="F534" s="354"/>
      <c r="G534" s="355"/>
      <c r="H534" s="355"/>
      <c r="I534" s="354"/>
      <c r="J534" s="353"/>
      <c r="K534" s="353"/>
      <c r="L534" s="349"/>
      <c r="M534" s="349"/>
      <c r="N534" s="349"/>
      <c r="O534" s="349"/>
      <c r="P534" s="349"/>
      <c r="Q534" s="349"/>
      <c r="R534" s="349"/>
      <c r="S534" s="349"/>
      <c r="T534" s="349"/>
      <c r="U534" s="349"/>
      <c r="V534" s="349"/>
      <c r="W534" s="349"/>
      <c r="X534" s="349"/>
      <c r="Y534" s="349"/>
      <c r="Z534" s="349"/>
      <c r="AA534" s="349"/>
      <c r="AB534" s="349"/>
      <c r="AC534" s="349"/>
      <c r="AD534" s="349"/>
      <c r="AE534" s="349"/>
    </row>
    <row r="535" ht="27.75" customHeight="1">
      <c r="A535" s="354"/>
      <c r="B535" s="352"/>
      <c r="C535" s="353"/>
      <c r="D535" s="353"/>
      <c r="E535" s="353"/>
      <c r="F535" s="354"/>
      <c r="G535" s="355"/>
      <c r="H535" s="355"/>
      <c r="I535" s="354"/>
      <c r="J535" s="353"/>
      <c r="K535" s="353"/>
      <c r="L535" s="349"/>
      <c r="M535" s="349"/>
      <c r="N535" s="349"/>
      <c r="O535" s="349"/>
      <c r="P535" s="349"/>
      <c r="Q535" s="349"/>
      <c r="R535" s="349"/>
      <c r="S535" s="349"/>
      <c r="T535" s="349"/>
      <c r="U535" s="349"/>
      <c r="V535" s="349"/>
      <c r="W535" s="349"/>
      <c r="X535" s="349"/>
      <c r="Y535" s="349"/>
      <c r="Z535" s="349"/>
      <c r="AA535" s="349"/>
      <c r="AB535" s="349"/>
      <c r="AC535" s="349"/>
      <c r="AD535" s="349"/>
      <c r="AE535" s="349"/>
    </row>
    <row r="536" ht="27.75" customHeight="1">
      <c r="A536" s="354"/>
      <c r="B536" s="352"/>
      <c r="C536" s="353"/>
      <c r="D536" s="353"/>
      <c r="E536" s="353"/>
      <c r="F536" s="354"/>
      <c r="G536" s="355"/>
      <c r="H536" s="355"/>
      <c r="I536" s="354"/>
      <c r="J536" s="353"/>
      <c r="K536" s="353"/>
      <c r="L536" s="349"/>
      <c r="M536" s="349"/>
      <c r="N536" s="349"/>
      <c r="O536" s="349"/>
      <c r="P536" s="349"/>
      <c r="Q536" s="349"/>
      <c r="R536" s="349"/>
      <c r="S536" s="349"/>
      <c r="T536" s="349"/>
      <c r="U536" s="349"/>
      <c r="V536" s="349"/>
      <c r="W536" s="349"/>
      <c r="X536" s="349"/>
      <c r="Y536" s="349"/>
      <c r="Z536" s="349"/>
      <c r="AA536" s="349"/>
      <c r="AB536" s="349"/>
      <c r="AC536" s="349"/>
      <c r="AD536" s="349"/>
      <c r="AE536" s="349"/>
    </row>
    <row r="537" ht="27.75" customHeight="1">
      <c r="A537" s="354"/>
      <c r="B537" s="352"/>
      <c r="C537" s="353"/>
      <c r="D537" s="353"/>
      <c r="E537" s="353"/>
      <c r="F537" s="354"/>
      <c r="G537" s="355"/>
      <c r="H537" s="355"/>
      <c r="I537" s="354"/>
      <c r="J537" s="353"/>
      <c r="K537" s="353"/>
      <c r="L537" s="349"/>
      <c r="M537" s="349"/>
      <c r="N537" s="349"/>
      <c r="O537" s="349"/>
      <c r="P537" s="349"/>
      <c r="Q537" s="349"/>
      <c r="R537" s="349"/>
      <c r="S537" s="349"/>
      <c r="T537" s="349"/>
      <c r="U537" s="349"/>
      <c r="V537" s="349"/>
      <c r="W537" s="349"/>
      <c r="X537" s="349"/>
      <c r="Y537" s="349"/>
      <c r="Z537" s="349"/>
      <c r="AA537" s="349"/>
      <c r="AB537" s="349"/>
      <c r="AC537" s="349"/>
      <c r="AD537" s="349"/>
      <c r="AE537" s="349"/>
    </row>
    <row r="538" ht="27.75" customHeight="1">
      <c r="A538" s="354"/>
      <c r="B538" s="352"/>
      <c r="C538" s="353"/>
      <c r="D538" s="353"/>
      <c r="E538" s="353"/>
      <c r="F538" s="354"/>
      <c r="G538" s="355"/>
      <c r="H538" s="355"/>
      <c r="I538" s="354"/>
      <c r="J538" s="353"/>
      <c r="K538" s="353"/>
      <c r="L538" s="349"/>
      <c r="M538" s="349"/>
      <c r="N538" s="349"/>
      <c r="O538" s="349"/>
      <c r="P538" s="349"/>
      <c r="Q538" s="349"/>
      <c r="R538" s="349"/>
      <c r="S538" s="349"/>
      <c r="T538" s="349"/>
      <c r="U538" s="349"/>
      <c r="V538" s="349"/>
      <c r="W538" s="349"/>
      <c r="X538" s="349"/>
      <c r="Y538" s="349"/>
      <c r="Z538" s="349"/>
      <c r="AA538" s="349"/>
      <c r="AB538" s="349"/>
      <c r="AC538" s="349"/>
      <c r="AD538" s="349"/>
      <c r="AE538" s="349"/>
    </row>
    <row r="539" ht="27.75" customHeight="1">
      <c r="A539" s="354"/>
      <c r="B539" s="352"/>
      <c r="C539" s="353"/>
      <c r="D539" s="353"/>
      <c r="E539" s="353"/>
      <c r="F539" s="354"/>
      <c r="G539" s="355"/>
      <c r="H539" s="355"/>
      <c r="I539" s="354"/>
      <c r="J539" s="353"/>
      <c r="K539" s="353"/>
      <c r="L539" s="349"/>
      <c r="M539" s="349"/>
      <c r="N539" s="349"/>
      <c r="O539" s="349"/>
      <c r="P539" s="349"/>
      <c r="Q539" s="349"/>
      <c r="R539" s="349"/>
      <c r="S539" s="349"/>
      <c r="T539" s="349"/>
      <c r="U539" s="349"/>
      <c r="V539" s="349"/>
      <c r="W539" s="349"/>
      <c r="X539" s="349"/>
      <c r="Y539" s="349"/>
      <c r="Z539" s="349"/>
      <c r="AA539" s="349"/>
      <c r="AB539" s="349"/>
      <c r="AC539" s="349"/>
      <c r="AD539" s="349"/>
      <c r="AE539" s="349"/>
    </row>
    <row r="540" ht="27.75" customHeight="1">
      <c r="A540" s="354"/>
      <c r="B540" s="352"/>
      <c r="C540" s="353"/>
      <c r="D540" s="353"/>
      <c r="E540" s="353"/>
      <c r="F540" s="354"/>
      <c r="G540" s="355"/>
      <c r="H540" s="355"/>
      <c r="I540" s="354"/>
      <c r="J540" s="353"/>
      <c r="K540" s="353"/>
      <c r="L540" s="349"/>
      <c r="M540" s="349"/>
      <c r="N540" s="349"/>
      <c r="O540" s="349"/>
      <c r="P540" s="349"/>
      <c r="Q540" s="349"/>
      <c r="R540" s="349"/>
      <c r="S540" s="349"/>
      <c r="T540" s="349"/>
      <c r="U540" s="349"/>
      <c r="V540" s="349"/>
      <c r="W540" s="349"/>
      <c r="X540" s="349"/>
      <c r="Y540" s="349"/>
      <c r="Z540" s="349"/>
      <c r="AA540" s="349"/>
      <c r="AB540" s="349"/>
      <c r="AC540" s="349"/>
      <c r="AD540" s="349"/>
      <c r="AE540" s="349"/>
    </row>
    <row r="541" ht="27.75" customHeight="1">
      <c r="A541" s="354"/>
      <c r="B541" s="352"/>
      <c r="C541" s="353"/>
      <c r="D541" s="353"/>
      <c r="E541" s="353"/>
      <c r="F541" s="354"/>
      <c r="G541" s="355"/>
      <c r="H541" s="355"/>
      <c r="I541" s="354"/>
      <c r="J541" s="353"/>
      <c r="K541" s="353"/>
      <c r="L541" s="349"/>
      <c r="M541" s="349"/>
      <c r="N541" s="349"/>
      <c r="O541" s="349"/>
      <c r="P541" s="349"/>
      <c r="Q541" s="349"/>
      <c r="R541" s="349"/>
      <c r="S541" s="349"/>
      <c r="T541" s="349"/>
      <c r="U541" s="349"/>
      <c r="V541" s="349"/>
      <c r="W541" s="349"/>
      <c r="X541" s="349"/>
      <c r="Y541" s="349"/>
      <c r="Z541" s="349"/>
      <c r="AA541" s="349"/>
      <c r="AB541" s="349"/>
      <c r="AC541" s="349"/>
      <c r="AD541" s="349"/>
      <c r="AE541" s="349"/>
    </row>
    <row r="542" ht="27.75" customHeight="1">
      <c r="A542" s="354"/>
      <c r="B542" s="352"/>
      <c r="C542" s="353"/>
      <c r="D542" s="353"/>
      <c r="E542" s="353"/>
      <c r="F542" s="354"/>
      <c r="G542" s="355"/>
      <c r="H542" s="355"/>
      <c r="I542" s="354"/>
      <c r="J542" s="353"/>
      <c r="K542" s="353"/>
      <c r="L542" s="349"/>
      <c r="M542" s="349"/>
      <c r="N542" s="349"/>
      <c r="O542" s="349"/>
      <c r="P542" s="349"/>
      <c r="Q542" s="349"/>
      <c r="R542" s="349"/>
      <c r="S542" s="349"/>
      <c r="T542" s="349"/>
      <c r="U542" s="349"/>
      <c r="V542" s="349"/>
      <c r="W542" s="349"/>
      <c r="X542" s="349"/>
      <c r="Y542" s="349"/>
      <c r="Z542" s="349"/>
      <c r="AA542" s="349"/>
      <c r="AB542" s="349"/>
      <c r="AC542" s="349"/>
      <c r="AD542" s="349"/>
      <c r="AE542" s="349"/>
    </row>
    <row r="543" ht="27.75" customHeight="1">
      <c r="A543" s="354"/>
      <c r="B543" s="352"/>
      <c r="C543" s="353"/>
      <c r="D543" s="353"/>
      <c r="E543" s="353"/>
      <c r="F543" s="354"/>
      <c r="G543" s="355"/>
      <c r="H543" s="355"/>
      <c r="I543" s="354"/>
      <c r="J543" s="353"/>
      <c r="K543" s="353"/>
      <c r="L543" s="349"/>
      <c r="M543" s="349"/>
      <c r="N543" s="349"/>
      <c r="O543" s="349"/>
      <c r="P543" s="349"/>
      <c r="Q543" s="349"/>
      <c r="R543" s="349"/>
      <c r="S543" s="349"/>
      <c r="T543" s="349"/>
      <c r="U543" s="349"/>
      <c r="V543" s="349"/>
      <c r="W543" s="349"/>
      <c r="X543" s="349"/>
      <c r="Y543" s="349"/>
      <c r="Z543" s="349"/>
      <c r="AA543" s="349"/>
      <c r="AB543" s="349"/>
      <c r="AC543" s="349"/>
      <c r="AD543" s="349"/>
      <c r="AE543" s="349"/>
    </row>
    <row r="544" ht="27.75" customHeight="1">
      <c r="A544" s="354"/>
      <c r="B544" s="352"/>
      <c r="C544" s="353"/>
      <c r="D544" s="353"/>
      <c r="E544" s="353"/>
      <c r="F544" s="354"/>
      <c r="G544" s="355"/>
      <c r="H544" s="355"/>
      <c r="I544" s="354"/>
      <c r="J544" s="353"/>
      <c r="K544" s="353"/>
      <c r="L544" s="349"/>
      <c r="M544" s="349"/>
      <c r="N544" s="349"/>
      <c r="O544" s="349"/>
      <c r="P544" s="349"/>
      <c r="Q544" s="349"/>
      <c r="R544" s="349"/>
      <c r="S544" s="349"/>
      <c r="T544" s="349"/>
      <c r="U544" s="349"/>
      <c r="V544" s="349"/>
      <c r="W544" s="349"/>
      <c r="X544" s="349"/>
      <c r="Y544" s="349"/>
      <c r="Z544" s="349"/>
      <c r="AA544" s="349"/>
      <c r="AB544" s="349"/>
      <c r="AC544" s="349"/>
      <c r="AD544" s="349"/>
      <c r="AE544" s="349"/>
    </row>
    <row r="545" ht="27.75" customHeight="1">
      <c r="A545" s="354"/>
      <c r="B545" s="352"/>
      <c r="C545" s="353"/>
      <c r="D545" s="353"/>
      <c r="E545" s="353"/>
      <c r="F545" s="354"/>
      <c r="G545" s="355"/>
      <c r="H545" s="355"/>
      <c r="I545" s="354"/>
      <c r="J545" s="353"/>
      <c r="K545" s="353"/>
      <c r="L545" s="349"/>
      <c r="M545" s="349"/>
      <c r="N545" s="349"/>
      <c r="O545" s="349"/>
      <c r="P545" s="349"/>
      <c r="Q545" s="349"/>
      <c r="R545" s="349"/>
      <c r="S545" s="349"/>
      <c r="T545" s="349"/>
      <c r="U545" s="349"/>
      <c r="V545" s="349"/>
      <c r="W545" s="349"/>
      <c r="X545" s="349"/>
      <c r="Y545" s="349"/>
      <c r="Z545" s="349"/>
      <c r="AA545" s="349"/>
      <c r="AB545" s="349"/>
      <c r="AC545" s="349"/>
      <c r="AD545" s="349"/>
      <c r="AE545" s="349"/>
    </row>
    <row r="546" ht="27.75" customHeight="1">
      <c r="A546" s="354"/>
      <c r="B546" s="352"/>
      <c r="C546" s="353"/>
      <c r="D546" s="353"/>
      <c r="E546" s="353"/>
      <c r="F546" s="354"/>
      <c r="G546" s="355"/>
      <c r="H546" s="355"/>
      <c r="I546" s="354"/>
      <c r="J546" s="353"/>
      <c r="K546" s="353"/>
      <c r="L546" s="349"/>
      <c r="M546" s="349"/>
      <c r="N546" s="349"/>
      <c r="O546" s="349"/>
      <c r="P546" s="349"/>
      <c r="Q546" s="349"/>
      <c r="R546" s="349"/>
      <c r="S546" s="349"/>
      <c r="T546" s="349"/>
      <c r="U546" s="349"/>
      <c r="V546" s="349"/>
      <c r="W546" s="349"/>
      <c r="X546" s="349"/>
      <c r="Y546" s="349"/>
      <c r="Z546" s="349"/>
      <c r="AA546" s="349"/>
      <c r="AB546" s="349"/>
      <c r="AC546" s="349"/>
      <c r="AD546" s="349"/>
      <c r="AE546" s="349"/>
    </row>
    <row r="547" ht="27.75" customHeight="1">
      <c r="A547" s="354"/>
      <c r="B547" s="352"/>
      <c r="C547" s="353"/>
      <c r="D547" s="353"/>
      <c r="E547" s="353"/>
      <c r="F547" s="354"/>
      <c r="G547" s="355"/>
      <c r="H547" s="355"/>
      <c r="I547" s="354"/>
      <c r="J547" s="353"/>
      <c r="K547" s="353"/>
      <c r="L547" s="349"/>
      <c r="M547" s="349"/>
      <c r="N547" s="349"/>
      <c r="O547" s="349"/>
      <c r="P547" s="349"/>
      <c r="Q547" s="349"/>
      <c r="R547" s="349"/>
      <c r="S547" s="349"/>
      <c r="T547" s="349"/>
      <c r="U547" s="349"/>
      <c r="V547" s="349"/>
      <c r="W547" s="349"/>
      <c r="X547" s="349"/>
      <c r="Y547" s="349"/>
      <c r="Z547" s="349"/>
      <c r="AA547" s="349"/>
      <c r="AB547" s="349"/>
      <c r="AC547" s="349"/>
      <c r="AD547" s="349"/>
      <c r="AE547" s="349"/>
    </row>
    <row r="548" ht="27.75" customHeight="1">
      <c r="A548" s="354"/>
      <c r="B548" s="352"/>
      <c r="C548" s="353"/>
      <c r="D548" s="353"/>
      <c r="E548" s="353"/>
      <c r="F548" s="354"/>
      <c r="G548" s="355"/>
      <c r="H548" s="355"/>
      <c r="I548" s="354"/>
      <c r="J548" s="353"/>
      <c r="K548" s="353"/>
      <c r="L548" s="349"/>
      <c r="M548" s="349"/>
      <c r="N548" s="349"/>
      <c r="O548" s="349"/>
      <c r="P548" s="349"/>
      <c r="Q548" s="349"/>
      <c r="R548" s="349"/>
      <c r="S548" s="349"/>
      <c r="T548" s="349"/>
      <c r="U548" s="349"/>
      <c r="V548" s="349"/>
      <c r="W548" s="349"/>
      <c r="X548" s="349"/>
      <c r="Y548" s="349"/>
      <c r="Z548" s="349"/>
      <c r="AA548" s="349"/>
      <c r="AB548" s="349"/>
      <c r="AC548" s="349"/>
      <c r="AD548" s="349"/>
      <c r="AE548" s="349"/>
    </row>
    <row r="549" ht="27.75" customHeight="1">
      <c r="A549" s="354"/>
      <c r="B549" s="352"/>
      <c r="C549" s="353"/>
      <c r="D549" s="353"/>
      <c r="E549" s="353"/>
      <c r="F549" s="354"/>
      <c r="G549" s="355"/>
      <c r="H549" s="355"/>
      <c r="I549" s="354"/>
      <c r="J549" s="353"/>
      <c r="K549" s="353"/>
      <c r="L549" s="349"/>
      <c r="M549" s="349"/>
      <c r="N549" s="349"/>
      <c r="O549" s="349"/>
      <c r="P549" s="349"/>
      <c r="Q549" s="349"/>
      <c r="R549" s="349"/>
      <c r="S549" s="349"/>
      <c r="T549" s="349"/>
      <c r="U549" s="349"/>
      <c r="V549" s="349"/>
      <c r="W549" s="349"/>
      <c r="X549" s="349"/>
      <c r="Y549" s="349"/>
      <c r="Z549" s="349"/>
      <c r="AA549" s="349"/>
      <c r="AB549" s="349"/>
      <c r="AC549" s="349"/>
      <c r="AD549" s="349"/>
      <c r="AE549" s="349"/>
    </row>
    <row r="550" ht="27.75" customHeight="1">
      <c r="A550" s="354"/>
      <c r="B550" s="352"/>
      <c r="C550" s="353"/>
      <c r="D550" s="353"/>
      <c r="E550" s="353"/>
      <c r="F550" s="354"/>
      <c r="G550" s="355"/>
      <c r="H550" s="355"/>
      <c r="I550" s="354"/>
      <c r="J550" s="353"/>
      <c r="K550" s="353"/>
      <c r="L550" s="349"/>
      <c r="M550" s="349"/>
      <c r="N550" s="349"/>
      <c r="O550" s="349"/>
      <c r="P550" s="349"/>
      <c r="Q550" s="349"/>
      <c r="R550" s="349"/>
      <c r="S550" s="349"/>
      <c r="T550" s="349"/>
      <c r="U550" s="349"/>
      <c r="V550" s="349"/>
      <c r="W550" s="349"/>
      <c r="X550" s="349"/>
      <c r="Y550" s="349"/>
      <c r="Z550" s="349"/>
      <c r="AA550" s="349"/>
      <c r="AB550" s="349"/>
      <c r="AC550" s="349"/>
      <c r="AD550" s="349"/>
      <c r="AE550" s="349"/>
    </row>
    <row r="551" ht="27.75" customHeight="1">
      <c r="A551" s="354"/>
      <c r="B551" s="352"/>
      <c r="C551" s="353"/>
      <c r="D551" s="353"/>
      <c r="E551" s="353"/>
      <c r="F551" s="354"/>
      <c r="G551" s="355"/>
      <c r="H551" s="355"/>
      <c r="I551" s="354"/>
      <c r="J551" s="353"/>
      <c r="K551" s="353"/>
      <c r="L551" s="349"/>
      <c r="M551" s="349"/>
      <c r="N551" s="349"/>
      <c r="O551" s="349"/>
      <c r="P551" s="349"/>
      <c r="Q551" s="349"/>
      <c r="R551" s="349"/>
      <c r="S551" s="349"/>
      <c r="T551" s="349"/>
      <c r="U551" s="349"/>
      <c r="V551" s="349"/>
      <c r="W551" s="349"/>
      <c r="X551" s="349"/>
      <c r="Y551" s="349"/>
      <c r="Z551" s="349"/>
      <c r="AA551" s="349"/>
      <c r="AB551" s="349"/>
      <c r="AC551" s="349"/>
      <c r="AD551" s="349"/>
      <c r="AE551" s="349"/>
    </row>
    <row r="552" ht="27.75" customHeight="1">
      <c r="A552" s="354"/>
      <c r="B552" s="352"/>
      <c r="C552" s="353"/>
      <c r="D552" s="353"/>
      <c r="E552" s="353"/>
      <c r="F552" s="354"/>
      <c r="G552" s="355"/>
      <c r="H552" s="355"/>
      <c r="I552" s="354"/>
      <c r="J552" s="353"/>
      <c r="K552" s="353"/>
      <c r="L552" s="349"/>
      <c r="M552" s="349"/>
      <c r="N552" s="349"/>
      <c r="O552" s="349"/>
      <c r="P552" s="349"/>
      <c r="Q552" s="349"/>
      <c r="R552" s="349"/>
      <c r="S552" s="349"/>
      <c r="T552" s="349"/>
      <c r="U552" s="349"/>
      <c r="V552" s="349"/>
      <c r="W552" s="349"/>
      <c r="X552" s="349"/>
      <c r="Y552" s="349"/>
      <c r="Z552" s="349"/>
      <c r="AA552" s="349"/>
      <c r="AB552" s="349"/>
      <c r="AC552" s="349"/>
      <c r="AD552" s="349"/>
      <c r="AE552" s="349"/>
    </row>
    <row r="553" ht="27.75" customHeight="1">
      <c r="A553" s="354"/>
      <c r="B553" s="352"/>
      <c r="C553" s="353"/>
      <c r="D553" s="353"/>
      <c r="E553" s="353"/>
      <c r="F553" s="354"/>
      <c r="G553" s="355"/>
      <c r="H553" s="355"/>
      <c r="I553" s="354"/>
      <c r="J553" s="353"/>
      <c r="K553" s="353"/>
      <c r="L553" s="349"/>
      <c r="M553" s="349"/>
      <c r="N553" s="349"/>
      <c r="O553" s="349"/>
      <c r="P553" s="349"/>
      <c r="Q553" s="349"/>
      <c r="R553" s="349"/>
      <c r="S553" s="349"/>
      <c r="T553" s="349"/>
      <c r="U553" s="349"/>
      <c r="V553" s="349"/>
      <c r="W553" s="349"/>
      <c r="X553" s="349"/>
      <c r="Y553" s="349"/>
      <c r="Z553" s="349"/>
      <c r="AA553" s="349"/>
      <c r="AB553" s="349"/>
      <c r="AC553" s="349"/>
      <c r="AD553" s="349"/>
      <c r="AE553" s="349"/>
    </row>
    <row r="554" ht="27.75" customHeight="1">
      <c r="A554" s="354"/>
      <c r="B554" s="352"/>
      <c r="C554" s="353"/>
      <c r="D554" s="353"/>
      <c r="E554" s="353"/>
      <c r="F554" s="354"/>
      <c r="G554" s="355"/>
      <c r="H554" s="355"/>
      <c r="I554" s="354"/>
      <c r="J554" s="353"/>
      <c r="K554" s="353"/>
      <c r="L554" s="349"/>
      <c r="M554" s="349"/>
      <c r="N554" s="349"/>
      <c r="O554" s="349"/>
      <c r="P554" s="349"/>
      <c r="Q554" s="349"/>
      <c r="R554" s="349"/>
      <c r="S554" s="349"/>
      <c r="T554" s="349"/>
      <c r="U554" s="349"/>
      <c r="V554" s="349"/>
      <c r="W554" s="349"/>
      <c r="X554" s="349"/>
      <c r="Y554" s="349"/>
      <c r="Z554" s="349"/>
      <c r="AA554" s="349"/>
      <c r="AB554" s="349"/>
      <c r="AC554" s="349"/>
      <c r="AD554" s="349"/>
      <c r="AE554" s="349"/>
    </row>
    <row r="555" ht="27.75" customHeight="1">
      <c r="A555" s="354"/>
      <c r="B555" s="352"/>
      <c r="C555" s="353"/>
      <c r="D555" s="353"/>
      <c r="E555" s="353"/>
      <c r="F555" s="354"/>
      <c r="G555" s="355"/>
      <c r="H555" s="355"/>
      <c r="I555" s="354"/>
      <c r="J555" s="353"/>
      <c r="K555" s="353"/>
      <c r="L555" s="349"/>
      <c r="M555" s="349"/>
      <c r="N555" s="349"/>
      <c r="O555" s="349"/>
      <c r="P555" s="349"/>
      <c r="Q555" s="349"/>
      <c r="R555" s="349"/>
      <c r="S555" s="349"/>
      <c r="T555" s="349"/>
      <c r="U555" s="349"/>
      <c r="V555" s="349"/>
      <c r="W555" s="349"/>
      <c r="X555" s="349"/>
      <c r="Y555" s="349"/>
      <c r="Z555" s="349"/>
      <c r="AA555" s="349"/>
      <c r="AB555" s="349"/>
      <c r="AC555" s="349"/>
      <c r="AD555" s="349"/>
      <c r="AE555" s="349"/>
    </row>
    <row r="556" ht="27.75" customHeight="1">
      <c r="A556" s="354"/>
      <c r="B556" s="352"/>
      <c r="C556" s="353"/>
      <c r="D556" s="353"/>
      <c r="E556" s="353"/>
      <c r="F556" s="354"/>
      <c r="G556" s="355"/>
      <c r="H556" s="355"/>
      <c r="I556" s="354"/>
      <c r="J556" s="353"/>
      <c r="K556" s="353"/>
      <c r="L556" s="349"/>
      <c r="M556" s="349"/>
      <c r="N556" s="349"/>
      <c r="O556" s="349"/>
      <c r="P556" s="349"/>
      <c r="Q556" s="349"/>
      <c r="R556" s="349"/>
      <c r="S556" s="349"/>
      <c r="T556" s="349"/>
      <c r="U556" s="349"/>
      <c r="V556" s="349"/>
      <c r="W556" s="349"/>
      <c r="X556" s="349"/>
      <c r="Y556" s="349"/>
      <c r="Z556" s="349"/>
      <c r="AA556" s="349"/>
      <c r="AB556" s="349"/>
      <c r="AC556" s="349"/>
      <c r="AD556" s="349"/>
      <c r="AE556" s="349"/>
    </row>
    <row r="557" ht="27.75" customHeight="1">
      <c r="A557" s="354"/>
      <c r="B557" s="352"/>
      <c r="C557" s="353"/>
      <c r="D557" s="353"/>
      <c r="E557" s="353"/>
      <c r="F557" s="354"/>
      <c r="G557" s="355"/>
      <c r="H557" s="355"/>
      <c r="I557" s="354"/>
      <c r="J557" s="353"/>
      <c r="K557" s="353"/>
      <c r="L557" s="349"/>
      <c r="M557" s="349"/>
      <c r="N557" s="349"/>
      <c r="O557" s="349"/>
      <c r="P557" s="349"/>
      <c r="Q557" s="349"/>
      <c r="R557" s="349"/>
      <c r="S557" s="349"/>
      <c r="T557" s="349"/>
      <c r="U557" s="349"/>
      <c r="V557" s="349"/>
      <c r="W557" s="349"/>
      <c r="X557" s="349"/>
      <c r="Y557" s="349"/>
      <c r="Z557" s="349"/>
      <c r="AA557" s="349"/>
      <c r="AB557" s="349"/>
      <c r="AC557" s="349"/>
      <c r="AD557" s="349"/>
      <c r="AE557" s="349"/>
    </row>
    <row r="558" ht="27.75" customHeight="1">
      <c r="A558" s="354"/>
      <c r="B558" s="352"/>
      <c r="C558" s="353"/>
      <c r="D558" s="353"/>
      <c r="E558" s="353"/>
      <c r="F558" s="354"/>
      <c r="G558" s="355"/>
      <c r="H558" s="355"/>
      <c r="I558" s="354"/>
      <c r="J558" s="353"/>
      <c r="K558" s="353"/>
      <c r="L558" s="349"/>
      <c r="M558" s="349"/>
      <c r="N558" s="349"/>
      <c r="O558" s="349"/>
      <c r="P558" s="349"/>
      <c r="Q558" s="349"/>
      <c r="R558" s="349"/>
      <c r="S558" s="349"/>
      <c r="T558" s="349"/>
      <c r="U558" s="349"/>
      <c r="V558" s="349"/>
      <c r="W558" s="349"/>
      <c r="X558" s="349"/>
      <c r="Y558" s="349"/>
      <c r="Z558" s="349"/>
      <c r="AA558" s="349"/>
      <c r="AB558" s="349"/>
      <c r="AC558" s="349"/>
      <c r="AD558" s="349"/>
      <c r="AE558" s="349"/>
    </row>
    <row r="559" ht="27.75" customHeight="1">
      <c r="A559" s="354"/>
      <c r="B559" s="352"/>
      <c r="C559" s="353"/>
      <c r="D559" s="353"/>
      <c r="E559" s="353"/>
      <c r="F559" s="354"/>
      <c r="G559" s="355"/>
      <c r="H559" s="355"/>
      <c r="I559" s="354"/>
      <c r="J559" s="353"/>
      <c r="K559" s="353"/>
      <c r="L559" s="349"/>
      <c r="M559" s="349"/>
      <c r="N559" s="349"/>
      <c r="O559" s="349"/>
      <c r="P559" s="349"/>
      <c r="Q559" s="349"/>
      <c r="R559" s="349"/>
      <c r="S559" s="349"/>
      <c r="T559" s="349"/>
      <c r="U559" s="349"/>
      <c r="V559" s="349"/>
      <c r="W559" s="349"/>
      <c r="X559" s="349"/>
      <c r="Y559" s="349"/>
      <c r="Z559" s="349"/>
      <c r="AA559" s="349"/>
      <c r="AB559" s="349"/>
      <c r="AC559" s="349"/>
      <c r="AD559" s="349"/>
      <c r="AE559" s="349"/>
    </row>
    <row r="560" ht="27.75" customHeight="1">
      <c r="A560" s="354"/>
      <c r="B560" s="352"/>
      <c r="C560" s="353"/>
      <c r="D560" s="353"/>
      <c r="E560" s="353"/>
      <c r="F560" s="354"/>
      <c r="G560" s="355"/>
      <c r="H560" s="355"/>
      <c r="I560" s="354"/>
      <c r="J560" s="353"/>
      <c r="K560" s="353"/>
      <c r="L560" s="349"/>
      <c r="M560" s="349"/>
      <c r="N560" s="349"/>
      <c r="O560" s="349"/>
      <c r="P560" s="349"/>
      <c r="Q560" s="349"/>
      <c r="R560" s="349"/>
      <c r="S560" s="349"/>
      <c r="T560" s="349"/>
      <c r="U560" s="349"/>
      <c r="V560" s="349"/>
      <c r="W560" s="349"/>
      <c r="X560" s="349"/>
      <c r="Y560" s="349"/>
      <c r="Z560" s="349"/>
      <c r="AA560" s="349"/>
      <c r="AB560" s="349"/>
      <c r="AC560" s="349"/>
      <c r="AD560" s="349"/>
      <c r="AE560" s="349"/>
    </row>
    <row r="561" ht="27.75" customHeight="1">
      <c r="A561" s="354"/>
      <c r="B561" s="352"/>
      <c r="C561" s="353"/>
      <c r="D561" s="353"/>
      <c r="E561" s="353"/>
      <c r="F561" s="354"/>
      <c r="G561" s="355"/>
      <c r="H561" s="355"/>
      <c r="I561" s="354"/>
      <c r="J561" s="353"/>
      <c r="K561" s="353"/>
      <c r="L561" s="349"/>
      <c r="M561" s="349"/>
      <c r="N561" s="349"/>
      <c r="O561" s="349"/>
      <c r="P561" s="349"/>
      <c r="Q561" s="349"/>
      <c r="R561" s="349"/>
      <c r="S561" s="349"/>
      <c r="T561" s="349"/>
      <c r="U561" s="349"/>
      <c r="V561" s="349"/>
      <c r="W561" s="349"/>
      <c r="X561" s="349"/>
      <c r="Y561" s="349"/>
      <c r="Z561" s="349"/>
      <c r="AA561" s="349"/>
      <c r="AB561" s="349"/>
      <c r="AC561" s="349"/>
      <c r="AD561" s="349"/>
      <c r="AE561" s="349"/>
    </row>
    <row r="562" ht="27.75" customHeight="1">
      <c r="A562" s="354"/>
      <c r="B562" s="352"/>
      <c r="C562" s="353"/>
      <c r="D562" s="353"/>
      <c r="E562" s="353"/>
      <c r="F562" s="354"/>
      <c r="G562" s="355"/>
      <c r="H562" s="355"/>
      <c r="I562" s="354"/>
      <c r="J562" s="353"/>
      <c r="K562" s="353"/>
      <c r="L562" s="349"/>
      <c r="M562" s="349"/>
      <c r="N562" s="349"/>
      <c r="O562" s="349"/>
      <c r="P562" s="349"/>
      <c r="Q562" s="349"/>
      <c r="R562" s="349"/>
      <c r="S562" s="349"/>
      <c r="T562" s="349"/>
      <c r="U562" s="349"/>
      <c r="V562" s="349"/>
      <c r="W562" s="349"/>
      <c r="X562" s="349"/>
      <c r="Y562" s="349"/>
      <c r="Z562" s="349"/>
      <c r="AA562" s="349"/>
      <c r="AB562" s="349"/>
      <c r="AC562" s="349"/>
      <c r="AD562" s="349"/>
      <c r="AE562" s="349"/>
    </row>
    <row r="563" ht="27.75" customHeight="1">
      <c r="A563" s="354"/>
      <c r="B563" s="352"/>
      <c r="C563" s="353"/>
      <c r="D563" s="353"/>
      <c r="E563" s="353"/>
      <c r="F563" s="354"/>
      <c r="G563" s="355"/>
      <c r="H563" s="355"/>
      <c r="I563" s="354"/>
      <c r="J563" s="353"/>
      <c r="K563" s="353"/>
      <c r="L563" s="349"/>
      <c r="M563" s="349"/>
      <c r="N563" s="349"/>
      <c r="O563" s="349"/>
      <c r="P563" s="349"/>
      <c r="Q563" s="349"/>
      <c r="R563" s="349"/>
      <c r="S563" s="349"/>
      <c r="T563" s="349"/>
      <c r="U563" s="349"/>
      <c r="V563" s="349"/>
      <c r="W563" s="349"/>
      <c r="X563" s="349"/>
      <c r="Y563" s="349"/>
      <c r="Z563" s="349"/>
      <c r="AA563" s="349"/>
      <c r="AB563" s="349"/>
      <c r="AC563" s="349"/>
      <c r="AD563" s="349"/>
      <c r="AE563" s="349"/>
    </row>
    <row r="564" ht="27.75" customHeight="1">
      <c r="A564" s="354"/>
      <c r="B564" s="352"/>
      <c r="C564" s="353"/>
      <c r="D564" s="353"/>
      <c r="E564" s="353"/>
      <c r="F564" s="354"/>
      <c r="G564" s="355"/>
      <c r="H564" s="355"/>
      <c r="I564" s="354"/>
      <c r="J564" s="353"/>
      <c r="K564" s="353"/>
      <c r="L564" s="349"/>
      <c r="M564" s="349"/>
      <c r="N564" s="349"/>
      <c r="O564" s="349"/>
      <c r="P564" s="349"/>
      <c r="Q564" s="349"/>
      <c r="R564" s="349"/>
      <c r="S564" s="349"/>
      <c r="T564" s="349"/>
      <c r="U564" s="349"/>
      <c r="V564" s="349"/>
      <c r="W564" s="349"/>
      <c r="X564" s="349"/>
      <c r="Y564" s="349"/>
      <c r="Z564" s="349"/>
      <c r="AA564" s="349"/>
      <c r="AB564" s="349"/>
      <c r="AC564" s="349"/>
      <c r="AD564" s="349"/>
      <c r="AE564" s="349"/>
    </row>
    <row r="565" ht="27.75" customHeight="1">
      <c r="A565" s="354"/>
      <c r="B565" s="352"/>
      <c r="C565" s="353"/>
      <c r="D565" s="353"/>
      <c r="E565" s="353"/>
      <c r="F565" s="354"/>
      <c r="G565" s="355"/>
      <c r="H565" s="355"/>
      <c r="I565" s="354"/>
      <c r="J565" s="353"/>
      <c r="K565" s="353"/>
      <c r="L565" s="349"/>
      <c r="M565" s="349"/>
      <c r="N565" s="349"/>
      <c r="O565" s="349"/>
      <c r="P565" s="349"/>
      <c r="Q565" s="349"/>
      <c r="R565" s="349"/>
      <c r="S565" s="349"/>
      <c r="T565" s="349"/>
      <c r="U565" s="349"/>
      <c r="V565" s="349"/>
      <c r="W565" s="349"/>
      <c r="X565" s="349"/>
      <c r="Y565" s="349"/>
      <c r="Z565" s="349"/>
      <c r="AA565" s="349"/>
      <c r="AB565" s="349"/>
      <c r="AC565" s="349"/>
      <c r="AD565" s="349"/>
      <c r="AE565" s="349"/>
    </row>
    <row r="566" ht="27.75" customHeight="1">
      <c r="A566" s="354"/>
      <c r="B566" s="352"/>
      <c r="C566" s="353"/>
      <c r="D566" s="353"/>
      <c r="E566" s="353"/>
      <c r="F566" s="354"/>
      <c r="G566" s="355"/>
      <c r="H566" s="355"/>
      <c r="I566" s="354"/>
      <c r="J566" s="353"/>
      <c r="K566" s="353"/>
      <c r="L566" s="349"/>
      <c r="M566" s="349"/>
      <c r="N566" s="349"/>
      <c r="O566" s="349"/>
      <c r="P566" s="349"/>
      <c r="Q566" s="349"/>
      <c r="R566" s="349"/>
      <c r="S566" s="349"/>
      <c r="T566" s="349"/>
      <c r="U566" s="349"/>
      <c r="V566" s="349"/>
      <c r="W566" s="349"/>
      <c r="X566" s="349"/>
      <c r="Y566" s="349"/>
      <c r="Z566" s="349"/>
      <c r="AA566" s="349"/>
      <c r="AB566" s="349"/>
      <c r="AC566" s="349"/>
      <c r="AD566" s="349"/>
      <c r="AE566" s="349"/>
    </row>
    <row r="567" ht="27.75" customHeight="1">
      <c r="A567" s="354"/>
      <c r="B567" s="352"/>
      <c r="C567" s="353"/>
      <c r="D567" s="353"/>
      <c r="E567" s="353"/>
      <c r="F567" s="354"/>
      <c r="G567" s="355"/>
      <c r="H567" s="355"/>
      <c r="I567" s="354"/>
      <c r="J567" s="353"/>
      <c r="K567" s="353"/>
      <c r="L567" s="349"/>
      <c r="M567" s="349"/>
      <c r="N567" s="349"/>
      <c r="O567" s="349"/>
      <c r="P567" s="349"/>
      <c r="Q567" s="349"/>
      <c r="R567" s="349"/>
      <c r="S567" s="349"/>
      <c r="T567" s="349"/>
      <c r="U567" s="349"/>
      <c r="V567" s="349"/>
      <c r="W567" s="349"/>
      <c r="X567" s="349"/>
      <c r="Y567" s="349"/>
      <c r="Z567" s="349"/>
      <c r="AA567" s="349"/>
      <c r="AB567" s="349"/>
      <c r="AC567" s="349"/>
      <c r="AD567" s="349"/>
      <c r="AE567" s="349"/>
    </row>
    <row r="568" ht="27.75" customHeight="1">
      <c r="A568" s="354"/>
      <c r="B568" s="352"/>
      <c r="C568" s="353"/>
      <c r="D568" s="353"/>
      <c r="E568" s="353"/>
      <c r="F568" s="354"/>
      <c r="G568" s="355"/>
      <c r="H568" s="355"/>
      <c r="I568" s="354"/>
      <c r="J568" s="353"/>
      <c r="K568" s="353"/>
      <c r="L568" s="349"/>
      <c r="M568" s="349"/>
      <c r="N568" s="349"/>
      <c r="O568" s="349"/>
      <c r="P568" s="349"/>
      <c r="Q568" s="349"/>
      <c r="R568" s="349"/>
      <c r="S568" s="349"/>
      <c r="T568" s="349"/>
      <c r="U568" s="349"/>
      <c r="V568" s="349"/>
      <c r="W568" s="349"/>
      <c r="X568" s="349"/>
      <c r="Y568" s="349"/>
      <c r="Z568" s="349"/>
      <c r="AA568" s="349"/>
      <c r="AB568" s="349"/>
      <c r="AC568" s="349"/>
      <c r="AD568" s="349"/>
      <c r="AE568" s="349"/>
    </row>
    <row r="569" ht="27.75" customHeight="1">
      <c r="A569" s="354"/>
      <c r="B569" s="352"/>
      <c r="C569" s="353"/>
      <c r="D569" s="353"/>
      <c r="E569" s="353"/>
      <c r="F569" s="354"/>
      <c r="G569" s="355"/>
      <c r="H569" s="355"/>
      <c r="I569" s="354"/>
      <c r="J569" s="353"/>
      <c r="K569" s="353"/>
      <c r="L569" s="349"/>
      <c r="M569" s="349"/>
      <c r="N569" s="349"/>
      <c r="O569" s="349"/>
      <c r="P569" s="349"/>
      <c r="Q569" s="349"/>
      <c r="R569" s="349"/>
      <c r="S569" s="349"/>
      <c r="T569" s="349"/>
      <c r="U569" s="349"/>
      <c r="V569" s="349"/>
      <c r="W569" s="349"/>
      <c r="X569" s="349"/>
      <c r="Y569" s="349"/>
      <c r="Z569" s="349"/>
      <c r="AA569" s="349"/>
      <c r="AB569" s="349"/>
      <c r="AC569" s="349"/>
      <c r="AD569" s="349"/>
      <c r="AE569" s="349"/>
    </row>
    <row r="570" ht="27.75" customHeight="1">
      <c r="A570" s="354"/>
      <c r="B570" s="352"/>
      <c r="C570" s="353"/>
      <c r="D570" s="353"/>
      <c r="E570" s="353"/>
      <c r="F570" s="354"/>
      <c r="G570" s="355"/>
      <c r="H570" s="355"/>
      <c r="I570" s="354"/>
      <c r="J570" s="353"/>
      <c r="K570" s="353"/>
      <c r="L570" s="349"/>
      <c r="M570" s="349"/>
      <c r="N570" s="349"/>
      <c r="O570" s="349"/>
      <c r="P570" s="349"/>
      <c r="Q570" s="349"/>
      <c r="R570" s="349"/>
      <c r="S570" s="349"/>
      <c r="T570" s="349"/>
      <c r="U570" s="349"/>
      <c r="V570" s="349"/>
      <c r="W570" s="349"/>
      <c r="X570" s="349"/>
      <c r="Y570" s="349"/>
      <c r="Z570" s="349"/>
      <c r="AA570" s="349"/>
      <c r="AB570" s="349"/>
      <c r="AC570" s="349"/>
      <c r="AD570" s="349"/>
      <c r="AE570" s="349"/>
    </row>
    <row r="571" ht="27.75" customHeight="1">
      <c r="A571" s="354"/>
      <c r="B571" s="352"/>
      <c r="C571" s="353"/>
      <c r="D571" s="353"/>
      <c r="E571" s="353"/>
      <c r="F571" s="354"/>
      <c r="G571" s="355"/>
      <c r="H571" s="355"/>
      <c r="I571" s="354"/>
      <c r="J571" s="353"/>
      <c r="K571" s="353"/>
      <c r="L571" s="349"/>
      <c r="M571" s="349"/>
      <c r="N571" s="349"/>
      <c r="O571" s="349"/>
      <c r="P571" s="349"/>
      <c r="Q571" s="349"/>
      <c r="R571" s="349"/>
      <c r="S571" s="349"/>
      <c r="T571" s="349"/>
      <c r="U571" s="349"/>
      <c r="V571" s="349"/>
      <c r="W571" s="349"/>
      <c r="X571" s="349"/>
      <c r="Y571" s="349"/>
      <c r="Z571" s="349"/>
      <c r="AA571" s="349"/>
      <c r="AB571" s="349"/>
      <c r="AC571" s="349"/>
      <c r="AD571" s="349"/>
      <c r="AE571" s="349"/>
    </row>
    <row r="572" ht="27.75" customHeight="1">
      <c r="A572" s="354"/>
      <c r="B572" s="352"/>
      <c r="C572" s="353"/>
      <c r="D572" s="353"/>
      <c r="E572" s="353"/>
      <c r="F572" s="354"/>
      <c r="G572" s="355"/>
      <c r="H572" s="355"/>
      <c r="I572" s="354"/>
      <c r="J572" s="353"/>
      <c r="K572" s="353"/>
      <c r="L572" s="349"/>
      <c r="M572" s="349"/>
      <c r="N572" s="349"/>
      <c r="O572" s="349"/>
      <c r="P572" s="349"/>
      <c r="Q572" s="349"/>
      <c r="R572" s="349"/>
      <c r="S572" s="349"/>
      <c r="T572" s="349"/>
      <c r="U572" s="349"/>
      <c r="V572" s="349"/>
      <c r="W572" s="349"/>
      <c r="X572" s="349"/>
      <c r="Y572" s="349"/>
      <c r="Z572" s="349"/>
      <c r="AA572" s="349"/>
      <c r="AB572" s="349"/>
      <c r="AC572" s="349"/>
      <c r="AD572" s="349"/>
      <c r="AE572" s="349"/>
    </row>
    <row r="573" ht="27.75" customHeight="1">
      <c r="A573" s="354"/>
      <c r="B573" s="352"/>
      <c r="C573" s="353"/>
      <c r="D573" s="353"/>
      <c r="E573" s="353"/>
      <c r="F573" s="354"/>
      <c r="G573" s="355"/>
      <c r="H573" s="355"/>
      <c r="I573" s="354"/>
      <c r="J573" s="353"/>
      <c r="K573" s="353"/>
      <c r="L573" s="349"/>
      <c r="M573" s="349"/>
      <c r="N573" s="349"/>
      <c r="O573" s="349"/>
      <c r="P573" s="349"/>
      <c r="Q573" s="349"/>
      <c r="R573" s="349"/>
      <c r="S573" s="349"/>
      <c r="T573" s="349"/>
      <c r="U573" s="349"/>
      <c r="V573" s="349"/>
      <c r="W573" s="349"/>
      <c r="X573" s="349"/>
      <c r="Y573" s="349"/>
      <c r="Z573" s="349"/>
      <c r="AA573" s="349"/>
      <c r="AB573" s="349"/>
      <c r="AC573" s="349"/>
      <c r="AD573" s="349"/>
      <c r="AE573" s="349"/>
    </row>
    <row r="574" ht="27.75" customHeight="1">
      <c r="A574" s="354"/>
      <c r="B574" s="352"/>
      <c r="C574" s="353"/>
      <c r="D574" s="353"/>
      <c r="E574" s="353"/>
      <c r="F574" s="354"/>
      <c r="G574" s="355"/>
      <c r="H574" s="355"/>
      <c r="I574" s="354"/>
      <c r="J574" s="353"/>
      <c r="K574" s="353"/>
      <c r="L574" s="349"/>
      <c r="M574" s="349"/>
      <c r="N574" s="349"/>
      <c r="O574" s="349"/>
      <c r="P574" s="349"/>
      <c r="Q574" s="349"/>
      <c r="R574" s="349"/>
      <c r="S574" s="349"/>
      <c r="T574" s="349"/>
      <c r="U574" s="349"/>
      <c r="V574" s="349"/>
      <c r="W574" s="349"/>
      <c r="X574" s="349"/>
      <c r="Y574" s="349"/>
      <c r="Z574" s="349"/>
      <c r="AA574" s="349"/>
      <c r="AB574" s="349"/>
      <c r="AC574" s="349"/>
      <c r="AD574" s="349"/>
      <c r="AE574" s="349"/>
    </row>
    <row r="575" ht="27.75" customHeight="1">
      <c r="A575" s="354"/>
      <c r="B575" s="352"/>
      <c r="C575" s="353"/>
      <c r="D575" s="353"/>
      <c r="E575" s="353"/>
      <c r="F575" s="354"/>
      <c r="G575" s="355"/>
      <c r="H575" s="355"/>
      <c r="I575" s="354"/>
      <c r="J575" s="353"/>
      <c r="K575" s="353"/>
      <c r="L575" s="349"/>
      <c r="M575" s="349"/>
      <c r="N575" s="349"/>
      <c r="O575" s="349"/>
      <c r="P575" s="349"/>
      <c r="Q575" s="349"/>
      <c r="R575" s="349"/>
      <c r="S575" s="349"/>
      <c r="T575" s="349"/>
      <c r="U575" s="349"/>
      <c r="V575" s="349"/>
      <c r="W575" s="349"/>
      <c r="X575" s="349"/>
      <c r="Y575" s="349"/>
      <c r="Z575" s="349"/>
      <c r="AA575" s="349"/>
      <c r="AB575" s="349"/>
      <c r="AC575" s="349"/>
      <c r="AD575" s="349"/>
      <c r="AE575" s="349"/>
    </row>
    <row r="576" ht="27.75" customHeight="1">
      <c r="A576" s="354"/>
      <c r="B576" s="352"/>
      <c r="C576" s="353"/>
      <c r="D576" s="353"/>
      <c r="E576" s="353"/>
      <c r="F576" s="354"/>
      <c r="G576" s="355"/>
      <c r="H576" s="355"/>
      <c r="I576" s="354"/>
      <c r="J576" s="353"/>
      <c r="K576" s="353"/>
      <c r="L576" s="349"/>
      <c r="M576" s="349"/>
      <c r="N576" s="349"/>
      <c r="O576" s="349"/>
      <c r="P576" s="349"/>
      <c r="Q576" s="349"/>
      <c r="R576" s="349"/>
      <c r="S576" s="349"/>
      <c r="T576" s="349"/>
      <c r="U576" s="349"/>
      <c r="V576" s="349"/>
      <c r="W576" s="349"/>
      <c r="X576" s="349"/>
      <c r="Y576" s="349"/>
      <c r="Z576" s="349"/>
      <c r="AA576" s="349"/>
      <c r="AB576" s="349"/>
      <c r="AC576" s="349"/>
      <c r="AD576" s="349"/>
      <c r="AE576" s="349"/>
    </row>
    <row r="577" ht="27.75" customHeight="1">
      <c r="A577" s="354"/>
      <c r="B577" s="352"/>
      <c r="C577" s="353"/>
      <c r="D577" s="353"/>
      <c r="E577" s="353"/>
      <c r="F577" s="354"/>
      <c r="G577" s="355"/>
      <c r="H577" s="355"/>
      <c r="I577" s="354"/>
      <c r="J577" s="353"/>
      <c r="K577" s="353"/>
      <c r="L577" s="349"/>
      <c r="M577" s="349"/>
      <c r="N577" s="349"/>
      <c r="O577" s="349"/>
      <c r="P577" s="349"/>
      <c r="Q577" s="349"/>
      <c r="R577" s="349"/>
      <c r="S577" s="349"/>
      <c r="T577" s="349"/>
      <c r="U577" s="349"/>
      <c r="V577" s="349"/>
      <c r="W577" s="349"/>
      <c r="X577" s="349"/>
      <c r="Y577" s="349"/>
      <c r="Z577" s="349"/>
      <c r="AA577" s="349"/>
      <c r="AB577" s="349"/>
      <c r="AC577" s="349"/>
      <c r="AD577" s="349"/>
      <c r="AE577" s="349"/>
    </row>
    <row r="578" ht="27.75" customHeight="1">
      <c r="A578" s="354"/>
      <c r="B578" s="352"/>
      <c r="C578" s="353"/>
      <c r="D578" s="353"/>
      <c r="E578" s="353"/>
      <c r="F578" s="354"/>
      <c r="G578" s="355"/>
      <c r="H578" s="355"/>
      <c r="I578" s="354"/>
      <c r="J578" s="353"/>
      <c r="K578" s="353"/>
      <c r="L578" s="349"/>
      <c r="M578" s="349"/>
      <c r="N578" s="349"/>
      <c r="O578" s="349"/>
      <c r="P578" s="349"/>
      <c r="Q578" s="349"/>
      <c r="R578" s="349"/>
      <c r="S578" s="349"/>
      <c r="T578" s="349"/>
      <c r="U578" s="349"/>
      <c r="V578" s="349"/>
      <c r="W578" s="349"/>
      <c r="X578" s="349"/>
      <c r="Y578" s="349"/>
      <c r="Z578" s="349"/>
      <c r="AA578" s="349"/>
      <c r="AB578" s="349"/>
      <c r="AC578" s="349"/>
      <c r="AD578" s="349"/>
      <c r="AE578" s="349"/>
    </row>
    <row r="579" ht="27.75" customHeight="1">
      <c r="A579" s="354"/>
      <c r="B579" s="352"/>
      <c r="C579" s="353"/>
      <c r="D579" s="353"/>
      <c r="E579" s="353"/>
      <c r="F579" s="354"/>
      <c r="G579" s="355"/>
      <c r="H579" s="355"/>
      <c r="I579" s="354"/>
      <c r="J579" s="353"/>
      <c r="K579" s="353"/>
      <c r="L579" s="349"/>
      <c r="M579" s="349"/>
      <c r="N579" s="349"/>
      <c r="O579" s="349"/>
      <c r="P579" s="349"/>
      <c r="Q579" s="349"/>
      <c r="R579" s="349"/>
      <c r="S579" s="349"/>
      <c r="T579" s="349"/>
      <c r="U579" s="349"/>
      <c r="V579" s="349"/>
      <c r="W579" s="349"/>
      <c r="X579" s="349"/>
      <c r="Y579" s="349"/>
      <c r="Z579" s="349"/>
      <c r="AA579" s="349"/>
      <c r="AB579" s="349"/>
      <c r="AC579" s="349"/>
      <c r="AD579" s="349"/>
      <c r="AE579" s="349"/>
    </row>
    <row r="580" ht="27.75" customHeight="1">
      <c r="A580" s="354"/>
      <c r="B580" s="352"/>
      <c r="C580" s="353"/>
      <c r="D580" s="353"/>
      <c r="E580" s="353"/>
      <c r="F580" s="354"/>
      <c r="G580" s="355"/>
      <c r="H580" s="355"/>
      <c r="I580" s="354"/>
      <c r="J580" s="353"/>
      <c r="K580" s="353"/>
      <c r="L580" s="349"/>
      <c r="M580" s="349"/>
      <c r="N580" s="349"/>
      <c r="O580" s="349"/>
      <c r="P580" s="349"/>
      <c r="Q580" s="349"/>
      <c r="R580" s="349"/>
      <c r="S580" s="349"/>
      <c r="T580" s="349"/>
      <c r="U580" s="349"/>
      <c r="V580" s="349"/>
      <c r="W580" s="349"/>
      <c r="X580" s="349"/>
      <c r="Y580" s="349"/>
      <c r="Z580" s="349"/>
      <c r="AA580" s="349"/>
      <c r="AB580" s="349"/>
      <c r="AC580" s="349"/>
      <c r="AD580" s="349"/>
      <c r="AE580" s="349"/>
    </row>
    <row r="581" ht="27.75" customHeight="1">
      <c r="A581" s="354"/>
      <c r="B581" s="352"/>
      <c r="C581" s="353"/>
      <c r="D581" s="353"/>
      <c r="E581" s="353"/>
      <c r="F581" s="354"/>
      <c r="G581" s="355"/>
      <c r="H581" s="355"/>
      <c r="I581" s="354"/>
      <c r="J581" s="353"/>
      <c r="K581" s="353"/>
      <c r="L581" s="349"/>
      <c r="M581" s="349"/>
      <c r="N581" s="349"/>
      <c r="O581" s="349"/>
      <c r="P581" s="349"/>
      <c r="Q581" s="349"/>
      <c r="R581" s="349"/>
      <c r="S581" s="349"/>
      <c r="T581" s="349"/>
      <c r="U581" s="349"/>
      <c r="V581" s="349"/>
      <c r="W581" s="349"/>
      <c r="X581" s="349"/>
      <c r="Y581" s="349"/>
      <c r="Z581" s="349"/>
      <c r="AA581" s="349"/>
      <c r="AB581" s="349"/>
      <c r="AC581" s="349"/>
      <c r="AD581" s="349"/>
      <c r="AE581" s="349"/>
    </row>
    <row r="582" ht="27.75" customHeight="1">
      <c r="A582" s="354"/>
      <c r="B582" s="352"/>
      <c r="C582" s="353"/>
      <c r="D582" s="353"/>
      <c r="E582" s="353"/>
      <c r="F582" s="354"/>
      <c r="G582" s="355"/>
      <c r="H582" s="355"/>
      <c r="I582" s="354"/>
      <c r="J582" s="353"/>
      <c r="K582" s="353"/>
      <c r="L582" s="349"/>
      <c r="M582" s="349"/>
      <c r="N582" s="349"/>
      <c r="O582" s="349"/>
      <c r="P582" s="349"/>
      <c r="Q582" s="349"/>
      <c r="R582" s="349"/>
      <c r="S582" s="349"/>
      <c r="T582" s="349"/>
      <c r="U582" s="349"/>
      <c r="V582" s="349"/>
      <c r="W582" s="349"/>
      <c r="X582" s="349"/>
      <c r="Y582" s="349"/>
      <c r="Z582" s="349"/>
      <c r="AA582" s="349"/>
      <c r="AB582" s="349"/>
      <c r="AC582" s="349"/>
      <c r="AD582" s="349"/>
      <c r="AE582" s="349"/>
    </row>
    <row r="583" ht="27.75" customHeight="1">
      <c r="A583" s="354"/>
      <c r="B583" s="352"/>
      <c r="C583" s="353"/>
      <c r="D583" s="353"/>
      <c r="E583" s="353"/>
      <c r="F583" s="354"/>
      <c r="G583" s="355"/>
      <c r="H583" s="355"/>
      <c r="I583" s="354"/>
      <c r="J583" s="353"/>
      <c r="K583" s="353"/>
      <c r="L583" s="349"/>
      <c r="M583" s="349"/>
      <c r="N583" s="349"/>
      <c r="O583" s="349"/>
      <c r="P583" s="349"/>
      <c r="Q583" s="349"/>
      <c r="R583" s="349"/>
      <c r="S583" s="349"/>
      <c r="T583" s="349"/>
      <c r="U583" s="349"/>
      <c r="V583" s="349"/>
      <c r="W583" s="349"/>
      <c r="X583" s="349"/>
      <c r="Y583" s="349"/>
      <c r="Z583" s="349"/>
      <c r="AA583" s="349"/>
      <c r="AB583" s="349"/>
      <c r="AC583" s="349"/>
      <c r="AD583" s="349"/>
      <c r="AE583" s="349"/>
    </row>
    <row r="584" ht="27.75" customHeight="1">
      <c r="A584" s="354"/>
      <c r="B584" s="352"/>
      <c r="C584" s="353"/>
      <c r="D584" s="353"/>
      <c r="E584" s="353"/>
      <c r="F584" s="354"/>
      <c r="G584" s="355"/>
      <c r="H584" s="355"/>
      <c r="I584" s="354"/>
      <c r="J584" s="353"/>
      <c r="K584" s="353"/>
      <c r="L584" s="349"/>
      <c r="M584" s="349"/>
      <c r="N584" s="349"/>
      <c r="O584" s="349"/>
      <c r="P584" s="349"/>
      <c r="Q584" s="349"/>
      <c r="R584" s="349"/>
      <c r="S584" s="349"/>
      <c r="T584" s="349"/>
      <c r="U584" s="349"/>
      <c r="V584" s="349"/>
      <c r="W584" s="349"/>
      <c r="X584" s="349"/>
      <c r="Y584" s="349"/>
      <c r="Z584" s="349"/>
      <c r="AA584" s="349"/>
      <c r="AB584" s="349"/>
      <c r="AC584" s="349"/>
      <c r="AD584" s="349"/>
      <c r="AE584" s="349"/>
    </row>
    <row r="585" ht="27.75" customHeight="1">
      <c r="A585" s="354"/>
      <c r="B585" s="352"/>
      <c r="C585" s="353"/>
      <c r="D585" s="353"/>
      <c r="E585" s="353"/>
      <c r="F585" s="354"/>
      <c r="G585" s="355"/>
      <c r="H585" s="355"/>
      <c r="I585" s="354"/>
      <c r="J585" s="353"/>
      <c r="K585" s="353"/>
      <c r="L585" s="349"/>
      <c r="M585" s="349"/>
      <c r="N585" s="349"/>
      <c r="O585" s="349"/>
      <c r="P585" s="349"/>
      <c r="Q585" s="349"/>
      <c r="R585" s="349"/>
      <c r="S585" s="349"/>
      <c r="T585" s="349"/>
      <c r="U585" s="349"/>
      <c r="V585" s="349"/>
      <c r="W585" s="349"/>
      <c r="X585" s="349"/>
      <c r="Y585" s="349"/>
      <c r="Z585" s="349"/>
      <c r="AA585" s="349"/>
      <c r="AB585" s="349"/>
      <c r="AC585" s="349"/>
      <c r="AD585" s="349"/>
      <c r="AE585" s="349"/>
    </row>
    <row r="586" ht="27.75" customHeight="1">
      <c r="A586" s="354"/>
      <c r="B586" s="352"/>
      <c r="C586" s="353"/>
      <c r="D586" s="353"/>
      <c r="E586" s="353"/>
      <c r="F586" s="354"/>
      <c r="G586" s="355"/>
      <c r="H586" s="355"/>
      <c r="I586" s="354"/>
      <c r="J586" s="353"/>
      <c r="K586" s="353"/>
      <c r="L586" s="349"/>
      <c r="M586" s="349"/>
      <c r="N586" s="349"/>
      <c r="O586" s="349"/>
      <c r="P586" s="349"/>
      <c r="Q586" s="349"/>
      <c r="R586" s="349"/>
      <c r="S586" s="349"/>
      <c r="T586" s="349"/>
      <c r="U586" s="349"/>
      <c r="V586" s="349"/>
      <c r="W586" s="349"/>
      <c r="X586" s="349"/>
      <c r="Y586" s="349"/>
      <c r="Z586" s="349"/>
      <c r="AA586" s="349"/>
      <c r="AB586" s="349"/>
      <c r="AC586" s="349"/>
      <c r="AD586" s="349"/>
      <c r="AE586" s="349"/>
    </row>
    <row r="587" ht="27.75" customHeight="1">
      <c r="A587" s="354"/>
      <c r="B587" s="352"/>
      <c r="C587" s="353"/>
      <c r="D587" s="353"/>
      <c r="E587" s="353"/>
      <c r="F587" s="354"/>
      <c r="G587" s="355"/>
      <c r="H587" s="355"/>
      <c r="I587" s="354"/>
      <c r="J587" s="353"/>
      <c r="K587" s="353"/>
      <c r="L587" s="349"/>
      <c r="M587" s="349"/>
      <c r="N587" s="349"/>
      <c r="O587" s="349"/>
      <c r="P587" s="349"/>
      <c r="Q587" s="349"/>
      <c r="R587" s="349"/>
      <c r="S587" s="349"/>
      <c r="T587" s="349"/>
      <c r="U587" s="349"/>
      <c r="V587" s="349"/>
      <c r="W587" s="349"/>
      <c r="X587" s="349"/>
      <c r="Y587" s="349"/>
      <c r="Z587" s="349"/>
      <c r="AA587" s="349"/>
      <c r="AB587" s="349"/>
      <c r="AC587" s="349"/>
      <c r="AD587" s="349"/>
      <c r="AE587" s="349"/>
    </row>
    <row r="588" ht="27.75" customHeight="1">
      <c r="A588" s="354"/>
      <c r="B588" s="352"/>
      <c r="C588" s="353"/>
      <c r="D588" s="353"/>
      <c r="E588" s="353"/>
      <c r="F588" s="354"/>
      <c r="G588" s="355"/>
      <c r="H588" s="355"/>
      <c r="I588" s="354"/>
      <c r="J588" s="353"/>
      <c r="K588" s="353"/>
      <c r="L588" s="349"/>
      <c r="M588" s="349"/>
      <c r="N588" s="349"/>
      <c r="O588" s="349"/>
      <c r="P588" s="349"/>
      <c r="Q588" s="349"/>
      <c r="R588" s="349"/>
      <c r="S588" s="349"/>
      <c r="T588" s="349"/>
      <c r="U588" s="349"/>
      <c r="V588" s="349"/>
      <c r="W588" s="349"/>
      <c r="X588" s="349"/>
      <c r="Y588" s="349"/>
      <c r="Z588" s="349"/>
      <c r="AA588" s="349"/>
      <c r="AB588" s="349"/>
      <c r="AC588" s="349"/>
      <c r="AD588" s="349"/>
      <c r="AE588" s="349"/>
    </row>
    <row r="589" ht="27.75" customHeight="1">
      <c r="A589" s="354"/>
      <c r="B589" s="352"/>
      <c r="C589" s="353"/>
      <c r="D589" s="353"/>
      <c r="E589" s="353"/>
      <c r="F589" s="354"/>
      <c r="G589" s="355"/>
      <c r="H589" s="355"/>
      <c r="I589" s="354"/>
      <c r="J589" s="353"/>
      <c r="K589" s="353"/>
      <c r="L589" s="349"/>
      <c r="M589" s="349"/>
      <c r="N589" s="349"/>
      <c r="O589" s="349"/>
      <c r="P589" s="349"/>
      <c r="Q589" s="349"/>
      <c r="R589" s="349"/>
      <c r="S589" s="349"/>
      <c r="T589" s="349"/>
      <c r="U589" s="349"/>
      <c r="V589" s="349"/>
      <c r="W589" s="349"/>
      <c r="X589" s="349"/>
      <c r="Y589" s="349"/>
      <c r="Z589" s="349"/>
      <c r="AA589" s="349"/>
      <c r="AB589" s="349"/>
      <c r="AC589" s="349"/>
      <c r="AD589" s="349"/>
      <c r="AE589" s="349"/>
    </row>
    <row r="590" ht="27.75" customHeight="1">
      <c r="A590" s="354"/>
      <c r="B590" s="352"/>
      <c r="C590" s="353"/>
      <c r="D590" s="353"/>
      <c r="E590" s="353"/>
      <c r="F590" s="354"/>
      <c r="G590" s="355"/>
      <c r="H590" s="355"/>
      <c r="I590" s="354"/>
      <c r="J590" s="353"/>
      <c r="K590" s="353"/>
      <c r="L590" s="349"/>
      <c r="M590" s="349"/>
      <c r="N590" s="349"/>
      <c r="O590" s="349"/>
      <c r="P590" s="349"/>
      <c r="Q590" s="349"/>
      <c r="R590" s="349"/>
      <c r="S590" s="349"/>
      <c r="T590" s="349"/>
      <c r="U590" s="349"/>
      <c r="V590" s="349"/>
      <c r="W590" s="349"/>
      <c r="X590" s="349"/>
      <c r="Y590" s="349"/>
      <c r="Z590" s="349"/>
      <c r="AA590" s="349"/>
      <c r="AB590" s="349"/>
      <c r="AC590" s="349"/>
      <c r="AD590" s="349"/>
      <c r="AE590" s="349"/>
    </row>
    <row r="591" ht="27.75" customHeight="1">
      <c r="A591" s="354"/>
      <c r="B591" s="352"/>
      <c r="C591" s="353"/>
      <c r="D591" s="353"/>
      <c r="E591" s="353"/>
      <c r="F591" s="354"/>
      <c r="G591" s="355"/>
      <c r="H591" s="355"/>
      <c r="I591" s="354"/>
      <c r="J591" s="353"/>
      <c r="K591" s="353"/>
      <c r="L591" s="349"/>
      <c r="M591" s="349"/>
      <c r="N591" s="349"/>
      <c r="O591" s="349"/>
      <c r="P591" s="349"/>
      <c r="Q591" s="349"/>
      <c r="R591" s="349"/>
      <c r="S591" s="349"/>
      <c r="T591" s="349"/>
      <c r="U591" s="349"/>
      <c r="V591" s="349"/>
      <c r="W591" s="349"/>
      <c r="X591" s="349"/>
      <c r="Y591" s="349"/>
      <c r="Z591" s="349"/>
      <c r="AA591" s="349"/>
      <c r="AB591" s="349"/>
      <c r="AC591" s="349"/>
      <c r="AD591" s="349"/>
      <c r="AE591" s="349"/>
    </row>
    <row r="592" ht="27.75" customHeight="1">
      <c r="A592" s="354"/>
      <c r="B592" s="352"/>
      <c r="C592" s="353"/>
      <c r="D592" s="353"/>
      <c r="E592" s="353"/>
      <c r="F592" s="354"/>
      <c r="G592" s="355"/>
      <c r="H592" s="355"/>
      <c r="I592" s="354"/>
      <c r="J592" s="353"/>
      <c r="K592" s="353"/>
      <c r="L592" s="349"/>
      <c r="M592" s="349"/>
      <c r="N592" s="349"/>
      <c r="O592" s="349"/>
      <c r="P592" s="349"/>
      <c r="Q592" s="349"/>
      <c r="R592" s="349"/>
      <c r="S592" s="349"/>
      <c r="T592" s="349"/>
      <c r="U592" s="349"/>
      <c r="V592" s="349"/>
      <c r="W592" s="349"/>
      <c r="X592" s="349"/>
      <c r="Y592" s="349"/>
      <c r="Z592" s="349"/>
      <c r="AA592" s="349"/>
      <c r="AB592" s="349"/>
      <c r="AC592" s="349"/>
      <c r="AD592" s="349"/>
      <c r="AE592" s="349"/>
    </row>
    <row r="593" ht="27.75" customHeight="1">
      <c r="A593" s="354"/>
      <c r="B593" s="352"/>
      <c r="C593" s="353"/>
      <c r="D593" s="353"/>
      <c r="E593" s="353"/>
      <c r="F593" s="354"/>
      <c r="G593" s="355"/>
      <c r="H593" s="355"/>
      <c r="I593" s="354"/>
      <c r="J593" s="353"/>
      <c r="K593" s="353"/>
      <c r="L593" s="349"/>
      <c r="M593" s="349"/>
      <c r="N593" s="349"/>
      <c r="O593" s="349"/>
      <c r="P593" s="349"/>
      <c r="Q593" s="349"/>
      <c r="R593" s="349"/>
      <c r="S593" s="349"/>
      <c r="T593" s="349"/>
      <c r="U593" s="349"/>
      <c r="V593" s="349"/>
      <c r="W593" s="349"/>
      <c r="X593" s="349"/>
      <c r="Y593" s="349"/>
      <c r="Z593" s="349"/>
      <c r="AA593" s="349"/>
      <c r="AB593" s="349"/>
      <c r="AC593" s="349"/>
      <c r="AD593" s="349"/>
      <c r="AE593" s="349"/>
    </row>
    <row r="594" ht="27.75" customHeight="1">
      <c r="A594" s="354"/>
      <c r="B594" s="352"/>
      <c r="C594" s="353"/>
      <c r="D594" s="353"/>
      <c r="E594" s="353"/>
      <c r="F594" s="354"/>
      <c r="G594" s="355"/>
      <c r="H594" s="355"/>
      <c r="I594" s="354"/>
      <c r="J594" s="353"/>
      <c r="K594" s="353"/>
      <c r="L594" s="349"/>
      <c r="M594" s="349"/>
      <c r="N594" s="349"/>
      <c r="O594" s="349"/>
      <c r="P594" s="349"/>
      <c r="Q594" s="349"/>
      <c r="R594" s="349"/>
      <c r="S594" s="349"/>
      <c r="T594" s="349"/>
      <c r="U594" s="349"/>
      <c r="V594" s="349"/>
      <c r="W594" s="349"/>
      <c r="X594" s="349"/>
      <c r="Y594" s="349"/>
      <c r="Z594" s="349"/>
      <c r="AA594" s="349"/>
      <c r="AB594" s="349"/>
      <c r="AC594" s="349"/>
      <c r="AD594" s="349"/>
      <c r="AE594" s="349"/>
    </row>
    <row r="595" ht="27.75" customHeight="1">
      <c r="A595" s="354"/>
      <c r="B595" s="352"/>
      <c r="C595" s="353"/>
      <c r="D595" s="353"/>
      <c r="E595" s="353"/>
      <c r="F595" s="354"/>
      <c r="G595" s="355"/>
      <c r="H595" s="355"/>
      <c r="I595" s="354"/>
      <c r="J595" s="353"/>
      <c r="K595" s="353"/>
      <c r="L595" s="349"/>
      <c r="M595" s="349"/>
      <c r="N595" s="349"/>
      <c r="O595" s="349"/>
      <c r="P595" s="349"/>
      <c r="Q595" s="349"/>
      <c r="R595" s="349"/>
      <c r="S595" s="349"/>
      <c r="T595" s="349"/>
      <c r="U595" s="349"/>
      <c r="V595" s="349"/>
      <c r="W595" s="349"/>
      <c r="X595" s="349"/>
      <c r="Y595" s="349"/>
      <c r="Z595" s="349"/>
      <c r="AA595" s="349"/>
      <c r="AB595" s="349"/>
      <c r="AC595" s="349"/>
      <c r="AD595" s="349"/>
      <c r="AE595" s="349"/>
    </row>
    <row r="596" ht="27.75" customHeight="1">
      <c r="A596" s="354"/>
      <c r="B596" s="352"/>
      <c r="C596" s="353"/>
      <c r="D596" s="353"/>
      <c r="E596" s="353"/>
      <c r="F596" s="354"/>
      <c r="G596" s="355"/>
      <c r="H596" s="355"/>
      <c r="I596" s="354"/>
      <c r="J596" s="353"/>
      <c r="K596" s="353"/>
      <c r="L596" s="349"/>
      <c r="M596" s="349"/>
      <c r="N596" s="349"/>
      <c r="O596" s="349"/>
      <c r="P596" s="349"/>
      <c r="Q596" s="349"/>
      <c r="R596" s="349"/>
      <c r="S596" s="349"/>
      <c r="T596" s="349"/>
      <c r="U596" s="349"/>
      <c r="V596" s="349"/>
      <c r="W596" s="349"/>
      <c r="X596" s="349"/>
      <c r="Y596" s="349"/>
      <c r="Z596" s="349"/>
      <c r="AA596" s="349"/>
      <c r="AB596" s="349"/>
      <c r="AC596" s="349"/>
      <c r="AD596" s="349"/>
      <c r="AE596" s="349"/>
    </row>
    <row r="597" ht="27.75" customHeight="1">
      <c r="A597" s="354"/>
      <c r="B597" s="352"/>
      <c r="C597" s="353"/>
      <c r="D597" s="353"/>
      <c r="E597" s="353"/>
      <c r="F597" s="354"/>
      <c r="G597" s="355"/>
      <c r="H597" s="355"/>
      <c r="I597" s="354"/>
      <c r="J597" s="353"/>
      <c r="K597" s="353"/>
      <c r="L597" s="349"/>
      <c r="M597" s="349"/>
      <c r="N597" s="349"/>
      <c r="O597" s="349"/>
      <c r="P597" s="349"/>
      <c r="Q597" s="349"/>
      <c r="R597" s="349"/>
      <c r="S597" s="349"/>
      <c r="T597" s="349"/>
      <c r="U597" s="349"/>
      <c r="V597" s="349"/>
      <c r="W597" s="349"/>
      <c r="X597" s="349"/>
      <c r="Y597" s="349"/>
      <c r="Z597" s="349"/>
      <c r="AA597" s="349"/>
      <c r="AB597" s="349"/>
      <c r="AC597" s="349"/>
      <c r="AD597" s="349"/>
      <c r="AE597" s="349"/>
    </row>
    <row r="598" ht="27.75" customHeight="1">
      <c r="A598" s="354"/>
      <c r="B598" s="352"/>
      <c r="C598" s="353"/>
      <c r="D598" s="353"/>
      <c r="E598" s="353"/>
      <c r="F598" s="354"/>
      <c r="G598" s="355"/>
      <c r="H598" s="355"/>
      <c r="I598" s="354"/>
      <c r="J598" s="353"/>
      <c r="K598" s="353"/>
      <c r="L598" s="349"/>
      <c r="M598" s="349"/>
      <c r="N598" s="349"/>
      <c r="O598" s="349"/>
      <c r="P598" s="349"/>
      <c r="Q598" s="349"/>
      <c r="R598" s="349"/>
      <c r="S598" s="349"/>
      <c r="T598" s="349"/>
      <c r="U598" s="349"/>
      <c r="V598" s="349"/>
      <c r="W598" s="349"/>
      <c r="X598" s="349"/>
      <c r="Y598" s="349"/>
      <c r="Z598" s="349"/>
      <c r="AA598" s="349"/>
      <c r="AB598" s="349"/>
      <c r="AC598" s="349"/>
      <c r="AD598" s="349"/>
      <c r="AE598" s="349"/>
    </row>
    <row r="599" ht="27.75" customHeight="1">
      <c r="A599" s="354"/>
      <c r="B599" s="352"/>
      <c r="C599" s="353"/>
      <c r="D599" s="353"/>
      <c r="E599" s="353"/>
      <c r="F599" s="354"/>
      <c r="G599" s="355"/>
      <c r="H599" s="355"/>
      <c r="I599" s="354"/>
      <c r="J599" s="353"/>
      <c r="K599" s="353"/>
      <c r="L599" s="349"/>
      <c r="M599" s="349"/>
      <c r="N599" s="349"/>
      <c r="O599" s="349"/>
      <c r="P599" s="349"/>
      <c r="Q599" s="349"/>
      <c r="R599" s="349"/>
      <c r="S599" s="349"/>
      <c r="T599" s="349"/>
      <c r="U599" s="349"/>
      <c r="V599" s="349"/>
      <c r="W599" s="349"/>
      <c r="X599" s="349"/>
      <c r="Y599" s="349"/>
      <c r="Z599" s="349"/>
      <c r="AA599" s="349"/>
      <c r="AB599" s="349"/>
      <c r="AC599" s="349"/>
      <c r="AD599" s="349"/>
      <c r="AE599" s="349"/>
    </row>
    <row r="600" ht="27.75" customHeight="1">
      <c r="A600" s="354"/>
      <c r="B600" s="352"/>
      <c r="C600" s="353"/>
      <c r="D600" s="353"/>
      <c r="E600" s="353"/>
      <c r="F600" s="354"/>
      <c r="G600" s="355"/>
      <c r="H600" s="355"/>
      <c r="I600" s="354"/>
      <c r="J600" s="353"/>
      <c r="K600" s="353"/>
      <c r="L600" s="349"/>
      <c r="M600" s="349"/>
      <c r="N600" s="349"/>
      <c r="O600" s="349"/>
      <c r="P600" s="349"/>
      <c r="Q600" s="349"/>
      <c r="R600" s="349"/>
      <c r="S600" s="349"/>
      <c r="T600" s="349"/>
      <c r="U600" s="349"/>
      <c r="V600" s="349"/>
      <c r="W600" s="349"/>
      <c r="X600" s="349"/>
      <c r="Y600" s="349"/>
      <c r="Z600" s="349"/>
      <c r="AA600" s="349"/>
      <c r="AB600" s="349"/>
      <c r="AC600" s="349"/>
      <c r="AD600" s="349"/>
      <c r="AE600" s="349"/>
    </row>
    <row r="601" ht="27.75" customHeight="1">
      <c r="A601" s="354"/>
      <c r="B601" s="352"/>
      <c r="C601" s="353"/>
      <c r="D601" s="353"/>
      <c r="E601" s="353"/>
      <c r="F601" s="354"/>
      <c r="G601" s="355"/>
      <c r="H601" s="355"/>
      <c r="I601" s="354"/>
      <c r="J601" s="353"/>
      <c r="K601" s="353"/>
      <c r="L601" s="349"/>
      <c r="M601" s="349"/>
      <c r="N601" s="349"/>
      <c r="O601" s="349"/>
      <c r="P601" s="349"/>
      <c r="Q601" s="349"/>
      <c r="R601" s="349"/>
      <c r="S601" s="349"/>
      <c r="T601" s="349"/>
      <c r="U601" s="349"/>
      <c r="V601" s="349"/>
      <c r="W601" s="349"/>
      <c r="X601" s="349"/>
      <c r="Y601" s="349"/>
      <c r="Z601" s="349"/>
      <c r="AA601" s="349"/>
      <c r="AB601" s="349"/>
      <c r="AC601" s="349"/>
      <c r="AD601" s="349"/>
      <c r="AE601" s="349"/>
    </row>
    <row r="602" ht="27.75" customHeight="1">
      <c r="A602" s="354"/>
      <c r="B602" s="352"/>
      <c r="C602" s="353"/>
      <c r="D602" s="353"/>
      <c r="E602" s="353"/>
      <c r="F602" s="354"/>
      <c r="G602" s="355"/>
      <c r="H602" s="355"/>
      <c r="I602" s="354"/>
      <c r="J602" s="353"/>
      <c r="K602" s="353"/>
      <c r="L602" s="349"/>
      <c r="M602" s="349"/>
      <c r="N602" s="349"/>
      <c r="O602" s="349"/>
      <c r="P602" s="349"/>
      <c r="Q602" s="349"/>
      <c r="R602" s="349"/>
      <c r="S602" s="349"/>
      <c r="T602" s="349"/>
      <c r="U602" s="349"/>
      <c r="V602" s="349"/>
      <c r="W602" s="349"/>
      <c r="X602" s="349"/>
      <c r="Y602" s="349"/>
      <c r="Z602" s="349"/>
      <c r="AA602" s="349"/>
      <c r="AB602" s="349"/>
      <c r="AC602" s="349"/>
      <c r="AD602" s="349"/>
      <c r="AE602" s="349"/>
    </row>
    <row r="603" ht="27.75" customHeight="1">
      <c r="A603" s="354"/>
      <c r="B603" s="352"/>
      <c r="C603" s="353"/>
      <c r="D603" s="353"/>
      <c r="E603" s="353"/>
      <c r="F603" s="354"/>
      <c r="G603" s="355"/>
      <c r="H603" s="355"/>
      <c r="I603" s="354"/>
      <c r="J603" s="353"/>
      <c r="K603" s="353"/>
      <c r="L603" s="349"/>
      <c r="M603" s="349"/>
      <c r="N603" s="349"/>
      <c r="O603" s="349"/>
      <c r="P603" s="349"/>
      <c r="Q603" s="349"/>
      <c r="R603" s="349"/>
      <c r="S603" s="349"/>
      <c r="T603" s="349"/>
      <c r="U603" s="349"/>
      <c r="V603" s="349"/>
      <c r="W603" s="349"/>
      <c r="X603" s="349"/>
      <c r="Y603" s="349"/>
      <c r="Z603" s="349"/>
      <c r="AA603" s="349"/>
      <c r="AB603" s="349"/>
      <c r="AC603" s="349"/>
      <c r="AD603" s="349"/>
      <c r="AE603" s="349"/>
    </row>
    <row r="604" ht="27.75" customHeight="1">
      <c r="A604" s="354"/>
      <c r="B604" s="352"/>
      <c r="C604" s="353"/>
      <c r="D604" s="353"/>
      <c r="E604" s="353"/>
      <c r="F604" s="354"/>
      <c r="G604" s="355"/>
      <c r="H604" s="355"/>
      <c r="I604" s="354"/>
      <c r="J604" s="353"/>
      <c r="K604" s="353"/>
      <c r="L604" s="349"/>
      <c r="M604" s="349"/>
      <c r="N604" s="349"/>
      <c r="O604" s="349"/>
      <c r="P604" s="349"/>
      <c r="Q604" s="349"/>
      <c r="R604" s="349"/>
      <c r="S604" s="349"/>
      <c r="T604" s="349"/>
      <c r="U604" s="349"/>
      <c r="V604" s="349"/>
      <c r="W604" s="349"/>
      <c r="X604" s="349"/>
      <c r="Y604" s="349"/>
      <c r="Z604" s="349"/>
      <c r="AA604" s="349"/>
      <c r="AB604" s="349"/>
      <c r="AC604" s="349"/>
      <c r="AD604" s="349"/>
      <c r="AE604" s="349"/>
    </row>
    <row r="605" ht="27.75" customHeight="1">
      <c r="A605" s="354"/>
      <c r="B605" s="352"/>
      <c r="C605" s="353"/>
      <c r="D605" s="353"/>
      <c r="E605" s="353"/>
      <c r="F605" s="354"/>
      <c r="G605" s="355"/>
      <c r="H605" s="355"/>
      <c r="I605" s="354"/>
      <c r="J605" s="353"/>
      <c r="K605" s="353"/>
      <c r="L605" s="349"/>
      <c r="M605" s="349"/>
      <c r="N605" s="349"/>
      <c r="O605" s="349"/>
      <c r="P605" s="349"/>
      <c r="Q605" s="349"/>
      <c r="R605" s="349"/>
      <c r="S605" s="349"/>
      <c r="T605" s="349"/>
      <c r="U605" s="349"/>
      <c r="V605" s="349"/>
      <c r="W605" s="349"/>
      <c r="X605" s="349"/>
      <c r="Y605" s="349"/>
      <c r="Z605" s="349"/>
      <c r="AA605" s="349"/>
      <c r="AB605" s="349"/>
      <c r="AC605" s="349"/>
      <c r="AD605" s="349"/>
      <c r="AE605" s="349"/>
    </row>
    <row r="606" ht="27.75" customHeight="1">
      <c r="A606" s="354"/>
      <c r="B606" s="352"/>
      <c r="C606" s="353"/>
      <c r="D606" s="353"/>
      <c r="E606" s="353"/>
      <c r="F606" s="354"/>
      <c r="G606" s="355"/>
      <c r="H606" s="355"/>
      <c r="I606" s="354"/>
      <c r="J606" s="353"/>
      <c r="K606" s="353"/>
      <c r="L606" s="349"/>
      <c r="M606" s="349"/>
      <c r="N606" s="349"/>
      <c r="O606" s="349"/>
      <c r="P606" s="349"/>
      <c r="Q606" s="349"/>
      <c r="R606" s="349"/>
      <c r="S606" s="349"/>
      <c r="T606" s="349"/>
      <c r="U606" s="349"/>
      <c r="V606" s="349"/>
      <c r="W606" s="349"/>
      <c r="X606" s="349"/>
      <c r="Y606" s="349"/>
      <c r="Z606" s="349"/>
      <c r="AA606" s="349"/>
      <c r="AB606" s="349"/>
      <c r="AC606" s="349"/>
      <c r="AD606" s="349"/>
      <c r="AE606" s="349"/>
    </row>
    <row r="607" ht="27.75" customHeight="1">
      <c r="A607" s="354"/>
      <c r="B607" s="352"/>
      <c r="C607" s="353"/>
      <c r="D607" s="353"/>
      <c r="E607" s="353"/>
      <c r="F607" s="354"/>
      <c r="G607" s="355"/>
      <c r="H607" s="355"/>
      <c r="I607" s="354"/>
      <c r="J607" s="353"/>
      <c r="K607" s="353"/>
      <c r="L607" s="349"/>
      <c r="M607" s="349"/>
      <c r="N607" s="349"/>
      <c r="O607" s="349"/>
      <c r="P607" s="349"/>
      <c r="Q607" s="349"/>
      <c r="R607" s="349"/>
      <c r="S607" s="349"/>
      <c r="T607" s="349"/>
      <c r="U607" s="349"/>
      <c r="V607" s="349"/>
      <c r="W607" s="349"/>
      <c r="X607" s="349"/>
      <c r="Y607" s="349"/>
      <c r="Z607" s="349"/>
      <c r="AA607" s="349"/>
      <c r="AB607" s="349"/>
      <c r="AC607" s="349"/>
      <c r="AD607" s="349"/>
      <c r="AE607" s="349"/>
    </row>
    <row r="608" ht="27.75" customHeight="1">
      <c r="A608" s="354"/>
      <c r="B608" s="352"/>
      <c r="C608" s="353"/>
      <c r="D608" s="353"/>
      <c r="E608" s="353"/>
      <c r="F608" s="354"/>
      <c r="G608" s="355"/>
      <c r="H608" s="355"/>
      <c r="I608" s="354"/>
      <c r="J608" s="353"/>
      <c r="K608" s="353"/>
      <c r="L608" s="349"/>
      <c r="M608" s="349"/>
      <c r="N608" s="349"/>
      <c r="O608" s="349"/>
      <c r="P608" s="349"/>
      <c r="Q608" s="349"/>
      <c r="R608" s="349"/>
      <c r="S608" s="349"/>
      <c r="T608" s="349"/>
      <c r="U608" s="349"/>
      <c r="V608" s="349"/>
      <c r="W608" s="349"/>
      <c r="X608" s="349"/>
      <c r="Y608" s="349"/>
      <c r="Z608" s="349"/>
      <c r="AA608" s="349"/>
      <c r="AB608" s="349"/>
      <c r="AC608" s="349"/>
      <c r="AD608" s="349"/>
      <c r="AE608" s="349"/>
    </row>
    <row r="609" ht="27.75" customHeight="1">
      <c r="A609" s="354"/>
      <c r="B609" s="352"/>
      <c r="C609" s="353"/>
      <c r="D609" s="353"/>
      <c r="E609" s="353"/>
      <c r="F609" s="354"/>
      <c r="G609" s="355"/>
      <c r="H609" s="355"/>
      <c r="I609" s="354"/>
      <c r="J609" s="353"/>
      <c r="K609" s="353"/>
      <c r="L609" s="349"/>
      <c r="M609" s="349"/>
      <c r="N609" s="349"/>
      <c r="O609" s="349"/>
      <c r="P609" s="349"/>
      <c r="Q609" s="349"/>
      <c r="R609" s="349"/>
      <c r="S609" s="349"/>
      <c r="T609" s="349"/>
      <c r="U609" s="349"/>
      <c r="V609" s="349"/>
      <c r="W609" s="349"/>
      <c r="X609" s="349"/>
      <c r="Y609" s="349"/>
      <c r="Z609" s="349"/>
      <c r="AA609" s="349"/>
      <c r="AB609" s="349"/>
      <c r="AC609" s="349"/>
      <c r="AD609" s="349"/>
      <c r="AE609" s="349"/>
    </row>
    <row r="610" ht="27.75" customHeight="1">
      <c r="A610" s="354"/>
      <c r="B610" s="352"/>
      <c r="C610" s="353"/>
      <c r="D610" s="353"/>
      <c r="E610" s="353"/>
      <c r="F610" s="354"/>
      <c r="G610" s="355"/>
      <c r="H610" s="355"/>
      <c r="I610" s="354"/>
      <c r="J610" s="353"/>
      <c r="K610" s="353"/>
      <c r="L610" s="349"/>
      <c r="M610" s="349"/>
      <c r="N610" s="349"/>
      <c r="O610" s="349"/>
      <c r="P610" s="349"/>
      <c r="Q610" s="349"/>
      <c r="R610" s="349"/>
      <c r="S610" s="349"/>
      <c r="T610" s="349"/>
      <c r="U610" s="349"/>
      <c r="V610" s="349"/>
      <c r="W610" s="349"/>
      <c r="X610" s="349"/>
      <c r="Y610" s="349"/>
      <c r="Z610" s="349"/>
      <c r="AA610" s="349"/>
      <c r="AB610" s="349"/>
      <c r="AC610" s="349"/>
      <c r="AD610" s="349"/>
      <c r="AE610" s="349"/>
    </row>
    <row r="611" ht="27.75" customHeight="1">
      <c r="A611" s="354"/>
      <c r="B611" s="352"/>
      <c r="C611" s="353"/>
      <c r="D611" s="353"/>
      <c r="E611" s="353"/>
      <c r="F611" s="354"/>
      <c r="G611" s="355"/>
      <c r="H611" s="355"/>
      <c r="I611" s="354"/>
      <c r="J611" s="353"/>
      <c r="K611" s="353"/>
      <c r="L611" s="349"/>
      <c r="M611" s="349"/>
      <c r="N611" s="349"/>
      <c r="O611" s="349"/>
      <c r="P611" s="349"/>
      <c r="Q611" s="349"/>
      <c r="R611" s="349"/>
      <c r="S611" s="349"/>
      <c r="T611" s="349"/>
      <c r="U611" s="349"/>
      <c r="V611" s="349"/>
      <c r="W611" s="349"/>
      <c r="X611" s="349"/>
      <c r="Y611" s="349"/>
      <c r="Z611" s="349"/>
      <c r="AA611" s="349"/>
      <c r="AB611" s="349"/>
      <c r="AC611" s="349"/>
      <c r="AD611" s="349"/>
      <c r="AE611" s="349"/>
    </row>
    <row r="612" ht="27.75" customHeight="1">
      <c r="A612" s="354"/>
      <c r="B612" s="352"/>
      <c r="C612" s="353"/>
      <c r="D612" s="353"/>
      <c r="E612" s="353"/>
      <c r="F612" s="354"/>
      <c r="G612" s="355"/>
      <c r="H612" s="355"/>
      <c r="I612" s="354"/>
      <c r="J612" s="353"/>
      <c r="K612" s="353"/>
      <c r="L612" s="349"/>
      <c r="M612" s="349"/>
      <c r="N612" s="349"/>
      <c r="O612" s="349"/>
      <c r="P612" s="349"/>
      <c r="Q612" s="349"/>
      <c r="R612" s="349"/>
      <c r="S612" s="349"/>
      <c r="T612" s="349"/>
      <c r="U612" s="349"/>
      <c r="V612" s="349"/>
      <c r="W612" s="349"/>
      <c r="X612" s="349"/>
      <c r="Y612" s="349"/>
      <c r="Z612" s="349"/>
      <c r="AA612" s="349"/>
      <c r="AB612" s="349"/>
      <c r="AC612" s="349"/>
      <c r="AD612" s="349"/>
      <c r="AE612" s="349"/>
    </row>
    <row r="613" ht="27.75" customHeight="1">
      <c r="A613" s="354"/>
      <c r="B613" s="352"/>
      <c r="C613" s="353"/>
      <c r="D613" s="353"/>
      <c r="E613" s="353"/>
      <c r="F613" s="354"/>
      <c r="G613" s="355"/>
      <c r="H613" s="355"/>
      <c r="I613" s="354"/>
      <c r="J613" s="353"/>
      <c r="K613" s="353"/>
      <c r="L613" s="349"/>
      <c r="M613" s="349"/>
      <c r="N613" s="349"/>
      <c r="O613" s="349"/>
      <c r="P613" s="349"/>
      <c r="Q613" s="349"/>
      <c r="R613" s="349"/>
      <c r="S613" s="349"/>
      <c r="T613" s="349"/>
      <c r="U613" s="349"/>
      <c r="V613" s="349"/>
      <c r="W613" s="349"/>
      <c r="X613" s="349"/>
      <c r="Y613" s="349"/>
      <c r="Z613" s="349"/>
      <c r="AA613" s="349"/>
      <c r="AB613" s="349"/>
      <c r="AC613" s="349"/>
      <c r="AD613" s="349"/>
      <c r="AE613" s="349"/>
    </row>
    <row r="614" ht="27.75" customHeight="1">
      <c r="A614" s="354"/>
      <c r="B614" s="352"/>
      <c r="C614" s="353"/>
      <c r="D614" s="353"/>
      <c r="E614" s="353"/>
      <c r="F614" s="354"/>
      <c r="G614" s="355"/>
      <c r="H614" s="355"/>
      <c r="I614" s="354"/>
      <c r="J614" s="353"/>
      <c r="K614" s="353"/>
      <c r="L614" s="349"/>
      <c r="M614" s="349"/>
      <c r="N614" s="349"/>
      <c r="O614" s="349"/>
      <c r="P614" s="349"/>
      <c r="Q614" s="349"/>
      <c r="R614" s="349"/>
      <c r="S614" s="349"/>
      <c r="T614" s="349"/>
      <c r="U614" s="349"/>
      <c r="V614" s="349"/>
      <c r="W614" s="349"/>
      <c r="X614" s="349"/>
      <c r="Y614" s="349"/>
      <c r="Z614" s="349"/>
      <c r="AA614" s="349"/>
      <c r="AB614" s="349"/>
      <c r="AC614" s="349"/>
      <c r="AD614" s="349"/>
      <c r="AE614" s="349"/>
    </row>
    <row r="615" ht="27.75" customHeight="1">
      <c r="A615" s="354"/>
      <c r="B615" s="352"/>
      <c r="C615" s="353"/>
      <c r="D615" s="353"/>
      <c r="E615" s="353"/>
      <c r="F615" s="354"/>
      <c r="G615" s="355"/>
      <c r="H615" s="355"/>
      <c r="I615" s="354"/>
      <c r="J615" s="353"/>
      <c r="K615" s="353"/>
      <c r="L615" s="349"/>
      <c r="M615" s="349"/>
      <c r="N615" s="349"/>
      <c r="O615" s="349"/>
      <c r="P615" s="349"/>
      <c r="Q615" s="349"/>
      <c r="R615" s="349"/>
      <c r="S615" s="349"/>
      <c r="T615" s="349"/>
      <c r="U615" s="349"/>
      <c r="V615" s="349"/>
      <c r="W615" s="349"/>
      <c r="X615" s="349"/>
      <c r="Y615" s="349"/>
      <c r="Z615" s="349"/>
      <c r="AA615" s="349"/>
      <c r="AB615" s="349"/>
      <c r="AC615" s="349"/>
      <c r="AD615" s="349"/>
      <c r="AE615" s="349"/>
    </row>
    <row r="616" ht="27.75" customHeight="1">
      <c r="A616" s="354"/>
      <c r="B616" s="352"/>
      <c r="C616" s="353"/>
      <c r="D616" s="353"/>
      <c r="E616" s="353"/>
      <c r="F616" s="354"/>
      <c r="G616" s="355"/>
      <c r="H616" s="355"/>
      <c r="I616" s="354"/>
      <c r="J616" s="353"/>
      <c r="K616" s="353"/>
      <c r="L616" s="349"/>
      <c r="M616" s="349"/>
      <c r="N616" s="349"/>
      <c r="O616" s="349"/>
      <c r="P616" s="349"/>
      <c r="Q616" s="349"/>
      <c r="R616" s="349"/>
      <c r="S616" s="349"/>
      <c r="T616" s="349"/>
      <c r="U616" s="349"/>
      <c r="V616" s="349"/>
      <c r="W616" s="349"/>
      <c r="X616" s="349"/>
      <c r="Y616" s="349"/>
      <c r="Z616" s="349"/>
      <c r="AA616" s="349"/>
      <c r="AB616" s="349"/>
      <c r="AC616" s="349"/>
      <c r="AD616" s="349"/>
      <c r="AE616" s="349"/>
    </row>
    <row r="617" ht="27.75" customHeight="1">
      <c r="A617" s="354"/>
      <c r="B617" s="352"/>
      <c r="C617" s="353"/>
      <c r="D617" s="353"/>
      <c r="E617" s="353"/>
      <c r="F617" s="354"/>
      <c r="G617" s="355"/>
      <c r="H617" s="355"/>
      <c r="I617" s="354"/>
      <c r="J617" s="353"/>
      <c r="K617" s="353"/>
      <c r="L617" s="349"/>
      <c r="M617" s="349"/>
      <c r="N617" s="349"/>
      <c r="O617" s="349"/>
      <c r="P617" s="349"/>
      <c r="Q617" s="349"/>
      <c r="R617" s="349"/>
      <c r="S617" s="349"/>
      <c r="T617" s="349"/>
      <c r="U617" s="349"/>
      <c r="V617" s="349"/>
      <c r="W617" s="349"/>
      <c r="X617" s="349"/>
      <c r="Y617" s="349"/>
      <c r="Z617" s="349"/>
      <c r="AA617" s="349"/>
      <c r="AB617" s="349"/>
      <c r="AC617" s="349"/>
      <c r="AD617" s="349"/>
      <c r="AE617" s="349"/>
    </row>
    <row r="618" ht="27.75" customHeight="1">
      <c r="A618" s="354"/>
      <c r="B618" s="352"/>
      <c r="C618" s="353"/>
      <c r="D618" s="353"/>
      <c r="E618" s="353"/>
      <c r="F618" s="354"/>
      <c r="G618" s="355"/>
      <c r="H618" s="355"/>
      <c r="I618" s="354"/>
      <c r="J618" s="353"/>
      <c r="K618" s="353"/>
      <c r="L618" s="349"/>
      <c r="M618" s="349"/>
      <c r="N618" s="349"/>
      <c r="O618" s="349"/>
      <c r="P618" s="349"/>
      <c r="Q618" s="349"/>
      <c r="R618" s="349"/>
      <c r="S618" s="349"/>
      <c r="T618" s="349"/>
      <c r="U618" s="349"/>
      <c r="V618" s="349"/>
      <c r="W618" s="349"/>
      <c r="X618" s="349"/>
      <c r="Y618" s="349"/>
      <c r="Z618" s="349"/>
      <c r="AA618" s="349"/>
      <c r="AB618" s="349"/>
      <c r="AC618" s="349"/>
      <c r="AD618" s="349"/>
      <c r="AE618" s="349"/>
    </row>
    <row r="619" ht="27.75" customHeight="1">
      <c r="A619" s="354"/>
      <c r="B619" s="352"/>
      <c r="C619" s="353"/>
      <c r="D619" s="353"/>
      <c r="E619" s="353"/>
      <c r="F619" s="354"/>
      <c r="G619" s="355"/>
      <c r="H619" s="355"/>
      <c r="I619" s="354"/>
      <c r="J619" s="353"/>
      <c r="K619" s="353"/>
      <c r="L619" s="349"/>
      <c r="M619" s="349"/>
      <c r="N619" s="349"/>
      <c r="O619" s="349"/>
      <c r="P619" s="349"/>
      <c r="Q619" s="349"/>
      <c r="R619" s="349"/>
      <c r="S619" s="349"/>
      <c r="T619" s="349"/>
      <c r="U619" s="349"/>
      <c r="V619" s="349"/>
      <c r="W619" s="349"/>
      <c r="X619" s="349"/>
      <c r="Y619" s="349"/>
      <c r="Z619" s="349"/>
      <c r="AA619" s="349"/>
      <c r="AB619" s="349"/>
      <c r="AC619" s="349"/>
      <c r="AD619" s="349"/>
      <c r="AE619" s="349"/>
    </row>
    <row r="620" ht="27.75" customHeight="1">
      <c r="A620" s="354"/>
      <c r="B620" s="352"/>
      <c r="C620" s="353"/>
      <c r="D620" s="353"/>
      <c r="E620" s="353"/>
      <c r="F620" s="354"/>
      <c r="G620" s="355"/>
      <c r="H620" s="355"/>
      <c r="I620" s="354"/>
      <c r="J620" s="353"/>
      <c r="K620" s="353"/>
      <c r="L620" s="349"/>
      <c r="M620" s="349"/>
      <c r="N620" s="349"/>
      <c r="O620" s="349"/>
      <c r="P620" s="349"/>
      <c r="Q620" s="349"/>
      <c r="R620" s="349"/>
      <c r="S620" s="349"/>
      <c r="T620" s="349"/>
      <c r="U620" s="349"/>
      <c r="V620" s="349"/>
      <c r="W620" s="349"/>
      <c r="X620" s="349"/>
      <c r="Y620" s="349"/>
      <c r="Z620" s="349"/>
      <c r="AA620" s="349"/>
      <c r="AB620" s="349"/>
      <c r="AC620" s="349"/>
      <c r="AD620" s="349"/>
      <c r="AE620" s="349"/>
    </row>
    <row r="621" ht="27.75" customHeight="1">
      <c r="A621" s="354"/>
      <c r="B621" s="352"/>
      <c r="C621" s="353"/>
      <c r="D621" s="353"/>
      <c r="E621" s="353"/>
      <c r="F621" s="354"/>
      <c r="G621" s="355"/>
      <c r="H621" s="355"/>
      <c r="I621" s="354"/>
      <c r="J621" s="353"/>
      <c r="K621" s="353"/>
      <c r="L621" s="349"/>
      <c r="M621" s="349"/>
      <c r="N621" s="349"/>
      <c r="O621" s="349"/>
      <c r="P621" s="349"/>
      <c r="Q621" s="349"/>
      <c r="R621" s="349"/>
      <c r="S621" s="349"/>
      <c r="T621" s="349"/>
      <c r="U621" s="349"/>
      <c r="V621" s="349"/>
      <c r="W621" s="349"/>
      <c r="X621" s="349"/>
      <c r="Y621" s="349"/>
      <c r="Z621" s="349"/>
      <c r="AA621" s="349"/>
      <c r="AB621" s="349"/>
      <c r="AC621" s="349"/>
      <c r="AD621" s="349"/>
      <c r="AE621" s="349"/>
    </row>
    <row r="622" ht="27.75" customHeight="1">
      <c r="A622" s="354"/>
      <c r="B622" s="352"/>
      <c r="C622" s="353"/>
      <c r="D622" s="353"/>
      <c r="E622" s="353"/>
      <c r="F622" s="354"/>
      <c r="G622" s="355"/>
      <c r="H622" s="355"/>
      <c r="I622" s="354"/>
      <c r="J622" s="353"/>
      <c r="K622" s="353"/>
      <c r="L622" s="349"/>
      <c r="M622" s="349"/>
      <c r="N622" s="349"/>
      <c r="O622" s="349"/>
      <c r="P622" s="349"/>
      <c r="Q622" s="349"/>
      <c r="R622" s="349"/>
      <c r="S622" s="349"/>
      <c r="T622" s="349"/>
      <c r="U622" s="349"/>
      <c r="V622" s="349"/>
      <c r="W622" s="349"/>
      <c r="X622" s="349"/>
      <c r="Y622" s="349"/>
      <c r="Z622" s="349"/>
      <c r="AA622" s="349"/>
      <c r="AB622" s="349"/>
      <c r="AC622" s="349"/>
      <c r="AD622" s="349"/>
      <c r="AE622" s="349"/>
    </row>
    <row r="623" ht="27.75" customHeight="1">
      <c r="A623" s="354"/>
      <c r="B623" s="352"/>
      <c r="C623" s="353"/>
      <c r="D623" s="353"/>
      <c r="E623" s="353"/>
      <c r="F623" s="354"/>
      <c r="G623" s="355"/>
      <c r="H623" s="355"/>
      <c r="I623" s="354"/>
      <c r="J623" s="353"/>
      <c r="K623" s="353"/>
      <c r="L623" s="349"/>
      <c r="M623" s="349"/>
      <c r="N623" s="349"/>
      <c r="O623" s="349"/>
      <c r="P623" s="349"/>
      <c r="Q623" s="349"/>
      <c r="R623" s="349"/>
      <c r="S623" s="349"/>
      <c r="T623" s="349"/>
      <c r="U623" s="349"/>
      <c r="V623" s="349"/>
      <c r="W623" s="349"/>
      <c r="X623" s="349"/>
      <c r="Y623" s="349"/>
      <c r="Z623" s="349"/>
      <c r="AA623" s="349"/>
      <c r="AB623" s="349"/>
      <c r="AC623" s="349"/>
      <c r="AD623" s="349"/>
      <c r="AE623" s="349"/>
    </row>
    <row r="624" ht="27.75" customHeight="1">
      <c r="A624" s="354"/>
      <c r="B624" s="352"/>
      <c r="C624" s="353"/>
      <c r="D624" s="353"/>
      <c r="E624" s="353"/>
      <c r="F624" s="354"/>
      <c r="G624" s="355"/>
      <c r="H624" s="355"/>
      <c r="I624" s="354"/>
      <c r="J624" s="353"/>
      <c r="K624" s="353"/>
      <c r="L624" s="349"/>
      <c r="M624" s="349"/>
      <c r="N624" s="349"/>
      <c r="O624" s="349"/>
      <c r="P624" s="349"/>
      <c r="Q624" s="349"/>
      <c r="R624" s="349"/>
      <c r="S624" s="349"/>
      <c r="T624" s="349"/>
      <c r="U624" s="349"/>
      <c r="V624" s="349"/>
      <c r="W624" s="349"/>
      <c r="X624" s="349"/>
      <c r="Y624" s="349"/>
      <c r="Z624" s="349"/>
      <c r="AA624" s="349"/>
      <c r="AB624" s="349"/>
      <c r="AC624" s="349"/>
      <c r="AD624" s="349"/>
      <c r="AE624" s="349"/>
    </row>
    <row r="625" ht="27.75" customHeight="1">
      <c r="A625" s="354"/>
      <c r="B625" s="352"/>
      <c r="C625" s="353"/>
      <c r="D625" s="353"/>
      <c r="E625" s="353"/>
      <c r="F625" s="354"/>
      <c r="G625" s="355"/>
      <c r="H625" s="355"/>
      <c r="I625" s="354"/>
      <c r="J625" s="353"/>
      <c r="K625" s="353"/>
      <c r="L625" s="349"/>
      <c r="M625" s="349"/>
      <c r="N625" s="349"/>
      <c r="O625" s="349"/>
      <c r="P625" s="349"/>
      <c r="Q625" s="349"/>
      <c r="R625" s="349"/>
      <c r="S625" s="349"/>
      <c r="T625" s="349"/>
      <c r="U625" s="349"/>
      <c r="V625" s="349"/>
      <c r="W625" s="349"/>
      <c r="X625" s="349"/>
      <c r="Y625" s="349"/>
      <c r="Z625" s="349"/>
      <c r="AA625" s="349"/>
      <c r="AB625" s="349"/>
      <c r="AC625" s="349"/>
      <c r="AD625" s="349"/>
      <c r="AE625" s="349"/>
    </row>
    <row r="626" ht="27.75" customHeight="1">
      <c r="A626" s="354"/>
      <c r="B626" s="352"/>
      <c r="C626" s="353"/>
      <c r="D626" s="353"/>
      <c r="E626" s="353"/>
      <c r="F626" s="354"/>
      <c r="G626" s="355"/>
      <c r="H626" s="355"/>
      <c r="I626" s="354"/>
      <c r="J626" s="353"/>
      <c r="K626" s="353"/>
      <c r="L626" s="349"/>
      <c r="M626" s="349"/>
      <c r="N626" s="349"/>
      <c r="O626" s="349"/>
      <c r="P626" s="349"/>
      <c r="Q626" s="349"/>
      <c r="R626" s="349"/>
      <c r="S626" s="349"/>
      <c r="T626" s="349"/>
      <c r="U626" s="349"/>
      <c r="V626" s="349"/>
      <c r="W626" s="349"/>
      <c r="X626" s="349"/>
      <c r="Y626" s="349"/>
      <c r="Z626" s="349"/>
      <c r="AA626" s="349"/>
      <c r="AB626" s="349"/>
      <c r="AC626" s="349"/>
      <c r="AD626" s="349"/>
      <c r="AE626" s="349"/>
    </row>
    <row r="627" ht="27.75" customHeight="1">
      <c r="A627" s="354"/>
      <c r="B627" s="352"/>
      <c r="C627" s="353"/>
      <c r="D627" s="353"/>
      <c r="E627" s="353"/>
      <c r="F627" s="354"/>
      <c r="G627" s="355"/>
      <c r="H627" s="355"/>
      <c r="I627" s="354"/>
      <c r="J627" s="353"/>
      <c r="K627" s="353"/>
      <c r="L627" s="349"/>
      <c r="M627" s="349"/>
      <c r="N627" s="349"/>
      <c r="O627" s="349"/>
      <c r="P627" s="349"/>
      <c r="Q627" s="349"/>
      <c r="R627" s="349"/>
      <c r="S627" s="349"/>
      <c r="T627" s="349"/>
      <c r="U627" s="349"/>
      <c r="V627" s="349"/>
      <c r="W627" s="349"/>
      <c r="X627" s="349"/>
      <c r="Y627" s="349"/>
      <c r="Z627" s="349"/>
      <c r="AA627" s="349"/>
      <c r="AB627" s="349"/>
      <c r="AC627" s="349"/>
      <c r="AD627" s="349"/>
      <c r="AE627" s="349"/>
    </row>
    <row r="628" ht="27.75" customHeight="1">
      <c r="A628" s="354"/>
      <c r="B628" s="352"/>
      <c r="C628" s="353"/>
      <c r="D628" s="353"/>
      <c r="E628" s="353"/>
      <c r="F628" s="354"/>
      <c r="G628" s="355"/>
      <c r="H628" s="355"/>
      <c r="I628" s="354"/>
      <c r="J628" s="353"/>
      <c r="K628" s="353"/>
      <c r="L628" s="349"/>
      <c r="M628" s="349"/>
      <c r="N628" s="349"/>
      <c r="O628" s="349"/>
      <c r="P628" s="349"/>
      <c r="Q628" s="349"/>
      <c r="R628" s="349"/>
      <c r="S628" s="349"/>
      <c r="T628" s="349"/>
      <c r="U628" s="349"/>
      <c r="V628" s="349"/>
      <c r="W628" s="349"/>
      <c r="X628" s="349"/>
      <c r="Y628" s="349"/>
      <c r="Z628" s="349"/>
      <c r="AA628" s="349"/>
      <c r="AB628" s="349"/>
      <c r="AC628" s="349"/>
      <c r="AD628" s="349"/>
      <c r="AE628" s="349"/>
    </row>
    <row r="629" ht="27.75" customHeight="1">
      <c r="A629" s="354"/>
      <c r="B629" s="352"/>
      <c r="C629" s="353"/>
      <c r="D629" s="353"/>
      <c r="E629" s="353"/>
      <c r="F629" s="354"/>
      <c r="G629" s="355"/>
      <c r="H629" s="355"/>
      <c r="I629" s="354"/>
      <c r="J629" s="353"/>
      <c r="K629" s="353"/>
      <c r="L629" s="349"/>
      <c r="M629" s="349"/>
      <c r="N629" s="349"/>
      <c r="O629" s="349"/>
      <c r="P629" s="349"/>
      <c r="Q629" s="349"/>
      <c r="R629" s="349"/>
      <c r="S629" s="349"/>
      <c r="T629" s="349"/>
      <c r="U629" s="349"/>
      <c r="V629" s="349"/>
      <c r="W629" s="349"/>
      <c r="X629" s="349"/>
      <c r="Y629" s="349"/>
      <c r="Z629" s="349"/>
      <c r="AA629" s="349"/>
      <c r="AB629" s="349"/>
      <c r="AC629" s="349"/>
      <c r="AD629" s="349"/>
      <c r="AE629" s="349"/>
    </row>
    <row r="630" ht="27.75" customHeight="1">
      <c r="A630" s="354"/>
      <c r="B630" s="352"/>
      <c r="C630" s="353"/>
      <c r="D630" s="353"/>
      <c r="E630" s="353"/>
      <c r="F630" s="354"/>
      <c r="G630" s="355"/>
      <c r="H630" s="355"/>
      <c r="I630" s="354"/>
      <c r="J630" s="353"/>
      <c r="K630" s="353"/>
      <c r="L630" s="349"/>
      <c r="M630" s="349"/>
      <c r="N630" s="349"/>
      <c r="O630" s="349"/>
      <c r="P630" s="349"/>
      <c r="Q630" s="349"/>
      <c r="R630" s="349"/>
      <c r="S630" s="349"/>
      <c r="T630" s="349"/>
      <c r="U630" s="349"/>
      <c r="V630" s="349"/>
      <c r="W630" s="349"/>
      <c r="X630" s="349"/>
      <c r="Y630" s="349"/>
      <c r="Z630" s="349"/>
      <c r="AA630" s="349"/>
      <c r="AB630" s="349"/>
      <c r="AC630" s="349"/>
      <c r="AD630" s="349"/>
      <c r="AE630" s="349"/>
    </row>
    <row r="631" ht="27.75" customHeight="1">
      <c r="A631" s="354"/>
      <c r="B631" s="352"/>
      <c r="C631" s="353"/>
      <c r="D631" s="353"/>
      <c r="E631" s="353"/>
      <c r="F631" s="354"/>
      <c r="G631" s="355"/>
      <c r="H631" s="355"/>
      <c r="I631" s="354"/>
      <c r="J631" s="353"/>
      <c r="K631" s="353"/>
      <c r="L631" s="349"/>
      <c r="M631" s="349"/>
      <c r="N631" s="349"/>
      <c r="O631" s="349"/>
      <c r="P631" s="349"/>
      <c r="Q631" s="349"/>
      <c r="R631" s="349"/>
      <c r="S631" s="349"/>
      <c r="T631" s="349"/>
      <c r="U631" s="349"/>
      <c r="V631" s="349"/>
      <c r="W631" s="349"/>
      <c r="X631" s="349"/>
      <c r="Y631" s="349"/>
      <c r="Z631" s="349"/>
      <c r="AA631" s="349"/>
      <c r="AB631" s="349"/>
      <c r="AC631" s="349"/>
      <c r="AD631" s="349"/>
      <c r="AE631" s="349"/>
    </row>
    <row r="632" ht="27.75" customHeight="1">
      <c r="A632" s="354"/>
      <c r="B632" s="352"/>
      <c r="C632" s="353"/>
      <c r="D632" s="353"/>
      <c r="E632" s="353"/>
      <c r="F632" s="354"/>
      <c r="G632" s="355"/>
      <c r="H632" s="355"/>
      <c r="I632" s="354"/>
      <c r="J632" s="353"/>
      <c r="K632" s="353"/>
      <c r="L632" s="349"/>
      <c r="M632" s="349"/>
      <c r="N632" s="349"/>
      <c r="O632" s="349"/>
      <c r="P632" s="349"/>
      <c r="Q632" s="349"/>
      <c r="R632" s="349"/>
      <c r="S632" s="349"/>
      <c r="T632" s="349"/>
      <c r="U632" s="349"/>
      <c r="V632" s="349"/>
      <c r="W632" s="349"/>
      <c r="X632" s="349"/>
      <c r="Y632" s="349"/>
      <c r="Z632" s="349"/>
      <c r="AA632" s="349"/>
      <c r="AB632" s="349"/>
      <c r="AC632" s="349"/>
      <c r="AD632" s="349"/>
      <c r="AE632" s="349"/>
    </row>
    <row r="633" ht="27.75" customHeight="1">
      <c r="A633" s="354"/>
      <c r="B633" s="352"/>
      <c r="C633" s="353"/>
      <c r="D633" s="353"/>
      <c r="E633" s="353"/>
      <c r="F633" s="354"/>
      <c r="G633" s="355"/>
      <c r="H633" s="355"/>
      <c r="I633" s="354"/>
      <c r="J633" s="353"/>
      <c r="K633" s="353"/>
      <c r="L633" s="349"/>
      <c r="M633" s="349"/>
      <c r="N633" s="349"/>
      <c r="O633" s="349"/>
      <c r="P633" s="349"/>
      <c r="Q633" s="349"/>
      <c r="R633" s="349"/>
      <c r="S633" s="349"/>
      <c r="T633" s="349"/>
      <c r="U633" s="349"/>
      <c r="V633" s="349"/>
      <c r="W633" s="349"/>
      <c r="X633" s="349"/>
      <c r="Y633" s="349"/>
      <c r="Z633" s="349"/>
      <c r="AA633" s="349"/>
      <c r="AB633" s="349"/>
      <c r="AC633" s="349"/>
      <c r="AD633" s="349"/>
      <c r="AE633" s="349"/>
    </row>
    <row r="634" ht="27.75" customHeight="1">
      <c r="A634" s="354"/>
      <c r="B634" s="352"/>
      <c r="C634" s="353"/>
      <c r="D634" s="353"/>
      <c r="E634" s="353"/>
      <c r="F634" s="354"/>
      <c r="G634" s="355"/>
      <c r="H634" s="355"/>
      <c r="I634" s="354"/>
      <c r="J634" s="353"/>
      <c r="K634" s="353"/>
      <c r="L634" s="349"/>
      <c r="M634" s="349"/>
      <c r="N634" s="349"/>
      <c r="O634" s="349"/>
      <c r="P634" s="349"/>
      <c r="Q634" s="349"/>
      <c r="R634" s="349"/>
      <c r="S634" s="349"/>
      <c r="T634" s="349"/>
      <c r="U634" s="349"/>
      <c r="V634" s="349"/>
      <c r="W634" s="349"/>
      <c r="X634" s="349"/>
      <c r="Y634" s="349"/>
      <c r="Z634" s="349"/>
      <c r="AA634" s="349"/>
      <c r="AB634" s="349"/>
      <c r="AC634" s="349"/>
      <c r="AD634" s="349"/>
      <c r="AE634" s="349"/>
    </row>
    <row r="635" ht="27.75" customHeight="1">
      <c r="A635" s="354"/>
      <c r="B635" s="352"/>
      <c r="C635" s="353"/>
      <c r="D635" s="353"/>
      <c r="E635" s="353"/>
      <c r="F635" s="354"/>
      <c r="G635" s="355"/>
      <c r="H635" s="355"/>
      <c r="I635" s="354"/>
      <c r="J635" s="353"/>
      <c r="K635" s="353"/>
      <c r="L635" s="349"/>
      <c r="M635" s="349"/>
      <c r="N635" s="349"/>
      <c r="O635" s="349"/>
      <c r="P635" s="349"/>
      <c r="Q635" s="349"/>
      <c r="R635" s="349"/>
      <c r="S635" s="349"/>
      <c r="T635" s="349"/>
      <c r="U635" s="349"/>
      <c r="V635" s="349"/>
      <c r="W635" s="349"/>
      <c r="X635" s="349"/>
      <c r="Y635" s="349"/>
      <c r="Z635" s="349"/>
      <c r="AA635" s="349"/>
      <c r="AB635" s="349"/>
      <c r="AC635" s="349"/>
      <c r="AD635" s="349"/>
      <c r="AE635" s="349"/>
    </row>
    <row r="636" ht="27.75" customHeight="1">
      <c r="A636" s="354"/>
      <c r="B636" s="352"/>
      <c r="C636" s="353"/>
      <c r="D636" s="353"/>
      <c r="E636" s="353"/>
      <c r="F636" s="354"/>
      <c r="G636" s="355"/>
      <c r="H636" s="355"/>
      <c r="I636" s="354"/>
      <c r="J636" s="353"/>
      <c r="K636" s="353"/>
      <c r="L636" s="349"/>
      <c r="M636" s="349"/>
      <c r="N636" s="349"/>
      <c r="O636" s="349"/>
      <c r="P636" s="349"/>
      <c r="Q636" s="349"/>
      <c r="R636" s="349"/>
      <c r="S636" s="349"/>
      <c r="T636" s="349"/>
      <c r="U636" s="349"/>
      <c r="V636" s="349"/>
      <c r="W636" s="349"/>
      <c r="X636" s="349"/>
      <c r="Y636" s="349"/>
      <c r="Z636" s="349"/>
      <c r="AA636" s="349"/>
      <c r="AB636" s="349"/>
      <c r="AC636" s="349"/>
      <c r="AD636" s="349"/>
      <c r="AE636" s="349"/>
    </row>
    <row r="637" ht="27.75" customHeight="1">
      <c r="A637" s="354"/>
      <c r="B637" s="352"/>
      <c r="C637" s="353"/>
      <c r="D637" s="353"/>
      <c r="E637" s="353"/>
      <c r="F637" s="354"/>
      <c r="G637" s="355"/>
      <c r="H637" s="355"/>
      <c r="I637" s="354"/>
      <c r="J637" s="353"/>
      <c r="K637" s="353"/>
      <c r="L637" s="349"/>
      <c r="M637" s="349"/>
      <c r="N637" s="349"/>
      <c r="O637" s="349"/>
      <c r="P637" s="349"/>
      <c r="Q637" s="349"/>
      <c r="R637" s="349"/>
      <c r="S637" s="349"/>
      <c r="T637" s="349"/>
      <c r="U637" s="349"/>
      <c r="V637" s="349"/>
      <c r="W637" s="349"/>
      <c r="X637" s="349"/>
      <c r="Y637" s="349"/>
      <c r="Z637" s="349"/>
      <c r="AA637" s="349"/>
      <c r="AB637" s="349"/>
      <c r="AC637" s="349"/>
      <c r="AD637" s="349"/>
      <c r="AE637" s="349"/>
    </row>
    <row r="638" ht="27.75" customHeight="1">
      <c r="A638" s="354"/>
      <c r="B638" s="352"/>
      <c r="C638" s="353"/>
      <c r="D638" s="353"/>
      <c r="E638" s="353"/>
      <c r="F638" s="354"/>
      <c r="G638" s="355"/>
      <c r="H638" s="355"/>
      <c r="I638" s="354"/>
      <c r="J638" s="353"/>
      <c r="K638" s="353"/>
      <c r="L638" s="349"/>
      <c r="M638" s="349"/>
      <c r="N638" s="349"/>
      <c r="O638" s="349"/>
      <c r="P638" s="349"/>
      <c r="Q638" s="349"/>
      <c r="R638" s="349"/>
      <c r="S638" s="349"/>
      <c r="T638" s="349"/>
      <c r="U638" s="349"/>
      <c r="V638" s="349"/>
      <c r="W638" s="349"/>
      <c r="X638" s="349"/>
      <c r="Y638" s="349"/>
      <c r="Z638" s="349"/>
      <c r="AA638" s="349"/>
      <c r="AB638" s="349"/>
      <c r="AC638" s="349"/>
      <c r="AD638" s="349"/>
      <c r="AE638" s="349"/>
    </row>
    <row r="639" ht="27.75" customHeight="1">
      <c r="A639" s="354"/>
      <c r="B639" s="352"/>
      <c r="C639" s="353"/>
      <c r="D639" s="353"/>
      <c r="E639" s="353"/>
      <c r="F639" s="354"/>
      <c r="G639" s="355"/>
      <c r="H639" s="355"/>
      <c r="I639" s="354"/>
      <c r="J639" s="353"/>
      <c r="K639" s="353"/>
      <c r="L639" s="349"/>
      <c r="M639" s="349"/>
      <c r="N639" s="349"/>
      <c r="O639" s="349"/>
      <c r="P639" s="349"/>
      <c r="Q639" s="349"/>
      <c r="R639" s="349"/>
      <c r="S639" s="349"/>
      <c r="T639" s="349"/>
      <c r="U639" s="349"/>
      <c r="V639" s="349"/>
      <c r="W639" s="349"/>
      <c r="X639" s="349"/>
      <c r="Y639" s="349"/>
      <c r="Z639" s="349"/>
      <c r="AA639" s="349"/>
      <c r="AB639" s="349"/>
      <c r="AC639" s="349"/>
      <c r="AD639" s="349"/>
      <c r="AE639" s="349"/>
    </row>
    <row r="640" ht="27.75" customHeight="1">
      <c r="A640" s="354"/>
      <c r="B640" s="352"/>
      <c r="C640" s="353"/>
      <c r="D640" s="353"/>
      <c r="E640" s="353"/>
      <c r="F640" s="354"/>
      <c r="G640" s="355"/>
      <c r="H640" s="355"/>
      <c r="I640" s="354"/>
      <c r="J640" s="353"/>
      <c r="K640" s="353"/>
      <c r="L640" s="349"/>
      <c r="M640" s="349"/>
      <c r="N640" s="349"/>
      <c r="O640" s="349"/>
      <c r="P640" s="349"/>
      <c r="Q640" s="349"/>
      <c r="R640" s="349"/>
      <c r="S640" s="349"/>
      <c r="T640" s="349"/>
      <c r="U640" s="349"/>
      <c r="V640" s="349"/>
      <c r="W640" s="349"/>
      <c r="X640" s="349"/>
      <c r="Y640" s="349"/>
      <c r="Z640" s="349"/>
      <c r="AA640" s="349"/>
      <c r="AB640" s="349"/>
      <c r="AC640" s="349"/>
      <c r="AD640" s="349"/>
      <c r="AE640" s="349"/>
    </row>
    <row r="641" ht="27.75" customHeight="1">
      <c r="A641" s="354"/>
      <c r="B641" s="352"/>
      <c r="C641" s="353"/>
      <c r="D641" s="353"/>
      <c r="E641" s="353"/>
      <c r="F641" s="354"/>
      <c r="G641" s="355"/>
      <c r="H641" s="355"/>
      <c r="I641" s="354"/>
      <c r="J641" s="353"/>
      <c r="K641" s="353"/>
      <c r="L641" s="349"/>
      <c r="M641" s="349"/>
      <c r="N641" s="349"/>
      <c r="O641" s="349"/>
      <c r="P641" s="349"/>
      <c r="Q641" s="349"/>
      <c r="R641" s="349"/>
      <c r="S641" s="349"/>
      <c r="T641" s="349"/>
      <c r="U641" s="349"/>
      <c r="V641" s="349"/>
      <c r="W641" s="349"/>
      <c r="X641" s="349"/>
      <c r="Y641" s="349"/>
      <c r="Z641" s="349"/>
      <c r="AA641" s="349"/>
      <c r="AB641" s="349"/>
      <c r="AC641" s="349"/>
      <c r="AD641" s="349"/>
      <c r="AE641" s="349"/>
    </row>
    <row r="642" ht="27.75" customHeight="1">
      <c r="A642" s="354"/>
      <c r="B642" s="352"/>
      <c r="C642" s="353"/>
      <c r="D642" s="353"/>
      <c r="E642" s="353"/>
      <c r="F642" s="354"/>
      <c r="G642" s="355"/>
      <c r="H642" s="355"/>
      <c r="I642" s="354"/>
      <c r="J642" s="353"/>
      <c r="K642" s="353"/>
      <c r="L642" s="349"/>
      <c r="M642" s="349"/>
      <c r="N642" s="349"/>
      <c r="O642" s="349"/>
      <c r="P642" s="349"/>
      <c r="Q642" s="349"/>
      <c r="R642" s="349"/>
      <c r="S642" s="349"/>
      <c r="T642" s="349"/>
      <c r="U642" s="349"/>
      <c r="V642" s="349"/>
      <c r="W642" s="349"/>
      <c r="X642" s="349"/>
      <c r="Y642" s="349"/>
      <c r="Z642" s="349"/>
      <c r="AA642" s="349"/>
      <c r="AB642" s="349"/>
      <c r="AC642" s="349"/>
      <c r="AD642" s="349"/>
      <c r="AE642" s="349"/>
    </row>
    <row r="643" ht="27.75" customHeight="1">
      <c r="A643" s="354"/>
      <c r="B643" s="352"/>
      <c r="C643" s="353"/>
      <c r="D643" s="353"/>
      <c r="E643" s="353"/>
      <c r="F643" s="354"/>
      <c r="G643" s="355"/>
      <c r="H643" s="355"/>
      <c r="I643" s="354"/>
      <c r="J643" s="353"/>
      <c r="K643" s="353"/>
      <c r="L643" s="349"/>
      <c r="M643" s="349"/>
      <c r="N643" s="349"/>
      <c r="O643" s="349"/>
      <c r="P643" s="349"/>
      <c r="Q643" s="349"/>
      <c r="R643" s="349"/>
      <c r="S643" s="349"/>
      <c r="T643" s="349"/>
      <c r="U643" s="349"/>
      <c r="V643" s="349"/>
      <c r="W643" s="349"/>
      <c r="X643" s="349"/>
      <c r="Y643" s="349"/>
      <c r="Z643" s="349"/>
      <c r="AA643" s="349"/>
      <c r="AB643" s="349"/>
      <c r="AC643" s="349"/>
      <c r="AD643" s="349"/>
      <c r="AE643" s="349"/>
    </row>
    <row r="644" ht="27.75" customHeight="1">
      <c r="A644" s="354"/>
      <c r="B644" s="352"/>
      <c r="C644" s="353"/>
      <c r="D644" s="353"/>
      <c r="E644" s="353"/>
      <c r="F644" s="354"/>
      <c r="G644" s="355"/>
      <c r="H644" s="355"/>
      <c r="I644" s="354"/>
      <c r="J644" s="353"/>
      <c r="K644" s="353"/>
      <c r="L644" s="349"/>
      <c r="M644" s="349"/>
      <c r="N644" s="349"/>
      <c r="O644" s="349"/>
      <c r="P644" s="349"/>
      <c r="Q644" s="349"/>
      <c r="R644" s="349"/>
      <c r="S644" s="349"/>
      <c r="T644" s="349"/>
      <c r="U644" s="349"/>
      <c r="V644" s="349"/>
      <c r="W644" s="349"/>
      <c r="X644" s="349"/>
      <c r="Y644" s="349"/>
      <c r="Z644" s="349"/>
      <c r="AA644" s="349"/>
      <c r="AB644" s="349"/>
      <c r="AC644" s="349"/>
      <c r="AD644" s="349"/>
      <c r="AE644" s="349"/>
    </row>
    <row r="645" ht="27.75" customHeight="1">
      <c r="A645" s="354"/>
      <c r="B645" s="352"/>
      <c r="C645" s="353"/>
      <c r="D645" s="353"/>
      <c r="E645" s="353"/>
      <c r="F645" s="354"/>
      <c r="G645" s="355"/>
      <c r="H645" s="355"/>
      <c r="I645" s="354"/>
      <c r="J645" s="353"/>
      <c r="K645" s="353"/>
      <c r="L645" s="349"/>
      <c r="M645" s="349"/>
      <c r="N645" s="349"/>
      <c r="O645" s="349"/>
      <c r="P645" s="349"/>
      <c r="Q645" s="349"/>
      <c r="R645" s="349"/>
      <c r="S645" s="349"/>
      <c r="T645" s="349"/>
      <c r="U645" s="349"/>
      <c r="V645" s="349"/>
      <c r="W645" s="349"/>
      <c r="X645" s="349"/>
      <c r="Y645" s="349"/>
      <c r="Z645" s="349"/>
      <c r="AA645" s="349"/>
      <c r="AB645" s="349"/>
      <c r="AC645" s="349"/>
      <c r="AD645" s="349"/>
      <c r="AE645" s="349"/>
    </row>
    <row r="646" ht="27.75" customHeight="1">
      <c r="A646" s="354"/>
      <c r="B646" s="352"/>
      <c r="C646" s="353"/>
      <c r="D646" s="353"/>
      <c r="E646" s="353"/>
      <c r="F646" s="354"/>
      <c r="G646" s="355"/>
      <c r="H646" s="355"/>
      <c r="I646" s="354"/>
      <c r="J646" s="353"/>
      <c r="K646" s="353"/>
      <c r="L646" s="349"/>
      <c r="M646" s="349"/>
      <c r="N646" s="349"/>
      <c r="O646" s="349"/>
      <c r="P646" s="349"/>
      <c r="Q646" s="349"/>
      <c r="R646" s="349"/>
      <c r="S646" s="349"/>
      <c r="T646" s="349"/>
      <c r="U646" s="349"/>
      <c r="V646" s="349"/>
      <c r="W646" s="349"/>
      <c r="X646" s="349"/>
      <c r="Y646" s="349"/>
      <c r="Z646" s="349"/>
      <c r="AA646" s="349"/>
      <c r="AB646" s="349"/>
      <c r="AC646" s="349"/>
      <c r="AD646" s="349"/>
      <c r="AE646" s="349"/>
    </row>
    <row r="647" ht="27.75" customHeight="1">
      <c r="A647" s="354"/>
      <c r="B647" s="352"/>
      <c r="C647" s="353"/>
      <c r="D647" s="353"/>
      <c r="E647" s="353"/>
      <c r="F647" s="354"/>
      <c r="G647" s="355"/>
      <c r="H647" s="355"/>
      <c r="I647" s="354"/>
      <c r="J647" s="353"/>
      <c r="K647" s="353"/>
      <c r="L647" s="349"/>
      <c r="M647" s="349"/>
      <c r="N647" s="349"/>
      <c r="O647" s="349"/>
      <c r="P647" s="349"/>
      <c r="Q647" s="349"/>
      <c r="R647" s="349"/>
      <c r="S647" s="349"/>
      <c r="T647" s="349"/>
      <c r="U647" s="349"/>
      <c r="V647" s="349"/>
      <c r="W647" s="349"/>
      <c r="X647" s="349"/>
      <c r="Y647" s="349"/>
      <c r="Z647" s="349"/>
      <c r="AA647" s="349"/>
      <c r="AB647" s="349"/>
      <c r="AC647" s="349"/>
      <c r="AD647" s="349"/>
      <c r="AE647" s="349"/>
    </row>
    <row r="648" ht="27.75" customHeight="1">
      <c r="A648" s="354"/>
      <c r="B648" s="352"/>
      <c r="C648" s="353"/>
      <c r="D648" s="353"/>
      <c r="E648" s="353"/>
      <c r="F648" s="354"/>
      <c r="G648" s="355"/>
      <c r="H648" s="355"/>
      <c r="I648" s="354"/>
      <c r="J648" s="353"/>
      <c r="K648" s="353"/>
      <c r="L648" s="349"/>
      <c r="M648" s="349"/>
      <c r="N648" s="349"/>
      <c r="O648" s="349"/>
      <c r="P648" s="349"/>
      <c r="Q648" s="349"/>
      <c r="R648" s="349"/>
      <c r="S648" s="349"/>
      <c r="T648" s="349"/>
      <c r="U648" s="349"/>
      <c r="V648" s="349"/>
      <c r="W648" s="349"/>
      <c r="X648" s="349"/>
      <c r="Y648" s="349"/>
      <c r="Z648" s="349"/>
      <c r="AA648" s="349"/>
      <c r="AB648" s="349"/>
      <c r="AC648" s="349"/>
      <c r="AD648" s="349"/>
      <c r="AE648" s="349"/>
    </row>
    <row r="649" ht="27.75" customHeight="1">
      <c r="A649" s="354"/>
      <c r="B649" s="352"/>
      <c r="C649" s="353"/>
      <c r="D649" s="353"/>
      <c r="E649" s="353"/>
      <c r="F649" s="354"/>
      <c r="G649" s="355"/>
      <c r="H649" s="355"/>
      <c r="I649" s="354"/>
      <c r="J649" s="353"/>
      <c r="K649" s="353"/>
      <c r="L649" s="349"/>
      <c r="M649" s="349"/>
      <c r="N649" s="349"/>
      <c r="O649" s="349"/>
      <c r="P649" s="349"/>
      <c r="Q649" s="349"/>
      <c r="R649" s="349"/>
      <c r="S649" s="349"/>
      <c r="T649" s="349"/>
      <c r="U649" s="349"/>
      <c r="V649" s="349"/>
      <c r="W649" s="349"/>
      <c r="X649" s="349"/>
      <c r="Y649" s="349"/>
      <c r="Z649" s="349"/>
      <c r="AA649" s="349"/>
      <c r="AB649" s="349"/>
      <c r="AC649" s="349"/>
      <c r="AD649" s="349"/>
      <c r="AE649" s="349"/>
    </row>
    <row r="650" ht="27.75" customHeight="1">
      <c r="A650" s="354"/>
      <c r="B650" s="352"/>
      <c r="C650" s="353"/>
      <c r="D650" s="353"/>
      <c r="E650" s="353"/>
      <c r="F650" s="354"/>
      <c r="G650" s="355"/>
      <c r="H650" s="355"/>
      <c r="I650" s="354"/>
      <c r="J650" s="353"/>
      <c r="K650" s="353"/>
      <c r="L650" s="349"/>
      <c r="M650" s="349"/>
      <c r="N650" s="349"/>
      <c r="O650" s="349"/>
      <c r="P650" s="349"/>
      <c r="Q650" s="349"/>
      <c r="R650" s="349"/>
      <c r="S650" s="349"/>
      <c r="T650" s="349"/>
      <c r="U650" s="349"/>
      <c r="V650" s="349"/>
      <c r="W650" s="349"/>
      <c r="X650" s="349"/>
      <c r="Y650" s="349"/>
      <c r="Z650" s="349"/>
      <c r="AA650" s="349"/>
      <c r="AB650" s="349"/>
      <c r="AC650" s="349"/>
      <c r="AD650" s="349"/>
      <c r="AE650" s="349"/>
    </row>
    <row r="651" ht="27.75" customHeight="1">
      <c r="A651" s="354"/>
      <c r="B651" s="352"/>
      <c r="C651" s="353"/>
      <c r="D651" s="353"/>
      <c r="E651" s="353"/>
      <c r="F651" s="354"/>
      <c r="G651" s="355"/>
      <c r="H651" s="355"/>
      <c r="I651" s="354"/>
      <c r="J651" s="353"/>
      <c r="K651" s="353"/>
      <c r="L651" s="349"/>
      <c r="M651" s="349"/>
      <c r="N651" s="349"/>
      <c r="O651" s="349"/>
      <c r="P651" s="349"/>
      <c r="Q651" s="349"/>
      <c r="R651" s="349"/>
      <c r="S651" s="349"/>
      <c r="T651" s="349"/>
      <c r="U651" s="349"/>
      <c r="V651" s="349"/>
      <c r="W651" s="349"/>
      <c r="X651" s="349"/>
      <c r="Y651" s="349"/>
      <c r="Z651" s="349"/>
      <c r="AA651" s="349"/>
      <c r="AB651" s="349"/>
      <c r="AC651" s="349"/>
      <c r="AD651" s="349"/>
      <c r="AE651" s="349"/>
    </row>
    <row r="652" ht="27.75" customHeight="1">
      <c r="A652" s="354"/>
      <c r="B652" s="352"/>
      <c r="C652" s="353"/>
      <c r="D652" s="353"/>
      <c r="E652" s="353"/>
      <c r="F652" s="354"/>
      <c r="G652" s="355"/>
      <c r="H652" s="355"/>
      <c r="I652" s="354"/>
      <c r="J652" s="353"/>
      <c r="K652" s="353"/>
      <c r="L652" s="349"/>
      <c r="M652" s="349"/>
      <c r="N652" s="349"/>
      <c r="O652" s="349"/>
      <c r="P652" s="349"/>
      <c r="Q652" s="349"/>
      <c r="R652" s="349"/>
      <c r="S652" s="349"/>
      <c r="T652" s="349"/>
      <c r="U652" s="349"/>
      <c r="V652" s="349"/>
      <c r="W652" s="349"/>
      <c r="X652" s="349"/>
      <c r="Y652" s="349"/>
      <c r="Z652" s="349"/>
      <c r="AA652" s="349"/>
      <c r="AB652" s="349"/>
      <c r="AC652" s="349"/>
      <c r="AD652" s="349"/>
      <c r="AE652" s="349"/>
    </row>
    <row r="653" ht="27.75" customHeight="1">
      <c r="A653" s="354"/>
      <c r="B653" s="352"/>
      <c r="C653" s="353"/>
      <c r="D653" s="353"/>
      <c r="E653" s="353"/>
      <c r="F653" s="354"/>
      <c r="G653" s="355"/>
      <c r="H653" s="355"/>
      <c r="I653" s="354"/>
      <c r="J653" s="353"/>
      <c r="K653" s="353"/>
      <c r="L653" s="349"/>
      <c r="M653" s="349"/>
      <c r="N653" s="349"/>
      <c r="O653" s="349"/>
      <c r="P653" s="349"/>
      <c r="Q653" s="349"/>
      <c r="R653" s="349"/>
      <c r="S653" s="349"/>
      <c r="T653" s="349"/>
      <c r="U653" s="349"/>
      <c r="V653" s="349"/>
      <c r="W653" s="349"/>
      <c r="X653" s="349"/>
      <c r="Y653" s="349"/>
      <c r="Z653" s="349"/>
      <c r="AA653" s="349"/>
      <c r="AB653" s="349"/>
      <c r="AC653" s="349"/>
      <c r="AD653" s="349"/>
      <c r="AE653" s="349"/>
    </row>
    <row r="654" ht="27.75" customHeight="1">
      <c r="A654" s="354"/>
      <c r="B654" s="352"/>
      <c r="C654" s="353"/>
      <c r="D654" s="353"/>
      <c r="E654" s="353"/>
      <c r="F654" s="354"/>
      <c r="G654" s="355"/>
      <c r="H654" s="355"/>
      <c r="I654" s="354"/>
      <c r="J654" s="353"/>
      <c r="K654" s="353"/>
      <c r="L654" s="349"/>
      <c r="M654" s="349"/>
      <c r="N654" s="349"/>
      <c r="O654" s="349"/>
      <c r="P654" s="349"/>
      <c r="Q654" s="349"/>
      <c r="R654" s="349"/>
      <c r="S654" s="349"/>
      <c r="T654" s="349"/>
      <c r="U654" s="349"/>
      <c r="V654" s="349"/>
      <c r="W654" s="349"/>
      <c r="X654" s="349"/>
      <c r="Y654" s="349"/>
      <c r="Z654" s="349"/>
      <c r="AA654" s="349"/>
      <c r="AB654" s="349"/>
      <c r="AC654" s="349"/>
      <c r="AD654" s="349"/>
      <c r="AE654" s="349"/>
    </row>
    <row r="655" ht="27.75" customHeight="1">
      <c r="A655" s="354"/>
      <c r="B655" s="352"/>
      <c r="C655" s="353"/>
      <c r="D655" s="353"/>
      <c r="E655" s="353"/>
      <c r="F655" s="354"/>
      <c r="G655" s="355"/>
      <c r="H655" s="355"/>
      <c r="I655" s="354"/>
      <c r="J655" s="353"/>
      <c r="K655" s="353"/>
      <c r="L655" s="349"/>
      <c r="M655" s="349"/>
      <c r="N655" s="349"/>
      <c r="O655" s="349"/>
      <c r="P655" s="349"/>
      <c r="Q655" s="349"/>
      <c r="R655" s="349"/>
      <c r="S655" s="349"/>
      <c r="T655" s="349"/>
      <c r="U655" s="349"/>
      <c r="V655" s="349"/>
      <c r="W655" s="349"/>
      <c r="X655" s="349"/>
      <c r="Y655" s="349"/>
      <c r="Z655" s="349"/>
      <c r="AA655" s="349"/>
      <c r="AB655" s="349"/>
      <c r="AC655" s="349"/>
      <c r="AD655" s="349"/>
      <c r="AE655" s="349"/>
    </row>
    <row r="656" ht="27.75" customHeight="1">
      <c r="A656" s="354"/>
      <c r="B656" s="352"/>
      <c r="C656" s="353"/>
      <c r="D656" s="353"/>
      <c r="E656" s="353"/>
      <c r="F656" s="354"/>
      <c r="G656" s="355"/>
      <c r="H656" s="355"/>
      <c r="I656" s="354"/>
      <c r="J656" s="353"/>
      <c r="K656" s="353"/>
      <c r="L656" s="349"/>
      <c r="M656" s="349"/>
      <c r="N656" s="349"/>
      <c r="O656" s="349"/>
      <c r="P656" s="349"/>
      <c r="Q656" s="349"/>
      <c r="R656" s="349"/>
      <c r="S656" s="349"/>
      <c r="T656" s="349"/>
      <c r="U656" s="349"/>
      <c r="V656" s="349"/>
      <c r="W656" s="349"/>
      <c r="X656" s="349"/>
      <c r="Y656" s="349"/>
      <c r="Z656" s="349"/>
      <c r="AA656" s="349"/>
      <c r="AB656" s="349"/>
      <c r="AC656" s="349"/>
      <c r="AD656" s="349"/>
      <c r="AE656" s="349"/>
    </row>
    <row r="657" ht="27.75" customHeight="1">
      <c r="A657" s="354"/>
      <c r="B657" s="352"/>
      <c r="C657" s="353"/>
      <c r="D657" s="353"/>
      <c r="E657" s="353"/>
      <c r="F657" s="354"/>
      <c r="G657" s="355"/>
      <c r="H657" s="355"/>
      <c r="I657" s="354"/>
      <c r="J657" s="353"/>
      <c r="K657" s="353"/>
      <c r="L657" s="349"/>
      <c r="M657" s="349"/>
      <c r="N657" s="349"/>
      <c r="O657" s="349"/>
      <c r="P657" s="349"/>
      <c r="Q657" s="349"/>
      <c r="R657" s="349"/>
      <c r="S657" s="349"/>
      <c r="T657" s="349"/>
      <c r="U657" s="349"/>
      <c r="V657" s="349"/>
      <c r="W657" s="349"/>
      <c r="X657" s="349"/>
      <c r="Y657" s="349"/>
      <c r="Z657" s="349"/>
      <c r="AA657" s="349"/>
      <c r="AB657" s="349"/>
      <c r="AC657" s="349"/>
      <c r="AD657" s="349"/>
      <c r="AE657" s="349"/>
    </row>
    <row r="658" ht="27.75" customHeight="1">
      <c r="A658" s="354"/>
      <c r="B658" s="352"/>
      <c r="C658" s="353"/>
      <c r="D658" s="353"/>
      <c r="E658" s="353"/>
      <c r="F658" s="354"/>
      <c r="G658" s="355"/>
      <c r="H658" s="355"/>
      <c r="I658" s="354"/>
      <c r="J658" s="353"/>
      <c r="K658" s="353"/>
      <c r="L658" s="349"/>
      <c r="M658" s="349"/>
      <c r="N658" s="349"/>
      <c r="O658" s="349"/>
      <c r="P658" s="349"/>
      <c r="Q658" s="349"/>
      <c r="R658" s="349"/>
      <c r="S658" s="349"/>
      <c r="T658" s="349"/>
      <c r="U658" s="349"/>
      <c r="V658" s="349"/>
      <c r="W658" s="349"/>
      <c r="X658" s="349"/>
      <c r="Y658" s="349"/>
      <c r="Z658" s="349"/>
      <c r="AA658" s="349"/>
      <c r="AB658" s="349"/>
      <c r="AC658" s="349"/>
      <c r="AD658" s="349"/>
      <c r="AE658" s="349"/>
    </row>
    <row r="659" ht="27.75" customHeight="1">
      <c r="A659" s="354"/>
      <c r="B659" s="352"/>
      <c r="C659" s="353"/>
      <c r="D659" s="353"/>
      <c r="E659" s="353"/>
      <c r="F659" s="354"/>
      <c r="G659" s="355"/>
      <c r="H659" s="355"/>
      <c r="I659" s="354"/>
      <c r="J659" s="353"/>
      <c r="K659" s="353"/>
      <c r="L659" s="349"/>
      <c r="M659" s="349"/>
      <c r="N659" s="349"/>
      <c r="O659" s="349"/>
      <c r="P659" s="349"/>
      <c r="Q659" s="349"/>
      <c r="R659" s="349"/>
      <c r="S659" s="349"/>
      <c r="T659" s="349"/>
      <c r="U659" s="349"/>
      <c r="V659" s="349"/>
      <c r="W659" s="349"/>
      <c r="X659" s="349"/>
      <c r="Y659" s="349"/>
      <c r="Z659" s="349"/>
      <c r="AA659" s="349"/>
      <c r="AB659" s="349"/>
      <c r="AC659" s="349"/>
      <c r="AD659" s="349"/>
      <c r="AE659" s="349"/>
    </row>
    <row r="660" ht="27.75" customHeight="1">
      <c r="A660" s="354"/>
      <c r="B660" s="352"/>
      <c r="C660" s="353"/>
      <c r="D660" s="353"/>
      <c r="E660" s="353"/>
      <c r="F660" s="354"/>
      <c r="G660" s="355"/>
      <c r="H660" s="355"/>
      <c r="I660" s="354"/>
      <c r="J660" s="353"/>
      <c r="K660" s="353"/>
      <c r="L660" s="349"/>
      <c r="M660" s="349"/>
      <c r="N660" s="349"/>
      <c r="O660" s="349"/>
      <c r="P660" s="349"/>
      <c r="Q660" s="349"/>
      <c r="R660" s="349"/>
      <c r="S660" s="349"/>
      <c r="T660" s="349"/>
      <c r="U660" s="349"/>
      <c r="V660" s="349"/>
      <c r="W660" s="349"/>
      <c r="X660" s="349"/>
      <c r="Y660" s="349"/>
      <c r="Z660" s="349"/>
      <c r="AA660" s="349"/>
      <c r="AB660" s="349"/>
      <c r="AC660" s="349"/>
      <c r="AD660" s="349"/>
      <c r="AE660" s="349"/>
    </row>
    <row r="661" ht="27.75" customHeight="1">
      <c r="A661" s="354"/>
      <c r="B661" s="352"/>
      <c r="C661" s="353"/>
      <c r="D661" s="353"/>
      <c r="E661" s="353"/>
      <c r="F661" s="354"/>
      <c r="G661" s="355"/>
      <c r="H661" s="355"/>
      <c r="I661" s="354"/>
      <c r="J661" s="353"/>
      <c r="K661" s="353"/>
      <c r="L661" s="349"/>
      <c r="M661" s="349"/>
      <c r="N661" s="349"/>
      <c r="O661" s="349"/>
      <c r="P661" s="349"/>
      <c r="Q661" s="349"/>
      <c r="R661" s="349"/>
      <c r="S661" s="349"/>
      <c r="T661" s="349"/>
      <c r="U661" s="349"/>
      <c r="V661" s="349"/>
      <c r="W661" s="349"/>
      <c r="X661" s="349"/>
      <c r="Y661" s="349"/>
      <c r="Z661" s="349"/>
      <c r="AA661" s="349"/>
      <c r="AB661" s="349"/>
      <c r="AC661" s="349"/>
      <c r="AD661" s="349"/>
      <c r="AE661" s="349"/>
    </row>
    <row r="662" ht="27.75" customHeight="1">
      <c r="A662" s="354"/>
      <c r="B662" s="352"/>
      <c r="C662" s="353"/>
      <c r="D662" s="353"/>
      <c r="E662" s="353"/>
      <c r="F662" s="354"/>
      <c r="G662" s="355"/>
      <c r="H662" s="355"/>
      <c r="I662" s="354"/>
      <c r="J662" s="353"/>
      <c r="K662" s="353"/>
      <c r="L662" s="349"/>
      <c r="M662" s="349"/>
      <c r="N662" s="349"/>
      <c r="O662" s="349"/>
      <c r="P662" s="349"/>
      <c r="Q662" s="349"/>
      <c r="R662" s="349"/>
      <c r="S662" s="349"/>
      <c r="T662" s="349"/>
      <c r="U662" s="349"/>
      <c r="V662" s="349"/>
      <c r="W662" s="349"/>
      <c r="X662" s="349"/>
      <c r="Y662" s="349"/>
      <c r="Z662" s="349"/>
      <c r="AA662" s="349"/>
      <c r="AB662" s="349"/>
      <c r="AC662" s="349"/>
      <c r="AD662" s="349"/>
      <c r="AE662" s="349"/>
    </row>
    <row r="663" ht="27.75" customHeight="1">
      <c r="A663" s="354"/>
      <c r="B663" s="352"/>
      <c r="C663" s="353"/>
      <c r="D663" s="353"/>
      <c r="E663" s="353"/>
      <c r="F663" s="354"/>
      <c r="G663" s="355"/>
      <c r="H663" s="355"/>
      <c r="I663" s="354"/>
      <c r="J663" s="353"/>
      <c r="K663" s="353"/>
      <c r="L663" s="349"/>
      <c r="M663" s="349"/>
      <c r="N663" s="349"/>
      <c r="O663" s="349"/>
      <c r="P663" s="349"/>
      <c r="Q663" s="349"/>
      <c r="R663" s="349"/>
      <c r="S663" s="349"/>
      <c r="T663" s="349"/>
      <c r="U663" s="349"/>
      <c r="V663" s="349"/>
      <c r="W663" s="349"/>
      <c r="X663" s="349"/>
      <c r="Y663" s="349"/>
      <c r="Z663" s="349"/>
      <c r="AA663" s="349"/>
      <c r="AB663" s="349"/>
      <c r="AC663" s="349"/>
      <c r="AD663" s="349"/>
      <c r="AE663" s="349"/>
    </row>
    <row r="664" ht="27.75" customHeight="1">
      <c r="A664" s="354"/>
      <c r="B664" s="352"/>
      <c r="C664" s="353"/>
      <c r="D664" s="353"/>
      <c r="E664" s="353"/>
      <c r="F664" s="354"/>
      <c r="G664" s="355"/>
      <c r="H664" s="355"/>
      <c r="I664" s="354"/>
      <c r="J664" s="353"/>
      <c r="K664" s="353"/>
      <c r="L664" s="349"/>
      <c r="M664" s="349"/>
      <c r="N664" s="349"/>
      <c r="O664" s="349"/>
      <c r="P664" s="349"/>
      <c r="Q664" s="349"/>
      <c r="R664" s="349"/>
      <c r="S664" s="349"/>
      <c r="T664" s="349"/>
      <c r="U664" s="349"/>
      <c r="V664" s="349"/>
      <c r="W664" s="349"/>
      <c r="X664" s="349"/>
      <c r="Y664" s="349"/>
      <c r="Z664" s="349"/>
      <c r="AA664" s="349"/>
      <c r="AB664" s="349"/>
      <c r="AC664" s="349"/>
      <c r="AD664" s="349"/>
      <c r="AE664" s="349"/>
    </row>
    <row r="665" ht="27.75" customHeight="1">
      <c r="A665" s="354"/>
      <c r="B665" s="352"/>
      <c r="C665" s="353"/>
      <c r="D665" s="353"/>
      <c r="E665" s="353"/>
      <c r="F665" s="354"/>
      <c r="G665" s="355"/>
      <c r="H665" s="355"/>
      <c r="I665" s="354"/>
      <c r="J665" s="353"/>
      <c r="K665" s="353"/>
      <c r="L665" s="349"/>
      <c r="M665" s="349"/>
      <c r="N665" s="349"/>
      <c r="O665" s="349"/>
      <c r="P665" s="349"/>
      <c r="Q665" s="349"/>
      <c r="R665" s="349"/>
      <c r="S665" s="349"/>
      <c r="T665" s="349"/>
      <c r="U665" s="349"/>
      <c r="V665" s="349"/>
      <c r="W665" s="349"/>
      <c r="X665" s="349"/>
      <c r="Y665" s="349"/>
      <c r="Z665" s="349"/>
      <c r="AA665" s="349"/>
      <c r="AB665" s="349"/>
      <c r="AC665" s="349"/>
      <c r="AD665" s="349"/>
      <c r="AE665" s="349"/>
    </row>
    <row r="666" ht="27.75" customHeight="1">
      <c r="A666" s="354"/>
      <c r="B666" s="352"/>
      <c r="C666" s="353"/>
      <c r="D666" s="353"/>
      <c r="E666" s="353"/>
      <c r="F666" s="354"/>
      <c r="G666" s="355"/>
      <c r="H666" s="355"/>
      <c r="I666" s="354"/>
      <c r="J666" s="353"/>
      <c r="K666" s="353"/>
      <c r="L666" s="349"/>
      <c r="M666" s="349"/>
      <c r="N666" s="349"/>
      <c r="O666" s="349"/>
      <c r="P666" s="349"/>
      <c r="Q666" s="349"/>
      <c r="R666" s="349"/>
      <c r="S666" s="349"/>
      <c r="T666" s="349"/>
      <c r="U666" s="349"/>
      <c r="V666" s="349"/>
      <c r="W666" s="349"/>
      <c r="X666" s="349"/>
      <c r="Y666" s="349"/>
      <c r="Z666" s="349"/>
      <c r="AA666" s="349"/>
      <c r="AB666" s="349"/>
      <c r="AC666" s="349"/>
      <c r="AD666" s="349"/>
      <c r="AE666" s="349"/>
    </row>
    <row r="667" ht="27.75" customHeight="1">
      <c r="A667" s="354"/>
      <c r="B667" s="352"/>
      <c r="C667" s="353"/>
      <c r="D667" s="353"/>
      <c r="E667" s="353"/>
      <c r="F667" s="354"/>
      <c r="G667" s="355"/>
      <c r="H667" s="355"/>
      <c r="I667" s="354"/>
      <c r="J667" s="353"/>
      <c r="K667" s="353"/>
      <c r="L667" s="349"/>
      <c r="M667" s="349"/>
      <c r="N667" s="349"/>
      <c r="O667" s="349"/>
      <c r="P667" s="349"/>
      <c r="Q667" s="349"/>
      <c r="R667" s="349"/>
      <c r="S667" s="349"/>
      <c r="T667" s="349"/>
      <c r="U667" s="349"/>
      <c r="V667" s="349"/>
      <c r="W667" s="349"/>
      <c r="X667" s="349"/>
      <c r="Y667" s="349"/>
      <c r="Z667" s="349"/>
      <c r="AA667" s="349"/>
      <c r="AB667" s="349"/>
      <c r="AC667" s="349"/>
      <c r="AD667" s="349"/>
      <c r="AE667" s="349"/>
    </row>
    <row r="668" ht="27.75" customHeight="1">
      <c r="A668" s="354"/>
      <c r="B668" s="352"/>
      <c r="C668" s="353"/>
      <c r="D668" s="353"/>
      <c r="E668" s="353"/>
      <c r="F668" s="354"/>
      <c r="G668" s="355"/>
      <c r="H668" s="355"/>
      <c r="I668" s="354"/>
      <c r="J668" s="353"/>
      <c r="K668" s="353"/>
      <c r="L668" s="349"/>
      <c r="M668" s="349"/>
      <c r="N668" s="349"/>
      <c r="O668" s="349"/>
      <c r="P668" s="349"/>
      <c r="Q668" s="349"/>
      <c r="R668" s="349"/>
      <c r="S668" s="349"/>
      <c r="T668" s="349"/>
      <c r="U668" s="349"/>
      <c r="V668" s="349"/>
      <c r="W668" s="349"/>
      <c r="X668" s="349"/>
      <c r="Y668" s="349"/>
      <c r="Z668" s="349"/>
      <c r="AA668" s="349"/>
      <c r="AB668" s="349"/>
      <c r="AC668" s="349"/>
      <c r="AD668" s="349"/>
      <c r="AE668" s="349"/>
    </row>
    <row r="669" ht="27.75" customHeight="1">
      <c r="A669" s="354"/>
      <c r="B669" s="352"/>
      <c r="C669" s="353"/>
      <c r="D669" s="353"/>
      <c r="E669" s="353"/>
      <c r="F669" s="354"/>
      <c r="G669" s="355"/>
      <c r="H669" s="355"/>
      <c r="I669" s="354"/>
      <c r="J669" s="353"/>
      <c r="K669" s="353"/>
      <c r="L669" s="349"/>
      <c r="M669" s="349"/>
      <c r="N669" s="349"/>
      <c r="O669" s="349"/>
      <c r="P669" s="349"/>
      <c r="Q669" s="349"/>
      <c r="R669" s="349"/>
      <c r="S669" s="349"/>
      <c r="T669" s="349"/>
      <c r="U669" s="349"/>
      <c r="V669" s="349"/>
      <c r="W669" s="349"/>
      <c r="X669" s="349"/>
      <c r="Y669" s="349"/>
      <c r="Z669" s="349"/>
      <c r="AA669" s="349"/>
      <c r="AB669" s="349"/>
      <c r="AC669" s="349"/>
      <c r="AD669" s="349"/>
      <c r="AE669" s="349"/>
    </row>
    <row r="670" ht="27.75" customHeight="1">
      <c r="A670" s="354"/>
      <c r="B670" s="352"/>
      <c r="C670" s="353"/>
      <c r="D670" s="353"/>
      <c r="E670" s="353"/>
      <c r="F670" s="354"/>
      <c r="G670" s="355"/>
      <c r="H670" s="355"/>
      <c r="I670" s="354"/>
      <c r="J670" s="353"/>
      <c r="K670" s="353"/>
      <c r="L670" s="349"/>
      <c r="M670" s="349"/>
      <c r="N670" s="349"/>
      <c r="O670" s="349"/>
      <c r="P670" s="349"/>
      <c r="Q670" s="349"/>
      <c r="R670" s="349"/>
      <c r="S670" s="349"/>
      <c r="T670" s="349"/>
      <c r="U670" s="349"/>
      <c r="V670" s="349"/>
      <c r="W670" s="349"/>
      <c r="X670" s="349"/>
      <c r="Y670" s="349"/>
      <c r="Z670" s="349"/>
      <c r="AA670" s="349"/>
      <c r="AB670" s="349"/>
      <c r="AC670" s="349"/>
      <c r="AD670" s="349"/>
      <c r="AE670" s="349"/>
    </row>
    <row r="671" ht="27.75" customHeight="1">
      <c r="A671" s="354"/>
      <c r="B671" s="352"/>
      <c r="C671" s="353"/>
      <c r="D671" s="353"/>
      <c r="E671" s="353"/>
      <c r="F671" s="354"/>
      <c r="G671" s="355"/>
      <c r="H671" s="355"/>
      <c r="I671" s="354"/>
      <c r="J671" s="353"/>
      <c r="K671" s="353"/>
      <c r="L671" s="349"/>
      <c r="M671" s="349"/>
      <c r="N671" s="349"/>
      <c r="O671" s="349"/>
      <c r="P671" s="349"/>
      <c r="Q671" s="349"/>
      <c r="R671" s="349"/>
      <c r="S671" s="349"/>
      <c r="T671" s="349"/>
      <c r="U671" s="349"/>
      <c r="V671" s="349"/>
      <c r="W671" s="349"/>
      <c r="X671" s="349"/>
      <c r="Y671" s="349"/>
      <c r="Z671" s="349"/>
      <c r="AA671" s="349"/>
      <c r="AB671" s="349"/>
      <c r="AC671" s="349"/>
      <c r="AD671" s="349"/>
      <c r="AE671" s="349"/>
    </row>
    <row r="672" ht="27.75" customHeight="1">
      <c r="A672" s="354"/>
      <c r="B672" s="352"/>
      <c r="C672" s="353"/>
      <c r="D672" s="353"/>
      <c r="E672" s="353"/>
      <c r="F672" s="354"/>
      <c r="G672" s="355"/>
      <c r="H672" s="355"/>
      <c r="I672" s="354"/>
      <c r="J672" s="353"/>
      <c r="K672" s="353"/>
      <c r="L672" s="349"/>
      <c r="M672" s="349"/>
      <c r="N672" s="349"/>
      <c r="O672" s="349"/>
      <c r="P672" s="349"/>
      <c r="Q672" s="349"/>
      <c r="R672" s="349"/>
      <c r="S672" s="349"/>
      <c r="T672" s="349"/>
      <c r="U672" s="349"/>
      <c r="V672" s="349"/>
      <c r="W672" s="349"/>
      <c r="X672" s="349"/>
      <c r="Y672" s="349"/>
      <c r="Z672" s="349"/>
      <c r="AA672" s="349"/>
      <c r="AB672" s="349"/>
      <c r="AC672" s="349"/>
      <c r="AD672" s="349"/>
      <c r="AE672" s="349"/>
    </row>
    <row r="673" ht="27.75" customHeight="1">
      <c r="A673" s="354"/>
      <c r="B673" s="352"/>
      <c r="C673" s="353"/>
      <c r="D673" s="353"/>
      <c r="E673" s="353"/>
      <c r="F673" s="354"/>
      <c r="G673" s="355"/>
      <c r="H673" s="355"/>
      <c r="I673" s="354"/>
      <c r="J673" s="353"/>
      <c r="K673" s="353"/>
      <c r="L673" s="349"/>
      <c r="M673" s="349"/>
      <c r="N673" s="349"/>
      <c r="O673" s="349"/>
      <c r="P673" s="349"/>
      <c r="Q673" s="349"/>
      <c r="R673" s="349"/>
      <c r="S673" s="349"/>
      <c r="T673" s="349"/>
      <c r="U673" s="349"/>
      <c r="V673" s="349"/>
      <c r="W673" s="349"/>
      <c r="X673" s="349"/>
      <c r="Y673" s="349"/>
      <c r="Z673" s="349"/>
      <c r="AA673" s="349"/>
      <c r="AB673" s="349"/>
      <c r="AC673" s="349"/>
      <c r="AD673" s="349"/>
      <c r="AE673" s="349"/>
    </row>
    <row r="674" ht="27.75" customHeight="1">
      <c r="A674" s="354"/>
      <c r="B674" s="352"/>
      <c r="C674" s="353"/>
      <c r="D674" s="353"/>
      <c r="E674" s="353"/>
      <c r="F674" s="354"/>
      <c r="G674" s="355"/>
      <c r="H674" s="355"/>
      <c r="I674" s="354"/>
      <c r="J674" s="353"/>
      <c r="K674" s="353"/>
      <c r="L674" s="349"/>
      <c r="M674" s="349"/>
      <c r="N674" s="349"/>
      <c r="O674" s="349"/>
      <c r="P674" s="349"/>
      <c r="Q674" s="349"/>
      <c r="R674" s="349"/>
      <c r="S674" s="349"/>
      <c r="T674" s="349"/>
      <c r="U674" s="349"/>
      <c r="V674" s="349"/>
      <c r="W674" s="349"/>
      <c r="X674" s="349"/>
      <c r="Y674" s="349"/>
      <c r="Z674" s="349"/>
      <c r="AA674" s="349"/>
      <c r="AB674" s="349"/>
      <c r="AC674" s="349"/>
      <c r="AD674" s="349"/>
      <c r="AE674" s="349"/>
    </row>
    <row r="675" ht="27.75" customHeight="1">
      <c r="A675" s="354"/>
      <c r="B675" s="352"/>
      <c r="C675" s="353"/>
      <c r="D675" s="353"/>
      <c r="E675" s="353"/>
      <c r="F675" s="354"/>
      <c r="G675" s="355"/>
      <c r="H675" s="355"/>
      <c r="I675" s="354"/>
      <c r="J675" s="353"/>
      <c r="K675" s="353"/>
      <c r="L675" s="349"/>
      <c r="M675" s="349"/>
      <c r="N675" s="349"/>
      <c r="O675" s="349"/>
      <c r="P675" s="349"/>
      <c r="Q675" s="349"/>
      <c r="R675" s="349"/>
      <c r="S675" s="349"/>
      <c r="T675" s="349"/>
      <c r="U675" s="349"/>
      <c r="V675" s="349"/>
      <c r="W675" s="349"/>
      <c r="X675" s="349"/>
      <c r="Y675" s="349"/>
      <c r="Z675" s="349"/>
      <c r="AA675" s="349"/>
      <c r="AB675" s="349"/>
      <c r="AC675" s="349"/>
      <c r="AD675" s="349"/>
      <c r="AE675" s="349"/>
    </row>
    <row r="676" ht="27.75" customHeight="1">
      <c r="A676" s="354"/>
      <c r="B676" s="352"/>
      <c r="C676" s="353"/>
      <c r="D676" s="353"/>
      <c r="E676" s="353"/>
      <c r="F676" s="354"/>
      <c r="G676" s="355"/>
      <c r="H676" s="355"/>
      <c r="I676" s="354"/>
      <c r="J676" s="353"/>
      <c r="K676" s="353"/>
      <c r="L676" s="349"/>
      <c r="M676" s="349"/>
      <c r="N676" s="349"/>
      <c r="O676" s="349"/>
      <c r="P676" s="349"/>
      <c r="Q676" s="349"/>
      <c r="R676" s="349"/>
      <c r="S676" s="349"/>
      <c r="T676" s="349"/>
      <c r="U676" s="349"/>
      <c r="V676" s="349"/>
      <c r="W676" s="349"/>
      <c r="X676" s="349"/>
      <c r="Y676" s="349"/>
      <c r="Z676" s="349"/>
      <c r="AA676" s="349"/>
      <c r="AB676" s="349"/>
      <c r="AC676" s="349"/>
      <c r="AD676" s="349"/>
      <c r="AE676" s="349"/>
    </row>
    <row r="677" ht="27.75" customHeight="1">
      <c r="A677" s="354"/>
      <c r="B677" s="352"/>
      <c r="C677" s="353"/>
      <c r="D677" s="353"/>
      <c r="E677" s="353"/>
      <c r="F677" s="354"/>
      <c r="G677" s="355"/>
      <c r="H677" s="355"/>
      <c r="I677" s="354"/>
      <c r="J677" s="353"/>
      <c r="K677" s="353"/>
      <c r="L677" s="349"/>
      <c r="M677" s="349"/>
      <c r="N677" s="349"/>
      <c r="O677" s="349"/>
      <c r="P677" s="349"/>
      <c r="Q677" s="349"/>
      <c r="R677" s="349"/>
      <c r="S677" s="349"/>
      <c r="T677" s="349"/>
      <c r="U677" s="349"/>
      <c r="V677" s="349"/>
      <c r="W677" s="349"/>
      <c r="X677" s="349"/>
      <c r="Y677" s="349"/>
      <c r="Z677" s="349"/>
      <c r="AA677" s="349"/>
      <c r="AB677" s="349"/>
      <c r="AC677" s="349"/>
      <c r="AD677" s="349"/>
      <c r="AE677" s="349"/>
    </row>
    <row r="678" ht="27.75" customHeight="1">
      <c r="A678" s="354"/>
      <c r="B678" s="352"/>
      <c r="C678" s="353"/>
      <c r="D678" s="353"/>
      <c r="E678" s="353"/>
      <c r="F678" s="354"/>
      <c r="G678" s="355"/>
      <c r="H678" s="355"/>
      <c r="I678" s="354"/>
      <c r="J678" s="353"/>
      <c r="K678" s="353"/>
      <c r="L678" s="349"/>
      <c r="M678" s="349"/>
      <c r="N678" s="349"/>
      <c r="O678" s="349"/>
      <c r="P678" s="349"/>
      <c r="Q678" s="349"/>
      <c r="R678" s="349"/>
      <c r="S678" s="349"/>
      <c r="T678" s="349"/>
      <c r="U678" s="349"/>
      <c r="V678" s="349"/>
      <c r="W678" s="349"/>
      <c r="X678" s="349"/>
      <c r="Y678" s="349"/>
      <c r="Z678" s="349"/>
      <c r="AA678" s="349"/>
      <c r="AB678" s="349"/>
      <c r="AC678" s="349"/>
      <c r="AD678" s="349"/>
      <c r="AE678" s="349"/>
    </row>
    <row r="679" ht="27.75" customHeight="1">
      <c r="A679" s="354"/>
      <c r="B679" s="352"/>
      <c r="C679" s="353"/>
      <c r="D679" s="353"/>
      <c r="E679" s="353"/>
      <c r="F679" s="354"/>
      <c r="G679" s="355"/>
      <c r="H679" s="355"/>
      <c r="I679" s="354"/>
      <c r="J679" s="353"/>
      <c r="K679" s="353"/>
      <c r="L679" s="349"/>
      <c r="M679" s="349"/>
      <c r="N679" s="349"/>
      <c r="O679" s="349"/>
      <c r="P679" s="349"/>
      <c r="Q679" s="349"/>
      <c r="R679" s="349"/>
      <c r="S679" s="349"/>
      <c r="T679" s="349"/>
      <c r="U679" s="349"/>
      <c r="V679" s="349"/>
      <c r="W679" s="349"/>
      <c r="X679" s="349"/>
      <c r="Y679" s="349"/>
      <c r="Z679" s="349"/>
      <c r="AA679" s="349"/>
      <c r="AB679" s="349"/>
      <c r="AC679" s="349"/>
      <c r="AD679" s="349"/>
      <c r="AE679" s="349"/>
    </row>
    <row r="680" ht="27.75" customHeight="1">
      <c r="A680" s="354"/>
      <c r="B680" s="352"/>
      <c r="C680" s="353"/>
      <c r="D680" s="353"/>
      <c r="E680" s="353"/>
      <c r="F680" s="354"/>
      <c r="G680" s="355"/>
      <c r="H680" s="355"/>
      <c r="I680" s="354"/>
      <c r="J680" s="353"/>
      <c r="K680" s="353"/>
      <c r="L680" s="349"/>
      <c r="M680" s="349"/>
      <c r="N680" s="349"/>
      <c r="O680" s="349"/>
      <c r="P680" s="349"/>
      <c r="Q680" s="349"/>
      <c r="R680" s="349"/>
      <c r="S680" s="349"/>
      <c r="T680" s="349"/>
      <c r="U680" s="349"/>
      <c r="V680" s="349"/>
      <c r="W680" s="349"/>
      <c r="X680" s="349"/>
      <c r="Y680" s="349"/>
      <c r="Z680" s="349"/>
      <c r="AA680" s="349"/>
      <c r="AB680" s="349"/>
      <c r="AC680" s="349"/>
      <c r="AD680" s="349"/>
      <c r="AE680" s="349"/>
    </row>
    <row r="681" ht="27.75" customHeight="1">
      <c r="A681" s="354"/>
      <c r="B681" s="352"/>
      <c r="C681" s="353"/>
      <c r="D681" s="353"/>
      <c r="E681" s="353"/>
      <c r="F681" s="354"/>
      <c r="G681" s="355"/>
      <c r="H681" s="355"/>
      <c r="I681" s="354"/>
      <c r="J681" s="353"/>
      <c r="K681" s="353"/>
      <c r="L681" s="349"/>
      <c r="M681" s="349"/>
      <c r="N681" s="349"/>
      <c r="O681" s="349"/>
      <c r="P681" s="349"/>
      <c r="Q681" s="349"/>
      <c r="R681" s="349"/>
      <c r="S681" s="349"/>
      <c r="T681" s="349"/>
      <c r="U681" s="349"/>
      <c r="V681" s="349"/>
      <c r="W681" s="349"/>
      <c r="X681" s="349"/>
      <c r="Y681" s="349"/>
      <c r="Z681" s="349"/>
      <c r="AA681" s="349"/>
      <c r="AB681" s="349"/>
      <c r="AC681" s="349"/>
      <c r="AD681" s="349"/>
      <c r="AE681" s="349"/>
    </row>
    <row r="682" ht="27.75" customHeight="1">
      <c r="A682" s="354"/>
      <c r="B682" s="352"/>
      <c r="C682" s="353"/>
      <c r="D682" s="353"/>
      <c r="E682" s="353"/>
      <c r="F682" s="354"/>
      <c r="G682" s="355"/>
      <c r="H682" s="355"/>
      <c r="I682" s="354"/>
      <c r="J682" s="353"/>
      <c r="K682" s="353"/>
      <c r="L682" s="349"/>
      <c r="M682" s="349"/>
      <c r="N682" s="349"/>
      <c r="O682" s="349"/>
      <c r="P682" s="349"/>
      <c r="Q682" s="349"/>
      <c r="R682" s="349"/>
      <c r="S682" s="349"/>
      <c r="T682" s="349"/>
      <c r="U682" s="349"/>
      <c r="V682" s="349"/>
      <c r="W682" s="349"/>
      <c r="X682" s="349"/>
      <c r="Y682" s="349"/>
      <c r="Z682" s="349"/>
      <c r="AA682" s="349"/>
      <c r="AB682" s="349"/>
      <c r="AC682" s="349"/>
      <c r="AD682" s="349"/>
      <c r="AE682" s="349"/>
    </row>
    <row r="683" ht="27.75" customHeight="1">
      <c r="A683" s="354"/>
      <c r="B683" s="352"/>
      <c r="C683" s="353"/>
      <c r="D683" s="353"/>
      <c r="E683" s="353"/>
      <c r="F683" s="354"/>
      <c r="G683" s="355"/>
      <c r="H683" s="355"/>
      <c r="I683" s="354"/>
      <c r="J683" s="353"/>
      <c r="K683" s="353"/>
      <c r="L683" s="349"/>
      <c r="M683" s="349"/>
      <c r="N683" s="349"/>
      <c r="O683" s="349"/>
      <c r="P683" s="349"/>
      <c r="Q683" s="349"/>
      <c r="R683" s="349"/>
      <c r="S683" s="349"/>
      <c r="T683" s="349"/>
      <c r="U683" s="349"/>
      <c r="V683" s="349"/>
      <c r="W683" s="349"/>
      <c r="X683" s="349"/>
      <c r="Y683" s="349"/>
      <c r="Z683" s="349"/>
      <c r="AA683" s="349"/>
      <c r="AB683" s="349"/>
      <c r="AC683" s="349"/>
      <c r="AD683" s="349"/>
      <c r="AE683" s="349"/>
    </row>
    <row r="684" ht="27.75" customHeight="1">
      <c r="A684" s="354"/>
      <c r="B684" s="352"/>
      <c r="C684" s="353"/>
      <c r="D684" s="353"/>
      <c r="E684" s="353"/>
      <c r="F684" s="354"/>
      <c r="G684" s="355"/>
      <c r="H684" s="355"/>
      <c r="I684" s="354"/>
      <c r="J684" s="353"/>
      <c r="K684" s="353"/>
      <c r="L684" s="349"/>
      <c r="M684" s="349"/>
      <c r="N684" s="349"/>
      <c r="O684" s="349"/>
      <c r="P684" s="349"/>
      <c r="Q684" s="349"/>
      <c r="R684" s="349"/>
      <c r="S684" s="349"/>
      <c r="T684" s="349"/>
      <c r="U684" s="349"/>
      <c r="V684" s="349"/>
      <c r="W684" s="349"/>
      <c r="X684" s="349"/>
      <c r="Y684" s="349"/>
      <c r="Z684" s="349"/>
      <c r="AA684" s="349"/>
      <c r="AB684" s="349"/>
      <c r="AC684" s="349"/>
      <c r="AD684" s="349"/>
      <c r="AE684" s="349"/>
    </row>
    <row r="685" ht="27.75" customHeight="1">
      <c r="A685" s="354"/>
      <c r="B685" s="352"/>
      <c r="C685" s="353"/>
      <c r="D685" s="353"/>
      <c r="E685" s="353"/>
      <c r="F685" s="354"/>
      <c r="G685" s="355"/>
      <c r="H685" s="355"/>
      <c r="I685" s="354"/>
      <c r="J685" s="353"/>
      <c r="K685" s="353"/>
      <c r="L685" s="349"/>
      <c r="M685" s="349"/>
      <c r="N685" s="349"/>
      <c r="O685" s="349"/>
      <c r="P685" s="349"/>
      <c r="Q685" s="349"/>
      <c r="R685" s="349"/>
      <c r="S685" s="349"/>
      <c r="T685" s="349"/>
      <c r="U685" s="349"/>
      <c r="V685" s="349"/>
      <c r="W685" s="349"/>
      <c r="X685" s="349"/>
      <c r="Y685" s="349"/>
      <c r="Z685" s="349"/>
      <c r="AA685" s="349"/>
      <c r="AB685" s="349"/>
      <c r="AC685" s="349"/>
      <c r="AD685" s="349"/>
      <c r="AE685" s="349"/>
    </row>
    <row r="686" ht="27.75" customHeight="1">
      <c r="A686" s="354"/>
      <c r="B686" s="352"/>
      <c r="C686" s="353"/>
      <c r="D686" s="353"/>
      <c r="E686" s="353"/>
      <c r="F686" s="354"/>
      <c r="G686" s="355"/>
      <c r="H686" s="355"/>
      <c r="I686" s="354"/>
      <c r="J686" s="353"/>
      <c r="K686" s="353"/>
      <c r="L686" s="349"/>
      <c r="M686" s="349"/>
      <c r="N686" s="349"/>
      <c r="O686" s="349"/>
      <c r="P686" s="349"/>
      <c r="Q686" s="349"/>
      <c r="R686" s="349"/>
      <c r="S686" s="349"/>
      <c r="T686" s="349"/>
      <c r="U686" s="349"/>
      <c r="V686" s="349"/>
      <c r="W686" s="349"/>
      <c r="X686" s="349"/>
      <c r="Y686" s="349"/>
      <c r="Z686" s="349"/>
      <c r="AA686" s="349"/>
      <c r="AB686" s="349"/>
      <c r="AC686" s="349"/>
      <c r="AD686" s="349"/>
      <c r="AE686" s="349"/>
    </row>
    <row r="687" ht="27.75" customHeight="1">
      <c r="A687" s="354"/>
      <c r="B687" s="352"/>
      <c r="C687" s="353"/>
      <c r="D687" s="353"/>
      <c r="E687" s="353"/>
      <c r="F687" s="354"/>
      <c r="G687" s="355"/>
      <c r="H687" s="355"/>
      <c r="I687" s="354"/>
      <c r="J687" s="353"/>
      <c r="K687" s="353"/>
      <c r="L687" s="349"/>
      <c r="M687" s="349"/>
      <c r="N687" s="349"/>
      <c r="O687" s="349"/>
      <c r="P687" s="349"/>
      <c r="Q687" s="349"/>
      <c r="R687" s="349"/>
      <c r="S687" s="349"/>
      <c r="T687" s="349"/>
      <c r="U687" s="349"/>
      <c r="V687" s="349"/>
      <c r="W687" s="349"/>
      <c r="X687" s="349"/>
      <c r="Y687" s="349"/>
      <c r="Z687" s="349"/>
      <c r="AA687" s="349"/>
      <c r="AB687" s="349"/>
      <c r="AC687" s="349"/>
      <c r="AD687" s="349"/>
      <c r="AE687" s="349"/>
    </row>
    <row r="688" ht="27.75" customHeight="1">
      <c r="A688" s="354"/>
      <c r="B688" s="352"/>
      <c r="C688" s="353"/>
      <c r="D688" s="353"/>
      <c r="E688" s="353"/>
      <c r="F688" s="354"/>
      <c r="G688" s="355"/>
      <c r="H688" s="355"/>
      <c r="I688" s="354"/>
      <c r="J688" s="353"/>
      <c r="K688" s="353"/>
      <c r="L688" s="349"/>
      <c r="M688" s="349"/>
      <c r="N688" s="349"/>
      <c r="O688" s="349"/>
      <c r="P688" s="349"/>
      <c r="Q688" s="349"/>
      <c r="R688" s="349"/>
      <c r="S688" s="349"/>
      <c r="T688" s="349"/>
      <c r="U688" s="349"/>
      <c r="V688" s="349"/>
      <c r="W688" s="349"/>
      <c r="X688" s="349"/>
      <c r="Y688" s="349"/>
      <c r="Z688" s="349"/>
      <c r="AA688" s="349"/>
      <c r="AB688" s="349"/>
      <c r="AC688" s="349"/>
      <c r="AD688" s="349"/>
      <c r="AE688" s="349"/>
    </row>
    <row r="689" ht="27.75" customHeight="1">
      <c r="A689" s="354"/>
      <c r="B689" s="352"/>
      <c r="C689" s="353"/>
      <c r="D689" s="353"/>
      <c r="E689" s="353"/>
      <c r="F689" s="354"/>
      <c r="G689" s="355"/>
      <c r="H689" s="355"/>
      <c r="I689" s="354"/>
      <c r="J689" s="353"/>
      <c r="K689" s="353"/>
      <c r="L689" s="349"/>
      <c r="M689" s="349"/>
      <c r="N689" s="349"/>
      <c r="O689" s="349"/>
      <c r="P689" s="349"/>
      <c r="Q689" s="349"/>
      <c r="R689" s="349"/>
      <c r="S689" s="349"/>
      <c r="T689" s="349"/>
      <c r="U689" s="349"/>
      <c r="V689" s="349"/>
      <c r="W689" s="349"/>
      <c r="X689" s="349"/>
      <c r="Y689" s="349"/>
      <c r="Z689" s="349"/>
      <c r="AA689" s="349"/>
      <c r="AB689" s="349"/>
      <c r="AC689" s="349"/>
      <c r="AD689" s="349"/>
      <c r="AE689" s="349"/>
    </row>
    <row r="690" ht="27.75" customHeight="1">
      <c r="A690" s="354"/>
      <c r="B690" s="352"/>
      <c r="C690" s="353"/>
      <c r="D690" s="353"/>
      <c r="E690" s="353"/>
      <c r="F690" s="354"/>
      <c r="G690" s="355"/>
      <c r="H690" s="355"/>
      <c r="I690" s="354"/>
      <c r="J690" s="353"/>
      <c r="K690" s="353"/>
      <c r="L690" s="349"/>
      <c r="M690" s="349"/>
      <c r="N690" s="349"/>
      <c r="O690" s="349"/>
      <c r="P690" s="349"/>
      <c r="Q690" s="349"/>
      <c r="R690" s="349"/>
      <c r="S690" s="349"/>
      <c r="T690" s="349"/>
      <c r="U690" s="349"/>
      <c r="V690" s="349"/>
      <c r="W690" s="349"/>
      <c r="X690" s="349"/>
      <c r="Y690" s="349"/>
      <c r="Z690" s="349"/>
      <c r="AA690" s="349"/>
      <c r="AB690" s="349"/>
      <c r="AC690" s="349"/>
      <c r="AD690" s="349"/>
      <c r="AE690" s="349"/>
    </row>
    <row r="691" ht="27.75" customHeight="1">
      <c r="A691" s="354"/>
      <c r="B691" s="352"/>
      <c r="C691" s="353"/>
      <c r="D691" s="353"/>
      <c r="E691" s="353"/>
      <c r="F691" s="354"/>
      <c r="G691" s="355"/>
      <c r="H691" s="355"/>
      <c r="I691" s="354"/>
      <c r="J691" s="353"/>
      <c r="K691" s="353"/>
      <c r="L691" s="349"/>
      <c r="M691" s="349"/>
      <c r="N691" s="349"/>
      <c r="O691" s="349"/>
      <c r="P691" s="349"/>
      <c r="Q691" s="349"/>
      <c r="R691" s="349"/>
      <c r="S691" s="349"/>
      <c r="T691" s="349"/>
      <c r="U691" s="349"/>
      <c r="V691" s="349"/>
      <c r="W691" s="349"/>
      <c r="X691" s="349"/>
      <c r="Y691" s="349"/>
      <c r="Z691" s="349"/>
      <c r="AA691" s="349"/>
      <c r="AB691" s="349"/>
      <c r="AC691" s="349"/>
      <c r="AD691" s="349"/>
      <c r="AE691" s="349"/>
    </row>
    <row r="692" ht="27.75" customHeight="1">
      <c r="A692" s="354"/>
      <c r="B692" s="352"/>
      <c r="C692" s="353"/>
      <c r="D692" s="353"/>
      <c r="E692" s="353"/>
      <c r="F692" s="354"/>
      <c r="G692" s="355"/>
      <c r="H692" s="355"/>
      <c r="I692" s="354"/>
      <c r="J692" s="353"/>
      <c r="K692" s="353"/>
      <c r="L692" s="349"/>
      <c r="M692" s="349"/>
      <c r="N692" s="349"/>
      <c r="O692" s="349"/>
      <c r="P692" s="349"/>
      <c r="Q692" s="349"/>
      <c r="R692" s="349"/>
      <c r="S692" s="349"/>
      <c r="T692" s="349"/>
      <c r="U692" s="349"/>
      <c r="V692" s="349"/>
      <c r="W692" s="349"/>
      <c r="X692" s="349"/>
      <c r="Y692" s="349"/>
      <c r="Z692" s="349"/>
      <c r="AA692" s="349"/>
      <c r="AB692" s="349"/>
      <c r="AC692" s="349"/>
      <c r="AD692" s="349"/>
      <c r="AE692" s="349"/>
    </row>
    <row r="693" ht="27.75" customHeight="1">
      <c r="A693" s="354"/>
      <c r="B693" s="352"/>
      <c r="C693" s="353"/>
      <c r="D693" s="353"/>
      <c r="E693" s="353"/>
      <c r="F693" s="354"/>
      <c r="G693" s="355"/>
      <c r="H693" s="355"/>
      <c r="I693" s="354"/>
      <c r="J693" s="353"/>
      <c r="K693" s="353"/>
      <c r="L693" s="349"/>
      <c r="M693" s="349"/>
      <c r="N693" s="349"/>
      <c r="O693" s="349"/>
      <c r="P693" s="349"/>
      <c r="Q693" s="349"/>
      <c r="R693" s="349"/>
      <c r="S693" s="349"/>
      <c r="T693" s="349"/>
      <c r="U693" s="349"/>
      <c r="V693" s="349"/>
      <c r="W693" s="349"/>
      <c r="X693" s="349"/>
      <c r="Y693" s="349"/>
      <c r="Z693" s="349"/>
      <c r="AA693" s="349"/>
      <c r="AB693" s="349"/>
      <c r="AC693" s="349"/>
      <c r="AD693" s="349"/>
      <c r="AE693" s="349"/>
    </row>
    <row r="694" ht="27.75" customHeight="1">
      <c r="A694" s="354"/>
      <c r="B694" s="352"/>
      <c r="C694" s="353"/>
      <c r="D694" s="353"/>
      <c r="E694" s="353"/>
      <c r="F694" s="354"/>
      <c r="G694" s="355"/>
      <c r="H694" s="355"/>
      <c r="I694" s="354"/>
      <c r="J694" s="353"/>
      <c r="K694" s="353"/>
      <c r="L694" s="349"/>
      <c r="M694" s="349"/>
      <c r="N694" s="349"/>
      <c r="O694" s="349"/>
      <c r="P694" s="349"/>
      <c r="Q694" s="349"/>
      <c r="R694" s="349"/>
      <c r="S694" s="349"/>
      <c r="T694" s="349"/>
      <c r="U694" s="349"/>
      <c r="V694" s="349"/>
      <c r="W694" s="349"/>
      <c r="X694" s="349"/>
      <c r="Y694" s="349"/>
      <c r="Z694" s="349"/>
      <c r="AA694" s="349"/>
      <c r="AB694" s="349"/>
      <c r="AC694" s="349"/>
      <c r="AD694" s="349"/>
      <c r="AE694" s="349"/>
    </row>
    <row r="695" ht="27.75" customHeight="1">
      <c r="A695" s="354"/>
      <c r="B695" s="352"/>
      <c r="C695" s="353"/>
      <c r="D695" s="353"/>
      <c r="E695" s="353"/>
      <c r="F695" s="354"/>
      <c r="G695" s="355"/>
      <c r="H695" s="355"/>
      <c r="I695" s="354"/>
      <c r="J695" s="353"/>
      <c r="K695" s="353"/>
      <c r="L695" s="349"/>
      <c r="M695" s="349"/>
      <c r="N695" s="349"/>
      <c r="O695" s="349"/>
      <c r="P695" s="349"/>
      <c r="Q695" s="349"/>
      <c r="R695" s="349"/>
      <c r="S695" s="349"/>
      <c r="T695" s="349"/>
      <c r="U695" s="349"/>
      <c r="V695" s="349"/>
      <c r="W695" s="349"/>
      <c r="X695" s="349"/>
      <c r="Y695" s="349"/>
      <c r="Z695" s="349"/>
      <c r="AA695" s="349"/>
      <c r="AB695" s="349"/>
      <c r="AC695" s="349"/>
      <c r="AD695" s="349"/>
      <c r="AE695" s="349"/>
    </row>
    <row r="696" ht="27.75" customHeight="1">
      <c r="A696" s="354"/>
      <c r="B696" s="352"/>
      <c r="C696" s="353"/>
      <c r="D696" s="353"/>
      <c r="E696" s="353"/>
      <c r="F696" s="354"/>
      <c r="G696" s="355"/>
      <c r="H696" s="355"/>
      <c r="I696" s="354"/>
      <c r="J696" s="353"/>
      <c r="K696" s="353"/>
      <c r="L696" s="349"/>
      <c r="M696" s="349"/>
      <c r="N696" s="349"/>
      <c r="O696" s="349"/>
      <c r="P696" s="349"/>
      <c r="Q696" s="349"/>
      <c r="R696" s="349"/>
      <c r="S696" s="349"/>
      <c r="T696" s="349"/>
      <c r="U696" s="349"/>
      <c r="V696" s="349"/>
      <c r="W696" s="349"/>
      <c r="X696" s="349"/>
      <c r="Y696" s="349"/>
      <c r="Z696" s="349"/>
      <c r="AA696" s="349"/>
      <c r="AB696" s="349"/>
      <c r="AC696" s="349"/>
      <c r="AD696" s="349"/>
      <c r="AE696" s="349"/>
    </row>
    <row r="697" ht="27.75" customHeight="1">
      <c r="A697" s="354"/>
      <c r="B697" s="352"/>
      <c r="C697" s="353"/>
      <c r="D697" s="353"/>
      <c r="E697" s="353"/>
      <c r="F697" s="354"/>
      <c r="G697" s="355"/>
      <c r="H697" s="355"/>
      <c r="I697" s="354"/>
      <c r="J697" s="353"/>
      <c r="K697" s="353"/>
      <c r="L697" s="349"/>
      <c r="M697" s="349"/>
      <c r="N697" s="349"/>
      <c r="O697" s="349"/>
      <c r="P697" s="349"/>
      <c r="Q697" s="349"/>
      <c r="R697" s="349"/>
      <c r="S697" s="349"/>
      <c r="T697" s="349"/>
      <c r="U697" s="349"/>
      <c r="V697" s="349"/>
      <c r="W697" s="349"/>
      <c r="X697" s="349"/>
      <c r="Y697" s="349"/>
      <c r="Z697" s="349"/>
      <c r="AA697" s="349"/>
      <c r="AB697" s="349"/>
      <c r="AC697" s="349"/>
      <c r="AD697" s="349"/>
      <c r="AE697" s="349"/>
    </row>
    <row r="698" ht="27.75" customHeight="1">
      <c r="A698" s="354"/>
      <c r="B698" s="352"/>
      <c r="C698" s="353"/>
      <c r="D698" s="353"/>
      <c r="E698" s="353"/>
      <c r="F698" s="354"/>
      <c r="G698" s="355"/>
      <c r="H698" s="355"/>
      <c r="I698" s="354"/>
      <c r="J698" s="353"/>
      <c r="K698" s="353"/>
      <c r="L698" s="349"/>
      <c r="M698" s="349"/>
      <c r="N698" s="349"/>
      <c r="O698" s="349"/>
      <c r="P698" s="349"/>
      <c r="Q698" s="349"/>
      <c r="R698" s="349"/>
      <c r="S698" s="349"/>
      <c r="T698" s="349"/>
      <c r="U698" s="349"/>
      <c r="V698" s="349"/>
      <c r="W698" s="349"/>
      <c r="X698" s="349"/>
      <c r="Y698" s="349"/>
      <c r="Z698" s="349"/>
      <c r="AA698" s="349"/>
      <c r="AB698" s="349"/>
      <c r="AC698" s="349"/>
      <c r="AD698" s="349"/>
      <c r="AE698" s="349"/>
    </row>
    <row r="699" ht="27.75" customHeight="1">
      <c r="A699" s="354"/>
      <c r="B699" s="352"/>
      <c r="C699" s="353"/>
      <c r="D699" s="353"/>
      <c r="E699" s="353"/>
      <c r="F699" s="354"/>
      <c r="G699" s="355"/>
      <c r="H699" s="355"/>
      <c r="I699" s="354"/>
      <c r="J699" s="353"/>
      <c r="K699" s="353"/>
      <c r="L699" s="349"/>
      <c r="M699" s="349"/>
      <c r="N699" s="349"/>
      <c r="O699" s="349"/>
      <c r="P699" s="349"/>
      <c r="Q699" s="349"/>
      <c r="R699" s="349"/>
      <c r="S699" s="349"/>
      <c r="T699" s="349"/>
      <c r="U699" s="349"/>
      <c r="V699" s="349"/>
      <c r="W699" s="349"/>
      <c r="X699" s="349"/>
      <c r="Y699" s="349"/>
      <c r="Z699" s="349"/>
      <c r="AA699" s="349"/>
      <c r="AB699" s="349"/>
      <c r="AC699" s="349"/>
      <c r="AD699" s="349"/>
      <c r="AE699" s="349"/>
    </row>
    <row r="700" ht="27.75" customHeight="1">
      <c r="A700" s="354"/>
      <c r="B700" s="352"/>
      <c r="C700" s="353"/>
      <c r="D700" s="353"/>
      <c r="E700" s="353"/>
      <c r="F700" s="354"/>
      <c r="G700" s="355"/>
      <c r="H700" s="355"/>
      <c r="I700" s="354"/>
      <c r="J700" s="353"/>
      <c r="K700" s="353"/>
      <c r="L700" s="349"/>
      <c r="M700" s="349"/>
      <c r="N700" s="349"/>
      <c r="O700" s="349"/>
      <c r="P700" s="349"/>
      <c r="Q700" s="349"/>
      <c r="R700" s="349"/>
      <c r="S700" s="349"/>
      <c r="T700" s="349"/>
      <c r="U700" s="349"/>
      <c r="V700" s="349"/>
      <c r="W700" s="349"/>
      <c r="X700" s="349"/>
      <c r="Y700" s="349"/>
      <c r="Z700" s="349"/>
      <c r="AA700" s="349"/>
      <c r="AB700" s="349"/>
      <c r="AC700" s="349"/>
      <c r="AD700" s="349"/>
      <c r="AE700" s="349"/>
    </row>
    <row r="701" ht="27.75" customHeight="1">
      <c r="A701" s="354"/>
      <c r="B701" s="352"/>
      <c r="C701" s="353"/>
      <c r="D701" s="353"/>
      <c r="E701" s="353"/>
      <c r="F701" s="354"/>
      <c r="G701" s="355"/>
      <c r="H701" s="355"/>
      <c r="I701" s="354"/>
      <c r="J701" s="353"/>
      <c r="K701" s="353"/>
      <c r="L701" s="349"/>
      <c r="M701" s="349"/>
      <c r="N701" s="349"/>
      <c r="O701" s="349"/>
      <c r="P701" s="349"/>
      <c r="Q701" s="349"/>
      <c r="R701" s="349"/>
      <c r="S701" s="349"/>
      <c r="T701" s="349"/>
      <c r="U701" s="349"/>
      <c r="V701" s="349"/>
      <c r="W701" s="349"/>
      <c r="X701" s="349"/>
      <c r="Y701" s="349"/>
      <c r="Z701" s="349"/>
      <c r="AA701" s="349"/>
      <c r="AB701" s="349"/>
      <c r="AC701" s="349"/>
      <c r="AD701" s="349"/>
      <c r="AE701" s="349"/>
    </row>
    <row r="702" ht="27.75" customHeight="1">
      <c r="A702" s="354"/>
      <c r="B702" s="352"/>
      <c r="C702" s="353"/>
      <c r="D702" s="353"/>
      <c r="E702" s="353"/>
      <c r="F702" s="354"/>
      <c r="G702" s="355"/>
      <c r="H702" s="355"/>
      <c r="I702" s="354"/>
      <c r="J702" s="353"/>
      <c r="K702" s="353"/>
      <c r="L702" s="349"/>
      <c r="M702" s="349"/>
      <c r="N702" s="349"/>
      <c r="O702" s="349"/>
      <c r="P702" s="349"/>
      <c r="Q702" s="349"/>
      <c r="R702" s="349"/>
      <c r="S702" s="349"/>
      <c r="T702" s="349"/>
      <c r="U702" s="349"/>
      <c r="V702" s="349"/>
      <c r="W702" s="349"/>
      <c r="X702" s="349"/>
      <c r="Y702" s="349"/>
      <c r="Z702" s="349"/>
      <c r="AA702" s="349"/>
      <c r="AB702" s="349"/>
      <c r="AC702" s="349"/>
      <c r="AD702" s="349"/>
      <c r="AE702" s="349"/>
    </row>
    <row r="703" ht="27.75" customHeight="1">
      <c r="A703" s="354"/>
      <c r="B703" s="352"/>
      <c r="C703" s="353"/>
      <c r="D703" s="353"/>
      <c r="E703" s="353"/>
      <c r="F703" s="354"/>
      <c r="G703" s="355"/>
      <c r="H703" s="355"/>
      <c r="I703" s="354"/>
      <c r="J703" s="353"/>
      <c r="K703" s="353"/>
      <c r="L703" s="349"/>
      <c r="M703" s="349"/>
      <c r="N703" s="349"/>
      <c r="O703" s="349"/>
      <c r="P703" s="349"/>
      <c r="Q703" s="349"/>
      <c r="R703" s="349"/>
      <c r="S703" s="349"/>
      <c r="T703" s="349"/>
      <c r="U703" s="349"/>
      <c r="V703" s="349"/>
      <c r="W703" s="349"/>
      <c r="X703" s="349"/>
      <c r="Y703" s="349"/>
      <c r="Z703" s="349"/>
      <c r="AA703" s="349"/>
      <c r="AB703" s="349"/>
      <c r="AC703" s="349"/>
      <c r="AD703" s="349"/>
      <c r="AE703" s="349"/>
    </row>
    <row r="704" ht="27.75" customHeight="1">
      <c r="A704" s="354"/>
      <c r="B704" s="352"/>
      <c r="C704" s="353"/>
      <c r="D704" s="353"/>
      <c r="E704" s="353"/>
      <c r="F704" s="354"/>
      <c r="G704" s="355"/>
      <c r="H704" s="355"/>
      <c r="I704" s="354"/>
      <c r="J704" s="353"/>
      <c r="K704" s="353"/>
      <c r="L704" s="349"/>
      <c r="M704" s="349"/>
      <c r="N704" s="349"/>
      <c r="O704" s="349"/>
      <c r="P704" s="349"/>
      <c r="Q704" s="349"/>
      <c r="R704" s="349"/>
      <c r="S704" s="349"/>
      <c r="T704" s="349"/>
      <c r="U704" s="349"/>
      <c r="V704" s="349"/>
      <c r="W704" s="349"/>
      <c r="X704" s="349"/>
      <c r="Y704" s="349"/>
      <c r="Z704" s="349"/>
      <c r="AA704" s="349"/>
      <c r="AB704" s="349"/>
      <c r="AC704" s="349"/>
      <c r="AD704" s="349"/>
      <c r="AE704" s="349"/>
    </row>
    <row r="705" ht="27.75" customHeight="1">
      <c r="A705" s="354"/>
      <c r="B705" s="352"/>
      <c r="C705" s="353"/>
      <c r="D705" s="353"/>
      <c r="E705" s="353"/>
      <c r="F705" s="354"/>
      <c r="G705" s="355"/>
      <c r="H705" s="355"/>
      <c r="I705" s="354"/>
      <c r="J705" s="353"/>
      <c r="K705" s="353"/>
      <c r="L705" s="349"/>
      <c r="M705" s="349"/>
      <c r="N705" s="349"/>
      <c r="O705" s="349"/>
      <c r="P705" s="349"/>
      <c r="Q705" s="349"/>
      <c r="R705" s="349"/>
      <c r="S705" s="349"/>
      <c r="T705" s="349"/>
      <c r="U705" s="349"/>
      <c r="V705" s="349"/>
      <c r="W705" s="349"/>
      <c r="X705" s="349"/>
      <c r="Y705" s="349"/>
      <c r="Z705" s="349"/>
      <c r="AA705" s="349"/>
      <c r="AB705" s="349"/>
      <c r="AC705" s="349"/>
      <c r="AD705" s="349"/>
      <c r="AE705" s="349"/>
    </row>
    <row r="706" ht="27.75" customHeight="1">
      <c r="A706" s="354"/>
      <c r="B706" s="352"/>
      <c r="C706" s="353"/>
      <c r="D706" s="353"/>
      <c r="E706" s="353"/>
      <c r="F706" s="354"/>
      <c r="G706" s="355"/>
      <c r="H706" s="355"/>
      <c r="I706" s="354"/>
      <c r="J706" s="353"/>
      <c r="K706" s="353"/>
      <c r="L706" s="349"/>
      <c r="M706" s="349"/>
      <c r="N706" s="349"/>
      <c r="O706" s="349"/>
      <c r="P706" s="349"/>
      <c r="Q706" s="349"/>
      <c r="R706" s="349"/>
      <c r="S706" s="349"/>
      <c r="T706" s="349"/>
      <c r="U706" s="349"/>
      <c r="V706" s="349"/>
      <c r="W706" s="349"/>
      <c r="X706" s="349"/>
      <c r="Y706" s="349"/>
      <c r="Z706" s="349"/>
      <c r="AA706" s="349"/>
      <c r="AB706" s="349"/>
      <c r="AC706" s="349"/>
      <c r="AD706" s="349"/>
      <c r="AE706" s="349"/>
    </row>
    <row r="707" ht="27.75" customHeight="1">
      <c r="A707" s="354"/>
      <c r="B707" s="352"/>
      <c r="C707" s="353"/>
      <c r="D707" s="353"/>
      <c r="E707" s="353"/>
      <c r="F707" s="354"/>
      <c r="G707" s="355"/>
      <c r="H707" s="355"/>
      <c r="I707" s="354"/>
      <c r="J707" s="353"/>
      <c r="K707" s="353"/>
      <c r="L707" s="349"/>
      <c r="M707" s="349"/>
      <c r="N707" s="349"/>
      <c r="O707" s="349"/>
      <c r="P707" s="349"/>
      <c r="Q707" s="349"/>
      <c r="R707" s="349"/>
      <c r="S707" s="349"/>
      <c r="T707" s="349"/>
      <c r="U707" s="349"/>
      <c r="V707" s="349"/>
      <c r="W707" s="349"/>
      <c r="X707" s="349"/>
      <c r="Y707" s="349"/>
      <c r="Z707" s="349"/>
      <c r="AA707" s="349"/>
      <c r="AB707" s="349"/>
      <c r="AC707" s="349"/>
      <c r="AD707" s="349"/>
      <c r="AE707" s="349"/>
    </row>
    <row r="708" ht="27.75" customHeight="1">
      <c r="A708" s="354"/>
      <c r="B708" s="352"/>
      <c r="C708" s="353"/>
      <c r="D708" s="353"/>
      <c r="E708" s="353"/>
      <c r="F708" s="354"/>
      <c r="G708" s="355"/>
      <c r="H708" s="355"/>
      <c r="I708" s="354"/>
      <c r="J708" s="353"/>
      <c r="K708" s="353"/>
      <c r="L708" s="349"/>
      <c r="M708" s="349"/>
      <c r="N708" s="349"/>
      <c r="O708" s="349"/>
      <c r="P708" s="349"/>
      <c r="Q708" s="349"/>
      <c r="R708" s="349"/>
      <c r="S708" s="349"/>
      <c r="T708" s="349"/>
      <c r="U708" s="349"/>
      <c r="V708" s="349"/>
      <c r="W708" s="349"/>
      <c r="X708" s="349"/>
      <c r="Y708" s="349"/>
      <c r="Z708" s="349"/>
      <c r="AA708" s="349"/>
      <c r="AB708" s="349"/>
      <c r="AC708" s="349"/>
      <c r="AD708" s="349"/>
      <c r="AE708" s="349"/>
    </row>
    <row r="709" ht="27.75" customHeight="1">
      <c r="A709" s="354"/>
      <c r="B709" s="352"/>
      <c r="C709" s="353"/>
      <c r="D709" s="353"/>
      <c r="E709" s="353"/>
      <c r="F709" s="354"/>
      <c r="G709" s="355"/>
      <c r="H709" s="355"/>
      <c r="I709" s="354"/>
      <c r="J709" s="353"/>
      <c r="K709" s="353"/>
      <c r="L709" s="349"/>
      <c r="M709" s="349"/>
      <c r="N709" s="349"/>
      <c r="O709" s="349"/>
      <c r="P709" s="349"/>
      <c r="Q709" s="349"/>
      <c r="R709" s="349"/>
      <c r="S709" s="349"/>
      <c r="T709" s="349"/>
      <c r="U709" s="349"/>
      <c r="V709" s="349"/>
      <c r="W709" s="349"/>
      <c r="X709" s="349"/>
      <c r="Y709" s="349"/>
      <c r="Z709" s="349"/>
      <c r="AA709" s="349"/>
      <c r="AB709" s="349"/>
      <c r="AC709" s="349"/>
      <c r="AD709" s="349"/>
      <c r="AE709" s="349"/>
    </row>
    <row r="710" ht="27.75" customHeight="1">
      <c r="A710" s="354"/>
      <c r="B710" s="352"/>
      <c r="C710" s="353"/>
      <c r="D710" s="353"/>
      <c r="E710" s="353"/>
      <c r="F710" s="354"/>
      <c r="G710" s="355"/>
      <c r="H710" s="355"/>
      <c r="I710" s="354"/>
      <c r="J710" s="353"/>
      <c r="K710" s="353"/>
      <c r="L710" s="349"/>
      <c r="M710" s="349"/>
      <c r="N710" s="349"/>
      <c r="O710" s="349"/>
      <c r="P710" s="349"/>
      <c r="Q710" s="349"/>
      <c r="R710" s="349"/>
      <c r="S710" s="349"/>
      <c r="T710" s="349"/>
      <c r="U710" s="349"/>
      <c r="V710" s="349"/>
      <c r="W710" s="349"/>
      <c r="X710" s="349"/>
      <c r="Y710" s="349"/>
      <c r="Z710" s="349"/>
      <c r="AA710" s="349"/>
      <c r="AB710" s="349"/>
      <c r="AC710" s="349"/>
      <c r="AD710" s="349"/>
      <c r="AE710" s="349"/>
    </row>
    <row r="711" ht="27.75" customHeight="1">
      <c r="A711" s="354"/>
      <c r="B711" s="352"/>
      <c r="C711" s="353"/>
      <c r="D711" s="353"/>
      <c r="E711" s="353"/>
      <c r="F711" s="354"/>
      <c r="G711" s="355"/>
      <c r="H711" s="355"/>
      <c r="I711" s="354"/>
      <c r="J711" s="353"/>
      <c r="K711" s="353"/>
      <c r="L711" s="349"/>
      <c r="M711" s="349"/>
      <c r="N711" s="349"/>
      <c r="O711" s="349"/>
      <c r="P711" s="349"/>
      <c r="Q711" s="349"/>
      <c r="R711" s="349"/>
      <c r="S711" s="349"/>
      <c r="T711" s="349"/>
      <c r="U711" s="349"/>
      <c r="V711" s="349"/>
      <c r="W711" s="349"/>
      <c r="X711" s="349"/>
      <c r="Y711" s="349"/>
      <c r="Z711" s="349"/>
      <c r="AA711" s="349"/>
      <c r="AB711" s="349"/>
      <c r="AC711" s="349"/>
      <c r="AD711" s="349"/>
      <c r="AE711" s="349"/>
    </row>
    <row r="712" ht="27.75" customHeight="1">
      <c r="A712" s="354"/>
      <c r="B712" s="352"/>
      <c r="C712" s="353"/>
      <c r="D712" s="353"/>
      <c r="E712" s="353"/>
      <c r="F712" s="354"/>
      <c r="G712" s="355"/>
      <c r="H712" s="355"/>
      <c r="I712" s="354"/>
      <c r="J712" s="353"/>
      <c r="K712" s="353"/>
      <c r="L712" s="349"/>
      <c r="M712" s="349"/>
      <c r="N712" s="349"/>
      <c r="O712" s="349"/>
      <c r="P712" s="349"/>
      <c r="Q712" s="349"/>
      <c r="R712" s="349"/>
      <c r="S712" s="349"/>
      <c r="T712" s="349"/>
      <c r="U712" s="349"/>
      <c r="V712" s="349"/>
      <c r="W712" s="349"/>
      <c r="X712" s="349"/>
      <c r="Y712" s="349"/>
      <c r="Z712" s="349"/>
      <c r="AA712" s="349"/>
      <c r="AB712" s="349"/>
      <c r="AC712" s="349"/>
      <c r="AD712" s="349"/>
      <c r="AE712" s="349"/>
    </row>
    <row r="713" ht="27.75" customHeight="1">
      <c r="A713" s="354"/>
      <c r="B713" s="352"/>
      <c r="C713" s="353"/>
      <c r="D713" s="353"/>
      <c r="E713" s="353"/>
      <c r="F713" s="354"/>
      <c r="G713" s="355"/>
      <c r="H713" s="355"/>
      <c r="I713" s="354"/>
      <c r="J713" s="353"/>
      <c r="K713" s="353"/>
      <c r="L713" s="349"/>
      <c r="M713" s="349"/>
      <c r="N713" s="349"/>
      <c r="O713" s="349"/>
      <c r="P713" s="349"/>
      <c r="Q713" s="349"/>
      <c r="R713" s="349"/>
      <c r="S713" s="349"/>
      <c r="T713" s="349"/>
      <c r="U713" s="349"/>
      <c r="V713" s="349"/>
      <c r="W713" s="349"/>
      <c r="X713" s="349"/>
      <c r="Y713" s="349"/>
      <c r="Z713" s="349"/>
      <c r="AA713" s="349"/>
      <c r="AB713" s="349"/>
      <c r="AC713" s="349"/>
      <c r="AD713" s="349"/>
      <c r="AE713" s="349"/>
    </row>
    <row r="714" ht="27.75" customHeight="1">
      <c r="A714" s="354"/>
      <c r="B714" s="352"/>
      <c r="C714" s="353"/>
      <c r="D714" s="353"/>
      <c r="E714" s="353"/>
      <c r="F714" s="354"/>
      <c r="G714" s="355"/>
      <c r="H714" s="355"/>
      <c r="I714" s="354"/>
      <c r="J714" s="353"/>
      <c r="K714" s="353"/>
      <c r="L714" s="349"/>
      <c r="M714" s="349"/>
      <c r="N714" s="349"/>
      <c r="O714" s="349"/>
      <c r="P714" s="349"/>
      <c r="Q714" s="349"/>
      <c r="R714" s="349"/>
      <c r="S714" s="349"/>
      <c r="T714" s="349"/>
      <c r="U714" s="349"/>
      <c r="V714" s="349"/>
      <c r="W714" s="349"/>
      <c r="X714" s="349"/>
      <c r="Y714" s="349"/>
      <c r="Z714" s="349"/>
      <c r="AA714" s="349"/>
      <c r="AB714" s="349"/>
      <c r="AC714" s="349"/>
      <c r="AD714" s="349"/>
      <c r="AE714" s="349"/>
    </row>
    <row r="715" ht="27.75" customHeight="1">
      <c r="A715" s="354"/>
      <c r="B715" s="352"/>
      <c r="C715" s="353"/>
      <c r="D715" s="353"/>
      <c r="E715" s="353"/>
      <c r="F715" s="354"/>
      <c r="G715" s="355"/>
      <c r="H715" s="355"/>
      <c r="I715" s="354"/>
      <c r="J715" s="353"/>
      <c r="K715" s="353"/>
      <c r="L715" s="349"/>
      <c r="M715" s="349"/>
      <c r="N715" s="349"/>
      <c r="O715" s="349"/>
      <c r="P715" s="349"/>
      <c r="Q715" s="349"/>
      <c r="R715" s="349"/>
      <c r="S715" s="349"/>
      <c r="T715" s="349"/>
      <c r="U715" s="349"/>
      <c r="V715" s="349"/>
      <c r="W715" s="349"/>
      <c r="X715" s="349"/>
      <c r="Y715" s="349"/>
      <c r="Z715" s="349"/>
      <c r="AA715" s="349"/>
      <c r="AB715" s="349"/>
      <c r="AC715" s="349"/>
      <c r="AD715" s="349"/>
      <c r="AE715" s="349"/>
    </row>
    <row r="716" ht="27.75" customHeight="1">
      <c r="A716" s="354"/>
      <c r="B716" s="352"/>
      <c r="C716" s="353"/>
      <c r="D716" s="353"/>
      <c r="E716" s="353"/>
      <c r="F716" s="354"/>
      <c r="G716" s="355"/>
      <c r="H716" s="355"/>
      <c r="I716" s="354"/>
      <c r="J716" s="353"/>
      <c r="K716" s="353"/>
      <c r="L716" s="349"/>
      <c r="M716" s="349"/>
      <c r="N716" s="349"/>
      <c r="O716" s="349"/>
      <c r="P716" s="349"/>
      <c r="Q716" s="349"/>
      <c r="R716" s="349"/>
      <c r="S716" s="349"/>
      <c r="T716" s="349"/>
      <c r="U716" s="349"/>
      <c r="V716" s="349"/>
      <c r="W716" s="349"/>
      <c r="X716" s="349"/>
      <c r="Y716" s="349"/>
      <c r="Z716" s="349"/>
      <c r="AA716" s="349"/>
      <c r="AB716" s="349"/>
      <c r="AC716" s="349"/>
      <c r="AD716" s="349"/>
      <c r="AE716" s="349"/>
    </row>
    <row r="717" ht="27.75" customHeight="1">
      <c r="A717" s="354"/>
      <c r="B717" s="352"/>
      <c r="C717" s="353"/>
      <c r="D717" s="353"/>
      <c r="E717" s="353"/>
      <c r="F717" s="354"/>
      <c r="G717" s="355"/>
      <c r="H717" s="355"/>
      <c r="I717" s="354"/>
      <c r="J717" s="353"/>
      <c r="K717" s="353"/>
      <c r="L717" s="349"/>
      <c r="M717" s="349"/>
      <c r="N717" s="349"/>
      <c r="O717" s="349"/>
      <c r="P717" s="349"/>
      <c r="Q717" s="349"/>
      <c r="R717" s="349"/>
      <c r="S717" s="349"/>
      <c r="T717" s="349"/>
      <c r="U717" s="349"/>
      <c r="V717" s="349"/>
      <c r="W717" s="349"/>
      <c r="X717" s="349"/>
      <c r="Y717" s="349"/>
      <c r="Z717" s="349"/>
      <c r="AA717" s="349"/>
      <c r="AB717" s="349"/>
      <c r="AC717" s="349"/>
      <c r="AD717" s="349"/>
      <c r="AE717" s="349"/>
    </row>
    <row r="718" ht="27.75" customHeight="1">
      <c r="A718" s="354"/>
      <c r="B718" s="352"/>
      <c r="C718" s="353"/>
      <c r="D718" s="353"/>
      <c r="E718" s="353"/>
      <c r="F718" s="354"/>
      <c r="G718" s="355"/>
      <c r="H718" s="355"/>
      <c r="I718" s="354"/>
      <c r="J718" s="353"/>
      <c r="K718" s="353"/>
      <c r="L718" s="349"/>
      <c r="M718" s="349"/>
      <c r="N718" s="349"/>
      <c r="O718" s="349"/>
      <c r="P718" s="349"/>
      <c r="Q718" s="349"/>
      <c r="R718" s="349"/>
      <c r="S718" s="349"/>
      <c r="T718" s="349"/>
      <c r="U718" s="349"/>
      <c r="V718" s="349"/>
      <c r="W718" s="349"/>
      <c r="X718" s="349"/>
      <c r="Y718" s="349"/>
      <c r="Z718" s="349"/>
      <c r="AA718" s="349"/>
      <c r="AB718" s="349"/>
      <c r="AC718" s="349"/>
      <c r="AD718" s="349"/>
      <c r="AE718" s="349"/>
    </row>
    <row r="719" ht="27.75" customHeight="1">
      <c r="A719" s="354"/>
      <c r="B719" s="352"/>
      <c r="C719" s="353"/>
      <c r="D719" s="353"/>
      <c r="E719" s="353"/>
      <c r="F719" s="354"/>
      <c r="G719" s="355"/>
      <c r="H719" s="355"/>
      <c r="I719" s="354"/>
      <c r="J719" s="353"/>
      <c r="K719" s="353"/>
      <c r="L719" s="349"/>
      <c r="M719" s="349"/>
      <c r="N719" s="349"/>
      <c r="O719" s="349"/>
      <c r="P719" s="349"/>
      <c r="Q719" s="349"/>
      <c r="R719" s="349"/>
      <c r="S719" s="349"/>
      <c r="T719" s="349"/>
      <c r="U719" s="349"/>
      <c r="V719" s="349"/>
      <c r="W719" s="349"/>
      <c r="X719" s="349"/>
      <c r="Y719" s="349"/>
      <c r="Z719" s="349"/>
      <c r="AA719" s="349"/>
      <c r="AB719" s="349"/>
      <c r="AC719" s="349"/>
      <c r="AD719" s="349"/>
      <c r="AE719" s="349"/>
    </row>
    <row r="720" ht="27.75" customHeight="1">
      <c r="A720" s="354"/>
      <c r="B720" s="352"/>
      <c r="C720" s="353"/>
      <c r="D720" s="353"/>
      <c r="E720" s="353"/>
      <c r="F720" s="354"/>
      <c r="G720" s="355"/>
      <c r="H720" s="355"/>
      <c r="I720" s="354"/>
      <c r="J720" s="353"/>
      <c r="K720" s="353"/>
      <c r="L720" s="349"/>
      <c r="M720" s="349"/>
      <c r="N720" s="349"/>
      <c r="O720" s="349"/>
      <c r="P720" s="349"/>
      <c r="Q720" s="349"/>
      <c r="R720" s="349"/>
      <c r="S720" s="349"/>
      <c r="T720" s="349"/>
      <c r="U720" s="349"/>
      <c r="V720" s="349"/>
      <c r="W720" s="349"/>
      <c r="X720" s="349"/>
      <c r="Y720" s="349"/>
      <c r="Z720" s="349"/>
      <c r="AA720" s="349"/>
      <c r="AB720" s="349"/>
      <c r="AC720" s="349"/>
      <c r="AD720" s="349"/>
      <c r="AE720" s="349"/>
    </row>
    <row r="721" ht="27.75" customHeight="1">
      <c r="A721" s="354"/>
      <c r="B721" s="352"/>
      <c r="C721" s="353"/>
      <c r="D721" s="353"/>
      <c r="E721" s="353"/>
      <c r="F721" s="354"/>
      <c r="G721" s="355"/>
      <c r="H721" s="355"/>
      <c r="I721" s="354"/>
      <c r="J721" s="353"/>
      <c r="K721" s="353"/>
      <c r="L721" s="349"/>
      <c r="M721" s="349"/>
      <c r="N721" s="349"/>
      <c r="O721" s="349"/>
      <c r="P721" s="349"/>
      <c r="Q721" s="349"/>
      <c r="R721" s="349"/>
      <c r="S721" s="349"/>
      <c r="T721" s="349"/>
      <c r="U721" s="349"/>
      <c r="V721" s="349"/>
      <c r="W721" s="349"/>
      <c r="X721" s="349"/>
      <c r="Y721" s="349"/>
      <c r="Z721" s="349"/>
      <c r="AA721" s="349"/>
      <c r="AB721" s="349"/>
      <c r="AC721" s="349"/>
      <c r="AD721" s="349"/>
      <c r="AE721" s="349"/>
    </row>
    <row r="722" ht="27.75" customHeight="1">
      <c r="A722" s="354"/>
      <c r="B722" s="352"/>
      <c r="C722" s="353"/>
      <c r="D722" s="353"/>
      <c r="E722" s="353"/>
      <c r="F722" s="354"/>
      <c r="G722" s="355"/>
      <c r="H722" s="355"/>
      <c r="I722" s="354"/>
      <c r="J722" s="353"/>
      <c r="K722" s="353"/>
      <c r="L722" s="349"/>
      <c r="M722" s="349"/>
      <c r="N722" s="349"/>
      <c r="O722" s="349"/>
      <c r="P722" s="349"/>
      <c r="Q722" s="349"/>
      <c r="R722" s="349"/>
      <c r="S722" s="349"/>
      <c r="T722" s="349"/>
      <c r="U722" s="349"/>
      <c r="V722" s="349"/>
      <c r="W722" s="349"/>
      <c r="X722" s="349"/>
      <c r="Y722" s="349"/>
      <c r="Z722" s="349"/>
      <c r="AA722" s="349"/>
      <c r="AB722" s="349"/>
      <c r="AC722" s="349"/>
      <c r="AD722" s="349"/>
      <c r="AE722" s="349"/>
    </row>
    <row r="723" ht="27.75" customHeight="1">
      <c r="A723" s="354"/>
      <c r="B723" s="352"/>
      <c r="C723" s="353"/>
      <c r="D723" s="353"/>
      <c r="E723" s="353"/>
      <c r="F723" s="354"/>
      <c r="G723" s="355"/>
      <c r="H723" s="355"/>
      <c r="I723" s="354"/>
      <c r="J723" s="353"/>
      <c r="K723" s="353"/>
      <c r="L723" s="349"/>
      <c r="M723" s="349"/>
      <c r="N723" s="349"/>
      <c r="O723" s="349"/>
      <c r="P723" s="349"/>
      <c r="Q723" s="349"/>
      <c r="R723" s="349"/>
      <c r="S723" s="349"/>
      <c r="T723" s="349"/>
      <c r="U723" s="349"/>
      <c r="V723" s="349"/>
      <c r="W723" s="349"/>
      <c r="X723" s="349"/>
      <c r="Y723" s="349"/>
      <c r="Z723" s="349"/>
      <c r="AA723" s="349"/>
      <c r="AB723" s="349"/>
      <c r="AC723" s="349"/>
      <c r="AD723" s="349"/>
      <c r="AE723" s="349"/>
    </row>
    <row r="724" ht="27.75" customHeight="1">
      <c r="A724" s="354"/>
      <c r="B724" s="352"/>
      <c r="C724" s="353"/>
      <c r="D724" s="353"/>
      <c r="E724" s="353"/>
      <c r="F724" s="354"/>
      <c r="G724" s="355"/>
      <c r="H724" s="355"/>
      <c r="I724" s="354"/>
      <c r="J724" s="353"/>
      <c r="K724" s="353"/>
      <c r="L724" s="349"/>
      <c r="M724" s="349"/>
      <c r="N724" s="349"/>
      <c r="O724" s="349"/>
      <c r="P724" s="349"/>
      <c r="Q724" s="349"/>
      <c r="R724" s="349"/>
      <c r="S724" s="349"/>
      <c r="T724" s="349"/>
      <c r="U724" s="349"/>
      <c r="V724" s="349"/>
      <c r="W724" s="349"/>
      <c r="X724" s="349"/>
      <c r="Y724" s="349"/>
      <c r="Z724" s="349"/>
      <c r="AA724" s="349"/>
      <c r="AB724" s="349"/>
      <c r="AC724" s="349"/>
      <c r="AD724" s="349"/>
      <c r="AE724" s="349"/>
    </row>
    <row r="725" ht="27.75" customHeight="1">
      <c r="A725" s="354"/>
      <c r="B725" s="352"/>
      <c r="C725" s="353"/>
      <c r="D725" s="353"/>
      <c r="E725" s="353"/>
      <c r="F725" s="354"/>
      <c r="G725" s="355"/>
      <c r="H725" s="355"/>
      <c r="I725" s="354"/>
      <c r="J725" s="353"/>
      <c r="K725" s="353"/>
      <c r="L725" s="349"/>
      <c r="M725" s="349"/>
      <c r="N725" s="349"/>
      <c r="O725" s="349"/>
      <c r="P725" s="349"/>
      <c r="Q725" s="349"/>
      <c r="R725" s="349"/>
      <c r="S725" s="349"/>
      <c r="T725" s="349"/>
      <c r="U725" s="349"/>
      <c r="V725" s="349"/>
      <c r="W725" s="349"/>
      <c r="X725" s="349"/>
      <c r="Y725" s="349"/>
      <c r="Z725" s="349"/>
      <c r="AA725" s="349"/>
      <c r="AB725" s="349"/>
      <c r="AC725" s="349"/>
      <c r="AD725" s="349"/>
      <c r="AE725" s="349"/>
    </row>
    <row r="726" ht="27.75" customHeight="1">
      <c r="A726" s="354"/>
      <c r="B726" s="352"/>
      <c r="C726" s="353"/>
      <c r="D726" s="353"/>
      <c r="E726" s="353"/>
      <c r="F726" s="354"/>
      <c r="G726" s="355"/>
      <c r="H726" s="355"/>
      <c r="I726" s="354"/>
      <c r="J726" s="353"/>
      <c r="K726" s="353"/>
      <c r="L726" s="349"/>
      <c r="M726" s="349"/>
      <c r="N726" s="349"/>
      <c r="O726" s="349"/>
      <c r="P726" s="349"/>
      <c r="Q726" s="349"/>
      <c r="R726" s="349"/>
      <c r="S726" s="349"/>
      <c r="T726" s="349"/>
      <c r="U726" s="349"/>
      <c r="V726" s="349"/>
      <c r="W726" s="349"/>
      <c r="X726" s="349"/>
      <c r="Y726" s="349"/>
      <c r="Z726" s="349"/>
      <c r="AA726" s="349"/>
      <c r="AB726" s="349"/>
      <c r="AC726" s="349"/>
      <c r="AD726" s="349"/>
      <c r="AE726" s="349"/>
    </row>
    <row r="727" ht="27.75" customHeight="1">
      <c r="A727" s="354"/>
      <c r="B727" s="352"/>
      <c r="C727" s="353"/>
      <c r="D727" s="353"/>
      <c r="E727" s="353"/>
      <c r="F727" s="354"/>
      <c r="G727" s="355"/>
      <c r="H727" s="355"/>
      <c r="I727" s="354"/>
      <c r="J727" s="353"/>
      <c r="K727" s="353"/>
      <c r="L727" s="349"/>
      <c r="M727" s="349"/>
      <c r="N727" s="349"/>
      <c r="O727" s="349"/>
      <c r="P727" s="349"/>
      <c r="Q727" s="349"/>
      <c r="R727" s="349"/>
      <c r="S727" s="349"/>
      <c r="T727" s="349"/>
      <c r="U727" s="349"/>
      <c r="V727" s="349"/>
      <c r="W727" s="349"/>
      <c r="X727" s="349"/>
      <c r="Y727" s="349"/>
      <c r="Z727" s="349"/>
      <c r="AA727" s="349"/>
      <c r="AB727" s="349"/>
      <c r="AC727" s="349"/>
      <c r="AD727" s="349"/>
      <c r="AE727" s="349"/>
    </row>
    <row r="728" ht="27.75" customHeight="1">
      <c r="A728" s="354"/>
      <c r="B728" s="352"/>
      <c r="C728" s="353"/>
      <c r="D728" s="353"/>
      <c r="E728" s="353"/>
      <c r="F728" s="354"/>
      <c r="G728" s="355"/>
      <c r="H728" s="355"/>
      <c r="I728" s="354"/>
      <c r="J728" s="353"/>
      <c r="K728" s="353"/>
      <c r="L728" s="349"/>
      <c r="M728" s="349"/>
      <c r="N728" s="349"/>
      <c r="O728" s="349"/>
      <c r="P728" s="349"/>
      <c r="Q728" s="349"/>
      <c r="R728" s="349"/>
      <c r="S728" s="349"/>
      <c r="T728" s="349"/>
      <c r="U728" s="349"/>
      <c r="V728" s="349"/>
      <c r="W728" s="349"/>
      <c r="X728" s="349"/>
      <c r="Y728" s="349"/>
      <c r="Z728" s="349"/>
      <c r="AA728" s="349"/>
      <c r="AB728" s="349"/>
      <c r="AC728" s="349"/>
      <c r="AD728" s="349"/>
      <c r="AE728" s="349"/>
    </row>
    <row r="729" ht="27.75" customHeight="1">
      <c r="A729" s="354"/>
      <c r="B729" s="352"/>
      <c r="C729" s="353"/>
      <c r="D729" s="353"/>
      <c r="E729" s="353"/>
      <c r="F729" s="354"/>
      <c r="G729" s="355"/>
      <c r="H729" s="355"/>
      <c r="I729" s="354"/>
      <c r="J729" s="353"/>
      <c r="K729" s="353"/>
      <c r="L729" s="349"/>
      <c r="M729" s="349"/>
      <c r="N729" s="349"/>
      <c r="O729" s="349"/>
      <c r="P729" s="349"/>
      <c r="Q729" s="349"/>
      <c r="R729" s="349"/>
      <c r="S729" s="349"/>
      <c r="T729" s="349"/>
      <c r="U729" s="349"/>
      <c r="V729" s="349"/>
      <c r="W729" s="349"/>
      <c r="X729" s="349"/>
      <c r="Y729" s="349"/>
      <c r="Z729" s="349"/>
      <c r="AA729" s="349"/>
      <c r="AB729" s="349"/>
      <c r="AC729" s="349"/>
      <c r="AD729" s="349"/>
      <c r="AE729" s="349"/>
    </row>
    <row r="730" ht="27.75" customHeight="1">
      <c r="A730" s="354"/>
      <c r="B730" s="352"/>
      <c r="C730" s="353"/>
      <c r="D730" s="353"/>
      <c r="E730" s="353"/>
      <c r="F730" s="354"/>
      <c r="G730" s="355"/>
      <c r="H730" s="355"/>
      <c r="I730" s="354"/>
      <c r="J730" s="353"/>
      <c r="K730" s="353"/>
      <c r="L730" s="349"/>
      <c r="M730" s="349"/>
      <c r="N730" s="349"/>
      <c r="O730" s="349"/>
      <c r="P730" s="349"/>
      <c r="Q730" s="349"/>
      <c r="R730" s="349"/>
      <c r="S730" s="349"/>
      <c r="T730" s="349"/>
      <c r="U730" s="349"/>
      <c r="V730" s="349"/>
      <c r="W730" s="349"/>
      <c r="X730" s="349"/>
      <c r="Y730" s="349"/>
      <c r="Z730" s="349"/>
      <c r="AA730" s="349"/>
      <c r="AB730" s="349"/>
      <c r="AC730" s="349"/>
      <c r="AD730" s="349"/>
      <c r="AE730" s="349"/>
    </row>
    <row r="731" ht="27.75" customHeight="1">
      <c r="A731" s="354"/>
      <c r="B731" s="352"/>
      <c r="C731" s="353"/>
      <c r="D731" s="353"/>
      <c r="E731" s="353"/>
      <c r="F731" s="354"/>
      <c r="G731" s="355"/>
      <c r="H731" s="355"/>
      <c r="I731" s="354"/>
      <c r="J731" s="353"/>
      <c r="K731" s="353"/>
      <c r="L731" s="349"/>
      <c r="M731" s="349"/>
      <c r="N731" s="349"/>
      <c r="O731" s="349"/>
      <c r="P731" s="349"/>
      <c r="Q731" s="349"/>
      <c r="R731" s="349"/>
      <c r="S731" s="349"/>
      <c r="T731" s="349"/>
      <c r="U731" s="349"/>
      <c r="V731" s="349"/>
      <c r="W731" s="349"/>
      <c r="X731" s="349"/>
      <c r="Y731" s="349"/>
      <c r="Z731" s="349"/>
      <c r="AA731" s="349"/>
      <c r="AB731" s="349"/>
      <c r="AC731" s="349"/>
      <c r="AD731" s="349"/>
      <c r="AE731" s="349"/>
    </row>
    <row r="732" ht="27.75" customHeight="1">
      <c r="A732" s="354"/>
      <c r="B732" s="352"/>
      <c r="C732" s="353"/>
      <c r="D732" s="353"/>
      <c r="E732" s="353"/>
      <c r="F732" s="354"/>
      <c r="G732" s="355"/>
      <c r="H732" s="355"/>
      <c r="I732" s="354"/>
      <c r="J732" s="353"/>
      <c r="K732" s="353"/>
      <c r="L732" s="349"/>
      <c r="M732" s="349"/>
      <c r="N732" s="349"/>
      <c r="O732" s="349"/>
      <c r="P732" s="349"/>
      <c r="Q732" s="349"/>
      <c r="R732" s="349"/>
      <c r="S732" s="349"/>
      <c r="T732" s="349"/>
      <c r="U732" s="349"/>
      <c r="V732" s="349"/>
      <c r="W732" s="349"/>
      <c r="X732" s="349"/>
      <c r="Y732" s="349"/>
      <c r="Z732" s="349"/>
      <c r="AA732" s="349"/>
      <c r="AB732" s="349"/>
      <c r="AC732" s="349"/>
      <c r="AD732" s="349"/>
      <c r="AE732" s="349"/>
    </row>
    <row r="733" ht="27.75" customHeight="1">
      <c r="A733" s="354"/>
      <c r="B733" s="352"/>
      <c r="C733" s="353"/>
      <c r="D733" s="353"/>
      <c r="E733" s="353"/>
      <c r="F733" s="354"/>
      <c r="G733" s="355"/>
      <c r="H733" s="355"/>
      <c r="I733" s="354"/>
      <c r="J733" s="353"/>
      <c r="K733" s="353"/>
      <c r="L733" s="349"/>
      <c r="M733" s="349"/>
      <c r="N733" s="349"/>
      <c r="O733" s="349"/>
      <c r="P733" s="349"/>
      <c r="Q733" s="349"/>
      <c r="R733" s="349"/>
      <c r="S733" s="349"/>
      <c r="T733" s="349"/>
      <c r="U733" s="349"/>
      <c r="V733" s="349"/>
      <c r="W733" s="349"/>
      <c r="X733" s="349"/>
      <c r="Y733" s="349"/>
      <c r="Z733" s="349"/>
      <c r="AA733" s="349"/>
      <c r="AB733" s="349"/>
      <c r="AC733" s="349"/>
      <c r="AD733" s="349"/>
      <c r="AE733" s="349"/>
    </row>
    <row r="734" ht="27.75" customHeight="1">
      <c r="A734" s="354"/>
      <c r="B734" s="352"/>
      <c r="C734" s="353"/>
      <c r="D734" s="353"/>
      <c r="E734" s="353"/>
      <c r="F734" s="354"/>
      <c r="G734" s="355"/>
      <c r="H734" s="355"/>
      <c r="I734" s="354"/>
      <c r="J734" s="353"/>
      <c r="K734" s="353"/>
      <c r="L734" s="349"/>
      <c r="M734" s="349"/>
      <c r="N734" s="349"/>
      <c r="O734" s="349"/>
      <c r="P734" s="349"/>
      <c r="Q734" s="349"/>
      <c r="R734" s="349"/>
      <c r="S734" s="349"/>
      <c r="T734" s="349"/>
      <c r="U734" s="349"/>
      <c r="V734" s="349"/>
      <c r="W734" s="349"/>
      <c r="X734" s="349"/>
      <c r="Y734" s="349"/>
      <c r="Z734" s="349"/>
      <c r="AA734" s="349"/>
      <c r="AB734" s="349"/>
      <c r="AC734" s="349"/>
      <c r="AD734" s="349"/>
      <c r="AE734" s="349"/>
    </row>
    <row r="735" ht="27.75" customHeight="1">
      <c r="A735" s="354"/>
      <c r="B735" s="352"/>
      <c r="C735" s="353"/>
      <c r="D735" s="353"/>
      <c r="E735" s="353"/>
      <c r="F735" s="354"/>
      <c r="G735" s="355"/>
      <c r="H735" s="355"/>
      <c r="I735" s="354"/>
      <c r="J735" s="353"/>
      <c r="K735" s="353"/>
      <c r="L735" s="349"/>
      <c r="M735" s="349"/>
      <c r="N735" s="349"/>
      <c r="O735" s="349"/>
      <c r="P735" s="349"/>
      <c r="Q735" s="349"/>
      <c r="R735" s="349"/>
      <c r="S735" s="349"/>
      <c r="T735" s="349"/>
      <c r="U735" s="349"/>
      <c r="V735" s="349"/>
      <c r="W735" s="349"/>
      <c r="X735" s="349"/>
      <c r="Y735" s="349"/>
      <c r="Z735" s="349"/>
      <c r="AA735" s="349"/>
      <c r="AB735" s="349"/>
      <c r="AC735" s="349"/>
      <c r="AD735" s="349"/>
      <c r="AE735" s="349"/>
    </row>
    <row r="736" ht="27.75" customHeight="1">
      <c r="A736" s="354"/>
      <c r="B736" s="352"/>
      <c r="C736" s="353"/>
      <c r="D736" s="353"/>
      <c r="E736" s="353"/>
      <c r="F736" s="354"/>
      <c r="G736" s="355"/>
      <c r="H736" s="355"/>
      <c r="I736" s="354"/>
      <c r="J736" s="353"/>
      <c r="K736" s="353"/>
      <c r="L736" s="349"/>
      <c r="M736" s="349"/>
      <c r="N736" s="349"/>
      <c r="O736" s="349"/>
      <c r="P736" s="349"/>
      <c r="Q736" s="349"/>
      <c r="R736" s="349"/>
      <c r="S736" s="349"/>
      <c r="T736" s="349"/>
      <c r="U736" s="349"/>
      <c r="V736" s="349"/>
      <c r="W736" s="349"/>
      <c r="X736" s="349"/>
      <c r="Y736" s="349"/>
      <c r="Z736" s="349"/>
      <c r="AA736" s="349"/>
      <c r="AB736" s="349"/>
      <c r="AC736" s="349"/>
      <c r="AD736" s="349"/>
      <c r="AE736" s="349"/>
    </row>
    <row r="737" ht="27.75" customHeight="1">
      <c r="A737" s="354"/>
      <c r="B737" s="352"/>
      <c r="C737" s="353"/>
      <c r="D737" s="353"/>
      <c r="E737" s="353"/>
      <c r="F737" s="354"/>
      <c r="G737" s="355"/>
      <c r="H737" s="355"/>
      <c r="I737" s="354"/>
      <c r="J737" s="353"/>
      <c r="K737" s="353"/>
      <c r="L737" s="349"/>
      <c r="M737" s="349"/>
      <c r="N737" s="349"/>
      <c r="O737" s="349"/>
      <c r="P737" s="349"/>
      <c r="Q737" s="349"/>
      <c r="R737" s="349"/>
      <c r="S737" s="349"/>
      <c r="T737" s="349"/>
      <c r="U737" s="349"/>
      <c r="V737" s="349"/>
      <c r="W737" s="349"/>
      <c r="X737" s="349"/>
      <c r="Y737" s="349"/>
      <c r="Z737" s="349"/>
      <c r="AA737" s="349"/>
      <c r="AB737" s="349"/>
      <c r="AC737" s="349"/>
      <c r="AD737" s="349"/>
      <c r="AE737" s="349"/>
    </row>
    <row r="738" ht="27.75" customHeight="1">
      <c r="A738" s="354"/>
      <c r="B738" s="352"/>
      <c r="C738" s="353"/>
      <c r="D738" s="353"/>
      <c r="E738" s="353"/>
      <c r="F738" s="354"/>
      <c r="G738" s="355"/>
      <c r="H738" s="355"/>
      <c r="I738" s="354"/>
      <c r="J738" s="353"/>
      <c r="K738" s="353"/>
      <c r="L738" s="349"/>
      <c r="M738" s="349"/>
      <c r="N738" s="349"/>
      <c r="O738" s="349"/>
      <c r="P738" s="349"/>
      <c r="Q738" s="349"/>
      <c r="R738" s="349"/>
      <c r="S738" s="349"/>
      <c r="T738" s="349"/>
      <c r="U738" s="349"/>
      <c r="V738" s="349"/>
      <c r="W738" s="349"/>
      <c r="X738" s="349"/>
      <c r="Y738" s="349"/>
      <c r="Z738" s="349"/>
      <c r="AA738" s="349"/>
      <c r="AB738" s="349"/>
      <c r="AC738" s="349"/>
      <c r="AD738" s="349"/>
      <c r="AE738" s="349"/>
    </row>
    <row r="739" ht="27.75" customHeight="1">
      <c r="A739" s="354"/>
      <c r="B739" s="352"/>
      <c r="C739" s="353"/>
      <c r="D739" s="353"/>
      <c r="E739" s="353"/>
      <c r="F739" s="354"/>
      <c r="G739" s="355"/>
      <c r="H739" s="355"/>
      <c r="I739" s="354"/>
      <c r="J739" s="353"/>
      <c r="K739" s="353"/>
      <c r="L739" s="349"/>
      <c r="M739" s="349"/>
      <c r="N739" s="349"/>
      <c r="O739" s="349"/>
      <c r="P739" s="349"/>
      <c r="Q739" s="349"/>
      <c r="R739" s="349"/>
      <c r="S739" s="349"/>
      <c r="T739" s="349"/>
      <c r="U739" s="349"/>
      <c r="V739" s="349"/>
      <c r="W739" s="349"/>
      <c r="X739" s="349"/>
      <c r="Y739" s="349"/>
      <c r="Z739" s="349"/>
      <c r="AA739" s="349"/>
      <c r="AB739" s="349"/>
      <c r="AC739" s="349"/>
      <c r="AD739" s="349"/>
      <c r="AE739" s="349"/>
    </row>
    <row r="740" ht="27.75" customHeight="1">
      <c r="A740" s="354"/>
      <c r="B740" s="352"/>
      <c r="C740" s="353"/>
      <c r="D740" s="353"/>
      <c r="E740" s="353"/>
      <c r="F740" s="354"/>
      <c r="G740" s="355"/>
      <c r="H740" s="355"/>
      <c r="I740" s="354"/>
      <c r="J740" s="353"/>
      <c r="K740" s="353"/>
      <c r="L740" s="349"/>
      <c r="M740" s="349"/>
      <c r="N740" s="349"/>
      <c r="O740" s="349"/>
      <c r="P740" s="349"/>
      <c r="Q740" s="349"/>
      <c r="R740" s="349"/>
      <c r="S740" s="349"/>
      <c r="T740" s="349"/>
      <c r="U740" s="349"/>
      <c r="V740" s="349"/>
      <c r="W740" s="349"/>
      <c r="X740" s="349"/>
      <c r="Y740" s="349"/>
      <c r="Z740" s="349"/>
      <c r="AA740" s="349"/>
      <c r="AB740" s="349"/>
      <c r="AC740" s="349"/>
      <c r="AD740" s="349"/>
      <c r="AE740" s="349"/>
    </row>
    <row r="741" ht="27.75" customHeight="1">
      <c r="A741" s="354"/>
      <c r="B741" s="352"/>
      <c r="C741" s="353"/>
      <c r="D741" s="353"/>
      <c r="E741" s="353"/>
      <c r="F741" s="354"/>
      <c r="G741" s="355"/>
      <c r="H741" s="355"/>
      <c r="I741" s="354"/>
      <c r="J741" s="353"/>
      <c r="K741" s="353"/>
      <c r="L741" s="349"/>
      <c r="M741" s="349"/>
      <c r="N741" s="349"/>
      <c r="O741" s="349"/>
      <c r="P741" s="349"/>
      <c r="Q741" s="349"/>
      <c r="R741" s="349"/>
      <c r="S741" s="349"/>
      <c r="T741" s="349"/>
      <c r="U741" s="349"/>
      <c r="V741" s="349"/>
      <c r="W741" s="349"/>
      <c r="X741" s="349"/>
      <c r="Y741" s="349"/>
      <c r="Z741" s="349"/>
      <c r="AA741" s="349"/>
      <c r="AB741" s="349"/>
      <c r="AC741" s="349"/>
      <c r="AD741" s="349"/>
      <c r="AE741" s="349"/>
    </row>
    <row r="742" ht="27.75" customHeight="1">
      <c r="A742" s="354"/>
      <c r="B742" s="352"/>
      <c r="C742" s="353"/>
      <c r="D742" s="353"/>
      <c r="E742" s="353"/>
      <c r="F742" s="354"/>
      <c r="G742" s="355"/>
      <c r="H742" s="355"/>
      <c r="I742" s="354"/>
      <c r="J742" s="353"/>
      <c r="K742" s="353"/>
      <c r="L742" s="349"/>
      <c r="M742" s="349"/>
      <c r="N742" s="349"/>
      <c r="O742" s="349"/>
      <c r="P742" s="349"/>
      <c r="Q742" s="349"/>
      <c r="R742" s="349"/>
      <c r="S742" s="349"/>
      <c r="T742" s="349"/>
      <c r="U742" s="349"/>
      <c r="V742" s="349"/>
      <c r="W742" s="349"/>
      <c r="X742" s="349"/>
      <c r="Y742" s="349"/>
      <c r="Z742" s="349"/>
      <c r="AA742" s="349"/>
      <c r="AB742" s="349"/>
      <c r="AC742" s="349"/>
      <c r="AD742" s="349"/>
      <c r="AE742" s="349"/>
    </row>
    <row r="743" ht="27.75" customHeight="1">
      <c r="A743" s="354"/>
      <c r="B743" s="352"/>
      <c r="C743" s="353"/>
      <c r="D743" s="353"/>
      <c r="E743" s="353"/>
      <c r="F743" s="354"/>
      <c r="G743" s="355"/>
      <c r="H743" s="355"/>
      <c r="I743" s="354"/>
      <c r="J743" s="353"/>
      <c r="K743" s="353"/>
      <c r="L743" s="349"/>
      <c r="M743" s="349"/>
      <c r="N743" s="349"/>
      <c r="O743" s="349"/>
      <c r="P743" s="349"/>
      <c r="Q743" s="349"/>
      <c r="R743" s="349"/>
      <c r="S743" s="349"/>
      <c r="T743" s="349"/>
      <c r="U743" s="349"/>
      <c r="V743" s="349"/>
      <c r="W743" s="349"/>
      <c r="X743" s="349"/>
      <c r="Y743" s="349"/>
      <c r="Z743" s="349"/>
      <c r="AA743" s="349"/>
      <c r="AB743" s="349"/>
      <c r="AC743" s="349"/>
      <c r="AD743" s="349"/>
      <c r="AE743" s="349"/>
    </row>
    <row r="744" ht="27.75" customHeight="1">
      <c r="A744" s="354"/>
      <c r="B744" s="352"/>
      <c r="C744" s="353"/>
      <c r="D744" s="353"/>
      <c r="E744" s="353"/>
      <c r="F744" s="354"/>
      <c r="G744" s="355"/>
      <c r="H744" s="355"/>
      <c r="I744" s="354"/>
      <c r="J744" s="353"/>
      <c r="K744" s="353"/>
      <c r="L744" s="349"/>
      <c r="M744" s="349"/>
      <c r="N744" s="349"/>
      <c r="O744" s="349"/>
      <c r="P744" s="349"/>
      <c r="Q744" s="349"/>
      <c r="R744" s="349"/>
      <c r="S744" s="349"/>
      <c r="T744" s="349"/>
      <c r="U744" s="349"/>
      <c r="V744" s="349"/>
      <c r="W744" s="349"/>
      <c r="X744" s="349"/>
      <c r="Y744" s="349"/>
      <c r="Z744" s="349"/>
      <c r="AA744" s="349"/>
      <c r="AB744" s="349"/>
      <c r="AC744" s="349"/>
      <c r="AD744" s="349"/>
      <c r="AE744" s="349"/>
    </row>
    <row r="745" ht="27.75" customHeight="1">
      <c r="A745" s="354"/>
      <c r="B745" s="352"/>
      <c r="C745" s="353"/>
      <c r="D745" s="353"/>
      <c r="E745" s="353"/>
      <c r="F745" s="354"/>
      <c r="G745" s="355"/>
      <c r="H745" s="355"/>
      <c r="I745" s="354"/>
      <c r="J745" s="353"/>
      <c r="K745" s="353"/>
      <c r="L745" s="349"/>
      <c r="M745" s="349"/>
      <c r="N745" s="349"/>
      <c r="O745" s="349"/>
      <c r="P745" s="349"/>
      <c r="Q745" s="349"/>
      <c r="R745" s="349"/>
      <c r="S745" s="349"/>
      <c r="T745" s="349"/>
      <c r="U745" s="349"/>
      <c r="V745" s="349"/>
      <c r="W745" s="349"/>
      <c r="X745" s="349"/>
      <c r="Y745" s="349"/>
      <c r="Z745" s="349"/>
      <c r="AA745" s="349"/>
      <c r="AB745" s="349"/>
      <c r="AC745" s="349"/>
      <c r="AD745" s="349"/>
      <c r="AE745" s="349"/>
    </row>
    <row r="746" ht="27.75" customHeight="1">
      <c r="A746" s="354"/>
      <c r="B746" s="352"/>
      <c r="C746" s="353"/>
      <c r="D746" s="353"/>
      <c r="E746" s="353"/>
      <c r="F746" s="354"/>
      <c r="G746" s="355"/>
      <c r="H746" s="355"/>
      <c r="I746" s="354"/>
      <c r="J746" s="353"/>
      <c r="K746" s="353"/>
      <c r="L746" s="349"/>
      <c r="M746" s="349"/>
      <c r="N746" s="349"/>
      <c r="O746" s="349"/>
      <c r="P746" s="349"/>
      <c r="Q746" s="349"/>
      <c r="R746" s="349"/>
      <c r="S746" s="349"/>
      <c r="T746" s="349"/>
      <c r="U746" s="349"/>
      <c r="V746" s="349"/>
      <c r="W746" s="349"/>
      <c r="X746" s="349"/>
      <c r="Y746" s="349"/>
      <c r="Z746" s="349"/>
      <c r="AA746" s="349"/>
      <c r="AB746" s="349"/>
      <c r="AC746" s="349"/>
      <c r="AD746" s="349"/>
      <c r="AE746" s="349"/>
    </row>
    <row r="747" ht="27.75" customHeight="1">
      <c r="A747" s="354"/>
      <c r="B747" s="352"/>
      <c r="C747" s="353"/>
      <c r="D747" s="353"/>
      <c r="E747" s="353"/>
      <c r="F747" s="354"/>
      <c r="G747" s="355"/>
      <c r="H747" s="355"/>
      <c r="I747" s="354"/>
      <c r="J747" s="353"/>
      <c r="K747" s="353"/>
      <c r="L747" s="349"/>
      <c r="M747" s="349"/>
      <c r="N747" s="349"/>
      <c r="O747" s="349"/>
      <c r="P747" s="349"/>
      <c r="Q747" s="349"/>
      <c r="R747" s="349"/>
      <c r="S747" s="349"/>
      <c r="T747" s="349"/>
      <c r="U747" s="349"/>
      <c r="V747" s="349"/>
      <c r="W747" s="349"/>
      <c r="X747" s="349"/>
      <c r="Y747" s="349"/>
      <c r="Z747" s="349"/>
      <c r="AA747" s="349"/>
      <c r="AB747" s="349"/>
      <c r="AC747" s="349"/>
      <c r="AD747" s="349"/>
      <c r="AE747" s="349"/>
    </row>
    <row r="748" ht="27.75" customHeight="1">
      <c r="A748" s="354"/>
      <c r="B748" s="352"/>
      <c r="C748" s="353"/>
      <c r="D748" s="353"/>
      <c r="E748" s="353"/>
      <c r="F748" s="354"/>
      <c r="G748" s="355"/>
      <c r="H748" s="355"/>
      <c r="I748" s="354"/>
      <c r="J748" s="353"/>
      <c r="K748" s="353"/>
      <c r="L748" s="349"/>
      <c r="M748" s="349"/>
      <c r="N748" s="349"/>
      <c r="O748" s="349"/>
      <c r="P748" s="349"/>
      <c r="Q748" s="349"/>
      <c r="R748" s="349"/>
      <c r="S748" s="349"/>
      <c r="T748" s="349"/>
      <c r="U748" s="349"/>
      <c r="V748" s="349"/>
      <c r="W748" s="349"/>
      <c r="X748" s="349"/>
      <c r="Y748" s="349"/>
      <c r="Z748" s="349"/>
      <c r="AA748" s="349"/>
      <c r="AB748" s="349"/>
      <c r="AC748" s="349"/>
      <c r="AD748" s="349"/>
      <c r="AE748" s="349"/>
    </row>
    <row r="749" ht="27.75" customHeight="1">
      <c r="A749" s="354"/>
      <c r="B749" s="352"/>
      <c r="C749" s="353"/>
      <c r="D749" s="353"/>
      <c r="E749" s="353"/>
      <c r="F749" s="354"/>
      <c r="G749" s="355"/>
      <c r="H749" s="355"/>
      <c r="I749" s="354"/>
      <c r="J749" s="353"/>
      <c r="K749" s="353"/>
      <c r="L749" s="349"/>
      <c r="M749" s="349"/>
      <c r="N749" s="349"/>
      <c r="O749" s="349"/>
      <c r="P749" s="349"/>
      <c r="Q749" s="349"/>
      <c r="R749" s="349"/>
      <c r="S749" s="349"/>
      <c r="T749" s="349"/>
      <c r="U749" s="349"/>
      <c r="V749" s="349"/>
      <c r="W749" s="349"/>
      <c r="X749" s="349"/>
      <c r="Y749" s="349"/>
      <c r="Z749" s="349"/>
      <c r="AA749" s="349"/>
      <c r="AB749" s="349"/>
      <c r="AC749" s="349"/>
      <c r="AD749" s="349"/>
      <c r="AE749" s="349"/>
    </row>
    <row r="750" ht="27.75" customHeight="1">
      <c r="A750" s="354"/>
      <c r="B750" s="352"/>
      <c r="C750" s="353"/>
      <c r="D750" s="353"/>
      <c r="E750" s="353"/>
      <c r="F750" s="354"/>
      <c r="G750" s="355"/>
      <c r="H750" s="355"/>
      <c r="I750" s="354"/>
      <c r="J750" s="353"/>
      <c r="K750" s="353"/>
      <c r="L750" s="349"/>
      <c r="M750" s="349"/>
      <c r="N750" s="349"/>
      <c r="O750" s="349"/>
      <c r="P750" s="349"/>
      <c r="Q750" s="349"/>
      <c r="R750" s="349"/>
      <c r="S750" s="349"/>
      <c r="T750" s="349"/>
      <c r="U750" s="349"/>
      <c r="V750" s="349"/>
      <c r="W750" s="349"/>
      <c r="X750" s="349"/>
      <c r="Y750" s="349"/>
      <c r="Z750" s="349"/>
      <c r="AA750" s="349"/>
      <c r="AB750" s="349"/>
      <c r="AC750" s="349"/>
      <c r="AD750" s="349"/>
      <c r="AE750" s="349"/>
    </row>
    <row r="751" ht="27.75" customHeight="1">
      <c r="A751" s="354"/>
      <c r="B751" s="352"/>
      <c r="C751" s="353"/>
      <c r="D751" s="353"/>
      <c r="E751" s="353"/>
      <c r="F751" s="354"/>
      <c r="G751" s="355"/>
      <c r="H751" s="355"/>
      <c r="I751" s="354"/>
      <c r="J751" s="353"/>
      <c r="K751" s="353"/>
      <c r="L751" s="349"/>
      <c r="M751" s="349"/>
      <c r="N751" s="349"/>
      <c r="O751" s="349"/>
      <c r="P751" s="349"/>
      <c r="Q751" s="349"/>
      <c r="R751" s="349"/>
      <c r="S751" s="349"/>
      <c r="T751" s="349"/>
      <c r="U751" s="349"/>
      <c r="V751" s="349"/>
      <c r="W751" s="349"/>
      <c r="X751" s="349"/>
      <c r="Y751" s="349"/>
      <c r="Z751" s="349"/>
      <c r="AA751" s="349"/>
      <c r="AB751" s="349"/>
      <c r="AC751" s="349"/>
      <c r="AD751" s="349"/>
      <c r="AE751" s="349"/>
    </row>
    <row r="752" ht="27.75" customHeight="1">
      <c r="A752" s="354"/>
      <c r="B752" s="352"/>
      <c r="C752" s="353"/>
      <c r="D752" s="353"/>
      <c r="E752" s="353"/>
      <c r="F752" s="354"/>
      <c r="G752" s="355"/>
      <c r="H752" s="355"/>
      <c r="I752" s="354"/>
      <c r="J752" s="353"/>
      <c r="K752" s="353"/>
      <c r="L752" s="349"/>
      <c r="M752" s="349"/>
      <c r="N752" s="349"/>
      <c r="O752" s="349"/>
      <c r="P752" s="349"/>
      <c r="Q752" s="349"/>
      <c r="R752" s="349"/>
      <c r="S752" s="349"/>
      <c r="T752" s="349"/>
      <c r="U752" s="349"/>
      <c r="V752" s="349"/>
      <c r="W752" s="349"/>
      <c r="X752" s="349"/>
      <c r="Y752" s="349"/>
      <c r="Z752" s="349"/>
      <c r="AA752" s="349"/>
      <c r="AB752" s="349"/>
      <c r="AC752" s="349"/>
      <c r="AD752" s="349"/>
      <c r="AE752" s="349"/>
    </row>
    <row r="753" ht="27.75" customHeight="1">
      <c r="A753" s="354"/>
      <c r="B753" s="352"/>
      <c r="C753" s="353"/>
      <c r="D753" s="353"/>
      <c r="E753" s="353"/>
      <c r="F753" s="354"/>
      <c r="G753" s="355"/>
      <c r="H753" s="355"/>
      <c r="I753" s="354"/>
      <c r="J753" s="353"/>
      <c r="K753" s="353"/>
      <c r="L753" s="349"/>
      <c r="M753" s="349"/>
      <c r="N753" s="349"/>
      <c r="O753" s="349"/>
      <c r="P753" s="349"/>
      <c r="Q753" s="349"/>
      <c r="R753" s="349"/>
      <c r="S753" s="349"/>
      <c r="T753" s="349"/>
      <c r="U753" s="349"/>
      <c r="V753" s="349"/>
      <c r="W753" s="349"/>
      <c r="X753" s="349"/>
      <c r="Y753" s="349"/>
      <c r="Z753" s="349"/>
      <c r="AA753" s="349"/>
      <c r="AB753" s="349"/>
      <c r="AC753" s="349"/>
      <c r="AD753" s="349"/>
      <c r="AE753" s="349"/>
    </row>
    <row r="754" ht="27.75" customHeight="1">
      <c r="A754" s="354"/>
      <c r="B754" s="352"/>
      <c r="C754" s="353"/>
      <c r="D754" s="353"/>
      <c r="E754" s="353"/>
      <c r="F754" s="354"/>
      <c r="G754" s="355"/>
      <c r="H754" s="355"/>
      <c r="I754" s="354"/>
      <c r="J754" s="353"/>
      <c r="K754" s="353"/>
      <c r="L754" s="349"/>
      <c r="M754" s="349"/>
      <c r="N754" s="349"/>
      <c r="O754" s="349"/>
      <c r="P754" s="349"/>
      <c r="Q754" s="349"/>
      <c r="R754" s="349"/>
      <c r="S754" s="349"/>
      <c r="T754" s="349"/>
      <c r="U754" s="349"/>
      <c r="V754" s="349"/>
      <c r="W754" s="349"/>
      <c r="X754" s="349"/>
      <c r="Y754" s="349"/>
      <c r="Z754" s="349"/>
      <c r="AA754" s="349"/>
      <c r="AB754" s="349"/>
      <c r="AC754" s="349"/>
      <c r="AD754" s="349"/>
      <c r="AE754" s="349"/>
    </row>
    <row r="755" ht="27.75" customHeight="1">
      <c r="A755" s="354"/>
      <c r="B755" s="352"/>
      <c r="C755" s="353"/>
      <c r="D755" s="353"/>
      <c r="E755" s="353"/>
      <c r="F755" s="354"/>
      <c r="G755" s="355"/>
      <c r="H755" s="355"/>
      <c r="I755" s="354"/>
      <c r="J755" s="353"/>
      <c r="K755" s="353"/>
      <c r="L755" s="349"/>
      <c r="M755" s="349"/>
      <c r="N755" s="349"/>
      <c r="O755" s="349"/>
      <c r="P755" s="349"/>
      <c r="Q755" s="349"/>
      <c r="R755" s="349"/>
      <c r="S755" s="349"/>
      <c r="T755" s="349"/>
      <c r="U755" s="349"/>
      <c r="V755" s="349"/>
      <c r="W755" s="349"/>
      <c r="X755" s="349"/>
      <c r="Y755" s="349"/>
      <c r="Z755" s="349"/>
      <c r="AA755" s="349"/>
      <c r="AB755" s="349"/>
      <c r="AC755" s="349"/>
      <c r="AD755" s="349"/>
      <c r="AE755" s="349"/>
    </row>
    <row r="756" ht="27.75" customHeight="1">
      <c r="A756" s="354"/>
      <c r="B756" s="352"/>
      <c r="C756" s="353"/>
      <c r="D756" s="353"/>
      <c r="E756" s="353"/>
      <c r="F756" s="354"/>
      <c r="G756" s="355"/>
      <c r="H756" s="355"/>
      <c r="I756" s="354"/>
      <c r="J756" s="353"/>
      <c r="K756" s="353"/>
      <c r="L756" s="349"/>
      <c r="M756" s="349"/>
      <c r="N756" s="349"/>
      <c r="O756" s="349"/>
      <c r="P756" s="349"/>
      <c r="Q756" s="349"/>
      <c r="R756" s="349"/>
      <c r="S756" s="349"/>
      <c r="T756" s="349"/>
      <c r="U756" s="349"/>
      <c r="V756" s="349"/>
      <c r="W756" s="349"/>
      <c r="X756" s="349"/>
      <c r="Y756" s="349"/>
      <c r="Z756" s="349"/>
      <c r="AA756" s="349"/>
      <c r="AB756" s="349"/>
      <c r="AC756" s="349"/>
      <c r="AD756" s="349"/>
      <c r="AE756" s="349"/>
    </row>
    <row r="757" ht="27.75" customHeight="1">
      <c r="A757" s="354"/>
      <c r="B757" s="352"/>
      <c r="C757" s="353"/>
      <c r="D757" s="353"/>
      <c r="E757" s="353"/>
      <c r="F757" s="354"/>
      <c r="G757" s="355"/>
      <c r="H757" s="355"/>
      <c r="I757" s="354"/>
      <c r="J757" s="353"/>
      <c r="K757" s="353"/>
      <c r="L757" s="349"/>
      <c r="M757" s="349"/>
      <c r="N757" s="349"/>
      <c r="O757" s="349"/>
      <c r="P757" s="349"/>
      <c r="Q757" s="349"/>
      <c r="R757" s="349"/>
      <c r="S757" s="349"/>
      <c r="T757" s="349"/>
      <c r="U757" s="349"/>
      <c r="V757" s="349"/>
      <c r="W757" s="349"/>
      <c r="X757" s="349"/>
      <c r="Y757" s="349"/>
      <c r="Z757" s="349"/>
      <c r="AA757" s="349"/>
      <c r="AB757" s="349"/>
      <c r="AC757" s="349"/>
      <c r="AD757" s="349"/>
      <c r="AE757" s="349"/>
    </row>
    <row r="758" ht="27.75" customHeight="1">
      <c r="A758" s="354"/>
      <c r="B758" s="352"/>
      <c r="C758" s="353"/>
      <c r="D758" s="353"/>
      <c r="E758" s="353"/>
      <c r="F758" s="354"/>
      <c r="G758" s="355"/>
      <c r="H758" s="355"/>
      <c r="I758" s="354"/>
      <c r="J758" s="353"/>
      <c r="K758" s="353"/>
      <c r="L758" s="349"/>
      <c r="M758" s="349"/>
      <c r="N758" s="349"/>
      <c r="O758" s="349"/>
      <c r="P758" s="349"/>
      <c r="Q758" s="349"/>
      <c r="R758" s="349"/>
      <c r="S758" s="349"/>
      <c r="T758" s="349"/>
      <c r="U758" s="349"/>
      <c r="V758" s="349"/>
      <c r="W758" s="349"/>
      <c r="X758" s="349"/>
      <c r="Y758" s="349"/>
      <c r="Z758" s="349"/>
      <c r="AA758" s="349"/>
      <c r="AB758" s="349"/>
      <c r="AC758" s="349"/>
      <c r="AD758" s="349"/>
      <c r="AE758" s="349"/>
    </row>
    <row r="759" ht="27.75" customHeight="1">
      <c r="A759" s="354"/>
      <c r="B759" s="352"/>
      <c r="C759" s="353"/>
      <c r="D759" s="353"/>
      <c r="E759" s="353"/>
      <c r="F759" s="354"/>
      <c r="G759" s="355"/>
      <c r="H759" s="355"/>
      <c r="I759" s="354"/>
      <c r="J759" s="353"/>
      <c r="K759" s="353"/>
      <c r="L759" s="349"/>
      <c r="M759" s="349"/>
      <c r="N759" s="349"/>
      <c r="O759" s="349"/>
      <c r="P759" s="349"/>
      <c r="Q759" s="349"/>
      <c r="R759" s="349"/>
      <c r="S759" s="349"/>
      <c r="T759" s="349"/>
      <c r="U759" s="349"/>
      <c r="V759" s="349"/>
      <c r="W759" s="349"/>
      <c r="X759" s="349"/>
      <c r="Y759" s="349"/>
      <c r="Z759" s="349"/>
      <c r="AA759" s="349"/>
      <c r="AB759" s="349"/>
      <c r="AC759" s="349"/>
      <c r="AD759" s="349"/>
      <c r="AE759" s="349"/>
    </row>
    <row r="760" ht="27.75" customHeight="1">
      <c r="A760" s="354"/>
      <c r="B760" s="352"/>
      <c r="C760" s="353"/>
      <c r="D760" s="353"/>
      <c r="E760" s="353"/>
      <c r="F760" s="354"/>
      <c r="G760" s="355"/>
      <c r="H760" s="355"/>
      <c r="I760" s="354"/>
      <c r="J760" s="353"/>
      <c r="K760" s="353"/>
      <c r="L760" s="349"/>
      <c r="M760" s="349"/>
      <c r="N760" s="349"/>
      <c r="O760" s="349"/>
      <c r="P760" s="349"/>
      <c r="Q760" s="349"/>
      <c r="R760" s="349"/>
      <c r="S760" s="349"/>
      <c r="T760" s="349"/>
      <c r="U760" s="349"/>
      <c r="V760" s="349"/>
      <c r="W760" s="349"/>
      <c r="X760" s="349"/>
      <c r="Y760" s="349"/>
      <c r="Z760" s="349"/>
      <c r="AA760" s="349"/>
      <c r="AB760" s="349"/>
      <c r="AC760" s="349"/>
      <c r="AD760" s="349"/>
      <c r="AE760" s="349"/>
    </row>
    <row r="761" ht="27.75" customHeight="1">
      <c r="A761" s="354"/>
      <c r="B761" s="352"/>
      <c r="C761" s="353"/>
      <c r="D761" s="353"/>
      <c r="E761" s="353"/>
      <c r="F761" s="354"/>
      <c r="G761" s="355"/>
      <c r="H761" s="355"/>
      <c r="I761" s="354"/>
      <c r="J761" s="353"/>
      <c r="K761" s="353"/>
      <c r="L761" s="349"/>
      <c r="M761" s="349"/>
      <c r="N761" s="349"/>
      <c r="O761" s="349"/>
      <c r="P761" s="349"/>
      <c r="Q761" s="349"/>
      <c r="R761" s="349"/>
      <c r="S761" s="349"/>
      <c r="T761" s="349"/>
      <c r="U761" s="349"/>
      <c r="V761" s="349"/>
      <c r="W761" s="349"/>
      <c r="X761" s="349"/>
      <c r="Y761" s="349"/>
      <c r="Z761" s="349"/>
      <c r="AA761" s="349"/>
      <c r="AB761" s="349"/>
      <c r="AC761" s="349"/>
      <c r="AD761" s="349"/>
      <c r="AE761" s="349"/>
    </row>
    <row r="762" ht="27.75" customHeight="1">
      <c r="A762" s="354"/>
      <c r="B762" s="352"/>
      <c r="C762" s="353"/>
      <c r="D762" s="353"/>
      <c r="E762" s="353"/>
      <c r="F762" s="354"/>
      <c r="G762" s="355"/>
      <c r="H762" s="355"/>
      <c r="I762" s="354"/>
      <c r="J762" s="353"/>
      <c r="K762" s="353"/>
      <c r="L762" s="349"/>
      <c r="M762" s="349"/>
      <c r="N762" s="349"/>
      <c r="O762" s="349"/>
      <c r="P762" s="349"/>
      <c r="Q762" s="349"/>
      <c r="R762" s="349"/>
      <c r="S762" s="349"/>
      <c r="T762" s="349"/>
      <c r="U762" s="349"/>
      <c r="V762" s="349"/>
      <c r="W762" s="349"/>
      <c r="X762" s="349"/>
      <c r="Y762" s="349"/>
      <c r="Z762" s="349"/>
      <c r="AA762" s="349"/>
      <c r="AB762" s="349"/>
      <c r="AC762" s="349"/>
      <c r="AD762" s="349"/>
      <c r="AE762" s="349"/>
    </row>
    <row r="763" ht="27.75" customHeight="1">
      <c r="A763" s="354"/>
      <c r="B763" s="352"/>
      <c r="C763" s="353"/>
      <c r="D763" s="353"/>
      <c r="E763" s="353"/>
      <c r="F763" s="354"/>
      <c r="G763" s="355"/>
      <c r="H763" s="355"/>
      <c r="I763" s="354"/>
      <c r="J763" s="353"/>
      <c r="K763" s="353"/>
      <c r="L763" s="349"/>
      <c r="M763" s="349"/>
      <c r="N763" s="349"/>
      <c r="O763" s="349"/>
      <c r="P763" s="349"/>
      <c r="Q763" s="349"/>
      <c r="R763" s="349"/>
      <c r="S763" s="349"/>
      <c r="T763" s="349"/>
      <c r="U763" s="349"/>
      <c r="V763" s="349"/>
      <c r="W763" s="349"/>
      <c r="X763" s="349"/>
      <c r="Y763" s="349"/>
      <c r="Z763" s="349"/>
      <c r="AA763" s="349"/>
      <c r="AB763" s="349"/>
      <c r="AC763" s="349"/>
      <c r="AD763" s="349"/>
      <c r="AE763" s="349"/>
    </row>
    <row r="764" ht="27.75" customHeight="1">
      <c r="A764" s="354"/>
      <c r="B764" s="352"/>
      <c r="C764" s="353"/>
      <c r="D764" s="353"/>
      <c r="E764" s="353"/>
      <c r="F764" s="354"/>
      <c r="G764" s="355"/>
      <c r="H764" s="355"/>
      <c r="I764" s="354"/>
      <c r="J764" s="353"/>
      <c r="K764" s="353"/>
      <c r="L764" s="349"/>
      <c r="M764" s="349"/>
      <c r="N764" s="349"/>
      <c r="O764" s="349"/>
      <c r="P764" s="349"/>
      <c r="Q764" s="349"/>
      <c r="R764" s="349"/>
      <c r="S764" s="349"/>
      <c r="T764" s="349"/>
      <c r="U764" s="349"/>
      <c r="V764" s="349"/>
      <c r="W764" s="349"/>
      <c r="X764" s="349"/>
      <c r="Y764" s="349"/>
      <c r="Z764" s="349"/>
      <c r="AA764" s="349"/>
      <c r="AB764" s="349"/>
      <c r="AC764" s="349"/>
      <c r="AD764" s="349"/>
      <c r="AE764" s="349"/>
    </row>
    <row r="765" ht="27.75" customHeight="1">
      <c r="A765" s="354"/>
      <c r="B765" s="352"/>
      <c r="C765" s="353"/>
      <c r="D765" s="353"/>
      <c r="E765" s="353"/>
      <c r="F765" s="354"/>
      <c r="G765" s="355"/>
      <c r="H765" s="355"/>
      <c r="I765" s="354"/>
      <c r="J765" s="353"/>
      <c r="K765" s="353"/>
      <c r="L765" s="349"/>
      <c r="M765" s="349"/>
      <c r="N765" s="349"/>
      <c r="O765" s="349"/>
      <c r="P765" s="349"/>
      <c r="Q765" s="349"/>
      <c r="R765" s="349"/>
      <c r="S765" s="349"/>
      <c r="T765" s="349"/>
      <c r="U765" s="349"/>
      <c r="V765" s="349"/>
      <c r="W765" s="349"/>
      <c r="X765" s="349"/>
      <c r="Y765" s="349"/>
      <c r="Z765" s="349"/>
      <c r="AA765" s="349"/>
      <c r="AB765" s="349"/>
      <c r="AC765" s="349"/>
      <c r="AD765" s="349"/>
      <c r="AE765" s="349"/>
    </row>
    <row r="766" ht="27.75" customHeight="1">
      <c r="A766" s="354"/>
      <c r="B766" s="352"/>
      <c r="C766" s="353"/>
      <c r="D766" s="353"/>
      <c r="E766" s="353"/>
      <c r="F766" s="354"/>
      <c r="G766" s="355"/>
      <c r="H766" s="355"/>
      <c r="I766" s="354"/>
      <c r="J766" s="353"/>
      <c r="K766" s="353"/>
      <c r="L766" s="349"/>
      <c r="M766" s="349"/>
      <c r="N766" s="349"/>
      <c r="O766" s="349"/>
      <c r="P766" s="349"/>
      <c r="Q766" s="349"/>
      <c r="R766" s="349"/>
      <c r="S766" s="349"/>
      <c r="T766" s="349"/>
      <c r="U766" s="349"/>
      <c r="V766" s="349"/>
      <c r="W766" s="349"/>
      <c r="X766" s="349"/>
      <c r="Y766" s="349"/>
      <c r="Z766" s="349"/>
      <c r="AA766" s="349"/>
      <c r="AB766" s="349"/>
      <c r="AC766" s="349"/>
      <c r="AD766" s="349"/>
      <c r="AE766" s="349"/>
    </row>
    <row r="767" ht="27.75" customHeight="1">
      <c r="A767" s="354"/>
      <c r="B767" s="352"/>
      <c r="C767" s="353"/>
      <c r="D767" s="353"/>
      <c r="E767" s="353"/>
      <c r="F767" s="354"/>
      <c r="G767" s="355"/>
      <c r="H767" s="355"/>
      <c r="I767" s="354"/>
      <c r="J767" s="353"/>
      <c r="K767" s="353"/>
      <c r="L767" s="349"/>
      <c r="M767" s="349"/>
      <c r="N767" s="349"/>
      <c r="O767" s="349"/>
      <c r="P767" s="349"/>
      <c r="Q767" s="349"/>
      <c r="R767" s="349"/>
      <c r="S767" s="349"/>
      <c r="T767" s="349"/>
      <c r="U767" s="349"/>
      <c r="V767" s="349"/>
      <c r="W767" s="349"/>
      <c r="X767" s="349"/>
      <c r="Y767" s="349"/>
      <c r="Z767" s="349"/>
      <c r="AA767" s="349"/>
      <c r="AB767" s="349"/>
      <c r="AC767" s="349"/>
      <c r="AD767" s="349"/>
      <c r="AE767" s="349"/>
    </row>
    <row r="768" ht="27.75" customHeight="1">
      <c r="A768" s="354"/>
      <c r="B768" s="352"/>
      <c r="C768" s="353"/>
      <c r="D768" s="353"/>
      <c r="E768" s="353"/>
      <c r="F768" s="354"/>
      <c r="G768" s="355"/>
      <c r="H768" s="355"/>
      <c r="I768" s="354"/>
      <c r="J768" s="353"/>
      <c r="K768" s="353"/>
      <c r="L768" s="349"/>
      <c r="M768" s="349"/>
      <c r="N768" s="349"/>
      <c r="O768" s="349"/>
      <c r="P768" s="349"/>
      <c r="Q768" s="349"/>
      <c r="R768" s="349"/>
      <c r="S768" s="349"/>
      <c r="T768" s="349"/>
      <c r="U768" s="349"/>
      <c r="V768" s="349"/>
      <c r="W768" s="349"/>
      <c r="X768" s="349"/>
      <c r="Y768" s="349"/>
      <c r="Z768" s="349"/>
      <c r="AA768" s="349"/>
      <c r="AB768" s="349"/>
      <c r="AC768" s="349"/>
      <c r="AD768" s="349"/>
      <c r="AE768" s="349"/>
    </row>
    <row r="769" ht="27.75" customHeight="1">
      <c r="A769" s="354"/>
      <c r="B769" s="352"/>
      <c r="C769" s="353"/>
      <c r="D769" s="353"/>
      <c r="E769" s="353"/>
      <c r="F769" s="354"/>
      <c r="G769" s="355"/>
      <c r="H769" s="355"/>
      <c r="I769" s="354"/>
      <c r="J769" s="353"/>
      <c r="K769" s="353"/>
      <c r="L769" s="349"/>
      <c r="M769" s="349"/>
      <c r="N769" s="349"/>
      <c r="O769" s="349"/>
      <c r="P769" s="349"/>
      <c r="Q769" s="349"/>
      <c r="R769" s="349"/>
      <c r="S769" s="349"/>
      <c r="T769" s="349"/>
      <c r="U769" s="349"/>
      <c r="V769" s="349"/>
      <c r="W769" s="349"/>
      <c r="X769" s="349"/>
      <c r="Y769" s="349"/>
      <c r="Z769" s="349"/>
      <c r="AA769" s="349"/>
      <c r="AB769" s="349"/>
      <c r="AC769" s="349"/>
      <c r="AD769" s="349"/>
      <c r="AE769" s="349"/>
    </row>
    <row r="770" ht="27.75" customHeight="1">
      <c r="A770" s="354"/>
      <c r="B770" s="352"/>
      <c r="C770" s="353"/>
      <c r="D770" s="353"/>
      <c r="E770" s="353"/>
      <c r="F770" s="354"/>
      <c r="G770" s="355"/>
      <c r="H770" s="355"/>
      <c r="I770" s="354"/>
      <c r="J770" s="353"/>
      <c r="K770" s="353"/>
      <c r="L770" s="349"/>
      <c r="M770" s="349"/>
      <c r="N770" s="349"/>
      <c r="O770" s="349"/>
      <c r="P770" s="349"/>
      <c r="Q770" s="349"/>
      <c r="R770" s="349"/>
      <c r="S770" s="349"/>
      <c r="T770" s="349"/>
      <c r="U770" s="349"/>
      <c r="V770" s="349"/>
      <c r="W770" s="349"/>
      <c r="X770" s="349"/>
      <c r="Y770" s="349"/>
      <c r="Z770" s="349"/>
      <c r="AA770" s="349"/>
      <c r="AB770" s="349"/>
      <c r="AC770" s="349"/>
      <c r="AD770" s="349"/>
      <c r="AE770" s="349"/>
    </row>
    <row r="771" ht="27.75" customHeight="1">
      <c r="A771" s="354"/>
      <c r="B771" s="352"/>
      <c r="C771" s="353"/>
      <c r="D771" s="353"/>
      <c r="E771" s="353"/>
      <c r="F771" s="354"/>
      <c r="G771" s="355"/>
      <c r="H771" s="355"/>
      <c r="I771" s="354"/>
      <c r="J771" s="353"/>
      <c r="K771" s="353"/>
      <c r="L771" s="349"/>
      <c r="M771" s="349"/>
      <c r="N771" s="349"/>
      <c r="O771" s="349"/>
      <c r="P771" s="349"/>
      <c r="Q771" s="349"/>
      <c r="R771" s="349"/>
      <c r="S771" s="349"/>
      <c r="T771" s="349"/>
      <c r="U771" s="349"/>
      <c r="V771" s="349"/>
      <c r="W771" s="349"/>
      <c r="X771" s="349"/>
      <c r="Y771" s="349"/>
      <c r="Z771" s="349"/>
      <c r="AA771" s="349"/>
      <c r="AB771" s="349"/>
      <c r="AC771" s="349"/>
      <c r="AD771" s="349"/>
      <c r="AE771" s="349"/>
    </row>
    <row r="772" ht="27.75" customHeight="1">
      <c r="A772" s="354"/>
      <c r="B772" s="352"/>
      <c r="C772" s="353"/>
      <c r="D772" s="353"/>
      <c r="E772" s="353"/>
      <c r="F772" s="354"/>
      <c r="G772" s="355"/>
      <c r="H772" s="355"/>
      <c r="I772" s="354"/>
      <c r="J772" s="353"/>
      <c r="K772" s="353"/>
      <c r="L772" s="349"/>
      <c r="M772" s="349"/>
      <c r="N772" s="349"/>
      <c r="O772" s="349"/>
      <c r="P772" s="349"/>
      <c r="Q772" s="349"/>
      <c r="R772" s="349"/>
      <c r="S772" s="349"/>
      <c r="T772" s="349"/>
      <c r="U772" s="349"/>
      <c r="V772" s="349"/>
      <c r="W772" s="349"/>
      <c r="X772" s="349"/>
      <c r="Y772" s="349"/>
      <c r="Z772" s="349"/>
      <c r="AA772" s="349"/>
      <c r="AB772" s="349"/>
      <c r="AC772" s="349"/>
      <c r="AD772" s="349"/>
      <c r="AE772" s="349"/>
    </row>
    <row r="773" ht="27.75" customHeight="1">
      <c r="A773" s="354"/>
      <c r="B773" s="352"/>
      <c r="C773" s="353"/>
      <c r="D773" s="353"/>
      <c r="E773" s="353"/>
      <c r="F773" s="354"/>
      <c r="G773" s="355"/>
      <c r="H773" s="355"/>
      <c r="I773" s="354"/>
      <c r="J773" s="353"/>
      <c r="K773" s="353"/>
      <c r="L773" s="349"/>
      <c r="M773" s="349"/>
      <c r="N773" s="349"/>
      <c r="O773" s="349"/>
      <c r="P773" s="349"/>
      <c r="Q773" s="349"/>
      <c r="R773" s="349"/>
      <c r="S773" s="349"/>
      <c r="T773" s="349"/>
      <c r="U773" s="349"/>
      <c r="V773" s="349"/>
      <c r="W773" s="349"/>
      <c r="X773" s="349"/>
      <c r="Y773" s="349"/>
      <c r="Z773" s="349"/>
      <c r="AA773" s="349"/>
      <c r="AB773" s="349"/>
      <c r="AC773" s="349"/>
      <c r="AD773" s="349"/>
      <c r="AE773" s="349"/>
    </row>
    <row r="774" ht="27.75" customHeight="1">
      <c r="A774" s="354"/>
      <c r="B774" s="352"/>
      <c r="C774" s="353"/>
      <c r="D774" s="353"/>
      <c r="E774" s="353"/>
      <c r="F774" s="354"/>
      <c r="G774" s="355"/>
      <c r="H774" s="355"/>
      <c r="I774" s="354"/>
      <c r="J774" s="353"/>
      <c r="K774" s="353"/>
      <c r="L774" s="349"/>
      <c r="M774" s="349"/>
      <c r="N774" s="349"/>
      <c r="O774" s="349"/>
      <c r="P774" s="349"/>
      <c r="Q774" s="349"/>
      <c r="R774" s="349"/>
      <c r="S774" s="349"/>
      <c r="T774" s="349"/>
      <c r="U774" s="349"/>
      <c r="V774" s="349"/>
      <c r="W774" s="349"/>
      <c r="X774" s="349"/>
      <c r="Y774" s="349"/>
      <c r="Z774" s="349"/>
      <c r="AA774" s="349"/>
      <c r="AB774" s="349"/>
      <c r="AC774" s="349"/>
      <c r="AD774" s="349"/>
      <c r="AE774" s="349"/>
    </row>
    <row r="775" ht="27.75" customHeight="1">
      <c r="A775" s="354"/>
      <c r="B775" s="352"/>
      <c r="C775" s="353"/>
      <c r="D775" s="353"/>
      <c r="E775" s="353"/>
      <c r="F775" s="354"/>
      <c r="G775" s="355"/>
      <c r="H775" s="355"/>
      <c r="I775" s="354"/>
      <c r="J775" s="353"/>
      <c r="K775" s="353"/>
      <c r="L775" s="349"/>
      <c r="M775" s="349"/>
      <c r="N775" s="349"/>
      <c r="O775" s="349"/>
      <c r="P775" s="349"/>
      <c r="Q775" s="349"/>
      <c r="R775" s="349"/>
      <c r="S775" s="349"/>
      <c r="T775" s="349"/>
      <c r="U775" s="349"/>
      <c r="V775" s="349"/>
      <c r="W775" s="349"/>
      <c r="X775" s="349"/>
      <c r="Y775" s="349"/>
      <c r="Z775" s="349"/>
      <c r="AA775" s="349"/>
      <c r="AB775" s="349"/>
      <c r="AC775" s="349"/>
      <c r="AD775" s="349"/>
      <c r="AE775" s="349"/>
    </row>
    <row r="776" ht="27.75" customHeight="1">
      <c r="A776" s="354"/>
      <c r="B776" s="352"/>
      <c r="C776" s="353"/>
      <c r="D776" s="353"/>
      <c r="E776" s="353"/>
      <c r="F776" s="354"/>
      <c r="G776" s="355"/>
      <c r="H776" s="355"/>
      <c r="I776" s="354"/>
      <c r="J776" s="353"/>
      <c r="K776" s="353"/>
      <c r="L776" s="349"/>
      <c r="M776" s="349"/>
      <c r="N776" s="349"/>
      <c r="O776" s="349"/>
      <c r="P776" s="349"/>
      <c r="Q776" s="349"/>
      <c r="R776" s="349"/>
      <c r="S776" s="349"/>
      <c r="T776" s="349"/>
      <c r="U776" s="349"/>
      <c r="V776" s="349"/>
      <c r="W776" s="349"/>
      <c r="X776" s="349"/>
      <c r="Y776" s="349"/>
      <c r="Z776" s="349"/>
      <c r="AA776" s="349"/>
      <c r="AB776" s="349"/>
      <c r="AC776" s="349"/>
      <c r="AD776" s="349"/>
      <c r="AE776" s="349"/>
    </row>
    <row r="777" ht="27.75" customHeight="1">
      <c r="A777" s="354"/>
      <c r="B777" s="352"/>
      <c r="C777" s="353"/>
      <c r="D777" s="353"/>
      <c r="E777" s="353"/>
      <c r="F777" s="354"/>
      <c r="G777" s="355"/>
      <c r="H777" s="355"/>
      <c r="I777" s="354"/>
      <c r="J777" s="353"/>
      <c r="K777" s="353"/>
      <c r="L777" s="349"/>
      <c r="M777" s="349"/>
      <c r="N777" s="349"/>
      <c r="O777" s="349"/>
      <c r="P777" s="349"/>
      <c r="Q777" s="349"/>
      <c r="R777" s="349"/>
      <c r="S777" s="349"/>
      <c r="T777" s="349"/>
      <c r="U777" s="349"/>
      <c r="V777" s="349"/>
      <c r="W777" s="349"/>
      <c r="X777" s="349"/>
      <c r="Y777" s="349"/>
      <c r="Z777" s="349"/>
      <c r="AA777" s="349"/>
      <c r="AB777" s="349"/>
      <c r="AC777" s="349"/>
      <c r="AD777" s="349"/>
      <c r="AE777" s="349"/>
    </row>
    <row r="778" ht="27.75" customHeight="1">
      <c r="A778" s="354"/>
      <c r="B778" s="352"/>
      <c r="C778" s="353"/>
      <c r="D778" s="353"/>
      <c r="E778" s="353"/>
      <c r="F778" s="354"/>
      <c r="G778" s="355"/>
      <c r="H778" s="355"/>
      <c r="I778" s="354"/>
      <c r="J778" s="353"/>
      <c r="K778" s="353"/>
      <c r="L778" s="349"/>
      <c r="M778" s="349"/>
      <c r="N778" s="349"/>
      <c r="O778" s="349"/>
      <c r="P778" s="349"/>
      <c r="Q778" s="349"/>
      <c r="R778" s="349"/>
      <c r="S778" s="349"/>
      <c r="T778" s="349"/>
      <c r="U778" s="349"/>
      <c r="V778" s="349"/>
      <c r="W778" s="349"/>
      <c r="X778" s="349"/>
      <c r="Y778" s="349"/>
      <c r="Z778" s="349"/>
      <c r="AA778" s="349"/>
      <c r="AB778" s="349"/>
      <c r="AC778" s="349"/>
      <c r="AD778" s="349"/>
      <c r="AE778" s="349"/>
    </row>
    <row r="779" ht="27.75" customHeight="1">
      <c r="A779" s="354"/>
      <c r="B779" s="352"/>
      <c r="C779" s="353"/>
      <c r="D779" s="353"/>
      <c r="E779" s="353"/>
      <c r="F779" s="354"/>
      <c r="G779" s="355"/>
      <c r="H779" s="355"/>
      <c r="I779" s="354"/>
      <c r="J779" s="353"/>
      <c r="K779" s="353"/>
      <c r="L779" s="349"/>
      <c r="M779" s="349"/>
      <c r="N779" s="349"/>
      <c r="O779" s="349"/>
      <c r="P779" s="349"/>
      <c r="Q779" s="349"/>
      <c r="R779" s="349"/>
      <c r="S779" s="349"/>
      <c r="T779" s="349"/>
      <c r="U779" s="349"/>
      <c r="V779" s="349"/>
      <c r="W779" s="349"/>
      <c r="X779" s="349"/>
      <c r="Y779" s="349"/>
      <c r="Z779" s="349"/>
      <c r="AA779" s="349"/>
      <c r="AB779" s="349"/>
      <c r="AC779" s="349"/>
      <c r="AD779" s="349"/>
      <c r="AE779" s="349"/>
    </row>
    <row r="780" ht="27.75" customHeight="1">
      <c r="A780" s="354"/>
      <c r="B780" s="352"/>
      <c r="C780" s="353"/>
      <c r="D780" s="353"/>
      <c r="E780" s="353"/>
      <c r="F780" s="354"/>
      <c r="G780" s="355"/>
      <c r="H780" s="355"/>
      <c r="I780" s="354"/>
      <c r="J780" s="353"/>
      <c r="K780" s="353"/>
      <c r="L780" s="349"/>
      <c r="M780" s="349"/>
      <c r="N780" s="349"/>
      <c r="O780" s="349"/>
      <c r="P780" s="349"/>
      <c r="Q780" s="349"/>
      <c r="R780" s="349"/>
      <c r="S780" s="349"/>
      <c r="T780" s="349"/>
      <c r="U780" s="349"/>
      <c r="V780" s="349"/>
      <c r="W780" s="349"/>
      <c r="X780" s="349"/>
      <c r="Y780" s="349"/>
      <c r="Z780" s="349"/>
      <c r="AA780" s="349"/>
      <c r="AB780" s="349"/>
      <c r="AC780" s="349"/>
      <c r="AD780" s="349"/>
      <c r="AE780" s="349"/>
    </row>
    <row r="781" ht="27.75" customHeight="1">
      <c r="A781" s="354"/>
      <c r="B781" s="352"/>
      <c r="C781" s="353"/>
      <c r="D781" s="353"/>
      <c r="E781" s="353"/>
      <c r="F781" s="354"/>
      <c r="G781" s="355"/>
      <c r="H781" s="355"/>
      <c r="I781" s="354"/>
      <c r="J781" s="353"/>
      <c r="K781" s="353"/>
      <c r="L781" s="349"/>
      <c r="M781" s="349"/>
      <c r="N781" s="349"/>
      <c r="O781" s="349"/>
      <c r="P781" s="349"/>
      <c r="Q781" s="349"/>
      <c r="R781" s="349"/>
      <c r="S781" s="349"/>
      <c r="T781" s="349"/>
      <c r="U781" s="349"/>
      <c r="V781" s="349"/>
      <c r="W781" s="349"/>
      <c r="X781" s="349"/>
      <c r="Y781" s="349"/>
      <c r="Z781" s="349"/>
      <c r="AA781" s="349"/>
      <c r="AB781" s="349"/>
      <c r="AC781" s="349"/>
      <c r="AD781" s="349"/>
      <c r="AE781" s="349"/>
    </row>
    <row r="782" ht="27.75" customHeight="1">
      <c r="A782" s="354"/>
      <c r="B782" s="352"/>
      <c r="C782" s="353"/>
      <c r="D782" s="353"/>
      <c r="E782" s="353"/>
      <c r="F782" s="354"/>
      <c r="G782" s="355"/>
      <c r="H782" s="355"/>
      <c r="I782" s="354"/>
      <c r="J782" s="353"/>
      <c r="K782" s="353"/>
      <c r="L782" s="349"/>
      <c r="M782" s="349"/>
      <c r="N782" s="349"/>
      <c r="O782" s="349"/>
      <c r="P782" s="349"/>
      <c r="Q782" s="349"/>
      <c r="R782" s="349"/>
      <c r="S782" s="349"/>
      <c r="T782" s="349"/>
      <c r="U782" s="349"/>
      <c r="V782" s="349"/>
      <c r="W782" s="349"/>
      <c r="X782" s="349"/>
      <c r="Y782" s="349"/>
      <c r="Z782" s="349"/>
      <c r="AA782" s="349"/>
      <c r="AB782" s="349"/>
      <c r="AC782" s="349"/>
      <c r="AD782" s="349"/>
      <c r="AE782" s="349"/>
    </row>
    <row r="783" ht="27.75" customHeight="1">
      <c r="A783" s="354"/>
      <c r="B783" s="352"/>
      <c r="C783" s="353"/>
      <c r="D783" s="353"/>
      <c r="E783" s="353"/>
      <c r="F783" s="354"/>
      <c r="G783" s="355"/>
      <c r="H783" s="355"/>
      <c r="I783" s="354"/>
      <c r="J783" s="353"/>
      <c r="K783" s="353"/>
      <c r="L783" s="349"/>
      <c r="M783" s="349"/>
      <c r="N783" s="349"/>
      <c r="O783" s="349"/>
      <c r="P783" s="349"/>
      <c r="Q783" s="349"/>
      <c r="R783" s="349"/>
      <c r="S783" s="349"/>
      <c r="T783" s="349"/>
      <c r="U783" s="349"/>
      <c r="V783" s="349"/>
      <c r="W783" s="349"/>
      <c r="X783" s="349"/>
      <c r="Y783" s="349"/>
      <c r="Z783" s="349"/>
      <c r="AA783" s="349"/>
      <c r="AB783" s="349"/>
      <c r="AC783" s="349"/>
      <c r="AD783" s="349"/>
      <c r="AE783" s="349"/>
    </row>
    <row r="784" ht="27.75" customHeight="1">
      <c r="A784" s="354"/>
      <c r="B784" s="352"/>
      <c r="C784" s="353"/>
      <c r="D784" s="353"/>
      <c r="E784" s="353"/>
      <c r="F784" s="354"/>
      <c r="G784" s="355"/>
      <c r="H784" s="355"/>
      <c r="I784" s="354"/>
      <c r="J784" s="353"/>
      <c r="K784" s="353"/>
      <c r="L784" s="349"/>
      <c r="M784" s="349"/>
      <c r="N784" s="349"/>
      <c r="O784" s="349"/>
      <c r="P784" s="349"/>
      <c r="Q784" s="349"/>
      <c r="R784" s="349"/>
      <c r="S784" s="349"/>
      <c r="T784" s="349"/>
      <c r="U784" s="349"/>
      <c r="V784" s="349"/>
      <c r="W784" s="349"/>
      <c r="X784" s="349"/>
      <c r="Y784" s="349"/>
      <c r="Z784" s="349"/>
      <c r="AA784" s="349"/>
      <c r="AB784" s="349"/>
      <c r="AC784" s="349"/>
      <c r="AD784" s="349"/>
      <c r="AE784" s="349"/>
    </row>
    <row r="785" ht="27.75" customHeight="1">
      <c r="A785" s="354"/>
      <c r="B785" s="352"/>
      <c r="C785" s="353"/>
      <c r="D785" s="353"/>
      <c r="E785" s="353"/>
      <c r="F785" s="354"/>
      <c r="G785" s="355"/>
      <c r="H785" s="355"/>
      <c r="I785" s="354"/>
      <c r="J785" s="353"/>
      <c r="K785" s="353"/>
      <c r="L785" s="349"/>
      <c r="M785" s="349"/>
      <c r="N785" s="349"/>
      <c r="O785" s="349"/>
      <c r="P785" s="349"/>
      <c r="Q785" s="349"/>
      <c r="R785" s="349"/>
      <c r="S785" s="349"/>
      <c r="T785" s="349"/>
      <c r="U785" s="349"/>
      <c r="V785" s="349"/>
      <c r="W785" s="349"/>
      <c r="X785" s="349"/>
      <c r="Y785" s="349"/>
      <c r="Z785" s="349"/>
      <c r="AA785" s="349"/>
      <c r="AB785" s="349"/>
      <c r="AC785" s="349"/>
      <c r="AD785" s="349"/>
      <c r="AE785" s="349"/>
    </row>
    <row r="786" ht="27.75" customHeight="1">
      <c r="A786" s="354"/>
      <c r="B786" s="352"/>
      <c r="C786" s="353"/>
      <c r="D786" s="353"/>
      <c r="E786" s="353"/>
      <c r="F786" s="354"/>
      <c r="G786" s="355"/>
      <c r="H786" s="355"/>
      <c r="I786" s="354"/>
      <c r="J786" s="353"/>
      <c r="K786" s="353"/>
      <c r="L786" s="349"/>
      <c r="M786" s="349"/>
      <c r="N786" s="349"/>
      <c r="O786" s="349"/>
      <c r="P786" s="349"/>
      <c r="Q786" s="349"/>
      <c r="R786" s="349"/>
      <c r="S786" s="349"/>
      <c r="T786" s="349"/>
      <c r="U786" s="349"/>
      <c r="V786" s="349"/>
      <c r="W786" s="349"/>
      <c r="X786" s="349"/>
      <c r="Y786" s="349"/>
      <c r="Z786" s="349"/>
      <c r="AA786" s="349"/>
      <c r="AB786" s="349"/>
      <c r="AC786" s="349"/>
      <c r="AD786" s="349"/>
      <c r="AE786" s="349"/>
    </row>
    <row r="787" ht="27.75" customHeight="1">
      <c r="A787" s="354"/>
      <c r="B787" s="352"/>
      <c r="C787" s="353"/>
      <c r="D787" s="353"/>
      <c r="E787" s="353"/>
      <c r="F787" s="354"/>
      <c r="G787" s="355"/>
      <c r="H787" s="355"/>
      <c r="I787" s="354"/>
      <c r="J787" s="353"/>
      <c r="K787" s="353"/>
      <c r="L787" s="349"/>
      <c r="M787" s="349"/>
      <c r="N787" s="349"/>
      <c r="O787" s="349"/>
      <c r="P787" s="349"/>
      <c r="Q787" s="349"/>
      <c r="R787" s="349"/>
      <c r="S787" s="349"/>
      <c r="T787" s="349"/>
      <c r="U787" s="349"/>
      <c r="V787" s="349"/>
      <c r="W787" s="349"/>
      <c r="X787" s="349"/>
      <c r="Y787" s="349"/>
      <c r="Z787" s="349"/>
      <c r="AA787" s="349"/>
      <c r="AB787" s="349"/>
      <c r="AC787" s="349"/>
      <c r="AD787" s="349"/>
      <c r="AE787" s="349"/>
    </row>
    <row r="788" ht="27.75" customHeight="1">
      <c r="A788" s="354"/>
      <c r="B788" s="352"/>
      <c r="C788" s="353"/>
      <c r="D788" s="353"/>
      <c r="E788" s="353"/>
      <c r="F788" s="354"/>
      <c r="G788" s="355"/>
      <c r="H788" s="355"/>
      <c r="I788" s="354"/>
      <c r="J788" s="353"/>
      <c r="K788" s="353"/>
      <c r="L788" s="349"/>
      <c r="M788" s="349"/>
      <c r="N788" s="349"/>
      <c r="O788" s="349"/>
      <c r="P788" s="349"/>
      <c r="Q788" s="349"/>
      <c r="R788" s="349"/>
      <c r="S788" s="349"/>
      <c r="T788" s="349"/>
      <c r="U788" s="349"/>
      <c r="V788" s="349"/>
      <c r="W788" s="349"/>
      <c r="X788" s="349"/>
      <c r="Y788" s="349"/>
      <c r="Z788" s="349"/>
      <c r="AA788" s="349"/>
      <c r="AB788" s="349"/>
      <c r="AC788" s="349"/>
      <c r="AD788" s="349"/>
      <c r="AE788" s="349"/>
    </row>
    <row r="789" ht="27.75" customHeight="1">
      <c r="A789" s="354"/>
      <c r="B789" s="352"/>
      <c r="C789" s="353"/>
      <c r="D789" s="353"/>
      <c r="E789" s="353"/>
      <c r="F789" s="354"/>
      <c r="G789" s="355"/>
      <c r="H789" s="355"/>
      <c r="I789" s="354"/>
      <c r="J789" s="353"/>
      <c r="K789" s="353"/>
      <c r="L789" s="349"/>
      <c r="M789" s="349"/>
      <c r="N789" s="349"/>
      <c r="O789" s="349"/>
      <c r="P789" s="349"/>
      <c r="Q789" s="349"/>
      <c r="R789" s="349"/>
      <c r="S789" s="349"/>
      <c r="T789" s="349"/>
      <c r="U789" s="349"/>
      <c r="V789" s="349"/>
      <c r="W789" s="349"/>
      <c r="X789" s="349"/>
      <c r="Y789" s="349"/>
      <c r="Z789" s="349"/>
      <c r="AA789" s="349"/>
      <c r="AB789" s="349"/>
      <c r="AC789" s="349"/>
      <c r="AD789" s="349"/>
      <c r="AE789" s="349"/>
    </row>
    <row r="790" ht="27.75" customHeight="1">
      <c r="A790" s="354"/>
      <c r="B790" s="352"/>
      <c r="C790" s="353"/>
      <c r="D790" s="353"/>
      <c r="E790" s="353"/>
      <c r="F790" s="354"/>
      <c r="G790" s="355"/>
      <c r="H790" s="355"/>
      <c r="I790" s="354"/>
      <c r="J790" s="353"/>
      <c r="K790" s="353"/>
      <c r="L790" s="349"/>
      <c r="M790" s="349"/>
      <c r="N790" s="349"/>
      <c r="O790" s="349"/>
      <c r="P790" s="349"/>
      <c r="Q790" s="349"/>
      <c r="R790" s="349"/>
      <c r="S790" s="349"/>
      <c r="T790" s="349"/>
      <c r="U790" s="349"/>
      <c r="V790" s="349"/>
      <c r="W790" s="349"/>
      <c r="X790" s="349"/>
      <c r="Y790" s="349"/>
      <c r="Z790" s="349"/>
      <c r="AA790" s="349"/>
      <c r="AB790" s="349"/>
      <c r="AC790" s="349"/>
      <c r="AD790" s="349"/>
      <c r="AE790" s="349"/>
    </row>
    <row r="791" ht="27.75" customHeight="1">
      <c r="A791" s="354"/>
      <c r="B791" s="352"/>
      <c r="C791" s="353"/>
      <c r="D791" s="353"/>
      <c r="E791" s="353"/>
      <c r="F791" s="354"/>
      <c r="G791" s="355"/>
      <c r="H791" s="355"/>
      <c r="I791" s="354"/>
      <c r="J791" s="353"/>
      <c r="K791" s="353"/>
      <c r="L791" s="349"/>
      <c r="M791" s="349"/>
      <c r="N791" s="349"/>
      <c r="O791" s="349"/>
      <c r="P791" s="349"/>
      <c r="Q791" s="349"/>
      <c r="R791" s="349"/>
      <c r="S791" s="349"/>
      <c r="T791" s="349"/>
      <c r="U791" s="349"/>
      <c r="V791" s="349"/>
      <c r="W791" s="349"/>
      <c r="X791" s="349"/>
      <c r="Y791" s="349"/>
      <c r="Z791" s="349"/>
      <c r="AA791" s="349"/>
      <c r="AB791" s="349"/>
      <c r="AC791" s="349"/>
      <c r="AD791" s="349"/>
      <c r="AE791" s="349"/>
    </row>
    <row r="792" ht="27.75" customHeight="1">
      <c r="A792" s="354"/>
      <c r="B792" s="352"/>
      <c r="C792" s="353"/>
      <c r="D792" s="353"/>
      <c r="E792" s="353"/>
      <c r="F792" s="354"/>
      <c r="G792" s="355"/>
      <c r="H792" s="355"/>
      <c r="I792" s="354"/>
      <c r="J792" s="353"/>
      <c r="K792" s="353"/>
      <c r="L792" s="349"/>
      <c r="M792" s="349"/>
      <c r="N792" s="349"/>
      <c r="O792" s="349"/>
      <c r="P792" s="349"/>
      <c r="Q792" s="349"/>
      <c r="R792" s="349"/>
      <c r="S792" s="349"/>
      <c r="T792" s="349"/>
      <c r="U792" s="349"/>
      <c r="V792" s="349"/>
      <c r="W792" s="349"/>
      <c r="X792" s="349"/>
      <c r="Y792" s="349"/>
      <c r="Z792" s="349"/>
      <c r="AA792" s="349"/>
      <c r="AB792" s="349"/>
      <c r="AC792" s="349"/>
      <c r="AD792" s="349"/>
      <c r="AE792" s="349"/>
    </row>
    <row r="793" ht="27.75" customHeight="1">
      <c r="A793" s="354"/>
      <c r="B793" s="352"/>
      <c r="C793" s="353"/>
      <c r="D793" s="353"/>
      <c r="E793" s="353"/>
      <c r="F793" s="354"/>
      <c r="G793" s="355"/>
      <c r="H793" s="355"/>
      <c r="I793" s="354"/>
      <c r="J793" s="353"/>
      <c r="K793" s="353"/>
      <c r="L793" s="349"/>
      <c r="M793" s="349"/>
      <c r="N793" s="349"/>
      <c r="O793" s="349"/>
      <c r="P793" s="349"/>
      <c r="Q793" s="349"/>
      <c r="R793" s="349"/>
      <c r="S793" s="349"/>
      <c r="T793" s="349"/>
      <c r="U793" s="349"/>
      <c r="V793" s="349"/>
      <c r="W793" s="349"/>
      <c r="X793" s="349"/>
      <c r="Y793" s="349"/>
      <c r="Z793" s="349"/>
      <c r="AA793" s="349"/>
      <c r="AB793" s="349"/>
      <c r="AC793" s="349"/>
      <c r="AD793" s="349"/>
      <c r="AE793" s="349"/>
    </row>
    <row r="794" ht="27.75" customHeight="1">
      <c r="A794" s="354"/>
      <c r="B794" s="352"/>
      <c r="C794" s="353"/>
      <c r="D794" s="353"/>
      <c r="E794" s="353"/>
      <c r="F794" s="354"/>
      <c r="G794" s="355"/>
      <c r="H794" s="355"/>
      <c r="I794" s="354"/>
      <c r="J794" s="353"/>
      <c r="K794" s="353"/>
      <c r="L794" s="349"/>
      <c r="M794" s="349"/>
      <c r="N794" s="349"/>
      <c r="O794" s="349"/>
      <c r="P794" s="349"/>
      <c r="Q794" s="349"/>
      <c r="R794" s="349"/>
      <c r="S794" s="349"/>
      <c r="T794" s="349"/>
      <c r="U794" s="349"/>
      <c r="V794" s="349"/>
      <c r="W794" s="349"/>
      <c r="X794" s="349"/>
      <c r="Y794" s="349"/>
      <c r="Z794" s="349"/>
      <c r="AA794" s="349"/>
      <c r="AB794" s="349"/>
      <c r="AC794" s="349"/>
      <c r="AD794" s="349"/>
      <c r="AE794" s="349"/>
    </row>
    <row r="795" ht="27.75" customHeight="1">
      <c r="A795" s="354"/>
      <c r="B795" s="352"/>
      <c r="C795" s="353"/>
      <c r="D795" s="353"/>
      <c r="E795" s="353"/>
      <c r="F795" s="354"/>
      <c r="G795" s="355"/>
      <c r="H795" s="355"/>
      <c r="I795" s="354"/>
      <c r="J795" s="353"/>
      <c r="K795" s="353"/>
      <c r="L795" s="349"/>
      <c r="M795" s="349"/>
      <c r="N795" s="349"/>
      <c r="O795" s="349"/>
      <c r="P795" s="349"/>
      <c r="Q795" s="349"/>
      <c r="R795" s="349"/>
      <c r="S795" s="349"/>
      <c r="T795" s="349"/>
      <c r="U795" s="349"/>
      <c r="V795" s="349"/>
      <c r="W795" s="349"/>
      <c r="X795" s="349"/>
      <c r="Y795" s="349"/>
      <c r="Z795" s="349"/>
      <c r="AA795" s="349"/>
      <c r="AB795" s="349"/>
      <c r="AC795" s="349"/>
      <c r="AD795" s="349"/>
      <c r="AE795" s="349"/>
    </row>
    <row r="796" ht="27.75" customHeight="1">
      <c r="A796" s="354"/>
      <c r="B796" s="352"/>
      <c r="C796" s="353"/>
      <c r="D796" s="353"/>
      <c r="E796" s="353"/>
      <c r="F796" s="354"/>
      <c r="G796" s="355"/>
      <c r="H796" s="355"/>
      <c r="I796" s="354"/>
      <c r="J796" s="353"/>
      <c r="K796" s="353"/>
      <c r="L796" s="349"/>
      <c r="M796" s="349"/>
      <c r="N796" s="349"/>
      <c r="O796" s="349"/>
      <c r="P796" s="349"/>
      <c r="Q796" s="349"/>
      <c r="R796" s="349"/>
      <c r="S796" s="349"/>
      <c r="T796" s="349"/>
      <c r="U796" s="349"/>
      <c r="V796" s="349"/>
      <c r="W796" s="349"/>
      <c r="X796" s="349"/>
      <c r="Y796" s="349"/>
      <c r="Z796" s="349"/>
      <c r="AA796" s="349"/>
      <c r="AB796" s="349"/>
      <c r="AC796" s="349"/>
      <c r="AD796" s="349"/>
      <c r="AE796" s="349"/>
    </row>
    <row r="797" ht="27.75" customHeight="1">
      <c r="A797" s="354"/>
      <c r="B797" s="352"/>
      <c r="C797" s="353"/>
      <c r="D797" s="353"/>
      <c r="E797" s="353"/>
      <c r="F797" s="354"/>
      <c r="G797" s="355"/>
      <c r="H797" s="355"/>
      <c r="I797" s="354"/>
      <c r="J797" s="353"/>
      <c r="K797" s="353"/>
      <c r="L797" s="349"/>
      <c r="M797" s="349"/>
      <c r="N797" s="349"/>
      <c r="O797" s="349"/>
      <c r="P797" s="349"/>
      <c r="Q797" s="349"/>
      <c r="R797" s="349"/>
      <c r="S797" s="349"/>
      <c r="T797" s="349"/>
      <c r="U797" s="349"/>
      <c r="V797" s="349"/>
      <c r="W797" s="349"/>
      <c r="X797" s="349"/>
      <c r="Y797" s="349"/>
      <c r="Z797" s="349"/>
      <c r="AA797" s="349"/>
      <c r="AB797" s="349"/>
      <c r="AC797" s="349"/>
      <c r="AD797" s="349"/>
      <c r="AE797" s="349"/>
    </row>
    <row r="798" ht="27.75" customHeight="1">
      <c r="A798" s="354"/>
      <c r="B798" s="352"/>
      <c r="C798" s="353"/>
      <c r="D798" s="353"/>
      <c r="E798" s="353"/>
      <c r="F798" s="354"/>
      <c r="G798" s="355"/>
      <c r="H798" s="355"/>
      <c r="I798" s="354"/>
      <c r="J798" s="353"/>
      <c r="K798" s="353"/>
      <c r="L798" s="349"/>
      <c r="M798" s="349"/>
      <c r="N798" s="349"/>
      <c r="O798" s="349"/>
      <c r="P798" s="349"/>
      <c r="Q798" s="349"/>
      <c r="R798" s="349"/>
      <c r="S798" s="349"/>
      <c r="T798" s="349"/>
      <c r="U798" s="349"/>
      <c r="V798" s="349"/>
      <c r="W798" s="349"/>
      <c r="X798" s="349"/>
      <c r="Y798" s="349"/>
      <c r="Z798" s="349"/>
      <c r="AA798" s="349"/>
      <c r="AB798" s="349"/>
      <c r="AC798" s="349"/>
      <c r="AD798" s="349"/>
      <c r="AE798" s="349"/>
    </row>
    <row r="799" ht="27.75" customHeight="1">
      <c r="A799" s="354"/>
      <c r="B799" s="352"/>
      <c r="C799" s="353"/>
      <c r="D799" s="353"/>
      <c r="E799" s="353"/>
      <c r="F799" s="354"/>
      <c r="G799" s="355"/>
      <c r="H799" s="355"/>
      <c r="I799" s="354"/>
      <c r="J799" s="353"/>
      <c r="K799" s="353"/>
      <c r="L799" s="349"/>
      <c r="M799" s="349"/>
      <c r="N799" s="349"/>
      <c r="O799" s="349"/>
      <c r="P799" s="349"/>
      <c r="Q799" s="349"/>
      <c r="R799" s="349"/>
      <c r="S799" s="349"/>
      <c r="T799" s="349"/>
      <c r="U799" s="349"/>
      <c r="V799" s="349"/>
      <c r="W799" s="349"/>
      <c r="X799" s="349"/>
      <c r="Y799" s="349"/>
      <c r="Z799" s="349"/>
      <c r="AA799" s="349"/>
      <c r="AB799" s="349"/>
      <c r="AC799" s="349"/>
      <c r="AD799" s="349"/>
      <c r="AE799" s="349"/>
    </row>
    <row r="800" ht="27.75" customHeight="1">
      <c r="A800" s="354"/>
      <c r="B800" s="352"/>
      <c r="C800" s="353"/>
      <c r="D800" s="353"/>
      <c r="E800" s="353"/>
      <c r="F800" s="354"/>
      <c r="G800" s="355"/>
      <c r="H800" s="355"/>
      <c r="I800" s="354"/>
      <c r="J800" s="353"/>
      <c r="K800" s="353"/>
      <c r="L800" s="349"/>
      <c r="M800" s="349"/>
      <c r="N800" s="349"/>
      <c r="O800" s="349"/>
      <c r="P800" s="349"/>
      <c r="Q800" s="349"/>
      <c r="R800" s="349"/>
      <c r="S800" s="349"/>
      <c r="T800" s="349"/>
      <c r="U800" s="349"/>
      <c r="V800" s="349"/>
      <c r="W800" s="349"/>
      <c r="X800" s="349"/>
      <c r="Y800" s="349"/>
      <c r="Z800" s="349"/>
      <c r="AA800" s="349"/>
      <c r="AB800" s="349"/>
      <c r="AC800" s="349"/>
      <c r="AD800" s="349"/>
      <c r="AE800" s="349"/>
    </row>
    <row r="801" ht="27.75" customHeight="1">
      <c r="A801" s="354"/>
      <c r="B801" s="352"/>
      <c r="C801" s="353"/>
      <c r="D801" s="353"/>
      <c r="E801" s="353"/>
      <c r="F801" s="354"/>
      <c r="G801" s="355"/>
      <c r="H801" s="355"/>
      <c r="I801" s="354"/>
      <c r="J801" s="353"/>
      <c r="K801" s="353"/>
      <c r="L801" s="349"/>
      <c r="M801" s="349"/>
      <c r="N801" s="349"/>
      <c r="O801" s="349"/>
      <c r="P801" s="349"/>
      <c r="Q801" s="349"/>
      <c r="R801" s="349"/>
      <c r="S801" s="349"/>
      <c r="T801" s="349"/>
      <c r="U801" s="349"/>
      <c r="V801" s="349"/>
      <c r="W801" s="349"/>
      <c r="X801" s="349"/>
      <c r="Y801" s="349"/>
      <c r="Z801" s="349"/>
      <c r="AA801" s="349"/>
      <c r="AB801" s="349"/>
      <c r="AC801" s="349"/>
      <c r="AD801" s="349"/>
      <c r="AE801" s="349"/>
    </row>
    <row r="802" ht="27.75" customHeight="1">
      <c r="A802" s="354"/>
      <c r="B802" s="352"/>
      <c r="C802" s="353"/>
      <c r="D802" s="353"/>
      <c r="E802" s="353"/>
      <c r="F802" s="354"/>
      <c r="G802" s="355"/>
      <c r="H802" s="355"/>
      <c r="I802" s="354"/>
      <c r="J802" s="353"/>
      <c r="K802" s="353"/>
      <c r="L802" s="349"/>
      <c r="M802" s="349"/>
      <c r="N802" s="349"/>
      <c r="O802" s="349"/>
      <c r="P802" s="349"/>
      <c r="Q802" s="349"/>
      <c r="R802" s="349"/>
      <c r="S802" s="349"/>
      <c r="T802" s="349"/>
      <c r="U802" s="349"/>
      <c r="V802" s="349"/>
      <c r="W802" s="349"/>
      <c r="X802" s="349"/>
      <c r="Y802" s="349"/>
      <c r="Z802" s="349"/>
      <c r="AA802" s="349"/>
      <c r="AB802" s="349"/>
      <c r="AC802" s="349"/>
      <c r="AD802" s="349"/>
      <c r="AE802" s="349"/>
    </row>
    <row r="803" ht="27.75" customHeight="1">
      <c r="A803" s="354"/>
      <c r="B803" s="352"/>
      <c r="C803" s="353"/>
      <c r="D803" s="353"/>
      <c r="E803" s="353"/>
      <c r="F803" s="354"/>
      <c r="G803" s="355"/>
      <c r="H803" s="355"/>
      <c r="I803" s="354"/>
      <c r="J803" s="353"/>
      <c r="K803" s="353"/>
      <c r="L803" s="349"/>
      <c r="M803" s="349"/>
      <c r="N803" s="349"/>
      <c r="O803" s="349"/>
      <c r="P803" s="349"/>
      <c r="Q803" s="349"/>
      <c r="R803" s="349"/>
      <c r="S803" s="349"/>
      <c r="T803" s="349"/>
      <c r="U803" s="349"/>
      <c r="V803" s="349"/>
      <c r="W803" s="349"/>
      <c r="X803" s="349"/>
      <c r="Y803" s="349"/>
      <c r="Z803" s="349"/>
      <c r="AA803" s="349"/>
      <c r="AB803" s="349"/>
      <c r="AC803" s="349"/>
      <c r="AD803" s="349"/>
      <c r="AE803" s="349"/>
    </row>
    <row r="804" ht="27.75" customHeight="1">
      <c r="A804" s="354"/>
      <c r="B804" s="352"/>
      <c r="C804" s="353"/>
      <c r="D804" s="353"/>
      <c r="E804" s="353"/>
      <c r="F804" s="354"/>
      <c r="G804" s="355"/>
      <c r="H804" s="355"/>
      <c r="I804" s="354"/>
      <c r="J804" s="353"/>
      <c r="K804" s="353"/>
      <c r="L804" s="349"/>
      <c r="M804" s="349"/>
      <c r="N804" s="349"/>
      <c r="O804" s="349"/>
      <c r="P804" s="349"/>
      <c r="Q804" s="349"/>
      <c r="R804" s="349"/>
      <c r="S804" s="349"/>
      <c r="T804" s="349"/>
      <c r="U804" s="349"/>
      <c r="V804" s="349"/>
      <c r="W804" s="349"/>
      <c r="X804" s="349"/>
      <c r="Y804" s="349"/>
      <c r="Z804" s="349"/>
      <c r="AA804" s="349"/>
      <c r="AB804" s="349"/>
      <c r="AC804" s="349"/>
      <c r="AD804" s="349"/>
      <c r="AE804" s="349"/>
    </row>
    <row r="805" ht="27.75" customHeight="1">
      <c r="A805" s="354"/>
      <c r="B805" s="352"/>
      <c r="C805" s="353"/>
      <c r="D805" s="353"/>
      <c r="E805" s="353"/>
      <c r="F805" s="354"/>
      <c r="G805" s="355"/>
      <c r="H805" s="355"/>
      <c r="I805" s="354"/>
      <c r="J805" s="353"/>
      <c r="K805" s="353"/>
      <c r="L805" s="349"/>
      <c r="M805" s="349"/>
      <c r="N805" s="349"/>
      <c r="O805" s="349"/>
      <c r="P805" s="349"/>
      <c r="Q805" s="349"/>
      <c r="R805" s="349"/>
      <c r="S805" s="349"/>
      <c r="T805" s="349"/>
      <c r="U805" s="349"/>
      <c r="V805" s="349"/>
      <c r="W805" s="349"/>
      <c r="X805" s="349"/>
      <c r="Y805" s="349"/>
      <c r="Z805" s="349"/>
      <c r="AA805" s="349"/>
      <c r="AB805" s="349"/>
      <c r="AC805" s="349"/>
      <c r="AD805" s="349"/>
      <c r="AE805" s="349"/>
    </row>
    <row r="806" ht="27.75" customHeight="1">
      <c r="A806" s="354"/>
      <c r="B806" s="352"/>
      <c r="C806" s="353"/>
      <c r="D806" s="353"/>
      <c r="E806" s="353"/>
      <c r="F806" s="354"/>
      <c r="G806" s="355"/>
      <c r="H806" s="355"/>
      <c r="I806" s="354"/>
      <c r="J806" s="353"/>
      <c r="K806" s="353"/>
      <c r="L806" s="349"/>
      <c r="M806" s="349"/>
      <c r="N806" s="349"/>
      <c r="O806" s="349"/>
      <c r="P806" s="349"/>
      <c r="Q806" s="349"/>
      <c r="R806" s="349"/>
      <c r="S806" s="349"/>
      <c r="T806" s="349"/>
      <c r="U806" s="349"/>
      <c r="V806" s="349"/>
      <c r="W806" s="349"/>
      <c r="X806" s="349"/>
      <c r="Y806" s="349"/>
      <c r="Z806" s="349"/>
      <c r="AA806" s="349"/>
      <c r="AB806" s="349"/>
      <c r="AC806" s="349"/>
      <c r="AD806" s="349"/>
      <c r="AE806" s="349"/>
    </row>
    <row r="807" ht="27.75" customHeight="1">
      <c r="A807" s="354"/>
      <c r="B807" s="352"/>
      <c r="C807" s="353"/>
      <c r="D807" s="353"/>
      <c r="E807" s="353"/>
      <c r="F807" s="354"/>
      <c r="G807" s="355"/>
      <c r="H807" s="355"/>
      <c r="I807" s="354"/>
      <c r="J807" s="353"/>
      <c r="K807" s="353"/>
      <c r="L807" s="349"/>
      <c r="M807" s="349"/>
      <c r="N807" s="349"/>
      <c r="O807" s="349"/>
      <c r="P807" s="349"/>
      <c r="Q807" s="349"/>
      <c r="R807" s="349"/>
      <c r="S807" s="349"/>
      <c r="T807" s="349"/>
      <c r="U807" s="349"/>
      <c r="V807" s="349"/>
      <c r="W807" s="349"/>
      <c r="X807" s="349"/>
      <c r="Y807" s="349"/>
      <c r="Z807" s="349"/>
      <c r="AA807" s="349"/>
      <c r="AB807" s="349"/>
      <c r="AC807" s="349"/>
      <c r="AD807" s="349"/>
      <c r="AE807" s="349"/>
    </row>
    <row r="808" ht="27.75" customHeight="1">
      <c r="A808" s="354"/>
      <c r="B808" s="352"/>
      <c r="C808" s="353"/>
      <c r="D808" s="353"/>
      <c r="E808" s="353"/>
      <c r="F808" s="354"/>
      <c r="G808" s="355"/>
      <c r="H808" s="355"/>
      <c r="I808" s="354"/>
      <c r="J808" s="353"/>
      <c r="K808" s="353"/>
      <c r="L808" s="349"/>
      <c r="M808" s="349"/>
      <c r="N808" s="349"/>
      <c r="O808" s="349"/>
      <c r="P808" s="349"/>
      <c r="Q808" s="349"/>
      <c r="R808" s="349"/>
      <c r="S808" s="349"/>
      <c r="T808" s="349"/>
      <c r="U808" s="349"/>
      <c r="V808" s="349"/>
      <c r="W808" s="349"/>
      <c r="X808" s="349"/>
      <c r="Y808" s="349"/>
      <c r="Z808" s="349"/>
      <c r="AA808" s="349"/>
      <c r="AB808" s="349"/>
      <c r="AC808" s="349"/>
      <c r="AD808" s="349"/>
      <c r="AE808" s="349"/>
    </row>
    <row r="809" ht="27.75" customHeight="1">
      <c r="A809" s="354"/>
      <c r="B809" s="352"/>
      <c r="C809" s="353"/>
      <c r="D809" s="353"/>
      <c r="E809" s="353"/>
      <c r="F809" s="354"/>
      <c r="G809" s="355"/>
      <c r="H809" s="355"/>
      <c r="I809" s="354"/>
      <c r="J809" s="353"/>
      <c r="K809" s="353"/>
      <c r="L809" s="349"/>
      <c r="M809" s="349"/>
      <c r="N809" s="349"/>
      <c r="O809" s="349"/>
      <c r="P809" s="349"/>
      <c r="Q809" s="349"/>
      <c r="R809" s="349"/>
      <c r="S809" s="349"/>
      <c r="T809" s="349"/>
      <c r="U809" s="349"/>
      <c r="V809" s="349"/>
      <c r="W809" s="349"/>
      <c r="X809" s="349"/>
      <c r="Y809" s="349"/>
      <c r="Z809" s="349"/>
      <c r="AA809" s="349"/>
      <c r="AB809" s="349"/>
      <c r="AC809" s="349"/>
      <c r="AD809" s="349"/>
      <c r="AE809" s="349"/>
    </row>
    <row r="810" ht="27.75" customHeight="1">
      <c r="A810" s="354"/>
      <c r="B810" s="352"/>
      <c r="C810" s="353"/>
      <c r="D810" s="353"/>
      <c r="E810" s="353"/>
      <c r="F810" s="354"/>
      <c r="G810" s="355"/>
      <c r="H810" s="355"/>
      <c r="I810" s="354"/>
      <c r="J810" s="353"/>
      <c r="K810" s="353"/>
      <c r="L810" s="349"/>
      <c r="M810" s="349"/>
      <c r="N810" s="349"/>
      <c r="O810" s="349"/>
      <c r="P810" s="349"/>
      <c r="Q810" s="349"/>
      <c r="R810" s="349"/>
      <c r="S810" s="349"/>
      <c r="T810" s="349"/>
      <c r="U810" s="349"/>
      <c r="V810" s="349"/>
      <c r="W810" s="349"/>
      <c r="X810" s="349"/>
      <c r="Y810" s="349"/>
      <c r="Z810" s="349"/>
      <c r="AA810" s="349"/>
      <c r="AB810" s="349"/>
      <c r="AC810" s="349"/>
      <c r="AD810" s="349"/>
      <c r="AE810" s="349"/>
    </row>
    <row r="811" ht="27.75" customHeight="1">
      <c r="A811" s="354"/>
      <c r="B811" s="352"/>
      <c r="C811" s="353"/>
      <c r="D811" s="353"/>
      <c r="E811" s="353"/>
      <c r="F811" s="354"/>
      <c r="G811" s="355"/>
      <c r="H811" s="355"/>
      <c r="I811" s="354"/>
      <c r="J811" s="353"/>
      <c r="K811" s="353"/>
      <c r="L811" s="349"/>
      <c r="M811" s="349"/>
      <c r="N811" s="349"/>
      <c r="O811" s="349"/>
      <c r="P811" s="349"/>
      <c r="Q811" s="349"/>
      <c r="R811" s="349"/>
      <c r="S811" s="349"/>
      <c r="T811" s="349"/>
      <c r="U811" s="349"/>
      <c r="V811" s="349"/>
      <c r="W811" s="349"/>
      <c r="X811" s="349"/>
      <c r="Y811" s="349"/>
      <c r="Z811" s="349"/>
      <c r="AA811" s="349"/>
      <c r="AB811" s="349"/>
      <c r="AC811" s="349"/>
      <c r="AD811" s="349"/>
      <c r="AE811" s="349"/>
    </row>
    <row r="812" ht="27.75" customHeight="1">
      <c r="A812" s="354"/>
      <c r="B812" s="352"/>
      <c r="C812" s="353"/>
      <c r="D812" s="353"/>
      <c r="E812" s="353"/>
      <c r="F812" s="354"/>
      <c r="G812" s="355"/>
      <c r="H812" s="355"/>
      <c r="I812" s="354"/>
      <c r="J812" s="353"/>
      <c r="K812" s="353"/>
      <c r="L812" s="349"/>
      <c r="M812" s="349"/>
      <c r="N812" s="349"/>
      <c r="O812" s="349"/>
      <c r="P812" s="349"/>
      <c r="Q812" s="349"/>
      <c r="R812" s="349"/>
      <c r="S812" s="349"/>
      <c r="T812" s="349"/>
      <c r="U812" s="349"/>
      <c r="V812" s="349"/>
      <c r="W812" s="349"/>
      <c r="X812" s="349"/>
      <c r="Y812" s="349"/>
      <c r="Z812" s="349"/>
      <c r="AA812" s="349"/>
      <c r="AB812" s="349"/>
      <c r="AC812" s="349"/>
      <c r="AD812" s="349"/>
      <c r="AE812" s="349"/>
    </row>
    <row r="813" ht="27.75" customHeight="1">
      <c r="A813" s="354"/>
      <c r="B813" s="352"/>
      <c r="C813" s="353"/>
      <c r="D813" s="353"/>
      <c r="E813" s="353"/>
      <c r="F813" s="354"/>
      <c r="G813" s="355"/>
      <c r="H813" s="355"/>
      <c r="I813" s="354"/>
      <c r="J813" s="353"/>
      <c r="K813" s="353"/>
      <c r="L813" s="349"/>
      <c r="M813" s="349"/>
      <c r="N813" s="349"/>
      <c r="O813" s="349"/>
      <c r="P813" s="349"/>
      <c r="Q813" s="349"/>
      <c r="R813" s="349"/>
      <c r="S813" s="349"/>
      <c r="T813" s="349"/>
      <c r="U813" s="349"/>
      <c r="V813" s="349"/>
      <c r="W813" s="349"/>
      <c r="X813" s="349"/>
      <c r="Y813" s="349"/>
      <c r="Z813" s="349"/>
      <c r="AA813" s="349"/>
      <c r="AB813" s="349"/>
      <c r="AC813" s="349"/>
      <c r="AD813" s="349"/>
      <c r="AE813" s="349"/>
    </row>
    <row r="814" ht="27.75" customHeight="1">
      <c r="A814" s="354"/>
      <c r="B814" s="352"/>
      <c r="C814" s="353"/>
      <c r="D814" s="353"/>
      <c r="E814" s="353"/>
      <c r="F814" s="354"/>
      <c r="G814" s="355"/>
      <c r="H814" s="355"/>
      <c r="I814" s="354"/>
      <c r="J814" s="353"/>
      <c r="K814" s="353"/>
      <c r="L814" s="349"/>
      <c r="M814" s="349"/>
      <c r="N814" s="349"/>
      <c r="O814" s="349"/>
      <c r="P814" s="349"/>
      <c r="Q814" s="349"/>
      <c r="R814" s="349"/>
      <c r="S814" s="349"/>
      <c r="T814" s="349"/>
      <c r="U814" s="349"/>
      <c r="V814" s="349"/>
      <c r="W814" s="349"/>
      <c r="X814" s="349"/>
      <c r="Y814" s="349"/>
      <c r="Z814" s="349"/>
      <c r="AA814" s="349"/>
      <c r="AB814" s="349"/>
      <c r="AC814" s="349"/>
      <c r="AD814" s="349"/>
      <c r="AE814" s="349"/>
    </row>
    <row r="815" ht="27.75" customHeight="1">
      <c r="A815" s="354"/>
      <c r="B815" s="352"/>
      <c r="C815" s="353"/>
      <c r="D815" s="353"/>
      <c r="E815" s="353"/>
      <c r="F815" s="354"/>
      <c r="G815" s="355"/>
      <c r="H815" s="355"/>
      <c r="I815" s="354"/>
      <c r="J815" s="353"/>
      <c r="K815" s="353"/>
      <c r="L815" s="349"/>
      <c r="M815" s="349"/>
      <c r="N815" s="349"/>
      <c r="O815" s="349"/>
      <c r="P815" s="349"/>
      <c r="Q815" s="349"/>
      <c r="R815" s="349"/>
      <c r="S815" s="349"/>
      <c r="T815" s="349"/>
      <c r="U815" s="349"/>
      <c r="V815" s="349"/>
      <c r="W815" s="349"/>
      <c r="X815" s="349"/>
      <c r="Y815" s="349"/>
      <c r="Z815" s="349"/>
      <c r="AA815" s="349"/>
      <c r="AB815" s="349"/>
      <c r="AC815" s="349"/>
      <c r="AD815" s="349"/>
      <c r="AE815" s="349"/>
    </row>
    <row r="816" ht="27.75" customHeight="1">
      <c r="A816" s="354"/>
      <c r="B816" s="352"/>
      <c r="C816" s="353"/>
      <c r="D816" s="353"/>
      <c r="E816" s="353"/>
      <c r="F816" s="354"/>
      <c r="G816" s="355"/>
      <c r="H816" s="355"/>
      <c r="I816" s="354"/>
      <c r="J816" s="353"/>
      <c r="K816" s="353"/>
      <c r="L816" s="349"/>
      <c r="M816" s="349"/>
      <c r="N816" s="349"/>
      <c r="O816" s="349"/>
      <c r="P816" s="349"/>
      <c r="Q816" s="349"/>
      <c r="R816" s="349"/>
      <c r="S816" s="349"/>
      <c r="T816" s="349"/>
      <c r="U816" s="349"/>
      <c r="V816" s="349"/>
      <c r="W816" s="349"/>
      <c r="X816" s="349"/>
      <c r="Y816" s="349"/>
      <c r="Z816" s="349"/>
      <c r="AA816" s="349"/>
      <c r="AB816" s="349"/>
      <c r="AC816" s="349"/>
      <c r="AD816" s="349"/>
      <c r="AE816" s="349"/>
    </row>
    <row r="817" ht="27.75" customHeight="1">
      <c r="A817" s="354"/>
      <c r="B817" s="352"/>
      <c r="C817" s="353"/>
      <c r="D817" s="353"/>
      <c r="E817" s="353"/>
      <c r="F817" s="354"/>
      <c r="G817" s="355"/>
      <c r="H817" s="355"/>
      <c r="I817" s="354"/>
      <c r="J817" s="353"/>
      <c r="K817" s="353"/>
      <c r="L817" s="349"/>
      <c r="M817" s="349"/>
      <c r="N817" s="349"/>
      <c r="O817" s="349"/>
      <c r="P817" s="349"/>
      <c r="Q817" s="349"/>
      <c r="R817" s="349"/>
      <c r="S817" s="349"/>
      <c r="T817" s="349"/>
      <c r="U817" s="349"/>
      <c r="V817" s="349"/>
      <c r="W817" s="349"/>
      <c r="X817" s="349"/>
      <c r="Y817" s="349"/>
      <c r="Z817" s="349"/>
      <c r="AA817" s="349"/>
      <c r="AB817" s="349"/>
      <c r="AC817" s="349"/>
      <c r="AD817" s="349"/>
      <c r="AE817" s="349"/>
    </row>
    <row r="818" ht="27.75" customHeight="1">
      <c r="A818" s="354"/>
      <c r="B818" s="352"/>
      <c r="C818" s="353"/>
      <c r="D818" s="353"/>
      <c r="E818" s="353"/>
      <c r="F818" s="354"/>
      <c r="G818" s="355"/>
      <c r="H818" s="355"/>
      <c r="I818" s="354"/>
      <c r="J818" s="353"/>
      <c r="K818" s="353"/>
      <c r="L818" s="349"/>
      <c r="M818" s="349"/>
      <c r="N818" s="349"/>
      <c r="O818" s="349"/>
      <c r="P818" s="349"/>
      <c r="Q818" s="349"/>
      <c r="R818" s="349"/>
      <c r="S818" s="349"/>
      <c r="T818" s="349"/>
      <c r="U818" s="349"/>
      <c r="V818" s="349"/>
      <c r="W818" s="349"/>
      <c r="X818" s="349"/>
      <c r="Y818" s="349"/>
      <c r="Z818" s="349"/>
      <c r="AA818" s="349"/>
      <c r="AB818" s="349"/>
      <c r="AC818" s="349"/>
      <c r="AD818" s="349"/>
      <c r="AE818" s="349"/>
    </row>
    <row r="819" ht="27.75" customHeight="1">
      <c r="A819" s="354"/>
      <c r="B819" s="352"/>
      <c r="C819" s="353"/>
      <c r="D819" s="353"/>
      <c r="E819" s="353"/>
      <c r="F819" s="354"/>
      <c r="G819" s="355"/>
      <c r="H819" s="355"/>
      <c r="I819" s="354"/>
      <c r="J819" s="353"/>
      <c r="K819" s="353"/>
      <c r="L819" s="349"/>
      <c r="M819" s="349"/>
      <c r="N819" s="349"/>
      <c r="O819" s="349"/>
      <c r="P819" s="349"/>
      <c r="Q819" s="349"/>
      <c r="R819" s="349"/>
      <c r="S819" s="349"/>
      <c r="T819" s="349"/>
      <c r="U819" s="349"/>
      <c r="V819" s="349"/>
      <c r="W819" s="349"/>
      <c r="X819" s="349"/>
      <c r="Y819" s="349"/>
      <c r="Z819" s="349"/>
      <c r="AA819" s="349"/>
      <c r="AB819" s="349"/>
      <c r="AC819" s="349"/>
      <c r="AD819" s="349"/>
      <c r="AE819" s="349"/>
    </row>
    <row r="820" ht="27.75" customHeight="1">
      <c r="A820" s="354"/>
      <c r="B820" s="352"/>
      <c r="C820" s="353"/>
      <c r="D820" s="353"/>
      <c r="E820" s="353"/>
      <c r="F820" s="354"/>
      <c r="G820" s="355"/>
      <c r="H820" s="355"/>
      <c r="I820" s="354"/>
      <c r="J820" s="353"/>
      <c r="K820" s="353"/>
      <c r="L820" s="349"/>
      <c r="M820" s="349"/>
      <c r="N820" s="349"/>
      <c r="O820" s="349"/>
      <c r="P820" s="349"/>
      <c r="Q820" s="349"/>
      <c r="R820" s="349"/>
      <c r="S820" s="349"/>
      <c r="T820" s="349"/>
      <c r="U820" s="349"/>
      <c r="V820" s="349"/>
      <c r="W820" s="349"/>
      <c r="X820" s="349"/>
      <c r="Y820" s="349"/>
      <c r="Z820" s="349"/>
      <c r="AA820" s="349"/>
      <c r="AB820" s="349"/>
      <c r="AC820" s="349"/>
      <c r="AD820" s="349"/>
      <c r="AE820" s="349"/>
    </row>
    <row r="821" ht="27.75" customHeight="1">
      <c r="A821" s="354"/>
      <c r="B821" s="352"/>
      <c r="C821" s="353"/>
      <c r="D821" s="353"/>
      <c r="E821" s="353"/>
      <c r="F821" s="354"/>
      <c r="G821" s="355"/>
      <c r="H821" s="355"/>
      <c r="I821" s="354"/>
      <c r="J821" s="353"/>
      <c r="K821" s="353"/>
      <c r="L821" s="349"/>
      <c r="M821" s="349"/>
      <c r="N821" s="349"/>
      <c r="O821" s="349"/>
      <c r="P821" s="349"/>
      <c r="Q821" s="349"/>
      <c r="R821" s="349"/>
      <c r="S821" s="349"/>
      <c r="T821" s="349"/>
      <c r="U821" s="349"/>
      <c r="V821" s="349"/>
      <c r="W821" s="349"/>
      <c r="X821" s="349"/>
      <c r="Y821" s="349"/>
      <c r="Z821" s="349"/>
      <c r="AA821" s="349"/>
      <c r="AB821" s="349"/>
      <c r="AC821" s="349"/>
      <c r="AD821" s="349"/>
      <c r="AE821" s="349"/>
    </row>
    <row r="822" ht="27.75" customHeight="1">
      <c r="A822" s="354"/>
      <c r="B822" s="352"/>
      <c r="C822" s="353"/>
      <c r="D822" s="353"/>
      <c r="E822" s="353"/>
      <c r="F822" s="354"/>
      <c r="G822" s="355"/>
      <c r="H822" s="355"/>
      <c r="I822" s="354"/>
      <c r="J822" s="353"/>
      <c r="K822" s="353"/>
      <c r="L822" s="349"/>
      <c r="M822" s="349"/>
      <c r="N822" s="349"/>
      <c r="O822" s="349"/>
      <c r="P822" s="349"/>
      <c r="Q822" s="349"/>
      <c r="R822" s="349"/>
      <c r="S822" s="349"/>
      <c r="T822" s="349"/>
      <c r="U822" s="349"/>
      <c r="V822" s="349"/>
      <c r="W822" s="349"/>
      <c r="X822" s="349"/>
      <c r="Y822" s="349"/>
      <c r="Z822" s="349"/>
      <c r="AA822" s="349"/>
      <c r="AB822" s="349"/>
      <c r="AC822" s="349"/>
      <c r="AD822" s="349"/>
      <c r="AE822" s="349"/>
    </row>
    <row r="823" ht="27.75" customHeight="1">
      <c r="A823" s="354"/>
      <c r="B823" s="352"/>
      <c r="C823" s="353"/>
      <c r="D823" s="353"/>
      <c r="E823" s="353"/>
      <c r="F823" s="354"/>
      <c r="G823" s="355"/>
      <c r="H823" s="355"/>
      <c r="I823" s="354"/>
      <c r="J823" s="353"/>
      <c r="K823" s="353"/>
      <c r="L823" s="349"/>
      <c r="M823" s="349"/>
      <c r="N823" s="349"/>
      <c r="O823" s="349"/>
      <c r="P823" s="349"/>
      <c r="Q823" s="349"/>
      <c r="R823" s="349"/>
      <c r="S823" s="349"/>
      <c r="T823" s="349"/>
      <c r="U823" s="349"/>
      <c r="V823" s="349"/>
      <c r="W823" s="349"/>
      <c r="X823" s="349"/>
      <c r="Y823" s="349"/>
      <c r="Z823" s="349"/>
      <c r="AA823" s="349"/>
      <c r="AB823" s="349"/>
      <c r="AC823" s="349"/>
      <c r="AD823" s="349"/>
      <c r="AE823" s="349"/>
    </row>
    <row r="824" ht="27.75" customHeight="1">
      <c r="A824" s="354"/>
      <c r="B824" s="352"/>
      <c r="C824" s="353"/>
      <c r="D824" s="353"/>
      <c r="E824" s="353"/>
      <c r="F824" s="354"/>
      <c r="G824" s="355"/>
      <c r="H824" s="355"/>
      <c r="I824" s="354"/>
      <c r="J824" s="353"/>
      <c r="K824" s="353"/>
      <c r="L824" s="349"/>
      <c r="M824" s="349"/>
      <c r="N824" s="349"/>
      <c r="O824" s="349"/>
      <c r="P824" s="349"/>
      <c r="Q824" s="349"/>
      <c r="R824" s="349"/>
      <c r="S824" s="349"/>
      <c r="T824" s="349"/>
      <c r="U824" s="349"/>
      <c r="V824" s="349"/>
      <c r="W824" s="349"/>
      <c r="X824" s="349"/>
      <c r="Y824" s="349"/>
      <c r="Z824" s="349"/>
      <c r="AA824" s="349"/>
      <c r="AB824" s="349"/>
      <c r="AC824" s="349"/>
      <c r="AD824" s="349"/>
      <c r="AE824" s="349"/>
    </row>
    <row r="825" ht="27.75" customHeight="1">
      <c r="A825" s="354"/>
      <c r="B825" s="352"/>
      <c r="C825" s="353"/>
      <c r="D825" s="353"/>
      <c r="E825" s="353"/>
      <c r="F825" s="354"/>
      <c r="G825" s="355"/>
      <c r="H825" s="355"/>
      <c r="I825" s="354"/>
      <c r="J825" s="353"/>
      <c r="K825" s="353"/>
      <c r="L825" s="349"/>
      <c r="M825" s="349"/>
      <c r="N825" s="349"/>
      <c r="O825" s="349"/>
      <c r="P825" s="349"/>
      <c r="Q825" s="349"/>
      <c r="R825" s="349"/>
      <c r="S825" s="349"/>
      <c r="T825" s="349"/>
      <c r="U825" s="349"/>
      <c r="V825" s="349"/>
      <c r="W825" s="349"/>
      <c r="X825" s="349"/>
      <c r="Y825" s="349"/>
      <c r="Z825" s="349"/>
      <c r="AA825" s="349"/>
      <c r="AB825" s="349"/>
      <c r="AC825" s="349"/>
      <c r="AD825" s="349"/>
      <c r="AE825" s="349"/>
    </row>
    <row r="826" ht="27.75" customHeight="1">
      <c r="A826" s="354"/>
      <c r="B826" s="352"/>
      <c r="C826" s="353"/>
      <c r="D826" s="353"/>
      <c r="E826" s="353"/>
      <c r="F826" s="354"/>
      <c r="G826" s="355"/>
      <c r="H826" s="355"/>
      <c r="I826" s="354"/>
      <c r="J826" s="353"/>
      <c r="K826" s="353"/>
      <c r="L826" s="349"/>
      <c r="M826" s="349"/>
      <c r="N826" s="349"/>
      <c r="O826" s="349"/>
      <c r="P826" s="349"/>
      <c r="Q826" s="349"/>
      <c r="R826" s="349"/>
      <c r="S826" s="349"/>
      <c r="T826" s="349"/>
      <c r="U826" s="349"/>
      <c r="V826" s="349"/>
      <c r="W826" s="349"/>
      <c r="X826" s="349"/>
      <c r="Y826" s="349"/>
      <c r="Z826" s="349"/>
      <c r="AA826" s="349"/>
      <c r="AB826" s="349"/>
      <c r="AC826" s="349"/>
      <c r="AD826" s="349"/>
      <c r="AE826" s="349"/>
    </row>
    <row r="827" ht="27.75" customHeight="1">
      <c r="A827" s="354"/>
      <c r="B827" s="352"/>
      <c r="C827" s="353"/>
      <c r="D827" s="353"/>
      <c r="E827" s="353"/>
      <c r="F827" s="354"/>
      <c r="G827" s="355"/>
      <c r="H827" s="355"/>
      <c r="I827" s="354"/>
      <c r="J827" s="353"/>
      <c r="K827" s="353"/>
      <c r="L827" s="349"/>
      <c r="M827" s="349"/>
      <c r="N827" s="349"/>
      <c r="O827" s="349"/>
      <c r="P827" s="349"/>
      <c r="Q827" s="349"/>
      <c r="R827" s="349"/>
      <c r="S827" s="349"/>
      <c r="T827" s="349"/>
      <c r="U827" s="349"/>
      <c r="V827" s="349"/>
      <c r="W827" s="349"/>
      <c r="X827" s="349"/>
      <c r="Y827" s="349"/>
      <c r="Z827" s="349"/>
      <c r="AA827" s="349"/>
      <c r="AB827" s="349"/>
      <c r="AC827" s="349"/>
      <c r="AD827" s="349"/>
      <c r="AE827" s="349"/>
    </row>
    <row r="828" ht="27.75" customHeight="1">
      <c r="A828" s="354"/>
      <c r="B828" s="352"/>
      <c r="C828" s="353"/>
      <c r="D828" s="353"/>
      <c r="E828" s="353"/>
      <c r="F828" s="354"/>
      <c r="G828" s="355"/>
      <c r="H828" s="355"/>
      <c r="I828" s="354"/>
      <c r="J828" s="353"/>
      <c r="K828" s="353"/>
      <c r="L828" s="349"/>
      <c r="M828" s="349"/>
      <c r="N828" s="349"/>
      <c r="O828" s="349"/>
      <c r="P828" s="349"/>
      <c r="Q828" s="349"/>
      <c r="R828" s="349"/>
      <c r="S828" s="349"/>
      <c r="T828" s="349"/>
      <c r="U828" s="349"/>
      <c r="V828" s="349"/>
      <c r="W828" s="349"/>
      <c r="X828" s="349"/>
      <c r="Y828" s="349"/>
      <c r="Z828" s="349"/>
      <c r="AA828" s="349"/>
      <c r="AB828" s="349"/>
      <c r="AC828" s="349"/>
      <c r="AD828" s="349"/>
      <c r="AE828" s="349"/>
    </row>
    <row r="829" ht="27.75" customHeight="1">
      <c r="A829" s="354"/>
      <c r="B829" s="352"/>
      <c r="C829" s="353"/>
      <c r="D829" s="353"/>
      <c r="E829" s="353"/>
      <c r="F829" s="354"/>
      <c r="G829" s="355"/>
      <c r="H829" s="355"/>
      <c r="I829" s="354"/>
      <c r="J829" s="353"/>
      <c r="K829" s="353"/>
      <c r="L829" s="349"/>
      <c r="M829" s="349"/>
      <c r="N829" s="349"/>
      <c r="O829" s="349"/>
      <c r="P829" s="349"/>
      <c r="Q829" s="349"/>
      <c r="R829" s="349"/>
      <c r="S829" s="349"/>
      <c r="T829" s="349"/>
      <c r="U829" s="349"/>
      <c r="V829" s="349"/>
      <c r="W829" s="349"/>
      <c r="X829" s="349"/>
      <c r="Y829" s="349"/>
      <c r="Z829" s="349"/>
      <c r="AA829" s="349"/>
      <c r="AB829" s="349"/>
      <c r="AC829" s="349"/>
      <c r="AD829" s="349"/>
      <c r="AE829" s="349"/>
    </row>
    <row r="830" ht="27.75" customHeight="1">
      <c r="A830" s="354"/>
      <c r="B830" s="352"/>
      <c r="C830" s="353"/>
      <c r="D830" s="353"/>
      <c r="E830" s="353"/>
      <c r="F830" s="354"/>
      <c r="G830" s="355"/>
      <c r="H830" s="355"/>
      <c r="I830" s="354"/>
      <c r="J830" s="353"/>
      <c r="K830" s="353"/>
      <c r="L830" s="349"/>
      <c r="M830" s="349"/>
      <c r="N830" s="349"/>
      <c r="O830" s="349"/>
      <c r="P830" s="349"/>
      <c r="Q830" s="349"/>
      <c r="R830" s="349"/>
      <c r="S830" s="349"/>
      <c r="T830" s="349"/>
      <c r="U830" s="349"/>
      <c r="V830" s="349"/>
      <c r="W830" s="349"/>
      <c r="X830" s="349"/>
      <c r="Y830" s="349"/>
      <c r="Z830" s="349"/>
      <c r="AA830" s="349"/>
      <c r="AB830" s="349"/>
      <c r="AC830" s="349"/>
      <c r="AD830" s="349"/>
      <c r="AE830" s="349"/>
    </row>
    <row r="831" ht="27.75" customHeight="1">
      <c r="A831" s="354"/>
      <c r="B831" s="352"/>
      <c r="C831" s="353"/>
      <c r="D831" s="353"/>
      <c r="E831" s="353"/>
      <c r="F831" s="354"/>
      <c r="G831" s="355"/>
      <c r="H831" s="355"/>
      <c r="I831" s="354"/>
      <c r="J831" s="353"/>
      <c r="K831" s="353"/>
      <c r="L831" s="349"/>
      <c r="M831" s="349"/>
      <c r="N831" s="349"/>
      <c r="O831" s="349"/>
      <c r="P831" s="349"/>
      <c r="Q831" s="349"/>
      <c r="R831" s="349"/>
      <c r="S831" s="349"/>
      <c r="T831" s="349"/>
      <c r="U831" s="349"/>
      <c r="V831" s="349"/>
      <c r="W831" s="349"/>
      <c r="X831" s="349"/>
      <c r="Y831" s="349"/>
      <c r="Z831" s="349"/>
      <c r="AA831" s="349"/>
      <c r="AB831" s="349"/>
      <c r="AC831" s="349"/>
      <c r="AD831" s="349"/>
      <c r="AE831" s="349"/>
    </row>
    <row r="832" ht="27.75" customHeight="1">
      <c r="A832" s="354"/>
      <c r="B832" s="352"/>
      <c r="C832" s="353"/>
      <c r="D832" s="353"/>
      <c r="E832" s="353"/>
      <c r="F832" s="354"/>
      <c r="G832" s="355"/>
      <c r="H832" s="355"/>
      <c r="I832" s="354"/>
      <c r="J832" s="353"/>
      <c r="K832" s="353"/>
      <c r="L832" s="349"/>
      <c r="M832" s="349"/>
      <c r="N832" s="349"/>
      <c r="O832" s="349"/>
      <c r="P832" s="349"/>
      <c r="Q832" s="349"/>
      <c r="R832" s="349"/>
      <c r="S832" s="349"/>
      <c r="T832" s="349"/>
      <c r="U832" s="349"/>
      <c r="V832" s="349"/>
      <c r="W832" s="349"/>
      <c r="X832" s="349"/>
      <c r="Y832" s="349"/>
      <c r="Z832" s="349"/>
      <c r="AA832" s="349"/>
      <c r="AB832" s="349"/>
      <c r="AC832" s="349"/>
      <c r="AD832" s="349"/>
      <c r="AE832" s="349"/>
    </row>
    <row r="833" ht="27.75" customHeight="1">
      <c r="A833" s="354"/>
      <c r="B833" s="352"/>
      <c r="C833" s="353"/>
      <c r="D833" s="353"/>
      <c r="E833" s="353"/>
      <c r="F833" s="354"/>
      <c r="G833" s="355"/>
      <c r="H833" s="355"/>
      <c r="I833" s="354"/>
      <c r="J833" s="353"/>
      <c r="K833" s="353"/>
      <c r="L833" s="349"/>
      <c r="M833" s="349"/>
      <c r="N833" s="349"/>
      <c r="O833" s="349"/>
      <c r="P833" s="349"/>
      <c r="Q833" s="349"/>
      <c r="R833" s="349"/>
      <c r="S833" s="349"/>
      <c r="T833" s="349"/>
      <c r="U833" s="349"/>
      <c r="V833" s="349"/>
      <c r="W833" s="349"/>
      <c r="X833" s="349"/>
      <c r="Y833" s="349"/>
      <c r="Z833" s="349"/>
      <c r="AA833" s="349"/>
      <c r="AB833" s="349"/>
      <c r="AC833" s="349"/>
      <c r="AD833" s="349"/>
      <c r="AE833" s="349"/>
    </row>
    <row r="834" ht="27.75" customHeight="1">
      <c r="A834" s="354"/>
      <c r="B834" s="352"/>
      <c r="C834" s="353"/>
      <c r="D834" s="353"/>
      <c r="E834" s="353"/>
      <c r="F834" s="354"/>
      <c r="G834" s="355"/>
      <c r="H834" s="355"/>
      <c r="I834" s="354"/>
      <c r="J834" s="353"/>
      <c r="K834" s="353"/>
      <c r="L834" s="349"/>
      <c r="M834" s="349"/>
      <c r="N834" s="349"/>
      <c r="O834" s="349"/>
      <c r="P834" s="349"/>
      <c r="Q834" s="349"/>
      <c r="R834" s="349"/>
      <c r="S834" s="349"/>
      <c r="T834" s="349"/>
      <c r="U834" s="349"/>
      <c r="V834" s="349"/>
      <c r="W834" s="349"/>
      <c r="X834" s="349"/>
      <c r="Y834" s="349"/>
      <c r="Z834" s="349"/>
      <c r="AA834" s="349"/>
      <c r="AB834" s="349"/>
      <c r="AC834" s="349"/>
      <c r="AD834" s="349"/>
      <c r="AE834" s="349"/>
    </row>
    <row r="835" ht="27.75" customHeight="1">
      <c r="A835" s="354"/>
      <c r="B835" s="352"/>
      <c r="C835" s="353"/>
      <c r="D835" s="353"/>
      <c r="E835" s="353"/>
      <c r="F835" s="354"/>
      <c r="G835" s="355"/>
      <c r="H835" s="355"/>
      <c r="I835" s="354"/>
      <c r="J835" s="353"/>
      <c r="K835" s="353"/>
      <c r="L835" s="349"/>
      <c r="M835" s="349"/>
      <c r="N835" s="349"/>
      <c r="O835" s="349"/>
      <c r="P835" s="349"/>
      <c r="Q835" s="349"/>
      <c r="R835" s="349"/>
      <c r="S835" s="349"/>
      <c r="T835" s="349"/>
      <c r="U835" s="349"/>
      <c r="V835" s="349"/>
      <c r="W835" s="349"/>
      <c r="X835" s="349"/>
      <c r="Y835" s="349"/>
      <c r="Z835" s="349"/>
      <c r="AA835" s="349"/>
      <c r="AB835" s="349"/>
      <c r="AC835" s="349"/>
      <c r="AD835" s="349"/>
      <c r="AE835" s="349"/>
    </row>
    <row r="836" ht="27.75" customHeight="1">
      <c r="A836" s="354"/>
      <c r="B836" s="352"/>
      <c r="C836" s="353"/>
      <c r="D836" s="353"/>
      <c r="E836" s="353"/>
      <c r="F836" s="354"/>
      <c r="G836" s="355"/>
      <c r="H836" s="355"/>
      <c r="I836" s="354"/>
      <c r="J836" s="353"/>
      <c r="K836" s="353"/>
      <c r="L836" s="349"/>
      <c r="M836" s="349"/>
      <c r="N836" s="349"/>
      <c r="O836" s="349"/>
      <c r="P836" s="349"/>
      <c r="Q836" s="349"/>
      <c r="R836" s="349"/>
      <c r="S836" s="349"/>
      <c r="T836" s="349"/>
      <c r="U836" s="349"/>
      <c r="V836" s="349"/>
      <c r="W836" s="349"/>
      <c r="X836" s="349"/>
      <c r="Y836" s="349"/>
      <c r="Z836" s="349"/>
      <c r="AA836" s="349"/>
      <c r="AB836" s="349"/>
      <c r="AC836" s="349"/>
      <c r="AD836" s="349"/>
      <c r="AE836" s="349"/>
    </row>
    <row r="837" ht="27.75" customHeight="1">
      <c r="A837" s="354"/>
      <c r="B837" s="352"/>
      <c r="C837" s="353"/>
      <c r="D837" s="353"/>
      <c r="E837" s="353"/>
      <c r="F837" s="354"/>
      <c r="G837" s="355"/>
      <c r="H837" s="355"/>
      <c r="I837" s="354"/>
      <c r="J837" s="353"/>
      <c r="K837" s="353"/>
      <c r="L837" s="349"/>
      <c r="M837" s="349"/>
      <c r="N837" s="349"/>
      <c r="O837" s="349"/>
      <c r="P837" s="349"/>
      <c r="Q837" s="349"/>
      <c r="R837" s="349"/>
      <c r="S837" s="349"/>
      <c r="T837" s="349"/>
      <c r="U837" s="349"/>
      <c r="V837" s="349"/>
      <c r="W837" s="349"/>
      <c r="X837" s="349"/>
      <c r="Y837" s="349"/>
      <c r="Z837" s="349"/>
      <c r="AA837" s="349"/>
      <c r="AB837" s="349"/>
      <c r="AC837" s="349"/>
      <c r="AD837" s="349"/>
      <c r="AE837" s="349"/>
    </row>
    <row r="838" ht="27.75" customHeight="1">
      <c r="A838" s="354"/>
      <c r="B838" s="352"/>
      <c r="C838" s="353"/>
      <c r="D838" s="353"/>
      <c r="E838" s="353"/>
      <c r="F838" s="354"/>
      <c r="G838" s="355"/>
      <c r="H838" s="355"/>
      <c r="I838" s="354"/>
      <c r="J838" s="353"/>
      <c r="K838" s="353"/>
      <c r="L838" s="349"/>
      <c r="M838" s="349"/>
      <c r="N838" s="349"/>
      <c r="O838" s="349"/>
      <c r="P838" s="349"/>
      <c r="Q838" s="349"/>
      <c r="R838" s="349"/>
      <c r="S838" s="349"/>
      <c r="T838" s="349"/>
      <c r="U838" s="349"/>
      <c r="V838" s="349"/>
      <c r="W838" s="349"/>
      <c r="X838" s="349"/>
      <c r="Y838" s="349"/>
      <c r="Z838" s="349"/>
      <c r="AA838" s="349"/>
      <c r="AB838" s="349"/>
      <c r="AC838" s="349"/>
      <c r="AD838" s="349"/>
      <c r="AE838" s="349"/>
    </row>
    <row r="839" ht="27.75" customHeight="1">
      <c r="A839" s="354"/>
      <c r="B839" s="352"/>
      <c r="C839" s="353"/>
      <c r="D839" s="353"/>
      <c r="E839" s="353"/>
      <c r="F839" s="354"/>
      <c r="G839" s="355"/>
      <c r="H839" s="355"/>
      <c r="I839" s="354"/>
      <c r="J839" s="353"/>
      <c r="K839" s="353"/>
      <c r="L839" s="349"/>
      <c r="M839" s="349"/>
      <c r="N839" s="349"/>
      <c r="O839" s="349"/>
      <c r="P839" s="349"/>
      <c r="Q839" s="349"/>
      <c r="R839" s="349"/>
      <c r="S839" s="349"/>
      <c r="T839" s="349"/>
      <c r="U839" s="349"/>
      <c r="V839" s="349"/>
      <c r="W839" s="349"/>
      <c r="X839" s="349"/>
      <c r="Y839" s="349"/>
      <c r="Z839" s="349"/>
      <c r="AA839" s="349"/>
      <c r="AB839" s="349"/>
      <c r="AC839" s="349"/>
      <c r="AD839" s="349"/>
      <c r="AE839" s="349"/>
    </row>
    <row r="840" ht="27.75" customHeight="1">
      <c r="A840" s="354"/>
      <c r="B840" s="352"/>
      <c r="C840" s="353"/>
      <c r="D840" s="353"/>
      <c r="E840" s="353"/>
      <c r="F840" s="354"/>
      <c r="G840" s="355"/>
      <c r="H840" s="355"/>
      <c r="I840" s="354"/>
      <c r="J840" s="353"/>
      <c r="K840" s="353"/>
      <c r="L840" s="349"/>
      <c r="M840" s="349"/>
      <c r="N840" s="349"/>
      <c r="O840" s="349"/>
      <c r="P840" s="349"/>
      <c r="Q840" s="349"/>
      <c r="R840" s="349"/>
      <c r="S840" s="349"/>
      <c r="T840" s="349"/>
      <c r="U840" s="349"/>
      <c r="V840" s="349"/>
      <c r="W840" s="349"/>
      <c r="X840" s="349"/>
      <c r="Y840" s="349"/>
      <c r="Z840" s="349"/>
      <c r="AA840" s="349"/>
      <c r="AB840" s="349"/>
      <c r="AC840" s="349"/>
      <c r="AD840" s="349"/>
      <c r="AE840" s="349"/>
    </row>
    <row r="841" ht="27.75" customHeight="1">
      <c r="A841" s="354"/>
      <c r="B841" s="352"/>
      <c r="C841" s="353"/>
      <c r="D841" s="353"/>
      <c r="E841" s="353"/>
      <c r="F841" s="354"/>
      <c r="G841" s="355"/>
      <c r="H841" s="355"/>
      <c r="I841" s="354"/>
      <c r="J841" s="353"/>
      <c r="K841" s="353"/>
      <c r="L841" s="349"/>
      <c r="M841" s="349"/>
      <c r="N841" s="349"/>
      <c r="O841" s="349"/>
      <c r="P841" s="349"/>
      <c r="Q841" s="349"/>
      <c r="R841" s="349"/>
      <c r="S841" s="349"/>
      <c r="T841" s="349"/>
      <c r="U841" s="349"/>
      <c r="V841" s="349"/>
      <c r="W841" s="349"/>
      <c r="X841" s="349"/>
      <c r="Y841" s="349"/>
      <c r="Z841" s="349"/>
      <c r="AA841" s="349"/>
      <c r="AB841" s="349"/>
      <c r="AC841" s="349"/>
      <c r="AD841" s="349"/>
      <c r="AE841" s="349"/>
    </row>
    <row r="842" ht="27.75" customHeight="1">
      <c r="A842" s="354"/>
      <c r="B842" s="352"/>
      <c r="C842" s="353"/>
      <c r="D842" s="353"/>
      <c r="E842" s="353"/>
      <c r="F842" s="354"/>
      <c r="G842" s="355"/>
      <c r="H842" s="355"/>
      <c r="I842" s="354"/>
      <c r="J842" s="353"/>
      <c r="K842" s="353"/>
      <c r="L842" s="349"/>
      <c r="M842" s="349"/>
      <c r="N842" s="349"/>
      <c r="O842" s="349"/>
      <c r="P842" s="349"/>
      <c r="Q842" s="349"/>
      <c r="R842" s="349"/>
      <c r="S842" s="349"/>
      <c r="T842" s="349"/>
      <c r="U842" s="349"/>
      <c r="V842" s="349"/>
      <c r="W842" s="349"/>
      <c r="X842" s="349"/>
      <c r="Y842" s="349"/>
      <c r="Z842" s="349"/>
      <c r="AA842" s="349"/>
      <c r="AB842" s="349"/>
      <c r="AC842" s="349"/>
      <c r="AD842" s="349"/>
      <c r="AE842" s="349"/>
    </row>
    <row r="843" ht="27.75" customHeight="1">
      <c r="A843" s="354"/>
      <c r="B843" s="352"/>
      <c r="C843" s="353"/>
      <c r="D843" s="353"/>
      <c r="E843" s="353"/>
      <c r="F843" s="354"/>
      <c r="G843" s="355"/>
      <c r="H843" s="355"/>
      <c r="I843" s="354"/>
      <c r="J843" s="353"/>
      <c r="K843" s="353"/>
      <c r="L843" s="349"/>
      <c r="M843" s="349"/>
      <c r="N843" s="349"/>
      <c r="O843" s="349"/>
      <c r="P843" s="349"/>
      <c r="Q843" s="349"/>
      <c r="R843" s="349"/>
      <c r="S843" s="349"/>
      <c r="T843" s="349"/>
      <c r="U843" s="349"/>
      <c r="V843" s="349"/>
      <c r="W843" s="349"/>
      <c r="X843" s="349"/>
      <c r="Y843" s="349"/>
      <c r="Z843" s="349"/>
      <c r="AA843" s="349"/>
      <c r="AB843" s="349"/>
      <c r="AC843" s="349"/>
      <c r="AD843" s="349"/>
      <c r="AE843" s="349"/>
    </row>
    <row r="844" ht="27.75" customHeight="1">
      <c r="A844" s="354"/>
      <c r="B844" s="352"/>
      <c r="C844" s="353"/>
      <c r="D844" s="353"/>
      <c r="E844" s="353"/>
      <c r="F844" s="354"/>
      <c r="G844" s="355"/>
      <c r="H844" s="355"/>
      <c r="I844" s="354"/>
      <c r="J844" s="353"/>
      <c r="K844" s="353"/>
      <c r="L844" s="349"/>
      <c r="M844" s="349"/>
      <c r="N844" s="349"/>
      <c r="O844" s="349"/>
      <c r="P844" s="349"/>
      <c r="Q844" s="349"/>
      <c r="R844" s="349"/>
      <c r="S844" s="349"/>
      <c r="T844" s="349"/>
      <c r="U844" s="349"/>
      <c r="V844" s="349"/>
      <c r="W844" s="349"/>
      <c r="X844" s="349"/>
      <c r="Y844" s="349"/>
      <c r="Z844" s="349"/>
      <c r="AA844" s="349"/>
      <c r="AB844" s="349"/>
      <c r="AC844" s="349"/>
      <c r="AD844" s="349"/>
      <c r="AE844" s="349"/>
    </row>
    <row r="845" ht="27.75" customHeight="1">
      <c r="A845" s="354"/>
      <c r="B845" s="352"/>
      <c r="C845" s="353"/>
      <c r="D845" s="353"/>
      <c r="E845" s="353"/>
      <c r="F845" s="354"/>
      <c r="G845" s="355"/>
      <c r="H845" s="355"/>
      <c r="I845" s="354"/>
      <c r="J845" s="353"/>
      <c r="K845" s="353"/>
      <c r="L845" s="349"/>
      <c r="M845" s="349"/>
      <c r="N845" s="349"/>
      <c r="O845" s="349"/>
      <c r="P845" s="349"/>
      <c r="Q845" s="349"/>
      <c r="R845" s="349"/>
      <c r="S845" s="349"/>
      <c r="T845" s="349"/>
      <c r="U845" s="349"/>
      <c r="V845" s="349"/>
      <c r="W845" s="349"/>
      <c r="X845" s="349"/>
      <c r="Y845" s="349"/>
      <c r="Z845" s="349"/>
      <c r="AA845" s="349"/>
      <c r="AB845" s="349"/>
      <c r="AC845" s="349"/>
      <c r="AD845" s="349"/>
      <c r="AE845" s="349"/>
    </row>
    <row r="846" ht="27.75" customHeight="1">
      <c r="A846" s="354"/>
      <c r="B846" s="352"/>
      <c r="C846" s="353"/>
      <c r="D846" s="353"/>
      <c r="E846" s="353"/>
      <c r="F846" s="354"/>
      <c r="G846" s="355"/>
      <c r="H846" s="355"/>
      <c r="I846" s="354"/>
      <c r="J846" s="353"/>
      <c r="K846" s="353"/>
      <c r="L846" s="349"/>
      <c r="M846" s="349"/>
      <c r="N846" s="349"/>
      <c r="O846" s="349"/>
      <c r="P846" s="349"/>
      <c r="Q846" s="349"/>
      <c r="R846" s="349"/>
      <c r="S846" s="349"/>
      <c r="T846" s="349"/>
      <c r="U846" s="349"/>
      <c r="V846" s="349"/>
      <c r="W846" s="349"/>
      <c r="X846" s="349"/>
      <c r="Y846" s="349"/>
      <c r="Z846" s="349"/>
      <c r="AA846" s="349"/>
      <c r="AB846" s="349"/>
      <c r="AC846" s="349"/>
      <c r="AD846" s="349"/>
      <c r="AE846" s="349"/>
    </row>
    <row r="847" ht="27.75" customHeight="1">
      <c r="A847" s="354"/>
      <c r="B847" s="352"/>
      <c r="C847" s="353"/>
      <c r="D847" s="353"/>
      <c r="E847" s="353"/>
      <c r="F847" s="354"/>
      <c r="G847" s="355"/>
      <c r="H847" s="355"/>
      <c r="I847" s="354"/>
      <c r="J847" s="353"/>
      <c r="K847" s="353"/>
      <c r="L847" s="349"/>
      <c r="M847" s="349"/>
      <c r="N847" s="349"/>
      <c r="O847" s="349"/>
      <c r="P847" s="349"/>
      <c r="Q847" s="349"/>
      <c r="R847" s="349"/>
      <c r="S847" s="349"/>
      <c r="T847" s="349"/>
      <c r="U847" s="349"/>
      <c r="V847" s="349"/>
      <c r="W847" s="349"/>
      <c r="X847" s="349"/>
      <c r="Y847" s="349"/>
      <c r="Z847" s="349"/>
      <c r="AA847" s="349"/>
      <c r="AB847" s="349"/>
      <c r="AC847" s="349"/>
      <c r="AD847" s="349"/>
      <c r="AE847" s="349"/>
    </row>
    <row r="848" ht="27.75" customHeight="1">
      <c r="A848" s="354"/>
      <c r="B848" s="352"/>
      <c r="C848" s="353"/>
      <c r="D848" s="353"/>
      <c r="E848" s="353"/>
      <c r="F848" s="354"/>
      <c r="G848" s="355"/>
      <c r="H848" s="355"/>
      <c r="I848" s="354"/>
      <c r="J848" s="353"/>
      <c r="K848" s="353"/>
      <c r="L848" s="349"/>
      <c r="M848" s="349"/>
      <c r="N848" s="349"/>
      <c r="O848" s="349"/>
      <c r="P848" s="349"/>
      <c r="Q848" s="349"/>
      <c r="R848" s="349"/>
      <c r="S848" s="349"/>
      <c r="T848" s="349"/>
      <c r="U848" s="349"/>
      <c r="V848" s="349"/>
      <c r="W848" s="349"/>
      <c r="X848" s="349"/>
      <c r="Y848" s="349"/>
      <c r="Z848" s="349"/>
      <c r="AA848" s="349"/>
      <c r="AB848" s="349"/>
      <c r="AC848" s="349"/>
      <c r="AD848" s="349"/>
      <c r="AE848" s="349"/>
    </row>
    <row r="849" ht="27.75" customHeight="1">
      <c r="A849" s="354"/>
      <c r="B849" s="352"/>
      <c r="C849" s="353"/>
      <c r="D849" s="353"/>
      <c r="E849" s="353"/>
      <c r="F849" s="354"/>
      <c r="G849" s="355"/>
      <c r="H849" s="355"/>
      <c r="I849" s="354"/>
      <c r="J849" s="353"/>
      <c r="K849" s="353"/>
      <c r="L849" s="349"/>
      <c r="M849" s="349"/>
      <c r="N849" s="349"/>
      <c r="O849" s="349"/>
      <c r="P849" s="349"/>
      <c r="Q849" s="349"/>
      <c r="R849" s="349"/>
      <c r="S849" s="349"/>
      <c r="T849" s="349"/>
      <c r="U849" s="349"/>
      <c r="V849" s="349"/>
      <c r="W849" s="349"/>
      <c r="X849" s="349"/>
      <c r="Y849" s="349"/>
      <c r="Z849" s="349"/>
      <c r="AA849" s="349"/>
      <c r="AB849" s="349"/>
      <c r="AC849" s="349"/>
      <c r="AD849" s="349"/>
      <c r="AE849" s="349"/>
    </row>
    <row r="850" ht="27.75" customHeight="1">
      <c r="A850" s="354"/>
      <c r="B850" s="352"/>
      <c r="C850" s="353"/>
      <c r="D850" s="353"/>
      <c r="E850" s="353"/>
      <c r="F850" s="354"/>
      <c r="G850" s="355"/>
      <c r="H850" s="355"/>
      <c r="I850" s="354"/>
      <c r="J850" s="353"/>
      <c r="K850" s="353"/>
      <c r="L850" s="349"/>
      <c r="M850" s="349"/>
      <c r="N850" s="349"/>
      <c r="O850" s="349"/>
      <c r="P850" s="349"/>
      <c r="Q850" s="349"/>
      <c r="R850" s="349"/>
      <c r="S850" s="349"/>
      <c r="T850" s="349"/>
      <c r="U850" s="349"/>
      <c r="V850" s="349"/>
      <c r="W850" s="349"/>
      <c r="X850" s="349"/>
      <c r="Y850" s="349"/>
      <c r="Z850" s="349"/>
      <c r="AA850" s="349"/>
      <c r="AB850" s="349"/>
      <c r="AC850" s="349"/>
      <c r="AD850" s="349"/>
      <c r="AE850" s="349"/>
    </row>
    <row r="851" ht="27.75" customHeight="1">
      <c r="A851" s="354"/>
      <c r="B851" s="352"/>
      <c r="C851" s="353"/>
      <c r="D851" s="353"/>
      <c r="E851" s="353"/>
      <c r="F851" s="354"/>
      <c r="G851" s="355"/>
      <c r="H851" s="355"/>
      <c r="I851" s="354"/>
      <c r="J851" s="353"/>
      <c r="K851" s="353"/>
      <c r="L851" s="349"/>
      <c r="M851" s="349"/>
      <c r="N851" s="349"/>
      <c r="O851" s="349"/>
      <c r="P851" s="349"/>
      <c r="Q851" s="349"/>
      <c r="R851" s="349"/>
      <c r="S851" s="349"/>
      <c r="T851" s="349"/>
      <c r="U851" s="349"/>
      <c r="V851" s="349"/>
      <c r="W851" s="349"/>
      <c r="X851" s="349"/>
      <c r="Y851" s="349"/>
      <c r="Z851" s="349"/>
      <c r="AA851" s="349"/>
      <c r="AB851" s="349"/>
      <c r="AC851" s="349"/>
      <c r="AD851" s="349"/>
      <c r="AE851" s="349"/>
    </row>
    <row r="852" ht="27.75" customHeight="1">
      <c r="A852" s="354"/>
      <c r="B852" s="352"/>
      <c r="C852" s="353"/>
      <c r="D852" s="353"/>
      <c r="E852" s="353"/>
      <c r="F852" s="354"/>
      <c r="G852" s="355"/>
      <c r="H852" s="355"/>
      <c r="I852" s="354"/>
      <c r="J852" s="353"/>
      <c r="K852" s="353"/>
      <c r="L852" s="349"/>
      <c r="M852" s="349"/>
      <c r="N852" s="349"/>
      <c r="O852" s="349"/>
      <c r="P852" s="349"/>
      <c r="Q852" s="349"/>
      <c r="R852" s="349"/>
      <c r="S852" s="349"/>
      <c r="T852" s="349"/>
      <c r="U852" s="349"/>
      <c r="V852" s="349"/>
      <c r="W852" s="349"/>
      <c r="X852" s="349"/>
      <c r="Y852" s="349"/>
      <c r="Z852" s="349"/>
      <c r="AA852" s="349"/>
      <c r="AB852" s="349"/>
      <c r="AC852" s="349"/>
      <c r="AD852" s="349"/>
      <c r="AE852" s="349"/>
    </row>
    <row r="853" ht="27.75" customHeight="1">
      <c r="A853" s="354"/>
      <c r="B853" s="352"/>
      <c r="C853" s="353"/>
      <c r="D853" s="353"/>
      <c r="E853" s="353"/>
      <c r="F853" s="354"/>
      <c r="G853" s="355"/>
      <c r="H853" s="355"/>
      <c r="I853" s="354"/>
      <c r="J853" s="353"/>
      <c r="K853" s="353"/>
      <c r="L853" s="349"/>
      <c r="M853" s="349"/>
      <c r="N853" s="349"/>
      <c r="O853" s="349"/>
      <c r="P853" s="349"/>
      <c r="Q853" s="349"/>
      <c r="R853" s="349"/>
      <c r="S853" s="349"/>
      <c r="T853" s="349"/>
      <c r="U853" s="349"/>
      <c r="V853" s="349"/>
      <c r="W853" s="349"/>
      <c r="X853" s="349"/>
      <c r="Y853" s="349"/>
      <c r="Z853" s="349"/>
      <c r="AA853" s="349"/>
      <c r="AB853" s="349"/>
      <c r="AC853" s="349"/>
      <c r="AD853" s="349"/>
      <c r="AE853" s="349"/>
    </row>
    <row r="854" ht="27.75" customHeight="1">
      <c r="A854" s="354"/>
      <c r="B854" s="352"/>
      <c r="C854" s="353"/>
      <c r="D854" s="353"/>
      <c r="E854" s="353"/>
      <c r="F854" s="354"/>
      <c r="G854" s="355"/>
      <c r="H854" s="355"/>
      <c r="I854" s="354"/>
      <c r="J854" s="353"/>
      <c r="K854" s="353"/>
      <c r="L854" s="349"/>
      <c r="M854" s="349"/>
      <c r="N854" s="349"/>
      <c r="O854" s="349"/>
      <c r="P854" s="349"/>
      <c r="Q854" s="349"/>
      <c r="R854" s="349"/>
      <c r="S854" s="349"/>
      <c r="T854" s="349"/>
      <c r="U854" s="349"/>
      <c r="V854" s="349"/>
      <c r="W854" s="349"/>
      <c r="X854" s="349"/>
      <c r="Y854" s="349"/>
      <c r="Z854" s="349"/>
      <c r="AA854" s="349"/>
      <c r="AB854" s="349"/>
      <c r="AC854" s="349"/>
      <c r="AD854" s="349"/>
      <c r="AE854" s="349"/>
    </row>
    <row r="855" ht="27.75" customHeight="1">
      <c r="A855" s="354"/>
      <c r="B855" s="352"/>
      <c r="C855" s="353"/>
      <c r="D855" s="353"/>
      <c r="E855" s="353"/>
      <c r="F855" s="354"/>
      <c r="G855" s="355"/>
      <c r="H855" s="355"/>
      <c r="I855" s="354"/>
      <c r="J855" s="353"/>
      <c r="K855" s="353"/>
      <c r="L855" s="349"/>
      <c r="M855" s="349"/>
      <c r="N855" s="349"/>
      <c r="O855" s="349"/>
      <c r="P855" s="349"/>
      <c r="Q855" s="349"/>
      <c r="R855" s="349"/>
      <c r="S855" s="349"/>
      <c r="T855" s="349"/>
      <c r="U855" s="349"/>
      <c r="V855" s="349"/>
      <c r="W855" s="349"/>
      <c r="X855" s="349"/>
      <c r="Y855" s="349"/>
      <c r="Z855" s="349"/>
      <c r="AA855" s="349"/>
      <c r="AB855" s="349"/>
      <c r="AC855" s="349"/>
      <c r="AD855" s="349"/>
      <c r="AE855" s="349"/>
    </row>
    <row r="856" ht="27.75" customHeight="1">
      <c r="A856" s="354"/>
      <c r="B856" s="352"/>
      <c r="C856" s="353"/>
      <c r="D856" s="353"/>
      <c r="E856" s="353"/>
      <c r="F856" s="354"/>
      <c r="G856" s="355"/>
      <c r="H856" s="355"/>
      <c r="I856" s="354"/>
      <c r="J856" s="353"/>
      <c r="K856" s="353"/>
      <c r="L856" s="349"/>
      <c r="M856" s="349"/>
      <c r="N856" s="349"/>
      <c r="O856" s="349"/>
      <c r="P856" s="349"/>
      <c r="Q856" s="349"/>
      <c r="R856" s="349"/>
      <c r="S856" s="349"/>
      <c r="T856" s="349"/>
      <c r="U856" s="349"/>
      <c r="V856" s="349"/>
      <c r="W856" s="349"/>
      <c r="X856" s="349"/>
      <c r="Y856" s="349"/>
      <c r="Z856" s="349"/>
      <c r="AA856" s="349"/>
      <c r="AB856" s="349"/>
      <c r="AC856" s="349"/>
      <c r="AD856" s="349"/>
      <c r="AE856" s="349"/>
    </row>
    <row r="857" ht="27.75" customHeight="1">
      <c r="A857" s="354"/>
      <c r="B857" s="352"/>
      <c r="C857" s="353"/>
      <c r="D857" s="353"/>
      <c r="E857" s="353"/>
      <c r="F857" s="354"/>
      <c r="G857" s="355"/>
      <c r="H857" s="355"/>
      <c r="I857" s="354"/>
      <c r="J857" s="353"/>
      <c r="K857" s="353"/>
      <c r="L857" s="349"/>
      <c r="M857" s="349"/>
      <c r="N857" s="349"/>
      <c r="O857" s="349"/>
      <c r="P857" s="349"/>
      <c r="Q857" s="349"/>
      <c r="R857" s="349"/>
      <c r="S857" s="349"/>
      <c r="T857" s="349"/>
      <c r="U857" s="349"/>
      <c r="V857" s="349"/>
      <c r="W857" s="349"/>
      <c r="X857" s="349"/>
      <c r="Y857" s="349"/>
      <c r="Z857" s="349"/>
      <c r="AA857" s="349"/>
      <c r="AB857" s="349"/>
      <c r="AC857" s="349"/>
      <c r="AD857" s="349"/>
      <c r="AE857" s="349"/>
    </row>
    <row r="858" ht="27.75" customHeight="1">
      <c r="A858" s="354"/>
      <c r="B858" s="352"/>
      <c r="C858" s="353"/>
      <c r="D858" s="353"/>
      <c r="E858" s="353"/>
      <c r="F858" s="354"/>
      <c r="G858" s="355"/>
      <c r="H858" s="355"/>
      <c r="I858" s="354"/>
      <c r="J858" s="353"/>
      <c r="K858" s="353"/>
      <c r="L858" s="349"/>
      <c r="M858" s="349"/>
      <c r="N858" s="349"/>
      <c r="O858" s="349"/>
      <c r="P858" s="349"/>
      <c r="Q858" s="349"/>
      <c r="R858" s="349"/>
      <c r="S858" s="349"/>
      <c r="T858" s="349"/>
      <c r="U858" s="349"/>
      <c r="V858" s="349"/>
      <c r="W858" s="349"/>
      <c r="X858" s="349"/>
      <c r="Y858" s="349"/>
      <c r="Z858" s="349"/>
      <c r="AA858" s="349"/>
      <c r="AB858" s="349"/>
      <c r="AC858" s="349"/>
      <c r="AD858" s="349"/>
      <c r="AE858" s="349"/>
    </row>
    <row r="859" ht="27.75" customHeight="1">
      <c r="A859" s="354"/>
      <c r="B859" s="352"/>
      <c r="C859" s="353"/>
      <c r="D859" s="353"/>
      <c r="E859" s="353"/>
      <c r="F859" s="354"/>
      <c r="G859" s="355"/>
      <c r="H859" s="355"/>
      <c r="I859" s="354"/>
      <c r="J859" s="353"/>
      <c r="K859" s="353"/>
      <c r="L859" s="349"/>
      <c r="M859" s="349"/>
      <c r="N859" s="349"/>
      <c r="O859" s="349"/>
      <c r="P859" s="349"/>
      <c r="Q859" s="349"/>
      <c r="R859" s="349"/>
      <c r="S859" s="349"/>
      <c r="T859" s="349"/>
      <c r="U859" s="349"/>
      <c r="V859" s="349"/>
      <c r="W859" s="349"/>
      <c r="X859" s="349"/>
      <c r="Y859" s="349"/>
      <c r="Z859" s="349"/>
      <c r="AA859" s="349"/>
      <c r="AB859" s="349"/>
      <c r="AC859" s="349"/>
      <c r="AD859" s="349"/>
      <c r="AE859" s="349"/>
    </row>
    <row r="860" ht="27.75" customHeight="1">
      <c r="A860" s="354"/>
      <c r="B860" s="352"/>
      <c r="C860" s="353"/>
      <c r="D860" s="353"/>
      <c r="E860" s="353"/>
      <c r="F860" s="354"/>
      <c r="G860" s="355"/>
      <c r="H860" s="355"/>
      <c r="I860" s="354"/>
      <c r="J860" s="353"/>
      <c r="K860" s="353"/>
      <c r="L860" s="349"/>
      <c r="M860" s="349"/>
      <c r="N860" s="349"/>
      <c r="O860" s="349"/>
      <c r="P860" s="349"/>
      <c r="Q860" s="349"/>
      <c r="R860" s="349"/>
      <c r="S860" s="349"/>
      <c r="T860" s="349"/>
      <c r="U860" s="349"/>
      <c r="V860" s="349"/>
      <c r="W860" s="349"/>
      <c r="X860" s="349"/>
      <c r="Y860" s="349"/>
      <c r="Z860" s="349"/>
      <c r="AA860" s="349"/>
      <c r="AB860" s="349"/>
      <c r="AC860" s="349"/>
      <c r="AD860" s="349"/>
      <c r="AE860" s="349"/>
    </row>
    <row r="861" ht="27.75" customHeight="1">
      <c r="A861" s="354"/>
      <c r="B861" s="352"/>
      <c r="C861" s="353"/>
      <c r="D861" s="353"/>
      <c r="E861" s="353"/>
      <c r="F861" s="354"/>
      <c r="G861" s="355"/>
      <c r="H861" s="355"/>
      <c r="I861" s="354"/>
      <c r="J861" s="353"/>
      <c r="K861" s="353"/>
      <c r="L861" s="349"/>
      <c r="M861" s="349"/>
      <c r="N861" s="349"/>
      <c r="O861" s="349"/>
      <c r="P861" s="349"/>
      <c r="Q861" s="349"/>
      <c r="R861" s="349"/>
      <c r="S861" s="349"/>
      <c r="T861" s="349"/>
      <c r="U861" s="349"/>
      <c r="V861" s="349"/>
      <c r="W861" s="349"/>
      <c r="X861" s="349"/>
      <c r="Y861" s="349"/>
      <c r="Z861" s="349"/>
      <c r="AA861" s="349"/>
      <c r="AB861" s="349"/>
      <c r="AC861" s="349"/>
      <c r="AD861" s="349"/>
      <c r="AE861" s="349"/>
    </row>
    <row r="862" ht="27.75" customHeight="1">
      <c r="A862" s="354"/>
      <c r="B862" s="352"/>
      <c r="C862" s="353"/>
      <c r="D862" s="353"/>
      <c r="E862" s="353"/>
      <c r="F862" s="354"/>
      <c r="G862" s="355"/>
      <c r="H862" s="355"/>
      <c r="I862" s="354"/>
      <c r="J862" s="353"/>
      <c r="K862" s="353"/>
      <c r="L862" s="349"/>
      <c r="M862" s="349"/>
      <c r="N862" s="349"/>
      <c r="O862" s="349"/>
      <c r="P862" s="349"/>
      <c r="Q862" s="349"/>
      <c r="R862" s="349"/>
      <c r="S862" s="349"/>
      <c r="T862" s="349"/>
      <c r="U862" s="349"/>
      <c r="V862" s="349"/>
      <c r="W862" s="349"/>
      <c r="X862" s="349"/>
      <c r="Y862" s="349"/>
      <c r="Z862" s="349"/>
      <c r="AA862" s="349"/>
      <c r="AB862" s="349"/>
      <c r="AC862" s="349"/>
      <c r="AD862" s="349"/>
      <c r="AE862" s="349"/>
    </row>
    <row r="863" ht="27.75" customHeight="1">
      <c r="A863" s="354"/>
      <c r="B863" s="352"/>
      <c r="C863" s="353"/>
      <c r="D863" s="353"/>
      <c r="E863" s="353"/>
      <c r="F863" s="354"/>
      <c r="G863" s="355"/>
      <c r="H863" s="355"/>
      <c r="I863" s="354"/>
      <c r="J863" s="353"/>
      <c r="K863" s="353"/>
      <c r="L863" s="349"/>
      <c r="M863" s="349"/>
      <c r="N863" s="349"/>
      <c r="O863" s="349"/>
      <c r="P863" s="349"/>
      <c r="Q863" s="349"/>
      <c r="R863" s="349"/>
      <c r="S863" s="349"/>
      <c r="T863" s="349"/>
      <c r="U863" s="349"/>
      <c r="V863" s="349"/>
      <c r="W863" s="349"/>
      <c r="X863" s="349"/>
      <c r="Y863" s="349"/>
      <c r="Z863" s="349"/>
      <c r="AA863" s="349"/>
      <c r="AB863" s="349"/>
      <c r="AC863" s="349"/>
      <c r="AD863" s="349"/>
      <c r="AE863" s="349"/>
    </row>
    <row r="864" ht="27.75" customHeight="1">
      <c r="A864" s="354"/>
      <c r="B864" s="352"/>
      <c r="C864" s="353"/>
      <c r="D864" s="353"/>
      <c r="E864" s="353"/>
      <c r="F864" s="354"/>
      <c r="G864" s="355"/>
      <c r="H864" s="355"/>
      <c r="I864" s="354"/>
      <c r="J864" s="353"/>
      <c r="K864" s="353"/>
      <c r="L864" s="349"/>
      <c r="M864" s="349"/>
      <c r="N864" s="349"/>
      <c r="O864" s="349"/>
      <c r="P864" s="349"/>
      <c r="Q864" s="349"/>
      <c r="R864" s="349"/>
      <c r="S864" s="349"/>
      <c r="T864" s="349"/>
      <c r="U864" s="349"/>
      <c r="V864" s="349"/>
      <c r="W864" s="349"/>
      <c r="X864" s="349"/>
      <c r="Y864" s="349"/>
      <c r="Z864" s="349"/>
      <c r="AA864" s="349"/>
      <c r="AB864" s="349"/>
      <c r="AC864" s="349"/>
      <c r="AD864" s="349"/>
      <c r="AE864" s="349"/>
    </row>
    <row r="865" ht="27.75" customHeight="1">
      <c r="A865" s="354"/>
      <c r="B865" s="352"/>
      <c r="C865" s="353"/>
      <c r="D865" s="353"/>
      <c r="E865" s="353"/>
      <c r="F865" s="354"/>
      <c r="G865" s="355"/>
      <c r="H865" s="355"/>
      <c r="I865" s="354"/>
      <c r="J865" s="353"/>
      <c r="K865" s="353"/>
      <c r="L865" s="349"/>
      <c r="M865" s="349"/>
      <c r="N865" s="349"/>
      <c r="O865" s="349"/>
      <c r="P865" s="349"/>
      <c r="Q865" s="349"/>
      <c r="R865" s="349"/>
      <c r="S865" s="349"/>
      <c r="T865" s="349"/>
      <c r="U865" s="349"/>
      <c r="V865" s="349"/>
      <c r="W865" s="349"/>
      <c r="X865" s="349"/>
      <c r="Y865" s="349"/>
      <c r="Z865" s="349"/>
      <c r="AA865" s="349"/>
      <c r="AB865" s="349"/>
      <c r="AC865" s="349"/>
      <c r="AD865" s="349"/>
      <c r="AE865" s="349"/>
    </row>
    <row r="866" ht="27.75" customHeight="1">
      <c r="A866" s="354"/>
      <c r="B866" s="352"/>
      <c r="C866" s="353"/>
      <c r="D866" s="353"/>
      <c r="E866" s="353"/>
      <c r="F866" s="354"/>
      <c r="G866" s="355"/>
      <c r="H866" s="355"/>
      <c r="I866" s="354"/>
      <c r="J866" s="353"/>
      <c r="K866" s="353"/>
      <c r="L866" s="349"/>
      <c r="M866" s="349"/>
      <c r="N866" s="349"/>
      <c r="O866" s="349"/>
      <c r="P866" s="349"/>
      <c r="Q866" s="349"/>
      <c r="R866" s="349"/>
      <c r="S866" s="349"/>
      <c r="T866" s="349"/>
      <c r="U866" s="349"/>
      <c r="V866" s="349"/>
      <c r="W866" s="349"/>
      <c r="X866" s="349"/>
      <c r="Y866" s="349"/>
      <c r="Z866" s="349"/>
      <c r="AA866" s="349"/>
      <c r="AB866" s="349"/>
      <c r="AC866" s="349"/>
      <c r="AD866" s="349"/>
      <c r="AE866" s="349"/>
    </row>
    <row r="867" ht="27.75" customHeight="1">
      <c r="A867" s="354"/>
      <c r="B867" s="352"/>
      <c r="C867" s="353"/>
      <c r="D867" s="353"/>
      <c r="E867" s="353"/>
      <c r="F867" s="354"/>
      <c r="G867" s="355"/>
      <c r="H867" s="355"/>
      <c r="I867" s="354"/>
      <c r="J867" s="353"/>
      <c r="K867" s="353"/>
      <c r="L867" s="349"/>
      <c r="M867" s="349"/>
      <c r="N867" s="349"/>
      <c r="O867" s="349"/>
      <c r="P867" s="349"/>
      <c r="Q867" s="349"/>
      <c r="R867" s="349"/>
      <c r="S867" s="349"/>
      <c r="T867" s="349"/>
      <c r="U867" s="349"/>
      <c r="V867" s="349"/>
      <c r="W867" s="349"/>
      <c r="X867" s="349"/>
      <c r="Y867" s="349"/>
      <c r="Z867" s="349"/>
      <c r="AA867" s="349"/>
      <c r="AB867" s="349"/>
      <c r="AC867" s="349"/>
      <c r="AD867" s="349"/>
      <c r="AE867" s="349"/>
    </row>
    <row r="868" ht="27.75" customHeight="1">
      <c r="A868" s="354"/>
      <c r="B868" s="352"/>
      <c r="C868" s="353"/>
      <c r="D868" s="353"/>
      <c r="E868" s="353"/>
      <c r="F868" s="354"/>
      <c r="G868" s="355"/>
      <c r="H868" s="355"/>
      <c r="I868" s="354"/>
      <c r="J868" s="353"/>
      <c r="K868" s="353"/>
      <c r="L868" s="349"/>
      <c r="M868" s="349"/>
      <c r="N868" s="349"/>
      <c r="O868" s="349"/>
      <c r="P868" s="349"/>
      <c r="Q868" s="349"/>
      <c r="R868" s="349"/>
      <c r="S868" s="349"/>
      <c r="T868" s="349"/>
      <c r="U868" s="349"/>
      <c r="V868" s="349"/>
      <c r="W868" s="349"/>
      <c r="X868" s="349"/>
      <c r="Y868" s="349"/>
      <c r="Z868" s="349"/>
      <c r="AA868" s="349"/>
      <c r="AB868" s="349"/>
      <c r="AC868" s="349"/>
      <c r="AD868" s="349"/>
      <c r="AE868" s="349"/>
    </row>
    <row r="869" ht="27.75" customHeight="1">
      <c r="A869" s="354"/>
      <c r="B869" s="352"/>
      <c r="C869" s="353"/>
      <c r="D869" s="353"/>
      <c r="E869" s="353"/>
      <c r="F869" s="354"/>
      <c r="G869" s="355"/>
      <c r="H869" s="355"/>
      <c r="I869" s="354"/>
      <c r="J869" s="353"/>
      <c r="K869" s="353"/>
      <c r="L869" s="349"/>
      <c r="M869" s="349"/>
      <c r="N869" s="349"/>
      <c r="O869" s="349"/>
      <c r="P869" s="349"/>
      <c r="Q869" s="349"/>
      <c r="R869" s="349"/>
      <c r="S869" s="349"/>
      <c r="T869" s="349"/>
      <c r="U869" s="349"/>
      <c r="V869" s="349"/>
      <c r="W869" s="349"/>
      <c r="X869" s="349"/>
      <c r="Y869" s="349"/>
      <c r="Z869" s="349"/>
      <c r="AA869" s="349"/>
      <c r="AB869" s="349"/>
      <c r="AC869" s="349"/>
      <c r="AD869" s="349"/>
      <c r="AE869" s="349"/>
    </row>
    <row r="870" ht="27.75" customHeight="1">
      <c r="A870" s="354"/>
      <c r="B870" s="352"/>
      <c r="C870" s="353"/>
      <c r="D870" s="353"/>
      <c r="E870" s="353"/>
      <c r="F870" s="354"/>
      <c r="G870" s="355"/>
      <c r="H870" s="355"/>
      <c r="I870" s="354"/>
      <c r="J870" s="353"/>
      <c r="K870" s="353"/>
      <c r="L870" s="349"/>
      <c r="M870" s="349"/>
      <c r="N870" s="349"/>
      <c r="O870" s="349"/>
      <c r="P870" s="349"/>
      <c r="Q870" s="349"/>
      <c r="R870" s="349"/>
      <c r="S870" s="349"/>
      <c r="T870" s="349"/>
      <c r="U870" s="349"/>
      <c r="V870" s="349"/>
      <c r="W870" s="349"/>
      <c r="X870" s="349"/>
      <c r="Y870" s="349"/>
      <c r="Z870" s="349"/>
      <c r="AA870" s="349"/>
      <c r="AB870" s="349"/>
      <c r="AC870" s="349"/>
      <c r="AD870" s="349"/>
      <c r="AE870" s="349"/>
    </row>
    <row r="871" ht="27.75" customHeight="1">
      <c r="A871" s="354"/>
      <c r="B871" s="352"/>
      <c r="C871" s="353"/>
      <c r="D871" s="353"/>
      <c r="E871" s="353"/>
      <c r="F871" s="354"/>
      <c r="G871" s="355"/>
      <c r="H871" s="355"/>
      <c r="I871" s="354"/>
      <c r="J871" s="353"/>
      <c r="K871" s="353"/>
      <c r="L871" s="349"/>
      <c r="M871" s="349"/>
      <c r="N871" s="349"/>
      <c r="O871" s="349"/>
      <c r="P871" s="349"/>
      <c r="Q871" s="349"/>
      <c r="R871" s="349"/>
      <c r="S871" s="349"/>
      <c r="T871" s="349"/>
      <c r="U871" s="349"/>
      <c r="V871" s="349"/>
      <c r="W871" s="349"/>
      <c r="X871" s="349"/>
      <c r="Y871" s="349"/>
      <c r="Z871" s="349"/>
      <c r="AA871" s="349"/>
      <c r="AB871" s="349"/>
      <c r="AC871" s="349"/>
      <c r="AD871" s="349"/>
      <c r="AE871" s="349"/>
    </row>
    <row r="872" ht="27.75" customHeight="1">
      <c r="A872" s="354"/>
      <c r="B872" s="352"/>
      <c r="C872" s="353"/>
      <c r="D872" s="353"/>
      <c r="E872" s="353"/>
      <c r="F872" s="354"/>
      <c r="G872" s="355"/>
      <c r="H872" s="355"/>
      <c r="I872" s="354"/>
      <c r="J872" s="353"/>
      <c r="K872" s="353"/>
      <c r="L872" s="349"/>
      <c r="M872" s="349"/>
      <c r="N872" s="349"/>
      <c r="O872" s="349"/>
      <c r="P872" s="349"/>
      <c r="Q872" s="349"/>
      <c r="R872" s="349"/>
      <c r="S872" s="349"/>
      <c r="T872" s="349"/>
      <c r="U872" s="349"/>
      <c r="V872" s="349"/>
      <c r="W872" s="349"/>
      <c r="X872" s="349"/>
      <c r="Y872" s="349"/>
      <c r="Z872" s="349"/>
      <c r="AA872" s="349"/>
      <c r="AB872" s="349"/>
      <c r="AC872" s="349"/>
      <c r="AD872" s="349"/>
      <c r="AE872" s="349"/>
    </row>
    <row r="873" ht="27.75" customHeight="1">
      <c r="A873" s="354"/>
      <c r="B873" s="352"/>
      <c r="C873" s="353"/>
      <c r="D873" s="353"/>
      <c r="E873" s="353"/>
      <c r="F873" s="354"/>
      <c r="G873" s="355"/>
      <c r="H873" s="355"/>
      <c r="I873" s="354"/>
      <c r="J873" s="353"/>
      <c r="K873" s="353"/>
      <c r="L873" s="349"/>
      <c r="M873" s="349"/>
      <c r="N873" s="349"/>
      <c r="O873" s="349"/>
      <c r="P873" s="349"/>
      <c r="Q873" s="349"/>
      <c r="R873" s="349"/>
      <c r="S873" s="349"/>
      <c r="T873" s="349"/>
      <c r="U873" s="349"/>
      <c r="V873" s="349"/>
      <c r="W873" s="349"/>
      <c r="X873" s="349"/>
      <c r="Y873" s="349"/>
      <c r="Z873" s="349"/>
      <c r="AA873" s="349"/>
      <c r="AB873" s="349"/>
      <c r="AC873" s="349"/>
      <c r="AD873" s="349"/>
      <c r="AE873" s="349"/>
    </row>
    <row r="874" ht="27.75" customHeight="1">
      <c r="A874" s="354"/>
      <c r="B874" s="352"/>
      <c r="C874" s="353"/>
      <c r="D874" s="353"/>
      <c r="E874" s="353"/>
      <c r="F874" s="354"/>
      <c r="G874" s="355"/>
      <c r="H874" s="355"/>
      <c r="I874" s="354"/>
      <c r="J874" s="353"/>
      <c r="K874" s="353"/>
      <c r="L874" s="349"/>
      <c r="M874" s="349"/>
      <c r="N874" s="349"/>
      <c r="O874" s="349"/>
      <c r="P874" s="349"/>
      <c r="Q874" s="349"/>
      <c r="R874" s="349"/>
      <c r="S874" s="349"/>
      <c r="T874" s="349"/>
      <c r="U874" s="349"/>
      <c r="V874" s="349"/>
      <c r="W874" s="349"/>
      <c r="X874" s="349"/>
      <c r="Y874" s="349"/>
      <c r="Z874" s="349"/>
      <c r="AA874" s="349"/>
      <c r="AB874" s="349"/>
      <c r="AC874" s="349"/>
      <c r="AD874" s="349"/>
      <c r="AE874" s="349"/>
    </row>
    <row r="875" ht="27.75" customHeight="1">
      <c r="A875" s="354"/>
      <c r="B875" s="352"/>
      <c r="C875" s="353"/>
      <c r="D875" s="353"/>
      <c r="E875" s="353"/>
      <c r="F875" s="354"/>
      <c r="G875" s="355"/>
      <c r="H875" s="355"/>
      <c r="I875" s="354"/>
      <c r="J875" s="353"/>
      <c r="K875" s="353"/>
      <c r="L875" s="349"/>
      <c r="M875" s="349"/>
      <c r="N875" s="349"/>
      <c r="O875" s="349"/>
      <c r="P875" s="349"/>
      <c r="Q875" s="349"/>
      <c r="R875" s="349"/>
      <c r="S875" s="349"/>
      <c r="T875" s="349"/>
      <c r="U875" s="349"/>
      <c r="V875" s="349"/>
      <c r="W875" s="349"/>
      <c r="X875" s="349"/>
      <c r="Y875" s="349"/>
      <c r="Z875" s="349"/>
      <c r="AA875" s="349"/>
      <c r="AB875" s="349"/>
      <c r="AC875" s="349"/>
      <c r="AD875" s="349"/>
      <c r="AE875" s="349"/>
    </row>
    <row r="876" ht="27.75" customHeight="1">
      <c r="A876" s="354"/>
      <c r="B876" s="352"/>
      <c r="C876" s="353"/>
      <c r="D876" s="353"/>
      <c r="E876" s="353"/>
      <c r="F876" s="354"/>
      <c r="G876" s="355"/>
      <c r="H876" s="355"/>
      <c r="I876" s="354"/>
      <c r="J876" s="353"/>
      <c r="K876" s="353"/>
      <c r="L876" s="349"/>
      <c r="M876" s="349"/>
      <c r="N876" s="349"/>
      <c r="O876" s="349"/>
      <c r="P876" s="349"/>
      <c r="Q876" s="349"/>
      <c r="R876" s="349"/>
      <c r="S876" s="349"/>
      <c r="T876" s="349"/>
      <c r="U876" s="349"/>
      <c r="V876" s="349"/>
      <c r="W876" s="349"/>
      <c r="X876" s="349"/>
      <c r="Y876" s="349"/>
      <c r="Z876" s="349"/>
      <c r="AA876" s="349"/>
      <c r="AB876" s="349"/>
      <c r="AC876" s="349"/>
      <c r="AD876" s="349"/>
      <c r="AE876" s="349"/>
    </row>
    <row r="877" ht="27.75" customHeight="1">
      <c r="A877" s="354"/>
      <c r="B877" s="352"/>
      <c r="C877" s="353"/>
      <c r="D877" s="353"/>
      <c r="E877" s="353"/>
      <c r="F877" s="354"/>
      <c r="G877" s="355"/>
      <c r="H877" s="355"/>
      <c r="I877" s="354"/>
      <c r="J877" s="353"/>
      <c r="K877" s="353"/>
      <c r="L877" s="349"/>
      <c r="M877" s="349"/>
      <c r="N877" s="349"/>
      <c r="O877" s="349"/>
      <c r="P877" s="349"/>
      <c r="Q877" s="349"/>
      <c r="R877" s="349"/>
      <c r="S877" s="349"/>
      <c r="T877" s="349"/>
      <c r="U877" s="349"/>
      <c r="V877" s="349"/>
      <c r="W877" s="349"/>
      <c r="X877" s="349"/>
      <c r="Y877" s="349"/>
      <c r="Z877" s="349"/>
      <c r="AA877" s="349"/>
      <c r="AB877" s="349"/>
      <c r="AC877" s="349"/>
      <c r="AD877" s="349"/>
      <c r="AE877" s="349"/>
    </row>
    <row r="878" ht="27.75" customHeight="1">
      <c r="A878" s="354"/>
      <c r="B878" s="352"/>
      <c r="C878" s="353"/>
      <c r="D878" s="353"/>
      <c r="E878" s="353"/>
      <c r="F878" s="354"/>
      <c r="G878" s="355"/>
      <c r="H878" s="355"/>
      <c r="I878" s="354"/>
      <c r="J878" s="353"/>
      <c r="K878" s="353"/>
      <c r="L878" s="349"/>
      <c r="M878" s="349"/>
      <c r="N878" s="349"/>
      <c r="O878" s="349"/>
      <c r="P878" s="349"/>
      <c r="Q878" s="349"/>
      <c r="R878" s="349"/>
      <c r="S878" s="349"/>
      <c r="T878" s="349"/>
      <c r="U878" s="349"/>
      <c r="V878" s="349"/>
      <c r="W878" s="349"/>
      <c r="X878" s="349"/>
      <c r="Y878" s="349"/>
      <c r="Z878" s="349"/>
      <c r="AA878" s="349"/>
      <c r="AB878" s="349"/>
      <c r="AC878" s="349"/>
      <c r="AD878" s="349"/>
      <c r="AE878" s="349"/>
    </row>
    <row r="879" ht="27.75" customHeight="1">
      <c r="A879" s="354"/>
      <c r="B879" s="352"/>
      <c r="C879" s="353"/>
      <c r="D879" s="353"/>
      <c r="E879" s="353"/>
      <c r="F879" s="354"/>
      <c r="G879" s="355"/>
      <c r="H879" s="355"/>
      <c r="I879" s="354"/>
      <c r="J879" s="353"/>
      <c r="K879" s="353"/>
      <c r="L879" s="349"/>
      <c r="M879" s="349"/>
      <c r="N879" s="349"/>
      <c r="O879" s="349"/>
      <c r="P879" s="349"/>
      <c r="Q879" s="349"/>
      <c r="R879" s="349"/>
      <c r="S879" s="349"/>
      <c r="T879" s="349"/>
      <c r="U879" s="349"/>
      <c r="V879" s="349"/>
      <c r="W879" s="349"/>
      <c r="X879" s="349"/>
      <c r="Y879" s="349"/>
      <c r="Z879" s="349"/>
      <c r="AA879" s="349"/>
      <c r="AB879" s="349"/>
      <c r="AC879" s="349"/>
      <c r="AD879" s="349"/>
      <c r="AE879" s="349"/>
    </row>
    <row r="880" ht="27.75" customHeight="1">
      <c r="A880" s="354"/>
      <c r="B880" s="352"/>
      <c r="C880" s="353"/>
      <c r="D880" s="353"/>
      <c r="E880" s="353"/>
      <c r="F880" s="354"/>
      <c r="G880" s="355"/>
      <c r="H880" s="355"/>
      <c r="I880" s="354"/>
      <c r="J880" s="353"/>
      <c r="K880" s="353"/>
      <c r="L880" s="349"/>
      <c r="M880" s="349"/>
      <c r="N880" s="349"/>
      <c r="O880" s="349"/>
      <c r="P880" s="349"/>
      <c r="Q880" s="349"/>
      <c r="R880" s="349"/>
      <c r="S880" s="349"/>
      <c r="T880" s="349"/>
      <c r="U880" s="349"/>
      <c r="V880" s="349"/>
      <c r="W880" s="349"/>
      <c r="X880" s="349"/>
      <c r="Y880" s="349"/>
      <c r="Z880" s="349"/>
      <c r="AA880" s="349"/>
      <c r="AB880" s="349"/>
      <c r="AC880" s="349"/>
      <c r="AD880" s="349"/>
      <c r="AE880" s="349"/>
    </row>
    <row r="881" ht="27.75" customHeight="1">
      <c r="A881" s="354"/>
      <c r="B881" s="352"/>
      <c r="C881" s="353"/>
      <c r="D881" s="353"/>
      <c r="E881" s="353"/>
      <c r="F881" s="354"/>
      <c r="G881" s="355"/>
      <c r="H881" s="355"/>
      <c r="I881" s="354"/>
      <c r="J881" s="353"/>
      <c r="K881" s="353"/>
      <c r="L881" s="349"/>
      <c r="M881" s="349"/>
      <c r="N881" s="349"/>
      <c r="O881" s="349"/>
      <c r="P881" s="349"/>
      <c r="Q881" s="349"/>
      <c r="R881" s="349"/>
      <c r="S881" s="349"/>
      <c r="T881" s="349"/>
      <c r="U881" s="349"/>
      <c r="V881" s="349"/>
      <c r="W881" s="349"/>
      <c r="X881" s="349"/>
      <c r="Y881" s="349"/>
      <c r="Z881" s="349"/>
      <c r="AA881" s="349"/>
      <c r="AB881" s="349"/>
      <c r="AC881" s="349"/>
      <c r="AD881" s="349"/>
      <c r="AE881" s="349"/>
    </row>
    <row r="882" ht="27.75" customHeight="1">
      <c r="A882" s="354"/>
      <c r="B882" s="352"/>
      <c r="C882" s="353"/>
      <c r="D882" s="353"/>
      <c r="E882" s="353"/>
      <c r="F882" s="354"/>
      <c r="G882" s="355"/>
      <c r="H882" s="355"/>
      <c r="I882" s="354"/>
      <c r="J882" s="353"/>
      <c r="K882" s="353"/>
      <c r="L882" s="349"/>
      <c r="M882" s="349"/>
      <c r="N882" s="349"/>
      <c r="O882" s="349"/>
      <c r="P882" s="349"/>
      <c r="Q882" s="349"/>
      <c r="R882" s="349"/>
      <c r="S882" s="349"/>
      <c r="T882" s="349"/>
      <c r="U882" s="349"/>
      <c r="V882" s="349"/>
      <c r="W882" s="349"/>
      <c r="X882" s="349"/>
      <c r="Y882" s="349"/>
      <c r="Z882" s="349"/>
      <c r="AA882" s="349"/>
      <c r="AB882" s="349"/>
      <c r="AC882" s="349"/>
      <c r="AD882" s="349"/>
      <c r="AE882" s="349"/>
    </row>
    <row r="883" ht="27.75" customHeight="1">
      <c r="A883" s="354"/>
      <c r="B883" s="352"/>
      <c r="C883" s="353"/>
      <c r="D883" s="353"/>
      <c r="E883" s="353"/>
      <c r="F883" s="354"/>
      <c r="G883" s="355"/>
      <c r="H883" s="355"/>
      <c r="I883" s="354"/>
      <c r="J883" s="353"/>
      <c r="K883" s="353"/>
      <c r="L883" s="349"/>
      <c r="M883" s="349"/>
      <c r="N883" s="349"/>
      <c r="O883" s="349"/>
      <c r="P883" s="349"/>
      <c r="Q883" s="349"/>
      <c r="R883" s="349"/>
      <c r="S883" s="349"/>
      <c r="T883" s="349"/>
      <c r="U883" s="349"/>
      <c r="V883" s="349"/>
      <c r="W883" s="349"/>
      <c r="X883" s="349"/>
      <c r="Y883" s="349"/>
      <c r="Z883" s="349"/>
      <c r="AA883" s="349"/>
      <c r="AB883" s="349"/>
      <c r="AC883" s="349"/>
      <c r="AD883" s="349"/>
      <c r="AE883" s="349"/>
    </row>
    <row r="884" ht="27.75" customHeight="1">
      <c r="A884" s="354"/>
      <c r="B884" s="352"/>
      <c r="C884" s="353"/>
      <c r="D884" s="353"/>
      <c r="E884" s="353"/>
      <c r="F884" s="354"/>
      <c r="G884" s="355"/>
      <c r="H884" s="355"/>
      <c r="I884" s="354"/>
      <c r="J884" s="353"/>
      <c r="K884" s="353"/>
      <c r="L884" s="349"/>
      <c r="M884" s="349"/>
      <c r="N884" s="349"/>
      <c r="O884" s="349"/>
      <c r="P884" s="349"/>
      <c r="Q884" s="349"/>
      <c r="R884" s="349"/>
      <c r="S884" s="349"/>
      <c r="T884" s="349"/>
      <c r="U884" s="349"/>
      <c r="V884" s="349"/>
      <c r="W884" s="349"/>
      <c r="X884" s="349"/>
      <c r="Y884" s="349"/>
      <c r="Z884" s="349"/>
      <c r="AA884" s="349"/>
      <c r="AB884" s="349"/>
      <c r="AC884" s="349"/>
      <c r="AD884" s="349"/>
      <c r="AE884" s="349"/>
    </row>
    <row r="885" ht="27.75" customHeight="1">
      <c r="A885" s="354"/>
      <c r="B885" s="352"/>
      <c r="C885" s="353"/>
      <c r="D885" s="353"/>
      <c r="E885" s="353"/>
      <c r="F885" s="354"/>
      <c r="G885" s="355"/>
      <c r="H885" s="355"/>
      <c r="I885" s="354"/>
      <c r="J885" s="353"/>
      <c r="K885" s="353"/>
      <c r="L885" s="349"/>
      <c r="M885" s="349"/>
      <c r="N885" s="349"/>
      <c r="O885" s="349"/>
      <c r="P885" s="349"/>
      <c r="Q885" s="349"/>
      <c r="R885" s="349"/>
      <c r="S885" s="349"/>
      <c r="T885" s="349"/>
      <c r="U885" s="349"/>
      <c r="V885" s="349"/>
      <c r="W885" s="349"/>
      <c r="X885" s="349"/>
      <c r="Y885" s="349"/>
      <c r="Z885" s="349"/>
      <c r="AA885" s="349"/>
      <c r="AB885" s="349"/>
      <c r="AC885" s="349"/>
      <c r="AD885" s="349"/>
      <c r="AE885" s="349"/>
    </row>
    <row r="886" ht="27.75" customHeight="1">
      <c r="A886" s="354"/>
      <c r="B886" s="352"/>
      <c r="C886" s="353"/>
      <c r="D886" s="353"/>
      <c r="E886" s="353"/>
      <c r="F886" s="354"/>
      <c r="G886" s="355"/>
      <c r="H886" s="355"/>
      <c r="I886" s="354"/>
      <c r="J886" s="353"/>
      <c r="K886" s="353"/>
      <c r="L886" s="349"/>
      <c r="M886" s="349"/>
      <c r="N886" s="349"/>
      <c r="O886" s="349"/>
      <c r="P886" s="349"/>
      <c r="Q886" s="349"/>
      <c r="R886" s="349"/>
      <c r="S886" s="349"/>
      <c r="T886" s="349"/>
      <c r="U886" s="349"/>
      <c r="V886" s="349"/>
      <c r="W886" s="349"/>
      <c r="X886" s="349"/>
      <c r="Y886" s="349"/>
      <c r="Z886" s="349"/>
      <c r="AA886" s="349"/>
      <c r="AB886" s="349"/>
      <c r="AC886" s="349"/>
      <c r="AD886" s="349"/>
      <c r="AE886" s="349"/>
    </row>
    <row r="887" ht="27.75" customHeight="1">
      <c r="A887" s="354"/>
      <c r="B887" s="352"/>
      <c r="C887" s="353"/>
      <c r="D887" s="353"/>
      <c r="E887" s="353"/>
      <c r="F887" s="354"/>
      <c r="G887" s="355"/>
      <c r="H887" s="355"/>
      <c r="I887" s="354"/>
      <c r="J887" s="353"/>
      <c r="K887" s="353"/>
      <c r="L887" s="349"/>
      <c r="M887" s="349"/>
      <c r="N887" s="349"/>
      <c r="O887" s="349"/>
      <c r="P887" s="349"/>
      <c r="Q887" s="349"/>
      <c r="R887" s="349"/>
      <c r="S887" s="349"/>
      <c r="T887" s="349"/>
      <c r="U887" s="349"/>
      <c r="V887" s="349"/>
      <c r="W887" s="349"/>
      <c r="X887" s="349"/>
      <c r="Y887" s="349"/>
      <c r="Z887" s="349"/>
      <c r="AA887" s="349"/>
      <c r="AB887" s="349"/>
      <c r="AC887" s="349"/>
      <c r="AD887" s="349"/>
      <c r="AE887" s="349"/>
    </row>
    <row r="888" ht="27.75" customHeight="1">
      <c r="A888" s="354"/>
      <c r="B888" s="352"/>
      <c r="C888" s="353"/>
      <c r="D888" s="353"/>
      <c r="E888" s="353"/>
      <c r="F888" s="354"/>
      <c r="G888" s="355"/>
      <c r="H888" s="355"/>
      <c r="I888" s="354"/>
      <c r="J888" s="353"/>
      <c r="K888" s="353"/>
      <c r="L888" s="349"/>
      <c r="M888" s="349"/>
      <c r="N888" s="349"/>
      <c r="O888" s="349"/>
      <c r="P888" s="349"/>
      <c r="Q888" s="349"/>
      <c r="R888" s="349"/>
      <c r="S888" s="349"/>
      <c r="T888" s="349"/>
      <c r="U888" s="349"/>
      <c r="V888" s="349"/>
      <c r="W888" s="349"/>
      <c r="X888" s="349"/>
      <c r="Y888" s="349"/>
      <c r="Z888" s="349"/>
      <c r="AA888" s="349"/>
      <c r="AB888" s="349"/>
      <c r="AC888" s="349"/>
      <c r="AD888" s="349"/>
      <c r="AE888" s="349"/>
    </row>
    <row r="889" ht="27.75" customHeight="1">
      <c r="A889" s="354"/>
      <c r="B889" s="352"/>
      <c r="C889" s="353"/>
      <c r="D889" s="353"/>
      <c r="E889" s="353"/>
      <c r="F889" s="354"/>
      <c r="G889" s="355"/>
      <c r="H889" s="355"/>
      <c r="I889" s="354"/>
      <c r="J889" s="353"/>
      <c r="K889" s="353"/>
      <c r="L889" s="349"/>
      <c r="M889" s="349"/>
      <c r="N889" s="349"/>
      <c r="O889" s="349"/>
      <c r="P889" s="349"/>
      <c r="Q889" s="349"/>
      <c r="R889" s="349"/>
      <c r="S889" s="349"/>
      <c r="T889" s="349"/>
      <c r="U889" s="349"/>
      <c r="V889" s="349"/>
      <c r="W889" s="349"/>
      <c r="X889" s="349"/>
      <c r="Y889" s="349"/>
      <c r="Z889" s="349"/>
      <c r="AA889" s="349"/>
      <c r="AB889" s="349"/>
      <c r="AC889" s="349"/>
      <c r="AD889" s="349"/>
      <c r="AE889" s="349"/>
    </row>
    <row r="890" ht="27.75" customHeight="1">
      <c r="A890" s="354"/>
      <c r="B890" s="352"/>
      <c r="C890" s="353"/>
      <c r="D890" s="353"/>
      <c r="E890" s="353"/>
      <c r="F890" s="354"/>
      <c r="G890" s="355"/>
      <c r="H890" s="355"/>
      <c r="I890" s="354"/>
      <c r="J890" s="353"/>
      <c r="K890" s="353"/>
      <c r="L890" s="349"/>
      <c r="M890" s="349"/>
      <c r="N890" s="349"/>
      <c r="O890" s="349"/>
      <c r="P890" s="349"/>
      <c r="Q890" s="349"/>
      <c r="R890" s="349"/>
      <c r="S890" s="349"/>
      <c r="T890" s="349"/>
      <c r="U890" s="349"/>
      <c r="V890" s="349"/>
      <c r="W890" s="349"/>
      <c r="X890" s="349"/>
      <c r="Y890" s="349"/>
      <c r="Z890" s="349"/>
      <c r="AA890" s="349"/>
      <c r="AB890" s="349"/>
      <c r="AC890" s="349"/>
      <c r="AD890" s="349"/>
      <c r="AE890" s="349"/>
    </row>
    <row r="891" ht="27.75" customHeight="1">
      <c r="A891" s="354"/>
      <c r="B891" s="352"/>
      <c r="C891" s="353"/>
      <c r="D891" s="353"/>
      <c r="E891" s="353"/>
      <c r="F891" s="354"/>
      <c r="G891" s="355"/>
      <c r="H891" s="355"/>
      <c r="I891" s="354"/>
      <c r="J891" s="353"/>
      <c r="K891" s="353"/>
      <c r="L891" s="349"/>
      <c r="M891" s="349"/>
      <c r="N891" s="349"/>
      <c r="O891" s="349"/>
      <c r="P891" s="349"/>
      <c r="Q891" s="349"/>
      <c r="R891" s="349"/>
      <c r="S891" s="349"/>
      <c r="T891" s="349"/>
      <c r="U891" s="349"/>
      <c r="V891" s="349"/>
      <c r="W891" s="349"/>
      <c r="X891" s="349"/>
      <c r="Y891" s="349"/>
      <c r="Z891" s="349"/>
      <c r="AA891" s="349"/>
      <c r="AB891" s="349"/>
      <c r="AC891" s="349"/>
      <c r="AD891" s="349"/>
      <c r="AE891" s="349"/>
    </row>
    <row r="892" ht="27.75" customHeight="1">
      <c r="A892" s="354"/>
      <c r="B892" s="352"/>
      <c r="C892" s="353"/>
      <c r="D892" s="353"/>
      <c r="E892" s="353"/>
      <c r="F892" s="354"/>
      <c r="G892" s="355"/>
      <c r="H892" s="355"/>
      <c r="I892" s="354"/>
      <c r="J892" s="353"/>
      <c r="K892" s="353"/>
      <c r="L892" s="349"/>
      <c r="M892" s="349"/>
      <c r="N892" s="349"/>
      <c r="O892" s="349"/>
      <c r="P892" s="349"/>
      <c r="Q892" s="349"/>
      <c r="R892" s="349"/>
      <c r="S892" s="349"/>
      <c r="T892" s="349"/>
      <c r="U892" s="349"/>
      <c r="V892" s="349"/>
      <c r="W892" s="349"/>
      <c r="X892" s="349"/>
      <c r="Y892" s="349"/>
      <c r="Z892" s="349"/>
      <c r="AA892" s="349"/>
      <c r="AB892" s="349"/>
      <c r="AC892" s="349"/>
      <c r="AD892" s="349"/>
      <c r="AE892" s="349"/>
    </row>
    <row r="893" ht="27.75" customHeight="1">
      <c r="A893" s="354"/>
      <c r="B893" s="352"/>
      <c r="C893" s="353"/>
      <c r="D893" s="353"/>
      <c r="E893" s="353"/>
      <c r="F893" s="354"/>
      <c r="G893" s="355"/>
      <c r="H893" s="355"/>
      <c r="I893" s="354"/>
      <c r="J893" s="353"/>
      <c r="K893" s="353"/>
      <c r="L893" s="349"/>
      <c r="M893" s="349"/>
      <c r="N893" s="349"/>
      <c r="O893" s="349"/>
      <c r="P893" s="349"/>
      <c r="Q893" s="349"/>
      <c r="R893" s="349"/>
      <c r="S893" s="349"/>
      <c r="T893" s="349"/>
      <c r="U893" s="349"/>
      <c r="V893" s="349"/>
      <c r="W893" s="349"/>
      <c r="X893" s="349"/>
      <c r="Y893" s="349"/>
      <c r="Z893" s="349"/>
      <c r="AA893" s="349"/>
      <c r="AB893" s="349"/>
      <c r="AC893" s="349"/>
      <c r="AD893" s="349"/>
      <c r="AE893" s="349"/>
    </row>
    <row r="894" ht="27.75" customHeight="1">
      <c r="A894" s="354"/>
      <c r="B894" s="352"/>
      <c r="C894" s="353"/>
      <c r="D894" s="353"/>
      <c r="E894" s="353"/>
      <c r="F894" s="354"/>
      <c r="G894" s="355"/>
      <c r="H894" s="355"/>
      <c r="I894" s="354"/>
      <c r="J894" s="353"/>
      <c r="K894" s="353"/>
      <c r="L894" s="349"/>
      <c r="M894" s="349"/>
      <c r="N894" s="349"/>
      <c r="O894" s="349"/>
      <c r="P894" s="349"/>
      <c r="Q894" s="349"/>
      <c r="R894" s="349"/>
      <c r="S894" s="349"/>
      <c r="T894" s="349"/>
      <c r="U894" s="349"/>
      <c r="V894" s="349"/>
      <c r="W894" s="349"/>
      <c r="X894" s="349"/>
      <c r="Y894" s="349"/>
      <c r="Z894" s="349"/>
      <c r="AA894" s="349"/>
      <c r="AB894" s="349"/>
      <c r="AC894" s="349"/>
      <c r="AD894" s="349"/>
      <c r="AE894" s="349"/>
    </row>
    <row r="895" ht="27.75" customHeight="1">
      <c r="A895" s="354"/>
      <c r="B895" s="352"/>
      <c r="C895" s="353"/>
      <c r="D895" s="353"/>
      <c r="E895" s="353"/>
      <c r="F895" s="354"/>
      <c r="G895" s="355"/>
      <c r="H895" s="355"/>
      <c r="I895" s="354"/>
      <c r="J895" s="353"/>
      <c r="K895" s="353"/>
      <c r="L895" s="349"/>
      <c r="M895" s="349"/>
      <c r="N895" s="349"/>
      <c r="O895" s="349"/>
      <c r="P895" s="349"/>
      <c r="Q895" s="349"/>
      <c r="R895" s="349"/>
      <c r="S895" s="349"/>
      <c r="T895" s="349"/>
      <c r="U895" s="349"/>
      <c r="V895" s="349"/>
      <c r="W895" s="349"/>
      <c r="X895" s="349"/>
      <c r="Y895" s="349"/>
      <c r="Z895" s="349"/>
      <c r="AA895" s="349"/>
      <c r="AB895" s="349"/>
      <c r="AC895" s="349"/>
      <c r="AD895" s="349"/>
      <c r="AE895" s="349"/>
    </row>
    <row r="896" ht="27.75" customHeight="1">
      <c r="A896" s="354"/>
      <c r="B896" s="352"/>
      <c r="C896" s="353"/>
      <c r="D896" s="353"/>
      <c r="E896" s="353"/>
      <c r="F896" s="354"/>
      <c r="G896" s="355"/>
      <c r="H896" s="355"/>
      <c r="I896" s="354"/>
      <c r="J896" s="353"/>
      <c r="K896" s="353"/>
      <c r="L896" s="349"/>
      <c r="M896" s="349"/>
      <c r="N896" s="349"/>
      <c r="O896" s="349"/>
      <c r="P896" s="349"/>
      <c r="Q896" s="349"/>
      <c r="R896" s="349"/>
      <c r="S896" s="349"/>
      <c r="T896" s="349"/>
      <c r="U896" s="349"/>
      <c r="V896" s="349"/>
      <c r="W896" s="349"/>
      <c r="X896" s="349"/>
      <c r="Y896" s="349"/>
      <c r="Z896" s="349"/>
      <c r="AA896" s="349"/>
      <c r="AB896" s="349"/>
      <c r="AC896" s="349"/>
      <c r="AD896" s="349"/>
      <c r="AE896" s="349"/>
    </row>
    <row r="897" ht="27.75" customHeight="1">
      <c r="A897" s="354"/>
      <c r="B897" s="352"/>
      <c r="C897" s="353"/>
      <c r="D897" s="353"/>
      <c r="E897" s="353"/>
      <c r="F897" s="354"/>
      <c r="G897" s="355"/>
      <c r="H897" s="355"/>
      <c r="I897" s="354"/>
      <c r="J897" s="353"/>
      <c r="K897" s="353"/>
      <c r="L897" s="349"/>
      <c r="M897" s="349"/>
      <c r="N897" s="349"/>
      <c r="O897" s="349"/>
      <c r="P897" s="349"/>
      <c r="Q897" s="349"/>
      <c r="R897" s="349"/>
      <c r="S897" s="349"/>
      <c r="T897" s="349"/>
      <c r="U897" s="349"/>
      <c r="V897" s="349"/>
      <c r="W897" s="349"/>
      <c r="X897" s="349"/>
      <c r="Y897" s="349"/>
      <c r="Z897" s="349"/>
      <c r="AA897" s="349"/>
      <c r="AB897" s="349"/>
      <c r="AC897" s="349"/>
      <c r="AD897" s="349"/>
      <c r="AE897" s="349"/>
    </row>
    <row r="898" ht="27.75" customHeight="1">
      <c r="A898" s="354"/>
      <c r="B898" s="352"/>
      <c r="C898" s="353"/>
      <c r="D898" s="353"/>
      <c r="E898" s="353"/>
      <c r="F898" s="354"/>
      <c r="G898" s="355"/>
      <c r="H898" s="355"/>
      <c r="I898" s="354"/>
      <c r="J898" s="353"/>
      <c r="K898" s="353"/>
      <c r="L898" s="349"/>
      <c r="M898" s="349"/>
      <c r="N898" s="349"/>
      <c r="O898" s="349"/>
      <c r="P898" s="349"/>
      <c r="Q898" s="349"/>
      <c r="R898" s="349"/>
      <c r="S898" s="349"/>
      <c r="T898" s="349"/>
      <c r="U898" s="349"/>
      <c r="V898" s="349"/>
      <c r="W898" s="349"/>
      <c r="X898" s="349"/>
      <c r="Y898" s="349"/>
      <c r="Z898" s="349"/>
      <c r="AA898" s="349"/>
      <c r="AB898" s="349"/>
      <c r="AC898" s="349"/>
      <c r="AD898" s="349"/>
      <c r="AE898" s="349"/>
    </row>
    <row r="899" ht="27.75" customHeight="1">
      <c r="A899" s="354"/>
      <c r="B899" s="352"/>
      <c r="C899" s="353"/>
      <c r="D899" s="353"/>
      <c r="E899" s="353"/>
      <c r="F899" s="354"/>
      <c r="G899" s="355"/>
      <c r="H899" s="355"/>
      <c r="I899" s="354"/>
      <c r="J899" s="353"/>
      <c r="K899" s="353"/>
      <c r="L899" s="349"/>
      <c r="M899" s="349"/>
      <c r="N899" s="349"/>
      <c r="O899" s="349"/>
      <c r="P899" s="349"/>
      <c r="Q899" s="349"/>
      <c r="R899" s="349"/>
      <c r="S899" s="349"/>
      <c r="T899" s="349"/>
      <c r="U899" s="349"/>
      <c r="V899" s="349"/>
      <c r="W899" s="349"/>
      <c r="X899" s="349"/>
      <c r="Y899" s="349"/>
      <c r="Z899" s="349"/>
      <c r="AA899" s="349"/>
      <c r="AB899" s="349"/>
      <c r="AC899" s="349"/>
      <c r="AD899" s="349"/>
      <c r="AE899" s="349"/>
    </row>
    <row r="900" ht="27.75" customHeight="1">
      <c r="A900" s="354"/>
      <c r="B900" s="352"/>
      <c r="C900" s="353"/>
      <c r="D900" s="353"/>
      <c r="E900" s="353"/>
      <c r="F900" s="354"/>
      <c r="G900" s="355"/>
      <c r="H900" s="355"/>
      <c r="I900" s="354"/>
      <c r="J900" s="353"/>
      <c r="K900" s="353"/>
      <c r="L900" s="349"/>
      <c r="M900" s="349"/>
      <c r="N900" s="349"/>
      <c r="O900" s="349"/>
      <c r="P900" s="349"/>
      <c r="Q900" s="349"/>
      <c r="R900" s="349"/>
      <c r="S900" s="349"/>
      <c r="T900" s="349"/>
      <c r="U900" s="349"/>
      <c r="V900" s="349"/>
      <c r="W900" s="349"/>
      <c r="X900" s="349"/>
      <c r="Y900" s="349"/>
      <c r="Z900" s="349"/>
      <c r="AA900" s="349"/>
      <c r="AB900" s="349"/>
      <c r="AC900" s="349"/>
      <c r="AD900" s="349"/>
      <c r="AE900" s="349"/>
    </row>
    <row r="901" ht="27.75" customHeight="1">
      <c r="A901" s="354"/>
      <c r="B901" s="352"/>
      <c r="C901" s="353"/>
      <c r="D901" s="353"/>
      <c r="E901" s="353"/>
      <c r="F901" s="354"/>
      <c r="G901" s="355"/>
      <c r="H901" s="355"/>
      <c r="I901" s="354"/>
      <c r="J901" s="353"/>
      <c r="K901" s="353"/>
      <c r="L901" s="349"/>
      <c r="M901" s="349"/>
      <c r="N901" s="349"/>
      <c r="O901" s="349"/>
      <c r="P901" s="349"/>
      <c r="Q901" s="349"/>
      <c r="R901" s="349"/>
      <c r="S901" s="349"/>
      <c r="T901" s="349"/>
      <c r="U901" s="349"/>
      <c r="V901" s="349"/>
      <c r="W901" s="349"/>
      <c r="X901" s="349"/>
      <c r="Y901" s="349"/>
      <c r="Z901" s="349"/>
      <c r="AA901" s="349"/>
      <c r="AB901" s="349"/>
      <c r="AC901" s="349"/>
      <c r="AD901" s="349"/>
      <c r="AE901" s="349"/>
    </row>
    <row r="902" ht="27.75" customHeight="1">
      <c r="A902" s="354"/>
      <c r="B902" s="352"/>
      <c r="C902" s="353"/>
      <c r="D902" s="353"/>
      <c r="E902" s="353"/>
      <c r="F902" s="354"/>
      <c r="G902" s="355"/>
      <c r="H902" s="355"/>
      <c r="I902" s="354"/>
      <c r="J902" s="353"/>
      <c r="K902" s="353"/>
      <c r="L902" s="349"/>
      <c r="M902" s="349"/>
      <c r="N902" s="349"/>
      <c r="O902" s="349"/>
      <c r="P902" s="349"/>
      <c r="Q902" s="349"/>
      <c r="R902" s="349"/>
      <c r="S902" s="349"/>
      <c r="T902" s="349"/>
      <c r="U902" s="349"/>
      <c r="V902" s="349"/>
      <c r="W902" s="349"/>
      <c r="X902" s="349"/>
      <c r="Y902" s="349"/>
      <c r="Z902" s="349"/>
      <c r="AA902" s="349"/>
      <c r="AB902" s="349"/>
      <c r="AC902" s="349"/>
      <c r="AD902" s="349"/>
      <c r="AE902" s="349"/>
    </row>
    <row r="903" ht="27.75" customHeight="1">
      <c r="A903" s="354"/>
      <c r="B903" s="352"/>
      <c r="C903" s="353"/>
      <c r="D903" s="353"/>
      <c r="E903" s="353"/>
      <c r="F903" s="354"/>
      <c r="G903" s="355"/>
      <c r="H903" s="355"/>
      <c r="I903" s="354"/>
      <c r="J903" s="353"/>
      <c r="K903" s="353"/>
      <c r="L903" s="349"/>
      <c r="M903" s="349"/>
      <c r="N903" s="349"/>
      <c r="O903" s="349"/>
      <c r="P903" s="349"/>
      <c r="Q903" s="349"/>
      <c r="R903" s="349"/>
      <c r="S903" s="349"/>
      <c r="T903" s="349"/>
      <c r="U903" s="349"/>
      <c r="V903" s="349"/>
      <c r="W903" s="349"/>
      <c r="X903" s="349"/>
      <c r="Y903" s="349"/>
      <c r="Z903" s="349"/>
      <c r="AA903" s="349"/>
      <c r="AB903" s="349"/>
      <c r="AC903" s="349"/>
      <c r="AD903" s="349"/>
      <c r="AE903" s="349"/>
    </row>
    <row r="904" ht="27.75" customHeight="1">
      <c r="A904" s="354"/>
      <c r="B904" s="352"/>
      <c r="C904" s="353"/>
      <c r="D904" s="353"/>
      <c r="E904" s="353"/>
      <c r="F904" s="354"/>
      <c r="G904" s="355"/>
      <c r="H904" s="355"/>
      <c r="I904" s="354"/>
      <c r="J904" s="353"/>
      <c r="K904" s="353"/>
      <c r="L904" s="349"/>
      <c r="M904" s="349"/>
      <c r="N904" s="349"/>
      <c r="O904" s="349"/>
      <c r="P904" s="349"/>
      <c r="Q904" s="349"/>
      <c r="R904" s="349"/>
      <c r="S904" s="349"/>
      <c r="T904" s="349"/>
      <c r="U904" s="349"/>
      <c r="V904" s="349"/>
      <c r="W904" s="349"/>
      <c r="X904" s="349"/>
      <c r="Y904" s="349"/>
      <c r="Z904" s="349"/>
      <c r="AA904" s="349"/>
      <c r="AB904" s="349"/>
      <c r="AC904" s="349"/>
      <c r="AD904" s="349"/>
      <c r="AE904" s="349"/>
    </row>
    <row r="905" ht="27.75" customHeight="1">
      <c r="A905" s="354"/>
      <c r="B905" s="352"/>
      <c r="C905" s="353"/>
      <c r="D905" s="353"/>
      <c r="E905" s="353"/>
      <c r="F905" s="354"/>
      <c r="G905" s="355"/>
      <c r="H905" s="355"/>
      <c r="I905" s="354"/>
      <c r="J905" s="353"/>
      <c r="K905" s="353"/>
      <c r="L905" s="349"/>
      <c r="M905" s="349"/>
      <c r="N905" s="349"/>
      <c r="O905" s="349"/>
      <c r="P905" s="349"/>
      <c r="Q905" s="349"/>
      <c r="R905" s="349"/>
      <c r="S905" s="349"/>
      <c r="T905" s="349"/>
      <c r="U905" s="349"/>
      <c r="V905" s="349"/>
      <c r="W905" s="349"/>
      <c r="X905" s="349"/>
      <c r="Y905" s="349"/>
      <c r="Z905" s="349"/>
      <c r="AA905" s="349"/>
      <c r="AB905" s="349"/>
      <c r="AC905" s="349"/>
      <c r="AD905" s="349"/>
      <c r="AE905" s="349"/>
    </row>
    <row r="906" ht="27.75" customHeight="1">
      <c r="A906" s="354"/>
      <c r="B906" s="352"/>
      <c r="C906" s="353"/>
      <c r="D906" s="353"/>
      <c r="E906" s="353"/>
      <c r="F906" s="354"/>
      <c r="G906" s="355"/>
      <c r="H906" s="355"/>
      <c r="I906" s="354"/>
      <c r="J906" s="353"/>
      <c r="K906" s="353"/>
      <c r="L906" s="349"/>
      <c r="M906" s="349"/>
      <c r="N906" s="349"/>
      <c r="O906" s="349"/>
      <c r="P906" s="349"/>
      <c r="Q906" s="349"/>
      <c r="R906" s="349"/>
      <c r="S906" s="349"/>
      <c r="T906" s="349"/>
      <c r="U906" s="349"/>
      <c r="V906" s="349"/>
      <c r="W906" s="349"/>
      <c r="X906" s="349"/>
      <c r="Y906" s="349"/>
      <c r="Z906" s="349"/>
      <c r="AA906" s="349"/>
      <c r="AB906" s="349"/>
      <c r="AC906" s="349"/>
      <c r="AD906" s="349"/>
      <c r="AE906" s="349"/>
    </row>
    <row r="907" ht="27.75" customHeight="1">
      <c r="A907" s="354"/>
      <c r="B907" s="352"/>
      <c r="C907" s="353"/>
      <c r="D907" s="353"/>
      <c r="E907" s="353"/>
      <c r="F907" s="354"/>
      <c r="G907" s="355"/>
      <c r="H907" s="355"/>
      <c r="I907" s="354"/>
      <c r="J907" s="353"/>
      <c r="K907" s="353"/>
      <c r="L907" s="349"/>
      <c r="M907" s="349"/>
      <c r="N907" s="349"/>
      <c r="O907" s="349"/>
      <c r="P907" s="349"/>
      <c r="Q907" s="349"/>
      <c r="R907" s="349"/>
      <c r="S907" s="349"/>
      <c r="T907" s="349"/>
      <c r="U907" s="349"/>
      <c r="V907" s="349"/>
      <c r="W907" s="349"/>
      <c r="X907" s="349"/>
      <c r="Y907" s="349"/>
      <c r="Z907" s="349"/>
      <c r="AA907" s="349"/>
      <c r="AB907" s="349"/>
      <c r="AC907" s="349"/>
      <c r="AD907" s="349"/>
      <c r="AE907" s="349"/>
    </row>
    <row r="908" ht="27.75" customHeight="1">
      <c r="A908" s="354"/>
      <c r="B908" s="352"/>
      <c r="C908" s="353"/>
      <c r="D908" s="353"/>
      <c r="E908" s="353"/>
      <c r="F908" s="354"/>
      <c r="G908" s="355"/>
      <c r="H908" s="355"/>
      <c r="I908" s="354"/>
      <c r="J908" s="353"/>
      <c r="K908" s="353"/>
      <c r="L908" s="349"/>
      <c r="M908" s="349"/>
      <c r="N908" s="349"/>
      <c r="O908" s="349"/>
      <c r="P908" s="349"/>
      <c r="Q908" s="349"/>
      <c r="R908" s="349"/>
      <c r="S908" s="349"/>
      <c r="T908" s="349"/>
      <c r="U908" s="349"/>
      <c r="V908" s="349"/>
      <c r="W908" s="349"/>
      <c r="X908" s="349"/>
      <c r="Y908" s="349"/>
      <c r="Z908" s="349"/>
      <c r="AA908" s="349"/>
      <c r="AB908" s="349"/>
      <c r="AC908" s="349"/>
      <c r="AD908" s="349"/>
      <c r="AE908" s="349"/>
    </row>
    <row r="909" ht="27.75" customHeight="1">
      <c r="A909" s="354"/>
      <c r="B909" s="352"/>
      <c r="C909" s="353"/>
      <c r="D909" s="353"/>
      <c r="E909" s="353"/>
      <c r="F909" s="354"/>
      <c r="G909" s="355"/>
      <c r="H909" s="355"/>
      <c r="I909" s="354"/>
      <c r="J909" s="353"/>
      <c r="K909" s="353"/>
      <c r="L909" s="349"/>
      <c r="M909" s="349"/>
      <c r="N909" s="349"/>
      <c r="O909" s="349"/>
      <c r="P909" s="349"/>
      <c r="Q909" s="349"/>
      <c r="R909" s="349"/>
      <c r="S909" s="349"/>
      <c r="T909" s="349"/>
      <c r="U909" s="349"/>
      <c r="V909" s="349"/>
      <c r="W909" s="349"/>
      <c r="X909" s="349"/>
      <c r="Y909" s="349"/>
      <c r="Z909" s="349"/>
      <c r="AA909" s="349"/>
      <c r="AB909" s="349"/>
      <c r="AC909" s="349"/>
      <c r="AD909" s="349"/>
      <c r="AE909" s="349"/>
    </row>
    <row r="910" ht="27.75" customHeight="1">
      <c r="A910" s="354"/>
      <c r="B910" s="352"/>
      <c r="C910" s="353"/>
      <c r="D910" s="353"/>
      <c r="E910" s="353"/>
      <c r="F910" s="354"/>
      <c r="G910" s="355"/>
      <c r="H910" s="355"/>
      <c r="I910" s="354"/>
      <c r="J910" s="353"/>
      <c r="K910" s="353"/>
      <c r="L910" s="349"/>
      <c r="M910" s="349"/>
      <c r="N910" s="349"/>
      <c r="O910" s="349"/>
      <c r="P910" s="349"/>
      <c r="Q910" s="349"/>
      <c r="R910" s="349"/>
      <c r="S910" s="349"/>
      <c r="T910" s="349"/>
      <c r="U910" s="349"/>
      <c r="V910" s="349"/>
      <c r="W910" s="349"/>
      <c r="X910" s="349"/>
      <c r="Y910" s="349"/>
      <c r="Z910" s="349"/>
      <c r="AA910" s="349"/>
      <c r="AB910" s="349"/>
      <c r="AC910" s="349"/>
      <c r="AD910" s="349"/>
      <c r="AE910" s="349"/>
    </row>
    <row r="911" ht="27.75" customHeight="1">
      <c r="A911" s="354"/>
      <c r="B911" s="352"/>
      <c r="C911" s="353"/>
      <c r="D911" s="353"/>
      <c r="E911" s="353"/>
      <c r="F911" s="354"/>
      <c r="G911" s="355"/>
      <c r="H911" s="355"/>
      <c r="I911" s="354"/>
      <c r="J911" s="353"/>
      <c r="K911" s="353"/>
      <c r="L911" s="349"/>
      <c r="M911" s="349"/>
      <c r="N911" s="349"/>
      <c r="O911" s="349"/>
      <c r="P911" s="349"/>
      <c r="Q911" s="349"/>
      <c r="R911" s="349"/>
      <c r="S911" s="349"/>
      <c r="T911" s="349"/>
      <c r="U911" s="349"/>
      <c r="V911" s="349"/>
      <c r="W911" s="349"/>
      <c r="X911" s="349"/>
      <c r="Y911" s="349"/>
      <c r="Z911" s="349"/>
      <c r="AA911" s="349"/>
      <c r="AB911" s="349"/>
      <c r="AC911" s="349"/>
      <c r="AD911" s="349"/>
      <c r="AE911" s="349"/>
    </row>
    <row r="912" ht="27.75" customHeight="1">
      <c r="A912" s="354"/>
      <c r="B912" s="352"/>
      <c r="C912" s="353"/>
      <c r="D912" s="353"/>
      <c r="E912" s="353"/>
      <c r="F912" s="354"/>
      <c r="G912" s="355"/>
      <c r="H912" s="355"/>
      <c r="I912" s="354"/>
      <c r="J912" s="353"/>
      <c r="K912" s="353"/>
      <c r="L912" s="349"/>
      <c r="M912" s="349"/>
      <c r="N912" s="349"/>
      <c r="O912" s="349"/>
      <c r="P912" s="349"/>
      <c r="Q912" s="349"/>
      <c r="R912" s="349"/>
      <c r="S912" s="349"/>
      <c r="T912" s="349"/>
      <c r="U912" s="349"/>
      <c r="V912" s="349"/>
      <c r="W912" s="349"/>
      <c r="X912" s="349"/>
      <c r="Y912" s="349"/>
      <c r="Z912" s="349"/>
      <c r="AA912" s="349"/>
      <c r="AB912" s="349"/>
      <c r="AC912" s="349"/>
      <c r="AD912" s="349"/>
      <c r="AE912" s="349"/>
    </row>
    <row r="913" ht="27.75" customHeight="1">
      <c r="A913" s="354"/>
      <c r="B913" s="352"/>
      <c r="C913" s="353"/>
      <c r="D913" s="353"/>
      <c r="E913" s="353"/>
      <c r="F913" s="354"/>
      <c r="G913" s="355"/>
      <c r="H913" s="355"/>
      <c r="I913" s="354"/>
      <c r="J913" s="353"/>
      <c r="K913" s="353"/>
      <c r="L913" s="349"/>
      <c r="M913" s="349"/>
      <c r="N913" s="349"/>
      <c r="O913" s="349"/>
      <c r="P913" s="349"/>
      <c r="Q913" s="349"/>
      <c r="R913" s="349"/>
      <c r="S913" s="349"/>
      <c r="T913" s="349"/>
      <c r="U913" s="349"/>
      <c r="V913" s="349"/>
      <c r="W913" s="349"/>
      <c r="X913" s="349"/>
      <c r="Y913" s="349"/>
      <c r="Z913" s="349"/>
      <c r="AA913" s="349"/>
      <c r="AB913" s="349"/>
      <c r="AC913" s="349"/>
      <c r="AD913" s="349"/>
      <c r="AE913" s="349"/>
    </row>
    <row r="914" ht="27.75" customHeight="1">
      <c r="A914" s="354"/>
      <c r="B914" s="352"/>
      <c r="C914" s="353"/>
      <c r="D914" s="353"/>
      <c r="E914" s="353"/>
      <c r="F914" s="354"/>
      <c r="G914" s="355"/>
      <c r="H914" s="355"/>
      <c r="I914" s="354"/>
      <c r="J914" s="353"/>
      <c r="K914" s="353"/>
      <c r="L914" s="349"/>
      <c r="M914" s="349"/>
      <c r="N914" s="349"/>
      <c r="O914" s="349"/>
      <c r="P914" s="349"/>
      <c r="Q914" s="349"/>
      <c r="R914" s="349"/>
      <c r="S914" s="349"/>
      <c r="T914" s="349"/>
      <c r="U914" s="349"/>
      <c r="V914" s="349"/>
      <c r="W914" s="349"/>
      <c r="X914" s="349"/>
      <c r="Y914" s="349"/>
      <c r="Z914" s="349"/>
      <c r="AA914" s="349"/>
      <c r="AB914" s="349"/>
      <c r="AC914" s="349"/>
      <c r="AD914" s="349"/>
      <c r="AE914" s="349"/>
    </row>
    <row r="915" ht="27.75" customHeight="1">
      <c r="A915" s="354"/>
      <c r="B915" s="352"/>
      <c r="C915" s="353"/>
      <c r="D915" s="353"/>
      <c r="E915" s="353"/>
      <c r="F915" s="354"/>
      <c r="G915" s="355"/>
      <c r="H915" s="355"/>
      <c r="I915" s="354"/>
      <c r="J915" s="353"/>
      <c r="K915" s="353"/>
      <c r="L915" s="349"/>
      <c r="M915" s="349"/>
      <c r="N915" s="349"/>
      <c r="O915" s="349"/>
      <c r="P915" s="349"/>
      <c r="Q915" s="349"/>
      <c r="R915" s="349"/>
      <c r="S915" s="349"/>
      <c r="T915" s="349"/>
      <c r="U915" s="349"/>
      <c r="V915" s="349"/>
      <c r="W915" s="349"/>
      <c r="X915" s="349"/>
      <c r="Y915" s="349"/>
      <c r="Z915" s="349"/>
      <c r="AA915" s="349"/>
      <c r="AB915" s="349"/>
      <c r="AC915" s="349"/>
      <c r="AD915" s="349"/>
      <c r="AE915" s="349"/>
    </row>
    <row r="916" ht="27.75" customHeight="1">
      <c r="A916" s="354"/>
      <c r="B916" s="352"/>
      <c r="C916" s="353"/>
      <c r="D916" s="353"/>
      <c r="E916" s="353"/>
      <c r="F916" s="354"/>
      <c r="G916" s="355"/>
      <c r="H916" s="355"/>
      <c r="I916" s="354"/>
      <c r="J916" s="353"/>
      <c r="K916" s="353"/>
      <c r="L916" s="349"/>
      <c r="M916" s="349"/>
      <c r="N916" s="349"/>
      <c r="O916" s="349"/>
      <c r="P916" s="349"/>
      <c r="Q916" s="349"/>
      <c r="R916" s="349"/>
      <c r="S916" s="349"/>
      <c r="T916" s="349"/>
      <c r="U916" s="349"/>
      <c r="V916" s="349"/>
      <c r="W916" s="349"/>
      <c r="X916" s="349"/>
      <c r="Y916" s="349"/>
      <c r="Z916" s="349"/>
      <c r="AA916" s="349"/>
      <c r="AB916" s="349"/>
      <c r="AC916" s="349"/>
      <c r="AD916" s="349"/>
      <c r="AE916" s="349"/>
    </row>
    <row r="917" ht="27.75" customHeight="1">
      <c r="A917" s="354"/>
      <c r="B917" s="352"/>
      <c r="C917" s="353"/>
      <c r="D917" s="353"/>
      <c r="E917" s="353"/>
      <c r="F917" s="354"/>
      <c r="G917" s="355"/>
      <c r="H917" s="355"/>
      <c r="I917" s="354"/>
      <c r="J917" s="353"/>
      <c r="K917" s="353"/>
      <c r="L917" s="349"/>
      <c r="M917" s="349"/>
      <c r="N917" s="349"/>
      <c r="O917" s="349"/>
      <c r="P917" s="349"/>
      <c r="Q917" s="349"/>
      <c r="R917" s="349"/>
      <c r="S917" s="349"/>
      <c r="T917" s="349"/>
      <c r="U917" s="349"/>
      <c r="V917" s="349"/>
      <c r="W917" s="349"/>
      <c r="X917" s="349"/>
      <c r="Y917" s="349"/>
      <c r="Z917" s="349"/>
      <c r="AA917" s="349"/>
      <c r="AB917" s="349"/>
      <c r="AC917" s="349"/>
      <c r="AD917" s="349"/>
      <c r="AE917" s="349"/>
    </row>
    <row r="918" ht="27.75" customHeight="1">
      <c r="A918" s="354"/>
      <c r="B918" s="352"/>
      <c r="C918" s="353"/>
      <c r="D918" s="353"/>
      <c r="E918" s="353"/>
      <c r="F918" s="354"/>
      <c r="G918" s="355"/>
      <c r="H918" s="355"/>
      <c r="I918" s="354"/>
      <c r="J918" s="353"/>
      <c r="K918" s="353"/>
      <c r="L918" s="349"/>
      <c r="M918" s="349"/>
      <c r="N918" s="349"/>
      <c r="O918" s="349"/>
      <c r="P918" s="349"/>
      <c r="Q918" s="349"/>
      <c r="R918" s="349"/>
      <c r="S918" s="349"/>
      <c r="T918" s="349"/>
      <c r="U918" s="349"/>
      <c r="V918" s="349"/>
      <c r="W918" s="349"/>
      <c r="X918" s="349"/>
      <c r="Y918" s="349"/>
      <c r="Z918" s="349"/>
      <c r="AA918" s="349"/>
      <c r="AB918" s="349"/>
      <c r="AC918" s="349"/>
      <c r="AD918" s="349"/>
      <c r="AE918" s="349"/>
    </row>
    <row r="919" ht="27.75" customHeight="1">
      <c r="A919" s="354"/>
      <c r="B919" s="352"/>
      <c r="C919" s="353"/>
      <c r="D919" s="353"/>
      <c r="E919" s="353"/>
      <c r="F919" s="354"/>
      <c r="G919" s="355"/>
      <c r="H919" s="355"/>
      <c r="I919" s="354"/>
      <c r="J919" s="353"/>
      <c r="K919" s="353"/>
      <c r="L919" s="349"/>
      <c r="M919" s="349"/>
      <c r="N919" s="349"/>
      <c r="O919" s="349"/>
      <c r="P919" s="349"/>
      <c r="Q919" s="349"/>
      <c r="R919" s="349"/>
      <c r="S919" s="349"/>
      <c r="T919" s="349"/>
      <c r="U919" s="349"/>
      <c r="V919" s="349"/>
      <c r="W919" s="349"/>
      <c r="X919" s="349"/>
      <c r="Y919" s="349"/>
      <c r="Z919" s="349"/>
      <c r="AA919" s="349"/>
      <c r="AB919" s="349"/>
      <c r="AC919" s="349"/>
      <c r="AD919" s="349"/>
      <c r="AE919" s="349"/>
    </row>
    <row r="920" ht="27.75" customHeight="1">
      <c r="A920" s="354"/>
      <c r="B920" s="352"/>
      <c r="C920" s="353"/>
      <c r="D920" s="353"/>
      <c r="E920" s="353"/>
      <c r="F920" s="354"/>
      <c r="G920" s="355"/>
      <c r="H920" s="355"/>
      <c r="I920" s="354"/>
      <c r="J920" s="353"/>
      <c r="K920" s="353"/>
      <c r="L920" s="349"/>
      <c r="M920" s="349"/>
      <c r="N920" s="349"/>
      <c r="O920" s="349"/>
      <c r="P920" s="349"/>
      <c r="Q920" s="349"/>
      <c r="R920" s="349"/>
      <c r="S920" s="349"/>
      <c r="T920" s="349"/>
      <c r="U920" s="349"/>
      <c r="V920" s="349"/>
      <c r="W920" s="349"/>
      <c r="X920" s="349"/>
      <c r="Y920" s="349"/>
      <c r="Z920" s="349"/>
      <c r="AA920" s="349"/>
      <c r="AB920" s="349"/>
      <c r="AC920" s="349"/>
      <c r="AD920" s="349"/>
      <c r="AE920" s="349"/>
    </row>
    <row r="921" ht="27.75" customHeight="1">
      <c r="A921" s="354"/>
      <c r="B921" s="352"/>
      <c r="C921" s="353"/>
      <c r="D921" s="353"/>
      <c r="E921" s="353"/>
      <c r="F921" s="354"/>
      <c r="G921" s="355"/>
      <c r="H921" s="355"/>
      <c r="I921" s="354"/>
      <c r="J921" s="353"/>
      <c r="K921" s="353"/>
      <c r="L921" s="349"/>
      <c r="M921" s="349"/>
      <c r="N921" s="349"/>
      <c r="O921" s="349"/>
      <c r="P921" s="349"/>
      <c r="Q921" s="349"/>
      <c r="R921" s="349"/>
      <c r="S921" s="349"/>
      <c r="T921" s="349"/>
      <c r="U921" s="349"/>
      <c r="V921" s="349"/>
      <c r="W921" s="349"/>
      <c r="X921" s="349"/>
      <c r="Y921" s="349"/>
      <c r="Z921" s="349"/>
      <c r="AA921" s="349"/>
      <c r="AB921" s="349"/>
      <c r="AC921" s="349"/>
      <c r="AD921" s="349"/>
      <c r="AE921" s="349"/>
    </row>
    <row r="922" ht="27.75" customHeight="1">
      <c r="A922" s="354"/>
      <c r="B922" s="352"/>
      <c r="C922" s="353"/>
      <c r="D922" s="353"/>
      <c r="E922" s="353"/>
      <c r="F922" s="354"/>
      <c r="G922" s="355"/>
      <c r="H922" s="355"/>
      <c r="I922" s="354"/>
      <c r="J922" s="353"/>
      <c r="K922" s="353"/>
      <c r="L922" s="349"/>
      <c r="M922" s="349"/>
      <c r="N922" s="349"/>
      <c r="O922" s="349"/>
      <c r="P922" s="349"/>
      <c r="Q922" s="349"/>
      <c r="R922" s="349"/>
      <c r="S922" s="349"/>
      <c r="T922" s="349"/>
      <c r="U922" s="349"/>
      <c r="V922" s="349"/>
      <c r="W922" s="349"/>
      <c r="X922" s="349"/>
      <c r="Y922" s="349"/>
      <c r="Z922" s="349"/>
      <c r="AA922" s="349"/>
      <c r="AB922" s="349"/>
      <c r="AC922" s="349"/>
      <c r="AD922" s="349"/>
      <c r="AE922" s="349"/>
    </row>
    <row r="923" ht="27.75" customHeight="1">
      <c r="A923" s="354"/>
      <c r="B923" s="352"/>
      <c r="C923" s="353"/>
      <c r="D923" s="353"/>
      <c r="E923" s="353"/>
      <c r="F923" s="354"/>
      <c r="G923" s="355"/>
      <c r="H923" s="355"/>
      <c r="I923" s="354"/>
      <c r="J923" s="353"/>
      <c r="K923" s="353"/>
      <c r="L923" s="349"/>
      <c r="M923" s="349"/>
      <c r="N923" s="349"/>
      <c r="O923" s="349"/>
      <c r="P923" s="349"/>
      <c r="Q923" s="349"/>
      <c r="R923" s="349"/>
      <c r="S923" s="349"/>
      <c r="T923" s="349"/>
      <c r="U923" s="349"/>
      <c r="V923" s="349"/>
      <c r="W923" s="349"/>
      <c r="X923" s="349"/>
      <c r="Y923" s="349"/>
      <c r="Z923" s="349"/>
      <c r="AA923" s="349"/>
      <c r="AB923" s="349"/>
      <c r="AC923" s="349"/>
      <c r="AD923" s="349"/>
      <c r="AE923" s="349"/>
    </row>
    <row r="924" ht="27.75" customHeight="1">
      <c r="A924" s="354"/>
      <c r="B924" s="352"/>
      <c r="C924" s="353"/>
      <c r="D924" s="353"/>
      <c r="E924" s="353"/>
      <c r="F924" s="354"/>
      <c r="G924" s="355"/>
      <c r="H924" s="355"/>
      <c r="I924" s="354"/>
      <c r="J924" s="353"/>
      <c r="K924" s="353"/>
      <c r="L924" s="349"/>
      <c r="M924" s="349"/>
      <c r="N924" s="349"/>
      <c r="O924" s="349"/>
      <c r="P924" s="349"/>
      <c r="Q924" s="349"/>
      <c r="R924" s="349"/>
      <c r="S924" s="349"/>
      <c r="T924" s="349"/>
      <c r="U924" s="349"/>
      <c r="V924" s="349"/>
      <c r="W924" s="349"/>
      <c r="X924" s="349"/>
      <c r="Y924" s="349"/>
      <c r="Z924" s="349"/>
      <c r="AA924" s="349"/>
      <c r="AB924" s="349"/>
      <c r="AC924" s="349"/>
      <c r="AD924" s="349"/>
      <c r="AE924" s="349"/>
    </row>
    <row r="925" ht="27.75" customHeight="1">
      <c r="A925" s="354"/>
      <c r="B925" s="352"/>
      <c r="C925" s="353"/>
      <c r="D925" s="353"/>
      <c r="E925" s="353"/>
      <c r="F925" s="354"/>
      <c r="G925" s="355"/>
      <c r="H925" s="355"/>
      <c r="I925" s="354"/>
      <c r="J925" s="353"/>
      <c r="K925" s="353"/>
      <c r="L925" s="349"/>
      <c r="M925" s="349"/>
      <c r="N925" s="349"/>
      <c r="O925" s="349"/>
      <c r="P925" s="349"/>
      <c r="Q925" s="349"/>
      <c r="R925" s="349"/>
      <c r="S925" s="349"/>
      <c r="T925" s="349"/>
      <c r="U925" s="349"/>
      <c r="V925" s="349"/>
      <c r="W925" s="349"/>
      <c r="X925" s="349"/>
      <c r="Y925" s="349"/>
      <c r="Z925" s="349"/>
      <c r="AA925" s="349"/>
      <c r="AB925" s="349"/>
      <c r="AC925" s="349"/>
      <c r="AD925" s="349"/>
      <c r="AE925" s="349"/>
    </row>
    <row r="926" ht="27.75" customHeight="1">
      <c r="A926" s="354"/>
      <c r="B926" s="352"/>
      <c r="C926" s="353"/>
      <c r="D926" s="353"/>
      <c r="E926" s="353"/>
      <c r="F926" s="354"/>
      <c r="G926" s="355"/>
      <c r="H926" s="355"/>
      <c r="I926" s="354"/>
      <c r="J926" s="353"/>
      <c r="K926" s="353"/>
      <c r="L926" s="349"/>
      <c r="M926" s="349"/>
      <c r="N926" s="349"/>
      <c r="O926" s="349"/>
      <c r="P926" s="349"/>
      <c r="Q926" s="349"/>
      <c r="R926" s="349"/>
      <c r="S926" s="349"/>
      <c r="T926" s="349"/>
      <c r="U926" s="349"/>
      <c r="V926" s="349"/>
      <c r="W926" s="349"/>
      <c r="X926" s="349"/>
      <c r="Y926" s="349"/>
      <c r="Z926" s="349"/>
      <c r="AA926" s="349"/>
      <c r="AB926" s="349"/>
      <c r="AC926" s="349"/>
      <c r="AD926" s="349"/>
      <c r="AE926" s="349"/>
    </row>
    <row r="927" ht="27.75" customHeight="1">
      <c r="A927" s="354"/>
      <c r="B927" s="352"/>
      <c r="C927" s="353"/>
      <c r="D927" s="353"/>
      <c r="E927" s="353"/>
      <c r="F927" s="354"/>
      <c r="G927" s="355"/>
      <c r="H927" s="355"/>
      <c r="I927" s="354"/>
      <c r="J927" s="353"/>
      <c r="K927" s="353"/>
      <c r="L927" s="349"/>
      <c r="M927" s="349"/>
      <c r="N927" s="349"/>
      <c r="O927" s="349"/>
      <c r="P927" s="349"/>
      <c r="Q927" s="349"/>
      <c r="R927" s="349"/>
      <c r="S927" s="349"/>
      <c r="T927" s="349"/>
      <c r="U927" s="349"/>
      <c r="V927" s="349"/>
      <c r="W927" s="349"/>
      <c r="X927" s="349"/>
      <c r="Y927" s="349"/>
      <c r="Z927" s="349"/>
      <c r="AA927" s="349"/>
      <c r="AB927" s="349"/>
      <c r="AC927" s="349"/>
      <c r="AD927" s="349"/>
      <c r="AE927" s="349"/>
    </row>
    <row r="928" ht="27.75" customHeight="1">
      <c r="A928" s="354"/>
      <c r="B928" s="352"/>
      <c r="C928" s="353"/>
      <c r="D928" s="353"/>
      <c r="E928" s="353"/>
      <c r="F928" s="354"/>
      <c r="G928" s="355"/>
      <c r="H928" s="355"/>
      <c r="I928" s="354"/>
      <c r="J928" s="353"/>
      <c r="K928" s="353"/>
      <c r="L928" s="349"/>
      <c r="M928" s="349"/>
      <c r="N928" s="349"/>
      <c r="O928" s="349"/>
      <c r="P928" s="349"/>
      <c r="Q928" s="349"/>
      <c r="R928" s="349"/>
      <c r="S928" s="349"/>
      <c r="T928" s="349"/>
      <c r="U928" s="349"/>
      <c r="V928" s="349"/>
      <c r="W928" s="349"/>
      <c r="X928" s="349"/>
      <c r="Y928" s="349"/>
      <c r="Z928" s="349"/>
      <c r="AA928" s="349"/>
      <c r="AB928" s="349"/>
      <c r="AC928" s="349"/>
      <c r="AD928" s="349"/>
      <c r="AE928" s="349"/>
    </row>
    <row r="929" ht="27.75" customHeight="1">
      <c r="A929" s="354"/>
      <c r="B929" s="352"/>
      <c r="C929" s="353"/>
      <c r="D929" s="353"/>
      <c r="E929" s="353"/>
      <c r="F929" s="354"/>
      <c r="G929" s="355"/>
      <c r="H929" s="355"/>
      <c r="I929" s="354"/>
      <c r="J929" s="353"/>
      <c r="K929" s="353"/>
      <c r="L929" s="349"/>
      <c r="M929" s="349"/>
      <c r="N929" s="349"/>
      <c r="O929" s="349"/>
      <c r="P929" s="349"/>
      <c r="Q929" s="349"/>
      <c r="R929" s="349"/>
      <c r="S929" s="349"/>
      <c r="T929" s="349"/>
      <c r="U929" s="349"/>
      <c r="V929" s="349"/>
      <c r="W929" s="349"/>
      <c r="X929" s="349"/>
      <c r="Y929" s="349"/>
      <c r="Z929" s="349"/>
      <c r="AA929" s="349"/>
      <c r="AB929" s="349"/>
      <c r="AC929" s="349"/>
      <c r="AD929" s="349"/>
      <c r="AE929" s="349"/>
    </row>
    <row r="930" ht="27.75" customHeight="1">
      <c r="A930" s="354"/>
      <c r="B930" s="352"/>
      <c r="C930" s="353"/>
      <c r="D930" s="353"/>
      <c r="E930" s="353"/>
      <c r="F930" s="354"/>
      <c r="G930" s="355"/>
      <c r="H930" s="355"/>
      <c r="I930" s="354"/>
      <c r="J930" s="353"/>
      <c r="K930" s="353"/>
      <c r="L930" s="349"/>
      <c r="M930" s="349"/>
      <c r="N930" s="349"/>
      <c r="O930" s="349"/>
      <c r="P930" s="349"/>
      <c r="Q930" s="349"/>
      <c r="R930" s="349"/>
      <c r="S930" s="349"/>
      <c r="T930" s="349"/>
      <c r="U930" s="349"/>
      <c r="V930" s="349"/>
      <c r="W930" s="349"/>
      <c r="X930" s="349"/>
      <c r="Y930" s="349"/>
      <c r="Z930" s="349"/>
      <c r="AA930" s="349"/>
      <c r="AB930" s="349"/>
      <c r="AC930" s="349"/>
      <c r="AD930" s="349"/>
      <c r="AE930" s="349"/>
    </row>
    <row r="931" ht="27.75" customHeight="1">
      <c r="A931" s="354"/>
      <c r="B931" s="352"/>
      <c r="C931" s="353"/>
      <c r="D931" s="353"/>
      <c r="E931" s="353"/>
      <c r="F931" s="354"/>
      <c r="G931" s="355"/>
      <c r="H931" s="355"/>
      <c r="I931" s="354"/>
      <c r="J931" s="353"/>
      <c r="K931" s="353"/>
      <c r="L931" s="349"/>
      <c r="M931" s="349"/>
      <c r="N931" s="349"/>
      <c r="O931" s="349"/>
      <c r="P931" s="349"/>
      <c r="Q931" s="349"/>
      <c r="R931" s="349"/>
      <c r="S931" s="349"/>
      <c r="T931" s="349"/>
      <c r="U931" s="349"/>
      <c r="V931" s="349"/>
      <c r="W931" s="349"/>
      <c r="X931" s="349"/>
      <c r="Y931" s="349"/>
      <c r="Z931" s="349"/>
      <c r="AA931" s="349"/>
      <c r="AB931" s="349"/>
      <c r="AC931" s="349"/>
      <c r="AD931" s="349"/>
      <c r="AE931" s="349"/>
    </row>
    <row r="932" ht="27.75" customHeight="1">
      <c r="A932" s="354"/>
      <c r="B932" s="352"/>
      <c r="C932" s="353"/>
      <c r="D932" s="353"/>
      <c r="E932" s="353"/>
      <c r="F932" s="354"/>
      <c r="G932" s="355"/>
      <c r="H932" s="355"/>
      <c r="I932" s="354"/>
      <c r="J932" s="353"/>
      <c r="K932" s="353"/>
      <c r="L932" s="349"/>
      <c r="M932" s="349"/>
      <c r="N932" s="349"/>
      <c r="O932" s="349"/>
      <c r="P932" s="349"/>
      <c r="Q932" s="349"/>
      <c r="R932" s="349"/>
      <c r="S932" s="349"/>
      <c r="T932" s="349"/>
      <c r="U932" s="349"/>
      <c r="V932" s="349"/>
      <c r="W932" s="349"/>
      <c r="X932" s="349"/>
      <c r="Y932" s="349"/>
      <c r="Z932" s="349"/>
      <c r="AA932" s="349"/>
      <c r="AB932" s="349"/>
      <c r="AC932" s="349"/>
      <c r="AD932" s="349"/>
      <c r="AE932" s="349"/>
    </row>
    <row r="933" ht="27.75" customHeight="1">
      <c r="A933" s="354"/>
      <c r="B933" s="352"/>
      <c r="C933" s="353"/>
      <c r="D933" s="353"/>
      <c r="E933" s="353"/>
      <c r="F933" s="354"/>
      <c r="G933" s="355"/>
      <c r="H933" s="355"/>
      <c r="I933" s="354"/>
      <c r="J933" s="353"/>
      <c r="K933" s="353"/>
      <c r="L933" s="349"/>
      <c r="M933" s="349"/>
      <c r="N933" s="349"/>
      <c r="O933" s="349"/>
      <c r="P933" s="349"/>
      <c r="Q933" s="349"/>
      <c r="R933" s="349"/>
      <c r="S933" s="349"/>
      <c r="T933" s="349"/>
      <c r="U933" s="349"/>
      <c r="V933" s="349"/>
      <c r="W933" s="349"/>
      <c r="X933" s="349"/>
      <c r="Y933" s="349"/>
      <c r="Z933" s="349"/>
      <c r="AA933" s="349"/>
      <c r="AB933" s="349"/>
      <c r="AC933" s="349"/>
      <c r="AD933" s="349"/>
      <c r="AE933" s="349"/>
    </row>
    <row r="934" ht="27.75" customHeight="1">
      <c r="A934" s="354"/>
      <c r="B934" s="352"/>
      <c r="C934" s="353"/>
      <c r="D934" s="353"/>
      <c r="E934" s="353"/>
      <c r="F934" s="354"/>
      <c r="G934" s="355"/>
      <c r="H934" s="355"/>
      <c r="I934" s="354"/>
      <c r="J934" s="353"/>
      <c r="K934" s="353"/>
      <c r="L934" s="349"/>
      <c r="M934" s="349"/>
      <c r="N934" s="349"/>
      <c r="O934" s="349"/>
      <c r="P934" s="349"/>
      <c r="Q934" s="349"/>
      <c r="R934" s="349"/>
      <c r="S934" s="349"/>
      <c r="T934" s="349"/>
      <c r="U934" s="349"/>
      <c r="V934" s="349"/>
      <c r="W934" s="349"/>
      <c r="X934" s="349"/>
      <c r="Y934" s="349"/>
      <c r="Z934" s="349"/>
      <c r="AA934" s="349"/>
      <c r="AB934" s="349"/>
      <c r="AC934" s="349"/>
      <c r="AD934" s="349"/>
      <c r="AE934" s="349"/>
    </row>
    <row r="935" ht="27.75" customHeight="1">
      <c r="A935" s="354"/>
      <c r="B935" s="352"/>
      <c r="C935" s="353"/>
      <c r="D935" s="353"/>
      <c r="E935" s="353"/>
      <c r="F935" s="354"/>
      <c r="G935" s="355"/>
      <c r="H935" s="355"/>
      <c r="I935" s="354"/>
      <c r="J935" s="353"/>
      <c r="K935" s="353"/>
      <c r="L935" s="349"/>
      <c r="M935" s="349"/>
      <c r="N935" s="349"/>
      <c r="O935" s="349"/>
      <c r="P935" s="349"/>
      <c r="Q935" s="349"/>
      <c r="R935" s="349"/>
      <c r="S935" s="349"/>
      <c r="T935" s="349"/>
      <c r="U935" s="349"/>
      <c r="V935" s="349"/>
      <c r="W935" s="349"/>
      <c r="X935" s="349"/>
      <c r="Y935" s="349"/>
      <c r="Z935" s="349"/>
      <c r="AA935" s="349"/>
      <c r="AB935" s="349"/>
      <c r="AC935" s="349"/>
      <c r="AD935" s="349"/>
      <c r="AE935" s="349"/>
    </row>
    <row r="936" ht="27.75" customHeight="1">
      <c r="A936" s="354"/>
      <c r="B936" s="352"/>
      <c r="C936" s="353"/>
      <c r="D936" s="353"/>
      <c r="E936" s="353"/>
      <c r="F936" s="354"/>
      <c r="G936" s="355"/>
      <c r="H936" s="355"/>
      <c r="I936" s="354"/>
      <c r="J936" s="353"/>
      <c r="K936" s="353"/>
      <c r="L936" s="349"/>
      <c r="M936" s="349"/>
      <c r="N936" s="349"/>
      <c r="O936" s="349"/>
      <c r="P936" s="349"/>
      <c r="Q936" s="349"/>
      <c r="R936" s="349"/>
      <c r="S936" s="349"/>
      <c r="T936" s="349"/>
      <c r="U936" s="349"/>
      <c r="V936" s="349"/>
      <c r="W936" s="349"/>
      <c r="X936" s="349"/>
      <c r="Y936" s="349"/>
      <c r="Z936" s="349"/>
      <c r="AA936" s="349"/>
      <c r="AB936" s="349"/>
      <c r="AC936" s="349"/>
      <c r="AD936" s="349"/>
      <c r="AE936" s="349"/>
    </row>
    <row r="937" ht="27.75" customHeight="1">
      <c r="A937" s="354"/>
      <c r="B937" s="352"/>
      <c r="C937" s="353"/>
      <c r="D937" s="353"/>
      <c r="E937" s="353"/>
      <c r="F937" s="354"/>
      <c r="G937" s="355"/>
      <c r="H937" s="355"/>
      <c r="I937" s="354"/>
      <c r="J937" s="353"/>
      <c r="K937" s="353"/>
      <c r="L937" s="349"/>
      <c r="M937" s="349"/>
      <c r="N937" s="349"/>
      <c r="O937" s="349"/>
      <c r="P937" s="349"/>
      <c r="Q937" s="349"/>
      <c r="R937" s="349"/>
      <c r="S937" s="349"/>
      <c r="T937" s="349"/>
      <c r="U937" s="349"/>
      <c r="V937" s="349"/>
      <c r="W937" s="349"/>
      <c r="X937" s="349"/>
      <c r="Y937" s="349"/>
      <c r="Z937" s="349"/>
      <c r="AA937" s="349"/>
      <c r="AB937" s="349"/>
      <c r="AC937" s="349"/>
      <c r="AD937" s="349"/>
      <c r="AE937" s="349"/>
    </row>
    <row r="938" ht="27.75" customHeight="1">
      <c r="A938" s="354"/>
      <c r="B938" s="352"/>
      <c r="C938" s="353"/>
      <c r="D938" s="353"/>
      <c r="E938" s="353"/>
      <c r="F938" s="354"/>
      <c r="G938" s="355"/>
      <c r="H938" s="355"/>
      <c r="I938" s="354"/>
      <c r="J938" s="353"/>
      <c r="K938" s="353"/>
      <c r="L938" s="349"/>
      <c r="M938" s="349"/>
      <c r="N938" s="349"/>
      <c r="O938" s="349"/>
      <c r="P938" s="349"/>
      <c r="Q938" s="349"/>
      <c r="R938" s="349"/>
      <c r="S938" s="349"/>
      <c r="T938" s="349"/>
      <c r="U938" s="349"/>
      <c r="V938" s="349"/>
      <c r="W938" s="349"/>
      <c r="X938" s="349"/>
      <c r="Y938" s="349"/>
      <c r="Z938" s="349"/>
      <c r="AA938" s="349"/>
      <c r="AB938" s="349"/>
      <c r="AC938" s="349"/>
      <c r="AD938" s="349"/>
      <c r="AE938" s="349"/>
    </row>
    <row r="939" ht="27.75" customHeight="1">
      <c r="A939" s="354"/>
      <c r="B939" s="352"/>
      <c r="C939" s="353"/>
      <c r="D939" s="353"/>
      <c r="E939" s="353"/>
      <c r="F939" s="354"/>
      <c r="G939" s="355"/>
      <c r="H939" s="355"/>
      <c r="I939" s="354"/>
      <c r="J939" s="353"/>
      <c r="K939" s="353"/>
      <c r="L939" s="349"/>
      <c r="M939" s="349"/>
      <c r="N939" s="349"/>
      <c r="O939" s="349"/>
      <c r="P939" s="349"/>
      <c r="Q939" s="349"/>
      <c r="R939" s="349"/>
      <c r="S939" s="349"/>
      <c r="T939" s="349"/>
      <c r="U939" s="349"/>
      <c r="V939" s="349"/>
      <c r="W939" s="349"/>
      <c r="X939" s="349"/>
      <c r="Y939" s="349"/>
      <c r="Z939" s="349"/>
      <c r="AA939" s="349"/>
      <c r="AB939" s="349"/>
      <c r="AC939" s="349"/>
      <c r="AD939" s="349"/>
      <c r="AE939" s="349"/>
    </row>
    <row r="940" ht="27.75" customHeight="1">
      <c r="A940" s="354"/>
      <c r="B940" s="352"/>
      <c r="C940" s="353"/>
      <c r="D940" s="353"/>
      <c r="E940" s="353"/>
      <c r="F940" s="354"/>
      <c r="G940" s="355"/>
      <c r="H940" s="355"/>
      <c r="I940" s="354"/>
      <c r="J940" s="353"/>
      <c r="K940" s="353"/>
      <c r="L940" s="349"/>
      <c r="M940" s="349"/>
      <c r="N940" s="349"/>
      <c r="O940" s="349"/>
      <c r="P940" s="349"/>
      <c r="Q940" s="349"/>
      <c r="R940" s="349"/>
      <c r="S940" s="349"/>
      <c r="T940" s="349"/>
      <c r="U940" s="349"/>
      <c r="V940" s="349"/>
      <c r="W940" s="349"/>
      <c r="X940" s="349"/>
      <c r="Y940" s="349"/>
      <c r="Z940" s="349"/>
      <c r="AA940" s="349"/>
      <c r="AB940" s="349"/>
      <c r="AC940" s="349"/>
      <c r="AD940" s="349"/>
      <c r="AE940" s="349"/>
    </row>
    <row r="941" ht="27.75" customHeight="1">
      <c r="A941" s="354"/>
      <c r="B941" s="352"/>
      <c r="C941" s="353"/>
      <c r="D941" s="353"/>
      <c r="E941" s="353"/>
      <c r="F941" s="354"/>
      <c r="G941" s="355"/>
      <c r="H941" s="355"/>
      <c r="I941" s="354"/>
      <c r="J941" s="353"/>
      <c r="K941" s="353"/>
      <c r="L941" s="349"/>
      <c r="M941" s="349"/>
      <c r="N941" s="349"/>
      <c r="O941" s="349"/>
      <c r="P941" s="349"/>
      <c r="Q941" s="349"/>
      <c r="R941" s="349"/>
      <c r="S941" s="349"/>
      <c r="T941" s="349"/>
      <c r="U941" s="349"/>
      <c r="V941" s="349"/>
      <c r="W941" s="349"/>
      <c r="X941" s="349"/>
      <c r="Y941" s="349"/>
      <c r="Z941" s="349"/>
      <c r="AA941" s="349"/>
      <c r="AB941" s="349"/>
      <c r="AC941" s="349"/>
      <c r="AD941" s="349"/>
      <c r="AE941" s="349"/>
    </row>
    <row r="942" ht="27.75" customHeight="1">
      <c r="A942" s="354"/>
      <c r="B942" s="352"/>
      <c r="C942" s="353"/>
      <c r="D942" s="353"/>
      <c r="E942" s="353"/>
      <c r="F942" s="354"/>
      <c r="G942" s="355"/>
      <c r="H942" s="355"/>
      <c r="I942" s="354"/>
      <c r="J942" s="353"/>
      <c r="K942" s="353"/>
      <c r="L942" s="349"/>
      <c r="M942" s="349"/>
      <c r="N942" s="349"/>
      <c r="O942" s="349"/>
      <c r="P942" s="349"/>
      <c r="Q942" s="349"/>
      <c r="R942" s="349"/>
      <c r="S942" s="349"/>
      <c r="T942" s="349"/>
      <c r="U942" s="349"/>
      <c r="V942" s="349"/>
      <c r="W942" s="349"/>
      <c r="X942" s="349"/>
      <c r="Y942" s="349"/>
      <c r="Z942" s="349"/>
      <c r="AA942" s="349"/>
      <c r="AB942" s="349"/>
      <c r="AC942" s="349"/>
      <c r="AD942" s="349"/>
      <c r="AE942" s="349"/>
    </row>
    <row r="943" ht="27.75" customHeight="1">
      <c r="A943" s="354"/>
      <c r="B943" s="352"/>
      <c r="C943" s="353"/>
      <c r="D943" s="353"/>
      <c r="E943" s="353"/>
      <c r="F943" s="354"/>
      <c r="G943" s="355"/>
      <c r="H943" s="355"/>
      <c r="I943" s="354"/>
      <c r="J943" s="353"/>
      <c r="K943" s="353"/>
      <c r="L943" s="349"/>
      <c r="M943" s="349"/>
      <c r="N943" s="349"/>
      <c r="O943" s="349"/>
      <c r="P943" s="349"/>
      <c r="Q943" s="349"/>
      <c r="R943" s="349"/>
      <c r="S943" s="349"/>
      <c r="T943" s="349"/>
      <c r="U943" s="349"/>
      <c r="V943" s="349"/>
      <c r="W943" s="349"/>
      <c r="X943" s="349"/>
      <c r="Y943" s="349"/>
      <c r="Z943" s="349"/>
      <c r="AA943" s="349"/>
      <c r="AB943" s="349"/>
      <c r="AC943" s="349"/>
      <c r="AD943" s="349"/>
      <c r="AE943" s="349"/>
    </row>
    <row r="944" ht="27.75" customHeight="1">
      <c r="A944" s="354"/>
      <c r="B944" s="352"/>
      <c r="C944" s="353"/>
      <c r="D944" s="353"/>
      <c r="E944" s="353"/>
      <c r="F944" s="354"/>
      <c r="G944" s="355"/>
      <c r="H944" s="355"/>
      <c r="I944" s="354"/>
      <c r="J944" s="353"/>
      <c r="K944" s="353"/>
      <c r="L944" s="349"/>
      <c r="M944" s="349"/>
      <c r="N944" s="349"/>
      <c r="O944" s="349"/>
      <c r="P944" s="349"/>
      <c r="Q944" s="349"/>
      <c r="R944" s="349"/>
      <c r="S944" s="349"/>
      <c r="T944" s="349"/>
      <c r="U944" s="349"/>
      <c r="V944" s="349"/>
      <c r="W944" s="349"/>
      <c r="X944" s="349"/>
      <c r="Y944" s="349"/>
      <c r="Z944" s="349"/>
      <c r="AA944" s="349"/>
      <c r="AB944" s="349"/>
      <c r="AC944" s="349"/>
      <c r="AD944" s="349"/>
      <c r="AE944" s="349"/>
    </row>
    <row r="945" ht="27.75" customHeight="1">
      <c r="A945" s="354"/>
      <c r="B945" s="352"/>
      <c r="C945" s="353"/>
      <c r="D945" s="353"/>
      <c r="E945" s="353"/>
      <c r="F945" s="354"/>
      <c r="G945" s="355"/>
      <c r="H945" s="355"/>
      <c r="I945" s="354"/>
      <c r="J945" s="353"/>
      <c r="K945" s="353"/>
      <c r="L945" s="349"/>
      <c r="M945" s="349"/>
      <c r="N945" s="349"/>
      <c r="O945" s="349"/>
      <c r="P945" s="349"/>
      <c r="Q945" s="349"/>
      <c r="R945" s="349"/>
      <c r="S945" s="349"/>
      <c r="T945" s="349"/>
      <c r="U945" s="349"/>
      <c r="V945" s="349"/>
      <c r="W945" s="349"/>
      <c r="X945" s="349"/>
      <c r="Y945" s="349"/>
      <c r="Z945" s="349"/>
      <c r="AA945" s="349"/>
      <c r="AB945" s="349"/>
      <c r="AC945" s="349"/>
      <c r="AD945" s="349"/>
      <c r="AE945" s="349"/>
    </row>
    <row r="946" ht="27.75" customHeight="1">
      <c r="A946" s="354"/>
      <c r="B946" s="352"/>
      <c r="C946" s="353"/>
      <c r="D946" s="353"/>
      <c r="E946" s="353"/>
      <c r="F946" s="354"/>
      <c r="G946" s="355"/>
      <c r="H946" s="355"/>
      <c r="I946" s="354"/>
      <c r="J946" s="353"/>
      <c r="K946" s="353"/>
      <c r="L946" s="349"/>
      <c r="M946" s="349"/>
      <c r="N946" s="349"/>
      <c r="O946" s="349"/>
      <c r="P946" s="349"/>
      <c r="Q946" s="349"/>
      <c r="R946" s="349"/>
      <c r="S946" s="349"/>
      <c r="T946" s="349"/>
      <c r="U946" s="349"/>
      <c r="V946" s="349"/>
      <c r="W946" s="349"/>
      <c r="X946" s="349"/>
      <c r="Y946" s="349"/>
      <c r="Z946" s="349"/>
      <c r="AA946" s="349"/>
      <c r="AB946" s="349"/>
      <c r="AC946" s="349"/>
      <c r="AD946" s="349"/>
      <c r="AE946" s="349"/>
    </row>
    <row r="947" ht="27.75" customHeight="1">
      <c r="A947" s="354"/>
      <c r="B947" s="352"/>
      <c r="C947" s="353"/>
      <c r="D947" s="353"/>
      <c r="E947" s="353"/>
      <c r="F947" s="354"/>
      <c r="G947" s="355"/>
      <c r="H947" s="355"/>
      <c r="I947" s="354"/>
      <c r="J947" s="353"/>
      <c r="K947" s="353"/>
      <c r="L947" s="349"/>
      <c r="M947" s="349"/>
      <c r="N947" s="349"/>
      <c r="O947" s="349"/>
      <c r="P947" s="349"/>
      <c r="Q947" s="349"/>
      <c r="R947" s="349"/>
      <c r="S947" s="349"/>
      <c r="T947" s="349"/>
      <c r="U947" s="349"/>
      <c r="V947" s="349"/>
      <c r="W947" s="349"/>
      <c r="X947" s="349"/>
      <c r="Y947" s="349"/>
      <c r="Z947" s="349"/>
      <c r="AA947" s="349"/>
      <c r="AB947" s="349"/>
      <c r="AC947" s="349"/>
      <c r="AD947" s="349"/>
      <c r="AE947" s="349"/>
    </row>
    <row r="948" ht="27.75" customHeight="1">
      <c r="A948" s="354"/>
      <c r="B948" s="352"/>
      <c r="C948" s="353"/>
      <c r="D948" s="353"/>
      <c r="E948" s="353"/>
      <c r="F948" s="354"/>
      <c r="G948" s="355"/>
      <c r="H948" s="355"/>
      <c r="I948" s="354"/>
      <c r="J948" s="353"/>
      <c r="K948" s="353"/>
      <c r="L948" s="349"/>
      <c r="M948" s="349"/>
      <c r="N948" s="349"/>
      <c r="O948" s="349"/>
      <c r="P948" s="349"/>
      <c r="Q948" s="349"/>
      <c r="R948" s="349"/>
      <c r="S948" s="349"/>
      <c r="T948" s="349"/>
      <c r="U948" s="349"/>
      <c r="V948" s="349"/>
      <c r="W948" s="349"/>
      <c r="X948" s="349"/>
      <c r="Y948" s="349"/>
      <c r="Z948" s="349"/>
      <c r="AA948" s="349"/>
      <c r="AB948" s="349"/>
      <c r="AC948" s="349"/>
      <c r="AD948" s="349"/>
      <c r="AE948" s="349"/>
    </row>
    <row r="949" ht="27.75" customHeight="1">
      <c r="A949" s="354"/>
      <c r="B949" s="352"/>
      <c r="C949" s="353"/>
      <c r="D949" s="353"/>
      <c r="E949" s="353"/>
      <c r="F949" s="354"/>
      <c r="G949" s="355"/>
      <c r="H949" s="355"/>
      <c r="I949" s="354"/>
      <c r="J949" s="353"/>
      <c r="K949" s="353"/>
      <c r="L949" s="349"/>
      <c r="M949" s="349"/>
      <c r="N949" s="349"/>
      <c r="O949" s="349"/>
      <c r="P949" s="349"/>
      <c r="Q949" s="349"/>
      <c r="R949" s="349"/>
      <c r="S949" s="349"/>
      <c r="T949" s="349"/>
      <c r="U949" s="349"/>
      <c r="V949" s="349"/>
      <c r="W949" s="349"/>
      <c r="X949" s="349"/>
      <c r="Y949" s="349"/>
      <c r="Z949" s="349"/>
      <c r="AA949" s="349"/>
      <c r="AB949" s="349"/>
      <c r="AC949" s="349"/>
      <c r="AD949" s="349"/>
      <c r="AE949" s="349"/>
    </row>
    <row r="950" ht="27.75" customHeight="1">
      <c r="A950" s="354"/>
      <c r="B950" s="352"/>
      <c r="C950" s="353"/>
      <c r="D950" s="353"/>
      <c r="E950" s="353"/>
      <c r="F950" s="354"/>
      <c r="G950" s="355"/>
      <c r="H950" s="355"/>
      <c r="I950" s="354"/>
      <c r="J950" s="353"/>
      <c r="K950" s="353"/>
      <c r="L950" s="349"/>
      <c r="M950" s="349"/>
      <c r="N950" s="349"/>
      <c r="O950" s="349"/>
      <c r="P950" s="349"/>
      <c r="Q950" s="349"/>
      <c r="R950" s="349"/>
      <c r="S950" s="349"/>
      <c r="T950" s="349"/>
      <c r="U950" s="349"/>
      <c r="V950" s="349"/>
      <c r="W950" s="349"/>
      <c r="X950" s="349"/>
      <c r="Y950" s="349"/>
      <c r="Z950" s="349"/>
      <c r="AA950" s="349"/>
      <c r="AB950" s="349"/>
      <c r="AC950" s="349"/>
      <c r="AD950" s="349"/>
      <c r="AE950" s="349"/>
    </row>
    <row r="951" ht="27.75" customHeight="1">
      <c r="A951" s="354"/>
      <c r="B951" s="352"/>
      <c r="C951" s="353"/>
      <c r="D951" s="353"/>
      <c r="E951" s="353"/>
      <c r="F951" s="354"/>
      <c r="G951" s="355"/>
      <c r="H951" s="355"/>
      <c r="I951" s="354"/>
      <c r="J951" s="353"/>
      <c r="K951" s="353"/>
      <c r="L951" s="349"/>
      <c r="M951" s="349"/>
      <c r="N951" s="349"/>
      <c r="O951" s="349"/>
      <c r="P951" s="349"/>
      <c r="Q951" s="349"/>
      <c r="R951" s="349"/>
      <c r="S951" s="349"/>
      <c r="T951" s="349"/>
      <c r="U951" s="349"/>
      <c r="V951" s="349"/>
      <c r="W951" s="349"/>
      <c r="X951" s="349"/>
      <c r="Y951" s="349"/>
      <c r="Z951" s="349"/>
      <c r="AA951" s="349"/>
      <c r="AB951" s="349"/>
      <c r="AC951" s="349"/>
      <c r="AD951" s="349"/>
      <c r="AE951" s="349"/>
    </row>
    <row r="952" ht="27.75" customHeight="1">
      <c r="A952" s="354"/>
      <c r="B952" s="352"/>
      <c r="C952" s="353"/>
      <c r="D952" s="353"/>
      <c r="E952" s="353"/>
      <c r="F952" s="354"/>
      <c r="G952" s="355"/>
      <c r="H952" s="355"/>
      <c r="I952" s="354"/>
      <c r="J952" s="353"/>
      <c r="K952" s="353"/>
      <c r="L952" s="349"/>
      <c r="M952" s="349"/>
      <c r="N952" s="349"/>
      <c r="O952" s="349"/>
      <c r="P952" s="349"/>
      <c r="Q952" s="349"/>
      <c r="R952" s="349"/>
      <c r="S952" s="349"/>
      <c r="T952" s="349"/>
      <c r="U952" s="349"/>
      <c r="V952" s="349"/>
      <c r="W952" s="349"/>
      <c r="X952" s="349"/>
      <c r="Y952" s="349"/>
      <c r="Z952" s="349"/>
      <c r="AA952" s="349"/>
      <c r="AB952" s="349"/>
      <c r="AC952" s="349"/>
      <c r="AD952" s="349"/>
      <c r="AE952" s="349"/>
    </row>
    <row r="953" ht="27.75" customHeight="1">
      <c r="A953" s="354"/>
      <c r="B953" s="352"/>
      <c r="C953" s="353"/>
      <c r="D953" s="353"/>
      <c r="E953" s="353"/>
      <c r="F953" s="354"/>
      <c r="G953" s="355"/>
      <c r="H953" s="355"/>
      <c r="I953" s="354"/>
      <c r="J953" s="353"/>
      <c r="K953" s="353"/>
      <c r="L953" s="349"/>
      <c r="M953" s="349"/>
      <c r="N953" s="349"/>
      <c r="O953" s="349"/>
      <c r="P953" s="349"/>
      <c r="Q953" s="349"/>
      <c r="R953" s="349"/>
      <c r="S953" s="349"/>
      <c r="T953" s="349"/>
      <c r="U953" s="349"/>
      <c r="V953" s="349"/>
      <c r="W953" s="349"/>
      <c r="X953" s="349"/>
      <c r="Y953" s="349"/>
      <c r="Z953" s="349"/>
      <c r="AA953" s="349"/>
      <c r="AB953" s="349"/>
      <c r="AC953" s="349"/>
      <c r="AD953" s="349"/>
      <c r="AE953" s="349"/>
    </row>
    <row r="954" ht="27.75" customHeight="1">
      <c r="A954" s="354"/>
      <c r="B954" s="352"/>
      <c r="C954" s="353"/>
      <c r="D954" s="353"/>
      <c r="E954" s="353"/>
      <c r="F954" s="354"/>
      <c r="G954" s="355"/>
      <c r="H954" s="355"/>
      <c r="I954" s="354"/>
      <c r="J954" s="353"/>
      <c r="K954" s="353"/>
      <c r="L954" s="349"/>
      <c r="M954" s="349"/>
      <c r="N954" s="349"/>
      <c r="O954" s="349"/>
      <c r="P954" s="349"/>
      <c r="Q954" s="349"/>
      <c r="R954" s="349"/>
      <c r="S954" s="349"/>
      <c r="T954" s="349"/>
      <c r="U954" s="349"/>
      <c r="V954" s="349"/>
      <c r="W954" s="349"/>
      <c r="X954" s="349"/>
      <c r="Y954" s="349"/>
      <c r="Z954" s="349"/>
      <c r="AA954" s="349"/>
      <c r="AB954" s="349"/>
      <c r="AC954" s="349"/>
      <c r="AD954" s="349"/>
      <c r="AE954" s="349"/>
    </row>
    <row r="955" ht="27.75" customHeight="1">
      <c r="A955" s="354"/>
      <c r="B955" s="352"/>
      <c r="C955" s="353"/>
      <c r="D955" s="353"/>
      <c r="E955" s="353"/>
      <c r="F955" s="354"/>
      <c r="G955" s="355"/>
      <c r="H955" s="355"/>
      <c r="I955" s="354"/>
      <c r="J955" s="353"/>
      <c r="K955" s="353"/>
      <c r="L955" s="349"/>
      <c r="M955" s="349"/>
      <c r="N955" s="349"/>
      <c r="O955" s="349"/>
      <c r="P955" s="349"/>
      <c r="Q955" s="349"/>
      <c r="R955" s="349"/>
      <c r="S955" s="349"/>
      <c r="T955" s="349"/>
      <c r="U955" s="349"/>
      <c r="V955" s="349"/>
      <c r="W955" s="349"/>
      <c r="X955" s="349"/>
      <c r="Y955" s="349"/>
      <c r="Z955" s="349"/>
      <c r="AA955" s="349"/>
      <c r="AB955" s="349"/>
      <c r="AC955" s="349"/>
      <c r="AD955" s="349"/>
      <c r="AE955" s="349"/>
    </row>
    <row r="956" ht="27.75" customHeight="1">
      <c r="A956" s="354"/>
      <c r="B956" s="352"/>
      <c r="C956" s="353"/>
      <c r="D956" s="353"/>
      <c r="E956" s="353"/>
      <c r="F956" s="354"/>
      <c r="G956" s="355"/>
      <c r="H956" s="355"/>
      <c r="I956" s="354"/>
      <c r="J956" s="353"/>
      <c r="K956" s="353"/>
      <c r="L956" s="349"/>
      <c r="M956" s="349"/>
      <c r="N956" s="349"/>
      <c r="O956" s="349"/>
      <c r="P956" s="349"/>
      <c r="Q956" s="349"/>
      <c r="R956" s="349"/>
      <c r="S956" s="349"/>
      <c r="T956" s="349"/>
      <c r="U956" s="349"/>
      <c r="V956" s="349"/>
      <c r="W956" s="349"/>
      <c r="X956" s="349"/>
      <c r="Y956" s="349"/>
      <c r="Z956" s="349"/>
      <c r="AA956" s="349"/>
      <c r="AB956" s="349"/>
      <c r="AC956" s="349"/>
      <c r="AD956" s="349"/>
      <c r="AE956" s="349"/>
    </row>
    <row r="957" ht="27.75" customHeight="1">
      <c r="A957" s="354"/>
      <c r="B957" s="352"/>
      <c r="C957" s="353"/>
      <c r="D957" s="353"/>
      <c r="E957" s="353"/>
      <c r="F957" s="354"/>
      <c r="G957" s="355"/>
      <c r="H957" s="355"/>
      <c r="I957" s="354"/>
      <c r="J957" s="353"/>
      <c r="K957" s="353"/>
      <c r="L957" s="349"/>
      <c r="M957" s="349"/>
      <c r="N957" s="349"/>
      <c r="O957" s="349"/>
      <c r="P957" s="349"/>
      <c r="Q957" s="349"/>
      <c r="R957" s="349"/>
      <c r="S957" s="349"/>
      <c r="T957" s="349"/>
      <c r="U957" s="349"/>
      <c r="V957" s="349"/>
      <c r="W957" s="349"/>
      <c r="X957" s="349"/>
      <c r="Y957" s="349"/>
      <c r="Z957" s="349"/>
      <c r="AA957" s="349"/>
      <c r="AB957" s="349"/>
      <c r="AC957" s="349"/>
      <c r="AD957" s="349"/>
      <c r="AE957" s="349"/>
    </row>
    <row r="958" ht="27.75" customHeight="1">
      <c r="A958" s="354"/>
      <c r="B958" s="352"/>
      <c r="C958" s="353"/>
      <c r="D958" s="353"/>
      <c r="E958" s="353"/>
      <c r="F958" s="354"/>
      <c r="G958" s="355"/>
      <c r="H958" s="355"/>
      <c r="I958" s="354"/>
      <c r="J958" s="353"/>
      <c r="K958" s="353"/>
      <c r="L958" s="349"/>
      <c r="M958" s="349"/>
      <c r="N958" s="349"/>
      <c r="O958" s="349"/>
      <c r="P958" s="349"/>
      <c r="Q958" s="349"/>
      <c r="R958" s="349"/>
      <c r="S958" s="349"/>
      <c r="T958" s="349"/>
      <c r="U958" s="349"/>
      <c r="V958" s="349"/>
      <c r="W958" s="349"/>
      <c r="X958" s="349"/>
      <c r="Y958" s="349"/>
      <c r="Z958" s="349"/>
      <c r="AA958" s="349"/>
      <c r="AB958" s="349"/>
      <c r="AC958" s="349"/>
      <c r="AD958" s="349"/>
      <c r="AE958" s="349"/>
    </row>
    <row r="959" ht="27.75" customHeight="1">
      <c r="A959" s="354"/>
      <c r="B959" s="352"/>
      <c r="C959" s="353"/>
      <c r="D959" s="353"/>
      <c r="E959" s="353"/>
      <c r="F959" s="354"/>
      <c r="G959" s="355"/>
      <c r="H959" s="355"/>
      <c r="I959" s="354"/>
      <c r="J959" s="353"/>
      <c r="K959" s="353"/>
      <c r="L959" s="349"/>
      <c r="M959" s="349"/>
      <c r="N959" s="349"/>
      <c r="O959" s="349"/>
      <c r="P959" s="349"/>
      <c r="Q959" s="349"/>
      <c r="R959" s="349"/>
      <c r="S959" s="349"/>
      <c r="T959" s="349"/>
      <c r="U959" s="349"/>
      <c r="V959" s="349"/>
      <c r="W959" s="349"/>
      <c r="X959" s="349"/>
      <c r="Y959" s="349"/>
      <c r="Z959" s="349"/>
      <c r="AA959" s="349"/>
      <c r="AB959" s="349"/>
      <c r="AC959" s="349"/>
      <c r="AD959" s="349"/>
      <c r="AE959" s="349"/>
    </row>
    <row r="960" ht="27.75" customHeight="1">
      <c r="A960" s="354"/>
      <c r="B960" s="352"/>
      <c r="C960" s="353"/>
      <c r="D960" s="353"/>
      <c r="E960" s="353"/>
      <c r="F960" s="354"/>
      <c r="G960" s="355"/>
      <c r="H960" s="355"/>
      <c r="I960" s="354"/>
      <c r="J960" s="353"/>
      <c r="K960" s="353"/>
      <c r="L960" s="349"/>
      <c r="M960" s="349"/>
      <c r="N960" s="349"/>
      <c r="O960" s="349"/>
      <c r="P960" s="349"/>
      <c r="Q960" s="349"/>
      <c r="R960" s="349"/>
      <c r="S960" s="349"/>
      <c r="T960" s="349"/>
      <c r="U960" s="349"/>
      <c r="V960" s="349"/>
      <c r="W960" s="349"/>
      <c r="X960" s="349"/>
      <c r="Y960" s="349"/>
      <c r="Z960" s="349"/>
      <c r="AA960" s="349"/>
      <c r="AB960" s="349"/>
      <c r="AC960" s="349"/>
      <c r="AD960" s="349"/>
      <c r="AE960" s="349"/>
    </row>
    <row r="961" ht="27.75" customHeight="1">
      <c r="A961" s="354"/>
      <c r="B961" s="352"/>
      <c r="C961" s="353"/>
      <c r="D961" s="353"/>
      <c r="E961" s="353"/>
      <c r="F961" s="354"/>
      <c r="G961" s="355"/>
      <c r="H961" s="355"/>
      <c r="I961" s="354"/>
      <c r="J961" s="353"/>
      <c r="K961" s="353"/>
      <c r="L961" s="349"/>
      <c r="M961" s="349"/>
      <c r="N961" s="349"/>
      <c r="O961" s="349"/>
      <c r="P961" s="349"/>
      <c r="Q961" s="349"/>
      <c r="R961" s="349"/>
      <c r="S961" s="349"/>
      <c r="T961" s="349"/>
      <c r="U961" s="349"/>
      <c r="V961" s="349"/>
      <c r="W961" s="349"/>
      <c r="X961" s="349"/>
      <c r="Y961" s="349"/>
      <c r="Z961" s="349"/>
      <c r="AA961" s="349"/>
      <c r="AB961" s="349"/>
      <c r="AC961" s="349"/>
      <c r="AD961" s="349"/>
      <c r="AE961" s="349"/>
    </row>
    <row r="962" ht="27.75" customHeight="1">
      <c r="A962" s="354"/>
      <c r="B962" s="352"/>
      <c r="C962" s="353"/>
      <c r="D962" s="353"/>
      <c r="E962" s="353"/>
      <c r="F962" s="354"/>
      <c r="G962" s="355"/>
      <c r="H962" s="355"/>
      <c r="I962" s="354"/>
      <c r="J962" s="353"/>
      <c r="K962" s="353"/>
      <c r="L962" s="349"/>
      <c r="M962" s="349"/>
      <c r="N962" s="349"/>
      <c r="O962" s="349"/>
      <c r="P962" s="349"/>
      <c r="Q962" s="349"/>
      <c r="R962" s="349"/>
      <c r="S962" s="349"/>
      <c r="T962" s="349"/>
      <c r="U962" s="349"/>
      <c r="V962" s="349"/>
      <c r="W962" s="349"/>
      <c r="X962" s="349"/>
      <c r="Y962" s="349"/>
      <c r="Z962" s="349"/>
      <c r="AA962" s="349"/>
      <c r="AB962" s="349"/>
      <c r="AC962" s="349"/>
      <c r="AD962" s="349"/>
      <c r="AE962" s="349"/>
    </row>
    <row r="963" ht="27.75" customHeight="1">
      <c r="A963" s="354"/>
      <c r="B963" s="352"/>
      <c r="C963" s="353"/>
      <c r="D963" s="353"/>
      <c r="E963" s="353"/>
      <c r="F963" s="354"/>
      <c r="G963" s="355"/>
      <c r="H963" s="355"/>
      <c r="I963" s="354"/>
      <c r="J963" s="353"/>
      <c r="K963" s="353"/>
      <c r="L963" s="349"/>
      <c r="M963" s="349"/>
      <c r="N963" s="349"/>
      <c r="O963" s="349"/>
      <c r="P963" s="349"/>
      <c r="Q963" s="349"/>
      <c r="R963" s="349"/>
      <c r="S963" s="349"/>
      <c r="T963" s="349"/>
      <c r="U963" s="349"/>
      <c r="V963" s="349"/>
      <c r="W963" s="349"/>
      <c r="X963" s="349"/>
      <c r="Y963" s="349"/>
      <c r="Z963" s="349"/>
      <c r="AA963" s="349"/>
      <c r="AB963" s="349"/>
      <c r="AC963" s="349"/>
      <c r="AD963" s="349"/>
      <c r="AE963" s="349"/>
    </row>
    <row r="964" ht="27.75" customHeight="1">
      <c r="A964" s="354"/>
      <c r="B964" s="352"/>
      <c r="C964" s="353"/>
      <c r="D964" s="353"/>
      <c r="E964" s="353"/>
      <c r="F964" s="354"/>
      <c r="G964" s="355"/>
      <c r="H964" s="355"/>
      <c r="I964" s="354"/>
      <c r="J964" s="353"/>
      <c r="K964" s="353"/>
      <c r="L964" s="349"/>
      <c r="M964" s="349"/>
      <c r="N964" s="349"/>
      <c r="O964" s="349"/>
      <c r="P964" s="349"/>
      <c r="Q964" s="349"/>
      <c r="R964" s="349"/>
      <c r="S964" s="349"/>
      <c r="T964" s="349"/>
      <c r="U964" s="349"/>
      <c r="V964" s="349"/>
      <c r="W964" s="349"/>
      <c r="X964" s="349"/>
      <c r="Y964" s="349"/>
      <c r="Z964" s="349"/>
      <c r="AA964" s="349"/>
      <c r="AB964" s="349"/>
      <c r="AC964" s="349"/>
      <c r="AD964" s="349"/>
      <c r="AE964" s="349"/>
    </row>
    <row r="965" ht="27.75" customHeight="1">
      <c r="A965" s="354"/>
      <c r="B965" s="352"/>
      <c r="C965" s="353"/>
      <c r="D965" s="353"/>
      <c r="E965" s="353"/>
      <c r="F965" s="354"/>
      <c r="G965" s="355"/>
      <c r="H965" s="355"/>
      <c r="I965" s="354"/>
      <c r="J965" s="353"/>
      <c r="K965" s="353"/>
      <c r="L965" s="349"/>
      <c r="M965" s="349"/>
      <c r="N965" s="349"/>
      <c r="O965" s="349"/>
      <c r="P965" s="349"/>
      <c r="Q965" s="349"/>
      <c r="R965" s="349"/>
      <c r="S965" s="349"/>
      <c r="T965" s="349"/>
      <c r="U965" s="349"/>
      <c r="V965" s="349"/>
      <c r="W965" s="349"/>
      <c r="X965" s="349"/>
      <c r="Y965" s="349"/>
      <c r="Z965" s="349"/>
      <c r="AA965" s="349"/>
      <c r="AB965" s="349"/>
      <c r="AC965" s="349"/>
      <c r="AD965" s="349"/>
      <c r="AE965" s="349"/>
    </row>
    <row r="966" ht="27.75" customHeight="1">
      <c r="A966" s="354"/>
      <c r="B966" s="352"/>
      <c r="C966" s="353"/>
      <c r="D966" s="353"/>
      <c r="E966" s="353"/>
      <c r="F966" s="354"/>
      <c r="G966" s="355"/>
      <c r="H966" s="355"/>
      <c r="I966" s="354"/>
      <c r="J966" s="353"/>
      <c r="K966" s="353"/>
      <c r="L966" s="349"/>
      <c r="M966" s="349"/>
      <c r="N966" s="349"/>
      <c r="O966" s="349"/>
      <c r="P966" s="349"/>
      <c r="Q966" s="349"/>
      <c r="R966" s="349"/>
      <c r="S966" s="349"/>
      <c r="T966" s="349"/>
      <c r="U966" s="349"/>
      <c r="V966" s="349"/>
      <c r="W966" s="349"/>
      <c r="X966" s="349"/>
      <c r="Y966" s="349"/>
      <c r="Z966" s="349"/>
      <c r="AA966" s="349"/>
      <c r="AB966" s="349"/>
      <c r="AC966" s="349"/>
      <c r="AD966" s="349"/>
      <c r="AE966" s="349"/>
    </row>
    <row r="967" ht="27.75" customHeight="1">
      <c r="A967" s="354"/>
      <c r="B967" s="352"/>
      <c r="C967" s="353"/>
      <c r="D967" s="353"/>
      <c r="E967" s="353"/>
      <c r="F967" s="354"/>
      <c r="G967" s="355"/>
      <c r="H967" s="355"/>
      <c r="I967" s="354"/>
      <c r="J967" s="353"/>
      <c r="K967" s="353"/>
      <c r="L967" s="349"/>
      <c r="M967" s="349"/>
      <c r="N967" s="349"/>
      <c r="O967" s="349"/>
      <c r="P967" s="349"/>
      <c r="Q967" s="349"/>
      <c r="R967" s="349"/>
      <c r="S967" s="349"/>
      <c r="T967" s="349"/>
      <c r="U967" s="349"/>
      <c r="V967" s="349"/>
      <c r="W967" s="349"/>
      <c r="X967" s="349"/>
      <c r="Y967" s="349"/>
      <c r="Z967" s="349"/>
      <c r="AA967" s="349"/>
      <c r="AB967" s="349"/>
      <c r="AC967" s="349"/>
      <c r="AD967" s="349"/>
      <c r="AE967" s="349"/>
    </row>
    <row r="968" ht="27.75" customHeight="1">
      <c r="A968" s="354"/>
      <c r="B968" s="352"/>
      <c r="C968" s="353"/>
      <c r="D968" s="353"/>
      <c r="E968" s="353"/>
      <c r="F968" s="354"/>
      <c r="G968" s="355"/>
      <c r="H968" s="355"/>
      <c r="I968" s="354"/>
      <c r="J968" s="353"/>
      <c r="K968" s="353"/>
      <c r="L968" s="349"/>
      <c r="M968" s="349"/>
      <c r="N968" s="349"/>
      <c r="O968" s="349"/>
      <c r="P968" s="349"/>
      <c r="Q968" s="349"/>
      <c r="R968" s="349"/>
      <c r="S968" s="349"/>
      <c r="T968" s="349"/>
      <c r="U968" s="349"/>
      <c r="V968" s="349"/>
      <c r="W968" s="349"/>
      <c r="X968" s="349"/>
      <c r="Y968" s="349"/>
      <c r="Z968" s="349"/>
      <c r="AA968" s="349"/>
      <c r="AB968" s="349"/>
      <c r="AC968" s="349"/>
      <c r="AD968" s="349"/>
      <c r="AE968" s="349"/>
    </row>
    <row r="969" ht="27.75" customHeight="1">
      <c r="A969" s="354"/>
      <c r="B969" s="352"/>
      <c r="C969" s="353"/>
      <c r="D969" s="353"/>
      <c r="E969" s="353"/>
      <c r="F969" s="354"/>
      <c r="G969" s="355"/>
      <c r="H969" s="355"/>
      <c r="I969" s="354"/>
      <c r="J969" s="353"/>
      <c r="K969" s="353"/>
      <c r="L969" s="349"/>
      <c r="M969" s="349"/>
      <c r="N969" s="349"/>
      <c r="O969" s="349"/>
      <c r="P969" s="349"/>
      <c r="Q969" s="349"/>
      <c r="R969" s="349"/>
      <c r="S969" s="349"/>
      <c r="T969" s="349"/>
      <c r="U969" s="349"/>
      <c r="V969" s="349"/>
      <c r="W969" s="349"/>
      <c r="X969" s="349"/>
      <c r="Y969" s="349"/>
      <c r="Z969" s="349"/>
      <c r="AA969" s="349"/>
      <c r="AB969" s="349"/>
      <c r="AC969" s="349"/>
      <c r="AD969" s="349"/>
      <c r="AE969" s="349"/>
    </row>
    <row r="970" ht="27.75" customHeight="1">
      <c r="A970" s="354"/>
      <c r="B970" s="352"/>
      <c r="C970" s="353"/>
      <c r="D970" s="353"/>
      <c r="E970" s="353"/>
      <c r="F970" s="354"/>
      <c r="G970" s="355"/>
      <c r="H970" s="355"/>
      <c r="I970" s="354"/>
      <c r="J970" s="353"/>
      <c r="K970" s="353"/>
      <c r="L970" s="349"/>
      <c r="M970" s="349"/>
      <c r="N970" s="349"/>
      <c r="O970" s="349"/>
      <c r="P970" s="349"/>
      <c r="Q970" s="349"/>
      <c r="R970" s="349"/>
      <c r="S970" s="349"/>
      <c r="T970" s="349"/>
      <c r="U970" s="349"/>
      <c r="V970" s="349"/>
      <c r="W970" s="349"/>
      <c r="X970" s="349"/>
      <c r="Y970" s="349"/>
      <c r="Z970" s="349"/>
      <c r="AA970" s="349"/>
      <c r="AB970" s="349"/>
      <c r="AC970" s="349"/>
      <c r="AD970" s="349"/>
      <c r="AE970" s="349"/>
    </row>
    <row r="971" ht="27.75" customHeight="1">
      <c r="A971" s="354"/>
      <c r="B971" s="352"/>
      <c r="C971" s="353"/>
      <c r="D971" s="353"/>
      <c r="E971" s="353"/>
      <c r="F971" s="354"/>
      <c r="G971" s="355"/>
      <c r="H971" s="355"/>
      <c r="I971" s="354"/>
      <c r="J971" s="353"/>
      <c r="K971" s="353"/>
      <c r="L971" s="349"/>
      <c r="M971" s="349"/>
      <c r="N971" s="349"/>
      <c r="O971" s="349"/>
      <c r="P971" s="349"/>
      <c r="Q971" s="349"/>
      <c r="R971" s="349"/>
      <c r="S971" s="349"/>
      <c r="T971" s="349"/>
      <c r="U971" s="349"/>
      <c r="V971" s="349"/>
      <c r="W971" s="349"/>
      <c r="X971" s="349"/>
      <c r="Y971" s="349"/>
      <c r="Z971" s="349"/>
      <c r="AA971" s="349"/>
      <c r="AB971" s="349"/>
      <c r="AC971" s="349"/>
      <c r="AD971" s="349"/>
      <c r="AE971" s="349"/>
    </row>
    <row r="972" ht="27.75" customHeight="1">
      <c r="A972" s="354"/>
      <c r="B972" s="352"/>
      <c r="C972" s="353"/>
      <c r="D972" s="353"/>
      <c r="E972" s="353"/>
      <c r="F972" s="354"/>
      <c r="G972" s="355"/>
      <c r="H972" s="355"/>
      <c r="I972" s="354"/>
      <c r="J972" s="353"/>
      <c r="K972" s="353"/>
      <c r="L972" s="349"/>
      <c r="M972" s="349"/>
      <c r="N972" s="349"/>
      <c r="O972" s="349"/>
      <c r="P972" s="349"/>
      <c r="Q972" s="349"/>
      <c r="R972" s="349"/>
      <c r="S972" s="349"/>
      <c r="T972" s="349"/>
      <c r="U972" s="349"/>
      <c r="V972" s="349"/>
      <c r="W972" s="349"/>
      <c r="X972" s="349"/>
      <c r="Y972" s="349"/>
      <c r="Z972" s="349"/>
      <c r="AA972" s="349"/>
      <c r="AB972" s="349"/>
      <c r="AC972" s="349"/>
      <c r="AD972" s="349"/>
      <c r="AE972" s="349"/>
    </row>
    <row r="973" ht="27.75" customHeight="1">
      <c r="A973" s="354"/>
      <c r="B973" s="352"/>
      <c r="C973" s="353"/>
      <c r="D973" s="353"/>
      <c r="E973" s="353"/>
      <c r="F973" s="354"/>
      <c r="G973" s="355"/>
      <c r="H973" s="355"/>
      <c r="I973" s="354"/>
      <c r="J973" s="353"/>
      <c r="K973" s="353"/>
      <c r="L973" s="349"/>
      <c r="M973" s="349"/>
      <c r="N973" s="349"/>
      <c r="O973" s="349"/>
      <c r="P973" s="349"/>
      <c r="Q973" s="349"/>
      <c r="R973" s="349"/>
      <c r="S973" s="349"/>
      <c r="T973" s="349"/>
      <c r="U973" s="349"/>
      <c r="V973" s="349"/>
      <c r="W973" s="349"/>
      <c r="X973" s="349"/>
      <c r="Y973" s="349"/>
      <c r="Z973" s="349"/>
      <c r="AA973" s="349"/>
      <c r="AB973" s="349"/>
      <c r="AC973" s="349"/>
      <c r="AD973" s="349"/>
      <c r="AE973" s="349"/>
    </row>
    <row r="974" ht="27.75" customHeight="1">
      <c r="A974" s="354"/>
      <c r="B974" s="352"/>
      <c r="C974" s="353"/>
      <c r="D974" s="353"/>
      <c r="E974" s="353"/>
      <c r="F974" s="354"/>
      <c r="G974" s="355"/>
      <c r="H974" s="355"/>
      <c r="I974" s="354"/>
      <c r="J974" s="353"/>
      <c r="K974" s="353"/>
      <c r="L974" s="349"/>
      <c r="M974" s="349"/>
      <c r="N974" s="349"/>
      <c r="O974" s="349"/>
      <c r="P974" s="349"/>
      <c r="Q974" s="349"/>
      <c r="R974" s="349"/>
      <c r="S974" s="349"/>
      <c r="T974" s="349"/>
      <c r="U974" s="349"/>
      <c r="V974" s="349"/>
      <c r="W974" s="349"/>
      <c r="X974" s="349"/>
      <c r="Y974" s="349"/>
      <c r="Z974" s="349"/>
      <c r="AA974" s="349"/>
      <c r="AB974" s="349"/>
      <c r="AC974" s="349"/>
      <c r="AD974" s="349"/>
      <c r="AE974" s="349"/>
    </row>
    <row r="975" ht="27.75" customHeight="1">
      <c r="A975" s="354"/>
      <c r="B975" s="352"/>
      <c r="C975" s="353"/>
      <c r="D975" s="353"/>
      <c r="E975" s="353"/>
      <c r="F975" s="354"/>
      <c r="G975" s="355"/>
      <c r="H975" s="355"/>
      <c r="I975" s="354"/>
      <c r="J975" s="353"/>
      <c r="K975" s="353"/>
      <c r="L975" s="349"/>
      <c r="M975" s="349"/>
      <c r="N975" s="349"/>
      <c r="O975" s="349"/>
      <c r="P975" s="349"/>
      <c r="Q975" s="349"/>
      <c r="R975" s="349"/>
      <c r="S975" s="349"/>
      <c r="T975" s="349"/>
      <c r="U975" s="349"/>
      <c r="V975" s="349"/>
      <c r="W975" s="349"/>
      <c r="X975" s="349"/>
      <c r="Y975" s="349"/>
      <c r="Z975" s="349"/>
      <c r="AA975" s="349"/>
      <c r="AB975" s="349"/>
      <c r="AC975" s="349"/>
      <c r="AD975" s="349"/>
      <c r="AE975" s="349"/>
    </row>
    <row r="976" ht="27.75" customHeight="1">
      <c r="A976" s="354"/>
      <c r="B976" s="352"/>
      <c r="C976" s="353"/>
      <c r="D976" s="353"/>
      <c r="E976" s="353"/>
      <c r="F976" s="354"/>
      <c r="G976" s="355"/>
      <c r="H976" s="355"/>
      <c r="I976" s="354"/>
      <c r="J976" s="353"/>
      <c r="K976" s="353"/>
      <c r="L976" s="349"/>
      <c r="M976" s="349"/>
      <c r="N976" s="349"/>
      <c r="O976" s="349"/>
      <c r="P976" s="349"/>
      <c r="Q976" s="349"/>
      <c r="R976" s="349"/>
      <c r="S976" s="349"/>
      <c r="T976" s="349"/>
      <c r="U976" s="349"/>
      <c r="V976" s="349"/>
      <c r="W976" s="349"/>
      <c r="X976" s="349"/>
      <c r="Y976" s="349"/>
      <c r="Z976" s="349"/>
      <c r="AA976" s="349"/>
      <c r="AB976" s="349"/>
      <c r="AC976" s="349"/>
      <c r="AD976" s="349"/>
      <c r="AE976" s="349"/>
    </row>
    <row r="977" ht="27.75" customHeight="1">
      <c r="A977" s="354"/>
      <c r="B977" s="352"/>
      <c r="C977" s="353"/>
      <c r="D977" s="353"/>
      <c r="E977" s="353"/>
      <c r="F977" s="354"/>
      <c r="G977" s="355"/>
      <c r="H977" s="355"/>
      <c r="I977" s="354"/>
      <c r="J977" s="353"/>
      <c r="K977" s="353"/>
      <c r="L977" s="349"/>
      <c r="M977" s="349"/>
      <c r="N977" s="349"/>
      <c r="O977" s="349"/>
      <c r="P977" s="349"/>
      <c r="Q977" s="349"/>
      <c r="R977" s="349"/>
      <c r="S977" s="349"/>
      <c r="T977" s="349"/>
      <c r="U977" s="349"/>
      <c r="V977" s="349"/>
      <c r="W977" s="349"/>
      <c r="X977" s="349"/>
      <c r="Y977" s="349"/>
      <c r="Z977" s="349"/>
      <c r="AA977" s="349"/>
      <c r="AB977" s="349"/>
      <c r="AC977" s="349"/>
      <c r="AD977" s="349"/>
      <c r="AE977" s="349"/>
    </row>
    <row r="978" ht="27.75" customHeight="1">
      <c r="A978" s="354"/>
      <c r="B978" s="352"/>
      <c r="C978" s="353"/>
      <c r="D978" s="353"/>
      <c r="E978" s="353"/>
      <c r="F978" s="354"/>
      <c r="G978" s="355"/>
      <c r="H978" s="355"/>
      <c r="I978" s="354"/>
      <c r="J978" s="353"/>
      <c r="K978" s="353"/>
      <c r="L978" s="349"/>
      <c r="M978" s="349"/>
      <c r="N978" s="349"/>
      <c r="O978" s="349"/>
      <c r="P978" s="349"/>
      <c r="Q978" s="349"/>
      <c r="R978" s="349"/>
      <c r="S978" s="349"/>
      <c r="T978" s="349"/>
      <c r="U978" s="349"/>
      <c r="V978" s="349"/>
      <c r="W978" s="349"/>
      <c r="X978" s="349"/>
      <c r="Y978" s="349"/>
      <c r="Z978" s="349"/>
      <c r="AA978" s="349"/>
      <c r="AB978" s="349"/>
      <c r="AC978" s="349"/>
      <c r="AD978" s="349"/>
      <c r="AE978" s="349"/>
    </row>
    <row r="979" ht="27.75" customHeight="1">
      <c r="A979" s="354"/>
      <c r="B979" s="352"/>
      <c r="C979" s="353"/>
      <c r="D979" s="353"/>
      <c r="E979" s="353"/>
      <c r="F979" s="354"/>
      <c r="G979" s="355"/>
      <c r="H979" s="355"/>
      <c r="I979" s="354"/>
      <c r="J979" s="353"/>
      <c r="K979" s="353"/>
      <c r="L979" s="349"/>
      <c r="M979" s="349"/>
      <c r="N979" s="349"/>
      <c r="O979" s="349"/>
      <c r="P979" s="349"/>
      <c r="Q979" s="349"/>
      <c r="R979" s="349"/>
      <c r="S979" s="349"/>
      <c r="T979" s="349"/>
      <c r="U979" s="349"/>
      <c r="V979" s="349"/>
      <c r="W979" s="349"/>
      <c r="X979" s="349"/>
      <c r="Y979" s="349"/>
      <c r="Z979" s="349"/>
      <c r="AA979" s="349"/>
      <c r="AB979" s="349"/>
      <c r="AC979" s="349"/>
      <c r="AD979" s="349"/>
      <c r="AE979" s="349"/>
    </row>
    <row r="980" ht="27.75" customHeight="1">
      <c r="A980" s="354"/>
      <c r="B980" s="352"/>
      <c r="C980" s="353"/>
      <c r="D980" s="353"/>
      <c r="E980" s="353"/>
      <c r="F980" s="354"/>
      <c r="G980" s="355"/>
      <c r="H980" s="355"/>
      <c r="I980" s="354"/>
      <c r="J980" s="353"/>
      <c r="K980" s="353"/>
      <c r="L980" s="349"/>
      <c r="M980" s="349"/>
      <c r="N980" s="349"/>
      <c r="O980" s="349"/>
      <c r="P980" s="349"/>
      <c r="Q980" s="349"/>
      <c r="R980" s="349"/>
      <c r="S980" s="349"/>
      <c r="T980" s="349"/>
      <c r="U980" s="349"/>
      <c r="V980" s="349"/>
      <c r="W980" s="349"/>
      <c r="X980" s="349"/>
      <c r="Y980" s="349"/>
      <c r="Z980" s="349"/>
      <c r="AA980" s="349"/>
      <c r="AB980" s="349"/>
      <c r="AC980" s="349"/>
      <c r="AD980" s="349"/>
      <c r="AE980" s="349"/>
    </row>
    <row r="981" ht="27.75" customHeight="1">
      <c r="A981" s="354"/>
      <c r="B981" s="352"/>
      <c r="C981" s="353"/>
      <c r="D981" s="353"/>
      <c r="E981" s="353"/>
      <c r="F981" s="354"/>
      <c r="G981" s="355"/>
      <c r="H981" s="355"/>
      <c r="I981" s="354"/>
      <c r="J981" s="353"/>
      <c r="K981" s="353"/>
      <c r="L981" s="349"/>
      <c r="M981" s="349"/>
      <c r="N981" s="349"/>
      <c r="O981" s="349"/>
      <c r="P981" s="349"/>
      <c r="Q981" s="349"/>
      <c r="R981" s="349"/>
      <c r="S981" s="349"/>
      <c r="T981" s="349"/>
      <c r="U981" s="349"/>
      <c r="V981" s="349"/>
      <c r="W981" s="349"/>
      <c r="X981" s="349"/>
      <c r="Y981" s="349"/>
      <c r="Z981" s="349"/>
      <c r="AA981" s="349"/>
      <c r="AB981" s="349"/>
      <c r="AC981" s="349"/>
      <c r="AD981" s="349"/>
      <c r="AE981" s="349"/>
    </row>
    <row r="982" ht="27.75" customHeight="1">
      <c r="A982" s="354"/>
      <c r="B982" s="352"/>
      <c r="C982" s="353"/>
      <c r="D982" s="353"/>
      <c r="E982" s="353"/>
      <c r="F982" s="354"/>
      <c r="G982" s="355"/>
      <c r="H982" s="355"/>
      <c r="I982" s="354"/>
      <c r="J982" s="353"/>
      <c r="K982" s="353"/>
      <c r="L982" s="349"/>
      <c r="M982" s="349"/>
      <c r="N982" s="349"/>
      <c r="O982" s="349"/>
      <c r="P982" s="349"/>
      <c r="Q982" s="349"/>
      <c r="R982" s="349"/>
      <c r="S982" s="349"/>
      <c r="T982" s="349"/>
      <c r="U982" s="349"/>
      <c r="V982" s="349"/>
      <c r="W982" s="349"/>
      <c r="X982" s="349"/>
      <c r="Y982" s="349"/>
      <c r="Z982" s="349"/>
      <c r="AA982" s="349"/>
      <c r="AB982" s="349"/>
      <c r="AC982" s="349"/>
      <c r="AD982" s="349"/>
      <c r="AE982" s="349"/>
    </row>
    <row r="983" ht="27.75" customHeight="1">
      <c r="A983" s="354"/>
      <c r="B983" s="352"/>
      <c r="C983" s="353"/>
      <c r="D983" s="353"/>
      <c r="E983" s="353"/>
      <c r="F983" s="354"/>
      <c r="G983" s="355"/>
      <c r="H983" s="355"/>
      <c r="I983" s="354"/>
      <c r="J983" s="353"/>
      <c r="K983" s="353"/>
      <c r="L983" s="349"/>
      <c r="M983" s="349"/>
      <c r="N983" s="349"/>
      <c r="O983" s="349"/>
      <c r="P983" s="349"/>
      <c r="Q983" s="349"/>
      <c r="R983" s="349"/>
      <c r="S983" s="349"/>
      <c r="T983" s="349"/>
      <c r="U983" s="349"/>
      <c r="V983" s="349"/>
      <c r="W983" s="349"/>
      <c r="X983" s="349"/>
      <c r="Y983" s="349"/>
      <c r="Z983" s="349"/>
      <c r="AA983" s="349"/>
      <c r="AB983" s="349"/>
      <c r="AC983" s="349"/>
      <c r="AD983" s="349"/>
      <c r="AE983" s="349"/>
    </row>
    <row r="984" ht="27.75" customHeight="1">
      <c r="A984" s="354"/>
      <c r="B984" s="352"/>
      <c r="C984" s="353"/>
      <c r="D984" s="353"/>
      <c r="E984" s="353"/>
      <c r="F984" s="354"/>
      <c r="G984" s="355"/>
      <c r="H984" s="355"/>
      <c r="I984" s="354"/>
      <c r="J984" s="353"/>
      <c r="K984" s="353"/>
      <c r="L984" s="349"/>
      <c r="M984" s="349"/>
      <c r="N984" s="349"/>
      <c r="O984" s="349"/>
      <c r="P984" s="349"/>
      <c r="Q984" s="349"/>
      <c r="R984" s="349"/>
      <c r="S984" s="349"/>
      <c r="T984" s="349"/>
      <c r="U984" s="349"/>
      <c r="V984" s="349"/>
      <c r="W984" s="349"/>
      <c r="X984" s="349"/>
      <c r="Y984" s="349"/>
      <c r="Z984" s="349"/>
      <c r="AA984" s="349"/>
      <c r="AB984" s="349"/>
      <c r="AC984" s="349"/>
      <c r="AD984" s="349"/>
      <c r="AE984" s="349"/>
    </row>
    <row r="985" ht="27.75" customHeight="1">
      <c r="A985" s="354"/>
      <c r="B985" s="352"/>
      <c r="C985" s="353"/>
      <c r="D985" s="353"/>
      <c r="E985" s="353"/>
      <c r="F985" s="354"/>
      <c r="G985" s="355"/>
      <c r="H985" s="355"/>
      <c r="I985" s="354"/>
      <c r="J985" s="353"/>
      <c r="K985" s="353"/>
      <c r="L985" s="349"/>
      <c r="M985" s="349"/>
      <c r="N985" s="349"/>
      <c r="O985" s="349"/>
      <c r="P985" s="349"/>
      <c r="Q985" s="349"/>
      <c r="R985" s="349"/>
      <c r="S985" s="349"/>
      <c r="T985" s="349"/>
      <c r="U985" s="349"/>
      <c r="V985" s="349"/>
      <c r="W985" s="349"/>
      <c r="X985" s="349"/>
      <c r="Y985" s="349"/>
      <c r="Z985" s="349"/>
      <c r="AA985" s="349"/>
      <c r="AB985" s="349"/>
      <c r="AC985" s="349"/>
      <c r="AD985" s="349"/>
      <c r="AE985" s="349"/>
    </row>
    <row r="986" ht="27.75" customHeight="1">
      <c r="A986" s="354"/>
      <c r="B986" s="352"/>
      <c r="C986" s="353"/>
      <c r="D986" s="353"/>
      <c r="E986" s="353"/>
      <c r="F986" s="354"/>
      <c r="G986" s="355"/>
      <c r="H986" s="355"/>
      <c r="I986" s="354"/>
      <c r="J986" s="353"/>
      <c r="K986" s="353"/>
      <c r="L986" s="349"/>
      <c r="M986" s="349"/>
      <c r="N986" s="349"/>
      <c r="O986" s="349"/>
      <c r="P986" s="349"/>
      <c r="Q986" s="349"/>
      <c r="R986" s="349"/>
      <c r="S986" s="349"/>
      <c r="T986" s="349"/>
      <c r="U986" s="349"/>
      <c r="V986" s="349"/>
      <c r="W986" s="349"/>
      <c r="X986" s="349"/>
      <c r="Y986" s="349"/>
      <c r="Z986" s="349"/>
      <c r="AA986" s="349"/>
      <c r="AB986" s="349"/>
      <c r="AC986" s="349"/>
      <c r="AD986" s="349"/>
      <c r="AE986" s="349"/>
    </row>
    <row r="987" ht="27.75" customHeight="1">
      <c r="A987" s="354"/>
      <c r="B987" s="352"/>
      <c r="C987" s="353"/>
      <c r="D987" s="353"/>
      <c r="E987" s="353"/>
      <c r="F987" s="354"/>
      <c r="G987" s="355"/>
      <c r="H987" s="355"/>
      <c r="I987" s="354"/>
      <c r="J987" s="353"/>
      <c r="K987" s="353"/>
      <c r="L987" s="349"/>
      <c r="M987" s="349"/>
      <c r="N987" s="349"/>
      <c r="O987" s="349"/>
      <c r="P987" s="349"/>
      <c r="Q987" s="349"/>
      <c r="R987" s="349"/>
      <c r="S987" s="349"/>
      <c r="T987" s="349"/>
      <c r="U987" s="349"/>
      <c r="V987" s="349"/>
      <c r="W987" s="349"/>
      <c r="X987" s="349"/>
      <c r="Y987" s="349"/>
      <c r="Z987" s="349"/>
      <c r="AA987" s="349"/>
      <c r="AB987" s="349"/>
      <c r="AC987" s="349"/>
      <c r="AD987" s="349"/>
      <c r="AE987" s="349"/>
    </row>
    <row r="988" ht="27.75" customHeight="1">
      <c r="A988" s="354"/>
      <c r="B988" s="352"/>
      <c r="C988" s="353"/>
      <c r="D988" s="353"/>
      <c r="E988" s="353"/>
      <c r="F988" s="354"/>
      <c r="G988" s="355"/>
      <c r="H988" s="355"/>
      <c r="I988" s="354"/>
      <c r="J988" s="353"/>
      <c r="K988" s="353"/>
      <c r="L988" s="349"/>
      <c r="M988" s="349"/>
      <c r="N988" s="349"/>
      <c r="O988" s="349"/>
      <c r="P988" s="349"/>
      <c r="Q988" s="349"/>
      <c r="R988" s="349"/>
      <c r="S988" s="349"/>
      <c r="T988" s="349"/>
      <c r="U988" s="349"/>
      <c r="V988" s="349"/>
      <c r="W988" s="349"/>
      <c r="X988" s="349"/>
      <c r="Y988" s="349"/>
      <c r="Z988" s="349"/>
      <c r="AA988" s="349"/>
      <c r="AB988" s="349"/>
      <c r="AC988" s="349"/>
      <c r="AD988" s="349"/>
      <c r="AE988" s="349"/>
    </row>
    <row r="989" ht="27.75" customHeight="1">
      <c r="A989" s="354"/>
      <c r="B989" s="352"/>
      <c r="C989" s="353"/>
      <c r="D989" s="353"/>
      <c r="E989" s="353"/>
      <c r="F989" s="354"/>
      <c r="G989" s="355"/>
      <c r="H989" s="355"/>
      <c r="I989" s="354"/>
      <c r="J989" s="353"/>
      <c r="K989" s="353"/>
      <c r="L989" s="349"/>
      <c r="M989" s="349"/>
      <c r="N989" s="349"/>
      <c r="O989" s="349"/>
      <c r="P989" s="349"/>
      <c r="Q989" s="349"/>
      <c r="R989" s="349"/>
      <c r="S989" s="349"/>
      <c r="T989" s="349"/>
      <c r="U989" s="349"/>
      <c r="V989" s="349"/>
      <c r="W989" s="349"/>
      <c r="X989" s="349"/>
      <c r="Y989" s="349"/>
      <c r="Z989" s="349"/>
      <c r="AA989" s="349"/>
      <c r="AB989" s="349"/>
      <c r="AC989" s="349"/>
      <c r="AD989" s="349"/>
      <c r="AE989" s="349"/>
    </row>
    <row r="990" ht="27.75" customHeight="1">
      <c r="A990" s="354"/>
      <c r="B990" s="352"/>
      <c r="C990" s="353"/>
      <c r="D990" s="353"/>
      <c r="E990" s="353"/>
      <c r="F990" s="354"/>
      <c r="G990" s="355"/>
      <c r="H990" s="355"/>
      <c r="I990" s="354"/>
      <c r="J990" s="353"/>
      <c r="K990" s="353"/>
      <c r="L990" s="349"/>
      <c r="M990" s="349"/>
      <c r="N990" s="349"/>
      <c r="O990" s="349"/>
      <c r="P990" s="349"/>
      <c r="Q990" s="349"/>
      <c r="R990" s="349"/>
      <c r="S990" s="349"/>
      <c r="T990" s="349"/>
      <c r="U990" s="349"/>
      <c r="V990" s="349"/>
      <c r="W990" s="349"/>
      <c r="X990" s="349"/>
      <c r="Y990" s="349"/>
      <c r="Z990" s="349"/>
      <c r="AA990" s="349"/>
      <c r="AB990" s="349"/>
      <c r="AC990" s="349"/>
      <c r="AD990" s="349"/>
      <c r="AE990" s="349"/>
    </row>
    <row r="991" ht="27.75" customHeight="1">
      <c r="A991" s="354"/>
      <c r="B991" s="352"/>
      <c r="C991" s="353"/>
      <c r="D991" s="353"/>
      <c r="E991" s="353"/>
      <c r="F991" s="354"/>
      <c r="G991" s="355"/>
      <c r="H991" s="355"/>
      <c r="I991" s="354"/>
      <c r="J991" s="353"/>
      <c r="K991" s="353"/>
      <c r="L991" s="349"/>
      <c r="M991" s="349"/>
      <c r="N991" s="349"/>
      <c r="O991" s="349"/>
      <c r="P991" s="349"/>
      <c r="Q991" s="349"/>
      <c r="R991" s="349"/>
      <c r="S991" s="349"/>
      <c r="T991" s="349"/>
      <c r="U991" s="349"/>
      <c r="V991" s="349"/>
      <c r="W991" s="349"/>
      <c r="X991" s="349"/>
      <c r="Y991" s="349"/>
      <c r="Z991" s="349"/>
      <c r="AA991" s="349"/>
      <c r="AB991" s="349"/>
      <c r="AC991" s="349"/>
      <c r="AD991" s="349"/>
      <c r="AE991" s="349"/>
    </row>
    <row r="992" ht="27.75" customHeight="1">
      <c r="A992" s="354"/>
      <c r="B992" s="352"/>
      <c r="C992" s="353"/>
      <c r="D992" s="353"/>
      <c r="E992" s="353"/>
      <c r="F992" s="354"/>
      <c r="G992" s="355"/>
      <c r="H992" s="355"/>
      <c r="I992" s="354"/>
      <c r="J992" s="353"/>
      <c r="K992" s="353"/>
      <c r="L992" s="349"/>
      <c r="M992" s="349"/>
      <c r="N992" s="349"/>
      <c r="O992" s="349"/>
      <c r="P992" s="349"/>
      <c r="Q992" s="349"/>
      <c r="R992" s="349"/>
      <c r="S992" s="349"/>
      <c r="T992" s="349"/>
      <c r="U992" s="349"/>
      <c r="V992" s="349"/>
      <c r="W992" s="349"/>
      <c r="X992" s="349"/>
      <c r="Y992" s="349"/>
      <c r="Z992" s="349"/>
      <c r="AA992" s="349"/>
      <c r="AB992" s="349"/>
      <c r="AC992" s="349"/>
      <c r="AD992" s="349"/>
      <c r="AE992" s="349"/>
    </row>
    <row r="993" ht="27.75" customHeight="1">
      <c r="A993" s="354"/>
      <c r="B993" s="352"/>
      <c r="C993" s="353"/>
      <c r="D993" s="353"/>
      <c r="E993" s="353"/>
      <c r="F993" s="354"/>
      <c r="G993" s="355"/>
      <c r="H993" s="355"/>
      <c r="I993" s="354"/>
      <c r="J993" s="353"/>
      <c r="K993" s="353"/>
      <c r="L993" s="349"/>
      <c r="M993" s="349"/>
      <c r="N993" s="349"/>
      <c r="O993" s="349"/>
      <c r="P993" s="349"/>
      <c r="Q993" s="349"/>
      <c r="R993" s="349"/>
      <c r="S993" s="349"/>
      <c r="T993" s="349"/>
      <c r="U993" s="349"/>
      <c r="V993" s="349"/>
      <c r="W993" s="349"/>
      <c r="X993" s="349"/>
      <c r="Y993" s="349"/>
      <c r="Z993" s="349"/>
      <c r="AA993" s="349"/>
      <c r="AB993" s="349"/>
      <c r="AC993" s="349"/>
      <c r="AD993" s="349"/>
      <c r="AE993" s="349"/>
    </row>
    <row r="994" ht="27.75" customHeight="1">
      <c r="A994" s="354"/>
      <c r="B994" s="352"/>
      <c r="C994" s="353"/>
      <c r="D994" s="353"/>
      <c r="E994" s="353"/>
      <c r="F994" s="354"/>
      <c r="G994" s="355"/>
      <c r="H994" s="355"/>
      <c r="I994" s="354"/>
      <c r="J994" s="353"/>
      <c r="K994" s="353"/>
      <c r="L994" s="349"/>
      <c r="M994" s="349"/>
      <c r="N994" s="349"/>
      <c r="O994" s="349"/>
      <c r="P994" s="349"/>
      <c r="Q994" s="349"/>
      <c r="R994" s="349"/>
      <c r="S994" s="349"/>
      <c r="T994" s="349"/>
      <c r="U994" s="349"/>
      <c r="V994" s="349"/>
      <c r="W994" s="349"/>
      <c r="X994" s="349"/>
      <c r="Y994" s="349"/>
      <c r="Z994" s="349"/>
      <c r="AA994" s="349"/>
      <c r="AB994" s="349"/>
      <c r="AC994" s="349"/>
      <c r="AD994" s="349"/>
      <c r="AE994" s="349"/>
    </row>
    <row r="995" ht="27.75" customHeight="1">
      <c r="A995" s="354"/>
      <c r="B995" s="352"/>
      <c r="C995" s="353"/>
      <c r="D995" s="353"/>
      <c r="E995" s="353"/>
      <c r="F995" s="354"/>
      <c r="G995" s="355"/>
      <c r="H995" s="355"/>
      <c r="I995" s="354"/>
      <c r="J995" s="353"/>
      <c r="K995" s="353"/>
      <c r="L995" s="349"/>
      <c r="M995" s="349"/>
      <c r="N995" s="349"/>
      <c r="O995" s="349"/>
      <c r="P995" s="349"/>
      <c r="Q995" s="349"/>
      <c r="R995" s="349"/>
      <c r="S995" s="349"/>
      <c r="T995" s="349"/>
      <c r="U995" s="349"/>
      <c r="V995" s="349"/>
      <c r="W995" s="349"/>
      <c r="X995" s="349"/>
      <c r="Y995" s="349"/>
      <c r="Z995" s="349"/>
      <c r="AA995" s="349"/>
      <c r="AB995" s="349"/>
      <c r="AC995" s="349"/>
      <c r="AD995" s="349"/>
      <c r="AE995" s="349"/>
    </row>
    <row r="996" ht="27.75" customHeight="1">
      <c r="A996" s="354"/>
      <c r="B996" s="352"/>
      <c r="C996" s="353"/>
      <c r="D996" s="353"/>
      <c r="E996" s="353"/>
      <c r="F996" s="354"/>
      <c r="G996" s="355"/>
      <c r="H996" s="355"/>
      <c r="I996" s="354"/>
      <c r="J996" s="353"/>
      <c r="K996" s="353"/>
      <c r="L996" s="349"/>
      <c r="M996" s="349"/>
      <c r="N996" s="349"/>
      <c r="O996" s="349"/>
      <c r="P996" s="349"/>
      <c r="Q996" s="349"/>
      <c r="R996" s="349"/>
      <c r="S996" s="349"/>
      <c r="T996" s="349"/>
      <c r="U996" s="349"/>
      <c r="V996" s="349"/>
      <c r="W996" s="349"/>
      <c r="X996" s="349"/>
      <c r="Y996" s="349"/>
      <c r="Z996" s="349"/>
      <c r="AA996" s="349"/>
      <c r="AB996" s="349"/>
      <c r="AC996" s="349"/>
      <c r="AD996" s="349"/>
      <c r="AE996" s="349"/>
    </row>
    <row r="997" ht="27.75" customHeight="1">
      <c r="A997" s="354"/>
      <c r="B997" s="352"/>
      <c r="C997" s="353"/>
      <c r="D997" s="353"/>
      <c r="E997" s="353"/>
      <c r="F997" s="354"/>
      <c r="G997" s="355"/>
      <c r="H997" s="355"/>
      <c r="I997" s="354"/>
      <c r="J997" s="353"/>
      <c r="K997" s="353"/>
      <c r="L997" s="349"/>
      <c r="M997" s="349"/>
      <c r="N997" s="349"/>
      <c r="O997" s="349"/>
      <c r="P997" s="349"/>
      <c r="Q997" s="349"/>
      <c r="R997" s="349"/>
      <c r="S997" s="349"/>
      <c r="T997" s="349"/>
      <c r="U997" s="349"/>
      <c r="V997" s="349"/>
      <c r="W997" s="349"/>
      <c r="X997" s="349"/>
      <c r="Y997" s="349"/>
      <c r="Z997" s="349"/>
      <c r="AA997" s="349"/>
      <c r="AB997" s="349"/>
      <c r="AC997" s="349"/>
      <c r="AD997" s="349"/>
      <c r="AE997" s="349"/>
    </row>
    <row r="998" ht="27.75" customHeight="1">
      <c r="A998" s="354"/>
      <c r="B998" s="352"/>
      <c r="C998" s="353"/>
      <c r="D998" s="353"/>
      <c r="E998" s="353"/>
      <c r="F998" s="354"/>
      <c r="G998" s="355"/>
      <c r="H998" s="355"/>
      <c r="I998" s="354"/>
      <c r="J998" s="353"/>
      <c r="K998" s="353"/>
      <c r="L998" s="349"/>
      <c r="M998" s="349"/>
      <c r="N998" s="349"/>
      <c r="O998" s="349"/>
      <c r="P998" s="349"/>
      <c r="Q998" s="349"/>
      <c r="R998" s="349"/>
      <c r="S998" s="349"/>
      <c r="T998" s="349"/>
      <c r="U998" s="349"/>
      <c r="V998" s="349"/>
      <c r="W998" s="349"/>
      <c r="X998" s="349"/>
      <c r="Y998" s="349"/>
      <c r="Z998" s="349"/>
      <c r="AA998" s="349"/>
      <c r="AB998" s="349"/>
      <c r="AC998" s="349"/>
      <c r="AD998" s="349"/>
      <c r="AE998" s="349"/>
    </row>
    <row r="999" ht="27.75" customHeight="1">
      <c r="A999" s="354"/>
      <c r="B999" s="352"/>
      <c r="C999" s="353"/>
      <c r="D999" s="353"/>
      <c r="E999" s="353"/>
      <c r="F999" s="354"/>
      <c r="G999" s="355"/>
      <c r="H999" s="355"/>
      <c r="I999" s="354"/>
      <c r="J999" s="353"/>
      <c r="K999" s="353"/>
      <c r="L999" s="349"/>
      <c r="M999" s="349"/>
      <c r="N999" s="349"/>
      <c r="O999" s="349"/>
      <c r="P999" s="349"/>
      <c r="Q999" s="349"/>
      <c r="R999" s="349"/>
      <c r="S999" s="349"/>
      <c r="T999" s="349"/>
      <c r="U999" s="349"/>
      <c r="V999" s="349"/>
      <c r="W999" s="349"/>
      <c r="X999" s="349"/>
      <c r="Y999" s="349"/>
      <c r="Z999" s="349"/>
      <c r="AA999" s="349"/>
      <c r="AB999" s="349"/>
      <c r="AC999" s="349"/>
      <c r="AD999" s="349"/>
      <c r="AE999" s="349"/>
    </row>
    <row r="1000" ht="27.75" customHeight="1">
      <c r="A1000" s="354"/>
      <c r="B1000" s="352"/>
      <c r="C1000" s="353"/>
      <c r="D1000" s="353"/>
      <c r="E1000" s="353"/>
      <c r="F1000" s="354"/>
      <c r="G1000" s="355"/>
      <c r="H1000" s="355"/>
      <c r="I1000" s="354"/>
      <c r="J1000" s="353"/>
      <c r="K1000" s="353"/>
      <c r="L1000" s="349"/>
      <c r="M1000" s="349"/>
      <c r="N1000" s="349"/>
      <c r="O1000" s="349"/>
      <c r="P1000" s="349"/>
      <c r="Q1000" s="349"/>
      <c r="R1000" s="349"/>
      <c r="S1000" s="349"/>
      <c r="T1000" s="349"/>
      <c r="U1000" s="349"/>
      <c r="V1000" s="349"/>
      <c r="W1000" s="349"/>
      <c r="X1000" s="349"/>
      <c r="Y1000" s="349"/>
      <c r="Z1000" s="349"/>
      <c r="AA1000" s="349"/>
      <c r="AB1000" s="349"/>
      <c r="AC1000" s="349"/>
      <c r="AD1000" s="349"/>
      <c r="AE1000" s="349"/>
    </row>
  </sheetData>
  <mergeCells count="32">
    <mergeCell ref="H6:H7"/>
    <mergeCell ref="I6:I7"/>
    <mergeCell ref="J6:J7"/>
    <mergeCell ref="K6:K7"/>
    <mergeCell ref="A1:K1"/>
    <mergeCell ref="A2:K2"/>
    <mergeCell ref="A3:K3"/>
    <mergeCell ref="A5:K5"/>
    <mergeCell ref="A6:A7"/>
    <mergeCell ref="C6:D7"/>
    <mergeCell ref="E6:E7"/>
    <mergeCell ref="F6:F7"/>
    <mergeCell ref="G6:G7"/>
    <mergeCell ref="C125:D125"/>
    <mergeCell ref="E125:F125"/>
    <mergeCell ref="A128:G128"/>
    <mergeCell ref="A132:B132"/>
    <mergeCell ref="C132:F132"/>
    <mergeCell ref="C136:F136"/>
    <mergeCell ref="C141:F141"/>
    <mergeCell ref="C142:F142"/>
    <mergeCell ref="C143:F143"/>
    <mergeCell ref="C144:F144"/>
    <mergeCell ref="C145:F145"/>
    <mergeCell ref="C146:F146"/>
    <mergeCell ref="A133:B133"/>
    <mergeCell ref="C133:F133"/>
    <mergeCell ref="A134:B134"/>
    <mergeCell ref="C134:F134"/>
    <mergeCell ref="A135:B135"/>
    <mergeCell ref="C135:F135"/>
    <mergeCell ref="A136:B136"/>
  </mergeCells>
  <printOptions horizontalCentered="1"/>
  <pageMargins bottom="0.141666666666667" footer="0.0" header="0.0" left="0.308333333333333" right="0.511805555555555" top="0.165277777777778"/>
  <pageSetup paperSize="9" scale="43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5.86"/>
    <col customWidth="1" min="2" max="2" width="52.57"/>
    <col customWidth="1" min="3" max="3" width="38.43"/>
    <col customWidth="1" min="4" max="4" width="44.57"/>
    <col customWidth="1" min="5" max="5" width="42.86"/>
    <col customWidth="1" min="6" max="6" width="43.0"/>
    <col customWidth="1" min="7" max="26" width="13.14"/>
  </cols>
  <sheetData>
    <row r="1" ht="36.75" customHeight="1">
      <c r="A1" s="382" t="s">
        <v>558</v>
      </c>
      <c r="B1" s="249"/>
      <c r="C1" s="249"/>
      <c r="D1" s="249"/>
      <c r="E1" s="249"/>
      <c r="F1" s="231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</row>
    <row r="2" ht="36.75" customHeight="1">
      <c r="A2" s="384" t="s">
        <v>559</v>
      </c>
      <c r="B2" s="249"/>
      <c r="C2" s="249"/>
      <c r="D2" s="249"/>
      <c r="E2" s="249"/>
      <c r="F2" s="231"/>
      <c r="G2" s="383"/>
      <c r="H2" s="383"/>
      <c r="I2" s="383"/>
      <c r="J2" s="383"/>
      <c r="K2" s="383"/>
      <c r="L2" s="383"/>
      <c r="M2" s="383"/>
      <c r="N2" s="383"/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</row>
    <row r="3" ht="36.75" customHeight="1">
      <c r="A3" s="385" t="s">
        <v>137</v>
      </c>
      <c r="B3" s="385" t="s">
        <v>560</v>
      </c>
      <c r="C3" s="386" t="s">
        <v>561</v>
      </c>
      <c r="D3" s="385" t="s">
        <v>562</v>
      </c>
      <c r="E3" s="385" t="s">
        <v>563</v>
      </c>
      <c r="F3" s="385" t="s">
        <v>564</v>
      </c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ht="36.75" customHeight="1">
      <c r="A4" s="388">
        <v>1.0</v>
      </c>
      <c r="B4" s="389" t="s">
        <v>565</v>
      </c>
      <c r="C4" s="390">
        <v>300.0</v>
      </c>
      <c r="D4" s="391" t="s">
        <v>566</v>
      </c>
      <c r="E4" s="392" t="s">
        <v>567</v>
      </c>
      <c r="F4" s="393" t="s">
        <v>568</v>
      </c>
      <c r="G4" s="383"/>
      <c r="H4" s="383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</row>
    <row r="5" ht="36.75" customHeight="1">
      <c r="A5" s="388">
        <v>2.0</v>
      </c>
      <c r="B5" s="389" t="s">
        <v>569</v>
      </c>
      <c r="C5" s="390">
        <v>540.0</v>
      </c>
      <c r="D5" s="391" t="s">
        <v>566</v>
      </c>
      <c r="E5" s="394" t="s">
        <v>570</v>
      </c>
      <c r="F5" s="393" t="s">
        <v>571</v>
      </c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</row>
    <row r="6" ht="36.75" customHeight="1">
      <c r="A6" s="388">
        <v>3.0</v>
      </c>
      <c r="B6" s="395" t="s">
        <v>572</v>
      </c>
      <c r="C6" s="390">
        <v>2000.0</v>
      </c>
      <c r="D6" s="396" t="s">
        <v>566</v>
      </c>
      <c r="E6" s="392" t="s">
        <v>573</v>
      </c>
      <c r="F6" s="393" t="s">
        <v>574</v>
      </c>
      <c r="G6" s="387"/>
      <c r="H6" s="383"/>
      <c r="I6" s="383"/>
      <c r="J6" s="383"/>
      <c r="K6" s="383"/>
      <c r="L6" s="383"/>
      <c r="M6" s="383"/>
      <c r="N6" s="383"/>
      <c r="O6" s="383"/>
      <c r="P6" s="383"/>
      <c r="Q6" s="383"/>
      <c r="R6" s="383"/>
      <c r="S6" s="383"/>
      <c r="T6" s="383"/>
      <c r="U6" s="383"/>
      <c r="V6" s="383"/>
      <c r="W6" s="383"/>
      <c r="X6" s="383"/>
      <c r="Y6" s="383"/>
      <c r="Z6" s="383"/>
    </row>
    <row r="7" ht="36.75" customHeight="1">
      <c r="A7" s="388">
        <v>4.0</v>
      </c>
      <c r="B7" s="228"/>
      <c r="C7" s="390">
        <v>500.0</v>
      </c>
      <c r="D7" s="396" t="s">
        <v>566</v>
      </c>
      <c r="E7" s="392" t="s">
        <v>575</v>
      </c>
      <c r="F7" s="393" t="s">
        <v>576</v>
      </c>
      <c r="G7" s="387"/>
      <c r="H7" s="383"/>
      <c r="I7" s="383"/>
      <c r="J7" s="383"/>
      <c r="K7" s="383"/>
      <c r="L7" s="383"/>
      <c r="M7" s="383"/>
      <c r="N7" s="383"/>
      <c r="O7" s="383"/>
      <c r="P7" s="383"/>
      <c r="Q7" s="383"/>
      <c r="R7" s="383"/>
      <c r="S7" s="383"/>
      <c r="T7" s="383"/>
      <c r="U7" s="383"/>
      <c r="V7" s="383"/>
      <c r="W7" s="383"/>
      <c r="X7" s="383"/>
      <c r="Y7" s="383"/>
      <c r="Z7" s="383"/>
    </row>
    <row r="8" ht="36.75" customHeight="1">
      <c r="A8" s="388">
        <v>5.0</v>
      </c>
      <c r="B8" s="389" t="s">
        <v>577</v>
      </c>
      <c r="C8" s="390">
        <v>355.88</v>
      </c>
      <c r="D8" s="396" t="s">
        <v>566</v>
      </c>
      <c r="E8" s="392" t="s">
        <v>578</v>
      </c>
      <c r="F8" s="393" t="s">
        <v>579</v>
      </c>
      <c r="G8" s="387"/>
      <c r="H8" s="383"/>
      <c r="I8" s="383"/>
      <c r="J8" s="383"/>
      <c r="K8" s="383"/>
      <c r="L8" s="383"/>
      <c r="M8" s="383"/>
      <c r="N8" s="383"/>
      <c r="O8" s="383"/>
      <c r="P8" s="383"/>
      <c r="Q8" s="383"/>
      <c r="R8" s="383"/>
      <c r="S8" s="383"/>
      <c r="T8" s="383"/>
      <c r="U8" s="383"/>
      <c r="V8" s="383"/>
      <c r="W8" s="383"/>
      <c r="X8" s="383"/>
      <c r="Y8" s="383"/>
      <c r="Z8" s="383"/>
    </row>
    <row r="9" ht="36.75" customHeight="1">
      <c r="A9" s="388">
        <v>6.0</v>
      </c>
      <c r="B9" s="389" t="s">
        <v>580</v>
      </c>
      <c r="C9" s="390">
        <v>100.0</v>
      </c>
      <c r="D9" s="396" t="s">
        <v>581</v>
      </c>
      <c r="E9" s="392" t="s">
        <v>582</v>
      </c>
      <c r="F9" s="393" t="s">
        <v>583</v>
      </c>
      <c r="G9" s="387"/>
      <c r="H9" s="383"/>
      <c r="I9" s="383"/>
      <c r="J9" s="383"/>
      <c r="K9" s="383"/>
      <c r="L9" s="383"/>
      <c r="M9" s="383"/>
      <c r="N9" s="383"/>
      <c r="O9" s="383"/>
      <c r="P9" s="383"/>
      <c r="Q9" s="383"/>
      <c r="R9" s="383"/>
      <c r="S9" s="383"/>
      <c r="T9" s="383"/>
      <c r="U9" s="383"/>
      <c r="V9" s="383"/>
      <c r="W9" s="383"/>
      <c r="X9" s="383"/>
      <c r="Y9" s="383"/>
      <c r="Z9" s="383"/>
    </row>
    <row r="10" ht="36.75" customHeight="1">
      <c r="A10" s="388">
        <v>7.0</v>
      </c>
      <c r="B10" s="389" t="s">
        <v>584</v>
      </c>
      <c r="C10" s="390">
        <v>400.0</v>
      </c>
      <c r="D10" s="396" t="s">
        <v>566</v>
      </c>
      <c r="E10" s="392" t="s">
        <v>585</v>
      </c>
      <c r="F10" s="393" t="s">
        <v>586</v>
      </c>
      <c r="G10" s="387"/>
      <c r="H10" s="383"/>
      <c r="I10" s="383"/>
      <c r="J10" s="383"/>
      <c r="K10" s="383"/>
      <c r="L10" s="383"/>
      <c r="M10" s="383"/>
      <c r="N10" s="383"/>
      <c r="O10" s="383"/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</row>
    <row r="11" ht="36.75" customHeight="1">
      <c r="A11" s="388">
        <v>8.0</v>
      </c>
      <c r="B11" s="389" t="s">
        <v>587</v>
      </c>
      <c r="C11" s="390">
        <v>125.0</v>
      </c>
      <c r="D11" s="396" t="s">
        <v>566</v>
      </c>
      <c r="E11" s="392">
        <v>44.0</v>
      </c>
      <c r="F11" s="393" t="s">
        <v>588</v>
      </c>
      <c r="G11" s="387"/>
      <c r="H11" s="383"/>
      <c r="I11" s="383"/>
      <c r="J11" s="383"/>
      <c r="K11" s="383"/>
      <c r="L11" s="383"/>
      <c r="M11" s="383"/>
      <c r="N11" s="383"/>
      <c r="O11" s="383"/>
      <c r="P11" s="383"/>
      <c r="Q11" s="383"/>
      <c r="R11" s="383"/>
      <c r="S11" s="383"/>
      <c r="T11" s="383"/>
      <c r="U11" s="383"/>
      <c r="V11" s="383"/>
      <c r="W11" s="383"/>
      <c r="X11" s="383"/>
      <c r="Y11" s="383"/>
      <c r="Z11" s="383"/>
    </row>
    <row r="12" ht="36.75" customHeight="1">
      <c r="A12" s="388">
        <v>9.0</v>
      </c>
      <c r="B12" s="389" t="s">
        <v>589</v>
      </c>
      <c r="C12" s="390">
        <v>1200.0</v>
      </c>
      <c r="D12" s="396" t="s">
        <v>566</v>
      </c>
      <c r="E12" s="392" t="s">
        <v>590</v>
      </c>
      <c r="F12" s="393" t="s">
        <v>591</v>
      </c>
      <c r="G12" s="387"/>
      <c r="H12" s="383"/>
      <c r="I12" s="383"/>
      <c r="J12" s="383"/>
      <c r="K12" s="383"/>
      <c r="L12" s="383"/>
      <c r="M12" s="383"/>
      <c r="N12" s="383"/>
      <c r="O12" s="383"/>
      <c r="P12" s="383"/>
      <c r="Q12" s="383"/>
      <c r="R12" s="383"/>
      <c r="S12" s="383"/>
      <c r="T12" s="383"/>
      <c r="U12" s="383"/>
      <c r="V12" s="383"/>
      <c r="W12" s="383"/>
      <c r="X12" s="383"/>
      <c r="Y12" s="383"/>
      <c r="Z12" s="383"/>
    </row>
    <row r="13" ht="36.75" customHeight="1">
      <c r="A13" s="388">
        <v>10.0</v>
      </c>
      <c r="B13" s="389" t="s">
        <v>592</v>
      </c>
      <c r="C13" s="390">
        <v>1000.0</v>
      </c>
      <c r="D13" s="396" t="s">
        <v>566</v>
      </c>
      <c r="E13" s="392" t="s">
        <v>593</v>
      </c>
      <c r="F13" s="393" t="s">
        <v>594</v>
      </c>
      <c r="G13" s="387"/>
      <c r="H13" s="383"/>
      <c r="I13" s="383"/>
      <c r="J13" s="383"/>
      <c r="K13" s="383"/>
      <c r="L13" s="383"/>
      <c r="M13" s="383"/>
      <c r="N13" s="383"/>
      <c r="O13" s="383"/>
      <c r="P13" s="383"/>
      <c r="Q13" s="383"/>
      <c r="R13" s="383"/>
      <c r="S13" s="383"/>
      <c r="T13" s="383"/>
      <c r="U13" s="383"/>
      <c r="V13" s="383"/>
      <c r="W13" s="383"/>
      <c r="X13" s="383"/>
      <c r="Y13" s="383"/>
      <c r="Z13" s="383"/>
    </row>
    <row r="14" ht="36.75" customHeight="1">
      <c r="A14" s="388">
        <v>11.0</v>
      </c>
      <c r="B14" s="389" t="s">
        <v>595</v>
      </c>
      <c r="C14" s="390">
        <v>170.0</v>
      </c>
      <c r="D14" s="396" t="s">
        <v>566</v>
      </c>
      <c r="E14" s="392" t="s">
        <v>596</v>
      </c>
      <c r="F14" s="393" t="s">
        <v>597</v>
      </c>
      <c r="G14" s="383"/>
      <c r="H14" s="383"/>
      <c r="I14" s="383"/>
      <c r="J14" s="383"/>
      <c r="K14" s="383"/>
      <c r="L14" s="383"/>
      <c r="M14" s="383"/>
      <c r="N14" s="383"/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</row>
    <row r="15" ht="36.75" customHeight="1">
      <c r="A15" s="388">
        <v>12.0</v>
      </c>
      <c r="B15" s="389" t="s">
        <v>598</v>
      </c>
      <c r="C15" s="390">
        <v>900.0</v>
      </c>
      <c r="D15" s="396" t="s">
        <v>566</v>
      </c>
      <c r="E15" s="392" t="s">
        <v>599</v>
      </c>
      <c r="F15" s="393" t="s">
        <v>600</v>
      </c>
      <c r="G15" s="383"/>
      <c r="H15" s="383"/>
      <c r="I15" s="383"/>
      <c r="J15" s="383"/>
      <c r="K15" s="383"/>
      <c r="L15" s="383"/>
      <c r="M15" s="383"/>
      <c r="N15" s="383"/>
      <c r="O15" s="383"/>
      <c r="P15" s="383"/>
      <c r="Q15" s="383"/>
      <c r="R15" s="383"/>
      <c r="S15" s="383"/>
      <c r="T15" s="383"/>
      <c r="U15" s="383"/>
      <c r="V15" s="383"/>
      <c r="W15" s="383"/>
      <c r="X15" s="383"/>
      <c r="Y15" s="383"/>
      <c r="Z15" s="383"/>
    </row>
    <row r="16" ht="36.75" customHeight="1">
      <c r="A16" s="388">
        <v>13.0</v>
      </c>
      <c r="B16" s="389" t="s">
        <v>601</v>
      </c>
      <c r="C16" s="390">
        <v>985.0</v>
      </c>
      <c r="D16" s="396" t="s">
        <v>566</v>
      </c>
      <c r="E16" s="392" t="s">
        <v>602</v>
      </c>
      <c r="F16" s="393" t="s">
        <v>603</v>
      </c>
      <c r="G16" s="383"/>
      <c r="H16" s="383"/>
      <c r="I16" s="383"/>
      <c r="J16" s="383"/>
      <c r="K16" s="383"/>
      <c r="L16" s="383"/>
      <c r="M16" s="383"/>
      <c r="N16" s="383"/>
      <c r="O16" s="383"/>
      <c r="P16" s="383"/>
      <c r="Q16" s="383"/>
      <c r="R16" s="383"/>
      <c r="S16" s="383"/>
      <c r="T16" s="383"/>
      <c r="U16" s="383"/>
      <c r="V16" s="383"/>
      <c r="W16" s="383"/>
      <c r="X16" s="383"/>
      <c r="Y16" s="383"/>
      <c r="Z16" s="383"/>
    </row>
    <row r="17" ht="36.75" customHeight="1">
      <c r="A17" s="388">
        <v>14.0</v>
      </c>
      <c r="B17" s="389" t="s">
        <v>604</v>
      </c>
      <c r="C17" s="390">
        <v>100.0</v>
      </c>
      <c r="D17" s="396" t="s">
        <v>566</v>
      </c>
      <c r="E17" s="392" t="s">
        <v>605</v>
      </c>
      <c r="F17" s="397" t="s">
        <v>606</v>
      </c>
      <c r="G17" s="383"/>
      <c r="H17" s="383"/>
      <c r="I17" s="383"/>
      <c r="J17" s="383"/>
      <c r="K17" s="383"/>
      <c r="L17" s="383"/>
      <c r="M17" s="383"/>
      <c r="N17" s="383"/>
      <c r="O17" s="383"/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</row>
    <row r="18" ht="36.75" customHeight="1">
      <c r="A18" s="388">
        <v>15.0</v>
      </c>
      <c r="B18" s="398" t="s">
        <v>607</v>
      </c>
      <c r="C18" s="390">
        <v>100.0</v>
      </c>
      <c r="D18" s="396" t="s">
        <v>566</v>
      </c>
      <c r="E18" s="392" t="s">
        <v>608</v>
      </c>
      <c r="F18" s="397" t="s">
        <v>606</v>
      </c>
      <c r="G18" s="383"/>
      <c r="H18" s="383"/>
      <c r="I18" s="383"/>
      <c r="J18" s="383"/>
      <c r="K18" s="383"/>
      <c r="L18" s="383"/>
      <c r="M18" s="383"/>
      <c r="N18" s="383"/>
      <c r="O18" s="383"/>
      <c r="P18" s="383"/>
      <c r="Q18" s="383"/>
      <c r="R18" s="383"/>
      <c r="S18" s="383"/>
      <c r="T18" s="383"/>
      <c r="U18" s="383"/>
      <c r="V18" s="383"/>
      <c r="W18" s="383"/>
      <c r="X18" s="383"/>
      <c r="Y18" s="383"/>
      <c r="Z18" s="383"/>
    </row>
    <row r="19" ht="36.75" customHeight="1">
      <c r="A19" s="388">
        <v>16.0</v>
      </c>
      <c r="B19" s="398" t="s">
        <v>609</v>
      </c>
      <c r="C19" s="390">
        <f>400*3</f>
        <v>1200</v>
      </c>
      <c r="D19" s="396" t="s">
        <v>610</v>
      </c>
      <c r="E19" s="392" t="s">
        <v>611</v>
      </c>
      <c r="F19" s="397" t="s">
        <v>612</v>
      </c>
      <c r="G19" s="383"/>
      <c r="H19" s="383"/>
      <c r="I19" s="383"/>
      <c r="J19" s="383"/>
      <c r="K19" s="383"/>
      <c r="L19" s="383"/>
      <c r="M19" s="383"/>
      <c r="N19" s="383"/>
      <c r="O19" s="383"/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</row>
    <row r="20" ht="36.75" customHeight="1">
      <c r="A20" s="388">
        <v>17.0</v>
      </c>
      <c r="B20" s="389" t="s">
        <v>613</v>
      </c>
      <c r="C20" s="390">
        <v>500.0</v>
      </c>
      <c r="D20" s="396" t="s">
        <v>566</v>
      </c>
      <c r="E20" s="392" t="s">
        <v>614</v>
      </c>
      <c r="F20" s="393" t="s">
        <v>615</v>
      </c>
      <c r="G20" s="383"/>
      <c r="H20" s="383"/>
      <c r="I20" s="383"/>
      <c r="J20" s="383"/>
      <c r="K20" s="383"/>
      <c r="L20" s="383"/>
      <c r="M20" s="383"/>
      <c r="N20" s="383"/>
      <c r="O20" s="383"/>
      <c r="P20" s="383"/>
      <c r="Q20" s="383"/>
      <c r="R20" s="383"/>
      <c r="S20" s="383"/>
      <c r="T20" s="383"/>
      <c r="U20" s="383"/>
      <c r="V20" s="383"/>
      <c r="W20" s="383"/>
      <c r="X20" s="383"/>
      <c r="Y20" s="383"/>
      <c r="Z20" s="383"/>
    </row>
    <row r="21" ht="36.75" customHeight="1">
      <c r="A21" s="388">
        <v>18.0</v>
      </c>
      <c r="B21" s="389" t="s">
        <v>616</v>
      </c>
      <c r="C21" s="390">
        <f>100*3</f>
        <v>300</v>
      </c>
      <c r="D21" s="396" t="s">
        <v>610</v>
      </c>
      <c r="E21" s="392" t="s">
        <v>611</v>
      </c>
      <c r="F21" s="393" t="s">
        <v>617</v>
      </c>
      <c r="G21" s="383"/>
      <c r="H21" s="383"/>
      <c r="I21" s="383"/>
      <c r="J21" s="383"/>
      <c r="K21" s="383"/>
      <c r="L21" s="383"/>
      <c r="M21" s="383"/>
      <c r="N21" s="383"/>
      <c r="O21" s="383"/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</row>
    <row r="22" ht="36.75" customHeight="1">
      <c r="A22" s="388">
        <v>19.0</v>
      </c>
      <c r="B22" s="389" t="s">
        <v>618</v>
      </c>
      <c r="C22" s="390">
        <v>100.0</v>
      </c>
      <c r="D22" s="396" t="s">
        <v>566</v>
      </c>
      <c r="E22" s="392" t="s">
        <v>619</v>
      </c>
      <c r="F22" s="393" t="s">
        <v>620</v>
      </c>
      <c r="G22" s="383"/>
      <c r="H22" s="383"/>
      <c r="I22" s="383"/>
      <c r="J22" s="383"/>
      <c r="K22" s="383"/>
      <c r="L22" s="383"/>
      <c r="M22" s="383"/>
      <c r="N22" s="383"/>
      <c r="O22" s="383"/>
      <c r="P22" s="383"/>
      <c r="Q22" s="383"/>
      <c r="R22" s="383"/>
      <c r="S22" s="383"/>
      <c r="T22" s="383"/>
      <c r="U22" s="383"/>
      <c r="V22" s="383"/>
      <c r="W22" s="383"/>
      <c r="X22" s="383"/>
      <c r="Y22" s="383"/>
      <c r="Z22" s="383"/>
    </row>
    <row r="23" ht="36.75" customHeight="1">
      <c r="A23" s="388">
        <v>20.0</v>
      </c>
      <c r="B23" s="389" t="s">
        <v>621</v>
      </c>
      <c r="C23" s="390">
        <v>953.87</v>
      </c>
      <c r="D23" s="391" t="s">
        <v>566</v>
      </c>
      <c r="E23" s="392" t="s">
        <v>622</v>
      </c>
      <c r="F23" s="393" t="s">
        <v>623</v>
      </c>
      <c r="G23" s="383"/>
      <c r="H23" s="383"/>
      <c r="I23" s="383"/>
      <c r="J23" s="383"/>
      <c r="K23" s="383"/>
      <c r="L23" s="383"/>
      <c r="M23" s="383"/>
      <c r="N23" s="383"/>
      <c r="O23" s="383"/>
      <c r="P23" s="383"/>
      <c r="Q23" s="383"/>
      <c r="R23" s="383"/>
      <c r="S23" s="383"/>
      <c r="T23" s="383"/>
      <c r="U23" s="383"/>
      <c r="V23" s="383"/>
      <c r="W23" s="383"/>
      <c r="X23" s="383"/>
      <c r="Y23" s="383"/>
      <c r="Z23" s="383"/>
    </row>
    <row r="24" ht="36.75" customHeight="1">
      <c r="A24" s="399" t="s">
        <v>624</v>
      </c>
      <c r="B24" s="249"/>
      <c r="C24" s="231"/>
      <c r="D24" s="400">
        <f>SUM(C4:C23)</f>
        <v>11829.75</v>
      </c>
      <c r="E24" s="249"/>
      <c r="F24" s="231"/>
      <c r="G24" s="401"/>
      <c r="H24" s="401"/>
      <c r="I24" s="401"/>
      <c r="J24" s="401"/>
      <c r="K24" s="401"/>
      <c r="L24" s="401"/>
      <c r="M24" s="401"/>
      <c r="N24" s="401"/>
      <c r="O24" s="401"/>
      <c r="P24" s="401"/>
      <c r="Q24" s="401"/>
      <c r="R24" s="401"/>
      <c r="S24" s="401"/>
      <c r="T24" s="401"/>
      <c r="U24" s="401"/>
      <c r="V24" s="401"/>
      <c r="W24" s="401"/>
      <c r="X24" s="401"/>
      <c r="Y24" s="401"/>
      <c r="Z24" s="401"/>
    </row>
    <row r="25" ht="39.0" customHeight="1">
      <c r="A25" s="402"/>
      <c r="B25" s="402"/>
      <c r="C25" s="403"/>
      <c r="D25" s="402"/>
      <c r="E25" s="402"/>
      <c r="F25" s="402"/>
      <c r="G25" s="383"/>
      <c r="H25" s="383"/>
      <c r="I25" s="383"/>
      <c r="J25" s="383"/>
      <c r="K25" s="383"/>
      <c r="L25" s="383"/>
      <c r="M25" s="383"/>
      <c r="N25" s="383"/>
      <c r="O25" s="383"/>
      <c r="P25" s="383"/>
      <c r="Q25" s="383"/>
      <c r="R25" s="383"/>
      <c r="S25" s="383"/>
      <c r="T25" s="383"/>
      <c r="U25" s="383"/>
      <c r="V25" s="383"/>
      <c r="W25" s="383"/>
      <c r="X25" s="383"/>
      <c r="Y25" s="383"/>
      <c r="Z25" s="383"/>
    </row>
    <row r="26" ht="21.75" customHeight="1">
      <c r="A26" s="402"/>
      <c r="B26" s="402"/>
      <c r="C26" s="403"/>
      <c r="D26" s="402"/>
      <c r="E26" s="402"/>
      <c r="F26" s="402"/>
      <c r="G26" s="383"/>
      <c r="H26" s="383"/>
      <c r="I26" s="383"/>
      <c r="J26" s="383"/>
      <c r="K26" s="383"/>
      <c r="L26" s="383"/>
      <c r="M26" s="383"/>
      <c r="N26" s="383"/>
      <c r="O26" s="383"/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</row>
    <row r="27" ht="36.75" customHeight="1">
      <c r="A27" s="404" t="s">
        <v>546</v>
      </c>
      <c r="B27" s="231"/>
      <c r="C27" s="404" t="s">
        <v>547</v>
      </c>
      <c r="D27" s="249"/>
      <c r="E27" s="249"/>
      <c r="F27" s="231"/>
      <c r="G27" s="383"/>
      <c r="H27" s="383"/>
      <c r="I27" s="383"/>
      <c r="J27" s="383"/>
      <c r="K27" s="383"/>
      <c r="L27" s="383"/>
      <c r="M27" s="383"/>
      <c r="N27" s="383"/>
      <c r="O27" s="383"/>
      <c r="P27" s="383"/>
      <c r="Q27" s="383"/>
      <c r="R27" s="383"/>
      <c r="S27" s="383"/>
      <c r="T27" s="383"/>
      <c r="U27" s="383"/>
      <c r="V27" s="383"/>
      <c r="W27" s="383"/>
      <c r="X27" s="383"/>
      <c r="Y27" s="383"/>
      <c r="Z27" s="383"/>
    </row>
    <row r="28" ht="36.75" customHeight="1">
      <c r="A28" s="404" t="s">
        <v>163</v>
      </c>
      <c r="B28" s="231"/>
      <c r="C28" s="404" t="s">
        <v>548</v>
      </c>
      <c r="D28" s="249"/>
      <c r="E28" s="249"/>
      <c r="F28" s="231"/>
      <c r="G28" s="383"/>
      <c r="H28" s="383"/>
      <c r="I28" s="383"/>
      <c r="J28" s="383"/>
      <c r="K28" s="383"/>
      <c r="L28" s="383"/>
      <c r="M28" s="383"/>
      <c r="N28" s="383"/>
      <c r="O28" s="383"/>
      <c r="P28" s="383"/>
      <c r="Q28" s="383"/>
      <c r="R28" s="383"/>
      <c r="S28" s="383"/>
      <c r="T28" s="383"/>
      <c r="U28" s="383"/>
      <c r="V28" s="383"/>
      <c r="W28" s="383"/>
      <c r="X28" s="383"/>
      <c r="Y28" s="383"/>
      <c r="Z28" s="383"/>
    </row>
    <row r="29" ht="36.75" customHeight="1">
      <c r="A29" s="405" t="s">
        <v>549</v>
      </c>
      <c r="B29" s="231"/>
      <c r="C29" s="404" t="s">
        <v>550</v>
      </c>
      <c r="D29" s="249"/>
      <c r="E29" s="249"/>
      <c r="F29" s="231"/>
      <c r="G29" s="383"/>
      <c r="H29" s="383"/>
      <c r="I29" s="383"/>
      <c r="J29" s="383"/>
      <c r="K29" s="383"/>
      <c r="L29" s="383"/>
      <c r="M29" s="383"/>
      <c r="N29" s="383"/>
      <c r="O29" s="383"/>
      <c r="P29" s="383"/>
      <c r="Q29" s="383"/>
      <c r="R29" s="383"/>
      <c r="S29" s="383"/>
      <c r="T29" s="383"/>
      <c r="U29" s="383"/>
      <c r="V29" s="383"/>
      <c r="W29" s="383"/>
      <c r="X29" s="383"/>
      <c r="Y29" s="383"/>
      <c r="Z29" s="383"/>
    </row>
    <row r="30" ht="36.75" customHeight="1">
      <c r="A30" s="404" t="s">
        <v>551</v>
      </c>
      <c r="B30" s="231"/>
      <c r="C30" s="405" t="s">
        <v>552</v>
      </c>
      <c r="D30" s="249"/>
      <c r="E30" s="249"/>
      <c r="F30" s="231"/>
      <c r="G30" s="383"/>
      <c r="H30" s="383"/>
      <c r="I30" s="383"/>
      <c r="J30" s="383"/>
      <c r="K30" s="383"/>
      <c r="L30" s="383"/>
      <c r="M30" s="383"/>
      <c r="N30" s="383"/>
      <c r="O30" s="383"/>
      <c r="P30" s="383"/>
      <c r="Q30" s="383"/>
      <c r="R30" s="383"/>
      <c r="S30" s="383"/>
      <c r="T30" s="383"/>
      <c r="U30" s="383"/>
      <c r="V30" s="383"/>
      <c r="W30" s="383"/>
      <c r="X30" s="383"/>
      <c r="Y30" s="383"/>
      <c r="Z30" s="383"/>
    </row>
    <row r="31" ht="36.75" customHeight="1">
      <c r="A31" s="404" t="s">
        <v>625</v>
      </c>
      <c r="B31" s="231"/>
      <c r="C31" s="405" t="s">
        <v>626</v>
      </c>
      <c r="D31" s="249"/>
      <c r="E31" s="249"/>
      <c r="F31" s="231"/>
      <c r="G31" s="383"/>
      <c r="H31" s="383"/>
      <c r="I31" s="383"/>
      <c r="J31" s="383"/>
      <c r="K31" s="383"/>
      <c r="L31" s="383"/>
      <c r="M31" s="383"/>
      <c r="N31" s="383"/>
      <c r="O31" s="383"/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</row>
    <row r="32" ht="39.0" customHeight="1">
      <c r="A32" s="402"/>
      <c r="B32" s="402"/>
      <c r="C32" s="403"/>
      <c r="D32" s="402"/>
      <c r="E32" s="402"/>
      <c r="F32" s="402"/>
      <c r="G32" s="383"/>
      <c r="H32" s="383"/>
      <c r="I32" s="383"/>
      <c r="J32" s="383"/>
      <c r="K32" s="383"/>
      <c r="L32" s="383"/>
      <c r="M32" s="383"/>
      <c r="N32" s="383"/>
      <c r="O32" s="383"/>
      <c r="P32" s="383"/>
      <c r="Q32" s="383"/>
      <c r="R32" s="383"/>
      <c r="S32" s="383"/>
      <c r="T32" s="383"/>
      <c r="U32" s="383"/>
      <c r="V32" s="383"/>
      <c r="W32" s="383"/>
      <c r="X32" s="383"/>
      <c r="Y32" s="383"/>
      <c r="Z32" s="383"/>
    </row>
    <row r="33" ht="39.0" customHeight="1">
      <c r="A33" s="402"/>
      <c r="B33" s="402"/>
      <c r="C33" s="403"/>
      <c r="D33" s="402"/>
      <c r="E33" s="402"/>
      <c r="F33" s="402"/>
      <c r="G33" s="383"/>
      <c r="H33" s="383"/>
      <c r="I33" s="383"/>
      <c r="J33" s="383"/>
      <c r="K33" s="383"/>
      <c r="L33" s="383"/>
      <c r="M33" s="383"/>
      <c r="N33" s="383"/>
      <c r="O33" s="383"/>
      <c r="P33" s="383"/>
      <c r="Q33" s="383"/>
      <c r="R33" s="383"/>
      <c r="S33" s="383"/>
      <c r="T33" s="383"/>
      <c r="U33" s="383"/>
      <c r="V33" s="383"/>
      <c r="W33" s="383"/>
      <c r="X33" s="383"/>
      <c r="Y33" s="383"/>
      <c r="Z33" s="383"/>
    </row>
    <row r="34" ht="39.0" customHeight="1">
      <c r="A34" s="402"/>
      <c r="B34" s="402"/>
      <c r="C34" s="403"/>
      <c r="D34" s="402"/>
      <c r="E34" s="402"/>
      <c r="F34" s="402"/>
      <c r="G34" s="383"/>
      <c r="H34" s="383"/>
      <c r="I34" s="383"/>
      <c r="J34" s="383"/>
      <c r="K34" s="383"/>
      <c r="L34" s="383"/>
      <c r="M34" s="383"/>
      <c r="N34" s="383"/>
      <c r="O34" s="383"/>
      <c r="P34" s="383"/>
      <c r="Q34" s="383"/>
      <c r="R34" s="383"/>
      <c r="S34" s="383"/>
      <c r="T34" s="383"/>
      <c r="U34" s="383"/>
      <c r="V34" s="383"/>
      <c r="W34" s="383"/>
      <c r="X34" s="383"/>
      <c r="Y34" s="383"/>
      <c r="Z34" s="383"/>
    </row>
    <row r="35" ht="39.0" customHeight="1">
      <c r="A35" s="402"/>
      <c r="B35" s="406" t="s">
        <v>627</v>
      </c>
      <c r="D35" s="406" t="s">
        <v>628</v>
      </c>
      <c r="G35" s="383"/>
      <c r="H35" s="383"/>
      <c r="I35" s="383"/>
      <c r="J35" s="383"/>
      <c r="K35" s="383"/>
      <c r="L35" s="383"/>
      <c r="M35" s="383"/>
      <c r="N35" s="383"/>
      <c r="O35" s="383"/>
      <c r="P35" s="383"/>
      <c r="Q35" s="383"/>
      <c r="R35" s="383"/>
      <c r="S35" s="383"/>
      <c r="T35" s="383"/>
      <c r="U35" s="383"/>
      <c r="V35" s="383"/>
      <c r="W35" s="383"/>
      <c r="X35" s="383"/>
      <c r="Y35" s="383"/>
      <c r="Z35" s="383"/>
    </row>
    <row r="36" ht="39.0" customHeight="1">
      <c r="A36" s="383"/>
      <c r="B36" s="383"/>
      <c r="C36" s="407"/>
      <c r="D36" s="383"/>
      <c r="E36" s="383"/>
      <c r="F36" s="383"/>
      <c r="G36" s="383"/>
      <c r="H36" s="383"/>
      <c r="I36" s="383"/>
      <c r="J36" s="383"/>
      <c r="K36" s="383"/>
      <c r="L36" s="383"/>
      <c r="M36" s="383"/>
      <c r="N36" s="383"/>
      <c r="O36" s="383"/>
      <c r="P36" s="383"/>
      <c r="Q36" s="383"/>
      <c r="R36" s="383"/>
      <c r="S36" s="383"/>
      <c r="T36" s="383"/>
      <c r="U36" s="383"/>
      <c r="V36" s="383"/>
      <c r="W36" s="383"/>
      <c r="X36" s="383"/>
      <c r="Y36" s="383"/>
      <c r="Z36" s="383"/>
    </row>
    <row r="37" ht="39.0" customHeight="1">
      <c r="A37" s="383"/>
      <c r="B37" s="383"/>
      <c r="C37" s="407"/>
      <c r="D37" s="383"/>
      <c r="E37" s="383"/>
      <c r="F37" s="383"/>
      <c r="G37" s="383"/>
      <c r="H37" s="383"/>
      <c r="I37" s="383"/>
      <c r="J37" s="383"/>
      <c r="K37" s="383"/>
      <c r="L37" s="383"/>
      <c r="M37" s="383"/>
      <c r="N37" s="383"/>
      <c r="O37" s="383"/>
      <c r="P37" s="383"/>
      <c r="Q37" s="383"/>
      <c r="R37" s="383"/>
      <c r="S37" s="383"/>
      <c r="T37" s="383"/>
      <c r="U37" s="383"/>
      <c r="V37" s="383"/>
      <c r="W37" s="383"/>
      <c r="X37" s="383"/>
      <c r="Y37" s="383"/>
      <c r="Z37" s="383"/>
    </row>
    <row r="38" ht="39.0" customHeight="1">
      <c r="A38" s="383"/>
      <c r="B38" s="383"/>
      <c r="C38" s="407"/>
      <c r="D38" s="383"/>
      <c r="E38" s="383"/>
      <c r="F38" s="383"/>
      <c r="G38" s="383"/>
      <c r="H38" s="383"/>
      <c r="I38" s="383"/>
      <c r="J38" s="383"/>
      <c r="K38" s="383"/>
      <c r="L38" s="383"/>
      <c r="M38" s="383"/>
      <c r="N38" s="383"/>
      <c r="O38" s="383"/>
      <c r="P38" s="383"/>
      <c r="Q38" s="383"/>
      <c r="R38" s="383"/>
      <c r="S38" s="383"/>
      <c r="T38" s="383"/>
      <c r="U38" s="383"/>
      <c r="V38" s="383"/>
      <c r="W38" s="383"/>
      <c r="X38" s="383"/>
      <c r="Y38" s="383"/>
      <c r="Z38" s="383"/>
    </row>
    <row r="39" ht="39.0" customHeight="1">
      <c r="A39" s="383"/>
      <c r="B39" s="383"/>
      <c r="C39" s="407"/>
      <c r="D39" s="383"/>
      <c r="E39" s="383"/>
      <c r="F39" s="383"/>
      <c r="G39" s="383"/>
      <c r="H39" s="383"/>
      <c r="I39" s="383"/>
      <c r="J39" s="383"/>
      <c r="K39" s="383"/>
      <c r="L39" s="383"/>
      <c r="M39" s="383"/>
      <c r="N39" s="383"/>
      <c r="O39" s="383"/>
      <c r="P39" s="383"/>
      <c r="Q39" s="383"/>
      <c r="R39" s="383"/>
      <c r="S39" s="383"/>
      <c r="T39" s="383"/>
      <c r="U39" s="383"/>
      <c r="V39" s="383"/>
      <c r="W39" s="383"/>
      <c r="X39" s="383"/>
      <c r="Y39" s="383"/>
      <c r="Z39" s="383"/>
    </row>
    <row r="40" ht="39.0" customHeight="1">
      <c r="A40" s="383"/>
      <c r="B40" s="383"/>
      <c r="C40" s="407"/>
      <c r="D40" s="383"/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/>
      <c r="Q40" s="383"/>
      <c r="R40" s="383"/>
      <c r="S40" s="383"/>
      <c r="T40" s="383"/>
      <c r="U40" s="383"/>
      <c r="V40" s="383"/>
      <c r="W40" s="383"/>
      <c r="X40" s="383"/>
      <c r="Y40" s="383"/>
      <c r="Z40" s="383"/>
    </row>
    <row r="41" ht="39.0" customHeight="1">
      <c r="A41" s="383"/>
      <c r="B41" s="383"/>
      <c r="C41" s="407"/>
      <c r="D41" s="383"/>
      <c r="E41" s="383"/>
      <c r="F41" s="383"/>
      <c r="G41" s="383"/>
      <c r="H41" s="383"/>
      <c r="I41" s="383"/>
      <c r="J41" s="383"/>
      <c r="K41" s="383"/>
      <c r="L41" s="383"/>
      <c r="M41" s="383"/>
      <c r="N41" s="383"/>
      <c r="O41" s="383"/>
      <c r="P41" s="383"/>
      <c r="Q41" s="383"/>
      <c r="R41" s="383"/>
      <c r="S41" s="383"/>
      <c r="T41" s="383"/>
      <c r="U41" s="383"/>
      <c r="V41" s="383"/>
      <c r="W41" s="383"/>
      <c r="X41" s="383"/>
      <c r="Y41" s="383"/>
      <c r="Z41" s="383"/>
    </row>
    <row r="42" ht="39.0" customHeight="1">
      <c r="A42" s="383"/>
      <c r="B42" s="383"/>
      <c r="C42" s="407"/>
      <c r="D42" s="383"/>
      <c r="E42" s="383"/>
      <c r="F42" s="383"/>
      <c r="G42" s="383"/>
      <c r="H42" s="383"/>
      <c r="I42" s="383"/>
      <c r="J42" s="383"/>
      <c r="K42" s="383"/>
      <c r="L42" s="383"/>
      <c r="M42" s="383"/>
      <c r="N42" s="383"/>
      <c r="O42" s="383"/>
      <c r="P42" s="383"/>
      <c r="Q42" s="383"/>
      <c r="R42" s="383"/>
      <c r="S42" s="383"/>
      <c r="T42" s="383"/>
      <c r="U42" s="383"/>
      <c r="V42" s="383"/>
      <c r="W42" s="383"/>
      <c r="X42" s="383"/>
      <c r="Y42" s="383"/>
      <c r="Z42" s="383"/>
    </row>
    <row r="43" ht="39.0" customHeight="1">
      <c r="A43" s="383"/>
      <c r="B43" s="383"/>
      <c r="C43" s="407"/>
      <c r="D43" s="383"/>
      <c r="E43" s="383"/>
      <c r="F43" s="383"/>
      <c r="G43" s="383"/>
      <c r="H43" s="383"/>
      <c r="I43" s="383"/>
      <c r="J43" s="383"/>
      <c r="K43" s="383"/>
      <c r="L43" s="383"/>
      <c r="M43" s="383"/>
      <c r="N43" s="383"/>
      <c r="O43" s="383"/>
      <c r="P43" s="383"/>
      <c r="Q43" s="383"/>
      <c r="R43" s="383"/>
      <c r="S43" s="383"/>
      <c r="T43" s="383"/>
      <c r="U43" s="383"/>
      <c r="V43" s="383"/>
      <c r="W43" s="383"/>
      <c r="X43" s="383"/>
      <c r="Y43" s="383"/>
      <c r="Z43" s="383"/>
    </row>
    <row r="44" ht="39.0" customHeight="1">
      <c r="A44" s="383"/>
      <c r="B44" s="383"/>
      <c r="C44" s="407"/>
      <c r="D44" s="383"/>
      <c r="E44" s="383"/>
      <c r="F44" s="383"/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/>
      <c r="R44" s="383"/>
      <c r="S44" s="383"/>
      <c r="T44" s="383"/>
      <c r="U44" s="383"/>
      <c r="V44" s="383"/>
      <c r="W44" s="383"/>
      <c r="X44" s="383"/>
      <c r="Y44" s="383"/>
      <c r="Z44" s="383"/>
    </row>
    <row r="45" ht="39.0" customHeight="1">
      <c r="A45" s="383"/>
      <c r="B45" s="383"/>
      <c r="C45" s="407"/>
      <c r="D45" s="383"/>
      <c r="E45" s="383"/>
      <c r="F45" s="383"/>
      <c r="G45" s="383"/>
      <c r="H45" s="383"/>
      <c r="I45" s="383"/>
      <c r="J45" s="383"/>
      <c r="K45" s="383"/>
      <c r="L45" s="383"/>
      <c r="M45" s="383"/>
      <c r="N45" s="383"/>
      <c r="O45" s="383"/>
      <c r="P45" s="383"/>
      <c r="Q45" s="383"/>
      <c r="R45" s="383"/>
      <c r="S45" s="383"/>
      <c r="T45" s="383"/>
      <c r="U45" s="383"/>
      <c r="V45" s="383"/>
      <c r="W45" s="383"/>
      <c r="X45" s="383"/>
      <c r="Y45" s="383"/>
      <c r="Z45" s="383"/>
    </row>
    <row r="46" ht="39.0" customHeight="1">
      <c r="A46" s="383"/>
      <c r="B46" s="383"/>
      <c r="C46" s="407"/>
      <c r="D46" s="383"/>
      <c r="E46" s="383"/>
      <c r="F46" s="383"/>
      <c r="G46" s="383"/>
      <c r="H46" s="383"/>
      <c r="I46" s="383"/>
      <c r="J46" s="383"/>
      <c r="K46" s="383"/>
      <c r="L46" s="383"/>
      <c r="M46" s="383"/>
      <c r="N46" s="383"/>
      <c r="O46" s="383"/>
      <c r="P46" s="383"/>
      <c r="Q46" s="383"/>
      <c r="R46" s="383"/>
      <c r="S46" s="383"/>
      <c r="T46" s="383"/>
      <c r="U46" s="383"/>
      <c r="V46" s="383"/>
      <c r="W46" s="383"/>
      <c r="X46" s="383"/>
      <c r="Y46" s="383"/>
      <c r="Z46" s="383"/>
    </row>
    <row r="47" ht="39.0" customHeight="1">
      <c r="A47" s="383"/>
      <c r="B47" s="383"/>
      <c r="C47" s="407"/>
      <c r="D47" s="383"/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/>
      <c r="Q47" s="383"/>
      <c r="R47" s="383"/>
      <c r="S47" s="383"/>
      <c r="T47" s="383"/>
      <c r="U47" s="383"/>
      <c r="V47" s="383"/>
      <c r="W47" s="383"/>
      <c r="X47" s="383"/>
      <c r="Y47" s="383"/>
      <c r="Z47" s="383"/>
    </row>
    <row r="48" ht="39.0" customHeight="1">
      <c r="A48" s="383"/>
      <c r="B48" s="383"/>
      <c r="C48" s="407"/>
      <c r="D48" s="383"/>
      <c r="E48" s="383"/>
      <c r="F48" s="383"/>
      <c r="G48" s="383"/>
      <c r="H48" s="383"/>
      <c r="I48" s="383"/>
      <c r="J48" s="383"/>
      <c r="K48" s="383"/>
      <c r="L48" s="383"/>
      <c r="M48" s="383"/>
      <c r="N48" s="383"/>
      <c r="O48" s="383"/>
      <c r="P48" s="383"/>
      <c r="Q48" s="383"/>
      <c r="R48" s="383"/>
      <c r="S48" s="383"/>
      <c r="T48" s="383"/>
      <c r="U48" s="383"/>
      <c r="V48" s="383"/>
      <c r="W48" s="383"/>
      <c r="X48" s="383"/>
      <c r="Y48" s="383"/>
      <c r="Z48" s="383"/>
    </row>
    <row r="49" ht="39.0" customHeight="1">
      <c r="A49" s="383"/>
      <c r="B49" s="383"/>
      <c r="C49" s="407"/>
      <c r="D49" s="383"/>
      <c r="E49" s="383"/>
      <c r="F49" s="383"/>
      <c r="G49" s="383"/>
      <c r="H49" s="383"/>
      <c r="I49" s="383"/>
      <c r="J49" s="383"/>
      <c r="K49" s="383"/>
      <c r="L49" s="383"/>
      <c r="M49" s="383"/>
      <c r="N49" s="383"/>
      <c r="O49" s="383"/>
      <c r="P49" s="383"/>
      <c r="Q49" s="383"/>
      <c r="R49" s="383"/>
      <c r="S49" s="383"/>
      <c r="T49" s="383"/>
      <c r="U49" s="383"/>
      <c r="V49" s="383"/>
      <c r="W49" s="383"/>
      <c r="X49" s="383"/>
      <c r="Y49" s="383"/>
      <c r="Z49" s="383"/>
    </row>
    <row r="50" ht="39.0" customHeight="1">
      <c r="A50" s="383"/>
      <c r="B50" s="383"/>
      <c r="C50" s="407"/>
      <c r="D50" s="383"/>
      <c r="E50" s="383"/>
      <c r="F50" s="383"/>
      <c r="G50" s="383"/>
      <c r="H50" s="383"/>
      <c r="I50" s="383"/>
      <c r="J50" s="383"/>
      <c r="K50" s="383"/>
      <c r="L50" s="383"/>
      <c r="M50" s="383"/>
      <c r="N50" s="383"/>
      <c r="O50" s="383"/>
      <c r="P50" s="383"/>
      <c r="Q50" s="383"/>
      <c r="R50" s="383"/>
      <c r="S50" s="383"/>
      <c r="T50" s="383"/>
      <c r="U50" s="383"/>
      <c r="V50" s="383"/>
      <c r="W50" s="383"/>
      <c r="X50" s="383"/>
      <c r="Y50" s="383"/>
      <c r="Z50" s="383"/>
    </row>
    <row r="51" ht="39.0" customHeight="1">
      <c r="A51" s="383"/>
      <c r="B51" s="383"/>
      <c r="C51" s="407"/>
      <c r="D51" s="383"/>
      <c r="E51" s="383"/>
      <c r="F51" s="383"/>
      <c r="G51" s="383"/>
      <c r="H51" s="383"/>
      <c r="I51" s="383"/>
      <c r="J51" s="383"/>
      <c r="K51" s="383"/>
      <c r="L51" s="383"/>
      <c r="M51" s="383"/>
      <c r="N51" s="383"/>
      <c r="O51" s="383"/>
      <c r="P51" s="383"/>
      <c r="Q51" s="383"/>
      <c r="R51" s="383"/>
      <c r="S51" s="383"/>
      <c r="T51" s="383"/>
      <c r="U51" s="383"/>
      <c r="V51" s="383"/>
      <c r="W51" s="383"/>
      <c r="X51" s="383"/>
      <c r="Y51" s="383"/>
      <c r="Z51" s="383"/>
    </row>
    <row r="52" ht="39.0" customHeight="1">
      <c r="A52" s="383"/>
      <c r="B52" s="383"/>
      <c r="C52" s="407"/>
      <c r="D52" s="383"/>
      <c r="E52" s="383"/>
      <c r="F52" s="383"/>
      <c r="G52" s="383"/>
      <c r="H52" s="383"/>
      <c r="I52" s="383"/>
      <c r="J52" s="383"/>
      <c r="K52" s="383"/>
      <c r="L52" s="383"/>
      <c r="M52" s="383"/>
      <c r="N52" s="383"/>
      <c r="O52" s="383"/>
      <c r="P52" s="383"/>
      <c r="Q52" s="383"/>
      <c r="R52" s="383"/>
      <c r="S52" s="383"/>
      <c r="T52" s="383"/>
      <c r="U52" s="383"/>
      <c r="V52" s="383"/>
      <c r="W52" s="383"/>
      <c r="X52" s="383"/>
      <c r="Y52" s="383"/>
      <c r="Z52" s="383"/>
    </row>
    <row r="53" ht="39.0" customHeight="1">
      <c r="A53" s="383"/>
      <c r="B53" s="383"/>
      <c r="C53" s="407"/>
      <c r="D53" s="383"/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/>
      <c r="Q53" s="383"/>
      <c r="R53" s="383"/>
      <c r="S53" s="383"/>
      <c r="T53" s="383"/>
      <c r="U53" s="383"/>
      <c r="V53" s="383"/>
      <c r="W53" s="383"/>
      <c r="X53" s="383"/>
      <c r="Y53" s="383"/>
      <c r="Z53" s="383"/>
    </row>
    <row r="54" ht="39.0" customHeight="1">
      <c r="A54" s="383"/>
      <c r="B54" s="383"/>
      <c r="C54" s="407"/>
      <c r="D54" s="383"/>
      <c r="E54" s="383"/>
      <c r="F54" s="383"/>
      <c r="G54" s="383"/>
      <c r="H54" s="383"/>
      <c r="I54" s="383"/>
      <c r="J54" s="383"/>
      <c r="K54" s="383"/>
      <c r="L54" s="383"/>
      <c r="M54" s="383"/>
      <c r="N54" s="383"/>
      <c r="O54" s="383"/>
      <c r="P54" s="383"/>
      <c r="Q54" s="383"/>
      <c r="R54" s="383"/>
      <c r="S54" s="383"/>
      <c r="T54" s="383"/>
      <c r="U54" s="383"/>
      <c r="V54" s="383"/>
      <c r="W54" s="383"/>
      <c r="X54" s="383"/>
      <c r="Y54" s="383"/>
      <c r="Z54" s="383"/>
    </row>
    <row r="55" ht="39.0" customHeight="1">
      <c r="A55" s="383"/>
      <c r="B55" s="383"/>
      <c r="C55" s="407"/>
      <c r="D55" s="383"/>
      <c r="E55" s="383"/>
      <c r="F55" s="383"/>
      <c r="G55" s="383"/>
      <c r="H55" s="383"/>
      <c r="I55" s="383"/>
      <c r="J55" s="383"/>
      <c r="K55" s="383"/>
      <c r="L55" s="383"/>
      <c r="M55" s="383"/>
      <c r="N55" s="383"/>
      <c r="O55" s="383"/>
      <c r="P55" s="383"/>
      <c r="Q55" s="383"/>
      <c r="R55" s="383"/>
      <c r="S55" s="383"/>
      <c r="T55" s="383"/>
      <c r="U55" s="383"/>
      <c r="V55" s="383"/>
      <c r="W55" s="383"/>
      <c r="X55" s="383"/>
      <c r="Y55" s="383"/>
      <c r="Z55" s="383"/>
    </row>
    <row r="56" ht="39.0" customHeight="1">
      <c r="A56" s="383"/>
      <c r="B56" s="383"/>
      <c r="C56" s="407"/>
      <c r="D56" s="383"/>
      <c r="E56" s="383"/>
      <c r="F56" s="383"/>
      <c r="G56" s="383"/>
      <c r="H56" s="383"/>
      <c r="I56" s="383"/>
      <c r="J56" s="383"/>
      <c r="K56" s="383"/>
      <c r="L56" s="383"/>
      <c r="M56" s="383"/>
      <c r="N56" s="383"/>
      <c r="O56" s="383"/>
      <c r="P56" s="383"/>
      <c r="Q56" s="383"/>
      <c r="R56" s="383"/>
      <c r="S56" s="383"/>
      <c r="T56" s="383"/>
      <c r="U56" s="383"/>
      <c r="V56" s="383"/>
      <c r="W56" s="383"/>
      <c r="X56" s="383"/>
      <c r="Y56" s="383"/>
      <c r="Z56" s="383"/>
    </row>
    <row r="57" ht="39.0" customHeight="1">
      <c r="A57" s="383"/>
      <c r="B57" s="383"/>
      <c r="C57" s="407"/>
      <c r="D57" s="383"/>
      <c r="E57" s="383"/>
      <c r="F57" s="383"/>
      <c r="G57" s="383"/>
      <c r="H57" s="383"/>
      <c r="I57" s="383"/>
      <c r="J57" s="383"/>
      <c r="K57" s="383"/>
      <c r="L57" s="383"/>
      <c r="M57" s="383"/>
      <c r="N57" s="383"/>
      <c r="O57" s="383"/>
      <c r="P57" s="383"/>
      <c r="Q57" s="383"/>
      <c r="R57" s="383"/>
      <c r="S57" s="383"/>
      <c r="T57" s="383"/>
      <c r="U57" s="383"/>
      <c r="V57" s="383"/>
      <c r="W57" s="383"/>
      <c r="X57" s="383"/>
      <c r="Y57" s="383"/>
      <c r="Z57" s="383"/>
    </row>
    <row r="58" ht="39.0" customHeight="1">
      <c r="A58" s="383"/>
      <c r="B58" s="383"/>
      <c r="C58" s="407"/>
      <c r="D58" s="383"/>
      <c r="E58" s="383"/>
      <c r="F58" s="383"/>
      <c r="G58" s="383"/>
      <c r="H58" s="383"/>
      <c r="I58" s="383"/>
      <c r="J58" s="383"/>
      <c r="K58" s="383"/>
      <c r="L58" s="383"/>
      <c r="M58" s="383"/>
      <c r="N58" s="383"/>
      <c r="O58" s="383"/>
      <c r="P58" s="383"/>
      <c r="Q58" s="383"/>
      <c r="R58" s="383"/>
      <c r="S58" s="383"/>
      <c r="T58" s="383"/>
      <c r="U58" s="383"/>
      <c r="V58" s="383"/>
      <c r="W58" s="383"/>
      <c r="X58" s="383"/>
      <c r="Y58" s="383"/>
      <c r="Z58" s="383"/>
    </row>
    <row r="59" ht="39.0" customHeight="1">
      <c r="A59" s="383"/>
      <c r="B59" s="383"/>
      <c r="C59" s="407"/>
      <c r="D59" s="383"/>
      <c r="E59" s="383"/>
      <c r="F59" s="383"/>
      <c r="G59" s="383"/>
      <c r="H59" s="383"/>
      <c r="I59" s="383"/>
      <c r="J59" s="383"/>
      <c r="K59" s="383"/>
      <c r="L59" s="383"/>
      <c r="M59" s="383"/>
      <c r="N59" s="383"/>
      <c r="O59" s="383"/>
      <c r="P59" s="383"/>
      <c r="Q59" s="383"/>
      <c r="R59" s="383"/>
      <c r="S59" s="383"/>
      <c r="T59" s="383"/>
      <c r="U59" s="383"/>
      <c r="V59" s="383"/>
      <c r="W59" s="383"/>
      <c r="X59" s="383"/>
      <c r="Y59" s="383"/>
      <c r="Z59" s="383"/>
    </row>
    <row r="60" ht="39.0" customHeight="1">
      <c r="A60" s="383"/>
      <c r="B60" s="383"/>
      <c r="C60" s="407"/>
      <c r="D60" s="383"/>
      <c r="E60" s="383"/>
      <c r="F60" s="383"/>
      <c r="G60" s="383"/>
      <c r="H60" s="383"/>
      <c r="I60" s="383"/>
      <c r="J60" s="383"/>
      <c r="K60" s="383"/>
      <c r="L60" s="383"/>
      <c r="M60" s="383"/>
      <c r="N60" s="383"/>
      <c r="O60" s="383"/>
      <c r="P60" s="383"/>
      <c r="Q60" s="383"/>
      <c r="R60" s="383"/>
      <c r="S60" s="383"/>
      <c r="T60" s="383"/>
      <c r="U60" s="383"/>
      <c r="V60" s="383"/>
      <c r="W60" s="383"/>
      <c r="X60" s="383"/>
      <c r="Y60" s="383"/>
      <c r="Z60" s="383"/>
    </row>
    <row r="61" ht="39.0" customHeight="1">
      <c r="A61" s="383"/>
      <c r="B61" s="383"/>
      <c r="C61" s="407"/>
      <c r="D61" s="383"/>
      <c r="E61" s="383"/>
      <c r="F61" s="383"/>
      <c r="G61" s="383"/>
      <c r="H61" s="383"/>
      <c r="I61" s="383"/>
      <c r="J61" s="383"/>
      <c r="K61" s="383"/>
      <c r="L61" s="383"/>
      <c r="M61" s="383"/>
      <c r="N61" s="383"/>
      <c r="O61" s="383"/>
      <c r="P61" s="383"/>
      <c r="Q61" s="383"/>
      <c r="R61" s="383"/>
      <c r="S61" s="383"/>
      <c r="T61" s="383"/>
      <c r="U61" s="383"/>
      <c r="V61" s="383"/>
      <c r="W61" s="383"/>
      <c r="X61" s="383"/>
      <c r="Y61" s="383"/>
      <c r="Z61" s="383"/>
    </row>
    <row r="62" ht="39.0" customHeight="1">
      <c r="A62" s="383"/>
      <c r="B62" s="383"/>
      <c r="C62" s="407"/>
      <c r="D62" s="383"/>
      <c r="E62" s="383"/>
      <c r="F62" s="383"/>
      <c r="G62" s="383"/>
      <c r="H62" s="383"/>
      <c r="I62" s="383"/>
      <c r="J62" s="383"/>
      <c r="K62" s="383"/>
      <c r="L62" s="383"/>
      <c r="M62" s="383"/>
      <c r="N62" s="383"/>
      <c r="O62" s="383"/>
      <c r="P62" s="383"/>
      <c r="Q62" s="383"/>
      <c r="R62" s="383"/>
      <c r="S62" s="383"/>
      <c r="T62" s="383"/>
      <c r="U62" s="383"/>
      <c r="V62" s="383"/>
      <c r="W62" s="383"/>
      <c r="X62" s="383"/>
      <c r="Y62" s="383"/>
      <c r="Z62" s="383"/>
    </row>
    <row r="63" ht="39.0" customHeight="1">
      <c r="A63" s="383"/>
      <c r="B63" s="383"/>
      <c r="C63" s="407"/>
      <c r="D63" s="383"/>
      <c r="E63" s="383"/>
      <c r="F63" s="383"/>
      <c r="G63" s="383"/>
      <c r="H63" s="383"/>
      <c r="I63" s="383"/>
      <c r="J63" s="383"/>
      <c r="K63" s="383"/>
      <c r="L63" s="383"/>
      <c r="M63" s="383"/>
      <c r="N63" s="383"/>
      <c r="O63" s="383"/>
      <c r="P63" s="383"/>
      <c r="Q63" s="383"/>
      <c r="R63" s="383"/>
      <c r="S63" s="383"/>
      <c r="T63" s="383"/>
      <c r="U63" s="383"/>
      <c r="V63" s="383"/>
      <c r="W63" s="383"/>
      <c r="X63" s="383"/>
      <c r="Y63" s="383"/>
      <c r="Z63" s="383"/>
    </row>
    <row r="64" ht="39.0" customHeight="1">
      <c r="A64" s="383"/>
      <c r="B64" s="383"/>
      <c r="C64" s="407"/>
      <c r="D64" s="383"/>
      <c r="E64" s="383"/>
      <c r="F64" s="383"/>
      <c r="G64" s="383"/>
      <c r="H64" s="383"/>
      <c r="I64" s="383"/>
      <c r="J64" s="383"/>
      <c r="K64" s="383"/>
      <c r="L64" s="383"/>
      <c r="M64" s="383"/>
      <c r="N64" s="383"/>
      <c r="O64" s="383"/>
      <c r="P64" s="383"/>
      <c r="Q64" s="383"/>
      <c r="R64" s="383"/>
      <c r="S64" s="383"/>
      <c r="T64" s="383"/>
      <c r="U64" s="383"/>
      <c r="V64" s="383"/>
      <c r="W64" s="383"/>
      <c r="X64" s="383"/>
      <c r="Y64" s="383"/>
      <c r="Z64" s="383"/>
    </row>
    <row r="65" ht="39.0" customHeight="1">
      <c r="A65" s="383"/>
      <c r="B65" s="383"/>
      <c r="C65" s="407"/>
      <c r="D65" s="383"/>
      <c r="E65" s="383"/>
      <c r="F65" s="383"/>
      <c r="G65" s="383"/>
      <c r="H65" s="383"/>
      <c r="I65" s="383"/>
      <c r="J65" s="383"/>
      <c r="K65" s="383"/>
      <c r="L65" s="383"/>
      <c r="M65" s="383"/>
      <c r="N65" s="383"/>
      <c r="O65" s="383"/>
      <c r="P65" s="383"/>
      <c r="Q65" s="383"/>
      <c r="R65" s="383"/>
      <c r="S65" s="383"/>
      <c r="T65" s="383"/>
      <c r="U65" s="383"/>
      <c r="V65" s="383"/>
      <c r="W65" s="383"/>
      <c r="X65" s="383"/>
      <c r="Y65" s="383"/>
      <c r="Z65" s="383"/>
    </row>
    <row r="66" ht="39.0" customHeight="1">
      <c r="A66" s="383"/>
      <c r="B66" s="383"/>
      <c r="C66" s="407"/>
      <c r="D66" s="383"/>
      <c r="E66" s="383"/>
      <c r="F66" s="383"/>
      <c r="G66" s="383"/>
      <c r="H66" s="383"/>
      <c r="I66" s="383"/>
      <c r="J66" s="383"/>
      <c r="K66" s="383"/>
      <c r="L66" s="383"/>
      <c r="M66" s="383"/>
      <c r="N66" s="383"/>
      <c r="O66" s="383"/>
      <c r="P66" s="383"/>
      <c r="Q66" s="383"/>
      <c r="R66" s="383"/>
      <c r="S66" s="383"/>
      <c r="T66" s="383"/>
      <c r="U66" s="383"/>
      <c r="V66" s="383"/>
      <c r="W66" s="383"/>
      <c r="X66" s="383"/>
      <c r="Y66" s="383"/>
      <c r="Z66" s="383"/>
    </row>
    <row r="67" ht="39.0" customHeight="1">
      <c r="A67" s="383"/>
      <c r="B67" s="383"/>
      <c r="C67" s="407"/>
      <c r="D67" s="383"/>
      <c r="E67" s="383"/>
      <c r="F67" s="383"/>
      <c r="G67" s="383"/>
      <c r="H67" s="383"/>
      <c r="I67" s="383"/>
      <c r="J67" s="383"/>
      <c r="K67" s="383"/>
      <c r="L67" s="383"/>
      <c r="M67" s="383"/>
      <c r="N67" s="383"/>
      <c r="O67" s="383"/>
      <c r="P67" s="383"/>
      <c r="Q67" s="383"/>
      <c r="R67" s="383"/>
      <c r="S67" s="383"/>
      <c r="T67" s="383"/>
      <c r="U67" s="383"/>
      <c r="V67" s="383"/>
      <c r="W67" s="383"/>
      <c r="X67" s="383"/>
      <c r="Y67" s="383"/>
      <c r="Z67" s="383"/>
    </row>
    <row r="68" ht="39.0" customHeight="1">
      <c r="A68" s="383"/>
      <c r="B68" s="383"/>
      <c r="C68" s="407"/>
      <c r="D68" s="383"/>
      <c r="E68" s="383"/>
      <c r="F68" s="383"/>
      <c r="G68" s="383"/>
      <c r="H68" s="383"/>
      <c r="I68" s="383"/>
      <c r="J68" s="383"/>
      <c r="K68" s="383"/>
      <c r="L68" s="383"/>
      <c r="M68" s="383"/>
      <c r="N68" s="383"/>
      <c r="O68" s="383"/>
      <c r="P68" s="383"/>
      <c r="Q68" s="383"/>
      <c r="R68" s="383"/>
      <c r="S68" s="383"/>
      <c r="T68" s="383"/>
      <c r="U68" s="383"/>
      <c r="V68" s="383"/>
      <c r="W68" s="383"/>
      <c r="X68" s="383"/>
      <c r="Y68" s="383"/>
      <c r="Z68" s="383"/>
    </row>
    <row r="69" ht="39.0" customHeight="1">
      <c r="A69" s="383"/>
      <c r="B69" s="383"/>
      <c r="C69" s="407"/>
      <c r="D69" s="383"/>
      <c r="E69" s="383"/>
      <c r="F69" s="383"/>
      <c r="G69" s="383"/>
      <c r="H69" s="383"/>
      <c r="I69" s="383"/>
      <c r="J69" s="383"/>
      <c r="K69" s="383"/>
      <c r="L69" s="383"/>
      <c r="M69" s="383"/>
      <c r="N69" s="383"/>
      <c r="O69" s="383"/>
      <c r="P69" s="383"/>
      <c r="Q69" s="383"/>
      <c r="R69" s="383"/>
      <c r="S69" s="383"/>
      <c r="T69" s="383"/>
      <c r="U69" s="383"/>
      <c r="V69" s="383"/>
      <c r="W69" s="383"/>
      <c r="X69" s="383"/>
      <c r="Y69" s="383"/>
      <c r="Z69" s="383"/>
    </row>
    <row r="70" ht="39.0" customHeight="1">
      <c r="A70" s="383"/>
      <c r="B70" s="383"/>
      <c r="C70" s="407"/>
      <c r="D70" s="383"/>
      <c r="E70" s="383"/>
      <c r="F70" s="383"/>
      <c r="G70" s="383"/>
      <c r="H70" s="383"/>
      <c r="I70" s="383"/>
      <c r="J70" s="383"/>
      <c r="K70" s="383"/>
      <c r="L70" s="383"/>
      <c r="M70" s="383"/>
      <c r="N70" s="383"/>
      <c r="O70" s="383"/>
      <c r="P70" s="383"/>
      <c r="Q70" s="383"/>
      <c r="R70" s="383"/>
      <c r="S70" s="383"/>
      <c r="T70" s="383"/>
      <c r="U70" s="383"/>
      <c r="V70" s="383"/>
      <c r="W70" s="383"/>
      <c r="X70" s="383"/>
      <c r="Y70" s="383"/>
      <c r="Z70" s="383"/>
    </row>
    <row r="71" ht="39.0" customHeight="1">
      <c r="A71" s="383"/>
      <c r="B71" s="383"/>
      <c r="C71" s="407"/>
      <c r="D71" s="383"/>
      <c r="E71" s="383"/>
      <c r="F71" s="383"/>
      <c r="G71" s="383"/>
      <c r="H71" s="383"/>
      <c r="I71" s="383"/>
      <c r="J71" s="383"/>
      <c r="K71" s="383"/>
      <c r="L71" s="383"/>
      <c r="M71" s="383"/>
      <c r="N71" s="383"/>
      <c r="O71" s="383"/>
      <c r="P71" s="383"/>
      <c r="Q71" s="383"/>
      <c r="R71" s="383"/>
      <c r="S71" s="383"/>
      <c r="T71" s="383"/>
      <c r="U71" s="383"/>
      <c r="V71" s="383"/>
      <c r="W71" s="383"/>
      <c r="X71" s="383"/>
      <c r="Y71" s="383"/>
      <c r="Z71" s="383"/>
    </row>
    <row r="72" ht="39.0" customHeight="1">
      <c r="A72" s="383"/>
      <c r="B72" s="383"/>
      <c r="C72" s="407"/>
      <c r="D72" s="383"/>
      <c r="E72" s="383"/>
      <c r="F72" s="383"/>
      <c r="G72" s="383"/>
      <c r="H72" s="383"/>
      <c r="I72" s="383"/>
      <c r="J72" s="383"/>
      <c r="K72" s="383"/>
      <c r="L72" s="383"/>
      <c r="M72" s="383"/>
      <c r="N72" s="383"/>
      <c r="O72" s="383"/>
      <c r="P72" s="383"/>
      <c r="Q72" s="383"/>
      <c r="R72" s="383"/>
      <c r="S72" s="383"/>
      <c r="T72" s="383"/>
      <c r="U72" s="383"/>
      <c r="V72" s="383"/>
      <c r="W72" s="383"/>
      <c r="X72" s="383"/>
      <c r="Y72" s="383"/>
      <c r="Z72" s="383"/>
    </row>
    <row r="73" ht="39.0" customHeight="1">
      <c r="A73" s="383"/>
      <c r="B73" s="383"/>
      <c r="C73" s="407"/>
      <c r="D73" s="383"/>
      <c r="E73" s="383"/>
      <c r="F73" s="383"/>
      <c r="G73" s="383"/>
      <c r="H73" s="383"/>
      <c r="I73" s="383"/>
      <c r="J73" s="383"/>
      <c r="K73" s="383"/>
      <c r="L73" s="383"/>
      <c r="M73" s="383"/>
      <c r="N73" s="383"/>
      <c r="O73" s="383"/>
      <c r="P73" s="383"/>
      <c r="Q73" s="383"/>
      <c r="R73" s="383"/>
      <c r="S73" s="383"/>
      <c r="T73" s="383"/>
      <c r="U73" s="383"/>
      <c r="V73" s="383"/>
      <c r="W73" s="383"/>
      <c r="X73" s="383"/>
      <c r="Y73" s="383"/>
      <c r="Z73" s="383"/>
    </row>
    <row r="74" ht="39.0" customHeight="1">
      <c r="A74" s="383"/>
      <c r="B74" s="383"/>
      <c r="C74" s="407"/>
      <c r="D74" s="383"/>
      <c r="E74" s="383"/>
      <c r="F74" s="383"/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383"/>
      <c r="S74" s="383"/>
      <c r="T74" s="383"/>
      <c r="U74" s="383"/>
      <c r="V74" s="383"/>
      <c r="W74" s="383"/>
      <c r="X74" s="383"/>
      <c r="Y74" s="383"/>
      <c r="Z74" s="383"/>
    </row>
    <row r="75" ht="39.0" customHeight="1">
      <c r="A75" s="383"/>
      <c r="B75" s="383"/>
      <c r="C75" s="407"/>
      <c r="D75" s="383"/>
      <c r="E75" s="383"/>
      <c r="F75" s="383"/>
      <c r="G75" s="383"/>
      <c r="H75" s="383"/>
      <c r="I75" s="383"/>
      <c r="J75" s="383"/>
      <c r="K75" s="383"/>
      <c r="L75" s="383"/>
      <c r="M75" s="383"/>
      <c r="N75" s="383"/>
      <c r="O75" s="383"/>
      <c r="P75" s="383"/>
      <c r="Q75" s="383"/>
      <c r="R75" s="383"/>
      <c r="S75" s="383"/>
      <c r="T75" s="383"/>
      <c r="U75" s="383"/>
      <c r="V75" s="383"/>
      <c r="W75" s="383"/>
      <c r="X75" s="383"/>
      <c r="Y75" s="383"/>
      <c r="Z75" s="383"/>
    </row>
    <row r="76" ht="39.0" customHeight="1">
      <c r="A76" s="383"/>
      <c r="B76" s="383"/>
      <c r="C76" s="407"/>
      <c r="D76" s="383"/>
      <c r="E76" s="383"/>
      <c r="F76" s="383"/>
      <c r="G76" s="383"/>
      <c r="H76" s="383"/>
      <c r="I76" s="383"/>
      <c r="J76" s="383"/>
      <c r="K76" s="383"/>
      <c r="L76" s="383"/>
      <c r="M76" s="383"/>
      <c r="N76" s="383"/>
      <c r="O76" s="383"/>
      <c r="P76" s="383"/>
      <c r="Q76" s="383"/>
      <c r="R76" s="383"/>
      <c r="S76" s="383"/>
      <c r="T76" s="383"/>
      <c r="U76" s="383"/>
      <c r="V76" s="383"/>
      <c r="W76" s="383"/>
      <c r="X76" s="383"/>
      <c r="Y76" s="383"/>
      <c r="Z76" s="383"/>
    </row>
    <row r="77" ht="39.0" customHeight="1">
      <c r="A77" s="383"/>
      <c r="B77" s="383"/>
      <c r="C77" s="407"/>
      <c r="D77" s="383"/>
      <c r="E77" s="383"/>
      <c r="F77" s="383"/>
      <c r="G77" s="383"/>
      <c r="H77" s="383"/>
      <c r="I77" s="383"/>
      <c r="J77" s="383"/>
      <c r="K77" s="383"/>
      <c r="L77" s="383"/>
      <c r="M77" s="383"/>
      <c r="N77" s="383"/>
      <c r="O77" s="383"/>
      <c r="P77" s="383"/>
      <c r="Q77" s="383"/>
      <c r="R77" s="383"/>
      <c r="S77" s="383"/>
      <c r="T77" s="383"/>
      <c r="U77" s="383"/>
      <c r="V77" s="383"/>
      <c r="W77" s="383"/>
      <c r="X77" s="383"/>
      <c r="Y77" s="383"/>
      <c r="Z77" s="383"/>
    </row>
    <row r="78" ht="39.0" customHeight="1">
      <c r="A78" s="383"/>
      <c r="B78" s="383"/>
      <c r="C78" s="407"/>
      <c r="D78" s="383"/>
      <c r="E78" s="383"/>
      <c r="F78" s="383"/>
      <c r="G78" s="383"/>
      <c r="H78" s="383"/>
      <c r="I78" s="383"/>
      <c r="J78" s="383"/>
      <c r="K78" s="383"/>
      <c r="L78" s="383"/>
      <c r="M78" s="383"/>
      <c r="N78" s="383"/>
      <c r="O78" s="383"/>
      <c r="P78" s="383"/>
      <c r="Q78" s="383"/>
      <c r="R78" s="383"/>
      <c r="S78" s="383"/>
      <c r="T78" s="383"/>
      <c r="U78" s="383"/>
      <c r="V78" s="383"/>
      <c r="W78" s="383"/>
      <c r="X78" s="383"/>
      <c r="Y78" s="383"/>
      <c r="Z78" s="383"/>
    </row>
    <row r="79" ht="39.0" customHeight="1">
      <c r="A79" s="383"/>
      <c r="B79" s="383"/>
      <c r="C79" s="407"/>
      <c r="D79" s="383"/>
      <c r="E79" s="383"/>
      <c r="F79" s="383"/>
      <c r="G79" s="383"/>
      <c r="H79" s="383"/>
      <c r="I79" s="383"/>
      <c r="J79" s="383"/>
      <c r="K79" s="383"/>
      <c r="L79" s="383"/>
      <c r="M79" s="383"/>
      <c r="N79" s="383"/>
      <c r="O79" s="383"/>
      <c r="P79" s="383"/>
      <c r="Q79" s="383"/>
      <c r="R79" s="383"/>
      <c r="S79" s="383"/>
      <c r="T79" s="383"/>
      <c r="U79" s="383"/>
      <c r="V79" s="383"/>
      <c r="W79" s="383"/>
      <c r="X79" s="383"/>
      <c r="Y79" s="383"/>
      <c r="Z79" s="383"/>
    </row>
    <row r="80" ht="39.0" customHeight="1">
      <c r="A80" s="383"/>
      <c r="B80" s="383"/>
      <c r="C80" s="407"/>
      <c r="D80" s="383"/>
      <c r="E80" s="383"/>
      <c r="F80" s="383"/>
      <c r="G80" s="383"/>
      <c r="H80" s="383"/>
      <c r="I80" s="383"/>
      <c r="J80" s="383"/>
      <c r="K80" s="383"/>
      <c r="L80" s="383"/>
      <c r="M80" s="383"/>
      <c r="N80" s="383"/>
      <c r="O80" s="383"/>
      <c r="P80" s="383"/>
      <c r="Q80" s="383"/>
      <c r="R80" s="383"/>
      <c r="S80" s="383"/>
      <c r="T80" s="383"/>
      <c r="U80" s="383"/>
      <c r="V80" s="383"/>
      <c r="W80" s="383"/>
      <c r="X80" s="383"/>
      <c r="Y80" s="383"/>
      <c r="Z80" s="383"/>
    </row>
    <row r="81" ht="39.0" customHeight="1">
      <c r="A81" s="383"/>
      <c r="B81" s="383"/>
      <c r="C81" s="407"/>
      <c r="D81" s="383"/>
      <c r="E81" s="383"/>
      <c r="F81" s="383"/>
      <c r="G81" s="383"/>
      <c r="H81" s="383"/>
      <c r="I81" s="383"/>
      <c r="J81" s="383"/>
      <c r="K81" s="383"/>
      <c r="L81" s="383"/>
      <c r="M81" s="383"/>
      <c r="N81" s="383"/>
      <c r="O81" s="383"/>
      <c r="P81" s="383"/>
      <c r="Q81" s="383"/>
      <c r="R81" s="383"/>
      <c r="S81" s="383"/>
      <c r="T81" s="383"/>
      <c r="U81" s="383"/>
      <c r="V81" s="383"/>
      <c r="W81" s="383"/>
      <c r="X81" s="383"/>
      <c r="Y81" s="383"/>
      <c r="Z81" s="383"/>
    </row>
    <row r="82" ht="39.0" customHeight="1">
      <c r="A82" s="383"/>
      <c r="B82" s="383"/>
      <c r="C82" s="407"/>
      <c r="D82" s="383"/>
      <c r="E82" s="383"/>
      <c r="F82" s="383"/>
      <c r="G82" s="383"/>
      <c r="H82" s="383"/>
      <c r="I82" s="383"/>
      <c r="J82" s="383"/>
      <c r="K82" s="383"/>
      <c r="L82" s="383"/>
      <c r="M82" s="383"/>
      <c r="N82" s="383"/>
      <c r="O82" s="383"/>
      <c r="P82" s="383"/>
      <c r="Q82" s="383"/>
      <c r="R82" s="383"/>
      <c r="S82" s="383"/>
      <c r="T82" s="383"/>
      <c r="U82" s="383"/>
      <c r="V82" s="383"/>
      <c r="W82" s="383"/>
      <c r="X82" s="383"/>
      <c r="Y82" s="383"/>
      <c r="Z82" s="383"/>
    </row>
    <row r="83" ht="39.0" customHeight="1">
      <c r="A83" s="383"/>
      <c r="B83" s="383"/>
      <c r="C83" s="407"/>
      <c r="D83" s="383"/>
      <c r="E83" s="383"/>
      <c r="F83" s="383"/>
      <c r="G83" s="383"/>
      <c r="H83" s="383"/>
      <c r="I83" s="383"/>
      <c r="J83" s="383"/>
      <c r="K83" s="383"/>
      <c r="L83" s="383"/>
      <c r="M83" s="383"/>
      <c r="N83" s="383"/>
      <c r="O83" s="383"/>
      <c r="P83" s="383"/>
      <c r="Q83" s="383"/>
      <c r="R83" s="383"/>
      <c r="S83" s="383"/>
      <c r="T83" s="383"/>
      <c r="U83" s="383"/>
      <c r="V83" s="383"/>
      <c r="W83" s="383"/>
      <c r="X83" s="383"/>
      <c r="Y83" s="383"/>
      <c r="Z83" s="383"/>
    </row>
    <row r="84" ht="39.0" customHeight="1">
      <c r="A84" s="383"/>
      <c r="B84" s="383"/>
      <c r="C84" s="407"/>
      <c r="D84" s="383"/>
      <c r="E84" s="383"/>
      <c r="F84" s="383"/>
      <c r="G84" s="383"/>
      <c r="H84" s="383"/>
      <c r="I84" s="383"/>
      <c r="J84" s="383"/>
      <c r="K84" s="383"/>
      <c r="L84" s="383"/>
      <c r="M84" s="383"/>
      <c r="N84" s="383"/>
      <c r="O84" s="383"/>
      <c r="P84" s="383"/>
      <c r="Q84" s="383"/>
      <c r="R84" s="383"/>
      <c r="S84" s="383"/>
      <c r="T84" s="383"/>
      <c r="U84" s="383"/>
      <c r="V84" s="383"/>
      <c r="W84" s="383"/>
      <c r="X84" s="383"/>
      <c r="Y84" s="383"/>
      <c r="Z84" s="383"/>
    </row>
    <row r="85" ht="39.0" customHeight="1">
      <c r="A85" s="383"/>
      <c r="B85" s="383"/>
      <c r="C85" s="407"/>
      <c r="D85" s="383"/>
      <c r="E85" s="383"/>
      <c r="F85" s="383"/>
      <c r="G85" s="383"/>
      <c r="H85" s="383"/>
      <c r="I85" s="383"/>
      <c r="J85" s="383"/>
      <c r="K85" s="383"/>
      <c r="L85" s="383"/>
      <c r="M85" s="383"/>
      <c r="N85" s="383"/>
      <c r="O85" s="383"/>
      <c r="P85" s="383"/>
      <c r="Q85" s="383"/>
      <c r="R85" s="383"/>
      <c r="S85" s="383"/>
      <c r="T85" s="383"/>
      <c r="U85" s="383"/>
      <c r="V85" s="383"/>
      <c r="W85" s="383"/>
      <c r="X85" s="383"/>
      <c r="Y85" s="383"/>
      <c r="Z85" s="383"/>
    </row>
    <row r="86" ht="39.0" customHeight="1">
      <c r="A86" s="383"/>
      <c r="B86" s="383"/>
      <c r="C86" s="407"/>
      <c r="D86" s="383"/>
      <c r="E86" s="383"/>
      <c r="F86" s="383"/>
      <c r="G86" s="383"/>
      <c r="H86" s="383"/>
      <c r="I86" s="383"/>
      <c r="J86" s="383"/>
      <c r="K86" s="383"/>
      <c r="L86" s="383"/>
      <c r="M86" s="383"/>
      <c r="N86" s="383"/>
      <c r="O86" s="383"/>
      <c r="P86" s="383"/>
      <c r="Q86" s="383"/>
      <c r="R86" s="383"/>
      <c r="S86" s="383"/>
      <c r="T86" s="383"/>
      <c r="U86" s="383"/>
      <c r="V86" s="383"/>
      <c r="W86" s="383"/>
      <c r="X86" s="383"/>
      <c r="Y86" s="383"/>
      <c r="Z86" s="383"/>
    </row>
    <row r="87" ht="39.0" customHeight="1">
      <c r="A87" s="383"/>
      <c r="B87" s="383"/>
      <c r="C87" s="407"/>
      <c r="D87" s="383"/>
      <c r="E87" s="383"/>
      <c r="F87" s="383"/>
      <c r="G87" s="383"/>
      <c r="H87" s="383"/>
      <c r="I87" s="383"/>
      <c r="J87" s="383"/>
      <c r="K87" s="383"/>
      <c r="L87" s="383"/>
      <c r="M87" s="383"/>
      <c r="N87" s="383"/>
      <c r="O87" s="383"/>
      <c r="P87" s="383"/>
      <c r="Q87" s="383"/>
      <c r="R87" s="383"/>
      <c r="S87" s="383"/>
      <c r="T87" s="383"/>
      <c r="U87" s="383"/>
      <c r="V87" s="383"/>
      <c r="W87" s="383"/>
      <c r="X87" s="383"/>
      <c r="Y87" s="383"/>
      <c r="Z87" s="383"/>
    </row>
    <row r="88" ht="39.0" customHeight="1">
      <c r="A88" s="383"/>
      <c r="B88" s="383"/>
      <c r="C88" s="407"/>
      <c r="D88" s="383"/>
      <c r="E88" s="383"/>
      <c r="F88" s="383"/>
      <c r="G88" s="383"/>
      <c r="H88" s="383"/>
      <c r="I88" s="383"/>
      <c r="J88" s="383"/>
      <c r="K88" s="383"/>
      <c r="L88" s="383"/>
      <c r="M88" s="383"/>
      <c r="N88" s="383"/>
      <c r="O88" s="383"/>
      <c r="P88" s="383"/>
      <c r="Q88" s="383"/>
      <c r="R88" s="383"/>
      <c r="S88" s="383"/>
      <c r="T88" s="383"/>
      <c r="U88" s="383"/>
      <c r="V88" s="383"/>
      <c r="W88" s="383"/>
      <c r="X88" s="383"/>
      <c r="Y88" s="383"/>
      <c r="Z88" s="383"/>
    </row>
    <row r="89" ht="39.0" customHeight="1">
      <c r="A89" s="383"/>
      <c r="B89" s="383"/>
      <c r="C89" s="407"/>
      <c r="D89" s="383"/>
      <c r="E89" s="383"/>
      <c r="F89" s="383"/>
      <c r="G89" s="383"/>
      <c r="H89" s="383"/>
      <c r="I89" s="383"/>
      <c r="J89" s="383"/>
      <c r="K89" s="383"/>
      <c r="L89" s="383"/>
      <c r="M89" s="383"/>
      <c r="N89" s="383"/>
      <c r="O89" s="383"/>
      <c r="P89" s="383"/>
      <c r="Q89" s="383"/>
      <c r="R89" s="383"/>
      <c r="S89" s="383"/>
      <c r="T89" s="383"/>
      <c r="U89" s="383"/>
      <c r="V89" s="383"/>
      <c r="W89" s="383"/>
      <c r="X89" s="383"/>
      <c r="Y89" s="383"/>
      <c r="Z89" s="383"/>
    </row>
    <row r="90" ht="39.0" customHeight="1">
      <c r="A90" s="383"/>
      <c r="B90" s="383"/>
      <c r="C90" s="407"/>
      <c r="D90" s="383"/>
      <c r="E90" s="383"/>
      <c r="F90" s="383"/>
      <c r="G90" s="383"/>
      <c r="H90" s="383"/>
      <c r="I90" s="383"/>
      <c r="J90" s="383"/>
      <c r="K90" s="383"/>
      <c r="L90" s="383"/>
      <c r="M90" s="383"/>
      <c r="N90" s="383"/>
      <c r="O90" s="383"/>
      <c r="P90" s="383"/>
      <c r="Q90" s="383"/>
      <c r="R90" s="383"/>
      <c r="S90" s="383"/>
      <c r="T90" s="383"/>
      <c r="U90" s="383"/>
      <c r="V90" s="383"/>
      <c r="W90" s="383"/>
      <c r="X90" s="383"/>
      <c r="Y90" s="383"/>
      <c r="Z90" s="383"/>
    </row>
    <row r="91" ht="39.0" customHeight="1">
      <c r="A91" s="383"/>
      <c r="B91" s="383"/>
      <c r="C91" s="407"/>
      <c r="D91" s="383"/>
      <c r="E91" s="383"/>
      <c r="F91" s="383"/>
      <c r="G91" s="383"/>
      <c r="H91" s="383"/>
      <c r="I91" s="383"/>
      <c r="J91" s="383"/>
      <c r="K91" s="383"/>
      <c r="L91" s="383"/>
      <c r="M91" s="383"/>
      <c r="N91" s="383"/>
      <c r="O91" s="383"/>
      <c r="P91" s="383"/>
      <c r="Q91" s="383"/>
      <c r="R91" s="383"/>
      <c r="S91" s="383"/>
      <c r="T91" s="383"/>
      <c r="U91" s="383"/>
      <c r="V91" s="383"/>
      <c r="W91" s="383"/>
      <c r="X91" s="383"/>
      <c r="Y91" s="383"/>
      <c r="Z91" s="383"/>
    </row>
    <row r="92" ht="39.0" customHeight="1">
      <c r="A92" s="383"/>
      <c r="B92" s="383"/>
      <c r="C92" s="407"/>
      <c r="D92" s="383"/>
      <c r="E92" s="383"/>
      <c r="F92" s="383"/>
      <c r="G92" s="383"/>
      <c r="H92" s="383"/>
      <c r="I92" s="383"/>
      <c r="J92" s="383"/>
      <c r="K92" s="383"/>
      <c r="L92" s="383"/>
      <c r="M92" s="383"/>
      <c r="N92" s="383"/>
      <c r="O92" s="383"/>
      <c r="P92" s="383"/>
      <c r="Q92" s="383"/>
      <c r="R92" s="383"/>
      <c r="S92" s="383"/>
      <c r="T92" s="383"/>
      <c r="U92" s="383"/>
      <c r="V92" s="383"/>
      <c r="W92" s="383"/>
      <c r="X92" s="383"/>
      <c r="Y92" s="383"/>
      <c r="Z92" s="383"/>
    </row>
    <row r="93" ht="39.0" customHeight="1">
      <c r="A93" s="383"/>
      <c r="B93" s="383"/>
      <c r="C93" s="407"/>
      <c r="D93" s="383"/>
      <c r="E93" s="383"/>
      <c r="F93" s="383"/>
      <c r="G93" s="383"/>
      <c r="H93" s="383"/>
      <c r="I93" s="383"/>
      <c r="J93" s="383"/>
      <c r="K93" s="383"/>
      <c r="L93" s="383"/>
      <c r="M93" s="383"/>
      <c r="N93" s="383"/>
      <c r="O93" s="383"/>
      <c r="P93" s="383"/>
      <c r="Q93" s="383"/>
      <c r="R93" s="383"/>
      <c r="S93" s="383"/>
      <c r="T93" s="383"/>
      <c r="U93" s="383"/>
      <c r="V93" s="383"/>
      <c r="W93" s="383"/>
      <c r="X93" s="383"/>
      <c r="Y93" s="383"/>
      <c r="Z93" s="383"/>
    </row>
    <row r="94" ht="39.0" customHeight="1">
      <c r="A94" s="383"/>
      <c r="B94" s="383"/>
      <c r="C94" s="407"/>
      <c r="D94" s="383"/>
      <c r="E94" s="383"/>
      <c r="F94" s="383"/>
      <c r="G94" s="383"/>
      <c r="H94" s="383"/>
      <c r="I94" s="383"/>
      <c r="J94" s="383"/>
      <c r="K94" s="383"/>
      <c r="L94" s="383"/>
      <c r="M94" s="383"/>
      <c r="N94" s="383"/>
      <c r="O94" s="383"/>
      <c r="P94" s="383"/>
      <c r="Q94" s="383"/>
      <c r="R94" s="383"/>
      <c r="S94" s="383"/>
      <c r="T94" s="383"/>
      <c r="U94" s="383"/>
      <c r="V94" s="383"/>
      <c r="W94" s="383"/>
      <c r="X94" s="383"/>
      <c r="Y94" s="383"/>
      <c r="Z94" s="383"/>
    </row>
    <row r="95" ht="39.0" customHeight="1">
      <c r="A95" s="383"/>
      <c r="B95" s="383"/>
      <c r="C95" s="407"/>
      <c r="D95" s="383"/>
      <c r="E95" s="383"/>
      <c r="F95" s="383"/>
      <c r="G95" s="383"/>
      <c r="H95" s="383"/>
      <c r="I95" s="383"/>
      <c r="J95" s="383"/>
      <c r="K95" s="383"/>
      <c r="L95" s="383"/>
      <c r="M95" s="383"/>
      <c r="N95" s="383"/>
      <c r="O95" s="383"/>
      <c r="P95" s="383"/>
      <c r="Q95" s="383"/>
      <c r="R95" s="383"/>
      <c r="S95" s="383"/>
      <c r="T95" s="383"/>
      <c r="U95" s="383"/>
      <c r="V95" s="383"/>
      <c r="W95" s="383"/>
      <c r="X95" s="383"/>
      <c r="Y95" s="383"/>
      <c r="Z95" s="383"/>
    </row>
    <row r="96" ht="39.0" customHeight="1">
      <c r="A96" s="383"/>
      <c r="B96" s="383"/>
      <c r="C96" s="407"/>
      <c r="D96" s="383"/>
      <c r="E96" s="383"/>
      <c r="F96" s="383"/>
      <c r="G96" s="383"/>
      <c r="H96" s="383"/>
      <c r="I96" s="383"/>
      <c r="J96" s="383"/>
      <c r="K96" s="383"/>
      <c r="L96" s="383"/>
      <c r="M96" s="383"/>
      <c r="N96" s="383"/>
      <c r="O96" s="383"/>
      <c r="P96" s="383"/>
      <c r="Q96" s="383"/>
      <c r="R96" s="383"/>
      <c r="S96" s="383"/>
      <c r="T96" s="383"/>
      <c r="U96" s="383"/>
      <c r="V96" s="383"/>
      <c r="W96" s="383"/>
      <c r="X96" s="383"/>
      <c r="Y96" s="383"/>
      <c r="Z96" s="383"/>
    </row>
    <row r="97" ht="39.0" customHeight="1">
      <c r="A97" s="383"/>
      <c r="B97" s="383"/>
      <c r="C97" s="407"/>
      <c r="D97" s="383"/>
      <c r="E97" s="383"/>
      <c r="F97" s="383"/>
      <c r="G97" s="383"/>
      <c r="H97" s="383"/>
      <c r="I97" s="383"/>
      <c r="J97" s="383"/>
      <c r="K97" s="383"/>
      <c r="L97" s="383"/>
      <c r="M97" s="383"/>
      <c r="N97" s="383"/>
      <c r="O97" s="383"/>
      <c r="P97" s="383"/>
      <c r="Q97" s="383"/>
      <c r="R97" s="383"/>
      <c r="S97" s="383"/>
      <c r="T97" s="383"/>
      <c r="U97" s="383"/>
      <c r="V97" s="383"/>
      <c r="W97" s="383"/>
      <c r="X97" s="383"/>
      <c r="Y97" s="383"/>
      <c r="Z97" s="383"/>
    </row>
    <row r="98" ht="39.0" customHeight="1">
      <c r="A98" s="383"/>
      <c r="B98" s="383"/>
      <c r="C98" s="407"/>
      <c r="D98" s="383"/>
      <c r="E98" s="383"/>
      <c r="F98" s="383"/>
      <c r="G98" s="383"/>
      <c r="H98" s="383"/>
      <c r="I98" s="383"/>
      <c r="J98" s="383"/>
      <c r="K98" s="383"/>
      <c r="L98" s="383"/>
      <c r="M98" s="383"/>
      <c r="N98" s="383"/>
      <c r="O98" s="383"/>
      <c r="P98" s="383"/>
      <c r="Q98" s="383"/>
      <c r="R98" s="383"/>
      <c r="S98" s="383"/>
      <c r="T98" s="383"/>
      <c r="U98" s="383"/>
      <c r="V98" s="383"/>
      <c r="W98" s="383"/>
      <c r="X98" s="383"/>
      <c r="Y98" s="383"/>
      <c r="Z98" s="383"/>
    </row>
    <row r="99" ht="39.0" customHeight="1">
      <c r="A99" s="383"/>
      <c r="B99" s="383"/>
      <c r="C99" s="407"/>
      <c r="D99" s="383"/>
      <c r="E99" s="383"/>
      <c r="F99" s="383"/>
      <c r="G99" s="383"/>
      <c r="H99" s="383"/>
      <c r="I99" s="383"/>
      <c r="J99" s="383"/>
      <c r="K99" s="383"/>
      <c r="L99" s="383"/>
      <c r="M99" s="383"/>
      <c r="N99" s="383"/>
      <c r="O99" s="383"/>
      <c r="P99" s="383"/>
      <c r="Q99" s="383"/>
      <c r="R99" s="383"/>
      <c r="S99" s="383"/>
      <c r="T99" s="383"/>
      <c r="U99" s="383"/>
      <c r="V99" s="383"/>
      <c r="W99" s="383"/>
      <c r="X99" s="383"/>
      <c r="Y99" s="383"/>
      <c r="Z99" s="383"/>
    </row>
    <row r="100" ht="39.0" customHeight="1">
      <c r="A100" s="383"/>
      <c r="B100" s="383"/>
      <c r="C100" s="407"/>
      <c r="D100" s="383"/>
      <c r="E100" s="383"/>
      <c r="F100" s="383"/>
      <c r="G100" s="383"/>
      <c r="H100" s="383"/>
      <c r="I100" s="383"/>
      <c r="J100" s="383"/>
      <c r="K100" s="383"/>
      <c r="L100" s="383"/>
      <c r="M100" s="383"/>
      <c r="N100" s="383"/>
      <c r="O100" s="383"/>
      <c r="P100" s="383"/>
      <c r="Q100" s="383"/>
      <c r="R100" s="383"/>
      <c r="S100" s="383"/>
      <c r="T100" s="383"/>
      <c r="U100" s="383"/>
      <c r="V100" s="383"/>
      <c r="W100" s="383"/>
      <c r="X100" s="383"/>
      <c r="Y100" s="383"/>
      <c r="Z100" s="383"/>
    </row>
    <row r="101" ht="39.0" customHeight="1">
      <c r="A101" s="383"/>
      <c r="B101" s="383"/>
      <c r="C101" s="407"/>
      <c r="D101" s="383"/>
      <c r="E101" s="383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T101" s="383"/>
      <c r="U101" s="383"/>
      <c r="V101" s="383"/>
      <c r="W101" s="383"/>
      <c r="X101" s="383"/>
      <c r="Y101" s="383"/>
      <c r="Z101" s="383"/>
    </row>
    <row r="102" ht="39.0" customHeight="1">
      <c r="A102" s="383"/>
      <c r="B102" s="383"/>
      <c r="C102" s="407"/>
      <c r="D102" s="383"/>
      <c r="E102" s="383"/>
      <c r="F102" s="383"/>
      <c r="G102" s="383"/>
      <c r="H102" s="383"/>
      <c r="I102" s="383"/>
      <c r="J102" s="383"/>
      <c r="K102" s="383"/>
      <c r="L102" s="383"/>
      <c r="M102" s="383"/>
      <c r="N102" s="383"/>
      <c r="O102" s="383"/>
      <c r="P102" s="383"/>
      <c r="Q102" s="383"/>
      <c r="R102" s="383"/>
      <c r="S102" s="383"/>
      <c r="T102" s="383"/>
      <c r="U102" s="383"/>
      <c r="V102" s="383"/>
      <c r="W102" s="383"/>
      <c r="X102" s="383"/>
      <c r="Y102" s="383"/>
      <c r="Z102" s="383"/>
    </row>
    <row r="103" ht="39.0" customHeight="1">
      <c r="A103" s="383"/>
      <c r="B103" s="383"/>
      <c r="C103" s="407"/>
      <c r="D103" s="383"/>
      <c r="E103" s="383"/>
      <c r="F103" s="383"/>
      <c r="G103" s="383"/>
      <c r="H103" s="383"/>
      <c r="I103" s="383"/>
      <c r="J103" s="383"/>
      <c r="K103" s="383"/>
      <c r="L103" s="383"/>
      <c r="M103" s="383"/>
      <c r="N103" s="383"/>
      <c r="O103" s="383"/>
      <c r="P103" s="383"/>
      <c r="Q103" s="383"/>
      <c r="R103" s="383"/>
      <c r="S103" s="383"/>
      <c r="T103" s="383"/>
      <c r="U103" s="383"/>
      <c r="V103" s="383"/>
      <c r="W103" s="383"/>
      <c r="X103" s="383"/>
      <c r="Y103" s="383"/>
      <c r="Z103" s="383"/>
    </row>
    <row r="104" ht="39.0" customHeight="1">
      <c r="A104" s="383"/>
      <c r="B104" s="383"/>
      <c r="C104" s="407"/>
      <c r="D104" s="383"/>
      <c r="E104" s="383"/>
      <c r="F104" s="383"/>
      <c r="G104" s="383"/>
      <c r="H104" s="383"/>
      <c r="I104" s="383"/>
      <c r="J104" s="383"/>
      <c r="K104" s="383"/>
      <c r="L104" s="383"/>
      <c r="M104" s="383"/>
      <c r="N104" s="383"/>
      <c r="O104" s="383"/>
      <c r="P104" s="383"/>
      <c r="Q104" s="383"/>
      <c r="R104" s="383"/>
      <c r="S104" s="383"/>
      <c r="T104" s="383"/>
      <c r="U104" s="383"/>
      <c r="V104" s="383"/>
      <c r="W104" s="383"/>
      <c r="X104" s="383"/>
      <c r="Y104" s="383"/>
      <c r="Z104" s="383"/>
    </row>
    <row r="105" ht="39.0" customHeight="1">
      <c r="A105" s="383"/>
      <c r="B105" s="383"/>
      <c r="C105" s="407"/>
      <c r="D105" s="383"/>
      <c r="E105" s="383"/>
      <c r="F105" s="383"/>
      <c r="G105" s="383"/>
      <c r="H105" s="383"/>
      <c r="I105" s="383"/>
      <c r="J105" s="383"/>
      <c r="K105" s="383"/>
      <c r="L105" s="383"/>
      <c r="M105" s="383"/>
      <c r="N105" s="383"/>
      <c r="O105" s="383"/>
      <c r="P105" s="383"/>
      <c r="Q105" s="383"/>
      <c r="R105" s="383"/>
      <c r="S105" s="383"/>
      <c r="T105" s="383"/>
      <c r="U105" s="383"/>
      <c r="V105" s="383"/>
      <c r="W105" s="383"/>
      <c r="X105" s="383"/>
      <c r="Y105" s="383"/>
      <c r="Z105" s="383"/>
    </row>
    <row r="106" ht="39.0" customHeight="1">
      <c r="A106" s="383"/>
      <c r="B106" s="383"/>
      <c r="C106" s="407"/>
      <c r="D106" s="383"/>
      <c r="E106" s="383"/>
      <c r="F106" s="383"/>
      <c r="G106" s="383"/>
      <c r="H106" s="383"/>
      <c r="I106" s="383"/>
      <c r="J106" s="383"/>
      <c r="K106" s="383"/>
      <c r="L106" s="383"/>
      <c r="M106" s="383"/>
      <c r="N106" s="383"/>
      <c r="O106" s="383"/>
      <c r="P106" s="383"/>
      <c r="Q106" s="383"/>
      <c r="R106" s="383"/>
      <c r="S106" s="383"/>
      <c r="T106" s="383"/>
      <c r="U106" s="383"/>
      <c r="V106" s="383"/>
      <c r="W106" s="383"/>
      <c r="X106" s="383"/>
      <c r="Y106" s="383"/>
      <c r="Z106" s="383"/>
    </row>
    <row r="107" ht="39.0" customHeight="1">
      <c r="A107" s="383"/>
      <c r="B107" s="383"/>
      <c r="C107" s="407"/>
      <c r="D107" s="383"/>
      <c r="E107" s="383"/>
      <c r="F107" s="383"/>
      <c r="G107" s="383"/>
      <c r="H107" s="383"/>
      <c r="I107" s="383"/>
      <c r="J107" s="383"/>
      <c r="K107" s="383"/>
      <c r="L107" s="383"/>
      <c r="M107" s="383"/>
      <c r="N107" s="383"/>
      <c r="O107" s="383"/>
      <c r="P107" s="383"/>
      <c r="Q107" s="383"/>
      <c r="R107" s="383"/>
      <c r="S107" s="383"/>
      <c r="T107" s="383"/>
      <c r="U107" s="383"/>
      <c r="V107" s="383"/>
      <c r="W107" s="383"/>
      <c r="X107" s="383"/>
      <c r="Y107" s="383"/>
      <c r="Z107" s="383"/>
    </row>
    <row r="108" ht="39.0" customHeight="1">
      <c r="A108" s="383"/>
      <c r="B108" s="383"/>
      <c r="C108" s="407"/>
      <c r="D108" s="383"/>
      <c r="E108" s="383"/>
      <c r="F108" s="383"/>
      <c r="G108" s="383"/>
      <c r="H108" s="383"/>
      <c r="I108" s="383"/>
      <c r="J108" s="383"/>
      <c r="K108" s="383"/>
      <c r="L108" s="383"/>
      <c r="M108" s="383"/>
      <c r="N108" s="383"/>
      <c r="O108" s="383"/>
      <c r="P108" s="383"/>
      <c r="Q108" s="383"/>
      <c r="R108" s="383"/>
      <c r="S108" s="383"/>
      <c r="T108" s="383"/>
      <c r="U108" s="383"/>
      <c r="V108" s="383"/>
      <c r="W108" s="383"/>
      <c r="X108" s="383"/>
      <c r="Y108" s="383"/>
      <c r="Z108" s="383"/>
    </row>
    <row r="109" ht="39.0" customHeight="1">
      <c r="A109" s="383"/>
      <c r="B109" s="383"/>
      <c r="C109" s="407"/>
      <c r="D109" s="383"/>
      <c r="E109" s="383"/>
      <c r="F109" s="383"/>
      <c r="G109" s="383"/>
      <c r="H109" s="383"/>
      <c r="I109" s="383"/>
      <c r="J109" s="383"/>
      <c r="K109" s="383"/>
      <c r="L109" s="383"/>
      <c r="M109" s="383"/>
      <c r="N109" s="383"/>
      <c r="O109" s="383"/>
      <c r="P109" s="383"/>
      <c r="Q109" s="383"/>
      <c r="R109" s="383"/>
      <c r="S109" s="383"/>
      <c r="T109" s="383"/>
      <c r="U109" s="383"/>
      <c r="V109" s="383"/>
      <c r="W109" s="383"/>
      <c r="X109" s="383"/>
      <c r="Y109" s="383"/>
      <c r="Z109" s="383"/>
    </row>
    <row r="110" ht="39.0" customHeight="1">
      <c r="A110" s="383"/>
      <c r="B110" s="383"/>
      <c r="C110" s="407"/>
      <c r="D110" s="383"/>
      <c r="E110" s="383"/>
      <c r="F110" s="383"/>
      <c r="G110" s="383"/>
      <c r="H110" s="383"/>
      <c r="I110" s="383"/>
      <c r="J110" s="383"/>
      <c r="K110" s="383"/>
      <c r="L110" s="383"/>
      <c r="M110" s="383"/>
      <c r="N110" s="383"/>
      <c r="O110" s="383"/>
      <c r="P110" s="383"/>
      <c r="Q110" s="383"/>
      <c r="R110" s="383"/>
      <c r="S110" s="383"/>
      <c r="T110" s="383"/>
      <c r="U110" s="383"/>
      <c r="V110" s="383"/>
      <c r="W110" s="383"/>
      <c r="X110" s="383"/>
      <c r="Y110" s="383"/>
      <c r="Z110" s="383"/>
    </row>
    <row r="111" ht="39.0" customHeight="1">
      <c r="A111" s="383"/>
      <c r="B111" s="383"/>
      <c r="C111" s="407"/>
      <c r="D111" s="383"/>
      <c r="E111" s="383"/>
      <c r="F111" s="383"/>
      <c r="G111" s="383"/>
      <c r="H111" s="383"/>
      <c r="I111" s="383"/>
      <c r="J111" s="383"/>
      <c r="K111" s="383"/>
      <c r="L111" s="383"/>
      <c r="M111" s="383"/>
      <c r="N111" s="383"/>
      <c r="O111" s="383"/>
      <c r="P111" s="383"/>
      <c r="Q111" s="383"/>
      <c r="R111" s="383"/>
      <c r="S111" s="383"/>
      <c r="T111" s="383"/>
      <c r="U111" s="383"/>
      <c r="V111" s="383"/>
      <c r="W111" s="383"/>
      <c r="X111" s="383"/>
      <c r="Y111" s="383"/>
      <c r="Z111" s="383"/>
    </row>
    <row r="112" ht="39.0" customHeight="1">
      <c r="A112" s="383"/>
      <c r="B112" s="383"/>
      <c r="C112" s="407"/>
      <c r="D112" s="383"/>
      <c r="E112" s="383"/>
      <c r="F112" s="383"/>
      <c r="G112" s="383"/>
      <c r="H112" s="383"/>
      <c r="I112" s="383"/>
      <c r="J112" s="383"/>
      <c r="K112" s="383"/>
      <c r="L112" s="383"/>
      <c r="M112" s="383"/>
      <c r="N112" s="383"/>
      <c r="O112" s="383"/>
      <c r="P112" s="383"/>
      <c r="Q112" s="383"/>
      <c r="R112" s="383"/>
      <c r="S112" s="383"/>
      <c r="T112" s="383"/>
      <c r="U112" s="383"/>
      <c r="V112" s="383"/>
      <c r="W112" s="383"/>
      <c r="X112" s="383"/>
      <c r="Y112" s="383"/>
      <c r="Z112" s="383"/>
    </row>
    <row r="113" ht="39.0" customHeight="1">
      <c r="A113" s="383"/>
      <c r="B113" s="383"/>
      <c r="C113" s="407"/>
      <c r="D113" s="383"/>
      <c r="E113" s="383"/>
      <c r="F113" s="383"/>
      <c r="G113" s="383"/>
      <c r="H113" s="383"/>
      <c r="I113" s="383"/>
      <c r="J113" s="383"/>
      <c r="K113" s="383"/>
      <c r="L113" s="383"/>
      <c r="M113" s="383"/>
      <c r="N113" s="383"/>
      <c r="O113" s="383"/>
      <c r="P113" s="383"/>
      <c r="Q113" s="383"/>
      <c r="R113" s="383"/>
      <c r="S113" s="383"/>
      <c r="T113" s="383"/>
      <c r="U113" s="383"/>
      <c r="V113" s="383"/>
      <c r="W113" s="383"/>
      <c r="X113" s="383"/>
      <c r="Y113" s="383"/>
      <c r="Z113" s="383"/>
    </row>
    <row r="114" ht="39.0" customHeight="1">
      <c r="A114" s="383"/>
      <c r="B114" s="383"/>
      <c r="C114" s="407"/>
      <c r="D114" s="383"/>
      <c r="E114" s="383"/>
      <c r="F114" s="383"/>
      <c r="G114" s="383"/>
      <c r="H114" s="383"/>
      <c r="I114" s="383"/>
      <c r="J114" s="383"/>
      <c r="K114" s="383"/>
      <c r="L114" s="383"/>
      <c r="M114" s="383"/>
      <c r="N114" s="383"/>
      <c r="O114" s="383"/>
      <c r="P114" s="383"/>
      <c r="Q114" s="383"/>
      <c r="R114" s="383"/>
      <c r="S114" s="383"/>
      <c r="T114" s="383"/>
      <c r="U114" s="383"/>
      <c r="V114" s="383"/>
      <c r="W114" s="383"/>
      <c r="X114" s="383"/>
      <c r="Y114" s="383"/>
      <c r="Z114" s="383"/>
    </row>
    <row r="115" ht="39.0" customHeight="1">
      <c r="A115" s="383"/>
      <c r="B115" s="383"/>
      <c r="C115" s="407"/>
      <c r="D115" s="383"/>
      <c r="E115" s="383"/>
      <c r="F115" s="383"/>
      <c r="G115" s="383"/>
      <c r="H115" s="383"/>
      <c r="I115" s="383"/>
      <c r="J115" s="383"/>
      <c r="K115" s="383"/>
      <c r="L115" s="383"/>
      <c r="M115" s="383"/>
      <c r="N115" s="383"/>
      <c r="O115" s="383"/>
      <c r="P115" s="383"/>
      <c r="Q115" s="383"/>
      <c r="R115" s="383"/>
      <c r="S115" s="383"/>
      <c r="T115" s="383"/>
      <c r="U115" s="383"/>
      <c r="V115" s="383"/>
      <c r="W115" s="383"/>
      <c r="X115" s="383"/>
      <c r="Y115" s="383"/>
      <c r="Z115" s="383"/>
    </row>
    <row r="116" ht="39.0" customHeight="1">
      <c r="A116" s="383"/>
      <c r="B116" s="383"/>
      <c r="C116" s="407"/>
      <c r="D116" s="383"/>
      <c r="E116" s="383"/>
      <c r="F116" s="383"/>
      <c r="G116" s="383"/>
      <c r="H116" s="383"/>
      <c r="I116" s="383"/>
      <c r="J116" s="383"/>
      <c r="K116" s="383"/>
      <c r="L116" s="383"/>
      <c r="M116" s="383"/>
      <c r="N116" s="383"/>
      <c r="O116" s="383"/>
      <c r="P116" s="383"/>
      <c r="Q116" s="383"/>
      <c r="R116" s="383"/>
      <c r="S116" s="383"/>
      <c r="T116" s="383"/>
      <c r="U116" s="383"/>
      <c r="V116" s="383"/>
      <c r="W116" s="383"/>
      <c r="X116" s="383"/>
      <c r="Y116" s="383"/>
      <c r="Z116" s="383"/>
    </row>
    <row r="117" ht="39.0" customHeight="1">
      <c r="A117" s="383"/>
      <c r="B117" s="383"/>
      <c r="C117" s="407"/>
      <c r="D117" s="383"/>
      <c r="E117" s="383"/>
      <c r="F117" s="383"/>
      <c r="G117" s="383"/>
      <c r="H117" s="383"/>
      <c r="I117" s="383"/>
      <c r="J117" s="383"/>
      <c r="K117" s="383"/>
      <c r="L117" s="383"/>
      <c r="M117" s="383"/>
      <c r="N117" s="383"/>
      <c r="O117" s="383"/>
      <c r="P117" s="383"/>
      <c r="Q117" s="383"/>
      <c r="R117" s="383"/>
      <c r="S117" s="383"/>
      <c r="T117" s="383"/>
      <c r="U117" s="383"/>
      <c r="V117" s="383"/>
      <c r="W117" s="383"/>
      <c r="X117" s="383"/>
      <c r="Y117" s="383"/>
      <c r="Z117" s="383"/>
    </row>
    <row r="118" ht="39.0" customHeight="1">
      <c r="A118" s="383"/>
      <c r="B118" s="383"/>
      <c r="C118" s="407"/>
      <c r="D118" s="383"/>
      <c r="E118" s="383"/>
      <c r="F118" s="383"/>
      <c r="G118" s="383"/>
      <c r="H118" s="383"/>
      <c r="I118" s="383"/>
      <c r="J118" s="383"/>
      <c r="K118" s="383"/>
      <c r="L118" s="383"/>
      <c r="M118" s="383"/>
      <c r="N118" s="383"/>
      <c r="O118" s="383"/>
      <c r="P118" s="383"/>
      <c r="Q118" s="383"/>
      <c r="R118" s="383"/>
      <c r="S118" s="383"/>
      <c r="T118" s="383"/>
      <c r="U118" s="383"/>
      <c r="V118" s="383"/>
      <c r="W118" s="383"/>
      <c r="X118" s="383"/>
      <c r="Y118" s="383"/>
      <c r="Z118" s="383"/>
    </row>
    <row r="119" ht="39.0" customHeight="1">
      <c r="A119" s="383"/>
      <c r="B119" s="383"/>
      <c r="C119" s="407"/>
      <c r="D119" s="383"/>
      <c r="E119" s="383"/>
      <c r="F119" s="383"/>
      <c r="G119" s="383"/>
      <c r="H119" s="383"/>
      <c r="I119" s="383"/>
      <c r="J119" s="383"/>
      <c r="K119" s="383"/>
      <c r="L119" s="383"/>
      <c r="M119" s="383"/>
      <c r="N119" s="383"/>
      <c r="O119" s="383"/>
      <c r="P119" s="383"/>
      <c r="Q119" s="383"/>
      <c r="R119" s="383"/>
      <c r="S119" s="383"/>
      <c r="T119" s="383"/>
      <c r="U119" s="383"/>
      <c r="V119" s="383"/>
      <c r="W119" s="383"/>
      <c r="X119" s="383"/>
      <c r="Y119" s="383"/>
      <c r="Z119" s="383"/>
    </row>
    <row r="120" ht="39.0" customHeight="1">
      <c r="A120" s="383"/>
      <c r="B120" s="383"/>
      <c r="C120" s="407"/>
      <c r="D120" s="383"/>
      <c r="E120" s="383"/>
      <c r="F120" s="383"/>
      <c r="G120" s="383"/>
      <c r="H120" s="383"/>
      <c r="I120" s="383"/>
      <c r="J120" s="383"/>
      <c r="K120" s="383"/>
      <c r="L120" s="383"/>
      <c r="M120" s="383"/>
      <c r="N120" s="383"/>
      <c r="O120" s="383"/>
      <c r="P120" s="383"/>
      <c r="Q120" s="383"/>
      <c r="R120" s="383"/>
      <c r="S120" s="383"/>
      <c r="T120" s="383"/>
      <c r="U120" s="383"/>
      <c r="V120" s="383"/>
      <c r="W120" s="383"/>
      <c r="X120" s="383"/>
      <c r="Y120" s="383"/>
      <c r="Z120" s="383"/>
    </row>
    <row r="121" ht="39.0" customHeight="1">
      <c r="A121" s="383"/>
      <c r="B121" s="383"/>
      <c r="C121" s="407"/>
      <c r="D121" s="383"/>
      <c r="E121" s="383"/>
      <c r="F121" s="383"/>
      <c r="G121" s="383"/>
      <c r="H121" s="383"/>
      <c r="I121" s="383"/>
      <c r="J121" s="383"/>
      <c r="K121" s="383"/>
      <c r="L121" s="383"/>
      <c r="M121" s="383"/>
      <c r="N121" s="383"/>
      <c r="O121" s="383"/>
      <c r="P121" s="383"/>
      <c r="Q121" s="383"/>
      <c r="R121" s="383"/>
      <c r="S121" s="383"/>
      <c r="T121" s="383"/>
      <c r="U121" s="383"/>
      <c r="V121" s="383"/>
      <c r="W121" s="383"/>
      <c r="X121" s="383"/>
      <c r="Y121" s="383"/>
      <c r="Z121" s="383"/>
    </row>
    <row r="122" ht="39.0" customHeight="1">
      <c r="A122" s="383"/>
      <c r="B122" s="383"/>
      <c r="C122" s="407"/>
      <c r="D122" s="383"/>
      <c r="E122" s="383"/>
      <c r="F122" s="383"/>
      <c r="G122" s="383"/>
      <c r="H122" s="383"/>
      <c r="I122" s="383"/>
      <c r="J122" s="383"/>
      <c r="K122" s="383"/>
      <c r="L122" s="383"/>
      <c r="M122" s="383"/>
      <c r="N122" s="383"/>
      <c r="O122" s="383"/>
      <c r="P122" s="383"/>
      <c r="Q122" s="383"/>
      <c r="R122" s="383"/>
      <c r="S122" s="383"/>
      <c r="T122" s="383"/>
      <c r="U122" s="383"/>
      <c r="V122" s="383"/>
      <c r="W122" s="383"/>
      <c r="X122" s="383"/>
      <c r="Y122" s="383"/>
      <c r="Z122" s="383"/>
    </row>
    <row r="123" ht="39.0" customHeight="1">
      <c r="A123" s="383"/>
      <c r="B123" s="383"/>
      <c r="C123" s="407"/>
      <c r="D123" s="383"/>
      <c r="E123" s="383"/>
      <c r="F123" s="383"/>
      <c r="G123" s="383"/>
      <c r="H123" s="383"/>
      <c r="I123" s="383"/>
      <c r="J123" s="383"/>
      <c r="K123" s="383"/>
      <c r="L123" s="383"/>
      <c r="M123" s="383"/>
      <c r="N123" s="383"/>
      <c r="O123" s="383"/>
      <c r="P123" s="383"/>
      <c r="Q123" s="383"/>
      <c r="R123" s="383"/>
      <c r="S123" s="383"/>
      <c r="T123" s="383"/>
      <c r="U123" s="383"/>
      <c r="V123" s="383"/>
      <c r="W123" s="383"/>
      <c r="X123" s="383"/>
      <c r="Y123" s="383"/>
      <c r="Z123" s="383"/>
    </row>
    <row r="124" ht="39.0" customHeight="1">
      <c r="A124" s="383"/>
      <c r="B124" s="383"/>
      <c r="C124" s="407"/>
      <c r="D124" s="383"/>
      <c r="E124" s="383"/>
      <c r="F124" s="383"/>
      <c r="G124" s="383"/>
      <c r="H124" s="383"/>
      <c r="I124" s="383"/>
      <c r="J124" s="383"/>
      <c r="K124" s="383"/>
      <c r="L124" s="383"/>
      <c r="M124" s="383"/>
      <c r="N124" s="383"/>
      <c r="O124" s="383"/>
      <c r="P124" s="383"/>
      <c r="Q124" s="383"/>
      <c r="R124" s="383"/>
      <c r="S124" s="383"/>
      <c r="T124" s="383"/>
      <c r="U124" s="383"/>
      <c r="V124" s="383"/>
      <c r="W124" s="383"/>
      <c r="X124" s="383"/>
      <c r="Y124" s="383"/>
      <c r="Z124" s="383"/>
    </row>
    <row r="125" ht="39.0" customHeight="1">
      <c r="A125" s="383"/>
      <c r="B125" s="383"/>
      <c r="C125" s="407"/>
      <c r="D125" s="383"/>
      <c r="E125" s="383"/>
      <c r="F125" s="383"/>
      <c r="G125" s="383"/>
      <c r="H125" s="383"/>
      <c r="I125" s="383"/>
      <c r="J125" s="383"/>
      <c r="K125" s="383"/>
      <c r="L125" s="383"/>
      <c r="M125" s="383"/>
      <c r="N125" s="383"/>
      <c r="O125" s="383"/>
      <c r="P125" s="383"/>
      <c r="Q125" s="383"/>
      <c r="R125" s="383"/>
      <c r="S125" s="383"/>
      <c r="T125" s="383"/>
      <c r="U125" s="383"/>
      <c r="V125" s="383"/>
      <c r="W125" s="383"/>
      <c r="X125" s="383"/>
      <c r="Y125" s="383"/>
      <c r="Z125" s="383"/>
    </row>
    <row r="126" ht="39.0" customHeight="1">
      <c r="A126" s="383"/>
      <c r="B126" s="383"/>
      <c r="C126" s="407"/>
      <c r="D126" s="383"/>
      <c r="E126" s="383"/>
      <c r="F126" s="383"/>
      <c r="G126" s="383"/>
      <c r="H126" s="383"/>
      <c r="I126" s="383"/>
      <c r="J126" s="383"/>
      <c r="K126" s="383"/>
      <c r="L126" s="383"/>
      <c r="M126" s="383"/>
      <c r="N126" s="383"/>
      <c r="O126" s="383"/>
      <c r="P126" s="383"/>
      <c r="Q126" s="383"/>
      <c r="R126" s="383"/>
      <c r="S126" s="383"/>
      <c r="T126" s="383"/>
      <c r="U126" s="383"/>
      <c r="V126" s="383"/>
      <c r="W126" s="383"/>
      <c r="X126" s="383"/>
      <c r="Y126" s="383"/>
      <c r="Z126" s="383"/>
    </row>
    <row r="127" ht="39.0" customHeight="1">
      <c r="A127" s="383"/>
      <c r="B127" s="383"/>
      <c r="C127" s="407"/>
      <c r="D127" s="383"/>
      <c r="E127" s="383"/>
      <c r="F127" s="383"/>
      <c r="G127" s="383"/>
      <c r="H127" s="383"/>
      <c r="I127" s="383"/>
      <c r="J127" s="383"/>
      <c r="K127" s="383"/>
      <c r="L127" s="383"/>
      <c r="M127" s="383"/>
      <c r="N127" s="383"/>
      <c r="O127" s="383"/>
      <c r="P127" s="383"/>
      <c r="Q127" s="383"/>
      <c r="R127" s="383"/>
      <c r="S127" s="383"/>
      <c r="T127" s="383"/>
      <c r="U127" s="383"/>
      <c r="V127" s="383"/>
      <c r="W127" s="383"/>
      <c r="X127" s="383"/>
      <c r="Y127" s="383"/>
      <c r="Z127" s="383"/>
    </row>
    <row r="128" ht="39.0" customHeight="1">
      <c r="A128" s="383"/>
      <c r="B128" s="383"/>
      <c r="C128" s="407"/>
      <c r="D128" s="383"/>
      <c r="E128" s="383"/>
      <c r="F128" s="383"/>
      <c r="G128" s="383"/>
      <c r="H128" s="383"/>
      <c r="I128" s="383"/>
      <c r="J128" s="383"/>
      <c r="K128" s="383"/>
      <c r="L128" s="383"/>
      <c r="M128" s="383"/>
      <c r="N128" s="383"/>
      <c r="O128" s="383"/>
      <c r="P128" s="383"/>
      <c r="Q128" s="383"/>
      <c r="R128" s="383"/>
      <c r="S128" s="383"/>
      <c r="T128" s="383"/>
      <c r="U128" s="383"/>
      <c r="V128" s="383"/>
      <c r="W128" s="383"/>
      <c r="X128" s="383"/>
      <c r="Y128" s="383"/>
      <c r="Z128" s="383"/>
    </row>
    <row r="129" ht="39.0" customHeight="1">
      <c r="A129" s="383"/>
      <c r="B129" s="383"/>
      <c r="C129" s="407"/>
      <c r="D129" s="383"/>
      <c r="E129" s="383"/>
      <c r="F129" s="383"/>
      <c r="G129" s="383"/>
      <c r="H129" s="383"/>
      <c r="I129" s="383"/>
      <c r="J129" s="383"/>
      <c r="K129" s="383"/>
      <c r="L129" s="383"/>
      <c r="M129" s="383"/>
      <c r="N129" s="383"/>
      <c r="O129" s="383"/>
      <c r="P129" s="383"/>
      <c r="Q129" s="383"/>
      <c r="R129" s="383"/>
      <c r="S129" s="383"/>
      <c r="T129" s="383"/>
      <c r="U129" s="383"/>
      <c r="V129" s="383"/>
      <c r="W129" s="383"/>
      <c r="X129" s="383"/>
      <c r="Y129" s="383"/>
      <c r="Z129" s="383"/>
    </row>
    <row r="130" ht="39.0" customHeight="1">
      <c r="A130" s="383"/>
      <c r="B130" s="383"/>
      <c r="C130" s="407"/>
      <c r="D130" s="383"/>
      <c r="E130" s="383"/>
      <c r="F130" s="383"/>
      <c r="G130" s="383"/>
      <c r="H130" s="383"/>
      <c r="I130" s="383"/>
      <c r="J130" s="383"/>
      <c r="K130" s="383"/>
      <c r="L130" s="383"/>
      <c r="M130" s="383"/>
      <c r="N130" s="383"/>
      <c r="O130" s="383"/>
      <c r="P130" s="383"/>
      <c r="Q130" s="383"/>
      <c r="R130" s="383"/>
      <c r="S130" s="383"/>
      <c r="T130" s="383"/>
      <c r="U130" s="383"/>
      <c r="V130" s="383"/>
      <c r="W130" s="383"/>
      <c r="X130" s="383"/>
      <c r="Y130" s="383"/>
      <c r="Z130" s="383"/>
    </row>
    <row r="131" ht="39.0" customHeight="1">
      <c r="A131" s="383"/>
      <c r="B131" s="383"/>
      <c r="C131" s="407"/>
      <c r="D131" s="383"/>
      <c r="E131" s="383"/>
      <c r="F131" s="383"/>
      <c r="G131" s="383"/>
      <c r="H131" s="383"/>
      <c r="I131" s="383"/>
      <c r="J131" s="383"/>
      <c r="K131" s="383"/>
      <c r="L131" s="383"/>
      <c r="M131" s="383"/>
      <c r="N131" s="383"/>
      <c r="O131" s="383"/>
      <c r="P131" s="383"/>
      <c r="Q131" s="383"/>
      <c r="R131" s="383"/>
      <c r="S131" s="383"/>
      <c r="T131" s="383"/>
      <c r="U131" s="383"/>
      <c r="V131" s="383"/>
      <c r="W131" s="383"/>
      <c r="X131" s="383"/>
      <c r="Y131" s="383"/>
      <c r="Z131" s="383"/>
    </row>
    <row r="132" ht="39.0" customHeight="1">
      <c r="A132" s="383"/>
      <c r="B132" s="383"/>
      <c r="C132" s="407"/>
      <c r="D132" s="383"/>
      <c r="E132" s="383"/>
      <c r="F132" s="383"/>
      <c r="G132" s="383"/>
      <c r="H132" s="383"/>
      <c r="I132" s="383"/>
      <c r="J132" s="383"/>
      <c r="K132" s="383"/>
      <c r="L132" s="383"/>
      <c r="M132" s="383"/>
      <c r="N132" s="383"/>
      <c r="O132" s="383"/>
      <c r="P132" s="383"/>
      <c r="Q132" s="383"/>
      <c r="R132" s="383"/>
      <c r="S132" s="383"/>
      <c r="T132" s="383"/>
      <c r="U132" s="383"/>
      <c r="V132" s="383"/>
      <c r="W132" s="383"/>
      <c r="X132" s="383"/>
      <c r="Y132" s="383"/>
      <c r="Z132" s="383"/>
    </row>
    <row r="133" ht="39.0" customHeight="1">
      <c r="A133" s="383"/>
      <c r="B133" s="383"/>
      <c r="C133" s="407"/>
      <c r="D133" s="383"/>
      <c r="E133" s="383"/>
      <c r="F133" s="383"/>
      <c r="G133" s="383"/>
      <c r="H133" s="383"/>
      <c r="I133" s="383"/>
      <c r="J133" s="383"/>
      <c r="K133" s="383"/>
      <c r="L133" s="383"/>
      <c r="M133" s="383"/>
      <c r="N133" s="383"/>
      <c r="O133" s="383"/>
      <c r="P133" s="383"/>
      <c r="Q133" s="383"/>
      <c r="R133" s="383"/>
      <c r="S133" s="383"/>
      <c r="T133" s="383"/>
      <c r="U133" s="383"/>
      <c r="V133" s="383"/>
      <c r="W133" s="383"/>
      <c r="X133" s="383"/>
      <c r="Y133" s="383"/>
      <c r="Z133" s="383"/>
    </row>
    <row r="134" ht="39.0" customHeight="1">
      <c r="A134" s="383"/>
      <c r="B134" s="383"/>
      <c r="C134" s="407"/>
      <c r="D134" s="383"/>
      <c r="E134" s="383"/>
      <c r="F134" s="383"/>
      <c r="G134" s="383"/>
      <c r="H134" s="383"/>
      <c r="I134" s="383"/>
      <c r="J134" s="383"/>
      <c r="K134" s="383"/>
      <c r="L134" s="383"/>
      <c r="M134" s="383"/>
      <c r="N134" s="383"/>
      <c r="O134" s="383"/>
      <c r="P134" s="383"/>
      <c r="Q134" s="383"/>
      <c r="R134" s="383"/>
      <c r="S134" s="383"/>
      <c r="T134" s="383"/>
      <c r="U134" s="383"/>
      <c r="V134" s="383"/>
      <c r="W134" s="383"/>
      <c r="X134" s="383"/>
      <c r="Y134" s="383"/>
      <c r="Z134" s="383"/>
    </row>
    <row r="135" ht="39.0" customHeight="1">
      <c r="A135" s="383"/>
      <c r="B135" s="383"/>
      <c r="C135" s="407"/>
      <c r="D135" s="383"/>
      <c r="E135" s="383"/>
      <c r="F135" s="383"/>
      <c r="G135" s="383"/>
      <c r="H135" s="383"/>
      <c r="I135" s="383"/>
      <c r="J135" s="383"/>
      <c r="K135" s="383"/>
      <c r="L135" s="383"/>
      <c r="M135" s="383"/>
      <c r="N135" s="383"/>
      <c r="O135" s="383"/>
      <c r="P135" s="383"/>
      <c r="Q135" s="383"/>
      <c r="R135" s="383"/>
      <c r="S135" s="383"/>
      <c r="T135" s="383"/>
      <c r="U135" s="383"/>
      <c r="V135" s="383"/>
      <c r="W135" s="383"/>
      <c r="X135" s="383"/>
      <c r="Y135" s="383"/>
      <c r="Z135" s="383"/>
    </row>
    <row r="136" ht="39.0" customHeight="1">
      <c r="A136" s="383"/>
      <c r="B136" s="383"/>
      <c r="C136" s="407"/>
      <c r="D136" s="383"/>
      <c r="E136" s="383"/>
      <c r="F136" s="383"/>
      <c r="G136" s="383"/>
      <c r="H136" s="383"/>
      <c r="I136" s="383"/>
      <c r="J136" s="383"/>
      <c r="K136" s="383"/>
      <c r="L136" s="383"/>
      <c r="M136" s="383"/>
      <c r="N136" s="383"/>
      <c r="O136" s="383"/>
      <c r="P136" s="383"/>
      <c r="Q136" s="383"/>
      <c r="R136" s="383"/>
      <c r="S136" s="383"/>
      <c r="T136" s="383"/>
      <c r="U136" s="383"/>
      <c r="V136" s="383"/>
      <c r="W136" s="383"/>
      <c r="X136" s="383"/>
      <c r="Y136" s="383"/>
      <c r="Z136" s="383"/>
    </row>
    <row r="137" ht="39.0" customHeight="1">
      <c r="A137" s="383"/>
      <c r="B137" s="383"/>
      <c r="C137" s="407"/>
      <c r="D137" s="383"/>
      <c r="E137" s="383"/>
      <c r="F137" s="383"/>
      <c r="G137" s="383"/>
      <c r="H137" s="383"/>
      <c r="I137" s="383"/>
      <c r="J137" s="383"/>
      <c r="K137" s="383"/>
      <c r="L137" s="383"/>
      <c r="M137" s="383"/>
      <c r="N137" s="383"/>
      <c r="O137" s="383"/>
      <c r="P137" s="383"/>
      <c r="Q137" s="383"/>
      <c r="R137" s="383"/>
      <c r="S137" s="383"/>
      <c r="T137" s="383"/>
      <c r="U137" s="383"/>
      <c r="V137" s="383"/>
      <c r="W137" s="383"/>
      <c r="X137" s="383"/>
      <c r="Y137" s="383"/>
      <c r="Z137" s="383"/>
    </row>
    <row r="138" ht="39.0" customHeight="1">
      <c r="A138" s="383"/>
      <c r="B138" s="383"/>
      <c r="C138" s="407"/>
      <c r="D138" s="383"/>
      <c r="E138" s="383"/>
      <c r="F138" s="383"/>
      <c r="G138" s="383"/>
      <c r="H138" s="383"/>
      <c r="I138" s="383"/>
      <c r="J138" s="383"/>
      <c r="K138" s="383"/>
      <c r="L138" s="383"/>
      <c r="M138" s="383"/>
      <c r="N138" s="383"/>
      <c r="O138" s="383"/>
      <c r="P138" s="383"/>
      <c r="Q138" s="383"/>
      <c r="R138" s="383"/>
      <c r="S138" s="383"/>
      <c r="T138" s="383"/>
      <c r="U138" s="383"/>
      <c r="V138" s="383"/>
      <c r="W138" s="383"/>
      <c r="X138" s="383"/>
      <c r="Y138" s="383"/>
      <c r="Z138" s="383"/>
    </row>
    <row r="139" ht="39.0" customHeight="1">
      <c r="A139" s="383"/>
      <c r="B139" s="383"/>
      <c r="C139" s="407"/>
      <c r="D139" s="383"/>
      <c r="E139" s="383"/>
      <c r="F139" s="383"/>
      <c r="G139" s="383"/>
      <c r="H139" s="383"/>
      <c r="I139" s="383"/>
      <c r="J139" s="383"/>
      <c r="K139" s="383"/>
      <c r="L139" s="383"/>
      <c r="M139" s="383"/>
      <c r="N139" s="383"/>
      <c r="O139" s="383"/>
      <c r="P139" s="383"/>
      <c r="Q139" s="383"/>
      <c r="R139" s="383"/>
      <c r="S139" s="383"/>
      <c r="T139" s="383"/>
      <c r="U139" s="383"/>
      <c r="V139" s="383"/>
      <c r="W139" s="383"/>
      <c r="X139" s="383"/>
      <c r="Y139" s="383"/>
      <c r="Z139" s="383"/>
    </row>
    <row r="140" ht="39.0" customHeight="1">
      <c r="A140" s="383"/>
      <c r="B140" s="383"/>
      <c r="C140" s="407"/>
      <c r="D140" s="383"/>
      <c r="E140" s="383"/>
      <c r="F140" s="383"/>
      <c r="G140" s="383"/>
      <c r="H140" s="383"/>
      <c r="I140" s="383"/>
      <c r="J140" s="383"/>
      <c r="K140" s="383"/>
      <c r="L140" s="383"/>
      <c r="M140" s="383"/>
      <c r="N140" s="383"/>
      <c r="O140" s="383"/>
      <c r="P140" s="383"/>
      <c r="Q140" s="383"/>
      <c r="R140" s="383"/>
      <c r="S140" s="383"/>
      <c r="T140" s="383"/>
      <c r="U140" s="383"/>
      <c r="V140" s="383"/>
      <c r="W140" s="383"/>
      <c r="X140" s="383"/>
      <c r="Y140" s="383"/>
      <c r="Z140" s="383"/>
    </row>
    <row r="141" ht="39.0" customHeight="1">
      <c r="A141" s="383"/>
      <c r="B141" s="383"/>
      <c r="C141" s="407"/>
      <c r="D141" s="383"/>
      <c r="E141" s="383"/>
      <c r="F141" s="383"/>
      <c r="G141" s="383"/>
      <c r="H141" s="383"/>
      <c r="I141" s="383"/>
      <c r="J141" s="383"/>
      <c r="K141" s="383"/>
      <c r="L141" s="383"/>
      <c r="M141" s="383"/>
      <c r="N141" s="383"/>
      <c r="O141" s="383"/>
      <c r="P141" s="383"/>
      <c r="Q141" s="383"/>
      <c r="R141" s="383"/>
      <c r="S141" s="383"/>
      <c r="T141" s="383"/>
      <c r="U141" s="383"/>
      <c r="V141" s="383"/>
      <c r="W141" s="383"/>
      <c r="X141" s="383"/>
      <c r="Y141" s="383"/>
      <c r="Z141" s="383"/>
    </row>
    <row r="142" ht="39.0" customHeight="1">
      <c r="A142" s="383"/>
      <c r="B142" s="383"/>
      <c r="C142" s="407"/>
      <c r="D142" s="383"/>
      <c r="E142" s="383"/>
      <c r="F142" s="383"/>
      <c r="G142" s="383"/>
      <c r="H142" s="383"/>
      <c r="I142" s="383"/>
      <c r="J142" s="383"/>
      <c r="K142" s="383"/>
      <c r="L142" s="383"/>
      <c r="M142" s="383"/>
      <c r="N142" s="383"/>
      <c r="O142" s="383"/>
      <c r="P142" s="383"/>
      <c r="Q142" s="383"/>
      <c r="R142" s="383"/>
      <c r="S142" s="383"/>
      <c r="T142" s="383"/>
      <c r="U142" s="383"/>
      <c r="V142" s="383"/>
      <c r="W142" s="383"/>
      <c r="X142" s="383"/>
      <c r="Y142" s="383"/>
      <c r="Z142" s="383"/>
    </row>
    <row r="143" ht="39.0" customHeight="1">
      <c r="A143" s="383"/>
      <c r="B143" s="383"/>
      <c r="C143" s="407"/>
      <c r="D143" s="383"/>
      <c r="E143" s="383"/>
      <c r="F143" s="383"/>
      <c r="G143" s="383"/>
      <c r="H143" s="383"/>
      <c r="I143" s="383"/>
      <c r="J143" s="383"/>
      <c r="K143" s="383"/>
      <c r="L143" s="383"/>
      <c r="M143" s="383"/>
      <c r="N143" s="383"/>
      <c r="O143" s="383"/>
      <c r="P143" s="383"/>
      <c r="Q143" s="383"/>
      <c r="R143" s="383"/>
      <c r="S143" s="383"/>
      <c r="T143" s="383"/>
      <c r="U143" s="383"/>
      <c r="V143" s="383"/>
      <c r="W143" s="383"/>
      <c r="X143" s="383"/>
      <c r="Y143" s="383"/>
      <c r="Z143" s="383"/>
    </row>
    <row r="144" ht="39.0" customHeight="1">
      <c r="A144" s="383"/>
      <c r="B144" s="383"/>
      <c r="C144" s="407"/>
      <c r="D144" s="383"/>
      <c r="E144" s="383"/>
      <c r="F144" s="383"/>
      <c r="G144" s="383"/>
      <c r="H144" s="383"/>
      <c r="I144" s="383"/>
      <c r="J144" s="383"/>
      <c r="K144" s="383"/>
      <c r="L144" s="383"/>
      <c r="M144" s="383"/>
      <c r="N144" s="383"/>
      <c r="O144" s="383"/>
      <c r="P144" s="383"/>
      <c r="Q144" s="383"/>
      <c r="R144" s="383"/>
      <c r="S144" s="383"/>
      <c r="T144" s="383"/>
      <c r="U144" s="383"/>
      <c r="V144" s="383"/>
      <c r="W144" s="383"/>
      <c r="X144" s="383"/>
      <c r="Y144" s="383"/>
      <c r="Z144" s="383"/>
    </row>
    <row r="145" ht="39.0" customHeight="1">
      <c r="A145" s="383"/>
      <c r="B145" s="383"/>
      <c r="C145" s="407"/>
      <c r="D145" s="383"/>
      <c r="E145" s="383"/>
      <c r="F145" s="383"/>
      <c r="G145" s="383"/>
      <c r="H145" s="383"/>
      <c r="I145" s="383"/>
      <c r="J145" s="383"/>
      <c r="K145" s="383"/>
      <c r="L145" s="383"/>
      <c r="M145" s="383"/>
      <c r="N145" s="383"/>
      <c r="O145" s="383"/>
      <c r="P145" s="383"/>
      <c r="Q145" s="383"/>
      <c r="R145" s="383"/>
      <c r="S145" s="383"/>
      <c r="T145" s="383"/>
      <c r="U145" s="383"/>
      <c r="V145" s="383"/>
      <c r="W145" s="383"/>
      <c r="X145" s="383"/>
      <c r="Y145" s="383"/>
      <c r="Z145" s="383"/>
    </row>
    <row r="146" ht="39.0" customHeight="1">
      <c r="A146" s="383"/>
      <c r="B146" s="383"/>
      <c r="C146" s="407"/>
      <c r="D146" s="383"/>
      <c r="E146" s="383"/>
      <c r="F146" s="383"/>
      <c r="G146" s="383"/>
      <c r="H146" s="383"/>
      <c r="I146" s="383"/>
      <c r="J146" s="383"/>
      <c r="K146" s="383"/>
      <c r="L146" s="383"/>
      <c r="M146" s="383"/>
      <c r="N146" s="383"/>
      <c r="O146" s="383"/>
      <c r="P146" s="383"/>
      <c r="Q146" s="383"/>
      <c r="R146" s="383"/>
      <c r="S146" s="383"/>
      <c r="T146" s="383"/>
      <c r="U146" s="383"/>
      <c r="V146" s="383"/>
      <c r="W146" s="383"/>
      <c r="X146" s="383"/>
      <c r="Y146" s="383"/>
      <c r="Z146" s="383"/>
    </row>
    <row r="147" ht="39.0" customHeight="1">
      <c r="A147" s="383"/>
      <c r="B147" s="383"/>
      <c r="C147" s="407"/>
      <c r="D147" s="383"/>
      <c r="E147" s="383"/>
      <c r="F147" s="383"/>
      <c r="G147" s="383"/>
      <c r="H147" s="383"/>
      <c r="I147" s="383"/>
      <c r="J147" s="383"/>
      <c r="K147" s="383"/>
      <c r="L147" s="383"/>
      <c r="M147" s="383"/>
      <c r="N147" s="383"/>
      <c r="O147" s="383"/>
      <c r="P147" s="383"/>
      <c r="Q147" s="383"/>
      <c r="R147" s="383"/>
      <c r="S147" s="383"/>
      <c r="T147" s="383"/>
      <c r="U147" s="383"/>
      <c r="V147" s="383"/>
      <c r="W147" s="383"/>
      <c r="X147" s="383"/>
      <c r="Y147" s="383"/>
      <c r="Z147" s="383"/>
    </row>
    <row r="148" ht="39.0" customHeight="1">
      <c r="A148" s="383"/>
      <c r="B148" s="383"/>
      <c r="C148" s="407"/>
      <c r="D148" s="383"/>
      <c r="E148" s="383"/>
      <c r="F148" s="383"/>
      <c r="G148" s="383"/>
      <c r="H148" s="383"/>
      <c r="I148" s="383"/>
      <c r="J148" s="383"/>
      <c r="K148" s="383"/>
      <c r="L148" s="383"/>
      <c r="M148" s="383"/>
      <c r="N148" s="383"/>
      <c r="O148" s="383"/>
      <c r="P148" s="383"/>
      <c r="Q148" s="383"/>
      <c r="R148" s="383"/>
      <c r="S148" s="383"/>
      <c r="T148" s="383"/>
      <c r="U148" s="383"/>
      <c r="V148" s="383"/>
      <c r="W148" s="383"/>
      <c r="X148" s="383"/>
      <c r="Y148" s="383"/>
      <c r="Z148" s="383"/>
    </row>
    <row r="149" ht="39.0" customHeight="1">
      <c r="A149" s="383"/>
      <c r="B149" s="383"/>
      <c r="C149" s="407"/>
      <c r="D149" s="383"/>
      <c r="E149" s="383"/>
      <c r="F149" s="383"/>
      <c r="G149" s="383"/>
      <c r="H149" s="383"/>
      <c r="I149" s="383"/>
      <c r="J149" s="383"/>
      <c r="K149" s="383"/>
      <c r="L149" s="383"/>
      <c r="M149" s="383"/>
      <c r="N149" s="383"/>
      <c r="O149" s="383"/>
      <c r="P149" s="383"/>
      <c r="Q149" s="383"/>
      <c r="R149" s="383"/>
      <c r="S149" s="383"/>
      <c r="T149" s="383"/>
      <c r="U149" s="383"/>
      <c r="V149" s="383"/>
      <c r="W149" s="383"/>
      <c r="X149" s="383"/>
      <c r="Y149" s="383"/>
      <c r="Z149" s="383"/>
    </row>
    <row r="150" ht="39.0" customHeight="1">
      <c r="A150" s="383"/>
      <c r="B150" s="383"/>
      <c r="C150" s="407"/>
      <c r="D150" s="383"/>
      <c r="E150" s="383"/>
      <c r="F150" s="383"/>
      <c r="G150" s="383"/>
      <c r="H150" s="383"/>
      <c r="I150" s="383"/>
      <c r="J150" s="383"/>
      <c r="K150" s="383"/>
      <c r="L150" s="383"/>
      <c r="M150" s="383"/>
      <c r="N150" s="383"/>
      <c r="O150" s="383"/>
      <c r="P150" s="383"/>
      <c r="Q150" s="383"/>
      <c r="R150" s="383"/>
      <c r="S150" s="383"/>
      <c r="T150" s="383"/>
      <c r="U150" s="383"/>
      <c r="V150" s="383"/>
      <c r="W150" s="383"/>
      <c r="X150" s="383"/>
      <c r="Y150" s="383"/>
      <c r="Z150" s="383"/>
    </row>
    <row r="151" ht="39.0" customHeight="1">
      <c r="A151" s="383"/>
      <c r="B151" s="383"/>
      <c r="C151" s="407"/>
      <c r="D151" s="383"/>
      <c r="E151" s="383"/>
      <c r="F151" s="383"/>
      <c r="G151" s="383"/>
      <c r="H151" s="383"/>
      <c r="I151" s="383"/>
      <c r="J151" s="383"/>
      <c r="K151" s="383"/>
      <c r="L151" s="383"/>
      <c r="M151" s="383"/>
      <c r="N151" s="383"/>
      <c r="O151" s="383"/>
      <c r="P151" s="383"/>
      <c r="Q151" s="383"/>
      <c r="R151" s="383"/>
      <c r="S151" s="383"/>
      <c r="T151" s="383"/>
      <c r="U151" s="383"/>
      <c r="V151" s="383"/>
      <c r="W151" s="383"/>
      <c r="X151" s="383"/>
      <c r="Y151" s="383"/>
      <c r="Z151" s="383"/>
    </row>
    <row r="152" ht="39.0" customHeight="1">
      <c r="A152" s="383"/>
      <c r="B152" s="383"/>
      <c r="C152" s="407"/>
      <c r="D152" s="383"/>
      <c r="E152" s="383"/>
      <c r="F152" s="383"/>
      <c r="G152" s="383"/>
      <c r="H152" s="383"/>
      <c r="I152" s="383"/>
      <c r="J152" s="383"/>
      <c r="K152" s="383"/>
      <c r="L152" s="383"/>
      <c r="M152" s="383"/>
      <c r="N152" s="383"/>
      <c r="O152" s="383"/>
      <c r="P152" s="383"/>
      <c r="Q152" s="383"/>
      <c r="R152" s="383"/>
      <c r="S152" s="383"/>
      <c r="T152" s="383"/>
      <c r="U152" s="383"/>
      <c r="V152" s="383"/>
      <c r="W152" s="383"/>
      <c r="X152" s="383"/>
      <c r="Y152" s="383"/>
      <c r="Z152" s="383"/>
    </row>
    <row r="153" ht="39.0" customHeight="1">
      <c r="A153" s="383"/>
      <c r="B153" s="383"/>
      <c r="C153" s="407"/>
      <c r="D153" s="383"/>
      <c r="E153" s="383"/>
      <c r="F153" s="383"/>
      <c r="G153" s="383"/>
      <c r="H153" s="383"/>
      <c r="I153" s="383"/>
      <c r="J153" s="383"/>
      <c r="K153" s="383"/>
      <c r="L153" s="383"/>
      <c r="M153" s="383"/>
      <c r="N153" s="383"/>
      <c r="O153" s="383"/>
      <c r="P153" s="383"/>
      <c r="Q153" s="383"/>
      <c r="R153" s="383"/>
      <c r="S153" s="383"/>
      <c r="T153" s="383"/>
      <c r="U153" s="383"/>
      <c r="V153" s="383"/>
      <c r="W153" s="383"/>
      <c r="X153" s="383"/>
      <c r="Y153" s="383"/>
      <c r="Z153" s="383"/>
    </row>
    <row r="154" ht="39.0" customHeight="1">
      <c r="A154" s="383"/>
      <c r="B154" s="383"/>
      <c r="C154" s="407"/>
      <c r="D154" s="383"/>
      <c r="E154" s="383"/>
      <c r="F154" s="383"/>
      <c r="G154" s="383"/>
      <c r="H154" s="383"/>
      <c r="I154" s="383"/>
      <c r="J154" s="383"/>
      <c r="K154" s="383"/>
      <c r="L154" s="383"/>
      <c r="M154" s="383"/>
      <c r="N154" s="383"/>
      <c r="O154" s="383"/>
      <c r="P154" s="383"/>
      <c r="Q154" s="383"/>
      <c r="R154" s="383"/>
      <c r="S154" s="383"/>
      <c r="T154" s="383"/>
      <c r="U154" s="383"/>
      <c r="V154" s="383"/>
      <c r="W154" s="383"/>
      <c r="X154" s="383"/>
      <c r="Y154" s="383"/>
      <c r="Z154" s="383"/>
    </row>
    <row r="155" ht="39.0" customHeight="1">
      <c r="A155" s="383"/>
      <c r="B155" s="383"/>
      <c r="C155" s="407"/>
      <c r="D155" s="383"/>
      <c r="E155" s="383"/>
      <c r="F155" s="383"/>
      <c r="G155" s="383"/>
      <c r="H155" s="383"/>
      <c r="I155" s="383"/>
      <c r="J155" s="383"/>
      <c r="K155" s="383"/>
      <c r="L155" s="383"/>
      <c r="M155" s="383"/>
      <c r="N155" s="383"/>
      <c r="O155" s="383"/>
      <c r="P155" s="383"/>
      <c r="Q155" s="383"/>
      <c r="R155" s="383"/>
      <c r="S155" s="383"/>
      <c r="T155" s="383"/>
      <c r="U155" s="383"/>
      <c r="V155" s="383"/>
      <c r="W155" s="383"/>
      <c r="X155" s="383"/>
      <c r="Y155" s="383"/>
      <c r="Z155" s="383"/>
    </row>
    <row r="156" ht="39.0" customHeight="1">
      <c r="A156" s="383"/>
      <c r="B156" s="383"/>
      <c r="C156" s="407"/>
      <c r="D156" s="383"/>
      <c r="E156" s="383"/>
      <c r="F156" s="383"/>
      <c r="G156" s="383"/>
      <c r="H156" s="383"/>
      <c r="I156" s="383"/>
      <c r="J156" s="383"/>
      <c r="K156" s="383"/>
      <c r="L156" s="383"/>
      <c r="M156" s="383"/>
      <c r="N156" s="383"/>
      <c r="O156" s="383"/>
      <c r="P156" s="383"/>
      <c r="Q156" s="383"/>
      <c r="R156" s="383"/>
      <c r="S156" s="383"/>
      <c r="T156" s="383"/>
      <c r="U156" s="383"/>
      <c r="V156" s="383"/>
      <c r="W156" s="383"/>
      <c r="X156" s="383"/>
      <c r="Y156" s="383"/>
      <c r="Z156" s="383"/>
    </row>
    <row r="157" ht="39.0" customHeight="1">
      <c r="A157" s="383"/>
      <c r="B157" s="383"/>
      <c r="C157" s="407"/>
      <c r="D157" s="383"/>
      <c r="E157" s="383"/>
      <c r="F157" s="383"/>
      <c r="G157" s="383"/>
      <c r="H157" s="383"/>
      <c r="I157" s="383"/>
      <c r="J157" s="383"/>
      <c r="K157" s="383"/>
      <c r="L157" s="383"/>
      <c r="M157" s="383"/>
      <c r="N157" s="383"/>
      <c r="O157" s="383"/>
      <c r="P157" s="383"/>
      <c r="Q157" s="383"/>
      <c r="R157" s="383"/>
      <c r="S157" s="383"/>
      <c r="T157" s="383"/>
      <c r="U157" s="383"/>
      <c r="V157" s="383"/>
      <c r="W157" s="383"/>
      <c r="X157" s="383"/>
      <c r="Y157" s="383"/>
      <c r="Z157" s="383"/>
    </row>
    <row r="158" ht="39.0" customHeight="1">
      <c r="A158" s="383"/>
      <c r="B158" s="383"/>
      <c r="C158" s="407"/>
      <c r="D158" s="383"/>
      <c r="E158" s="383"/>
      <c r="F158" s="383"/>
      <c r="G158" s="383"/>
      <c r="H158" s="383"/>
      <c r="I158" s="383"/>
      <c r="J158" s="383"/>
      <c r="K158" s="383"/>
      <c r="L158" s="383"/>
      <c r="M158" s="383"/>
      <c r="N158" s="383"/>
      <c r="O158" s="383"/>
      <c r="P158" s="383"/>
      <c r="Q158" s="383"/>
      <c r="R158" s="383"/>
      <c r="S158" s="383"/>
      <c r="T158" s="383"/>
      <c r="U158" s="383"/>
      <c r="V158" s="383"/>
      <c r="W158" s="383"/>
      <c r="X158" s="383"/>
      <c r="Y158" s="383"/>
      <c r="Z158" s="383"/>
    </row>
    <row r="159" ht="39.0" customHeight="1">
      <c r="A159" s="383"/>
      <c r="B159" s="383"/>
      <c r="C159" s="407"/>
      <c r="D159" s="383"/>
      <c r="E159" s="383"/>
      <c r="F159" s="383"/>
      <c r="G159" s="383"/>
      <c r="H159" s="383"/>
      <c r="I159" s="383"/>
      <c r="J159" s="383"/>
      <c r="K159" s="383"/>
      <c r="L159" s="383"/>
      <c r="M159" s="383"/>
      <c r="N159" s="383"/>
      <c r="O159" s="383"/>
      <c r="P159" s="383"/>
      <c r="Q159" s="383"/>
      <c r="R159" s="383"/>
      <c r="S159" s="383"/>
      <c r="T159" s="383"/>
      <c r="U159" s="383"/>
      <c r="V159" s="383"/>
      <c r="W159" s="383"/>
      <c r="X159" s="383"/>
      <c r="Y159" s="383"/>
      <c r="Z159" s="383"/>
    </row>
    <row r="160" ht="39.0" customHeight="1">
      <c r="A160" s="383"/>
      <c r="B160" s="383"/>
      <c r="C160" s="407"/>
      <c r="D160" s="383"/>
      <c r="E160" s="383"/>
      <c r="F160" s="383"/>
      <c r="G160" s="383"/>
      <c r="H160" s="383"/>
      <c r="I160" s="383"/>
      <c r="J160" s="383"/>
      <c r="K160" s="383"/>
      <c r="L160" s="383"/>
      <c r="M160" s="383"/>
      <c r="N160" s="383"/>
      <c r="O160" s="383"/>
      <c r="P160" s="383"/>
      <c r="Q160" s="383"/>
      <c r="R160" s="383"/>
      <c r="S160" s="383"/>
      <c r="T160" s="383"/>
      <c r="U160" s="383"/>
      <c r="V160" s="383"/>
      <c r="W160" s="383"/>
      <c r="X160" s="383"/>
      <c r="Y160" s="383"/>
      <c r="Z160" s="383"/>
    </row>
    <row r="161" ht="39.0" customHeight="1">
      <c r="A161" s="383"/>
      <c r="B161" s="383"/>
      <c r="C161" s="407"/>
      <c r="D161" s="383"/>
      <c r="E161" s="383"/>
      <c r="F161" s="383"/>
      <c r="G161" s="383"/>
      <c r="H161" s="383"/>
      <c r="I161" s="383"/>
      <c r="J161" s="383"/>
      <c r="K161" s="383"/>
      <c r="L161" s="383"/>
      <c r="M161" s="383"/>
      <c r="N161" s="383"/>
      <c r="O161" s="383"/>
      <c r="P161" s="383"/>
      <c r="Q161" s="383"/>
      <c r="R161" s="383"/>
      <c r="S161" s="383"/>
      <c r="T161" s="383"/>
      <c r="U161" s="383"/>
      <c r="V161" s="383"/>
      <c r="W161" s="383"/>
      <c r="X161" s="383"/>
      <c r="Y161" s="383"/>
      <c r="Z161" s="383"/>
    </row>
    <row r="162" ht="39.0" customHeight="1">
      <c r="A162" s="383"/>
      <c r="B162" s="383"/>
      <c r="C162" s="407"/>
      <c r="D162" s="383"/>
      <c r="E162" s="383"/>
      <c r="F162" s="383"/>
      <c r="G162" s="383"/>
      <c r="H162" s="383"/>
      <c r="I162" s="383"/>
      <c r="J162" s="383"/>
      <c r="K162" s="383"/>
      <c r="L162" s="383"/>
      <c r="M162" s="383"/>
      <c r="N162" s="383"/>
      <c r="O162" s="383"/>
      <c r="P162" s="383"/>
      <c r="Q162" s="383"/>
      <c r="R162" s="383"/>
      <c r="S162" s="383"/>
      <c r="T162" s="383"/>
      <c r="U162" s="383"/>
      <c r="V162" s="383"/>
      <c r="W162" s="383"/>
      <c r="X162" s="383"/>
      <c r="Y162" s="383"/>
      <c r="Z162" s="383"/>
    </row>
    <row r="163" ht="39.0" customHeight="1">
      <c r="A163" s="383"/>
      <c r="B163" s="383"/>
      <c r="C163" s="407"/>
      <c r="D163" s="383"/>
      <c r="E163" s="383"/>
      <c r="F163" s="383"/>
      <c r="G163" s="383"/>
      <c r="H163" s="383"/>
      <c r="I163" s="383"/>
      <c r="J163" s="383"/>
      <c r="K163" s="383"/>
      <c r="L163" s="383"/>
      <c r="M163" s="383"/>
      <c r="N163" s="383"/>
      <c r="O163" s="383"/>
      <c r="P163" s="383"/>
      <c r="Q163" s="383"/>
      <c r="R163" s="383"/>
      <c r="S163" s="383"/>
      <c r="T163" s="383"/>
      <c r="U163" s="383"/>
      <c r="V163" s="383"/>
      <c r="W163" s="383"/>
      <c r="X163" s="383"/>
      <c r="Y163" s="383"/>
      <c r="Z163" s="383"/>
    </row>
    <row r="164" ht="39.0" customHeight="1">
      <c r="A164" s="383"/>
      <c r="B164" s="383"/>
      <c r="C164" s="407"/>
      <c r="D164" s="383"/>
      <c r="E164" s="383"/>
      <c r="F164" s="383"/>
      <c r="G164" s="383"/>
      <c r="H164" s="383"/>
      <c r="I164" s="383"/>
      <c r="J164" s="383"/>
      <c r="K164" s="383"/>
      <c r="L164" s="383"/>
      <c r="M164" s="383"/>
      <c r="N164" s="383"/>
      <c r="O164" s="383"/>
      <c r="P164" s="383"/>
      <c r="Q164" s="383"/>
      <c r="R164" s="383"/>
      <c r="S164" s="383"/>
      <c r="T164" s="383"/>
      <c r="U164" s="383"/>
      <c r="V164" s="383"/>
      <c r="W164" s="383"/>
      <c r="X164" s="383"/>
      <c r="Y164" s="383"/>
      <c r="Z164" s="383"/>
    </row>
    <row r="165" ht="39.0" customHeight="1">
      <c r="A165" s="383"/>
      <c r="B165" s="383"/>
      <c r="C165" s="407"/>
      <c r="D165" s="383"/>
      <c r="E165" s="383"/>
      <c r="F165" s="383"/>
      <c r="G165" s="383"/>
      <c r="H165" s="383"/>
      <c r="I165" s="383"/>
      <c r="J165" s="383"/>
      <c r="K165" s="383"/>
      <c r="L165" s="383"/>
      <c r="M165" s="383"/>
      <c r="N165" s="383"/>
      <c r="O165" s="383"/>
      <c r="P165" s="383"/>
      <c r="Q165" s="383"/>
      <c r="R165" s="383"/>
      <c r="S165" s="383"/>
      <c r="T165" s="383"/>
      <c r="U165" s="383"/>
      <c r="V165" s="383"/>
      <c r="W165" s="383"/>
      <c r="X165" s="383"/>
      <c r="Y165" s="383"/>
      <c r="Z165" s="383"/>
    </row>
    <row r="166" ht="39.0" customHeight="1">
      <c r="A166" s="383"/>
      <c r="B166" s="383"/>
      <c r="C166" s="407"/>
      <c r="D166" s="383"/>
      <c r="E166" s="383"/>
      <c r="F166" s="383"/>
      <c r="G166" s="383"/>
      <c r="H166" s="383"/>
      <c r="I166" s="383"/>
      <c r="J166" s="383"/>
      <c r="K166" s="383"/>
      <c r="L166" s="383"/>
      <c r="M166" s="383"/>
      <c r="N166" s="383"/>
      <c r="O166" s="383"/>
      <c r="P166" s="383"/>
      <c r="Q166" s="383"/>
      <c r="R166" s="383"/>
      <c r="S166" s="383"/>
      <c r="T166" s="383"/>
      <c r="U166" s="383"/>
      <c r="V166" s="383"/>
      <c r="W166" s="383"/>
      <c r="X166" s="383"/>
      <c r="Y166" s="383"/>
      <c r="Z166" s="383"/>
    </row>
    <row r="167" ht="39.0" customHeight="1">
      <c r="A167" s="383"/>
      <c r="B167" s="383"/>
      <c r="C167" s="407"/>
      <c r="D167" s="383"/>
      <c r="E167" s="383"/>
      <c r="F167" s="383"/>
      <c r="G167" s="383"/>
      <c r="H167" s="383"/>
      <c r="I167" s="383"/>
      <c r="J167" s="383"/>
      <c r="K167" s="383"/>
      <c r="L167" s="383"/>
      <c r="M167" s="383"/>
      <c r="N167" s="383"/>
      <c r="O167" s="383"/>
      <c r="P167" s="383"/>
      <c r="Q167" s="383"/>
      <c r="R167" s="383"/>
      <c r="S167" s="383"/>
      <c r="T167" s="383"/>
      <c r="U167" s="383"/>
      <c r="V167" s="383"/>
      <c r="W167" s="383"/>
      <c r="X167" s="383"/>
      <c r="Y167" s="383"/>
      <c r="Z167" s="383"/>
    </row>
    <row r="168" ht="39.0" customHeight="1">
      <c r="A168" s="383"/>
      <c r="B168" s="383"/>
      <c r="C168" s="407"/>
      <c r="D168" s="383"/>
      <c r="E168" s="383"/>
      <c r="F168" s="383"/>
      <c r="G168" s="383"/>
      <c r="H168" s="383"/>
      <c r="I168" s="383"/>
      <c r="J168" s="383"/>
      <c r="K168" s="383"/>
      <c r="L168" s="383"/>
      <c r="M168" s="383"/>
      <c r="N168" s="383"/>
      <c r="O168" s="383"/>
      <c r="P168" s="383"/>
      <c r="Q168" s="383"/>
      <c r="R168" s="383"/>
      <c r="S168" s="383"/>
      <c r="T168" s="383"/>
      <c r="U168" s="383"/>
      <c r="V168" s="383"/>
      <c r="W168" s="383"/>
      <c r="X168" s="383"/>
      <c r="Y168" s="383"/>
      <c r="Z168" s="383"/>
    </row>
    <row r="169" ht="39.0" customHeight="1">
      <c r="A169" s="383"/>
      <c r="B169" s="383"/>
      <c r="C169" s="407"/>
      <c r="D169" s="383"/>
      <c r="E169" s="383"/>
      <c r="F169" s="383"/>
      <c r="G169" s="383"/>
      <c r="H169" s="383"/>
      <c r="I169" s="383"/>
      <c r="J169" s="383"/>
      <c r="K169" s="383"/>
      <c r="L169" s="383"/>
      <c r="M169" s="383"/>
      <c r="N169" s="383"/>
      <c r="O169" s="383"/>
      <c r="P169" s="383"/>
      <c r="Q169" s="383"/>
      <c r="R169" s="383"/>
      <c r="S169" s="383"/>
      <c r="T169" s="383"/>
      <c r="U169" s="383"/>
      <c r="V169" s="383"/>
      <c r="W169" s="383"/>
      <c r="X169" s="383"/>
      <c r="Y169" s="383"/>
      <c r="Z169" s="383"/>
    </row>
    <row r="170" ht="39.0" customHeight="1">
      <c r="A170" s="383"/>
      <c r="B170" s="383"/>
      <c r="C170" s="407"/>
      <c r="D170" s="383"/>
      <c r="E170" s="383"/>
      <c r="F170" s="383"/>
      <c r="G170" s="383"/>
      <c r="H170" s="383"/>
      <c r="I170" s="383"/>
      <c r="J170" s="383"/>
      <c r="K170" s="383"/>
      <c r="L170" s="383"/>
      <c r="M170" s="383"/>
      <c r="N170" s="383"/>
      <c r="O170" s="383"/>
      <c r="P170" s="383"/>
      <c r="Q170" s="383"/>
      <c r="R170" s="383"/>
      <c r="S170" s="383"/>
      <c r="T170" s="383"/>
      <c r="U170" s="383"/>
      <c r="V170" s="383"/>
      <c r="W170" s="383"/>
      <c r="X170" s="383"/>
      <c r="Y170" s="383"/>
      <c r="Z170" s="383"/>
    </row>
    <row r="171" ht="39.0" customHeight="1">
      <c r="A171" s="383"/>
      <c r="B171" s="383"/>
      <c r="C171" s="407"/>
      <c r="D171" s="383"/>
      <c r="E171" s="383"/>
      <c r="F171" s="383"/>
      <c r="G171" s="383"/>
      <c r="H171" s="383"/>
      <c r="I171" s="383"/>
      <c r="J171" s="383"/>
      <c r="K171" s="383"/>
      <c r="L171" s="383"/>
      <c r="M171" s="383"/>
      <c r="N171" s="383"/>
      <c r="O171" s="383"/>
      <c r="P171" s="383"/>
      <c r="Q171" s="383"/>
      <c r="R171" s="383"/>
      <c r="S171" s="383"/>
      <c r="T171" s="383"/>
      <c r="U171" s="383"/>
      <c r="V171" s="383"/>
      <c r="W171" s="383"/>
      <c r="X171" s="383"/>
      <c r="Y171" s="383"/>
      <c r="Z171" s="383"/>
    </row>
    <row r="172" ht="39.0" customHeight="1">
      <c r="A172" s="383"/>
      <c r="B172" s="383"/>
      <c r="C172" s="407"/>
      <c r="D172" s="383"/>
      <c r="E172" s="383"/>
      <c r="F172" s="383"/>
      <c r="G172" s="383"/>
      <c r="H172" s="383"/>
      <c r="I172" s="383"/>
      <c r="J172" s="383"/>
      <c r="K172" s="383"/>
      <c r="L172" s="383"/>
      <c r="M172" s="383"/>
      <c r="N172" s="383"/>
      <c r="O172" s="383"/>
      <c r="P172" s="383"/>
      <c r="Q172" s="383"/>
      <c r="R172" s="383"/>
      <c r="S172" s="383"/>
      <c r="T172" s="383"/>
      <c r="U172" s="383"/>
      <c r="V172" s="383"/>
      <c r="W172" s="383"/>
      <c r="X172" s="383"/>
      <c r="Y172" s="383"/>
      <c r="Z172" s="383"/>
    </row>
    <row r="173" ht="39.0" customHeight="1">
      <c r="A173" s="383"/>
      <c r="B173" s="383"/>
      <c r="C173" s="407"/>
      <c r="D173" s="383"/>
      <c r="E173" s="383"/>
      <c r="F173" s="383"/>
      <c r="G173" s="383"/>
      <c r="H173" s="383"/>
      <c r="I173" s="383"/>
      <c r="J173" s="383"/>
      <c r="K173" s="383"/>
      <c r="L173" s="383"/>
      <c r="M173" s="383"/>
      <c r="N173" s="383"/>
      <c r="O173" s="383"/>
      <c r="P173" s="383"/>
      <c r="Q173" s="383"/>
      <c r="R173" s="383"/>
      <c r="S173" s="383"/>
      <c r="T173" s="383"/>
      <c r="U173" s="383"/>
      <c r="V173" s="383"/>
      <c r="W173" s="383"/>
      <c r="X173" s="383"/>
      <c r="Y173" s="383"/>
      <c r="Z173" s="383"/>
    </row>
    <row r="174" ht="39.0" customHeight="1">
      <c r="A174" s="383"/>
      <c r="B174" s="383"/>
      <c r="C174" s="407"/>
      <c r="D174" s="383"/>
      <c r="E174" s="383"/>
      <c r="F174" s="383"/>
      <c r="G174" s="383"/>
      <c r="H174" s="383"/>
      <c r="I174" s="383"/>
      <c r="J174" s="383"/>
      <c r="K174" s="383"/>
      <c r="L174" s="383"/>
      <c r="M174" s="383"/>
      <c r="N174" s="383"/>
      <c r="O174" s="383"/>
      <c r="P174" s="383"/>
      <c r="Q174" s="383"/>
      <c r="R174" s="383"/>
      <c r="S174" s="383"/>
      <c r="T174" s="383"/>
      <c r="U174" s="383"/>
      <c r="V174" s="383"/>
      <c r="W174" s="383"/>
      <c r="X174" s="383"/>
      <c r="Y174" s="383"/>
      <c r="Z174" s="383"/>
    </row>
    <row r="175" ht="39.0" customHeight="1">
      <c r="A175" s="383"/>
      <c r="B175" s="383"/>
      <c r="C175" s="407"/>
      <c r="D175" s="383"/>
      <c r="E175" s="383"/>
      <c r="F175" s="383"/>
      <c r="G175" s="383"/>
      <c r="H175" s="383"/>
      <c r="I175" s="383"/>
      <c r="J175" s="383"/>
      <c r="K175" s="383"/>
      <c r="L175" s="383"/>
      <c r="M175" s="383"/>
      <c r="N175" s="383"/>
      <c r="O175" s="383"/>
      <c r="P175" s="383"/>
      <c r="Q175" s="383"/>
      <c r="R175" s="383"/>
      <c r="S175" s="383"/>
      <c r="T175" s="383"/>
      <c r="U175" s="383"/>
      <c r="V175" s="383"/>
      <c r="W175" s="383"/>
      <c r="X175" s="383"/>
      <c r="Y175" s="383"/>
      <c r="Z175" s="383"/>
    </row>
    <row r="176" ht="39.0" customHeight="1">
      <c r="A176" s="383"/>
      <c r="B176" s="383"/>
      <c r="C176" s="407"/>
      <c r="D176" s="383"/>
      <c r="E176" s="383"/>
      <c r="F176" s="383"/>
      <c r="G176" s="383"/>
      <c r="H176" s="383"/>
      <c r="I176" s="383"/>
      <c r="J176" s="383"/>
      <c r="K176" s="383"/>
      <c r="L176" s="383"/>
      <c r="M176" s="383"/>
      <c r="N176" s="383"/>
      <c r="O176" s="383"/>
      <c r="P176" s="383"/>
      <c r="Q176" s="383"/>
      <c r="R176" s="383"/>
      <c r="S176" s="383"/>
      <c r="T176" s="383"/>
      <c r="U176" s="383"/>
      <c r="V176" s="383"/>
      <c r="W176" s="383"/>
      <c r="X176" s="383"/>
      <c r="Y176" s="383"/>
      <c r="Z176" s="383"/>
    </row>
    <row r="177" ht="39.0" customHeight="1">
      <c r="A177" s="383"/>
      <c r="B177" s="383"/>
      <c r="C177" s="407"/>
      <c r="D177" s="383"/>
      <c r="E177" s="383"/>
      <c r="F177" s="383"/>
      <c r="G177" s="383"/>
      <c r="H177" s="383"/>
      <c r="I177" s="383"/>
      <c r="J177" s="383"/>
      <c r="K177" s="383"/>
      <c r="L177" s="383"/>
      <c r="M177" s="383"/>
      <c r="N177" s="383"/>
      <c r="O177" s="383"/>
      <c r="P177" s="383"/>
      <c r="Q177" s="383"/>
      <c r="R177" s="383"/>
      <c r="S177" s="383"/>
      <c r="T177" s="383"/>
      <c r="U177" s="383"/>
      <c r="V177" s="383"/>
      <c r="W177" s="383"/>
      <c r="X177" s="383"/>
      <c r="Y177" s="383"/>
      <c r="Z177" s="383"/>
    </row>
    <row r="178" ht="39.0" customHeight="1">
      <c r="A178" s="383"/>
      <c r="B178" s="383"/>
      <c r="C178" s="407"/>
      <c r="D178" s="383"/>
      <c r="E178" s="383"/>
      <c r="F178" s="383"/>
      <c r="G178" s="383"/>
      <c r="H178" s="383"/>
      <c r="I178" s="383"/>
      <c r="J178" s="383"/>
      <c r="K178" s="383"/>
      <c r="L178" s="383"/>
      <c r="M178" s="383"/>
      <c r="N178" s="383"/>
      <c r="O178" s="383"/>
      <c r="P178" s="383"/>
      <c r="Q178" s="383"/>
      <c r="R178" s="383"/>
      <c r="S178" s="383"/>
      <c r="T178" s="383"/>
      <c r="U178" s="383"/>
      <c r="V178" s="383"/>
      <c r="W178" s="383"/>
      <c r="X178" s="383"/>
      <c r="Y178" s="383"/>
      <c r="Z178" s="383"/>
    </row>
    <row r="179" ht="39.0" customHeight="1">
      <c r="A179" s="383"/>
      <c r="B179" s="383"/>
      <c r="C179" s="407"/>
      <c r="D179" s="383"/>
      <c r="E179" s="383"/>
      <c r="F179" s="383"/>
      <c r="G179" s="383"/>
      <c r="H179" s="383"/>
      <c r="I179" s="383"/>
      <c r="J179" s="383"/>
      <c r="K179" s="383"/>
      <c r="L179" s="383"/>
      <c r="M179" s="383"/>
      <c r="N179" s="383"/>
      <c r="O179" s="383"/>
      <c r="P179" s="383"/>
      <c r="Q179" s="383"/>
      <c r="R179" s="383"/>
      <c r="S179" s="383"/>
      <c r="T179" s="383"/>
      <c r="U179" s="383"/>
      <c r="V179" s="383"/>
      <c r="W179" s="383"/>
      <c r="X179" s="383"/>
      <c r="Y179" s="383"/>
      <c r="Z179" s="383"/>
    </row>
    <row r="180" ht="39.0" customHeight="1">
      <c r="A180" s="383"/>
      <c r="B180" s="383"/>
      <c r="C180" s="407"/>
      <c r="D180" s="383"/>
      <c r="E180" s="383"/>
      <c r="F180" s="383"/>
      <c r="G180" s="383"/>
      <c r="H180" s="383"/>
      <c r="I180" s="383"/>
      <c r="J180" s="383"/>
      <c r="K180" s="383"/>
      <c r="L180" s="383"/>
      <c r="M180" s="383"/>
      <c r="N180" s="383"/>
      <c r="O180" s="383"/>
      <c r="P180" s="383"/>
      <c r="Q180" s="383"/>
      <c r="R180" s="383"/>
      <c r="S180" s="383"/>
      <c r="T180" s="383"/>
      <c r="U180" s="383"/>
      <c r="V180" s="383"/>
      <c r="W180" s="383"/>
      <c r="X180" s="383"/>
      <c r="Y180" s="383"/>
      <c r="Z180" s="383"/>
    </row>
    <row r="181" ht="39.0" customHeight="1">
      <c r="A181" s="383"/>
      <c r="B181" s="383"/>
      <c r="C181" s="407"/>
      <c r="D181" s="383"/>
      <c r="E181" s="383"/>
      <c r="F181" s="383"/>
      <c r="G181" s="383"/>
      <c r="H181" s="383"/>
      <c r="I181" s="383"/>
      <c r="J181" s="383"/>
      <c r="K181" s="383"/>
      <c r="L181" s="383"/>
      <c r="M181" s="383"/>
      <c r="N181" s="383"/>
      <c r="O181" s="383"/>
      <c r="P181" s="383"/>
      <c r="Q181" s="383"/>
      <c r="R181" s="383"/>
      <c r="S181" s="383"/>
      <c r="T181" s="383"/>
      <c r="U181" s="383"/>
      <c r="V181" s="383"/>
      <c r="W181" s="383"/>
      <c r="X181" s="383"/>
      <c r="Y181" s="383"/>
      <c r="Z181" s="383"/>
    </row>
    <row r="182" ht="39.0" customHeight="1">
      <c r="A182" s="383"/>
      <c r="B182" s="383"/>
      <c r="C182" s="407"/>
      <c r="D182" s="383"/>
      <c r="E182" s="383"/>
      <c r="F182" s="383"/>
      <c r="G182" s="383"/>
      <c r="H182" s="383"/>
      <c r="I182" s="383"/>
      <c r="J182" s="383"/>
      <c r="K182" s="383"/>
      <c r="L182" s="383"/>
      <c r="M182" s="383"/>
      <c r="N182" s="383"/>
      <c r="O182" s="383"/>
      <c r="P182" s="383"/>
      <c r="Q182" s="383"/>
      <c r="R182" s="383"/>
      <c r="S182" s="383"/>
      <c r="T182" s="383"/>
      <c r="U182" s="383"/>
      <c r="V182" s="383"/>
      <c r="W182" s="383"/>
      <c r="X182" s="383"/>
      <c r="Y182" s="383"/>
      <c r="Z182" s="383"/>
    </row>
    <row r="183" ht="39.0" customHeight="1">
      <c r="A183" s="383"/>
      <c r="B183" s="383"/>
      <c r="C183" s="407"/>
      <c r="D183" s="383"/>
      <c r="E183" s="383"/>
      <c r="F183" s="383"/>
      <c r="G183" s="383"/>
      <c r="H183" s="383"/>
      <c r="I183" s="383"/>
      <c r="J183" s="383"/>
      <c r="K183" s="383"/>
      <c r="L183" s="383"/>
      <c r="M183" s="383"/>
      <c r="N183" s="383"/>
      <c r="O183" s="383"/>
      <c r="P183" s="383"/>
      <c r="Q183" s="383"/>
      <c r="R183" s="383"/>
      <c r="S183" s="383"/>
      <c r="T183" s="383"/>
      <c r="U183" s="383"/>
      <c r="V183" s="383"/>
      <c r="W183" s="383"/>
      <c r="X183" s="383"/>
      <c r="Y183" s="383"/>
      <c r="Z183" s="383"/>
    </row>
    <row r="184" ht="39.0" customHeight="1">
      <c r="A184" s="383"/>
      <c r="B184" s="383"/>
      <c r="C184" s="407"/>
      <c r="D184" s="383"/>
      <c r="E184" s="383"/>
      <c r="F184" s="383"/>
      <c r="G184" s="383"/>
      <c r="H184" s="383"/>
      <c r="I184" s="383"/>
      <c r="J184" s="383"/>
      <c r="K184" s="383"/>
      <c r="L184" s="383"/>
      <c r="M184" s="383"/>
      <c r="N184" s="383"/>
      <c r="O184" s="383"/>
      <c r="P184" s="383"/>
      <c r="Q184" s="383"/>
      <c r="R184" s="383"/>
      <c r="S184" s="383"/>
      <c r="T184" s="383"/>
      <c r="U184" s="383"/>
      <c r="V184" s="383"/>
      <c r="W184" s="383"/>
      <c r="X184" s="383"/>
      <c r="Y184" s="383"/>
      <c r="Z184" s="383"/>
    </row>
    <row r="185" ht="39.0" customHeight="1">
      <c r="A185" s="383"/>
      <c r="B185" s="383"/>
      <c r="C185" s="407"/>
      <c r="D185" s="383"/>
      <c r="E185" s="383"/>
      <c r="F185" s="383"/>
      <c r="G185" s="383"/>
      <c r="H185" s="383"/>
      <c r="I185" s="383"/>
      <c r="J185" s="383"/>
      <c r="K185" s="383"/>
      <c r="L185" s="383"/>
      <c r="M185" s="383"/>
      <c r="N185" s="383"/>
      <c r="O185" s="383"/>
      <c r="P185" s="383"/>
      <c r="Q185" s="383"/>
      <c r="R185" s="383"/>
      <c r="S185" s="383"/>
      <c r="T185" s="383"/>
      <c r="U185" s="383"/>
      <c r="V185" s="383"/>
      <c r="W185" s="383"/>
      <c r="X185" s="383"/>
      <c r="Y185" s="383"/>
      <c r="Z185" s="383"/>
    </row>
    <row r="186" ht="39.0" customHeight="1">
      <c r="A186" s="383"/>
      <c r="B186" s="383"/>
      <c r="C186" s="407"/>
      <c r="D186" s="383"/>
      <c r="E186" s="383"/>
      <c r="F186" s="383"/>
      <c r="G186" s="383"/>
      <c r="H186" s="383"/>
      <c r="I186" s="383"/>
      <c r="J186" s="383"/>
      <c r="K186" s="383"/>
      <c r="L186" s="383"/>
      <c r="M186" s="383"/>
      <c r="N186" s="383"/>
      <c r="O186" s="383"/>
      <c r="P186" s="383"/>
      <c r="Q186" s="383"/>
      <c r="R186" s="383"/>
      <c r="S186" s="383"/>
      <c r="T186" s="383"/>
      <c r="U186" s="383"/>
      <c r="V186" s="383"/>
      <c r="W186" s="383"/>
      <c r="X186" s="383"/>
      <c r="Y186" s="383"/>
      <c r="Z186" s="383"/>
    </row>
    <row r="187" ht="39.0" customHeight="1">
      <c r="A187" s="383"/>
      <c r="B187" s="383"/>
      <c r="C187" s="407"/>
      <c r="D187" s="383"/>
      <c r="E187" s="383"/>
      <c r="F187" s="383"/>
      <c r="G187" s="383"/>
      <c r="H187" s="383"/>
      <c r="I187" s="383"/>
      <c r="J187" s="383"/>
      <c r="K187" s="383"/>
      <c r="L187" s="383"/>
      <c r="M187" s="383"/>
      <c r="N187" s="383"/>
      <c r="O187" s="383"/>
      <c r="P187" s="383"/>
      <c r="Q187" s="383"/>
      <c r="R187" s="383"/>
      <c r="S187" s="383"/>
      <c r="T187" s="383"/>
      <c r="U187" s="383"/>
      <c r="V187" s="383"/>
      <c r="W187" s="383"/>
      <c r="X187" s="383"/>
      <c r="Y187" s="383"/>
      <c r="Z187" s="383"/>
    </row>
    <row r="188" ht="39.0" customHeight="1">
      <c r="A188" s="383"/>
      <c r="B188" s="383"/>
      <c r="C188" s="407"/>
      <c r="D188" s="383"/>
      <c r="E188" s="383"/>
      <c r="F188" s="383"/>
      <c r="G188" s="383"/>
      <c r="H188" s="383"/>
      <c r="I188" s="383"/>
      <c r="J188" s="383"/>
      <c r="K188" s="383"/>
      <c r="L188" s="383"/>
      <c r="M188" s="383"/>
      <c r="N188" s="383"/>
      <c r="O188" s="383"/>
      <c r="P188" s="383"/>
      <c r="Q188" s="383"/>
      <c r="R188" s="383"/>
      <c r="S188" s="383"/>
      <c r="T188" s="383"/>
      <c r="U188" s="383"/>
      <c r="V188" s="383"/>
      <c r="W188" s="383"/>
      <c r="X188" s="383"/>
      <c r="Y188" s="383"/>
      <c r="Z188" s="383"/>
    </row>
    <row r="189" ht="39.0" customHeight="1">
      <c r="A189" s="383"/>
      <c r="B189" s="383"/>
      <c r="C189" s="407"/>
      <c r="D189" s="383"/>
      <c r="E189" s="383"/>
      <c r="F189" s="383"/>
      <c r="G189" s="383"/>
      <c r="H189" s="383"/>
      <c r="I189" s="383"/>
      <c r="J189" s="383"/>
      <c r="K189" s="383"/>
      <c r="L189" s="383"/>
      <c r="M189" s="383"/>
      <c r="N189" s="383"/>
      <c r="O189" s="383"/>
      <c r="P189" s="383"/>
      <c r="Q189" s="383"/>
      <c r="R189" s="383"/>
      <c r="S189" s="383"/>
      <c r="T189" s="383"/>
      <c r="U189" s="383"/>
      <c r="V189" s="383"/>
      <c r="W189" s="383"/>
      <c r="X189" s="383"/>
      <c r="Y189" s="383"/>
      <c r="Z189" s="383"/>
    </row>
    <row r="190" ht="39.0" customHeight="1">
      <c r="A190" s="383"/>
      <c r="B190" s="383"/>
      <c r="C190" s="407"/>
      <c r="D190" s="383"/>
      <c r="E190" s="383"/>
      <c r="F190" s="383"/>
      <c r="G190" s="383"/>
      <c r="H190" s="383"/>
      <c r="I190" s="383"/>
      <c r="J190" s="383"/>
      <c r="K190" s="383"/>
      <c r="L190" s="383"/>
      <c r="M190" s="383"/>
      <c r="N190" s="383"/>
      <c r="O190" s="383"/>
      <c r="P190" s="383"/>
      <c r="Q190" s="383"/>
      <c r="R190" s="383"/>
      <c r="S190" s="383"/>
      <c r="T190" s="383"/>
      <c r="U190" s="383"/>
      <c r="V190" s="383"/>
      <c r="W190" s="383"/>
      <c r="X190" s="383"/>
      <c r="Y190" s="383"/>
      <c r="Z190" s="383"/>
    </row>
    <row r="191" ht="39.0" customHeight="1">
      <c r="A191" s="383"/>
      <c r="B191" s="383"/>
      <c r="C191" s="407"/>
      <c r="D191" s="383"/>
      <c r="E191" s="383"/>
      <c r="F191" s="383"/>
      <c r="G191" s="383"/>
      <c r="H191" s="383"/>
      <c r="I191" s="383"/>
      <c r="J191" s="383"/>
      <c r="K191" s="383"/>
      <c r="L191" s="383"/>
      <c r="M191" s="383"/>
      <c r="N191" s="383"/>
      <c r="O191" s="383"/>
      <c r="P191" s="383"/>
      <c r="Q191" s="383"/>
      <c r="R191" s="383"/>
      <c r="S191" s="383"/>
      <c r="T191" s="383"/>
      <c r="U191" s="383"/>
      <c r="V191" s="383"/>
      <c r="W191" s="383"/>
      <c r="X191" s="383"/>
      <c r="Y191" s="383"/>
      <c r="Z191" s="383"/>
    </row>
    <row r="192" ht="39.0" customHeight="1">
      <c r="A192" s="383"/>
      <c r="B192" s="383"/>
      <c r="C192" s="407"/>
      <c r="D192" s="383"/>
      <c r="E192" s="383"/>
      <c r="F192" s="383"/>
      <c r="G192" s="383"/>
      <c r="H192" s="383"/>
      <c r="I192" s="383"/>
      <c r="J192" s="383"/>
      <c r="K192" s="383"/>
      <c r="L192" s="383"/>
      <c r="M192" s="383"/>
      <c r="N192" s="383"/>
      <c r="O192" s="383"/>
      <c r="P192" s="383"/>
      <c r="Q192" s="383"/>
      <c r="R192" s="383"/>
      <c r="S192" s="383"/>
      <c r="T192" s="383"/>
      <c r="U192" s="383"/>
      <c r="V192" s="383"/>
      <c r="W192" s="383"/>
      <c r="X192" s="383"/>
      <c r="Y192" s="383"/>
      <c r="Z192" s="383"/>
    </row>
    <row r="193" ht="39.0" customHeight="1">
      <c r="A193" s="383"/>
      <c r="B193" s="383"/>
      <c r="C193" s="407"/>
      <c r="D193" s="383"/>
      <c r="E193" s="383"/>
      <c r="F193" s="383"/>
      <c r="G193" s="383"/>
      <c r="H193" s="383"/>
      <c r="I193" s="383"/>
      <c r="J193" s="383"/>
      <c r="K193" s="383"/>
      <c r="L193" s="383"/>
      <c r="M193" s="383"/>
      <c r="N193" s="383"/>
      <c r="O193" s="383"/>
      <c r="P193" s="383"/>
      <c r="Q193" s="383"/>
      <c r="R193" s="383"/>
      <c r="S193" s="383"/>
      <c r="T193" s="383"/>
      <c r="U193" s="383"/>
      <c r="V193" s="383"/>
      <c r="W193" s="383"/>
      <c r="X193" s="383"/>
      <c r="Y193" s="383"/>
      <c r="Z193" s="383"/>
    </row>
    <row r="194" ht="39.0" customHeight="1">
      <c r="A194" s="383"/>
      <c r="B194" s="383"/>
      <c r="C194" s="407"/>
      <c r="D194" s="383"/>
      <c r="E194" s="383"/>
      <c r="F194" s="383"/>
      <c r="G194" s="383"/>
      <c r="H194" s="383"/>
      <c r="I194" s="383"/>
      <c r="J194" s="383"/>
      <c r="K194" s="383"/>
      <c r="L194" s="383"/>
      <c r="M194" s="383"/>
      <c r="N194" s="383"/>
      <c r="O194" s="383"/>
      <c r="P194" s="383"/>
      <c r="Q194" s="383"/>
      <c r="R194" s="383"/>
      <c r="S194" s="383"/>
      <c r="T194" s="383"/>
      <c r="U194" s="383"/>
      <c r="V194" s="383"/>
      <c r="W194" s="383"/>
      <c r="X194" s="383"/>
      <c r="Y194" s="383"/>
      <c r="Z194" s="383"/>
    </row>
    <row r="195" ht="39.0" customHeight="1">
      <c r="A195" s="383"/>
      <c r="B195" s="383"/>
      <c r="C195" s="407"/>
      <c r="D195" s="383"/>
      <c r="E195" s="383"/>
      <c r="F195" s="383"/>
      <c r="G195" s="383"/>
      <c r="H195" s="383"/>
      <c r="I195" s="383"/>
      <c r="J195" s="383"/>
      <c r="K195" s="383"/>
      <c r="L195" s="383"/>
      <c r="M195" s="383"/>
      <c r="N195" s="383"/>
      <c r="O195" s="383"/>
      <c r="P195" s="383"/>
      <c r="Q195" s="383"/>
      <c r="R195" s="383"/>
      <c r="S195" s="383"/>
      <c r="T195" s="383"/>
      <c r="U195" s="383"/>
      <c r="V195" s="383"/>
      <c r="W195" s="383"/>
      <c r="X195" s="383"/>
      <c r="Y195" s="383"/>
      <c r="Z195" s="383"/>
    </row>
    <row r="196" ht="39.0" customHeight="1">
      <c r="A196" s="383"/>
      <c r="B196" s="383"/>
      <c r="C196" s="407"/>
      <c r="D196" s="383"/>
      <c r="E196" s="383"/>
      <c r="F196" s="383"/>
      <c r="G196" s="383"/>
      <c r="H196" s="383"/>
      <c r="I196" s="383"/>
      <c r="J196" s="383"/>
      <c r="K196" s="383"/>
      <c r="L196" s="383"/>
      <c r="M196" s="383"/>
      <c r="N196" s="383"/>
      <c r="O196" s="383"/>
      <c r="P196" s="383"/>
      <c r="Q196" s="383"/>
      <c r="R196" s="383"/>
      <c r="S196" s="383"/>
      <c r="T196" s="383"/>
      <c r="U196" s="383"/>
      <c r="V196" s="383"/>
      <c r="W196" s="383"/>
      <c r="X196" s="383"/>
      <c r="Y196" s="383"/>
      <c r="Z196" s="383"/>
    </row>
    <row r="197" ht="39.0" customHeight="1">
      <c r="A197" s="383"/>
      <c r="B197" s="383"/>
      <c r="C197" s="407"/>
      <c r="D197" s="383"/>
      <c r="E197" s="383"/>
      <c r="F197" s="383"/>
      <c r="G197" s="383"/>
      <c r="H197" s="383"/>
      <c r="I197" s="383"/>
      <c r="J197" s="383"/>
      <c r="K197" s="383"/>
      <c r="L197" s="383"/>
      <c r="M197" s="383"/>
      <c r="N197" s="383"/>
      <c r="O197" s="383"/>
      <c r="P197" s="383"/>
      <c r="Q197" s="383"/>
      <c r="R197" s="383"/>
      <c r="S197" s="383"/>
      <c r="T197" s="383"/>
      <c r="U197" s="383"/>
      <c r="V197" s="383"/>
      <c r="W197" s="383"/>
      <c r="X197" s="383"/>
      <c r="Y197" s="383"/>
      <c r="Z197" s="383"/>
    </row>
    <row r="198" ht="39.0" customHeight="1">
      <c r="A198" s="383"/>
      <c r="B198" s="383"/>
      <c r="C198" s="407"/>
      <c r="D198" s="383"/>
      <c r="E198" s="383"/>
      <c r="F198" s="383"/>
      <c r="G198" s="383"/>
      <c r="H198" s="383"/>
      <c r="I198" s="383"/>
      <c r="J198" s="383"/>
      <c r="K198" s="383"/>
      <c r="L198" s="383"/>
      <c r="M198" s="383"/>
      <c r="N198" s="383"/>
      <c r="O198" s="383"/>
      <c r="P198" s="383"/>
      <c r="Q198" s="383"/>
      <c r="R198" s="383"/>
      <c r="S198" s="383"/>
      <c r="T198" s="383"/>
      <c r="U198" s="383"/>
      <c r="V198" s="383"/>
      <c r="W198" s="383"/>
      <c r="X198" s="383"/>
      <c r="Y198" s="383"/>
      <c r="Z198" s="383"/>
    </row>
    <row r="199" ht="39.0" customHeight="1">
      <c r="A199" s="383"/>
      <c r="B199" s="383"/>
      <c r="C199" s="407"/>
      <c r="D199" s="383"/>
      <c r="E199" s="383"/>
      <c r="F199" s="383"/>
      <c r="G199" s="383"/>
      <c r="H199" s="383"/>
      <c r="I199" s="383"/>
      <c r="J199" s="383"/>
      <c r="K199" s="383"/>
      <c r="L199" s="383"/>
      <c r="M199" s="383"/>
      <c r="N199" s="383"/>
      <c r="O199" s="383"/>
      <c r="P199" s="383"/>
      <c r="Q199" s="383"/>
      <c r="R199" s="383"/>
      <c r="S199" s="383"/>
      <c r="T199" s="383"/>
      <c r="U199" s="383"/>
      <c r="V199" s="383"/>
      <c r="W199" s="383"/>
      <c r="X199" s="383"/>
      <c r="Y199" s="383"/>
      <c r="Z199" s="383"/>
    </row>
    <row r="200" ht="39.0" customHeight="1">
      <c r="A200" s="383"/>
      <c r="B200" s="383"/>
      <c r="C200" s="407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3"/>
      <c r="T200" s="383"/>
      <c r="U200" s="383"/>
      <c r="V200" s="383"/>
      <c r="W200" s="383"/>
      <c r="X200" s="383"/>
      <c r="Y200" s="383"/>
      <c r="Z200" s="383"/>
    </row>
    <row r="201" ht="39.0" customHeight="1">
      <c r="A201" s="383"/>
      <c r="B201" s="383"/>
      <c r="C201" s="407"/>
      <c r="D201" s="383"/>
      <c r="E201" s="383"/>
      <c r="F201" s="383"/>
      <c r="G201" s="383"/>
      <c r="H201" s="383"/>
      <c r="I201" s="383"/>
      <c r="J201" s="383"/>
      <c r="K201" s="383"/>
      <c r="L201" s="383"/>
      <c r="M201" s="383"/>
      <c r="N201" s="383"/>
      <c r="O201" s="383"/>
      <c r="P201" s="383"/>
      <c r="Q201" s="383"/>
      <c r="R201" s="383"/>
      <c r="S201" s="383"/>
      <c r="T201" s="383"/>
      <c r="U201" s="383"/>
      <c r="V201" s="383"/>
      <c r="W201" s="383"/>
      <c r="X201" s="383"/>
      <c r="Y201" s="383"/>
      <c r="Z201" s="383"/>
    </row>
    <row r="202" ht="39.0" customHeight="1">
      <c r="A202" s="383"/>
      <c r="B202" s="383"/>
      <c r="C202" s="407"/>
      <c r="D202" s="383"/>
      <c r="E202" s="383"/>
      <c r="F202" s="383"/>
      <c r="G202" s="383"/>
      <c r="H202" s="383"/>
      <c r="I202" s="383"/>
      <c r="J202" s="383"/>
      <c r="K202" s="383"/>
      <c r="L202" s="383"/>
      <c r="M202" s="383"/>
      <c r="N202" s="383"/>
      <c r="O202" s="383"/>
      <c r="P202" s="383"/>
      <c r="Q202" s="383"/>
      <c r="R202" s="383"/>
      <c r="S202" s="383"/>
      <c r="T202" s="383"/>
      <c r="U202" s="383"/>
      <c r="V202" s="383"/>
      <c r="W202" s="383"/>
      <c r="X202" s="383"/>
      <c r="Y202" s="383"/>
      <c r="Z202" s="383"/>
    </row>
    <row r="203" ht="39.0" customHeight="1">
      <c r="A203" s="383"/>
      <c r="B203" s="383"/>
      <c r="C203" s="407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3"/>
      <c r="T203" s="383"/>
      <c r="U203" s="383"/>
      <c r="V203" s="383"/>
      <c r="W203" s="383"/>
      <c r="X203" s="383"/>
      <c r="Y203" s="383"/>
      <c r="Z203" s="383"/>
    </row>
    <row r="204" ht="39.0" customHeight="1">
      <c r="A204" s="383"/>
      <c r="B204" s="383"/>
      <c r="C204" s="407"/>
      <c r="D204" s="383"/>
      <c r="E204" s="383"/>
      <c r="F204" s="383"/>
      <c r="G204" s="383"/>
      <c r="H204" s="383"/>
      <c r="I204" s="383"/>
      <c r="J204" s="383"/>
      <c r="K204" s="383"/>
      <c r="L204" s="383"/>
      <c r="M204" s="383"/>
      <c r="N204" s="383"/>
      <c r="O204" s="383"/>
      <c r="P204" s="383"/>
      <c r="Q204" s="383"/>
      <c r="R204" s="383"/>
      <c r="S204" s="383"/>
      <c r="T204" s="383"/>
      <c r="U204" s="383"/>
      <c r="V204" s="383"/>
      <c r="W204" s="383"/>
      <c r="X204" s="383"/>
      <c r="Y204" s="383"/>
      <c r="Z204" s="383"/>
    </row>
    <row r="205" ht="39.0" customHeight="1">
      <c r="A205" s="383"/>
      <c r="B205" s="383"/>
      <c r="C205" s="407"/>
      <c r="D205" s="383"/>
      <c r="E205" s="383"/>
      <c r="F205" s="383"/>
      <c r="G205" s="383"/>
      <c r="H205" s="383"/>
      <c r="I205" s="383"/>
      <c r="J205" s="383"/>
      <c r="K205" s="383"/>
      <c r="L205" s="383"/>
      <c r="M205" s="383"/>
      <c r="N205" s="383"/>
      <c r="O205" s="383"/>
      <c r="P205" s="383"/>
      <c r="Q205" s="383"/>
      <c r="R205" s="383"/>
      <c r="S205" s="383"/>
      <c r="T205" s="383"/>
      <c r="U205" s="383"/>
      <c r="V205" s="383"/>
      <c r="W205" s="383"/>
      <c r="X205" s="383"/>
      <c r="Y205" s="383"/>
      <c r="Z205" s="383"/>
    </row>
    <row r="206" ht="39.0" customHeight="1">
      <c r="A206" s="383"/>
      <c r="B206" s="383"/>
      <c r="C206" s="407"/>
      <c r="D206" s="383"/>
      <c r="E206" s="383"/>
      <c r="F206" s="383"/>
      <c r="G206" s="383"/>
      <c r="H206" s="383"/>
      <c r="I206" s="383"/>
      <c r="J206" s="383"/>
      <c r="K206" s="383"/>
      <c r="L206" s="383"/>
      <c r="M206" s="383"/>
      <c r="N206" s="383"/>
      <c r="O206" s="383"/>
      <c r="P206" s="383"/>
      <c r="Q206" s="383"/>
      <c r="R206" s="383"/>
      <c r="S206" s="383"/>
      <c r="T206" s="383"/>
      <c r="U206" s="383"/>
      <c r="V206" s="383"/>
      <c r="W206" s="383"/>
      <c r="X206" s="383"/>
      <c r="Y206" s="383"/>
      <c r="Z206" s="383"/>
    </row>
    <row r="207" ht="39.0" customHeight="1">
      <c r="A207" s="383"/>
      <c r="B207" s="383"/>
      <c r="C207" s="407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3"/>
      <c r="T207" s="383"/>
      <c r="U207" s="383"/>
      <c r="V207" s="383"/>
      <c r="W207" s="383"/>
      <c r="X207" s="383"/>
      <c r="Y207" s="383"/>
      <c r="Z207" s="383"/>
    </row>
    <row r="208" ht="39.0" customHeight="1">
      <c r="A208" s="383"/>
      <c r="B208" s="383"/>
      <c r="C208" s="407"/>
      <c r="D208" s="383"/>
      <c r="E208" s="383"/>
      <c r="F208" s="383"/>
      <c r="G208" s="383"/>
      <c r="H208" s="383"/>
      <c r="I208" s="383"/>
      <c r="J208" s="383"/>
      <c r="K208" s="383"/>
      <c r="L208" s="383"/>
      <c r="M208" s="383"/>
      <c r="N208" s="383"/>
      <c r="O208" s="383"/>
      <c r="P208" s="383"/>
      <c r="Q208" s="383"/>
      <c r="R208" s="383"/>
      <c r="S208" s="383"/>
      <c r="T208" s="383"/>
      <c r="U208" s="383"/>
      <c r="V208" s="383"/>
      <c r="W208" s="383"/>
      <c r="X208" s="383"/>
      <c r="Y208" s="383"/>
      <c r="Z208" s="383"/>
    </row>
    <row r="209" ht="39.0" customHeight="1">
      <c r="A209" s="383"/>
      <c r="B209" s="383"/>
      <c r="C209" s="407"/>
      <c r="D209" s="383"/>
      <c r="E209" s="383"/>
      <c r="F209" s="383"/>
      <c r="G209" s="383"/>
      <c r="H209" s="383"/>
      <c r="I209" s="383"/>
      <c r="J209" s="383"/>
      <c r="K209" s="383"/>
      <c r="L209" s="383"/>
      <c r="M209" s="383"/>
      <c r="N209" s="383"/>
      <c r="O209" s="383"/>
      <c r="P209" s="383"/>
      <c r="Q209" s="383"/>
      <c r="R209" s="383"/>
      <c r="S209" s="383"/>
      <c r="T209" s="383"/>
      <c r="U209" s="383"/>
      <c r="V209" s="383"/>
      <c r="W209" s="383"/>
      <c r="X209" s="383"/>
      <c r="Y209" s="383"/>
      <c r="Z209" s="383"/>
    </row>
    <row r="210" ht="39.0" customHeight="1">
      <c r="A210" s="383"/>
      <c r="B210" s="383"/>
      <c r="C210" s="407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3"/>
      <c r="T210" s="383"/>
      <c r="U210" s="383"/>
      <c r="V210" s="383"/>
      <c r="W210" s="383"/>
      <c r="X210" s="383"/>
      <c r="Y210" s="383"/>
      <c r="Z210" s="383"/>
    </row>
    <row r="211" ht="39.0" customHeight="1">
      <c r="A211" s="383"/>
      <c r="B211" s="383"/>
      <c r="C211" s="407"/>
      <c r="D211" s="383"/>
      <c r="E211" s="383"/>
      <c r="F211" s="383"/>
      <c r="G211" s="383"/>
      <c r="H211" s="383"/>
      <c r="I211" s="383"/>
      <c r="J211" s="383"/>
      <c r="K211" s="383"/>
      <c r="L211" s="383"/>
      <c r="M211" s="383"/>
      <c r="N211" s="383"/>
      <c r="O211" s="383"/>
      <c r="P211" s="383"/>
      <c r="Q211" s="383"/>
      <c r="R211" s="383"/>
      <c r="S211" s="383"/>
      <c r="T211" s="383"/>
      <c r="U211" s="383"/>
      <c r="V211" s="383"/>
      <c r="W211" s="383"/>
      <c r="X211" s="383"/>
      <c r="Y211" s="383"/>
      <c r="Z211" s="383"/>
    </row>
    <row r="212" ht="39.0" customHeight="1">
      <c r="A212" s="383"/>
      <c r="B212" s="383"/>
      <c r="C212" s="407"/>
      <c r="D212" s="383"/>
      <c r="E212" s="383"/>
      <c r="F212" s="383"/>
      <c r="G212" s="383"/>
      <c r="H212" s="383"/>
      <c r="I212" s="383"/>
      <c r="J212" s="383"/>
      <c r="K212" s="383"/>
      <c r="L212" s="383"/>
      <c r="M212" s="383"/>
      <c r="N212" s="383"/>
      <c r="O212" s="383"/>
      <c r="P212" s="383"/>
      <c r="Q212" s="383"/>
      <c r="R212" s="383"/>
      <c r="S212" s="383"/>
      <c r="T212" s="383"/>
      <c r="U212" s="383"/>
      <c r="V212" s="383"/>
      <c r="W212" s="383"/>
      <c r="X212" s="383"/>
      <c r="Y212" s="383"/>
      <c r="Z212" s="383"/>
    </row>
    <row r="213" ht="39.0" customHeight="1">
      <c r="A213" s="383"/>
      <c r="B213" s="383"/>
      <c r="C213" s="407"/>
      <c r="D213" s="383"/>
      <c r="E213" s="383"/>
      <c r="F213" s="383"/>
      <c r="G213" s="383"/>
      <c r="H213" s="383"/>
      <c r="I213" s="383"/>
      <c r="J213" s="383"/>
      <c r="K213" s="383"/>
      <c r="L213" s="383"/>
      <c r="M213" s="383"/>
      <c r="N213" s="383"/>
      <c r="O213" s="383"/>
      <c r="P213" s="383"/>
      <c r="Q213" s="383"/>
      <c r="R213" s="383"/>
      <c r="S213" s="383"/>
      <c r="T213" s="383"/>
      <c r="U213" s="383"/>
      <c r="V213" s="383"/>
      <c r="W213" s="383"/>
      <c r="X213" s="383"/>
      <c r="Y213" s="383"/>
      <c r="Z213" s="383"/>
    </row>
    <row r="214" ht="39.0" customHeight="1">
      <c r="A214" s="383"/>
      <c r="B214" s="383"/>
      <c r="C214" s="407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3"/>
      <c r="T214" s="383"/>
      <c r="U214" s="383"/>
      <c r="V214" s="383"/>
      <c r="W214" s="383"/>
      <c r="X214" s="383"/>
      <c r="Y214" s="383"/>
      <c r="Z214" s="383"/>
    </row>
    <row r="215" ht="39.0" customHeight="1">
      <c r="A215" s="383"/>
      <c r="B215" s="383"/>
      <c r="C215" s="407"/>
      <c r="D215" s="383"/>
      <c r="E215" s="383"/>
      <c r="F215" s="383"/>
      <c r="G215" s="383"/>
      <c r="H215" s="383"/>
      <c r="I215" s="383"/>
      <c r="J215" s="383"/>
      <c r="K215" s="383"/>
      <c r="L215" s="383"/>
      <c r="M215" s="383"/>
      <c r="N215" s="383"/>
      <c r="O215" s="383"/>
      <c r="P215" s="383"/>
      <c r="Q215" s="383"/>
      <c r="R215" s="383"/>
      <c r="S215" s="383"/>
      <c r="T215" s="383"/>
      <c r="U215" s="383"/>
      <c r="V215" s="383"/>
      <c r="W215" s="383"/>
      <c r="X215" s="383"/>
      <c r="Y215" s="383"/>
      <c r="Z215" s="383"/>
    </row>
    <row r="216" ht="39.0" customHeight="1">
      <c r="A216" s="383"/>
      <c r="B216" s="383"/>
      <c r="C216" s="407"/>
      <c r="D216" s="383"/>
      <c r="E216" s="383"/>
      <c r="F216" s="383"/>
      <c r="G216" s="383"/>
      <c r="H216" s="383"/>
      <c r="I216" s="383"/>
      <c r="J216" s="383"/>
      <c r="K216" s="383"/>
      <c r="L216" s="383"/>
      <c r="M216" s="383"/>
      <c r="N216" s="383"/>
      <c r="O216" s="383"/>
      <c r="P216" s="383"/>
      <c r="Q216" s="383"/>
      <c r="R216" s="383"/>
      <c r="S216" s="383"/>
      <c r="T216" s="383"/>
      <c r="U216" s="383"/>
      <c r="V216" s="383"/>
      <c r="W216" s="383"/>
      <c r="X216" s="383"/>
      <c r="Y216" s="383"/>
      <c r="Z216" s="383"/>
    </row>
    <row r="217" ht="39.0" customHeight="1">
      <c r="A217" s="383"/>
      <c r="B217" s="383"/>
      <c r="C217" s="407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3"/>
      <c r="T217" s="383"/>
      <c r="U217" s="383"/>
      <c r="V217" s="383"/>
      <c r="W217" s="383"/>
      <c r="X217" s="383"/>
      <c r="Y217" s="383"/>
      <c r="Z217" s="383"/>
    </row>
    <row r="218" ht="39.0" customHeight="1">
      <c r="A218" s="383"/>
      <c r="B218" s="383"/>
      <c r="C218" s="407"/>
      <c r="D218" s="383"/>
      <c r="E218" s="383"/>
      <c r="F218" s="383"/>
      <c r="G218" s="383"/>
      <c r="H218" s="383"/>
      <c r="I218" s="383"/>
      <c r="J218" s="383"/>
      <c r="K218" s="383"/>
      <c r="L218" s="383"/>
      <c r="M218" s="383"/>
      <c r="N218" s="383"/>
      <c r="O218" s="383"/>
      <c r="P218" s="383"/>
      <c r="Q218" s="383"/>
      <c r="R218" s="383"/>
      <c r="S218" s="383"/>
      <c r="T218" s="383"/>
      <c r="U218" s="383"/>
      <c r="V218" s="383"/>
      <c r="W218" s="383"/>
      <c r="X218" s="383"/>
      <c r="Y218" s="383"/>
      <c r="Z218" s="383"/>
    </row>
    <row r="219" ht="39.0" customHeight="1">
      <c r="A219" s="383"/>
      <c r="B219" s="383"/>
      <c r="C219" s="407"/>
      <c r="D219" s="383"/>
      <c r="E219" s="383"/>
      <c r="F219" s="383"/>
      <c r="G219" s="383"/>
      <c r="H219" s="383"/>
      <c r="I219" s="383"/>
      <c r="J219" s="383"/>
      <c r="K219" s="383"/>
      <c r="L219" s="383"/>
      <c r="M219" s="383"/>
      <c r="N219" s="383"/>
      <c r="O219" s="383"/>
      <c r="P219" s="383"/>
      <c r="Q219" s="383"/>
      <c r="R219" s="383"/>
      <c r="S219" s="383"/>
      <c r="T219" s="383"/>
      <c r="U219" s="383"/>
      <c r="V219" s="383"/>
      <c r="W219" s="383"/>
      <c r="X219" s="383"/>
      <c r="Y219" s="383"/>
      <c r="Z219" s="383"/>
    </row>
    <row r="220" ht="39.0" customHeight="1">
      <c r="A220" s="383"/>
      <c r="B220" s="383"/>
      <c r="C220" s="407"/>
      <c r="D220" s="383"/>
      <c r="E220" s="383"/>
      <c r="F220" s="383"/>
      <c r="G220" s="383"/>
      <c r="H220" s="383"/>
      <c r="I220" s="383"/>
      <c r="J220" s="383"/>
      <c r="K220" s="383"/>
      <c r="L220" s="383"/>
      <c r="M220" s="383"/>
      <c r="N220" s="383"/>
      <c r="O220" s="383"/>
      <c r="P220" s="383"/>
      <c r="Q220" s="383"/>
      <c r="R220" s="383"/>
      <c r="S220" s="383"/>
      <c r="T220" s="383"/>
      <c r="U220" s="383"/>
      <c r="V220" s="383"/>
      <c r="W220" s="383"/>
      <c r="X220" s="383"/>
      <c r="Y220" s="383"/>
      <c r="Z220" s="383"/>
    </row>
    <row r="221" ht="39.0" customHeight="1">
      <c r="A221" s="383"/>
      <c r="B221" s="383"/>
      <c r="C221" s="407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3"/>
      <c r="T221" s="383"/>
      <c r="U221" s="383"/>
      <c r="V221" s="383"/>
      <c r="W221" s="383"/>
      <c r="X221" s="383"/>
      <c r="Y221" s="383"/>
      <c r="Z221" s="383"/>
    </row>
    <row r="222" ht="39.0" customHeight="1">
      <c r="A222" s="383"/>
      <c r="B222" s="383"/>
      <c r="C222" s="407"/>
      <c r="D222" s="383"/>
      <c r="E222" s="383"/>
      <c r="F222" s="383"/>
      <c r="G222" s="383"/>
      <c r="H222" s="383"/>
      <c r="I222" s="383"/>
      <c r="J222" s="383"/>
      <c r="K222" s="383"/>
      <c r="L222" s="383"/>
      <c r="M222" s="383"/>
      <c r="N222" s="383"/>
      <c r="O222" s="383"/>
      <c r="P222" s="383"/>
      <c r="Q222" s="383"/>
      <c r="R222" s="383"/>
      <c r="S222" s="383"/>
      <c r="T222" s="383"/>
      <c r="U222" s="383"/>
      <c r="V222" s="383"/>
      <c r="W222" s="383"/>
      <c r="X222" s="383"/>
      <c r="Y222" s="383"/>
      <c r="Z222" s="383"/>
    </row>
    <row r="223" ht="39.0" customHeight="1">
      <c r="A223" s="383"/>
      <c r="B223" s="383"/>
      <c r="C223" s="407"/>
      <c r="D223" s="383"/>
      <c r="E223" s="383"/>
      <c r="F223" s="383"/>
      <c r="G223" s="383"/>
      <c r="H223" s="383"/>
      <c r="I223" s="383"/>
      <c r="J223" s="383"/>
      <c r="K223" s="383"/>
      <c r="L223" s="383"/>
      <c r="M223" s="383"/>
      <c r="N223" s="383"/>
      <c r="O223" s="383"/>
      <c r="P223" s="383"/>
      <c r="Q223" s="383"/>
      <c r="R223" s="383"/>
      <c r="S223" s="383"/>
      <c r="T223" s="383"/>
      <c r="U223" s="383"/>
      <c r="V223" s="383"/>
      <c r="W223" s="383"/>
      <c r="X223" s="383"/>
      <c r="Y223" s="383"/>
      <c r="Z223" s="383"/>
    </row>
    <row r="224" ht="39.0" customHeight="1">
      <c r="A224" s="383"/>
      <c r="B224" s="383"/>
      <c r="C224" s="407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3"/>
      <c r="T224" s="383"/>
      <c r="U224" s="383"/>
      <c r="V224" s="383"/>
      <c r="W224" s="383"/>
      <c r="X224" s="383"/>
      <c r="Y224" s="383"/>
      <c r="Z224" s="383"/>
    </row>
    <row r="225" ht="39.0" customHeight="1">
      <c r="A225" s="383"/>
      <c r="B225" s="383"/>
      <c r="C225" s="407"/>
      <c r="D225" s="383"/>
      <c r="E225" s="383"/>
      <c r="F225" s="383"/>
      <c r="G225" s="383"/>
      <c r="H225" s="383"/>
      <c r="I225" s="383"/>
      <c r="J225" s="383"/>
      <c r="K225" s="383"/>
      <c r="L225" s="383"/>
      <c r="M225" s="383"/>
      <c r="N225" s="383"/>
      <c r="O225" s="383"/>
      <c r="P225" s="383"/>
      <c r="Q225" s="383"/>
      <c r="R225" s="383"/>
      <c r="S225" s="383"/>
      <c r="T225" s="383"/>
      <c r="U225" s="383"/>
      <c r="V225" s="383"/>
      <c r="W225" s="383"/>
      <c r="X225" s="383"/>
      <c r="Y225" s="383"/>
      <c r="Z225" s="383"/>
    </row>
    <row r="226" ht="39.0" customHeight="1">
      <c r="A226" s="383"/>
      <c r="B226" s="383"/>
      <c r="C226" s="407"/>
      <c r="D226" s="383"/>
      <c r="E226" s="383"/>
      <c r="F226" s="383"/>
      <c r="G226" s="383"/>
      <c r="H226" s="383"/>
      <c r="I226" s="383"/>
      <c r="J226" s="383"/>
      <c r="K226" s="383"/>
      <c r="L226" s="383"/>
      <c r="M226" s="383"/>
      <c r="N226" s="383"/>
      <c r="O226" s="383"/>
      <c r="P226" s="383"/>
      <c r="Q226" s="383"/>
      <c r="R226" s="383"/>
      <c r="S226" s="383"/>
      <c r="T226" s="383"/>
      <c r="U226" s="383"/>
      <c r="V226" s="383"/>
      <c r="W226" s="383"/>
      <c r="X226" s="383"/>
      <c r="Y226" s="383"/>
      <c r="Z226" s="383"/>
    </row>
    <row r="227" ht="39.0" customHeight="1">
      <c r="A227" s="383"/>
      <c r="B227" s="383"/>
      <c r="C227" s="407"/>
      <c r="D227" s="383"/>
      <c r="E227" s="383"/>
      <c r="F227" s="383"/>
      <c r="G227" s="383"/>
      <c r="H227" s="383"/>
      <c r="I227" s="383"/>
      <c r="J227" s="383"/>
      <c r="K227" s="383"/>
      <c r="L227" s="383"/>
      <c r="M227" s="383"/>
      <c r="N227" s="383"/>
      <c r="O227" s="383"/>
      <c r="P227" s="383"/>
      <c r="Q227" s="383"/>
      <c r="R227" s="383"/>
      <c r="S227" s="383"/>
      <c r="T227" s="383"/>
      <c r="U227" s="383"/>
      <c r="V227" s="383"/>
      <c r="W227" s="383"/>
      <c r="X227" s="383"/>
      <c r="Y227" s="383"/>
      <c r="Z227" s="383"/>
    </row>
    <row r="228" ht="39.0" customHeight="1">
      <c r="A228" s="383"/>
      <c r="B228" s="383"/>
      <c r="C228" s="407"/>
      <c r="D228" s="383"/>
      <c r="E228" s="383"/>
      <c r="F228" s="383"/>
      <c r="G228" s="383"/>
      <c r="H228" s="383"/>
      <c r="I228" s="383"/>
      <c r="J228" s="383"/>
      <c r="K228" s="383"/>
      <c r="L228" s="383"/>
      <c r="M228" s="383"/>
      <c r="N228" s="383"/>
      <c r="O228" s="383"/>
      <c r="P228" s="383"/>
      <c r="Q228" s="383"/>
      <c r="R228" s="383"/>
      <c r="S228" s="383"/>
      <c r="T228" s="383"/>
      <c r="U228" s="383"/>
      <c r="V228" s="383"/>
      <c r="W228" s="383"/>
      <c r="X228" s="383"/>
      <c r="Y228" s="383"/>
      <c r="Z228" s="383"/>
    </row>
    <row r="229" ht="39.0" customHeight="1">
      <c r="A229" s="383"/>
      <c r="B229" s="383"/>
      <c r="C229" s="407"/>
      <c r="D229" s="383"/>
      <c r="E229" s="383"/>
      <c r="F229" s="383"/>
      <c r="G229" s="383"/>
      <c r="H229" s="383"/>
      <c r="I229" s="383"/>
      <c r="J229" s="383"/>
      <c r="K229" s="383"/>
      <c r="L229" s="383"/>
      <c r="M229" s="383"/>
      <c r="N229" s="383"/>
      <c r="O229" s="383"/>
      <c r="P229" s="383"/>
      <c r="Q229" s="383"/>
      <c r="R229" s="383"/>
      <c r="S229" s="383"/>
      <c r="T229" s="383"/>
      <c r="U229" s="383"/>
      <c r="V229" s="383"/>
      <c r="W229" s="383"/>
      <c r="X229" s="383"/>
      <c r="Y229" s="383"/>
      <c r="Z229" s="383"/>
    </row>
    <row r="230" ht="39.0" customHeight="1">
      <c r="A230" s="383"/>
      <c r="B230" s="383"/>
      <c r="C230" s="407"/>
      <c r="D230" s="383"/>
      <c r="E230" s="383"/>
      <c r="F230" s="383"/>
      <c r="G230" s="383"/>
      <c r="H230" s="383"/>
      <c r="I230" s="383"/>
      <c r="J230" s="383"/>
      <c r="K230" s="383"/>
      <c r="L230" s="383"/>
      <c r="M230" s="383"/>
      <c r="N230" s="383"/>
      <c r="O230" s="383"/>
      <c r="P230" s="383"/>
      <c r="Q230" s="383"/>
      <c r="R230" s="383"/>
      <c r="S230" s="383"/>
      <c r="T230" s="383"/>
      <c r="U230" s="383"/>
      <c r="V230" s="383"/>
      <c r="W230" s="383"/>
      <c r="X230" s="383"/>
      <c r="Y230" s="383"/>
      <c r="Z230" s="383"/>
    </row>
    <row r="231" ht="39.0" customHeight="1">
      <c r="A231" s="383"/>
      <c r="B231" s="383"/>
      <c r="C231" s="407"/>
      <c r="D231" s="383"/>
      <c r="E231" s="383"/>
      <c r="F231" s="383"/>
      <c r="G231" s="383"/>
      <c r="H231" s="383"/>
      <c r="I231" s="383"/>
      <c r="J231" s="383"/>
      <c r="K231" s="383"/>
      <c r="L231" s="383"/>
      <c r="M231" s="383"/>
      <c r="N231" s="383"/>
      <c r="O231" s="383"/>
      <c r="P231" s="383"/>
      <c r="Q231" s="383"/>
      <c r="R231" s="383"/>
      <c r="S231" s="383"/>
      <c r="T231" s="383"/>
      <c r="U231" s="383"/>
      <c r="V231" s="383"/>
      <c r="W231" s="383"/>
      <c r="X231" s="383"/>
      <c r="Y231" s="383"/>
      <c r="Z231" s="383"/>
    </row>
    <row r="232" ht="39.0" customHeight="1">
      <c r="A232" s="383"/>
      <c r="B232" s="383"/>
      <c r="C232" s="407"/>
      <c r="D232" s="383"/>
      <c r="E232" s="383"/>
      <c r="F232" s="383"/>
      <c r="G232" s="383"/>
      <c r="H232" s="383"/>
      <c r="I232" s="383"/>
      <c r="J232" s="383"/>
      <c r="K232" s="383"/>
      <c r="L232" s="383"/>
      <c r="M232" s="383"/>
      <c r="N232" s="383"/>
      <c r="O232" s="383"/>
      <c r="P232" s="383"/>
      <c r="Q232" s="383"/>
      <c r="R232" s="383"/>
      <c r="S232" s="383"/>
      <c r="T232" s="383"/>
      <c r="U232" s="383"/>
      <c r="V232" s="383"/>
      <c r="W232" s="383"/>
      <c r="X232" s="383"/>
      <c r="Y232" s="383"/>
      <c r="Z232" s="383"/>
    </row>
    <row r="233" ht="39.0" customHeight="1">
      <c r="A233" s="383"/>
      <c r="B233" s="383"/>
      <c r="C233" s="407"/>
      <c r="D233" s="383"/>
      <c r="E233" s="383"/>
      <c r="F233" s="383"/>
      <c r="G233" s="383"/>
      <c r="H233" s="383"/>
      <c r="I233" s="383"/>
      <c r="J233" s="383"/>
      <c r="K233" s="383"/>
      <c r="L233" s="383"/>
      <c r="M233" s="383"/>
      <c r="N233" s="383"/>
      <c r="O233" s="383"/>
      <c r="P233" s="383"/>
      <c r="Q233" s="383"/>
      <c r="R233" s="383"/>
      <c r="S233" s="383"/>
      <c r="T233" s="383"/>
      <c r="U233" s="383"/>
      <c r="V233" s="383"/>
      <c r="W233" s="383"/>
      <c r="X233" s="383"/>
      <c r="Y233" s="383"/>
      <c r="Z233" s="383"/>
    </row>
    <row r="234" ht="39.0" customHeight="1">
      <c r="A234" s="383"/>
      <c r="B234" s="383"/>
      <c r="C234" s="407"/>
      <c r="D234" s="383"/>
      <c r="E234" s="383"/>
      <c r="F234" s="383"/>
      <c r="G234" s="383"/>
      <c r="H234" s="383"/>
      <c r="I234" s="383"/>
      <c r="J234" s="383"/>
      <c r="K234" s="383"/>
      <c r="L234" s="383"/>
      <c r="M234" s="383"/>
      <c r="N234" s="383"/>
      <c r="O234" s="383"/>
      <c r="P234" s="383"/>
      <c r="Q234" s="383"/>
      <c r="R234" s="383"/>
      <c r="S234" s="383"/>
      <c r="T234" s="383"/>
      <c r="U234" s="383"/>
      <c r="V234" s="383"/>
      <c r="W234" s="383"/>
      <c r="X234" s="383"/>
      <c r="Y234" s="383"/>
      <c r="Z234" s="383"/>
    </row>
    <row r="235" ht="39.0" customHeight="1">
      <c r="A235" s="383"/>
      <c r="B235" s="383"/>
      <c r="C235" s="407"/>
      <c r="D235" s="383"/>
      <c r="E235" s="383"/>
      <c r="F235" s="383"/>
      <c r="G235" s="383"/>
      <c r="H235" s="383"/>
      <c r="I235" s="383"/>
      <c r="J235" s="383"/>
      <c r="K235" s="383"/>
      <c r="L235" s="383"/>
      <c r="M235" s="383"/>
      <c r="N235" s="383"/>
      <c r="O235" s="383"/>
      <c r="P235" s="383"/>
      <c r="Q235" s="383"/>
      <c r="R235" s="383"/>
      <c r="S235" s="383"/>
      <c r="T235" s="383"/>
      <c r="U235" s="383"/>
      <c r="V235" s="383"/>
      <c r="W235" s="383"/>
      <c r="X235" s="383"/>
      <c r="Y235" s="383"/>
      <c r="Z235" s="383"/>
    </row>
    <row r="236" ht="39.0" customHeight="1">
      <c r="A236" s="383"/>
      <c r="B236" s="383"/>
      <c r="C236" s="407"/>
      <c r="D236" s="383"/>
      <c r="E236" s="383"/>
      <c r="F236" s="383"/>
      <c r="G236" s="383"/>
      <c r="H236" s="383"/>
      <c r="I236" s="383"/>
      <c r="J236" s="383"/>
      <c r="K236" s="383"/>
      <c r="L236" s="383"/>
      <c r="M236" s="383"/>
      <c r="N236" s="383"/>
      <c r="O236" s="383"/>
      <c r="P236" s="383"/>
      <c r="Q236" s="383"/>
      <c r="R236" s="383"/>
      <c r="S236" s="383"/>
      <c r="T236" s="383"/>
      <c r="U236" s="383"/>
      <c r="V236" s="383"/>
      <c r="W236" s="383"/>
      <c r="X236" s="383"/>
      <c r="Y236" s="383"/>
      <c r="Z236" s="383"/>
    </row>
    <row r="237" ht="39.0" customHeight="1">
      <c r="A237" s="383"/>
      <c r="B237" s="383"/>
      <c r="C237" s="407"/>
      <c r="D237" s="383"/>
      <c r="E237" s="383"/>
      <c r="F237" s="383"/>
      <c r="G237" s="383"/>
      <c r="H237" s="383"/>
      <c r="I237" s="383"/>
      <c r="J237" s="383"/>
      <c r="K237" s="383"/>
      <c r="L237" s="383"/>
      <c r="M237" s="383"/>
      <c r="N237" s="383"/>
      <c r="O237" s="383"/>
      <c r="P237" s="383"/>
      <c r="Q237" s="383"/>
      <c r="R237" s="383"/>
      <c r="S237" s="383"/>
      <c r="T237" s="383"/>
      <c r="U237" s="383"/>
      <c r="V237" s="383"/>
      <c r="W237" s="383"/>
      <c r="X237" s="383"/>
      <c r="Y237" s="383"/>
      <c r="Z237" s="383"/>
    </row>
    <row r="238" ht="39.0" customHeight="1">
      <c r="A238" s="383"/>
      <c r="B238" s="383"/>
      <c r="C238" s="407"/>
      <c r="D238" s="383"/>
      <c r="E238" s="383"/>
      <c r="F238" s="383"/>
      <c r="G238" s="383"/>
      <c r="H238" s="383"/>
      <c r="I238" s="383"/>
      <c r="J238" s="383"/>
      <c r="K238" s="383"/>
      <c r="L238" s="383"/>
      <c r="M238" s="383"/>
      <c r="N238" s="383"/>
      <c r="O238" s="383"/>
      <c r="P238" s="383"/>
      <c r="Q238" s="383"/>
      <c r="R238" s="383"/>
      <c r="S238" s="383"/>
      <c r="T238" s="383"/>
      <c r="U238" s="383"/>
      <c r="V238" s="383"/>
      <c r="W238" s="383"/>
      <c r="X238" s="383"/>
      <c r="Y238" s="383"/>
      <c r="Z238" s="383"/>
    </row>
    <row r="239" ht="39.0" customHeight="1">
      <c r="A239" s="383"/>
      <c r="B239" s="383"/>
      <c r="C239" s="407"/>
      <c r="D239" s="383"/>
      <c r="E239" s="383"/>
      <c r="F239" s="383"/>
      <c r="G239" s="383"/>
      <c r="H239" s="383"/>
      <c r="I239" s="383"/>
      <c r="J239" s="383"/>
      <c r="K239" s="383"/>
      <c r="L239" s="383"/>
      <c r="M239" s="383"/>
      <c r="N239" s="383"/>
      <c r="O239" s="383"/>
      <c r="P239" s="383"/>
      <c r="Q239" s="383"/>
      <c r="R239" s="383"/>
      <c r="S239" s="383"/>
      <c r="T239" s="383"/>
      <c r="U239" s="383"/>
      <c r="V239" s="383"/>
      <c r="W239" s="383"/>
      <c r="X239" s="383"/>
      <c r="Y239" s="383"/>
      <c r="Z239" s="383"/>
    </row>
    <row r="240" ht="39.0" customHeight="1">
      <c r="A240" s="383"/>
      <c r="B240" s="383"/>
      <c r="C240" s="407"/>
      <c r="D240" s="383"/>
      <c r="E240" s="383"/>
      <c r="F240" s="383"/>
      <c r="G240" s="383"/>
      <c r="H240" s="383"/>
      <c r="I240" s="383"/>
      <c r="J240" s="383"/>
      <c r="K240" s="383"/>
      <c r="L240" s="383"/>
      <c r="M240" s="383"/>
      <c r="N240" s="383"/>
      <c r="O240" s="383"/>
      <c r="P240" s="383"/>
      <c r="Q240" s="383"/>
      <c r="R240" s="383"/>
      <c r="S240" s="383"/>
      <c r="T240" s="383"/>
      <c r="U240" s="383"/>
      <c r="V240" s="383"/>
      <c r="W240" s="383"/>
      <c r="X240" s="383"/>
      <c r="Y240" s="383"/>
      <c r="Z240" s="383"/>
    </row>
    <row r="241" ht="39.0" customHeight="1">
      <c r="A241" s="383"/>
      <c r="B241" s="383"/>
      <c r="C241" s="407"/>
      <c r="D241" s="383"/>
      <c r="E241" s="383"/>
      <c r="F241" s="383"/>
      <c r="G241" s="383"/>
      <c r="H241" s="383"/>
      <c r="I241" s="383"/>
      <c r="J241" s="383"/>
      <c r="K241" s="383"/>
      <c r="L241" s="383"/>
      <c r="M241" s="383"/>
      <c r="N241" s="383"/>
      <c r="O241" s="383"/>
      <c r="P241" s="383"/>
      <c r="Q241" s="383"/>
      <c r="R241" s="383"/>
      <c r="S241" s="383"/>
      <c r="T241" s="383"/>
      <c r="U241" s="383"/>
      <c r="V241" s="383"/>
      <c r="W241" s="383"/>
      <c r="X241" s="383"/>
      <c r="Y241" s="383"/>
      <c r="Z241" s="383"/>
    </row>
    <row r="242" ht="39.0" customHeight="1">
      <c r="A242" s="383"/>
      <c r="B242" s="383"/>
      <c r="C242" s="407"/>
      <c r="D242" s="383"/>
      <c r="E242" s="383"/>
      <c r="F242" s="383"/>
      <c r="G242" s="383"/>
      <c r="H242" s="383"/>
      <c r="I242" s="383"/>
      <c r="J242" s="383"/>
      <c r="K242" s="383"/>
      <c r="L242" s="383"/>
      <c r="M242" s="383"/>
      <c r="N242" s="383"/>
      <c r="O242" s="383"/>
      <c r="P242" s="383"/>
      <c r="Q242" s="383"/>
      <c r="R242" s="383"/>
      <c r="S242" s="383"/>
      <c r="T242" s="383"/>
      <c r="U242" s="383"/>
      <c r="V242" s="383"/>
      <c r="W242" s="383"/>
      <c r="X242" s="383"/>
      <c r="Y242" s="383"/>
      <c r="Z242" s="383"/>
    </row>
    <row r="243" ht="39.0" customHeight="1">
      <c r="A243" s="383"/>
      <c r="B243" s="383"/>
      <c r="C243" s="407"/>
      <c r="D243" s="383"/>
      <c r="E243" s="383"/>
      <c r="F243" s="383"/>
      <c r="G243" s="383"/>
      <c r="H243" s="383"/>
      <c r="I243" s="383"/>
      <c r="J243" s="383"/>
      <c r="K243" s="383"/>
      <c r="L243" s="383"/>
      <c r="M243" s="383"/>
      <c r="N243" s="383"/>
      <c r="O243" s="383"/>
      <c r="P243" s="383"/>
      <c r="Q243" s="383"/>
      <c r="R243" s="383"/>
      <c r="S243" s="383"/>
      <c r="T243" s="383"/>
      <c r="U243" s="383"/>
      <c r="V243" s="383"/>
      <c r="W243" s="383"/>
      <c r="X243" s="383"/>
      <c r="Y243" s="383"/>
      <c r="Z243" s="383"/>
    </row>
    <row r="244" ht="39.0" customHeight="1">
      <c r="A244" s="383"/>
      <c r="B244" s="383"/>
      <c r="C244" s="407"/>
      <c r="D244" s="383"/>
      <c r="E244" s="383"/>
      <c r="F244" s="383"/>
      <c r="G244" s="383"/>
      <c r="H244" s="383"/>
      <c r="I244" s="383"/>
      <c r="J244" s="383"/>
      <c r="K244" s="383"/>
      <c r="L244" s="383"/>
      <c r="M244" s="383"/>
      <c r="N244" s="383"/>
      <c r="O244" s="383"/>
      <c r="P244" s="383"/>
      <c r="Q244" s="383"/>
      <c r="R244" s="383"/>
      <c r="S244" s="383"/>
      <c r="T244" s="383"/>
      <c r="U244" s="383"/>
      <c r="V244" s="383"/>
      <c r="W244" s="383"/>
      <c r="X244" s="383"/>
      <c r="Y244" s="383"/>
      <c r="Z244" s="383"/>
    </row>
    <row r="245" ht="39.0" customHeight="1">
      <c r="A245" s="383"/>
      <c r="B245" s="383"/>
      <c r="C245" s="407"/>
      <c r="D245" s="383"/>
      <c r="E245" s="383"/>
      <c r="F245" s="383"/>
      <c r="G245" s="383"/>
      <c r="H245" s="383"/>
      <c r="I245" s="383"/>
      <c r="J245" s="383"/>
      <c r="K245" s="383"/>
      <c r="L245" s="383"/>
      <c r="M245" s="383"/>
      <c r="N245" s="383"/>
      <c r="O245" s="383"/>
      <c r="P245" s="383"/>
      <c r="Q245" s="383"/>
      <c r="R245" s="383"/>
      <c r="S245" s="383"/>
      <c r="T245" s="383"/>
      <c r="U245" s="383"/>
      <c r="V245" s="383"/>
      <c r="W245" s="383"/>
      <c r="X245" s="383"/>
      <c r="Y245" s="383"/>
      <c r="Z245" s="383"/>
    </row>
    <row r="246" ht="39.0" customHeight="1">
      <c r="A246" s="383"/>
      <c r="B246" s="383"/>
      <c r="C246" s="407"/>
      <c r="D246" s="383"/>
      <c r="E246" s="383"/>
      <c r="F246" s="383"/>
      <c r="G246" s="383"/>
      <c r="H246" s="383"/>
      <c r="I246" s="383"/>
      <c r="J246" s="383"/>
      <c r="K246" s="383"/>
      <c r="L246" s="383"/>
      <c r="M246" s="383"/>
      <c r="N246" s="383"/>
      <c r="O246" s="383"/>
      <c r="P246" s="383"/>
      <c r="Q246" s="383"/>
      <c r="R246" s="383"/>
      <c r="S246" s="383"/>
      <c r="T246" s="383"/>
      <c r="U246" s="383"/>
      <c r="V246" s="383"/>
      <c r="W246" s="383"/>
      <c r="X246" s="383"/>
      <c r="Y246" s="383"/>
      <c r="Z246" s="383"/>
    </row>
    <row r="247" ht="39.0" customHeight="1">
      <c r="A247" s="383"/>
      <c r="B247" s="383"/>
      <c r="C247" s="407"/>
      <c r="D247" s="383"/>
      <c r="E247" s="383"/>
      <c r="F247" s="383"/>
      <c r="G247" s="383"/>
      <c r="H247" s="383"/>
      <c r="I247" s="383"/>
      <c r="J247" s="383"/>
      <c r="K247" s="383"/>
      <c r="L247" s="383"/>
      <c r="M247" s="383"/>
      <c r="N247" s="383"/>
      <c r="O247" s="383"/>
      <c r="P247" s="383"/>
      <c r="Q247" s="383"/>
      <c r="R247" s="383"/>
      <c r="S247" s="383"/>
      <c r="T247" s="383"/>
      <c r="U247" s="383"/>
      <c r="V247" s="383"/>
      <c r="W247" s="383"/>
      <c r="X247" s="383"/>
      <c r="Y247" s="383"/>
      <c r="Z247" s="383"/>
    </row>
    <row r="248" ht="39.0" customHeight="1">
      <c r="A248" s="383"/>
      <c r="B248" s="383"/>
      <c r="C248" s="407"/>
      <c r="D248" s="383"/>
      <c r="E248" s="383"/>
      <c r="F248" s="383"/>
      <c r="G248" s="383"/>
      <c r="H248" s="383"/>
      <c r="I248" s="383"/>
      <c r="J248" s="383"/>
      <c r="K248" s="383"/>
      <c r="L248" s="383"/>
      <c r="M248" s="383"/>
      <c r="N248" s="383"/>
      <c r="O248" s="383"/>
      <c r="P248" s="383"/>
      <c r="Q248" s="383"/>
      <c r="R248" s="383"/>
      <c r="S248" s="383"/>
      <c r="T248" s="383"/>
      <c r="U248" s="383"/>
      <c r="V248" s="383"/>
      <c r="W248" s="383"/>
      <c r="X248" s="383"/>
      <c r="Y248" s="383"/>
      <c r="Z248" s="383"/>
    </row>
    <row r="249" ht="39.0" customHeight="1">
      <c r="A249" s="383"/>
      <c r="B249" s="383"/>
      <c r="C249" s="407"/>
      <c r="D249" s="383"/>
      <c r="E249" s="383"/>
      <c r="F249" s="383"/>
      <c r="G249" s="383"/>
      <c r="H249" s="383"/>
      <c r="I249" s="383"/>
      <c r="J249" s="383"/>
      <c r="K249" s="383"/>
      <c r="L249" s="383"/>
      <c r="M249" s="383"/>
      <c r="N249" s="383"/>
      <c r="O249" s="383"/>
      <c r="P249" s="383"/>
      <c r="Q249" s="383"/>
      <c r="R249" s="383"/>
      <c r="S249" s="383"/>
      <c r="T249" s="383"/>
      <c r="U249" s="383"/>
      <c r="V249" s="383"/>
      <c r="W249" s="383"/>
      <c r="X249" s="383"/>
      <c r="Y249" s="383"/>
      <c r="Z249" s="383"/>
    </row>
    <row r="250" ht="39.0" customHeight="1">
      <c r="A250" s="383"/>
      <c r="B250" s="383"/>
      <c r="C250" s="407"/>
      <c r="D250" s="383"/>
      <c r="E250" s="383"/>
      <c r="F250" s="383"/>
      <c r="G250" s="383"/>
      <c r="H250" s="383"/>
      <c r="I250" s="383"/>
      <c r="J250" s="383"/>
      <c r="K250" s="383"/>
      <c r="L250" s="383"/>
      <c r="M250" s="383"/>
      <c r="N250" s="383"/>
      <c r="O250" s="383"/>
      <c r="P250" s="383"/>
      <c r="Q250" s="383"/>
      <c r="R250" s="383"/>
      <c r="S250" s="383"/>
      <c r="T250" s="383"/>
      <c r="U250" s="383"/>
      <c r="V250" s="383"/>
      <c r="W250" s="383"/>
      <c r="X250" s="383"/>
      <c r="Y250" s="383"/>
      <c r="Z250" s="383"/>
    </row>
    <row r="251" ht="39.0" customHeight="1">
      <c r="A251" s="383"/>
      <c r="B251" s="383"/>
      <c r="C251" s="407"/>
      <c r="D251" s="383"/>
      <c r="E251" s="383"/>
      <c r="F251" s="383"/>
      <c r="G251" s="383"/>
      <c r="H251" s="383"/>
      <c r="I251" s="383"/>
      <c r="J251" s="383"/>
      <c r="K251" s="383"/>
      <c r="L251" s="383"/>
      <c r="M251" s="383"/>
      <c r="N251" s="383"/>
      <c r="O251" s="383"/>
      <c r="P251" s="383"/>
      <c r="Q251" s="383"/>
      <c r="R251" s="383"/>
      <c r="S251" s="383"/>
      <c r="T251" s="383"/>
      <c r="U251" s="383"/>
      <c r="V251" s="383"/>
      <c r="W251" s="383"/>
      <c r="X251" s="383"/>
      <c r="Y251" s="383"/>
      <c r="Z251" s="383"/>
    </row>
    <row r="252" ht="39.0" customHeight="1">
      <c r="A252" s="383"/>
      <c r="B252" s="383"/>
      <c r="C252" s="407"/>
      <c r="D252" s="383"/>
      <c r="E252" s="383"/>
      <c r="F252" s="383"/>
      <c r="G252" s="383"/>
      <c r="H252" s="383"/>
      <c r="I252" s="383"/>
      <c r="J252" s="383"/>
      <c r="K252" s="383"/>
      <c r="L252" s="383"/>
      <c r="M252" s="383"/>
      <c r="N252" s="383"/>
      <c r="O252" s="383"/>
      <c r="P252" s="383"/>
      <c r="Q252" s="383"/>
      <c r="R252" s="383"/>
      <c r="S252" s="383"/>
      <c r="T252" s="383"/>
      <c r="U252" s="383"/>
      <c r="V252" s="383"/>
      <c r="W252" s="383"/>
      <c r="X252" s="383"/>
      <c r="Y252" s="383"/>
      <c r="Z252" s="383"/>
    </row>
    <row r="253" ht="39.0" customHeight="1">
      <c r="A253" s="383"/>
      <c r="B253" s="383"/>
      <c r="C253" s="407"/>
      <c r="D253" s="383"/>
      <c r="E253" s="383"/>
      <c r="F253" s="383"/>
      <c r="G253" s="383"/>
      <c r="H253" s="383"/>
      <c r="I253" s="383"/>
      <c r="J253" s="383"/>
      <c r="K253" s="383"/>
      <c r="L253" s="383"/>
      <c r="M253" s="383"/>
      <c r="N253" s="383"/>
      <c r="O253" s="383"/>
      <c r="P253" s="383"/>
      <c r="Q253" s="383"/>
      <c r="R253" s="383"/>
      <c r="S253" s="383"/>
      <c r="T253" s="383"/>
      <c r="U253" s="383"/>
      <c r="V253" s="383"/>
      <c r="W253" s="383"/>
      <c r="X253" s="383"/>
      <c r="Y253" s="383"/>
      <c r="Z253" s="383"/>
    </row>
    <row r="254" ht="39.0" customHeight="1">
      <c r="A254" s="383"/>
      <c r="B254" s="383"/>
      <c r="C254" s="407"/>
      <c r="D254" s="383"/>
      <c r="E254" s="383"/>
      <c r="F254" s="383"/>
      <c r="G254" s="383"/>
      <c r="H254" s="383"/>
      <c r="I254" s="383"/>
      <c r="J254" s="383"/>
      <c r="K254" s="383"/>
      <c r="L254" s="383"/>
      <c r="M254" s="383"/>
      <c r="N254" s="383"/>
      <c r="O254" s="383"/>
      <c r="P254" s="383"/>
      <c r="Q254" s="383"/>
      <c r="R254" s="383"/>
      <c r="S254" s="383"/>
      <c r="T254" s="383"/>
      <c r="U254" s="383"/>
      <c r="V254" s="383"/>
      <c r="W254" s="383"/>
      <c r="X254" s="383"/>
      <c r="Y254" s="383"/>
      <c r="Z254" s="383"/>
    </row>
    <row r="255" ht="39.0" customHeight="1">
      <c r="A255" s="383"/>
      <c r="B255" s="383"/>
      <c r="C255" s="407"/>
      <c r="D255" s="383"/>
      <c r="E255" s="383"/>
      <c r="F255" s="383"/>
      <c r="G255" s="383"/>
      <c r="H255" s="383"/>
      <c r="I255" s="383"/>
      <c r="J255" s="383"/>
      <c r="K255" s="383"/>
      <c r="L255" s="383"/>
      <c r="M255" s="383"/>
      <c r="N255" s="383"/>
      <c r="O255" s="383"/>
      <c r="P255" s="383"/>
      <c r="Q255" s="383"/>
      <c r="R255" s="383"/>
      <c r="S255" s="383"/>
      <c r="T255" s="383"/>
      <c r="U255" s="383"/>
      <c r="V255" s="383"/>
      <c r="W255" s="383"/>
      <c r="X255" s="383"/>
      <c r="Y255" s="383"/>
      <c r="Z255" s="383"/>
    </row>
    <row r="256" ht="39.0" customHeight="1">
      <c r="A256" s="383"/>
      <c r="B256" s="383"/>
      <c r="C256" s="407"/>
      <c r="D256" s="383"/>
      <c r="E256" s="383"/>
      <c r="F256" s="383"/>
      <c r="G256" s="383"/>
      <c r="H256" s="383"/>
      <c r="I256" s="383"/>
      <c r="J256" s="383"/>
      <c r="K256" s="383"/>
      <c r="L256" s="383"/>
      <c r="M256" s="383"/>
      <c r="N256" s="383"/>
      <c r="O256" s="383"/>
      <c r="P256" s="383"/>
      <c r="Q256" s="383"/>
      <c r="R256" s="383"/>
      <c r="S256" s="383"/>
      <c r="T256" s="383"/>
      <c r="U256" s="383"/>
      <c r="V256" s="383"/>
      <c r="W256" s="383"/>
      <c r="X256" s="383"/>
      <c r="Y256" s="383"/>
      <c r="Z256" s="383"/>
    </row>
    <row r="257" ht="39.0" customHeight="1">
      <c r="A257" s="383"/>
      <c r="B257" s="383"/>
      <c r="C257" s="407"/>
      <c r="D257" s="383"/>
      <c r="E257" s="383"/>
      <c r="F257" s="383"/>
      <c r="G257" s="383"/>
      <c r="H257" s="383"/>
      <c r="I257" s="383"/>
      <c r="J257" s="383"/>
      <c r="K257" s="383"/>
      <c r="L257" s="383"/>
      <c r="M257" s="383"/>
      <c r="N257" s="383"/>
      <c r="O257" s="383"/>
      <c r="P257" s="383"/>
      <c r="Q257" s="383"/>
      <c r="R257" s="383"/>
      <c r="S257" s="383"/>
      <c r="T257" s="383"/>
      <c r="U257" s="383"/>
      <c r="V257" s="383"/>
      <c r="W257" s="383"/>
      <c r="X257" s="383"/>
      <c r="Y257" s="383"/>
      <c r="Z257" s="383"/>
    </row>
    <row r="258" ht="39.0" customHeight="1">
      <c r="A258" s="383"/>
      <c r="B258" s="383"/>
      <c r="C258" s="407"/>
      <c r="D258" s="383"/>
      <c r="E258" s="383"/>
      <c r="F258" s="383"/>
      <c r="G258" s="383"/>
      <c r="H258" s="383"/>
      <c r="I258" s="383"/>
      <c r="J258" s="383"/>
      <c r="K258" s="383"/>
      <c r="L258" s="383"/>
      <c r="M258" s="383"/>
      <c r="N258" s="383"/>
      <c r="O258" s="383"/>
      <c r="P258" s="383"/>
      <c r="Q258" s="383"/>
      <c r="R258" s="383"/>
      <c r="S258" s="383"/>
      <c r="T258" s="383"/>
      <c r="U258" s="383"/>
      <c r="V258" s="383"/>
      <c r="W258" s="383"/>
      <c r="X258" s="383"/>
      <c r="Y258" s="383"/>
      <c r="Z258" s="383"/>
    </row>
    <row r="259" ht="39.0" customHeight="1">
      <c r="A259" s="383"/>
      <c r="B259" s="383"/>
      <c r="C259" s="407"/>
      <c r="D259" s="383"/>
      <c r="E259" s="383"/>
      <c r="F259" s="383"/>
      <c r="G259" s="383"/>
      <c r="H259" s="383"/>
      <c r="I259" s="383"/>
      <c r="J259" s="383"/>
      <c r="K259" s="383"/>
      <c r="L259" s="383"/>
      <c r="M259" s="383"/>
      <c r="N259" s="383"/>
      <c r="O259" s="383"/>
      <c r="P259" s="383"/>
      <c r="Q259" s="383"/>
      <c r="R259" s="383"/>
      <c r="S259" s="383"/>
      <c r="T259" s="383"/>
      <c r="U259" s="383"/>
      <c r="V259" s="383"/>
      <c r="W259" s="383"/>
      <c r="X259" s="383"/>
      <c r="Y259" s="383"/>
      <c r="Z259" s="383"/>
    </row>
    <row r="260" ht="39.0" customHeight="1">
      <c r="A260" s="383"/>
      <c r="B260" s="383"/>
      <c r="C260" s="407"/>
      <c r="D260" s="383"/>
      <c r="E260" s="383"/>
      <c r="F260" s="383"/>
      <c r="G260" s="383"/>
      <c r="H260" s="383"/>
      <c r="I260" s="383"/>
      <c r="J260" s="383"/>
      <c r="K260" s="383"/>
      <c r="L260" s="383"/>
      <c r="M260" s="383"/>
      <c r="N260" s="383"/>
      <c r="O260" s="383"/>
      <c r="P260" s="383"/>
      <c r="Q260" s="383"/>
      <c r="R260" s="383"/>
      <c r="S260" s="383"/>
      <c r="T260" s="383"/>
      <c r="U260" s="383"/>
      <c r="V260" s="383"/>
      <c r="W260" s="383"/>
      <c r="X260" s="383"/>
      <c r="Y260" s="383"/>
      <c r="Z260" s="383"/>
    </row>
    <row r="261" ht="39.0" customHeight="1">
      <c r="A261" s="383"/>
      <c r="B261" s="383"/>
      <c r="C261" s="407"/>
      <c r="D261" s="383"/>
      <c r="E261" s="383"/>
      <c r="F261" s="383"/>
      <c r="G261" s="383"/>
      <c r="H261" s="383"/>
      <c r="I261" s="383"/>
      <c r="J261" s="383"/>
      <c r="K261" s="383"/>
      <c r="L261" s="383"/>
      <c r="M261" s="383"/>
      <c r="N261" s="383"/>
      <c r="O261" s="383"/>
      <c r="P261" s="383"/>
      <c r="Q261" s="383"/>
      <c r="R261" s="383"/>
      <c r="S261" s="383"/>
      <c r="T261" s="383"/>
      <c r="U261" s="383"/>
      <c r="V261" s="383"/>
      <c r="W261" s="383"/>
      <c r="X261" s="383"/>
      <c r="Y261" s="383"/>
      <c r="Z261" s="383"/>
    </row>
    <row r="262" ht="39.0" customHeight="1">
      <c r="A262" s="383"/>
      <c r="B262" s="383"/>
      <c r="C262" s="407"/>
      <c r="D262" s="383"/>
      <c r="E262" s="383"/>
      <c r="F262" s="383"/>
      <c r="G262" s="383"/>
      <c r="H262" s="383"/>
      <c r="I262" s="383"/>
      <c r="J262" s="383"/>
      <c r="K262" s="383"/>
      <c r="L262" s="383"/>
      <c r="M262" s="383"/>
      <c r="N262" s="383"/>
      <c r="O262" s="383"/>
      <c r="P262" s="383"/>
      <c r="Q262" s="383"/>
      <c r="R262" s="383"/>
      <c r="S262" s="383"/>
      <c r="T262" s="383"/>
      <c r="U262" s="383"/>
      <c r="V262" s="383"/>
      <c r="W262" s="383"/>
      <c r="X262" s="383"/>
      <c r="Y262" s="383"/>
      <c r="Z262" s="383"/>
    </row>
    <row r="263" ht="39.0" customHeight="1">
      <c r="A263" s="383"/>
      <c r="B263" s="383"/>
      <c r="C263" s="407"/>
      <c r="D263" s="383"/>
      <c r="E263" s="383"/>
      <c r="F263" s="383"/>
      <c r="G263" s="383"/>
      <c r="H263" s="383"/>
      <c r="I263" s="383"/>
      <c r="J263" s="383"/>
      <c r="K263" s="383"/>
      <c r="L263" s="383"/>
      <c r="M263" s="383"/>
      <c r="N263" s="383"/>
      <c r="O263" s="383"/>
      <c r="P263" s="383"/>
      <c r="Q263" s="383"/>
      <c r="R263" s="383"/>
      <c r="S263" s="383"/>
      <c r="T263" s="383"/>
      <c r="U263" s="383"/>
      <c r="V263" s="383"/>
      <c r="W263" s="383"/>
      <c r="X263" s="383"/>
      <c r="Y263" s="383"/>
      <c r="Z263" s="383"/>
    </row>
    <row r="264" ht="39.0" customHeight="1">
      <c r="A264" s="383"/>
      <c r="B264" s="383"/>
      <c r="C264" s="407"/>
      <c r="D264" s="383"/>
      <c r="E264" s="383"/>
      <c r="F264" s="383"/>
      <c r="G264" s="383"/>
      <c r="H264" s="383"/>
      <c r="I264" s="383"/>
      <c r="J264" s="383"/>
      <c r="K264" s="383"/>
      <c r="L264" s="383"/>
      <c r="M264" s="383"/>
      <c r="N264" s="383"/>
      <c r="O264" s="383"/>
      <c r="P264" s="383"/>
      <c r="Q264" s="383"/>
      <c r="R264" s="383"/>
      <c r="S264" s="383"/>
      <c r="T264" s="383"/>
      <c r="U264" s="383"/>
      <c r="V264" s="383"/>
      <c r="W264" s="383"/>
      <c r="X264" s="383"/>
      <c r="Y264" s="383"/>
      <c r="Z264" s="383"/>
    </row>
    <row r="265" ht="39.0" customHeight="1">
      <c r="A265" s="383"/>
      <c r="B265" s="383"/>
      <c r="C265" s="407"/>
      <c r="D265" s="383"/>
      <c r="E265" s="383"/>
      <c r="F265" s="383"/>
      <c r="G265" s="383"/>
      <c r="H265" s="383"/>
      <c r="I265" s="383"/>
      <c r="J265" s="383"/>
      <c r="K265" s="383"/>
      <c r="L265" s="383"/>
      <c r="M265" s="383"/>
      <c r="N265" s="383"/>
      <c r="O265" s="383"/>
      <c r="P265" s="383"/>
      <c r="Q265" s="383"/>
      <c r="R265" s="383"/>
      <c r="S265" s="383"/>
      <c r="T265" s="383"/>
      <c r="U265" s="383"/>
      <c r="V265" s="383"/>
      <c r="W265" s="383"/>
      <c r="X265" s="383"/>
      <c r="Y265" s="383"/>
      <c r="Z265" s="383"/>
    </row>
    <row r="266" ht="39.0" customHeight="1">
      <c r="A266" s="383"/>
      <c r="B266" s="383"/>
      <c r="C266" s="407"/>
      <c r="D266" s="383"/>
      <c r="E266" s="383"/>
      <c r="F266" s="383"/>
      <c r="G266" s="383"/>
      <c r="H266" s="383"/>
      <c r="I266" s="383"/>
      <c r="J266" s="383"/>
      <c r="K266" s="383"/>
      <c r="L266" s="383"/>
      <c r="M266" s="383"/>
      <c r="N266" s="383"/>
      <c r="O266" s="383"/>
      <c r="P266" s="383"/>
      <c r="Q266" s="383"/>
      <c r="R266" s="383"/>
      <c r="S266" s="383"/>
      <c r="T266" s="383"/>
      <c r="U266" s="383"/>
      <c r="V266" s="383"/>
      <c r="W266" s="383"/>
      <c r="X266" s="383"/>
      <c r="Y266" s="383"/>
      <c r="Z266" s="383"/>
    </row>
    <row r="267" ht="39.0" customHeight="1">
      <c r="A267" s="383"/>
      <c r="B267" s="383"/>
      <c r="C267" s="407"/>
      <c r="D267" s="383"/>
      <c r="E267" s="383"/>
      <c r="F267" s="383"/>
      <c r="G267" s="383"/>
      <c r="H267" s="383"/>
      <c r="I267" s="383"/>
      <c r="J267" s="383"/>
      <c r="K267" s="383"/>
      <c r="L267" s="383"/>
      <c r="M267" s="383"/>
      <c r="N267" s="383"/>
      <c r="O267" s="383"/>
      <c r="P267" s="383"/>
      <c r="Q267" s="383"/>
      <c r="R267" s="383"/>
      <c r="S267" s="383"/>
      <c r="T267" s="383"/>
      <c r="U267" s="383"/>
      <c r="V267" s="383"/>
      <c r="W267" s="383"/>
      <c r="X267" s="383"/>
      <c r="Y267" s="383"/>
      <c r="Z267" s="383"/>
    </row>
    <row r="268" ht="39.0" customHeight="1">
      <c r="A268" s="383"/>
      <c r="B268" s="383"/>
      <c r="C268" s="407"/>
      <c r="D268" s="383"/>
      <c r="E268" s="383"/>
      <c r="F268" s="383"/>
      <c r="G268" s="383"/>
      <c r="H268" s="383"/>
      <c r="I268" s="383"/>
      <c r="J268" s="383"/>
      <c r="K268" s="383"/>
      <c r="L268" s="383"/>
      <c r="M268" s="383"/>
      <c r="N268" s="383"/>
      <c r="O268" s="383"/>
      <c r="P268" s="383"/>
      <c r="Q268" s="383"/>
      <c r="R268" s="383"/>
      <c r="S268" s="383"/>
      <c r="T268" s="383"/>
      <c r="U268" s="383"/>
      <c r="V268" s="383"/>
      <c r="W268" s="383"/>
      <c r="X268" s="383"/>
      <c r="Y268" s="383"/>
      <c r="Z268" s="383"/>
    </row>
    <row r="269" ht="39.0" customHeight="1">
      <c r="A269" s="383"/>
      <c r="B269" s="383"/>
      <c r="C269" s="407"/>
      <c r="D269" s="383"/>
      <c r="E269" s="383"/>
      <c r="F269" s="383"/>
      <c r="G269" s="383"/>
      <c r="H269" s="383"/>
      <c r="I269" s="383"/>
      <c r="J269" s="383"/>
      <c r="K269" s="383"/>
      <c r="L269" s="383"/>
      <c r="M269" s="383"/>
      <c r="N269" s="383"/>
      <c r="O269" s="383"/>
      <c r="P269" s="383"/>
      <c r="Q269" s="383"/>
      <c r="R269" s="383"/>
      <c r="S269" s="383"/>
      <c r="T269" s="383"/>
      <c r="U269" s="383"/>
      <c r="V269" s="383"/>
      <c r="W269" s="383"/>
      <c r="X269" s="383"/>
      <c r="Y269" s="383"/>
      <c r="Z269" s="383"/>
    </row>
    <row r="270" ht="39.0" customHeight="1">
      <c r="A270" s="383"/>
      <c r="B270" s="383"/>
      <c r="C270" s="407"/>
      <c r="D270" s="383"/>
      <c r="E270" s="383"/>
      <c r="F270" s="383"/>
      <c r="G270" s="383"/>
      <c r="H270" s="383"/>
      <c r="I270" s="383"/>
      <c r="J270" s="383"/>
      <c r="K270" s="383"/>
      <c r="L270" s="383"/>
      <c r="M270" s="383"/>
      <c r="N270" s="383"/>
      <c r="O270" s="383"/>
      <c r="P270" s="383"/>
      <c r="Q270" s="383"/>
      <c r="R270" s="383"/>
      <c r="S270" s="383"/>
      <c r="T270" s="383"/>
      <c r="U270" s="383"/>
      <c r="V270" s="383"/>
      <c r="W270" s="383"/>
      <c r="X270" s="383"/>
      <c r="Y270" s="383"/>
      <c r="Z270" s="383"/>
    </row>
    <row r="271" ht="39.0" customHeight="1">
      <c r="A271" s="383"/>
      <c r="B271" s="383"/>
      <c r="C271" s="407"/>
      <c r="D271" s="383"/>
      <c r="E271" s="383"/>
      <c r="F271" s="383"/>
      <c r="G271" s="383"/>
      <c r="H271" s="383"/>
      <c r="I271" s="383"/>
      <c r="J271" s="383"/>
      <c r="K271" s="383"/>
      <c r="L271" s="383"/>
      <c r="M271" s="383"/>
      <c r="N271" s="383"/>
      <c r="O271" s="383"/>
      <c r="P271" s="383"/>
      <c r="Q271" s="383"/>
      <c r="R271" s="383"/>
      <c r="S271" s="383"/>
      <c r="T271" s="383"/>
      <c r="U271" s="383"/>
      <c r="V271" s="383"/>
      <c r="W271" s="383"/>
      <c r="X271" s="383"/>
      <c r="Y271" s="383"/>
      <c r="Z271" s="383"/>
    </row>
    <row r="272" ht="39.0" customHeight="1">
      <c r="A272" s="383"/>
      <c r="B272" s="383"/>
      <c r="C272" s="407"/>
      <c r="D272" s="383"/>
      <c r="E272" s="383"/>
      <c r="F272" s="383"/>
      <c r="G272" s="383"/>
      <c r="H272" s="383"/>
      <c r="I272" s="383"/>
      <c r="J272" s="383"/>
      <c r="K272" s="383"/>
      <c r="L272" s="383"/>
      <c r="M272" s="383"/>
      <c r="N272" s="383"/>
      <c r="O272" s="383"/>
      <c r="P272" s="383"/>
      <c r="Q272" s="383"/>
      <c r="R272" s="383"/>
      <c r="S272" s="383"/>
      <c r="T272" s="383"/>
      <c r="U272" s="383"/>
      <c r="V272" s="383"/>
      <c r="W272" s="383"/>
      <c r="X272" s="383"/>
      <c r="Y272" s="383"/>
      <c r="Z272" s="383"/>
    </row>
    <row r="273" ht="39.0" customHeight="1">
      <c r="A273" s="383"/>
      <c r="B273" s="383"/>
      <c r="C273" s="407"/>
      <c r="D273" s="383"/>
      <c r="E273" s="383"/>
      <c r="F273" s="383"/>
      <c r="G273" s="383"/>
      <c r="H273" s="383"/>
      <c r="I273" s="383"/>
      <c r="J273" s="383"/>
      <c r="K273" s="383"/>
      <c r="L273" s="383"/>
      <c r="M273" s="383"/>
      <c r="N273" s="383"/>
      <c r="O273" s="383"/>
      <c r="P273" s="383"/>
      <c r="Q273" s="383"/>
      <c r="R273" s="383"/>
      <c r="S273" s="383"/>
      <c r="T273" s="383"/>
      <c r="U273" s="383"/>
      <c r="V273" s="383"/>
      <c r="W273" s="383"/>
      <c r="X273" s="383"/>
      <c r="Y273" s="383"/>
      <c r="Z273" s="383"/>
    </row>
    <row r="274" ht="39.0" customHeight="1">
      <c r="A274" s="383"/>
      <c r="B274" s="383"/>
      <c r="C274" s="407"/>
      <c r="D274" s="383"/>
      <c r="E274" s="383"/>
      <c r="F274" s="383"/>
      <c r="G274" s="383"/>
      <c r="H274" s="383"/>
      <c r="I274" s="383"/>
      <c r="J274" s="383"/>
      <c r="K274" s="383"/>
      <c r="L274" s="383"/>
      <c r="M274" s="383"/>
      <c r="N274" s="383"/>
      <c r="O274" s="383"/>
      <c r="P274" s="383"/>
      <c r="Q274" s="383"/>
      <c r="R274" s="383"/>
      <c r="S274" s="383"/>
      <c r="T274" s="383"/>
      <c r="U274" s="383"/>
      <c r="V274" s="383"/>
      <c r="W274" s="383"/>
      <c r="X274" s="383"/>
      <c r="Y274" s="383"/>
      <c r="Z274" s="383"/>
    </row>
    <row r="275" ht="39.0" customHeight="1">
      <c r="A275" s="383"/>
      <c r="B275" s="383"/>
      <c r="C275" s="407"/>
      <c r="D275" s="383"/>
      <c r="E275" s="383"/>
      <c r="F275" s="383"/>
      <c r="G275" s="383"/>
      <c r="H275" s="383"/>
      <c r="I275" s="383"/>
      <c r="J275" s="383"/>
      <c r="K275" s="383"/>
      <c r="L275" s="383"/>
      <c r="M275" s="383"/>
      <c r="N275" s="383"/>
      <c r="O275" s="383"/>
      <c r="P275" s="383"/>
      <c r="Q275" s="383"/>
      <c r="R275" s="383"/>
      <c r="S275" s="383"/>
      <c r="T275" s="383"/>
      <c r="U275" s="383"/>
      <c r="V275" s="383"/>
      <c r="W275" s="383"/>
      <c r="X275" s="383"/>
      <c r="Y275" s="383"/>
      <c r="Z275" s="383"/>
    </row>
    <row r="276" ht="39.0" customHeight="1">
      <c r="A276" s="383"/>
      <c r="B276" s="383"/>
      <c r="C276" s="407"/>
      <c r="D276" s="383"/>
      <c r="E276" s="383"/>
      <c r="F276" s="383"/>
      <c r="G276" s="383"/>
      <c r="H276" s="383"/>
      <c r="I276" s="383"/>
      <c r="J276" s="383"/>
      <c r="K276" s="383"/>
      <c r="L276" s="383"/>
      <c r="M276" s="383"/>
      <c r="N276" s="383"/>
      <c r="O276" s="383"/>
      <c r="P276" s="383"/>
      <c r="Q276" s="383"/>
      <c r="R276" s="383"/>
      <c r="S276" s="383"/>
      <c r="T276" s="383"/>
      <c r="U276" s="383"/>
      <c r="V276" s="383"/>
      <c r="W276" s="383"/>
      <c r="X276" s="383"/>
      <c r="Y276" s="383"/>
      <c r="Z276" s="383"/>
    </row>
    <row r="277" ht="39.0" customHeight="1">
      <c r="A277" s="383"/>
      <c r="B277" s="383"/>
      <c r="C277" s="407"/>
      <c r="D277" s="383"/>
      <c r="E277" s="383"/>
      <c r="F277" s="383"/>
      <c r="G277" s="383"/>
      <c r="H277" s="383"/>
      <c r="I277" s="383"/>
      <c r="J277" s="383"/>
      <c r="K277" s="383"/>
      <c r="L277" s="383"/>
      <c r="M277" s="383"/>
      <c r="N277" s="383"/>
      <c r="O277" s="383"/>
      <c r="P277" s="383"/>
      <c r="Q277" s="383"/>
      <c r="R277" s="383"/>
      <c r="S277" s="383"/>
      <c r="T277" s="383"/>
      <c r="U277" s="383"/>
      <c r="V277" s="383"/>
      <c r="W277" s="383"/>
      <c r="X277" s="383"/>
      <c r="Y277" s="383"/>
      <c r="Z277" s="383"/>
    </row>
    <row r="278" ht="39.0" customHeight="1">
      <c r="A278" s="383"/>
      <c r="B278" s="383"/>
      <c r="C278" s="407"/>
      <c r="D278" s="383"/>
      <c r="E278" s="383"/>
      <c r="F278" s="383"/>
      <c r="G278" s="383"/>
      <c r="H278" s="383"/>
      <c r="I278" s="383"/>
      <c r="J278" s="383"/>
      <c r="K278" s="383"/>
      <c r="L278" s="383"/>
      <c r="M278" s="383"/>
      <c r="N278" s="383"/>
      <c r="O278" s="383"/>
      <c r="P278" s="383"/>
      <c r="Q278" s="383"/>
      <c r="R278" s="383"/>
      <c r="S278" s="383"/>
      <c r="T278" s="383"/>
      <c r="U278" s="383"/>
      <c r="V278" s="383"/>
      <c r="W278" s="383"/>
      <c r="X278" s="383"/>
      <c r="Y278" s="383"/>
      <c r="Z278" s="383"/>
    </row>
    <row r="279" ht="39.0" customHeight="1">
      <c r="A279" s="383"/>
      <c r="B279" s="383"/>
      <c r="C279" s="407"/>
      <c r="D279" s="383"/>
      <c r="E279" s="383"/>
      <c r="F279" s="383"/>
      <c r="G279" s="383"/>
      <c r="H279" s="383"/>
      <c r="I279" s="383"/>
      <c r="J279" s="383"/>
      <c r="K279" s="383"/>
      <c r="L279" s="383"/>
      <c r="M279" s="383"/>
      <c r="N279" s="383"/>
      <c r="O279" s="383"/>
      <c r="P279" s="383"/>
      <c r="Q279" s="383"/>
      <c r="R279" s="383"/>
      <c r="S279" s="383"/>
      <c r="T279" s="383"/>
      <c r="U279" s="383"/>
      <c r="V279" s="383"/>
      <c r="W279" s="383"/>
      <c r="X279" s="383"/>
      <c r="Y279" s="383"/>
      <c r="Z279" s="383"/>
    </row>
    <row r="280" ht="39.0" customHeight="1">
      <c r="A280" s="383"/>
      <c r="B280" s="383"/>
      <c r="C280" s="407"/>
      <c r="D280" s="383"/>
      <c r="E280" s="383"/>
      <c r="F280" s="383"/>
      <c r="G280" s="383"/>
      <c r="H280" s="383"/>
      <c r="I280" s="383"/>
      <c r="J280" s="383"/>
      <c r="K280" s="383"/>
      <c r="L280" s="383"/>
      <c r="M280" s="383"/>
      <c r="N280" s="383"/>
      <c r="O280" s="383"/>
      <c r="P280" s="383"/>
      <c r="Q280" s="383"/>
      <c r="R280" s="383"/>
      <c r="S280" s="383"/>
      <c r="T280" s="383"/>
      <c r="U280" s="383"/>
      <c r="V280" s="383"/>
      <c r="W280" s="383"/>
      <c r="X280" s="383"/>
      <c r="Y280" s="383"/>
      <c r="Z280" s="383"/>
    </row>
    <row r="281" ht="39.0" customHeight="1">
      <c r="A281" s="383"/>
      <c r="B281" s="383"/>
      <c r="C281" s="407"/>
      <c r="D281" s="383"/>
      <c r="E281" s="383"/>
      <c r="F281" s="383"/>
      <c r="G281" s="383"/>
      <c r="H281" s="383"/>
      <c r="I281" s="383"/>
      <c r="J281" s="383"/>
      <c r="K281" s="383"/>
      <c r="L281" s="383"/>
      <c r="M281" s="383"/>
      <c r="N281" s="383"/>
      <c r="O281" s="383"/>
      <c r="P281" s="383"/>
      <c r="Q281" s="383"/>
      <c r="R281" s="383"/>
      <c r="S281" s="383"/>
      <c r="T281" s="383"/>
      <c r="U281" s="383"/>
      <c r="V281" s="383"/>
      <c r="W281" s="383"/>
      <c r="X281" s="383"/>
      <c r="Y281" s="383"/>
      <c r="Z281" s="383"/>
    </row>
    <row r="282" ht="39.0" customHeight="1">
      <c r="A282" s="383"/>
      <c r="B282" s="383"/>
      <c r="C282" s="407"/>
      <c r="D282" s="383"/>
      <c r="E282" s="383"/>
      <c r="F282" s="383"/>
      <c r="G282" s="383"/>
      <c r="H282" s="383"/>
      <c r="I282" s="383"/>
      <c r="J282" s="383"/>
      <c r="K282" s="383"/>
      <c r="L282" s="383"/>
      <c r="M282" s="383"/>
      <c r="N282" s="383"/>
      <c r="O282" s="383"/>
      <c r="P282" s="383"/>
      <c r="Q282" s="383"/>
      <c r="R282" s="383"/>
      <c r="S282" s="383"/>
      <c r="T282" s="383"/>
      <c r="U282" s="383"/>
      <c r="V282" s="383"/>
      <c r="W282" s="383"/>
      <c r="X282" s="383"/>
      <c r="Y282" s="383"/>
      <c r="Z282" s="383"/>
    </row>
    <row r="283" ht="39.0" customHeight="1">
      <c r="A283" s="383"/>
      <c r="B283" s="383"/>
      <c r="C283" s="407"/>
      <c r="D283" s="383"/>
      <c r="E283" s="383"/>
      <c r="F283" s="383"/>
      <c r="G283" s="383"/>
      <c r="H283" s="383"/>
      <c r="I283" s="383"/>
      <c r="J283" s="383"/>
      <c r="K283" s="383"/>
      <c r="L283" s="383"/>
      <c r="M283" s="383"/>
      <c r="N283" s="383"/>
      <c r="O283" s="383"/>
      <c r="P283" s="383"/>
      <c r="Q283" s="383"/>
      <c r="R283" s="383"/>
      <c r="S283" s="383"/>
      <c r="T283" s="383"/>
      <c r="U283" s="383"/>
      <c r="V283" s="383"/>
      <c r="W283" s="383"/>
      <c r="X283" s="383"/>
      <c r="Y283" s="383"/>
      <c r="Z283" s="383"/>
    </row>
    <row r="284" ht="39.0" customHeight="1">
      <c r="A284" s="383"/>
      <c r="B284" s="383"/>
      <c r="C284" s="407"/>
      <c r="D284" s="383"/>
      <c r="E284" s="383"/>
      <c r="F284" s="383"/>
      <c r="G284" s="383"/>
      <c r="H284" s="383"/>
      <c r="I284" s="383"/>
      <c r="J284" s="383"/>
      <c r="K284" s="383"/>
      <c r="L284" s="383"/>
      <c r="M284" s="383"/>
      <c r="N284" s="383"/>
      <c r="O284" s="383"/>
      <c r="P284" s="383"/>
      <c r="Q284" s="383"/>
      <c r="R284" s="383"/>
      <c r="S284" s="383"/>
      <c r="T284" s="383"/>
      <c r="U284" s="383"/>
      <c r="V284" s="383"/>
      <c r="W284" s="383"/>
      <c r="X284" s="383"/>
      <c r="Y284" s="383"/>
      <c r="Z284" s="383"/>
    </row>
    <row r="285" ht="39.0" customHeight="1">
      <c r="A285" s="383"/>
      <c r="B285" s="383"/>
      <c r="C285" s="407"/>
      <c r="D285" s="383"/>
      <c r="E285" s="383"/>
      <c r="F285" s="383"/>
      <c r="G285" s="383"/>
      <c r="H285" s="383"/>
      <c r="I285" s="383"/>
      <c r="J285" s="383"/>
      <c r="K285" s="383"/>
      <c r="L285" s="383"/>
      <c r="M285" s="383"/>
      <c r="N285" s="383"/>
      <c r="O285" s="383"/>
      <c r="P285" s="383"/>
      <c r="Q285" s="383"/>
      <c r="R285" s="383"/>
      <c r="S285" s="383"/>
      <c r="T285" s="383"/>
      <c r="U285" s="383"/>
      <c r="V285" s="383"/>
      <c r="W285" s="383"/>
      <c r="X285" s="383"/>
      <c r="Y285" s="383"/>
      <c r="Z285" s="383"/>
    </row>
    <row r="286" ht="39.0" customHeight="1">
      <c r="A286" s="383"/>
      <c r="B286" s="383"/>
      <c r="C286" s="407"/>
      <c r="D286" s="383"/>
      <c r="E286" s="383"/>
      <c r="F286" s="383"/>
      <c r="G286" s="383"/>
      <c r="H286" s="383"/>
      <c r="I286" s="383"/>
      <c r="J286" s="383"/>
      <c r="K286" s="383"/>
      <c r="L286" s="383"/>
      <c r="M286" s="383"/>
      <c r="N286" s="383"/>
      <c r="O286" s="383"/>
      <c r="P286" s="383"/>
      <c r="Q286" s="383"/>
      <c r="R286" s="383"/>
      <c r="S286" s="383"/>
      <c r="T286" s="383"/>
      <c r="U286" s="383"/>
      <c r="V286" s="383"/>
      <c r="W286" s="383"/>
      <c r="X286" s="383"/>
      <c r="Y286" s="383"/>
      <c r="Z286" s="383"/>
    </row>
    <row r="287" ht="39.0" customHeight="1">
      <c r="A287" s="383"/>
      <c r="B287" s="383"/>
      <c r="C287" s="407"/>
      <c r="D287" s="383"/>
      <c r="E287" s="383"/>
      <c r="F287" s="383"/>
      <c r="G287" s="383"/>
      <c r="H287" s="383"/>
      <c r="I287" s="383"/>
      <c r="J287" s="383"/>
      <c r="K287" s="383"/>
      <c r="L287" s="383"/>
      <c r="M287" s="383"/>
      <c r="N287" s="383"/>
      <c r="O287" s="383"/>
      <c r="P287" s="383"/>
      <c r="Q287" s="383"/>
      <c r="R287" s="383"/>
      <c r="S287" s="383"/>
      <c r="T287" s="383"/>
      <c r="U287" s="383"/>
      <c r="V287" s="383"/>
      <c r="W287" s="383"/>
      <c r="X287" s="383"/>
      <c r="Y287" s="383"/>
      <c r="Z287" s="383"/>
    </row>
    <row r="288" ht="39.0" customHeight="1">
      <c r="A288" s="383"/>
      <c r="B288" s="383"/>
      <c r="C288" s="407"/>
      <c r="D288" s="383"/>
      <c r="E288" s="383"/>
      <c r="F288" s="383"/>
      <c r="G288" s="383"/>
      <c r="H288" s="383"/>
      <c r="I288" s="383"/>
      <c r="J288" s="383"/>
      <c r="K288" s="383"/>
      <c r="L288" s="383"/>
      <c r="M288" s="383"/>
      <c r="N288" s="383"/>
      <c r="O288" s="383"/>
      <c r="P288" s="383"/>
      <c r="Q288" s="383"/>
      <c r="R288" s="383"/>
      <c r="S288" s="383"/>
      <c r="T288" s="383"/>
      <c r="U288" s="383"/>
      <c r="V288" s="383"/>
      <c r="W288" s="383"/>
      <c r="X288" s="383"/>
      <c r="Y288" s="383"/>
      <c r="Z288" s="383"/>
    </row>
    <row r="289" ht="39.0" customHeight="1">
      <c r="A289" s="383"/>
      <c r="B289" s="383"/>
      <c r="C289" s="407"/>
      <c r="D289" s="383"/>
      <c r="E289" s="383"/>
      <c r="F289" s="383"/>
      <c r="G289" s="383"/>
      <c r="H289" s="383"/>
      <c r="I289" s="383"/>
      <c r="J289" s="383"/>
      <c r="K289" s="383"/>
      <c r="L289" s="383"/>
      <c r="M289" s="383"/>
      <c r="N289" s="383"/>
      <c r="O289" s="383"/>
      <c r="P289" s="383"/>
      <c r="Q289" s="383"/>
      <c r="R289" s="383"/>
      <c r="S289" s="383"/>
      <c r="T289" s="383"/>
      <c r="U289" s="383"/>
      <c r="V289" s="383"/>
      <c r="W289" s="383"/>
      <c r="X289" s="383"/>
      <c r="Y289" s="383"/>
      <c r="Z289" s="383"/>
    </row>
    <row r="290" ht="39.0" customHeight="1">
      <c r="A290" s="383"/>
      <c r="B290" s="383"/>
      <c r="C290" s="407"/>
      <c r="D290" s="383"/>
      <c r="E290" s="383"/>
      <c r="F290" s="383"/>
      <c r="G290" s="383"/>
      <c r="H290" s="383"/>
      <c r="I290" s="383"/>
      <c r="J290" s="383"/>
      <c r="K290" s="383"/>
      <c r="L290" s="383"/>
      <c r="M290" s="383"/>
      <c r="N290" s="383"/>
      <c r="O290" s="383"/>
      <c r="P290" s="383"/>
      <c r="Q290" s="383"/>
      <c r="R290" s="383"/>
      <c r="S290" s="383"/>
      <c r="T290" s="383"/>
      <c r="U290" s="383"/>
      <c r="V290" s="383"/>
      <c r="W290" s="383"/>
      <c r="X290" s="383"/>
      <c r="Y290" s="383"/>
      <c r="Z290" s="383"/>
    </row>
    <row r="291" ht="39.0" customHeight="1">
      <c r="A291" s="383"/>
      <c r="B291" s="383"/>
      <c r="C291" s="407"/>
      <c r="D291" s="383"/>
      <c r="E291" s="383"/>
      <c r="F291" s="383"/>
      <c r="G291" s="383"/>
      <c r="H291" s="383"/>
      <c r="I291" s="383"/>
      <c r="J291" s="383"/>
      <c r="K291" s="383"/>
      <c r="L291" s="383"/>
      <c r="M291" s="383"/>
      <c r="N291" s="383"/>
      <c r="O291" s="383"/>
      <c r="P291" s="383"/>
      <c r="Q291" s="383"/>
      <c r="R291" s="383"/>
      <c r="S291" s="383"/>
      <c r="T291" s="383"/>
      <c r="U291" s="383"/>
      <c r="V291" s="383"/>
      <c r="W291" s="383"/>
      <c r="X291" s="383"/>
      <c r="Y291" s="383"/>
      <c r="Z291" s="383"/>
    </row>
    <row r="292" ht="39.0" customHeight="1">
      <c r="A292" s="383"/>
      <c r="B292" s="383"/>
      <c r="C292" s="407"/>
      <c r="D292" s="383"/>
      <c r="E292" s="383"/>
      <c r="F292" s="383"/>
      <c r="G292" s="383"/>
      <c r="H292" s="383"/>
      <c r="I292" s="383"/>
      <c r="J292" s="383"/>
      <c r="K292" s="383"/>
      <c r="L292" s="383"/>
      <c r="M292" s="383"/>
      <c r="N292" s="383"/>
      <c r="O292" s="383"/>
      <c r="P292" s="383"/>
      <c r="Q292" s="383"/>
      <c r="R292" s="383"/>
      <c r="S292" s="383"/>
      <c r="T292" s="383"/>
      <c r="U292" s="383"/>
      <c r="V292" s="383"/>
      <c r="W292" s="383"/>
      <c r="X292" s="383"/>
      <c r="Y292" s="383"/>
      <c r="Z292" s="383"/>
    </row>
    <row r="293" ht="39.0" customHeight="1">
      <c r="A293" s="383"/>
      <c r="B293" s="383"/>
      <c r="C293" s="407"/>
      <c r="D293" s="383"/>
      <c r="E293" s="383"/>
      <c r="F293" s="383"/>
      <c r="G293" s="383"/>
      <c r="H293" s="383"/>
      <c r="I293" s="383"/>
      <c r="J293" s="383"/>
      <c r="K293" s="383"/>
      <c r="L293" s="383"/>
      <c r="M293" s="383"/>
      <c r="N293" s="383"/>
      <c r="O293" s="383"/>
      <c r="P293" s="383"/>
      <c r="Q293" s="383"/>
      <c r="R293" s="383"/>
      <c r="S293" s="383"/>
      <c r="T293" s="383"/>
      <c r="U293" s="383"/>
      <c r="V293" s="383"/>
      <c r="W293" s="383"/>
      <c r="X293" s="383"/>
      <c r="Y293" s="383"/>
      <c r="Z293" s="383"/>
    </row>
    <row r="294" ht="39.0" customHeight="1">
      <c r="A294" s="383"/>
      <c r="B294" s="383"/>
      <c r="C294" s="407"/>
      <c r="D294" s="383"/>
      <c r="E294" s="383"/>
      <c r="F294" s="383"/>
      <c r="G294" s="383"/>
      <c r="H294" s="383"/>
      <c r="I294" s="383"/>
      <c r="J294" s="383"/>
      <c r="K294" s="383"/>
      <c r="L294" s="383"/>
      <c r="M294" s="383"/>
      <c r="N294" s="383"/>
      <c r="O294" s="383"/>
      <c r="P294" s="383"/>
      <c r="Q294" s="383"/>
      <c r="R294" s="383"/>
      <c r="S294" s="383"/>
      <c r="T294" s="383"/>
      <c r="U294" s="383"/>
      <c r="V294" s="383"/>
      <c r="W294" s="383"/>
      <c r="X294" s="383"/>
      <c r="Y294" s="383"/>
      <c r="Z294" s="383"/>
    </row>
    <row r="295" ht="39.0" customHeight="1">
      <c r="A295" s="383"/>
      <c r="B295" s="383"/>
      <c r="C295" s="407"/>
      <c r="D295" s="383"/>
      <c r="E295" s="383"/>
      <c r="F295" s="383"/>
      <c r="G295" s="383"/>
      <c r="H295" s="383"/>
      <c r="I295" s="383"/>
      <c r="J295" s="383"/>
      <c r="K295" s="383"/>
      <c r="L295" s="383"/>
      <c r="M295" s="383"/>
      <c r="N295" s="383"/>
      <c r="O295" s="383"/>
      <c r="P295" s="383"/>
      <c r="Q295" s="383"/>
      <c r="R295" s="383"/>
      <c r="S295" s="383"/>
      <c r="T295" s="383"/>
      <c r="U295" s="383"/>
      <c r="V295" s="383"/>
      <c r="W295" s="383"/>
      <c r="X295" s="383"/>
      <c r="Y295" s="383"/>
      <c r="Z295" s="383"/>
    </row>
    <row r="296" ht="39.0" customHeight="1">
      <c r="A296" s="383"/>
      <c r="B296" s="383"/>
      <c r="C296" s="407"/>
      <c r="D296" s="383"/>
      <c r="E296" s="383"/>
      <c r="F296" s="383"/>
      <c r="G296" s="383"/>
      <c r="H296" s="383"/>
      <c r="I296" s="383"/>
      <c r="J296" s="383"/>
      <c r="K296" s="383"/>
      <c r="L296" s="383"/>
      <c r="M296" s="383"/>
      <c r="N296" s="383"/>
      <c r="O296" s="383"/>
      <c r="P296" s="383"/>
      <c r="Q296" s="383"/>
      <c r="R296" s="383"/>
      <c r="S296" s="383"/>
      <c r="T296" s="383"/>
      <c r="U296" s="383"/>
      <c r="V296" s="383"/>
      <c r="W296" s="383"/>
      <c r="X296" s="383"/>
      <c r="Y296" s="383"/>
      <c r="Z296" s="383"/>
    </row>
    <row r="297" ht="39.0" customHeight="1">
      <c r="A297" s="383"/>
      <c r="B297" s="383"/>
      <c r="C297" s="407"/>
      <c r="D297" s="383"/>
      <c r="E297" s="383"/>
      <c r="F297" s="383"/>
      <c r="G297" s="383"/>
      <c r="H297" s="383"/>
      <c r="I297" s="383"/>
      <c r="J297" s="383"/>
      <c r="K297" s="383"/>
      <c r="L297" s="383"/>
      <c r="M297" s="383"/>
      <c r="N297" s="383"/>
      <c r="O297" s="383"/>
      <c r="P297" s="383"/>
      <c r="Q297" s="383"/>
      <c r="R297" s="383"/>
      <c r="S297" s="383"/>
      <c r="T297" s="383"/>
      <c r="U297" s="383"/>
      <c r="V297" s="383"/>
      <c r="W297" s="383"/>
      <c r="X297" s="383"/>
      <c r="Y297" s="383"/>
      <c r="Z297" s="383"/>
    </row>
    <row r="298" ht="39.0" customHeight="1">
      <c r="A298" s="383"/>
      <c r="B298" s="383"/>
      <c r="C298" s="407"/>
      <c r="D298" s="383"/>
      <c r="E298" s="383"/>
      <c r="F298" s="383"/>
      <c r="G298" s="383"/>
      <c r="H298" s="383"/>
      <c r="I298" s="383"/>
      <c r="J298" s="383"/>
      <c r="K298" s="383"/>
      <c r="L298" s="383"/>
      <c r="M298" s="383"/>
      <c r="N298" s="383"/>
      <c r="O298" s="383"/>
      <c r="P298" s="383"/>
      <c r="Q298" s="383"/>
      <c r="R298" s="383"/>
      <c r="S298" s="383"/>
      <c r="T298" s="383"/>
      <c r="U298" s="383"/>
      <c r="V298" s="383"/>
      <c r="W298" s="383"/>
      <c r="X298" s="383"/>
      <c r="Y298" s="383"/>
      <c r="Z298" s="383"/>
    </row>
    <row r="299" ht="39.0" customHeight="1">
      <c r="A299" s="383"/>
      <c r="B299" s="383"/>
      <c r="C299" s="407"/>
      <c r="D299" s="383"/>
      <c r="E299" s="383"/>
      <c r="F299" s="383"/>
      <c r="G299" s="383"/>
      <c r="H299" s="383"/>
      <c r="I299" s="383"/>
      <c r="J299" s="383"/>
      <c r="K299" s="383"/>
      <c r="L299" s="383"/>
      <c r="M299" s="383"/>
      <c r="N299" s="383"/>
      <c r="O299" s="383"/>
      <c r="P299" s="383"/>
      <c r="Q299" s="383"/>
      <c r="R299" s="383"/>
      <c r="S299" s="383"/>
      <c r="T299" s="383"/>
      <c r="U299" s="383"/>
      <c r="V299" s="383"/>
      <c r="W299" s="383"/>
      <c r="X299" s="383"/>
      <c r="Y299" s="383"/>
      <c r="Z299" s="383"/>
    </row>
    <row r="300" ht="39.0" customHeight="1">
      <c r="A300" s="383"/>
      <c r="B300" s="383"/>
      <c r="C300" s="407"/>
      <c r="D300" s="383"/>
      <c r="E300" s="383"/>
      <c r="F300" s="383"/>
      <c r="G300" s="383"/>
      <c r="H300" s="383"/>
      <c r="I300" s="383"/>
      <c r="J300" s="383"/>
      <c r="K300" s="383"/>
      <c r="L300" s="383"/>
      <c r="M300" s="383"/>
      <c r="N300" s="383"/>
      <c r="O300" s="383"/>
      <c r="P300" s="383"/>
      <c r="Q300" s="383"/>
      <c r="R300" s="383"/>
      <c r="S300" s="383"/>
      <c r="T300" s="383"/>
      <c r="U300" s="383"/>
      <c r="V300" s="383"/>
      <c r="W300" s="383"/>
      <c r="X300" s="383"/>
      <c r="Y300" s="383"/>
      <c r="Z300" s="383"/>
    </row>
    <row r="301" ht="39.0" customHeight="1">
      <c r="A301" s="383"/>
      <c r="B301" s="383"/>
      <c r="C301" s="407"/>
      <c r="D301" s="383"/>
      <c r="E301" s="383"/>
      <c r="F301" s="383"/>
      <c r="G301" s="383"/>
      <c r="H301" s="383"/>
      <c r="I301" s="383"/>
      <c r="J301" s="383"/>
      <c r="K301" s="383"/>
      <c r="L301" s="383"/>
      <c r="M301" s="383"/>
      <c r="N301" s="383"/>
      <c r="O301" s="383"/>
      <c r="P301" s="383"/>
      <c r="Q301" s="383"/>
      <c r="R301" s="383"/>
      <c r="S301" s="383"/>
      <c r="T301" s="383"/>
      <c r="U301" s="383"/>
      <c r="V301" s="383"/>
      <c r="W301" s="383"/>
      <c r="X301" s="383"/>
      <c r="Y301" s="383"/>
      <c r="Z301" s="383"/>
    </row>
    <row r="302" ht="39.0" customHeight="1">
      <c r="A302" s="383"/>
      <c r="B302" s="383"/>
      <c r="C302" s="407"/>
      <c r="D302" s="383"/>
      <c r="E302" s="383"/>
      <c r="F302" s="383"/>
      <c r="G302" s="383"/>
      <c r="H302" s="383"/>
      <c r="I302" s="383"/>
      <c r="J302" s="383"/>
      <c r="K302" s="383"/>
      <c r="L302" s="383"/>
      <c r="M302" s="383"/>
      <c r="N302" s="383"/>
      <c r="O302" s="383"/>
      <c r="P302" s="383"/>
      <c r="Q302" s="383"/>
      <c r="R302" s="383"/>
      <c r="S302" s="383"/>
      <c r="T302" s="383"/>
      <c r="U302" s="383"/>
      <c r="V302" s="383"/>
      <c r="W302" s="383"/>
      <c r="X302" s="383"/>
      <c r="Y302" s="383"/>
      <c r="Z302" s="383"/>
    </row>
    <row r="303" ht="39.0" customHeight="1">
      <c r="A303" s="383"/>
      <c r="B303" s="383"/>
      <c r="C303" s="407"/>
      <c r="D303" s="383"/>
      <c r="E303" s="383"/>
      <c r="F303" s="383"/>
      <c r="G303" s="383"/>
      <c r="H303" s="383"/>
      <c r="I303" s="383"/>
      <c r="J303" s="383"/>
      <c r="K303" s="383"/>
      <c r="L303" s="383"/>
      <c r="M303" s="383"/>
      <c r="N303" s="383"/>
      <c r="O303" s="383"/>
      <c r="P303" s="383"/>
      <c r="Q303" s="383"/>
      <c r="R303" s="383"/>
      <c r="S303" s="383"/>
      <c r="T303" s="383"/>
      <c r="U303" s="383"/>
      <c r="V303" s="383"/>
      <c r="W303" s="383"/>
      <c r="X303" s="383"/>
      <c r="Y303" s="383"/>
      <c r="Z303" s="383"/>
    </row>
    <row r="304" ht="39.0" customHeight="1">
      <c r="A304" s="383"/>
      <c r="B304" s="383"/>
      <c r="C304" s="407"/>
      <c r="D304" s="383"/>
      <c r="E304" s="383"/>
      <c r="F304" s="383"/>
      <c r="G304" s="383"/>
      <c r="H304" s="383"/>
      <c r="I304" s="383"/>
      <c r="J304" s="383"/>
      <c r="K304" s="383"/>
      <c r="L304" s="383"/>
      <c r="M304" s="383"/>
      <c r="N304" s="383"/>
      <c r="O304" s="383"/>
      <c r="P304" s="383"/>
      <c r="Q304" s="383"/>
      <c r="R304" s="383"/>
      <c r="S304" s="383"/>
      <c r="T304" s="383"/>
      <c r="U304" s="383"/>
      <c r="V304" s="383"/>
      <c r="W304" s="383"/>
      <c r="X304" s="383"/>
      <c r="Y304" s="383"/>
      <c r="Z304" s="383"/>
    </row>
    <row r="305" ht="39.0" customHeight="1">
      <c r="A305" s="383"/>
      <c r="B305" s="383"/>
      <c r="C305" s="407"/>
      <c r="D305" s="383"/>
      <c r="E305" s="383"/>
      <c r="F305" s="383"/>
      <c r="G305" s="383"/>
      <c r="H305" s="383"/>
      <c r="I305" s="383"/>
      <c r="J305" s="383"/>
      <c r="K305" s="383"/>
      <c r="L305" s="383"/>
      <c r="M305" s="383"/>
      <c r="N305" s="383"/>
      <c r="O305" s="383"/>
      <c r="P305" s="383"/>
      <c r="Q305" s="383"/>
      <c r="R305" s="383"/>
      <c r="S305" s="383"/>
      <c r="T305" s="383"/>
      <c r="U305" s="383"/>
      <c r="V305" s="383"/>
      <c r="W305" s="383"/>
      <c r="X305" s="383"/>
      <c r="Y305" s="383"/>
      <c r="Z305" s="383"/>
    </row>
    <row r="306" ht="39.0" customHeight="1">
      <c r="A306" s="383"/>
      <c r="B306" s="383"/>
      <c r="C306" s="407"/>
      <c r="D306" s="383"/>
      <c r="E306" s="383"/>
      <c r="F306" s="383"/>
      <c r="G306" s="383"/>
      <c r="H306" s="383"/>
      <c r="I306" s="383"/>
      <c r="J306" s="383"/>
      <c r="K306" s="383"/>
      <c r="L306" s="383"/>
      <c r="M306" s="383"/>
      <c r="N306" s="383"/>
      <c r="O306" s="383"/>
      <c r="P306" s="383"/>
      <c r="Q306" s="383"/>
      <c r="R306" s="383"/>
      <c r="S306" s="383"/>
      <c r="T306" s="383"/>
      <c r="U306" s="383"/>
      <c r="V306" s="383"/>
      <c r="W306" s="383"/>
      <c r="X306" s="383"/>
      <c r="Y306" s="383"/>
      <c r="Z306" s="383"/>
    </row>
    <row r="307" ht="39.0" customHeight="1">
      <c r="A307" s="383"/>
      <c r="B307" s="383"/>
      <c r="C307" s="407"/>
      <c r="D307" s="383"/>
      <c r="E307" s="383"/>
      <c r="F307" s="383"/>
      <c r="G307" s="383"/>
      <c r="H307" s="383"/>
      <c r="I307" s="383"/>
      <c r="J307" s="383"/>
      <c r="K307" s="383"/>
      <c r="L307" s="383"/>
      <c r="M307" s="383"/>
      <c r="N307" s="383"/>
      <c r="O307" s="383"/>
      <c r="P307" s="383"/>
      <c r="Q307" s="383"/>
      <c r="R307" s="383"/>
      <c r="S307" s="383"/>
      <c r="T307" s="383"/>
      <c r="U307" s="383"/>
      <c r="V307" s="383"/>
      <c r="W307" s="383"/>
      <c r="X307" s="383"/>
      <c r="Y307" s="383"/>
      <c r="Z307" s="383"/>
    </row>
    <row r="308" ht="39.0" customHeight="1">
      <c r="A308" s="383"/>
      <c r="B308" s="383"/>
      <c r="C308" s="407"/>
      <c r="D308" s="383"/>
      <c r="E308" s="383"/>
      <c r="F308" s="383"/>
      <c r="G308" s="383"/>
      <c r="H308" s="383"/>
      <c r="I308" s="383"/>
      <c r="J308" s="383"/>
      <c r="K308" s="383"/>
      <c r="L308" s="383"/>
      <c r="M308" s="383"/>
      <c r="N308" s="383"/>
      <c r="O308" s="383"/>
      <c r="P308" s="383"/>
      <c r="Q308" s="383"/>
      <c r="R308" s="383"/>
      <c r="S308" s="383"/>
      <c r="T308" s="383"/>
      <c r="U308" s="383"/>
      <c r="V308" s="383"/>
      <c r="W308" s="383"/>
      <c r="X308" s="383"/>
      <c r="Y308" s="383"/>
      <c r="Z308" s="383"/>
    </row>
    <row r="309" ht="39.0" customHeight="1">
      <c r="A309" s="383"/>
      <c r="B309" s="383"/>
      <c r="C309" s="407"/>
      <c r="D309" s="383"/>
      <c r="E309" s="383"/>
      <c r="F309" s="383"/>
      <c r="G309" s="383"/>
      <c r="H309" s="383"/>
      <c r="I309" s="383"/>
      <c r="J309" s="383"/>
      <c r="K309" s="383"/>
      <c r="L309" s="383"/>
      <c r="M309" s="383"/>
      <c r="N309" s="383"/>
      <c r="O309" s="383"/>
      <c r="P309" s="383"/>
      <c r="Q309" s="383"/>
      <c r="R309" s="383"/>
      <c r="S309" s="383"/>
      <c r="T309" s="383"/>
      <c r="U309" s="383"/>
      <c r="V309" s="383"/>
      <c r="W309" s="383"/>
      <c r="X309" s="383"/>
      <c r="Y309" s="383"/>
      <c r="Z309" s="383"/>
    </row>
    <row r="310" ht="39.0" customHeight="1">
      <c r="A310" s="383"/>
      <c r="B310" s="383"/>
      <c r="C310" s="407"/>
      <c r="D310" s="383"/>
      <c r="E310" s="383"/>
      <c r="F310" s="383"/>
      <c r="G310" s="383"/>
      <c r="H310" s="383"/>
      <c r="I310" s="383"/>
      <c r="J310" s="383"/>
      <c r="K310" s="383"/>
      <c r="L310" s="383"/>
      <c r="M310" s="383"/>
      <c r="N310" s="383"/>
      <c r="O310" s="383"/>
      <c r="P310" s="383"/>
      <c r="Q310" s="383"/>
      <c r="R310" s="383"/>
      <c r="S310" s="383"/>
      <c r="T310" s="383"/>
      <c r="U310" s="383"/>
      <c r="V310" s="383"/>
      <c r="W310" s="383"/>
      <c r="X310" s="383"/>
      <c r="Y310" s="383"/>
      <c r="Z310" s="383"/>
    </row>
    <row r="311" ht="39.0" customHeight="1">
      <c r="A311" s="383"/>
      <c r="B311" s="383"/>
      <c r="C311" s="407"/>
      <c r="D311" s="383"/>
      <c r="E311" s="383"/>
      <c r="F311" s="383"/>
      <c r="G311" s="383"/>
      <c r="H311" s="383"/>
      <c r="I311" s="383"/>
      <c r="J311" s="383"/>
      <c r="K311" s="383"/>
      <c r="L311" s="383"/>
      <c r="M311" s="383"/>
      <c r="N311" s="383"/>
      <c r="O311" s="383"/>
      <c r="P311" s="383"/>
      <c r="Q311" s="383"/>
      <c r="R311" s="383"/>
      <c r="S311" s="383"/>
      <c r="T311" s="383"/>
      <c r="U311" s="383"/>
      <c r="V311" s="383"/>
      <c r="W311" s="383"/>
      <c r="X311" s="383"/>
      <c r="Y311" s="383"/>
      <c r="Z311" s="383"/>
    </row>
    <row r="312" ht="39.0" customHeight="1">
      <c r="A312" s="383"/>
      <c r="B312" s="383"/>
      <c r="C312" s="407"/>
      <c r="D312" s="383"/>
      <c r="E312" s="383"/>
      <c r="F312" s="383"/>
      <c r="G312" s="383"/>
      <c r="H312" s="383"/>
      <c r="I312" s="383"/>
      <c r="J312" s="383"/>
      <c r="K312" s="383"/>
      <c r="L312" s="383"/>
      <c r="M312" s="383"/>
      <c r="N312" s="383"/>
      <c r="O312" s="383"/>
      <c r="P312" s="383"/>
      <c r="Q312" s="383"/>
      <c r="R312" s="383"/>
      <c r="S312" s="383"/>
      <c r="T312" s="383"/>
      <c r="U312" s="383"/>
      <c r="V312" s="383"/>
      <c r="W312" s="383"/>
      <c r="X312" s="383"/>
      <c r="Y312" s="383"/>
      <c r="Z312" s="383"/>
    </row>
    <row r="313" ht="39.0" customHeight="1">
      <c r="A313" s="383"/>
      <c r="B313" s="383"/>
      <c r="C313" s="407"/>
      <c r="D313" s="383"/>
      <c r="E313" s="383"/>
      <c r="F313" s="383"/>
      <c r="G313" s="383"/>
      <c r="H313" s="383"/>
      <c r="I313" s="383"/>
      <c r="J313" s="383"/>
      <c r="K313" s="383"/>
      <c r="L313" s="383"/>
      <c r="M313" s="383"/>
      <c r="N313" s="383"/>
      <c r="O313" s="383"/>
      <c r="P313" s="383"/>
      <c r="Q313" s="383"/>
      <c r="R313" s="383"/>
      <c r="S313" s="383"/>
      <c r="T313" s="383"/>
      <c r="U313" s="383"/>
      <c r="V313" s="383"/>
      <c r="W313" s="383"/>
      <c r="X313" s="383"/>
      <c r="Y313" s="383"/>
      <c r="Z313" s="383"/>
    </row>
    <row r="314" ht="39.0" customHeight="1">
      <c r="A314" s="383"/>
      <c r="B314" s="383"/>
      <c r="C314" s="407"/>
      <c r="D314" s="383"/>
      <c r="E314" s="383"/>
      <c r="F314" s="383"/>
      <c r="G314" s="383"/>
      <c r="H314" s="383"/>
      <c r="I314" s="383"/>
      <c r="J314" s="383"/>
      <c r="K314" s="383"/>
      <c r="L314" s="383"/>
      <c r="M314" s="383"/>
      <c r="N314" s="383"/>
      <c r="O314" s="383"/>
      <c r="P314" s="383"/>
      <c r="Q314" s="383"/>
      <c r="R314" s="383"/>
      <c r="S314" s="383"/>
      <c r="T314" s="383"/>
      <c r="U314" s="383"/>
      <c r="V314" s="383"/>
      <c r="W314" s="383"/>
      <c r="X314" s="383"/>
      <c r="Y314" s="383"/>
      <c r="Z314" s="383"/>
    </row>
    <row r="315" ht="39.0" customHeight="1">
      <c r="A315" s="383"/>
      <c r="B315" s="383"/>
      <c r="C315" s="407"/>
      <c r="D315" s="383"/>
      <c r="E315" s="383"/>
      <c r="F315" s="383"/>
      <c r="G315" s="383"/>
      <c r="H315" s="383"/>
      <c r="I315" s="383"/>
      <c r="J315" s="383"/>
      <c r="K315" s="383"/>
      <c r="L315" s="383"/>
      <c r="M315" s="383"/>
      <c r="N315" s="383"/>
      <c r="O315" s="383"/>
      <c r="P315" s="383"/>
      <c r="Q315" s="383"/>
      <c r="R315" s="383"/>
      <c r="S315" s="383"/>
      <c r="T315" s="383"/>
      <c r="U315" s="383"/>
      <c r="V315" s="383"/>
      <c r="W315" s="383"/>
      <c r="X315" s="383"/>
      <c r="Y315" s="383"/>
      <c r="Z315" s="383"/>
    </row>
    <row r="316" ht="39.0" customHeight="1">
      <c r="A316" s="383"/>
      <c r="B316" s="383"/>
      <c r="C316" s="407"/>
      <c r="D316" s="383"/>
      <c r="E316" s="383"/>
      <c r="F316" s="383"/>
      <c r="G316" s="383"/>
      <c r="H316" s="383"/>
      <c r="I316" s="383"/>
      <c r="J316" s="383"/>
      <c r="K316" s="383"/>
      <c r="L316" s="383"/>
      <c r="M316" s="383"/>
      <c r="N316" s="383"/>
      <c r="O316" s="383"/>
      <c r="P316" s="383"/>
      <c r="Q316" s="383"/>
      <c r="R316" s="383"/>
      <c r="S316" s="383"/>
      <c r="T316" s="383"/>
      <c r="U316" s="383"/>
      <c r="V316" s="383"/>
      <c r="W316" s="383"/>
      <c r="X316" s="383"/>
      <c r="Y316" s="383"/>
      <c r="Z316" s="383"/>
    </row>
    <row r="317" ht="39.0" customHeight="1">
      <c r="A317" s="383"/>
      <c r="B317" s="383"/>
      <c r="C317" s="407"/>
      <c r="D317" s="383"/>
      <c r="E317" s="383"/>
      <c r="F317" s="383"/>
      <c r="G317" s="383"/>
      <c r="H317" s="383"/>
      <c r="I317" s="383"/>
      <c r="J317" s="383"/>
      <c r="K317" s="383"/>
      <c r="L317" s="383"/>
      <c r="M317" s="383"/>
      <c r="N317" s="383"/>
      <c r="O317" s="383"/>
      <c r="P317" s="383"/>
      <c r="Q317" s="383"/>
      <c r="R317" s="383"/>
      <c r="S317" s="383"/>
      <c r="T317" s="383"/>
      <c r="U317" s="383"/>
      <c r="V317" s="383"/>
      <c r="W317" s="383"/>
      <c r="X317" s="383"/>
      <c r="Y317" s="383"/>
      <c r="Z317" s="383"/>
    </row>
    <row r="318" ht="39.0" customHeight="1">
      <c r="A318" s="383"/>
      <c r="B318" s="383"/>
      <c r="C318" s="407"/>
      <c r="D318" s="383"/>
      <c r="E318" s="383"/>
      <c r="F318" s="383"/>
      <c r="G318" s="383"/>
      <c r="H318" s="383"/>
      <c r="I318" s="383"/>
      <c r="J318" s="383"/>
      <c r="K318" s="383"/>
      <c r="L318" s="383"/>
      <c r="M318" s="383"/>
      <c r="N318" s="383"/>
      <c r="O318" s="383"/>
      <c r="P318" s="383"/>
      <c r="Q318" s="383"/>
      <c r="R318" s="383"/>
      <c r="S318" s="383"/>
      <c r="T318" s="383"/>
      <c r="U318" s="383"/>
      <c r="V318" s="383"/>
      <c r="W318" s="383"/>
      <c r="X318" s="383"/>
      <c r="Y318" s="383"/>
      <c r="Z318" s="383"/>
    </row>
    <row r="319" ht="39.0" customHeight="1">
      <c r="A319" s="383"/>
      <c r="B319" s="383"/>
      <c r="C319" s="407"/>
      <c r="D319" s="383"/>
      <c r="E319" s="383"/>
      <c r="F319" s="383"/>
      <c r="G319" s="383"/>
      <c r="H319" s="383"/>
      <c r="I319" s="383"/>
      <c r="J319" s="383"/>
      <c r="K319" s="383"/>
      <c r="L319" s="383"/>
      <c r="M319" s="383"/>
      <c r="N319" s="383"/>
      <c r="O319" s="383"/>
      <c r="P319" s="383"/>
      <c r="Q319" s="383"/>
      <c r="R319" s="383"/>
      <c r="S319" s="383"/>
      <c r="T319" s="383"/>
      <c r="U319" s="383"/>
      <c r="V319" s="383"/>
      <c r="W319" s="383"/>
      <c r="X319" s="383"/>
      <c r="Y319" s="383"/>
      <c r="Z319" s="383"/>
    </row>
    <row r="320" ht="39.0" customHeight="1">
      <c r="A320" s="383"/>
      <c r="B320" s="383"/>
      <c r="C320" s="407"/>
      <c r="D320" s="383"/>
      <c r="E320" s="383"/>
      <c r="F320" s="383"/>
      <c r="G320" s="383"/>
      <c r="H320" s="383"/>
      <c r="I320" s="383"/>
      <c r="J320" s="383"/>
      <c r="K320" s="383"/>
      <c r="L320" s="383"/>
      <c r="M320" s="383"/>
      <c r="N320" s="383"/>
      <c r="O320" s="383"/>
      <c r="P320" s="383"/>
      <c r="Q320" s="383"/>
      <c r="R320" s="383"/>
      <c r="S320" s="383"/>
      <c r="T320" s="383"/>
      <c r="U320" s="383"/>
      <c r="V320" s="383"/>
      <c r="W320" s="383"/>
      <c r="X320" s="383"/>
      <c r="Y320" s="383"/>
      <c r="Z320" s="383"/>
    </row>
    <row r="321" ht="39.0" customHeight="1">
      <c r="A321" s="383"/>
      <c r="B321" s="383"/>
      <c r="C321" s="407"/>
      <c r="D321" s="383"/>
      <c r="E321" s="383"/>
      <c r="F321" s="383"/>
      <c r="G321" s="383"/>
      <c r="H321" s="383"/>
      <c r="I321" s="383"/>
      <c r="J321" s="383"/>
      <c r="K321" s="383"/>
      <c r="L321" s="383"/>
      <c r="M321" s="383"/>
      <c r="N321" s="383"/>
      <c r="O321" s="383"/>
      <c r="P321" s="383"/>
      <c r="Q321" s="383"/>
      <c r="R321" s="383"/>
      <c r="S321" s="383"/>
      <c r="T321" s="383"/>
      <c r="U321" s="383"/>
      <c r="V321" s="383"/>
      <c r="W321" s="383"/>
      <c r="X321" s="383"/>
      <c r="Y321" s="383"/>
      <c r="Z321" s="383"/>
    </row>
    <row r="322" ht="39.0" customHeight="1">
      <c r="A322" s="383"/>
      <c r="B322" s="383"/>
      <c r="C322" s="407"/>
      <c r="D322" s="383"/>
      <c r="E322" s="383"/>
      <c r="F322" s="383"/>
      <c r="G322" s="383"/>
      <c r="H322" s="383"/>
      <c r="I322" s="383"/>
      <c r="J322" s="383"/>
      <c r="K322" s="383"/>
      <c r="L322" s="383"/>
      <c r="M322" s="383"/>
      <c r="N322" s="383"/>
      <c r="O322" s="383"/>
      <c r="P322" s="383"/>
      <c r="Q322" s="383"/>
      <c r="R322" s="383"/>
      <c r="S322" s="383"/>
      <c r="T322" s="383"/>
      <c r="U322" s="383"/>
      <c r="V322" s="383"/>
      <c r="W322" s="383"/>
      <c r="X322" s="383"/>
      <c r="Y322" s="383"/>
      <c r="Z322" s="383"/>
    </row>
    <row r="323" ht="39.0" customHeight="1">
      <c r="A323" s="383"/>
      <c r="B323" s="383"/>
      <c r="C323" s="407"/>
      <c r="D323" s="383"/>
      <c r="E323" s="383"/>
      <c r="F323" s="383"/>
      <c r="G323" s="383"/>
      <c r="H323" s="383"/>
      <c r="I323" s="383"/>
      <c r="J323" s="383"/>
      <c r="K323" s="383"/>
      <c r="L323" s="383"/>
      <c r="M323" s="383"/>
      <c r="N323" s="383"/>
      <c r="O323" s="383"/>
      <c r="P323" s="383"/>
      <c r="Q323" s="383"/>
      <c r="R323" s="383"/>
      <c r="S323" s="383"/>
      <c r="T323" s="383"/>
      <c r="U323" s="383"/>
      <c r="V323" s="383"/>
      <c r="W323" s="383"/>
      <c r="X323" s="383"/>
      <c r="Y323" s="383"/>
      <c r="Z323" s="383"/>
    </row>
    <row r="324" ht="39.0" customHeight="1">
      <c r="A324" s="383"/>
      <c r="B324" s="383"/>
      <c r="C324" s="407"/>
      <c r="D324" s="383"/>
      <c r="E324" s="383"/>
      <c r="F324" s="383"/>
      <c r="G324" s="383"/>
      <c r="H324" s="383"/>
      <c r="I324" s="383"/>
      <c r="J324" s="383"/>
      <c r="K324" s="383"/>
      <c r="L324" s="383"/>
      <c r="M324" s="383"/>
      <c r="N324" s="383"/>
      <c r="O324" s="383"/>
      <c r="P324" s="383"/>
      <c r="Q324" s="383"/>
      <c r="R324" s="383"/>
      <c r="S324" s="383"/>
      <c r="T324" s="383"/>
      <c r="U324" s="383"/>
      <c r="V324" s="383"/>
      <c r="W324" s="383"/>
      <c r="X324" s="383"/>
      <c r="Y324" s="383"/>
      <c r="Z324" s="383"/>
    </row>
    <row r="325" ht="39.0" customHeight="1">
      <c r="A325" s="383"/>
      <c r="B325" s="383"/>
      <c r="C325" s="407"/>
      <c r="D325" s="383"/>
      <c r="E325" s="383"/>
      <c r="F325" s="383"/>
      <c r="G325" s="383"/>
      <c r="H325" s="383"/>
      <c r="I325" s="383"/>
      <c r="J325" s="383"/>
      <c r="K325" s="383"/>
      <c r="L325" s="383"/>
      <c r="M325" s="383"/>
      <c r="N325" s="383"/>
      <c r="O325" s="383"/>
      <c r="P325" s="383"/>
      <c r="Q325" s="383"/>
      <c r="R325" s="383"/>
      <c r="S325" s="383"/>
      <c r="T325" s="383"/>
      <c r="U325" s="383"/>
      <c r="V325" s="383"/>
      <c r="W325" s="383"/>
      <c r="X325" s="383"/>
      <c r="Y325" s="383"/>
      <c r="Z325" s="383"/>
    </row>
    <row r="326" ht="39.0" customHeight="1">
      <c r="A326" s="383"/>
      <c r="B326" s="383"/>
      <c r="C326" s="407"/>
      <c r="D326" s="383"/>
      <c r="E326" s="383"/>
      <c r="F326" s="383"/>
      <c r="G326" s="383"/>
      <c r="H326" s="383"/>
      <c r="I326" s="383"/>
      <c r="J326" s="383"/>
      <c r="K326" s="383"/>
      <c r="L326" s="383"/>
      <c r="M326" s="383"/>
      <c r="N326" s="383"/>
      <c r="O326" s="383"/>
      <c r="P326" s="383"/>
      <c r="Q326" s="383"/>
      <c r="R326" s="383"/>
      <c r="S326" s="383"/>
      <c r="T326" s="383"/>
      <c r="U326" s="383"/>
      <c r="V326" s="383"/>
      <c r="W326" s="383"/>
      <c r="X326" s="383"/>
      <c r="Y326" s="383"/>
      <c r="Z326" s="383"/>
    </row>
    <row r="327" ht="39.0" customHeight="1">
      <c r="A327" s="383"/>
      <c r="B327" s="383"/>
      <c r="C327" s="407"/>
      <c r="D327" s="383"/>
      <c r="E327" s="383"/>
      <c r="F327" s="383"/>
      <c r="G327" s="383"/>
      <c r="H327" s="383"/>
      <c r="I327" s="383"/>
      <c r="J327" s="383"/>
      <c r="K327" s="383"/>
      <c r="L327" s="383"/>
      <c r="M327" s="383"/>
      <c r="N327" s="383"/>
      <c r="O327" s="383"/>
      <c r="P327" s="383"/>
      <c r="Q327" s="383"/>
      <c r="R327" s="383"/>
      <c r="S327" s="383"/>
      <c r="T327" s="383"/>
      <c r="U327" s="383"/>
      <c r="V327" s="383"/>
      <c r="W327" s="383"/>
      <c r="X327" s="383"/>
      <c r="Y327" s="383"/>
      <c r="Z327" s="383"/>
    </row>
    <row r="328" ht="39.0" customHeight="1">
      <c r="A328" s="383"/>
      <c r="B328" s="383"/>
      <c r="C328" s="407"/>
      <c r="D328" s="383"/>
      <c r="E328" s="383"/>
      <c r="F328" s="383"/>
      <c r="G328" s="383"/>
      <c r="H328" s="383"/>
      <c r="I328" s="383"/>
      <c r="J328" s="383"/>
      <c r="K328" s="383"/>
      <c r="L328" s="383"/>
      <c r="M328" s="383"/>
      <c r="N328" s="383"/>
      <c r="O328" s="383"/>
      <c r="P328" s="383"/>
      <c r="Q328" s="383"/>
      <c r="R328" s="383"/>
      <c r="S328" s="383"/>
      <c r="T328" s="383"/>
      <c r="U328" s="383"/>
      <c r="V328" s="383"/>
      <c r="W328" s="383"/>
      <c r="X328" s="383"/>
      <c r="Y328" s="383"/>
      <c r="Z328" s="383"/>
    </row>
    <row r="329" ht="39.0" customHeight="1">
      <c r="A329" s="383"/>
      <c r="B329" s="383"/>
      <c r="C329" s="407"/>
      <c r="D329" s="383"/>
      <c r="E329" s="383"/>
      <c r="F329" s="383"/>
      <c r="G329" s="383"/>
      <c r="H329" s="383"/>
      <c r="I329" s="383"/>
      <c r="J329" s="383"/>
      <c r="K329" s="383"/>
      <c r="L329" s="383"/>
      <c r="M329" s="383"/>
      <c r="N329" s="383"/>
      <c r="O329" s="383"/>
      <c r="P329" s="383"/>
      <c r="Q329" s="383"/>
      <c r="R329" s="383"/>
      <c r="S329" s="383"/>
      <c r="T329" s="383"/>
      <c r="U329" s="383"/>
      <c r="V329" s="383"/>
      <c r="W329" s="383"/>
      <c r="X329" s="383"/>
      <c r="Y329" s="383"/>
      <c r="Z329" s="383"/>
    </row>
    <row r="330" ht="39.0" customHeight="1">
      <c r="A330" s="383"/>
      <c r="B330" s="383"/>
      <c r="C330" s="407"/>
      <c r="D330" s="383"/>
      <c r="E330" s="383"/>
      <c r="F330" s="383"/>
      <c r="G330" s="383"/>
      <c r="H330" s="383"/>
      <c r="I330" s="383"/>
      <c r="J330" s="383"/>
      <c r="K330" s="383"/>
      <c r="L330" s="383"/>
      <c r="M330" s="383"/>
      <c r="N330" s="383"/>
      <c r="O330" s="383"/>
      <c r="P330" s="383"/>
      <c r="Q330" s="383"/>
      <c r="R330" s="383"/>
      <c r="S330" s="383"/>
      <c r="T330" s="383"/>
      <c r="U330" s="383"/>
      <c r="V330" s="383"/>
      <c r="W330" s="383"/>
      <c r="X330" s="383"/>
      <c r="Y330" s="383"/>
      <c r="Z330" s="383"/>
    </row>
    <row r="331" ht="39.0" customHeight="1">
      <c r="A331" s="383"/>
      <c r="B331" s="383"/>
      <c r="C331" s="407"/>
      <c r="D331" s="383"/>
      <c r="E331" s="383"/>
      <c r="F331" s="383"/>
      <c r="G331" s="383"/>
      <c r="H331" s="383"/>
      <c r="I331" s="383"/>
      <c r="J331" s="383"/>
      <c r="K331" s="383"/>
      <c r="L331" s="383"/>
      <c r="M331" s="383"/>
      <c r="N331" s="383"/>
      <c r="O331" s="383"/>
      <c r="P331" s="383"/>
      <c r="Q331" s="383"/>
      <c r="R331" s="383"/>
      <c r="S331" s="383"/>
      <c r="T331" s="383"/>
      <c r="U331" s="383"/>
      <c r="V331" s="383"/>
      <c r="W331" s="383"/>
      <c r="X331" s="383"/>
      <c r="Y331" s="383"/>
      <c r="Z331" s="383"/>
    </row>
    <row r="332" ht="39.0" customHeight="1">
      <c r="A332" s="383"/>
      <c r="B332" s="383"/>
      <c r="C332" s="407"/>
      <c r="D332" s="383"/>
      <c r="E332" s="383"/>
      <c r="F332" s="383"/>
      <c r="G332" s="383"/>
      <c r="H332" s="383"/>
      <c r="I332" s="383"/>
      <c r="J332" s="383"/>
      <c r="K332" s="383"/>
      <c r="L332" s="383"/>
      <c r="M332" s="383"/>
      <c r="N332" s="383"/>
      <c r="O332" s="383"/>
      <c r="P332" s="383"/>
      <c r="Q332" s="383"/>
      <c r="R332" s="383"/>
      <c r="S332" s="383"/>
      <c r="T332" s="383"/>
      <c r="U332" s="383"/>
      <c r="V332" s="383"/>
      <c r="W332" s="383"/>
      <c r="X332" s="383"/>
      <c r="Y332" s="383"/>
      <c r="Z332" s="383"/>
    </row>
    <row r="333" ht="39.0" customHeight="1">
      <c r="A333" s="383"/>
      <c r="B333" s="383"/>
      <c r="C333" s="407"/>
      <c r="D333" s="383"/>
      <c r="E333" s="383"/>
      <c r="F333" s="383"/>
      <c r="G333" s="383"/>
      <c r="H333" s="383"/>
      <c r="I333" s="383"/>
      <c r="J333" s="383"/>
      <c r="K333" s="383"/>
      <c r="L333" s="383"/>
      <c r="M333" s="383"/>
      <c r="N333" s="383"/>
      <c r="O333" s="383"/>
      <c r="P333" s="383"/>
      <c r="Q333" s="383"/>
      <c r="R333" s="383"/>
      <c r="S333" s="383"/>
      <c r="T333" s="383"/>
      <c r="U333" s="383"/>
      <c r="V333" s="383"/>
      <c r="W333" s="383"/>
      <c r="X333" s="383"/>
      <c r="Y333" s="383"/>
      <c r="Z333" s="383"/>
    </row>
    <row r="334" ht="39.0" customHeight="1">
      <c r="A334" s="383"/>
      <c r="B334" s="383"/>
      <c r="C334" s="407"/>
      <c r="D334" s="383"/>
      <c r="E334" s="383"/>
      <c r="F334" s="383"/>
      <c r="G334" s="383"/>
      <c r="H334" s="383"/>
      <c r="I334" s="383"/>
      <c r="J334" s="383"/>
      <c r="K334" s="383"/>
      <c r="L334" s="383"/>
      <c r="M334" s="383"/>
      <c r="N334" s="383"/>
      <c r="O334" s="383"/>
      <c r="P334" s="383"/>
      <c r="Q334" s="383"/>
      <c r="R334" s="383"/>
      <c r="S334" s="383"/>
      <c r="T334" s="383"/>
      <c r="U334" s="383"/>
      <c r="V334" s="383"/>
      <c r="W334" s="383"/>
      <c r="X334" s="383"/>
      <c r="Y334" s="383"/>
      <c r="Z334" s="383"/>
    </row>
    <row r="335" ht="39.0" customHeight="1">
      <c r="A335" s="383"/>
      <c r="B335" s="383"/>
      <c r="C335" s="407"/>
      <c r="D335" s="383"/>
      <c r="E335" s="383"/>
      <c r="F335" s="383"/>
      <c r="G335" s="383"/>
      <c r="H335" s="383"/>
      <c r="I335" s="383"/>
      <c r="J335" s="383"/>
      <c r="K335" s="383"/>
      <c r="L335" s="383"/>
      <c r="M335" s="383"/>
      <c r="N335" s="383"/>
      <c r="O335" s="383"/>
      <c r="P335" s="383"/>
      <c r="Q335" s="383"/>
      <c r="R335" s="383"/>
      <c r="S335" s="383"/>
      <c r="T335" s="383"/>
      <c r="U335" s="383"/>
      <c r="V335" s="383"/>
      <c r="W335" s="383"/>
      <c r="X335" s="383"/>
      <c r="Y335" s="383"/>
      <c r="Z335" s="383"/>
    </row>
    <row r="336" ht="39.0" customHeight="1">
      <c r="A336" s="383"/>
      <c r="B336" s="383"/>
      <c r="C336" s="407"/>
      <c r="D336" s="383"/>
      <c r="E336" s="383"/>
      <c r="F336" s="383"/>
      <c r="G336" s="383"/>
      <c r="H336" s="383"/>
      <c r="I336" s="383"/>
      <c r="J336" s="383"/>
      <c r="K336" s="383"/>
      <c r="L336" s="383"/>
      <c r="M336" s="383"/>
      <c r="N336" s="383"/>
      <c r="O336" s="383"/>
      <c r="P336" s="383"/>
      <c r="Q336" s="383"/>
      <c r="R336" s="383"/>
      <c r="S336" s="383"/>
      <c r="T336" s="383"/>
      <c r="U336" s="383"/>
      <c r="V336" s="383"/>
      <c r="W336" s="383"/>
      <c r="X336" s="383"/>
      <c r="Y336" s="383"/>
      <c r="Z336" s="383"/>
    </row>
    <row r="337" ht="39.0" customHeight="1">
      <c r="A337" s="383"/>
      <c r="B337" s="383"/>
      <c r="C337" s="407"/>
      <c r="D337" s="383"/>
      <c r="E337" s="383"/>
      <c r="F337" s="383"/>
      <c r="G337" s="383"/>
      <c r="H337" s="383"/>
      <c r="I337" s="383"/>
      <c r="J337" s="383"/>
      <c r="K337" s="383"/>
      <c r="L337" s="383"/>
      <c r="M337" s="383"/>
      <c r="N337" s="383"/>
      <c r="O337" s="383"/>
      <c r="P337" s="383"/>
      <c r="Q337" s="383"/>
      <c r="R337" s="383"/>
      <c r="S337" s="383"/>
      <c r="T337" s="383"/>
      <c r="U337" s="383"/>
      <c r="V337" s="383"/>
      <c r="W337" s="383"/>
      <c r="X337" s="383"/>
      <c r="Y337" s="383"/>
      <c r="Z337" s="383"/>
    </row>
    <row r="338" ht="39.0" customHeight="1">
      <c r="A338" s="383"/>
      <c r="B338" s="383"/>
      <c r="C338" s="407"/>
      <c r="D338" s="383"/>
      <c r="E338" s="383"/>
      <c r="F338" s="383"/>
      <c r="G338" s="383"/>
      <c r="H338" s="383"/>
      <c r="I338" s="383"/>
      <c r="J338" s="383"/>
      <c r="K338" s="383"/>
      <c r="L338" s="383"/>
      <c r="M338" s="383"/>
      <c r="N338" s="383"/>
      <c r="O338" s="383"/>
      <c r="P338" s="383"/>
      <c r="Q338" s="383"/>
      <c r="R338" s="383"/>
      <c r="S338" s="383"/>
      <c r="T338" s="383"/>
      <c r="U338" s="383"/>
      <c r="V338" s="383"/>
      <c r="W338" s="383"/>
      <c r="X338" s="383"/>
      <c r="Y338" s="383"/>
      <c r="Z338" s="383"/>
    </row>
    <row r="339" ht="39.0" customHeight="1">
      <c r="A339" s="383"/>
      <c r="B339" s="383"/>
      <c r="C339" s="407"/>
      <c r="D339" s="383"/>
      <c r="E339" s="383"/>
      <c r="F339" s="383"/>
      <c r="G339" s="383"/>
      <c r="H339" s="383"/>
      <c r="I339" s="383"/>
      <c r="J339" s="383"/>
      <c r="K339" s="383"/>
      <c r="L339" s="383"/>
      <c r="M339" s="383"/>
      <c r="N339" s="383"/>
      <c r="O339" s="383"/>
      <c r="P339" s="383"/>
      <c r="Q339" s="383"/>
      <c r="R339" s="383"/>
      <c r="S339" s="383"/>
      <c r="T339" s="383"/>
      <c r="U339" s="383"/>
      <c r="V339" s="383"/>
      <c r="W339" s="383"/>
      <c r="X339" s="383"/>
      <c r="Y339" s="383"/>
      <c r="Z339" s="383"/>
    </row>
    <row r="340" ht="39.0" customHeight="1">
      <c r="A340" s="383"/>
      <c r="B340" s="383"/>
      <c r="C340" s="407"/>
      <c r="D340" s="383"/>
      <c r="E340" s="383"/>
      <c r="F340" s="383"/>
      <c r="G340" s="383"/>
      <c r="H340" s="383"/>
      <c r="I340" s="383"/>
      <c r="J340" s="383"/>
      <c r="K340" s="383"/>
      <c r="L340" s="383"/>
      <c r="M340" s="383"/>
      <c r="N340" s="383"/>
      <c r="O340" s="383"/>
      <c r="P340" s="383"/>
      <c r="Q340" s="383"/>
      <c r="R340" s="383"/>
      <c r="S340" s="383"/>
      <c r="T340" s="383"/>
      <c r="U340" s="383"/>
      <c r="V340" s="383"/>
      <c r="W340" s="383"/>
      <c r="X340" s="383"/>
      <c r="Y340" s="383"/>
      <c r="Z340" s="383"/>
    </row>
    <row r="341" ht="39.0" customHeight="1">
      <c r="A341" s="383"/>
      <c r="B341" s="383"/>
      <c r="C341" s="407"/>
      <c r="D341" s="383"/>
      <c r="E341" s="383"/>
      <c r="F341" s="383"/>
      <c r="G341" s="383"/>
      <c r="H341" s="383"/>
      <c r="I341" s="383"/>
      <c r="J341" s="383"/>
      <c r="K341" s="383"/>
      <c r="L341" s="383"/>
      <c r="M341" s="383"/>
      <c r="N341" s="383"/>
      <c r="O341" s="383"/>
      <c r="P341" s="383"/>
      <c r="Q341" s="383"/>
      <c r="R341" s="383"/>
      <c r="S341" s="383"/>
      <c r="T341" s="383"/>
      <c r="U341" s="383"/>
      <c r="V341" s="383"/>
      <c r="W341" s="383"/>
      <c r="X341" s="383"/>
      <c r="Y341" s="383"/>
      <c r="Z341" s="383"/>
    </row>
    <row r="342" ht="39.0" customHeight="1">
      <c r="A342" s="383"/>
      <c r="B342" s="383"/>
      <c r="C342" s="407"/>
      <c r="D342" s="383"/>
      <c r="E342" s="383"/>
      <c r="F342" s="383"/>
      <c r="G342" s="383"/>
      <c r="H342" s="383"/>
      <c r="I342" s="383"/>
      <c r="J342" s="383"/>
      <c r="K342" s="383"/>
      <c r="L342" s="383"/>
      <c r="M342" s="383"/>
      <c r="N342" s="383"/>
      <c r="O342" s="383"/>
      <c r="P342" s="383"/>
      <c r="Q342" s="383"/>
      <c r="R342" s="383"/>
      <c r="S342" s="383"/>
      <c r="T342" s="383"/>
      <c r="U342" s="383"/>
      <c r="V342" s="383"/>
      <c r="W342" s="383"/>
      <c r="X342" s="383"/>
      <c r="Y342" s="383"/>
      <c r="Z342" s="383"/>
    </row>
    <row r="343" ht="39.0" customHeight="1">
      <c r="A343" s="383"/>
      <c r="B343" s="383"/>
      <c r="C343" s="407"/>
      <c r="D343" s="383"/>
      <c r="E343" s="383"/>
      <c r="F343" s="383"/>
      <c r="G343" s="383"/>
      <c r="H343" s="383"/>
      <c r="I343" s="383"/>
      <c r="J343" s="383"/>
      <c r="K343" s="383"/>
      <c r="L343" s="383"/>
      <c r="M343" s="383"/>
      <c r="N343" s="383"/>
      <c r="O343" s="383"/>
      <c r="P343" s="383"/>
      <c r="Q343" s="383"/>
      <c r="R343" s="383"/>
      <c r="S343" s="383"/>
      <c r="T343" s="383"/>
      <c r="U343" s="383"/>
      <c r="V343" s="383"/>
      <c r="W343" s="383"/>
      <c r="X343" s="383"/>
      <c r="Y343" s="383"/>
      <c r="Z343" s="383"/>
    </row>
    <row r="344" ht="39.0" customHeight="1">
      <c r="A344" s="383"/>
      <c r="B344" s="383"/>
      <c r="C344" s="407"/>
      <c r="D344" s="383"/>
      <c r="E344" s="383"/>
      <c r="F344" s="383"/>
      <c r="G344" s="383"/>
      <c r="H344" s="383"/>
      <c r="I344" s="383"/>
      <c r="J344" s="383"/>
      <c r="K344" s="383"/>
      <c r="L344" s="383"/>
      <c r="M344" s="383"/>
      <c r="N344" s="383"/>
      <c r="O344" s="383"/>
      <c r="P344" s="383"/>
      <c r="Q344" s="383"/>
      <c r="R344" s="383"/>
      <c r="S344" s="383"/>
      <c r="T344" s="383"/>
      <c r="U344" s="383"/>
      <c r="V344" s="383"/>
      <c r="W344" s="383"/>
      <c r="X344" s="383"/>
      <c r="Y344" s="383"/>
      <c r="Z344" s="383"/>
    </row>
    <row r="345" ht="39.0" customHeight="1">
      <c r="A345" s="383"/>
      <c r="B345" s="383"/>
      <c r="C345" s="407"/>
      <c r="D345" s="383"/>
      <c r="E345" s="383"/>
      <c r="F345" s="383"/>
      <c r="G345" s="383"/>
      <c r="H345" s="383"/>
      <c r="I345" s="383"/>
      <c r="J345" s="383"/>
      <c r="K345" s="383"/>
      <c r="L345" s="383"/>
      <c r="M345" s="383"/>
      <c r="N345" s="383"/>
      <c r="O345" s="383"/>
      <c r="P345" s="383"/>
      <c r="Q345" s="383"/>
      <c r="R345" s="383"/>
      <c r="S345" s="383"/>
      <c r="T345" s="383"/>
      <c r="U345" s="383"/>
      <c r="V345" s="383"/>
      <c r="W345" s="383"/>
      <c r="X345" s="383"/>
      <c r="Y345" s="383"/>
      <c r="Z345" s="383"/>
    </row>
    <row r="346" ht="39.0" customHeight="1">
      <c r="A346" s="383"/>
      <c r="B346" s="383"/>
      <c r="C346" s="407"/>
      <c r="D346" s="383"/>
      <c r="E346" s="383"/>
      <c r="F346" s="383"/>
      <c r="G346" s="383"/>
      <c r="H346" s="383"/>
      <c r="I346" s="383"/>
      <c r="J346" s="383"/>
      <c r="K346" s="383"/>
      <c r="L346" s="383"/>
      <c r="M346" s="383"/>
      <c r="N346" s="383"/>
      <c r="O346" s="383"/>
      <c r="P346" s="383"/>
      <c r="Q346" s="383"/>
      <c r="R346" s="383"/>
      <c r="S346" s="383"/>
      <c r="T346" s="383"/>
      <c r="U346" s="383"/>
      <c r="V346" s="383"/>
      <c r="W346" s="383"/>
      <c r="X346" s="383"/>
      <c r="Y346" s="383"/>
      <c r="Z346" s="383"/>
    </row>
    <row r="347" ht="39.0" customHeight="1">
      <c r="A347" s="383"/>
      <c r="B347" s="383"/>
      <c r="C347" s="407"/>
      <c r="D347" s="383"/>
      <c r="E347" s="383"/>
      <c r="F347" s="383"/>
      <c r="G347" s="383"/>
      <c r="H347" s="383"/>
      <c r="I347" s="383"/>
      <c r="J347" s="383"/>
      <c r="K347" s="383"/>
      <c r="L347" s="383"/>
      <c r="M347" s="383"/>
      <c r="N347" s="383"/>
      <c r="O347" s="383"/>
      <c r="P347" s="383"/>
      <c r="Q347" s="383"/>
      <c r="R347" s="383"/>
      <c r="S347" s="383"/>
      <c r="T347" s="383"/>
      <c r="U347" s="383"/>
      <c r="V347" s="383"/>
      <c r="W347" s="383"/>
      <c r="X347" s="383"/>
      <c r="Y347" s="383"/>
      <c r="Z347" s="383"/>
    </row>
    <row r="348" ht="39.0" customHeight="1">
      <c r="A348" s="383"/>
      <c r="B348" s="383"/>
      <c r="C348" s="407"/>
      <c r="D348" s="383"/>
      <c r="E348" s="383"/>
      <c r="F348" s="383"/>
      <c r="G348" s="383"/>
      <c r="H348" s="383"/>
      <c r="I348" s="383"/>
      <c r="J348" s="383"/>
      <c r="K348" s="383"/>
      <c r="L348" s="383"/>
      <c r="M348" s="383"/>
      <c r="N348" s="383"/>
      <c r="O348" s="383"/>
      <c r="P348" s="383"/>
      <c r="Q348" s="383"/>
      <c r="R348" s="383"/>
      <c r="S348" s="383"/>
      <c r="T348" s="383"/>
      <c r="U348" s="383"/>
      <c r="V348" s="383"/>
      <c r="W348" s="383"/>
      <c r="X348" s="383"/>
      <c r="Y348" s="383"/>
      <c r="Z348" s="383"/>
    </row>
    <row r="349" ht="39.0" customHeight="1">
      <c r="A349" s="383"/>
      <c r="B349" s="383"/>
      <c r="C349" s="407"/>
      <c r="D349" s="383"/>
      <c r="E349" s="383"/>
      <c r="F349" s="383"/>
      <c r="G349" s="383"/>
      <c r="H349" s="383"/>
      <c r="I349" s="383"/>
      <c r="J349" s="383"/>
      <c r="K349" s="383"/>
      <c r="L349" s="383"/>
      <c r="M349" s="383"/>
      <c r="N349" s="383"/>
      <c r="O349" s="383"/>
      <c r="P349" s="383"/>
      <c r="Q349" s="383"/>
      <c r="R349" s="383"/>
      <c r="S349" s="383"/>
      <c r="T349" s="383"/>
      <c r="U349" s="383"/>
      <c r="V349" s="383"/>
      <c r="W349" s="383"/>
      <c r="X349" s="383"/>
      <c r="Y349" s="383"/>
      <c r="Z349" s="383"/>
    </row>
    <row r="350" ht="39.0" customHeight="1">
      <c r="A350" s="383"/>
      <c r="B350" s="383"/>
      <c r="C350" s="407"/>
      <c r="D350" s="383"/>
      <c r="E350" s="383"/>
      <c r="F350" s="383"/>
      <c r="G350" s="383"/>
      <c r="H350" s="383"/>
      <c r="I350" s="383"/>
      <c r="J350" s="383"/>
      <c r="K350" s="383"/>
      <c r="L350" s="383"/>
      <c r="M350" s="383"/>
      <c r="N350" s="383"/>
      <c r="O350" s="383"/>
      <c r="P350" s="383"/>
      <c r="Q350" s="383"/>
      <c r="R350" s="383"/>
      <c r="S350" s="383"/>
      <c r="T350" s="383"/>
      <c r="U350" s="383"/>
      <c r="V350" s="383"/>
      <c r="W350" s="383"/>
      <c r="X350" s="383"/>
      <c r="Y350" s="383"/>
      <c r="Z350" s="383"/>
    </row>
    <row r="351" ht="39.0" customHeight="1">
      <c r="A351" s="383"/>
      <c r="B351" s="383"/>
      <c r="C351" s="407"/>
      <c r="D351" s="383"/>
      <c r="E351" s="383"/>
      <c r="F351" s="383"/>
      <c r="G351" s="383"/>
      <c r="H351" s="383"/>
      <c r="I351" s="383"/>
      <c r="J351" s="383"/>
      <c r="K351" s="383"/>
      <c r="L351" s="383"/>
      <c r="M351" s="383"/>
      <c r="N351" s="383"/>
      <c r="O351" s="383"/>
      <c r="P351" s="383"/>
      <c r="Q351" s="383"/>
      <c r="R351" s="383"/>
      <c r="S351" s="383"/>
      <c r="T351" s="383"/>
      <c r="U351" s="383"/>
      <c r="V351" s="383"/>
      <c r="W351" s="383"/>
      <c r="X351" s="383"/>
      <c r="Y351" s="383"/>
      <c r="Z351" s="383"/>
    </row>
    <row r="352" ht="39.0" customHeight="1">
      <c r="A352" s="383"/>
      <c r="B352" s="383"/>
      <c r="C352" s="407"/>
      <c r="D352" s="383"/>
      <c r="E352" s="383"/>
      <c r="F352" s="383"/>
      <c r="G352" s="383"/>
      <c r="H352" s="383"/>
      <c r="I352" s="383"/>
      <c r="J352" s="383"/>
      <c r="K352" s="383"/>
      <c r="L352" s="383"/>
      <c r="M352" s="383"/>
      <c r="N352" s="383"/>
      <c r="O352" s="383"/>
      <c r="P352" s="383"/>
      <c r="Q352" s="383"/>
      <c r="R352" s="383"/>
      <c r="S352" s="383"/>
      <c r="T352" s="383"/>
      <c r="U352" s="383"/>
      <c r="V352" s="383"/>
      <c r="W352" s="383"/>
      <c r="X352" s="383"/>
      <c r="Y352" s="383"/>
      <c r="Z352" s="383"/>
    </row>
    <row r="353" ht="39.0" customHeight="1">
      <c r="A353" s="383"/>
      <c r="B353" s="383"/>
      <c r="C353" s="407"/>
      <c r="D353" s="383"/>
      <c r="E353" s="383"/>
      <c r="F353" s="383"/>
      <c r="G353" s="383"/>
      <c r="H353" s="383"/>
      <c r="I353" s="383"/>
      <c r="J353" s="383"/>
      <c r="K353" s="383"/>
      <c r="L353" s="383"/>
      <c r="M353" s="383"/>
      <c r="N353" s="383"/>
      <c r="O353" s="383"/>
      <c r="P353" s="383"/>
      <c r="Q353" s="383"/>
      <c r="R353" s="383"/>
      <c r="S353" s="383"/>
      <c r="T353" s="383"/>
      <c r="U353" s="383"/>
      <c r="V353" s="383"/>
      <c r="W353" s="383"/>
      <c r="X353" s="383"/>
      <c r="Y353" s="383"/>
      <c r="Z353" s="383"/>
    </row>
    <row r="354" ht="39.0" customHeight="1">
      <c r="A354" s="383"/>
      <c r="B354" s="383"/>
      <c r="C354" s="407"/>
      <c r="D354" s="383"/>
      <c r="E354" s="383"/>
      <c r="F354" s="383"/>
      <c r="G354" s="383"/>
      <c r="H354" s="383"/>
      <c r="I354" s="383"/>
      <c r="J354" s="383"/>
      <c r="K354" s="383"/>
      <c r="L354" s="383"/>
      <c r="M354" s="383"/>
      <c r="N354" s="383"/>
      <c r="O354" s="383"/>
      <c r="P354" s="383"/>
      <c r="Q354" s="383"/>
      <c r="R354" s="383"/>
      <c r="S354" s="383"/>
      <c r="T354" s="383"/>
      <c r="U354" s="383"/>
      <c r="V354" s="383"/>
      <c r="W354" s="383"/>
      <c r="X354" s="383"/>
      <c r="Y354" s="383"/>
      <c r="Z354" s="383"/>
    </row>
    <row r="355" ht="39.0" customHeight="1">
      <c r="A355" s="383"/>
      <c r="B355" s="383"/>
      <c r="C355" s="407"/>
      <c r="D355" s="383"/>
      <c r="E355" s="383"/>
      <c r="F355" s="383"/>
      <c r="G355" s="383"/>
      <c r="H355" s="383"/>
      <c r="I355" s="383"/>
      <c r="J355" s="383"/>
      <c r="K355" s="383"/>
      <c r="L355" s="383"/>
      <c r="M355" s="383"/>
      <c r="N355" s="383"/>
      <c r="O355" s="383"/>
      <c r="P355" s="383"/>
      <c r="Q355" s="383"/>
      <c r="R355" s="383"/>
      <c r="S355" s="383"/>
      <c r="T355" s="383"/>
      <c r="U355" s="383"/>
      <c r="V355" s="383"/>
      <c r="W355" s="383"/>
      <c r="X355" s="383"/>
      <c r="Y355" s="383"/>
      <c r="Z355" s="383"/>
    </row>
    <row r="356" ht="39.0" customHeight="1">
      <c r="A356" s="383"/>
      <c r="B356" s="383"/>
      <c r="C356" s="407"/>
      <c r="D356" s="383"/>
      <c r="E356" s="383"/>
      <c r="F356" s="383"/>
      <c r="G356" s="383"/>
      <c r="H356" s="383"/>
      <c r="I356" s="383"/>
      <c r="J356" s="383"/>
      <c r="K356" s="383"/>
      <c r="L356" s="383"/>
      <c r="M356" s="383"/>
      <c r="N356" s="383"/>
      <c r="O356" s="383"/>
      <c r="P356" s="383"/>
      <c r="Q356" s="383"/>
      <c r="R356" s="383"/>
      <c r="S356" s="383"/>
      <c r="T356" s="383"/>
      <c r="U356" s="383"/>
      <c r="V356" s="383"/>
      <c r="W356" s="383"/>
      <c r="X356" s="383"/>
      <c r="Y356" s="383"/>
      <c r="Z356" s="383"/>
    </row>
    <row r="357" ht="39.0" customHeight="1">
      <c r="A357" s="383"/>
      <c r="B357" s="383"/>
      <c r="C357" s="407"/>
      <c r="D357" s="383"/>
      <c r="E357" s="383"/>
      <c r="F357" s="383"/>
      <c r="G357" s="383"/>
      <c r="H357" s="383"/>
      <c r="I357" s="383"/>
      <c r="J357" s="383"/>
      <c r="K357" s="383"/>
      <c r="L357" s="383"/>
      <c r="M357" s="383"/>
      <c r="N357" s="383"/>
      <c r="O357" s="383"/>
      <c r="P357" s="383"/>
      <c r="Q357" s="383"/>
      <c r="R357" s="383"/>
      <c r="S357" s="383"/>
      <c r="T357" s="383"/>
      <c r="U357" s="383"/>
      <c r="V357" s="383"/>
      <c r="W357" s="383"/>
      <c r="X357" s="383"/>
      <c r="Y357" s="383"/>
      <c r="Z357" s="383"/>
    </row>
    <row r="358" ht="39.0" customHeight="1">
      <c r="A358" s="383"/>
      <c r="B358" s="383"/>
      <c r="C358" s="407"/>
      <c r="D358" s="383"/>
      <c r="E358" s="383"/>
      <c r="F358" s="383"/>
      <c r="G358" s="383"/>
      <c r="H358" s="383"/>
      <c r="I358" s="383"/>
      <c r="J358" s="383"/>
      <c r="K358" s="383"/>
      <c r="L358" s="383"/>
      <c r="M358" s="383"/>
      <c r="N358" s="383"/>
      <c r="O358" s="383"/>
      <c r="P358" s="383"/>
      <c r="Q358" s="383"/>
      <c r="R358" s="383"/>
      <c r="S358" s="383"/>
      <c r="T358" s="383"/>
      <c r="U358" s="383"/>
      <c r="V358" s="383"/>
      <c r="W358" s="383"/>
      <c r="X358" s="383"/>
      <c r="Y358" s="383"/>
      <c r="Z358" s="383"/>
    </row>
    <row r="359" ht="39.0" customHeight="1">
      <c r="A359" s="383"/>
      <c r="B359" s="383"/>
      <c r="C359" s="407"/>
      <c r="D359" s="383"/>
      <c r="E359" s="383"/>
      <c r="F359" s="383"/>
      <c r="G359" s="383"/>
      <c r="H359" s="383"/>
      <c r="I359" s="383"/>
      <c r="J359" s="383"/>
      <c r="K359" s="383"/>
      <c r="L359" s="383"/>
      <c r="M359" s="383"/>
      <c r="N359" s="383"/>
      <c r="O359" s="383"/>
      <c r="P359" s="383"/>
      <c r="Q359" s="383"/>
      <c r="R359" s="383"/>
      <c r="S359" s="383"/>
      <c r="T359" s="383"/>
      <c r="U359" s="383"/>
      <c r="V359" s="383"/>
      <c r="W359" s="383"/>
      <c r="X359" s="383"/>
      <c r="Y359" s="383"/>
      <c r="Z359" s="383"/>
    </row>
    <row r="360" ht="39.0" customHeight="1">
      <c r="A360" s="383"/>
      <c r="B360" s="383"/>
      <c r="C360" s="407"/>
      <c r="D360" s="383"/>
      <c r="E360" s="383"/>
      <c r="F360" s="383"/>
      <c r="G360" s="383"/>
      <c r="H360" s="383"/>
      <c r="I360" s="383"/>
      <c r="J360" s="383"/>
      <c r="K360" s="383"/>
      <c r="L360" s="383"/>
      <c r="M360" s="383"/>
      <c r="N360" s="383"/>
      <c r="O360" s="383"/>
      <c r="P360" s="383"/>
      <c r="Q360" s="383"/>
      <c r="R360" s="383"/>
      <c r="S360" s="383"/>
      <c r="T360" s="383"/>
      <c r="U360" s="383"/>
      <c r="V360" s="383"/>
      <c r="W360" s="383"/>
      <c r="X360" s="383"/>
      <c r="Y360" s="383"/>
      <c r="Z360" s="383"/>
    </row>
    <row r="361" ht="39.0" customHeight="1">
      <c r="A361" s="383"/>
      <c r="B361" s="383"/>
      <c r="C361" s="407"/>
      <c r="D361" s="383"/>
      <c r="E361" s="383"/>
      <c r="F361" s="383"/>
      <c r="G361" s="383"/>
      <c r="H361" s="383"/>
      <c r="I361" s="383"/>
      <c r="J361" s="383"/>
      <c r="K361" s="383"/>
      <c r="L361" s="383"/>
      <c r="M361" s="383"/>
      <c r="N361" s="383"/>
      <c r="O361" s="383"/>
      <c r="P361" s="383"/>
      <c r="Q361" s="383"/>
      <c r="R361" s="383"/>
      <c r="S361" s="383"/>
      <c r="T361" s="383"/>
      <c r="U361" s="383"/>
      <c r="V361" s="383"/>
      <c r="W361" s="383"/>
      <c r="X361" s="383"/>
      <c r="Y361" s="383"/>
      <c r="Z361" s="383"/>
    </row>
    <row r="362" ht="39.0" customHeight="1">
      <c r="A362" s="383"/>
      <c r="B362" s="383"/>
      <c r="C362" s="407"/>
      <c r="D362" s="383"/>
      <c r="E362" s="383"/>
      <c r="F362" s="383"/>
      <c r="G362" s="383"/>
      <c r="H362" s="383"/>
      <c r="I362" s="383"/>
      <c r="J362" s="383"/>
      <c r="K362" s="383"/>
      <c r="L362" s="383"/>
      <c r="M362" s="383"/>
      <c r="N362" s="383"/>
      <c r="O362" s="383"/>
      <c r="P362" s="383"/>
      <c r="Q362" s="383"/>
      <c r="R362" s="383"/>
      <c r="S362" s="383"/>
      <c r="T362" s="383"/>
      <c r="U362" s="383"/>
      <c r="V362" s="383"/>
      <c r="W362" s="383"/>
      <c r="X362" s="383"/>
      <c r="Y362" s="383"/>
      <c r="Z362" s="383"/>
    </row>
    <row r="363" ht="39.0" customHeight="1">
      <c r="A363" s="383"/>
      <c r="B363" s="383"/>
      <c r="C363" s="407"/>
      <c r="D363" s="383"/>
      <c r="E363" s="383"/>
      <c r="F363" s="383"/>
      <c r="G363" s="383"/>
      <c r="H363" s="383"/>
      <c r="I363" s="383"/>
      <c r="J363" s="383"/>
      <c r="K363" s="383"/>
      <c r="L363" s="383"/>
      <c r="M363" s="383"/>
      <c r="N363" s="383"/>
      <c r="O363" s="383"/>
      <c r="P363" s="383"/>
      <c r="Q363" s="383"/>
      <c r="R363" s="383"/>
      <c r="S363" s="383"/>
      <c r="T363" s="383"/>
      <c r="U363" s="383"/>
      <c r="V363" s="383"/>
      <c r="W363" s="383"/>
      <c r="X363" s="383"/>
      <c r="Y363" s="383"/>
      <c r="Z363" s="383"/>
    </row>
    <row r="364" ht="39.0" customHeight="1">
      <c r="A364" s="383"/>
      <c r="B364" s="383"/>
      <c r="C364" s="407"/>
      <c r="D364" s="383"/>
      <c r="E364" s="383"/>
      <c r="F364" s="383"/>
      <c r="G364" s="383"/>
      <c r="H364" s="383"/>
      <c r="I364" s="383"/>
      <c r="J364" s="383"/>
      <c r="K364" s="383"/>
      <c r="L364" s="383"/>
      <c r="M364" s="383"/>
      <c r="N364" s="383"/>
      <c r="O364" s="383"/>
      <c r="P364" s="383"/>
      <c r="Q364" s="383"/>
      <c r="R364" s="383"/>
      <c r="S364" s="383"/>
      <c r="T364" s="383"/>
      <c r="U364" s="383"/>
      <c r="V364" s="383"/>
      <c r="W364" s="383"/>
      <c r="X364" s="383"/>
      <c r="Y364" s="383"/>
      <c r="Z364" s="383"/>
    </row>
    <row r="365" ht="39.0" customHeight="1">
      <c r="A365" s="383"/>
      <c r="B365" s="383"/>
      <c r="C365" s="407"/>
      <c r="D365" s="383"/>
      <c r="E365" s="383"/>
      <c r="F365" s="383"/>
      <c r="G365" s="383"/>
      <c r="H365" s="383"/>
      <c r="I365" s="383"/>
      <c r="J365" s="383"/>
      <c r="K365" s="383"/>
      <c r="L365" s="383"/>
      <c r="M365" s="383"/>
      <c r="N365" s="383"/>
      <c r="O365" s="383"/>
      <c r="P365" s="383"/>
      <c r="Q365" s="383"/>
      <c r="R365" s="383"/>
      <c r="S365" s="383"/>
      <c r="T365" s="383"/>
      <c r="U365" s="383"/>
      <c r="V365" s="383"/>
      <c r="W365" s="383"/>
      <c r="X365" s="383"/>
      <c r="Y365" s="383"/>
      <c r="Z365" s="383"/>
    </row>
    <row r="366" ht="39.0" customHeight="1">
      <c r="A366" s="383"/>
      <c r="B366" s="383"/>
      <c r="C366" s="407"/>
      <c r="D366" s="383"/>
      <c r="E366" s="383"/>
      <c r="F366" s="383"/>
      <c r="G366" s="383"/>
      <c r="H366" s="383"/>
      <c r="I366" s="383"/>
      <c r="J366" s="383"/>
      <c r="K366" s="383"/>
      <c r="L366" s="383"/>
      <c r="M366" s="383"/>
      <c r="N366" s="383"/>
      <c r="O366" s="383"/>
      <c r="P366" s="383"/>
      <c r="Q366" s="383"/>
      <c r="R366" s="383"/>
      <c r="S366" s="383"/>
      <c r="T366" s="383"/>
      <c r="U366" s="383"/>
      <c r="V366" s="383"/>
      <c r="W366" s="383"/>
      <c r="X366" s="383"/>
      <c r="Y366" s="383"/>
      <c r="Z366" s="383"/>
    </row>
    <row r="367" ht="39.0" customHeight="1">
      <c r="A367" s="383"/>
      <c r="B367" s="383"/>
      <c r="C367" s="407"/>
      <c r="D367" s="383"/>
      <c r="E367" s="383"/>
      <c r="F367" s="383"/>
      <c r="G367" s="383"/>
      <c r="H367" s="383"/>
      <c r="I367" s="383"/>
      <c r="J367" s="383"/>
      <c r="K367" s="383"/>
      <c r="L367" s="383"/>
      <c r="M367" s="383"/>
      <c r="N367" s="383"/>
      <c r="O367" s="383"/>
      <c r="P367" s="383"/>
      <c r="Q367" s="383"/>
      <c r="R367" s="383"/>
      <c r="S367" s="383"/>
      <c r="T367" s="383"/>
      <c r="U367" s="383"/>
      <c r="V367" s="383"/>
      <c r="W367" s="383"/>
      <c r="X367" s="383"/>
      <c r="Y367" s="383"/>
      <c r="Z367" s="383"/>
    </row>
    <row r="368" ht="39.0" customHeight="1">
      <c r="A368" s="383"/>
      <c r="B368" s="383"/>
      <c r="C368" s="407"/>
      <c r="D368" s="383"/>
      <c r="E368" s="383"/>
      <c r="F368" s="383"/>
      <c r="G368" s="383"/>
      <c r="H368" s="383"/>
      <c r="I368" s="383"/>
      <c r="J368" s="383"/>
      <c r="K368" s="383"/>
      <c r="L368" s="383"/>
      <c r="M368" s="383"/>
      <c r="N368" s="383"/>
      <c r="O368" s="383"/>
      <c r="P368" s="383"/>
      <c r="Q368" s="383"/>
      <c r="R368" s="383"/>
      <c r="S368" s="383"/>
      <c r="T368" s="383"/>
      <c r="U368" s="383"/>
      <c r="V368" s="383"/>
      <c r="W368" s="383"/>
      <c r="X368" s="383"/>
      <c r="Y368" s="383"/>
      <c r="Z368" s="383"/>
    </row>
    <row r="369" ht="39.0" customHeight="1">
      <c r="A369" s="383"/>
      <c r="B369" s="383"/>
      <c r="C369" s="407"/>
      <c r="D369" s="383"/>
      <c r="E369" s="383"/>
      <c r="F369" s="383"/>
      <c r="G369" s="383"/>
      <c r="H369" s="383"/>
      <c r="I369" s="383"/>
      <c r="J369" s="383"/>
      <c r="K369" s="383"/>
      <c r="L369" s="383"/>
      <c r="M369" s="383"/>
      <c r="N369" s="383"/>
      <c r="O369" s="383"/>
      <c r="P369" s="383"/>
      <c r="Q369" s="383"/>
      <c r="R369" s="383"/>
      <c r="S369" s="383"/>
      <c r="T369" s="383"/>
      <c r="U369" s="383"/>
      <c r="V369" s="383"/>
      <c r="W369" s="383"/>
      <c r="X369" s="383"/>
      <c r="Y369" s="383"/>
      <c r="Z369" s="383"/>
    </row>
    <row r="370" ht="39.0" customHeight="1">
      <c r="A370" s="383"/>
      <c r="B370" s="383"/>
      <c r="C370" s="407"/>
      <c r="D370" s="383"/>
      <c r="E370" s="383"/>
      <c r="F370" s="383"/>
      <c r="G370" s="383"/>
      <c r="H370" s="383"/>
      <c r="I370" s="383"/>
      <c r="J370" s="383"/>
      <c r="K370" s="383"/>
      <c r="L370" s="383"/>
      <c r="M370" s="383"/>
      <c r="N370" s="383"/>
      <c r="O370" s="383"/>
      <c r="P370" s="383"/>
      <c r="Q370" s="383"/>
      <c r="R370" s="383"/>
      <c r="S370" s="383"/>
      <c r="T370" s="383"/>
      <c r="U370" s="383"/>
      <c r="V370" s="383"/>
      <c r="W370" s="383"/>
      <c r="X370" s="383"/>
      <c r="Y370" s="383"/>
      <c r="Z370" s="383"/>
    </row>
    <row r="371" ht="39.0" customHeight="1">
      <c r="A371" s="383"/>
      <c r="B371" s="383"/>
      <c r="C371" s="407"/>
      <c r="D371" s="383"/>
      <c r="E371" s="383"/>
      <c r="F371" s="383"/>
      <c r="G371" s="383"/>
      <c r="H371" s="383"/>
      <c r="I371" s="383"/>
      <c r="J371" s="383"/>
      <c r="K371" s="383"/>
      <c r="L371" s="383"/>
      <c r="M371" s="383"/>
      <c r="N371" s="383"/>
      <c r="O371" s="383"/>
      <c r="P371" s="383"/>
      <c r="Q371" s="383"/>
      <c r="R371" s="383"/>
      <c r="S371" s="383"/>
      <c r="T371" s="383"/>
      <c r="U371" s="383"/>
      <c r="V371" s="383"/>
      <c r="W371" s="383"/>
      <c r="X371" s="383"/>
      <c r="Y371" s="383"/>
      <c r="Z371" s="383"/>
    </row>
    <row r="372" ht="39.0" customHeight="1">
      <c r="A372" s="383"/>
      <c r="B372" s="383"/>
      <c r="C372" s="407"/>
      <c r="D372" s="383"/>
      <c r="E372" s="383"/>
      <c r="F372" s="383"/>
      <c r="G372" s="383"/>
      <c r="H372" s="383"/>
      <c r="I372" s="383"/>
      <c r="J372" s="383"/>
      <c r="K372" s="383"/>
      <c r="L372" s="383"/>
      <c r="M372" s="383"/>
      <c r="N372" s="383"/>
      <c r="O372" s="383"/>
      <c r="P372" s="383"/>
      <c r="Q372" s="383"/>
      <c r="R372" s="383"/>
      <c r="S372" s="383"/>
      <c r="T372" s="383"/>
      <c r="U372" s="383"/>
      <c r="V372" s="383"/>
      <c r="W372" s="383"/>
      <c r="X372" s="383"/>
      <c r="Y372" s="383"/>
      <c r="Z372" s="383"/>
    </row>
    <row r="373" ht="39.0" customHeight="1">
      <c r="A373" s="383"/>
      <c r="B373" s="383"/>
      <c r="C373" s="407"/>
      <c r="D373" s="383"/>
      <c r="E373" s="383"/>
      <c r="F373" s="383"/>
      <c r="G373" s="383"/>
      <c r="H373" s="383"/>
      <c r="I373" s="383"/>
      <c r="J373" s="383"/>
      <c r="K373" s="383"/>
      <c r="L373" s="383"/>
      <c r="M373" s="383"/>
      <c r="N373" s="383"/>
      <c r="O373" s="383"/>
      <c r="P373" s="383"/>
      <c r="Q373" s="383"/>
      <c r="R373" s="383"/>
      <c r="S373" s="383"/>
      <c r="T373" s="383"/>
      <c r="U373" s="383"/>
      <c r="V373" s="383"/>
      <c r="W373" s="383"/>
      <c r="X373" s="383"/>
      <c r="Y373" s="383"/>
      <c r="Z373" s="383"/>
    </row>
    <row r="374" ht="39.0" customHeight="1">
      <c r="A374" s="383"/>
      <c r="B374" s="383"/>
      <c r="C374" s="407"/>
      <c r="D374" s="383"/>
      <c r="E374" s="383"/>
      <c r="F374" s="383"/>
      <c r="G374" s="383"/>
      <c r="H374" s="383"/>
      <c r="I374" s="383"/>
      <c r="J374" s="383"/>
      <c r="K374" s="383"/>
      <c r="L374" s="383"/>
      <c r="M374" s="383"/>
      <c r="N374" s="383"/>
      <c r="O374" s="383"/>
      <c r="P374" s="383"/>
      <c r="Q374" s="383"/>
      <c r="R374" s="383"/>
      <c r="S374" s="383"/>
      <c r="T374" s="383"/>
      <c r="U374" s="383"/>
      <c r="V374" s="383"/>
      <c r="W374" s="383"/>
      <c r="X374" s="383"/>
      <c r="Y374" s="383"/>
      <c r="Z374" s="383"/>
    </row>
    <row r="375" ht="39.0" customHeight="1">
      <c r="A375" s="383"/>
      <c r="B375" s="383"/>
      <c r="C375" s="407"/>
      <c r="D375" s="383"/>
      <c r="E375" s="383"/>
      <c r="F375" s="383"/>
      <c r="G375" s="383"/>
      <c r="H375" s="383"/>
      <c r="I375" s="383"/>
      <c r="J375" s="383"/>
      <c r="K375" s="383"/>
      <c r="L375" s="383"/>
      <c r="M375" s="383"/>
      <c r="N375" s="383"/>
      <c r="O375" s="383"/>
      <c r="P375" s="383"/>
      <c r="Q375" s="383"/>
      <c r="R375" s="383"/>
      <c r="S375" s="383"/>
      <c r="T375" s="383"/>
      <c r="U375" s="383"/>
      <c r="V375" s="383"/>
      <c r="W375" s="383"/>
      <c r="X375" s="383"/>
      <c r="Y375" s="383"/>
      <c r="Z375" s="383"/>
    </row>
    <row r="376" ht="39.0" customHeight="1">
      <c r="A376" s="383"/>
      <c r="B376" s="383"/>
      <c r="C376" s="407"/>
      <c r="D376" s="383"/>
      <c r="E376" s="383"/>
      <c r="F376" s="383"/>
      <c r="G376" s="383"/>
      <c r="H376" s="383"/>
      <c r="I376" s="383"/>
      <c r="J376" s="383"/>
      <c r="K376" s="383"/>
      <c r="L376" s="383"/>
      <c r="M376" s="383"/>
      <c r="N376" s="383"/>
      <c r="O376" s="383"/>
      <c r="P376" s="383"/>
      <c r="Q376" s="383"/>
      <c r="R376" s="383"/>
      <c r="S376" s="383"/>
      <c r="T376" s="383"/>
      <c r="U376" s="383"/>
      <c r="V376" s="383"/>
      <c r="W376" s="383"/>
      <c r="X376" s="383"/>
      <c r="Y376" s="383"/>
      <c r="Z376" s="383"/>
    </row>
    <row r="377" ht="39.0" customHeight="1">
      <c r="A377" s="383"/>
      <c r="B377" s="383"/>
      <c r="C377" s="407"/>
      <c r="D377" s="383"/>
      <c r="E377" s="383"/>
      <c r="F377" s="383"/>
      <c r="G377" s="383"/>
      <c r="H377" s="383"/>
      <c r="I377" s="383"/>
      <c r="J377" s="383"/>
      <c r="K377" s="383"/>
      <c r="L377" s="383"/>
      <c r="M377" s="383"/>
      <c r="N377" s="383"/>
      <c r="O377" s="383"/>
      <c r="P377" s="383"/>
      <c r="Q377" s="383"/>
      <c r="R377" s="383"/>
      <c r="S377" s="383"/>
      <c r="T377" s="383"/>
      <c r="U377" s="383"/>
      <c r="V377" s="383"/>
      <c r="W377" s="383"/>
      <c r="X377" s="383"/>
      <c r="Y377" s="383"/>
      <c r="Z377" s="383"/>
    </row>
    <row r="378" ht="39.0" customHeight="1">
      <c r="A378" s="383"/>
      <c r="B378" s="383"/>
      <c r="C378" s="407"/>
      <c r="D378" s="383"/>
      <c r="E378" s="383"/>
      <c r="F378" s="383"/>
      <c r="G378" s="383"/>
      <c r="H378" s="383"/>
      <c r="I378" s="383"/>
      <c r="J378" s="383"/>
      <c r="K378" s="383"/>
      <c r="L378" s="383"/>
      <c r="M378" s="383"/>
      <c r="N378" s="383"/>
      <c r="O378" s="383"/>
      <c r="P378" s="383"/>
      <c r="Q378" s="383"/>
      <c r="R378" s="383"/>
      <c r="S378" s="383"/>
      <c r="T378" s="383"/>
      <c r="U378" s="383"/>
      <c r="V378" s="383"/>
      <c r="W378" s="383"/>
      <c r="X378" s="383"/>
      <c r="Y378" s="383"/>
      <c r="Z378" s="383"/>
    </row>
    <row r="379" ht="39.0" customHeight="1">
      <c r="A379" s="383"/>
      <c r="B379" s="383"/>
      <c r="C379" s="407"/>
      <c r="D379" s="383"/>
      <c r="E379" s="383"/>
      <c r="F379" s="383"/>
      <c r="G379" s="383"/>
      <c r="H379" s="383"/>
      <c r="I379" s="383"/>
      <c r="J379" s="383"/>
      <c r="K379" s="383"/>
      <c r="L379" s="383"/>
      <c r="M379" s="383"/>
      <c r="N379" s="383"/>
      <c r="O379" s="383"/>
      <c r="P379" s="383"/>
      <c r="Q379" s="383"/>
      <c r="R379" s="383"/>
      <c r="S379" s="383"/>
      <c r="T379" s="383"/>
      <c r="U379" s="383"/>
      <c r="V379" s="383"/>
      <c r="W379" s="383"/>
      <c r="X379" s="383"/>
      <c r="Y379" s="383"/>
      <c r="Z379" s="383"/>
    </row>
    <row r="380" ht="39.0" customHeight="1">
      <c r="A380" s="383"/>
      <c r="B380" s="383"/>
      <c r="C380" s="407"/>
      <c r="D380" s="383"/>
      <c r="E380" s="383"/>
      <c r="F380" s="383"/>
      <c r="G380" s="383"/>
      <c r="H380" s="383"/>
      <c r="I380" s="383"/>
      <c r="J380" s="383"/>
      <c r="K380" s="383"/>
      <c r="L380" s="383"/>
      <c r="M380" s="383"/>
      <c r="N380" s="383"/>
      <c r="O380" s="383"/>
      <c r="P380" s="383"/>
      <c r="Q380" s="383"/>
      <c r="R380" s="383"/>
      <c r="S380" s="383"/>
      <c r="T380" s="383"/>
      <c r="U380" s="383"/>
      <c r="V380" s="383"/>
      <c r="W380" s="383"/>
      <c r="X380" s="383"/>
      <c r="Y380" s="383"/>
      <c r="Z380" s="383"/>
    </row>
    <row r="381" ht="39.0" customHeight="1">
      <c r="A381" s="383"/>
      <c r="B381" s="383"/>
      <c r="C381" s="407"/>
      <c r="D381" s="383"/>
      <c r="E381" s="383"/>
      <c r="F381" s="383"/>
      <c r="G381" s="383"/>
      <c r="H381" s="383"/>
      <c r="I381" s="383"/>
      <c r="J381" s="383"/>
      <c r="K381" s="383"/>
      <c r="L381" s="383"/>
      <c r="M381" s="383"/>
      <c r="N381" s="383"/>
      <c r="O381" s="383"/>
      <c r="P381" s="383"/>
      <c r="Q381" s="383"/>
      <c r="R381" s="383"/>
      <c r="S381" s="383"/>
      <c r="T381" s="383"/>
      <c r="U381" s="383"/>
      <c r="V381" s="383"/>
      <c r="W381" s="383"/>
      <c r="X381" s="383"/>
      <c r="Y381" s="383"/>
      <c r="Z381" s="383"/>
    </row>
    <row r="382" ht="39.0" customHeight="1">
      <c r="A382" s="383"/>
      <c r="B382" s="383"/>
      <c r="C382" s="407"/>
      <c r="D382" s="383"/>
      <c r="E382" s="383"/>
      <c r="F382" s="383"/>
      <c r="G382" s="383"/>
      <c r="H382" s="383"/>
      <c r="I382" s="383"/>
      <c r="J382" s="383"/>
      <c r="K382" s="383"/>
      <c r="L382" s="383"/>
      <c r="M382" s="383"/>
      <c r="N382" s="383"/>
      <c r="O382" s="383"/>
      <c r="P382" s="383"/>
      <c r="Q382" s="383"/>
      <c r="R382" s="383"/>
      <c r="S382" s="383"/>
      <c r="T382" s="383"/>
      <c r="U382" s="383"/>
      <c r="V382" s="383"/>
      <c r="W382" s="383"/>
      <c r="X382" s="383"/>
      <c r="Y382" s="383"/>
      <c r="Z382" s="383"/>
    </row>
    <row r="383" ht="39.0" customHeight="1">
      <c r="A383" s="383"/>
      <c r="B383" s="383"/>
      <c r="C383" s="407"/>
      <c r="D383" s="383"/>
      <c r="E383" s="383"/>
      <c r="F383" s="383"/>
      <c r="G383" s="383"/>
      <c r="H383" s="383"/>
      <c r="I383" s="383"/>
      <c r="J383" s="383"/>
      <c r="K383" s="383"/>
      <c r="L383" s="383"/>
      <c r="M383" s="383"/>
      <c r="N383" s="383"/>
      <c r="O383" s="383"/>
      <c r="P383" s="383"/>
      <c r="Q383" s="383"/>
      <c r="R383" s="383"/>
      <c r="S383" s="383"/>
      <c r="T383" s="383"/>
      <c r="U383" s="383"/>
      <c r="V383" s="383"/>
      <c r="W383" s="383"/>
      <c r="X383" s="383"/>
      <c r="Y383" s="383"/>
      <c r="Z383" s="383"/>
    </row>
    <row r="384" ht="39.0" customHeight="1">
      <c r="A384" s="383"/>
      <c r="B384" s="383"/>
      <c r="C384" s="407"/>
      <c r="D384" s="383"/>
      <c r="E384" s="383"/>
      <c r="F384" s="383"/>
      <c r="G384" s="383"/>
      <c r="H384" s="383"/>
      <c r="I384" s="383"/>
      <c r="J384" s="383"/>
      <c r="K384" s="383"/>
      <c r="L384" s="383"/>
      <c r="M384" s="383"/>
      <c r="N384" s="383"/>
      <c r="O384" s="383"/>
      <c r="P384" s="383"/>
      <c r="Q384" s="383"/>
      <c r="R384" s="383"/>
      <c r="S384" s="383"/>
      <c r="T384" s="383"/>
      <c r="U384" s="383"/>
      <c r="V384" s="383"/>
      <c r="W384" s="383"/>
      <c r="X384" s="383"/>
      <c r="Y384" s="383"/>
      <c r="Z384" s="383"/>
    </row>
    <row r="385" ht="39.0" customHeight="1">
      <c r="A385" s="383"/>
      <c r="B385" s="383"/>
      <c r="C385" s="407"/>
      <c r="D385" s="383"/>
      <c r="E385" s="383"/>
      <c r="F385" s="383"/>
      <c r="G385" s="383"/>
      <c r="H385" s="383"/>
      <c r="I385" s="383"/>
      <c r="J385" s="383"/>
      <c r="K385" s="383"/>
      <c r="L385" s="383"/>
      <c r="M385" s="383"/>
      <c r="N385" s="383"/>
      <c r="O385" s="383"/>
      <c r="P385" s="383"/>
      <c r="Q385" s="383"/>
      <c r="R385" s="383"/>
      <c r="S385" s="383"/>
      <c r="T385" s="383"/>
      <c r="U385" s="383"/>
      <c r="V385" s="383"/>
      <c r="W385" s="383"/>
      <c r="X385" s="383"/>
      <c r="Y385" s="383"/>
      <c r="Z385" s="383"/>
    </row>
    <row r="386" ht="39.0" customHeight="1">
      <c r="A386" s="383"/>
      <c r="B386" s="383"/>
      <c r="C386" s="407"/>
      <c r="D386" s="383"/>
      <c r="E386" s="383"/>
      <c r="F386" s="383"/>
      <c r="G386" s="383"/>
      <c r="H386" s="383"/>
      <c r="I386" s="383"/>
      <c r="J386" s="383"/>
      <c r="K386" s="383"/>
      <c r="L386" s="383"/>
      <c r="M386" s="383"/>
      <c r="N386" s="383"/>
      <c r="O386" s="383"/>
      <c r="P386" s="383"/>
      <c r="Q386" s="383"/>
      <c r="R386" s="383"/>
      <c r="S386" s="383"/>
      <c r="T386" s="383"/>
      <c r="U386" s="383"/>
      <c r="V386" s="383"/>
      <c r="W386" s="383"/>
      <c r="X386" s="383"/>
      <c r="Y386" s="383"/>
      <c r="Z386" s="383"/>
    </row>
    <row r="387" ht="39.0" customHeight="1">
      <c r="A387" s="383"/>
      <c r="B387" s="383"/>
      <c r="C387" s="407"/>
      <c r="D387" s="383"/>
      <c r="E387" s="383"/>
      <c r="F387" s="383"/>
      <c r="G387" s="383"/>
      <c r="H387" s="383"/>
      <c r="I387" s="383"/>
      <c r="J387" s="383"/>
      <c r="K387" s="383"/>
      <c r="L387" s="383"/>
      <c r="M387" s="383"/>
      <c r="N387" s="383"/>
      <c r="O387" s="383"/>
      <c r="P387" s="383"/>
      <c r="Q387" s="383"/>
      <c r="R387" s="383"/>
      <c r="S387" s="383"/>
      <c r="T387" s="383"/>
      <c r="U387" s="383"/>
      <c r="V387" s="383"/>
      <c r="W387" s="383"/>
      <c r="X387" s="383"/>
      <c r="Y387" s="383"/>
      <c r="Z387" s="383"/>
    </row>
    <row r="388" ht="39.0" customHeight="1">
      <c r="A388" s="383"/>
      <c r="B388" s="383"/>
      <c r="C388" s="407"/>
      <c r="D388" s="383"/>
      <c r="E388" s="383"/>
      <c r="F388" s="383"/>
      <c r="G388" s="383"/>
      <c r="H388" s="383"/>
      <c r="I388" s="383"/>
      <c r="J388" s="383"/>
      <c r="K388" s="383"/>
      <c r="L388" s="383"/>
      <c r="M388" s="383"/>
      <c r="N388" s="383"/>
      <c r="O388" s="383"/>
      <c r="P388" s="383"/>
      <c r="Q388" s="383"/>
      <c r="R388" s="383"/>
      <c r="S388" s="383"/>
      <c r="T388" s="383"/>
      <c r="U388" s="383"/>
      <c r="V388" s="383"/>
      <c r="W388" s="383"/>
      <c r="X388" s="383"/>
      <c r="Y388" s="383"/>
      <c r="Z388" s="383"/>
    </row>
    <row r="389" ht="39.0" customHeight="1">
      <c r="A389" s="383"/>
      <c r="B389" s="383"/>
      <c r="C389" s="407"/>
      <c r="D389" s="383"/>
      <c r="E389" s="383"/>
      <c r="F389" s="383"/>
      <c r="G389" s="383"/>
      <c r="H389" s="383"/>
      <c r="I389" s="383"/>
      <c r="J389" s="383"/>
      <c r="K389" s="383"/>
      <c r="L389" s="383"/>
      <c r="M389" s="383"/>
      <c r="N389" s="383"/>
      <c r="O389" s="383"/>
      <c r="P389" s="383"/>
      <c r="Q389" s="383"/>
      <c r="R389" s="383"/>
      <c r="S389" s="383"/>
      <c r="T389" s="383"/>
      <c r="U389" s="383"/>
      <c r="V389" s="383"/>
      <c r="W389" s="383"/>
      <c r="X389" s="383"/>
      <c r="Y389" s="383"/>
      <c r="Z389" s="383"/>
    </row>
    <row r="390" ht="39.0" customHeight="1">
      <c r="A390" s="383"/>
      <c r="B390" s="383"/>
      <c r="C390" s="407"/>
      <c r="D390" s="383"/>
      <c r="E390" s="383"/>
      <c r="F390" s="383"/>
      <c r="G390" s="383"/>
      <c r="H390" s="383"/>
      <c r="I390" s="383"/>
      <c r="J390" s="383"/>
      <c r="K390" s="383"/>
      <c r="L390" s="383"/>
      <c r="M390" s="383"/>
      <c r="N390" s="383"/>
      <c r="O390" s="383"/>
      <c r="P390" s="383"/>
      <c r="Q390" s="383"/>
      <c r="R390" s="383"/>
      <c r="S390" s="383"/>
      <c r="T390" s="383"/>
      <c r="U390" s="383"/>
      <c r="V390" s="383"/>
      <c r="W390" s="383"/>
      <c r="X390" s="383"/>
      <c r="Y390" s="383"/>
      <c r="Z390" s="383"/>
    </row>
    <row r="391" ht="39.0" customHeight="1">
      <c r="A391" s="383"/>
      <c r="B391" s="383"/>
      <c r="C391" s="407"/>
      <c r="D391" s="383"/>
      <c r="E391" s="383"/>
      <c r="F391" s="383"/>
      <c r="G391" s="383"/>
      <c r="H391" s="383"/>
      <c r="I391" s="383"/>
      <c r="J391" s="383"/>
      <c r="K391" s="383"/>
      <c r="L391" s="383"/>
      <c r="M391" s="383"/>
      <c r="N391" s="383"/>
      <c r="O391" s="383"/>
      <c r="P391" s="383"/>
      <c r="Q391" s="383"/>
      <c r="R391" s="383"/>
      <c r="S391" s="383"/>
      <c r="T391" s="383"/>
      <c r="U391" s="383"/>
      <c r="V391" s="383"/>
      <c r="W391" s="383"/>
      <c r="X391" s="383"/>
      <c r="Y391" s="383"/>
      <c r="Z391" s="383"/>
    </row>
    <row r="392" ht="39.0" customHeight="1">
      <c r="A392" s="383"/>
      <c r="B392" s="383"/>
      <c r="C392" s="407"/>
      <c r="D392" s="383"/>
      <c r="E392" s="383"/>
      <c r="F392" s="383"/>
      <c r="G392" s="383"/>
      <c r="H392" s="383"/>
      <c r="I392" s="383"/>
      <c r="J392" s="383"/>
      <c r="K392" s="383"/>
      <c r="L392" s="383"/>
      <c r="M392" s="383"/>
      <c r="N392" s="383"/>
      <c r="O392" s="383"/>
      <c r="P392" s="383"/>
      <c r="Q392" s="383"/>
      <c r="R392" s="383"/>
      <c r="S392" s="383"/>
      <c r="T392" s="383"/>
      <c r="U392" s="383"/>
      <c r="V392" s="383"/>
      <c r="W392" s="383"/>
      <c r="X392" s="383"/>
      <c r="Y392" s="383"/>
      <c r="Z392" s="383"/>
    </row>
    <row r="393" ht="39.0" customHeight="1">
      <c r="A393" s="383"/>
      <c r="B393" s="383"/>
      <c r="C393" s="407"/>
      <c r="D393" s="383"/>
      <c r="E393" s="383"/>
      <c r="F393" s="383"/>
      <c r="G393" s="383"/>
      <c r="H393" s="383"/>
      <c r="I393" s="383"/>
      <c r="J393" s="383"/>
      <c r="K393" s="383"/>
      <c r="L393" s="383"/>
      <c r="M393" s="383"/>
      <c r="N393" s="383"/>
      <c r="O393" s="383"/>
      <c r="P393" s="383"/>
      <c r="Q393" s="383"/>
      <c r="R393" s="383"/>
      <c r="S393" s="383"/>
      <c r="T393" s="383"/>
      <c r="U393" s="383"/>
      <c r="V393" s="383"/>
      <c r="W393" s="383"/>
      <c r="X393" s="383"/>
      <c r="Y393" s="383"/>
      <c r="Z393" s="383"/>
    </row>
    <row r="394" ht="39.0" customHeight="1">
      <c r="A394" s="383"/>
      <c r="B394" s="383"/>
      <c r="C394" s="407"/>
      <c r="D394" s="383"/>
      <c r="E394" s="383"/>
      <c r="F394" s="383"/>
      <c r="G394" s="383"/>
      <c r="H394" s="383"/>
      <c r="I394" s="383"/>
      <c r="J394" s="383"/>
      <c r="K394" s="383"/>
      <c r="L394" s="383"/>
      <c r="M394" s="383"/>
      <c r="N394" s="383"/>
      <c r="O394" s="383"/>
      <c r="P394" s="383"/>
      <c r="Q394" s="383"/>
      <c r="R394" s="383"/>
      <c r="S394" s="383"/>
      <c r="T394" s="383"/>
      <c r="U394" s="383"/>
      <c r="V394" s="383"/>
      <c r="W394" s="383"/>
      <c r="X394" s="383"/>
      <c r="Y394" s="383"/>
      <c r="Z394" s="383"/>
    </row>
    <row r="395" ht="39.0" customHeight="1">
      <c r="A395" s="383"/>
      <c r="B395" s="383"/>
      <c r="C395" s="407"/>
      <c r="D395" s="383"/>
      <c r="E395" s="383"/>
      <c r="F395" s="383"/>
      <c r="G395" s="383"/>
      <c r="H395" s="383"/>
      <c r="I395" s="383"/>
      <c r="J395" s="383"/>
      <c r="K395" s="383"/>
      <c r="L395" s="383"/>
      <c r="M395" s="383"/>
      <c r="N395" s="383"/>
      <c r="O395" s="383"/>
      <c r="P395" s="383"/>
      <c r="Q395" s="383"/>
      <c r="R395" s="383"/>
      <c r="S395" s="383"/>
      <c r="T395" s="383"/>
      <c r="U395" s="383"/>
      <c r="V395" s="383"/>
      <c r="W395" s="383"/>
      <c r="X395" s="383"/>
      <c r="Y395" s="383"/>
      <c r="Z395" s="383"/>
    </row>
    <row r="396" ht="39.0" customHeight="1">
      <c r="A396" s="383"/>
      <c r="B396" s="383"/>
      <c r="C396" s="407"/>
      <c r="D396" s="383"/>
      <c r="E396" s="383"/>
      <c r="F396" s="383"/>
      <c r="G396" s="383"/>
      <c r="H396" s="383"/>
      <c r="I396" s="383"/>
      <c r="J396" s="383"/>
      <c r="K396" s="383"/>
      <c r="L396" s="383"/>
      <c r="M396" s="383"/>
      <c r="N396" s="383"/>
      <c r="O396" s="383"/>
      <c r="P396" s="383"/>
      <c r="Q396" s="383"/>
      <c r="R396" s="383"/>
      <c r="S396" s="383"/>
      <c r="T396" s="383"/>
      <c r="U396" s="383"/>
      <c r="V396" s="383"/>
      <c r="W396" s="383"/>
      <c r="X396" s="383"/>
      <c r="Y396" s="383"/>
      <c r="Z396" s="383"/>
    </row>
    <row r="397" ht="39.0" customHeight="1">
      <c r="A397" s="383"/>
      <c r="B397" s="383"/>
      <c r="C397" s="407"/>
      <c r="D397" s="383"/>
      <c r="E397" s="383"/>
      <c r="F397" s="383"/>
      <c r="G397" s="383"/>
      <c r="H397" s="383"/>
      <c r="I397" s="383"/>
      <c r="J397" s="383"/>
      <c r="K397" s="383"/>
      <c r="L397" s="383"/>
      <c r="M397" s="383"/>
      <c r="N397" s="383"/>
      <c r="O397" s="383"/>
      <c r="P397" s="383"/>
      <c r="Q397" s="383"/>
      <c r="R397" s="383"/>
      <c r="S397" s="383"/>
      <c r="T397" s="383"/>
      <c r="U397" s="383"/>
      <c r="V397" s="383"/>
      <c r="W397" s="383"/>
      <c r="X397" s="383"/>
      <c r="Y397" s="383"/>
      <c r="Z397" s="383"/>
    </row>
    <row r="398" ht="39.0" customHeight="1">
      <c r="A398" s="383"/>
      <c r="B398" s="383"/>
      <c r="C398" s="407"/>
      <c r="D398" s="383"/>
      <c r="E398" s="383"/>
      <c r="F398" s="383"/>
      <c r="G398" s="383"/>
      <c r="H398" s="383"/>
      <c r="I398" s="383"/>
      <c r="J398" s="383"/>
      <c r="K398" s="383"/>
      <c r="L398" s="383"/>
      <c r="M398" s="383"/>
      <c r="N398" s="383"/>
      <c r="O398" s="383"/>
      <c r="P398" s="383"/>
      <c r="Q398" s="383"/>
      <c r="R398" s="383"/>
      <c r="S398" s="383"/>
      <c r="T398" s="383"/>
      <c r="U398" s="383"/>
      <c r="V398" s="383"/>
      <c r="W398" s="383"/>
      <c r="X398" s="383"/>
      <c r="Y398" s="383"/>
      <c r="Z398" s="383"/>
    </row>
    <row r="399" ht="39.0" customHeight="1">
      <c r="A399" s="383"/>
      <c r="B399" s="383"/>
      <c r="C399" s="407"/>
      <c r="D399" s="383"/>
      <c r="E399" s="383"/>
      <c r="F399" s="383"/>
      <c r="G399" s="383"/>
      <c r="H399" s="383"/>
      <c r="I399" s="383"/>
      <c r="J399" s="383"/>
      <c r="K399" s="383"/>
      <c r="L399" s="383"/>
      <c r="M399" s="383"/>
      <c r="N399" s="383"/>
      <c r="O399" s="383"/>
      <c r="P399" s="383"/>
      <c r="Q399" s="383"/>
      <c r="R399" s="383"/>
      <c r="S399" s="383"/>
      <c r="T399" s="383"/>
      <c r="U399" s="383"/>
      <c r="V399" s="383"/>
      <c r="W399" s="383"/>
      <c r="X399" s="383"/>
      <c r="Y399" s="383"/>
      <c r="Z399" s="383"/>
    </row>
    <row r="400" ht="39.0" customHeight="1">
      <c r="A400" s="383"/>
      <c r="B400" s="383"/>
      <c r="C400" s="407"/>
      <c r="D400" s="383"/>
      <c r="E400" s="383"/>
      <c r="F400" s="383"/>
      <c r="G400" s="383"/>
      <c r="H400" s="383"/>
      <c r="I400" s="383"/>
      <c r="J400" s="383"/>
      <c r="K400" s="383"/>
      <c r="L400" s="383"/>
      <c r="M400" s="383"/>
      <c r="N400" s="383"/>
      <c r="O400" s="383"/>
      <c r="P400" s="383"/>
      <c r="Q400" s="383"/>
      <c r="R400" s="383"/>
      <c r="S400" s="383"/>
      <c r="T400" s="383"/>
      <c r="U400" s="383"/>
      <c r="V400" s="383"/>
      <c r="W400" s="383"/>
      <c r="X400" s="383"/>
      <c r="Y400" s="383"/>
      <c r="Z400" s="383"/>
    </row>
    <row r="401" ht="39.0" customHeight="1">
      <c r="A401" s="383"/>
      <c r="B401" s="383"/>
      <c r="C401" s="407"/>
      <c r="D401" s="383"/>
      <c r="E401" s="383"/>
      <c r="F401" s="383"/>
      <c r="G401" s="383"/>
      <c r="H401" s="383"/>
      <c r="I401" s="383"/>
      <c r="J401" s="383"/>
      <c r="K401" s="383"/>
      <c r="L401" s="383"/>
      <c r="M401" s="383"/>
      <c r="N401" s="383"/>
      <c r="O401" s="383"/>
      <c r="P401" s="383"/>
      <c r="Q401" s="383"/>
      <c r="R401" s="383"/>
      <c r="S401" s="383"/>
      <c r="T401" s="383"/>
      <c r="U401" s="383"/>
      <c r="V401" s="383"/>
      <c r="W401" s="383"/>
      <c r="X401" s="383"/>
      <c r="Y401" s="383"/>
      <c r="Z401" s="383"/>
    </row>
    <row r="402" ht="39.0" customHeight="1">
      <c r="A402" s="383"/>
      <c r="B402" s="383"/>
      <c r="C402" s="407"/>
      <c r="D402" s="383"/>
      <c r="E402" s="383"/>
      <c r="F402" s="383"/>
      <c r="G402" s="383"/>
      <c r="H402" s="383"/>
      <c r="I402" s="383"/>
      <c r="J402" s="383"/>
      <c r="K402" s="383"/>
      <c r="L402" s="383"/>
      <c r="M402" s="383"/>
      <c r="N402" s="383"/>
      <c r="O402" s="383"/>
      <c r="P402" s="383"/>
      <c r="Q402" s="383"/>
      <c r="R402" s="383"/>
      <c r="S402" s="383"/>
      <c r="T402" s="383"/>
      <c r="U402" s="383"/>
      <c r="V402" s="383"/>
      <c r="W402" s="383"/>
      <c r="X402" s="383"/>
      <c r="Y402" s="383"/>
      <c r="Z402" s="383"/>
    </row>
    <row r="403" ht="39.0" customHeight="1">
      <c r="A403" s="383"/>
      <c r="B403" s="383"/>
      <c r="C403" s="407"/>
      <c r="D403" s="383"/>
      <c r="E403" s="383"/>
      <c r="F403" s="383"/>
      <c r="G403" s="383"/>
      <c r="H403" s="383"/>
      <c r="I403" s="383"/>
      <c r="J403" s="383"/>
      <c r="K403" s="383"/>
      <c r="L403" s="383"/>
      <c r="M403" s="383"/>
      <c r="N403" s="383"/>
      <c r="O403" s="383"/>
      <c r="P403" s="383"/>
      <c r="Q403" s="383"/>
      <c r="R403" s="383"/>
      <c r="S403" s="383"/>
      <c r="T403" s="383"/>
      <c r="U403" s="383"/>
      <c r="V403" s="383"/>
      <c r="W403" s="383"/>
      <c r="X403" s="383"/>
      <c r="Y403" s="383"/>
      <c r="Z403" s="383"/>
    </row>
    <row r="404" ht="39.0" customHeight="1">
      <c r="A404" s="383"/>
      <c r="B404" s="383"/>
      <c r="C404" s="407"/>
      <c r="D404" s="383"/>
      <c r="E404" s="383"/>
      <c r="F404" s="383"/>
      <c r="G404" s="383"/>
      <c r="H404" s="383"/>
      <c r="I404" s="383"/>
      <c r="J404" s="383"/>
      <c r="K404" s="383"/>
      <c r="L404" s="383"/>
      <c r="M404" s="383"/>
      <c r="N404" s="383"/>
      <c r="O404" s="383"/>
      <c r="P404" s="383"/>
      <c r="Q404" s="383"/>
      <c r="R404" s="383"/>
      <c r="S404" s="383"/>
      <c r="T404" s="383"/>
      <c r="U404" s="383"/>
      <c r="V404" s="383"/>
      <c r="W404" s="383"/>
      <c r="X404" s="383"/>
      <c r="Y404" s="383"/>
      <c r="Z404" s="383"/>
    </row>
    <row r="405" ht="39.0" customHeight="1">
      <c r="A405" s="383"/>
      <c r="B405" s="383"/>
      <c r="C405" s="407"/>
      <c r="D405" s="383"/>
      <c r="E405" s="383"/>
      <c r="F405" s="383"/>
      <c r="G405" s="383"/>
      <c r="H405" s="383"/>
      <c r="I405" s="383"/>
      <c r="J405" s="383"/>
      <c r="K405" s="383"/>
      <c r="L405" s="383"/>
      <c r="M405" s="383"/>
      <c r="N405" s="383"/>
      <c r="O405" s="383"/>
      <c r="P405" s="383"/>
      <c r="Q405" s="383"/>
      <c r="R405" s="383"/>
      <c r="S405" s="383"/>
      <c r="T405" s="383"/>
      <c r="U405" s="383"/>
      <c r="V405" s="383"/>
      <c r="W405" s="383"/>
      <c r="X405" s="383"/>
      <c r="Y405" s="383"/>
      <c r="Z405" s="383"/>
    </row>
    <row r="406" ht="39.0" customHeight="1">
      <c r="A406" s="383"/>
      <c r="B406" s="383"/>
      <c r="C406" s="407"/>
      <c r="D406" s="383"/>
      <c r="E406" s="383"/>
      <c r="F406" s="383"/>
      <c r="G406" s="383"/>
      <c r="H406" s="383"/>
      <c r="I406" s="383"/>
      <c r="J406" s="383"/>
      <c r="K406" s="383"/>
      <c r="L406" s="383"/>
      <c r="M406" s="383"/>
      <c r="N406" s="383"/>
      <c r="O406" s="383"/>
      <c r="P406" s="383"/>
      <c r="Q406" s="383"/>
      <c r="R406" s="383"/>
      <c r="S406" s="383"/>
      <c r="T406" s="383"/>
      <c r="U406" s="383"/>
      <c r="V406" s="383"/>
      <c r="W406" s="383"/>
      <c r="X406" s="383"/>
      <c r="Y406" s="383"/>
      <c r="Z406" s="383"/>
    </row>
    <row r="407" ht="39.0" customHeight="1">
      <c r="A407" s="383"/>
      <c r="B407" s="383"/>
      <c r="C407" s="407"/>
      <c r="D407" s="383"/>
      <c r="E407" s="383"/>
      <c r="F407" s="383"/>
      <c r="G407" s="383"/>
      <c r="H407" s="383"/>
      <c r="I407" s="383"/>
      <c r="J407" s="383"/>
      <c r="K407" s="383"/>
      <c r="L407" s="383"/>
      <c r="M407" s="383"/>
      <c r="N407" s="383"/>
      <c r="O407" s="383"/>
      <c r="P407" s="383"/>
      <c r="Q407" s="383"/>
      <c r="R407" s="383"/>
      <c r="S407" s="383"/>
      <c r="T407" s="383"/>
      <c r="U407" s="383"/>
      <c r="V407" s="383"/>
      <c r="W407" s="383"/>
      <c r="X407" s="383"/>
      <c r="Y407" s="383"/>
      <c r="Z407" s="383"/>
    </row>
    <row r="408" ht="39.0" customHeight="1">
      <c r="A408" s="383"/>
      <c r="B408" s="383"/>
      <c r="C408" s="407"/>
      <c r="D408" s="383"/>
      <c r="E408" s="383"/>
      <c r="F408" s="383"/>
      <c r="G408" s="383"/>
      <c r="H408" s="383"/>
      <c r="I408" s="383"/>
      <c r="J408" s="383"/>
      <c r="K408" s="383"/>
      <c r="L408" s="383"/>
      <c r="M408" s="383"/>
      <c r="N408" s="383"/>
      <c r="O408" s="383"/>
      <c r="P408" s="383"/>
      <c r="Q408" s="383"/>
      <c r="R408" s="383"/>
      <c r="S408" s="383"/>
      <c r="T408" s="383"/>
      <c r="U408" s="383"/>
      <c r="V408" s="383"/>
      <c r="W408" s="383"/>
      <c r="X408" s="383"/>
      <c r="Y408" s="383"/>
      <c r="Z408" s="383"/>
    </row>
    <row r="409" ht="39.0" customHeight="1">
      <c r="A409" s="383"/>
      <c r="B409" s="383"/>
      <c r="C409" s="407"/>
      <c r="D409" s="383"/>
      <c r="E409" s="383"/>
      <c r="F409" s="383"/>
      <c r="G409" s="383"/>
      <c r="H409" s="383"/>
      <c r="I409" s="383"/>
      <c r="J409" s="383"/>
      <c r="K409" s="383"/>
      <c r="L409" s="383"/>
      <c r="M409" s="383"/>
      <c r="N409" s="383"/>
      <c r="O409" s="383"/>
      <c r="P409" s="383"/>
      <c r="Q409" s="383"/>
      <c r="R409" s="383"/>
      <c r="S409" s="383"/>
      <c r="T409" s="383"/>
      <c r="U409" s="383"/>
      <c r="V409" s="383"/>
      <c r="W409" s="383"/>
      <c r="X409" s="383"/>
      <c r="Y409" s="383"/>
      <c r="Z409" s="383"/>
    </row>
    <row r="410" ht="39.0" customHeight="1">
      <c r="A410" s="383"/>
      <c r="B410" s="383"/>
      <c r="C410" s="407"/>
      <c r="D410" s="383"/>
      <c r="E410" s="383"/>
      <c r="F410" s="383"/>
      <c r="G410" s="383"/>
      <c r="H410" s="383"/>
      <c r="I410" s="383"/>
      <c r="J410" s="383"/>
      <c r="K410" s="383"/>
      <c r="L410" s="383"/>
      <c r="M410" s="383"/>
      <c r="N410" s="383"/>
      <c r="O410" s="383"/>
      <c r="P410" s="383"/>
      <c r="Q410" s="383"/>
      <c r="R410" s="383"/>
      <c r="S410" s="383"/>
      <c r="T410" s="383"/>
      <c r="U410" s="383"/>
      <c r="V410" s="383"/>
      <c r="W410" s="383"/>
      <c r="X410" s="383"/>
      <c r="Y410" s="383"/>
      <c r="Z410" s="383"/>
    </row>
    <row r="411" ht="39.0" customHeight="1">
      <c r="A411" s="383"/>
      <c r="B411" s="383"/>
      <c r="C411" s="407"/>
      <c r="D411" s="383"/>
      <c r="E411" s="383"/>
      <c r="F411" s="383"/>
      <c r="G411" s="383"/>
      <c r="H411" s="383"/>
      <c r="I411" s="383"/>
      <c r="J411" s="383"/>
      <c r="K411" s="383"/>
      <c r="L411" s="383"/>
      <c r="M411" s="383"/>
      <c r="N411" s="383"/>
      <c r="O411" s="383"/>
      <c r="P411" s="383"/>
      <c r="Q411" s="383"/>
      <c r="R411" s="383"/>
      <c r="S411" s="383"/>
      <c r="T411" s="383"/>
      <c r="U411" s="383"/>
      <c r="V411" s="383"/>
      <c r="W411" s="383"/>
      <c r="X411" s="383"/>
      <c r="Y411" s="383"/>
      <c r="Z411" s="383"/>
    </row>
    <row r="412" ht="39.0" customHeight="1">
      <c r="A412" s="383"/>
      <c r="B412" s="383"/>
      <c r="C412" s="407"/>
      <c r="D412" s="383"/>
      <c r="E412" s="383"/>
      <c r="F412" s="383"/>
      <c r="G412" s="383"/>
      <c r="H412" s="383"/>
      <c r="I412" s="383"/>
      <c r="J412" s="383"/>
      <c r="K412" s="383"/>
      <c r="L412" s="383"/>
      <c r="M412" s="383"/>
      <c r="N412" s="383"/>
      <c r="O412" s="383"/>
      <c r="P412" s="383"/>
      <c r="Q412" s="383"/>
      <c r="R412" s="383"/>
      <c r="S412" s="383"/>
      <c r="T412" s="383"/>
      <c r="U412" s="383"/>
      <c r="V412" s="383"/>
      <c r="W412" s="383"/>
      <c r="X412" s="383"/>
      <c r="Y412" s="383"/>
      <c r="Z412" s="383"/>
    </row>
    <row r="413" ht="39.0" customHeight="1">
      <c r="A413" s="383"/>
      <c r="B413" s="383"/>
      <c r="C413" s="407"/>
      <c r="D413" s="383"/>
      <c r="E413" s="383"/>
      <c r="F413" s="383"/>
      <c r="G413" s="383"/>
      <c r="H413" s="383"/>
      <c r="I413" s="383"/>
      <c r="J413" s="383"/>
      <c r="K413" s="383"/>
      <c r="L413" s="383"/>
      <c r="M413" s="383"/>
      <c r="N413" s="383"/>
      <c r="O413" s="383"/>
      <c r="P413" s="383"/>
      <c r="Q413" s="383"/>
      <c r="R413" s="383"/>
      <c r="S413" s="383"/>
      <c r="T413" s="383"/>
      <c r="U413" s="383"/>
      <c r="V413" s="383"/>
      <c r="W413" s="383"/>
      <c r="X413" s="383"/>
      <c r="Y413" s="383"/>
      <c r="Z413" s="383"/>
    </row>
    <row r="414" ht="39.0" customHeight="1">
      <c r="A414" s="383"/>
      <c r="B414" s="383"/>
      <c r="C414" s="407"/>
      <c r="D414" s="383"/>
      <c r="E414" s="383"/>
      <c r="F414" s="383"/>
      <c r="G414" s="383"/>
      <c r="H414" s="383"/>
      <c r="I414" s="383"/>
      <c r="J414" s="383"/>
      <c r="K414" s="383"/>
      <c r="L414" s="383"/>
      <c r="M414" s="383"/>
      <c r="N414" s="383"/>
      <c r="O414" s="383"/>
      <c r="P414" s="383"/>
      <c r="Q414" s="383"/>
      <c r="R414" s="383"/>
      <c r="S414" s="383"/>
      <c r="T414" s="383"/>
      <c r="U414" s="383"/>
      <c r="V414" s="383"/>
      <c r="W414" s="383"/>
      <c r="X414" s="383"/>
      <c r="Y414" s="383"/>
      <c r="Z414" s="383"/>
    </row>
    <row r="415" ht="39.0" customHeight="1">
      <c r="A415" s="383"/>
      <c r="B415" s="383"/>
      <c r="C415" s="407"/>
      <c r="D415" s="383"/>
      <c r="E415" s="383"/>
      <c r="F415" s="383"/>
      <c r="G415" s="383"/>
      <c r="H415" s="383"/>
      <c r="I415" s="383"/>
      <c r="J415" s="383"/>
      <c r="K415" s="383"/>
      <c r="L415" s="383"/>
      <c r="M415" s="383"/>
      <c r="N415" s="383"/>
      <c r="O415" s="383"/>
      <c r="P415" s="383"/>
      <c r="Q415" s="383"/>
      <c r="R415" s="383"/>
      <c r="S415" s="383"/>
      <c r="T415" s="383"/>
      <c r="U415" s="383"/>
      <c r="V415" s="383"/>
      <c r="W415" s="383"/>
      <c r="X415" s="383"/>
      <c r="Y415" s="383"/>
      <c r="Z415" s="383"/>
    </row>
    <row r="416" ht="39.0" customHeight="1">
      <c r="A416" s="383"/>
      <c r="B416" s="383"/>
      <c r="C416" s="407"/>
      <c r="D416" s="383"/>
      <c r="E416" s="383"/>
      <c r="F416" s="383"/>
      <c r="G416" s="383"/>
      <c r="H416" s="383"/>
      <c r="I416" s="383"/>
      <c r="J416" s="383"/>
      <c r="K416" s="383"/>
      <c r="L416" s="383"/>
      <c r="M416" s="383"/>
      <c r="N416" s="383"/>
      <c r="O416" s="383"/>
      <c r="P416" s="383"/>
      <c r="Q416" s="383"/>
      <c r="R416" s="383"/>
      <c r="S416" s="383"/>
      <c r="T416" s="383"/>
      <c r="U416" s="383"/>
      <c r="V416" s="383"/>
      <c r="W416" s="383"/>
      <c r="X416" s="383"/>
      <c r="Y416" s="383"/>
      <c r="Z416" s="383"/>
    </row>
    <row r="417" ht="39.0" customHeight="1">
      <c r="A417" s="383"/>
      <c r="B417" s="383"/>
      <c r="C417" s="407"/>
      <c r="D417" s="383"/>
      <c r="E417" s="383"/>
      <c r="F417" s="383"/>
      <c r="G417" s="383"/>
      <c r="H417" s="383"/>
      <c r="I417" s="383"/>
      <c r="J417" s="383"/>
      <c r="K417" s="383"/>
      <c r="L417" s="383"/>
      <c r="M417" s="383"/>
      <c r="N417" s="383"/>
      <c r="O417" s="383"/>
      <c r="P417" s="383"/>
      <c r="Q417" s="383"/>
      <c r="R417" s="383"/>
      <c r="S417" s="383"/>
      <c r="T417" s="383"/>
      <c r="U417" s="383"/>
      <c r="V417" s="383"/>
      <c r="W417" s="383"/>
      <c r="X417" s="383"/>
      <c r="Y417" s="383"/>
      <c r="Z417" s="383"/>
    </row>
    <row r="418" ht="39.0" customHeight="1">
      <c r="A418" s="383"/>
      <c r="B418" s="383"/>
      <c r="C418" s="407"/>
      <c r="D418" s="383"/>
      <c r="E418" s="383"/>
      <c r="F418" s="383"/>
      <c r="G418" s="383"/>
      <c r="H418" s="383"/>
      <c r="I418" s="383"/>
      <c r="J418" s="383"/>
      <c r="K418" s="383"/>
      <c r="L418" s="383"/>
      <c r="M418" s="383"/>
      <c r="N418" s="383"/>
      <c r="O418" s="383"/>
      <c r="P418" s="383"/>
      <c r="Q418" s="383"/>
      <c r="R418" s="383"/>
      <c r="S418" s="383"/>
      <c r="T418" s="383"/>
      <c r="U418" s="383"/>
      <c r="V418" s="383"/>
      <c r="W418" s="383"/>
      <c r="X418" s="383"/>
      <c r="Y418" s="383"/>
      <c r="Z418" s="383"/>
    </row>
    <row r="419" ht="39.0" customHeight="1">
      <c r="A419" s="383"/>
      <c r="B419" s="383"/>
      <c r="C419" s="407"/>
      <c r="D419" s="383"/>
      <c r="E419" s="383"/>
      <c r="F419" s="383"/>
      <c r="G419" s="383"/>
      <c r="H419" s="383"/>
      <c r="I419" s="383"/>
      <c r="J419" s="383"/>
      <c r="K419" s="383"/>
      <c r="L419" s="383"/>
      <c r="M419" s="383"/>
      <c r="N419" s="383"/>
      <c r="O419" s="383"/>
      <c r="P419" s="383"/>
      <c r="Q419" s="383"/>
      <c r="R419" s="383"/>
      <c r="S419" s="383"/>
      <c r="T419" s="383"/>
      <c r="U419" s="383"/>
      <c r="V419" s="383"/>
      <c r="W419" s="383"/>
      <c r="X419" s="383"/>
      <c r="Y419" s="383"/>
      <c r="Z419" s="383"/>
    </row>
    <row r="420" ht="39.0" customHeight="1">
      <c r="A420" s="383"/>
      <c r="B420" s="383"/>
      <c r="C420" s="407"/>
      <c r="D420" s="383"/>
      <c r="E420" s="383"/>
      <c r="F420" s="383"/>
      <c r="G420" s="383"/>
      <c r="H420" s="383"/>
      <c r="I420" s="383"/>
      <c r="J420" s="383"/>
      <c r="K420" s="383"/>
      <c r="L420" s="383"/>
      <c r="M420" s="383"/>
      <c r="N420" s="383"/>
      <c r="O420" s="383"/>
      <c r="P420" s="383"/>
      <c r="Q420" s="383"/>
      <c r="R420" s="383"/>
      <c r="S420" s="383"/>
      <c r="T420" s="383"/>
      <c r="U420" s="383"/>
      <c r="V420" s="383"/>
      <c r="W420" s="383"/>
      <c r="X420" s="383"/>
      <c r="Y420" s="383"/>
      <c r="Z420" s="383"/>
    </row>
    <row r="421" ht="39.0" customHeight="1">
      <c r="A421" s="383"/>
      <c r="B421" s="383"/>
      <c r="C421" s="407"/>
      <c r="D421" s="383"/>
      <c r="E421" s="383"/>
      <c r="F421" s="383"/>
      <c r="G421" s="383"/>
      <c r="H421" s="383"/>
      <c r="I421" s="383"/>
      <c r="J421" s="383"/>
      <c r="K421" s="383"/>
      <c r="L421" s="383"/>
      <c r="M421" s="383"/>
      <c r="N421" s="383"/>
      <c r="O421" s="383"/>
      <c r="P421" s="383"/>
      <c r="Q421" s="383"/>
      <c r="R421" s="383"/>
      <c r="S421" s="383"/>
      <c r="T421" s="383"/>
      <c r="U421" s="383"/>
      <c r="V421" s="383"/>
      <c r="W421" s="383"/>
      <c r="X421" s="383"/>
      <c r="Y421" s="383"/>
      <c r="Z421" s="383"/>
    </row>
    <row r="422" ht="39.0" customHeight="1">
      <c r="A422" s="383"/>
      <c r="B422" s="383"/>
      <c r="C422" s="407"/>
      <c r="D422" s="383"/>
      <c r="E422" s="383"/>
      <c r="F422" s="383"/>
      <c r="G422" s="383"/>
      <c r="H422" s="383"/>
      <c r="I422" s="383"/>
      <c r="J422" s="383"/>
      <c r="K422" s="383"/>
      <c r="L422" s="383"/>
      <c r="M422" s="383"/>
      <c r="N422" s="383"/>
      <c r="O422" s="383"/>
      <c r="P422" s="383"/>
      <c r="Q422" s="383"/>
      <c r="R422" s="383"/>
      <c r="S422" s="383"/>
      <c r="T422" s="383"/>
      <c r="U422" s="383"/>
      <c r="V422" s="383"/>
      <c r="W422" s="383"/>
      <c r="X422" s="383"/>
      <c r="Y422" s="383"/>
      <c r="Z422" s="383"/>
    </row>
    <row r="423" ht="39.0" customHeight="1">
      <c r="A423" s="383"/>
      <c r="B423" s="383"/>
      <c r="C423" s="407"/>
      <c r="D423" s="383"/>
      <c r="E423" s="383"/>
      <c r="F423" s="383"/>
      <c r="G423" s="383"/>
      <c r="H423" s="383"/>
      <c r="I423" s="383"/>
      <c r="J423" s="383"/>
      <c r="K423" s="383"/>
      <c r="L423" s="383"/>
      <c r="M423" s="383"/>
      <c r="N423" s="383"/>
      <c r="O423" s="383"/>
      <c r="P423" s="383"/>
      <c r="Q423" s="383"/>
      <c r="R423" s="383"/>
      <c r="S423" s="383"/>
      <c r="T423" s="383"/>
      <c r="U423" s="383"/>
      <c r="V423" s="383"/>
      <c r="W423" s="383"/>
      <c r="X423" s="383"/>
      <c r="Y423" s="383"/>
      <c r="Z423" s="383"/>
    </row>
    <row r="424" ht="39.0" customHeight="1">
      <c r="A424" s="383"/>
      <c r="B424" s="383"/>
      <c r="C424" s="407"/>
      <c r="D424" s="383"/>
      <c r="E424" s="383"/>
      <c r="F424" s="383"/>
      <c r="G424" s="383"/>
      <c r="H424" s="383"/>
      <c r="I424" s="383"/>
      <c r="J424" s="383"/>
      <c r="K424" s="383"/>
      <c r="L424" s="383"/>
      <c r="M424" s="383"/>
      <c r="N424" s="383"/>
      <c r="O424" s="383"/>
      <c r="P424" s="383"/>
      <c r="Q424" s="383"/>
      <c r="R424" s="383"/>
      <c r="S424" s="383"/>
      <c r="T424" s="383"/>
      <c r="U424" s="383"/>
      <c r="V424" s="383"/>
      <c r="W424" s="383"/>
      <c r="X424" s="383"/>
      <c r="Y424" s="383"/>
      <c r="Z424" s="383"/>
    </row>
    <row r="425" ht="39.0" customHeight="1">
      <c r="A425" s="383"/>
      <c r="B425" s="383"/>
      <c r="C425" s="407"/>
      <c r="D425" s="383"/>
      <c r="E425" s="383"/>
      <c r="F425" s="383"/>
      <c r="G425" s="383"/>
      <c r="H425" s="383"/>
      <c r="I425" s="383"/>
      <c r="J425" s="383"/>
      <c r="K425" s="383"/>
      <c r="L425" s="383"/>
      <c r="M425" s="383"/>
      <c r="N425" s="383"/>
      <c r="O425" s="383"/>
      <c r="P425" s="383"/>
      <c r="Q425" s="383"/>
      <c r="R425" s="383"/>
      <c r="S425" s="383"/>
      <c r="T425" s="383"/>
      <c r="U425" s="383"/>
      <c r="V425" s="383"/>
      <c r="W425" s="383"/>
      <c r="X425" s="383"/>
      <c r="Y425" s="383"/>
      <c r="Z425" s="383"/>
    </row>
    <row r="426" ht="39.0" customHeight="1">
      <c r="A426" s="383"/>
      <c r="B426" s="383"/>
      <c r="C426" s="407"/>
      <c r="D426" s="383"/>
      <c r="E426" s="383"/>
      <c r="F426" s="383"/>
      <c r="G426" s="383"/>
      <c r="H426" s="383"/>
      <c r="I426" s="383"/>
      <c r="J426" s="383"/>
      <c r="K426" s="383"/>
      <c r="L426" s="383"/>
      <c r="M426" s="383"/>
      <c r="N426" s="383"/>
      <c r="O426" s="383"/>
      <c r="P426" s="383"/>
      <c r="Q426" s="383"/>
      <c r="R426" s="383"/>
      <c r="S426" s="383"/>
      <c r="T426" s="383"/>
      <c r="U426" s="383"/>
      <c r="V426" s="383"/>
      <c r="W426" s="383"/>
      <c r="X426" s="383"/>
      <c r="Y426" s="383"/>
      <c r="Z426" s="383"/>
    </row>
    <row r="427" ht="39.0" customHeight="1">
      <c r="A427" s="383"/>
      <c r="B427" s="383"/>
      <c r="C427" s="407"/>
      <c r="D427" s="383"/>
      <c r="E427" s="383"/>
      <c r="F427" s="383"/>
      <c r="G427" s="383"/>
      <c r="H427" s="383"/>
      <c r="I427" s="383"/>
      <c r="J427" s="383"/>
      <c r="K427" s="383"/>
      <c r="L427" s="383"/>
      <c r="M427" s="383"/>
      <c r="N427" s="383"/>
      <c r="O427" s="383"/>
      <c r="P427" s="383"/>
      <c r="Q427" s="383"/>
      <c r="R427" s="383"/>
      <c r="S427" s="383"/>
      <c r="T427" s="383"/>
      <c r="U427" s="383"/>
      <c r="V427" s="383"/>
      <c r="W427" s="383"/>
      <c r="X427" s="383"/>
      <c r="Y427" s="383"/>
      <c r="Z427" s="383"/>
    </row>
    <row r="428" ht="39.0" customHeight="1">
      <c r="A428" s="383"/>
      <c r="B428" s="383"/>
      <c r="C428" s="407"/>
      <c r="D428" s="383"/>
      <c r="E428" s="383"/>
      <c r="F428" s="383"/>
      <c r="G428" s="383"/>
      <c r="H428" s="383"/>
      <c r="I428" s="383"/>
      <c r="J428" s="383"/>
      <c r="K428" s="383"/>
      <c r="L428" s="383"/>
      <c r="M428" s="383"/>
      <c r="N428" s="383"/>
      <c r="O428" s="383"/>
      <c r="P428" s="383"/>
      <c r="Q428" s="383"/>
      <c r="R428" s="383"/>
      <c r="S428" s="383"/>
      <c r="T428" s="383"/>
      <c r="U428" s="383"/>
      <c r="V428" s="383"/>
      <c r="W428" s="383"/>
      <c r="X428" s="383"/>
      <c r="Y428" s="383"/>
      <c r="Z428" s="383"/>
    </row>
    <row r="429" ht="39.0" customHeight="1">
      <c r="A429" s="383"/>
      <c r="B429" s="383"/>
      <c r="C429" s="407"/>
      <c r="D429" s="383"/>
      <c r="E429" s="383"/>
      <c r="F429" s="383"/>
      <c r="G429" s="383"/>
      <c r="H429" s="383"/>
      <c r="I429" s="383"/>
      <c r="J429" s="383"/>
      <c r="K429" s="383"/>
      <c r="L429" s="383"/>
      <c r="M429" s="383"/>
      <c r="N429" s="383"/>
      <c r="O429" s="383"/>
      <c r="P429" s="383"/>
      <c r="Q429" s="383"/>
      <c r="R429" s="383"/>
      <c r="S429" s="383"/>
      <c r="T429" s="383"/>
      <c r="U429" s="383"/>
      <c r="V429" s="383"/>
      <c r="W429" s="383"/>
      <c r="X429" s="383"/>
      <c r="Y429" s="383"/>
      <c r="Z429" s="383"/>
    </row>
    <row r="430" ht="39.0" customHeight="1">
      <c r="A430" s="383"/>
      <c r="B430" s="383"/>
      <c r="C430" s="407"/>
      <c r="D430" s="383"/>
      <c r="E430" s="383"/>
      <c r="F430" s="383"/>
      <c r="G430" s="383"/>
      <c r="H430" s="383"/>
      <c r="I430" s="383"/>
      <c r="J430" s="383"/>
      <c r="K430" s="383"/>
      <c r="L430" s="383"/>
      <c r="M430" s="383"/>
      <c r="N430" s="383"/>
      <c r="O430" s="383"/>
      <c r="P430" s="383"/>
      <c r="Q430" s="383"/>
      <c r="R430" s="383"/>
      <c r="S430" s="383"/>
      <c r="T430" s="383"/>
      <c r="U430" s="383"/>
      <c r="V430" s="383"/>
      <c r="W430" s="383"/>
      <c r="X430" s="383"/>
      <c r="Y430" s="383"/>
      <c r="Z430" s="383"/>
    </row>
    <row r="431" ht="39.0" customHeight="1">
      <c r="A431" s="383"/>
      <c r="B431" s="383"/>
      <c r="C431" s="407"/>
      <c r="D431" s="383"/>
      <c r="E431" s="383"/>
      <c r="F431" s="383"/>
      <c r="G431" s="383"/>
      <c r="H431" s="383"/>
      <c r="I431" s="383"/>
      <c r="J431" s="383"/>
      <c r="K431" s="383"/>
      <c r="L431" s="383"/>
      <c r="M431" s="383"/>
      <c r="N431" s="383"/>
      <c r="O431" s="383"/>
      <c r="P431" s="383"/>
      <c r="Q431" s="383"/>
      <c r="R431" s="383"/>
      <c r="S431" s="383"/>
      <c r="T431" s="383"/>
      <c r="U431" s="383"/>
      <c r="V431" s="383"/>
      <c r="W431" s="383"/>
      <c r="X431" s="383"/>
      <c r="Y431" s="383"/>
      <c r="Z431" s="383"/>
    </row>
    <row r="432" ht="39.0" customHeight="1">
      <c r="A432" s="383"/>
      <c r="B432" s="383"/>
      <c r="C432" s="407"/>
      <c r="D432" s="383"/>
      <c r="E432" s="383"/>
      <c r="F432" s="383"/>
      <c r="G432" s="383"/>
      <c r="H432" s="383"/>
      <c r="I432" s="383"/>
      <c r="J432" s="383"/>
      <c r="K432" s="383"/>
      <c r="L432" s="383"/>
      <c r="M432" s="383"/>
      <c r="N432" s="383"/>
      <c r="O432" s="383"/>
      <c r="P432" s="383"/>
      <c r="Q432" s="383"/>
      <c r="R432" s="383"/>
      <c r="S432" s="383"/>
      <c r="T432" s="383"/>
      <c r="U432" s="383"/>
      <c r="V432" s="383"/>
      <c r="W432" s="383"/>
      <c r="X432" s="383"/>
      <c r="Y432" s="383"/>
      <c r="Z432" s="383"/>
    </row>
    <row r="433" ht="39.0" customHeight="1">
      <c r="A433" s="383"/>
      <c r="B433" s="383"/>
      <c r="C433" s="407"/>
      <c r="D433" s="383"/>
      <c r="E433" s="383"/>
      <c r="F433" s="383"/>
      <c r="G433" s="383"/>
      <c r="H433" s="383"/>
      <c r="I433" s="383"/>
      <c r="J433" s="383"/>
      <c r="K433" s="383"/>
      <c r="L433" s="383"/>
      <c r="M433" s="383"/>
      <c r="N433" s="383"/>
      <c r="O433" s="383"/>
      <c r="P433" s="383"/>
      <c r="Q433" s="383"/>
      <c r="R433" s="383"/>
      <c r="S433" s="383"/>
      <c r="T433" s="383"/>
      <c r="U433" s="383"/>
      <c r="V433" s="383"/>
      <c r="W433" s="383"/>
      <c r="X433" s="383"/>
      <c r="Y433" s="383"/>
      <c r="Z433" s="383"/>
    </row>
    <row r="434" ht="39.0" customHeight="1">
      <c r="A434" s="383"/>
      <c r="B434" s="383"/>
      <c r="C434" s="407"/>
      <c r="D434" s="383"/>
      <c r="E434" s="383"/>
      <c r="F434" s="383"/>
      <c r="G434" s="383"/>
      <c r="H434" s="383"/>
      <c r="I434" s="383"/>
      <c r="J434" s="383"/>
      <c r="K434" s="383"/>
      <c r="L434" s="383"/>
      <c r="M434" s="383"/>
      <c r="N434" s="383"/>
      <c r="O434" s="383"/>
      <c r="P434" s="383"/>
      <c r="Q434" s="383"/>
      <c r="R434" s="383"/>
      <c r="S434" s="383"/>
      <c r="T434" s="383"/>
      <c r="U434" s="383"/>
      <c r="V434" s="383"/>
      <c r="W434" s="383"/>
      <c r="X434" s="383"/>
      <c r="Y434" s="383"/>
      <c r="Z434" s="383"/>
    </row>
    <row r="435" ht="39.0" customHeight="1">
      <c r="A435" s="383"/>
      <c r="B435" s="383"/>
      <c r="C435" s="407"/>
      <c r="D435" s="383"/>
      <c r="E435" s="383"/>
      <c r="F435" s="383"/>
      <c r="G435" s="383"/>
      <c r="H435" s="383"/>
      <c r="I435" s="383"/>
      <c r="J435" s="383"/>
      <c r="K435" s="383"/>
      <c r="L435" s="383"/>
      <c r="M435" s="383"/>
      <c r="N435" s="383"/>
      <c r="O435" s="383"/>
      <c r="P435" s="383"/>
      <c r="Q435" s="383"/>
      <c r="R435" s="383"/>
      <c r="S435" s="383"/>
      <c r="T435" s="383"/>
      <c r="U435" s="383"/>
      <c r="V435" s="383"/>
      <c r="W435" s="383"/>
      <c r="X435" s="383"/>
      <c r="Y435" s="383"/>
      <c r="Z435" s="383"/>
    </row>
    <row r="436" ht="39.0" customHeight="1">
      <c r="A436" s="383"/>
      <c r="B436" s="383"/>
      <c r="C436" s="407"/>
      <c r="D436" s="383"/>
      <c r="E436" s="383"/>
      <c r="F436" s="383"/>
      <c r="G436" s="383"/>
      <c r="H436" s="383"/>
      <c r="I436" s="383"/>
      <c r="J436" s="383"/>
      <c r="K436" s="383"/>
      <c r="L436" s="383"/>
      <c r="M436" s="383"/>
      <c r="N436" s="383"/>
      <c r="O436" s="383"/>
      <c r="P436" s="383"/>
      <c r="Q436" s="383"/>
      <c r="R436" s="383"/>
      <c r="S436" s="383"/>
      <c r="T436" s="383"/>
      <c r="U436" s="383"/>
      <c r="V436" s="383"/>
      <c r="W436" s="383"/>
      <c r="X436" s="383"/>
      <c r="Y436" s="383"/>
      <c r="Z436" s="383"/>
    </row>
    <row r="437" ht="39.0" customHeight="1">
      <c r="A437" s="383"/>
      <c r="B437" s="383"/>
      <c r="C437" s="407"/>
      <c r="D437" s="383"/>
      <c r="E437" s="383"/>
      <c r="F437" s="383"/>
      <c r="G437" s="383"/>
      <c r="H437" s="383"/>
      <c r="I437" s="383"/>
      <c r="J437" s="383"/>
      <c r="K437" s="383"/>
      <c r="L437" s="383"/>
      <c r="M437" s="383"/>
      <c r="N437" s="383"/>
      <c r="O437" s="383"/>
      <c r="P437" s="383"/>
      <c r="Q437" s="383"/>
      <c r="R437" s="383"/>
      <c r="S437" s="383"/>
      <c r="T437" s="383"/>
      <c r="U437" s="383"/>
      <c r="V437" s="383"/>
      <c r="W437" s="383"/>
      <c r="X437" s="383"/>
      <c r="Y437" s="383"/>
      <c r="Z437" s="383"/>
    </row>
    <row r="438" ht="39.0" customHeight="1">
      <c r="A438" s="383"/>
      <c r="B438" s="383"/>
      <c r="C438" s="407"/>
      <c r="D438" s="383"/>
      <c r="E438" s="383"/>
      <c r="F438" s="383"/>
      <c r="G438" s="383"/>
      <c r="H438" s="383"/>
      <c r="I438" s="383"/>
      <c r="J438" s="383"/>
      <c r="K438" s="383"/>
      <c r="L438" s="383"/>
      <c r="M438" s="383"/>
      <c r="N438" s="383"/>
      <c r="O438" s="383"/>
      <c r="P438" s="383"/>
      <c r="Q438" s="383"/>
      <c r="R438" s="383"/>
      <c r="S438" s="383"/>
      <c r="T438" s="383"/>
      <c r="U438" s="383"/>
      <c r="V438" s="383"/>
      <c r="W438" s="383"/>
      <c r="X438" s="383"/>
      <c r="Y438" s="383"/>
      <c r="Z438" s="383"/>
    </row>
    <row r="439" ht="39.0" customHeight="1">
      <c r="A439" s="383"/>
      <c r="B439" s="383"/>
      <c r="C439" s="407"/>
      <c r="D439" s="383"/>
      <c r="E439" s="383"/>
      <c r="F439" s="383"/>
      <c r="G439" s="383"/>
      <c r="H439" s="383"/>
      <c r="I439" s="383"/>
      <c r="J439" s="383"/>
      <c r="K439" s="383"/>
      <c r="L439" s="383"/>
      <c r="M439" s="383"/>
      <c r="N439" s="383"/>
      <c r="O439" s="383"/>
      <c r="P439" s="383"/>
      <c r="Q439" s="383"/>
      <c r="R439" s="383"/>
      <c r="S439" s="383"/>
      <c r="T439" s="383"/>
      <c r="U439" s="383"/>
      <c r="V439" s="383"/>
      <c r="W439" s="383"/>
      <c r="X439" s="383"/>
      <c r="Y439" s="383"/>
      <c r="Z439" s="383"/>
    </row>
    <row r="440" ht="39.0" customHeight="1">
      <c r="A440" s="383"/>
      <c r="B440" s="383"/>
      <c r="C440" s="407"/>
      <c r="D440" s="383"/>
      <c r="E440" s="383"/>
      <c r="F440" s="383"/>
      <c r="G440" s="383"/>
      <c r="H440" s="383"/>
      <c r="I440" s="383"/>
      <c r="J440" s="383"/>
      <c r="K440" s="383"/>
      <c r="L440" s="383"/>
      <c r="M440" s="383"/>
      <c r="N440" s="383"/>
      <c r="O440" s="383"/>
      <c r="P440" s="383"/>
      <c r="Q440" s="383"/>
      <c r="R440" s="383"/>
      <c r="S440" s="383"/>
      <c r="T440" s="383"/>
      <c r="U440" s="383"/>
      <c r="V440" s="383"/>
      <c r="W440" s="383"/>
      <c r="X440" s="383"/>
      <c r="Y440" s="383"/>
      <c r="Z440" s="383"/>
    </row>
    <row r="441" ht="39.0" customHeight="1">
      <c r="A441" s="383"/>
      <c r="B441" s="383"/>
      <c r="C441" s="407"/>
      <c r="D441" s="383"/>
      <c r="E441" s="383"/>
      <c r="F441" s="383"/>
      <c r="G441" s="383"/>
      <c r="H441" s="383"/>
      <c r="I441" s="383"/>
      <c r="J441" s="383"/>
      <c r="K441" s="383"/>
      <c r="L441" s="383"/>
      <c r="M441" s="383"/>
      <c r="N441" s="383"/>
      <c r="O441" s="383"/>
      <c r="P441" s="383"/>
      <c r="Q441" s="383"/>
      <c r="R441" s="383"/>
      <c r="S441" s="383"/>
      <c r="T441" s="383"/>
      <c r="U441" s="383"/>
      <c r="V441" s="383"/>
      <c r="W441" s="383"/>
      <c r="X441" s="383"/>
      <c r="Y441" s="383"/>
      <c r="Z441" s="383"/>
    </row>
    <row r="442" ht="39.0" customHeight="1">
      <c r="A442" s="383"/>
      <c r="B442" s="383"/>
      <c r="C442" s="407"/>
      <c r="D442" s="383"/>
      <c r="E442" s="383"/>
      <c r="F442" s="383"/>
      <c r="G442" s="383"/>
      <c r="H442" s="383"/>
      <c r="I442" s="383"/>
      <c r="J442" s="383"/>
      <c r="K442" s="383"/>
      <c r="L442" s="383"/>
      <c r="M442" s="383"/>
      <c r="N442" s="383"/>
      <c r="O442" s="383"/>
      <c r="P442" s="383"/>
      <c r="Q442" s="383"/>
      <c r="R442" s="383"/>
      <c r="S442" s="383"/>
      <c r="T442" s="383"/>
      <c r="U442" s="383"/>
      <c r="V442" s="383"/>
      <c r="W442" s="383"/>
      <c r="X442" s="383"/>
      <c r="Y442" s="383"/>
      <c r="Z442" s="383"/>
    </row>
    <row r="443" ht="39.0" customHeight="1">
      <c r="A443" s="383"/>
      <c r="B443" s="383"/>
      <c r="C443" s="407"/>
      <c r="D443" s="383"/>
      <c r="E443" s="383"/>
      <c r="F443" s="383"/>
      <c r="G443" s="383"/>
      <c r="H443" s="383"/>
      <c r="I443" s="383"/>
      <c r="J443" s="383"/>
      <c r="K443" s="383"/>
      <c r="L443" s="383"/>
      <c r="M443" s="383"/>
      <c r="N443" s="383"/>
      <c r="O443" s="383"/>
      <c r="P443" s="383"/>
      <c r="Q443" s="383"/>
      <c r="R443" s="383"/>
      <c r="S443" s="383"/>
      <c r="T443" s="383"/>
      <c r="U443" s="383"/>
      <c r="V443" s="383"/>
      <c r="W443" s="383"/>
      <c r="X443" s="383"/>
      <c r="Y443" s="383"/>
      <c r="Z443" s="383"/>
    </row>
    <row r="444" ht="39.0" customHeight="1">
      <c r="A444" s="383"/>
      <c r="B444" s="383"/>
      <c r="C444" s="407"/>
      <c r="D444" s="383"/>
      <c r="E444" s="383"/>
      <c r="F444" s="383"/>
      <c r="G444" s="383"/>
      <c r="H444" s="383"/>
      <c r="I444" s="383"/>
      <c r="J444" s="383"/>
      <c r="K444" s="383"/>
      <c r="L444" s="383"/>
      <c r="M444" s="383"/>
      <c r="N444" s="383"/>
      <c r="O444" s="383"/>
      <c r="P444" s="383"/>
      <c r="Q444" s="383"/>
      <c r="R444" s="383"/>
      <c r="S444" s="383"/>
      <c r="T444" s="383"/>
      <c r="U444" s="383"/>
      <c r="V444" s="383"/>
      <c r="W444" s="383"/>
      <c r="X444" s="383"/>
      <c r="Y444" s="383"/>
      <c r="Z444" s="383"/>
    </row>
    <row r="445" ht="39.0" customHeight="1">
      <c r="A445" s="383"/>
      <c r="B445" s="383"/>
      <c r="C445" s="407"/>
      <c r="D445" s="383"/>
      <c r="E445" s="383"/>
      <c r="F445" s="383"/>
      <c r="G445" s="383"/>
      <c r="H445" s="383"/>
      <c r="I445" s="383"/>
      <c r="J445" s="383"/>
      <c r="K445" s="383"/>
      <c r="L445" s="383"/>
      <c r="M445" s="383"/>
      <c r="N445" s="383"/>
      <c r="O445" s="383"/>
      <c r="P445" s="383"/>
      <c r="Q445" s="383"/>
      <c r="R445" s="383"/>
      <c r="S445" s="383"/>
      <c r="T445" s="383"/>
      <c r="U445" s="383"/>
      <c r="V445" s="383"/>
      <c r="W445" s="383"/>
      <c r="X445" s="383"/>
      <c r="Y445" s="383"/>
      <c r="Z445" s="383"/>
    </row>
    <row r="446" ht="39.0" customHeight="1">
      <c r="A446" s="383"/>
      <c r="B446" s="383"/>
      <c r="C446" s="407"/>
      <c r="D446" s="383"/>
      <c r="E446" s="383"/>
      <c r="F446" s="383"/>
      <c r="G446" s="383"/>
      <c r="H446" s="383"/>
      <c r="I446" s="383"/>
      <c r="J446" s="383"/>
      <c r="K446" s="383"/>
      <c r="L446" s="383"/>
      <c r="M446" s="383"/>
      <c r="N446" s="383"/>
      <c r="O446" s="383"/>
      <c r="P446" s="383"/>
      <c r="Q446" s="383"/>
      <c r="R446" s="383"/>
      <c r="S446" s="383"/>
      <c r="T446" s="383"/>
      <c r="U446" s="383"/>
      <c r="V446" s="383"/>
      <c r="W446" s="383"/>
      <c r="X446" s="383"/>
      <c r="Y446" s="383"/>
      <c r="Z446" s="383"/>
    </row>
    <row r="447" ht="39.0" customHeight="1">
      <c r="A447" s="383"/>
      <c r="B447" s="383"/>
      <c r="C447" s="407"/>
      <c r="D447" s="383"/>
      <c r="E447" s="383"/>
      <c r="F447" s="383"/>
      <c r="G447" s="383"/>
      <c r="H447" s="383"/>
      <c r="I447" s="383"/>
      <c r="J447" s="383"/>
      <c r="K447" s="383"/>
      <c r="L447" s="383"/>
      <c r="M447" s="383"/>
      <c r="N447" s="383"/>
      <c r="O447" s="383"/>
      <c r="P447" s="383"/>
      <c r="Q447" s="383"/>
      <c r="R447" s="383"/>
      <c r="S447" s="383"/>
      <c r="T447" s="383"/>
      <c r="U447" s="383"/>
      <c r="V447" s="383"/>
      <c r="W447" s="383"/>
      <c r="X447" s="383"/>
      <c r="Y447" s="383"/>
      <c r="Z447" s="383"/>
    </row>
    <row r="448" ht="39.0" customHeight="1">
      <c r="A448" s="383"/>
      <c r="B448" s="383"/>
      <c r="C448" s="407"/>
      <c r="D448" s="383"/>
      <c r="E448" s="383"/>
      <c r="F448" s="383"/>
      <c r="G448" s="383"/>
      <c r="H448" s="383"/>
      <c r="I448" s="383"/>
      <c r="J448" s="383"/>
      <c r="K448" s="383"/>
      <c r="L448" s="383"/>
      <c r="M448" s="383"/>
      <c r="N448" s="383"/>
      <c r="O448" s="383"/>
      <c r="P448" s="383"/>
      <c r="Q448" s="383"/>
      <c r="R448" s="383"/>
      <c r="S448" s="383"/>
      <c r="T448" s="383"/>
      <c r="U448" s="383"/>
      <c r="V448" s="383"/>
      <c r="W448" s="383"/>
      <c r="X448" s="383"/>
      <c r="Y448" s="383"/>
      <c r="Z448" s="383"/>
    </row>
    <row r="449" ht="39.0" customHeight="1">
      <c r="A449" s="383"/>
      <c r="B449" s="383"/>
      <c r="C449" s="407"/>
      <c r="D449" s="383"/>
      <c r="E449" s="383"/>
      <c r="F449" s="383"/>
      <c r="G449" s="383"/>
      <c r="H449" s="383"/>
      <c r="I449" s="383"/>
      <c r="J449" s="383"/>
      <c r="K449" s="383"/>
      <c r="L449" s="383"/>
      <c r="M449" s="383"/>
      <c r="N449" s="383"/>
      <c r="O449" s="383"/>
      <c r="P449" s="383"/>
      <c r="Q449" s="383"/>
      <c r="R449" s="383"/>
      <c r="S449" s="383"/>
      <c r="T449" s="383"/>
      <c r="U449" s="383"/>
      <c r="V449" s="383"/>
      <c r="W449" s="383"/>
      <c r="X449" s="383"/>
      <c r="Y449" s="383"/>
      <c r="Z449" s="383"/>
    </row>
    <row r="450" ht="39.0" customHeight="1">
      <c r="A450" s="383"/>
      <c r="B450" s="383"/>
      <c r="C450" s="407"/>
      <c r="D450" s="383"/>
      <c r="E450" s="383"/>
      <c r="F450" s="383"/>
      <c r="G450" s="383"/>
      <c r="H450" s="383"/>
      <c r="I450" s="383"/>
      <c r="J450" s="383"/>
      <c r="K450" s="383"/>
      <c r="L450" s="383"/>
      <c r="M450" s="383"/>
      <c r="N450" s="383"/>
      <c r="O450" s="383"/>
      <c r="P450" s="383"/>
      <c r="Q450" s="383"/>
      <c r="R450" s="383"/>
      <c r="S450" s="383"/>
      <c r="T450" s="383"/>
      <c r="U450" s="383"/>
      <c r="V450" s="383"/>
      <c r="W450" s="383"/>
      <c r="X450" s="383"/>
      <c r="Y450" s="383"/>
      <c r="Z450" s="383"/>
    </row>
    <row r="451" ht="39.0" customHeight="1">
      <c r="A451" s="383"/>
      <c r="B451" s="383"/>
      <c r="C451" s="407"/>
      <c r="D451" s="383"/>
      <c r="E451" s="383"/>
      <c r="F451" s="383"/>
      <c r="G451" s="383"/>
      <c r="H451" s="383"/>
      <c r="I451" s="383"/>
      <c r="J451" s="383"/>
      <c r="K451" s="383"/>
      <c r="L451" s="383"/>
      <c r="M451" s="383"/>
      <c r="N451" s="383"/>
      <c r="O451" s="383"/>
      <c r="P451" s="383"/>
      <c r="Q451" s="383"/>
      <c r="R451" s="383"/>
      <c r="S451" s="383"/>
      <c r="T451" s="383"/>
      <c r="U451" s="383"/>
      <c r="V451" s="383"/>
      <c r="W451" s="383"/>
      <c r="X451" s="383"/>
      <c r="Y451" s="383"/>
      <c r="Z451" s="383"/>
    </row>
    <row r="452" ht="39.0" customHeight="1">
      <c r="A452" s="383"/>
      <c r="B452" s="383"/>
      <c r="C452" s="407"/>
      <c r="D452" s="383"/>
      <c r="E452" s="383"/>
      <c r="F452" s="383"/>
      <c r="G452" s="383"/>
      <c r="H452" s="383"/>
      <c r="I452" s="383"/>
      <c r="J452" s="383"/>
      <c r="K452" s="383"/>
      <c r="L452" s="383"/>
      <c r="M452" s="383"/>
      <c r="N452" s="383"/>
      <c r="O452" s="383"/>
      <c r="P452" s="383"/>
      <c r="Q452" s="383"/>
      <c r="R452" s="383"/>
      <c r="S452" s="383"/>
      <c r="T452" s="383"/>
      <c r="U452" s="383"/>
      <c r="V452" s="383"/>
      <c r="W452" s="383"/>
      <c r="X452" s="383"/>
      <c r="Y452" s="383"/>
      <c r="Z452" s="383"/>
    </row>
    <row r="453" ht="39.0" customHeight="1">
      <c r="A453" s="383"/>
      <c r="B453" s="383"/>
      <c r="C453" s="407"/>
      <c r="D453" s="383"/>
      <c r="E453" s="383"/>
      <c r="F453" s="383"/>
      <c r="G453" s="383"/>
      <c r="H453" s="383"/>
      <c r="I453" s="383"/>
      <c r="J453" s="383"/>
      <c r="K453" s="383"/>
      <c r="L453" s="383"/>
      <c r="M453" s="383"/>
      <c r="N453" s="383"/>
      <c r="O453" s="383"/>
      <c r="P453" s="383"/>
      <c r="Q453" s="383"/>
      <c r="R453" s="383"/>
      <c r="S453" s="383"/>
      <c r="T453" s="383"/>
      <c r="U453" s="383"/>
      <c r="V453" s="383"/>
      <c r="W453" s="383"/>
      <c r="X453" s="383"/>
      <c r="Y453" s="383"/>
      <c r="Z453" s="383"/>
    </row>
    <row r="454" ht="39.0" customHeight="1">
      <c r="A454" s="383"/>
      <c r="B454" s="383"/>
      <c r="C454" s="407"/>
      <c r="D454" s="383"/>
      <c r="E454" s="383"/>
      <c r="F454" s="383"/>
      <c r="G454" s="383"/>
      <c r="H454" s="383"/>
      <c r="I454" s="383"/>
      <c r="J454" s="383"/>
      <c r="K454" s="383"/>
      <c r="L454" s="383"/>
      <c r="M454" s="383"/>
      <c r="N454" s="383"/>
      <c r="O454" s="383"/>
      <c r="P454" s="383"/>
      <c r="Q454" s="383"/>
      <c r="R454" s="383"/>
      <c r="S454" s="383"/>
      <c r="T454" s="383"/>
      <c r="U454" s="383"/>
      <c r="V454" s="383"/>
      <c r="W454" s="383"/>
      <c r="X454" s="383"/>
      <c r="Y454" s="383"/>
      <c r="Z454" s="383"/>
    </row>
    <row r="455" ht="39.0" customHeight="1">
      <c r="A455" s="383"/>
      <c r="B455" s="383"/>
      <c r="C455" s="407"/>
      <c r="D455" s="383"/>
      <c r="E455" s="383"/>
      <c r="F455" s="383"/>
      <c r="G455" s="383"/>
      <c r="H455" s="383"/>
      <c r="I455" s="383"/>
      <c r="J455" s="383"/>
      <c r="K455" s="383"/>
      <c r="L455" s="383"/>
      <c r="M455" s="383"/>
      <c r="N455" s="383"/>
      <c r="O455" s="383"/>
      <c r="P455" s="383"/>
      <c r="Q455" s="383"/>
      <c r="R455" s="383"/>
      <c r="S455" s="383"/>
      <c r="T455" s="383"/>
      <c r="U455" s="383"/>
      <c r="V455" s="383"/>
      <c r="W455" s="383"/>
      <c r="X455" s="383"/>
      <c r="Y455" s="383"/>
      <c r="Z455" s="383"/>
    </row>
    <row r="456" ht="39.0" customHeight="1">
      <c r="A456" s="383"/>
      <c r="B456" s="383"/>
      <c r="C456" s="407"/>
      <c r="D456" s="383"/>
      <c r="E456" s="383"/>
      <c r="F456" s="383"/>
      <c r="G456" s="383"/>
      <c r="H456" s="383"/>
      <c r="I456" s="383"/>
      <c r="J456" s="383"/>
      <c r="K456" s="383"/>
      <c r="L456" s="383"/>
      <c r="M456" s="383"/>
      <c r="N456" s="383"/>
      <c r="O456" s="383"/>
      <c r="P456" s="383"/>
      <c r="Q456" s="383"/>
      <c r="R456" s="383"/>
      <c r="S456" s="383"/>
      <c r="T456" s="383"/>
      <c r="U456" s="383"/>
      <c r="V456" s="383"/>
      <c r="W456" s="383"/>
      <c r="X456" s="383"/>
      <c r="Y456" s="383"/>
      <c r="Z456" s="383"/>
    </row>
    <row r="457" ht="39.0" customHeight="1">
      <c r="A457" s="383"/>
      <c r="B457" s="383"/>
      <c r="C457" s="407"/>
      <c r="D457" s="383"/>
      <c r="E457" s="383"/>
      <c r="F457" s="383"/>
      <c r="G457" s="383"/>
      <c r="H457" s="383"/>
      <c r="I457" s="383"/>
      <c r="J457" s="383"/>
      <c r="K457" s="383"/>
      <c r="L457" s="383"/>
      <c r="M457" s="383"/>
      <c r="N457" s="383"/>
      <c r="O457" s="383"/>
      <c r="P457" s="383"/>
      <c r="Q457" s="383"/>
      <c r="R457" s="383"/>
      <c r="S457" s="383"/>
      <c r="T457" s="383"/>
      <c r="U457" s="383"/>
      <c r="V457" s="383"/>
      <c r="W457" s="383"/>
      <c r="X457" s="383"/>
      <c r="Y457" s="383"/>
      <c r="Z457" s="383"/>
    </row>
    <row r="458" ht="39.0" customHeight="1">
      <c r="A458" s="383"/>
      <c r="B458" s="383"/>
      <c r="C458" s="407"/>
      <c r="D458" s="383"/>
      <c r="E458" s="383"/>
      <c r="F458" s="383"/>
      <c r="G458" s="383"/>
      <c r="H458" s="383"/>
      <c r="I458" s="383"/>
      <c r="J458" s="383"/>
      <c r="K458" s="383"/>
      <c r="L458" s="383"/>
      <c r="M458" s="383"/>
      <c r="N458" s="383"/>
      <c r="O458" s="383"/>
      <c r="P458" s="383"/>
      <c r="Q458" s="383"/>
      <c r="R458" s="383"/>
      <c r="S458" s="383"/>
      <c r="T458" s="383"/>
      <c r="U458" s="383"/>
      <c r="V458" s="383"/>
      <c r="W458" s="383"/>
      <c r="X458" s="383"/>
      <c r="Y458" s="383"/>
      <c r="Z458" s="383"/>
    </row>
    <row r="459" ht="39.0" customHeight="1">
      <c r="A459" s="383"/>
      <c r="B459" s="383"/>
      <c r="C459" s="407"/>
      <c r="D459" s="383"/>
      <c r="E459" s="383"/>
      <c r="F459" s="383"/>
      <c r="G459" s="383"/>
      <c r="H459" s="383"/>
      <c r="I459" s="383"/>
      <c r="J459" s="383"/>
      <c r="K459" s="383"/>
      <c r="L459" s="383"/>
      <c r="M459" s="383"/>
      <c r="N459" s="383"/>
      <c r="O459" s="383"/>
      <c r="P459" s="383"/>
      <c r="Q459" s="383"/>
      <c r="R459" s="383"/>
      <c r="S459" s="383"/>
      <c r="T459" s="383"/>
      <c r="U459" s="383"/>
      <c r="V459" s="383"/>
      <c r="W459" s="383"/>
      <c r="X459" s="383"/>
      <c r="Y459" s="383"/>
      <c r="Z459" s="383"/>
    </row>
    <row r="460" ht="39.0" customHeight="1">
      <c r="A460" s="383"/>
      <c r="B460" s="383"/>
      <c r="C460" s="407"/>
      <c r="D460" s="383"/>
      <c r="E460" s="383"/>
      <c r="F460" s="383"/>
      <c r="G460" s="383"/>
      <c r="H460" s="383"/>
      <c r="I460" s="383"/>
      <c r="J460" s="383"/>
      <c r="K460" s="383"/>
      <c r="L460" s="383"/>
      <c r="M460" s="383"/>
      <c r="N460" s="383"/>
      <c r="O460" s="383"/>
      <c r="P460" s="383"/>
      <c r="Q460" s="383"/>
      <c r="R460" s="383"/>
      <c r="S460" s="383"/>
      <c r="T460" s="383"/>
      <c r="U460" s="383"/>
      <c r="V460" s="383"/>
      <c r="W460" s="383"/>
      <c r="X460" s="383"/>
      <c r="Y460" s="383"/>
      <c r="Z460" s="383"/>
    </row>
    <row r="461" ht="39.0" customHeight="1">
      <c r="A461" s="383"/>
      <c r="B461" s="383"/>
      <c r="C461" s="407"/>
      <c r="D461" s="383"/>
      <c r="E461" s="383"/>
      <c r="F461" s="383"/>
      <c r="G461" s="383"/>
      <c r="H461" s="383"/>
      <c r="I461" s="383"/>
      <c r="J461" s="383"/>
      <c r="K461" s="383"/>
      <c r="L461" s="383"/>
      <c r="M461" s="383"/>
      <c r="N461" s="383"/>
      <c r="O461" s="383"/>
      <c r="P461" s="383"/>
      <c r="Q461" s="383"/>
      <c r="R461" s="383"/>
      <c r="S461" s="383"/>
      <c r="T461" s="383"/>
      <c r="U461" s="383"/>
      <c r="V461" s="383"/>
      <c r="W461" s="383"/>
      <c r="X461" s="383"/>
      <c r="Y461" s="383"/>
      <c r="Z461" s="383"/>
    </row>
    <row r="462" ht="39.0" customHeight="1">
      <c r="A462" s="383"/>
      <c r="B462" s="383"/>
      <c r="C462" s="407"/>
      <c r="D462" s="383"/>
      <c r="E462" s="383"/>
      <c r="F462" s="383"/>
      <c r="G462" s="383"/>
      <c r="H462" s="383"/>
      <c r="I462" s="383"/>
      <c r="J462" s="383"/>
      <c r="K462" s="383"/>
      <c r="L462" s="383"/>
      <c r="M462" s="383"/>
      <c r="N462" s="383"/>
      <c r="O462" s="383"/>
      <c r="P462" s="383"/>
      <c r="Q462" s="383"/>
      <c r="R462" s="383"/>
      <c r="S462" s="383"/>
      <c r="T462" s="383"/>
      <c r="U462" s="383"/>
      <c r="V462" s="383"/>
      <c r="W462" s="383"/>
      <c r="X462" s="383"/>
      <c r="Y462" s="383"/>
      <c r="Z462" s="383"/>
    </row>
    <row r="463" ht="39.0" customHeight="1">
      <c r="A463" s="383"/>
      <c r="B463" s="383"/>
      <c r="C463" s="407"/>
      <c r="D463" s="383"/>
      <c r="E463" s="383"/>
      <c r="F463" s="383"/>
      <c r="G463" s="383"/>
      <c r="H463" s="383"/>
      <c r="I463" s="383"/>
      <c r="J463" s="383"/>
      <c r="K463" s="383"/>
      <c r="L463" s="383"/>
      <c r="M463" s="383"/>
      <c r="N463" s="383"/>
      <c r="O463" s="383"/>
      <c r="P463" s="383"/>
      <c r="Q463" s="383"/>
      <c r="R463" s="383"/>
      <c r="S463" s="383"/>
      <c r="T463" s="383"/>
      <c r="U463" s="383"/>
      <c r="V463" s="383"/>
      <c r="W463" s="383"/>
      <c r="X463" s="383"/>
      <c r="Y463" s="383"/>
      <c r="Z463" s="383"/>
    </row>
    <row r="464" ht="39.0" customHeight="1">
      <c r="A464" s="383"/>
      <c r="B464" s="383"/>
      <c r="C464" s="407"/>
      <c r="D464" s="383"/>
      <c r="E464" s="383"/>
      <c r="F464" s="383"/>
      <c r="G464" s="383"/>
      <c r="H464" s="383"/>
      <c r="I464" s="383"/>
      <c r="J464" s="383"/>
      <c r="K464" s="383"/>
      <c r="L464" s="383"/>
      <c r="M464" s="383"/>
      <c r="N464" s="383"/>
      <c r="O464" s="383"/>
      <c r="P464" s="383"/>
      <c r="Q464" s="383"/>
      <c r="R464" s="383"/>
      <c r="S464" s="383"/>
      <c r="T464" s="383"/>
      <c r="U464" s="383"/>
      <c r="V464" s="383"/>
      <c r="W464" s="383"/>
      <c r="X464" s="383"/>
      <c r="Y464" s="383"/>
      <c r="Z464" s="383"/>
    </row>
    <row r="465" ht="39.0" customHeight="1">
      <c r="A465" s="383"/>
      <c r="B465" s="383"/>
      <c r="C465" s="407"/>
      <c r="D465" s="383"/>
      <c r="E465" s="383"/>
      <c r="F465" s="383"/>
      <c r="G465" s="383"/>
      <c r="H465" s="383"/>
      <c r="I465" s="383"/>
      <c r="J465" s="383"/>
      <c r="K465" s="383"/>
      <c r="L465" s="383"/>
      <c r="M465" s="383"/>
      <c r="N465" s="383"/>
      <c r="O465" s="383"/>
      <c r="P465" s="383"/>
      <c r="Q465" s="383"/>
      <c r="R465" s="383"/>
      <c r="S465" s="383"/>
      <c r="T465" s="383"/>
      <c r="U465" s="383"/>
      <c r="V465" s="383"/>
      <c r="W465" s="383"/>
      <c r="X465" s="383"/>
      <c r="Y465" s="383"/>
      <c r="Z465" s="383"/>
    </row>
    <row r="466" ht="39.0" customHeight="1">
      <c r="A466" s="383"/>
      <c r="B466" s="383"/>
      <c r="C466" s="407"/>
      <c r="D466" s="383"/>
      <c r="E466" s="383"/>
      <c r="F466" s="383"/>
      <c r="G466" s="383"/>
      <c r="H466" s="383"/>
      <c r="I466" s="383"/>
      <c r="J466" s="383"/>
      <c r="K466" s="383"/>
      <c r="L466" s="383"/>
      <c r="M466" s="383"/>
      <c r="N466" s="383"/>
      <c r="O466" s="383"/>
      <c r="P466" s="383"/>
      <c r="Q466" s="383"/>
      <c r="R466" s="383"/>
      <c r="S466" s="383"/>
      <c r="T466" s="383"/>
      <c r="U466" s="383"/>
      <c r="V466" s="383"/>
      <c r="W466" s="383"/>
      <c r="X466" s="383"/>
      <c r="Y466" s="383"/>
      <c r="Z466" s="383"/>
    </row>
    <row r="467" ht="39.0" customHeight="1">
      <c r="A467" s="383"/>
      <c r="B467" s="383"/>
      <c r="C467" s="407"/>
      <c r="D467" s="383"/>
      <c r="E467" s="383"/>
      <c r="F467" s="383"/>
      <c r="G467" s="383"/>
      <c r="H467" s="383"/>
      <c r="I467" s="383"/>
      <c r="J467" s="383"/>
      <c r="K467" s="383"/>
      <c r="L467" s="383"/>
      <c r="M467" s="383"/>
      <c r="N467" s="383"/>
      <c r="O467" s="383"/>
      <c r="P467" s="383"/>
      <c r="Q467" s="383"/>
      <c r="R467" s="383"/>
      <c r="S467" s="383"/>
      <c r="T467" s="383"/>
      <c r="U467" s="383"/>
      <c r="V467" s="383"/>
      <c r="W467" s="383"/>
      <c r="X467" s="383"/>
      <c r="Y467" s="383"/>
      <c r="Z467" s="383"/>
    </row>
    <row r="468" ht="39.0" customHeight="1">
      <c r="A468" s="383"/>
      <c r="B468" s="383"/>
      <c r="C468" s="407"/>
      <c r="D468" s="383"/>
      <c r="E468" s="383"/>
      <c r="F468" s="383"/>
      <c r="G468" s="383"/>
      <c r="H468" s="383"/>
      <c r="I468" s="383"/>
      <c r="J468" s="383"/>
      <c r="K468" s="383"/>
      <c r="L468" s="383"/>
      <c r="M468" s="383"/>
      <c r="N468" s="383"/>
      <c r="O468" s="383"/>
      <c r="P468" s="383"/>
      <c r="Q468" s="383"/>
      <c r="R468" s="383"/>
      <c r="S468" s="383"/>
      <c r="T468" s="383"/>
      <c r="U468" s="383"/>
      <c r="V468" s="383"/>
      <c r="W468" s="383"/>
      <c r="X468" s="383"/>
      <c r="Y468" s="383"/>
      <c r="Z468" s="383"/>
    </row>
    <row r="469" ht="39.0" customHeight="1">
      <c r="A469" s="383"/>
      <c r="B469" s="383"/>
      <c r="C469" s="407"/>
      <c r="D469" s="383"/>
      <c r="E469" s="383"/>
      <c r="F469" s="383"/>
      <c r="G469" s="383"/>
      <c r="H469" s="383"/>
      <c r="I469" s="383"/>
      <c r="J469" s="383"/>
      <c r="K469" s="383"/>
      <c r="L469" s="383"/>
      <c r="M469" s="383"/>
      <c r="N469" s="383"/>
      <c r="O469" s="383"/>
      <c r="P469" s="383"/>
      <c r="Q469" s="383"/>
      <c r="R469" s="383"/>
      <c r="S469" s="383"/>
      <c r="T469" s="383"/>
      <c r="U469" s="383"/>
      <c r="V469" s="383"/>
      <c r="W469" s="383"/>
      <c r="X469" s="383"/>
      <c r="Y469" s="383"/>
      <c r="Z469" s="383"/>
    </row>
    <row r="470" ht="39.0" customHeight="1">
      <c r="A470" s="383"/>
      <c r="B470" s="383"/>
      <c r="C470" s="407"/>
      <c r="D470" s="383"/>
      <c r="E470" s="383"/>
      <c r="F470" s="383"/>
      <c r="G470" s="383"/>
      <c r="H470" s="383"/>
      <c r="I470" s="383"/>
      <c r="J470" s="383"/>
      <c r="K470" s="383"/>
      <c r="L470" s="383"/>
      <c r="M470" s="383"/>
      <c r="N470" s="383"/>
      <c r="O470" s="383"/>
      <c r="P470" s="383"/>
      <c r="Q470" s="383"/>
      <c r="R470" s="383"/>
      <c r="S470" s="383"/>
      <c r="T470" s="383"/>
      <c r="U470" s="383"/>
      <c r="V470" s="383"/>
      <c r="W470" s="383"/>
      <c r="X470" s="383"/>
      <c r="Y470" s="383"/>
      <c r="Z470" s="383"/>
    </row>
    <row r="471" ht="39.0" customHeight="1">
      <c r="A471" s="383"/>
      <c r="B471" s="383"/>
      <c r="C471" s="407"/>
      <c r="D471" s="383"/>
      <c r="E471" s="383"/>
      <c r="F471" s="383"/>
      <c r="G471" s="383"/>
      <c r="H471" s="383"/>
      <c r="I471" s="383"/>
      <c r="J471" s="383"/>
      <c r="K471" s="383"/>
      <c r="L471" s="383"/>
      <c r="M471" s="383"/>
      <c r="N471" s="383"/>
      <c r="O471" s="383"/>
      <c r="P471" s="383"/>
      <c r="Q471" s="383"/>
      <c r="R471" s="383"/>
      <c r="S471" s="383"/>
      <c r="T471" s="383"/>
      <c r="U471" s="383"/>
      <c r="V471" s="383"/>
      <c r="W471" s="383"/>
      <c r="X471" s="383"/>
      <c r="Y471" s="383"/>
      <c r="Z471" s="383"/>
    </row>
    <row r="472" ht="39.0" customHeight="1">
      <c r="A472" s="383"/>
      <c r="B472" s="383"/>
      <c r="C472" s="407"/>
      <c r="D472" s="383"/>
      <c r="E472" s="383"/>
      <c r="F472" s="383"/>
      <c r="G472" s="383"/>
      <c r="H472" s="383"/>
      <c r="I472" s="383"/>
      <c r="J472" s="383"/>
      <c r="K472" s="383"/>
      <c r="L472" s="383"/>
      <c r="M472" s="383"/>
      <c r="N472" s="383"/>
      <c r="O472" s="383"/>
      <c r="P472" s="383"/>
      <c r="Q472" s="383"/>
      <c r="R472" s="383"/>
      <c r="S472" s="383"/>
      <c r="T472" s="383"/>
      <c r="U472" s="383"/>
      <c r="V472" s="383"/>
      <c r="W472" s="383"/>
      <c r="X472" s="383"/>
      <c r="Y472" s="383"/>
      <c r="Z472" s="383"/>
    </row>
    <row r="473" ht="39.0" customHeight="1">
      <c r="A473" s="383"/>
      <c r="B473" s="383"/>
      <c r="C473" s="407"/>
      <c r="D473" s="383"/>
      <c r="E473" s="383"/>
      <c r="F473" s="383"/>
      <c r="G473" s="383"/>
      <c r="H473" s="383"/>
      <c r="I473" s="383"/>
      <c r="J473" s="383"/>
      <c r="K473" s="383"/>
      <c r="L473" s="383"/>
      <c r="M473" s="383"/>
      <c r="N473" s="383"/>
      <c r="O473" s="383"/>
      <c r="P473" s="383"/>
      <c r="Q473" s="383"/>
      <c r="R473" s="383"/>
      <c r="S473" s="383"/>
      <c r="T473" s="383"/>
      <c r="U473" s="383"/>
      <c r="V473" s="383"/>
      <c r="W473" s="383"/>
      <c r="X473" s="383"/>
      <c r="Y473" s="383"/>
      <c r="Z473" s="383"/>
    </row>
    <row r="474" ht="39.0" customHeight="1">
      <c r="A474" s="383"/>
      <c r="B474" s="383"/>
      <c r="C474" s="407"/>
      <c r="D474" s="383"/>
      <c r="E474" s="383"/>
      <c r="F474" s="383"/>
      <c r="G474" s="383"/>
      <c r="H474" s="383"/>
      <c r="I474" s="383"/>
      <c r="J474" s="383"/>
      <c r="K474" s="383"/>
      <c r="L474" s="383"/>
      <c r="M474" s="383"/>
      <c r="N474" s="383"/>
      <c r="O474" s="383"/>
      <c r="P474" s="383"/>
      <c r="Q474" s="383"/>
      <c r="R474" s="383"/>
      <c r="S474" s="383"/>
      <c r="T474" s="383"/>
      <c r="U474" s="383"/>
      <c r="V474" s="383"/>
      <c r="W474" s="383"/>
      <c r="X474" s="383"/>
      <c r="Y474" s="383"/>
      <c r="Z474" s="383"/>
    </row>
    <row r="475" ht="39.0" customHeight="1">
      <c r="A475" s="383"/>
      <c r="B475" s="383"/>
      <c r="C475" s="407"/>
      <c r="D475" s="383"/>
      <c r="E475" s="383"/>
      <c r="F475" s="383"/>
      <c r="G475" s="383"/>
      <c r="H475" s="383"/>
      <c r="I475" s="383"/>
      <c r="J475" s="383"/>
      <c r="K475" s="383"/>
      <c r="L475" s="383"/>
      <c r="M475" s="383"/>
      <c r="N475" s="383"/>
      <c r="O475" s="383"/>
      <c r="P475" s="383"/>
      <c r="Q475" s="383"/>
      <c r="R475" s="383"/>
      <c r="S475" s="383"/>
      <c r="T475" s="383"/>
      <c r="U475" s="383"/>
      <c r="V475" s="383"/>
      <c r="W475" s="383"/>
      <c r="X475" s="383"/>
      <c r="Y475" s="383"/>
      <c r="Z475" s="383"/>
    </row>
    <row r="476" ht="39.0" customHeight="1">
      <c r="A476" s="383"/>
      <c r="B476" s="383"/>
      <c r="C476" s="407"/>
      <c r="D476" s="383"/>
      <c r="E476" s="383"/>
      <c r="F476" s="383"/>
      <c r="G476" s="383"/>
      <c r="H476" s="383"/>
      <c r="I476" s="383"/>
      <c r="J476" s="383"/>
      <c r="K476" s="383"/>
      <c r="L476" s="383"/>
      <c r="M476" s="383"/>
      <c r="N476" s="383"/>
      <c r="O476" s="383"/>
      <c r="P476" s="383"/>
      <c r="Q476" s="383"/>
      <c r="R476" s="383"/>
      <c r="S476" s="383"/>
      <c r="T476" s="383"/>
      <c r="U476" s="383"/>
      <c r="V476" s="383"/>
      <c r="W476" s="383"/>
      <c r="X476" s="383"/>
      <c r="Y476" s="383"/>
      <c r="Z476" s="383"/>
    </row>
    <row r="477" ht="39.0" customHeight="1">
      <c r="A477" s="383"/>
      <c r="B477" s="383"/>
      <c r="C477" s="407"/>
      <c r="D477" s="383"/>
      <c r="E477" s="383"/>
      <c r="F477" s="383"/>
      <c r="G477" s="383"/>
      <c r="H477" s="383"/>
      <c r="I477" s="383"/>
      <c r="J477" s="383"/>
      <c r="K477" s="383"/>
      <c r="L477" s="383"/>
      <c r="M477" s="383"/>
      <c r="N477" s="383"/>
      <c r="O477" s="383"/>
      <c r="P477" s="383"/>
      <c r="Q477" s="383"/>
      <c r="R477" s="383"/>
      <c r="S477" s="383"/>
      <c r="T477" s="383"/>
      <c r="U477" s="383"/>
      <c r="V477" s="383"/>
      <c r="W477" s="383"/>
      <c r="X477" s="383"/>
      <c r="Y477" s="383"/>
      <c r="Z477" s="383"/>
    </row>
    <row r="478" ht="39.0" customHeight="1">
      <c r="A478" s="383"/>
      <c r="B478" s="383"/>
      <c r="C478" s="407"/>
      <c r="D478" s="383"/>
      <c r="E478" s="383"/>
      <c r="F478" s="383"/>
      <c r="G478" s="383"/>
      <c r="H478" s="383"/>
      <c r="I478" s="383"/>
      <c r="J478" s="383"/>
      <c r="K478" s="383"/>
      <c r="L478" s="383"/>
      <c r="M478" s="383"/>
      <c r="N478" s="383"/>
      <c r="O478" s="383"/>
      <c r="P478" s="383"/>
      <c r="Q478" s="383"/>
      <c r="R478" s="383"/>
      <c r="S478" s="383"/>
      <c r="T478" s="383"/>
      <c r="U478" s="383"/>
      <c r="V478" s="383"/>
      <c r="W478" s="383"/>
      <c r="X478" s="383"/>
      <c r="Y478" s="383"/>
      <c r="Z478" s="383"/>
    </row>
    <row r="479" ht="39.0" customHeight="1">
      <c r="A479" s="383"/>
      <c r="B479" s="383"/>
      <c r="C479" s="407"/>
      <c r="D479" s="383"/>
      <c r="E479" s="383"/>
      <c r="F479" s="383"/>
      <c r="G479" s="383"/>
      <c r="H479" s="383"/>
      <c r="I479" s="383"/>
      <c r="J479" s="383"/>
      <c r="K479" s="383"/>
      <c r="L479" s="383"/>
      <c r="M479" s="383"/>
      <c r="N479" s="383"/>
      <c r="O479" s="383"/>
      <c r="P479" s="383"/>
      <c r="Q479" s="383"/>
      <c r="R479" s="383"/>
      <c r="S479" s="383"/>
      <c r="T479" s="383"/>
      <c r="U479" s="383"/>
      <c r="V479" s="383"/>
      <c r="W479" s="383"/>
      <c r="X479" s="383"/>
      <c r="Y479" s="383"/>
      <c r="Z479" s="383"/>
    </row>
    <row r="480" ht="39.0" customHeight="1">
      <c r="A480" s="383"/>
      <c r="B480" s="383"/>
      <c r="C480" s="407"/>
      <c r="D480" s="383"/>
      <c r="E480" s="383"/>
      <c r="F480" s="383"/>
      <c r="G480" s="383"/>
      <c r="H480" s="383"/>
      <c r="I480" s="383"/>
      <c r="J480" s="383"/>
      <c r="K480" s="383"/>
      <c r="L480" s="383"/>
      <c r="M480" s="383"/>
      <c r="N480" s="383"/>
      <c r="O480" s="383"/>
      <c r="P480" s="383"/>
      <c r="Q480" s="383"/>
      <c r="R480" s="383"/>
      <c r="S480" s="383"/>
      <c r="T480" s="383"/>
      <c r="U480" s="383"/>
      <c r="V480" s="383"/>
      <c r="W480" s="383"/>
      <c r="X480" s="383"/>
      <c r="Y480" s="383"/>
      <c r="Z480" s="383"/>
    </row>
    <row r="481" ht="39.0" customHeight="1">
      <c r="A481" s="383"/>
      <c r="B481" s="383"/>
      <c r="C481" s="407"/>
      <c r="D481" s="383"/>
      <c r="E481" s="383"/>
      <c r="F481" s="383"/>
      <c r="G481" s="383"/>
      <c r="H481" s="383"/>
      <c r="I481" s="383"/>
      <c r="J481" s="383"/>
      <c r="K481" s="383"/>
      <c r="L481" s="383"/>
      <c r="M481" s="383"/>
      <c r="N481" s="383"/>
      <c r="O481" s="383"/>
      <c r="P481" s="383"/>
      <c r="Q481" s="383"/>
      <c r="R481" s="383"/>
      <c r="S481" s="383"/>
      <c r="T481" s="383"/>
      <c r="U481" s="383"/>
      <c r="V481" s="383"/>
      <c r="W481" s="383"/>
      <c r="X481" s="383"/>
      <c r="Y481" s="383"/>
      <c r="Z481" s="383"/>
    </row>
    <row r="482" ht="39.0" customHeight="1">
      <c r="A482" s="383"/>
      <c r="B482" s="383"/>
      <c r="C482" s="407"/>
      <c r="D482" s="383"/>
      <c r="E482" s="383"/>
      <c r="F482" s="383"/>
      <c r="G482" s="383"/>
      <c r="H482" s="383"/>
      <c r="I482" s="383"/>
      <c r="J482" s="383"/>
      <c r="K482" s="383"/>
      <c r="L482" s="383"/>
      <c r="M482" s="383"/>
      <c r="N482" s="383"/>
      <c r="O482" s="383"/>
      <c r="P482" s="383"/>
      <c r="Q482" s="383"/>
      <c r="R482" s="383"/>
      <c r="S482" s="383"/>
      <c r="T482" s="383"/>
      <c r="U482" s="383"/>
      <c r="V482" s="383"/>
      <c r="W482" s="383"/>
      <c r="X482" s="383"/>
      <c r="Y482" s="383"/>
      <c r="Z482" s="383"/>
    </row>
    <row r="483" ht="39.0" customHeight="1">
      <c r="A483" s="383"/>
      <c r="B483" s="383"/>
      <c r="C483" s="407"/>
      <c r="D483" s="383"/>
      <c r="E483" s="383"/>
      <c r="F483" s="383"/>
      <c r="G483" s="383"/>
      <c r="H483" s="383"/>
      <c r="I483" s="383"/>
      <c r="J483" s="383"/>
      <c r="K483" s="383"/>
      <c r="L483" s="383"/>
      <c r="M483" s="383"/>
      <c r="N483" s="383"/>
      <c r="O483" s="383"/>
      <c r="P483" s="383"/>
      <c r="Q483" s="383"/>
      <c r="R483" s="383"/>
      <c r="S483" s="383"/>
      <c r="T483" s="383"/>
      <c r="U483" s="383"/>
      <c r="V483" s="383"/>
      <c r="W483" s="383"/>
      <c r="X483" s="383"/>
      <c r="Y483" s="383"/>
      <c r="Z483" s="383"/>
    </row>
    <row r="484" ht="39.0" customHeight="1">
      <c r="A484" s="383"/>
      <c r="B484" s="383"/>
      <c r="C484" s="407"/>
      <c r="D484" s="383"/>
      <c r="E484" s="383"/>
      <c r="F484" s="383"/>
      <c r="G484" s="383"/>
      <c r="H484" s="383"/>
      <c r="I484" s="383"/>
      <c r="J484" s="383"/>
      <c r="K484" s="383"/>
      <c r="L484" s="383"/>
      <c r="M484" s="383"/>
      <c r="N484" s="383"/>
      <c r="O484" s="383"/>
      <c r="P484" s="383"/>
      <c r="Q484" s="383"/>
      <c r="R484" s="383"/>
      <c r="S484" s="383"/>
      <c r="T484" s="383"/>
      <c r="U484" s="383"/>
      <c r="V484" s="383"/>
      <c r="W484" s="383"/>
      <c r="X484" s="383"/>
      <c r="Y484" s="383"/>
      <c r="Z484" s="383"/>
    </row>
    <row r="485" ht="39.0" customHeight="1">
      <c r="A485" s="383"/>
      <c r="B485" s="383"/>
      <c r="C485" s="407"/>
      <c r="D485" s="383"/>
      <c r="E485" s="383"/>
      <c r="F485" s="383"/>
      <c r="G485" s="383"/>
      <c r="H485" s="383"/>
      <c r="I485" s="383"/>
      <c r="J485" s="383"/>
      <c r="K485" s="383"/>
      <c r="L485" s="383"/>
      <c r="M485" s="383"/>
      <c r="N485" s="383"/>
      <c r="O485" s="383"/>
      <c r="P485" s="383"/>
      <c r="Q485" s="383"/>
      <c r="R485" s="383"/>
      <c r="S485" s="383"/>
      <c r="T485" s="383"/>
      <c r="U485" s="383"/>
      <c r="V485" s="383"/>
      <c r="W485" s="383"/>
      <c r="X485" s="383"/>
      <c r="Y485" s="383"/>
      <c r="Z485" s="383"/>
    </row>
    <row r="486" ht="39.0" customHeight="1">
      <c r="A486" s="383"/>
      <c r="B486" s="383"/>
      <c r="C486" s="407"/>
      <c r="D486" s="383"/>
      <c r="E486" s="383"/>
      <c r="F486" s="383"/>
      <c r="G486" s="383"/>
      <c r="H486" s="383"/>
      <c r="I486" s="383"/>
      <c r="J486" s="383"/>
      <c r="K486" s="383"/>
      <c r="L486" s="383"/>
      <c r="M486" s="383"/>
      <c r="N486" s="383"/>
      <c r="O486" s="383"/>
      <c r="P486" s="383"/>
      <c r="Q486" s="383"/>
      <c r="R486" s="383"/>
      <c r="S486" s="383"/>
      <c r="T486" s="383"/>
      <c r="U486" s="383"/>
      <c r="V486" s="383"/>
      <c r="W486" s="383"/>
      <c r="X486" s="383"/>
      <c r="Y486" s="383"/>
      <c r="Z486" s="383"/>
    </row>
    <row r="487" ht="39.0" customHeight="1">
      <c r="A487" s="383"/>
      <c r="B487" s="383"/>
      <c r="C487" s="407"/>
      <c r="D487" s="383"/>
      <c r="E487" s="383"/>
      <c r="F487" s="383"/>
      <c r="G487" s="383"/>
      <c r="H487" s="383"/>
      <c r="I487" s="383"/>
      <c r="J487" s="383"/>
      <c r="K487" s="383"/>
      <c r="L487" s="383"/>
      <c r="M487" s="383"/>
      <c r="N487" s="383"/>
      <c r="O487" s="383"/>
      <c r="P487" s="383"/>
      <c r="Q487" s="383"/>
      <c r="R487" s="383"/>
      <c r="S487" s="383"/>
      <c r="T487" s="383"/>
      <c r="U487" s="383"/>
      <c r="V487" s="383"/>
      <c r="W487" s="383"/>
      <c r="X487" s="383"/>
      <c r="Y487" s="383"/>
      <c r="Z487" s="383"/>
    </row>
    <row r="488" ht="39.0" customHeight="1">
      <c r="A488" s="383"/>
      <c r="B488" s="383"/>
      <c r="C488" s="407"/>
      <c r="D488" s="383"/>
      <c r="E488" s="383"/>
      <c r="F488" s="383"/>
      <c r="G488" s="383"/>
      <c r="H488" s="383"/>
      <c r="I488" s="383"/>
      <c r="J488" s="383"/>
      <c r="K488" s="383"/>
      <c r="L488" s="383"/>
      <c r="M488" s="383"/>
      <c r="N488" s="383"/>
      <c r="O488" s="383"/>
      <c r="P488" s="383"/>
      <c r="Q488" s="383"/>
      <c r="R488" s="383"/>
      <c r="S488" s="383"/>
      <c r="T488" s="383"/>
      <c r="U488" s="383"/>
      <c r="V488" s="383"/>
      <c r="W488" s="383"/>
      <c r="X488" s="383"/>
      <c r="Y488" s="383"/>
      <c r="Z488" s="383"/>
    </row>
    <row r="489" ht="39.0" customHeight="1">
      <c r="A489" s="383"/>
      <c r="B489" s="383"/>
      <c r="C489" s="407"/>
      <c r="D489" s="383"/>
      <c r="E489" s="383"/>
      <c r="F489" s="383"/>
      <c r="G489" s="383"/>
      <c r="H489" s="383"/>
      <c r="I489" s="383"/>
      <c r="J489" s="383"/>
      <c r="K489" s="383"/>
      <c r="L489" s="383"/>
      <c r="M489" s="383"/>
      <c r="N489" s="383"/>
      <c r="O489" s="383"/>
      <c r="P489" s="383"/>
      <c r="Q489" s="383"/>
      <c r="R489" s="383"/>
      <c r="S489" s="383"/>
      <c r="T489" s="383"/>
      <c r="U489" s="383"/>
      <c r="V489" s="383"/>
      <c r="W489" s="383"/>
      <c r="X489" s="383"/>
      <c r="Y489" s="383"/>
      <c r="Z489" s="383"/>
    </row>
    <row r="490" ht="39.0" customHeight="1">
      <c r="A490" s="383"/>
      <c r="B490" s="383"/>
      <c r="C490" s="407"/>
      <c r="D490" s="383"/>
      <c r="E490" s="383"/>
      <c r="F490" s="383"/>
      <c r="G490" s="383"/>
      <c r="H490" s="383"/>
      <c r="I490" s="383"/>
      <c r="J490" s="383"/>
      <c r="K490" s="383"/>
      <c r="L490" s="383"/>
      <c r="M490" s="383"/>
      <c r="N490" s="383"/>
      <c r="O490" s="383"/>
      <c r="P490" s="383"/>
      <c r="Q490" s="383"/>
      <c r="R490" s="383"/>
      <c r="S490" s="383"/>
      <c r="T490" s="383"/>
      <c r="U490" s="383"/>
      <c r="V490" s="383"/>
      <c r="W490" s="383"/>
      <c r="X490" s="383"/>
      <c r="Y490" s="383"/>
      <c r="Z490" s="383"/>
    </row>
    <row r="491" ht="39.0" customHeight="1">
      <c r="A491" s="383"/>
      <c r="B491" s="383"/>
      <c r="C491" s="407"/>
      <c r="D491" s="383"/>
      <c r="E491" s="383"/>
      <c r="F491" s="383"/>
      <c r="G491" s="383"/>
      <c r="H491" s="383"/>
      <c r="I491" s="383"/>
      <c r="J491" s="383"/>
      <c r="K491" s="383"/>
      <c r="L491" s="383"/>
      <c r="M491" s="383"/>
      <c r="N491" s="383"/>
      <c r="O491" s="383"/>
      <c r="P491" s="383"/>
      <c r="Q491" s="383"/>
      <c r="R491" s="383"/>
      <c r="S491" s="383"/>
      <c r="T491" s="383"/>
      <c r="U491" s="383"/>
      <c r="V491" s="383"/>
      <c r="W491" s="383"/>
      <c r="X491" s="383"/>
      <c r="Y491" s="383"/>
      <c r="Z491" s="383"/>
    </row>
    <row r="492" ht="39.0" customHeight="1">
      <c r="A492" s="383"/>
      <c r="B492" s="383"/>
      <c r="C492" s="407"/>
      <c r="D492" s="383"/>
      <c r="E492" s="383"/>
      <c r="F492" s="383"/>
      <c r="G492" s="383"/>
      <c r="H492" s="383"/>
      <c r="I492" s="383"/>
      <c r="J492" s="383"/>
      <c r="K492" s="383"/>
      <c r="L492" s="383"/>
      <c r="M492" s="383"/>
      <c r="N492" s="383"/>
      <c r="O492" s="383"/>
      <c r="P492" s="383"/>
      <c r="Q492" s="383"/>
      <c r="R492" s="383"/>
      <c r="S492" s="383"/>
      <c r="T492" s="383"/>
      <c r="U492" s="383"/>
      <c r="V492" s="383"/>
      <c r="W492" s="383"/>
      <c r="X492" s="383"/>
      <c r="Y492" s="383"/>
      <c r="Z492" s="383"/>
    </row>
    <row r="493" ht="39.0" customHeight="1">
      <c r="A493" s="383"/>
      <c r="B493" s="383"/>
      <c r="C493" s="407"/>
      <c r="D493" s="383"/>
      <c r="E493" s="383"/>
      <c r="F493" s="383"/>
      <c r="G493" s="383"/>
      <c r="H493" s="383"/>
      <c r="I493" s="383"/>
      <c r="J493" s="383"/>
      <c r="K493" s="383"/>
      <c r="L493" s="383"/>
      <c r="M493" s="383"/>
      <c r="N493" s="383"/>
      <c r="O493" s="383"/>
      <c r="P493" s="383"/>
      <c r="Q493" s="383"/>
      <c r="R493" s="383"/>
      <c r="S493" s="383"/>
      <c r="T493" s="383"/>
      <c r="U493" s="383"/>
      <c r="V493" s="383"/>
      <c r="W493" s="383"/>
      <c r="X493" s="383"/>
      <c r="Y493" s="383"/>
      <c r="Z493" s="383"/>
    </row>
    <row r="494" ht="39.0" customHeight="1">
      <c r="A494" s="383"/>
      <c r="B494" s="383"/>
      <c r="C494" s="407"/>
      <c r="D494" s="383"/>
      <c r="E494" s="383"/>
      <c r="F494" s="383"/>
      <c r="G494" s="383"/>
      <c r="H494" s="383"/>
      <c r="I494" s="383"/>
      <c r="J494" s="383"/>
      <c r="K494" s="383"/>
      <c r="L494" s="383"/>
      <c r="M494" s="383"/>
      <c r="N494" s="383"/>
      <c r="O494" s="383"/>
      <c r="P494" s="383"/>
      <c r="Q494" s="383"/>
      <c r="R494" s="383"/>
      <c r="S494" s="383"/>
      <c r="T494" s="383"/>
      <c r="U494" s="383"/>
      <c r="V494" s="383"/>
      <c r="W494" s="383"/>
      <c r="X494" s="383"/>
      <c r="Y494" s="383"/>
      <c r="Z494" s="383"/>
    </row>
    <row r="495" ht="39.0" customHeight="1">
      <c r="A495" s="383"/>
      <c r="B495" s="383"/>
      <c r="C495" s="407"/>
      <c r="D495" s="383"/>
      <c r="E495" s="383"/>
      <c r="F495" s="383"/>
      <c r="G495" s="383"/>
      <c r="H495" s="383"/>
      <c r="I495" s="383"/>
      <c r="J495" s="383"/>
      <c r="K495" s="383"/>
      <c r="L495" s="383"/>
      <c r="M495" s="383"/>
      <c r="N495" s="383"/>
      <c r="O495" s="383"/>
      <c r="P495" s="383"/>
      <c r="Q495" s="383"/>
      <c r="R495" s="383"/>
      <c r="S495" s="383"/>
      <c r="T495" s="383"/>
      <c r="U495" s="383"/>
      <c r="V495" s="383"/>
      <c r="W495" s="383"/>
      <c r="X495" s="383"/>
      <c r="Y495" s="383"/>
      <c r="Z495" s="383"/>
    </row>
    <row r="496" ht="39.0" customHeight="1">
      <c r="A496" s="383"/>
      <c r="B496" s="383"/>
      <c r="C496" s="407"/>
      <c r="D496" s="383"/>
      <c r="E496" s="383"/>
      <c r="F496" s="383"/>
      <c r="G496" s="383"/>
      <c r="H496" s="383"/>
      <c r="I496" s="383"/>
      <c r="J496" s="383"/>
      <c r="K496" s="383"/>
      <c r="L496" s="383"/>
      <c r="M496" s="383"/>
      <c r="N496" s="383"/>
      <c r="O496" s="383"/>
      <c r="P496" s="383"/>
      <c r="Q496" s="383"/>
      <c r="R496" s="383"/>
      <c r="S496" s="383"/>
      <c r="T496" s="383"/>
      <c r="U496" s="383"/>
      <c r="V496" s="383"/>
      <c r="W496" s="383"/>
      <c r="X496" s="383"/>
      <c r="Y496" s="383"/>
      <c r="Z496" s="383"/>
    </row>
    <row r="497" ht="39.0" customHeight="1">
      <c r="A497" s="383"/>
      <c r="B497" s="383"/>
      <c r="C497" s="407"/>
      <c r="D497" s="383"/>
      <c r="E497" s="383"/>
      <c r="F497" s="383"/>
      <c r="G497" s="383"/>
      <c r="H497" s="383"/>
      <c r="I497" s="383"/>
      <c r="J497" s="383"/>
      <c r="K497" s="383"/>
      <c r="L497" s="383"/>
      <c r="M497" s="383"/>
      <c r="N497" s="383"/>
      <c r="O497" s="383"/>
      <c r="P497" s="383"/>
      <c r="Q497" s="383"/>
      <c r="R497" s="383"/>
      <c r="S497" s="383"/>
      <c r="T497" s="383"/>
      <c r="U497" s="383"/>
      <c r="V497" s="383"/>
      <c r="W497" s="383"/>
      <c r="X497" s="383"/>
      <c r="Y497" s="383"/>
      <c r="Z497" s="383"/>
    </row>
    <row r="498" ht="39.0" customHeight="1">
      <c r="A498" s="383"/>
      <c r="B498" s="383"/>
      <c r="C498" s="407"/>
      <c r="D498" s="383"/>
      <c r="E498" s="383"/>
      <c r="F498" s="383"/>
      <c r="G498" s="383"/>
      <c r="H498" s="383"/>
      <c r="I498" s="383"/>
      <c r="J498" s="383"/>
      <c r="K498" s="383"/>
      <c r="L498" s="383"/>
      <c r="M498" s="383"/>
      <c r="N498" s="383"/>
      <c r="O498" s="383"/>
      <c r="P498" s="383"/>
      <c r="Q498" s="383"/>
      <c r="R498" s="383"/>
      <c r="S498" s="383"/>
      <c r="T498" s="383"/>
      <c r="U498" s="383"/>
      <c r="V498" s="383"/>
      <c r="W498" s="383"/>
      <c r="X498" s="383"/>
      <c r="Y498" s="383"/>
      <c r="Z498" s="383"/>
    </row>
    <row r="499" ht="39.0" customHeight="1">
      <c r="A499" s="383"/>
      <c r="B499" s="383"/>
      <c r="C499" s="407"/>
      <c r="D499" s="383"/>
      <c r="E499" s="383"/>
      <c r="F499" s="383"/>
      <c r="G499" s="383"/>
      <c r="H499" s="383"/>
      <c r="I499" s="383"/>
      <c r="J499" s="383"/>
      <c r="K499" s="383"/>
      <c r="L499" s="383"/>
      <c r="M499" s="383"/>
      <c r="N499" s="383"/>
      <c r="O499" s="383"/>
      <c r="P499" s="383"/>
      <c r="Q499" s="383"/>
      <c r="R499" s="383"/>
      <c r="S499" s="383"/>
      <c r="T499" s="383"/>
      <c r="U499" s="383"/>
      <c r="V499" s="383"/>
      <c r="W499" s="383"/>
      <c r="X499" s="383"/>
      <c r="Y499" s="383"/>
      <c r="Z499" s="383"/>
    </row>
    <row r="500" ht="39.0" customHeight="1">
      <c r="A500" s="383"/>
      <c r="B500" s="383"/>
      <c r="C500" s="407"/>
      <c r="D500" s="383"/>
      <c r="E500" s="383"/>
      <c r="F500" s="383"/>
      <c r="G500" s="383"/>
      <c r="H500" s="383"/>
      <c r="I500" s="383"/>
      <c r="J500" s="383"/>
      <c r="K500" s="383"/>
      <c r="L500" s="383"/>
      <c r="M500" s="383"/>
      <c r="N500" s="383"/>
      <c r="O500" s="383"/>
      <c r="P500" s="383"/>
      <c r="Q500" s="383"/>
      <c r="R500" s="383"/>
      <c r="S500" s="383"/>
      <c r="T500" s="383"/>
      <c r="U500" s="383"/>
      <c r="V500" s="383"/>
      <c r="W500" s="383"/>
      <c r="X500" s="383"/>
      <c r="Y500" s="383"/>
      <c r="Z500" s="383"/>
    </row>
    <row r="501" ht="39.0" customHeight="1">
      <c r="A501" s="383"/>
      <c r="B501" s="383"/>
      <c r="C501" s="407"/>
      <c r="D501" s="383"/>
      <c r="E501" s="383"/>
      <c r="F501" s="383"/>
      <c r="G501" s="383"/>
      <c r="H501" s="383"/>
      <c r="I501" s="383"/>
      <c r="J501" s="383"/>
      <c r="K501" s="383"/>
      <c r="L501" s="383"/>
      <c r="M501" s="383"/>
      <c r="N501" s="383"/>
      <c r="O501" s="383"/>
      <c r="P501" s="383"/>
      <c r="Q501" s="383"/>
      <c r="R501" s="383"/>
      <c r="S501" s="383"/>
      <c r="T501" s="383"/>
      <c r="U501" s="383"/>
      <c r="V501" s="383"/>
      <c r="W501" s="383"/>
      <c r="X501" s="383"/>
      <c r="Y501" s="383"/>
      <c r="Z501" s="383"/>
    </row>
    <row r="502" ht="39.0" customHeight="1">
      <c r="A502" s="383"/>
      <c r="B502" s="383"/>
      <c r="C502" s="407"/>
      <c r="D502" s="383"/>
      <c r="E502" s="383"/>
      <c r="F502" s="383"/>
      <c r="G502" s="383"/>
      <c r="H502" s="383"/>
      <c r="I502" s="383"/>
      <c r="J502" s="383"/>
      <c r="K502" s="383"/>
      <c r="L502" s="383"/>
      <c r="M502" s="383"/>
      <c r="N502" s="383"/>
      <c r="O502" s="383"/>
      <c r="P502" s="383"/>
      <c r="Q502" s="383"/>
      <c r="R502" s="383"/>
      <c r="S502" s="383"/>
      <c r="T502" s="383"/>
      <c r="U502" s="383"/>
      <c r="V502" s="383"/>
      <c r="W502" s="383"/>
      <c r="X502" s="383"/>
      <c r="Y502" s="383"/>
      <c r="Z502" s="383"/>
    </row>
    <row r="503" ht="39.0" customHeight="1">
      <c r="A503" s="383"/>
      <c r="B503" s="383"/>
      <c r="C503" s="407"/>
      <c r="D503" s="383"/>
      <c r="E503" s="383"/>
      <c r="F503" s="383"/>
      <c r="G503" s="383"/>
      <c r="H503" s="383"/>
      <c r="I503" s="383"/>
      <c r="J503" s="383"/>
      <c r="K503" s="383"/>
      <c r="L503" s="383"/>
      <c r="M503" s="383"/>
      <c r="N503" s="383"/>
      <c r="O503" s="383"/>
      <c r="P503" s="383"/>
      <c r="Q503" s="383"/>
      <c r="R503" s="383"/>
      <c r="S503" s="383"/>
      <c r="T503" s="383"/>
      <c r="U503" s="383"/>
      <c r="V503" s="383"/>
      <c r="W503" s="383"/>
      <c r="X503" s="383"/>
      <c r="Y503" s="383"/>
      <c r="Z503" s="383"/>
    </row>
    <row r="504" ht="39.0" customHeight="1">
      <c r="A504" s="383"/>
      <c r="B504" s="383"/>
      <c r="C504" s="407"/>
      <c r="D504" s="383"/>
      <c r="E504" s="383"/>
      <c r="F504" s="383"/>
      <c r="G504" s="383"/>
      <c r="H504" s="383"/>
      <c r="I504" s="383"/>
      <c r="J504" s="383"/>
      <c r="K504" s="383"/>
      <c r="L504" s="383"/>
      <c r="M504" s="383"/>
      <c r="N504" s="383"/>
      <c r="O504" s="383"/>
      <c r="P504" s="383"/>
      <c r="Q504" s="383"/>
      <c r="R504" s="383"/>
      <c r="S504" s="383"/>
      <c r="T504" s="383"/>
      <c r="U504" s="383"/>
      <c r="V504" s="383"/>
      <c r="W504" s="383"/>
      <c r="X504" s="383"/>
      <c r="Y504" s="383"/>
      <c r="Z504" s="383"/>
    </row>
    <row r="505" ht="39.0" customHeight="1">
      <c r="A505" s="383"/>
      <c r="B505" s="383"/>
      <c r="C505" s="407"/>
      <c r="D505" s="383"/>
      <c r="E505" s="383"/>
      <c r="F505" s="383"/>
      <c r="G505" s="383"/>
      <c r="H505" s="383"/>
      <c r="I505" s="383"/>
      <c r="J505" s="383"/>
      <c r="K505" s="383"/>
      <c r="L505" s="383"/>
      <c r="M505" s="383"/>
      <c r="N505" s="383"/>
      <c r="O505" s="383"/>
      <c r="P505" s="383"/>
      <c r="Q505" s="383"/>
      <c r="R505" s="383"/>
      <c r="S505" s="383"/>
      <c r="T505" s="383"/>
      <c r="U505" s="383"/>
      <c r="V505" s="383"/>
      <c r="W505" s="383"/>
      <c r="X505" s="383"/>
      <c r="Y505" s="383"/>
      <c r="Z505" s="383"/>
    </row>
    <row r="506" ht="39.0" customHeight="1">
      <c r="A506" s="383"/>
      <c r="B506" s="383"/>
      <c r="C506" s="407"/>
      <c r="D506" s="383"/>
      <c r="E506" s="383"/>
      <c r="F506" s="383"/>
      <c r="G506" s="383"/>
      <c r="H506" s="383"/>
      <c r="I506" s="383"/>
      <c r="J506" s="383"/>
      <c r="K506" s="383"/>
      <c r="L506" s="383"/>
      <c r="M506" s="383"/>
      <c r="N506" s="383"/>
      <c r="O506" s="383"/>
      <c r="P506" s="383"/>
      <c r="Q506" s="383"/>
      <c r="R506" s="383"/>
      <c r="S506" s="383"/>
      <c r="T506" s="383"/>
      <c r="U506" s="383"/>
      <c r="V506" s="383"/>
      <c r="W506" s="383"/>
      <c r="X506" s="383"/>
      <c r="Y506" s="383"/>
      <c r="Z506" s="383"/>
    </row>
    <row r="507" ht="39.0" customHeight="1">
      <c r="A507" s="383"/>
      <c r="B507" s="383"/>
      <c r="C507" s="407"/>
      <c r="D507" s="383"/>
      <c r="E507" s="383"/>
      <c r="F507" s="383"/>
      <c r="G507" s="383"/>
      <c r="H507" s="383"/>
      <c r="I507" s="383"/>
      <c r="J507" s="383"/>
      <c r="K507" s="383"/>
      <c r="L507" s="383"/>
      <c r="M507" s="383"/>
      <c r="N507" s="383"/>
      <c r="O507" s="383"/>
      <c r="P507" s="383"/>
      <c r="Q507" s="383"/>
      <c r="R507" s="383"/>
      <c r="S507" s="383"/>
      <c r="T507" s="383"/>
      <c r="U507" s="383"/>
      <c r="V507" s="383"/>
      <c r="W507" s="383"/>
      <c r="X507" s="383"/>
      <c r="Y507" s="383"/>
      <c r="Z507" s="383"/>
    </row>
    <row r="508" ht="39.0" customHeight="1">
      <c r="A508" s="383"/>
      <c r="B508" s="383"/>
      <c r="C508" s="407"/>
      <c r="D508" s="383"/>
      <c r="E508" s="383"/>
      <c r="F508" s="383"/>
      <c r="G508" s="383"/>
      <c r="H508" s="383"/>
      <c r="I508" s="383"/>
      <c r="J508" s="383"/>
      <c r="K508" s="383"/>
      <c r="L508" s="383"/>
      <c r="M508" s="383"/>
      <c r="N508" s="383"/>
      <c r="O508" s="383"/>
      <c r="P508" s="383"/>
      <c r="Q508" s="383"/>
      <c r="R508" s="383"/>
      <c r="S508" s="383"/>
      <c r="T508" s="383"/>
      <c r="U508" s="383"/>
      <c r="V508" s="383"/>
      <c r="W508" s="383"/>
      <c r="X508" s="383"/>
      <c r="Y508" s="383"/>
      <c r="Z508" s="383"/>
    </row>
    <row r="509" ht="39.0" customHeight="1">
      <c r="A509" s="383"/>
      <c r="B509" s="383"/>
      <c r="C509" s="407"/>
      <c r="D509" s="383"/>
      <c r="E509" s="383"/>
      <c r="F509" s="383"/>
      <c r="G509" s="383"/>
      <c r="H509" s="383"/>
      <c r="I509" s="383"/>
      <c r="J509" s="383"/>
      <c r="K509" s="383"/>
      <c r="L509" s="383"/>
      <c r="M509" s="383"/>
      <c r="N509" s="383"/>
      <c r="O509" s="383"/>
      <c r="P509" s="383"/>
      <c r="Q509" s="383"/>
      <c r="R509" s="383"/>
      <c r="S509" s="383"/>
      <c r="T509" s="383"/>
      <c r="U509" s="383"/>
      <c r="V509" s="383"/>
      <c r="W509" s="383"/>
      <c r="X509" s="383"/>
      <c r="Y509" s="383"/>
      <c r="Z509" s="383"/>
    </row>
    <row r="510" ht="39.0" customHeight="1">
      <c r="A510" s="383"/>
      <c r="B510" s="383"/>
      <c r="C510" s="407"/>
      <c r="D510" s="383"/>
      <c r="E510" s="383"/>
      <c r="F510" s="383"/>
      <c r="G510" s="383"/>
      <c r="H510" s="383"/>
      <c r="I510" s="383"/>
      <c r="J510" s="383"/>
      <c r="K510" s="383"/>
      <c r="L510" s="383"/>
      <c r="M510" s="383"/>
      <c r="N510" s="383"/>
      <c r="O510" s="383"/>
      <c r="P510" s="383"/>
      <c r="Q510" s="383"/>
      <c r="R510" s="383"/>
      <c r="S510" s="383"/>
      <c r="T510" s="383"/>
      <c r="U510" s="383"/>
      <c r="V510" s="383"/>
      <c r="W510" s="383"/>
      <c r="X510" s="383"/>
      <c r="Y510" s="383"/>
      <c r="Z510" s="383"/>
    </row>
    <row r="511" ht="39.0" customHeight="1">
      <c r="A511" s="383"/>
      <c r="B511" s="383"/>
      <c r="C511" s="407"/>
      <c r="D511" s="383"/>
      <c r="E511" s="383"/>
      <c r="F511" s="383"/>
      <c r="G511" s="383"/>
      <c r="H511" s="383"/>
      <c r="I511" s="383"/>
      <c r="J511" s="383"/>
      <c r="K511" s="383"/>
      <c r="L511" s="383"/>
      <c r="M511" s="383"/>
      <c r="N511" s="383"/>
      <c r="O511" s="383"/>
      <c r="P511" s="383"/>
      <c r="Q511" s="383"/>
      <c r="R511" s="383"/>
      <c r="S511" s="383"/>
      <c r="T511" s="383"/>
      <c r="U511" s="383"/>
      <c r="V511" s="383"/>
      <c r="W511" s="383"/>
      <c r="X511" s="383"/>
      <c r="Y511" s="383"/>
      <c r="Z511" s="383"/>
    </row>
    <row r="512" ht="39.0" customHeight="1">
      <c r="A512" s="383"/>
      <c r="B512" s="383"/>
      <c r="C512" s="407"/>
      <c r="D512" s="383"/>
      <c r="E512" s="383"/>
      <c r="F512" s="383"/>
      <c r="G512" s="383"/>
      <c r="H512" s="383"/>
      <c r="I512" s="383"/>
      <c r="J512" s="383"/>
      <c r="K512" s="383"/>
      <c r="L512" s="383"/>
      <c r="M512" s="383"/>
      <c r="N512" s="383"/>
      <c r="O512" s="383"/>
      <c r="P512" s="383"/>
      <c r="Q512" s="383"/>
      <c r="R512" s="383"/>
      <c r="S512" s="383"/>
      <c r="T512" s="383"/>
      <c r="U512" s="383"/>
      <c r="V512" s="383"/>
      <c r="W512" s="383"/>
      <c r="X512" s="383"/>
      <c r="Y512" s="383"/>
      <c r="Z512" s="383"/>
    </row>
    <row r="513" ht="39.0" customHeight="1">
      <c r="A513" s="383"/>
      <c r="B513" s="383"/>
      <c r="C513" s="407"/>
      <c r="D513" s="383"/>
      <c r="E513" s="383"/>
      <c r="F513" s="383"/>
      <c r="G513" s="383"/>
      <c r="H513" s="383"/>
      <c r="I513" s="383"/>
      <c r="J513" s="383"/>
      <c r="K513" s="383"/>
      <c r="L513" s="383"/>
      <c r="M513" s="383"/>
      <c r="N513" s="383"/>
      <c r="O513" s="383"/>
      <c r="P513" s="383"/>
      <c r="Q513" s="383"/>
      <c r="R513" s="383"/>
      <c r="S513" s="383"/>
      <c r="T513" s="383"/>
      <c r="U513" s="383"/>
      <c r="V513" s="383"/>
      <c r="W513" s="383"/>
      <c r="X513" s="383"/>
      <c r="Y513" s="383"/>
      <c r="Z513" s="383"/>
    </row>
    <row r="514" ht="39.0" customHeight="1">
      <c r="A514" s="383"/>
      <c r="B514" s="383"/>
      <c r="C514" s="407"/>
      <c r="D514" s="383"/>
      <c r="E514" s="383"/>
      <c r="F514" s="383"/>
      <c r="G514" s="383"/>
      <c r="H514" s="383"/>
      <c r="I514" s="383"/>
      <c r="J514" s="383"/>
      <c r="K514" s="383"/>
      <c r="L514" s="383"/>
      <c r="M514" s="383"/>
      <c r="N514" s="383"/>
      <c r="O514" s="383"/>
      <c r="P514" s="383"/>
      <c r="Q514" s="383"/>
      <c r="R514" s="383"/>
      <c r="S514" s="383"/>
      <c r="T514" s="383"/>
      <c r="U514" s="383"/>
      <c r="V514" s="383"/>
      <c r="W514" s="383"/>
      <c r="X514" s="383"/>
      <c r="Y514" s="383"/>
      <c r="Z514" s="383"/>
    </row>
    <row r="515" ht="39.0" customHeight="1">
      <c r="A515" s="383"/>
      <c r="B515" s="383"/>
      <c r="C515" s="407"/>
      <c r="D515" s="383"/>
      <c r="E515" s="383"/>
      <c r="F515" s="383"/>
      <c r="G515" s="383"/>
      <c r="H515" s="383"/>
      <c r="I515" s="383"/>
      <c r="J515" s="383"/>
      <c r="K515" s="383"/>
      <c r="L515" s="383"/>
      <c r="M515" s="383"/>
      <c r="N515" s="383"/>
      <c r="O515" s="383"/>
      <c r="P515" s="383"/>
      <c r="Q515" s="383"/>
      <c r="R515" s="383"/>
      <c r="S515" s="383"/>
      <c r="T515" s="383"/>
      <c r="U515" s="383"/>
      <c r="V515" s="383"/>
      <c r="W515" s="383"/>
      <c r="X515" s="383"/>
      <c r="Y515" s="383"/>
      <c r="Z515" s="383"/>
    </row>
    <row r="516" ht="39.0" customHeight="1">
      <c r="A516" s="383"/>
      <c r="B516" s="383"/>
      <c r="C516" s="407"/>
      <c r="D516" s="383"/>
      <c r="E516" s="383"/>
      <c r="F516" s="383"/>
      <c r="G516" s="383"/>
      <c r="H516" s="383"/>
      <c r="I516" s="383"/>
      <c r="J516" s="383"/>
      <c r="K516" s="383"/>
      <c r="L516" s="383"/>
      <c r="M516" s="383"/>
      <c r="N516" s="383"/>
      <c r="O516" s="383"/>
      <c r="P516" s="383"/>
      <c r="Q516" s="383"/>
      <c r="R516" s="383"/>
      <c r="S516" s="383"/>
      <c r="T516" s="383"/>
      <c r="U516" s="383"/>
      <c r="V516" s="383"/>
      <c r="W516" s="383"/>
      <c r="X516" s="383"/>
      <c r="Y516" s="383"/>
      <c r="Z516" s="383"/>
    </row>
    <row r="517" ht="39.0" customHeight="1">
      <c r="A517" s="383"/>
      <c r="B517" s="383"/>
      <c r="C517" s="407"/>
      <c r="D517" s="383"/>
      <c r="E517" s="383"/>
      <c r="F517" s="383"/>
      <c r="G517" s="383"/>
      <c r="H517" s="383"/>
      <c r="I517" s="383"/>
      <c r="J517" s="383"/>
      <c r="K517" s="383"/>
      <c r="L517" s="383"/>
      <c r="M517" s="383"/>
      <c r="N517" s="383"/>
      <c r="O517" s="383"/>
      <c r="P517" s="383"/>
      <c r="Q517" s="383"/>
      <c r="R517" s="383"/>
      <c r="S517" s="383"/>
      <c r="T517" s="383"/>
      <c r="U517" s="383"/>
      <c r="V517" s="383"/>
      <c r="W517" s="383"/>
      <c r="X517" s="383"/>
      <c r="Y517" s="383"/>
      <c r="Z517" s="383"/>
    </row>
    <row r="518" ht="39.0" customHeight="1">
      <c r="A518" s="383"/>
      <c r="B518" s="383"/>
      <c r="C518" s="407"/>
      <c r="D518" s="383"/>
      <c r="E518" s="383"/>
      <c r="F518" s="383"/>
      <c r="G518" s="383"/>
      <c r="H518" s="383"/>
      <c r="I518" s="383"/>
      <c r="J518" s="383"/>
      <c r="K518" s="383"/>
      <c r="L518" s="383"/>
      <c r="M518" s="383"/>
      <c r="N518" s="383"/>
      <c r="O518" s="383"/>
      <c r="P518" s="383"/>
      <c r="Q518" s="383"/>
      <c r="R518" s="383"/>
      <c r="S518" s="383"/>
      <c r="T518" s="383"/>
      <c r="U518" s="383"/>
      <c r="V518" s="383"/>
      <c r="W518" s="383"/>
      <c r="X518" s="383"/>
      <c r="Y518" s="383"/>
      <c r="Z518" s="383"/>
    </row>
    <row r="519" ht="39.0" customHeight="1">
      <c r="A519" s="383"/>
      <c r="B519" s="383"/>
      <c r="C519" s="407"/>
      <c r="D519" s="383"/>
      <c r="E519" s="383"/>
      <c r="F519" s="383"/>
      <c r="G519" s="383"/>
      <c r="H519" s="383"/>
      <c r="I519" s="383"/>
      <c r="J519" s="383"/>
      <c r="K519" s="383"/>
      <c r="L519" s="383"/>
      <c r="M519" s="383"/>
      <c r="N519" s="383"/>
      <c r="O519" s="383"/>
      <c r="P519" s="383"/>
      <c r="Q519" s="383"/>
      <c r="R519" s="383"/>
      <c r="S519" s="383"/>
      <c r="T519" s="383"/>
      <c r="U519" s="383"/>
      <c r="V519" s="383"/>
      <c r="W519" s="383"/>
      <c r="X519" s="383"/>
      <c r="Y519" s="383"/>
      <c r="Z519" s="383"/>
    </row>
    <row r="520" ht="39.0" customHeight="1">
      <c r="A520" s="383"/>
      <c r="B520" s="383"/>
      <c r="C520" s="407"/>
      <c r="D520" s="383"/>
      <c r="E520" s="383"/>
      <c r="F520" s="383"/>
      <c r="G520" s="383"/>
      <c r="H520" s="383"/>
      <c r="I520" s="383"/>
      <c r="J520" s="383"/>
      <c r="K520" s="383"/>
      <c r="L520" s="383"/>
      <c r="M520" s="383"/>
      <c r="N520" s="383"/>
      <c r="O520" s="383"/>
      <c r="P520" s="383"/>
      <c r="Q520" s="383"/>
      <c r="R520" s="383"/>
      <c r="S520" s="383"/>
      <c r="T520" s="383"/>
      <c r="U520" s="383"/>
      <c r="V520" s="383"/>
      <c r="W520" s="383"/>
      <c r="X520" s="383"/>
      <c r="Y520" s="383"/>
      <c r="Z520" s="383"/>
    </row>
    <row r="521" ht="39.0" customHeight="1">
      <c r="A521" s="383"/>
      <c r="B521" s="383"/>
      <c r="C521" s="407"/>
      <c r="D521" s="383"/>
      <c r="E521" s="383"/>
      <c r="F521" s="383"/>
      <c r="G521" s="383"/>
      <c r="H521" s="383"/>
      <c r="I521" s="383"/>
      <c r="J521" s="383"/>
      <c r="K521" s="383"/>
      <c r="L521" s="383"/>
      <c r="M521" s="383"/>
      <c r="N521" s="383"/>
      <c r="O521" s="383"/>
      <c r="P521" s="383"/>
      <c r="Q521" s="383"/>
      <c r="R521" s="383"/>
      <c r="S521" s="383"/>
      <c r="T521" s="383"/>
      <c r="U521" s="383"/>
      <c r="V521" s="383"/>
      <c r="W521" s="383"/>
      <c r="X521" s="383"/>
      <c r="Y521" s="383"/>
      <c r="Z521" s="383"/>
    </row>
    <row r="522" ht="39.0" customHeight="1">
      <c r="A522" s="383"/>
      <c r="B522" s="383"/>
      <c r="C522" s="407"/>
      <c r="D522" s="383"/>
      <c r="E522" s="383"/>
      <c r="F522" s="383"/>
      <c r="G522" s="383"/>
      <c r="H522" s="383"/>
      <c r="I522" s="383"/>
      <c r="J522" s="383"/>
      <c r="K522" s="383"/>
      <c r="L522" s="383"/>
      <c r="M522" s="383"/>
      <c r="N522" s="383"/>
      <c r="O522" s="383"/>
      <c r="P522" s="383"/>
      <c r="Q522" s="383"/>
      <c r="R522" s="383"/>
      <c r="S522" s="383"/>
      <c r="T522" s="383"/>
      <c r="U522" s="383"/>
      <c r="V522" s="383"/>
      <c r="W522" s="383"/>
      <c r="X522" s="383"/>
      <c r="Y522" s="383"/>
      <c r="Z522" s="383"/>
    </row>
    <row r="523" ht="39.0" customHeight="1">
      <c r="A523" s="383"/>
      <c r="B523" s="383"/>
      <c r="C523" s="407"/>
      <c r="D523" s="383"/>
      <c r="E523" s="383"/>
      <c r="F523" s="383"/>
      <c r="G523" s="383"/>
      <c r="H523" s="383"/>
      <c r="I523" s="383"/>
      <c r="J523" s="383"/>
      <c r="K523" s="383"/>
      <c r="L523" s="383"/>
      <c r="M523" s="383"/>
      <c r="N523" s="383"/>
      <c r="O523" s="383"/>
      <c r="P523" s="383"/>
      <c r="Q523" s="383"/>
      <c r="R523" s="383"/>
      <c r="S523" s="383"/>
      <c r="T523" s="383"/>
      <c r="U523" s="383"/>
      <c r="V523" s="383"/>
      <c r="W523" s="383"/>
      <c r="X523" s="383"/>
      <c r="Y523" s="383"/>
      <c r="Z523" s="383"/>
    </row>
    <row r="524" ht="39.0" customHeight="1">
      <c r="A524" s="383"/>
      <c r="B524" s="383"/>
      <c r="C524" s="407"/>
      <c r="D524" s="383"/>
      <c r="E524" s="383"/>
      <c r="F524" s="383"/>
      <c r="G524" s="383"/>
      <c r="H524" s="383"/>
      <c r="I524" s="383"/>
      <c r="J524" s="383"/>
      <c r="K524" s="383"/>
      <c r="L524" s="383"/>
      <c r="M524" s="383"/>
      <c r="N524" s="383"/>
      <c r="O524" s="383"/>
      <c r="P524" s="383"/>
      <c r="Q524" s="383"/>
      <c r="R524" s="383"/>
      <c r="S524" s="383"/>
      <c r="T524" s="383"/>
      <c r="U524" s="383"/>
      <c r="V524" s="383"/>
      <c r="W524" s="383"/>
      <c r="X524" s="383"/>
      <c r="Y524" s="383"/>
      <c r="Z524" s="383"/>
    </row>
    <row r="525" ht="39.0" customHeight="1">
      <c r="A525" s="383"/>
      <c r="B525" s="383"/>
      <c r="C525" s="407"/>
      <c r="D525" s="383"/>
      <c r="E525" s="383"/>
      <c r="F525" s="383"/>
      <c r="G525" s="383"/>
      <c r="H525" s="383"/>
      <c r="I525" s="383"/>
      <c r="J525" s="383"/>
      <c r="K525" s="383"/>
      <c r="L525" s="383"/>
      <c r="M525" s="383"/>
      <c r="N525" s="383"/>
      <c r="O525" s="383"/>
      <c r="P525" s="383"/>
      <c r="Q525" s="383"/>
      <c r="R525" s="383"/>
      <c r="S525" s="383"/>
      <c r="T525" s="383"/>
      <c r="U525" s="383"/>
      <c r="V525" s="383"/>
      <c r="W525" s="383"/>
      <c r="X525" s="383"/>
      <c r="Y525" s="383"/>
      <c r="Z525" s="383"/>
    </row>
    <row r="526" ht="39.0" customHeight="1">
      <c r="A526" s="383"/>
      <c r="B526" s="383"/>
      <c r="C526" s="407"/>
      <c r="D526" s="383"/>
      <c r="E526" s="383"/>
      <c r="F526" s="383"/>
      <c r="G526" s="383"/>
      <c r="H526" s="383"/>
      <c r="I526" s="383"/>
      <c r="J526" s="383"/>
      <c r="K526" s="383"/>
      <c r="L526" s="383"/>
      <c r="M526" s="383"/>
      <c r="N526" s="383"/>
      <c r="O526" s="383"/>
      <c r="P526" s="383"/>
      <c r="Q526" s="383"/>
      <c r="R526" s="383"/>
      <c r="S526" s="383"/>
      <c r="T526" s="383"/>
      <c r="U526" s="383"/>
      <c r="V526" s="383"/>
      <c r="W526" s="383"/>
      <c r="X526" s="383"/>
      <c r="Y526" s="383"/>
      <c r="Z526" s="383"/>
    </row>
    <row r="527" ht="39.0" customHeight="1">
      <c r="A527" s="383"/>
      <c r="B527" s="383"/>
      <c r="C527" s="407"/>
      <c r="D527" s="383"/>
      <c r="E527" s="383"/>
      <c r="F527" s="383"/>
      <c r="G527" s="383"/>
      <c r="H527" s="383"/>
      <c r="I527" s="383"/>
      <c r="J527" s="383"/>
      <c r="K527" s="383"/>
      <c r="L527" s="383"/>
      <c r="M527" s="383"/>
      <c r="N527" s="383"/>
      <c r="O527" s="383"/>
      <c r="P527" s="383"/>
      <c r="Q527" s="383"/>
      <c r="R527" s="383"/>
      <c r="S527" s="383"/>
      <c r="T527" s="383"/>
      <c r="U527" s="383"/>
      <c r="V527" s="383"/>
      <c r="W527" s="383"/>
      <c r="X527" s="383"/>
      <c r="Y527" s="383"/>
      <c r="Z527" s="383"/>
    </row>
    <row r="528" ht="39.0" customHeight="1">
      <c r="A528" s="383"/>
      <c r="B528" s="383"/>
      <c r="C528" s="407"/>
      <c r="D528" s="383"/>
      <c r="E528" s="383"/>
      <c r="F528" s="383"/>
      <c r="G528" s="383"/>
      <c r="H528" s="383"/>
      <c r="I528" s="383"/>
      <c r="J528" s="383"/>
      <c r="K528" s="383"/>
      <c r="L528" s="383"/>
      <c r="M528" s="383"/>
      <c r="N528" s="383"/>
      <c r="O528" s="383"/>
      <c r="P528" s="383"/>
      <c r="Q528" s="383"/>
      <c r="R528" s="383"/>
      <c r="S528" s="383"/>
      <c r="T528" s="383"/>
      <c r="U528" s="383"/>
      <c r="V528" s="383"/>
      <c r="W528" s="383"/>
      <c r="X528" s="383"/>
      <c r="Y528" s="383"/>
      <c r="Z528" s="383"/>
    </row>
    <row r="529" ht="39.0" customHeight="1">
      <c r="A529" s="383"/>
      <c r="B529" s="383"/>
      <c r="C529" s="407"/>
      <c r="D529" s="383"/>
      <c r="E529" s="383"/>
      <c r="F529" s="383"/>
      <c r="G529" s="383"/>
      <c r="H529" s="383"/>
      <c r="I529" s="383"/>
      <c r="J529" s="383"/>
      <c r="K529" s="383"/>
      <c r="L529" s="383"/>
      <c r="M529" s="383"/>
      <c r="N529" s="383"/>
      <c r="O529" s="383"/>
      <c r="P529" s="383"/>
      <c r="Q529" s="383"/>
      <c r="R529" s="383"/>
      <c r="S529" s="383"/>
      <c r="T529" s="383"/>
      <c r="U529" s="383"/>
      <c r="V529" s="383"/>
      <c r="W529" s="383"/>
      <c r="X529" s="383"/>
      <c r="Y529" s="383"/>
      <c r="Z529" s="383"/>
    </row>
    <row r="530" ht="39.0" customHeight="1">
      <c r="A530" s="383"/>
      <c r="B530" s="383"/>
      <c r="C530" s="407"/>
      <c r="D530" s="383"/>
      <c r="E530" s="383"/>
      <c r="F530" s="383"/>
      <c r="G530" s="383"/>
      <c r="H530" s="383"/>
      <c r="I530" s="383"/>
      <c r="J530" s="383"/>
      <c r="K530" s="383"/>
      <c r="L530" s="383"/>
      <c r="M530" s="383"/>
      <c r="N530" s="383"/>
      <c r="O530" s="383"/>
      <c r="P530" s="383"/>
      <c r="Q530" s="383"/>
      <c r="R530" s="383"/>
      <c r="S530" s="383"/>
      <c r="T530" s="383"/>
      <c r="U530" s="383"/>
      <c r="V530" s="383"/>
      <c r="W530" s="383"/>
      <c r="X530" s="383"/>
      <c r="Y530" s="383"/>
      <c r="Z530" s="383"/>
    </row>
    <row r="531" ht="39.0" customHeight="1">
      <c r="A531" s="383"/>
      <c r="B531" s="383"/>
      <c r="C531" s="407"/>
      <c r="D531" s="383"/>
      <c r="E531" s="383"/>
      <c r="F531" s="383"/>
      <c r="G531" s="383"/>
      <c r="H531" s="383"/>
      <c r="I531" s="383"/>
      <c r="J531" s="383"/>
      <c r="K531" s="383"/>
      <c r="L531" s="383"/>
      <c r="M531" s="383"/>
      <c r="N531" s="383"/>
      <c r="O531" s="383"/>
      <c r="P531" s="383"/>
      <c r="Q531" s="383"/>
      <c r="R531" s="383"/>
      <c r="S531" s="383"/>
      <c r="T531" s="383"/>
      <c r="U531" s="383"/>
      <c r="V531" s="383"/>
      <c r="W531" s="383"/>
      <c r="X531" s="383"/>
      <c r="Y531" s="383"/>
      <c r="Z531" s="383"/>
    </row>
    <row r="532" ht="39.0" customHeight="1">
      <c r="A532" s="383"/>
      <c r="B532" s="383"/>
      <c r="C532" s="407"/>
      <c r="D532" s="383"/>
      <c r="E532" s="383"/>
      <c r="F532" s="383"/>
      <c r="G532" s="383"/>
      <c r="H532" s="383"/>
      <c r="I532" s="383"/>
      <c r="J532" s="383"/>
      <c r="K532" s="383"/>
      <c r="L532" s="383"/>
      <c r="M532" s="383"/>
      <c r="N532" s="383"/>
      <c r="O532" s="383"/>
      <c r="P532" s="383"/>
      <c r="Q532" s="383"/>
      <c r="R532" s="383"/>
      <c r="S532" s="383"/>
      <c r="T532" s="383"/>
      <c r="U532" s="383"/>
      <c r="V532" s="383"/>
      <c r="W532" s="383"/>
      <c r="X532" s="383"/>
      <c r="Y532" s="383"/>
      <c r="Z532" s="383"/>
    </row>
    <row r="533" ht="39.0" customHeight="1">
      <c r="A533" s="383"/>
      <c r="B533" s="383"/>
      <c r="C533" s="407"/>
      <c r="D533" s="383"/>
      <c r="E533" s="383"/>
      <c r="F533" s="383"/>
      <c r="G533" s="383"/>
      <c r="H533" s="383"/>
      <c r="I533" s="383"/>
      <c r="J533" s="383"/>
      <c r="K533" s="383"/>
      <c r="L533" s="383"/>
      <c r="M533" s="383"/>
      <c r="N533" s="383"/>
      <c r="O533" s="383"/>
      <c r="P533" s="383"/>
      <c r="Q533" s="383"/>
      <c r="R533" s="383"/>
      <c r="S533" s="383"/>
      <c r="T533" s="383"/>
      <c r="U533" s="383"/>
      <c r="V533" s="383"/>
      <c r="W533" s="383"/>
      <c r="X533" s="383"/>
      <c r="Y533" s="383"/>
      <c r="Z533" s="383"/>
    </row>
    <row r="534" ht="39.0" customHeight="1">
      <c r="A534" s="383"/>
      <c r="B534" s="383"/>
      <c r="C534" s="407"/>
      <c r="D534" s="383"/>
      <c r="E534" s="383"/>
      <c r="F534" s="383"/>
      <c r="G534" s="383"/>
      <c r="H534" s="383"/>
      <c r="I534" s="383"/>
      <c r="J534" s="383"/>
      <c r="K534" s="383"/>
      <c r="L534" s="383"/>
      <c r="M534" s="383"/>
      <c r="N534" s="383"/>
      <c r="O534" s="383"/>
      <c r="P534" s="383"/>
      <c r="Q534" s="383"/>
      <c r="R534" s="383"/>
      <c r="S534" s="383"/>
      <c r="T534" s="383"/>
      <c r="U534" s="383"/>
      <c r="V534" s="383"/>
      <c r="W534" s="383"/>
      <c r="X534" s="383"/>
      <c r="Y534" s="383"/>
      <c r="Z534" s="383"/>
    </row>
    <row r="535" ht="39.0" customHeight="1">
      <c r="A535" s="383"/>
      <c r="B535" s="383"/>
      <c r="C535" s="407"/>
      <c r="D535" s="383"/>
      <c r="E535" s="383"/>
      <c r="F535" s="383"/>
      <c r="G535" s="383"/>
      <c r="H535" s="383"/>
      <c r="I535" s="383"/>
      <c r="J535" s="383"/>
      <c r="K535" s="383"/>
      <c r="L535" s="383"/>
      <c r="M535" s="383"/>
      <c r="N535" s="383"/>
      <c r="O535" s="383"/>
      <c r="P535" s="383"/>
      <c r="Q535" s="383"/>
      <c r="R535" s="383"/>
      <c r="S535" s="383"/>
      <c r="T535" s="383"/>
      <c r="U535" s="383"/>
      <c r="V535" s="383"/>
      <c r="W535" s="383"/>
      <c r="X535" s="383"/>
      <c r="Y535" s="383"/>
      <c r="Z535" s="383"/>
    </row>
    <row r="536" ht="39.0" customHeight="1">
      <c r="A536" s="383"/>
      <c r="B536" s="383"/>
      <c r="C536" s="407"/>
      <c r="D536" s="383"/>
      <c r="E536" s="383"/>
      <c r="F536" s="383"/>
      <c r="G536" s="383"/>
      <c r="H536" s="383"/>
      <c r="I536" s="383"/>
      <c r="J536" s="383"/>
      <c r="K536" s="383"/>
      <c r="L536" s="383"/>
      <c r="M536" s="383"/>
      <c r="N536" s="383"/>
      <c r="O536" s="383"/>
      <c r="P536" s="383"/>
      <c r="Q536" s="383"/>
      <c r="R536" s="383"/>
      <c r="S536" s="383"/>
      <c r="T536" s="383"/>
      <c r="U536" s="383"/>
      <c r="V536" s="383"/>
      <c r="W536" s="383"/>
      <c r="X536" s="383"/>
      <c r="Y536" s="383"/>
      <c r="Z536" s="383"/>
    </row>
    <row r="537" ht="39.0" customHeight="1">
      <c r="A537" s="383"/>
      <c r="B537" s="383"/>
      <c r="C537" s="407"/>
      <c r="D537" s="383"/>
      <c r="E537" s="383"/>
      <c r="F537" s="383"/>
      <c r="G537" s="383"/>
      <c r="H537" s="383"/>
      <c r="I537" s="383"/>
      <c r="J537" s="383"/>
      <c r="K537" s="383"/>
      <c r="L537" s="383"/>
      <c r="M537" s="383"/>
      <c r="N537" s="383"/>
      <c r="O537" s="383"/>
      <c r="P537" s="383"/>
      <c r="Q537" s="383"/>
      <c r="R537" s="383"/>
      <c r="S537" s="383"/>
      <c r="T537" s="383"/>
      <c r="U537" s="383"/>
      <c r="V537" s="383"/>
      <c r="W537" s="383"/>
      <c r="X537" s="383"/>
      <c r="Y537" s="383"/>
      <c r="Z537" s="383"/>
    </row>
    <row r="538" ht="39.0" customHeight="1">
      <c r="A538" s="383"/>
      <c r="B538" s="383"/>
      <c r="C538" s="407"/>
      <c r="D538" s="383"/>
      <c r="E538" s="383"/>
      <c r="F538" s="383"/>
      <c r="G538" s="383"/>
      <c r="H538" s="383"/>
      <c r="I538" s="383"/>
      <c r="J538" s="383"/>
      <c r="K538" s="383"/>
      <c r="L538" s="383"/>
      <c r="M538" s="383"/>
      <c r="N538" s="383"/>
      <c r="O538" s="383"/>
      <c r="P538" s="383"/>
      <c r="Q538" s="383"/>
      <c r="R538" s="383"/>
      <c r="S538" s="383"/>
      <c r="T538" s="383"/>
      <c r="U538" s="383"/>
      <c r="V538" s="383"/>
      <c r="W538" s="383"/>
      <c r="X538" s="383"/>
      <c r="Y538" s="383"/>
      <c r="Z538" s="383"/>
    </row>
    <row r="539" ht="39.0" customHeight="1">
      <c r="A539" s="383"/>
      <c r="B539" s="383"/>
      <c r="C539" s="407"/>
      <c r="D539" s="383"/>
      <c r="E539" s="383"/>
      <c r="F539" s="383"/>
      <c r="G539" s="383"/>
      <c r="H539" s="383"/>
      <c r="I539" s="383"/>
      <c r="J539" s="383"/>
      <c r="K539" s="383"/>
      <c r="L539" s="383"/>
      <c r="M539" s="383"/>
      <c r="N539" s="383"/>
      <c r="O539" s="383"/>
      <c r="P539" s="383"/>
      <c r="Q539" s="383"/>
      <c r="R539" s="383"/>
      <c r="S539" s="383"/>
      <c r="T539" s="383"/>
      <c r="U539" s="383"/>
      <c r="V539" s="383"/>
      <c r="W539" s="383"/>
      <c r="X539" s="383"/>
      <c r="Y539" s="383"/>
      <c r="Z539" s="383"/>
    </row>
    <row r="540" ht="39.0" customHeight="1">
      <c r="A540" s="383"/>
      <c r="B540" s="383"/>
      <c r="C540" s="407"/>
      <c r="D540" s="383"/>
      <c r="E540" s="383"/>
      <c r="F540" s="383"/>
      <c r="G540" s="383"/>
      <c r="H540" s="383"/>
      <c r="I540" s="383"/>
      <c r="J540" s="383"/>
      <c r="K540" s="383"/>
      <c r="L540" s="383"/>
      <c r="M540" s="383"/>
      <c r="N540" s="383"/>
      <c r="O540" s="383"/>
      <c r="P540" s="383"/>
      <c r="Q540" s="383"/>
      <c r="R540" s="383"/>
      <c r="S540" s="383"/>
      <c r="T540" s="383"/>
      <c r="U540" s="383"/>
      <c r="V540" s="383"/>
      <c r="W540" s="383"/>
      <c r="X540" s="383"/>
      <c r="Y540" s="383"/>
      <c r="Z540" s="383"/>
    </row>
    <row r="541" ht="39.0" customHeight="1">
      <c r="A541" s="383"/>
      <c r="B541" s="383"/>
      <c r="C541" s="407"/>
      <c r="D541" s="383"/>
      <c r="E541" s="383"/>
      <c r="F541" s="383"/>
      <c r="G541" s="383"/>
      <c r="H541" s="383"/>
      <c r="I541" s="383"/>
      <c r="J541" s="383"/>
      <c r="K541" s="383"/>
      <c r="L541" s="383"/>
      <c r="M541" s="383"/>
      <c r="N541" s="383"/>
      <c r="O541" s="383"/>
      <c r="P541" s="383"/>
      <c r="Q541" s="383"/>
      <c r="R541" s="383"/>
      <c r="S541" s="383"/>
      <c r="T541" s="383"/>
      <c r="U541" s="383"/>
      <c r="V541" s="383"/>
      <c r="W541" s="383"/>
      <c r="X541" s="383"/>
      <c r="Y541" s="383"/>
      <c r="Z541" s="383"/>
    </row>
    <row r="542" ht="39.0" customHeight="1">
      <c r="A542" s="383"/>
      <c r="B542" s="383"/>
      <c r="C542" s="407"/>
      <c r="D542" s="383"/>
      <c r="E542" s="383"/>
      <c r="F542" s="383"/>
      <c r="G542" s="383"/>
      <c r="H542" s="383"/>
      <c r="I542" s="383"/>
      <c r="J542" s="383"/>
      <c r="K542" s="383"/>
      <c r="L542" s="383"/>
      <c r="M542" s="383"/>
      <c r="N542" s="383"/>
      <c r="O542" s="383"/>
      <c r="P542" s="383"/>
      <c r="Q542" s="383"/>
      <c r="R542" s="383"/>
      <c r="S542" s="383"/>
      <c r="T542" s="383"/>
      <c r="U542" s="383"/>
      <c r="V542" s="383"/>
      <c r="W542" s="383"/>
      <c r="X542" s="383"/>
      <c r="Y542" s="383"/>
      <c r="Z542" s="383"/>
    </row>
    <row r="543" ht="39.0" customHeight="1">
      <c r="A543" s="383"/>
      <c r="B543" s="383"/>
      <c r="C543" s="407"/>
      <c r="D543" s="383"/>
      <c r="E543" s="383"/>
      <c r="F543" s="383"/>
      <c r="G543" s="383"/>
      <c r="H543" s="383"/>
      <c r="I543" s="383"/>
      <c r="J543" s="383"/>
      <c r="K543" s="383"/>
      <c r="L543" s="383"/>
      <c r="M543" s="383"/>
      <c r="N543" s="383"/>
      <c r="O543" s="383"/>
      <c r="P543" s="383"/>
      <c r="Q543" s="383"/>
      <c r="R543" s="383"/>
      <c r="S543" s="383"/>
      <c r="T543" s="383"/>
      <c r="U543" s="383"/>
      <c r="V543" s="383"/>
      <c r="W543" s="383"/>
      <c r="X543" s="383"/>
      <c r="Y543" s="383"/>
      <c r="Z543" s="383"/>
    </row>
    <row r="544" ht="39.0" customHeight="1">
      <c r="A544" s="383"/>
      <c r="B544" s="383"/>
      <c r="C544" s="407"/>
      <c r="D544" s="383"/>
      <c r="E544" s="383"/>
      <c r="F544" s="383"/>
      <c r="G544" s="383"/>
      <c r="H544" s="383"/>
      <c r="I544" s="383"/>
      <c r="J544" s="383"/>
      <c r="K544" s="383"/>
      <c r="L544" s="383"/>
      <c r="M544" s="383"/>
      <c r="N544" s="383"/>
      <c r="O544" s="383"/>
      <c r="P544" s="383"/>
      <c r="Q544" s="383"/>
      <c r="R544" s="383"/>
      <c r="S544" s="383"/>
      <c r="T544" s="383"/>
      <c r="U544" s="383"/>
      <c r="V544" s="383"/>
      <c r="W544" s="383"/>
      <c r="X544" s="383"/>
      <c r="Y544" s="383"/>
      <c r="Z544" s="383"/>
    </row>
    <row r="545" ht="39.0" customHeight="1">
      <c r="A545" s="383"/>
      <c r="B545" s="383"/>
      <c r="C545" s="407"/>
      <c r="D545" s="383"/>
      <c r="E545" s="383"/>
      <c r="F545" s="383"/>
      <c r="G545" s="383"/>
      <c r="H545" s="383"/>
      <c r="I545" s="383"/>
      <c r="J545" s="383"/>
      <c r="K545" s="383"/>
      <c r="L545" s="383"/>
      <c r="M545" s="383"/>
      <c r="N545" s="383"/>
      <c r="O545" s="383"/>
      <c r="P545" s="383"/>
      <c r="Q545" s="383"/>
      <c r="R545" s="383"/>
      <c r="S545" s="383"/>
      <c r="T545" s="383"/>
      <c r="U545" s="383"/>
      <c r="V545" s="383"/>
      <c r="W545" s="383"/>
      <c r="X545" s="383"/>
      <c r="Y545" s="383"/>
      <c r="Z545" s="383"/>
    </row>
    <row r="546" ht="39.0" customHeight="1">
      <c r="A546" s="383"/>
      <c r="B546" s="383"/>
      <c r="C546" s="407"/>
      <c r="D546" s="383"/>
      <c r="E546" s="383"/>
      <c r="F546" s="383"/>
      <c r="G546" s="383"/>
      <c r="H546" s="383"/>
      <c r="I546" s="383"/>
      <c r="J546" s="383"/>
      <c r="K546" s="383"/>
      <c r="L546" s="383"/>
      <c r="M546" s="383"/>
      <c r="N546" s="383"/>
      <c r="O546" s="383"/>
      <c r="P546" s="383"/>
      <c r="Q546" s="383"/>
      <c r="R546" s="383"/>
      <c r="S546" s="383"/>
      <c r="T546" s="383"/>
      <c r="U546" s="383"/>
      <c r="V546" s="383"/>
      <c r="W546" s="383"/>
      <c r="X546" s="383"/>
      <c r="Y546" s="383"/>
      <c r="Z546" s="383"/>
    </row>
    <row r="547" ht="39.0" customHeight="1">
      <c r="A547" s="383"/>
      <c r="B547" s="383"/>
      <c r="C547" s="407"/>
      <c r="D547" s="383"/>
      <c r="E547" s="383"/>
      <c r="F547" s="383"/>
      <c r="G547" s="383"/>
      <c r="H547" s="383"/>
      <c r="I547" s="383"/>
      <c r="J547" s="383"/>
      <c r="K547" s="383"/>
      <c r="L547" s="383"/>
      <c r="M547" s="383"/>
      <c r="N547" s="383"/>
      <c r="O547" s="383"/>
      <c r="P547" s="383"/>
      <c r="Q547" s="383"/>
      <c r="R547" s="383"/>
      <c r="S547" s="383"/>
      <c r="T547" s="383"/>
      <c r="U547" s="383"/>
      <c r="V547" s="383"/>
      <c r="W547" s="383"/>
      <c r="X547" s="383"/>
      <c r="Y547" s="383"/>
      <c r="Z547" s="383"/>
    </row>
    <row r="548" ht="39.0" customHeight="1">
      <c r="A548" s="383"/>
      <c r="B548" s="383"/>
      <c r="C548" s="407"/>
      <c r="D548" s="383"/>
      <c r="E548" s="383"/>
      <c r="F548" s="383"/>
      <c r="G548" s="383"/>
      <c r="H548" s="383"/>
      <c r="I548" s="383"/>
      <c r="J548" s="383"/>
      <c r="K548" s="383"/>
      <c r="L548" s="383"/>
      <c r="M548" s="383"/>
      <c r="N548" s="383"/>
      <c r="O548" s="383"/>
      <c r="P548" s="383"/>
      <c r="Q548" s="383"/>
      <c r="R548" s="383"/>
      <c r="S548" s="383"/>
      <c r="T548" s="383"/>
      <c r="U548" s="383"/>
      <c r="V548" s="383"/>
      <c r="W548" s="383"/>
      <c r="X548" s="383"/>
      <c r="Y548" s="383"/>
      <c r="Z548" s="383"/>
    </row>
    <row r="549" ht="39.0" customHeight="1">
      <c r="A549" s="383"/>
      <c r="B549" s="383"/>
      <c r="C549" s="407"/>
      <c r="D549" s="383"/>
      <c r="E549" s="383"/>
      <c r="F549" s="383"/>
      <c r="G549" s="383"/>
      <c r="H549" s="383"/>
      <c r="I549" s="383"/>
      <c r="J549" s="383"/>
      <c r="K549" s="383"/>
      <c r="L549" s="383"/>
      <c r="M549" s="383"/>
      <c r="N549" s="383"/>
      <c r="O549" s="383"/>
      <c r="P549" s="383"/>
      <c r="Q549" s="383"/>
      <c r="R549" s="383"/>
      <c r="S549" s="383"/>
      <c r="T549" s="383"/>
      <c r="U549" s="383"/>
      <c r="V549" s="383"/>
      <c r="W549" s="383"/>
      <c r="X549" s="383"/>
      <c r="Y549" s="383"/>
      <c r="Z549" s="383"/>
    </row>
    <row r="550" ht="39.0" customHeight="1">
      <c r="A550" s="383"/>
      <c r="B550" s="383"/>
      <c r="C550" s="407"/>
      <c r="D550" s="383"/>
      <c r="E550" s="383"/>
      <c r="F550" s="383"/>
      <c r="G550" s="383"/>
      <c r="H550" s="383"/>
      <c r="I550" s="383"/>
      <c r="J550" s="383"/>
      <c r="K550" s="383"/>
      <c r="L550" s="383"/>
      <c r="M550" s="383"/>
      <c r="N550" s="383"/>
      <c r="O550" s="383"/>
      <c r="P550" s="383"/>
      <c r="Q550" s="383"/>
      <c r="R550" s="383"/>
      <c r="S550" s="383"/>
      <c r="T550" s="383"/>
      <c r="U550" s="383"/>
      <c r="V550" s="383"/>
      <c r="W550" s="383"/>
      <c r="X550" s="383"/>
      <c r="Y550" s="383"/>
      <c r="Z550" s="383"/>
    </row>
    <row r="551" ht="39.0" customHeight="1">
      <c r="A551" s="383"/>
      <c r="B551" s="383"/>
      <c r="C551" s="407"/>
      <c r="D551" s="383"/>
      <c r="E551" s="383"/>
      <c r="F551" s="383"/>
      <c r="G551" s="383"/>
      <c r="H551" s="383"/>
      <c r="I551" s="383"/>
      <c r="J551" s="383"/>
      <c r="K551" s="383"/>
      <c r="L551" s="383"/>
      <c r="M551" s="383"/>
      <c r="N551" s="383"/>
      <c r="O551" s="383"/>
      <c r="P551" s="383"/>
      <c r="Q551" s="383"/>
      <c r="R551" s="383"/>
      <c r="S551" s="383"/>
      <c r="T551" s="383"/>
      <c r="U551" s="383"/>
      <c r="V551" s="383"/>
      <c r="W551" s="383"/>
      <c r="X551" s="383"/>
      <c r="Y551" s="383"/>
      <c r="Z551" s="383"/>
    </row>
    <row r="552" ht="39.0" customHeight="1">
      <c r="A552" s="383"/>
      <c r="B552" s="383"/>
      <c r="C552" s="407"/>
      <c r="D552" s="383"/>
      <c r="E552" s="383"/>
      <c r="F552" s="383"/>
      <c r="G552" s="383"/>
      <c r="H552" s="383"/>
      <c r="I552" s="383"/>
      <c r="J552" s="383"/>
      <c r="K552" s="383"/>
      <c r="L552" s="383"/>
      <c r="M552" s="383"/>
      <c r="N552" s="383"/>
      <c r="O552" s="383"/>
      <c r="P552" s="383"/>
      <c r="Q552" s="383"/>
      <c r="R552" s="383"/>
      <c r="S552" s="383"/>
      <c r="T552" s="383"/>
      <c r="U552" s="383"/>
      <c r="V552" s="383"/>
      <c r="W552" s="383"/>
      <c r="X552" s="383"/>
      <c r="Y552" s="383"/>
      <c r="Z552" s="383"/>
    </row>
    <row r="553" ht="39.0" customHeight="1">
      <c r="A553" s="383"/>
      <c r="B553" s="383"/>
      <c r="C553" s="407"/>
      <c r="D553" s="383"/>
      <c r="E553" s="383"/>
      <c r="F553" s="383"/>
      <c r="G553" s="383"/>
      <c r="H553" s="383"/>
      <c r="I553" s="383"/>
      <c r="J553" s="383"/>
      <c r="K553" s="383"/>
      <c r="L553" s="383"/>
      <c r="M553" s="383"/>
      <c r="N553" s="383"/>
      <c r="O553" s="383"/>
      <c r="P553" s="383"/>
      <c r="Q553" s="383"/>
      <c r="R553" s="383"/>
      <c r="S553" s="383"/>
      <c r="T553" s="383"/>
      <c r="U553" s="383"/>
      <c r="V553" s="383"/>
      <c r="W553" s="383"/>
      <c r="X553" s="383"/>
      <c r="Y553" s="383"/>
      <c r="Z553" s="383"/>
    </row>
    <row r="554" ht="39.0" customHeight="1">
      <c r="A554" s="383"/>
      <c r="B554" s="383"/>
      <c r="C554" s="407"/>
      <c r="D554" s="383"/>
      <c r="E554" s="383"/>
      <c r="F554" s="383"/>
      <c r="G554" s="383"/>
      <c r="H554" s="383"/>
      <c r="I554" s="383"/>
      <c r="J554" s="383"/>
      <c r="K554" s="383"/>
      <c r="L554" s="383"/>
      <c r="M554" s="383"/>
      <c r="N554" s="383"/>
      <c r="O554" s="383"/>
      <c r="P554" s="383"/>
      <c r="Q554" s="383"/>
      <c r="R554" s="383"/>
      <c r="S554" s="383"/>
      <c r="T554" s="383"/>
      <c r="U554" s="383"/>
      <c r="V554" s="383"/>
      <c r="W554" s="383"/>
      <c r="X554" s="383"/>
      <c r="Y554" s="383"/>
      <c r="Z554" s="383"/>
    </row>
    <row r="555" ht="39.0" customHeight="1">
      <c r="A555" s="383"/>
      <c r="B555" s="383"/>
      <c r="C555" s="407"/>
      <c r="D555" s="383"/>
      <c r="E555" s="383"/>
      <c r="F555" s="383"/>
      <c r="G555" s="383"/>
      <c r="H555" s="383"/>
      <c r="I555" s="383"/>
      <c r="J555" s="383"/>
      <c r="K555" s="383"/>
      <c r="L555" s="383"/>
      <c r="M555" s="383"/>
      <c r="N555" s="383"/>
      <c r="O555" s="383"/>
      <c r="P555" s="383"/>
      <c r="Q555" s="383"/>
      <c r="R555" s="383"/>
      <c r="S555" s="383"/>
      <c r="T555" s="383"/>
      <c r="U555" s="383"/>
      <c r="V555" s="383"/>
      <c r="W555" s="383"/>
      <c r="X555" s="383"/>
      <c r="Y555" s="383"/>
      <c r="Z555" s="383"/>
    </row>
    <row r="556" ht="39.0" customHeight="1">
      <c r="A556" s="383"/>
      <c r="B556" s="383"/>
      <c r="C556" s="407"/>
      <c r="D556" s="383"/>
      <c r="E556" s="383"/>
      <c r="F556" s="383"/>
      <c r="G556" s="383"/>
      <c r="H556" s="383"/>
      <c r="I556" s="383"/>
      <c r="J556" s="383"/>
      <c r="K556" s="383"/>
      <c r="L556" s="383"/>
      <c r="M556" s="383"/>
      <c r="N556" s="383"/>
      <c r="O556" s="383"/>
      <c r="P556" s="383"/>
      <c r="Q556" s="383"/>
      <c r="R556" s="383"/>
      <c r="S556" s="383"/>
      <c r="T556" s="383"/>
      <c r="U556" s="383"/>
      <c r="V556" s="383"/>
      <c r="W556" s="383"/>
      <c r="X556" s="383"/>
      <c r="Y556" s="383"/>
      <c r="Z556" s="383"/>
    </row>
    <row r="557" ht="39.0" customHeight="1">
      <c r="A557" s="383"/>
      <c r="B557" s="383"/>
      <c r="C557" s="407"/>
      <c r="D557" s="383"/>
      <c r="E557" s="383"/>
      <c r="F557" s="383"/>
      <c r="G557" s="383"/>
      <c r="H557" s="383"/>
      <c r="I557" s="383"/>
      <c r="J557" s="383"/>
      <c r="K557" s="383"/>
      <c r="L557" s="383"/>
      <c r="M557" s="383"/>
      <c r="N557" s="383"/>
      <c r="O557" s="383"/>
      <c r="P557" s="383"/>
      <c r="Q557" s="383"/>
      <c r="R557" s="383"/>
      <c r="S557" s="383"/>
      <c r="T557" s="383"/>
      <c r="U557" s="383"/>
      <c r="V557" s="383"/>
      <c r="W557" s="383"/>
      <c r="X557" s="383"/>
      <c r="Y557" s="383"/>
      <c r="Z557" s="383"/>
    </row>
    <row r="558" ht="39.0" customHeight="1">
      <c r="A558" s="383"/>
      <c r="B558" s="383"/>
      <c r="C558" s="407"/>
      <c r="D558" s="383"/>
      <c r="E558" s="383"/>
      <c r="F558" s="383"/>
      <c r="G558" s="383"/>
      <c r="H558" s="383"/>
      <c r="I558" s="383"/>
      <c r="J558" s="383"/>
      <c r="K558" s="383"/>
      <c r="L558" s="383"/>
      <c r="M558" s="383"/>
      <c r="N558" s="383"/>
      <c r="O558" s="383"/>
      <c r="P558" s="383"/>
      <c r="Q558" s="383"/>
      <c r="R558" s="383"/>
      <c r="S558" s="383"/>
      <c r="T558" s="383"/>
      <c r="U558" s="383"/>
      <c r="V558" s="383"/>
      <c r="W558" s="383"/>
      <c r="X558" s="383"/>
      <c r="Y558" s="383"/>
      <c r="Z558" s="383"/>
    </row>
    <row r="559" ht="39.0" customHeight="1">
      <c r="A559" s="383"/>
      <c r="B559" s="383"/>
      <c r="C559" s="407"/>
      <c r="D559" s="383"/>
      <c r="E559" s="383"/>
      <c r="F559" s="383"/>
      <c r="G559" s="383"/>
      <c r="H559" s="383"/>
      <c r="I559" s="383"/>
      <c r="J559" s="383"/>
      <c r="K559" s="383"/>
      <c r="L559" s="383"/>
      <c r="M559" s="383"/>
      <c r="N559" s="383"/>
      <c r="O559" s="383"/>
      <c r="P559" s="383"/>
      <c r="Q559" s="383"/>
      <c r="R559" s="383"/>
      <c r="S559" s="383"/>
      <c r="T559" s="383"/>
      <c r="U559" s="383"/>
      <c r="V559" s="383"/>
      <c r="W559" s="383"/>
      <c r="X559" s="383"/>
      <c r="Y559" s="383"/>
      <c r="Z559" s="383"/>
    </row>
    <row r="560" ht="39.0" customHeight="1">
      <c r="A560" s="383"/>
      <c r="B560" s="383"/>
      <c r="C560" s="407"/>
      <c r="D560" s="383"/>
      <c r="E560" s="383"/>
      <c r="F560" s="383"/>
      <c r="G560" s="383"/>
      <c r="H560" s="383"/>
      <c r="I560" s="383"/>
      <c r="J560" s="383"/>
      <c r="K560" s="383"/>
      <c r="L560" s="383"/>
      <c r="M560" s="383"/>
      <c r="N560" s="383"/>
      <c r="O560" s="383"/>
      <c r="P560" s="383"/>
      <c r="Q560" s="383"/>
      <c r="R560" s="383"/>
      <c r="S560" s="383"/>
      <c r="T560" s="383"/>
      <c r="U560" s="383"/>
      <c r="V560" s="383"/>
      <c r="W560" s="383"/>
      <c r="X560" s="383"/>
      <c r="Y560" s="383"/>
      <c r="Z560" s="383"/>
    </row>
    <row r="561" ht="39.0" customHeight="1">
      <c r="A561" s="383"/>
      <c r="B561" s="383"/>
      <c r="C561" s="407"/>
      <c r="D561" s="383"/>
      <c r="E561" s="383"/>
      <c r="F561" s="383"/>
      <c r="G561" s="383"/>
      <c r="H561" s="383"/>
      <c r="I561" s="383"/>
      <c r="J561" s="383"/>
      <c r="K561" s="383"/>
      <c r="L561" s="383"/>
      <c r="M561" s="383"/>
      <c r="N561" s="383"/>
      <c r="O561" s="383"/>
      <c r="P561" s="383"/>
      <c r="Q561" s="383"/>
      <c r="R561" s="383"/>
      <c r="S561" s="383"/>
      <c r="T561" s="383"/>
      <c r="U561" s="383"/>
      <c r="V561" s="383"/>
      <c r="W561" s="383"/>
      <c r="X561" s="383"/>
      <c r="Y561" s="383"/>
      <c r="Z561" s="383"/>
    </row>
    <row r="562" ht="39.0" customHeight="1">
      <c r="A562" s="383"/>
      <c r="B562" s="383"/>
      <c r="C562" s="407"/>
      <c r="D562" s="383"/>
      <c r="E562" s="383"/>
      <c r="F562" s="383"/>
      <c r="G562" s="383"/>
      <c r="H562" s="383"/>
      <c r="I562" s="383"/>
      <c r="J562" s="383"/>
      <c r="K562" s="383"/>
      <c r="L562" s="383"/>
      <c r="M562" s="383"/>
      <c r="N562" s="383"/>
      <c r="O562" s="383"/>
      <c r="P562" s="383"/>
      <c r="Q562" s="383"/>
      <c r="R562" s="383"/>
      <c r="S562" s="383"/>
      <c r="T562" s="383"/>
      <c r="U562" s="383"/>
      <c r="V562" s="383"/>
      <c r="W562" s="383"/>
      <c r="X562" s="383"/>
      <c r="Y562" s="383"/>
      <c r="Z562" s="383"/>
    </row>
    <row r="563" ht="39.0" customHeight="1">
      <c r="A563" s="383"/>
      <c r="B563" s="383"/>
      <c r="C563" s="407"/>
      <c r="D563" s="383"/>
      <c r="E563" s="383"/>
      <c r="F563" s="383"/>
      <c r="G563" s="383"/>
      <c r="H563" s="383"/>
      <c r="I563" s="383"/>
      <c r="J563" s="383"/>
      <c r="K563" s="383"/>
      <c r="L563" s="383"/>
      <c r="M563" s="383"/>
      <c r="N563" s="383"/>
      <c r="O563" s="383"/>
      <c r="P563" s="383"/>
      <c r="Q563" s="383"/>
      <c r="R563" s="383"/>
      <c r="S563" s="383"/>
      <c r="T563" s="383"/>
      <c r="U563" s="383"/>
      <c r="V563" s="383"/>
      <c r="W563" s="383"/>
      <c r="X563" s="383"/>
      <c r="Y563" s="383"/>
      <c r="Z563" s="383"/>
    </row>
    <row r="564" ht="39.0" customHeight="1">
      <c r="A564" s="383"/>
      <c r="B564" s="383"/>
      <c r="C564" s="407"/>
      <c r="D564" s="383"/>
      <c r="E564" s="383"/>
      <c r="F564" s="383"/>
      <c r="G564" s="383"/>
      <c r="H564" s="383"/>
      <c r="I564" s="383"/>
      <c r="J564" s="383"/>
      <c r="K564" s="383"/>
      <c r="L564" s="383"/>
      <c r="M564" s="383"/>
      <c r="N564" s="383"/>
      <c r="O564" s="383"/>
      <c r="P564" s="383"/>
      <c r="Q564" s="383"/>
      <c r="R564" s="383"/>
      <c r="S564" s="383"/>
      <c r="T564" s="383"/>
      <c r="U564" s="383"/>
      <c r="V564" s="383"/>
      <c r="W564" s="383"/>
      <c r="X564" s="383"/>
      <c r="Y564" s="383"/>
      <c r="Z564" s="383"/>
    </row>
    <row r="565" ht="39.0" customHeight="1">
      <c r="A565" s="383"/>
      <c r="B565" s="383"/>
      <c r="C565" s="407"/>
      <c r="D565" s="383"/>
      <c r="E565" s="383"/>
      <c r="F565" s="383"/>
      <c r="G565" s="383"/>
      <c r="H565" s="383"/>
      <c r="I565" s="383"/>
      <c r="J565" s="383"/>
      <c r="K565" s="383"/>
      <c r="L565" s="383"/>
      <c r="M565" s="383"/>
      <c r="N565" s="383"/>
      <c r="O565" s="383"/>
      <c r="P565" s="383"/>
      <c r="Q565" s="383"/>
      <c r="R565" s="383"/>
      <c r="S565" s="383"/>
      <c r="T565" s="383"/>
      <c r="U565" s="383"/>
      <c r="V565" s="383"/>
      <c r="W565" s="383"/>
      <c r="X565" s="383"/>
      <c r="Y565" s="383"/>
      <c r="Z565" s="383"/>
    </row>
    <row r="566" ht="39.0" customHeight="1">
      <c r="A566" s="383"/>
      <c r="B566" s="383"/>
      <c r="C566" s="407"/>
      <c r="D566" s="383"/>
      <c r="E566" s="383"/>
      <c r="F566" s="383"/>
      <c r="G566" s="383"/>
      <c r="H566" s="383"/>
      <c r="I566" s="383"/>
      <c r="J566" s="383"/>
      <c r="K566" s="383"/>
      <c r="L566" s="383"/>
      <c r="M566" s="383"/>
      <c r="N566" s="383"/>
      <c r="O566" s="383"/>
      <c r="P566" s="383"/>
      <c r="Q566" s="383"/>
      <c r="R566" s="383"/>
      <c r="S566" s="383"/>
      <c r="T566" s="383"/>
      <c r="U566" s="383"/>
      <c r="V566" s="383"/>
      <c r="W566" s="383"/>
      <c r="X566" s="383"/>
      <c r="Y566" s="383"/>
      <c r="Z566" s="383"/>
    </row>
    <row r="567" ht="39.0" customHeight="1">
      <c r="A567" s="383"/>
      <c r="B567" s="383"/>
      <c r="C567" s="407"/>
      <c r="D567" s="383"/>
      <c r="E567" s="383"/>
      <c r="F567" s="383"/>
      <c r="G567" s="383"/>
      <c r="H567" s="383"/>
      <c r="I567" s="383"/>
      <c r="J567" s="383"/>
      <c r="K567" s="383"/>
      <c r="L567" s="383"/>
      <c r="M567" s="383"/>
      <c r="N567" s="383"/>
      <c r="O567" s="383"/>
      <c r="P567" s="383"/>
      <c r="Q567" s="383"/>
      <c r="R567" s="383"/>
      <c r="S567" s="383"/>
      <c r="T567" s="383"/>
      <c r="U567" s="383"/>
      <c r="V567" s="383"/>
      <c r="W567" s="383"/>
      <c r="X567" s="383"/>
      <c r="Y567" s="383"/>
      <c r="Z567" s="383"/>
    </row>
    <row r="568" ht="39.0" customHeight="1">
      <c r="A568" s="383"/>
      <c r="B568" s="383"/>
      <c r="C568" s="407"/>
      <c r="D568" s="383"/>
      <c r="E568" s="383"/>
      <c r="F568" s="383"/>
      <c r="G568" s="383"/>
      <c r="H568" s="383"/>
      <c r="I568" s="383"/>
      <c r="J568" s="383"/>
      <c r="K568" s="383"/>
      <c r="L568" s="383"/>
      <c r="M568" s="383"/>
      <c r="N568" s="383"/>
      <c r="O568" s="383"/>
      <c r="P568" s="383"/>
      <c r="Q568" s="383"/>
      <c r="R568" s="383"/>
      <c r="S568" s="383"/>
      <c r="T568" s="383"/>
      <c r="U568" s="383"/>
      <c r="V568" s="383"/>
      <c r="W568" s="383"/>
      <c r="X568" s="383"/>
      <c r="Y568" s="383"/>
      <c r="Z568" s="383"/>
    </row>
    <row r="569" ht="39.0" customHeight="1">
      <c r="A569" s="383"/>
      <c r="B569" s="383"/>
      <c r="C569" s="407"/>
      <c r="D569" s="383"/>
      <c r="E569" s="383"/>
      <c r="F569" s="383"/>
      <c r="G569" s="383"/>
      <c r="H569" s="383"/>
      <c r="I569" s="383"/>
      <c r="J569" s="383"/>
      <c r="K569" s="383"/>
      <c r="L569" s="383"/>
      <c r="M569" s="383"/>
      <c r="N569" s="383"/>
      <c r="O569" s="383"/>
      <c r="P569" s="383"/>
      <c r="Q569" s="383"/>
      <c r="R569" s="383"/>
      <c r="S569" s="383"/>
      <c r="T569" s="383"/>
      <c r="U569" s="383"/>
      <c r="V569" s="383"/>
      <c r="W569" s="383"/>
      <c r="X569" s="383"/>
      <c r="Y569" s="383"/>
      <c r="Z569" s="383"/>
    </row>
    <row r="570" ht="39.0" customHeight="1">
      <c r="A570" s="383"/>
      <c r="B570" s="383"/>
      <c r="C570" s="407"/>
      <c r="D570" s="383"/>
      <c r="E570" s="383"/>
      <c r="F570" s="383"/>
      <c r="G570" s="383"/>
      <c r="H570" s="383"/>
      <c r="I570" s="383"/>
      <c r="J570" s="383"/>
      <c r="K570" s="383"/>
      <c r="L570" s="383"/>
      <c r="M570" s="383"/>
      <c r="N570" s="383"/>
      <c r="O570" s="383"/>
      <c r="P570" s="383"/>
      <c r="Q570" s="383"/>
      <c r="R570" s="383"/>
      <c r="S570" s="383"/>
      <c r="T570" s="383"/>
      <c r="U570" s="383"/>
      <c r="V570" s="383"/>
      <c r="W570" s="383"/>
      <c r="X570" s="383"/>
      <c r="Y570" s="383"/>
      <c r="Z570" s="383"/>
    </row>
    <row r="571" ht="39.0" customHeight="1">
      <c r="A571" s="383"/>
      <c r="B571" s="383"/>
      <c r="C571" s="407"/>
      <c r="D571" s="383"/>
      <c r="E571" s="383"/>
      <c r="F571" s="383"/>
      <c r="G571" s="383"/>
      <c r="H571" s="383"/>
      <c r="I571" s="383"/>
      <c r="J571" s="383"/>
      <c r="K571" s="383"/>
      <c r="L571" s="383"/>
      <c r="M571" s="383"/>
      <c r="N571" s="383"/>
      <c r="O571" s="383"/>
      <c r="P571" s="383"/>
      <c r="Q571" s="383"/>
      <c r="R571" s="383"/>
      <c r="S571" s="383"/>
      <c r="T571" s="383"/>
      <c r="U571" s="383"/>
      <c r="V571" s="383"/>
      <c r="W571" s="383"/>
      <c r="X571" s="383"/>
      <c r="Y571" s="383"/>
      <c r="Z571" s="383"/>
    </row>
    <row r="572" ht="39.0" customHeight="1">
      <c r="A572" s="383"/>
      <c r="B572" s="383"/>
      <c r="C572" s="407"/>
      <c r="D572" s="383"/>
      <c r="E572" s="383"/>
      <c r="F572" s="383"/>
      <c r="G572" s="383"/>
      <c r="H572" s="383"/>
      <c r="I572" s="383"/>
      <c r="J572" s="383"/>
      <c r="K572" s="383"/>
      <c r="L572" s="383"/>
      <c r="M572" s="383"/>
      <c r="N572" s="383"/>
      <c r="O572" s="383"/>
      <c r="P572" s="383"/>
      <c r="Q572" s="383"/>
      <c r="R572" s="383"/>
      <c r="S572" s="383"/>
      <c r="T572" s="383"/>
      <c r="U572" s="383"/>
      <c r="V572" s="383"/>
      <c r="W572" s="383"/>
      <c r="X572" s="383"/>
      <c r="Y572" s="383"/>
      <c r="Z572" s="383"/>
    </row>
    <row r="573" ht="39.0" customHeight="1">
      <c r="A573" s="383"/>
      <c r="B573" s="383"/>
      <c r="C573" s="407"/>
      <c r="D573" s="383"/>
      <c r="E573" s="383"/>
      <c r="F573" s="383"/>
      <c r="G573" s="383"/>
      <c r="H573" s="383"/>
      <c r="I573" s="383"/>
      <c r="J573" s="383"/>
      <c r="K573" s="383"/>
      <c r="L573" s="383"/>
      <c r="M573" s="383"/>
      <c r="N573" s="383"/>
      <c r="O573" s="383"/>
      <c r="P573" s="383"/>
      <c r="Q573" s="383"/>
      <c r="R573" s="383"/>
      <c r="S573" s="383"/>
      <c r="T573" s="383"/>
      <c r="U573" s="383"/>
      <c r="V573" s="383"/>
      <c r="W573" s="383"/>
      <c r="X573" s="383"/>
      <c r="Y573" s="383"/>
      <c r="Z573" s="383"/>
    </row>
    <row r="574" ht="39.0" customHeight="1">
      <c r="A574" s="383"/>
      <c r="B574" s="383"/>
      <c r="C574" s="407"/>
      <c r="D574" s="383"/>
      <c r="E574" s="383"/>
      <c r="F574" s="383"/>
      <c r="G574" s="383"/>
      <c r="H574" s="383"/>
      <c r="I574" s="383"/>
      <c r="J574" s="383"/>
      <c r="K574" s="383"/>
      <c r="L574" s="383"/>
      <c r="M574" s="383"/>
      <c r="N574" s="383"/>
      <c r="O574" s="383"/>
      <c r="P574" s="383"/>
      <c r="Q574" s="383"/>
      <c r="R574" s="383"/>
      <c r="S574" s="383"/>
      <c r="T574" s="383"/>
      <c r="U574" s="383"/>
      <c r="V574" s="383"/>
      <c r="W574" s="383"/>
      <c r="X574" s="383"/>
      <c r="Y574" s="383"/>
      <c r="Z574" s="383"/>
    </row>
    <row r="575" ht="39.0" customHeight="1">
      <c r="A575" s="383"/>
      <c r="B575" s="383"/>
      <c r="C575" s="407"/>
      <c r="D575" s="383"/>
      <c r="E575" s="383"/>
      <c r="F575" s="383"/>
      <c r="G575" s="383"/>
      <c r="H575" s="383"/>
      <c r="I575" s="383"/>
      <c r="J575" s="383"/>
      <c r="K575" s="383"/>
      <c r="L575" s="383"/>
      <c r="M575" s="383"/>
      <c r="N575" s="383"/>
      <c r="O575" s="383"/>
      <c r="P575" s="383"/>
      <c r="Q575" s="383"/>
      <c r="R575" s="383"/>
      <c r="S575" s="383"/>
      <c r="T575" s="383"/>
      <c r="U575" s="383"/>
      <c r="V575" s="383"/>
      <c r="W575" s="383"/>
      <c r="X575" s="383"/>
      <c r="Y575" s="383"/>
      <c r="Z575" s="383"/>
    </row>
    <row r="576" ht="39.0" customHeight="1">
      <c r="A576" s="383"/>
      <c r="B576" s="383"/>
      <c r="C576" s="407"/>
      <c r="D576" s="383"/>
      <c r="E576" s="383"/>
      <c r="F576" s="383"/>
      <c r="G576" s="383"/>
      <c r="H576" s="383"/>
      <c r="I576" s="383"/>
      <c r="J576" s="383"/>
      <c r="K576" s="383"/>
      <c r="L576" s="383"/>
      <c r="M576" s="383"/>
      <c r="N576" s="383"/>
      <c r="O576" s="383"/>
      <c r="P576" s="383"/>
      <c r="Q576" s="383"/>
      <c r="R576" s="383"/>
      <c r="S576" s="383"/>
      <c r="T576" s="383"/>
      <c r="U576" s="383"/>
      <c r="V576" s="383"/>
      <c r="W576" s="383"/>
      <c r="X576" s="383"/>
      <c r="Y576" s="383"/>
      <c r="Z576" s="383"/>
    </row>
    <row r="577" ht="39.0" customHeight="1">
      <c r="A577" s="383"/>
      <c r="B577" s="383"/>
      <c r="C577" s="407"/>
      <c r="D577" s="383"/>
      <c r="E577" s="383"/>
      <c r="F577" s="383"/>
      <c r="G577" s="383"/>
      <c r="H577" s="383"/>
      <c r="I577" s="383"/>
      <c r="J577" s="383"/>
      <c r="K577" s="383"/>
      <c r="L577" s="383"/>
      <c r="M577" s="383"/>
      <c r="N577" s="383"/>
      <c r="O577" s="383"/>
      <c r="P577" s="383"/>
      <c r="Q577" s="383"/>
      <c r="R577" s="383"/>
      <c r="S577" s="383"/>
      <c r="T577" s="383"/>
      <c r="U577" s="383"/>
      <c r="V577" s="383"/>
      <c r="W577" s="383"/>
      <c r="X577" s="383"/>
      <c r="Y577" s="383"/>
      <c r="Z577" s="383"/>
    </row>
    <row r="578" ht="39.0" customHeight="1">
      <c r="A578" s="383"/>
      <c r="B578" s="383"/>
      <c r="C578" s="407"/>
      <c r="D578" s="383"/>
      <c r="E578" s="383"/>
      <c r="F578" s="383"/>
      <c r="G578" s="383"/>
      <c r="H578" s="383"/>
      <c r="I578" s="383"/>
      <c r="J578" s="383"/>
      <c r="K578" s="383"/>
      <c r="L578" s="383"/>
      <c r="M578" s="383"/>
      <c r="N578" s="383"/>
      <c r="O578" s="383"/>
      <c r="P578" s="383"/>
      <c r="Q578" s="383"/>
      <c r="R578" s="383"/>
      <c r="S578" s="383"/>
      <c r="T578" s="383"/>
      <c r="U578" s="383"/>
      <c r="V578" s="383"/>
      <c r="W578" s="383"/>
      <c r="X578" s="383"/>
      <c r="Y578" s="383"/>
      <c r="Z578" s="383"/>
    </row>
    <row r="579" ht="39.0" customHeight="1">
      <c r="A579" s="383"/>
      <c r="B579" s="383"/>
      <c r="C579" s="407"/>
      <c r="D579" s="383"/>
      <c r="E579" s="383"/>
      <c r="F579" s="383"/>
      <c r="G579" s="383"/>
      <c r="H579" s="383"/>
      <c r="I579" s="383"/>
      <c r="J579" s="383"/>
      <c r="K579" s="383"/>
      <c r="L579" s="383"/>
      <c r="M579" s="383"/>
      <c r="N579" s="383"/>
      <c r="O579" s="383"/>
      <c r="P579" s="383"/>
      <c r="Q579" s="383"/>
      <c r="R579" s="383"/>
      <c r="S579" s="383"/>
      <c r="T579" s="383"/>
      <c r="U579" s="383"/>
      <c r="V579" s="383"/>
      <c r="W579" s="383"/>
      <c r="X579" s="383"/>
      <c r="Y579" s="383"/>
      <c r="Z579" s="383"/>
    </row>
    <row r="580" ht="39.0" customHeight="1">
      <c r="A580" s="383"/>
      <c r="B580" s="383"/>
      <c r="C580" s="407"/>
      <c r="D580" s="383"/>
      <c r="E580" s="383"/>
      <c r="F580" s="383"/>
      <c r="G580" s="383"/>
      <c r="H580" s="383"/>
      <c r="I580" s="383"/>
      <c r="J580" s="383"/>
      <c r="K580" s="383"/>
      <c r="L580" s="383"/>
      <c r="M580" s="383"/>
      <c r="N580" s="383"/>
      <c r="O580" s="383"/>
      <c r="P580" s="383"/>
      <c r="Q580" s="383"/>
      <c r="R580" s="383"/>
      <c r="S580" s="383"/>
      <c r="T580" s="383"/>
      <c r="U580" s="383"/>
      <c r="V580" s="383"/>
      <c r="W580" s="383"/>
      <c r="X580" s="383"/>
      <c r="Y580" s="383"/>
      <c r="Z580" s="383"/>
    </row>
    <row r="581" ht="39.0" customHeight="1">
      <c r="A581" s="383"/>
      <c r="B581" s="383"/>
      <c r="C581" s="407"/>
      <c r="D581" s="383"/>
      <c r="E581" s="383"/>
      <c r="F581" s="383"/>
      <c r="G581" s="383"/>
      <c r="H581" s="383"/>
      <c r="I581" s="383"/>
      <c r="J581" s="383"/>
      <c r="K581" s="383"/>
      <c r="L581" s="383"/>
      <c r="M581" s="383"/>
      <c r="N581" s="383"/>
      <c r="O581" s="383"/>
      <c r="P581" s="383"/>
      <c r="Q581" s="383"/>
      <c r="R581" s="383"/>
      <c r="S581" s="383"/>
      <c r="T581" s="383"/>
      <c r="U581" s="383"/>
      <c r="V581" s="383"/>
      <c r="W581" s="383"/>
      <c r="X581" s="383"/>
      <c r="Y581" s="383"/>
      <c r="Z581" s="383"/>
    </row>
    <row r="582" ht="39.0" customHeight="1">
      <c r="A582" s="383"/>
      <c r="B582" s="383"/>
      <c r="C582" s="407"/>
      <c r="D582" s="383"/>
      <c r="E582" s="383"/>
      <c r="F582" s="383"/>
      <c r="G582" s="383"/>
      <c r="H582" s="383"/>
      <c r="I582" s="383"/>
      <c r="J582" s="383"/>
      <c r="K582" s="383"/>
      <c r="L582" s="383"/>
      <c r="M582" s="383"/>
      <c r="N582" s="383"/>
      <c r="O582" s="383"/>
      <c r="P582" s="383"/>
      <c r="Q582" s="383"/>
      <c r="R582" s="383"/>
      <c r="S582" s="383"/>
      <c r="T582" s="383"/>
      <c r="U582" s="383"/>
      <c r="V582" s="383"/>
      <c r="W582" s="383"/>
      <c r="X582" s="383"/>
      <c r="Y582" s="383"/>
      <c r="Z582" s="383"/>
    </row>
    <row r="583" ht="39.0" customHeight="1">
      <c r="A583" s="383"/>
      <c r="B583" s="383"/>
      <c r="C583" s="407"/>
      <c r="D583" s="383"/>
      <c r="E583" s="383"/>
      <c r="F583" s="383"/>
      <c r="G583" s="383"/>
      <c r="H583" s="383"/>
      <c r="I583" s="383"/>
      <c r="J583" s="383"/>
      <c r="K583" s="383"/>
      <c r="L583" s="383"/>
      <c r="M583" s="383"/>
      <c r="N583" s="383"/>
      <c r="O583" s="383"/>
      <c r="P583" s="383"/>
      <c r="Q583" s="383"/>
      <c r="R583" s="383"/>
      <c r="S583" s="383"/>
      <c r="T583" s="383"/>
      <c r="U583" s="383"/>
      <c r="V583" s="383"/>
      <c r="W583" s="383"/>
      <c r="X583" s="383"/>
      <c r="Y583" s="383"/>
      <c r="Z583" s="383"/>
    </row>
    <row r="584" ht="39.0" customHeight="1">
      <c r="A584" s="383"/>
      <c r="B584" s="383"/>
      <c r="C584" s="407"/>
      <c r="D584" s="383"/>
      <c r="E584" s="383"/>
      <c r="F584" s="383"/>
      <c r="G584" s="383"/>
      <c r="H584" s="383"/>
      <c r="I584" s="383"/>
      <c r="J584" s="383"/>
      <c r="K584" s="383"/>
      <c r="L584" s="383"/>
      <c r="M584" s="383"/>
      <c r="N584" s="383"/>
      <c r="O584" s="383"/>
      <c r="P584" s="383"/>
      <c r="Q584" s="383"/>
      <c r="R584" s="383"/>
      <c r="S584" s="383"/>
      <c r="T584" s="383"/>
      <c r="U584" s="383"/>
      <c r="V584" s="383"/>
      <c r="W584" s="383"/>
      <c r="X584" s="383"/>
      <c r="Y584" s="383"/>
      <c r="Z584" s="383"/>
    </row>
    <row r="585" ht="39.0" customHeight="1">
      <c r="A585" s="383"/>
      <c r="B585" s="383"/>
      <c r="C585" s="407"/>
      <c r="D585" s="383"/>
      <c r="E585" s="383"/>
      <c r="F585" s="383"/>
      <c r="G585" s="383"/>
      <c r="H585" s="383"/>
      <c r="I585" s="383"/>
      <c r="J585" s="383"/>
      <c r="K585" s="383"/>
      <c r="L585" s="383"/>
      <c r="M585" s="383"/>
      <c r="N585" s="383"/>
      <c r="O585" s="383"/>
      <c r="P585" s="383"/>
      <c r="Q585" s="383"/>
      <c r="R585" s="383"/>
      <c r="S585" s="383"/>
      <c r="T585" s="383"/>
      <c r="U585" s="383"/>
      <c r="V585" s="383"/>
      <c r="W585" s="383"/>
      <c r="X585" s="383"/>
      <c r="Y585" s="383"/>
      <c r="Z585" s="383"/>
    </row>
    <row r="586" ht="39.0" customHeight="1">
      <c r="A586" s="383"/>
      <c r="B586" s="383"/>
      <c r="C586" s="407"/>
      <c r="D586" s="383"/>
      <c r="E586" s="383"/>
      <c r="F586" s="383"/>
      <c r="G586" s="383"/>
      <c r="H586" s="383"/>
      <c r="I586" s="383"/>
      <c r="J586" s="383"/>
      <c r="K586" s="383"/>
      <c r="L586" s="383"/>
      <c r="M586" s="383"/>
      <c r="N586" s="383"/>
      <c r="O586" s="383"/>
      <c r="P586" s="383"/>
      <c r="Q586" s="383"/>
      <c r="R586" s="383"/>
      <c r="S586" s="383"/>
      <c r="T586" s="383"/>
      <c r="U586" s="383"/>
      <c r="V586" s="383"/>
      <c r="W586" s="383"/>
      <c r="X586" s="383"/>
      <c r="Y586" s="383"/>
      <c r="Z586" s="383"/>
    </row>
    <row r="587" ht="39.0" customHeight="1">
      <c r="A587" s="383"/>
      <c r="B587" s="383"/>
      <c r="C587" s="407"/>
      <c r="D587" s="383"/>
      <c r="E587" s="383"/>
      <c r="F587" s="383"/>
      <c r="G587" s="383"/>
      <c r="H587" s="383"/>
      <c r="I587" s="383"/>
      <c r="J587" s="383"/>
      <c r="K587" s="383"/>
      <c r="L587" s="383"/>
      <c r="M587" s="383"/>
      <c r="N587" s="383"/>
      <c r="O587" s="383"/>
      <c r="P587" s="383"/>
      <c r="Q587" s="383"/>
      <c r="R587" s="383"/>
      <c r="S587" s="383"/>
      <c r="T587" s="383"/>
      <c r="U587" s="383"/>
      <c r="V587" s="383"/>
      <c r="W587" s="383"/>
      <c r="X587" s="383"/>
      <c r="Y587" s="383"/>
      <c r="Z587" s="383"/>
    </row>
    <row r="588" ht="39.0" customHeight="1">
      <c r="A588" s="383"/>
      <c r="B588" s="383"/>
      <c r="C588" s="407"/>
      <c r="D588" s="383"/>
      <c r="E588" s="383"/>
      <c r="F588" s="383"/>
      <c r="G588" s="383"/>
      <c r="H588" s="383"/>
      <c r="I588" s="383"/>
      <c r="J588" s="383"/>
      <c r="K588" s="383"/>
      <c r="L588" s="383"/>
      <c r="M588" s="383"/>
      <c r="N588" s="383"/>
      <c r="O588" s="383"/>
      <c r="P588" s="383"/>
      <c r="Q588" s="383"/>
      <c r="R588" s="383"/>
      <c r="S588" s="383"/>
      <c r="T588" s="383"/>
      <c r="U588" s="383"/>
      <c r="V588" s="383"/>
      <c r="W588" s="383"/>
      <c r="X588" s="383"/>
      <c r="Y588" s="383"/>
      <c r="Z588" s="383"/>
    </row>
    <row r="589" ht="39.0" customHeight="1">
      <c r="A589" s="383"/>
      <c r="B589" s="383"/>
      <c r="C589" s="407"/>
      <c r="D589" s="383"/>
      <c r="E589" s="383"/>
      <c r="F589" s="383"/>
      <c r="G589" s="383"/>
      <c r="H589" s="383"/>
      <c r="I589" s="383"/>
      <c r="J589" s="383"/>
      <c r="K589" s="383"/>
      <c r="L589" s="383"/>
      <c r="M589" s="383"/>
      <c r="N589" s="383"/>
      <c r="O589" s="383"/>
      <c r="P589" s="383"/>
      <c r="Q589" s="383"/>
      <c r="R589" s="383"/>
      <c r="S589" s="383"/>
      <c r="T589" s="383"/>
      <c r="U589" s="383"/>
      <c r="V589" s="383"/>
      <c r="W589" s="383"/>
      <c r="X589" s="383"/>
      <c r="Y589" s="383"/>
      <c r="Z589" s="383"/>
    </row>
    <row r="590" ht="39.0" customHeight="1">
      <c r="A590" s="383"/>
      <c r="B590" s="383"/>
      <c r="C590" s="407"/>
      <c r="D590" s="383"/>
      <c r="E590" s="383"/>
      <c r="F590" s="383"/>
      <c r="G590" s="383"/>
      <c r="H590" s="383"/>
      <c r="I590" s="383"/>
      <c r="J590" s="383"/>
      <c r="K590" s="383"/>
      <c r="L590" s="383"/>
      <c r="M590" s="383"/>
      <c r="N590" s="383"/>
      <c r="O590" s="383"/>
      <c r="P590" s="383"/>
      <c r="Q590" s="383"/>
      <c r="R590" s="383"/>
      <c r="S590" s="383"/>
      <c r="T590" s="383"/>
      <c r="U590" s="383"/>
      <c r="V590" s="383"/>
      <c r="W590" s="383"/>
      <c r="X590" s="383"/>
      <c r="Y590" s="383"/>
      <c r="Z590" s="383"/>
    </row>
    <row r="591" ht="39.0" customHeight="1">
      <c r="A591" s="383"/>
      <c r="B591" s="383"/>
      <c r="C591" s="407"/>
      <c r="D591" s="383"/>
      <c r="E591" s="383"/>
      <c r="F591" s="383"/>
      <c r="G591" s="383"/>
      <c r="H591" s="383"/>
      <c r="I591" s="383"/>
      <c r="J591" s="383"/>
      <c r="K591" s="383"/>
      <c r="L591" s="383"/>
      <c r="M591" s="383"/>
      <c r="N591" s="383"/>
      <c r="O591" s="383"/>
      <c r="P591" s="383"/>
      <c r="Q591" s="383"/>
      <c r="R591" s="383"/>
      <c r="S591" s="383"/>
      <c r="T591" s="383"/>
      <c r="U591" s="383"/>
      <c r="V591" s="383"/>
      <c r="W591" s="383"/>
      <c r="X591" s="383"/>
      <c r="Y591" s="383"/>
      <c r="Z591" s="383"/>
    </row>
    <row r="592" ht="39.0" customHeight="1">
      <c r="A592" s="383"/>
      <c r="B592" s="383"/>
      <c r="C592" s="407"/>
      <c r="D592" s="383"/>
      <c r="E592" s="383"/>
      <c r="F592" s="383"/>
      <c r="G592" s="383"/>
      <c r="H592" s="383"/>
      <c r="I592" s="383"/>
      <c r="J592" s="383"/>
      <c r="K592" s="383"/>
      <c r="L592" s="383"/>
      <c r="M592" s="383"/>
      <c r="N592" s="383"/>
      <c r="O592" s="383"/>
      <c r="P592" s="383"/>
      <c r="Q592" s="383"/>
      <c r="R592" s="383"/>
      <c r="S592" s="383"/>
      <c r="T592" s="383"/>
      <c r="U592" s="383"/>
      <c r="V592" s="383"/>
      <c r="W592" s="383"/>
      <c r="X592" s="383"/>
      <c r="Y592" s="383"/>
      <c r="Z592" s="383"/>
    </row>
    <row r="593" ht="39.0" customHeight="1">
      <c r="A593" s="383"/>
      <c r="B593" s="383"/>
      <c r="C593" s="407"/>
      <c r="D593" s="383"/>
      <c r="E593" s="383"/>
      <c r="F593" s="383"/>
      <c r="G593" s="383"/>
      <c r="H593" s="383"/>
      <c r="I593" s="383"/>
      <c r="J593" s="383"/>
      <c r="K593" s="383"/>
      <c r="L593" s="383"/>
      <c r="M593" s="383"/>
      <c r="N593" s="383"/>
      <c r="O593" s="383"/>
      <c r="P593" s="383"/>
      <c r="Q593" s="383"/>
      <c r="R593" s="383"/>
      <c r="S593" s="383"/>
      <c r="T593" s="383"/>
      <c r="U593" s="383"/>
      <c r="V593" s="383"/>
      <c r="W593" s="383"/>
      <c r="X593" s="383"/>
      <c r="Y593" s="383"/>
      <c r="Z593" s="383"/>
    </row>
    <row r="594" ht="39.0" customHeight="1">
      <c r="A594" s="383"/>
      <c r="B594" s="383"/>
      <c r="C594" s="407"/>
      <c r="D594" s="383"/>
      <c r="E594" s="383"/>
      <c r="F594" s="383"/>
      <c r="G594" s="383"/>
      <c r="H594" s="383"/>
      <c r="I594" s="383"/>
      <c r="J594" s="383"/>
      <c r="K594" s="383"/>
      <c r="L594" s="383"/>
      <c r="M594" s="383"/>
      <c r="N594" s="383"/>
      <c r="O594" s="383"/>
      <c r="P594" s="383"/>
      <c r="Q594" s="383"/>
      <c r="R594" s="383"/>
      <c r="S594" s="383"/>
      <c r="T594" s="383"/>
      <c r="U594" s="383"/>
      <c r="V594" s="383"/>
      <c r="W594" s="383"/>
      <c r="X594" s="383"/>
      <c r="Y594" s="383"/>
      <c r="Z594" s="383"/>
    </row>
    <row r="595" ht="39.0" customHeight="1">
      <c r="A595" s="383"/>
      <c r="B595" s="383"/>
      <c r="C595" s="407"/>
      <c r="D595" s="383"/>
      <c r="E595" s="383"/>
      <c r="F595" s="383"/>
      <c r="G595" s="383"/>
      <c r="H595" s="383"/>
      <c r="I595" s="383"/>
      <c r="J595" s="383"/>
      <c r="K595" s="383"/>
      <c r="L595" s="383"/>
      <c r="M595" s="383"/>
      <c r="N595" s="383"/>
      <c r="O595" s="383"/>
      <c r="P595" s="383"/>
      <c r="Q595" s="383"/>
      <c r="R595" s="383"/>
      <c r="S595" s="383"/>
      <c r="T595" s="383"/>
      <c r="U595" s="383"/>
      <c r="V595" s="383"/>
      <c r="W595" s="383"/>
      <c r="X595" s="383"/>
      <c r="Y595" s="383"/>
      <c r="Z595" s="383"/>
    </row>
    <row r="596" ht="39.0" customHeight="1">
      <c r="A596" s="383"/>
      <c r="B596" s="383"/>
      <c r="C596" s="407"/>
      <c r="D596" s="383"/>
      <c r="E596" s="383"/>
      <c r="F596" s="383"/>
      <c r="G596" s="383"/>
      <c r="H596" s="383"/>
      <c r="I596" s="383"/>
      <c r="J596" s="383"/>
      <c r="K596" s="383"/>
      <c r="L596" s="383"/>
      <c r="M596" s="383"/>
      <c r="N596" s="383"/>
      <c r="O596" s="383"/>
      <c r="P596" s="383"/>
      <c r="Q596" s="383"/>
      <c r="R596" s="383"/>
      <c r="S596" s="383"/>
      <c r="T596" s="383"/>
      <c r="U596" s="383"/>
      <c r="V596" s="383"/>
      <c r="W596" s="383"/>
      <c r="X596" s="383"/>
      <c r="Y596" s="383"/>
      <c r="Z596" s="383"/>
    </row>
    <row r="597" ht="39.0" customHeight="1">
      <c r="A597" s="383"/>
      <c r="B597" s="383"/>
      <c r="C597" s="407"/>
      <c r="D597" s="383"/>
      <c r="E597" s="383"/>
      <c r="F597" s="383"/>
      <c r="G597" s="383"/>
      <c r="H597" s="383"/>
      <c r="I597" s="383"/>
      <c r="J597" s="383"/>
      <c r="K597" s="383"/>
      <c r="L597" s="383"/>
      <c r="M597" s="383"/>
      <c r="N597" s="383"/>
      <c r="O597" s="383"/>
      <c r="P597" s="383"/>
      <c r="Q597" s="383"/>
      <c r="R597" s="383"/>
      <c r="S597" s="383"/>
      <c r="T597" s="383"/>
      <c r="U597" s="383"/>
      <c r="V597" s="383"/>
      <c r="W597" s="383"/>
      <c r="X597" s="383"/>
      <c r="Y597" s="383"/>
      <c r="Z597" s="383"/>
    </row>
    <row r="598" ht="39.0" customHeight="1">
      <c r="A598" s="383"/>
      <c r="B598" s="383"/>
      <c r="C598" s="407"/>
      <c r="D598" s="383"/>
      <c r="E598" s="383"/>
      <c r="F598" s="383"/>
      <c r="G598" s="383"/>
      <c r="H598" s="383"/>
      <c r="I598" s="383"/>
      <c r="J598" s="383"/>
      <c r="K598" s="383"/>
      <c r="L598" s="383"/>
      <c r="M598" s="383"/>
      <c r="N598" s="383"/>
      <c r="O598" s="383"/>
      <c r="P598" s="383"/>
      <c r="Q598" s="383"/>
      <c r="R598" s="383"/>
      <c r="S598" s="383"/>
      <c r="T598" s="383"/>
      <c r="U598" s="383"/>
      <c r="V598" s="383"/>
      <c r="W598" s="383"/>
      <c r="X598" s="383"/>
      <c r="Y598" s="383"/>
      <c r="Z598" s="383"/>
    </row>
    <row r="599" ht="39.0" customHeight="1">
      <c r="A599" s="383"/>
      <c r="B599" s="383"/>
      <c r="C599" s="407"/>
      <c r="D599" s="383"/>
      <c r="E599" s="383"/>
      <c r="F599" s="383"/>
      <c r="G599" s="383"/>
      <c r="H599" s="383"/>
      <c r="I599" s="383"/>
      <c r="J599" s="383"/>
      <c r="K599" s="383"/>
      <c r="L599" s="383"/>
      <c r="M599" s="383"/>
      <c r="N599" s="383"/>
      <c r="O599" s="383"/>
      <c r="P599" s="383"/>
      <c r="Q599" s="383"/>
      <c r="R599" s="383"/>
      <c r="S599" s="383"/>
      <c r="T599" s="383"/>
      <c r="U599" s="383"/>
      <c r="V599" s="383"/>
      <c r="W599" s="383"/>
      <c r="X599" s="383"/>
      <c r="Y599" s="383"/>
      <c r="Z599" s="383"/>
    </row>
    <row r="600" ht="39.0" customHeight="1">
      <c r="A600" s="383"/>
      <c r="B600" s="383"/>
      <c r="C600" s="407"/>
      <c r="D600" s="383"/>
      <c r="E600" s="383"/>
      <c r="F600" s="383"/>
      <c r="G600" s="383"/>
      <c r="H600" s="383"/>
      <c r="I600" s="383"/>
      <c r="J600" s="383"/>
      <c r="K600" s="383"/>
      <c r="L600" s="383"/>
      <c r="M600" s="383"/>
      <c r="N600" s="383"/>
      <c r="O600" s="383"/>
      <c r="P600" s="383"/>
      <c r="Q600" s="383"/>
      <c r="R600" s="383"/>
      <c r="S600" s="383"/>
      <c r="T600" s="383"/>
      <c r="U600" s="383"/>
      <c r="V600" s="383"/>
      <c r="W600" s="383"/>
      <c r="X600" s="383"/>
      <c r="Y600" s="383"/>
      <c r="Z600" s="383"/>
    </row>
    <row r="601" ht="39.0" customHeight="1">
      <c r="A601" s="383"/>
      <c r="B601" s="383"/>
      <c r="C601" s="407"/>
      <c r="D601" s="383"/>
      <c r="E601" s="383"/>
      <c r="F601" s="383"/>
      <c r="G601" s="383"/>
      <c r="H601" s="383"/>
      <c r="I601" s="383"/>
      <c r="J601" s="383"/>
      <c r="K601" s="383"/>
      <c r="L601" s="383"/>
      <c r="M601" s="383"/>
      <c r="N601" s="383"/>
      <c r="O601" s="383"/>
      <c r="P601" s="383"/>
      <c r="Q601" s="383"/>
      <c r="R601" s="383"/>
      <c r="S601" s="383"/>
      <c r="T601" s="383"/>
      <c r="U601" s="383"/>
      <c r="V601" s="383"/>
      <c r="W601" s="383"/>
      <c r="X601" s="383"/>
      <c r="Y601" s="383"/>
      <c r="Z601" s="383"/>
    </row>
    <row r="602" ht="39.0" customHeight="1">
      <c r="A602" s="383"/>
      <c r="B602" s="383"/>
      <c r="C602" s="407"/>
      <c r="D602" s="383"/>
      <c r="E602" s="383"/>
      <c r="F602" s="383"/>
      <c r="G602" s="383"/>
      <c r="H602" s="383"/>
      <c r="I602" s="383"/>
      <c r="J602" s="383"/>
      <c r="K602" s="383"/>
      <c r="L602" s="383"/>
      <c r="M602" s="383"/>
      <c r="N602" s="383"/>
      <c r="O602" s="383"/>
      <c r="P602" s="383"/>
      <c r="Q602" s="383"/>
      <c r="R602" s="383"/>
      <c r="S602" s="383"/>
      <c r="T602" s="383"/>
      <c r="U602" s="383"/>
      <c r="V602" s="383"/>
      <c r="W602" s="383"/>
      <c r="X602" s="383"/>
      <c r="Y602" s="383"/>
      <c r="Z602" s="383"/>
    </row>
    <row r="603" ht="39.0" customHeight="1">
      <c r="A603" s="383"/>
      <c r="B603" s="383"/>
      <c r="C603" s="407"/>
      <c r="D603" s="383"/>
      <c r="E603" s="383"/>
      <c r="F603" s="383"/>
      <c r="G603" s="383"/>
      <c r="H603" s="383"/>
      <c r="I603" s="383"/>
      <c r="J603" s="383"/>
      <c r="K603" s="383"/>
      <c r="L603" s="383"/>
      <c r="M603" s="383"/>
      <c r="N603" s="383"/>
      <c r="O603" s="383"/>
      <c r="P603" s="383"/>
      <c r="Q603" s="383"/>
      <c r="R603" s="383"/>
      <c r="S603" s="383"/>
      <c r="T603" s="383"/>
      <c r="U603" s="383"/>
      <c r="V603" s="383"/>
      <c r="W603" s="383"/>
      <c r="X603" s="383"/>
      <c r="Y603" s="383"/>
      <c r="Z603" s="383"/>
    </row>
    <row r="604" ht="39.0" customHeight="1">
      <c r="A604" s="383"/>
      <c r="B604" s="383"/>
      <c r="C604" s="407"/>
      <c r="D604" s="383"/>
      <c r="E604" s="383"/>
      <c r="F604" s="383"/>
      <c r="G604" s="383"/>
      <c r="H604" s="383"/>
      <c r="I604" s="383"/>
      <c r="J604" s="383"/>
      <c r="K604" s="383"/>
      <c r="L604" s="383"/>
      <c r="M604" s="383"/>
      <c r="N604" s="383"/>
      <c r="O604" s="383"/>
      <c r="P604" s="383"/>
      <c r="Q604" s="383"/>
      <c r="R604" s="383"/>
      <c r="S604" s="383"/>
      <c r="T604" s="383"/>
      <c r="U604" s="383"/>
      <c r="V604" s="383"/>
      <c r="W604" s="383"/>
      <c r="X604" s="383"/>
      <c r="Y604" s="383"/>
      <c r="Z604" s="383"/>
    </row>
    <row r="605" ht="39.0" customHeight="1">
      <c r="A605" s="383"/>
      <c r="B605" s="383"/>
      <c r="C605" s="407"/>
      <c r="D605" s="383"/>
      <c r="E605" s="383"/>
      <c r="F605" s="383"/>
      <c r="G605" s="383"/>
      <c r="H605" s="383"/>
      <c r="I605" s="383"/>
      <c r="J605" s="383"/>
      <c r="K605" s="383"/>
      <c r="L605" s="383"/>
      <c r="M605" s="383"/>
      <c r="N605" s="383"/>
      <c r="O605" s="383"/>
      <c r="P605" s="383"/>
      <c r="Q605" s="383"/>
      <c r="R605" s="383"/>
      <c r="S605" s="383"/>
      <c r="T605" s="383"/>
      <c r="U605" s="383"/>
      <c r="V605" s="383"/>
      <c r="W605" s="383"/>
      <c r="X605" s="383"/>
      <c r="Y605" s="383"/>
      <c r="Z605" s="383"/>
    </row>
    <row r="606" ht="39.0" customHeight="1">
      <c r="A606" s="383"/>
      <c r="B606" s="383"/>
      <c r="C606" s="407"/>
      <c r="D606" s="383"/>
      <c r="E606" s="383"/>
      <c r="F606" s="383"/>
      <c r="G606" s="383"/>
      <c r="H606" s="383"/>
      <c r="I606" s="383"/>
      <c r="J606" s="383"/>
      <c r="K606" s="383"/>
      <c r="L606" s="383"/>
      <c r="M606" s="383"/>
      <c r="N606" s="383"/>
      <c r="O606" s="383"/>
      <c r="P606" s="383"/>
      <c r="Q606" s="383"/>
      <c r="R606" s="383"/>
      <c r="S606" s="383"/>
      <c r="T606" s="383"/>
      <c r="U606" s="383"/>
      <c r="V606" s="383"/>
      <c r="W606" s="383"/>
      <c r="X606" s="383"/>
      <c r="Y606" s="383"/>
      <c r="Z606" s="383"/>
    </row>
    <row r="607" ht="39.0" customHeight="1">
      <c r="A607" s="383"/>
      <c r="B607" s="383"/>
      <c r="C607" s="407"/>
      <c r="D607" s="383"/>
      <c r="E607" s="383"/>
      <c r="F607" s="383"/>
      <c r="G607" s="383"/>
      <c r="H607" s="383"/>
      <c r="I607" s="383"/>
      <c r="J607" s="383"/>
      <c r="K607" s="383"/>
      <c r="L607" s="383"/>
      <c r="M607" s="383"/>
      <c r="N607" s="383"/>
      <c r="O607" s="383"/>
      <c r="P607" s="383"/>
      <c r="Q607" s="383"/>
      <c r="R607" s="383"/>
      <c r="S607" s="383"/>
      <c r="T607" s="383"/>
      <c r="U607" s="383"/>
      <c r="V607" s="383"/>
      <c r="W607" s="383"/>
      <c r="X607" s="383"/>
      <c r="Y607" s="383"/>
      <c r="Z607" s="383"/>
    </row>
    <row r="608" ht="39.0" customHeight="1">
      <c r="A608" s="383"/>
      <c r="B608" s="383"/>
      <c r="C608" s="407"/>
      <c r="D608" s="383"/>
      <c r="E608" s="383"/>
      <c r="F608" s="383"/>
      <c r="G608" s="383"/>
      <c r="H608" s="383"/>
      <c r="I608" s="383"/>
      <c r="J608" s="383"/>
      <c r="K608" s="383"/>
      <c r="L608" s="383"/>
      <c r="M608" s="383"/>
      <c r="N608" s="383"/>
      <c r="O608" s="383"/>
      <c r="P608" s="383"/>
      <c r="Q608" s="383"/>
      <c r="R608" s="383"/>
      <c r="S608" s="383"/>
      <c r="T608" s="383"/>
      <c r="U608" s="383"/>
      <c r="V608" s="383"/>
      <c r="W608" s="383"/>
      <c r="X608" s="383"/>
      <c r="Y608" s="383"/>
      <c r="Z608" s="383"/>
    </row>
    <row r="609" ht="39.0" customHeight="1">
      <c r="A609" s="383"/>
      <c r="B609" s="383"/>
      <c r="C609" s="407"/>
      <c r="D609" s="383"/>
      <c r="E609" s="383"/>
      <c r="F609" s="383"/>
      <c r="G609" s="383"/>
      <c r="H609" s="383"/>
      <c r="I609" s="383"/>
      <c r="J609" s="383"/>
      <c r="K609" s="383"/>
      <c r="L609" s="383"/>
      <c r="M609" s="383"/>
      <c r="N609" s="383"/>
      <c r="O609" s="383"/>
      <c r="P609" s="383"/>
      <c r="Q609" s="383"/>
      <c r="R609" s="383"/>
      <c r="S609" s="383"/>
      <c r="T609" s="383"/>
      <c r="U609" s="383"/>
      <c r="V609" s="383"/>
      <c r="W609" s="383"/>
      <c r="X609" s="383"/>
      <c r="Y609" s="383"/>
      <c r="Z609" s="383"/>
    </row>
    <row r="610" ht="39.0" customHeight="1">
      <c r="A610" s="383"/>
      <c r="B610" s="383"/>
      <c r="C610" s="407"/>
      <c r="D610" s="383"/>
      <c r="E610" s="383"/>
      <c r="F610" s="383"/>
      <c r="G610" s="383"/>
      <c r="H610" s="383"/>
      <c r="I610" s="383"/>
      <c r="J610" s="383"/>
      <c r="K610" s="383"/>
      <c r="L610" s="383"/>
      <c r="M610" s="383"/>
      <c r="N610" s="383"/>
      <c r="O610" s="383"/>
      <c r="P610" s="383"/>
      <c r="Q610" s="383"/>
      <c r="R610" s="383"/>
      <c r="S610" s="383"/>
      <c r="T610" s="383"/>
      <c r="U610" s="383"/>
      <c r="V610" s="383"/>
      <c r="W610" s="383"/>
      <c r="X610" s="383"/>
      <c r="Y610" s="383"/>
      <c r="Z610" s="383"/>
    </row>
    <row r="611" ht="39.0" customHeight="1">
      <c r="A611" s="383"/>
      <c r="B611" s="383"/>
      <c r="C611" s="407"/>
      <c r="D611" s="383"/>
      <c r="E611" s="383"/>
      <c r="F611" s="383"/>
      <c r="G611" s="383"/>
      <c r="H611" s="383"/>
      <c r="I611" s="383"/>
      <c r="J611" s="383"/>
      <c r="K611" s="383"/>
      <c r="L611" s="383"/>
      <c r="M611" s="383"/>
      <c r="N611" s="383"/>
      <c r="O611" s="383"/>
      <c r="P611" s="383"/>
      <c r="Q611" s="383"/>
      <c r="R611" s="383"/>
      <c r="S611" s="383"/>
      <c r="T611" s="383"/>
      <c r="U611" s="383"/>
      <c r="V611" s="383"/>
      <c r="W611" s="383"/>
      <c r="X611" s="383"/>
      <c r="Y611" s="383"/>
      <c r="Z611" s="383"/>
    </row>
    <row r="612" ht="39.0" customHeight="1">
      <c r="A612" s="383"/>
      <c r="B612" s="383"/>
      <c r="C612" s="407"/>
      <c r="D612" s="383"/>
      <c r="E612" s="383"/>
      <c r="F612" s="383"/>
      <c r="G612" s="383"/>
      <c r="H612" s="383"/>
      <c r="I612" s="383"/>
      <c r="J612" s="383"/>
      <c r="K612" s="383"/>
      <c r="L612" s="383"/>
      <c r="M612" s="383"/>
      <c r="N612" s="383"/>
      <c r="O612" s="383"/>
      <c r="P612" s="383"/>
      <c r="Q612" s="383"/>
      <c r="R612" s="383"/>
      <c r="S612" s="383"/>
      <c r="T612" s="383"/>
      <c r="U612" s="383"/>
      <c r="V612" s="383"/>
      <c r="W612" s="383"/>
      <c r="X612" s="383"/>
      <c r="Y612" s="383"/>
      <c r="Z612" s="383"/>
    </row>
    <row r="613" ht="39.0" customHeight="1">
      <c r="A613" s="383"/>
      <c r="B613" s="383"/>
      <c r="C613" s="407"/>
      <c r="D613" s="383"/>
      <c r="E613" s="383"/>
      <c r="F613" s="383"/>
      <c r="G613" s="383"/>
      <c r="H613" s="383"/>
      <c r="I613" s="383"/>
      <c r="J613" s="383"/>
      <c r="K613" s="383"/>
      <c r="L613" s="383"/>
      <c r="M613" s="383"/>
      <c r="N613" s="383"/>
      <c r="O613" s="383"/>
      <c r="P613" s="383"/>
      <c r="Q613" s="383"/>
      <c r="R613" s="383"/>
      <c r="S613" s="383"/>
      <c r="T613" s="383"/>
      <c r="U613" s="383"/>
      <c r="V613" s="383"/>
      <c r="W613" s="383"/>
      <c r="X613" s="383"/>
      <c r="Y613" s="383"/>
      <c r="Z613" s="383"/>
    </row>
    <row r="614" ht="39.0" customHeight="1">
      <c r="A614" s="383"/>
      <c r="B614" s="383"/>
      <c r="C614" s="407"/>
      <c r="D614" s="383"/>
      <c r="E614" s="383"/>
      <c r="F614" s="383"/>
      <c r="G614" s="383"/>
      <c r="H614" s="383"/>
      <c r="I614" s="383"/>
      <c r="J614" s="383"/>
      <c r="K614" s="383"/>
      <c r="L614" s="383"/>
      <c r="M614" s="383"/>
      <c r="N614" s="383"/>
      <c r="O614" s="383"/>
      <c r="P614" s="383"/>
      <c r="Q614" s="383"/>
      <c r="R614" s="383"/>
      <c r="S614" s="383"/>
      <c r="T614" s="383"/>
      <c r="U614" s="383"/>
      <c r="V614" s="383"/>
      <c r="W614" s="383"/>
      <c r="X614" s="383"/>
      <c r="Y614" s="383"/>
      <c r="Z614" s="383"/>
    </row>
    <row r="615" ht="39.0" customHeight="1">
      <c r="A615" s="383"/>
      <c r="B615" s="383"/>
      <c r="C615" s="407"/>
      <c r="D615" s="383"/>
      <c r="E615" s="383"/>
      <c r="F615" s="383"/>
      <c r="G615" s="383"/>
      <c r="H615" s="383"/>
      <c r="I615" s="383"/>
      <c r="J615" s="383"/>
      <c r="K615" s="383"/>
      <c r="L615" s="383"/>
      <c r="M615" s="383"/>
      <c r="N615" s="383"/>
      <c r="O615" s="383"/>
      <c r="P615" s="383"/>
      <c r="Q615" s="383"/>
      <c r="R615" s="383"/>
      <c r="S615" s="383"/>
      <c r="T615" s="383"/>
      <c r="U615" s="383"/>
      <c r="V615" s="383"/>
      <c r="W615" s="383"/>
      <c r="X615" s="383"/>
      <c r="Y615" s="383"/>
      <c r="Z615" s="383"/>
    </row>
    <row r="616" ht="39.0" customHeight="1">
      <c r="A616" s="383"/>
      <c r="B616" s="383"/>
      <c r="C616" s="407"/>
      <c r="D616" s="383"/>
      <c r="E616" s="383"/>
      <c r="F616" s="383"/>
      <c r="G616" s="383"/>
      <c r="H616" s="383"/>
      <c r="I616" s="383"/>
      <c r="J616" s="383"/>
      <c r="K616" s="383"/>
      <c r="L616" s="383"/>
      <c r="M616" s="383"/>
      <c r="N616" s="383"/>
      <c r="O616" s="383"/>
      <c r="P616" s="383"/>
      <c r="Q616" s="383"/>
      <c r="R616" s="383"/>
      <c r="S616" s="383"/>
      <c r="T616" s="383"/>
      <c r="U616" s="383"/>
      <c r="V616" s="383"/>
      <c r="W616" s="383"/>
      <c r="X616" s="383"/>
      <c r="Y616" s="383"/>
      <c r="Z616" s="383"/>
    </row>
    <row r="617" ht="39.0" customHeight="1">
      <c r="A617" s="383"/>
      <c r="B617" s="383"/>
      <c r="C617" s="407"/>
      <c r="D617" s="383"/>
      <c r="E617" s="383"/>
      <c r="F617" s="383"/>
      <c r="G617" s="383"/>
      <c r="H617" s="383"/>
      <c r="I617" s="383"/>
      <c r="J617" s="383"/>
      <c r="K617" s="383"/>
      <c r="L617" s="383"/>
      <c r="M617" s="383"/>
      <c r="N617" s="383"/>
      <c r="O617" s="383"/>
      <c r="P617" s="383"/>
      <c r="Q617" s="383"/>
      <c r="R617" s="383"/>
      <c r="S617" s="383"/>
      <c r="T617" s="383"/>
      <c r="U617" s="383"/>
      <c r="V617" s="383"/>
      <c r="W617" s="383"/>
      <c r="X617" s="383"/>
      <c r="Y617" s="383"/>
      <c r="Z617" s="383"/>
    </row>
    <row r="618" ht="39.0" customHeight="1">
      <c r="A618" s="383"/>
      <c r="B618" s="383"/>
      <c r="C618" s="407"/>
      <c r="D618" s="383"/>
      <c r="E618" s="383"/>
      <c r="F618" s="383"/>
      <c r="G618" s="383"/>
      <c r="H618" s="383"/>
      <c r="I618" s="383"/>
      <c r="J618" s="383"/>
      <c r="K618" s="383"/>
      <c r="L618" s="383"/>
      <c r="M618" s="383"/>
      <c r="N618" s="383"/>
      <c r="O618" s="383"/>
      <c r="P618" s="383"/>
      <c r="Q618" s="383"/>
      <c r="R618" s="383"/>
      <c r="S618" s="383"/>
      <c r="T618" s="383"/>
      <c r="U618" s="383"/>
      <c r="V618" s="383"/>
      <c r="W618" s="383"/>
      <c r="X618" s="383"/>
      <c r="Y618" s="383"/>
      <c r="Z618" s="383"/>
    </row>
    <row r="619" ht="39.0" customHeight="1">
      <c r="A619" s="383"/>
      <c r="B619" s="383"/>
      <c r="C619" s="407"/>
      <c r="D619" s="383"/>
      <c r="E619" s="383"/>
      <c r="F619" s="383"/>
      <c r="G619" s="383"/>
      <c r="H619" s="383"/>
      <c r="I619" s="383"/>
      <c r="J619" s="383"/>
      <c r="K619" s="383"/>
      <c r="L619" s="383"/>
      <c r="M619" s="383"/>
      <c r="N619" s="383"/>
      <c r="O619" s="383"/>
      <c r="P619" s="383"/>
      <c r="Q619" s="383"/>
      <c r="R619" s="383"/>
      <c r="S619" s="383"/>
      <c r="T619" s="383"/>
      <c r="U619" s="383"/>
      <c r="V619" s="383"/>
      <c r="W619" s="383"/>
      <c r="X619" s="383"/>
      <c r="Y619" s="383"/>
      <c r="Z619" s="383"/>
    </row>
    <row r="620" ht="39.0" customHeight="1">
      <c r="A620" s="383"/>
      <c r="B620" s="383"/>
      <c r="C620" s="407"/>
      <c r="D620" s="383"/>
      <c r="E620" s="383"/>
      <c r="F620" s="383"/>
      <c r="G620" s="383"/>
      <c r="H620" s="383"/>
      <c r="I620" s="383"/>
      <c r="J620" s="383"/>
      <c r="K620" s="383"/>
      <c r="L620" s="383"/>
      <c r="M620" s="383"/>
      <c r="N620" s="383"/>
      <c r="O620" s="383"/>
      <c r="P620" s="383"/>
      <c r="Q620" s="383"/>
      <c r="R620" s="383"/>
      <c r="S620" s="383"/>
      <c r="T620" s="383"/>
      <c r="U620" s="383"/>
      <c r="V620" s="383"/>
      <c r="W620" s="383"/>
      <c r="X620" s="383"/>
      <c r="Y620" s="383"/>
      <c r="Z620" s="383"/>
    </row>
    <row r="621" ht="39.0" customHeight="1">
      <c r="A621" s="383"/>
      <c r="B621" s="383"/>
      <c r="C621" s="407"/>
      <c r="D621" s="383"/>
      <c r="E621" s="383"/>
      <c r="F621" s="383"/>
      <c r="G621" s="383"/>
      <c r="H621" s="383"/>
      <c r="I621" s="383"/>
      <c r="J621" s="383"/>
      <c r="K621" s="383"/>
      <c r="L621" s="383"/>
      <c r="M621" s="383"/>
      <c r="N621" s="383"/>
      <c r="O621" s="383"/>
      <c r="P621" s="383"/>
      <c r="Q621" s="383"/>
      <c r="R621" s="383"/>
      <c r="S621" s="383"/>
      <c r="T621" s="383"/>
      <c r="U621" s="383"/>
      <c r="V621" s="383"/>
      <c r="W621" s="383"/>
      <c r="X621" s="383"/>
      <c r="Y621" s="383"/>
      <c r="Z621" s="383"/>
    </row>
    <row r="622" ht="39.0" customHeight="1">
      <c r="A622" s="383"/>
      <c r="B622" s="383"/>
      <c r="C622" s="407"/>
      <c r="D622" s="383"/>
      <c r="E622" s="383"/>
      <c r="F622" s="383"/>
      <c r="G622" s="383"/>
      <c r="H622" s="383"/>
      <c r="I622" s="383"/>
      <c r="J622" s="383"/>
      <c r="K622" s="383"/>
      <c r="L622" s="383"/>
      <c r="M622" s="383"/>
      <c r="N622" s="383"/>
      <c r="O622" s="383"/>
      <c r="P622" s="383"/>
      <c r="Q622" s="383"/>
      <c r="R622" s="383"/>
      <c r="S622" s="383"/>
      <c r="T622" s="383"/>
      <c r="U622" s="383"/>
      <c r="V622" s="383"/>
      <c r="W622" s="383"/>
      <c r="X622" s="383"/>
      <c r="Y622" s="383"/>
      <c r="Z622" s="383"/>
    </row>
    <row r="623" ht="39.0" customHeight="1">
      <c r="A623" s="383"/>
      <c r="B623" s="383"/>
      <c r="C623" s="407"/>
      <c r="D623" s="383"/>
      <c r="E623" s="383"/>
      <c r="F623" s="383"/>
      <c r="G623" s="383"/>
      <c r="H623" s="383"/>
      <c r="I623" s="383"/>
      <c r="J623" s="383"/>
      <c r="K623" s="383"/>
      <c r="L623" s="383"/>
      <c r="M623" s="383"/>
      <c r="N623" s="383"/>
      <c r="O623" s="383"/>
      <c r="P623" s="383"/>
      <c r="Q623" s="383"/>
      <c r="R623" s="383"/>
      <c r="S623" s="383"/>
      <c r="T623" s="383"/>
      <c r="U623" s="383"/>
      <c r="V623" s="383"/>
      <c r="W623" s="383"/>
      <c r="X623" s="383"/>
      <c r="Y623" s="383"/>
      <c r="Z623" s="383"/>
    </row>
    <row r="624" ht="39.0" customHeight="1">
      <c r="A624" s="383"/>
      <c r="B624" s="383"/>
      <c r="C624" s="407"/>
      <c r="D624" s="383"/>
      <c r="E624" s="383"/>
      <c r="F624" s="383"/>
      <c r="G624" s="383"/>
      <c r="H624" s="383"/>
      <c r="I624" s="383"/>
      <c r="J624" s="383"/>
      <c r="K624" s="383"/>
      <c r="L624" s="383"/>
      <c r="M624" s="383"/>
      <c r="N624" s="383"/>
      <c r="O624" s="383"/>
      <c r="P624" s="383"/>
      <c r="Q624" s="383"/>
      <c r="R624" s="383"/>
      <c r="S624" s="383"/>
      <c r="T624" s="383"/>
      <c r="U624" s="383"/>
      <c r="V624" s="383"/>
      <c r="W624" s="383"/>
      <c r="X624" s="383"/>
      <c r="Y624" s="383"/>
      <c r="Z624" s="383"/>
    </row>
    <row r="625" ht="39.0" customHeight="1">
      <c r="A625" s="383"/>
      <c r="B625" s="383"/>
      <c r="C625" s="407"/>
      <c r="D625" s="383"/>
      <c r="E625" s="383"/>
      <c r="F625" s="383"/>
      <c r="G625" s="383"/>
      <c r="H625" s="383"/>
      <c r="I625" s="383"/>
      <c r="J625" s="383"/>
      <c r="K625" s="383"/>
      <c r="L625" s="383"/>
      <c r="M625" s="383"/>
      <c r="N625" s="383"/>
      <c r="O625" s="383"/>
      <c r="P625" s="383"/>
      <c r="Q625" s="383"/>
      <c r="R625" s="383"/>
      <c r="S625" s="383"/>
      <c r="T625" s="383"/>
      <c r="U625" s="383"/>
      <c r="V625" s="383"/>
      <c r="W625" s="383"/>
      <c r="X625" s="383"/>
      <c r="Y625" s="383"/>
      <c r="Z625" s="383"/>
    </row>
    <row r="626" ht="39.0" customHeight="1">
      <c r="A626" s="383"/>
      <c r="B626" s="383"/>
      <c r="C626" s="407"/>
      <c r="D626" s="383"/>
      <c r="E626" s="383"/>
      <c r="F626" s="383"/>
      <c r="G626" s="383"/>
      <c r="H626" s="383"/>
      <c r="I626" s="383"/>
      <c r="J626" s="383"/>
      <c r="K626" s="383"/>
      <c r="L626" s="383"/>
      <c r="M626" s="383"/>
      <c r="N626" s="383"/>
      <c r="O626" s="383"/>
      <c r="P626" s="383"/>
      <c r="Q626" s="383"/>
      <c r="R626" s="383"/>
      <c r="S626" s="383"/>
      <c r="T626" s="383"/>
      <c r="U626" s="383"/>
      <c r="V626" s="383"/>
      <c r="W626" s="383"/>
      <c r="X626" s="383"/>
      <c r="Y626" s="383"/>
      <c r="Z626" s="383"/>
    </row>
    <row r="627" ht="39.0" customHeight="1">
      <c r="A627" s="383"/>
      <c r="B627" s="383"/>
      <c r="C627" s="407"/>
      <c r="D627" s="383"/>
      <c r="E627" s="383"/>
      <c r="F627" s="383"/>
      <c r="G627" s="383"/>
      <c r="H627" s="383"/>
      <c r="I627" s="383"/>
      <c r="J627" s="383"/>
      <c r="K627" s="383"/>
      <c r="L627" s="383"/>
      <c r="M627" s="383"/>
      <c r="N627" s="383"/>
      <c r="O627" s="383"/>
      <c r="P627" s="383"/>
      <c r="Q627" s="383"/>
      <c r="R627" s="383"/>
      <c r="S627" s="383"/>
      <c r="T627" s="383"/>
      <c r="U627" s="383"/>
      <c r="V627" s="383"/>
      <c r="W627" s="383"/>
      <c r="X627" s="383"/>
      <c r="Y627" s="383"/>
      <c r="Z627" s="383"/>
    </row>
    <row r="628" ht="39.0" customHeight="1">
      <c r="A628" s="383"/>
      <c r="B628" s="383"/>
      <c r="C628" s="407"/>
      <c r="D628" s="383"/>
      <c r="E628" s="383"/>
      <c r="F628" s="383"/>
      <c r="G628" s="383"/>
      <c r="H628" s="383"/>
      <c r="I628" s="383"/>
      <c r="J628" s="383"/>
      <c r="K628" s="383"/>
      <c r="L628" s="383"/>
      <c r="M628" s="383"/>
      <c r="N628" s="383"/>
      <c r="O628" s="383"/>
      <c r="P628" s="383"/>
      <c r="Q628" s="383"/>
      <c r="R628" s="383"/>
      <c r="S628" s="383"/>
      <c r="T628" s="383"/>
      <c r="U628" s="383"/>
      <c r="V628" s="383"/>
      <c r="W628" s="383"/>
      <c r="X628" s="383"/>
      <c r="Y628" s="383"/>
      <c r="Z628" s="383"/>
    </row>
    <row r="629" ht="39.0" customHeight="1">
      <c r="A629" s="383"/>
      <c r="B629" s="383"/>
      <c r="C629" s="407"/>
      <c r="D629" s="383"/>
      <c r="E629" s="383"/>
      <c r="F629" s="383"/>
      <c r="G629" s="383"/>
      <c r="H629" s="383"/>
      <c r="I629" s="383"/>
      <c r="J629" s="383"/>
      <c r="K629" s="383"/>
      <c r="L629" s="383"/>
      <c r="M629" s="383"/>
      <c r="N629" s="383"/>
      <c r="O629" s="383"/>
      <c r="P629" s="383"/>
      <c r="Q629" s="383"/>
      <c r="R629" s="383"/>
      <c r="S629" s="383"/>
      <c r="T629" s="383"/>
      <c r="U629" s="383"/>
      <c r="V629" s="383"/>
      <c r="W629" s="383"/>
      <c r="X629" s="383"/>
      <c r="Y629" s="383"/>
      <c r="Z629" s="383"/>
    </row>
    <row r="630" ht="39.0" customHeight="1">
      <c r="A630" s="383"/>
      <c r="B630" s="383"/>
      <c r="C630" s="407"/>
      <c r="D630" s="383"/>
      <c r="E630" s="383"/>
      <c r="F630" s="383"/>
      <c r="G630" s="383"/>
      <c r="H630" s="383"/>
      <c r="I630" s="383"/>
      <c r="J630" s="383"/>
      <c r="K630" s="383"/>
      <c r="L630" s="383"/>
      <c r="M630" s="383"/>
      <c r="N630" s="383"/>
      <c r="O630" s="383"/>
      <c r="P630" s="383"/>
      <c r="Q630" s="383"/>
      <c r="R630" s="383"/>
      <c r="S630" s="383"/>
      <c r="T630" s="383"/>
      <c r="U630" s="383"/>
      <c r="V630" s="383"/>
      <c r="W630" s="383"/>
      <c r="X630" s="383"/>
      <c r="Y630" s="383"/>
      <c r="Z630" s="383"/>
    </row>
    <row r="631" ht="39.0" customHeight="1">
      <c r="A631" s="383"/>
      <c r="B631" s="383"/>
      <c r="C631" s="407"/>
      <c r="D631" s="383"/>
      <c r="E631" s="383"/>
      <c r="F631" s="383"/>
      <c r="G631" s="383"/>
      <c r="H631" s="383"/>
      <c r="I631" s="383"/>
      <c r="J631" s="383"/>
      <c r="K631" s="383"/>
      <c r="L631" s="383"/>
      <c r="M631" s="383"/>
      <c r="N631" s="383"/>
      <c r="O631" s="383"/>
      <c r="P631" s="383"/>
      <c r="Q631" s="383"/>
      <c r="R631" s="383"/>
      <c r="S631" s="383"/>
      <c r="T631" s="383"/>
      <c r="U631" s="383"/>
      <c r="V631" s="383"/>
      <c r="W631" s="383"/>
      <c r="X631" s="383"/>
      <c r="Y631" s="383"/>
      <c r="Z631" s="383"/>
    </row>
    <row r="632" ht="39.0" customHeight="1">
      <c r="A632" s="383"/>
      <c r="B632" s="383"/>
      <c r="C632" s="407"/>
      <c r="D632" s="383"/>
      <c r="E632" s="383"/>
      <c r="F632" s="383"/>
      <c r="G632" s="383"/>
      <c r="H632" s="383"/>
      <c r="I632" s="383"/>
      <c r="J632" s="383"/>
      <c r="K632" s="383"/>
      <c r="L632" s="383"/>
      <c r="M632" s="383"/>
      <c r="N632" s="383"/>
      <c r="O632" s="383"/>
      <c r="P632" s="383"/>
      <c r="Q632" s="383"/>
      <c r="R632" s="383"/>
      <c r="S632" s="383"/>
      <c r="T632" s="383"/>
      <c r="U632" s="383"/>
      <c r="V632" s="383"/>
      <c r="W632" s="383"/>
      <c r="X632" s="383"/>
      <c r="Y632" s="383"/>
      <c r="Z632" s="383"/>
    </row>
    <row r="633" ht="39.0" customHeight="1">
      <c r="A633" s="383"/>
      <c r="B633" s="383"/>
      <c r="C633" s="407"/>
      <c r="D633" s="383"/>
      <c r="E633" s="383"/>
      <c r="F633" s="383"/>
      <c r="G633" s="383"/>
      <c r="H633" s="383"/>
      <c r="I633" s="383"/>
      <c r="J633" s="383"/>
      <c r="K633" s="383"/>
      <c r="L633" s="383"/>
      <c r="M633" s="383"/>
      <c r="N633" s="383"/>
      <c r="O633" s="383"/>
      <c r="P633" s="383"/>
      <c r="Q633" s="383"/>
      <c r="R633" s="383"/>
      <c r="S633" s="383"/>
      <c r="T633" s="383"/>
      <c r="U633" s="383"/>
      <c r="V633" s="383"/>
      <c r="W633" s="383"/>
      <c r="X633" s="383"/>
      <c r="Y633" s="383"/>
      <c r="Z633" s="383"/>
    </row>
    <row r="634" ht="39.0" customHeight="1">
      <c r="A634" s="383"/>
      <c r="B634" s="383"/>
      <c r="C634" s="407"/>
      <c r="D634" s="383"/>
      <c r="E634" s="383"/>
      <c r="F634" s="383"/>
      <c r="G634" s="383"/>
      <c r="H634" s="383"/>
      <c r="I634" s="383"/>
      <c r="J634" s="383"/>
      <c r="K634" s="383"/>
      <c r="L634" s="383"/>
      <c r="M634" s="383"/>
      <c r="N634" s="383"/>
      <c r="O634" s="383"/>
      <c r="P634" s="383"/>
      <c r="Q634" s="383"/>
      <c r="R634" s="383"/>
      <c r="S634" s="383"/>
      <c r="T634" s="383"/>
      <c r="U634" s="383"/>
      <c r="V634" s="383"/>
      <c r="W634" s="383"/>
      <c r="X634" s="383"/>
      <c r="Y634" s="383"/>
      <c r="Z634" s="383"/>
    </row>
    <row r="635" ht="39.0" customHeight="1">
      <c r="A635" s="383"/>
      <c r="B635" s="383"/>
      <c r="C635" s="407"/>
      <c r="D635" s="383"/>
      <c r="E635" s="383"/>
      <c r="F635" s="383"/>
      <c r="G635" s="383"/>
      <c r="H635" s="383"/>
      <c r="I635" s="383"/>
      <c r="J635" s="383"/>
      <c r="K635" s="383"/>
      <c r="L635" s="383"/>
      <c r="M635" s="383"/>
      <c r="N635" s="383"/>
      <c r="O635" s="383"/>
      <c r="P635" s="383"/>
      <c r="Q635" s="383"/>
      <c r="R635" s="383"/>
      <c r="S635" s="383"/>
      <c r="T635" s="383"/>
      <c r="U635" s="383"/>
      <c r="V635" s="383"/>
      <c r="W635" s="383"/>
      <c r="X635" s="383"/>
      <c r="Y635" s="383"/>
      <c r="Z635" s="383"/>
    </row>
    <row r="636" ht="39.0" customHeight="1">
      <c r="A636" s="383"/>
      <c r="B636" s="383"/>
      <c r="C636" s="407"/>
      <c r="D636" s="383"/>
      <c r="E636" s="383"/>
      <c r="F636" s="383"/>
      <c r="G636" s="383"/>
      <c r="H636" s="383"/>
      <c r="I636" s="383"/>
      <c r="J636" s="383"/>
      <c r="K636" s="383"/>
      <c r="L636" s="383"/>
      <c r="M636" s="383"/>
      <c r="N636" s="383"/>
      <c r="O636" s="383"/>
      <c r="P636" s="383"/>
      <c r="Q636" s="383"/>
      <c r="R636" s="383"/>
      <c r="S636" s="383"/>
      <c r="T636" s="383"/>
      <c r="U636" s="383"/>
      <c r="V636" s="383"/>
      <c r="W636" s="383"/>
      <c r="X636" s="383"/>
      <c r="Y636" s="383"/>
      <c r="Z636" s="383"/>
    </row>
    <row r="637" ht="39.0" customHeight="1">
      <c r="A637" s="383"/>
      <c r="B637" s="383"/>
      <c r="C637" s="407"/>
      <c r="D637" s="383"/>
      <c r="E637" s="383"/>
      <c r="F637" s="383"/>
      <c r="G637" s="383"/>
      <c r="H637" s="383"/>
      <c r="I637" s="383"/>
      <c r="J637" s="383"/>
      <c r="K637" s="383"/>
      <c r="L637" s="383"/>
      <c r="M637" s="383"/>
      <c r="N637" s="383"/>
      <c r="O637" s="383"/>
      <c r="P637" s="383"/>
      <c r="Q637" s="383"/>
      <c r="R637" s="383"/>
      <c r="S637" s="383"/>
      <c r="T637" s="383"/>
      <c r="U637" s="383"/>
      <c r="V637" s="383"/>
      <c r="W637" s="383"/>
      <c r="X637" s="383"/>
      <c r="Y637" s="383"/>
      <c r="Z637" s="383"/>
    </row>
    <row r="638" ht="39.0" customHeight="1">
      <c r="A638" s="383"/>
      <c r="B638" s="383"/>
      <c r="C638" s="407"/>
      <c r="D638" s="383"/>
      <c r="E638" s="383"/>
      <c r="F638" s="383"/>
      <c r="G638" s="383"/>
      <c r="H638" s="383"/>
      <c r="I638" s="383"/>
      <c r="J638" s="383"/>
      <c r="K638" s="383"/>
      <c r="L638" s="383"/>
      <c r="M638" s="383"/>
      <c r="N638" s="383"/>
      <c r="O638" s="383"/>
      <c r="P638" s="383"/>
      <c r="Q638" s="383"/>
      <c r="R638" s="383"/>
      <c r="S638" s="383"/>
      <c r="T638" s="383"/>
      <c r="U638" s="383"/>
      <c r="V638" s="383"/>
      <c r="W638" s="383"/>
      <c r="X638" s="383"/>
      <c r="Y638" s="383"/>
      <c r="Z638" s="383"/>
    </row>
    <row r="639" ht="39.0" customHeight="1">
      <c r="A639" s="383"/>
      <c r="B639" s="383"/>
      <c r="C639" s="407"/>
      <c r="D639" s="383"/>
      <c r="E639" s="383"/>
      <c r="F639" s="383"/>
      <c r="G639" s="383"/>
      <c r="H639" s="383"/>
      <c r="I639" s="383"/>
      <c r="J639" s="383"/>
      <c r="K639" s="383"/>
      <c r="L639" s="383"/>
      <c r="M639" s="383"/>
      <c r="N639" s="383"/>
      <c r="O639" s="383"/>
      <c r="P639" s="383"/>
      <c r="Q639" s="383"/>
      <c r="R639" s="383"/>
      <c r="S639" s="383"/>
      <c r="T639" s="383"/>
      <c r="U639" s="383"/>
      <c r="V639" s="383"/>
      <c r="W639" s="383"/>
      <c r="X639" s="383"/>
      <c r="Y639" s="383"/>
      <c r="Z639" s="383"/>
    </row>
    <row r="640" ht="39.0" customHeight="1">
      <c r="A640" s="383"/>
      <c r="B640" s="383"/>
      <c r="C640" s="407"/>
      <c r="D640" s="383"/>
      <c r="E640" s="383"/>
      <c r="F640" s="383"/>
      <c r="G640" s="383"/>
      <c r="H640" s="383"/>
      <c r="I640" s="383"/>
      <c r="J640" s="383"/>
      <c r="K640" s="383"/>
      <c r="L640" s="383"/>
      <c r="M640" s="383"/>
      <c r="N640" s="383"/>
      <c r="O640" s="383"/>
      <c r="P640" s="383"/>
      <c r="Q640" s="383"/>
      <c r="R640" s="383"/>
      <c r="S640" s="383"/>
      <c r="T640" s="383"/>
      <c r="U640" s="383"/>
      <c r="V640" s="383"/>
      <c r="W640" s="383"/>
      <c r="X640" s="383"/>
      <c r="Y640" s="383"/>
      <c r="Z640" s="383"/>
    </row>
    <row r="641" ht="39.0" customHeight="1">
      <c r="A641" s="383"/>
      <c r="B641" s="383"/>
      <c r="C641" s="407"/>
      <c r="D641" s="383"/>
      <c r="E641" s="383"/>
      <c r="F641" s="383"/>
      <c r="G641" s="383"/>
      <c r="H641" s="383"/>
      <c r="I641" s="383"/>
      <c r="J641" s="383"/>
      <c r="K641" s="383"/>
      <c r="L641" s="383"/>
      <c r="M641" s="383"/>
      <c r="N641" s="383"/>
      <c r="O641" s="383"/>
      <c r="P641" s="383"/>
      <c r="Q641" s="383"/>
      <c r="R641" s="383"/>
      <c r="S641" s="383"/>
      <c r="T641" s="383"/>
      <c r="U641" s="383"/>
      <c r="V641" s="383"/>
      <c r="W641" s="383"/>
      <c r="X641" s="383"/>
      <c r="Y641" s="383"/>
      <c r="Z641" s="383"/>
    </row>
    <row r="642" ht="39.0" customHeight="1">
      <c r="A642" s="383"/>
      <c r="B642" s="383"/>
      <c r="C642" s="407"/>
      <c r="D642" s="383"/>
      <c r="E642" s="383"/>
      <c r="F642" s="383"/>
      <c r="G642" s="383"/>
      <c r="H642" s="383"/>
      <c r="I642" s="383"/>
      <c r="J642" s="383"/>
      <c r="K642" s="383"/>
      <c r="L642" s="383"/>
      <c r="M642" s="383"/>
      <c r="N642" s="383"/>
      <c r="O642" s="383"/>
      <c r="P642" s="383"/>
      <c r="Q642" s="383"/>
      <c r="R642" s="383"/>
      <c r="S642" s="383"/>
      <c r="T642" s="383"/>
      <c r="U642" s="383"/>
      <c r="V642" s="383"/>
      <c r="W642" s="383"/>
      <c r="X642" s="383"/>
      <c r="Y642" s="383"/>
      <c r="Z642" s="383"/>
    </row>
    <row r="643" ht="39.0" customHeight="1">
      <c r="A643" s="383"/>
      <c r="B643" s="383"/>
      <c r="C643" s="407"/>
      <c r="D643" s="383"/>
      <c r="E643" s="383"/>
      <c r="F643" s="383"/>
      <c r="G643" s="383"/>
      <c r="H643" s="383"/>
      <c r="I643" s="383"/>
      <c r="J643" s="383"/>
      <c r="K643" s="383"/>
      <c r="L643" s="383"/>
      <c r="M643" s="383"/>
      <c r="N643" s="383"/>
      <c r="O643" s="383"/>
      <c r="P643" s="383"/>
      <c r="Q643" s="383"/>
      <c r="R643" s="383"/>
      <c r="S643" s="383"/>
      <c r="T643" s="383"/>
      <c r="U643" s="383"/>
      <c r="V643" s="383"/>
      <c r="W643" s="383"/>
      <c r="X643" s="383"/>
      <c r="Y643" s="383"/>
      <c r="Z643" s="383"/>
    </row>
    <row r="644" ht="39.0" customHeight="1">
      <c r="A644" s="383"/>
      <c r="B644" s="383"/>
      <c r="C644" s="407"/>
      <c r="D644" s="383"/>
      <c r="E644" s="383"/>
      <c r="F644" s="383"/>
      <c r="G644" s="383"/>
      <c r="H644" s="383"/>
      <c r="I644" s="383"/>
      <c r="J644" s="383"/>
      <c r="K644" s="383"/>
      <c r="L644" s="383"/>
      <c r="M644" s="383"/>
      <c r="N644" s="383"/>
      <c r="O644" s="383"/>
      <c r="P644" s="383"/>
      <c r="Q644" s="383"/>
      <c r="R644" s="383"/>
      <c r="S644" s="383"/>
      <c r="T644" s="383"/>
      <c r="U644" s="383"/>
      <c r="V644" s="383"/>
      <c r="W644" s="383"/>
      <c r="X644" s="383"/>
      <c r="Y644" s="383"/>
      <c r="Z644" s="383"/>
    </row>
    <row r="645" ht="39.0" customHeight="1">
      <c r="A645" s="383"/>
      <c r="B645" s="383"/>
      <c r="C645" s="407"/>
      <c r="D645" s="383"/>
      <c r="E645" s="383"/>
      <c r="F645" s="383"/>
      <c r="G645" s="383"/>
      <c r="H645" s="383"/>
      <c r="I645" s="383"/>
      <c r="J645" s="383"/>
      <c r="K645" s="383"/>
      <c r="L645" s="383"/>
      <c r="M645" s="383"/>
      <c r="N645" s="383"/>
      <c r="O645" s="383"/>
      <c r="P645" s="383"/>
      <c r="Q645" s="383"/>
      <c r="R645" s="383"/>
      <c r="S645" s="383"/>
      <c r="T645" s="383"/>
      <c r="U645" s="383"/>
      <c r="V645" s="383"/>
      <c r="W645" s="383"/>
      <c r="X645" s="383"/>
      <c r="Y645" s="383"/>
      <c r="Z645" s="383"/>
    </row>
    <row r="646" ht="39.0" customHeight="1">
      <c r="A646" s="383"/>
      <c r="B646" s="383"/>
      <c r="C646" s="407"/>
      <c r="D646" s="383"/>
      <c r="E646" s="383"/>
      <c r="F646" s="383"/>
      <c r="G646" s="383"/>
      <c r="H646" s="383"/>
      <c r="I646" s="383"/>
      <c r="J646" s="383"/>
      <c r="K646" s="383"/>
      <c r="L646" s="383"/>
      <c r="M646" s="383"/>
      <c r="N646" s="383"/>
      <c r="O646" s="383"/>
      <c r="P646" s="383"/>
      <c r="Q646" s="383"/>
      <c r="R646" s="383"/>
      <c r="S646" s="383"/>
      <c r="T646" s="383"/>
      <c r="U646" s="383"/>
      <c r="V646" s="383"/>
      <c r="W646" s="383"/>
      <c r="X646" s="383"/>
      <c r="Y646" s="383"/>
      <c r="Z646" s="383"/>
    </row>
    <row r="647" ht="39.0" customHeight="1">
      <c r="A647" s="383"/>
      <c r="B647" s="383"/>
      <c r="C647" s="407"/>
      <c r="D647" s="383"/>
      <c r="E647" s="383"/>
      <c r="F647" s="383"/>
      <c r="G647" s="383"/>
      <c r="H647" s="383"/>
      <c r="I647" s="383"/>
      <c r="J647" s="383"/>
      <c r="K647" s="383"/>
      <c r="L647" s="383"/>
      <c r="M647" s="383"/>
      <c r="N647" s="383"/>
      <c r="O647" s="383"/>
      <c r="P647" s="383"/>
      <c r="Q647" s="383"/>
      <c r="R647" s="383"/>
      <c r="S647" s="383"/>
      <c r="T647" s="383"/>
      <c r="U647" s="383"/>
      <c r="V647" s="383"/>
      <c r="W647" s="383"/>
      <c r="X647" s="383"/>
      <c r="Y647" s="383"/>
      <c r="Z647" s="383"/>
    </row>
    <row r="648" ht="39.0" customHeight="1">
      <c r="A648" s="383"/>
      <c r="B648" s="383"/>
      <c r="C648" s="407"/>
      <c r="D648" s="383"/>
      <c r="E648" s="383"/>
      <c r="F648" s="383"/>
      <c r="G648" s="383"/>
      <c r="H648" s="383"/>
      <c r="I648" s="383"/>
      <c r="J648" s="383"/>
      <c r="K648" s="383"/>
      <c r="L648" s="383"/>
      <c r="M648" s="383"/>
      <c r="N648" s="383"/>
      <c r="O648" s="383"/>
      <c r="P648" s="383"/>
      <c r="Q648" s="383"/>
      <c r="R648" s="383"/>
      <c r="S648" s="383"/>
      <c r="T648" s="383"/>
      <c r="U648" s="383"/>
      <c r="V648" s="383"/>
      <c r="W648" s="383"/>
      <c r="X648" s="383"/>
      <c r="Y648" s="383"/>
      <c r="Z648" s="383"/>
    </row>
    <row r="649" ht="39.0" customHeight="1">
      <c r="A649" s="383"/>
      <c r="B649" s="383"/>
      <c r="C649" s="407"/>
      <c r="D649" s="383"/>
      <c r="E649" s="383"/>
      <c r="F649" s="383"/>
      <c r="G649" s="383"/>
      <c r="H649" s="383"/>
      <c r="I649" s="383"/>
      <c r="J649" s="383"/>
      <c r="K649" s="383"/>
      <c r="L649" s="383"/>
      <c r="M649" s="383"/>
      <c r="N649" s="383"/>
      <c r="O649" s="383"/>
      <c r="P649" s="383"/>
      <c r="Q649" s="383"/>
      <c r="R649" s="383"/>
      <c r="S649" s="383"/>
      <c r="T649" s="383"/>
      <c r="U649" s="383"/>
      <c r="V649" s="383"/>
      <c r="W649" s="383"/>
      <c r="X649" s="383"/>
      <c r="Y649" s="383"/>
      <c r="Z649" s="383"/>
    </row>
    <row r="650" ht="39.0" customHeight="1">
      <c r="A650" s="383"/>
      <c r="B650" s="383"/>
      <c r="C650" s="407"/>
      <c r="D650" s="383"/>
      <c r="E650" s="383"/>
      <c r="F650" s="383"/>
      <c r="G650" s="383"/>
      <c r="H650" s="383"/>
      <c r="I650" s="383"/>
      <c r="J650" s="383"/>
      <c r="K650" s="383"/>
      <c r="L650" s="383"/>
      <c r="M650" s="383"/>
      <c r="N650" s="383"/>
      <c r="O650" s="383"/>
      <c r="P650" s="383"/>
      <c r="Q650" s="383"/>
      <c r="R650" s="383"/>
      <c r="S650" s="383"/>
      <c r="T650" s="383"/>
      <c r="U650" s="383"/>
      <c r="V650" s="383"/>
      <c r="W650" s="383"/>
      <c r="X650" s="383"/>
      <c r="Y650" s="383"/>
      <c r="Z650" s="383"/>
    </row>
    <row r="651" ht="39.0" customHeight="1">
      <c r="A651" s="383"/>
      <c r="B651" s="383"/>
      <c r="C651" s="407"/>
      <c r="D651" s="383"/>
      <c r="E651" s="383"/>
      <c r="F651" s="383"/>
      <c r="G651" s="383"/>
      <c r="H651" s="383"/>
      <c r="I651" s="383"/>
      <c r="J651" s="383"/>
      <c r="K651" s="383"/>
      <c r="L651" s="383"/>
      <c r="M651" s="383"/>
      <c r="N651" s="383"/>
      <c r="O651" s="383"/>
      <c r="P651" s="383"/>
      <c r="Q651" s="383"/>
      <c r="R651" s="383"/>
      <c r="S651" s="383"/>
      <c r="T651" s="383"/>
      <c r="U651" s="383"/>
      <c r="V651" s="383"/>
      <c r="W651" s="383"/>
      <c r="X651" s="383"/>
      <c r="Y651" s="383"/>
      <c r="Z651" s="383"/>
    </row>
    <row r="652" ht="39.0" customHeight="1">
      <c r="A652" s="383"/>
      <c r="B652" s="383"/>
      <c r="C652" s="407"/>
      <c r="D652" s="383"/>
      <c r="E652" s="383"/>
      <c r="F652" s="383"/>
      <c r="G652" s="383"/>
      <c r="H652" s="383"/>
      <c r="I652" s="383"/>
      <c r="J652" s="383"/>
      <c r="K652" s="383"/>
      <c r="L652" s="383"/>
      <c r="M652" s="383"/>
      <c r="N652" s="383"/>
      <c r="O652" s="383"/>
      <c r="P652" s="383"/>
      <c r="Q652" s="383"/>
      <c r="R652" s="383"/>
      <c r="S652" s="383"/>
      <c r="T652" s="383"/>
      <c r="U652" s="383"/>
      <c r="V652" s="383"/>
      <c r="W652" s="383"/>
      <c r="X652" s="383"/>
      <c r="Y652" s="383"/>
      <c r="Z652" s="383"/>
    </row>
    <row r="653" ht="39.0" customHeight="1">
      <c r="A653" s="383"/>
      <c r="B653" s="383"/>
      <c r="C653" s="407"/>
      <c r="D653" s="383"/>
      <c r="E653" s="383"/>
      <c r="F653" s="383"/>
      <c r="G653" s="383"/>
      <c r="H653" s="383"/>
      <c r="I653" s="383"/>
      <c r="J653" s="383"/>
      <c r="K653" s="383"/>
      <c r="L653" s="383"/>
      <c r="M653" s="383"/>
      <c r="N653" s="383"/>
      <c r="O653" s="383"/>
      <c r="P653" s="383"/>
      <c r="Q653" s="383"/>
      <c r="R653" s="383"/>
      <c r="S653" s="383"/>
      <c r="T653" s="383"/>
      <c r="U653" s="383"/>
      <c r="V653" s="383"/>
      <c r="W653" s="383"/>
      <c r="X653" s="383"/>
      <c r="Y653" s="383"/>
      <c r="Z653" s="383"/>
    </row>
    <row r="654" ht="39.0" customHeight="1">
      <c r="A654" s="383"/>
      <c r="B654" s="383"/>
      <c r="C654" s="407"/>
      <c r="D654" s="383"/>
      <c r="E654" s="383"/>
      <c r="F654" s="383"/>
      <c r="G654" s="383"/>
      <c r="H654" s="383"/>
      <c r="I654" s="383"/>
      <c r="J654" s="383"/>
      <c r="K654" s="383"/>
      <c r="L654" s="383"/>
      <c r="M654" s="383"/>
      <c r="N654" s="383"/>
      <c r="O654" s="383"/>
      <c r="P654" s="383"/>
      <c r="Q654" s="383"/>
      <c r="R654" s="383"/>
      <c r="S654" s="383"/>
      <c r="T654" s="383"/>
      <c r="U654" s="383"/>
      <c r="V654" s="383"/>
      <c r="W654" s="383"/>
      <c r="X654" s="383"/>
      <c r="Y654" s="383"/>
      <c r="Z654" s="383"/>
    </row>
    <row r="655" ht="39.0" customHeight="1">
      <c r="A655" s="383"/>
      <c r="B655" s="383"/>
      <c r="C655" s="407"/>
      <c r="D655" s="383"/>
      <c r="E655" s="383"/>
      <c r="F655" s="383"/>
      <c r="G655" s="383"/>
      <c r="H655" s="383"/>
      <c r="I655" s="383"/>
      <c r="J655" s="383"/>
      <c r="K655" s="383"/>
      <c r="L655" s="383"/>
      <c r="M655" s="383"/>
      <c r="N655" s="383"/>
      <c r="O655" s="383"/>
      <c r="P655" s="383"/>
      <c r="Q655" s="383"/>
      <c r="R655" s="383"/>
      <c r="S655" s="383"/>
      <c r="T655" s="383"/>
      <c r="U655" s="383"/>
      <c r="V655" s="383"/>
      <c r="W655" s="383"/>
      <c r="X655" s="383"/>
      <c r="Y655" s="383"/>
      <c r="Z655" s="383"/>
    </row>
    <row r="656" ht="39.0" customHeight="1">
      <c r="A656" s="383"/>
      <c r="B656" s="383"/>
      <c r="C656" s="407"/>
      <c r="D656" s="383"/>
      <c r="E656" s="383"/>
      <c r="F656" s="383"/>
      <c r="G656" s="383"/>
      <c r="H656" s="383"/>
      <c r="I656" s="383"/>
      <c r="J656" s="383"/>
      <c r="K656" s="383"/>
      <c r="L656" s="383"/>
      <c r="M656" s="383"/>
      <c r="N656" s="383"/>
      <c r="O656" s="383"/>
      <c r="P656" s="383"/>
      <c r="Q656" s="383"/>
      <c r="R656" s="383"/>
      <c r="S656" s="383"/>
      <c r="T656" s="383"/>
      <c r="U656" s="383"/>
      <c r="V656" s="383"/>
      <c r="W656" s="383"/>
      <c r="X656" s="383"/>
      <c r="Y656" s="383"/>
      <c r="Z656" s="383"/>
    </row>
    <row r="657" ht="39.0" customHeight="1">
      <c r="A657" s="383"/>
      <c r="B657" s="383"/>
      <c r="C657" s="407"/>
      <c r="D657" s="383"/>
      <c r="E657" s="383"/>
      <c r="F657" s="383"/>
      <c r="G657" s="383"/>
      <c r="H657" s="383"/>
      <c r="I657" s="383"/>
      <c r="J657" s="383"/>
      <c r="K657" s="383"/>
      <c r="L657" s="383"/>
      <c r="M657" s="383"/>
      <c r="N657" s="383"/>
      <c r="O657" s="383"/>
      <c r="P657" s="383"/>
      <c r="Q657" s="383"/>
      <c r="R657" s="383"/>
      <c r="S657" s="383"/>
      <c r="T657" s="383"/>
      <c r="U657" s="383"/>
      <c r="V657" s="383"/>
      <c r="W657" s="383"/>
      <c r="X657" s="383"/>
      <c r="Y657" s="383"/>
      <c r="Z657" s="383"/>
    </row>
    <row r="658" ht="39.0" customHeight="1">
      <c r="A658" s="383"/>
      <c r="B658" s="383"/>
      <c r="C658" s="407"/>
      <c r="D658" s="383"/>
      <c r="E658" s="383"/>
      <c r="F658" s="383"/>
      <c r="G658" s="383"/>
      <c r="H658" s="383"/>
      <c r="I658" s="383"/>
      <c r="J658" s="383"/>
      <c r="K658" s="383"/>
      <c r="L658" s="383"/>
      <c r="M658" s="383"/>
      <c r="N658" s="383"/>
      <c r="O658" s="383"/>
      <c r="P658" s="383"/>
      <c r="Q658" s="383"/>
      <c r="R658" s="383"/>
      <c r="S658" s="383"/>
      <c r="T658" s="383"/>
      <c r="U658" s="383"/>
      <c r="V658" s="383"/>
      <c r="W658" s="383"/>
      <c r="X658" s="383"/>
      <c r="Y658" s="383"/>
      <c r="Z658" s="383"/>
    </row>
    <row r="659" ht="39.0" customHeight="1">
      <c r="A659" s="383"/>
      <c r="B659" s="383"/>
      <c r="C659" s="407"/>
      <c r="D659" s="383"/>
      <c r="E659" s="383"/>
      <c r="F659" s="383"/>
      <c r="G659" s="383"/>
      <c r="H659" s="383"/>
      <c r="I659" s="383"/>
      <c r="J659" s="383"/>
      <c r="K659" s="383"/>
      <c r="L659" s="383"/>
      <c r="M659" s="383"/>
      <c r="N659" s="383"/>
      <c r="O659" s="383"/>
      <c r="P659" s="383"/>
      <c r="Q659" s="383"/>
      <c r="R659" s="383"/>
      <c r="S659" s="383"/>
      <c r="T659" s="383"/>
      <c r="U659" s="383"/>
      <c r="V659" s="383"/>
      <c r="W659" s="383"/>
      <c r="X659" s="383"/>
      <c r="Y659" s="383"/>
      <c r="Z659" s="383"/>
    </row>
    <row r="660" ht="39.0" customHeight="1">
      <c r="A660" s="383"/>
      <c r="B660" s="383"/>
      <c r="C660" s="407"/>
      <c r="D660" s="383"/>
      <c r="E660" s="383"/>
      <c r="F660" s="383"/>
      <c r="G660" s="383"/>
      <c r="H660" s="383"/>
      <c r="I660" s="383"/>
      <c r="J660" s="383"/>
      <c r="K660" s="383"/>
      <c r="L660" s="383"/>
      <c r="M660" s="383"/>
      <c r="N660" s="383"/>
      <c r="O660" s="383"/>
      <c r="P660" s="383"/>
      <c r="Q660" s="383"/>
      <c r="R660" s="383"/>
      <c r="S660" s="383"/>
      <c r="T660" s="383"/>
      <c r="U660" s="383"/>
      <c r="V660" s="383"/>
      <c r="W660" s="383"/>
      <c r="X660" s="383"/>
      <c r="Y660" s="383"/>
      <c r="Z660" s="383"/>
    </row>
    <row r="661" ht="39.0" customHeight="1">
      <c r="A661" s="383"/>
      <c r="B661" s="383"/>
      <c r="C661" s="407"/>
      <c r="D661" s="383"/>
      <c r="E661" s="383"/>
      <c r="F661" s="383"/>
      <c r="G661" s="383"/>
      <c r="H661" s="383"/>
      <c r="I661" s="383"/>
      <c r="J661" s="383"/>
      <c r="K661" s="383"/>
      <c r="L661" s="383"/>
      <c r="M661" s="383"/>
      <c r="N661" s="383"/>
      <c r="O661" s="383"/>
      <c r="P661" s="383"/>
      <c r="Q661" s="383"/>
      <c r="R661" s="383"/>
      <c r="S661" s="383"/>
      <c r="T661" s="383"/>
      <c r="U661" s="383"/>
      <c r="V661" s="383"/>
      <c r="W661" s="383"/>
      <c r="X661" s="383"/>
      <c r="Y661" s="383"/>
      <c r="Z661" s="383"/>
    </row>
    <row r="662" ht="39.0" customHeight="1">
      <c r="A662" s="383"/>
      <c r="B662" s="383"/>
      <c r="C662" s="407"/>
      <c r="D662" s="383"/>
      <c r="E662" s="383"/>
      <c r="F662" s="383"/>
      <c r="G662" s="383"/>
      <c r="H662" s="383"/>
      <c r="I662" s="383"/>
      <c r="J662" s="383"/>
      <c r="K662" s="383"/>
      <c r="L662" s="383"/>
      <c r="M662" s="383"/>
      <c r="N662" s="383"/>
      <c r="O662" s="383"/>
      <c r="P662" s="383"/>
      <c r="Q662" s="383"/>
      <c r="R662" s="383"/>
      <c r="S662" s="383"/>
      <c r="T662" s="383"/>
      <c r="U662" s="383"/>
      <c r="V662" s="383"/>
      <c r="W662" s="383"/>
      <c r="X662" s="383"/>
      <c r="Y662" s="383"/>
      <c r="Z662" s="383"/>
    </row>
    <row r="663" ht="39.0" customHeight="1">
      <c r="A663" s="383"/>
      <c r="B663" s="383"/>
      <c r="C663" s="407"/>
      <c r="D663" s="383"/>
      <c r="E663" s="383"/>
      <c r="F663" s="383"/>
      <c r="G663" s="383"/>
      <c r="H663" s="383"/>
      <c r="I663" s="383"/>
      <c r="J663" s="383"/>
      <c r="K663" s="383"/>
      <c r="L663" s="383"/>
      <c r="M663" s="383"/>
      <c r="N663" s="383"/>
      <c r="O663" s="383"/>
      <c r="P663" s="383"/>
      <c r="Q663" s="383"/>
      <c r="R663" s="383"/>
      <c r="S663" s="383"/>
      <c r="T663" s="383"/>
      <c r="U663" s="383"/>
      <c r="V663" s="383"/>
      <c r="W663" s="383"/>
      <c r="X663" s="383"/>
      <c r="Y663" s="383"/>
      <c r="Z663" s="383"/>
    </row>
    <row r="664" ht="39.0" customHeight="1">
      <c r="A664" s="383"/>
      <c r="B664" s="383"/>
      <c r="C664" s="407"/>
      <c r="D664" s="383"/>
      <c r="E664" s="383"/>
      <c r="F664" s="383"/>
      <c r="G664" s="383"/>
      <c r="H664" s="383"/>
      <c r="I664" s="383"/>
      <c r="J664" s="383"/>
      <c r="K664" s="383"/>
      <c r="L664" s="383"/>
      <c r="M664" s="383"/>
      <c r="N664" s="383"/>
      <c r="O664" s="383"/>
      <c r="P664" s="383"/>
      <c r="Q664" s="383"/>
      <c r="R664" s="383"/>
      <c r="S664" s="383"/>
      <c r="T664" s="383"/>
      <c r="U664" s="383"/>
      <c r="V664" s="383"/>
      <c r="W664" s="383"/>
      <c r="X664" s="383"/>
      <c r="Y664" s="383"/>
      <c r="Z664" s="383"/>
    </row>
    <row r="665" ht="39.0" customHeight="1">
      <c r="A665" s="383"/>
      <c r="B665" s="383"/>
      <c r="C665" s="407"/>
      <c r="D665" s="383"/>
      <c r="E665" s="383"/>
      <c r="F665" s="383"/>
      <c r="G665" s="383"/>
      <c r="H665" s="383"/>
      <c r="I665" s="383"/>
      <c r="J665" s="383"/>
      <c r="K665" s="383"/>
      <c r="L665" s="383"/>
      <c r="M665" s="383"/>
      <c r="N665" s="383"/>
      <c r="O665" s="383"/>
      <c r="P665" s="383"/>
      <c r="Q665" s="383"/>
      <c r="R665" s="383"/>
      <c r="S665" s="383"/>
      <c r="T665" s="383"/>
      <c r="U665" s="383"/>
      <c r="V665" s="383"/>
      <c r="W665" s="383"/>
      <c r="X665" s="383"/>
      <c r="Y665" s="383"/>
      <c r="Z665" s="383"/>
    </row>
    <row r="666" ht="39.0" customHeight="1">
      <c r="A666" s="383"/>
      <c r="B666" s="383"/>
      <c r="C666" s="407"/>
      <c r="D666" s="383"/>
      <c r="E666" s="383"/>
      <c r="F666" s="383"/>
      <c r="G666" s="383"/>
      <c r="H666" s="383"/>
      <c r="I666" s="383"/>
      <c r="J666" s="383"/>
      <c r="K666" s="383"/>
      <c r="L666" s="383"/>
      <c r="M666" s="383"/>
      <c r="N666" s="383"/>
      <c r="O666" s="383"/>
      <c r="P666" s="383"/>
      <c r="Q666" s="383"/>
      <c r="R666" s="383"/>
      <c r="S666" s="383"/>
      <c r="T666" s="383"/>
      <c r="U666" s="383"/>
      <c r="V666" s="383"/>
      <c r="W666" s="383"/>
      <c r="X666" s="383"/>
      <c r="Y666" s="383"/>
      <c r="Z666" s="383"/>
    </row>
    <row r="667" ht="39.0" customHeight="1">
      <c r="A667" s="383"/>
      <c r="B667" s="383"/>
      <c r="C667" s="407"/>
      <c r="D667" s="383"/>
      <c r="E667" s="383"/>
      <c r="F667" s="383"/>
      <c r="G667" s="383"/>
      <c r="H667" s="383"/>
      <c r="I667" s="383"/>
      <c r="J667" s="383"/>
      <c r="K667" s="383"/>
      <c r="L667" s="383"/>
      <c r="M667" s="383"/>
      <c r="N667" s="383"/>
      <c r="O667" s="383"/>
      <c r="P667" s="383"/>
      <c r="Q667" s="383"/>
      <c r="R667" s="383"/>
      <c r="S667" s="383"/>
      <c r="T667" s="383"/>
      <c r="U667" s="383"/>
      <c r="V667" s="383"/>
      <c r="W667" s="383"/>
      <c r="X667" s="383"/>
      <c r="Y667" s="383"/>
      <c r="Z667" s="383"/>
    </row>
    <row r="668" ht="39.0" customHeight="1">
      <c r="A668" s="383"/>
      <c r="B668" s="383"/>
      <c r="C668" s="407"/>
      <c r="D668" s="383"/>
      <c r="E668" s="383"/>
      <c r="F668" s="383"/>
      <c r="G668" s="383"/>
      <c r="H668" s="383"/>
      <c r="I668" s="383"/>
      <c r="J668" s="383"/>
      <c r="K668" s="383"/>
      <c r="L668" s="383"/>
      <c r="M668" s="383"/>
      <c r="N668" s="383"/>
      <c r="O668" s="383"/>
      <c r="P668" s="383"/>
      <c r="Q668" s="383"/>
      <c r="R668" s="383"/>
      <c r="S668" s="383"/>
      <c r="T668" s="383"/>
      <c r="U668" s="383"/>
      <c r="V668" s="383"/>
      <c r="W668" s="383"/>
      <c r="X668" s="383"/>
      <c r="Y668" s="383"/>
      <c r="Z668" s="383"/>
    </row>
    <row r="669" ht="39.0" customHeight="1">
      <c r="A669" s="383"/>
      <c r="B669" s="383"/>
      <c r="C669" s="407"/>
      <c r="D669" s="383"/>
      <c r="E669" s="383"/>
      <c r="F669" s="383"/>
      <c r="G669" s="383"/>
      <c r="H669" s="383"/>
      <c r="I669" s="383"/>
      <c r="J669" s="383"/>
      <c r="K669" s="383"/>
      <c r="L669" s="383"/>
      <c r="M669" s="383"/>
      <c r="N669" s="383"/>
      <c r="O669" s="383"/>
      <c r="P669" s="383"/>
      <c r="Q669" s="383"/>
      <c r="R669" s="383"/>
      <c r="S669" s="383"/>
      <c r="T669" s="383"/>
      <c r="U669" s="383"/>
      <c r="V669" s="383"/>
      <c r="W669" s="383"/>
      <c r="X669" s="383"/>
      <c r="Y669" s="383"/>
      <c r="Z669" s="383"/>
    </row>
    <row r="670" ht="39.0" customHeight="1">
      <c r="A670" s="383"/>
      <c r="B670" s="383"/>
      <c r="C670" s="407"/>
      <c r="D670" s="383"/>
      <c r="E670" s="383"/>
      <c r="F670" s="383"/>
      <c r="G670" s="383"/>
      <c r="H670" s="383"/>
      <c r="I670" s="383"/>
      <c r="J670" s="383"/>
      <c r="K670" s="383"/>
      <c r="L670" s="383"/>
      <c r="M670" s="383"/>
      <c r="N670" s="383"/>
      <c r="O670" s="383"/>
      <c r="P670" s="383"/>
      <c r="Q670" s="383"/>
      <c r="R670" s="383"/>
      <c r="S670" s="383"/>
      <c r="T670" s="383"/>
      <c r="U670" s="383"/>
      <c r="V670" s="383"/>
      <c r="W670" s="383"/>
      <c r="X670" s="383"/>
      <c r="Y670" s="383"/>
      <c r="Z670" s="383"/>
    </row>
    <row r="671" ht="39.0" customHeight="1">
      <c r="A671" s="383"/>
      <c r="B671" s="383"/>
      <c r="C671" s="407"/>
      <c r="D671" s="383"/>
      <c r="E671" s="383"/>
      <c r="F671" s="383"/>
      <c r="G671" s="383"/>
      <c r="H671" s="383"/>
      <c r="I671" s="383"/>
      <c r="J671" s="383"/>
      <c r="K671" s="383"/>
      <c r="L671" s="383"/>
      <c r="M671" s="383"/>
      <c r="N671" s="383"/>
      <c r="O671" s="383"/>
      <c r="P671" s="383"/>
      <c r="Q671" s="383"/>
      <c r="R671" s="383"/>
      <c r="S671" s="383"/>
      <c r="T671" s="383"/>
      <c r="U671" s="383"/>
      <c r="V671" s="383"/>
      <c r="W671" s="383"/>
      <c r="X671" s="383"/>
      <c r="Y671" s="383"/>
      <c r="Z671" s="383"/>
    </row>
    <row r="672" ht="39.0" customHeight="1">
      <c r="A672" s="383"/>
      <c r="B672" s="383"/>
      <c r="C672" s="407"/>
      <c r="D672" s="383"/>
      <c r="E672" s="383"/>
      <c r="F672" s="383"/>
      <c r="G672" s="383"/>
      <c r="H672" s="383"/>
      <c r="I672" s="383"/>
      <c r="J672" s="383"/>
      <c r="K672" s="383"/>
      <c r="L672" s="383"/>
      <c r="M672" s="383"/>
      <c r="N672" s="383"/>
      <c r="O672" s="383"/>
      <c r="P672" s="383"/>
      <c r="Q672" s="383"/>
      <c r="R672" s="383"/>
      <c r="S672" s="383"/>
      <c r="T672" s="383"/>
      <c r="U672" s="383"/>
      <c r="V672" s="383"/>
      <c r="W672" s="383"/>
      <c r="X672" s="383"/>
      <c r="Y672" s="383"/>
      <c r="Z672" s="383"/>
    </row>
    <row r="673" ht="39.0" customHeight="1">
      <c r="A673" s="383"/>
      <c r="B673" s="383"/>
      <c r="C673" s="407"/>
      <c r="D673" s="383"/>
      <c r="E673" s="383"/>
      <c r="F673" s="383"/>
      <c r="G673" s="383"/>
      <c r="H673" s="383"/>
      <c r="I673" s="383"/>
      <c r="J673" s="383"/>
      <c r="K673" s="383"/>
      <c r="L673" s="383"/>
      <c r="M673" s="383"/>
      <c r="N673" s="383"/>
      <c r="O673" s="383"/>
      <c r="P673" s="383"/>
      <c r="Q673" s="383"/>
      <c r="R673" s="383"/>
      <c r="S673" s="383"/>
      <c r="T673" s="383"/>
      <c r="U673" s="383"/>
      <c r="V673" s="383"/>
      <c r="W673" s="383"/>
      <c r="X673" s="383"/>
      <c r="Y673" s="383"/>
      <c r="Z673" s="383"/>
    </row>
    <row r="674" ht="39.0" customHeight="1">
      <c r="A674" s="383"/>
      <c r="B674" s="383"/>
      <c r="C674" s="407"/>
      <c r="D674" s="383"/>
      <c r="E674" s="383"/>
      <c r="F674" s="383"/>
      <c r="G674" s="383"/>
      <c r="H674" s="383"/>
      <c r="I674" s="383"/>
      <c r="J674" s="383"/>
      <c r="K674" s="383"/>
      <c r="L674" s="383"/>
      <c r="M674" s="383"/>
      <c r="N674" s="383"/>
      <c r="O674" s="383"/>
      <c r="P674" s="383"/>
      <c r="Q674" s="383"/>
      <c r="R674" s="383"/>
      <c r="S674" s="383"/>
      <c r="T674" s="383"/>
      <c r="U674" s="383"/>
      <c r="V674" s="383"/>
      <c r="W674" s="383"/>
      <c r="X674" s="383"/>
      <c r="Y674" s="383"/>
      <c r="Z674" s="383"/>
    </row>
    <row r="675" ht="39.0" customHeight="1">
      <c r="A675" s="383"/>
      <c r="B675" s="383"/>
      <c r="C675" s="407"/>
      <c r="D675" s="383"/>
      <c r="E675" s="383"/>
      <c r="F675" s="383"/>
      <c r="G675" s="383"/>
      <c r="H675" s="383"/>
      <c r="I675" s="383"/>
      <c r="J675" s="383"/>
      <c r="K675" s="383"/>
      <c r="L675" s="383"/>
      <c r="M675" s="383"/>
      <c r="N675" s="383"/>
      <c r="O675" s="383"/>
      <c r="P675" s="383"/>
      <c r="Q675" s="383"/>
      <c r="R675" s="383"/>
      <c r="S675" s="383"/>
      <c r="T675" s="383"/>
      <c r="U675" s="383"/>
      <c r="V675" s="383"/>
      <c r="W675" s="383"/>
      <c r="X675" s="383"/>
      <c r="Y675" s="383"/>
      <c r="Z675" s="383"/>
    </row>
    <row r="676" ht="39.0" customHeight="1">
      <c r="A676" s="383"/>
      <c r="B676" s="383"/>
      <c r="C676" s="407"/>
      <c r="D676" s="383"/>
      <c r="E676" s="383"/>
      <c r="F676" s="383"/>
      <c r="G676" s="383"/>
      <c r="H676" s="383"/>
      <c r="I676" s="383"/>
      <c r="J676" s="383"/>
      <c r="K676" s="383"/>
      <c r="L676" s="383"/>
      <c r="M676" s="383"/>
      <c r="N676" s="383"/>
      <c r="O676" s="383"/>
      <c r="P676" s="383"/>
      <c r="Q676" s="383"/>
      <c r="R676" s="383"/>
      <c r="S676" s="383"/>
      <c r="T676" s="383"/>
      <c r="U676" s="383"/>
      <c r="V676" s="383"/>
      <c r="W676" s="383"/>
      <c r="X676" s="383"/>
      <c r="Y676" s="383"/>
      <c r="Z676" s="383"/>
    </row>
    <row r="677" ht="39.0" customHeight="1">
      <c r="A677" s="383"/>
      <c r="B677" s="383"/>
      <c r="C677" s="407"/>
      <c r="D677" s="383"/>
      <c r="E677" s="383"/>
      <c r="F677" s="383"/>
      <c r="G677" s="383"/>
      <c r="H677" s="383"/>
      <c r="I677" s="383"/>
      <c r="J677" s="383"/>
      <c r="K677" s="383"/>
      <c r="L677" s="383"/>
      <c r="M677" s="383"/>
      <c r="N677" s="383"/>
      <c r="O677" s="383"/>
      <c r="P677" s="383"/>
      <c r="Q677" s="383"/>
      <c r="R677" s="383"/>
      <c r="S677" s="383"/>
      <c r="T677" s="383"/>
      <c r="U677" s="383"/>
      <c r="V677" s="383"/>
      <c r="W677" s="383"/>
      <c r="X677" s="383"/>
      <c r="Y677" s="383"/>
      <c r="Z677" s="383"/>
    </row>
    <row r="678" ht="39.0" customHeight="1">
      <c r="A678" s="383"/>
      <c r="B678" s="383"/>
      <c r="C678" s="407"/>
      <c r="D678" s="383"/>
      <c r="E678" s="383"/>
      <c r="F678" s="383"/>
      <c r="G678" s="383"/>
      <c r="H678" s="383"/>
      <c r="I678" s="383"/>
      <c r="J678" s="383"/>
      <c r="K678" s="383"/>
      <c r="L678" s="383"/>
      <c r="M678" s="383"/>
      <c r="N678" s="383"/>
      <c r="O678" s="383"/>
      <c r="P678" s="383"/>
      <c r="Q678" s="383"/>
      <c r="R678" s="383"/>
      <c r="S678" s="383"/>
      <c r="T678" s="383"/>
      <c r="U678" s="383"/>
      <c r="V678" s="383"/>
      <c r="W678" s="383"/>
      <c r="X678" s="383"/>
      <c r="Y678" s="383"/>
      <c r="Z678" s="383"/>
    </row>
    <row r="679" ht="39.0" customHeight="1">
      <c r="A679" s="383"/>
      <c r="B679" s="383"/>
      <c r="C679" s="407"/>
      <c r="D679" s="383"/>
      <c r="E679" s="383"/>
      <c r="F679" s="383"/>
      <c r="G679" s="383"/>
      <c r="H679" s="383"/>
      <c r="I679" s="383"/>
      <c r="J679" s="383"/>
      <c r="K679" s="383"/>
      <c r="L679" s="383"/>
      <c r="M679" s="383"/>
      <c r="N679" s="383"/>
      <c r="O679" s="383"/>
      <c r="P679" s="383"/>
      <c r="Q679" s="383"/>
      <c r="R679" s="383"/>
      <c r="S679" s="383"/>
      <c r="T679" s="383"/>
      <c r="U679" s="383"/>
      <c r="V679" s="383"/>
      <c r="W679" s="383"/>
      <c r="X679" s="383"/>
      <c r="Y679" s="383"/>
      <c r="Z679" s="383"/>
    </row>
    <row r="680" ht="39.0" customHeight="1">
      <c r="A680" s="383"/>
      <c r="B680" s="383"/>
      <c r="C680" s="407"/>
      <c r="D680" s="383"/>
      <c r="E680" s="383"/>
      <c r="F680" s="383"/>
      <c r="G680" s="383"/>
      <c r="H680" s="383"/>
      <c r="I680" s="383"/>
      <c r="J680" s="383"/>
      <c r="K680" s="383"/>
      <c r="L680" s="383"/>
      <c r="M680" s="383"/>
      <c r="N680" s="383"/>
      <c r="O680" s="383"/>
      <c r="P680" s="383"/>
      <c r="Q680" s="383"/>
      <c r="R680" s="383"/>
      <c r="S680" s="383"/>
      <c r="T680" s="383"/>
      <c r="U680" s="383"/>
      <c r="V680" s="383"/>
      <c r="W680" s="383"/>
      <c r="X680" s="383"/>
      <c r="Y680" s="383"/>
      <c r="Z680" s="383"/>
    </row>
    <row r="681" ht="39.0" customHeight="1">
      <c r="A681" s="383"/>
      <c r="B681" s="383"/>
      <c r="C681" s="407"/>
      <c r="D681" s="383"/>
      <c r="E681" s="383"/>
      <c r="F681" s="383"/>
      <c r="G681" s="383"/>
      <c r="H681" s="383"/>
      <c r="I681" s="383"/>
      <c r="J681" s="383"/>
      <c r="K681" s="383"/>
      <c r="L681" s="383"/>
      <c r="M681" s="383"/>
      <c r="N681" s="383"/>
      <c r="O681" s="383"/>
      <c r="P681" s="383"/>
      <c r="Q681" s="383"/>
      <c r="R681" s="383"/>
      <c r="S681" s="383"/>
      <c r="T681" s="383"/>
      <c r="U681" s="383"/>
      <c r="V681" s="383"/>
      <c r="W681" s="383"/>
      <c r="X681" s="383"/>
      <c r="Y681" s="383"/>
      <c r="Z681" s="383"/>
    </row>
    <row r="682" ht="39.0" customHeight="1">
      <c r="A682" s="383"/>
      <c r="B682" s="383"/>
      <c r="C682" s="407"/>
      <c r="D682" s="383"/>
      <c r="E682" s="383"/>
      <c r="F682" s="383"/>
      <c r="G682" s="383"/>
      <c r="H682" s="383"/>
      <c r="I682" s="383"/>
      <c r="J682" s="383"/>
      <c r="K682" s="383"/>
      <c r="L682" s="383"/>
      <c r="M682" s="383"/>
      <c r="N682" s="383"/>
      <c r="O682" s="383"/>
      <c r="P682" s="383"/>
      <c r="Q682" s="383"/>
      <c r="R682" s="383"/>
      <c r="S682" s="383"/>
      <c r="T682" s="383"/>
      <c r="U682" s="383"/>
      <c r="V682" s="383"/>
      <c r="W682" s="383"/>
      <c r="X682" s="383"/>
      <c r="Y682" s="383"/>
      <c r="Z682" s="383"/>
    </row>
    <row r="683" ht="39.0" customHeight="1">
      <c r="A683" s="383"/>
      <c r="B683" s="383"/>
      <c r="C683" s="407"/>
      <c r="D683" s="383"/>
      <c r="E683" s="383"/>
      <c r="F683" s="383"/>
      <c r="G683" s="383"/>
      <c r="H683" s="383"/>
      <c r="I683" s="383"/>
      <c r="J683" s="383"/>
      <c r="K683" s="383"/>
      <c r="L683" s="383"/>
      <c r="M683" s="383"/>
      <c r="N683" s="383"/>
      <c r="O683" s="383"/>
      <c r="P683" s="383"/>
      <c r="Q683" s="383"/>
      <c r="R683" s="383"/>
      <c r="S683" s="383"/>
      <c r="T683" s="383"/>
      <c r="U683" s="383"/>
      <c r="V683" s="383"/>
      <c r="W683" s="383"/>
      <c r="X683" s="383"/>
      <c r="Y683" s="383"/>
      <c r="Z683" s="383"/>
    </row>
    <row r="684" ht="39.0" customHeight="1">
      <c r="A684" s="383"/>
      <c r="B684" s="383"/>
      <c r="C684" s="407"/>
      <c r="D684" s="383"/>
      <c r="E684" s="383"/>
      <c r="F684" s="383"/>
      <c r="G684" s="383"/>
      <c r="H684" s="383"/>
      <c r="I684" s="383"/>
      <c r="J684" s="383"/>
      <c r="K684" s="383"/>
      <c r="L684" s="383"/>
      <c r="M684" s="383"/>
      <c r="N684" s="383"/>
      <c r="O684" s="383"/>
      <c r="P684" s="383"/>
      <c r="Q684" s="383"/>
      <c r="R684" s="383"/>
      <c r="S684" s="383"/>
      <c r="T684" s="383"/>
      <c r="U684" s="383"/>
      <c r="V684" s="383"/>
      <c r="W684" s="383"/>
      <c r="X684" s="383"/>
      <c r="Y684" s="383"/>
      <c r="Z684" s="383"/>
    </row>
    <row r="685" ht="39.0" customHeight="1">
      <c r="A685" s="383"/>
      <c r="B685" s="383"/>
      <c r="C685" s="407"/>
      <c r="D685" s="383"/>
      <c r="E685" s="383"/>
      <c r="F685" s="383"/>
      <c r="G685" s="383"/>
      <c r="H685" s="383"/>
      <c r="I685" s="383"/>
      <c r="J685" s="383"/>
      <c r="K685" s="383"/>
      <c r="L685" s="383"/>
      <c r="M685" s="383"/>
      <c r="N685" s="383"/>
      <c r="O685" s="383"/>
      <c r="P685" s="383"/>
      <c r="Q685" s="383"/>
      <c r="R685" s="383"/>
      <c r="S685" s="383"/>
      <c r="T685" s="383"/>
      <c r="U685" s="383"/>
      <c r="V685" s="383"/>
      <c r="W685" s="383"/>
      <c r="X685" s="383"/>
      <c r="Y685" s="383"/>
      <c r="Z685" s="383"/>
    </row>
    <row r="686" ht="39.0" customHeight="1">
      <c r="A686" s="383"/>
      <c r="B686" s="383"/>
      <c r="C686" s="407"/>
      <c r="D686" s="383"/>
      <c r="E686" s="383"/>
      <c r="F686" s="383"/>
      <c r="G686" s="383"/>
      <c r="H686" s="383"/>
      <c r="I686" s="383"/>
      <c r="J686" s="383"/>
      <c r="K686" s="383"/>
      <c r="L686" s="383"/>
      <c r="M686" s="383"/>
      <c r="N686" s="383"/>
      <c r="O686" s="383"/>
      <c r="P686" s="383"/>
      <c r="Q686" s="383"/>
      <c r="R686" s="383"/>
      <c r="S686" s="383"/>
      <c r="T686" s="383"/>
      <c r="U686" s="383"/>
      <c r="V686" s="383"/>
      <c r="W686" s="383"/>
      <c r="X686" s="383"/>
      <c r="Y686" s="383"/>
      <c r="Z686" s="383"/>
    </row>
    <row r="687" ht="39.0" customHeight="1">
      <c r="A687" s="383"/>
      <c r="B687" s="383"/>
      <c r="C687" s="407"/>
      <c r="D687" s="383"/>
      <c r="E687" s="383"/>
      <c r="F687" s="383"/>
      <c r="G687" s="383"/>
      <c r="H687" s="383"/>
      <c r="I687" s="383"/>
      <c r="J687" s="383"/>
      <c r="K687" s="383"/>
      <c r="L687" s="383"/>
      <c r="M687" s="383"/>
      <c r="N687" s="383"/>
      <c r="O687" s="383"/>
      <c r="P687" s="383"/>
      <c r="Q687" s="383"/>
      <c r="R687" s="383"/>
      <c r="S687" s="383"/>
      <c r="T687" s="383"/>
      <c r="U687" s="383"/>
      <c r="V687" s="383"/>
      <c r="W687" s="383"/>
      <c r="X687" s="383"/>
      <c r="Y687" s="383"/>
      <c r="Z687" s="383"/>
    </row>
    <row r="688" ht="39.0" customHeight="1">
      <c r="A688" s="383"/>
      <c r="B688" s="383"/>
      <c r="C688" s="407"/>
      <c r="D688" s="383"/>
      <c r="E688" s="383"/>
      <c r="F688" s="383"/>
      <c r="G688" s="383"/>
      <c r="H688" s="383"/>
      <c r="I688" s="383"/>
      <c r="J688" s="383"/>
      <c r="K688" s="383"/>
      <c r="L688" s="383"/>
      <c r="M688" s="383"/>
      <c r="N688" s="383"/>
      <c r="O688" s="383"/>
      <c r="P688" s="383"/>
      <c r="Q688" s="383"/>
      <c r="R688" s="383"/>
      <c r="S688" s="383"/>
      <c r="T688" s="383"/>
      <c r="U688" s="383"/>
      <c r="V688" s="383"/>
      <c r="W688" s="383"/>
      <c r="X688" s="383"/>
      <c r="Y688" s="383"/>
      <c r="Z688" s="383"/>
    </row>
    <row r="689" ht="39.0" customHeight="1">
      <c r="A689" s="383"/>
      <c r="B689" s="383"/>
      <c r="C689" s="407"/>
      <c r="D689" s="383"/>
      <c r="E689" s="383"/>
      <c r="F689" s="383"/>
      <c r="G689" s="383"/>
      <c r="H689" s="383"/>
      <c r="I689" s="383"/>
      <c r="J689" s="383"/>
      <c r="K689" s="383"/>
      <c r="L689" s="383"/>
      <c r="M689" s="383"/>
      <c r="N689" s="383"/>
      <c r="O689" s="383"/>
      <c r="P689" s="383"/>
      <c r="Q689" s="383"/>
      <c r="R689" s="383"/>
      <c r="S689" s="383"/>
      <c r="T689" s="383"/>
      <c r="U689" s="383"/>
      <c r="V689" s="383"/>
      <c r="W689" s="383"/>
      <c r="X689" s="383"/>
      <c r="Y689" s="383"/>
      <c r="Z689" s="383"/>
    </row>
    <row r="690" ht="39.0" customHeight="1">
      <c r="A690" s="383"/>
      <c r="B690" s="383"/>
      <c r="C690" s="407"/>
      <c r="D690" s="383"/>
      <c r="E690" s="383"/>
      <c r="F690" s="383"/>
      <c r="G690" s="383"/>
      <c r="H690" s="383"/>
      <c r="I690" s="383"/>
      <c r="J690" s="383"/>
      <c r="K690" s="383"/>
      <c r="L690" s="383"/>
      <c r="M690" s="383"/>
      <c r="N690" s="383"/>
      <c r="O690" s="383"/>
      <c r="P690" s="383"/>
      <c r="Q690" s="383"/>
      <c r="R690" s="383"/>
      <c r="S690" s="383"/>
      <c r="T690" s="383"/>
      <c r="U690" s="383"/>
      <c r="V690" s="383"/>
      <c r="W690" s="383"/>
      <c r="X690" s="383"/>
      <c r="Y690" s="383"/>
      <c r="Z690" s="383"/>
    </row>
    <row r="691" ht="39.0" customHeight="1">
      <c r="A691" s="383"/>
      <c r="B691" s="383"/>
      <c r="C691" s="407"/>
      <c r="D691" s="383"/>
      <c r="E691" s="383"/>
      <c r="F691" s="383"/>
      <c r="G691" s="383"/>
      <c r="H691" s="383"/>
      <c r="I691" s="383"/>
      <c r="J691" s="383"/>
      <c r="K691" s="383"/>
      <c r="L691" s="383"/>
      <c r="M691" s="383"/>
      <c r="N691" s="383"/>
      <c r="O691" s="383"/>
      <c r="P691" s="383"/>
      <c r="Q691" s="383"/>
      <c r="R691" s="383"/>
      <c r="S691" s="383"/>
      <c r="T691" s="383"/>
      <c r="U691" s="383"/>
      <c r="V691" s="383"/>
      <c r="W691" s="383"/>
      <c r="X691" s="383"/>
      <c r="Y691" s="383"/>
      <c r="Z691" s="383"/>
    </row>
    <row r="692" ht="39.0" customHeight="1">
      <c r="A692" s="383"/>
      <c r="B692" s="383"/>
      <c r="C692" s="407"/>
      <c r="D692" s="383"/>
      <c r="E692" s="383"/>
      <c r="F692" s="383"/>
      <c r="G692" s="383"/>
      <c r="H692" s="383"/>
      <c r="I692" s="383"/>
      <c r="J692" s="383"/>
      <c r="K692" s="383"/>
      <c r="L692" s="383"/>
      <c r="M692" s="383"/>
      <c r="N692" s="383"/>
      <c r="O692" s="383"/>
      <c r="P692" s="383"/>
      <c r="Q692" s="383"/>
      <c r="R692" s="383"/>
      <c r="S692" s="383"/>
      <c r="T692" s="383"/>
      <c r="U692" s="383"/>
      <c r="V692" s="383"/>
      <c r="W692" s="383"/>
      <c r="X692" s="383"/>
      <c r="Y692" s="383"/>
      <c r="Z692" s="383"/>
    </row>
    <row r="693" ht="39.0" customHeight="1">
      <c r="A693" s="383"/>
      <c r="B693" s="383"/>
      <c r="C693" s="407"/>
      <c r="D693" s="383"/>
      <c r="E693" s="383"/>
      <c r="F693" s="383"/>
      <c r="G693" s="383"/>
      <c r="H693" s="383"/>
      <c r="I693" s="383"/>
      <c r="J693" s="383"/>
      <c r="K693" s="383"/>
      <c r="L693" s="383"/>
      <c r="M693" s="383"/>
      <c r="N693" s="383"/>
      <c r="O693" s="383"/>
      <c r="P693" s="383"/>
      <c r="Q693" s="383"/>
      <c r="R693" s="383"/>
      <c r="S693" s="383"/>
      <c r="T693" s="383"/>
      <c r="U693" s="383"/>
      <c r="V693" s="383"/>
      <c r="W693" s="383"/>
      <c r="X693" s="383"/>
      <c r="Y693" s="383"/>
      <c r="Z693" s="383"/>
    </row>
    <row r="694" ht="39.0" customHeight="1">
      <c r="A694" s="383"/>
      <c r="B694" s="383"/>
      <c r="C694" s="407"/>
      <c r="D694" s="383"/>
      <c r="E694" s="383"/>
      <c r="F694" s="383"/>
      <c r="G694" s="383"/>
      <c r="H694" s="383"/>
      <c r="I694" s="383"/>
      <c r="J694" s="383"/>
      <c r="K694" s="383"/>
      <c r="L694" s="383"/>
      <c r="M694" s="383"/>
      <c r="N694" s="383"/>
      <c r="O694" s="383"/>
      <c r="P694" s="383"/>
      <c r="Q694" s="383"/>
      <c r="R694" s="383"/>
      <c r="S694" s="383"/>
      <c r="T694" s="383"/>
      <c r="U694" s="383"/>
      <c r="V694" s="383"/>
      <c r="W694" s="383"/>
      <c r="X694" s="383"/>
      <c r="Y694" s="383"/>
      <c r="Z694" s="383"/>
    </row>
    <row r="695" ht="39.0" customHeight="1">
      <c r="A695" s="383"/>
      <c r="B695" s="383"/>
      <c r="C695" s="407"/>
      <c r="D695" s="383"/>
      <c r="E695" s="383"/>
      <c r="F695" s="383"/>
      <c r="G695" s="383"/>
      <c r="H695" s="383"/>
      <c r="I695" s="383"/>
      <c r="J695" s="383"/>
      <c r="K695" s="383"/>
      <c r="L695" s="383"/>
      <c r="M695" s="383"/>
      <c r="N695" s="383"/>
      <c r="O695" s="383"/>
      <c r="P695" s="383"/>
      <c r="Q695" s="383"/>
      <c r="R695" s="383"/>
      <c r="S695" s="383"/>
      <c r="T695" s="383"/>
      <c r="U695" s="383"/>
      <c r="V695" s="383"/>
      <c r="W695" s="383"/>
      <c r="X695" s="383"/>
      <c r="Y695" s="383"/>
      <c r="Z695" s="383"/>
    </row>
    <row r="696" ht="39.0" customHeight="1">
      <c r="A696" s="383"/>
      <c r="B696" s="383"/>
      <c r="C696" s="407"/>
      <c r="D696" s="383"/>
      <c r="E696" s="383"/>
      <c r="F696" s="383"/>
      <c r="G696" s="383"/>
      <c r="H696" s="383"/>
      <c r="I696" s="383"/>
      <c r="J696" s="383"/>
      <c r="K696" s="383"/>
      <c r="L696" s="383"/>
      <c r="M696" s="383"/>
      <c r="N696" s="383"/>
      <c r="O696" s="383"/>
      <c r="P696" s="383"/>
      <c r="Q696" s="383"/>
      <c r="R696" s="383"/>
      <c r="S696" s="383"/>
      <c r="T696" s="383"/>
      <c r="U696" s="383"/>
      <c r="V696" s="383"/>
      <c r="W696" s="383"/>
      <c r="X696" s="383"/>
      <c r="Y696" s="383"/>
      <c r="Z696" s="383"/>
    </row>
    <row r="697" ht="39.0" customHeight="1">
      <c r="A697" s="383"/>
      <c r="B697" s="383"/>
      <c r="C697" s="407"/>
      <c r="D697" s="383"/>
      <c r="E697" s="383"/>
      <c r="F697" s="383"/>
      <c r="G697" s="383"/>
      <c r="H697" s="383"/>
      <c r="I697" s="383"/>
      <c r="J697" s="383"/>
      <c r="K697" s="383"/>
      <c r="L697" s="383"/>
      <c r="M697" s="383"/>
      <c r="N697" s="383"/>
      <c r="O697" s="383"/>
      <c r="P697" s="383"/>
      <c r="Q697" s="383"/>
      <c r="R697" s="383"/>
      <c r="S697" s="383"/>
      <c r="T697" s="383"/>
      <c r="U697" s="383"/>
      <c r="V697" s="383"/>
      <c r="W697" s="383"/>
      <c r="X697" s="383"/>
      <c r="Y697" s="383"/>
      <c r="Z697" s="383"/>
    </row>
    <row r="698" ht="39.0" customHeight="1">
      <c r="A698" s="383"/>
      <c r="B698" s="383"/>
      <c r="C698" s="407"/>
      <c r="D698" s="383"/>
      <c r="E698" s="383"/>
      <c r="F698" s="383"/>
      <c r="G698" s="383"/>
      <c r="H698" s="383"/>
      <c r="I698" s="383"/>
      <c r="J698" s="383"/>
      <c r="K698" s="383"/>
      <c r="L698" s="383"/>
      <c r="M698" s="383"/>
      <c r="N698" s="383"/>
      <c r="O698" s="383"/>
      <c r="P698" s="383"/>
      <c r="Q698" s="383"/>
      <c r="R698" s="383"/>
      <c r="S698" s="383"/>
      <c r="T698" s="383"/>
      <c r="U698" s="383"/>
      <c r="V698" s="383"/>
      <c r="W698" s="383"/>
      <c r="X698" s="383"/>
      <c r="Y698" s="383"/>
      <c r="Z698" s="383"/>
    </row>
    <row r="699" ht="39.0" customHeight="1">
      <c r="A699" s="383"/>
      <c r="B699" s="383"/>
      <c r="C699" s="407"/>
      <c r="D699" s="383"/>
      <c r="E699" s="383"/>
      <c r="F699" s="383"/>
      <c r="G699" s="383"/>
      <c r="H699" s="383"/>
      <c r="I699" s="383"/>
      <c r="J699" s="383"/>
      <c r="K699" s="383"/>
      <c r="L699" s="383"/>
      <c r="M699" s="383"/>
      <c r="N699" s="383"/>
      <c r="O699" s="383"/>
      <c r="P699" s="383"/>
      <c r="Q699" s="383"/>
      <c r="R699" s="383"/>
      <c r="S699" s="383"/>
      <c r="T699" s="383"/>
      <c r="U699" s="383"/>
      <c r="V699" s="383"/>
      <c r="W699" s="383"/>
      <c r="X699" s="383"/>
      <c r="Y699" s="383"/>
      <c r="Z699" s="383"/>
    </row>
    <row r="700" ht="39.0" customHeight="1">
      <c r="A700" s="383"/>
      <c r="B700" s="383"/>
      <c r="C700" s="407"/>
      <c r="D700" s="383"/>
      <c r="E700" s="383"/>
      <c r="F700" s="383"/>
      <c r="G700" s="383"/>
      <c r="H700" s="383"/>
      <c r="I700" s="383"/>
      <c r="J700" s="383"/>
      <c r="K700" s="383"/>
      <c r="L700" s="383"/>
      <c r="M700" s="383"/>
      <c r="N700" s="383"/>
      <c r="O700" s="383"/>
      <c r="P700" s="383"/>
      <c r="Q700" s="383"/>
      <c r="R700" s="383"/>
      <c r="S700" s="383"/>
      <c r="T700" s="383"/>
      <c r="U700" s="383"/>
      <c r="V700" s="383"/>
      <c r="W700" s="383"/>
      <c r="X700" s="383"/>
      <c r="Y700" s="383"/>
      <c r="Z700" s="383"/>
    </row>
    <row r="701" ht="39.0" customHeight="1">
      <c r="A701" s="383"/>
      <c r="B701" s="383"/>
      <c r="C701" s="407"/>
      <c r="D701" s="383"/>
      <c r="E701" s="383"/>
      <c r="F701" s="383"/>
      <c r="G701" s="383"/>
      <c r="H701" s="383"/>
      <c r="I701" s="383"/>
      <c r="J701" s="383"/>
      <c r="K701" s="383"/>
      <c r="L701" s="383"/>
      <c r="M701" s="383"/>
      <c r="N701" s="383"/>
      <c r="O701" s="383"/>
      <c r="P701" s="383"/>
      <c r="Q701" s="383"/>
      <c r="R701" s="383"/>
      <c r="S701" s="383"/>
      <c r="T701" s="383"/>
      <c r="U701" s="383"/>
      <c r="V701" s="383"/>
      <c r="W701" s="383"/>
      <c r="X701" s="383"/>
      <c r="Y701" s="383"/>
      <c r="Z701" s="383"/>
    </row>
    <row r="702" ht="39.0" customHeight="1">
      <c r="A702" s="383"/>
      <c r="B702" s="383"/>
      <c r="C702" s="407"/>
      <c r="D702" s="383"/>
      <c r="E702" s="383"/>
      <c r="F702" s="383"/>
      <c r="G702" s="383"/>
      <c r="H702" s="383"/>
      <c r="I702" s="383"/>
      <c r="J702" s="383"/>
      <c r="K702" s="383"/>
      <c r="L702" s="383"/>
      <c r="M702" s="383"/>
      <c r="N702" s="383"/>
      <c r="O702" s="383"/>
      <c r="P702" s="383"/>
      <c r="Q702" s="383"/>
      <c r="R702" s="383"/>
      <c r="S702" s="383"/>
      <c r="T702" s="383"/>
      <c r="U702" s="383"/>
      <c r="V702" s="383"/>
      <c r="W702" s="383"/>
      <c r="X702" s="383"/>
      <c r="Y702" s="383"/>
      <c r="Z702" s="383"/>
    </row>
    <row r="703" ht="39.0" customHeight="1">
      <c r="A703" s="383"/>
      <c r="B703" s="383"/>
      <c r="C703" s="407"/>
      <c r="D703" s="383"/>
      <c r="E703" s="383"/>
      <c r="F703" s="383"/>
      <c r="G703" s="383"/>
      <c r="H703" s="383"/>
      <c r="I703" s="383"/>
      <c r="J703" s="383"/>
      <c r="K703" s="383"/>
      <c r="L703" s="383"/>
      <c r="M703" s="383"/>
      <c r="N703" s="383"/>
      <c r="O703" s="383"/>
      <c r="P703" s="383"/>
      <c r="Q703" s="383"/>
      <c r="R703" s="383"/>
      <c r="S703" s="383"/>
      <c r="T703" s="383"/>
      <c r="U703" s="383"/>
      <c r="V703" s="383"/>
      <c r="W703" s="383"/>
      <c r="X703" s="383"/>
      <c r="Y703" s="383"/>
      <c r="Z703" s="383"/>
    </row>
    <row r="704" ht="39.0" customHeight="1">
      <c r="A704" s="383"/>
      <c r="B704" s="383"/>
      <c r="C704" s="407"/>
      <c r="D704" s="383"/>
      <c r="E704" s="383"/>
      <c r="F704" s="383"/>
      <c r="G704" s="383"/>
      <c r="H704" s="383"/>
      <c r="I704" s="383"/>
      <c r="J704" s="383"/>
      <c r="K704" s="383"/>
      <c r="L704" s="383"/>
      <c r="M704" s="383"/>
      <c r="N704" s="383"/>
      <c r="O704" s="383"/>
      <c r="P704" s="383"/>
      <c r="Q704" s="383"/>
      <c r="R704" s="383"/>
      <c r="S704" s="383"/>
      <c r="T704" s="383"/>
      <c r="U704" s="383"/>
      <c r="V704" s="383"/>
      <c r="W704" s="383"/>
      <c r="X704" s="383"/>
      <c r="Y704" s="383"/>
      <c r="Z704" s="383"/>
    </row>
    <row r="705" ht="39.0" customHeight="1">
      <c r="A705" s="383"/>
      <c r="B705" s="383"/>
      <c r="C705" s="407"/>
      <c r="D705" s="383"/>
      <c r="E705" s="383"/>
      <c r="F705" s="383"/>
      <c r="G705" s="383"/>
      <c r="H705" s="383"/>
      <c r="I705" s="383"/>
      <c r="J705" s="383"/>
      <c r="K705" s="383"/>
      <c r="L705" s="383"/>
      <c r="M705" s="383"/>
      <c r="N705" s="383"/>
      <c r="O705" s="383"/>
      <c r="P705" s="383"/>
      <c r="Q705" s="383"/>
      <c r="R705" s="383"/>
      <c r="S705" s="383"/>
      <c r="T705" s="383"/>
      <c r="U705" s="383"/>
      <c r="V705" s="383"/>
      <c r="W705" s="383"/>
      <c r="X705" s="383"/>
      <c r="Y705" s="383"/>
      <c r="Z705" s="383"/>
    </row>
    <row r="706" ht="39.0" customHeight="1">
      <c r="A706" s="383"/>
      <c r="B706" s="383"/>
      <c r="C706" s="407"/>
      <c r="D706" s="383"/>
      <c r="E706" s="383"/>
      <c r="F706" s="383"/>
      <c r="G706" s="383"/>
      <c r="H706" s="383"/>
      <c r="I706" s="383"/>
      <c r="J706" s="383"/>
      <c r="K706" s="383"/>
      <c r="L706" s="383"/>
      <c r="M706" s="383"/>
      <c r="N706" s="383"/>
      <c r="O706" s="383"/>
      <c r="P706" s="383"/>
      <c r="Q706" s="383"/>
      <c r="R706" s="383"/>
      <c r="S706" s="383"/>
      <c r="T706" s="383"/>
      <c r="U706" s="383"/>
      <c r="V706" s="383"/>
      <c r="W706" s="383"/>
      <c r="X706" s="383"/>
      <c r="Y706" s="383"/>
      <c r="Z706" s="383"/>
    </row>
    <row r="707" ht="39.0" customHeight="1">
      <c r="A707" s="383"/>
      <c r="B707" s="383"/>
      <c r="C707" s="407"/>
      <c r="D707" s="383"/>
      <c r="E707" s="383"/>
      <c r="F707" s="383"/>
      <c r="G707" s="383"/>
      <c r="H707" s="383"/>
      <c r="I707" s="383"/>
      <c r="J707" s="383"/>
      <c r="K707" s="383"/>
      <c r="L707" s="383"/>
      <c r="M707" s="383"/>
      <c r="N707" s="383"/>
      <c r="O707" s="383"/>
      <c r="P707" s="383"/>
      <c r="Q707" s="383"/>
      <c r="R707" s="383"/>
      <c r="S707" s="383"/>
      <c r="T707" s="383"/>
      <c r="U707" s="383"/>
      <c r="V707" s="383"/>
      <c r="W707" s="383"/>
      <c r="X707" s="383"/>
      <c r="Y707" s="383"/>
      <c r="Z707" s="383"/>
    </row>
    <row r="708" ht="39.0" customHeight="1">
      <c r="A708" s="383"/>
      <c r="B708" s="383"/>
      <c r="C708" s="407"/>
      <c r="D708" s="383"/>
      <c r="E708" s="383"/>
      <c r="F708" s="383"/>
      <c r="G708" s="383"/>
      <c r="H708" s="383"/>
      <c r="I708" s="383"/>
      <c r="J708" s="383"/>
      <c r="K708" s="383"/>
      <c r="L708" s="383"/>
      <c r="M708" s="383"/>
      <c r="N708" s="383"/>
      <c r="O708" s="383"/>
      <c r="P708" s="383"/>
      <c r="Q708" s="383"/>
      <c r="R708" s="383"/>
      <c r="S708" s="383"/>
      <c r="T708" s="383"/>
      <c r="U708" s="383"/>
      <c r="V708" s="383"/>
      <c r="W708" s="383"/>
      <c r="X708" s="383"/>
      <c r="Y708" s="383"/>
      <c r="Z708" s="383"/>
    </row>
    <row r="709" ht="39.0" customHeight="1">
      <c r="A709" s="383"/>
      <c r="B709" s="383"/>
      <c r="C709" s="407"/>
      <c r="D709" s="383"/>
      <c r="E709" s="383"/>
      <c r="F709" s="383"/>
      <c r="G709" s="383"/>
      <c r="H709" s="383"/>
      <c r="I709" s="383"/>
      <c r="J709" s="383"/>
      <c r="K709" s="383"/>
      <c r="L709" s="383"/>
      <c r="M709" s="383"/>
      <c r="N709" s="383"/>
      <c r="O709" s="383"/>
      <c r="P709" s="383"/>
      <c r="Q709" s="383"/>
      <c r="R709" s="383"/>
      <c r="S709" s="383"/>
      <c r="T709" s="383"/>
      <c r="U709" s="383"/>
      <c r="V709" s="383"/>
      <c r="W709" s="383"/>
      <c r="X709" s="383"/>
      <c r="Y709" s="383"/>
      <c r="Z709" s="383"/>
    </row>
    <row r="710" ht="39.0" customHeight="1">
      <c r="A710" s="383"/>
      <c r="B710" s="383"/>
      <c r="C710" s="407"/>
      <c r="D710" s="383"/>
      <c r="E710" s="383"/>
      <c r="F710" s="383"/>
      <c r="G710" s="383"/>
      <c r="H710" s="383"/>
      <c r="I710" s="383"/>
      <c r="J710" s="383"/>
      <c r="K710" s="383"/>
      <c r="L710" s="383"/>
      <c r="M710" s="383"/>
      <c r="N710" s="383"/>
      <c r="O710" s="383"/>
      <c r="P710" s="383"/>
      <c r="Q710" s="383"/>
      <c r="R710" s="383"/>
      <c r="S710" s="383"/>
      <c r="T710" s="383"/>
      <c r="U710" s="383"/>
      <c r="V710" s="383"/>
      <c r="W710" s="383"/>
      <c r="X710" s="383"/>
      <c r="Y710" s="383"/>
      <c r="Z710" s="383"/>
    </row>
    <row r="711" ht="39.0" customHeight="1">
      <c r="A711" s="383"/>
      <c r="B711" s="383"/>
      <c r="C711" s="407"/>
      <c r="D711" s="383"/>
      <c r="E711" s="383"/>
      <c r="F711" s="383"/>
      <c r="G711" s="383"/>
      <c r="H711" s="383"/>
      <c r="I711" s="383"/>
      <c r="J711" s="383"/>
      <c r="K711" s="383"/>
      <c r="L711" s="383"/>
      <c r="M711" s="383"/>
      <c r="N711" s="383"/>
      <c r="O711" s="383"/>
      <c r="P711" s="383"/>
      <c r="Q711" s="383"/>
      <c r="R711" s="383"/>
      <c r="S711" s="383"/>
      <c r="T711" s="383"/>
      <c r="U711" s="383"/>
      <c r="V711" s="383"/>
      <c r="W711" s="383"/>
      <c r="X711" s="383"/>
      <c r="Y711" s="383"/>
      <c r="Z711" s="383"/>
    </row>
    <row r="712" ht="39.0" customHeight="1">
      <c r="A712" s="383"/>
      <c r="B712" s="383"/>
      <c r="C712" s="407"/>
      <c r="D712" s="383"/>
      <c r="E712" s="383"/>
      <c r="F712" s="383"/>
      <c r="G712" s="383"/>
      <c r="H712" s="383"/>
      <c r="I712" s="383"/>
      <c r="J712" s="383"/>
      <c r="K712" s="383"/>
      <c r="L712" s="383"/>
      <c r="M712" s="383"/>
      <c r="N712" s="383"/>
      <c r="O712" s="383"/>
      <c r="P712" s="383"/>
      <c r="Q712" s="383"/>
      <c r="R712" s="383"/>
      <c r="S712" s="383"/>
      <c r="T712" s="383"/>
      <c r="U712" s="383"/>
      <c r="V712" s="383"/>
      <c r="W712" s="383"/>
      <c r="X712" s="383"/>
      <c r="Y712" s="383"/>
      <c r="Z712" s="383"/>
    </row>
    <row r="713" ht="39.0" customHeight="1">
      <c r="A713" s="383"/>
      <c r="B713" s="383"/>
      <c r="C713" s="407"/>
      <c r="D713" s="383"/>
      <c r="E713" s="383"/>
      <c r="F713" s="383"/>
      <c r="G713" s="383"/>
      <c r="H713" s="383"/>
      <c r="I713" s="383"/>
      <c r="J713" s="383"/>
      <c r="K713" s="383"/>
      <c r="L713" s="383"/>
      <c r="M713" s="383"/>
      <c r="N713" s="383"/>
      <c r="O713" s="383"/>
      <c r="P713" s="383"/>
      <c r="Q713" s="383"/>
      <c r="R713" s="383"/>
      <c r="S713" s="383"/>
      <c r="T713" s="383"/>
      <c r="U713" s="383"/>
      <c r="V713" s="383"/>
      <c r="W713" s="383"/>
      <c r="X713" s="383"/>
      <c r="Y713" s="383"/>
      <c r="Z713" s="383"/>
    </row>
    <row r="714" ht="39.0" customHeight="1">
      <c r="A714" s="383"/>
      <c r="B714" s="383"/>
      <c r="C714" s="407"/>
      <c r="D714" s="383"/>
      <c r="E714" s="383"/>
      <c r="F714" s="383"/>
      <c r="G714" s="383"/>
      <c r="H714" s="383"/>
      <c r="I714" s="383"/>
      <c r="J714" s="383"/>
      <c r="K714" s="383"/>
      <c r="L714" s="383"/>
      <c r="M714" s="383"/>
      <c r="N714" s="383"/>
      <c r="O714" s="383"/>
      <c r="P714" s="383"/>
      <c r="Q714" s="383"/>
      <c r="R714" s="383"/>
      <c r="S714" s="383"/>
      <c r="T714" s="383"/>
      <c r="U714" s="383"/>
      <c r="V714" s="383"/>
      <c r="W714" s="383"/>
      <c r="X714" s="383"/>
      <c r="Y714" s="383"/>
      <c r="Z714" s="383"/>
    </row>
    <row r="715" ht="39.0" customHeight="1">
      <c r="A715" s="383"/>
      <c r="B715" s="383"/>
      <c r="C715" s="407"/>
      <c r="D715" s="383"/>
      <c r="E715" s="383"/>
      <c r="F715" s="383"/>
      <c r="G715" s="383"/>
      <c r="H715" s="383"/>
      <c r="I715" s="383"/>
      <c r="J715" s="383"/>
      <c r="K715" s="383"/>
      <c r="L715" s="383"/>
      <c r="M715" s="383"/>
      <c r="N715" s="383"/>
      <c r="O715" s="383"/>
      <c r="P715" s="383"/>
      <c r="Q715" s="383"/>
      <c r="R715" s="383"/>
      <c r="S715" s="383"/>
      <c r="T715" s="383"/>
      <c r="U715" s="383"/>
      <c r="V715" s="383"/>
      <c r="W715" s="383"/>
      <c r="X715" s="383"/>
      <c r="Y715" s="383"/>
      <c r="Z715" s="383"/>
    </row>
    <row r="716" ht="39.0" customHeight="1">
      <c r="A716" s="383"/>
      <c r="B716" s="383"/>
      <c r="C716" s="407"/>
      <c r="D716" s="383"/>
      <c r="E716" s="383"/>
      <c r="F716" s="383"/>
      <c r="G716" s="383"/>
      <c r="H716" s="383"/>
      <c r="I716" s="383"/>
      <c r="J716" s="383"/>
      <c r="K716" s="383"/>
      <c r="L716" s="383"/>
      <c r="M716" s="383"/>
      <c r="N716" s="383"/>
      <c r="O716" s="383"/>
      <c r="P716" s="383"/>
      <c r="Q716" s="383"/>
      <c r="R716" s="383"/>
      <c r="S716" s="383"/>
      <c r="T716" s="383"/>
      <c r="U716" s="383"/>
      <c r="V716" s="383"/>
      <c r="W716" s="383"/>
      <c r="X716" s="383"/>
      <c r="Y716" s="383"/>
      <c r="Z716" s="383"/>
    </row>
    <row r="717" ht="39.0" customHeight="1">
      <c r="A717" s="383"/>
      <c r="B717" s="383"/>
      <c r="C717" s="407"/>
      <c r="D717" s="383"/>
      <c r="E717" s="383"/>
      <c r="F717" s="383"/>
      <c r="G717" s="383"/>
      <c r="H717" s="383"/>
      <c r="I717" s="383"/>
      <c r="J717" s="383"/>
      <c r="K717" s="383"/>
      <c r="L717" s="383"/>
      <c r="M717" s="383"/>
      <c r="N717" s="383"/>
      <c r="O717" s="383"/>
      <c r="P717" s="383"/>
      <c r="Q717" s="383"/>
      <c r="R717" s="383"/>
      <c r="S717" s="383"/>
      <c r="T717" s="383"/>
      <c r="U717" s="383"/>
      <c r="V717" s="383"/>
      <c r="W717" s="383"/>
      <c r="X717" s="383"/>
      <c r="Y717" s="383"/>
      <c r="Z717" s="383"/>
    </row>
    <row r="718" ht="39.0" customHeight="1">
      <c r="A718" s="383"/>
      <c r="B718" s="383"/>
      <c r="C718" s="407"/>
      <c r="D718" s="383"/>
      <c r="E718" s="383"/>
      <c r="F718" s="383"/>
      <c r="G718" s="383"/>
      <c r="H718" s="383"/>
      <c r="I718" s="383"/>
      <c r="J718" s="383"/>
      <c r="K718" s="383"/>
      <c r="L718" s="383"/>
      <c r="M718" s="383"/>
      <c r="N718" s="383"/>
      <c r="O718" s="383"/>
      <c r="P718" s="383"/>
      <c r="Q718" s="383"/>
      <c r="R718" s="383"/>
      <c r="S718" s="383"/>
      <c r="T718" s="383"/>
      <c r="U718" s="383"/>
      <c r="V718" s="383"/>
      <c r="W718" s="383"/>
      <c r="X718" s="383"/>
      <c r="Y718" s="383"/>
      <c r="Z718" s="383"/>
    </row>
    <row r="719" ht="39.0" customHeight="1">
      <c r="A719" s="383"/>
      <c r="B719" s="383"/>
      <c r="C719" s="407"/>
      <c r="D719" s="383"/>
      <c r="E719" s="383"/>
      <c r="F719" s="383"/>
      <c r="G719" s="383"/>
      <c r="H719" s="383"/>
      <c r="I719" s="383"/>
      <c r="J719" s="383"/>
      <c r="K719" s="383"/>
      <c r="L719" s="383"/>
      <c r="M719" s="383"/>
      <c r="N719" s="383"/>
      <c r="O719" s="383"/>
      <c r="P719" s="383"/>
      <c r="Q719" s="383"/>
      <c r="R719" s="383"/>
      <c r="S719" s="383"/>
      <c r="T719" s="383"/>
      <c r="U719" s="383"/>
      <c r="V719" s="383"/>
      <c r="W719" s="383"/>
      <c r="X719" s="383"/>
      <c r="Y719" s="383"/>
      <c r="Z719" s="383"/>
    </row>
    <row r="720" ht="39.0" customHeight="1">
      <c r="A720" s="383"/>
      <c r="B720" s="383"/>
      <c r="C720" s="407"/>
      <c r="D720" s="383"/>
      <c r="E720" s="383"/>
      <c r="F720" s="383"/>
      <c r="G720" s="383"/>
      <c r="H720" s="383"/>
      <c r="I720" s="383"/>
      <c r="J720" s="383"/>
      <c r="K720" s="383"/>
      <c r="L720" s="383"/>
      <c r="M720" s="383"/>
      <c r="N720" s="383"/>
      <c r="O720" s="383"/>
      <c r="P720" s="383"/>
      <c r="Q720" s="383"/>
      <c r="R720" s="383"/>
      <c r="S720" s="383"/>
      <c r="T720" s="383"/>
      <c r="U720" s="383"/>
      <c r="V720" s="383"/>
      <c r="W720" s="383"/>
      <c r="X720" s="383"/>
      <c r="Y720" s="383"/>
      <c r="Z720" s="383"/>
    </row>
    <row r="721" ht="39.0" customHeight="1">
      <c r="A721" s="383"/>
      <c r="B721" s="383"/>
      <c r="C721" s="407"/>
      <c r="D721" s="383"/>
      <c r="E721" s="383"/>
      <c r="F721" s="383"/>
      <c r="G721" s="383"/>
      <c r="H721" s="383"/>
      <c r="I721" s="383"/>
      <c r="J721" s="383"/>
      <c r="K721" s="383"/>
      <c r="L721" s="383"/>
      <c r="M721" s="383"/>
      <c r="N721" s="383"/>
      <c r="O721" s="383"/>
      <c r="P721" s="383"/>
      <c r="Q721" s="383"/>
      <c r="R721" s="383"/>
      <c r="S721" s="383"/>
      <c r="T721" s="383"/>
      <c r="U721" s="383"/>
      <c r="V721" s="383"/>
      <c r="W721" s="383"/>
      <c r="X721" s="383"/>
      <c r="Y721" s="383"/>
      <c r="Z721" s="383"/>
    </row>
    <row r="722" ht="39.0" customHeight="1">
      <c r="A722" s="383"/>
      <c r="B722" s="383"/>
      <c r="C722" s="407"/>
      <c r="D722" s="383"/>
      <c r="E722" s="383"/>
      <c r="F722" s="383"/>
      <c r="G722" s="383"/>
      <c r="H722" s="383"/>
      <c r="I722" s="383"/>
      <c r="J722" s="383"/>
      <c r="K722" s="383"/>
      <c r="L722" s="383"/>
      <c r="M722" s="383"/>
      <c r="N722" s="383"/>
      <c r="O722" s="383"/>
      <c r="P722" s="383"/>
      <c r="Q722" s="383"/>
      <c r="R722" s="383"/>
      <c r="S722" s="383"/>
      <c r="T722" s="383"/>
      <c r="U722" s="383"/>
      <c r="V722" s="383"/>
      <c r="W722" s="383"/>
      <c r="X722" s="383"/>
      <c r="Y722" s="383"/>
      <c r="Z722" s="383"/>
    </row>
    <row r="723" ht="39.0" customHeight="1">
      <c r="A723" s="383"/>
      <c r="B723" s="383"/>
      <c r="C723" s="407"/>
      <c r="D723" s="383"/>
      <c r="E723" s="383"/>
      <c r="F723" s="383"/>
      <c r="G723" s="383"/>
      <c r="H723" s="383"/>
      <c r="I723" s="383"/>
      <c r="J723" s="383"/>
      <c r="K723" s="383"/>
      <c r="L723" s="383"/>
      <c r="M723" s="383"/>
      <c r="N723" s="383"/>
      <c r="O723" s="383"/>
      <c r="P723" s="383"/>
      <c r="Q723" s="383"/>
      <c r="R723" s="383"/>
      <c r="S723" s="383"/>
      <c r="T723" s="383"/>
      <c r="U723" s="383"/>
      <c r="V723" s="383"/>
      <c r="W723" s="383"/>
      <c r="X723" s="383"/>
      <c r="Y723" s="383"/>
      <c r="Z723" s="383"/>
    </row>
    <row r="724" ht="39.0" customHeight="1">
      <c r="A724" s="383"/>
      <c r="B724" s="383"/>
      <c r="C724" s="407"/>
      <c r="D724" s="383"/>
      <c r="E724" s="383"/>
      <c r="F724" s="383"/>
      <c r="G724" s="383"/>
      <c r="H724" s="383"/>
      <c r="I724" s="383"/>
      <c r="J724" s="383"/>
      <c r="K724" s="383"/>
      <c r="L724" s="383"/>
      <c r="M724" s="383"/>
      <c r="N724" s="383"/>
      <c r="O724" s="383"/>
      <c r="P724" s="383"/>
      <c r="Q724" s="383"/>
      <c r="R724" s="383"/>
      <c r="S724" s="383"/>
      <c r="T724" s="383"/>
      <c r="U724" s="383"/>
      <c r="V724" s="383"/>
      <c r="W724" s="383"/>
      <c r="X724" s="383"/>
      <c r="Y724" s="383"/>
      <c r="Z724" s="383"/>
    </row>
    <row r="725" ht="39.0" customHeight="1">
      <c r="A725" s="383"/>
      <c r="B725" s="383"/>
      <c r="C725" s="407"/>
      <c r="D725" s="383"/>
      <c r="E725" s="383"/>
      <c r="F725" s="383"/>
      <c r="G725" s="383"/>
      <c r="H725" s="383"/>
      <c r="I725" s="383"/>
      <c r="J725" s="383"/>
      <c r="K725" s="383"/>
      <c r="L725" s="383"/>
      <c r="M725" s="383"/>
      <c r="N725" s="383"/>
      <c r="O725" s="383"/>
      <c r="P725" s="383"/>
      <c r="Q725" s="383"/>
      <c r="R725" s="383"/>
      <c r="S725" s="383"/>
      <c r="T725" s="383"/>
      <c r="U725" s="383"/>
      <c r="V725" s="383"/>
      <c r="W725" s="383"/>
      <c r="X725" s="383"/>
      <c r="Y725" s="383"/>
      <c r="Z725" s="383"/>
    </row>
    <row r="726" ht="39.0" customHeight="1">
      <c r="A726" s="383"/>
      <c r="B726" s="383"/>
      <c r="C726" s="407"/>
      <c r="D726" s="383"/>
      <c r="E726" s="383"/>
      <c r="F726" s="383"/>
      <c r="G726" s="383"/>
      <c r="H726" s="383"/>
      <c r="I726" s="383"/>
      <c r="J726" s="383"/>
      <c r="K726" s="383"/>
      <c r="L726" s="383"/>
      <c r="M726" s="383"/>
      <c r="N726" s="383"/>
      <c r="O726" s="383"/>
      <c r="P726" s="383"/>
      <c r="Q726" s="383"/>
      <c r="R726" s="383"/>
      <c r="S726" s="383"/>
      <c r="T726" s="383"/>
      <c r="U726" s="383"/>
      <c r="V726" s="383"/>
      <c r="W726" s="383"/>
      <c r="X726" s="383"/>
      <c r="Y726" s="383"/>
      <c r="Z726" s="383"/>
    </row>
    <row r="727" ht="39.0" customHeight="1">
      <c r="A727" s="383"/>
      <c r="B727" s="383"/>
      <c r="C727" s="407"/>
      <c r="D727" s="383"/>
      <c r="E727" s="383"/>
      <c r="F727" s="383"/>
      <c r="G727" s="383"/>
      <c r="H727" s="383"/>
      <c r="I727" s="383"/>
      <c r="J727" s="383"/>
      <c r="K727" s="383"/>
      <c r="L727" s="383"/>
      <c r="M727" s="383"/>
      <c r="N727" s="383"/>
      <c r="O727" s="383"/>
      <c r="P727" s="383"/>
      <c r="Q727" s="383"/>
      <c r="R727" s="383"/>
      <c r="S727" s="383"/>
      <c r="T727" s="383"/>
      <c r="U727" s="383"/>
      <c r="V727" s="383"/>
      <c r="W727" s="383"/>
      <c r="X727" s="383"/>
      <c r="Y727" s="383"/>
      <c r="Z727" s="383"/>
    </row>
    <row r="728" ht="39.0" customHeight="1">
      <c r="A728" s="383"/>
      <c r="B728" s="383"/>
      <c r="C728" s="407"/>
      <c r="D728" s="383"/>
      <c r="E728" s="383"/>
      <c r="F728" s="383"/>
      <c r="G728" s="383"/>
      <c r="H728" s="383"/>
      <c r="I728" s="383"/>
      <c r="J728" s="383"/>
      <c r="K728" s="383"/>
      <c r="L728" s="383"/>
      <c r="M728" s="383"/>
      <c r="N728" s="383"/>
      <c r="O728" s="383"/>
      <c r="P728" s="383"/>
      <c r="Q728" s="383"/>
      <c r="R728" s="383"/>
      <c r="S728" s="383"/>
      <c r="T728" s="383"/>
      <c r="U728" s="383"/>
      <c r="V728" s="383"/>
      <c r="W728" s="383"/>
      <c r="X728" s="383"/>
      <c r="Y728" s="383"/>
      <c r="Z728" s="383"/>
    </row>
    <row r="729" ht="39.0" customHeight="1">
      <c r="A729" s="383"/>
      <c r="B729" s="383"/>
      <c r="C729" s="407"/>
      <c r="D729" s="383"/>
      <c r="E729" s="383"/>
      <c r="F729" s="383"/>
      <c r="G729" s="383"/>
      <c r="H729" s="383"/>
      <c r="I729" s="383"/>
      <c r="J729" s="383"/>
      <c r="K729" s="383"/>
      <c r="L729" s="383"/>
      <c r="M729" s="383"/>
      <c r="N729" s="383"/>
      <c r="O729" s="383"/>
      <c r="P729" s="383"/>
      <c r="Q729" s="383"/>
      <c r="R729" s="383"/>
      <c r="S729" s="383"/>
      <c r="T729" s="383"/>
      <c r="U729" s="383"/>
      <c r="V729" s="383"/>
      <c r="W729" s="383"/>
      <c r="X729" s="383"/>
      <c r="Y729" s="383"/>
      <c r="Z729" s="383"/>
    </row>
    <row r="730" ht="39.0" customHeight="1">
      <c r="A730" s="383"/>
      <c r="B730" s="383"/>
      <c r="C730" s="407"/>
      <c r="D730" s="383"/>
      <c r="E730" s="383"/>
      <c r="F730" s="383"/>
      <c r="G730" s="383"/>
      <c r="H730" s="383"/>
      <c r="I730" s="383"/>
      <c r="J730" s="383"/>
      <c r="K730" s="383"/>
      <c r="L730" s="383"/>
      <c r="M730" s="383"/>
      <c r="N730" s="383"/>
      <c r="O730" s="383"/>
      <c r="P730" s="383"/>
      <c r="Q730" s="383"/>
      <c r="R730" s="383"/>
      <c r="S730" s="383"/>
      <c r="T730" s="383"/>
      <c r="U730" s="383"/>
      <c r="V730" s="383"/>
      <c r="W730" s="383"/>
      <c r="X730" s="383"/>
      <c r="Y730" s="383"/>
      <c r="Z730" s="383"/>
    </row>
    <row r="731" ht="39.0" customHeight="1">
      <c r="A731" s="383"/>
      <c r="B731" s="383"/>
      <c r="C731" s="407"/>
      <c r="D731" s="383"/>
      <c r="E731" s="383"/>
      <c r="F731" s="383"/>
      <c r="G731" s="383"/>
      <c r="H731" s="383"/>
      <c r="I731" s="383"/>
      <c r="J731" s="383"/>
      <c r="K731" s="383"/>
      <c r="L731" s="383"/>
      <c r="M731" s="383"/>
      <c r="N731" s="383"/>
      <c r="O731" s="383"/>
      <c r="P731" s="383"/>
      <c r="Q731" s="383"/>
      <c r="R731" s="383"/>
      <c r="S731" s="383"/>
      <c r="T731" s="383"/>
      <c r="U731" s="383"/>
      <c r="V731" s="383"/>
      <c r="W731" s="383"/>
      <c r="X731" s="383"/>
      <c r="Y731" s="383"/>
      <c r="Z731" s="383"/>
    </row>
    <row r="732" ht="39.0" customHeight="1">
      <c r="A732" s="383"/>
      <c r="B732" s="383"/>
      <c r="C732" s="407"/>
      <c r="D732" s="383"/>
      <c r="E732" s="383"/>
      <c r="F732" s="383"/>
      <c r="G732" s="383"/>
      <c r="H732" s="383"/>
      <c r="I732" s="383"/>
      <c r="J732" s="383"/>
      <c r="K732" s="383"/>
      <c r="L732" s="383"/>
      <c r="M732" s="383"/>
      <c r="N732" s="383"/>
      <c r="O732" s="383"/>
      <c r="P732" s="383"/>
      <c r="Q732" s="383"/>
      <c r="R732" s="383"/>
      <c r="S732" s="383"/>
      <c r="T732" s="383"/>
      <c r="U732" s="383"/>
      <c r="V732" s="383"/>
      <c r="W732" s="383"/>
      <c r="X732" s="383"/>
      <c r="Y732" s="383"/>
      <c r="Z732" s="383"/>
    </row>
    <row r="733" ht="39.0" customHeight="1">
      <c r="A733" s="383"/>
      <c r="B733" s="383"/>
      <c r="C733" s="407"/>
      <c r="D733" s="383"/>
      <c r="E733" s="383"/>
      <c r="F733" s="383"/>
      <c r="G733" s="383"/>
      <c r="H733" s="383"/>
      <c r="I733" s="383"/>
      <c r="J733" s="383"/>
      <c r="K733" s="383"/>
      <c r="L733" s="383"/>
      <c r="M733" s="383"/>
      <c r="N733" s="383"/>
      <c r="O733" s="383"/>
      <c r="P733" s="383"/>
      <c r="Q733" s="383"/>
      <c r="R733" s="383"/>
      <c r="S733" s="383"/>
      <c r="T733" s="383"/>
      <c r="U733" s="383"/>
      <c r="V733" s="383"/>
      <c r="W733" s="383"/>
      <c r="X733" s="383"/>
      <c r="Y733" s="383"/>
      <c r="Z733" s="383"/>
    </row>
    <row r="734" ht="39.0" customHeight="1">
      <c r="A734" s="383"/>
      <c r="B734" s="383"/>
      <c r="C734" s="407"/>
      <c r="D734" s="383"/>
      <c r="E734" s="383"/>
      <c r="F734" s="383"/>
      <c r="G734" s="383"/>
      <c r="H734" s="383"/>
      <c r="I734" s="383"/>
      <c r="J734" s="383"/>
      <c r="K734" s="383"/>
      <c r="L734" s="383"/>
      <c r="M734" s="383"/>
      <c r="N734" s="383"/>
      <c r="O734" s="383"/>
      <c r="P734" s="383"/>
      <c r="Q734" s="383"/>
      <c r="R734" s="383"/>
      <c r="S734" s="383"/>
      <c r="T734" s="383"/>
      <c r="U734" s="383"/>
      <c r="V734" s="383"/>
      <c r="W734" s="383"/>
      <c r="X734" s="383"/>
      <c r="Y734" s="383"/>
      <c r="Z734" s="383"/>
    </row>
    <row r="735" ht="39.0" customHeight="1">
      <c r="A735" s="383"/>
      <c r="B735" s="383"/>
      <c r="C735" s="407"/>
      <c r="D735" s="383"/>
      <c r="E735" s="383"/>
      <c r="F735" s="383"/>
      <c r="G735" s="383"/>
      <c r="H735" s="383"/>
      <c r="I735" s="383"/>
      <c r="J735" s="383"/>
      <c r="K735" s="383"/>
      <c r="L735" s="383"/>
      <c r="M735" s="383"/>
      <c r="N735" s="383"/>
      <c r="O735" s="383"/>
      <c r="P735" s="383"/>
      <c r="Q735" s="383"/>
      <c r="R735" s="383"/>
      <c r="S735" s="383"/>
      <c r="T735" s="383"/>
      <c r="U735" s="383"/>
      <c r="V735" s="383"/>
      <c r="W735" s="383"/>
      <c r="X735" s="383"/>
      <c r="Y735" s="383"/>
      <c r="Z735" s="383"/>
    </row>
    <row r="736" ht="39.0" customHeight="1">
      <c r="A736" s="383"/>
      <c r="B736" s="383"/>
      <c r="C736" s="407"/>
      <c r="D736" s="383"/>
      <c r="E736" s="383"/>
      <c r="F736" s="383"/>
      <c r="G736" s="383"/>
      <c r="H736" s="383"/>
      <c r="I736" s="383"/>
      <c r="J736" s="383"/>
      <c r="K736" s="383"/>
      <c r="L736" s="383"/>
      <c r="M736" s="383"/>
      <c r="N736" s="383"/>
      <c r="O736" s="383"/>
      <c r="P736" s="383"/>
      <c r="Q736" s="383"/>
      <c r="R736" s="383"/>
      <c r="S736" s="383"/>
      <c r="T736" s="383"/>
      <c r="U736" s="383"/>
      <c r="V736" s="383"/>
      <c r="W736" s="383"/>
      <c r="X736" s="383"/>
      <c r="Y736" s="383"/>
      <c r="Z736" s="383"/>
    </row>
    <row r="737" ht="39.0" customHeight="1">
      <c r="A737" s="383"/>
      <c r="B737" s="383"/>
      <c r="C737" s="407"/>
      <c r="D737" s="383"/>
      <c r="E737" s="383"/>
      <c r="F737" s="383"/>
      <c r="G737" s="383"/>
      <c r="H737" s="383"/>
      <c r="I737" s="383"/>
      <c r="J737" s="383"/>
      <c r="K737" s="383"/>
      <c r="L737" s="383"/>
      <c r="M737" s="383"/>
      <c r="N737" s="383"/>
      <c r="O737" s="383"/>
      <c r="P737" s="383"/>
      <c r="Q737" s="383"/>
      <c r="R737" s="383"/>
      <c r="S737" s="383"/>
      <c r="T737" s="383"/>
      <c r="U737" s="383"/>
      <c r="V737" s="383"/>
      <c r="W737" s="383"/>
      <c r="X737" s="383"/>
      <c r="Y737" s="383"/>
      <c r="Z737" s="383"/>
    </row>
    <row r="738" ht="39.0" customHeight="1">
      <c r="A738" s="383"/>
      <c r="B738" s="383"/>
      <c r="C738" s="407"/>
      <c r="D738" s="383"/>
      <c r="E738" s="383"/>
      <c r="F738" s="383"/>
      <c r="G738" s="383"/>
      <c r="H738" s="383"/>
      <c r="I738" s="383"/>
      <c r="J738" s="383"/>
      <c r="K738" s="383"/>
      <c r="L738" s="383"/>
      <c r="M738" s="383"/>
      <c r="N738" s="383"/>
      <c r="O738" s="383"/>
      <c r="P738" s="383"/>
      <c r="Q738" s="383"/>
      <c r="R738" s="383"/>
      <c r="S738" s="383"/>
      <c r="T738" s="383"/>
      <c r="U738" s="383"/>
      <c r="V738" s="383"/>
      <c r="W738" s="383"/>
      <c r="X738" s="383"/>
      <c r="Y738" s="383"/>
      <c r="Z738" s="383"/>
    </row>
    <row r="739" ht="39.0" customHeight="1">
      <c r="A739" s="383"/>
      <c r="B739" s="383"/>
      <c r="C739" s="407"/>
      <c r="D739" s="383"/>
      <c r="E739" s="383"/>
      <c r="F739" s="383"/>
      <c r="G739" s="383"/>
      <c r="H739" s="383"/>
      <c r="I739" s="383"/>
      <c r="J739" s="383"/>
      <c r="K739" s="383"/>
      <c r="L739" s="383"/>
      <c r="M739" s="383"/>
      <c r="N739" s="383"/>
      <c r="O739" s="383"/>
      <c r="P739" s="383"/>
      <c r="Q739" s="383"/>
      <c r="R739" s="383"/>
      <c r="S739" s="383"/>
      <c r="T739" s="383"/>
      <c r="U739" s="383"/>
      <c r="V739" s="383"/>
      <c r="W739" s="383"/>
      <c r="X739" s="383"/>
      <c r="Y739" s="383"/>
      <c r="Z739" s="383"/>
    </row>
    <row r="740" ht="39.0" customHeight="1">
      <c r="A740" s="383"/>
      <c r="B740" s="383"/>
      <c r="C740" s="407"/>
      <c r="D740" s="383"/>
      <c r="E740" s="383"/>
      <c r="F740" s="383"/>
      <c r="G740" s="383"/>
      <c r="H740" s="383"/>
      <c r="I740" s="383"/>
      <c r="J740" s="383"/>
      <c r="K740" s="383"/>
      <c r="L740" s="383"/>
      <c r="M740" s="383"/>
      <c r="N740" s="383"/>
      <c r="O740" s="383"/>
      <c r="P740" s="383"/>
      <c r="Q740" s="383"/>
      <c r="R740" s="383"/>
      <c r="S740" s="383"/>
      <c r="T740" s="383"/>
      <c r="U740" s="383"/>
      <c r="V740" s="383"/>
      <c r="W740" s="383"/>
      <c r="X740" s="383"/>
      <c r="Y740" s="383"/>
      <c r="Z740" s="383"/>
    </row>
    <row r="741" ht="39.0" customHeight="1">
      <c r="A741" s="383"/>
      <c r="B741" s="383"/>
      <c r="C741" s="407"/>
      <c r="D741" s="383"/>
      <c r="E741" s="383"/>
      <c r="F741" s="383"/>
      <c r="G741" s="383"/>
      <c r="H741" s="383"/>
      <c r="I741" s="383"/>
      <c r="J741" s="383"/>
      <c r="K741" s="383"/>
      <c r="L741" s="383"/>
      <c r="M741" s="383"/>
      <c r="N741" s="383"/>
      <c r="O741" s="383"/>
      <c r="P741" s="383"/>
      <c r="Q741" s="383"/>
      <c r="R741" s="383"/>
      <c r="S741" s="383"/>
      <c r="T741" s="383"/>
      <c r="U741" s="383"/>
      <c r="V741" s="383"/>
      <c r="W741" s="383"/>
      <c r="X741" s="383"/>
      <c r="Y741" s="383"/>
      <c r="Z741" s="383"/>
    </row>
    <row r="742" ht="39.0" customHeight="1">
      <c r="A742" s="383"/>
      <c r="B742" s="383"/>
      <c r="C742" s="407"/>
      <c r="D742" s="383"/>
      <c r="E742" s="383"/>
      <c r="F742" s="383"/>
      <c r="G742" s="383"/>
      <c r="H742" s="383"/>
      <c r="I742" s="383"/>
      <c r="J742" s="383"/>
      <c r="K742" s="383"/>
      <c r="L742" s="383"/>
      <c r="M742" s="383"/>
      <c r="N742" s="383"/>
      <c r="O742" s="383"/>
      <c r="P742" s="383"/>
      <c r="Q742" s="383"/>
      <c r="R742" s="383"/>
      <c r="S742" s="383"/>
      <c r="T742" s="383"/>
      <c r="U742" s="383"/>
      <c r="V742" s="383"/>
      <c r="W742" s="383"/>
      <c r="X742" s="383"/>
      <c r="Y742" s="383"/>
      <c r="Z742" s="383"/>
    </row>
    <row r="743" ht="39.0" customHeight="1">
      <c r="A743" s="383"/>
      <c r="B743" s="383"/>
      <c r="C743" s="407"/>
      <c r="D743" s="383"/>
      <c r="E743" s="383"/>
      <c r="F743" s="383"/>
      <c r="G743" s="383"/>
      <c r="H743" s="383"/>
      <c r="I743" s="383"/>
      <c r="J743" s="383"/>
      <c r="K743" s="383"/>
      <c r="L743" s="383"/>
      <c r="M743" s="383"/>
      <c r="N743" s="383"/>
      <c r="O743" s="383"/>
      <c r="P743" s="383"/>
      <c r="Q743" s="383"/>
      <c r="R743" s="383"/>
      <c r="S743" s="383"/>
      <c r="T743" s="383"/>
      <c r="U743" s="383"/>
      <c r="V743" s="383"/>
      <c r="W743" s="383"/>
      <c r="X743" s="383"/>
      <c r="Y743" s="383"/>
      <c r="Z743" s="383"/>
    </row>
    <row r="744" ht="39.0" customHeight="1">
      <c r="A744" s="383"/>
      <c r="B744" s="383"/>
      <c r="C744" s="407"/>
      <c r="D744" s="383"/>
      <c r="E744" s="383"/>
      <c r="F744" s="383"/>
      <c r="G744" s="383"/>
      <c r="H744" s="383"/>
      <c r="I744" s="383"/>
      <c r="J744" s="383"/>
      <c r="K744" s="383"/>
      <c r="L744" s="383"/>
      <c r="M744" s="383"/>
      <c r="N744" s="383"/>
      <c r="O744" s="383"/>
      <c r="P744" s="383"/>
      <c r="Q744" s="383"/>
      <c r="R744" s="383"/>
      <c r="S744" s="383"/>
      <c r="T744" s="383"/>
      <c r="U744" s="383"/>
      <c r="V744" s="383"/>
      <c r="W744" s="383"/>
      <c r="X744" s="383"/>
      <c r="Y744" s="383"/>
      <c r="Z744" s="383"/>
    </row>
    <row r="745" ht="39.0" customHeight="1">
      <c r="A745" s="383"/>
      <c r="B745" s="383"/>
      <c r="C745" s="407"/>
      <c r="D745" s="383"/>
      <c r="E745" s="383"/>
      <c r="F745" s="383"/>
      <c r="G745" s="383"/>
      <c r="H745" s="383"/>
      <c r="I745" s="383"/>
      <c r="J745" s="383"/>
      <c r="K745" s="383"/>
      <c r="L745" s="383"/>
      <c r="M745" s="383"/>
      <c r="N745" s="383"/>
      <c r="O745" s="383"/>
      <c r="P745" s="383"/>
      <c r="Q745" s="383"/>
      <c r="R745" s="383"/>
      <c r="S745" s="383"/>
      <c r="T745" s="383"/>
      <c r="U745" s="383"/>
      <c r="V745" s="383"/>
      <c r="W745" s="383"/>
      <c r="X745" s="383"/>
      <c r="Y745" s="383"/>
      <c r="Z745" s="383"/>
    </row>
    <row r="746" ht="39.0" customHeight="1">
      <c r="A746" s="383"/>
      <c r="B746" s="383"/>
      <c r="C746" s="407"/>
      <c r="D746" s="383"/>
      <c r="E746" s="383"/>
      <c r="F746" s="383"/>
      <c r="G746" s="383"/>
      <c r="H746" s="383"/>
      <c r="I746" s="383"/>
      <c r="J746" s="383"/>
      <c r="K746" s="383"/>
      <c r="L746" s="383"/>
      <c r="M746" s="383"/>
      <c r="N746" s="383"/>
      <c r="O746" s="383"/>
      <c r="P746" s="383"/>
      <c r="Q746" s="383"/>
      <c r="R746" s="383"/>
      <c r="S746" s="383"/>
      <c r="T746" s="383"/>
      <c r="U746" s="383"/>
      <c r="V746" s="383"/>
      <c r="W746" s="383"/>
      <c r="X746" s="383"/>
      <c r="Y746" s="383"/>
      <c r="Z746" s="383"/>
    </row>
    <row r="747" ht="39.0" customHeight="1">
      <c r="A747" s="383"/>
      <c r="B747" s="383"/>
      <c r="C747" s="407"/>
      <c r="D747" s="383"/>
      <c r="E747" s="383"/>
      <c r="F747" s="383"/>
      <c r="G747" s="383"/>
      <c r="H747" s="383"/>
      <c r="I747" s="383"/>
      <c r="J747" s="383"/>
      <c r="K747" s="383"/>
      <c r="L747" s="383"/>
      <c r="M747" s="383"/>
      <c r="N747" s="383"/>
      <c r="O747" s="383"/>
      <c r="P747" s="383"/>
      <c r="Q747" s="383"/>
      <c r="R747" s="383"/>
      <c r="S747" s="383"/>
      <c r="T747" s="383"/>
      <c r="U747" s="383"/>
      <c r="V747" s="383"/>
      <c r="W747" s="383"/>
      <c r="X747" s="383"/>
      <c r="Y747" s="383"/>
      <c r="Z747" s="383"/>
    </row>
    <row r="748" ht="39.0" customHeight="1">
      <c r="A748" s="383"/>
      <c r="B748" s="383"/>
      <c r="C748" s="407"/>
      <c r="D748" s="383"/>
      <c r="E748" s="383"/>
      <c r="F748" s="383"/>
      <c r="G748" s="383"/>
      <c r="H748" s="383"/>
      <c r="I748" s="383"/>
      <c r="J748" s="383"/>
      <c r="K748" s="383"/>
      <c r="L748" s="383"/>
      <c r="M748" s="383"/>
      <c r="N748" s="383"/>
      <c r="O748" s="383"/>
      <c r="P748" s="383"/>
      <c r="Q748" s="383"/>
      <c r="R748" s="383"/>
      <c r="S748" s="383"/>
      <c r="T748" s="383"/>
      <c r="U748" s="383"/>
      <c r="V748" s="383"/>
      <c r="W748" s="383"/>
      <c r="X748" s="383"/>
      <c r="Y748" s="383"/>
      <c r="Z748" s="383"/>
    </row>
    <row r="749" ht="39.0" customHeight="1">
      <c r="A749" s="383"/>
      <c r="B749" s="383"/>
      <c r="C749" s="407"/>
      <c r="D749" s="383"/>
      <c r="E749" s="383"/>
      <c r="F749" s="383"/>
      <c r="G749" s="383"/>
      <c r="H749" s="383"/>
      <c r="I749" s="383"/>
      <c r="J749" s="383"/>
      <c r="K749" s="383"/>
      <c r="L749" s="383"/>
      <c r="M749" s="383"/>
      <c r="N749" s="383"/>
      <c r="O749" s="383"/>
      <c r="P749" s="383"/>
      <c r="Q749" s="383"/>
      <c r="R749" s="383"/>
      <c r="S749" s="383"/>
      <c r="T749" s="383"/>
      <c r="U749" s="383"/>
      <c r="V749" s="383"/>
      <c r="W749" s="383"/>
      <c r="X749" s="383"/>
      <c r="Y749" s="383"/>
      <c r="Z749" s="383"/>
    </row>
    <row r="750" ht="39.0" customHeight="1">
      <c r="A750" s="383"/>
      <c r="B750" s="383"/>
      <c r="C750" s="407"/>
      <c r="D750" s="383"/>
      <c r="E750" s="383"/>
      <c r="F750" s="383"/>
      <c r="G750" s="383"/>
      <c r="H750" s="383"/>
      <c r="I750" s="383"/>
      <c r="J750" s="383"/>
      <c r="K750" s="383"/>
      <c r="L750" s="383"/>
      <c r="M750" s="383"/>
      <c r="N750" s="383"/>
      <c r="O750" s="383"/>
      <c r="P750" s="383"/>
      <c r="Q750" s="383"/>
      <c r="R750" s="383"/>
      <c r="S750" s="383"/>
      <c r="T750" s="383"/>
      <c r="U750" s="383"/>
      <c r="V750" s="383"/>
      <c r="W750" s="383"/>
      <c r="X750" s="383"/>
      <c r="Y750" s="383"/>
      <c r="Z750" s="383"/>
    </row>
    <row r="751" ht="39.0" customHeight="1">
      <c r="A751" s="383"/>
      <c r="B751" s="383"/>
      <c r="C751" s="407"/>
      <c r="D751" s="383"/>
      <c r="E751" s="383"/>
      <c r="F751" s="383"/>
      <c r="G751" s="383"/>
      <c r="H751" s="383"/>
      <c r="I751" s="383"/>
      <c r="J751" s="383"/>
      <c r="K751" s="383"/>
      <c r="L751" s="383"/>
      <c r="M751" s="383"/>
      <c r="N751" s="383"/>
      <c r="O751" s="383"/>
      <c r="P751" s="383"/>
      <c r="Q751" s="383"/>
      <c r="R751" s="383"/>
      <c r="S751" s="383"/>
      <c r="T751" s="383"/>
      <c r="U751" s="383"/>
      <c r="V751" s="383"/>
      <c r="W751" s="383"/>
      <c r="X751" s="383"/>
      <c r="Y751" s="383"/>
      <c r="Z751" s="383"/>
    </row>
    <row r="752" ht="39.0" customHeight="1">
      <c r="A752" s="383"/>
      <c r="B752" s="383"/>
      <c r="C752" s="407"/>
      <c r="D752" s="383"/>
      <c r="E752" s="383"/>
      <c r="F752" s="383"/>
      <c r="G752" s="383"/>
      <c r="H752" s="383"/>
      <c r="I752" s="383"/>
      <c r="J752" s="383"/>
      <c r="K752" s="383"/>
      <c r="L752" s="383"/>
      <c r="M752" s="383"/>
      <c r="N752" s="383"/>
      <c r="O752" s="383"/>
      <c r="P752" s="383"/>
      <c r="Q752" s="383"/>
      <c r="R752" s="383"/>
      <c r="S752" s="383"/>
      <c r="T752" s="383"/>
      <c r="U752" s="383"/>
      <c r="V752" s="383"/>
      <c r="W752" s="383"/>
      <c r="X752" s="383"/>
      <c r="Y752" s="383"/>
      <c r="Z752" s="383"/>
    </row>
    <row r="753" ht="39.0" customHeight="1">
      <c r="A753" s="383"/>
      <c r="B753" s="383"/>
      <c r="C753" s="407"/>
      <c r="D753" s="383"/>
      <c r="E753" s="383"/>
      <c r="F753" s="383"/>
      <c r="G753" s="383"/>
      <c r="H753" s="383"/>
      <c r="I753" s="383"/>
      <c r="J753" s="383"/>
      <c r="K753" s="383"/>
      <c r="L753" s="383"/>
      <c r="M753" s="383"/>
      <c r="N753" s="383"/>
      <c r="O753" s="383"/>
      <c r="P753" s="383"/>
      <c r="Q753" s="383"/>
      <c r="R753" s="383"/>
      <c r="S753" s="383"/>
      <c r="T753" s="383"/>
      <c r="U753" s="383"/>
      <c r="V753" s="383"/>
      <c r="W753" s="383"/>
      <c r="X753" s="383"/>
      <c r="Y753" s="383"/>
      <c r="Z753" s="383"/>
    </row>
    <row r="754" ht="39.0" customHeight="1">
      <c r="A754" s="383"/>
      <c r="B754" s="383"/>
      <c r="C754" s="407"/>
      <c r="D754" s="383"/>
      <c r="E754" s="383"/>
      <c r="F754" s="383"/>
      <c r="G754" s="383"/>
      <c r="H754" s="383"/>
      <c r="I754" s="383"/>
      <c r="J754" s="383"/>
      <c r="K754" s="383"/>
      <c r="L754" s="383"/>
      <c r="M754" s="383"/>
      <c r="N754" s="383"/>
      <c r="O754" s="383"/>
      <c r="P754" s="383"/>
      <c r="Q754" s="383"/>
      <c r="R754" s="383"/>
      <c r="S754" s="383"/>
      <c r="T754" s="383"/>
      <c r="U754" s="383"/>
      <c r="V754" s="383"/>
      <c r="W754" s="383"/>
      <c r="X754" s="383"/>
      <c r="Y754" s="383"/>
      <c r="Z754" s="383"/>
    </row>
    <row r="755" ht="39.0" customHeight="1">
      <c r="A755" s="383"/>
      <c r="B755" s="383"/>
      <c r="C755" s="407"/>
      <c r="D755" s="383"/>
      <c r="E755" s="383"/>
      <c r="F755" s="383"/>
      <c r="G755" s="383"/>
      <c r="H755" s="383"/>
      <c r="I755" s="383"/>
      <c r="J755" s="383"/>
      <c r="K755" s="383"/>
      <c r="L755" s="383"/>
      <c r="M755" s="383"/>
      <c r="N755" s="383"/>
      <c r="O755" s="383"/>
      <c r="P755" s="383"/>
      <c r="Q755" s="383"/>
      <c r="R755" s="383"/>
      <c r="S755" s="383"/>
      <c r="T755" s="383"/>
      <c r="U755" s="383"/>
      <c r="V755" s="383"/>
      <c r="W755" s="383"/>
      <c r="X755" s="383"/>
      <c r="Y755" s="383"/>
      <c r="Z755" s="383"/>
    </row>
    <row r="756" ht="39.0" customHeight="1">
      <c r="A756" s="383"/>
      <c r="B756" s="383"/>
      <c r="C756" s="407"/>
      <c r="D756" s="383"/>
      <c r="E756" s="383"/>
      <c r="F756" s="383"/>
      <c r="G756" s="383"/>
      <c r="H756" s="383"/>
      <c r="I756" s="383"/>
      <c r="J756" s="383"/>
      <c r="K756" s="383"/>
      <c r="L756" s="383"/>
      <c r="M756" s="383"/>
      <c r="N756" s="383"/>
      <c r="O756" s="383"/>
      <c r="P756" s="383"/>
      <c r="Q756" s="383"/>
      <c r="R756" s="383"/>
      <c r="S756" s="383"/>
      <c r="T756" s="383"/>
      <c r="U756" s="383"/>
      <c r="V756" s="383"/>
      <c r="W756" s="383"/>
      <c r="X756" s="383"/>
      <c r="Y756" s="383"/>
      <c r="Z756" s="383"/>
    </row>
    <row r="757" ht="39.0" customHeight="1">
      <c r="A757" s="383"/>
      <c r="B757" s="383"/>
      <c r="C757" s="407"/>
      <c r="D757" s="383"/>
      <c r="E757" s="383"/>
      <c r="F757" s="383"/>
      <c r="G757" s="383"/>
      <c r="H757" s="383"/>
      <c r="I757" s="383"/>
      <c r="J757" s="383"/>
      <c r="K757" s="383"/>
      <c r="L757" s="383"/>
      <c r="M757" s="383"/>
      <c r="N757" s="383"/>
      <c r="O757" s="383"/>
      <c r="P757" s="383"/>
      <c r="Q757" s="383"/>
      <c r="R757" s="383"/>
      <c r="S757" s="383"/>
      <c r="T757" s="383"/>
      <c r="U757" s="383"/>
      <c r="V757" s="383"/>
      <c r="W757" s="383"/>
      <c r="X757" s="383"/>
      <c r="Y757" s="383"/>
      <c r="Z757" s="383"/>
    </row>
    <row r="758" ht="39.0" customHeight="1">
      <c r="A758" s="383"/>
      <c r="B758" s="383"/>
      <c r="C758" s="407"/>
      <c r="D758" s="383"/>
      <c r="E758" s="383"/>
      <c r="F758" s="383"/>
      <c r="G758" s="383"/>
      <c r="H758" s="383"/>
      <c r="I758" s="383"/>
      <c r="J758" s="383"/>
      <c r="K758" s="383"/>
      <c r="L758" s="383"/>
      <c r="M758" s="383"/>
      <c r="N758" s="383"/>
      <c r="O758" s="383"/>
      <c r="P758" s="383"/>
      <c r="Q758" s="383"/>
      <c r="R758" s="383"/>
      <c r="S758" s="383"/>
      <c r="T758" s="383"/>
      <c r="U758" s="383"/>
      <c r="V758" s="383"/>
      <c r="W758" s="383"/>
      <c r="X758" s="383"/>
      <c r="Y758" s="383"/>
      <c r="Z758" s="383"/>
    </row>
    <row r="759" ht="39.0" customHeight="1">
      <c r="A759" s="383"/>
      <c r="B759" s="383"/>
      <c r="C759" s="407"/>
      <c r="D759" s="383"/>
      <c r="E759" s="383"/>
      <c r="F759" s="383"/>
      <c r="G759" s="383"/>
      <c r="H759" s="383"/>
      <c r="I759" s="383"/>
      <c r="J759" s="383"/>
      <c r="K759" s="383"/>
      <c r="L759" s="383"/>
      <c r="M759" s="383"/>
      <c r="N759" s="383"/>
      <c r="O759" s="383"/>
      <c r="P759" s="383"/>
      <c r="Q759" s="383"/>
      <c r="R759" s="383"/>
      <c r="S759" s="383"/>
      <c r="T759" s="383"/>
      <c r="U759" s="383"/>
      <c r="V759" s="383"/>
      <c r="W759" s="383"/>
      <c r="X759" s="383"/>
      <c r="Y759" s="383"/>
      <c r="Z759" s="383"/>
    </row>
    <row r="760" ht="39.0" customHeight="1">
      <c r="A760" s="383"/>
      <c r="B760" s="383"/>
      <c r="C760" s="407"/>
      <c r="D760" s="383"/>
      <c r="E760" s="383"/>
      <c r="F760" s="383"/>
      <c r="G760" s="383"/>
      <c r="H760" s="383"/>
      <c r="I760" s="383"/>
      <c r="J760" s="383"/>
      <c r="K760" s="383"/>
      <c r="L760" s="383"/>
      <c r="M760" s="383"/>
      <c r="N760" s="383"/>
      <c r="O760" s="383"/>
      <c r="P760" s="383"/>
      <c r="Q760" s="383"/>
      <c r="R760" s="383"/>
      <c r="S760" s="383"/>
      <c r="T760" s="383"/>
      <c r="U760" s="383"/>
      <c r="V760" s="383"/>
      <c r="W760" s="383"/>
      <c r="X760" s="383"/>
      <c r="Y760" s="383"/>
      <c r="Z760" s="383"/>
    </row>
    <row r="761" ht="39.0" customHeight="1">
      <c r="A761" s="383"/>
      <c r="B761" s="383"/>
      <c r="C761" s="407"/>
      <c r="D761" s="383"/>
      <c r="E761" s="383"/>
      <c r="F761" s="383"/>
      <c r="G761" s="383"/>
      <c r="H761" s="383"/>
      <c r="I761" s="383"/>
      <c r="J761" s="383"/>
      <c r="K761" s="383"/>
      <c r="L761" s="383"/>
      <c r="M761" s="383"/>
      <c r="N761" s="383"/>
      <c r="O761" s="383"/>
      <c r="P761" s="383"/>
      <c r="Q761" s="383"/>
      <c r="R761" s="383"/>
      <c r="S761" s="383"/>
      <c r="T761" s="383"/>
      <c r="U761" s="383"/>
      <c r="V761" s="383"/>
      <c r="W761" s="383"/>
      <c r="X761" s="383"/>
      <c r="Y761" s="383"/>
      <c r="Z761" s="383"/>
    </row>
    <row r="762" ht="39.0" customHeight="1">
      <c r="A762" s="383"/>
      <c r="B762" s="383"/>
      <c r="C762" s="407"/>
      <c r="D762" s="383"/>
      <c r="E762" s="383"/>
      <c r="F762" s="383"/>
      <c r="G762" s="383"/>
      <c r="H762" s="383"/>
      <c r="I762" s="383"/>
      <c r="J762" s="383"/>
      <c r="K762" s="383"/>
      <c r="L762" s="383"/>
      <c r="M762" s="383"/>
      <c r="N762" s="383"/>
      <c r="O762" s="383"/>
      <c r="P762" s="383"/>
      <c r="Q762" s="383"/>
      <c r="R762" s="383"/>
      <c r="S762" s="383"/>
      <c r="T762" s="383"/>
      <c r="U762" s="383"/>
      <c r="V762" s="383"/>
      <c r="W762" s="383"/>
      <c r="X762" s="383"/>
      <c r="Y762" s="383"/>
      <c r="Z762" s="383"/>
    </row>
    <row r="763" ht="39.0" customHeight="1">
      <c r="A763" s="383"/>
      <c r="B763" s="383"/>
      <c r="C763" s="407"/>
      <c r="D763" s="383"/>
      <c r="E763" s="383"/>
      <c r="F763" s="383"/>
      <c r="G763" s="383"/>
      <c r="H763" s="383"/>
      <c r="I763" s="383"/>
      <c r="J763" s="383"/>
      <c r="K763" s="383"/>
      <c r="L763" s="383"/>
      <c r="M763" s="383"/>
      <c r="N763" s="383"/>
      <c r="O763" s="383"/>
      <c r="P763" s="383"/>
      <c r="Q763" s="383"/>
      <c r="R763" s="383"/>
      <c r="S763" s="383"/>
      <c r="T763" s="383"/>
      <c r="U763" s="383"/>
      <c r="V763" s="383"/>
      <c r="W763" s="383"/>
      <c r="X763" s="383"/>
      <c r="Y763" s="383"/>
      <c r="Z763" s="383"/>
    </row>
    <row r="764" ht="39.0" customHeight="1">
      <c r="A764" s="383"/>
      <c r="B764" s="383"/>
      <c r="C764" s="407"/>
      <c r="D764" s="383"/>
      <c r="E764" s="383"/>
      <c r="F764" s="383"/>
      <c r="G764" s="383"/>
      <c r="H764" s="383"/>
      <c r="I764" s="383"/>
      <c r="J764" s="383"/>
      <c r="K764" s="383"/>
      <c r="L764" s="383"/>
      <c r="M764" s="383"/>
      <c r="N764" s="383"/>
      <c r="O764" s="383"/>
      <c r="P764" s="383"/>
      <c r="Q764" s="383"/>
      <c r="R764" s="383"/>
      <c r="S764" s="383"/>
      <c r="T764" s="383"/>
      <c r="U764" s="383"/>
      <c r="V764" s="383"/>
      <c r="W764" s="383"/>
      <c r="X764" s="383"/>
      <c r="Y764" s="383"/>
      <c r="Z764" s="383"/>
    </row>
    <row r="765" ht="39.0" customHeight="1">
      <c r="A765" s="383"/>
      <c r="B765" s="383"/>
      <c r="C765" s="407"/>
      <c r="D765" s="383"/>
      <c r="E765" s="383"/>
      <c r="F765" s="383"/>
      <c r="G765" s="383"/>
      <c r="H765" s="383"/>
      <c r="I765" s="383"/>
      <c r="J765" s="383"/>
      <c r="K765" s="383"/>
      <c r="L765" s="383"/>
      <c r="M765" s="383"/>
      <c r="N765" s="383"/>
      <c r="O765" s="383"/>
      <c r="P765" s="383"/>
      <c r="Q765" s="383"/>
      <c r="R765" s="383"/>
      <c r="S765" s="383"/>
      <c r="T765" s="383"/>
      <c r="U765" s="383"/>
      <c r="V765" s="383"/>
      <c r="W765" s="383"/>
      <c r="X765" s="383"/>
      <c r="Y765" s="383"/>
      <c r="Z765" s="383"/>
    </row>
    <row r="766" ht="39.0" customHeight="1">
      <c r="A766" s="383"/>
      <c r="B766" s="383"/>
      <c r="C766" s="407"/>
      <c r="D766" s="383"/>
      <c r="E766" s="383"/>
      <c r="F766" s="383"/>
      <c r="G766" s="383"/>
      <c r="H766" s="383"/>
      <c r="I766" s="383"/>
      <c r="J766" s="383"/>
      <c r="K766" s="383"/>
      <c r="L766" s="383"/>
      <c r="M766" s="383"/>
      <c r="N766" s="383"/>
      <c r="O766" s="383"/>
      <c r="P766" s="383"/>
      <c r="Q766" s="383"/>
      <c r="R766" s="383"/>
      <c r="S766" s="383"/>
      <c r="T766" s="383"/>
      <c r="U766" s="383"/>
      <c r="V766" s="383"/>
      <c r="W766" s="383"/>
      <c r="X766" s="383"/>
      <c r="Y766" s="383"/>
      <c r="Z766" s="383"/>
    </row>
    <row r="767" ht="39.0" customHeight="1">
      <c r="A767" s="383"/>
      <c r="B767" s="383"/>
      <c r="C767" s="407"/>
      <c r="D767" s="383"/>
      <c r="E767" s="383"/>
      <c r="F767" s="383"/>
      <c r="G767" s="383"/>
      <c r="H767" s="383"/>
      <c r="I767" s="383"/>
      <c r="J767" s="383"/>
      <c r="K767" s="383"/>
      <c r="L767" s="383"/>
      <c r="M767" s="383"/>
      <c r="N767" s="383"/>
      <c r="O767" s="383"/>
      <c r="P767" s="383"/>
      <c r="Q767" s="383"/>
      <c r="R767" s="383"/>
      <c r="S767" s="383"/>
      <c r="T767" s="383"/>
      <c r="U767" s="383"/>
      <c r="V767" s="383"/>
      <c r="W767" s="383"/>
      <c r="X767" s="383"/>
      <c r="Y767" s="383"/>
      <c r="Z767" s="383"/>
    </row>
    <row r="768" ht="39.0" customHeight="1">
      <c r="A768" s="383"/>
      <c r="B768" s="383"/>
      <c r="C768" s="407"/>
      <c r="D768" s="383"/>
      <c r="E768" s="383"/>
      <c r="F768" s="383"/>
      <c r="G768" s="383"/>
      <c r="H768" s="383"/>
      <c r="I768" s="383"/>
      <c r="J768" s="383"/>
      <c r="K768" s="383"/>
      <c r="L768" s="383"/>
      <c r="M768" s="383"/>
      <c r="N768" s="383"/>
      <c r="O768" s="383"/>
      <c r="P768" s="383"/>
      <c r="Q768" s="383"/>
      <c r="R768" s="383"/>
      <c r="S768" s="383"/>
      <c r="T768" s="383"/>
      <c r="U768" s="383"/>
      <c r="V768" s="383"/>
      <c r="W768" s="383"/>
      <c r="X768" s="383"/>
      <c r="Y768" s="383"/>
      <c r="Z768" s="383"/>
    </row>
    <row r="769" ht="39.0" customHeight="1">
      <c r="A769" s="383"/>
      <c r="B769" s="383"/>
      <c r="C769" s="407"/>
      <c r="D769" s="383"/>
      <c r="E769" s="383"/>
      <c r="F769" s="383"/>
      <c r="G769" s="383"/>
      <c r="H769" s="383"/>
      <c r="I769" s="383"/>
      <c r="J769" s="383"/>
      <c r="K769" s="383"/>
      <c r="L769" s="383"/>
      <c r="M769" s="383"/>
      <c r="N769" s="383"/>
      <c r="O769" s="383"/>
      <c r="P769" s="383"/>
      <c r="Q769" s="383"/>
      <c r="R769" s="383"/>
      <c r="S769" s="383"/>
      <c r="T769" s="383"/>
      <c r="U769" s="383"/>
      <c r="V769" s="383"/>
      <c r="W769" s="383"/>
      <c r="X769" s="383"/>
      <c r="Y769" s="383"/>
      <c r="Z769" s="383"/>
    </row>
    <row r="770" ht="39.0" customHeight="1">
      <c r="A770" s="383"/>
      <c r="B770" s="383"/>
      <c r="C770" s="407"/>
      <c r="D770" s="383"/>
      <c r="E770" s="383"/>
      <c r="F770" s="383"/>
      <c r="G770" s="383"/>
      <c r="H770" s="383"/>
      <c r="I770" s="383"/>
      <c r="J770" s="383"/>
      <c r="K770" s="383"/>
      <c r="L770" s="383"/>
      <c r="M770" s="383"/>
      <c r="N770" s="383"/>
      <c r="O770" s="383"/>
      <c r="P770" s="383"/>
      <c r="Q770" s="383"/>
      <c r="R770" s="383"/>
      <c r="S770" s="383"/>
      <c r="T770" s="383"/>
      <c r="U770" s="383"/>
      <c r="V770" s="383"/>
      <c r="W770" s="383"/>
      <c r="X770" s="383"/>
      <c r="Y770" s="383"/>
      <c r="Z770" s="383"/>
    </row>
    <row r="771" ht="39.0" customHeight="1">
      <c r="A771" s="383"/>
      <c r="B771" s="383"/>
      <c r="C771" s="407"/>
      <c r="D771" s="383"/>
      <c r="E771" s="383"/>
      <c r="F771" s="383"/>
      <c r="G771" s="383"/>
      <c r="H771" s="383"/>
      <c r="I771" s="383"/>
      <c r="J771" s="383"/>
      <c r="K771" s="383"/>
      <c r="L771" s="383"/>
      <c r="M771" s="383"/>
      <c r="N771" s="383"/>
      <c r="O771" s="383"/>
      <c r="P771" s="383"/>
      <c r="Q771" s="383"/>
      <c r="R771" s="383"/>
      <c r="S771" s="383"/>
      <c r="T771" s="383"/>
      <c r="U771" s="383"/>
      <c r="V771" s="383"/>
      <c r="W771" s="383"/>
      <c r="X771" s="383"/>
      <c r="Y771" s="383"/>
      <c r="Z771" s="383"/>
    </row>
    <row r="772" ht="39.0" customHeight="1">
      <c r="A772" s="383"/>
      <c r="B772" s="383"/>
      <c r="C772" s="407"/>
      <c r="D772" s="383"/>
      <c r="E772" s="383"/>
      <c r="F772" s="383"/>
      <c r="G772" s="383"/>
      <c r="H772" s="383"/>
      <c r="I772" s="383"/>
      <c r="J772" s="383"/>
      <c r="K772" s="383"/>
      <c r="L772" s="383"/>
      <c r="M772" s="383"/>
      <c r="N772" s="383"/>
      <c r="O772" s="383"/>
      <c r="P772" s="383"/>
      <c r="Q772" s="383"/>
      <c r="R772" s="383"/>
      <c r="S772" s="383"/>
      <c r="T772" s="383"/>
      <c r="U772" s="383"/>
      <c r="V772" s="383"/>
      <c r="W772" s="383"/>
      <c r="X772" s="383"/>
      <c r="Y772" s="383"/>
      <c r="Z772" s="383"/>
    </row>
    <row r="773" ht="39.0" customHeight="1">
      <c r="A773" s="383"/>
      <c r="B773" s="383"/>
      <c r="C773" s="407"/>
      <c r="D773" s="383"/>
      <c r="E773" s="383"/>
      <c r="F773" s="383"/>
      <c r="G773" s="383"/>
      <c r="H773" s="383"/>
      <c r="I773" s="383"/>
      <c r="J773" s="383"/>
      <c r="K773" s="383"/>
      <c r="L773" s="383"/>
      <c r="M773" s="383"/>
      <c r="N773" s="383"/>
      <c r="O773" s="383"/>
      <c r="P773" s="383"/>
      <c r="Q773" s="383"/>
      <c r="R773" s="383"/>
      <c r="S773" s="383"/>
      <c r="T773" s="383"/>
      <c r="U773" s="383"/>
      <c r="V773" s="383"/>
      <c r="W773" s="383"/>
      <c r="X773" s="383"/>
      <c r="Y773" s="383"/>
      <c r="Z773" s="383"/>
    </row>
    <row r="774" ht="39.0" customHeight="1">
      <c r="A774" s="383"/>
      <c r="B774" s="383"/>
      <c r="C774" s="407"/>
      <c r="D774" s="383"/>
      <c r="E774" s="383"/>
      <c r="F774" s="383"/>
      <c r="G774" s="383"/>
      <c r="H774" s="383"/>
      <c r="I774" s="383"/>
      <c r="J774" s="383"/>
      <c r="K774" s="383"/>
      <c r="L774" s="383"/>
      <c r="M774" s="383"/>
      <c r="N774" s="383"/>
      <c r="O774" s="383"/>
      <c r="P774" s="383"/>
      <c r="Q774" s="383"/>
      <c r="R774" s="383"/>
      <c r="S774" s="383"/>
      <c r="T774" s="383"/>
      <c r="U774" s="383"/>
      <c r="V774" s="383"/>
      <c r="W774" s="383"/>
      <c r="X774" s="383"/>
      <c r="Y774" s="383"/>
      <c r="Z774" s="383"/>
    </row>
    <row r="775" ht="39.0" customHeight="1">
      <c r="A775" s="383"/>
      <c r="B775" s="383"/>
      <c r="C775" s="407"/>
      <c r="D775" s="383"/>
      <c r="E775" s="383"/>
      <c r="F775" s="383"/>
      <c r="G775" s="383"/>
      <c r="H775" s="383"/>
      <c r="I775" s="383"/>
      <c r="J775" s="383"/>
      <c r="K775" s="383"/>
      <c r="L775" s="383"/>
      <c r="M775" s="383"/>
      <c r="N775" s="383"/>
      <c r="O775" s="383"/>
      <c r="P775" s="383"/>
      <c r="Q775" s="383"/>
      <c r="R775" s="383"/>
      <c r="S775" s="383"/>
      <c r="T775" s="383"/>
      <c r="U775" s="383"/>
      <c r="V775" s="383"/>
      <c r="W775" s="383"/>
      <c r="X775" s="383"/>
      <c r="Y775" s="383"/>
      <c r="Z775" s="383"/>
    </row>
    <row r="776" ht="39.0" customHeight="1">
      <c r="A776" s="383"/>
      <c r="B776" s="383"/>
      <c r="C776" s="407"/>
      <c r="D776" s="383"/>
      <c r="E776" s="383"/>
      <c r="F776" s="383"/>
      <c r="G776" s="383"/>
      <c r="H776" s="383"/>
      <c r="I776" s="383"/>
      <c r="J776" s="383"/>
      <c r="K776" s="383"/>
      <c r="L776" s="383"/>
      <c r="M776" s="383"/>
      <c r="N776" s="383"/>
      <c r="O776" s="383"/>
      <c r="P776" s="383"/>
      <c r="Q776" s="383"/>
      <c r="R776" s="383"/>
      <c r="S776" s="383"/>
      <c r="T776" s="383"/>
      <c r="U776" s="383"/>
      <c r="V776" s="383"/>
      <c r="W776" s="383"/>
      <c r="X776" s="383"/>
      <c r="Y776" s="383"/>
      <c r="Z776" s="383"/>
    </row>
    <row r="777" ht="39.0" customHeight="1">
      <c r="A777" s="383"/>
      <c r="B777" s="383"/>
      <c r="C777" s="407"/>
      <c r="D777" s="383"/>
      <c r="E777" s="383"/>
      <c r="F777" s="383"/>
      <c r="G777" s="383"/>
      <c r="H777" s="383"/>
      <c r="I777" s="383"/>
      <c r="J777" s="383"/>
      <c r="K777" s="383"/>
      <c r="L777" s="383"/>
      <c r="M777" s="383"/>
      <c r="N777" s="383"/>
      <c r="O777" s="383"/>
      <c r="P777" s="383"/>
      <c r="Q777" s="383"/>
      <c r="R777" s="383"/>
      <c r="S777" s="383"/>
      <c r="T777" s="383"/>
      <c r="U777" s="383"/>
      <c r="V777" s="383"/>
      <c r="W777" s="383"/>
      <c r="X777" s="383"/>
      <c r="Y777" s="383"/>
      <c r="Z777" s="383"/>
    </row>
    <row r="778" ht="39.0" customHeight="1">
      <c r="A778" s="383"/>
      <c r="B778" s="383"/>
      <c r="C778" s="407"/>
      <c r="D778" s="383"/>
      <c r="E778" s="383"/>
      <c r="F778" s="383"/>
      <c r="G778" s="383"/>
      <c r="H778" s="383"/>
      <c r="I778" s="383"/>
      <c r="J778" s="383"/>
      <c r="K778" s="383"/>
      <c r="L778" s="383"/>
      <c r="M778" s="383"/>
      <c r="N778" s="383"/>
      <c r="O778" s="383"/>
      <c r="P778" s="383"/>
      <c r="Q778" s="383"/>
      <c r="R778" s="383"/>
      <c r="S778" s="383"/>
      <c r="T778" s="383"/>
      <c r="U778" s="383"/>
      <c r="V778" s="383"/>
      <c r="W778" s="383"/>
      <c r="X778" s="383"/>
      <c r="Y778" s="383"/>
      <c r="Z778" s="383"/>
    </row>
    <row r="779" ht="39.0" customHeight="1">
      <c r="A779" s="383"/>
      <c r="B779" s="383"/>
      <c r="C779" s="407"/>
      <c r="D779" s="383"/>
      <c r="E779" s="383"/>
      <c r="F779" s="383"/>
      <c r="G779" s="383"/>
      <c r="H779" s="383"/>
      <c r="I779" s="383"/>
      <c r="J779" s="383"/>
      <c r="K779" s="383"/>
      <c r="L779" s="383"/>
      <c r="M779" s="383"/>
      <c r="N779" s="383"/>
      <c r="O779" s="383"/>
      <c r="P779" s="383"/>
      <c r="Q779" s="383"/>
      <c r="R779" s="383"/>
      <c r="S779" s="383"/>
      <c r="T779" s="383"/>
      <c r="U779" s="383"/>
      <c r="V779" s="383"/>
      <c r="W779" s="383"/>
      <c r="X779" s="383"/>
      <c r="Y779" s="383"/>
      <c r="Z779" s="383"/>
    </row>
    <row r="780" ht="39.0" customHeight="1">
      <c r="A780" s="383"/>
      <c r="B780" s="383"/>
      <c r="C780" s="407"/>
      <c r="D780" s="383"/>
      <c r="E780" s="383"/>
      <c r="F780" s="383"/>
      <c r="G780" s="383"/>
      <c r="H780" s="383"/>
      <c r="I780" s="383"/>
      <c r="J780" s="383"/>
      <c r="K780" s="383"/>
      <c r="L780" s="383"/>
      <c r="M780" s="383"/>
      <c r="N780" s="383"/>
      <c r="O780" s="383"/>
      <c r="P780" s="383"/>
      <c r="Q780" s="383"/>
      <c r="R780" s="383"/>
      <c r="S780" s="383"/>
      <c r="T780" s="383"/>
      <c r="U780" s="383"/>
      <c r="V780" s="383"/>
      <c r="W780" s="383"/>
      <c r="X780" s="383"/>
      <c r="Y780" s="383"/>
      <c r="Z780" s="383"/>
    </row>
    <row r="781" ht="39.0" customHeight="1">
      <c r="A781" s="383"/>
      <c r="B781" s="383"/>
      <c r="C781" s="407"/>
      <c r="D781" s="383"/>
      <c r="E781" s="383"/>
      <c r="F781" s="383"/>
      <c r="G781" s="383"/>
      <c r="H781" s="383"/>
      <c r="I781" s="383"/>
      <c r="J781" s="383"/>
      <c r="K781" s="383"/>
      <c r="L781" s="383"/>
      <c r="M781" s="383"/>
      <c r="N781" s="383"/>
      <c r="O781" s="383"/>
      <c r="P781" s="383"/>
      <c r="Q781" s="383"/>
      <c r="R781" s="383"/>
      <c r="S781" s="383"/>
      <c r="T781" s="383"/>
      <c r="U781" s="383"/>
      <c r="V781" s="383"/>
      <c r="W781" s="383"/>
      <c r="X781" s="383"/>
      <c r="Y781" s="383"/>
      <c r="Z781" s="383"/>
    </row>
    <row r="782" ht="39.0" customHeight="1">
      <c r="A782" s="383"/>
      <c r="B782" s="383"/>
      <c r="C782" s="407"/>
      <c r="D782" s="383"/>
      <c r="E782" s="383"/>
      <c r="F782" s="383"/>
      <c r="G782" s="383"/>
      <c r="H782" s="383"/>
      <c r="I782" s="383"/>
      <c r="J782" s="383"/>
      <c r="K782" s="383"/>
      <c r="L782" s="383"/>
      <c r="M782" s="383"/>
      <c r="N782" s="383"/>
      <c r="O782" s="383"/>
      <c r="P782" s="383"/>
      <c r="Q782" s="383"/>
      <c r="R782" s="383"/>
      <c r="S782" s="383"/>
      <c r="T782" s="383"/>
      <c r="U782" s="383"/>
      <c r="V782" s="383"/>
      <c r="W782" s="383"/>
      <c r="X782" s="383"/>
      <c r="Y782" s="383"/>
      <c r="Z782" s="383"/>
    </row>
    <row r="783" ht="39.0" customHeight="1">
      <c r="A783" s="383"/>
      <c r="B783" s="383"/>
      <c r="C783" s="407"/>
      <c r="D783" s="383"/>
      <c r="E783" s="383"/>
      <c r="F783" s="383"/>
      <c r="G783" s="383"/>
      <c r="H783" s="383"/>
      <c r="I783" s="383"/>
      <c r="J783" s="383"/>
      <c r="K783" s="383"/>
      <c r="L783" s="383"/>
      <c r="M783" s="383"/>
      <c r="N783" s="383"/>
      <c r="O783" s="383"/>
      <c r="P783" s="383"/>
      <c r="Q783" s="383"/>
      <c r="R783" s="383"/>
      <c r="S783" s="383"/>
      <c r="T783" s="383"/>
      <c r="U783" s="383"/>
      <c r="V783" s="383"/>
      <c r="W783" s="383"/>
      <c r="X783" s="383"/>
      <c r="Y783" s="383"/>
      <c r="Z783" s="383"/>
    </row>
    <row r="784" ht="39.0" customHeight="1">
      <c r="A784" s="383"/>
      <c r="B784" s="383"/>
      <c r="C784" s="407"/>
      <c r="D784" s="383"/>
      <c r="E784" s="383"/>
      <c r="F784" s="383"/>
      <c r="G784" s="383"/>
      <c r="H784" s="383"/>
      <c r="I784" s="383"/>
      <c r="J784" s="383"/>
      <c r="K784" s="383"/>
      <c r="L784" s="383"/>
      <c r="M784" s="383"/>
      <c r="N784" s="383"/>
      <c r="O784" s="383"/>
      <c r="P784" s="383"/>
      <c r="Q784" s="383"/>
      <c r="R784" s="383"/>
      <c r="S784" s="383"/>
      <c r="T784" s="383"/>
      <c r="U784" s="383"/>
      <c r="V784" s="383"/>
      <c r="W784" s="383"/>
      <c r="X784" s="383"/>
      <c r="Y784" s="383"/>
      <c r="Z784" s="383"/>
    </row>
    <row r="785" ht="39.0" customHeight="1">
      <c r="A785" s="383"/>
      <c r="B785" s="383"/>
      <c r="C785" s="407"/>
      <c r="D785" s="383"/>
      <c r="E785" s="383"/>
      <c r="F785" s="383"/>
      <c r="G785" s="383"/>
      <c r="H785" s="383"/>
      <c r="I785" s="383"/>
      <c r="J785" s="383"/>
      <c r="K785" s="383"/>
      <c r="L785" s="383"/>
      <c r="M785" s="383"/>
      <c r="N785" s="383"/>
      <c r="O785" s="383"/>
      <c r="P785" s="383"/>
      <c r="Q785" s="383"/>
      <c r="R785" s="383"/>
      <c r="S785" s="383"/>
      <c r="T785" s="383"/>
      <c r="U785" s="383"/>
      <c r="V785" s="383"/>
      <c r="W785" s="383"/>
      <c r="X785" s="383"/>
      <c r="Y785" s="383"/>
      <c r="Z785" s="383"/>
    </row>
    <row r="786" ht="39.0" customHeight="1">
      <c r="A786" s="383"/>
      <c r="B786" s="383"/>
      <c r="C786" s="407"/>
      <c r="D786" s="383"/>
      <c r="E786" s="383"/>
      <c r="F786" s="383"/>
      <c r="G786" s="383"/>
      <c r="H786" s="383"/>
      <c r="I786" s="383"/>
      <c r="J786" s="383"/>
      <c r="K786" s="383"/>
      <c r="L786" s="383"/>
      <c r="M786" s="383"/>
      <c r="N786" s="383"/>
      <c r="O786" s="383"/>
      <c r="P786" s="383"/>
      <c r="Q786" s="383"/>
      <c r="R786" s="383"/>
      <c r="S786" s="383"/>
      <c r="T786" s="383"/>
      <c r="U786" s="383"/>
      <c r="V786" s="383"/>
      <c r="W786" s="383"/>
      <c r="X786" s="383"/>
      <c r="Y786" s="383"/>
      <c r="Z786" s="383"/>
    </row>
    <row r="787" ht="39.0" customHeight="1">
      <c r="A787" s="383"/>
      <c r="B787" s="383"/>
      <c r="C787" s="407"/>
      <c r="D787" s="383"/>
      <c r="E787" s="383"/>
      <c r="F787" s="383"/>
      <c r="G787" s="383"/>
      <c r="H787" s="383"/>
      <c r="I787" s="383"/>
      <c r="J787" s="383"/>
      <c r="K787" s="383"/>
      <c r="L787" s="383"/>
      <c r="M787" s="383"/>
      <c r="N787" s="383"/>
      <c r="O787" s="383"/>
      <c r="P787" s="383"/>
      <c r="Q787" s="383"/>
      <c r="R787" s="383"/>
      <c r="S787" s="383"/>
      <c r="T787" s="383"/>
      <c r="U787" s="383"/>
      <c r="V787" s="383"/>
      <c r="W787" s="383"/>
      <c r="X787" s="383"/>
      <c r="Y787" s="383"/>
      <c r="Z787" s="383"/>
    </row>
    <row r="788" ht="39.0" customHeight="1">
      <c r="A788" s="383"/>
      <c r="B788" s="383"/>
      <c r="C788" s="407"/>
      <c r="D788" s="383"/>
      <c r="E788" s="383"/>
      <c r="F788" s="383"/>
      <c r="G788" s="383"/>
      <c r="H788" s="383"/>
      <c r="I788" s="383"/>
      <c r="J788" s="383"/>
      <c r="K788" s="383"/>
      <c r="L788" s="383"/>
      <c r="M788" s="383"/>
      <c r="N788" s="383"/>
      <c r="O788" s="383"/>
      <c r="P788" s="383"/>
      <c r="Q788" s="383"/>
      <c r="R788" s="383"/>
      <c r="S788" s="383"/>
      <c r="T788" s="383"/>
      <c r="U788" s="383"/>
      <c r="V788" s="383"/>
      <c r="W788" s="383"/>
      <c r="X788" s="383"/>
      <c r="Y788" s="383"/>
      <c r="Z788" s="383"/>
    </row>
    <row r="789" ht="39.0" customHeight="1">
      <c r="A789" s="383"/>
      <c r="B789" s="383"/>
      <c r="C789" s="407"/>
      <c r="D789" s="383"/>
      <c r="E789" s="383"/>
      <c r="F789" s="383"/>
      <c r="G789" s="383"/>
      <c r="H789" s="383"/>
      <c r="I789" s="383"/>
      <c r="J789" s="383"/>
      <c r="K789" s="383"/>
      <c r="L789" s="383"/>
      <c r="M789" s="383"/>
      <c r="N789" s="383"/>
      <c r="O789" s="383"/>
      <c r="P789" s="383"/>
      <c r="Q789" s="383"/>
      <c r="R789" s="383"/>
      <c r="S789" s="383"/>
      <c r="T789" s="383"/>
      <c r="U789" s="383"/>
      <c r="V789" s="383"/>
      <c r="W789" s="383"/>
      <c r="X789" s="383"/>
      <c r="Y789" s="383"/>
      <c r="Z789" s="383"/>
    </row>
    <row r="790" ht="39.0" customHeight="1">
      <c r="A790" s="383"/>
      <c r="B790" s="383"/>
      <c r="C790" s="407"/>
      <c r="D790" s="383"/>
      <c r="E790" s="383"/>
      <c r="F790" s="383"/>
      <c r="G790" s="383"/>
      <c r="H790" s="383"/>
      <c r="I790" s="383"/>
      <c r="J790" s="383"/>
      <c r="K790" s="383"/>
      <c r="L790" s="383"/>
      <c r="M790" s="383"/>
      <c r="N790" s="383"/>
      <c r="O790" s="383"/>
      <c r="P790" s="383"/>
      <c r="Q790" s="383"/>
      <c r="R790" s="383"/>
      <c r="S790" s="383"/>
      <c r="T790" s="383"/>
      <c r="U790" s="383"/>
      <c r="V790" s="383"/>
      <c r="W790" s="383"/>
      <c r="X790" s="383"/>
      <c r="Y790" s="383"/>
      <c r="Z790" s="383"/>
    </row>
    <row r="791" ht="39.0" customHeight="1">
      <c r="A791" s="383"/>
      <c r="B791" s="383"/>
      <c r="C791" s="407"/>
      <c r="D791" s="383"/>
      <c r="E791" s="383"/>
      <c r="F791" s="383"/>
      <c r="G791" s="383"/>
      <c r="H791" s="383"/>
      <c r="I791" s="383"/>
      <c r="J791" s="383"/>
      <c r="K791" s="383"/>
      <c r="L791" s="383"/>
      <c r="M791" s="383"/>
      <c r="N791" s="383"/>
      <c r="O791" s="383"/>
      <c r="P791" s="383"/>
      <c r="Q791" s="383"/>
      <c r="R791" s="383"/>
      <c r="S791" s="383"/>
      <c r="T791" s="383"/>
      <c r="U791" s="383"/>
      <c r="V791" s="383"/>
      <c r="W791" s="383"/>
      <c r="X791" s="383"/>
      <c r="Y791" s="383"/>
      <c r="Z791" s="383"/>
    </row>
    <row r="792" ht="39.0" customHeight="1">
      <c r="A792" s="383"/>
      <c r="B792" s="383"/>
      <c r="C792" s="407"/>
      <c r="D792" s="383"/>
      <c r="E792" s="383"/>
      <c r="F792" s="383"/>
      <c r="G792" s="383"/>
      <c r="H792" s="383"/>
      <c r="I792" s="383"/>
      <c r="J792" s="383"/>
      <c r="K792" s="383"/>
      <c r="L792" s="383"/>
      <c r="M792" s="383"/>
      <c r="N792" s="383"/>
      <c r="O792" s="383"/>
      <c r="P792" s="383"/>
      <c r="Q792" s="383"/>
      <c r="R792" s="383"/>
      <c r="S792" s="383"/>
      <c r="T792" s="383"/>
      <c r="U792" s="383"/>
      <c r="V792" s="383"/>
      <c r="W792" s="383"/>
      <c r="X792" s="383"/>
      <c r="Y792" s="383"/>
      <c r="Z792" s="383"/>
    </row>
    <row r="793" ht="39.0" customHeight="1">
      <c r="A793" s="383"/>
      <c r="B793" s="383"/>
      <c r="C793" s="407"/>
      <c r="D793" s="383"/>
      <c r="E793" s="383"/>
      <c r="F793" s="383"/>
      <c r="G793" s="383"/>
      <c r="H793" s="383"/>
      <c r="I793" s="383"/>
      <c r="J793" s="383"/>
      <c r="K793" s="383"/>
      <c r="L793" s="383"/>
      <c r="M793" s="383"/>
      <c r="N793" s="383"/>
      <c r="O793" s="383"/>
      <c r="P793" s="383"/>
      <c r="Q793" s="383"/>
      <c r="R793" s="383"/>
      <c r="S793" s="383"/>
      <c r="T793" s="383"/>
      <c r="U793" s="383"/>
      <c r="V793" s="383"/>
      <c r="W793" s="383"/>
      <c r="X793" s="383"/>
      <c r="Y793" s="383"/>
      <c r="Z793" s="383"/>
    </row>
    <row r="794" ht="39.0" customHeight="1">
      <c r="A794" s="383"/>
      <c r="B794" s="383"/>
      <c r="C794" s="407"/>
      <c r="D794" s="383"/>
      <c r="E794" s="383"/>
      <c r="F794" s="383"/>
      <c r="G794" s="383"/>
      <c r="H794" s="383"/>
      <c r="I794" s="383"/>
      <c r="J794" s="383"/>
      <c r="K794" s="383"/>
      <c r="L794" s="383"/>
      <c r="M794" s="383"/>
      <c r="N794" s="383"/>
      <c r="O794" s="383"/>
      <c r="P794" s="383"/>
      <c r="Q794" s="383"/>
      <c r="R794" s="383"/>
      <c r="S794" s="383"/>
      <c r="T794" s="383"/>
      <c r="U794" s="383"/>
      <c r="V794" s="383"/>
      <c r="W794" s="383"/>
      <c r="X794" s="383"/>
      <c r="Y794" s="383"/>
      <c r="Z794" s="383"/>
    </row>
    <row r="795" ht="39.0" customHeight="1">
      <c r="A795" s="383"/>
      <c r="B795" s="383"/>
      <c r="C795" s="407"/>
      <c r="D795" s="383"/>
      <c r="E795" s="383"/>
      <c r="F795" s="383"/>
      <c r="G795" s="383"/>
      <c r="H795" s="383"/>
      <c r="I795" s="383"/>
      <c r="J795" s="383"/>
      <c r="K795" s="383"/>
      <c r="L795" s="383"/>
      <c r="M795" s="383"/>
      <c r="N795" s="383"/>
      <c r="O795" s="383"/>
      <c r="P795" s="383"/>
      <c r="Q795" s="383"/>
      <c r="R795" s="383"/>
      <c r="S795" s="383"/>
      <c r="T795" s="383"/>
      <c r="U795" s="383"/>
      <c r="V795" s="383"/>
      <c r="W795" s="383"/>
      <c r="X795" s="383"/>
      <c r="Y795" s="383"/>
      <c r="Z795" s="383"/>
    </row>
    <row r="796" ht="39.0" customHeight="1">
      <c r="A796" s="383"/>
      <c r="B796" s="383"/>
      <c r="C796" s="407"/>
      <c r="D796" s="383"/>
      <c r="E796" s="383"/>
      <c r="F796" s="383"/>
      <c r="G796" s="383"/>
      <c r="H796" s="383"/>
      <c r="I796" s="383"/>
      <c r="J796" s="383"/>
      <c r="K796" s="383"/>
      <c r="L796" s="383"/>
      <c r="M796" s="383"/>
      <c r="N796" s="383"/>
      <c r="O796" s="383"/>
      <c r="P796" s="383"/>
      <c r="Q796" s="383"/>
      <c r="R796" s="383"/>
      <c r="S796" s="383"/>
      <c r="T796" s="383"/>
      <c r="U796" s="383"/>
      <c r="V796" s="383"/>
      <c r="W796" s="383"/>
      <c r="X796" s="383"/>
      <c r="Y796" s="383"/>
      <c r="Z796" s="383"/>
    </row>
    <row r="797" ht="39.0" customHeight="1">
      <c r="A797" s="383"/>
      <c r="B797" s="383"/>
      <c r="C797" s="407"/>
      <c r="D797" s="383"/>
      <c r="E797" s="383"/>
      <c r="F797" s="383"/>
      <c r="G797" s="383"/>
      <c r="H797" s="383"/>
      <c r="I797" s="383"/>
      <c r="J797" s="383"/>
      <c r="K797" s="383"/>
      <c r="L797" s="383"/>
      <c r="M797" s="383"/>
      <c r="N797" s="383"/>
      <c r="O797" s="383"/>
      <c r="P797" s="383"/>
      <c r="Q797" s="383"/>
      <c r="R797" s="383"/>
      <c r="S797" s="383"/>
      <c r="T797" s="383"/>
      <c r="U797" s="383"/>
      <c r="V797" s="383"/>
      <c r="W797" s="383"/>
      <c r="X797" s="383"/>
      <c r="Y797" s="383"/>
      <c r="Z797" s="383"/>
    </row>
    <row r="798" ht="39.0" customHeight="1">
      <c r="A798" s="383"/>
      <c r="B798" s="383"/>
      <c r="C798" s="407"/>
      <c r="D798" s="383"/>
      <c r="E798" s="383"/>
      <c r="F798" s="383"/>
      <c r="G798" s="383"/>
      <c r="H798" s="383"/>
      <c r="I798" s="383"/>
      <c r="J798" s="383"/>
      <c r="K798" s="383"/>
      <c r="L798" s="383"/>
      <c r="M798" s="383"/>
      <c r="N798" s="383"/>
      <c r="O798" s="383"/>
      <c r="P798" s="383"/>
      <c r="Q798" s="383"/>
      <c r="R798" s="383"/>
      <c r="S798" s="383"/>
      <c r="T798" s="383"/>
      <c r="U798" s="383"/>
      <c r="V798" s="383"/>
      <c r="W798" s="383"/>
      <c r="X798" s="383"/>
      <c r="Y798" s="383"/>
      <c r="Z798" s="383"/>
    </row>
    <row r="799" ht="39.0" customHeight="1">
      <c r="A799" s="383"/>
      <c r="B799" s="383"/>
      <c r="C799" s="407"/>
      <c r="D799" s="383"/>
      <c r="E799" s="383"/>
      <c r="F799" s="383"/>
      <c r="G799" s="383"/>
      <c r="H799" s="383"/>
      <c r="I799" s="383"/>
      <c r="J799" s="383"/>
      <c r="K799" s="383"/>
      <c r="L799" s="383"/>
      <c r="M799" s="383"/>
      <c r="N799" s="383"/>
      <c r="O799" s="383"/>
      <c r="P799" s="383"/>
      <c r="Q799" s="383"/>
      <c r="R799" s="383"/>
      <c r="S799" s="383"/>
      <c r="T799" s="383"/>
      <c r="U799" s="383"/>
      <c r="V799" s="383"/>
      <c r="W799" s="383"/>
      <c r="X799" s="383"/>
      <c r="Y799" s="383"/>
      <c r="Z799" s="383"/>
    </row>
    <row r="800" ht="39.0" customHeight="1">
      <c r="A800" s="383"/>
      <c r="B800" s="383"/>
      <c r="C800" s="407"/>
      <c r="D800" s="383"/>
      <c r="E800" s="383"/>
      <c r="F800" s="383"/>
      <c r="G800" s="383"/>
      <c r="H800" s="383"/>
      <c r="I800" s="383"/>
      <c r="J800" s="383"/>
      <c r="K800" s="383"/>
      <c r="L800" s="383"/>
      <c r="M800" s="383"/>
      <c r="N800" s="383"/>
      <c r="O800" s="383"/>
      <c r="P800" s="383"/>
      <c r="Q800" s="383"/>
      <c r="R800" s="383"/>
      <c r="S800" s="383"/>
      <c r="T800" s="383"/>
      <c r="U800" s="383"/>
      <c r="V800" s="383"/>
      <c r="W800" s="383"/>
      <c r="X800" s="383"/>
      <c r="Y800" s="383"/>
      <c r="Z800" s="383"/>
    </row>
    <row r="801" ht="39.0" customHeight="1">
      <c r="A801" s="383"/>
      <c r="B801" s="383"/>
      <c r="C801" s="407"/>
      <c r="D801" s="383"/>
      <c r="E801" s="383"/>
      <c r="F801" s="383"/>
      <c r="G801" s="383"/>
      <c r="H801" s="383"/>
      <c r="I801" s="383"/>
      <c r="J801" s="383"/>
      <c r="K801" s="383"/>
      <c r="L801" s="383"/>
      <c r="M801" s="383"/>
      <c r="N801" s="383"/>
      <c r="O801" s="383"/>
      <c r="P801" s="383"/>
      <c r="Q801" s="383"/>
      <c r="R801" s="383"/>
      <c r="S801" s="383"/>
      <c r="T801" s="383"/>
      <c r="U801" s="383"/>
      <c r="V801" s="383"/>
      <c r="W801" s="383"/>
      <c r="X801" s="383"/>
      <c r="Y801" s="383"/>
      <c r="Z801" s="383"/>
    </row>
    <row r="802" ht="39.0" customHeight="1">
      <c r="A802" s="383"/>
      <c r="B802" s="383"/>
      <c r="C802" s="407"/>
      <c r="D802" s="383"/>
      <c r="E802" s="383"/>
      <c r="F802" s="383"/>
      <c r="G802" s="383"/>
      <c r="H802" s="383"/>
      <c r="I802" s="383"/>
      <c r="J802" s="383"/>
      <c r="K802" s="383"/>
      <c r="L802" s="383"/>
      <c r="M802" s="383"/>
      <c r="N802" s="383"/>
      <c r="O802" s="383"/>
      <c r="P802" s="383"/>
      <c r="Q802" s="383"/>
      <c r="R802" s="383"/>
      <c r="S802" s="383"/>
      <c r="T802" s="383"/>
      <c r="U802" s="383"/>
      <c r="V802" s="383"/>
      <c r="W802" s="383"/>
      <c r="X802" s="383"/>
      <c r="Y802" s="383"/>
      <c r="Z802" s="383"/>
    </row>
    <row r="803" ht="39.0" customHeight="1">
      <c r="A803" s="383"/>
      <c r="B803" s="383"/>
      <c r="C803" s="407"/>
      <c r="D803" s="383"/>
      <c r="E803" s="383"/>
      <c r="F803" s="383"/>
      <c r="G803" s="383"/>
      <c r="H803" s="383"/>
      <c r="I803" s="383"/>
      <c r="J803" s="383"/>
      <c r="K803" s="383"/>
      <c r="L803" s="383"/>
      <c r="M803" s="383"/>
      <c r="N803" s="383"/>
      <c r="O803" s="383"/>
      <c r="P803" s="383"/>
      <c r="Q803" s="383"/>
      <c r="R803" s="383"/>
      <c r="S803" s="383"/>
      <c r="T803" s="383"/>
      <c r="U803" s="383"/>
      <c r="V803" s="383"/>
      <c r="W803" s="383"/>
      <c r="X803" s="383"/>
      <c r="Y803" s="383"/>
      <c r="Z803" s="383"/>
    </row>
    <row r="804" ht="39.0" customHeight="1">
      <c r="A804" s="383"/>
      <c r="B804" s="383"/>
      <c r="C804" s="407"/>
      <c r="D804" s="383"/>
      <c r="E804" s="383"/>
      <c r="F804" s="383"/>
      <c r="G804" s="383"/>
      <c r="H804" s="383"/>
      <c r="I804" s="383"/>
      <c r="J804" s="383"/>
      <c r="K804" s="383"/>
      <c r="L804" s="383"/>
      <c r="M804" s="383"/>
      <c r="N804" s="383"/>
      <c r="O804" s="383"/>
      <c r="P804" s="383"/>
      <c r="Q804" s="383"/>
      <c r="R804" s="383"/>
      <c r="S804" s="383"/>
      <c r="T804" s="383"/>
      <c r="U804" s="383"/>
      <c r="V804" s="383"/>
      <c r="W804" s="383"/>
      <c r="X804" s="383"/>
      <c r="Y804" s="383"/>
      <c r="Z804" s="383"/>
    </row>
    <row r="805" ht="39.0" customHeight="1">
      <c r="A805" s="383"/>
      <c r="B805" s="383"/>
      <c r="C805" s="407"/>
      <c r="D805" s="383"/>
      <c r="E805" s="383"/>
      <c r="F805" s="383"/>
      <c r="G805" s="383"/>
      <c r="H805" s="383"/>
      <c r="I805" s="383"/>
      <c r="J805" s="383"/>
      <c r="K805" s="383"/>
      <c r="L805" s="383"/>
      <c r="M805" s="383"/>
      <c r="N805" s="383"/>
      <c r="O805" s="383"/>
      <c r="P805" s="383"/>
      <c r="Q805" s="383"/>
      <c r="R805" s="383"/>
      <c r="S805" s="383"/>
      <c r="T805" s="383"/>
      <c r="U805" s="383"/>
      <c r="V805" s="383"/>
      <c r="W805" s="383"/>
      <c r="X805" s="383"/>
      <c r="Y805" s="383"/>
      <c r="Z805" s="383"/>
    </row>
    <row r="806" ht="39.0" customHeight="1">
      <c r="A806" s="383"/>
      <c r="B806" s="383"/>
      <c r="C806" s="407"/>
      <c r="D806" s="383"/>
      <c r="E806" s="383"/>
      <c r="F806" s="383"/>
      <c r="G806" s="383"/>
      <c r="H806" s="383"/>
      <c r="I806" s="383"/>
      <c r="J806" s="383"/>
      <c r="K806" s="383"/>
      <c r="L806" s="383"/>
      <c r="M806" s="383"/>
      <c r="N806" s="383"/>
      <c r="O806" s="383"/>
      <c r="P806" s="383"/>
      <c r="Q806" s="383"/>
      <c r="R806" s="383"/>
      <c r="S806" s="383"/>
      <c r="T806" s="383"/>
      <c r="U806" s="383"/>
      <c r="V806" s="383"/>
      <c r="W806" s="383"/>
      <c r="X806" s="383"/>
      <c r="Y806" s="383"/>
      <c r="Z806" s="383"/>
    </row>
    <row r="807" ht="39.0" customHeight="1">
      <c r="A807" s="383"/>
      <c r="B807" s="383"/>
      <c r="C807" s="407"/>
      <c r="D807" s="383"/>
      <c r="E807" s="383"/>
      <c r="F807" s="383"/>
      <c r="G807" s="383"/>
      <c r="H807" s="383"/>
      <c r="I807" s="383"/>
      <c r="J807" s="383"/>
      <c r="K807" s="383"/>
      <c r="L807" s="383"/>
      <c r="M807" s="383"/>
      <c r="N807" s="383"/>
      <c r="O807" s="383"/>
      <c r="P807" s="383"/>
      <c r="Q807" s="383"/>
      <c r="R807" s="383"/>
      <c r="S807" s="383"/>
      <c r="T807" s="383"/>
      <c r="U807" s="383"/>
      <c r="V807" s="383"/>
      <c r="W807" s="383"/>
      <c r="X807" s="383"/>
      <c r="Y807" s="383"/>
      <c r="Z807" s="383"/>
    </row>
    <row r="808" ht="39.0" customHeight="1">
      <c r="A808" s="383"/>
      <c r="B808" s="383"/>
      <c r="C808" s="407"/>
      <c r="D808" s="383"/>
      <c r="E808" s="383"/>
      <c r="F808" s="383"/>
      <c r="G808" s="383"/>
      <c r="H808" s="383"/>
      <c r="I808" s="383"/>
      <c r="J808" s="383"/>
      <c r="K808" s="383"/>
      <c r="L808" s="383"/>
      <c r="M808" s="383"/>
      <c r="N808" s="383"/>
      <c r="O808" s="383"/>
      <c r="P808" s="383"/>
      <c r="Q808" s="383"/>
      <c r="R808" s="383"/>
      <c r="S808" s="383"/>
      <c r="T808" s="383"/>
      <c r="U808" s="383"/>
      <c r="V808" s="383"/>
      <c r="W808" s="383"/>
      <c r="X808" s="383"/>
      <c r="Y808" s="383"/>
      <c r="Z808" s="383"/>
    </row>
    <row r="809" ht="39.0" customHeight="1">
      <c r="A809" s="383"/>
      <c r="B809" s="383"/>
      <c r="C809" s="407"/>
      <c r="D809" s="383"/>
      <c r="E809" s="383"/>
      <c r="F809" s="383"/>
      <c r="G809" s="383"/>
      <c r="H809" s="383"/>
      <c r="I809" s="383"/>
      <c r="J809" s="383"/>
      <c r="K809" s="383"/>
      <c r="L809" s="383"/>
      <c r="M809" s="383"/>
      <c r="N809" s="383"/>
      <c r="O809" s="383"/>
      <c r="P809" s="383"/>
      <c r="Q809" s="383"/>
      <c r="R809" s="383"/>
      <c r="S809" s="383"/>
      <c r="T809" s="383"/>
      <c r="U809" s="383"/>
      <c r="V809" s="383"/>
      <c r="W809" s="383"/>
      <c r="X809" s="383"/>
      <c r="Y809" s="383"/>
      <c r="Z809" s="383"/>
    </row>
    <row r="810" ht="39.0" customHeight="1">
      <c r="A810" s="383"/>
      <c r="B810" s="383"/>
      <c r="C810" s="407"/>
      <c r="D810" s="383"/>
      <c r="E810" s="383"/>
      <c r="F810" s="383"/>
      <c r="G810" s="383"/>
      <c r="H810" s="383"/>
      <c r="I810" s="383"/>
      <c r="J810" s="383"/>
      <c r="K810" s="383"/>
      <c r="L810" s="383"/>
      <c r="M810" s="383"/>
      <c r="N810" s="383"/>
      <c r="O810" s="383"/>
      <c r="P810" s="383"/>
      <c r="Q810" s="383"/>
      <c r="R810" s="383"/>
      <c r="S810" s="383"/>
      <c r="T810" s="383"/>
      <c r="U810" s="383"/>
      <c r="V810" s="383"/>
      <c r="W810" s="383"/>
      <c r="X810" s="383"/>
      <c r="Y810" s="383"/>
      <c r="Z810" s="383"/>
    </row>
    <row r="811" ht="39.0" customHeight="1">
      <c r="A811" s="383"/>
      <c r="B811" s="383"/>
      <c r="C811" s="407"/>
      <c r="D811" s="383"/>
      <c r="E811" s="383"/>
      <c r="F811" s="383"/>
      <c r="G811" s="383"/>
      <c r="H811" s="383"/>
      <c r="I811" s="383"/>
      <c r="J811" s="383"/>
      <c r="K811" s="383"/>
      <c r="L811" s="383"/>
      <c r="M811" s="383"/>
      <c r="N811" s="383"/>
      <c r="O811" s="383"/>
      <c r="P811" s="383"/>
      <c r="Q811" s="383"/>
      <c r="R811" s="383"/>
      <c r="S811" s="383"/>
      <c r="T811" s="383"/>
      <c r="U811" s="383"/>
      <c r="V811" s="383"/>
      <c r="W811" s="383"/>
      <c r="X811" s="383"/>
      <c r="Y811" s="383"/>
      <c r="Z811" s="383"/>
    </row>
    <row r="812" ht="39.0" customHeight="1">
      <c r="A812" s="383"/>
      <c r="B812" s="383"/>
      <c r="C812" s="407"/>
      <c r="D812" s="383"/>
      <c r="E812" s="383"/>
      <c r="F812" s="383"/>
      <c r="G812" s="383"/>
      <c r="H812" s="383"/>
      <c r="I812" s="383"/>
      <c r="J812" s="383"/>
      <c r="K812" s="383"/>
      <c r="L812" s="383"/>
      <c r="M812" s="383"/>
      <c r="N812" s="383"/>
      <c r="O812" s="383"/>
      <c r="P812" s="383"/>
      <c r="Q812" s="383"/>
      <c r="R812" s="383"/>
      <c r="S812" s="383"/>
      <c r="T812" s="383"/>
      <c r="U812" s="383"/>
      <c r="V812" s="383"/>
      <c r="W812" s="383"/>
      <c r="X812" s="383"/>
      <c r="Y812" s="383"/>
      <c r="Z812" s="383"/>
    </row>
    <row r="813" ht="39.0" customHeight="1">
      <c r="A813" s="383"/>
      <c r="B813" s="383"/>
      <c r="C813" s="407"/>
      <c r="D813" s="383"/>
      <c r="E813" s="383"/>
      <c r="F813" s="383"/>
      <c r="G813" s="383"/>
      <c r="H813" s="383"/>
      <c r="I813" s="383"/>
      <c r="J813" s="383"/>
      <c r="K813" s="383"/>
      <c r="L813" s="383"/>
      <c r="M813" s="383"/>
      <c r="N813" s="383"/>
      <c r="O813" s="383"/>
      <c r="P813" s="383"/>
      <c r="Q813" s="383"/>
      <c r="R813" s="383"/>
      <c r="S813" s="383"/>
      <c r="T813" s="383"/>
      <c r="U813" s="383"/>
      <c r="V813" s="383"/>
      <c r="W813" s="383"/>
      <c r="X813" s="383"/>
      <c r="Y813" s="383"/>
      <c r="Z813" s="383"/>
    </row>
    <row r="814" ht="39.0" customHeight="1">
      <c r="A814" s="383"/>
      <c r="B814" s="383"/>
      <c r="C814" s="407"/>
      <c r="D814" s="383"/>
      <c r="E814" s="383"/>
      <c r="F814" s="383"/>
      <c r="G814" s="383"/>
      <c r="H814" s="383"/>
      <c r="I814" s="383"/>
      <c r="J814" s="383"/>
      <c r="K814" s="383"/>
      <c r="L814" s="383"/>
      <c r="M814" s="383"/>
      <c r="N814" s="383"/>
      <c r="O814" s="383"/>
      <c r="P814" s="383"/>
      <c r="Q814" s="383"/>
      <c r="R814" s="383"/>
      <c r="S814" s="383"/>
      <c r="T814" s="383"/>
      <c r="U814" s="383"/>
      <c r="V814" s="383"/>
      <c r="W814" s="383"/>
      <c r="X814" s="383"/>
      <c r="Y814" s="383"/>
      <c r="Z814" s="383"/>
    </row>
    <row r="815" ht="39.0" customHeight="1">
      <c r="A815" s="383"/>
      <c r="B815" s="383"/>
      <c r="C815" s="407"/>
      <c r="D815" s="383"/>
      <c r="E815" s="383"/>
      <c r="F815" s="383"/>
      <c r="G815" s="383"/>
      <c r="H815" s="383"/>
      <c r="I815" s="383"/>
      <c r="J815" s="383"/>
      <c r="K815" s="383"/>
      <c r="L815" s="383"/>
      <c r="M815" s="383"/>
      <c r="N815" s="383"/>
      <c r="O815" s="383"/>
      <c r="P815" s="383"/>
      <c r="Q815" s="383"/>
      <c r="R815" s="383"/>
      <c r="S815" s="383"/>
      <c r="T815" s="383"/>
      <c r="U815" s="383"/>
      <c r="V815" s="383"/>
      <c r="W815" s="383"/>
      <c r="X815" s="383"/>
      <c r="Y815" s="383"/>
      <c r="Z815" s="383"/>
    </row>
    <row r="816" ht="39.0" customHeight="1">
      <c r="A816" s="383"/>
      <c r="B816" s="383"/>
      <c r="C816" s="407"/>
      <c r="D816" s="383"/>
      <c r="E816" s="383"/>
      <c r="F816" s="383"/>
      <c r="G816" s="383"/>
      <c r="H816" s="383"/>
      <c r="I816" s="383"/>
      <c r="J816" s="383"/>
      <c r="K816" s="383"/>
      <c r="L816" s="383"/>
      <c r="M816" s="383"/>
      <c r="N816" s="383"/>
      <c r="O816" s="383"/>
      <c r="P816" s="383"/>
      <c r="Q816" s="383"/>
      <c r="R816" s="383"/>
      <c r="S816" s="383"/>
      <c r="T816" s="383"/>
      <c r="U816" s="383"/>
      <c r="V816" s="383"/>
      <c r="W816" s="383"/>
      <c r="X816" s="383"/>
      <c r="Y816" s="383"/>
      <c r="Z816" s="383"/>
    </row>
    <row r="817" ht="39.0" customHeight="1">
      <c r="A817" s="383"/>
      <c r="B817" s="383"/>
      <c r="C817" s="407"/>
      <c r="D817" s="383"/>
      <c r="E817" s="383"/>
      <c r="F817" s="383"/>
      <c r="G817" s="383"/>
      <c r="H817" s="383"/>
      <c r="I817" s="383"/>
      <c r="J817" s="383"/>
      <c r="K817" s="383"/>
      <c r="L817" s="383"/>
      <c r="M817" s="383"/>
      <c r="N817" s="383"/>
      <c r="O817" s="383"/>
      <c r="P817" s="383"/>
      <c r="Q817" s="383"/>
      <c r="R817" s="383"/>
      <c r="S817" s="383"/>
      <c r="T817" s="383"/>
      <c r="U817" s="383"/>
      <c r="V817" s="383"/>
      <c r="W817" s="383"/>
      <c r="X817" s="383"/>
      <c r="Y817" s="383"/>
      <c r="Z817" s="383"/>
    </row>
    <row r="818" ht="39.0" customHeight="1">
      <c r="A818" s="383"/>
      <c r="B818" s="383"/>
      <c r="C818" s="407"/>
      <c r="D818" s="383"/>
      <c r="E818" s="383"/>
      <c r="F818" s="383"/>
      <c r="G818" s="383"/>
      <c r="H818" s="383"/>
      <c r="I818" s="383"/>
      <c r="J818" s="383"/>
      <c r="K818" s="383"/>
      <c r="L818" s="383"/>
      <c r="M818" s="383"/>
      <c r="N818" s="383"/>
      <c r="O818" s="383"/>
      <c r="P818" s="383"/>
      <c r="Q818" s="383"/>
      <c r="R818" s="383"/>
      <c r="S818" s="383"/>
      <c r="T818" s="383"/>
      <c r="U818" s="383"/>
      <c r="V818" s="383"/>
      <c r="W818" s="383"/>
      <c r="X818" s="383"/>
      <c r="Y818" s="383"/>
      <c r="Z818" s="383"/>
    </row>
    <row r="819" ht="39.0" customHeight="1">
      <c r="A819" s="383"/>
      <c r="B819" s="383"/>
      <c r="C819" s="407"/>
      <c r="D819" s="383"/>
      <c r="E819" s="383"/>
      <c r="F819" s="383"/>
      <c r="G819" s="383"/>
      <c r="H819" s="383"/>
      <c r="I819" s="383"/>
      <c r="J819" s="383"/>
      <c r="K819" s="383"/>
      <c r="L819" s="383"/>
      <c r="M819" s="383"/>
      <c r="N819" s="383"/>
      <c r="O819" s="383"/>
      <c r="P819" s="383"/>
      <c r="Q819" s="383"/>
      <c r="R819" s="383"/>
      <c r="S819" s="383"/>
      <c r="T819" s="383"/>
      <c r="U819" s="383"/>
      <c r="V819" s="383"/>
      <c r="W819" s="383"/>
      <c r="X819" s="383"/>
      <c r="Y819" s="383"/>
      <c r="Z819" s="383"/>
    </row>
    <row r="820" ht="39.0" customHeight="1">
      <c r="A820" s="383"/>
      <c r="B820" s="383"/>
      <c r="C820" s="407"/>
      <c r="D820" s="383"/>
      <c r="E820" s="383"/>
      <c r="F820" s="383"/>
      <c r="G820" s="383"/>
      <c r="H820" s="383"/>
      <c r="I820" s="383"/>
      <c r="J820" s="383"/>
      <c r="K820" s="383"/>
      <c r="L820" s="383"/>
      <c r="M820" s="383"/>
      <c r="N820" s="383"/>
      <c r="O820" s="383"/>
      <c r="P820" s="383"/>
      <c r="Q820" s="383"/>
      <c r="R820" s="383"/>
      <c r="S820" s="383"/>
      <c r="T820" s="383"/>
      <c r="U820" s="383"/>
      <c r="V820" s="383"/>
      <c r="W820" s="383"/>
      <c r="X820" s="383"/>
      <c r="Y820" s="383"/>
      <c r="Z820" s="383"/>
    </row>
    <row r="821" ht="39.0" customHeight="1">
      <c r="A821" s="383"/>
      <c r="B821" s="383"/>
      <c r="C821" s="407"/>
      <c r="D821" s="383"/>
      <c r="E821" s="383"/>
      <c r="F821" s="383"/>
      <c r="G821" s="383"/>
      <c r="H821" s="383"/>
      <c r="I821" s="383"/>
      <c r="J821" s="383"/>
      <c r="K821" s="383"/>
      <c r="L821" s="383"/>
      <c r="M821" s="383"/>
      <c r="N821" s="383"/>
      <c r="O821" s="383"/>
      <c r="P821" s="383"/>
      <c r="Q821" s="383"/>
      <c r="R821" s="383"/>
      <c r="S821" s="383"/>
      <c r="T821" s="383"/>
      <c r="U821" s="383"/>
      <c r="V821" s="383"/>
      <c r="W821" s="383"/>
      <c r="X821" s="383"/>
      <c r="Y821" s="383"/>
      <c r="Z821" s="383"/>
    </row>
    <row r="822" ht="39.0" customHeight="1">
      <c r="A822" s="383"/>
      <c r="B822" s="383"/>
      <c r="C822" s="407"/>
      <c r="D822" s="383"/>
      <c r="E822" s="383"/>
      <c r="F822" s="383"/>
      <c r="G822" s="383"/>
      <c r="H822" s="383"/>
      <c r="I822" s="383"/>
      <c r="J822" s="383"/>
      <c r="K822" s="383"/>
      <c r="L822" s="383"/>
      <c r="M822" s="383"/>
      <c r="N822" s="383"/>
      <c r="O822" s="383"/>
      <c r="P822" s="383"/>
      <c r="Q822" s="383"/>
      <c r="R822" s="383"/>
      <c r="S822" s="383"/>
      <c r="T822" s="383"/>
      <c r="U822" s="383"/>
      <c r="V822" s="383"/>
      <c r="W822" s="383"/>
      <c r="X822" s="383"/>
      <c r="Y822" s="383"/>
      <c r="Z822" s="383"/>
    </row>
    <row r="823" ht="39.0" customHeight="1">
      <c r="A823" s="383"/>
      <c r="B823" s="383"/>
      <c r="C823" s="407"/>
      <c r="D823" s="383"/>
      <c r="E823" s="383"/>
      <c r="F823" s="383"/>
      <c r="G823" s="383"/>
      <c r="H823" s="383"/>
      <c r="I823" s="383"/>
      <c r="J823" s="383"/>
      <c r="K823" s="383"/>
      <c r="L823" s="383"/>
      <c r="M823" s="383"/>
      <c r="N823" s="383"/>
      <c r="O823" s="383"/>
      <c r="P823" s="383"/>
      <c r="Q823" s="383"/>
      <c r="R823" s="383"/>
      <c r="S823" s="383"/>
      <c r="T823" s="383"/>
      <c r="U823" s="383"/>
      <c r="V823" s="383"/>
      <c r="W823" s="383"/>
      <c r="X823" s="383"/>
      <c r="Y823" s="383"/>
      <c r="Z823" s="383"/>
    </row>
    <row r="824" ht="39.0" customHeight="1">
      <c r="A824" s="383"/>
      <c r="B824" s="383"/>
      <c r="C824" s="407"/>
      <c r="D824" s="383"/>
      <c r="E824" s="383"/>
      <c r="F824" s="383"/>
      <c r="G824" s="383"/>
      <c r="H824" s="383"/>
      <c r="I824" s="383"/>
      <c r="J824" s="383"/>
      <c r="K824" s="383"/>
      <c r="L824" s="383"/>
      <c r="M824" s="383"/>
      <c r="N824" s="383"/>
      <c r="O824" s="383"/>
      <c r="P824" s="383"/>
      <c r="Q824" s="383"/>
      <c r="R824" s="383"/>
      <c r="S824" s="383"/>
      <c r="T824" s="383"/>
      <c r="U824" s="383"/>
      <c r="V824" s="383"/>
      <c r="W824" s="383"/>
      <c r="X824" s="383"/>
      <c r="Y824" s="383"/>
      <c r="Z824" s="383"/>
    </row>
    <row r="825" ht="39.0" customHeight="1">
      <c r="A825" s="383"/>
      <c r="B825" s="383"/>
      <c r="C825" s="407"/>
      <c r="D825" s="383"/>
      <c r="E825" s="383"/>
      <c r="F825" s="383"/>
      <c r="G825" s="383"/>
      <c r="H825" s="383"/>
      <c r="I825" s="383"/>
      <c r="J825" s="383"/>
      <c r="K825" s="383"/>
      <c r="L825" s="383"/>
      <c r="M825" s="383"/>
      <c r="N825" s="383"/>
      <c r="O825" s="383"/>
      <c r="P825" s="383"/>
      <c r="Q825" s="383"/>
      <c r="R825" s="383"/>
      <c r="S825" s="383"/>
      <c r="T825" s="383"/>
      <c r="U825" s="383"/>
      <c r="V825" s="383"/>
      <c r="W825" s="383"/>
      <c r="X825" s="383"/>
      <c r="Y825" s="383"/>
      <c r="Z825" s="383"/>
    </row>
    <row r="826" ht="39.0" customHeight="1">
      <c r="A826" s="383"/>
      <c r="B826" s="383"/>
      <c r="C826" s="407"/>
      <c r="D826" s="383"/>
      <c r="E826" s="383"/>
      <c r="F826" s="383"/>
      <c r="G826" s="383"/>
      <c r="H826" s="383"/>
      <c r="I826" s="383"/>
      <c r="J826" s="383"/>
      <c r="K826" s="383"/>
      <c r="L826" s="383"/>
      <c r="M826" s="383"/>
      <c r="N826" s="383"/>
      <c r="O826" s="383"/>
      <c r="P826" s="383"/>
      <c r="Q826" s="383"/>
      <c r="R826" s="383"/>
      <c r="S826" s="383"/>
      <c r="T826" s="383"/>
      <c r="U826" s="383"/>
      <c r="V826" s="383"/>
      <c r="W826" s="383"/>
      <c r="X826" s="383"/>
      <c r="Y826" s="383"/>
      <c r="Z826" s="383"/>
    </row>
    <row r="827" ht="39.0" customHeight="1">
      <c r="A827" s="383"/>
      <c r="B827" s="383"/>
      <c r="C827" s="407"/>
      <c r="D827" s="383"/>
      <c r="E827" s="383"/>
      <c r="F827" s="383"/>
      <c r="G827" s="383"/>
      <c r="H827" s="383"/>
      <c r="I827" s="383"/>
      <c r="J827" s="383"/>
      <c r="K827" s="383"/>
      <c r="L827" s="383"/>
      <c r="M827" s="383"/>
      <c r="N827" s="383"/>
      <c r="O827" s="383"/>
      <c r="P827" s="383"/>
      <c r="Q827" s="383"/>
      <c r="R827" s="383"/>
      <c r="S827" s="383"/>
      <c r="T827" s="383"/>
      <c r="U827" s="383"/>
      <c r="V827" s="383"/>
      <c r="W827" s="383"/>
      <c r="X827" s="383"/>
      <c r="Y827" s="383"/>
      <c r="Z827" s="383"/>
    </row>
    <row r="828" ht="39.0" customHeight="1">
      <c r="A828" s="383"/>
      <c r="B828" s="383"/>
      <c r="C828" s="407"/>
      <c r="D828" s="383"/>
      <c r="E828" s="383"/>
      <c r="F828" s="383"/>
      <c r="G828" s="383"/>
      <c r="H828" s="383"/>
      <c r="I828" s="383"/>
      <c r="J828" s="383"/>
      <c r="K828" s="383"/>
      <c r="L828" s="383"/>
      <c r="M828" s="383"/>
      <c r="N828" s="383"/>
      <c r="O828" s="383"/>
      <c r="P828" s="383"/>
      <c r="Q828" s="383"/>
      <c r="R828" s="383"/>
      <c r="S828" s="383"/>
      <c r="T828" s="383"/>
      <c r="U828" s="383"/>
      <c r="V828" s="383"/>
      <c r="W828" s="383"/>
      <c r="X828" s="383"/>
      <c r="Y828" s="383"/>
      <c r="Z828" s="383"/>
    </row>
    <row r="829" ht="39.0" customHeight="1">
      <c r="A829" s="383"/>
      <c r="B829" s="383"/>
      <c r="C829" s="407"/>
      <c r="D829" s="383"/>
      <c r="E829" s="383"/>
      <c r="F829" s="383"/>
      <c r="G829" s="383"/>
      <c r="H829" s="383"/>
      <c r="I829" s="383"/>
      <c r="J829" s="383"/>
      <c r="K829" s="383"/>
      <c r="L829" s="383"/>
      <c r="M829" s="383"/>
      <c r="N829" s="383"/>
      <c r="O829" s="383"/>
      <c r="P829" s="383"/>
      <c r="Q829" s="383"/>
      <c r="R829" s="383"/>
      <c r="S829" s="383"/>
      <c r="T829" s="383"/>
      <c r="U829" s="383"/>
      <c r="V829" s="383"/>
      <c r="W829" s="383"/>
      <c r="X829" s="383"/>
      <c r="Y829" s="383"/>
      <c r="Z829" s="383"/>
    </row>
    <row r="830" ht="39.0" customHeight="1">
      <c r="A830" s="383"/>
      <c r="B830" s="383"/>
      <c r="C830" s="407"/>
      <c r="D830" s="383"/>
      <c r="E830" s="383"/>
      <c r="F830" s="383"/>
      <c r="G830" s="383"/>
      <c r="H830" s="383"/>
      <c r="I830" s="383"/>
      <c r="J830" s="383"/>
      <c r="K830" s="383"/>
      <c r="L830" s="383"/>
      <c r="M830" s="383"/>
      <c r="N830" s="383"/>
      <c r="O830" s="383"/>
      <c r="P830" s="383"/>
      <c r="Q830" s="383"/>
      <c r="R830" s="383"/>
      <c r="S830" s="383"/>
      <c r="T830" s="383"/>
      <c r="U830" s="383"/>
      <c r="V830" s="383"/>
      <c r="W830" s="383"/>
      <c r="X830" s="383"/>
      <c r="Y830" s="383"/>
      <c r="Z830" s="383"/>
    </row>
    <row r="831" ht="39.0" customHeight="1">
      <c r="A831" s="383"/>
      <c r="B831" s="383"/>
      <c r="C831" s="407"/>
      <c r="D831" s="383"/>
      <c r="E831" s="383"/>
      <c r="F831" s="383"/>
      <c r="G831" s="383"/>
      <c r="H831" s="383"/>
      <c r="I831" s="383"/>
      <c r="J831" s="383"/>
      <c r="K831" s="383"/>
      <c r="L831" s="383"/>
      <c r="M831" s="383"/>
      <c r="N831" s="383"/>
      <c r="O831" s="383"/>
      <c r="P831" s="383"/>
      <c r="Q831" s="383"/>
      <c r="R831" s="383"/>
      <c r="S831" s="383"/>
      <c r="T831" s="383"/>
      <c r="U831" s="383"/>
      <c r="V831" s="383"/>
      <c r="W831" s="383"/>
      <c r="X831" s="383"/>
      <c r="Y831" s="383"/>
      <c r="Z831" s="383"/>
    </row>
    <row r="832" ht="39.0" customHeight="1">
      <c r="A832" s="383"/>
      <c r="B832" s="383"/>
      <c r="C832" s="407"/>
      <c r="D832" s="383"/>
      <c r="E832" s="383"/>
      <c r="F832" s="383"/>
      <c r="G832" s="383"/>
      <c r="H832" s="383"/>
      <c r="I832" s="383"/>
      <c r="J832" s="383"/>
      <c r="K832" s="383"/>
      <c r="L832" s="383"/>
      <c r="M832" s="383"/>
      <c r="N832" s="383"/>
      <c r="O832" s="383"/>
      <c r="P832" s="383"/>
      <c r="Q832" s="383"/>
      <c r="R832" s="383"/>
      <c r="S832" s="383"/>
      <c r="T832" s="383"/>
      <c r="U832" s="383"/>
      <c r="V832" s="383"/>
      <c r="W832" s="383"/>
      <c r="X832" s="383"/>
      <c r="Y832" s="383"/>
      <c r="Z832" s="383"/>
    </row>
    <row r="833" ht="39.0" customHeight="1">
      <c r="A833" s="383"/>
      <c r="B833" s="383"/>
      <c r="C833" s="407"/>
      <c r="D833" s="383"/>
      <c r="E833" s="383"/>
      <c r="F833" s="383"/>
      <c r="G833" s="383"/>
      <c r="H833" s="383"/>
      <c r="I833" s="383"/>
      <c r="J833" s="383"/>
      <c r="K833" s="383"/>
      <c r="L833" s="383"/>
      <c r="M833" s="383"/>
      <c r="N833" s="383"/>
      <c r="O833" s="383"/>
      <c r="P833" s="383"/>
      <c r="Q833" s="383"/>
      <c r="R833" s="383"/>
      <c r="S833" s="383"/>
      <c r="T833" s="383"/>
      <c r="U833" s="383"/>
      <c r="V833" s="383"/>
      <c r="W833" s="383"/>
      <c r="X833" s="383"/>
      <c r="Y833" s="383"/>
      <c r="Z833" s="383"/>
    </row>
    <row r="834" ht="39.0" customHeight="1">
      <c r="A834" s="383"/>
      <c r="B834" s="383"/>
      <c r="C834" s="407"/>
      <c r="D834" s="383"/>
      <c r="E834" s="383"/>
      <c r="F834" s="383"/>
      <c r="G834" s="383"/>
      <c r="H834" s="383"/>
      <c r="I834" s="383"/>
      <c r="J834" s="383"/>
      <c r="K834" s="383"/>
      <c r="L834" s="383"/>
      <c r="M834" s="383"/>
      <c r="N834" s="383"/>
      <c r="O834" s="383"/>
      <c r="P834" s="383"/>
      <c r="Q834" s="383"/>
      <c r="R834" s="383"/>
      <c r="S834" s="383"/>
      <c r="T834" s="383"/>
      <c r="U834" s="383"/>
      <c r="V834" s="383"/>
      <c r="W834" s="383"/>
      <c r="X834" s="383"/>
      <c r="Y834" s="383"/>
      <c r="Z834" s="383"/>
    </row>
    <row r="835" ht="39.0" customHeight="1">
      <c r="A835" s="383"/>
      <c r="B835" s="383"/>
      <c r="C835" s="407"/>
      <c r="D835" s="383"/>
      <c r="E835" s="383"/>
      <c r="F835" s="383"/>
      <c r="G835" s="383"/>
      <c r="H835" s="383"/>
      <c r="I835" s="383"/>
      <c r="J835" s="383"/>
      <c r="K835" s="383"/>
      <c r="L835" s="383"/>
      <c r="M835" s="383"/>
      <c r="N835" s="383"/>
      <c r="O835" s="383"/>
      <c r="P835" s="383"/>
      <c r="Q835" s="383"/>
      <c r="R835" s="383"/>
      <c r="S835" s="383"/>
      <c r="T835" s="383"/>
      <c r="U835" s="383"/>
      <c r="V835" s="383"/>
      <c r="W835" s="383"/>
      <c r="X835" s="383"/>
      <c r="Y835" s="383"/>
      <c r="Z835" s="383"/>
    </row>
    <row r="836" ht="39.0" customHeight="1">
      <c r="A836" s="383"/>
      <c r="B836" s="383"/>
      <c r="C836" s="407"/>
      <c r="D836" s="383"/>
      <c r="E836" s="383"/>
      <c r="F836" s="383"/>
      <c r="G836" s="383"/>
      <c r="H836" s="383"/>
      <c r="I836" s="383"/>
      <c r="J836" s="383"/>
      <c r="K836" s="383"/>
      <c r="L836" s="383"/>
      <c r="M836" s="383"/>
      <c r="N836" s="383"/>
      <c r="O836" s="383"/>
      <c r="P836" s="383"/>
      <c r="Q836" s="383"/>
      <c r="R836" s="383"/>
      <c r="S836" s="383"/>
      <c r="T836" s="383"/>
      <c r="U836" s="383"/>
      <c r="V836" s="383"/>
      <c r="W836" s="383"/>
      <c r="X836" s="383"/>
      <c r="Y836" s="383"/>
      <c r="Z836" s="383"/>
    </row>
    <row r="837" ht="39.0" customHeight="1">
      <c r="A837" s="383"/>
      <c r="B837" s="383"/>
      <c r="C837" s="407"/>
      <c r="D837" s="383"/>
      <c r="E837" s="383"/>
      <c r="F837" s="383"/>
      <c r="G837" s="383"/>
      <c r="H837" s="383"/>
      <c r="I837" s="383"/>
      <c r="J837" s="383"/>
      <c r="K837" s="383"/>
      <c r="L837" s="383"/>
      <c r="M837" s="383"/>
      <c r="N837" s="383"/>
      <c r="O837" s="383"/>
      <c r="P837" s="383"/>
      <c r="Q837" s="383"/>
      <c r="R837" s="383"/>
      <c r="S837" s="383"/>
      <c r="T837" s="383"/>
      <c r="U837" s="383"/>
      <c r="V837" s="383"/>
      <c r="W837" s="383"/>
      <c r="X837" s="383"/>
      <c r="Y837" s="383"/>
      <c r="Z837" s="383"/>
    </row>
    <row r="838" ht="39.0" customHeight="1">
      <c r="A838" s="383"/>
      <c r="B838" s="383"/>
      <c r="C838" s="407"/>
      <c r="D838" s="383"/>
      <c r="E838" s="383"/>
      <c r="F838" s="383"/>
      <c r="G838" s="383"/>
      <c r="H838" s="383"/>
      <c r="I838" s="383"/>
      <c r="J838" s="383"/>
      <c r="K838" s="383"/>
      <c r="L838" s="383"/>
      <c r="M838" s="383"/>
      <c r="N838" s="383"/>
      <c r="O838" s="383"/>
      <c r="P838" s="383"/>
      <c r="Q838" s="383"/>
      <c r="R838" s="383"/>
      <c r="S838" s="383"/>
      <c r="T838" s="383"/>
      <c r="U838" s="383"/>
      <c r="V838" s="383"/>
      <c r="W838" s="383"/>
      <c r="X838" s="383"/>
      <c r="Y838" s="383"/>
      <c r="Z838" s="383"/>
    </row>
    <row r="839" ht="39.0" customHeight="1">
      <c r="A839" s="383"/>
      <c r="B839" s="383"/>
      <c r="C839" s="407"/>
      <c r="D839" s="383"/>
      <c r="E839" s="383"/>
      <c r="F839" s="383"/>
      <c r="G839" s="383"/>
      <c r="H839" s="383"/>
      <c r="I839" s="383"/>
      <c r="J839" s="383"/>
      <c r="K839" s="383"/>
      <c r="L839" s="383"/>
      <c r="M839" s="383"/>
      <c r="N839" s="383"/>
      <c r="O839" s="383"/>
      <c r="P839" s="383"/>
      <c r="Q839" s="383"/>
      <c r="R839" s="383"/>
      <c r="S839" s="383"/>
      <c r="T839" s="383"/>
      <c r="U839" s="383"/>
      <c r="V839" s="383"/>
      <c r="W839" s="383"/>
      <c r="X839" s="383"/>
      <c r="Y839" s="383"/>
      <c r="Z839" s="383"/>
    </row>
    <row r="840" ht="39.0" customHeight="1">
      <c r="A840" s="383"/>
      <c r="B840" s="383"/>
      <c r="C840" s="407"/>
      <c r="D840" s="383"/>
      <c r="E840" s="383"/>
      <c r="F840" s="383"/>
      <c r="G840" s="383"/>
      <c r="H840" s="383"/>
      <c r="I840" s="383"/>
      <c r="J840" s="383"/>
      <c r="K840" s="383"/>
      <c r="L840" s="383"/>
      <c r="M840" s="383"/>
      <c r="N840" s="383"/>
      <c r="O840" s="383"/>
      <c r="P840" s="383"/>
      <c r="Q840" s="383"/>
      <c r="R840" s="383"/>
      <c r="S840" s="383"/>
      <c r="T840" s="383"/>
      <c r="U840" s="383"/>
      <c r="V840" s="383"/>
      <c r="W840" s="383"/>
      <c r="X840" s="383"/>
      <c r="Y840" s="383"/>
      <c r="Z840" s="383"/>
    </row>
    <row r="841" ht="39.0" customHeight="1">
      <c r="A841" s="383"/>
      <c r="B841" s="383"/>
      <c r="C841" s="407"/>
      <c r="D841" s="383"/>
      <c r="E841" s="383"/>
      <c r="F841" s="383"/>
      <c r="G841" s="383"/>
      <c r="H841" s="383"/>
      <c r="I841" s="383"/>
      <c r="J841" s="383"/>
      <c r="K841" s="383"/>
      <c r="L841" s="383"/>
      <c r="M841" s="383"/>
      <c r="N841" s="383"/>
      <c r="O841" s="383"/>
      <c r="P841" s="383"/>
      <c r="Q841" s="383"/>
      <c r="R841" s="383"/>
      <c r="S841" s="383"/>
      <c r="T841" s="383"/>
      <c r="U841" s="383"/>
      <c r="V841" s="383"/>
      <c r="W841" s="383"/>
      <c r="X841" s="383"/>
      <c r="Y841" s="383"/>
      <c r="Z841" s="383"/>
    </row>
    <row r="842" ht="39.0" customHeight="1">
      <c r="A842" s="383"/>
      <c r="B842" s="383"/>
      <c r="C842" s="407"/>
      <c r="D842" s="383"/>
      <c r="E842" s="383"/>
      <c r="F842" s="383"/>
      <c r="G842" s="383"/>
      <c r="H842" s="383"/>
      <c r="I842" s="383"/>
      <c r="J842" s="383"/>
      <c r="K842" s="383"/>
      <c r="L842" s="383"/>
      <c r="M842" s="383"/>
      <c r="N842" s="383"/>
      <c r="O842" s="383"/>
      <c r="P842" s="383"/>
      <c r="Q842" s="383"/>
      <c r="R842" s="383"/>
      <c r="S842" s="383"/>
      <c r="T842" s="383"/>
      <c r="U842" s="383"/>
      <c r="V842" s="383"/>
      <c r="W842" s="383"/>
      <c r="X842" s="383"/>
      <c r="Y842" s="383"/>
      <c r="Z842" s="383"/>
    </row>
    <row r="843" ht="39.0" customHeight="1">
      <c r="A843" s="383"/>
      <c r="B843" s="383"/>
      <c r="C843" s="407"/>
      <c r="D843" s="383"/>
      <c r="E843" s="383"/>
      <c r="F843" s="383"/>
      <c r="G843" s="383"/>
      <c r="H843" s="383"/>
      <c r="I843" s="383"/>
      <c r="J843" s="383"/>
      <c r="K843" s="383"/>
      <c r="L843" s="383"/>
      <c r="M843" s="383"/>
      <c r="N843" s="383"/>
      <c r="O843" s="383"/>
      <c r="P843" s="383"/>
      <c r="Q843" s="383"/>
      <c r="R843" s="383"/>
      <c r="S843" s="383"/>
      <c r="T843" s="383"/>
      <c r="U843" s="383"/>
      <c r="V843" s="383"/>
      <c r="W843" s="383"/>
      <c r="X843" s="383"/>
      <c r="Y843" s="383"/>
      <c r="Z843" s="383"/>
    </row>
    <row r="844" ht="39.0" customHeight="1">
      <c r="A844" s="383"/>
      <c r="B844" s="383"/>
      <c r="C844" s="407"/>
      <c r="D844" s="383"/>
      <c r="E844" s="383"/>
      <c r="F844" s="383"/>
      <c r="G844" s="383"/>
      <c r="H844" s="383"/>
      <c r="I844" s="383"/>
      <c r="J844" s="383"/>
      <c r="K844" s="383"/>
      <c r="L844" s="383"/>
      <c r="M844" s="383"/>
      <c r="N844" s="383"/>
      <c r="O844" s="383"/>
      <c r="P844" s="383"/>
      <c r="Q844" s="383"/>
      <c r="R844" s="383"/>
      <c r="S844" s="383"/>
      <c r="T844" s="383"/>
      <c r="U844" s="383"/>
      <c r="V844" s="383"/>
      <c r="W844" s="383"/>
      <c r="X844" s="383"/>
      <c r="Y844" s="383"/>
      <c r="Z844" s="383"/>
    </row>
    <row r="845" ht="39.0" customHeight="1">
      <c r="A845" s="383"/>
      <c r="B845" s="383"/>
      <c r="C845" s="407"/>
      <c r="D845" s="383"/>
      <c r="E845" s="383"/>
      <c r="F845" s="383"/>
      <c r="G845" s="383"/>
      <c r="H845" s="383"/>
      <c r="I845" s="383"/>
      <c r="J845" s="383"/>
      <c r="K845" s="383"/>
      <c r="L845" s="383"/>
      <c r="M845" s="383"/>
      <c r="N845" s="383"/>
      <c r="O845" s="383"/>
      <c r="P845" s="383"/>
      <c r="Q845" s="383"/>
      <c r="R845" s="383"/>
      <c r="S845" s="383"/>
      <c r="T845" s="383"/>
      <c r="U845" s="383"/>
      <c r="V845" s="383"/>
      <c r="W845" s="383"/>
      <c r="X845" s="383"/>
      <c r="Y845" s="383"/>
      <c r="Z845" s="383"/>
    </row>
    <row r="846" ht="39.0" customHeight="1">
      <c r="A846" s="383"/>
      <c r="B846" s="383"/>
      <c r="C846" s="407"/>
      <c r="D846" s="383"/>
      <c r="E846" s="383"/>
      <c r="F846" s="383"/>
      <c r="G846" s="383"/>
      <c r="H846" s="383"/>
      <c r="I846" s="383"/>
      <c r="J846" s="383"/>
      <c r="K846" s="383"/>
      <c r="L846" s="383"/>
      <c r="M846" s="383"/>
      <c r="N846" s="383"/>
      <c r="O846" s="383"/>
      <c r="P846" s="383"/>
      <c r="Q846" s="383"/>
      <c r="R846" s="383"/>
      <c r="S846" s="383"/>
      <c r="T846" s="383"/>
      <c r="U846" s="383"/>
      <c r="V846" s="383"/>
      <c r="W846" s="383"/>
      <c r="X846" s="383"/>
      <c r="Y846" s="383"/>
      <c r="Z846" s="383"/>
    </row>
    <row r="847" ht="39.0" customHeight="1">
      <c r="A847" s="383"/>
      <c r="B847" s="383"/>
      <c r="C847" s="407"/>
      <c r="D847" s="383"/>
      <c r="E847" s="383"/>
      <c r="F847" s="383"/>
      <c r="G847" s="383"/>
      <c r="H847" s="383"/>
      <c r="I847" s="383"/>
      <c r="J847" s="383"/>
      <c r="K847" s="383"/>
      <c r="L847" s="383"/>
      <c r="M847" s="383"/>
      <c r="N847" s="383"/>
      <c r="O847" s="383"/>
      <c r="P847" s="383"/>
      <c r="Q847" s="383"/>
      <c r="R847" s="383"/>
      <c r="S847" s="383"/>
      <c r="T847" s="383"/>
      <c r="U847" s="383"/>
      <c r="V847" s="383"/>
      <c r="W847" s="383"/>
      <c r="X847" s="383"/>
      <c r="Y847" s="383"/>
      <c r="Z847" s="383"/>
    </row>
    <row r="848" ht="39.0" customHeight="1">
      <c r="A848" s="383"/>
      <c r="B848" s="383"/>
      <c r="C848" s="407"/>
      <c r="D848" s="383"/>
      <c r="E848" s="383"/>
      <c r="F848" s="383"/>
      <c r="G848" s="383"/>
      <c r="H848" s="383"/>
      <c r="I848" s="383"/>
      <c r="J848" s="383"/>
      <c r="K848" s="383"/>
      <c r="L848" s="383"/>
      <c r="M848" s="383"/>
      <c r="N848" s="383"/>
      <c r="O848" s="383"/>
      <c r="P848" s="383"/>
      <c r="Q848" s="383"/>
      <c r="R848" s="383"/>
      <c r="S848" s="383"/>
      <c r="T848" s="383"/>
      <c r="U848" s="383"/>
      <c r="V848" s="383"/>
      <c r="W848" s="383"/>
      <c r="X848" s="383"/>
      <c r="Y848" s="383"/>
      <c r="Z848" s="383"/>
    </row>
    <row r="849" ht="39.0" customHeight="1">
      <c r="A849" s="383"/>
      <c r="B849" s="383"/>
      <c r="C849" s="407"/>
      <c r="D849" s="383"/>
      <c r="E849" s="383"/>
      <c r="F849" s="383"/>
      <c r="G849" s="383"/>
      <c r="H849" s="383"/>
      <c r="I849" s="383"/>
      <c r="J849" s="383"/>
      <c r="K849" s="383"/>
      <c r="L849" s="383"/>
      <c r="M849" s="383"/>
      <c r="N849" s="383"/>
      <c r="O849" s="383"/>
      <c r="P849" s="383"/>
      <c r="Q849" s="383"/>
      <c r="R849" s="383"/>
      <c r="S849" s="383"/>
      <c r="T849" s="383"/>
      <c r="U849" s="383"/>
      <c r="V849" s="383"/>
      <c r="W849" s="383"/>
      <c r="X849" s="383"/>
      <c r="Y849" s="383"/>
      <c r="Z849" s="383"/>
    </row>
    <row r="850" ht="39.0" customHeight="1">
      <c r="A850" s="383"/>
      <c r="B850" s="383"/>
      <c r="C850" s="407"/>
      <c r="D850" s="383"/>
      <c r="E850" s="383"/>
      <c r="F850" s="383"/>
      <c r="G850" s="383"/>
      <c r="H850" s="383"/>
      <c r="I850" s="383"/>
      <c r="J850" s="383"/>
      <c r="K850" s="383"/>
      <c r="L850" s="383"/>
      <c r="M850" s="383"/>
      <c r="N850" s="383"/>
      <c r="O850" s="383"/>
      <c r="P850" s="383"/>
      <c r="Q850" s="383"/>
      <c r="R850" s="383"/>
      <c r="S850" s="383"/>
      <c r="T850" s="383"/>
      <c r="U850" s="383"/>
      <c r="V850" s="383"/>
      <c r="W850" s="383"/>
      <c r="X850" s="383"/>
      <c r="Y850" s="383"/>
      <c r="Z850" s="383"/>
    </row>
    <row r="851" ht="39.0" customHeight="1">
      <c r="A851" s="383"/>
      <c r="B851" s="383"/>
      <c r="C851" s="407"/>
      <c r="D851" s="383"/>
      <c r="E851" s="383"/>
      <c r="F851" s="383"/>
      <c r="G851" s="383"/>
      <c r="H851" s="383"/>
      <c r="I851" s="383"/>
      <c r="J851" s="383"/>
      <c r="K851" s="383"/>
      <c r="L851" s="383"/>
      <c r="M851" s="383"/>
      <c r="N851" s="383"/>
      <c r="O851" s="383"/>
      <c r="P851" s="383"/>
      <c r="Q851" s="383"/>
      <c r="R851" s="383"/>
      <c r="S851" s="383"/>
      <c r="T851" s="383"/>
      <c r="U851" s="383"/>
      <c r="V851" s="383"/>
      <c r="W851" s="383"/>
      <c r="X851" s="383"/>
      <c r="Y851" s="383"/>
      <c r="Z851" s="383"/>
    </row>
    <row r="852" ht="39.0" customHeight="1">
      <c r="A852" s="383"/>
      <c r="B852" s="383"/>
      <c r="C852" s="407"/>
      <c r="D852" s="383"/>
      <c r="E852" s="383"/>
      <c r="F852" s="383"/>
      <c r="G852" s="383"/>
      <c r="H852" s="383"/>
      <c r="I852" s="383"/>
      <c r="J852" s="383"/>
      <c r="K852" s="383"/>
      <c r="L852" s="383"/>
      <c r="M852" s="383"/>
      <c r="N852" s="383"/>
      <c r="O852" s="383"/>
      <c r="P852" s="383"/>
      <c r="Q852" s="383"/>
      <c r="R852" s="383"/>
      <c r="S852" s="383"/>
      <c r="T852" s="383"/>
      <c r="U852" s="383"/>
      <c r="V852" s="383"/>
      <c r="W852" s="383"/>
      <c r="X852" s="383"/>
      <c r="Y852" s="383"/>
      <c r="Z852" s="383"/>
    </row>
    <row r="853" ht="39.0" customHeight="1">
      <c r="A853" s="383"/>
      <c r="B853" s="383"/>
      <c r="C853" s="407"/>
      <c r="D853" s="383"/>
      <c r="E853" s="383"/>
      <c r="F853" s="383"/>
      <c r="G853" s="383"/>
      <c r="H853" s="383"/>
      <c r="I853" s="383"/>
      <c r="J853" s="383"/>
      <c r="K853" s="383"/>
      <c r="L853" s="383"/>
      <c r="M853" s="383"/>
      <c r="N853" s="383"/>
      <c r="O853" s="383"/>
      <c r="P853" s="383"/>
      <c r="Q853" s="383"/>
      <c r="R853" s="383"/>
      <c r="S853" s="383"/>
      <c r="T853" s="383"/>
      <c r="U853" s="383"/>
      <c r="V853" s="383"/>
      <c r="W853" s="383"/>
      <c r="X853" s="383"/>
      <c r="Y853" s="383"/>
      <c r="Z853" s="383"/>
    </row>
    <row r="854" ht="39.0" customHeight="1">
      <c r="A854" s="383"/>
      <c r="B854" s="383"/>
      <c r="C854" s="407"/>
      <c r="D854" s="383"/>
      <c r="E854" s="383"/>
      <c r="F854" s="383"/>
      <c r="G854" s="383"/>
      <c r="H854" s="383"/>
      <c r="I854" s="383"/>
      <c r="J854" s="383"/>
      <c r="K854" s="383"/>
      <c r="L854" s="383"/>
      <c r="M854" s="383"/>
      <c r="N854" s="383"/>
      <c r="O854" s="383"/>
      <c r="P854" s="383"/>
      <c r="Q854" s="383"/>
      <c r="R854" s="383"/>
      <c r="S854" s="383"/>
      <c r="T854" s="383"/>
      <c r="U854" s="383"/>
      <c r="V854" s="383"/>
      <c r="W854" s="383"/>
      <c r="X854" s="383"/>
      <c r="Y854" s="383"/>
      <c r="Z854" s="383"/>
    </row>
    <row r="855" ht="39.0" customHeight="1">
      <c r="A855" s="383"/>
      <c r="B855" s="383"/>
      <c r="C855" s="407"/>
      <c r="D855" s="383"/>
      <c r="E855" s="383"/>
      <c r="F855" s="383"/>
      <c r="G855" s="383"/>
      <c r="H855" s="383"/>
      <c r="I855" s="383"/>
      <c r="J855" s="383"/>
      <c r="K855" s="383"/>
      <c r="L855" s="383"/>
      <c r="M855" s="383"/>
      <c r="N855" s="383"/>
      <c r="O855" s="383"/>
      <c r="P855" s="383"/>
      <c r="Q855" s="383"/>
      <c r="R855" s="383"/>
      <c r="S855" s="383"/>
      <c r="T855" s="383"/>
      <c r="U855" s="383"/>
      <c r="V855" s="383"/>
      <c r="W855" s="383"/>
      <c r="X855" s="383"/>
      <c r="Y855" s="383"/>
      <c r="Z855" s="383"/>
    </row>
    <row r="856" ht="39.0" customHeight="1">
      <c r="A856" s="383"/>
      <c r="B856" s="383"/>
      <c r="C856" s="407"/>
      <c r="D856" s="383"/>
      <c r="E856" s="383"/>
      <c r="F856" s="383"/>
      <c r="G856" s="383"/>
      <c r="H856" s="383"/>
      <c r="I856" s="383"/>
      <c r="J856" s="383"/>
      <c r="K856" s="383"/>
      <c r="L856" s="383"/>
      <c r="M856" s="383"/>
      <c r="N856" s="383"/>
      <c r="O856" s="383"/>
      <c r="P856" s="383"/>
      <c r="Q856" s="383"/>
      <c r="R856" s="383"/>
      <c r="S856" s="383"/>
      <c r="T856" s="383"/>
      <c r="U856" s="383"/>
      <c r="V856" s="383"/>
      <c r="W856" s="383"/>
      <c r="X856" s="383"/>
      <c r="Y856" s="383"/>
      <c r="Z856" s="383"/>
    </row>
    <row r="857" ht="39.0" customHeight="1">
      <c r="A857" s="383"/>
      <c r="B857" s="383"/>
      <c r="C857" s="407"/>
      <c r="D857" s="383"/>
      <c r="E857" s="383"/>
      <c r="F857" s="383"/>
      <c r="G857" s="383"/>
      <c r="H857" s="383"/>
      <c r="I857" s="383"/>
      <c r="J857" s="383"/>
      <c r="K857" s="383"/>
      <c r="L857" s="383"/>
      <c r="M857" s="383"/>
      <c r="N857" s="383"/>
      <c r="O857" s="383"/>
      <c r="P857" s="383"/>
      <c r="Q857" s="383"/>
      <c r="R857" s="383"/>
      <c r="S857" s="383"/>
      <c r="T857" s="383"/>
      <c r="U857" s="383"/>
      <c r="V857" s="383"/>
      <c r="W857" s="383"/>
      <c r="X857" s="383"/>
      <c r="Y857" s="383"/>
      <c r="Z857" s="383"/>
    </row>
    <row r="858" ht="39.0" customHeight="1">
      <c r="A858" s="383"/>
      <c r="B858" s="383"/>
      <c r="C858" s="407"/>
      <c r="D858" s="383"/>
      <c r="E858" s="383"/>
      <c r="F858" s="383"/>
      <c r="G858" s="383"/>
      <c r="H858" s="383"/>
      <c r="I858" s="383"/>
      <c r="J858" s="383"/>
      <c r="K858" s="383"/>
      <c r="L858" s="383"/>
      <c r="M858" s="383"/>
      <c r="N858" s="383"/>
      <c r="O858" s="383"/>
      <c r="P858" s="383"/>
      <c r="Q858" s="383"/>
      <c r="R858" s="383"/>
      <c r="S858" s="383"/>
      <c r="T858" s="383"/>
      <c r="U858" s="383"/>
      <c r="V858" s="383"/>
      <c r="W858" s="383"/>
      <c r="X858" s="383"/>
      <c r="Y858" s="383"/>
      <c r="Z858" s="383"/>
    </row>
    <row r="859" ht="39.0" customHeight="1">
      <c r="A859" s="383"/>
      <c r="B859" s="383"/>
      <c r="C859" s="407"/>
      <c r="D859" s="383"/>
      <c r="E859" s="383"/>
      <c r="F859" s="383"/>
      <c r="G859" s="383"/>
      <c r="H859" s="383"/>
      <c r="I859" s="383"/>
      <c r="J859" s="383"/>
      <c r="K859" s="383"/>
      <c r="L859" s="383"/>
      <c r="M859" s="383"/>
      <c r="N859" s="383"/>
      <c r="O859" s="383"/>
      <c r="P859" s="383"/>
      <c r="Q859" s="383"/>
      <c r="R859" s="383"/>
      <c r="S859" s="383"/>
      <c r="T859" s="383"/>
      <c r="U859" s="383"/>
      <c r="V859" s="383"/>
      <c r="W859" s="383"/>
      <c r="X859" s="383"/>
      <c r="Y859" s="383"/>
      <c r="Z859" s="383"/>
    </row>
    <row r="860" ht="39.0" customHeight="1">
      <c r="A860" s="383"/>
      <c r="B860" s="383"/>
      <c r="C860" s="407"/>
      <c r="D860" s="383"/>
      <c r="E860" s="383"/>
      <c r="F860" s="383"/>
      <c r="G860" s="383"/>
      <c r="H860" s="383"/>
      <c r="I860" s="383"/>
      <c r="J860" s="383"/>
      <c r="K860" s="383"/>
      <c r="L860" s="383"/>
      <c r="M860" s="383"/>
      <c r="N860" s="383"/>
      <c r="O860" s="383"/>
      <c r="P860" s="383"/>
      <c r="Q860" s="383"/>
      <c r="R860" s="383"/>
      <c r="S860" s="383"/>
      <c r="T860" s="383"/>
      <c r="U860" s="383"/>
      <c r="V860" s="383"/>
      <c r="W860" s="383"/>
      <c r="X860" s="383"/>
      <c r="Y860" s="383"/>
      <c r="Z860" s="383"/>
    </row>
    <row r="861" ht="39.0" customHeight="1">
      <c r="A861" s="383"/>
      <c r="B861" s="383"/>
      <c r="C861" s="407"/>
      <c r="D861" s="383"/>
      <c r="E861" s="383"/>
      <c r="F861" s="383"/>
      <c r="G861" s="383"/>
      <c r="H861" s="383"/>
      <c r="I861" s="383"/>
      <c r="J861" s="383"/>
      <c r="K861" s="383"/>
      <c r="L861" s="383"/>
      <c r="M861" s="383"/>
      <c r="N861" s="383"/>
      <c r="O861" s="383"/>
      <c r="P861" s="383"/>
      <c r="Q861" s="383"/>
      <c r="R861" s="383"/>
      <c r="S861" s="383"/>
      <c r="T861" s="383"/>
      <c r="U861" s="383"/>
      <c r="V861" s="383"/>
      <c r="W861" s="383"/>
      <c r="X861" s="383"/>
      <c r="Y861" s="383"/>
      <c r="Z861" s="383"/>
    </row>
    <row r="862" ht="39.0" customHeight="1">
      <c r="A862" s="383"/>
      <c r="B862" s="383"/>
      <c r="C862" s="407"/>
      <c r="D862" s="383"/>
      <c r="E862" s="383"/>
      <c r="F862" s="383"/>
      <c r="G862" s="383"/>
      <c r="H862" s="383"/>
      <c r="I862" s="383"/>
      <c r="J862" s="383"/>
      <c r="K862" s="383"/>
      <c r="L862" s="383"/>
      <c r="M862" s="383"/>
      <c r="N862" s="383"/>
      <c r="O862" s="383"/>
      <c r="P862" s="383"/>
      <c r="Q862" s="383"/>
      <c r="R862" s="383"/>
      <c r="S862" s="383"/>
      <c r="T862" s="383"/>
      <c r="U862" s="383"/>
      <c r="V862" s="383"/>
      <c r="W862" s="383"/>
      <c r="X862" s="383"/>
      <c r="Y862" s="383"/>
      <c r="Z862" s="383"/>
    </row>
    <row r="863" ht="39.0" customHeight="1">
      <c r="A863" s="383"/>
      <c r="B863" s="383"/>
      <c r="C863" s="407"/>
      <c r="D863" s="383"/>
      <c r="E863" s="383"/>
      <c r="F863" s="383"/>
      <c r="G863" s="383"/>
      <c r="H863" s="383"/>
      <c r="I863" s="383"/>
      <c r="J863" s="383"/>
      <c r="K863" s="383"/>
      <c r="L863" s="383"/>
      <c r="M863" s="383"/>
      <c r="N863" s="383"/>
      <c r="O863" s="383"/>
      <c r="P863" s="383"/>
      <c r="Q863" s="383"/>
      <c r="R863" s="383"/>
      <c r="S863" s="383"/>
      <c r="T863" s="383"/>
      <c r="U863" s="383"/>
      <c r="V863" s="383"/>
      <c r="W863" s="383"/>
      <c r="X863" s="383"/>
      <c r="Y863" s="383"/>
      <c r="Z863" s="383"/>
    </row>
    <row r="864" ht="39.0" customHeight="1">
      <c r="A864" s="383"/>
      <c r="B864" s="383"/>
      <c r="C864" s="407"/>
      <c r="D864" s="383"/>
      <c r="E864" s="383"/>
      <c r="F864" s="383"/>
      <c r="G864" s="383"/>
      <c r="H864" s="383"/>
      <c r="I864" s="383"/>
      <c r="J864" s="383"/>
      <c r="K864" s="383"/>
      <c r="L864" s="383"/>
      <c r="M864" s="383"/>
      <c r="N864" s="383"/>
      <c r="O864" s="383"/>
      <c r="P864" s="383"/>
      <c r="Q864" s="383"/>
      <c r="R864" s="383"/>
      <c r="S864" s="383"/>
      <c r="T864" s="383"/>
      <c r="U864" s="383"/>
      <c r="V864" s="383"/>
      <c r="W864" s="383"/>
      <c r="X864" s="383"/>
      <c r="Y864" s="383"/>
      <c r="Z864" s="383"/>
    </row>
    <row r="865" ht="39.0" customHeight="1">
      <c r="A865" s="383"/>
      <c r="B865" s="383"/>
      <c r="C865" s="407"/>
      <c r="D865" s="383"/>
      <c r="E865" s="383"/>
      <c r="F865" s="383"/>
      <c r="G865" s="383"/>
      <c r="H865" s="383"/>
      <c r="I865" s="383"/>
      <c r="J865" s="383"/>
      <c r="K865" s="383"/>
      <c r="L865" s="383"/>
      <c r="M865" s="383"/>
      <c r="N865" s="383"/>
      <c r="O865" s="383"/>
      <c r="P865" s="383"/>
      <c r="Q865" s="383"/>
      <c r="R865" s="383"/>
      <c r="S865" s="383"/>
      <c r="T865" s="383"/>
      <c r="U865" s="383"/>
      <c r="V865" s="383"/>
      <c r="W865" s="383"/>
      <c r="X865" s="383"/>
      <c r="Y865" s="383"/>
      <c r="Z865" s="383"/>
    </row>
    <row r="866" ht="39.0" customHeight="1">
      <c r="A866" s="383"/>
      <c r="B866" s="383"/>
      <c r="C866" s="407"/>
      <c r="D866" s="383"/>
      <c r="E866" s="383"/>
      <c r="F866" s="383"/>
      <c r="G866" s="383"/>
      <c r="H866" s="383"/>
      <c r="I866" s="383"/>
      <c r="J866" s="383"/>
      <c r="K866" s="383"/>
      <c r="L866" s="383"/>
      <c r="M866" s="383"/>
      <c r="N866" s="383"/>
      <c r="O866" s="383"/>
      <c r="P866" s="383"/>
      <c r="Q866" s="383"/>
      <c r="R866" s="383"/>
      <c r="S866" s="383"/>
      <c r="T866" s="383"/>
      <c r="U866" s="383"/>
      <c r="V866" s="383"/>
      <c r="W866" s="383"/>
      <c r="X866" s="383"/>
      <c r="Y866" s="383"/>
      <c r="Z866" s="383"/>
    </row>
    <row r="867" ht="39.0" customHeight="1">
      <c r="A867" s="383"/>
      <c r="B867" s="383"/>
      <c r="C867" s="407"/>
      <c r="D867" s="383"/>
      <c r="E867" s="383"/>
      <c r="F867" s="383"/>
      <c r="G867" s="383"/>
      <c r="H867" s="383"/>
      <c r="I867" s="383"/>
      <c r="J867" s="383"/>
      <c r="K867" s="383"/>
      <c r="L867" s="383"/>
      <c r="M867" s="383"/>
      <c r="N867" s="383"/>
      <c r="O867" s="383"/>
      <c r="P867" s="383"/>
      <c r="Q867" s="383"/>
      <c r="R867" s="383"/>
      <c r="S867" s="383"/>
      <c r="T867" s="383"/>
      <c r="U867" s="383"/>
      <c r="V867" s="383"/>
      <c r="W867" s="383"/>
      <c r="X867" s="383"/>
      <c r="Y867" s="383"/>
      <c r="Z867" s="383"/>
    </row>
    <row r="868" ht="39.0" customHeight="1">
      <c r="A868" s="383"/>
      <c r="B868" s="383"/>
      <c r="C868" s="407"/>
      <c r="D868" s="383"/>
      <c r="E868" s="383"/>
      <c r="F868" s="383"/>
      <c r="G868" s="383"/>
      <c r="H868" s="383"/>
      <c r="I868" s="383"/>
      <c r="J868" s="383"/>
      <c r="K868" s="383"/>
      <c r="L868" s="383"/>
      <c r="M868" s="383"/>
      <c r="N868" s="383"/>
      <c r="O868" s="383"/>
      <c r="P868" s="383"/>
      <c r="Q868" s="383"/>
      <c r="R868" s="383"/>
      <c r="S868" s="383"/>
      <c r="T868" s="383"/>
      <c r="U868" s="383"/>
      <c r="V868" s="383"/>
      <c r="W868" s="383"/>
      <c r="X868" s="383"/>
      <c r="Y868" s="383"/>
      <c r="Z868" s="383"/>
    </row>
    <row r="869" ht="39.0" customHeight="1">
      <c r="A869" s="383"/>
      <c r="B869" s="383"/>
      <c r="C869" s="407"/>
      <c r="D869" s="383"/>
      <c r="E869" s="383"/>
      <c r="F869" s="383"/>
      <c r="G869" s="383"/>
      <c r="H869" s="383"/>
      <c r="I869" s="383"/>
      <c r="J869" s="383"/>
      <c r="K869" s="383"/>
      <c r="L869" s="383"/>
      <c r="M869" s="383"/>
      <c r="N869" s="383"/>
      <c r="O869" s="383"/>
      <c r="P869" s="383"/>
      <c r="Q869" s="383"/>
      <c r="R869" s="383"/>
      <c r="S869" s="383"/>
      <c r="T869" s="383"/>
      <c r="U869" s="383"/>
      <c r="V869" s="383"/>
      <c r="W869" s="383"/>
      <c r="X869" s="383"/>
      <c r="Y869" s="383"/>
      <c r="Z869" s="383"/>
    </row>
    <row r="870" ht="39.0" customHeight="1">
      <c r="A870" s="383"/>
      <c r="B870" s="383"/>
      <c r="C870" s="407"/>
      <c r="D870" s="383"/>
      <c r="E870" s="383"/>
      <c r="F870" s="383"/>
      <c r="G870" s="383"/>
      <c r="H870" s="383"/>
      <c r="I870" s="383"/>
      <c r="J870" s="383"/>
      <c r="K870" s="383"/>
      <c r="L870" s="383"/>
      <c r="M870" s="383"/>
      <c r="N870" s="383"/>
      <c r="O870" s="383"/>
      <c r="P870" s="383"/>
      <c r="Q870" s="383"/>
      <c r="R870" s="383"/>
      <c r="S870" s="383"/>
      <c r="T870" s="383"/>
      <c r="U870" s="383"/>
      <c r="V870" s="383"/>
      <c r="W870" s="383"/>
      <c r="X870" s="383"/>
      <c r="Y870" s="383"/>
      <c r="Z870" s="383"/>
    </row>
    <row r="871" ht="39.0" customHeight="1">
      <c r="A871" s="383"/>
      <c r="B871" s="383"/>
      <c r="C871" s="407"/>
      <c r="D871" s="383"/>
      <c r="E871" s="383"/>
      <c r="F871" s="383"/>
      <c r="G871" s="383"/>
      <c r="H871" s="383"/>
      <c r="I871" s="383"/>
      <c r="J871" s="383"/>
      <c r="K871" s="383"/>
      <c r="L871" s="383"/>
      <c r="M871" s="383"/>
      <c r="N871" s="383"/>
      <c r="O871" s="383"/>
      <c r="P871" s="383"/>
      <c r="Q871" s="383"/>
      <c r="R871" s="383"/>
      <c r="S871" s="383"/>
      <c r="T871" s="383"/>
      <c r="U871" s="383"/>
      <c r="V871" s="383"/>
      <c r="W871" s="383"/>
      <c r="X871" s="383"/>
      <c r="Y871" s="383"/>
      <c r="Z871" s="383"/>
    </row>
    <row r="872" ht="39.0" customHeight="1">
      <c r="A872" s="383"/>
      <c r="B872" s="383"/>
      <c r="C872" s="407"/>
      <c r="D872" s="383"/>
      <c r="E872" s="383"/>
      <c r="F872" s="383"/>
      <c r="G872" s="383"/>
      <c r="H872" s="383"/>
      <c r="I872" s="383"/>
      <c r="J872" s="383"/>
      <c r="K872" s="383"/>
      <c r="L872" s="383"/>
      <c r="M872" s="383"/>
      <c r="N872" s="383"/>
      <c r="O872" s="383"/>
      <c r="P872" s="383"/>
      <c r="Q872" s="383"/>
      <c r="R872" s="383"/>
      <c r="S872" s="383"/>
      <c r="T872" s="383"/>
      <c r="U872" s="383"/>
      <c r="V872" s="383"/>
      <c r="W872" s="383"/>
      <c r="X872" s="383"/>
      <c r="Y872" s="383"/>
      <c r="Z872" s="383"/>
    </row>
    <row r="873" ht="39.0" customHeight="1">
      <c r="A873" s="383"/>
      <c r="B873" s="383"/>
      <c r="C873" s="407"/>
      <c r="D873" s="383"/>
      <c r="E873" s="383"/>
      <c r="F873" s="383"/>
      <c r="G873" s="383"/>
      <c r="H873" s="383"/>
      <c r="I873" s="383"/>
      <c r="J873" s="383"/>
      <c r="K873" s="383"/>
      <c r="L873" s="383"/>
      <c r="M873" s="383"/>
      <c r="N873" s="383"/>
      <c r="O873" s="383"/>
      <c r="P873" s="383"/>
      <c r="Q873" s="383"/>
      <c r="R873" s="383"/>
      <c r="S873" s="383"/>
      <c r="T873" s="383"/>
      <c r="U873" s="383"/>
      <c r="V873" s="383"/>
      <c r="W873" s="383"/>
      <c r="X873" s="383"/>
      <c r="Y873" s="383"/>
      <c r="Z873" s="383"/>
    </row>
    <row r="874" ht="39.0" customHeight="1">
      <c r="A874" s="383"/>
      <c r="B874" s="383"/>
      <c r="C874" s="407"/>
      <c r="D874" s="383"/>
      <c r="E874" s="383"/>
      <c r="F874" s="383"/>
      <c r="G874" s="383"/>
      <c r="H874" s="383"/>
      <c r="I874" s="383"/>
      <c r="J874" s="383"/>
      <c r="K874" s="383"/>
      <c r="L874" s="383"/>
      <c r="M874" s="383"/>
      <c r="N874" s="383"/>
      <c r="O874" s="383"/>
      <c r="P874" s="383"/>
      <c r="Q874" s="383"/>
      <c r="R874" s="383"/>
      <c r="S874" s="383"/>
      <c r="T874" s="383"/>
      <c r="U874" s="383"/>
      <c r="V874" s="383"/>
      <c r="W874" s="383"/>
      <c r="X874" s="383"/>
      <c r="Y874" s="383"/>
      <c r="Z874" s="383"/>
    </row>
    <row r="875" ht="39.0" customHeight="1">
      <c r="A875" s="383"/>
      <c r="B875" s="383"/>
      <c r="C875" s="407"/>
      <c r="D875" s="383"/>
      <c r="E875" s="383"/>
      <c r="F875" s="383"/>
      <c r="G875" s="383"/>
      <c r="H875" s="383"/>
      <c r="I875" s="383"/>
      <c r="J875" s="383"/>
      <c r="K875" s="383"/>
      <c r="L875" s="383"/>
      <c r="M875" s="383"/>
      <c r="N875" s="383"/>
      <c r="O875" s="383"/>
      <c r="P875" s="383"/>
      <c r="Q875" s="383"/>
      <c r="R875" s="383"/>
      <c r="S875" s="383"/>
      <c r="T875" s="383"/>
      <c r="U875" s="383"/>
      <c r="V875" s="383"/>
      <c r="W875" s="383"/>
      <c r="X875" s="383"/>
      <c r="Y875" s="383"/>
      <c r="Z875" s="383"/>
    </row>
    <row r="876" ht="39.0" customHeight="1">
      <c r="A876" s="383"/>
      <c r="B876" s="383"/>
      <c r="C876" s="407"/>
      <c r="D876" s="383"/>
      <c r="E876" s="383"/>
      <c r="F876" s="383"/>
      <c r="G876" s="383"/>
      <c r="H876" s="383"/>
      <c r="I876" s="383"/>
      <c r="J876" s="383"/>
      <c r="K876" s="383"/>
      <c r="L876" s="383"/>
      <c r="M876" s="383"/>
      <c r="N876" s="383"/>
      <c r="O876" s="383"/>
      <c r="P876" s="383"/>
      <c r="Q876" s="383"/>
      <c r="R876" s="383"/>
      <c r="S876" s="383"/>
      <c r="T876" s="383"/>
      <c r="U876" s="383"/>
      <c r="V876" s="383"/>
      <c r="W876" s="383"/>
      <c r="X876" s="383"/>
      <c r="Y876" s="383"/>
      <c r="Z876" s="383"/>
    </row>
    <row r="877" ht="39.0" customHeight="1">
      <c r="A877" s="383"/>
      <c r="B877" s="383"/>
      <c r="C877" s="407"/>
      <c r="D877" s="383"/>
      <c r="E877" s="383"/>
      <c r="F877" s="383"/>
      <c r="G877" s="383"/>
      <c r="H877" s="383"/>
      <c r="I877" s="383"/>
      <c r="J877" s="383"/>
      <c r="K877" s="383"/>
      <c r="L877" s="383"/>
      <c r="M877" s="383"/>
      <c r="N877" s="383"/>
      <c r="O877" s="383"/>
      <c r="P877" s="383"/>
      <c r="Q877" s="383"/>
      <c r="R877" s="383"/>
      <c r="S877" s="383"/>
      <c r="T877" s="383"/>
      <c r="U877" s="383"/>
      <c r="V877" s="383"/>
      <c r="W877" s="383"/>
      <c r="X877" s="383"/>
      <c r="Y877" s="383"/>
      <c r="Z877" s="383"/>
    </row>
    <row r="878" ht="39.0" customHeight="1">
      <c r="A878" s="383"/>
      <c r="B878" s="383"/>
      <c r="C878" s="407"/>
      <c r="D878" s="383"/>
      <c r="E878" s="383"/>
      <c r="F878" s="383"/>
      <c r="G878" s="383"/>
      <c r="H878" s="383"/>
      <c r="I878" s="383"/>
      <c r="J878" s="383"/>
      <c r="K878" s="383"/>
      <c r="L878" s="383"/>
      <c r="M878" s="383"/>
      <c r="N878" s="383"/>
      <c r="O878" s="383"/>
      <c r="P878" s="383"/>
      <c r="Q878" s="383"/>
      <c r="R878" s="383"/>
      <c r="S878" s="383"/>
      <c r="T878" s="383"/>
      <c r="U878" s="383"/>
      <c r="V878" s="383"/>
      <c r="W878" s="383"/>
      <c r="X878" s="383"/>
      <c r="Y878" s="383"/>
      <c r="Z878" s="383"/>
    </row>
    <row r="879" ht="39.0" customHeight="1">
      <c r="A879" s="383"/>
      <c r="B879" s="383"/>
      <c r="C879" s="407"/>
      <c r="D879" s="383"/>
      <c r="E879" s="383"/>
      <c r="F879" s="383"/>
      <c r="G879" s="383"/>
      <c r="H879" s="383"/>
      <c r="I879" s="383"/>
      <c r="J879" s="383"/>
      <c r="K879" s="383"/>
      <c r="L879" s="383"/>
      <c r="M879" s="383"/>
      <c r="N879" s="383"/>
      <c r="O879" s="383"/>
      <c r="P879" s="383"/>
      <c r="Q879" s="383"/>
      <c r="R879" s="383"/>
      <c r="S879" s="383"/>
      <c r="T879" s="383"/>
      <c r="U879" s="383"/>
      <c r="V879" s="383"/>
      <c r="W879" s="383"/>
      <c r="X879" s="383"/>
      <c r="Y879" s="383"/>
      <c r="Z879" s="383"/>
    </row>
    <row r="880" ht="39.0" customHeight="1">
      <c r="A880" s="383"/>
      <c r="B880" s="383"/>
      <c r="C880" s="407"/>
      <c r="D880" s="383"/>
      <c r="E880" s="383"/>
      <c r="F880" s="383"/>
      <c r="G880" s="383"/>
      <c r="H880" s="383"/>
      <c r="I880" s="383"/>
      <c r="J880" s="383"/>
      <c r="K880" s="383"/>
      <c r="L880" s="383"/>
      <c r="M880" s="383"/>
      <c r="N880" s="383"/>
      <c r="O880" s="383"/>
      <c r="P880" s="383"/>
      <c r="Q880" s="383"/>
      <c r="R880" s="383"/>
      <c r="S880" s="383"/>
      <c r="T880" s="383"/>
      <c r="U880" s="383"/>
      <c r="V880" s="383"/>
      <c r="W880" s="383"/>
      <c r="X880" s="383"/>
      <c r="Y880" s="383"/>
      <c r="Z880" s="383"/>
    </row>
    <row r="881" ht="39.0" customHeight="1">
      <c r="A881" s="383"/>
      <c r="B881" s="383"/>
      <c r="C881" s="407"/>
      <c r="D881" s="383"/>
      <c r="E881" s="383"/>
      <c r="F881" s="383"/>
      <c r="G881" s="383"/>
      <c r="H881" s="383"/>
      <c r="I881" s="383"/>
      <c r="J881" s="383"/>
      <c r="K881" s="383"/>
      <c r="L881" s="383"/>
      <c r="M881" s="383"/>
      <c r="N881" s="383"/>
      <c r="O881" s="383"/>
      <c r="P881" s="383"/>
      <c r="Q881" s="383"/>
      <c r="R881" s="383"/>
      <c r="S881" s="383"/>
      <c r="T881" s="383"/>
      <c r="U881" s="383"/>
      <c r="V881" s="383"/>
      <c r="W881" s="383"/>
      <c r="X881" s="383"/>
      <c r="Y881" s="383"/>
      <c r="Z881" s="383"/>
    </row>
    <row r="882" ht="39.0" customHeight="1">
      <c r="A882" s="383"/>
      <c r="B882" s="383"/>
      <c r="C882" s="407"/>
      <c r="D882" s="383"/>
      <c r="E882" s="383"/>
      <c r="F882" s="383"/>
      <c r="G882" s="383"/>
      <c r="H882" s="383"/>
      <c r="I882" s="383"/>
      <c r="J882" s="383"/>
      <c r="K882" s="383"/>
      <c r="L882" s="383"/>
      <c r="M882" s="383"/>
      <c r="N882" s="383"/>
      <c r="O882" s="383"/>
      <c r="P882" s="383"/>
      <c r="Q882" s="383"/>
      <c r="R882" s="383"/>
      <c r="S882" s="383"/>
      <c r="T882" s="383"/>
      <c r="U882" s="383"/>
      <c r="V882" s="383"/>
      <c r="W882" s="383"/>
      <c r="X882" s="383"/>
      <c r="Y882" s="383"/>
      <c r="Z882" s="383"/>
    </row>
    <row r="883" ht="39.0" customHeight="1">
      <c r="A883" s="383"/>
      <c r="B883" s="383"/>
      <c r="C883" s="407"/>
      <c r="D883" s="383"/>
      <c r="E883" s="383"/>
      <c r="F883" s="383"/>
      <c r="G883" s="383"/>
      <c r="H883" s="383"/>
      <c r="I883" s="383"/>
      <c r="J883" s="383"/>
      <c r="K883" s="383"/>
      <c r="L883" s="383"/>
      <c r="M883" s="383"/>
      <c r="N883" s="383"/>
      <c r="O883" s="383"/>
      <c r="P883" s="383"/>
      <c r="Q883" s="383"/>
      <c r="R883" s="383"/>
      <c r="S883" s="383"/>
      <c r="T883" s="383"/>
      <c r="U883" s="383"/>
      <c r="V883" s="383"/>
      <c r="W883" s="383"/>
      <c r="X883" s="383"/>
      <c r="Y883" s="383"/>
      <c r="Z883" s="383"/>
    </row>
    <row r="884" ht="39.0" customHeight="1">
      <c r="A884" s="383"/>
      <c r="B884" s="383"/>
      <c r="C884" s="407"/>
      <c r="D884" s="383"/>
      <c r="E884" s="383"/>
      <c r="F884" s="383"/>
      <c r="G884" s="383"/>
      <c r="H884" s="383"/>
      <c r="I884" s="383"/>
      <c r="J884" s="383"/>
      <c r="K884" s="383"/>
      <c r="L884" s="383"/>
      <c r="M884" s="383"/>
      <c r="N884" s="383"/>
      <c r="O884" s="383"/>
      <c r="P884" s="383"/>
      <c r="Q884" s="383"/>
      <c r="R884" s="383"/>
      <c r="S884" s="383"/>
      <c r="T884" s="383"/>
      <c r="U884" s="383"/>
      <c r="V884" s="383"/>
      <c r="W884" s="383"/>
      <c r="X884" s="383"/>
      <c r="Y884" s="383"/>
      <c r="Z884" s="383"/>
    </row>
    <row r="885" ht="39.0" customHeight="1">
      <c r="A885" s="383"/>
      <c r="B885" s="383"/>
      <c r="C885" s="407"/>
      <c r="D885" s="383"/>
      <c r="E885" s="383"/>
      <c r="F885" s="383"/>
      <c r="G885" s="383"/>
      <c r="H885" s="383"/>
      <c r="I885" s="383"/>
      <c r="J885" s="383"/>
      <c r="K885" s="383"/>
      <c r="L885" s="383"/>
      <c r="M885" s="383"/>
      <c r="N885" s="383"/>
      <c r="O885" s="383"/>
      <c r="P885" s="383"/>
      <c r="Q885" s="383"/>
      <c r="R885" s="383"/>
      <c r="S885" s="383"/>
      <c r="T885" s="383"/>
      <c r="U885" s="383"/>
      <c r="V885" s="383"/>
      <c r="W885" s="383"/>
      <c r="X885" s="383"/>
      <c r="Y885" s="383"/>
      <c r="Z885" s="383"/>
    </row>
    <row r="886" ht="39.0" customHeight="1">
      <c r="A886" s="383"/>
      <c r="B886" s="383"/>
      <c r="C886" s="407"/>
      <c r="D886" s="383"/>
      <c r="E886" s="383"/>
      <c r="F886" s="383"/>
      <c r="G886" s="383"/>
      <c r="H886" s="383"/>
      <c r="I886" s="383"/>
      <c r="J886" s="383"/>
      <c r="K886" s="383"/>
      <c r="L886" s="383"/>
      <c r="M886" s="383"/>
      <c r="N886" s="383"/>
      <c r="O886" s="383"/>
      <c r="P886" s="383"/>
      <c r="Q886" s="383"/>
      <c r="R886" s="383"/>
      <c r="S886" s="383"/>
      <c r="T886" s="383"/>
      <c r="U886" s="383"/>
      <c r="V886" s="383"/>
      <c r="W886" s="383"/>
      <c r="X886" s="383"/>
      <c r="Y886" s="383"/>
      <c r="Z886" s="383"/>
    </row>
    <row r="887" ht="39.0" customHeight="1">
      <c r="A887" s="383"/>
      <c r="B887" s="383"/>
      <c r="C887" s="407"/>
      <c r="D887" s="383"/>
      <c r="E887" s="383"/>
      <c r="F887" s="383"/>
      <c r="G887" s="383"/>
      <c r="H887" s="383"/>
      <c r="I887" s="383"/>
      <c r="J887" s="383"/>
      <c r="K887" s="383"/>
      <c r="L887" s="383"/>
      <c r="M887" s="383"/>
      <c r="N887" s="383"/>
      <c r="O887" s="383"/>
      <c r="P887" s="383"/>
      <c r="Q887" s="383"/>
      <c r="R887" s="383"/>
      <c r="S887" s="383"/>
      <c r="T887" s="383"/>
      <c r="U887" s="383"/>
      <c r="V887" s="383"/>
      <c r="W887" s="383"/>
      <c r="X887" s="383"/>
      <c r="Y887" s="383"/>
      <c r="Z887" s="383"/>
    </row>
    <row r="888" ht="39.0" customHeight="1">
      <c r="A888" s="383"/>
      <c r="B888" s="383"/>
      <c r="C888" s="407"/>
      <c r="D888" s="383"/>
      <c r="E888" s="383"/>
      <c r="F888" s="383"/>
      <c r="G888" s="383"/>
      <c r="H888" s="383"/>
      <c r="I888" s="383"/>
      <c r="J888" s="383"/>
      <c r="K888" s="383"/>
      <c r="L888" s="383"/>
      <c r="M888" s="383"/>
      <c r="N888" s="383"/>
      <c r="O888" s="383"/>
      <c r="P888" s="383"/>
      <c r="Q888" s="383"/>
      <c r="R888" s="383"/>
      <c r="S888" s="383"/>
      <c r="T888" s="383"/>
      <c r="U888" s="383"/>
      <c r="V888" s="383"/>
      <c r="W888" s="383"/>
      <c r="X888" s="383"/>
      <c r="Y888" s="383"/>
      <c r="Z888" s="383"/>
    </row>
    <row r="889" ht="39.0" customHeight="1">
      <c r="A889" s="383"/>
      <c r="B889" s="383"/>
      <c r="C889" s="407"/>
      <c r="D889" s="383"/>
      <c r="E889" s="383"/>
      <c r="F889" s="383"/>
      <c r="G889" s="383"/>
      <c r="H889" s="383"/>
      <c r="I889" s="383"/>
      <c r="J889" s="383"/>
      <c r="K889" s="383"/>
      <c r="L889" s="383"/>
      <c r="M889" s="383"/>
      <c r="N889" s="383"/>
      <c r="O889" s="383"/>
      <c r="P889" s="383"/>
      <c r="Q889" s="383"/>
      <c r="R889" s="383"/>
      <c r="S889" s="383"/>
      <c r="T889" s="383"/>
      <c r="U889" s="383"/>
      <c r="V889" s="383"/>
      <c r="W889" s="383"/>
      <c r="X889" s="383"/>
      <c r="Y889" s="383"/>
      <c r="Z889" s="383"/>
    </row>
    <row r="890" ht="39.0" customHeight="1">
      <c r="A890" s="383"/>
      <c r="B890" s="383"/>
      <c r="C890" s="407"/>
      <c r="D890" s="383"/>
      <c r="E890" s="383"/>
      <c r="F890" s="383"/>
      <c r="G890" s="383"/>
      <c r="H890" s="383"/>
      <c r="I890" s="383"/>
      <c r="J890" s="383"/>
      <c r="K890" s="383"/>
      <c r="L890" s="383"/>
      <c r="M890" s="383"/>
      <c r="N890" s="383"/>
      <c r="O890" s="383"/>
      <c r="P890" s="383"/>
      <c r="Q890" s="383"/>
      <c r="R890" s="383"/>
      <c r="S890" s="383"/>
      <c r="T890" s="383"/>
      <c r="U890" s="383"/>
      <c r="V890" s="383"/>
      <c r="W890" s="383"/>
      <c r="X890" s="383"/>
      <c r="Y890" s="383"/>
      <c r="Z890" s="383"/>
    </row>
    <row r="891" ht="39.0" customHeight="1">
      <c r="A891" s="383"/>
      <c r="B891" s="383"/>
      <c r="C891" s="407"/>
      <c r="D891" s="383"/>
      <c r="E891" s="383"/>
      <c r="F891" s="383"/>
      <c r="G891" s="383"/>
      <c r="H891" s="383"/>
      <c r="I891" s="383"/>
      <c r="J891" s="383"/>
      <c r="K891" s="383"/>
      <c r="L891" s="383"/>
      <c r="M891" s="383"/>
      <c r="N891" s="383"/>
      <c r="O891" s="383"/>
      <c r="P891" s="383"/>
      <c r="Q891" s="383"/>
      <c r="R891" s="383"/>
      <c r="S891" s="383"/>
      <c r="T891" s="383"/>
      <c r="U891" s="383"/>
      <c r="V891" s="383"/>
      <c r="W891" s="383"/>
      <c r="X891" s="383"/>
      <c r="Y891" s="383"/>
      <c r="Z891" s="383"/>
    </row>
    <row r="892" ht="39.0" customHeight="1">
      <c r="A892" s="383"/>
      <c r="B892" s="383"/>
      <c r="C892" s="407"/>
      <c r="D892" s="383"/>
      <c r="E892" s="383"/>
      <c r="F892" s="383"/>
      <c r="G892" s="383"/>
      <c r="H892" s="383"/>
      <c r="I892" s="383"/>
      <c r="J892" s="383"/>
      <c r="K892" s="383"/>
      <c r="L892" s="383"/>
      <c r="M892" s="383"/>
      <c r="N892" s="383"/>
      <c r="O892" s="383"/>
      <c r="P892" s="383"/>
      <c r="Q892" s="383"/>
      <c r="R892" s="383"/>
      <c r="S892" s="383"/>
      <c r="T892" s="383"/>
      <c r="U892" s="383"/>
      <c r="V892" s="383"/>
      <c r="W892" s="383"/>
      <c r="X892" s="383"/>
      <c r="Y892" s="383"/>
      <c r="Z892" s="383"/>
    </row>
    <row r="893" ht="39.0" customHeight="1">
      <c r="A893" s="383"/>
      <c r="B893" s="383"/>
      <c r="C893" s="407"/>
      <c r="D893" s="383"/>
      <c r="E893" s="383"/>
      <c r="F893" s="383"/>
      <c r="G893" s="383"/>
      <c r="H893" s="383"/>
      <c r="I893" s="383"/>
      <c r="J893" s="383"/>
      <c r="K893" s="383"/>
      <c r="L893" s="383"/>
      <c r="M893" s="383"/>
      <c r="N893" s="383"/>
      <c r="O893" s="383"/>
      <c r="P893" s="383"/>
      <c r="Q893" s="383"/>
      <c r="R893" s="383"/>
      <c r="S893" s="383"/>
      <c r="T893" s="383"/>
      <c r="U893" s="383"/>
      <c r="V893" s="383"/>
      <c r="W893" s="383"/>
      <c r="X893" s="383"/>
      <c r="Y893" s="383"/>
      <c r="Z893" s="383"/>
    </row>
    <row r="894" ht="39.0" customHeight="1">
      <c r="A894" s="383"/>
      <c r="B894" s="383"/>
      <c r="C894" s="407"/>
      <c r="D894" s="383"/>
      <c r="E894" s="383"/>
      <c r="F894" s="383"/>
      <c r="G894" s="383"/>
      <c r="H894" s="383"/>
      <c r="I894" s="383"/>
      <c r="J894" s="383"/>
      <c r="K894" s="383"/>
      <c r="L894" s="383"/>
      <c r="M894" s="383"/>
      <c r="N894" s="383"/>
      <c r="O894" s="383"/>
      <c r="P894" s="383"/>
      <c r="Q894" s="383"/>
      <c r="R894" s="383"/>
      <c r="S894" s="383"/>
      <c r="T894" s="383"/>
      <c r="U894" s="383"/>
      <c r="V894" s="383"/>
      <c r="W894" s="383"/>
      <c r="X894" s="383"/>
      <c r="Y894" s="383"/>
      <c r="Z894" s="383"/>
    </row>
    <row r="895" ht="39.0" customHeight="1">
      <c r="A895" s="383"/>
      <c r="B895" s="383"/>
      <c r="C895" s="407"/>
      <c r="D895" s="383"/>
      <c r="E895" s="383"/>
      <c r="F895" s="383"/>
      <c r="G895" s="383"/>
      <c r="H895" s="383"/>
      <c r="I895" s="383"/>
      <c r="J895" s="383"/>
      <c r="K895" s="383"/>
      <c r="L895" s="383"/>
      <c r="M895" s="383"/>
      <c r="N895" s="383"/>
      <c r="O895" s="383"/>
      <c r="P895" s="383"/>
      <c r="Q895" s="383"/>
      <c r="R895" s="383"/>
      <c r="S895" s="383"/>
      <c r="T895" s="383"/>
      <c r="U895" s="383"/>
      <c r="V895" s="383"/>
      <c r="W895" s="383"/>
      <c r="X895" s="383"/>
      <c r="Y895" s="383"/>
      <c r="Z895" s="383"/>
    </row>
    <row r="896" ht="39.0" customHeight="1">
      <c r="A896" s="383"/>
      <c r="B896" s="383"/>
      <c r="C896" s="407"/>
      <c r="D896" s="383"/>
      <c r="E896" s="383"/>
      <c r="F896" s="383"/>
      <c r="G896" s="383"/>
      <c r="H896" s="383"/>
      <c r="I896" s="383"/>
      <c r="J896" s="383"/>
      <c r="K896" s="383"/>
      <c r="L896" s="383"/>
      <c r="M896" s="383"/>
      <c r="N896" s="383"/>
      <c r="O896" s="383"/>
      <c r="P896" s="383"/>
      <c r="Q896" s="383"/>
      <c r="R896" s="383"/>
      <c r="S896" s="383"/>
      <c r="T896" s="383"/>
      <c r="U896" s="383"/>
      <c r="V896" s="383"/>
      <c r="W896" s="383"/>
      <c r="X896" s="383"/>
      <c r="Y896" s="383"/>
      <c r="Z896" s="383"/>
    </row>
    <row r="897" ht="39.0" customHeight="1">
      <c r="A897" s="383"/>
      <c r="B897" s="383"/>
      <c r="C897" s="407"/>
      <c r="D897" s="383"/>
      <c r="E897" s="383"/>
      <c r="F897" s="383"/>
      <c r="G897" s="383"/>
      <c r="H897" s="383"/>
      <c r="I897" s="383"/>
      <c r="J897" s="383"/>
      <c r="K897" s="383"/>
      <c r="L897" s="383"/>
      <c r="M897" s="383"/>
      <c r="N897" s="383"/>
      <c r="O897" s="383"/>
      <c r="P897" s="383"/>
      <c r="Q897" s="383"/>
      <c r="R897" s="383"/>
      <c r="S897" s="383"/>
      <c r="T897" s="383"/>
      <c r="U897" s="383"/>
      <c r="V897" s="383"/>
      <c r="W897" s="383"/>
      <c r="X897" s="383"/>
      <c r="Y897" s="383"/>
      <c r="Z897" s="383"/>
    </row>
    <row r="898" ht="39.0" customHeight="1">
      <c r="A898" s="383"/>
      <c r="B898" s="383"/>
      <c r="C898" s="407"/>
      <c r="D898" s="383"/>
      <c r="E898" s="383"/>
      <c r="F898" s="383"/>
      <c r="G898" s="383"/>
      <c r="H898" s="383"/>
      <c r="I898" s="383"/>
      <c r="J898" s="383"/>
      <c r="K898" s="383"/>
      <c r="L898" s="383"/>
      <c r="M898" s="383"/>
      <c r="N898" s="383"/>
      <c r="O898" s="383"/>
      <c r="P898" s="383"/>
      <c r="Q898" s="383"/>
      <c r="R898" s="383"/>
      <c r="S898" s="383"/>
      <c r="T898" s="383"/>
      <c r="U898" s="383"/>
      <c r="V898" s="383"/>
      <c r="W898" s="383"/>
      <c r="X898" s="383"/>
      <c r="Y898" s="383"/>
      <c r="Z898" s="383"/>
    </row>
    <row r="899" ht="39.0" customHeight="1">
      <c r="A899" s="383"/>
      <c r="B899" s="383"/>
      <c r="C899" s="407"/>
      <c r="D899" s="383"/>
      <c r="E899" s="383"/>
      <c r="F899" s="383"/>
      <c r="G899" s="383"/>
      <c r="H899" s="383"/>
      <c r="I899" s="383"/>
      <c r="J899" s="383"/>
      <c r="K899" s="383"/>
      <c r="L899" s="383"/>
      <c r="M899" s="383"/>
      <c r="N899" s="383"/>
      <c r="O899" s="383"/>
      <c r="P899" s="383"/>
      <c r="Q899" s="383"/>
      <c r="R899" s="383"/>
      <c r="S899" s="383"/>
      <c r="T899" s="383"/>
      <c r="U899" s="383"/>
      <c r="V899" s="383"/>
      <c r="W899" s="383"/>
      <c r="X899" s="383"/>
      <c r="Y899" s="383"/>
      <c r="Z899" s="383"/>
    </row>
    <row r="900" ht="39.0" customHeight="1">
      <c r="A900" s="383"/>
      <c r="B900" s="383"/>
      <c r="C900" s="407"/>
      <c r="D900" s="383"/>
      <c r="E900" s="383"/>
      <c r="F900" s="383"/>
      <c r="G900" s="383"/>
      <c r="H900" s="383"/>
      <c r="I900" s="383"/>
      <c r="J900" s="383"/>
      <c r="K900" s="383"/>
      <c r="L900" s="383"/>
      <c r="M900" s="383"/>
      <c r="N900" s="383"/>
      <c r="O900" s="383"/>
      <c r="P900" s="383"/>
      <c r="Q900" s="383"/>
      <c r="R900" s="383"/>
      <c r="S900" s="383"/>
      <c r="T900" s="383"/>
      <c r="U900" s="383"/>
      <c r="V900" s="383"/>
      <c r="W900" s="383"/>
      <c r="X900" s="383"/>
      <c r="Y900" s="383"/>
      <c r="Z900" s="383"/>
    </row>
    <row r="901" ht="39.0" customHeight="1">
      <c r="A901" s="383"/>
      <c r="B901" s="383"/>
      <c r="C901" s="407"/>
      <c r="D901" s="383"/>
      <c r="E901" s="383"/>
      <c r="F901" s="383"/>
      <c r="G901" s="383"/>
      <c r="H901" s="383"/>
      <c r="I901" s="383"/>
      <c r="J901" s="383"/>
      <c r="K901" s="383"/>
      <c r="L901" s="383"/>
      <c r="M901" s="383"/>
      <c r="N901" s="383"/>
      <c r="O901" s="383"/>
      <c r="P901" s="383"/>
      <c r="Q901" s="383"/>
      <c r="R901" s="383"/>
      <c r="S901" s="383"/>
      <c r="T901" s="383"/>
      <c r="U901" s="383"/>
      <c r="V901" s="383"/>
      <c r="W901" s="383"/>
      <c r="X901" s="383"/>
      <c r="Y901" s="383"/>
      <c r="Z901" s="383"/>
    </row>
    <row r="902" ht="39.0" customHeight="1">
      <c r="A902" s="383"/>
      <c r="B902" s="383"/>
      <c r="C902" s="407"/>
      <c r="D902" s="383"/>
      <c r="E902" s="383"/>
      <c r="F902" s="383"/>
      <c r="G902" s="383"/>
      <c r="H902" s="383"/>
      <c r="I902" s="383"/>
      <c r="J902" s="383"/>
      <c r="K902" s="383"/>
      <c r="L902" s="383"/>
      <c r="M902" s="383"/>
      <c r="N902" s="383"/>
      <c r="O902" s="383"/>
      <c r="P902" s="383"/>
      <c r="Q902" s="383"/>
      <c r="R902" s="383"/>
      <c r="S902" s="383"/>
      <c r="T902" s="383"/>
      <c r="U902" s="383"/>
      <c r="V902" s="383"/>
      <c r="W902" s="383"/>
      <c r="X902" s="383"/>
      <c r="Y902" s="383"/>
      <c r="Z902" s="383"/>
    </row>
    <row r="903" ht="39.0" customHeight="1">
      <c r="A903" s="383"/>
      <c r="B903" s="383"/>
      <c r="C903" s="407"/>
      <c r="D903" s="383"/>
      <c r="E903" s="383"/>
      <c r="F903" s="383"/>
      <c r="G903" s="383"/>
      <c r="H903" s="383"/>
      <c r="I903" s="383"/>
      <c r="J903" s="383"/>
      <c r="K903" s="383"/>
      <c r="L903" s="383"/>
      <c r="M903" s="383"/>
      <c r="N903" s="383"/>
      <c r="O903" s="383"/>
      <c r="P903" s="383"/>
      <c r="Q903" s="383"/>
      <c r="R903" s="383"/>
      <c r="S903" s="383"/>
      <c r="T903" s="383"/>
      <c r="U903" s="383"/>
      <c r="V903" s="383"/>
      <c r="W903" s="383"/>
      <c r="X903" s="383"/>
      <c r="Y903" s="383"/>
      <c r="Z903" s="383"/>
    </row>
    <row r="904" ht="39.0" customHeight="1">
      <c r="A904" s="383"/>
      <c r="B904" s="383"/>
      <c r="C904" s="407"/>
      <c r="D904" s="383"/>
      <c r="E904" s="383"/>
      <c r="F904" s="383"/>
      <c r="G904" s="383"/>
      <c r="H904" s="383"/>
      <c r="I904" s="383"/>
      <c r="J904" s="383"/>
      <c r="K904" s="383"/>
      <c r="L904" s="383"/>
      <c r="M904" s="383"/>
      <c r="N904" s="383"/>
      <c r="O904" s="383"/>
      <c r="P904" s="383"/>
      <c r="Q904" s="383"/>
      <c r="R904" s="383"/>
      <c r="S904" s="383"/>
      <c r="T904" s="383"/>
      <c r="U904" s="383"/>
      <c r="V904" s="383"/>
      <c r="W904" s="383"/>
      <c r="X904" s="383"/>
      <c r="Y904" s="383"/>
      <c r="Z904" s="383"/>
    </row>
    <row r="905" ht="39.0" customHeight="1">
      <c r="A905" s="383"/>
      <c r="B905" s="383"/>
      <c r="C905" s="407"/>
      <c r="D905" s="383"/>
      <c r="E905" s="383"/>
      <c r="F905" s="383"/>
      <c r="G905" s="383"/>
      <c r="H905" s="383"/>
      <c r="I905" s="383"/>
      <c r="J905" s="383"/>
      <c r="K905" s="383"/>
      <c r="L905" s="383"/>
      <c r="M905" s="383"/>
      <c r="N905" s="383"/>
      <c r="O905" s="383"/>
      <c r="P905" s="383"/>
      <c r="Q905" s="383"/>
      <c r="R905" s="383"/>
      <c r="S905" s="383"/>
      <c r="T905" s="383"/>
      <c r="U905" s="383"/>
      <c r="V905" s="383"/>
      <c r="W905" s="383"/>
      <c r="X905" s="383"/>
      <c r="Y905" s="383"/>
      <c r="Z905" s="383"/>
    </row>
    <row r="906" ht="39.0" customHeight="1">
      <c r="A906" s="383"/>
      <c r="B906" s="383"/>
      <c r="C906" s="407"/>
      <c r="D906" s="383"/>
      <c r="E906" s="383"/>
      <c r="F906" s="383"/>
      <c r="G906" s="383"/>
      <c r="H906" s="383"/>
      <c r="I906" s="383"/>
      <c r="J906" s="383"/>
      <c r="K906" s="383"/>
      <c r="L906" s="383"/>
      <c r="M906" s="383"/>
      <c r="N906" s="383"/>
      <c r="O906" s="383"/>
      <c r="P906" s="383"/>
      <c r="Q906" s="383"/>
      <c r="R906" s="383"/>
      <c r="S906" s="383"/>
      <c r="T906" s="383"/>
      <c r="U906" s="383"/>
      <c r="V906" s="383"/>
      <c r="W906" s="383"/>
      <c r="X906" s="383"/>
      <c r="Y906" s="383"/>
      <c r="Z906" s="383"/>
    </row>
    <row r="907" ht="39.0" customHeight="1">
      <c r="A907" s="383"/>
      <c r="B907" s="383"/>
      <c r="C907" s="407"/>
      <c r="D907" s="383"/>
      <c r="E907" s="383"/>
      <c r="F907" s="383"/>
      <c r="G907" s="383"/>
      <c r="H907" s="383"/>
      <c r="I907" s="383"/>
      <c r="J907" s="383"/>
      <c r="K907" s="383"/>
      <c r="L907" s="383"/>
      <c r="M907" s="383"/>
      <c r="N907" s="383"/>
      <c r="O907" s="383"/>
      <c r="P907" s="383"/>
      <c r="Q907" s="383"/>
      <c r="R907" s="383"/>
      <c r="S907" s="383"/>
      <c r="T907" s="383"/>
      <c r="U907" s="383"/>
      <c r="V907" s="383"/>
      <c r="W907" s="383"/>
      <c r="X907" s="383"/>
      <c r="Y907" s="383"/>
      <c r="Z907" s="383"/>
    </row>
    <row r="908" ht="39.0" customHeight="1">
      <c r="A908" s="383"/>
      <c r="B908" s="383"/>
      <c r="C908" s="407"/>
      <c r="D908" s="383"/>
      <c r="E908" s="383"/>
      <c r="F908" s="383"/>
      <c r="G908" s="383"/>
      <c r="H908" s="383"/>
      <c r="I908" s="383"/>
      <c r="J908" s="383"/>
      <c r="K908" s="383"/>
      <c r="L908" s="383"/>
      <c r="M908" s="383"/>
      <c r="N908" s="383"/>
      <c r="O908" s="383"/>
      <c r="P908" s="383"/>
      <c r="Q908" s="383"/>
      <c r="R908" s="383"/>
      <c r="S908" s="383"/>
      <c r="T908" s="383"/>
      <c r="U908" s="383"/>
      <c r="V908" s="383"/>
      <c r="W908" s="383"/>
      <c r="X908" s="383"/>
      <c r="Y908" s="383"/>
      <c r="Z908" s="383"/>
    </row>
    <row r="909" ht="39.0" customHeight="1">
      <c r="A909" s="383"/>
      <c r="B909" s="383"/>
      <c r="C909" s="407"/>
      <c r="D909" s="383"/>
      <c r="E909" s="383"/>
      <c r="F909" s="383"/>
      <c r="G909" s="383"/>
      <c r="H909" s="383"/>
      <c r="I909" s="383"/>
      <c r="J909" s="383"/>
      <c r="K909" s="383"/>
      <c r="L909" s="383"/>
      <c r="M909" s="383"/>
      <c r="N909" s="383"/>
      <c r="O909" s="383"/>
      <c r="P909" s="383"/>
      <c r="Q909" s="383"/>
      <c r="R909" s="383"/>
      <c r="S909" s="383"/>
      <c r="T909" s="383"/>
      <c r="U909" s="383"/>
      <c r="V909" s="383"/>
      <c r="W909" s="383"/>
      <c r="X909" s="383"/>
      <c r="Y909" s="383"/>
      <c r="Z909" s="383"/>
    </row>
    <row r="910" ht="39.0" customHeight="1">
      <c r="A910" s="383"/>
      <c r="B910" s="383"/>
      <c r="C910" s="407"/>
      <c r="D910" s="383"/>
      <c r="E910" s="383"/>
      <c r="F910" s="383"/>
      <c r="G910" s="383"/>
      <c r="H910" s="383"/>
      <c r="I910" s="383"/>
      <c r="J910" s="383"/>
      <c r="K910" s="383"/>
      <c r="L910" s="383"/>
      <c r="M910" s="383"/>
      <c r="N910" s="383"/>
      <c r="O910" s="383"/>
      <c r="P910" s="383"/>
      <c r="Q910" s="383"/>
      <c r="R910" s="383"/>
      <c r="S910" s="383"/>
      <c r="T910" s="383"/>
      <c r="U910" s="383"/>
      <c r="V910" s="383"/>
      <c r="W910" s="383"/>
      <c r="X910" s="383"/>
      <c r="Y910" s="383"/>
      <c r="Z910" s="383"/>
    </row>
    <row r="911" ht="39.0" customHeight="1">
      <c r="A911" s="383"/>
      <c r="B911" s="383"/>
      <c r="C911" s="407"/>
      <c r="D911" s="383"/>
      <c r="E911" s="383"/>
      <c r="F911" s="383"/>
      <c r="G911" s="383"/>
      <c r="H911" s="383"/>
      <c r="I911" s="383"/>
      <c r="J911" s="383"/>
      <c r="K911" s="383"/>
      <c r="L911" s="383"/>
      <c r="M911" s="383"/>
      <c r="N911" s="383"/>
      <c r="O911" s="383"/>
      <c r="P911" s="383"/>
      <c r="Q911" s="383"/>
      <c r="R911" s="383"/>
      <c r="S911" s="383"/>
      <c r="T911" s="383"/>
      <c r="U911" s="383"/>
      <c r="V911" s="383"/>
      <c r="W911" s="383"/>
      <c r="X911" s="383"/>
      <c r="Y911" s="383"/>
      <c r="Z911" s="383"/>
    </row>
    <row r="912" ht="39.0" customHeight="1">
      <c r="A912" s="383"/>
      <c r="B912" s="383"/>
      <c r="C912" s="407"/>
      <c r="D912" s="383"/>
      <c r="E912" s="383"/>
      <c r="F912" s="383"/>
      <c r="G912" s="383"/>
      <c r="H912" s="383"/>
      <c r="I912" s="383"/>
      <c r="J912" s="383"/>
      <c r="K912" s="383"/>
      <c r="L912" s="383"/>
      <c r="M912" s="383"/>
      <c r="N912" s="383"/>
      <c r="O912" s="383"/>
      <c r="P912" s="383"/>
      <c r="Q912" s="383"/>
      <c r="R912" s="383"/>
      <c r="S912" s="383"/>
      <c r="T912" s="383"/>
      <c r="U912" s="383"/>
      <c r="V912" s="383"/>
      <c r="W912" s="383"/>
      <c r="X912" s="383"/>
      <c r="Y912" s="383"/>
      <c r="Z912" s="383"/>
    </row>
    <row r="913" ht="39.0" customHeight="1">
      <c r="A913" s="383"/>
      <c r="B913" s="383"/>
      <c r="C913" s="407"/>
      <c r="D913" s="383"/>
      <c r="E913" s="383"/>
      <c r="F913" s="383"/>
      <c r="G913" s="383"/>
      <c r="H913" s="383"/>
      <c r="I913" s="383"/>
      <c r="J913" s="383"/>
      <c r="K913" s="383"/>
      <c r="L913" s="383"/>
      <c r="M913" s="383"/>
      <c r="N913" s="383"/>
      <c r="O913" s="383"/>
      <c r="P913" s="383"/>
      <c r="Q913" s="383"/>
      <c r="R913" s="383"/>
      <c r="S913" s="383"/>
      <c r="T913" s="383"/>
      <c r="U913" s="383"/>
      <c r="V913" s="383"/>
      <c r="W913" s="383"/>
      <c r="X913" s="383"/>
      <c r="Y913" s="383"/>
      <c r="Z913" s="383"/>
    </row>
    <row r="914" ht="39.0" customHeight="1">
      <c r="A914" s="383"/>
      <c r="B914" s="383"/>
      <c r="C914" s="407"/>
      <c r="D914" s="383"/>
      <c r="E914" s="383"/>
      <c r="F914" s="383"/>
      <c r="G914" s="383"/>
      <c r="H914" s="383"/>
      <c r="I914" s="383"/>
      <c r="J914" s="383"/>
      <c r="K914" s="383"/>
      <c r="L914" s="383"/>
      <c r="M914" s="383"/>
      <c r="N914" s="383"/>
      <c r="O914" s="383"/>
      <c r="P914" s="383"/>
      <c r="Q914" s="383"/>
      <c r="R914" s="383"/>
      <c r="S914" s="383"/>
      <c r="T914" s="383"/>
      <c r="U914" s="383"/>
      <c r="V914" s="383"/>
      <c r="W914" s="383"/>
      <c r="X914" s="383"/>
      <c r="Y914" s="383"/>
      <c r="Z914" s="383"/>
    </row>
    <row r="915" ht="39.0" customHeight="1">
      <c r="A915" s="383"/>
      <c r="B915" s="383"/>
      <c r="C915" s="407"/>
      <c r="D915" s="383"/>
      <c r="E915" s="383"/>
      <c r="F915" s="383"/>
      <c r="G915" s="383"/>
      <c r="H915" s="383"/>
      <c r="I915" s="383"/>
      <c r="J915" s="383"/>
      <c r="K915" s="383"/>
      <c r="L915" s="383"/>
      <c r="M915" s="383"/>
      <c r="N915" s="383"/>
      <c r="O915" s="383"/>
      <c r="P915" s="383"/>
      <c r="Q915" s="383"/>
      <c r="R915" s="383"/>
      <c r="S915" s="383"/>
      <c r="T915" s="383"/>
      <c r="U915" s="383"/>
      <c r="V915" s="383"/>
      <c r="W915" s="383"/>
      <c r="X915" s="383"/>
      <c r="Y915" s="383"/>
      <c r="Z915" s="383"/>
    </row>
    <row r="916" ht="39.0" customHeight="1">
      <c r="A916" s="383"/>
      <c r="B916" s="383"/>
      <c r="C916" s="407"/>
      <c r="D916" s="383"/>
      <c r="E916" s="383"/>
      <c r="F916" s="383"/>
      <c r="G916" s="383"/>
      <c r="H916" s="383"/>
      <c r="I916" s="383"/>
      <c r="J916" s="383"/>
      <c r="K916" s="383"/>
      <c r="L916" s="383"/>
      <c r="M916" s="383"/>
      <c r="N916" s="383"/>
      <c r="O916" s="383"/>
      <c r="P916" s="383"/>
      <c r="Q916" s="383"/>
      <c r="R916" s="383"/>
      <c r="S916" s="383"/>
      <c r="T916" s="383"/>
      <c r="U916" s="383"/>
      <c r="V916" s="383"/>
      <c r="W916" s="383"/>
      <c r="X916" s="383"/>
      <c r="Y916" s="383"/>
      <c r="Z916" s="383"/>
    </row>
    <row r="917" ht="39.0" customHeight="1">
      <c r="A917" s="383"/>
      <c r="B917" s="383"/>
      <c r="C917" s="407"/>
      <c r="D917" s="383"/>
      <c r="E917" s="383"/>
      <c r="F917" s="383"/>
      <c r="G917" s="383"/>
      <c r="H917" s="383"/>
      <c r="I917" s="383"/>
      <c r="J917" s="383"/>
      <c r="K917" s="383"/>
      <c r="L917" s="383"/>
      <c r="M917" s="383"/>
      <c r="N917" s="383"/>
      <c r="O917" s="383"/>
      <c r="P917" s="383"/>
      <c r="Q917" s="383"/>
      <c r="R917" s="383"/>
      <c r="S917" s="383"/>
      <c r="T917" s="383"/>
      <c r="U917" s="383"/>
      <c r="V917" s="383"/>
      <c r="W917" s="383"/>
      <c r="X917" s="383"/>
      <c r="Y917" s="383"/>
      <c r="Z917" s="383"/>
    </row>
    <row r="918" ht="39.0" customHeight="1">
      <c r="A918" s="383"/>
      <c r="B918" s="383"/>
      <c r="C918" s="407"/>
      <c r="D918" s="383"/>
      <c r="E918" s="383"/>
      <c r="F918" s="383"/>
      <c r="G918" s="383"/>
      <c r="H918" s="383"/>
      <c r="I918" s="383"/>
      <c r="J918" s="383"/>
      <c r="K918" s="383"/>
      <c r="L918" s="383"/>
      <c r="M918" s="383"/>
      <c r="N918" s="383"/>
      <c r="O918" s="383"/>
      <c r="P918" s="383"/>
      <c r="Q918" s="383"/>
      <c r="R918" s="383"/>
      <c r="S918" s="383"/>
      <c r="T918" s="383"/>
      <c r="U918" s="383"/>
      <c r="V918" s="383"/>
      <c r="W918" s="383"/>
      <c r="X918" s="383"/>
      <c r="Y918" s="383"/>
      <c r="Z918" s="383"/>
    </row>
    <row r="919" ht="39.0" customHeight="1">
      <c r="A919" s="383"/>
      <c r="B919" s="383"/>
      <c r="C919" s="407"/>
      <c r="D919" s="383"/>
      <c r="E919" s="383"/>
      <c r="F919" s="383"/>
      <c r="G919" s="383"/>
      <c r="H919" s="383"/>
      <c r="I919" s="383"/>
      <c r="J919" s="383"/>
      <c r="K919" s="383"/>
      <c r="L919" s="383"/>
      <c r="M919" s="383"/>
      <c r="N919" s="383"/>
      <c r="O919" s="383"/>
      <c r="P919" s="383"/>
      <c r="Q919" s="383"/>
      <c r="R919" s="383"/>
      <c r="S919" s="383"/>
      <c r="T919" s="383"/>
      <c r="U919" s="383"/>
      <c r="V919" s="383"/>
      <c r="W919" s="383"/>
      <c r="X919" s="383"/>
      <c r="Y919" s="383"/>
      <c r="Z919" s="383"/>
    </row>
    <row r="920" ht="39.0" customHeight="1">
      <c r="A920" s="383"/>
      <c r="B920" s="383"/>
      <c r="C920" s="407"/>
      <c r="D920" s="383"/>
      <c r="E920" s="383"/>
      <c r="F920" s="383"/>
      <c r="G920" s="383"/>
      <c r="H920" s="383"/>
      <c r="I920" s="383"/>
      <c r="J920" s="383"/>
      <c r="K920" s="383"/>
      <c r="L920" s="383"/>
      <c r="M920" s="383"/>
      <c r="N920" s="383"/>
      <c r="O920" s="383"/>
      <c r="P920" s="383"/>
      <c r="Q920" s="383"/>
      <c r="R920" s="383"/>
      <c r="S920" s="383"/>
      <c r="T920" s="383"/>
      <c r="U920" s="383"/>
      <c r="V920" s="383"/>
      <c r="W920" s="383"/>
      <c r="X920" s="383"/>
      <c r="Y920" s="383"/>
      <c r="Z920" s="383"/>
    </row>
    <row r="921" ht="39.0" customHeight="1">
      <c r="A921" s="383"/>
      <c r="B921" s="383"/>
      <c r="C921" s="407"/>
      <c r="D921" s="383"/>
      <c r="E921" s="383"/>
      <c r="F921" s="383"/>
      <c r="G921" s="383"/>
      <c r="H921" s="383"/>
      <c r="I921" s="383"/>
      <c r="J921" s="383"/>
      <c r="K921" s="383"/>
      <c r="L921" s="383"/>
      <c r="M921" s="383"/>
      <c r="N921" s="383"/>
      <c r="O921" s="383"/>
      <c r="P921" s="383"/>
      <c r="Q921" s="383"/>
      <c r="R921" s="383"/>
      <c r="S921" s="383"/>
      <c r="T921" s="383"/>
      <c r="U921" s="383"/>
      <c r="V921" s="383"/>
      <c r="W921" s="383"/>
      <c r="X921" s="383"/>
      <c r="Y921" s="383"/>
      <c r="Z921" s="383"/>
    </row>
    <row r="922" ht="39.0" customHeight="1">
      <c r="A922" s="383"/>
      <c r="B922" s="383"/>
      <c r="C922" s="407"/>
      <c r="D922" s="383"/>
      <c r="E922" s="383"/>
      <c r="F922" s="383"/>
      <c r="G922" s="383"/>
      <c r="H922" s="383"/>
      <c r="I922" s="383"/>
      <c r="J922" s="383"/>
      <c r="K922" s="383"/>
      <c r="L922" s="383"/>
      <c r="M922" s="383"/>
      <c r="N922" s="383"/>
      <c r="O922" s="383"/>
      <c r="P922" s="383"/>
      <c r="Q922" s="383"/>
      <c r="R922" s="383"/>
      <c r="S922" s="383"/>
      <c r="T922" s="383"/>
      <c r="U922" s="383"/>
      <c r="V922" s="383"/>
      <c r="W922" s="383"/>
      <c r="X922" s="383"/>
      <c r="Y922" s="383"/>
      <c r="Z922" s="383"/>
    </row>
    <row r="923" ht="39.0" customHeight="1">
      <c r="A923" s="383"/>
      <c r="B923" s="383"/>
      <c r="C923" s="407"/>
      <c r="D923" s="383"/>
      <c r="E923" s="383"/>
      <c r="F923" s="383"/>
      <c r="G923" s="383"/>
      <c r="H923" s="383"/>
      <c r="I923" s="383"/>
      <c r="J923" s="383"/>
      <c r="K923" s="383"/>
      <c r="L923" s="383"/>
      <c r="M923" s="383"/>
      <c r="N923" s="383"/>
      <c r="O923" s="383"/>
      <c r="P923" s="383"/>
      <c r="Q923" s="383"/>
      <c r="R923" s="383"/>
      <c r="S923" s="383"/>
      <c r="T923" s="383"/>
      <c r="U923" s="383"/>
      <c r="V923" s="383"/>
      <c r="W923" s="383"/>
      <c r="X923" s="383"/>
      <c r="Y923" s="383"/>
      <c r="Z923" s="383"/>
    </row>
    <row r="924" ht="39.0" customHeight="1">
      <c r="A924" s="383"/>
      <c r="B924" s="383"/>
      <c r="C924" s="407"/>
      <c r="D924" s="383"/>
      <c r="E924" s="383"/>
      <c r="F924" s="383"/>
      <c r="G924" s="383"/>
      <c r="H924" s="383"/>
      <c r="I924" s="383"/>
      <c r="J924" s="383"/>
      <c r="K924" s="383"/>
      <c r="L924" s="383"/>
      <c r="M924" s="383"/>
      <c r="N924" s="383"/>
      <c r="O924" s="383"/>
      <c r="P924" s="383"/>
      <c r="Q924" s="383"/>
      <c r="R924" s="383"/>
      <c r="S924" s="383"/>
      <c r="T924" s="383"/>
      <c r="U924" s="383"/>
      <c r="V924" s="383"/>
      <c r="W924" s="383"/>
      <c r="X924" s="383"/>
      <c r="Y924" s="383"/>
      <c r="Z924" s="383"/>
    </row>
    <row r="925" ht="39.0" customHeight="1">
      <c r="A925" s="383"/>
      <c r="B925" s="383"/>
      <c r="C925" s="407"/>
      <c r="D925" s="383"/>
      <c r="E925" s="383"/>
      <c r="F925" s="383"/>
      <c r="G925" s="383"/>
      <c r="H925" s="383"/>
      <c r="I925" s="383"/>
      <c r="J925" s="383"/>
      <c r="K925" s="383"/>
      <c r="L925" s="383"/>
      <c r="M925" s="383"/>
      <c r="N925" s="383"/>
      <c r="O925" s="383"/>
      <c r="P925" s="383"/>
      <c r="Q925" s="383"/>
      <c r="R925" s="383"/>
      <c r="S925" s="383"/>
      <c r="T925" s="383"/>
      <c r="U925" s="383"/>
      <c r="V925" s="383"/>
      <c r="W925" s="383"/>
      <c r="X925" s="383"/>
      <c r="Y925" s="383"/>
      <c r="Z925" s="383"/>
    </row>
    <row r="926" ht="39.0" customHeight="1">
      <c r="A926" s="383"/>
      <c r="B926" s="383"/>
      <c r="C926" s="407"/>
      <c r="D926" s="383"/>
      <c r="E926" s="383"/>
      <c r="F926" s="383"/>
      <c r="G926" s="383"/>
      <c r="H926" s="383"/>
      <c r="I926" s="383"/>
      <c r="J926" s="383"/>
      <c r="K926" s="383"/>
      <c r="L926" s="383"/>
      <c r="M926" s="383"/>
      <c r="N926" s="383"/>
      <c r="O926" s="383"/>
      <c r="P926" s="383"/>
      <c r="Q926" s="383"/>
      <c r="R926" s="383"/>
      <c r="S926" s="383"/>
      <c r="T926" s="383"/>
      <c r="U926" s="383"/>
      <c r="V926" s="383"/>
      <c r="W926" s="383"/>
      <c r="X926" s="383"/>
      <c r="Y926" s="383"/>
      <c r="Z926" s="383"/>
    </row>
    <row r="927" ht="39.0" customHeight="1">
      <c r="A927" s="383"/>
      <c r="B927" s="383"/>
      <c r="C927" s="407"/>
      <c r="D927" s="383"/>
      <c r="E927" s="383"/>
      <c r="F927" s="383"/>
      <c r="G927" s="383"/>
      <c r="H927" s="383"/>
      <c r="I927" s="383"/>
      <c r="J927" s="383"/>
      <c r="K927" s="383"/>
      <c r="L927" s="383"/>
      <c r="M927" s="383"/>
      <c r="N927" s="383"/>
      <c r="O927" s="383"/>
      <c r="P927" s="383"/>
      <c r="Q927" s="383"/>
      <c r="R927" s="383"/>
      <c r="S927" s="383"/>
      <c r="T927" s="383"/>
      <c r="U927" s="383"/>
      <c r="V927" s="383"/>
      <c r="W927" s="383"/>
      <c r="X927" s="383"/>
      <c r="Y927" s="383"/>
      <c r="Z927" s="383"/>
    </row>
    <row r="928" ht="39.0" customHeight="1">
      <c r="A928" s="383"/>
      <c r="B928" s="383"/>
      <c r="C928" s="407"/>
      <c r="D928" s="383"/>
      <c r="E928" s="383"/>
      <c r="F928" s="383"/>
      <c r="G928" s="383"/>
      <c r="H928" s="383"/>
      <c r="I928" s="383"/>
      <c r="J928" s="383"/>
      <c r="K928" s="383"/>
      <c r="L928" s="383"/>
      <c r="M928" s="383"/>
      <c r="N928" s="383"/>
      <c r="O928" s="383"/>
      <c r="P928" s="383"/>
      <c r="Q928" s="383"/>
      <c r="R928" s="383"/>
      <c r="S928" s="383"/>
      <c r="T928" s="383"/>
      <c r="U928" s="383"/>
      <c r="V928" s="383"/>
      <c r="W928" s="383"/>
      <c r="X928" s="383"/>
      <c r="Y928" s="383"/>
      <c r="Z928" s="383"/>
    </row>
    <row r="929" ht="39.0" customHeight="1">
      <c r="A929" s="383"/>
      <c r="B929" s="383"/>
      <c r="C929" s="407"/>
      <c r="D929" s="383"/>
      <c r="E929" s="383"/>
      <c r="F929" s="383"/>
      <c r="G929" s="383"/>
      <c r="H929" s="383"/>
      <c r="I929" s="383"/>
      <c r="J929" s="383"/>
      <c r="K929" s="383"/>
      <c r="L929" s="383"/>
      <c r="M929" s="383"/>
      <c r="N929" s="383"/>
      <c r="O929" s="383"/>
      <c r="P929" s="383"/>
      <c r="Q929" s="383"/>
      <c r="R929" s="383"/>
      <c r="S929" s="383"/>
      <c r="T929" s="383"/>
      <c r="U929" s="383"/>
      <c r="V929" s="383"/>
      <c r="W929" s="383"/>
      <c r="X929" s="383"/>
      <c r="Y929" s="383"/>
      <c r="Z929" s="383"/>
    </row>
    <row r="930" ht="39.0" customHeight="1">
      <c r="A930" s="383"/>
      <c r="B930" s="383"/>
      <c r="C930" s="407"/>
      <c r="D930" s="383"/>
      <c r="E930" s="383"/>
      <c r="F930" s="383"/>
      <c r="G930" s="383"/>
      <c r="H930" s="383"/>
      <c r="I930" s="383"/>
      <c r="J930" s="383"/>
      <c r="K930" s="383"/>
      <c r="L930" s="383"/>
      <c r="M930" s="383"/>
      <c r="N930" s="383"/>
      <c r="O930" s="383"/>
      <c r="P930" s="383"/>
      <c r="Q930" s="383"/>
      <c r="R930" s="383"/>
      <c r="S930" s="383"/>
      <c r="T930" s="383"/>
      <c r="U930" s="383"/>
      <c r="V930" s="383"/>
      <c r="W930" s="383"/>
      <c r="X930" s="383"/>
      <c r="Y930" s="383"/>
      <c r="Z930" s="383"/>
    </row>
    <row r="931" ht="39.0" customHeight="1">
      <c r="A931" s="383"/>
      <c r="B931" s="383"/>
      <c r="C931" s="407"/>
      <c r="D931" s="383"/>
      <c r="E931" s="383"/>
      <c r="F931" s="383"/>
      <c r="G931" s="383"/>
      <c r="H931" s="383"/>
      <c r="I931" s="383"/>
      <c r="J931" s="383"/>
      <c r="K931" s="383"/>
      <c r="L931" s="383"/>
      <c r="M931" s="383"/>
      <c r="N931" s="383"/>
      <c r="O931" s="383"/>
      <c r="P931" s="383"/>
      <c r="Q931" s="383"/>
      <c r="R931" s="383"/>
      <c r="S931" s="383"/>
      <c r="T931" s="383"/>
      <c r="U931" s="383"/>
      <c r="V931" s="383"/>
      <c r="W931" s="383"/>
      <c r="X931" s="383"/>
      <c r="Y931" s="383"/>
      <c r="Z931" s="383"/>
    </row>
    <row r="932" ht="39.0" customHeight="1">
      <c r="A932" s="383"/>
      <c r="B932" s="383"/>
      <c r="C932" s="407"/>
      <c r="D932" s="383"/>
      <c r="E932" s="383"/>
      <c r="F932" s="383"/>
      <c r="G932" s="383"/>
      <c r="H932" s="383"/>
      <c r="I932" s="383"/>
      <c r="J932" s="383"/>
      <c r="K932" s="383"/>
      <c r="L932" s="383"/>
      <c r="M932" s="383"/>
      <c r="N932" s="383"/>
      <c r="O932" s="383"/>
      <c r="P932" s="383"/>
      <c r="Q932" s="383"/>
      <c r="R932" s="383"/>
      <c r="S932" s="383"/>
      <c r="T932" s="383"/>
      <c r="U932" s="383"/>
      <c r="V932" s="383"/>
      <c r="W932" s="383"/>
      <c r="X932" s="383"/>
      <c r="Y932" s="383"/>
      <c r="Z932" s="383"/>
    </row>
    <row r="933" ht="39.0" customHeight="1">
      <c r="A933" s="383"/>
      <c r="B933" s="383"/>
      <c r="C933" s="407"/>
      <c r="D933" s="383"/>
      <c r="E933" s="383"/>
      <c r="F933" s="383"/>
      <c r="G933" s="383"/>
      <c r="H933" s="383"/>
      <c r="I933" s="383"/>
      <c r="J933" s="383"/>
      <c r="K933" s="383"/>
      <c r="L933" s="383"/>
      <c r="M933" s="383"/>
      <c r="N933" s="383"/>
      <c r="O933" s="383"/>
      <c r="P933" s="383"/>
      <c r="Q933" s="383"/>
      <c r="R933" s="383"/>
      <c r="S933" s="383"/>
      <c r="T933" s="383"/>
      <c r="U933" s="383"/>
      <c r="V933" s="383"/>
      <c r="W933" s="383"/>
      <c r="X933" s="383"/>
      <c r="Y933" s="383"/>
      <c r="Z933" s="383"/>
    </row>
    <row r="934" ht="39.0" customHeight="1">
      <c r="A934" s="383"/>
      <c r="B934" s="383"/>
      <c r="C934" s="407"/>
      <c r="D934" s="383"/>
      <c r="E934" s="383"/>
      <c r="F934" s="383"/>
      <c r="G934" s="383"/>
      <c r="H934" s="383"/>
      <c r="I934" s="383"/>
      <c r="J934" s="383"/>
      <c r="K934" s="383"/>
      <c r="L934" s="383"/>
      <c r="M934" s="383"/>
      <c r="N934" s="383"/>
      <c r="O934" s="383"/>
      <c r="P934" s="383"/>
      <c r="Q934" s="383"/>
      <c r="R934" s="383"/>
      <c r="S934" s="383"/>
      <c r="T934" s="383"/>
      <c r="U934" s="383"/>
      <c r="V934" s="383"/>
      <c r="W934" s="383"/>
      <c r="X934" s="383"/>
      <c r="Y934" s="383"/>
      <c r="Z934" s="383"/>
    </row>
    <row r="935" ht="39.0" customHeight="1">
      <c r="A935" s="383"/>
      <c r="B935" s="383"/>
      <c r="C935" s="407"/>
      <c r="D935" s="383"/>
      <c r="E935" s="383"/>
      <c r="F935" s="383"/>
      <c r="G935" s="383"/>
      <c r="H935" s="383"/>
      <c r="I935" s="383"/>
      <c r="J935" s="383"/>
      <c r="K935" s="383"/>
      <c r="L935" s="383"/>
      <c r="M935" s="383"/>
      <c r="N935" s="383"/>
      <c r="O935" s="383"/>
      <c r="P935" s="383"/>
      <c r="Q935" s="383"/>
      <c r="R935" s="383"/>
      <c r="S935" s="383"/>
      <c r="T935" s="383"/>
      <c r="U935" s="383"/>
      <c r="V935" s="383"/>
      <c r="W935" s="383"/>
      <c r="X935" s="383"/>
      <c r="Y935" s="383"/>
      <c r="Z935" s="383"/>
    </row>
    <row r="936" ht="39.0" customHeight="1">
      <c r="A936" s="383"/>
      <c r="B936" s="383"/>
      <c r="C936" s="407"/>
      <c r="D936" s="383"/>
      <c r="E936" s="383"/>
      <c r="F936" s="383"/>
      <c r="G936" s="383"/>
      <c r="H936" s="383"/>
      <c r="I936" s="383"/>
      <c r="J936" s="383"/>
      <c r="K936" s="383"/>
      <c r="L936" s="383"/>
      <c r="M936" s="383"/>
      <c r="N936" s="383"/>
      <c r="O936" s="383"/>
      <c r="P936" s="383"/>
      <c r="Q936" s="383"/>
      <c r="R936" s="383"/>
      <c r="S936" s="383"/>
      <c r="T936" s="383"/>
      <c r="U936" s="383"/>
      <c r="V936" s="383"/>
      <c r="W936" s="383"/>
      <c r="X936" s="383"/>
      <c r="Y936" s="383"/>
      <c r="Z936" s="383"/>
    </row>
    <row r="937" ht="39.0" customHeight="1">
      <c r="A937" s="383"/>
      <c r="B937" s="383"/>
      <c r="C937" s="407"/>
      <c r="D937" s="383"/>
      <c r="E937" s="383"/>
      <c r="F937" s="383"/>
      <c r="G937" s="383"/>
      <c r="H937" s="383"/>
      <c r="I937" s="383"/>
      <c r="J937" s="383"/>
      <c r="K937" s="383"/>
      <c r="L937" s="383"/>
      <c r="M937" s="383"/>
      <c r="N937" s="383"/>
      <c r="O937" s="383"/>
      <c r="P937" s="383"/>
      <c r="Q937" s="383"/>
      <c r="R937" s="383"/>
      <c r="S937" s="383"/>
      <c r="T937" s="383"/>
      <c r="U937" s="383"/>
      <c r="V937" s="383"/>
      <c r="W937" s="383"/>
      <c r="X937" s="383"/>
      <c r="Y937" s="383"/>
      <c r="Z937" s="383"/>
    </row>
    <row r="938" ht="39.0" customHeight="1">
      <c r="A938" s="383"/>
      <c r="B938" s="383"/>
      <c r="C938" s="407"/>
      <c r="D938" s="383"/>
      <c r="E938" s="383"/>
      <c r="F938" s="383"/>
      <c r="G938" s="383"/>
      <c r="H938" s="383"/>
      <c r="I938" s="383"/>
      <c r="J938" s="383"/>
      <c r="K938" s="383"/>
      <c r="L938" s="383"/>
      <c r="M938" s="383"/>
      <c r="N938" s="383"/>
      <c r="O938" s="383"/>
      <c r="P938" s="383"/>
      <c r="Q938" s="383"/>
      <c r="R938" s="383"/>
      <c r="S938" s="383"/>
      <c r="T938" s="383"/>
      <c r="U938" s="383"/>
      <c r="V938" s="383"/>
      <c r="W938" s="383"/>
      <c r="X938" s="383"/>
      <c r="Y938" s="383"/>
      <c r="Z938" s="383"/>
    </row>
    <row r="939" ht="39.0" customHeight="1">
      <c r="A939" s="383"/>
      <c r="B939" s="383"/>
      <c r="C939" s="407"/>
      <c r="D939" s="383"/>
      <c r="E939" s="383"/>
      <c r="F939" s="383"/>
      <c r="G939" s="383"/>
      <c r="H939" s="383"/>
      <c r="I939" s="383"/>
      <c r="J939" s="383"/>
      <c r="K939" s="383"/>
      <c r="L939" s="383"/>
      <c r="M939" s="383"/>
      <c r="N939" s="383"/>
      <c r="O939" s="383"/>
      <c r="P939" s="383"/>
      <c r="Q939" s="383"/>
      <c r="R939" s="383"/>
      <c r="S939" s="383"/>
      <c r="T939" s="383"/>
      <c r="U939" s="383"/>
      <c r="V939" s="383"/>
      <c r="W939" s="383"/>
      <c r="X939" s="383"/>
      <c r="Y939" s="383"/>
      <c r="Z939" s="383"/>
    </row>
    <row r="940" ht="39.0" customHeight="1">
      <c r="A940" s="383"/>
      <c r="B940" s="383"/>
      <c r="C940" s="407"/>
      <c r="D940" s="383"/>
      <c r="E940" s="383"/>
      <c r="F940" s="383"/>
      <c r="G940" s="383"/>
      <c r="H940" s="383"/>
      <c r="I940" s="383"/>
      <c r="J940" s="383"/>
      <c r="K940" s="383"/>
      <c r="L940" s="383"/>
      <c r="M940" s="383"/>
      <c r="N940" s="383"/>
      <c r="O940" s="383"/>
      <c r="P940" s="383"/>
      <c r="Q940" s="383"/>
      <c r="R940" s="383"/>
      <c r="S940" s="383"/>
      <c r="T940" s="383"/>
      <c r="U940" s="383"/>
      <c r="V940" s="383"/>
      <c r="W940" s="383"/>
      <c r="X940" s="383"/>
      <c r="Y940" s="383"/>
      <c r="Z940" s="383"/>
    </row>
    <row r="941" ht="39.0" customHeight="1">
      <c r="A941" s="383"/>
      <c r="B941" s="383"/>
      <c r="C941" s="407"/>
      <c r="D941" s="383"/>
      <c r="E941" s="383"/>
      <c r="F941" s="383"/>
      <c r="G941" s="383"/>
      <c r="H941" s="383"/>
      <c r="I941" s="383"/>
      <c r="J941" s="383"/>
      <c r="K941" s="383"/>
      <c r="L941" s="383"/>
      <c r="M941" s="383"/>
      <c r="N941" s="383"/>
      <c r="O941" s="383"/>
      <c r="P941" s="383"/>
      <c r="Q941" s="383"/>
      <c r="R941" s="383"/>
      <c r="S941" s="383"/>
      <c r="T941" s="383"/>
      <c r="U941" s="383"/>
      <c r="V941" s="383"/>
      <c r="W941" s="383"/>
      <c r="X941" s="383"/>
      <c r="Y941" s="383"/>
      <c r="Z941" s="383"/>
    </row>
    <row r="942" ht="39.0" customHeight="1">
      <c r="A942" s="383"/>
      <c r="B942" s="383"/>
      <c r="C942" s="407"/>
      <c r="D942" s="383"/>
      <c r="E942" s="383"/>
      <c r="F942" s="383"/>
      <c r="G942" s="383"/>
      <c r="H942" s="383"/>
      <c r="I942" s="383"/>
      <c r="J942" s="383"/>
      <c r="K942" s="383"/>
      <c r="L942" s="383"/>
      <c r="M942" s="383"/>
      <c r="N942" s="383"/>
      <c r="O942" s="383"/>
      <c r="P942" s="383"/>
      <c r="Q942" s="383"/>
      <c r="R942" s="383"/>
      <c r="S942" s="383"/>
      <c r="T942" s="383"/>
      <c r="U942" s="383"/>
      <c r="V942" s="383"/>
      <c r="W942" s="383"/>
      <c r="X942" s="383"/>
      <c r="Y942" s="383"/>
      <c r="Z942" s="383"/>
    </row>
    <row r="943" ht="39.0" customHeight="1">
      <c r="A943" s="383"/>
      <c r="B943" s="383"/>
      <c r="C943" s="407"/>
      <c r="D943" s="383"/>
      <c r="E943" s="383"/>
      <c r="F943" s="383"/>
      <c r="G943" s="383"/>
      <c r="H943" s="383"/>
      <c r="I943" s="383"/>
      <c r="J943" s="383"/>
      <c r="K943" s="383"/>
      <c r="L943" s="383"/>
      <c r="M943" s="383"/>
      <c r="N943" s="383"/>
      <c r="O943" s="383"/>
      <c r="P943" s="383"/>
      <c r="Q943" s="383"/>
      <c r="R943" s="383"/>
      <c r="S943" s="383"/>
      <c r="T943" s="383"/>
      <c r="U943" s="383"/>
      <c r="V943" s="383"/>
      <c r="W943" s="383"/>
      <c r="X943" s="383"/>
      <c r="Y943" s="383"/>
      <c r="Z943" s="383"/>
    </row>
    <row r="944" ht="39.0" customHeight="1">
      <c r="A944" s="383"/>
      <c r="B944" s="383"/>
      <c r="C944" s="407"/>
      <c r="D944" s="383"/>
      <c r="E944" s="383"/>
      <c r="F944" s="383"/>
      <c r="G944" s="383"/>
      <c r="H944" s="383"/>
      <c r="I944" s="383"/>
      <c r="J944" s="383"/>
      <c r="K944" s="383"/>
      <c r="L944" s="383"/>
      <c r="M944" s="383"/>
      <c r="N944" s="383"/>
      <c r="O944" s="383"/>
      <c r="P944" s="383"/>
      <c r="Q944" s="383"/>
      <c r="R944" s="383"/>
      <c r="S944" s="383"/>
      <c r="T944" s="383"/>
      <c r="U944" s="383"/>
      <c r="V944" s="383"/>
      <c r="W944" s="383"/>
      <c r="X944" s="383"/>
      <c r="Y944" s="383"/>
      <c r="Z944" s="383"/>
    </row>
    <row r="945" ht="39.0" customHeight="1">
      <c r="A945" s="383"/>
      <c r="B945" s="383"/>
      <c r="C945" s="407"/>
      <c r="D945" s="383"/>
      <c r="E945" s="383"/>
      <c r="F945" s="383"/>
      <c r="G945" s="383"/>
      <c r="H945" s="383"/>
      <c r="I945" s="383"/>
      <c r="J945" s="383"/>
      <c r="K945" s="383"/>
      <c r="L945" s="383"/>
      <c r="M945" s="383"/>
      <c r="N945" s="383"/>
      <c r="O945" s="383"/>
      <c r="P945" s="383"/>
      <c r="Q945" s="383"/>
      <c r="R945" s="383"/>
      <c r="S945" s="383"/>
      <c r="T945" s="383"/>
      <c r="U945" s="383"/>
      <c r="V945" s="383"/>
      <c r="W945" s="383"/>
      <c r="X945" s="383"/>
      <c r="Y945" s="383"/>
      <c r="Z945" s="383"/>
    </row>
    <row r="946" ht="39.0" customHeight="1">
      <c r="A946" s="383"/>
      <c r="B946" s="383"/>
      <c r="C946" s="407"/>
      <c r="D946" s="383"/>
      <c r="E946" s="383"/>
      <c r="F946" s="383"/>
      <c r="G946" s="383"/>
      <c r="H946" s="383"/>
      <c r="I946" s="383"/>
      <c r="J946" s="383"/>
      <c r="K946" s="383"/>
      <c r="L946" s="383"/>
      <c r="M946" s="383"/>
      <c r="N946" s="383"/>
      <c r="O946" s="383"/>
      <c r="P946" s="383"/>
      <c r="Q946" s="383"/>
      <c r="R946" s="383"/>
      <c r="S946" s="383"/>
      <c r="T946" s="383"/>
      <c r="U946" s="383"/>
      <c r="V946" s="383"/>
      <c r="W946" s="383"/>
      <c r="X946" s="383"/>
      <c r="Y946" s="383"/>
      <c r="Z946" s="383"/>
    </row>
    <row r="947" ht="39.0" customHeight="1">
      <c r="A947" s="383"/>
      <c r="B947" s="383"/>
      <c r="C947" s="407"/>
      <c r="D947" s="383"/>
      <c r="E947" s="383"/>
      <c r="F947" s="383"/>
      <c r="G947" s="383"/>
      <c r="H947" s="383"/>
      <c r="I947" s="383"/>
      <c r="J947" s="383"/>
      <c r="K947" s="383"/>
      <c r="L947" s="383"/>
      <c r="M947" s="383"/>
      <c r="N947" s="383"/>
      <c r="O947" s="383"/>
      <c r="P947" s="383"/>
      <c r="Q947" s="383"/>
      <c r="R947" s="383"/>
      <c r="S947" s="383"/>
      <c r="T947" s="383"/>
      <c r="U947" s="383"/>
      <c r="V947" s="383"/>
      <c r="W947" s="383"/>
      <c r="X947" s="383"/>
      <c r="Y947" s="383"/>
      <c r="Z947" s="383"/>
    </row>
    <row r="948" ht="39.0" customHeight="1">
      <c r="A948" s="383"/>
      <c r="B948" s="383"/>
      <c r="C948" s="407"/>
      <c r="D948" s="383"/>
      <c r="E948" s="383"/>
      <c r="F948" s="383"/>
      <c r="G948" s="383"/>
      <c r="H948" s="383"/>
      <c r="I948" s="383"/>
      <c r="J948" s="383"/>
      <c r="K948" s="383"/>
      <c r="L948" s="383"/>
      <c r="M948" s="383"/>
      <c r="N948" s="383"/>
      <c r="O948" s="383"/>
      <c r="P948" s="383"/>
      <c r="Q948" s="383"/>
      <c r="R948" s="383"/>
      <c r="S948" s="383"/>
      <c r="T948" s="383"/>
      <c r="U948" s="383"/>
      <c r="V948" s="383"/>
      <c r="W948" s="383"/>
      <c r="X948" s="383"/>
      <c r="Y948" s="383"/>
      <c r="Z948" s="383"/>
    </row>
    <row r="949" ht="39.0" customHeight="1">
      <c r="A949" s="383"/>
      <c r="B949" s="383"/>
      <c r="C949" s="407"/>
      <c r="D949" s="383"/>
      <c r="E949" s="383"/>
      <c r="F949" s="383"/>
      <c r="G949" s="383"/>
      <c r="H949" s="383"/>
      <c r="I949" s="383"/>
      <c r="J949" s="383"/>
      <c r="K949" s="383"/>
      <c r="L949" s="383"/>
      <c r="M949" s="383"/>
      <c r="N949" s="383"/>
      <c r="O949" s="383"/>
      <c r="P949" s="383"/>
      <c r="Q949" s="383"/>
      <c r="R949" s="383"/>
      <c r="S949" s="383"/>
      <c r="T949" s="383"/>
      <c r="U949" s="383"/>
      <c r="V949" s="383"/>
      <c r="W949" s="383"/>
      <c r="X949" s="383"/>
      <c r="Y949" s="383"/>
      <c r="Z949" s="383"/>
    </row>
    <row r="950" ht="39.0" customHeight="1">
      <c r="A950" s="383"/>
      <c r="B950" s="383"/>
      <c r="C950" s="407"/>
      <c r="D950" s="383"/>
      <c r="E950" s="383"/>
      <c r="F950" s="383"/>
      <c r="G950" s="383"/>
      <c r="H950" s="383"/>
      <c r="I950" s="383"/>
      <c r="J950" s="383"/>
      <c r="K950" s="383"/>
      <c r="L950" s="383"/>
      <c r="M950" s="383"/>
      <c r="N950" s="383"/>
      <c r="O950" s="383"/>
      <c r="P950" s="383"/>
      <c r="Q950" s="383"/>
      <c r="R950" s="383"/>
      <c r="S950" s="383"/>
      <c r="T950" s="383"/>
      <c r="U950" s="383"/>
      <c r="V950" s="383"/>
      <c r="W950" s="383"/>
      <c r="X950" s="383"/>
      <c r="Y950" s="383"/>
      <c r="Z950" s="383"/>
    </row>
    <row r="951" ht="39.0" customHeight="1">
      <c r="A951" s="383"/>
      <c r="B951" s="383"/>
      <c r="C951" s="407"/>
      <c r="D951" s="383"/>
      <c r="E951" s="383"/>
      <c r="F951" s="383"/>
      <c r="G951" s="383"/>
      <c r="H951" s="383"/>
      <c r="I951" s="383"/>
      <c r="J951" s="383"/>
      <c r="K951" s="383"/>
      <c r="L951" s="383"/>
      <c r="M951" s="383"/>
      <c r="N951" s="383"/>
      <c r="O951" s="383"/>
      <c r="P951" s="383"/>
      <c r="Q951" s="383"/>
      <c r="R951" s="383"/>
      <c r="S951" s="383"/>
      <c r="T951" s="383"/>
      <c r="U951" s="383"/>
      <c r="V951" s="383"/>
      <c r="W951" s="383"/>
      <c r="X951" s="383"/>
      <c r="Y951" s="383"/>
      <c r="Z951" s="383"/>
    </row>
    <row r="952" ht="39.0" customHeight="1">
      <c r="A952" s="383"/>
      <c r="B952" s="383"/>
      <c r="C952" s="407"/>
      <c r="D952" s="383"/>
      <c r="E952" s="383"/>
      <c r="F952" s="383"/>
      <c r="G952" s="383"/>
      <c r="H952" s="383"/>
      <c r="I952" s="383"/>
      <c r="J952" s="383"/>
      <c r="K952" s="383"/>
      <c r="L952" s="383"/>
      <c r="M952" s="383"/>
      <c r="N952" s="383"/>
      <c r="O952" s="383"/>
      <c r="P952" s="383"/>
      <c r="Q952" s="383"/>
      <c r="R952" s="383"/>
      <c r="S952" s="383"/>
      <c r="T952" s="383"/>
      <c r="U952" s="383"/>
      <c r="V952" s="383"/>
      <c r="W952" s="383"/>
      <c r="X952" s="383"/>
      <c r="Y952" s="383"/>
      <c r="Z952" s="383"/>
    </row>
    <row r="953" ht="39.0" customHeight="1">
      <c r="A953" s="383"/>
      <c r="B953" s="383"/>
      <c r="C953" s="407"/>
      <c r="D953" s="383"/>
      <c r="E953" s="383"/>
      <c r="F953" s="383"/>
      <c r="G953" s="383"/>
      <c r="H953" s="383"/>
      <c r="I953" s="383"/>
      <c r="J953" s="383"/>
      <c r="K953" s="383"/>
      <c r="L953" s="383"/>
      <c r="M953" s="383"/>
      <c r="N953" s="383"/>
      <c r="O953" s="383"/>
      <c r="P953" s="383"/>
      <c r="Q953" s="383"/>
      <c r="R953" s="383"/>
      <c r="S953" s="383"/>
      <c r="T953" s="383"/>
      <c r="U953" s="383"/>
      <c r="V953" s="383"/>
      <c r="W953" s="383"/>
      <c r="X953" s="383"/>
      <c r="Y953" s="383"/>
      <c r="Z953" s="383"/>
    </row>
    <row r="954" ht="39.0" customHeight="1">
      <c r="A954" s="383"/>
      <c r="B954" s="383"/>
      <c r="C954" s="407"/>
      <c r="D954" s="383"/>
      <c r="E954" s="383"/>
      <c r="F954" s="383"/>
      <c r="G954" s="383"/>
      <c r="H954" s="383"/>
      <c r="I954" s="383"/>
      <c r="J954" s="383"/>
      <c r="K954" s="383"/>
      <c r="L954" s="383"/>
      <c r="M954" s="383"/>
      <c r="N954" s="383"/>
      <c r="O954" s="383"/>
      <c r="P954" s="383"/>
      <c r="Q954" s="383"/>
      <c r="R954" s="383"/>
      <c r="S954" s="383"/>
      <c r="T954" s="383"/>
      <c r="U954" s="383"/>
      <c r="V954" s="383"/>
      <c r="W954" s="383"/>
      <c r="X954" s="383"/>
      <c r="Y954" s="383"/>
      <c r="Z954" s="383"/>
    </row>
    <row r="955" ht="39.0" customHeight="1">
      <c r="A955" s="383"/>
      <c r="B955" s="383"/>
      <c r="C955" s="407"/>
      <c r="D955" s="383"/>
      <c r="E955" s="383"/>
      <c r="F955" s="383"/>
      <c r="G955" s="383"/>
      <c r="H955" s="383"/>
      <c r="I955" s="383"/>
      <c r="J955" s="383"/>
      <c r="K955" s="383"/>
      <c r="L955" s="383"/>
      <c r="M955" s="383"/>
      <c r="N955" s="383"/>
      <c r="O955" s="383"/>
      <c r="P955" s="383"/>
      <c r="Q955" s="383"/>
      <c r="R955" s="383"/>
      <c r="S955" s="383"/>
      <c r="T955" s="383"/>
      <c r="U955" s="383"/>
      <c r="V955" s="383"/>
      <c r="W955" s="383"/>
      <c r="X955" s="383"/>
      <c r="Y955" s="383"/>
      <c r="Z955" s="383"/>
    </row>
    <row r="956" ht="39.0" customHeight="1">
      <c r="A956" s="383"/>
      <c r="B956" s="383"/>
      <c r="C956" s="407"/>
      <c r="D956" s="383"/>
      <c r="E956" s="383"/>
      <c r="F956" s="383"/>
      <c r="G956" s="383"/>
      <c r="H956" s="383"/>
      <c r="I956" s="383"/>
      <c r="J956" s="383"/>
      <c r="K956" s="383"/>
      <c r="L956" s="383"/>
      <c r="M956" s="383"/>
      <c r="N956" s="383"/>
      <c r="O956" s="383"/>
      <c r="P956" s="383"/>
      <c r="Q956" s="383"/>
      <c r="R956" s="383"/>
      <c r="S956" s="383"/>
      <c r="T956" s="383"/>
      <c r="U956" s="383"/>
      <c r="V956" s="383"/>
      <c r="W956" s="383"/>
      <c r="X956" s="383"/>
      <c r="Y956" s="383"/>
      <c r="Z956" s="383"/>
    </row>
    <row r="957" ht="39.0" customHeight="1">
      <c r="A957" s="383"/>
      <c r="B957" s="383"/>
      <c r="C957" s="407"/>
      <c r="D957" s="383"/>
      <c r="E957" s="383"/>
      <c r="F957" s="383"/>
      <c r="G957" s="383"/>
      <c r="H957" s="383"/>
      <c r="I957" s="383"/>
      <c r="J957" s="383"/>
      <c r="K957" s="383"/>
      <c r="L957" s="383"/>
      <c r="M957" s="383"/>
      <c r="N957" s="383"/>
      <c r="O957" s="383"/>
      <c r="P957" s="383"/>
      <c r="Q957" s="383"/>
      <c r="R957" s="383"/>
      <c r="S957" s="383"/>
      <c r="T957" s="383"/>
      <c r="U957" s="383"/>
      <c r="V957" s="383"/>
      <c r="W957" s="383"/>
      <c r="X957" s="383"/>
      <c r="Y957" s="383"/>
      <c r="Z957" s="383"/>
    </row>
    <row r="958" ht="39.0" customHeight="1">
      <c r="A958" s="383"/>
      <c r="B958" s="383"/>
      <c r="C958" s="407"/>
      <c r="D958" s="383"/>
      <c r="E958" s="383"/>
      <c r="F958" s="383"/>
      <c r="G958" s="383"/>
      <c r="H958" s="383"/>
      <c r="I958" s="383"/>
      <c r="J958" s="383"/>
      <c r="K958" s="383"/>
      <c r="L958" s="383"/>
      <c r="M958" s="383"/>
      <c r="N958" s="383"/>
      <c r="O958" s="383"/>
      <c r="P958" s="383"/>
      <c r="Q958" s="383"/>
      <c r="R958" s="383"/>
      <c r="S958" s="383"/>
      <c r="T958" s="383"/>
      <c r="U958" s="383"/>
      <c r="V958" s="383"/>
      <c r="W958" s="383"/>
      <c r="X958" s="383"/>
      <c r="Y958" s="383"/>
      <c r="Z958" s="383"/>
    </row>
    <row r="959" ht="39.0" customHeight="1">
      <c r="A959" s="383"/>
      <c r="B959" s="383"/>
      <c r="C959" s="407"/>
      <c r="D959" s="383"/>
      <c r="E959" s="383"/>
      <c r="F959" s="383"/>
      <c r="G959" s="383"/>
      <c r="H959" s="383"/>
      <c r="I959" s="383"/>
      <c r="J959" s="383"/>
      <c r="K959" s="383"/>
      <c r="L959" s="383"/>
      <c r="M959" s="383"/>
      <c r="N959" s="383"/>
      <c r="O959" s="383"/>
      <c r="P959" s="383"/>
      <c r="Q959" s="383"/>
      <c r="R959" s="383"/>
      <c r="S959" s="383"/>
      <c r="T959" s="383"/>
      <c r="U959" s="383"/>
      <c r="V959" s="383"/>
      <c r="W959" s="383"/>
      <c r="X959" s="383"/>
      <c r="Y959" s="383"/>
      <c r="Z959" s="383"/>
    </row>
    <row r="960" ht="39.0" customHeight="1">
      <c r="A960" s="383"/>
      <c r="B960" s="383"/>
      <c r="C960" s="407"/>
      <c r="D960" s="383"/>
      <c r="E960" s="383"/>
      <c r="F960" s="383"/>
      <c r="G960" s="383"/>
      <c r="H960" s="383"/>
      <c r="I960" s="383"/>
      <c r="J960" s="383"/>
      <c r="K960" s="383"/>
      <c r="L960" s="383"/>
      <c r="M960" s="383"/>
      <c r="N960" s="383"/>
      <c r="O960" s="383"/>
      <c r="P960" s="383"/>
      <c r="Q960" s="383"/>
      <c r="R960" s="383"/>
      <c r="S960" s="383"/>
      <c r="T960" s="383"/>
      <c r="U960" s="383"/>
      <c r="V960" s="383"/>
      <c r="W960" s="383"/>
      <c r="X960" s="383"/>
      <c r="Y960" s="383"/>
      <c r="Z960" s="383"/>
    </row>
    <row r="961" ht="39.0" customHeight="1">
      <c r="A961" s="383"/>
      <c r="B961" s="383"/>
      <c r="C961" s="407"/>
      <c r="D961" s="383"/>
      <c r="E961" s="383"/>
      <c r="F961" s="383"/>
      <c r="G961" s="383"/>
      <c r="H961" s="383"/>
      <c r="I961" s="383"/>
      <c r="J961" s="383"/>
      <c r="K961" s="383"/>
      <c r="L961" s="383"/>
      <c r="M961" s="383"/>
      <c r="N961" s="383"/>
      <c r="O961" s="383"/>
      <c r="P961" s="383"/>
      <c r="Q961" s="383"/>
      <c r="R961" s="383"/>
      <c r="S961" s="383"/>
      <c r="T961" s="383"/>
      <c r="U961" s="383"/>
      <c r="V961" s="383"/>
      <c r="W961" s="383"/>
      <c r="X961" s="383"/>
      <c r="Y961" s="383"/>
      <c r="Z961" s="383"/>
    </row>
    <row r="962" ht="39.0" customHeight="1">
      <c r="A962" s="383"/>
      <c r="B962" s="383"/>
      <c r="C962" s="407"/>
      <c r="D962" s="383"/>
      <c r="E962" s="383"/>
      <c r="F962" s="383"/>
      <c r="G962" s="383"/>
      <c r="H962" s="383"/>
      <c r="I962" s="383"/>
      <c r="J962" s="383"/>
      <c r="K962" s="383"/>
      <c r="L962" s="383"/>
      <c r="M962" s="383"/>
      <c r="N962" s="383"/>
      <c r="O962" s="383"/>
      <c r="P962" s="383"/>
      <c r="Q962" s="383"/>
      <c r="R962" s="383"/>
      <c r="S962" s="383"/>
      <c r="T962" s="383"/>
      <c r="U962" s="383"/>
      <c r="V962" s="383"/>
      <c r="W962" s="383"/>
      <c r="X962" s="383"/>
      <c r="Y962" s="383"/>
      <c r="Z962" s="383"/>
    </row>
    <row r="963" ht="39.0" customHeight="1">
      <c r="A963" s="383"/>
      <c r="B963" s="383"/>
      <c r="C963" s="407"/>
      <c r="D963" s="383"/>
      <c r="E963" s="383"/>
      <c r="F963" s="383"/>
      <c r="G963" s="383"/>
      <c r="H963" s="383"/>
      <c r="I963" s="383"/>
      <c r="J963" s="383"/>
      <c r="K963" s="383"/>
      <c r="L963" s="383"/>
      <c r="M963" s="383"/>
      <c r="N963" s="383"/>
      <c r="O963" s="383"/>
      <c r="P963" s="383"/>
      <c r="Q963" s="383"/>
      <c r="R963" s="383"/>
      <c r="S963" s="383"/>
      <c r="T963" s="383"/>
      <c r="U963" s="383"/>
      <c r="V963" s="383"/>
      <c r="W963" s="383"/>
      <c r="X963" s="383"/>
      <c r="Y963" s="383"/>
      <c r="Z963" s="383"/>
    </row>
    <row r="964" ht="39.0" customHeight="1">
      <c r="A964" s="383"/>
      <c r="B964" s="383"/>
      <c r="C964" s="407"/>
      <c r="D964" s="383"/>
      <c r="E964" s="383"/>
      <c r="F964" s="383"/>
      <c r="G964" s="383"/>
      <c r="H964" s="383"/>
      <c r="I964" s="383"/>
      <c r="J964" s="383"/>
      <c r="K964" s="383"/>
      <c r="L964" s="383"/>
      <c r="M964" s="383"/>
      <c r="N964" s="383"/>
      <c r="O964" s="383"/>
      <c r="P964" s="383"/>
      <c r="Q964" s="383"/>
      <c r="R964" s="383"/>
      <c r="S964" s="383"/>
      <c r="T964" s="383"/>
      <c r="U964" s="383"/>
      <c r="V964" s="383"/>
      <c r="W964" s="383"/>
      <c r="X964" s="383"/>
      <c r="Y964" s="383"/>
      <c r="Z964" s="383"/>
    </row>
    <row r="965" ht="39.0" customHeight="1">
      <c r="A965" s="383"/>
      <c r="B965" s="383"/>
      <c r="C965" s="407"/>
      <c r="D965" s="383"/>
      <c r="E965" s="383"/>
      <c r="F965" s="383"/>
      <c r="G965" s="383"/>
      <c r="H965" s="383"/>
      <c r="I965" s="383"/>
      <c r="J965" s="383"/>
      <c r="K965" s="383"/>
      <c r="L965" s="383"/>
      <c r="M965" s="383"/>
      <c r="N965" s="383"/>
      <c r="O965" s="383"/>
      <c r="P965" s="383"/>
      <c r="Q965" s="383"/>
      <c r="R965" s="383"/>
      <c r="S965" s="383"/>
      <c r="T965" s="383"/>
      <c r="U965" s="383"/>
      <c r="V965" s="383"/>
      <c r="W965" s="383"/>
      <c r="X965" s="383"/>
      <c r="Y965" s="383"/>
      <c r="Z965" s="383"/>
    </row>
    <row r="966" ht="39.0" customHeight="1">
      <c r="A966" s="383"/>
      <c r="B966" s="383"/>
      <c r="C966" s="407"/>
      <c r="D966" s="383"/>
      <c r="E966" s="383"/>
      <c r="F966" s="383"/>
      <c r="G966" s="383"/>
      <c r="H966" s="383"/>
      <c r="I966" s="383"/>
      <c r="J966" s="383"/>
      <c r="K966" s="383"/>
      <c r="L966" s="383"/>
      <c r="M966" s="383"/>
      <c r="N966" s="383"/>
      <c r="O966" s="383"/>
      <c r="P966" s="383"/>
      <c r="Q966" s="383"/>
      <c r="R966" s="383"/>
      <c r="S966" s="383"/>
      <c r="T966" s="383"/>
      <c r="U966" s="383"/>
      <c r="V966" s="383"/>
      <c r="W966" s="383"/>
      <c r="X966" s="383"/>
      <c r="Y966" s="383"/>
      <c r="Z966" s="383"/>
    </row>
    <row r="967" ht="39.0" customHeight="1">
      <c r="A967" s="383"/>
      <c r="B967" s="383"/>
      <c r="C967" s="407"/>
      <c r="D967" s="383"/>
      <c r="E967" s="383"/>
      <c r="F967" s="383"/>
      <c r="G967" s="383"/>
      <c r="H967" s="383"/>
      <c r="I967" s="383"/>
      <c r="J967" s="383"/>
      <c r="K967" s="383"/>
      <c r="L967" s="383"/>
      <c r="M967" s="383"/>
      <c r="N967" s="383"/>
      <c r="O967" s="383"/>
      <c r="P967" s="383"/>
      <c r="Q967" s="383"/>
      <c r="R967" s="383"/>
      <c r="S967" s="383"/>
      <c r="T967" s="383"/>
      <c r="U967" s="383"/>
      <c r="V967" s="383"/>
      <c r="W967" s="383"/>
      <c r="X967" s="383"/>
      <c r="Y967" s="383"/>
      <c r="Z967" s="383"/>
    </row>
    <row r="968" ht="39.0" customHeight="1">
      <c r="A968" s="383"/>
      <c r="B968" s="383"/>
      <c r="C968" s="407"/>
      <c r="D968" s="383"/>
      <c r="E968" s="383"/>
      <c r="F968" s="383"/>
      <c r="G968" s="383"/>
      <c r="H968" s="383"/>
      <c r="I968" s="383"/>
      <c r="J968" s="383"/>
      <c r="K968" s="383"/>
      <c r="L968" s="383"/>
      <c r="M968" s="383"/>
      <c r="N968" s="383"/>
      <c r="O968" s="383"/>
      <c r="P968" s="383"/>
      <c r="Q968" s="383"/>
      <c r="R968" s="383"/>
      <c r="S968" s="383"/>
      <c r="T968" s="383"/>
      <c r="U968" s="383"/>
      <c r="V968" s="383"/>
      <c r="W968" s="383"/>
      <c r="X968" s="383"/>
      <c r="Y968" s="383"/>
      <c r="Z968" s="383"/>
    </row>
    <row r="969" ht="39.0" customHeight="1">
      <c r="A969" s="383"/>
      <c r="B969" s="383"/>
      <c r="C969" s="407"/>
      <c r="D969" s="383"/>
      <c r="E969" s="383"/>
      <c r="F969" s="383"/>
      <c r="G969" s="383"/>
      <c r="H969" s="383"/>
      <c r="I969" s="383"/>
      <c r="J969" s="383"/>
      <c r="K969" s="383"/>
      <c r="L969" s="383"/>
      <c r="M969" s="383"/>
      <c r="N969" s="383"/>
      <c r="O969" s="383"/>
      <c r="P969" s="383"/>
      <c r="Q969" s="383"/>
      <c r="R969" s="383"/>
      <c r="S969" s="383"/>
      <c r="T969" s="383"/>
      <c r="U969" s="383"/>
      <c r="V969" s="383"/>
      <c r="W969" s="383"/>
      <c r="X969" s="383"/>
      <c r="Y969" s="383"/>
      <c r="Z969" s="383"/>
    </row>
    <row r="970" ht="39.0" customHeight="1">
      <c r="A970" s="383"/>
      <c r="B970" s="383"/>
      <c r="C970" s="407"/>
      <c r="D970" s="383"/>
      <c r="E970" s="383"/>
      <c r="F970" s="383"/>
      <c r="G970" s="383"/>
      <c r="H970" s="383"/>
      <c r="I970" s="383"/>
      <c r="J970" s="383"/>
      <c r="K970" s="383"/>
      <c r="L970" s="383"/>
      <c r="M970" s="383"/>
      <c r="N970" s="383"/>
      <c r="O970" s="383"/>
      <c r="P970" s="383"/>
      <c r="Q970" s="383"/>
      <c r="R970" s="383"/>
      <c r="S970" s="383"/>
      <c r="T970" s="383"/>
      <c r="U970" s="383"/>
      <c r="V970" s="383"/>
      <c r="W970" s="383"/>
      <c r="X970" s="383"/>
      <c r="Y970" s="383"/>
      <c r="Z970" s="383"/>
    </row>
    <row r="971" ht="39.0" customHeight="1">
      <c r="A971" s="383"/>
      <c r="B971" s="383"/>
      <c r="C971" s="407"/>
      <c r="D971" s="383"/>
      <c r="E971" s="383"/>
      <c r="F971" s="383"/>
      <c r="G971" s="383"/>
      <c r="H971" s="383"/>
      <c r="I971" s="383"/>
      <c r="J971" s="383"/>
      <c r="K971" s="383"/>
      <c r="L971" s="383"/>
      <c r="M971" s="383"/>
      <c r="N971" s="383"/>
      <c r="O971" s="383"/>
      <c r="P971" s="383"/>
      <c r="Q971" s="383"/>
      <c r="R971" s="383"/>
      <c r="S971" s="383"/>
      <c r="T971" s="383"/>
      <c r="U971" s="383"/>
      <c r="V971" s="383"/>
      <c r="W971" s="383"/>
      <c r="X971" s="383"/>
      <c r="Y971" s="383"/>
      <c r="Z971" s="383"/>
    </row>
    <row r="972" ht="39.0" customHeight="1">
      <c r="A972" s="383"/>
      <c r="B972" s="383"/>
      <c r="C972" s="407"/>
      <c r="D972" s="383"/>
      <c r="E972" s="383"/>
      <c r="F972" s="383"/>
      <c r="G972" s="383"/>
      <c r="H972" s="383"/>
      <c r="I972" s="383"/>
      <c r="J972" s="383"/>
      <c r="K972" s="383"/>
      <c r="L972" s="383"/>
      <c r="M972" s="383"/>
      <c r="N972" s="383"/>
      <c r="O972" s="383"/>
      <c r="P972" s="383"/>
      <c r="Q972" s="383"/>
      <c r="R972" s="383"/>
      <c r="S972" s="383"/>
      <c r="T972" s="383"/>
      <c r="U972" s="383"/>
      <c r="V972" s="383"/>
      <c r="W972" s="383"/>
      <c r="X972" s="383"/>
      <c r="Y972" s="383"/>
      <c r="Z972" s="383"/>
    </row>
    <row r="973" ht="39.0" customHeight="1">
      <c r="A973" s="383"/>
      <c r="B973" s="383"/>
      <c r="C973" s="407"/>
      <c r="D973" s="383"/>
      <c r="E973" s="383"/>
      <c r="F973" s="383"/>
      <c r="G973" s="383"/>
      <c r="H973" s="383"/>
      <c r="I973" s="383"/>
      <c r="J973" s="383"/>
      <c r="K973" s="383"/>
      <c r="L973" s="383"/>
      <c r="M973" s="383"/>
      <c r="N973" s="383"/>
      <c r="O973" s="383"/>
      <c r="P973" s="383"/>
      <c r="Q973" s="383"/>
      <c r="R973" s="383"/>
      <c r="S973" s="383"/>
      <c r="T973" s="383"/>
      <c r="U973" s="383"/>
      <c r="V973" s="383"/>
      <c r="W973" s="383"/>
      <c r="X973" s="383"/>
      <c r="Y973" s="383"/>
      <c r="Z973" s="383"/>
    </row>
    <row r="974" ht="39.0" customHeight="1">
      <c r="A974" s="383"/>
      <c r="B974" s="383"/>
      <c r="C974" s="407"/>
      <c r="D974" s="383"/>
      <c r="E974" s="383"/>
      <c r="F974" s="383"/>
      <c r="G974" s="383"/>
      <c r="H974" s="383"/>
      <c r="I974" s="383"/>
      <c r="J974" s="383"/>
      <c r="K974" s="383"/>
      <c r="L974" s="383"/>
      <c r="M974" s="383"/>
      <c r="N974" s="383"/>
      <c r="O974" s="383"/>
      <c r="P974" s="383"/>
      <c r="Q974" s="383"/>
      <c r="R974" s="383"/>
      <c r="S974" s="383"/>
      <c r="T974" s="383"/>
      <c r="U974" s="383"/>
      <c r="V974" s="383"/>
      <c r="W974" s="383"/>
      <c r="X974" s="383"/>
      <c r="Y974" s="383"/>
      <c r="Z974" s="383"/>
    </row>
    <row r="975" ht="39.0" customHeight="1">
      <c r="A975" s="383"/>
      <c r="B975" s="383"/>
      <c r="C975" s="407"/>
      <c r="D975" s="383"/>
      <c r="E975" s="383"/>
      <c r="F975" s="383"/>
      <c r="G975" s="383"/>
      <c r="H975" s="383"/>
      <c r="I975" s="383"/>
      <c r="J975" s="383"/>
      <c r="K975" s="383"/>
      <c r="L975" s="383"/>
      <c r="M975" s="383"/>
      <c r="N975" s="383"/>
      <c r="O975" s="383"/>
      <c r="P975" s="383"/>
      <c r="Q975" s="383"/>
      <c r="R975" s="383"/>
      <c r="S975" s="383"/>
      <c r="T975" s="383"/>
      <c r="U975" s="383"/>
      <c r="V975" s="383"/>
      <c r="W975" s="383"/>
      <c r="X975" s="383"/>
      <c r="Y975" s="383"/>
      <c r="Z975" s="383"/>
    </row>
    <row r="976" ht="39.0" customHeight="1">
      <c r="A976" s="383"/>
      <c r="B976" s="383"/>
      <c r="C976" s="407"/>
      <c r="D976" s="383"/>
      <c r="E976" s="383"/>
      <c r="F976" s="383"/>
      <c r="G976" s="383"/>
      <c r="H976" s="383"/>
      <c r="I976" s="383"/>
      <c r="J976" s="383"/>
      <c r="K976" s="383"/>
      <c r="L976" s="383"/>
      <c r="M976" s="383"/>
      <c r="N976" s="383"/>
      <c r="O976" s="383"/>
      <c r="P976" s="383"/>
      <c r="Q976" s="383"/>
      <c r="R976" s="383"/>
      <c r="S976" s="383"/>
      <c r="T976" s="383"/>
      <c r="U976" s="383"/>
      <c r="V976" s="383"/>
      <c r="W976" s="383"/>
      <c r="X976" s="383"/>
      <c r="Y976" s="383"/>
      <c r="Z976" s="383"/>
    </row>
    <row r="977" ht="39.0" customHeight="1">
      <c r="A977" s="383"/>
      <c r="B977" s="383"/>
      <c r="C977" s="407"/>
      <c r="D977" s="383"/>
      <c r="E977" s="383"/>
      <c r="F977" s="383"/>
      <c r="G977" s="383"/>
      <c r="H977" s="383"/>
      <c r="I977" s="383"/>
      <c r="J977" s="383"/>
      <c r="K977" s="383"/>
      <c r="L977" s="383"/>
      <c r="M977" s="383"/>
      <c r="N977" s="383"/>
      <c r="O977" s="383"/>
      <c r="P977" s="383"/>
      <c r="Q977" s="383"/>
      <c r="R977" s="383"/>
      <c r="S977" s="383"/>
      <c r="T977" s="383"/>
      <c r="U977" s="383"/>
      <c r="V977" s="383"/>
      <c r="W977" s="383"/>
      <c r="X977" s="383"/>
      <c r="Y977" s="383"/>
      <c r="Z977" s="383"/>
    </row>
    <row r="978" ht="39.0" customHeight="1">
      <c r="A978" s="383"/>
      <c r="B978" s="383"/>
      <c r="C978" s="407"/>
      <c r="D978" s="383"/>
      <c r="E978" s="383"/>
      <c r="F978" s="383"/>
      <c r="G978" s="383"/>
      <c r="H978" s="383"/>
      <c r="I978" s="383"/>
      <c r="J978" s="383"/>
      <c r="K978" s="383"/>
      <c r="L978" s="383"/>
      <c r="M978" s="383"/>
      <c r="N978" s="383"/>
      <c r="O978" s="383"/>
      <c r="P978" s="383"/>
      <c r="Q978" s="383"/>
      <c r="R978" s="383"/>
      <c r="S978" s="383"/>
      <c r="T978" s="383"/>
      <c r="U978" s="383"/>
      <c r="V978" s="383"/>
      <c r="W978" s="383"/>
      <c r="X978" s="383"/>
      <c r="Y978" s="383"/>
      <c r="Z978" s="383"/>
    </row>
    <row r="979" ht="39.0" customHeight="1">
      <c r="A979" s="383"/>
      <c r="B979" s="383"/>
      <c r="C979" s="407"/>
      <c r="D979" s="383"/>
      <c r="E979" s="383"/>
      <c r="F979" s="383"/>
      <c r="G979" s="383"/>
      <c r="H979" s="383"/>
      <c r="I979" s="383"/>
      <c r="J979" s="383"/>
      <c r="K979" s="383"/>
      <c r="L979" s="383"/>
      <c r="M979" s="383"/>
      <c r="N979" s="383"/>
      <c r="O979" s="383"/>
      <c r="P979" s="383"/>
      <c r="Q979" s="383"/>
      <c r="R979" s="383"/>
      <c r="S979" s="383"/>
      <c r="T979" s="383"/>
      <c r="U979" s="383"/>
      <c r="V979" s="383"/>
      <c r="W979" s="383"/>
      <c r="X979" s="383"/>
      <c r="Y979" s="383"/>
      <c r="Z979" s="383"/>
    </row>
    <row r="980" ht="39.0" customHeight="1">
      <c r="A980" s="383"/>
      <c r="B980" s="383"/>
      <c r="C980" s="407"/>
      <c r="D980" s="383"/>
      <c r="E980" s="383"/>
      <c r="F980" s="383"/>
      <c r="G980" s="383"/>
      <c r="H980" s="383"/>
      <c r="I980" s="383"/>
      <c r="J980" s="383"/>
      <c r="K980" s="383"/>
      <c r="L980" s="383"/>
      <c r="M980" s="383"/>
      <c r="N980" s="383"/>
      <c r="O980" s="383"/>
      <c r="P980" s="383"/>
      <c r="Q980" s="383"/>
      <c r="R980" s="383"/>
      <c r="S980" s="383"/>
      <c r="T980" s="383"/>
      <c r="U980" s="383"/>
      <c r="V980" s="383"/>
      <c r="W980" s="383"/>
      <c r="X980" s="383"/>
      <c r="Y980" s="383"/>
      <c r="Z980" s="383"/>
    </row>
    <row r="981" ht="39.0" customHeight="1">
      <c r="A981" s="383"/>
      <c r="B981" s="383"/>
      <c r="C981" s="407"/>
      <c r="D981" s="383"/>
      <c r="E981" s="383"/>
      <c r="F981" s="383"/>
      <c r="G981" s="383"/>
      <c r="H981" s="383"/>
      <c r="I981" s="383"/>
      <c r="J981" s="383"/>
      <c r="K981" s="383"/>
      <c r="L981" s="383"/>
      <c r="M981" s="383"/>
      <c r="N981" s="383"/>
      <c r="O981" s="383"/>
      <c r="P981" s="383"/>
      <c r="Q981" s="383"/>
      <c r="R981" s="383"/>
      <c r="S981" s="383"/>
      <c r="T981" s="383"/>
      <c r="U981" s="383"/>
      <c r="V981" s="383"/>
      <c r="W981" s="383"/>
      <c r="X981" s="383"/>
      <c r="Y981" s="383"/>
      <c r="Z981" s="383"/>
    </row>
    <row r="982" ht="39.0" customHeight="1">
      <c r="A982" s="383"/>
      <c r="B982" s="383"/>
      <c r="C982" s="407"/>
      <c r="D982" s="383"/>
      <c r="E982" s="383"/>
      <c r="F982" s="383"/>
      <c r="G982" s="383"/>
      <c r="H982" s="383"/>
      <c r="I982" s="383"/>
      <c r="J982" s="383"/>
      <c r="K982" s="383"/>
      <c r="L982" s="383"/>
      <c r="M982" s="383"/>
      <c r="N982" s="383"/>
      <c r="O982" s="383"/>
      <c r="P982" s="383"/>
      <c r="Q982" s="383"/>
      <c r="R982" s="383"/>
      <c r="S982" s="383"/>
      <c r="T982" s="383"/>
      <c r="U982" s="383"/>
      <c r="V982" s="383"/>
      <c r="W982" s="383"/>
      <c r="X982" s="383"/>
      <c r="Y982" s="383"/>
      <c r="Z982" s="383"/>
    </row>
    <row r="983" ht="39.0" customHeight="1">
      <c r="A983" s="383"/>
      <c r="B983" s="383"/>
      <c r="C983" s="407"/>
      <c r="D983" s="383"/>
      <c r="E983" s="383"/>
      <c r="F983" s="383"/>
      <c r="G983" s="383"/>
      <c r="H983" s="383"/>
      <c r="I983" s="383"/>
      <c r="J983" s="383"/>
      <c r="K983" s="383"/>
      <c r="L983" s="383"/>
      <c r="M983" s="383"/>
      <c r="N983" s="383"/>
      <c r="O983" s="383"/>
      <c r="P983" s="383"/>
      <c r="Q983" s="383"/>
      <c r="R983" s="383"/>
      <c r="S983" s="383"/>
      <c r="T983" s="383"/>
      <c r="U983" s="383"/>
      <c r="V983" s="383"/>
      <c r="W983" s="383"/>
      <c r="X983" s="383"/>
      <c r="Y983" s="383"/>
      <c r="Z983" s="383"/>
    </row>
    <row r="984" ht="39.0" customHeight="1">
      <c r="A984" s="383"/>
      <c r="B984" s="383"/>
      <c r="C984" s="407"/>
      <c r="D984" s="383"/>
      <c r="E984" s="383"/>
      <c r="F984" s="383"/>
      <c r="G984" s="383"/>
      <c r="H984" s="383"/>
      <c r="I984" s="383"/>
      <c r="J984" s="383"/>
      <c r="K984" s="383"/>
      <c r="L984" s="383"/>
      <c r="M984" s="383"/>
      <c r="N984" s="383"/>
      <c r="O984" s="383"/>
      <c r="P984" s="383"/>
      <c r="Q984" s="383"/>
      <c r="R984" s="383"/>
      <c r="S984" s="383"/>
      <c r="T984" s="383"/>
      <c r="U984" s="383"/>
      <c r="V984" s="383"/>
      <c r="W984" s="383"/>
      <c r="X984" s="383"/>
      <c r="Y984" s="383"/>
      <c r="Z984" s="383"/>
    </row>
    <row r="985" ht="39.0" customHeight="1">
      <c r="A985" s="383"/>
      <c r="B985" s="383"/>
      <c r="C985" s="407"/>
      <c r="D985" s="383"/>
      <c r="E985" s="383"/>
      <c r="F985" s="383"/>
      <c r="G985" s="383"/>
      <c r="H985" s="383"/>
      <c r="I985" s="383"/>
      <c r="J985" s="383"/>
      <c r="K985" s="383"/>
      <c r="L985" s="383"/>
      <c r="M985" s="383"/>
      <c r="N985" s="383"/>
      <c r="O985" s="383"/>
      <c r="P985" s="383"/>
      <c r="Q985" s="383"/>
      <c r="R985" s="383"/>
      <c r="S985" s="383"/>
      <c r="T985" s="383"/>
      <c r="U985" s="383"/>
      <c r="V985" s="383"/>
      <c r="W985" s="383"/>
      <c r="X985" s="383"/>
      <c r="Y985" s="383"/>
      <c r="Z985" s="383"/>
    </row>
    <row r="986" ht="39.0" customHeight="1">
      <c r="A986" s="383"/>
      <c r="B986" s="383"/>
      <c r="C986" s="407"/>
      <c r="D986" s="383"/>
      <c r="E986" s="383"/>
      <c r="F986" s="383"/>
      <c r="G986" s="383"/>
      <c r="H986" s="383"/>
      <c r="I986" s="383"/>
      <c r="J986" s="383"/>
      <c r="K986" s="383"/>
      <c r="L986" s="383"/>
      <c r="M986" s="383"/>
      <c r="N986" s="383"/>
      <c r="O986" s="383"/>
      <c r="P986" s="383"/>
      <c r="Q986" s="383"/>
      <c r="R986" s="383"/>
      <c r="S986" s="383"/>
      <c r="T986" s="383"/>
      <c r="U986" s="383"/>
      <c r="V986" s="383"/>
      <c r="W986" s="383"/>
      <c r="X986" s="383"/>
      <c r="Y986" s="383"/>
      <c r="Z986" s="383"/>
    </row>
    <row r="987" ht="39.0" customHeight="1">
      <c r="A987" s="383"/>
      <c r="B987" s="383"/>
      <c r="C987" s="407"/>
      <c r="D987" s="383"/>
      <c r="E987" s="383"/>
      <c r="F987" s="383"/>
      <c r="G987" s="383"/>
      <c r="H987" s="383"/>
      <c r="I987" s="383"/>
      <c r="J987" s="383"/>
      <c r="K987" s="383"/>
      <c r="L987" s="383"/>
      <c r="M987" s="383"/>
      <c r="N987" s="383"/>
      <c r="O987" s="383"/>
      <c r="P987" s="383"/>
      <c r="Q987" s="383"/>
      <c r="R987" s="383"/>
      <c r="S987" s="383"/>
      <c r="T987" s="383"/>
      <c r="U987" s="383"/>
      <c r="V987" s="383"/>
      <c r="W987" s="383"/>
      <c r="X987" s="383"/>
      <c r="Y987" s="383"/>
      <c r="Z987" s="383"/>
    </row>
    <row r="988" ht="39.0" customHeight="1">
      <c r="A988" s="383"/>
      <c r="B988" s="383"/>
      <c r="C988" s="407"/>
      <c r="D988" s="383"/>
      <c r="E988" s="383"/>
      <c r="F988" s="383"/>
      <c r="G988" s="383"/>
      <c r="H988" s="383"/>
      <c r="I988" s="383"/>
      <c r="J988" s="383"/>
      <c r="K988" s="383"/>
      <c r="L988" s="383"/>
      <c r="M988" s="383"/>
      <c r="N988" s="383"/>
      <c r="O988" s="383"/>
      <c r="P988" s="383"/>
      <c r="Q988" s="383"/>
      <c r="R988" s="383"/>
      <c r="S988" s="383"/>
      <c r="T988" s="383"/>
      <c r="U988" s="383"/>
      <c r="V988" s="383"/>
      <c r="W988" s="383"/>
      <c r="X988" s="383"/>
      <c r="Y988" s="383"/>
      <c r="Z988" s="383"/>
    </row>
    <row r="989" ht="39.0" customHeight="1">
      <c r="A989" s="383"/>
      <c r="B989" s="383"/>
      <c r="C989" s="407"/>
      <c r="D989" s="383"/>
      <c r="E989" s="383"/>
      <c r="F989" s="383"/>
      <c r="G989" s="383"/>
      <c r="H989" s="383"/>
      <c r="I989" s="383"/>
      <c r="J989" s="383"/>
      <c r="K989" s="383"/>
      <c r="L989" s="383"/>
      <c r="M989" s="383"/>
      <c r="N989" s="383"/>
      <c r="O989" s="383"/>
      <c r="P989" s="383"/>
      <c r="Q989" s="383"/>
      <c r="R989" s="383"/>
      <c r="S989" s="383"/>
      <c r="T989" s="383"/>
      <c r="U989" s="383"/>
      <c r="V989" s="383"/>
      <c r="W989" s="383"/>
      <c r="X989" s="383"/>
      <c r="Y989" s="383"/>
      <c r="Z989" s="383"/>
    </row>
    <row r="990" ht="39.0" customHeight="1">
      <c r="A990" s="383"/>
      <c r="B990" s="383"/>
      <c r="C990" s="407"/>
      <c r="D990" s="383"/>
      <c r="E990" s="383"/>
      <c r="F990" s="383"/>
      <c r="G990" s="383"/>
      <c r="H990" s="383"/>
      <c r="I990" s="383"/>
      <c r="J990" s="383"/>
      <c r="K990" s="383"/>
      <c r="L990" s="383"/>
      <c r="M990" s="383"/>
      <c r="N990" s="383"/>
      <c r="O990" s="383"/>
      <c r="P990" s="383"/>
      <c r="Q990" s="383"/>
      <c r="R990" s="383"/>
      <c r="S990" s="383"/>
      <c r="T990" s="383"/>
      <c r="U990" s="383"/>
      <c r="V990" s="383"/>
      <c r="W990" s="383"/>
      <c r="X990" s="383"/>
      <c r="Y990" s="383"/>
      <c r="Z990" s="383"/>
    </row>
    <row r="991" ht="39.0" customHeight="1">
      <c r="A991" s="383"/>
      <c r="B991" s="383"/>
      <c r="C991" s="407"/>
      <c r="D991" s="383"/>
      <c r="E991" s="383"/>
      <c r="F991" s="383"/>
      <c r="G991" s="383"/>
      <c r="H991" s="383"/>
      <c r="I991" s="383"/>
      <c r="J991" s="383"/>
      <c r="K991" s="383"/>
      <c r="L991" s="383"/>
      <c r="M991" s="383"/>
      <c r="N991" s="383"/>
      <c r="O991" s="383"/>
      <c r="P991" s="383"/>
      <c r="Q991" s="383"/>
      <c r="R991" s="383"/>
      <c r="S991" s="383"/>
      <c r="T991" s="383"/>
      <c r="U991" s="383"/>
      <c r="V991" s="383"/>
      <c r="W991" s="383"/>
      <c r="X991" s="383"/>
      <c r="Y991" s="383"/>
      <c r="Z991" s="383"/>
    </row>
    <row r="992" ht="39.0" customHeight="1">
      <c r="A992" s="383"/>
      <c r="B992" s="383"/>
      <c r="C992" s="407"/>
      <c r="D992" s="383"/>
      <c r="E992" s="383"/>
      <c r="F992" s="383"/>
      <c r="G992" s="383"/>
      <c r="H992" s="383"/>
      <c r="I992" s="383"/>
      <c r="J992" s="383"/>
      <c r="K992" s="383"/>
      <c r="L992" s="383"/>
      <c r="M992" s="383"/>
      <c r="N992" s="383"/>
      <c r="O992" s="383"/>
      <c r="P992" s="383"/>
      <c r="Q992" s="383"/>
      <c r="R992" s="383"/>
      <c r="S992" s="383"/>
      <c r="T992" s="383"/>
      <c r="U992" s="383"/>
      <c r="V992" s="383"/>
      <c r="W992" s="383"/>
      <c r="X992" s="383"/>
      <c r="Y992" s="383"/>
      <c r="Z992" s="383"/>
    </row>
    <row r="993" ht="39.0" customHeight="1">
      <c r="A993" s="383"/>
      <c r="B993" s="383"/>
      <c r="C993" s="407"/>
      <c r="D993" s="383"/>
      <c r="E993" s="383"/>
      <c r="F993" s="383"/>
      <c r="G993" s="383"/>
      <c r="H993" s="383"/>
      <c r="I993" s="383"/>
      <c r="J993" s="383"/>
      <c r="K993" s="383"/>
      <c r="L993" s="383"/>
      <c r="M993" s="383"/>
      <c r="N993" s="383"/>
      <c r="O993" s="383"/>
      <c r="P993" s="383"/>
      <c r="Q993" s="383"/>
      <c r="R993" s="383"/>
      <c r="S993" s="383"/>
      <c r="T993" s="383"/>
      <c r="U993" s="383"/>
      <c r="V993" s="383"/>
      <c r="W993" s="383"/>
      <c r="X993" s="383"/>
      <c r="Y993" s="383"/>
      <c r="Z993" s="383"/>
    </row>
    <row r="994" ht="39.0" customHeight="1">
      <c r="A994" s="383"/>
      <c r="B994" s="383"/>
      <c r="C994" s="407"/>
      <c r="D994" s="383"/>
      <c r="E994" s="383"/>
      <c r="F994" s="383"/>
      <c r="G994" s="383"/>
      <c r="H994" s="383"/>
      <c r="I994" s="383"/>
      <c r="J994" s="383"/>
      <c r="K994" s="383"/>
      <c r="L994" s="383"/>
      <c r="M994" s="383"/>
      <c r="N994" s="383"/>
      <c r="O994" s="383"/>
      <c r="P994" s="383"/>
      <c r="Q994" s="383"/>
      <c r="R994" s="383"/>
      <c r="S994" s="383"/>
      <c r="T994" s="383"/>
      <c r="U994" s="383"/>
      <c r="V994" s="383"/>
      <c r="W994" s="383"/>
      <c r="X994" s="383"/>
      <c r="Y994" s="383"/>
      <c r="Z994" s="383"/>
    </row>
    <row r="995" ht="39.0" customHeight="1">
      <c r="A995" s="383"/>
      <c r="B995" s="383"/>
      <c r="C995" s="407"/>
      <c r="D995" s="383"/>
      <c r="E995" s="383"/>
      <c r="F995" s="383"/>
      <c r="G995" s="383"/>
      <c r="H995" s="383"/>
      <c r="I995" s="383"/>
      <c r="J995" s="383"/>
      <c r="K995" s="383"/>
      <c r="L995" s="383"/>
      <c r="M995" s="383"/>
      <c r="N995" s="383"/>
      <c r="O995" s="383"/>
      <c r="P995" s="383"/>
      <c r="Q995" s="383"/>
      <c r="R995" s="383"/>
      <c r="S995" s="383"/>
      <c r="T995" s="383"/>
      <c r="U995" s="383"/>
      <c r="V995" s="383"/>
      <c r="W995" s="383"/>
      <c r="X995" s="383"/>
      <c r="Y995" s="383"/>
      <c r="Z995" s="383"/>
    </row>
    <row r="996" ht="39.0" customHeight="1">
      <c r="A996" s="383"/>
      <c r="B996" s="383"/>
      <c r="C996" s="407"/>
      <c r="D996" s="383"/>
      <c r="E996" s="383"/>
      <c r="F996" s="383"/>
      <c r="G996" s="383"/>
      <c r="H996" s="383"/>
      <c r="I996" s="383"/>
      <c r="J996" s="383"/>
      <c r="K996" s="383"/>
      <c r="L996" s="383"/>
      <c r="M996" s="383"/>
      <c r="N996" s="383"/>
      <c r="O996" s="383"/>
      <c r="P996" s="383"/>
      <c r="Q996" s="383"/>
      <c r="R996" s="383"/>
      <c r="S996" s="383"/>
      <c r="T996" s="383"/>
      <c r="U996" s="383"/>
      <c r="V996" s="383"/>
      <c r="W996" s="383"/>
      <c r="X996" s="383"/>
      <c r="Y996" s="383"/>
      <c r="Z996" s="383"/>
    </row>
    <row r="997" ht="39.0" customHeight="1">
      <c r="A997" s="383"/>
      <c r="B997" s="383"/>
      <c r="C997" s="407"/>
      <c r="D997" s="383"/>
      <c r="E997" s="383"/>
      <c r="F997" s="383"/>
      <c r="G997" s="383"/>
      <c r="H997" s="383"/>
      <c r="I997" s="383"/>
      <c r="J997" s="383"/>
      <c r="K997" s="383"/>
      <c r="L997" s="383"/>
      <c r="M997" s="383"/>
      <c r="N997" s="383"/>
      <c r="O997" s="383"/>
      <c r="P997" s="383"/>
      <c r="Q997" s="383"/>
      <c r="R997" s="383"/>
      <c r="S997" s="383"/>
      <c r="T997" s="383"/>
      <c r="U997" s="383"/>
      <c r="V997" s="383"/>
      <c r="W997" s="383"/>
      <c r="X997" s="383"/>
      <c r="Y997" s="383"/>
      <c r="Z997" s="383"/>
    </row>
    <row r="998" ht="39.0" customHeight="1">
      <c r="A998" s="383"/>
      <c r="B998" s="383"/>
      <c r="C998" s="407"/>
      <c r="D998" s="383"/>
      <c r="E998" s="383"/>
      <c r="F998" s="383"/>
      <c r="G998" s="383"/>
      <c r="H998" s="383"/>
      <c r="I998" s="383"/>
      <c r="J998" s="383"/>
      <c r="K998" s="383"/>
      <c r="L998" s="383"/>
      <c r="M998" s="383"/>
      <c r="N998" s="383"/>
      <c r="O998" s="383"/>
      <c r="P998" s="383"/>
      <c r="Q998" s="383"/>
      <c r="R998" s="383"/>
      <c r="S998" s="383"/>
      <c r="T998" s="383"/>
      <c r="U998" s="383"/>
      <c r="V998" s="383"/>
      <c r="W998" s="383"/>
      <c r="X998" s="383"/>
      <c r="Y998" s="383"/>
      <c r="Z998" s="383"/>
    </row>
    <row r="999" ht="39.0" customHeight="1">
      <c r="A999" s="383"/>
      <c r="B999" s="383"/>
      <c r="C999" s="407"/>
      <c r="D999" s="383"/>
      <c r="E999" s="383"/>
      <c r="F999" s="383"/>
      <c r="G999" s="383"/>
      <c r="H999" s="383"/>
      <c r="I999" s="383"/>
      <c r="J999" s="383"/>
      <c r="K999" s="383"/>
      <c r="L999" s="383"/>
      <c r="M999" s="383"/>
      <c r="N999" s="383"/>
      <c r="O999" s="383"/>
      <c r="P999" s="383"/>
      <c r="Q999" s="383"/>
      <c r="R999" s="383"/>
      <c r="S999" s="383"/>
      <c r="T999" s="383"/>
      <c r="U999" s="383"/>
      <c r="V999" s="383"/>
      <c r="W999" s="383"/>
      <c r="X999" s="383"/>
      <c r="Y999" s="383"/>
      <c r="Z999" s="383"/>
    </row>
    <row r="1000" ht="39.0" customHeight="1">
      <c r="A1000" s="383"/>
      <c r="B1000" s="383"/>
      <c r="C1000" s="407"/>
      <c r="D1000" s="383"/>
      <c r="E1000" s="383"/>
      <c r="F1000" s="383"/>
      <c r="G1000" s="383"/>
      <c r="H1000" s="383"/>
      <c r="I1000" s="383"/>
      <c r="J1000" s="383"/>
      <c r="K1000" s="383"/>
      <c r="L1000" s="383"/>
      <c r="M1000" s="383"/>
      <c r="N1000" s="383"/>
      <c r="O1000" s="383"/>
      <c r="P1000" s="383"/>
      <c r="Q1000" s="383"/>
      <c r="R1000" s="383"/>
      <c r="S1000" s="383"/>
      <c r="T1000" s="383"/>
      <c r="U1000" s="383"/>
      <c r="V1000" s="383"/>
      <c r="W1000" s="383"/>
      <c r="X1000" s="383"/>
      <c r="Y1000" s="383"/>
      <c r="Z1000" s="383"/>
    </row>
  </sheetData>
  <mergeCells count="17">
    <mergeCell ref="A1:F1"/>
    <mergeCell ref="A2:F2"/>
    <mergeCell ref="B6:B7"/>
    <mergeCell ref="A24:C24"/>
    <mergeCell ref="D24:F24"/>
    <mergeCell ref="A27:B27"/>
    <mergeCell ref="C27:F27"/>
    <mergeCell ref="A31:B31"/>
    <mergeCell ref="B35:C35"/>
    <mergeCell ref="D35:F35"/>
    <mergeCell ref="A28:B28"/>
    <mergeCell ref="C28:F28"/>
    <mergeCell ref="A29:B29"/>
    <mergeCell ref="C29:F29"/>
    <mergeCell ref="A30:B30"/>
    <mergeCell ref="C30:F30"/>
    <mergeCell ref="C31:F31"/>
  </mergeCells>
  <printOptions/>
  <pageMargins bottom="0.58125" footer="0.0" header="0.0" left="0.279166666666667" right="0.25625" top="0.513194444444444"/>
  <pageSetup paperSize="9" scale="47" orientation="portrait"/>
  <headerFooter>
    <oddHeader>&amp;C&amp;A</oddHeader>
    <oddFooter>&amp;CPágina &amp;P</oddFooter>
  </headerFooter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8.86"/>
    <col customWidth="1" min="2" max="2" width="52.43"/>
    <col customWidth="1" min="3" max="3" width="28.0"/>
    <col customWidth="1" min="4" max="4" width="31.71"/>
    <col customWidth="1" min="5" max="5" width="12.0"/>
    <col customWidth="1" min="6" max="6" width="9.43"/>
    <col customWidth="1" min="7" max="7" width="39.0"/>
    <col customWidth="1" min="8" max="8" width="26.29"/>
    <col customWidth="1" min="9" max="9" width="21.71"/>
    <col customWidth="1" min="10" max="10" width="15.14"/>
    <col customWidth="1" min="11" max="30" width="12.0"/>
  </cols>
  <sheetData>
    <row r="1" ht="13.5" customHeight="1">
      <c r="A1" s="408" t="s">
        <v>629</v>
      </c>
      <c r="B1" s="265"/>
      <c r="C1" s="265"/>
      <c r="D1" s="266"/>
      <c r="E1" s="409"/>
      <c r="F1" s="408" t="str">
        <f>A1</f>
        <v>PAGAMENTO TAXA CONDOMÍNIOS ISOLADOS PARA O BP DE FEVEREIRO 2024</v>
      </c>
      <c r="G1" s="265"/>
      <c r="H1" s="265"/>
      <c r="I1" s="265"/>
      <c r="J1" s="266"/>
      <c r="K1" s="409"/>
      <c r="L1" s="409"/>
      <c r="M1" s="409"/>
      <c r="N1" s="409"/>
      <c r="O1" s="409"/>
      <c r="P1" s="409"/>
      <c r="Q1" s="409"/>
      <c r="R1" s="409"/>
      <c r="S1" s="409"/>
      <c r="T1" s="409"/>
      <c r="U1" s="409"/>
      <c r="V1" s="409"/>
      <c r="W1" s="409"/>
      <c r="X1" s="409"/>
      <c r="Y1" s="409"/>
      <c r="Z1" s="409"/>
      <c r="AA1" s="409"/>
      <c r="AB1" s="409"/>
      <c r="AC1" s="409"/>
      <c r="AD1" s="409"/>
    </row>
    <row r="2" ht="13.5" customHeight="1">
      <c r="A2" s="267"/>
      <c r="B2" s="268"/>
      <c r="C2" s="268"/>
      <c r="D2" s="269"/>
      <c r="E2" s="409"/>
      <c r="F2" s="267"/>
      <c r="G2" s="268"/>
      <c r="H2" s="268"/>
      <c r="I2" s="268"/>
      <c r="J2" s="269"/>
      <c r="K2" s="409"/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409"/>
      <c r="Y2" s="409"/>
      <c r="Z2" s="409"/>
      <c r="AA2" s="409"/>
      <c r="AB2" s="409"/>
      <c r="AC2" s="409"/>
      <c r="AD2" s="409"/>
    </row>
    <row r="3" ht="13.5" customHeight="1">
      <c r="A3" s="410"/>
      <c r="B3" s="411" t="s">
        <v>337</v>
      </c>
      <c r="C3" s="411" t="s">
        <v>561</v>
      </c>
      <c r="D3" s="411" t="s">
        <v>562</v>
      </c>
      <c r="E3" s="409"/>
      <c r="F3" s="411"/>
      <c r="G3" s="411" t="s">
        <v>337</v>
      </c>
      <c r="H3" s="411" t="s">
        <v>561</v>
      </c>
      <c r="I3" s="411" t="s">
        <v>562</v>
      </c>
      <c r="J3" s="412" t="s">
        <v>372</v>
      </c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413"/>
      <c r="Z3" s="413"/>
      <c r="AA3" s="413"/>
      <c r="AB3" s="413"/>
      <c r="AC3" s="413"/>
      <c r="AD3" s="413"/>
    </row>
    <row r="4" ht="16.5" customHeight="1">
      <c r="A4" s="414">
        <v>1.0</v>
      </c>
      <c r="B4" s="414" t="s">
        <v>630</v>
      </c>
      <c r="C4" s="415">
        <f>595.53-119.11</f>
        <v>476.42</v>
      </c>
      <c r="D4" s="416">
        <v>45301.0</v>
      </c>
      <c r="E4" s="409"/>
      <c r="F4" s="414">
        <f t="shared" ref="F4:H4" si="1">A4</f>
        <v>1</v>
      </c>
      <c r="G4" s="417" t="str">
        <f t="shared" si="1"/>
        <v>QI 31 BLOCO 9 Aptº 401</v>
      </c>
      <c r="H4" s="415">
        <f t="shared" si="1"/>
        <v>476.42</v>
      </c>
      <c r="I4" s="416">
        <v>45301.0</v>
      </c>
      <c r="J4" s="418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</row>
    <row r="5" ht="16.5" customHeight="1">
      <c r="A5" s="414">
        <v>2.0</v>
      </c>
      <c r="B5" s="414" t="s">
        <v>631</v>
      </c>
      <c r="C5" s="415">
        <v>320.0</v>
      </c>
      <c r="D5" s="416">
        <v>45298.0</v>
      </c>
      <c r="E5" s="409"/>
      <c r="F5" s="414">
        <f t="shared" ref="F5:H5" si="2">A5</f>
        <v>2</v>
      </c>
      <c r="G5" s="417" t="str">
        <f t="shared" si="2"/>
        <v>SHCES 1109 BLOCO A Aptº 204</v>
      </c>
      <c r="H5" s="415">
        <f t="shared" si="2"/>
        <v>320</v>
      </c>
      <c r="I5" s="416">
        <v>45298.0</v>
      </c>
      <c r="J5" s="418"/>
      <c r="K5" s="409"/>
      <c r="L5" s="409"/>
      <c r="M5" s="409"/>
      <c r="N5" s="409"/>
      <c r="O5" s="409"/>
      <c r="P5" s="409"/>
      <c r="Q5" s="409"/>
      <c r="R5" s="409"/>
      <c r="S5" s="409"/>
      <c r="T5" s="409"/>
      <c r="U5" s="409"/>
      <c r="V5" s="409"/>
      <c r="W5" s="409"/>
      <c r="X5" s="409"/>
      <c r="Y5" s="409"/>
      <c r="Z5" s="409"/>
      <c r="AA5" s="409"/>
      <c r="AB5" s="409"/>
      <c r="AC5" s="409"/>
      <c r="AD5" s="409"/>
    </row>
    <row r="6" ht="16.5" customHeight="1">
      <c r="A6" s="414">
        <v>3.0</v>
      </c>
      <c r="B6" s="414" t="s">
        <v>632</v>
      </c>
      <c r="C6" s="415">
        <f>490-30</f>
        <v>460</v>
      </c>
      <c r="D6" s="416">
        <v>45299.0</v>
      </c>
      <c r="E6" s="409"/>
      <c r="F6" s="414">
        <f t="shared" ref="F6:H6" si="3">A6</f>
        <v>3</v>
      </c>
      <c r="G6" s="417" t="str">
        <f t="shared" si="3"/>
        <v>SHCES 1209 BLOCO G Aptº 304</v>
      </c>
      <c r="H6" s="415">
        <f t="shared" si="3"/>
        <v>460</v>
      </c>
      <c r="I6" s="416">
        <v>45299.0</v>
      </c>
      <c r="J6" s="418"/>
      <c r="K6" s="409"/>
      <c r="L6" s="409"/>
      <c r="M6" s="409"/>
      <c r="N6" s="409"/>
      <c r="O6" s="409"/>
      <c r="P6" s="409"/>
      <c r="Q6" s="409"/>
      <c r="R6" s="409"/>
      <c r="S6" s="409"/>
      <c r="T6" s="409"/>
      <c r="U6" s="409"/>
      <c r="V6" s="409"/>
      <c r="W6" s="409"/>
      <c r="X6" s="409"/>
      <c r="Y6" s="409"/>
      <c r="Z6" s="409"/>
      <c r="AA6" s="409"/>
      <c r="AB6" s="409"/>
      <c r="AC6" s="409"/>
      <c r="AD6" s="409"/>
    </row>
    <row r="7" ht="16.5" customHeight="1">
      <c r="A7" s="414">
        <v>4.0</v>
      </c>
      <c r="B7" s="414" t="s">
        <v>633</v>
      </c>
      <c r="C7" s="415">
        <f>430-50</f>
        <v>380</v>
      </c>
      <c r="D7" s="416">
        <v>45301.0</v>
      </c>
      <c r="E7" s="409"/>
      <c r="F7" s="414">
        <f t="shared" ref="F7:H7" si="4">A7</f>
        <v>4</v>
      </c>
      <c r="G7" s="417" t="str">
        <f t="shared" si="4"/>
        <v>SHCES 1303 BLOCO B Aptº 403</v>
      </c>
      <c r="H7" s="415">
        <f t="shared" si="4"/>
        <v>380</v>
      </c>
      <c r="I7" s="416">
        <v>45301.0</v>
      </c>
      <c r="J7" s="418"/>
      <c r="K7" s="409"/>
      <c r="L7" s="409"/>
      <c r="M7" s="409"/>
      <c r="N7" s="409"/>
      <c r="O7" s="409"/>
      <c r="P7" s="409"/>
      <c r="Q7" s="409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409"/>
      <c r="AC7" s="409"/>
      <c r="AD7" s="409"/>
    </row>
    <row r="8" ht="16.5" customHeight="1">
      <c r="A8" s="414">
        <v>5.0</v>
      </c>
      <c r="B8" s="414" t="s">
        <v>634</v>
      </c>
      <c r="C8" s="415">
        <f>689.7-120</f>
        <v>569.7</v>
      </c>
      <c r="D8" s="416">
        <v>45303.0</v>
      </c>
      <c r="E8" s="409"/>
      <c r="F8" s="414">
        <f t="shared" ref="F8:H8" si="5">A8</f>
        <v>5</v>
      </c>
      <c r="G8" s="417" t="str">
        <f t="shared" si="5"/>
        <v>SHCES 913 BLOCO E Aptº 303</v>
      </c>
      <c r="H8" s="415">
        <f t="shared" si="5"/>
        <v>569.7</v>
      </c>
      <c r="I8" s="416">
        <v>45303.0</v>
      </c>
      <c r="J8" s="417"/>
      <c r="K8" s="409"/>
      <c r="L8" s="409"/>
      <c r="M8" s="409"/>
      <c r="N8" s="409"/>
      <c r="O8" s="409"/>
      <c r="P8" s="409"/>
      <c r="Q8" s="409"/>
      <c r="R8" s="409"/>
      <c r="S8" s="409"/>
      <c r="T8" s="409"/>
      <c r="U8" s="409"/>
      <c r="V8" s="409"/>
      <c r="W8" s="409"/>
      <c r="X8" s="409"/>
      <c r="Y8" s="409"/>
      <c r="Z8" s="409"/>
      <c r="AA8" s="409"/>
      <c r="AB8" s="409"/>
      <c r="AC8" s="409"/>
      <c r="AD8" s="409"/>
    </row>
    <row r="9" ht="16.5" customHeight="1">
      <c r="A9" s="414">
        <v>6.0</v>
      </c>
      <c r="B9" s="414" t="s">
        <v>635</v>
      </c>
      <c r="C9" s="415">
        <f>675-75</f>
        <v>600</v>
      </c>
      <c r="D9" s="416">
        <v>45296.0</v>
      </c>
      <c r="E9" s="409"/>
      <c r="F9" s="414">
        <f t="shared" ref="F9:H9" si="6">A9</f>
        <v>6</v>
      </c>
      <c r="G9" s="417" t="str">
        <f t="shared" si="6"/>
        <v>SHCGN 715 BLOCO P Aptº 204</v>
      </c>
      <c r="H9" s="415">
        <f t="shared" si="6"/>
        <v>600</v>
      </c>
      <c r="I9" s="416">
        <v>45296.0</v>
      </c>
      <c r="J9" s="417"/>
      <c r="K9" s="409"/>
      <c r="L9" s="409"/>
      <c r="M9" s="409"/>
      <c r="N9" s="409"/>
      <c r="O9" s="409"/>
      <c r="P9" s="409"/>
      <c r="Q9" s="409"/>
      <c r="R9" s="409"/>
      <c r="S9" s="409"/>
      <c r="T9" s="409"/>
      <c r="U9" s="409"/>
      <c r="V9" s="409"/>
      <c r="W9" s="409"/>
      <c r="X9" s="409"/>
      <c r="Y9" s="409"/>
      <c r="Z9" s="409"/>
      <c r="AA9" s="409"/>
      <c r="AB9" s="409"/>
      <c r="AC9" s="409"/>
      <c r="AD9" s="409"/>
    </row>
    <row r="10" ht="16.5" customHeight="1">
      <c r="A10" s="414">
        <v>7.0</v>
      </c>
      <c r="B10" s="414" t="s">
        <v>636</v>
      </c>
      <c r="C10" s="415">
        <f t="shared" ref="C10:C11" si="8">886.16-147.37</f>
        <v>738.79</v>
      </c>
      <c r="D10" s="416">
        <v>45322.0</v>
      </c>
      <c r="E10" s="409"/>
      <c r="F10" s="414">
        <f t="shared" ref="F10:H10" si="7">A10</f>
        <v>7</v>
      </c>
      <c r="G10" s="417" t="str">
        <f t="shared" si="7"/>
        <v>SHCGN 716 BLOCO A Aptº 111</v>
      </c>
      <c r="H10" s="415">
        <f t="shared" si="7"/>
        <v>738.79</v>
      </c>
      <c r="I10" s="416">
        <v>45322.0</v>
      </c>
      <c r="J10" s="417"/>
      <c r="K10" s="409"/>
      <c r="L10" s="409"/>
      <c r="M10" s="409"/>
      <c r="N10" s="409"/>
      <c r="O10" s="409"/>
      <c r="P10" s="409"/>
      <c r="Q10" s="409"/>
      <c r="R10" s="409"/>
      <c r="S10" s="409"/>
      <c r="T10" s="409"/>
      <c r="U10" s="409"/>
      <c r="V10" s="409"/>
      <c r="W10" s="409"/>
      <c r="X10" s="409"/>
      <c r="Y10" s="409"/>
      <c r="Z10" s="409"/>
      <c r="AA10" s="409"/>
      <c r="AB10" s="409"/>
      <c r="AC10" s="409"/>
      <c r="AD10" s="409"/>
    </row>
    <row r="11" ht="16.5" customHeight="1">
      <c r="A11" s="414">
        <v>8.0</v>
      </c>
      <c r="B11" s="414" t="s">
        <v>637</v>
      </c>
      <c r="C11" s="415">
        <f t="shared" si="8"/>
        <v>738.79</v>
      </c>
      <c r="D11" s="416">
        <v>45322.0</v>
      </c>
      <c r="E11" s="409"/>
      <c r="F11" s="414">
        <f t="shared" ref="F11:H11" si="9">A11</f>
        <v>8</v>
      </c>
      <c r="G11" s="417" t="str">
        <f t="shared" si="9"/>
        <v>SHCGN 716 BLOCO A Aptº 509</v>
      </c>
      <c r="H11" s="415">
        <f t="shared" si="9"/>
        <v>738.79</v>
      </c>
      <c r="I11" s="416">
        <v>45322.0</v>
      </c>
      <c r="J11" s="417"/>
      <c r="K11" s="409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/>
      <c r="Z11" s="409"/>
      <c r="AA11" s="409"/>
      <c r="AB11" s="409"/>
      <c r="AC11" s="409"/>
      <c r="AD11" s="409"/>
    </row>
    <row r="12" ht="16.5" customHeight="1">
      <c r="A12" s="414">
        <v>9.0</v>
      </c>
      <c r="B12" s="414" t="s">
        <v>638</v>
      </c>
      <c r="C12" s="415">
        <f>1100-50</f>
        <v>1050</v>
      </c>
      <c r="D12" s="416">
        <v>45296.0</v>
      </c>
      <c r="E12" s="409"/>
      <c r="F12" s="414">
        <f t="shared" ref="F12:H12" si="10">A12</f>
        <v>9</v>
      </c>
      <c r="G12" s="417" t="str">
        <f t="shared" si="10"/>
        <v>SQN 105 BLOCO E Aptº 302</v>
      </c>
      <c r="H12" s="415">
        <f t="shared" si="10"/>
        <v>1050</v>
      </c>
      <c r="I12" s="416">
        <v>45296.0</v>
      </c>
      <c r="J12" s="417"/>
      <c r="K12" s="409"/>
      <c r="L12" s="409"/>
      <c r="M12" s="409"/>
      <c r="N12" s="409"/>
      <c r="O12" s="409"/>
      <c r="P12" s="409"/>
      <c r="Q12" s="409"/>
      <c r="R12" s="409"/>
      <c r="S12" s="409"/>
      <c r="T12" s="409"/>
      <c r="U12" s="409"/>
      <c r="V12" s="409"/>
      <c r="W12" s="409"/>
      <c r="X12" s="409"/>
      <c r="Y12" s="409"/>
      <c r="Z12" s="409"/>
      <c r="AA12" s="409"/>
      <c r="AB12" s="409"/>
      <c r="AC12" s="409"/>
      <c r="AD12" s="409"/>
    </row>
    <row r="13" ht="16.5" customHeight="1">
      <c r="A13" s="414">
        <v>10.0</v>
      </c>
      <c r="B13" s="414" t="s">
        <v>639</v>
      </c>
      <c r="C13" s="415">
        <f>942.81-94.28</f>
        <v>848.53</v>
      </c>
      <c r="D13" s="416">
        <v>45299.0</v>
      </c>
      <c r="E13" s="409"/>
      <c r="F13" s="414">
        <f t="shared" ref="F13:H13" si="11">A13</f>
        <v>10</v>
      </c>
      <c r="G13" s="417" t="str">
        <f t="shared" si="11"/>
        <v>SQN 105 BLOCO G Aptº 503</v>
      </c>
      <c r="H13" s="415">
        <f t="shared" si="11"/>
        <v>848.53</v>
      </c>
      <c r="I13" s="416">
        <v>45299.0</v>
      </c>
      <c r="J13" s="417"/>
      <c r="K13" s="409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409"/>
      <c r="X13" s="409"/>
      <c r="Y13" s="409"/>
      <c r="Z13" s="409"/>
      <c r="AA13" s="409"/>
      <c r="AB13" s="409"/>
      <c r="AC13" s="409"/>
      <c r="AD13" s="409"/>
    </row>
    <row r="14" ht="16.5" customHeight="1">
      <c r="A14" s="414">
        <v>11.0</v>
      </c>
      <c r="B14" s="414" t="s">
        <v>640</v>
      </c>
      <c r="C14" s="415">
        <f t="shared" ref="C14:C17" si="13">1164.5-81.52</f>
        <v>1082.98</v>
      </c>
      <c r="D14" s="416">
        <v>45296.0</v>
      </c>
      <c r="E14" s="409"/>
      <c r="F14" s="414">
        <f t="shared" ref="F14:H14" si="12">A14</f>
        <v>11</v>
      </c>
      <c r="G14" s="417" t="str">
        <f t="shared" si="12"/>
        <v>SQN 105 BLOCO I Apt 101</v>
      </c>
      <c r="H14" s="415">
        <f t="shared" si="12"/>
        <v>1082.98</v>
      </c>
      <c r="I14" s="416">
        <v>45296.0</v>
      </c>
      <c r="J14" s="417"/>
      <c r="K14" s="409"/>
      <c r="L14" s="409"/>
      <c r="M14" s="409"/>
      <c r="N14" s="409"/>
      <c r="O14" s="409"/>
      <c r="P14" s="409"/>
      <c r="Q14" s="409"/>
      <c r="R14" s="409"/>
      <c r="S14" s="409"/>
      <c r="T14" s="409"/>
      <c r="U14" s="409"/>
      <c r="V14" s="409"/>
      <c r="W14" s="409"/>
      <c r="X14" s="409"/>
      <c r="Y14" s="409"/>
      <c r="Z14" s="409"/>
      <c r="AA14" s="409"/>
      <c r="AB14" s="409"/>
      <c r="AC14" s="409"/>
      <c r="AD14" s="409"/>
    </row>
    <row r="15" ht="16.5" customHeight="1">
      <c r="A15" s="414">
        <v>12.0</v>
      </c>
      <c r="B15" s="414" t="s">
        <v>641</v>
      </c>
      <c r="C15" s="415">
        <f t="shared" si="13"/>
        <v>1082.98</v>
      </c>
      <c r="D15" s="416">
        <v>45296.0</v>
      </c>
      <c r="E15" s="409"/>
      <c r="F15" s="414">
        <f t="shared" ref="F15:H15" si="14">A15</f>
        <v>12</v>
      </c>
      <c r="G15" s="417" t="str">
        <f t="shared" si="14"/>
        <v>SQN 105 BLOCO I Apt 102</v>
      </c>
      <c r="H15" s="415">
        <f t="shared" si="14"/>
        <v>1082.98</v>
      </c>
      <c r="I15" s="416">
        <v>45296.0</v>
      </c>
      <c r="J15" s="417"/>
      <c r="K15" s="409"/>
      <c r="L15" s="409"/>
      <c r="M15" s="409"/>
      <c r="N15" s="409"/>
      <c r="O15" s="409"/>
      <c r="P15" s="409"/>
      <c r="Q15" s="409"/>
      <c r="R15" s="409"/>
      <c r="S15" s="409"/>
      <c r="T15" s="409"/>
      <c r="U15" s="409"/>
      <c r="V15" s="409"/>
      <c r="W15" s="409"/>
      <c r="X15" s="409"/>
      <c r="Y15" s="409"/>
      <c r="Z15" s="409"/>
      <c r="AA15" s="409"/>
      <c r="AB15" s="409"/>
      <c r="AC15" s="409"/>
      <c r="AD15" s="409"/>
    </row>
    <row r="16" ht="16.5" customHeight="1">
      <c r="A16" s="414">
        <v>13.0</v>
      </c>
      <c r="B16" s="414" t="s">
        <v>642</v>
      </c>
      <c r="C16" s="415">
        <f t="shared" si="13"/>
        <v>1082.98</v>
      </c>
      <c r="D16" s="416">
        <v>45296.0</v>
      </c>
      <c r="E16" s="409"/>
      <c r="F16" s="414">
        <f t="shared" ref="F16:H16" si="15">A16</f>
        <v>13</v>
      </c>
      <c r="G16" s="417" t="str">
        <f t="shared" si="15"/>
        <v>SQN 105 BLOCO I Apt 105</v>
      </c>
      <c r="H16" s="415">
        <f t="shared" si="15"/>
        <v>1082.98</v>
      </c>
      <c r="I16" s="416">
        <v>45296.0</v>
      </c>
      <c r="J16" s="417"/>
      <c r="K16" s="409"/>
      <c r="L16" s="409"/>
      <c r="M16" s="409"/>
      <c r="N16" s="409"/>
      <c r="O16" s="409"/>
      <c r="P16" s="409"/>
      <c r="Q16" s="409"/>
      <c r="R16" s="409"/>
      <c r="S16" s="409"/>
      <c r="T16" s="409"/>
      <c r="U16" s="409"/>
      <c r="V16" s="409"/>
      <c r="W16" s="409"/>
      <c r="X16" s="409"/>
      <c r="Y16" s="409"/>
      <c r="Z16" s="409"/>
      <c r="AA16" s="409"/>
      <c r="AB16" s="409"/>
      <c r="AC16" s="409"/>
      <c r="AD16" s="409"/>
    </row>
    <row r="17" ht="16.5" customHeight="1">
      <c r="A17" s="414">
        <v>14.0</v>
      </c>
      <c r="B17" s="414" t="s">
        <v>643</v>
      </c>
      <c r="C17" s="415">
        <f t="shared" si="13"/>
        <v>1082.98</v>
      </c>
      <c r="D17" s="416">
        <v>45296.0</v>
      </c>
      <c r="E17" s="409"/>
      <c r="F17" s="414">
        <f t="shared" ref="F17:H17" si="16">A17</f>
        <v>14</v>
      </c>
      <c r="G17" s="417" t="str">
        <f t="shared" si="16"/>
        <v>SQN 105 BLOCO I Aptº 503</v>
      </c>
      <c r="H17" s="415">
        <f t="shared" si="16"/>
        <v>1082.98</v>
      </c>
      <c r="I17" s="416">
        <v>45296.0</v>
      </c>
      <c r="J17" s="417"/>
      <c r="K17" s="409"/>
      <c r="L17" s="409"/>
      <c r="M17" s="409"/>
      <c r="N17" s="409"/>
      <c r="O17" s="409"/>
      <c r="P17" s="409"/>
      <c r="Q17" s="409"/>
      <c r="R17" s="409"/>
      <c r="S17" s="409"/>
      <c r="T17" s="409"/>
      <c r="U17" s="409"/>
      <c r="V17" s="409"/>
      <c r="W17" s="409"/>
      <c r="X17" s="409"/>
      <c r="Y17" s="409"/>
      <c r="Z17" s="409"/>
      <c r="AA17" s="409"/>
      <c r="AB17" s="409"/>
      <c r="AC17" s="409"/>
      <c r="AD17" s="409"/>
    </row>
    <row r="18" ht="16.5" customHeight="1">
      <c r="A18" s="414">
        <v>15.0</v>
      </c>
      <c r="B18" s="414" t="s">
        <v>644</v>
      </c>
      <c r="C18" s="415">
        <f>1159.13-80</f>
        <v>1079.13</v>
      </c>
      <c r="D18" s="416">
        <v>45299.0</v>
      </c>
      <c r="E18" s="409"/>
      <c r="F18" s="414">
        <f t="shared" ref="F18:H18" si="17">A18</f>
        <v>15</v>
      </c>
      <c r="G18" s="417" t="str">
        <f t="shared" si="17"/>
        <v>SQN 105 BLOCO J Apt 107</v>
      </c>
      <c r="H18" s="415">
        <f t="shared" si="17"/>
        <v>1079.13</v>
      </c>
      <c r="I18" s="416">
        <v>45299.0</v>
      </c>
      <c r="J18" s="417"/>
      <c r="K18" s="409"/>
      <c r="L18" s="409"/>
      <c r="M18" s="409"/>
      <c r="N18" s="409"/>
      <c r="O18" s="409"/>
      <c r="P18" s="409"/>
      <c r="Q18" s="409"/>
      <c r="R18" s="409"/>
      <c r="S18" s="409"/>
      <c r="T18" s="409"/>
      <c r="U18" s="409"/>
      <c r="V18" s="409"/>
      <c r="W18" s="409"/>
      <c r="X18" s="409"/>
      <c r="Y18" s="409"/>
      <c r="Z18" s="409"/>
      <c r="AA18" s="409"/>
      <c r="AB18" s="409"/>
      <c r="AC18" s="409"/>
      <c r="AD18" s="409"/>
    </row>
    <row r="19" ht="16.5" customHeight="1">
      <c r="A19" s="414">
        <v>16.0</v>
      </c>
      <c r="B19" s="414" t="s">
        <v>645</v>
      </c>
      <c r="C19" s="415">
        <v>1078.0</v>
      </c>
      <c r="D19" s="416">
        <v>45299.0</v>
      </c>
      <c r="E19" s="409"/>
      <c r="F19" s="414">
        <f t="shared" ref="F19:H19" si="18">A19</f>
        <v>16</v>
      </c>
      <c r="G19" s="417" t="str">
        <f t="shared" si="18"/>
        <v>SQN 112 BLOCO E Aptº 303</v>
      </c>
      <c r="H19" s="415">
        <f t="shared" si="18"/>
        <v>1078</v>
      </c>
      <c r="I19" s="416">
        <v>45299.0</v>
      </c>
      <c r="J19" s="417"/>
      <c r="K19" s="409"/>
      <c r="L19" s="409"/>
      <c r="M19" s="409"/>
      <c r="N19" s="409"/>
      <c r="O19" s="409"/>
      <c r="P19" s="409"/>
      <c r="Q19" s="409"/>
      <c r="R19" s="409"/>
      <c r="S19" s="409"/>
      <c r="T19" s="409"/>
      <c r="U19" s="409"/>
      <c r="V19" s="409"/>
      <c r="W19" s="409"/>
      <c r="X19" s="409"/>
      <c r="Y19" s="409"/>
      <c r="Z19" s="409"/>
      <c r="AA19" s="409"/>
      <c r="AB19" s="409"/>
      <c r="AC19" s="409"/>
      <c r="AD19" s="409"/>
    </row>
    <row r="20" ht="16.5" customHeight="1">
      <c r="A20" s="414">
        <v>17.0</v>
      </c>
      <c r="B20" s="414" t="s">
        <v>646</v>
      </c>
      <c r="C20" s="415">
        <f>900-20</f>
        <v>880</v>
      </c>
      <c r="D20" s="416">
        <v>45301.0</v>
      </c>
      <c r="E20" s="409"/>
      <c r="F20" s="414">
        <f t="shared" ref="F20:H20" si="19">A20</f>
        <v>17</v>
      </c>
      <c r="G20" s="417" t="str">
        <f t="shared" si="19"/>
        <v>SQN 307 BLOCO B Apt 306</v>
      </c>
      <c r="H20" s="415">
        <f t="shared" si="19"/>
        <v>880</v>
      </c>
      <c r="I20" s="416">
        <v>45301.0</v>
      </c>
      <c r="J20" s="417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09"/>
      <c r="V20" s="409"/>
      <c r="W20" s="409"/>
      <c r="X20" s="409"/>
      <c r="Y20" s="409"/>
      <c r="Z20" s="409"/>
      <c r="AA20" s="409"/>
      <c r="AB20" s="409"/>
      <c r="AC20" s="409"/>
      <c r="AD20" s="409"/>
    </row>
    <row r="21" ht="16.5" customHeight="1">
      <c r="A21" s="414">
        <v>18.0</v>
      </c>
      <c r="B21" s="414" t="s">
        <v>647</v>
      </c>
      <c r="C21" s="415">
        <v>955.0</v>
      </c>
      <c r="D21" s="416">
        <v>45296.0</v>
      </c>
      <c r="E21" s="409"/>
      <c r="F21" s="414">
        <f t="shared" ref="F21:H21" si="20">A21</f>
        <v>18</v>
      </c>
      <c r="G21" s="417" t="str">
        <f t="shared" si="20"/>
        <v>SQN 307 BLOCO E Aptº 601</v>
      </c>
      <c r="H21" s="415">
        <f t="shared" si="20"/>
        <v>955</v>
      </c>
      <c r="I21" s="416">
        <v>45296.0</v>
      </c>
      <c r="J21" s="417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09"/>
      <c r="V21" s="409"/>
      <c r="W21" s="409"/>
      <c r="X21" s="409"/>
      <c r="Y21" s="409"/>
      <c r="Z21" s="409"/>
      <c r="AA21" s="409"/>
      <c r="AB21" s="409"/>
      <c r="AC21" s="409"/>
      <c r="AD21" s="409"/>
    </row>
    <row r="22" ht="16.5" customHeight="1">
      <c r="A22" s="414">
        <v>19.0</v>
      </c>
      <c r="B22" s="414" t="s">
        <v>648</v>
      </c>
      <c r="C22" s="415">
        <v>1200.0</v>
      </c>
      <c r="D22" s="416">
        <v>45296.0</v>
      </c>
      <c r="E22" s="409"/>
      <c r="F22" s="414">
        <f t="shared" ref="F22:H22" si="21">A22</f>
        <v>19</v>
      </c>
      <c r="G22" s="417" t="str">
        <f t="shared" si="21"/>
        <v>SQN 307 BLOCO F Apt 103</v>
      </c>
      <c r="H22" s="415">
        <f t="shared" si="21"/>
        <v>1200</v>
      </c>
      <c r="I22" s="416">
        <v>45296.0</v>
      </c>
      <c r="J22" s="417"/>
      <c r="K22" s="409"/>
      <c r="L22" s="409"/>
      <c r="M22" s="409"/>
      <c r="N22" s="409"/>
      <c r="O22" s="409"/>
      <c r="P22" s="409"/>
      <c r="Q22" s="409"/>
      <c r="R22" s="409"/>
      <c r="S22" s="409"/>
      <c r="T22" s="409"/>
      <c r="U22" s="409"/>
      <c r="V22" s="409"/>
      <c r="W22" s="409"/>
      <c r="X22" s="409"/>
      <c r="Y22" s="409"/>
      <c r="Z22" s="409"/>
      <c r="AA22" s="409"/>
      <c r="AB22" s="409"/>
      <c r="AC22" s="409"/>
      <c r="AD22" s="409"/>
    </row>
    <row r="23" ht="16.5" customHeight="1">
      <c r="A23" s="414">
        <v>20.0</v>
      </c>
      <c r="B23" s="414" t="s">
        <v>649</v>
      </c>
      <c r="C23" s="415">
        <f>1224.53-116.62</f>
        <v>1107.91</v>
      </c>
      <c r="D23" s="416">
        <v>45297.0</v>
      </c>
      <c r="E23" s="409"/>
      <c r="F23" s="414">
        <f t="shared" ref="F23:H23" si="22">A23</f>
        <v>20</v>
      </c>
      <c r="G23" s="417" t="str">
        <f t="shared" si="22"/>
        <v>SQN 313 BLOCO E Aptº 507</v>
      </c>
      <c r="H23" s="415">
        <f t="shared" si="22"/>
        <v>1107.91</v>
      </c>
      <c r="I23" s="416">
        <v>45297.0</v>
      </c>
      <c r="J23" s="417"/>
      <c r="K23" s="409"/>
      <c r="L23" s="409"/>
      <c r="M23" s="409"/>
      <c r="N23" s="409"/>
      <c r="O23" s="409"/>
      <c r="P23" s="409"/>
      <c r="Q23" s="409"/>
      <c r="R23" s="409"/>
      <c r="S23" s="409"/>
      <c r="T23" s="409"/>
      <c r="U23" s="409"/>
      <c r="V23" s="409"/>
      <c r="W23" s="409"/>
      <c r="X23" s="409"/>
      <c r="Y23" s="409"/>
      <c r="Z23" s="409"/>
      <c r="AA23" s="409"/>
      <c r="AB23" s="409"/>
      <c r="AC23" s="409"/>
      <c r="AD23" s="409"/>
    </row>
    <row r="24" ht="16.5" customHeight="1">
      <c r="A24" s="414">
        <v>21.0</v>
      </c>
      <c r="B24" s="414" t="s">
        <v>650</v>
      </c>
      <c r="C24" s="415">
        <f t="shared" ref="C24:C25" si="24">470-50</f>
        <v>420</v>
      </c>
      <c r="D24" s="416">
        <v>45301.0</v>
      </c>
      <c r="E24" s="409"/>
      <c r="F24" s="414">
        <f t="shared" ref="F24:H24" si="23">A24</f>
        <v>21</v>
      </c>
      <c r="G24" s="417" t="str">
        <f t="shared" si="23"/>
        <v>SQN 409 BLOCO G Apt 208</v>
      </c>
      <c r="H24" s="415">
        <f t="shared" si="23"/>
        <v>420</v>
      </c>
      <c r="I24" s="416">
        <v>45301.0</v>
      </c>
      <c r="J24" s="417"/>
      <c r="K24" s="409"/>
      <c r="L24" s="409"/>
      <c r="M24" s="409"/>
      <c r="N24" s="409"/>
      <c r="O24" s="409"/>
      <c r="P24" s="409"/>
      <c r="Q24" s="409"/>
      <c r="R24" s="409"/>
      <c r="S24" s="409"/>
      <c r="T24" s="409"/>
      <c r="U24" s="409"/>
      <c r="V24" s="409"/>
      <c r="W24" s="409"/>
      <c r="X24" s="409"/>
      <c r="Y24" s="409"/>
      <c r="Z24" s="409"/>
      <c r="AA24" s="409"/>
      <c r="AB24" s="409"/>
      <c r="AC24" s="409"/>
      <c r="AD24" s="409"/>
    </row>
    <row r="25" ht="16.5" customHeight="1">
      <c r="A25" s="414">
        <v>22.0</v>
      </c>
      <c r="B25" s="414" t="s">
        <v>651</v>
      </c>
      <c r="C25" s="415">
        <f t="shared" si="24"/>
        <v>420</v>
      </c>
      <c r="D25" s="416">
        <v>45301.0</v>
      </c>
      <c r="E25" s="409"/>
      <c r="F25" s="414">
        <f t="shared" ref="F25:H25" si="25">A25</f>
        <v>22</v>
      </c>
      <c r="G25" s="417" t="str">
        <f t="shared" si="25"/>
        <v>SQN 409 BLOCO G Aptº 306</v>
      </c>
      <c r="H25" s="415">
        <f t="shared" si="25"/>
        <v>420</v>
      </c>
      <c r="I25" s="416">
        <v>45301.0</v>
      </c>
      <c r="J25" s="417"/>
      <c r="K25" s="409"/>
      <c r="L25" s="409"/>
      <c r="M25" s="409"/>
      <c r="N25" s="409"/>
      <c r="O25" s="409"/>
      <c r="P25" s="409"/>
      <c r="Q25" s="409"/>
      <c r="R25" s="409"/>
      <c r="S25" s="409"/>
      <c r="T25" s="409"/>
      <c r="U25" s="409"/>
      <c r="V25" s="409"/>
      <c r="W25" s="409"/>
      <c r="X25" s="409"/>
      <c r="Y25" s="409"/>
      <c r="Z25" s="409"/>
      <c r="AA25" s="409"/>
      <c r="AB25" s="409"/>
      <c r="AC25" s="409"/>
      <c r="AD25" s="409"/>
    </row>
    <row r="26" ht="16.5" customHeight="1">
      <c r="A26" s="414">
        <v>23.0</v>
      </c>
      <c r="B26" s="414" t="s">
        <v>652</v>
      </c>
      <c r="C26" s="415">
        <f>640-40</f>
        <v>600</v>
      </c>
      <c r="D26" s="416">
        <v>45301.0</v>
      </c>
      <c r="E26" s="409"/>
      <c r="F26" s="414">
        <f t="shared" ref="F26:H26" si="26">A26</f>
        <v>23</v>
      </c>
      <c r="G26" s="417" t="str">
        <f t="shared" si="26"/>
        <v>SQN 411 BLOCO O Apt 205</v>
      </c>
      <c r="H26" s="415">
        <f t="shared" si="26"/>
        <v>600</v>
      </c>
      <c r="I26" s="416">
        <v>45301.0</v>
      </c>
      <c r="J26" s="417"/>
      <c r="K26" s="409"/>
      <c r="L26" s="409"/>
      <c r="M26" s="409"/>
      <c r="N26" s="409"/>
      <c r="O26" s="409"/>
      <c r="P26" s="409"/>
      <c r="Q26" s="409"/>
      <c r="R26" s="409"/>
      <c r="S26" s="409"/>
      <c r="T26" s="409"/>
      <c r="U26" s="409"/>
      <c r="V26" s="409"/>
      <c r="W26" s="409"/>
      <c r="X26" s="409"/>
      <c r="Y26" s="409"/>
      <c r="Z26" s="409"/>
      <c r="AA26" s="409"/>
      <c r="AB26" s="409"/>
      <c r="AC26" s="409"/>
      <c r="AD26" s="409"/>
    </row>
    <row r="27" ht="16.5" customHeight="1">
      <c r="A27" s="414">
        <v>24.0</v>
      </c>
      <c r="B27" s="414" t="s">
        <v>653</v>
      </c>
      <c r="C27" s="415">
        <f>706.2-50</f>
        <v>656.2</v>
      </c>
      <c r="D27" s="416">
        <v>45296.0</v>
      </c>
      <c r="E27" s="409"/>
      <c r="F27" s="414">
        <f t="shared" ref="F27:H27" si="27">A27</f>
        <v>24</v>
      </c>
      <c r="G27" s="417" t="str">
        <f t="shared" si="27"/>
        <v>SQN 412 BLOCO F Apt 301</v>
      </c>
      <c r="H27" s="415">
        <f t="shared" si="27"/>
        <v>656.2</v>
      </c>
      <c r="I27" s="416">
        <v>45296.0</v>
      </c>
      <c r="J27" s="417"/>
      <c r="K27" s="409"/>
      <c r="L27" s="409"/>
      <c r="M27" s="409"/>
      <c r="N27" s="409"/>
      <c r="O27" s="409"/>
      <c r="P27" s="409"/>
      <c r="Q27" s="409"/>
      <c r="R27" s="409"/>
      <c r="S27" s="409"/>
      <c r="T27" s="409"/>
      <c r="U27" s="409"/>
      <c r="V27" s="409"/>
      <c r="W27" s="409"/>
      <c r="X27" s="409"/>
      <c r="Y27" s="409"/>
      <c r="Z27" s="409"/>
      <c r="AA27" s="409"/>
      <c r="AB27" s="409"/>
      <c r="AC27" s="409"/>
      <c r="AD27" s="409"/>
    </row>
    <row r="28" ht="16.5" customHeight="1">
      <c r="A28" s="414">
        <v>25.0</v>
      </c>
      <c r="B28" s="414" t="s">
        <v>654</v>
      </c>
      <c r="C28" s="415">
        <v>740.0</v>
      </c>
      <c r="D28" s="416">
        <v>45296.0</v>
      </c>
      <c r="E28" s="409"/>
      <c r="F28" s="414">
        <f t="shared" ref="F28:H28" si="28">A28</f>
        <v>25</v>
      </c>
      <c r="G28" s="417" t="str">
        <f t="shared" si="28"/>
        <v>SQN 412 BLOCO L Aptº 307</v>
      </c>
      <c r="H28" s="415">
        <f t="shared" si="28"/>
        <v>740</v>
      </c>
      <c r="I28" s="416">
        <v>45296.0</v>
      </c>
      <c r="J28" s="417"/>
      <c r="K28" s="409"/>
      <c r="L28" s="409"/>
      <c r="M28" s="409"/>
      <c r="N28" s="409"/>
      <c r="O28" s="409"/>
      <c r="P28" s="409"/>
      <c r="Q28" s="409"/>
      <c r="R28" s="409"/>
      <c r="S28" s="409"/>
      <c r="T28" s="409"/>
      <c r="U28" s="409"/>
      <c r="V28" s="409"/>
      <c r="W28" s="409"/>
      <c r="X28" s="409"/>
      <c r="Y28" s="409"/>
      <c r="Z28" s="409"/>
      <c r="AA28" s="409"/>
      <c r="AB28" s="409"/>
      <c r="AC28" s="409"/>
      <c r="AD28" s="409"/>
    </row>
    <row r="29" ht="16.5" customHeight="1">
      <c r="A29" s="414">
        <v>26.0</v>
      </c>
      <c r="B29" s="414" t="s">
        <v>655</v>
      </c>
      <c r="C29" s="415">
        <v>1496.69</v>
      </c>
      <c r="D29" s="416">
        <v>45296.0</v>
      </c>
      <c r="E29" s="409"/>
      <c r="F29" s="414">
        <f t="shared" ref="F29:H29" si="29">A29</f>
        <v>26</v>
      </c>
      <c r="G29" s="417" t="str">
        <f t="shared" si="29"/>
        <v>SQS 104 BLOCO B Aptº 101</v>
      </c>
      <c r="H29" s="415">
        <f t="shared" si="29"/>
        <v>1496.69</v>
      </c>
      <c r="I29" s="416">
        <v>45296.0</v>
      </c>
      <c r="J29" s="417"/>
      <c r="K29" s="409"/>
      <c r="L29" s="409"/>
      <c r="M29" s="409"/>
      <c r="N29" s="409"/>
      <c r="O29" s="409"/>
      <c r="P29" s="409"/>
      <c r="Q29" s="409"/>
      <c r="R29" s="409"/>
      <c r="S29" s="409"/>
      <c r="T29" s="409"/>
      <c r="U29" s="409"/>
      <c r="V29" s="409"/>
      <c r="W29" s="409"/>
      <c r="X29" s="409"/>
      <c r="Y29" s="409"/>
      <c r="Z29" s="409"/>
      <c r="AA29" s="409"/>
      <c r="AB29" s="409"/>
      <c r="AC29" s="409"/>
      <c r="AD29" s="409"/>
    </row>
    <row r="30" ht="16.5" customHeight="1">
      <c r="A30" s="419">
        <v>27.0</v>
      </c>
      <c r="B30" s="419" t="s">
        <v>656</v>
      </c>
      <c r="C30" s="420">
        <v>1496.69</v>
      </c>
      <c r="D30" s="421">
        <v>45296.0</v>
      </c>
      <c r="E30" s="409"/>
      <c r="F30" s="414">
        <f t="shared" ref="F30:H30" si="30">A30</f>
        <v>27</v>
      </c>
      <c r="G30" s="417" t="str">
        <f t="shared" si="30"/>
        <v>SQS 104 BLOCO B Aptº 203</v>
      </c>
      <c r="H30" s="415">
        <f t="shared" si="30"/>
        <v>1496.69</v>
      </c>
      <c r="I30" s="416">
        <v>45296.0</v>
      </c>
      <c r="J30" s="417"/>
      <c r="K30" s="409"/>
      <c r="L30" s="409"/>
      <c r="M30" s="409"/>
      <c r="N30" s="409"/>
      <c r="O30" s="409"/>
      <c r="P30" s="409"/>
      <c r="Q30" s="409"/>
      <c r="R30" s="409"/>
      <c r="S30" s="409"/>
      <c r="T30" s="409"/>
      <c r="U30" s="409"/>
      <c r="V30" s="409"/>
      <c r="W30" s="409"/>
      <c r="X30" s="409"/>
      <c r="Y30" s="409"/>
      <c r="Z30" s="409"/>
      <c r="AA30" s="409"/>
      <c r="AB30" s="409"/>
      <c r="AC30" s="409"/>
      <c r="AD30" s="409"/>
    </row>
    <row r="31" ht="16.5" customHeight="1">
      <c r="A31" s="414">
        <v>28.0</v>
      </c>
      <c r="B31" s="414" t="s">
        <v>657</v>
      </c>
      <c r="C31" s="415">
        <v>1496.69</v>
      </c>
      <c r="D31" s="416">
        <v>45296.0</v>
      </c>
      <c r="E31" s="409"/>
      <c r="F31" s="414">
        <f t="shared" ref="F31:H31" si="31">A31</f>
        <v>28</v>
      </c>
      <c r="G31" s="417" t="str">
        <f t="shared" si="31"/>
        <v>SQS 104 BLOCO B Aptº 302</v>
      </c>
      <c r="H31" s="415">
        <f t="shared" si="31"/>
        <v>1496.69</v>
      </c>
      <c r="I31" s="416">
        <v>45296.0</v>
      </c>
      <c r="J31" s="417"/>
      <c r="K31" s="409"/>
      <c r="L31" s="409"/>
      <c r="M31" s="409"/>
      <c r="N31" s="409"/>
      <c r="O31" s="409"/>
      <c r="P31" s="409"/>
      <c r="Q31" s="409"/>
      <c r="R31" s="409"/>
      <c r="S31" s="409"/>
      <c r="T31" s="409"/>
      <c r="U31" s="409"/>
      <c r="V31" s="409"/>
      <c r="W31" s="409"/>
      <c r="X31" s="409"/>
      <c r="Y31" s="409"/>
      <c r="Z31" s="409"/>
      <c r="AA31" s="409"/>
      <c r="AB31" s="409"/>
      <c r="AC31" s="409"/>
      <c r="AD31" s="409"/>
    </row>
    <row r="32" ht="16.5" customHeight="1">
      <c r="A32" s="414">
        <v>29.0</v>
      </c>
      <c r="B32" s="414" t="s">
        <v>658</v>
      </c>
      <c r="C32" s="415">
        <v>1496.69</v>
      </c>
      <c r="D32" s="416">
        <v>45296.0</v>
      </c>
      <c r="E32" s="409"/>
      <c r="F32" s="414">
        <f t="shared" ref="F32:H32" si="32">A32</f>
        <v>29</v>
      </c>
      <c r="G32" s="417" t="str">
        <f t="shared" si="32"/>
        <v>SQS 104 BLOCO B Aptº 503</v>
      </c>
      <c r="H32" s="415">
        <f t="shared" si="32"/>
        <v>1496.69</v>
      </c>
      <c r="I32" s="416">
        <v>45296.0</v>
      </c>
      <c r="J32" s="417"/>
      <c r="K32" s="409"/>
      <c r="L32" s="409"/>
      <c r="M32" s="409"/>
      <c r="N32" s="409"/>
      <c r="O32" s="409"/>
      <c r="P32" s="409"/>
      <c r="Q32" s="409"/>
      <c r="R32" s="409"/>
      <c r="S32" s="409"/>
      <c r="T32" s="409"/>
      <c r="U32" s="409"/>
      <c r="V32" s="409"/>
      <c r="W32" s="409"/>
      <c r="X32" s="409"/>
      <c r="Y32" s="409"/>
      <c r="Z32" s="409"/>
      <c r="AA32" s="409"/>
      <c r="AB32" s="409"/>
      <c r="AC32" s="409"/>
      <c r="AD32" s="409"/>
    </row>
    <row r="33" ht="16.5" customHeight="1">
      <c r="A33" s="414">
        <v>30.0</v>
      </c>
      <c r="B33" s="414" t="s">
        <v>659</v>
      </c>
      <c r="C33" s="415">
        <f t="shared" ref="C33:C35" si="34">1800-150</f>
        <v>1650</v>
      </c>
      <c r="D33" s="416">
        <v>45296.0</v>
      </c>
      <c r="E33" s="409"/>
      <c r="F33" s="414">
        <f t="shared" ref="F33:H33" si="33">A33</f>
        <v>30</v>
      </c>
      <c r="G33" s="417" t="str">
        <f t="shared" si="33"/>
        <v>SQS 104 BLOCO H Aptº 301</v>
      </c>
      <c r="H33" s="415">
        <f t="shared" si="33"/>
        <v>1650</v>
      </c>
      <c r="I33" s="416">
        <v>45296.0</v>
      </c>
      <c r="J33" s="417"/>
      <c r="K33" s="409"/>
      <c r="L33" s="409"/>
      <c r="M33" s="409"/>
      <c r="N33" s="409"/>
      <c r="O33" s="409"/>
      <c r="P33" s="409"/>
      <c r="Q33" s="409"/>
      <c r="R33" s="409"/>
      <c r="S33" s="409"/>
      <c r="T33" s="409"/>
      <c r="U33" s="409"/>
      <c r="V33" s="409"/>
      <c r="W33" s="409"/>
      <c r="X33" s="409"/>
      <c r="Y33" s="409"/>
      <c r="Z33" s="409"/>
      <c r="AA33" s="409"/>
      <c r="AB33" s="409"/>
      <c r="AC33" s="409"/>
      <c r="AD33" s="409"/>
    </row>
    <row r="34" ht="16.5" customHeight="1">
      <c r="A34" s="414">
        <v>31.0</v>
      </c>
      <c r="B34" s="414" t="s">
        <v>660</v>
      </c>
      <c r="C34" s="415">
        <f t="shared" si="34"/>
        <v>1650</v>
      </c>
      <c r="D34" s="416">
        <v>45296.0</v>
      </c>
      <c r="E34" s="409"/>
      <c r="F34" s="414">
        <f t="shared" ref="F34:H34" si="35">A34</f>
        <v>31</v>
      </c>
      <c r="G34" s="417" t="str">
        <f t="shared" si="35"/>
        <v>SQS 104 BLOCO H Aptº 505</v>
      </c>
      <c r="H34" s="415">
        <f t="shared" si="35"/>
        <v>1650</v>
      </c>
      <c r="I34" s="416">
        <v>45296.0</v>
      </c>
      <c r="J34" s="417"/>
      <c r="K34" s="409"/>
      <c r="L34" s="409"/>
      <c r="M34" s="409"/>
      <c r="N34" s="409"/>
      <c r="O34" s="409"/>
      <c r="P34" s="409"/>
      <c r="Q34" s="409"/>
      <c r="R34" s="409"/>
      <c r="S34" s="409"/>
      <c r="T34" s="409"/>
      <c r="U34" s="409"/>
      <c r="V34" s="409"/>
      <c r="W34" s="409"/>
      <c r="X34" s="409"/>
      <c r="Y34" s="409"/>
      <c r="Z34" s="409"/>
      <c r="AA34" s="409"/>
      <c r="AB34" s="409"/>
      <c r="AC34" s="409"/>
      <c r="AD34" s="409"/>
    </row>
    <row r="35" ht="16.5" customHeight="1">
      <c r="A35" s="414">
        <v>32.0</v>
      </c>
      <c r="B35" s="414" t="s">
        <v>661</v>
      </c>
      <c r="C35" s="415">
        <f t="shared" si="34"/>
        <v>1650</v>
      </c>
      <c r="D35" s="416">
        <v>45296.0</v>
      </c>
      <c r="E35" s="409"/>
      <c r="F35" s="414">
        <f t="shared" ref="F35:H35" si="36">A35</f>
        <v>32</v>
      </c>
      <c r="G35" s="417" t="str">
        <f t="shared" si="36"/>
        <v>SQS 104 BLOCO H Aptº 605</v>
      </c>
      <c r="H35" s="415">
        <f t="shared" si="36"/>
        <v>1650</v>
      </c>
      <c r="I35" s="416">
        <v>45296.0</v>
      </c>
      <c r="J35" s="417"/>
      <c r="K35" s="409"/>
      <c r="L35" s="409"/>
      <c r="M35" s="409"/>
      <c r="N35" s="409"/>
      <c r="O35" s="409"/>
      <c r="P35" s="409"/>
      <c r="Q35" s="409"/>
      <c r="R35" s="409"/>
      <c r="S35" s="409"/>
      <c r="T35" s="409"/>
      <c r="U35" s="409"/>
      <c r="V35" s="409"/>
      <c r="W35" s="409"/>
      <c r="X35" s="409"/>
      <c r="Y35" s="409"/>
      <c r="Z35" s="409"/>
      <c r="AA35" s="409"/>
      <c r="AB35" s="409"/>
      <c r="AC35" s="409"/>
      <c r="AD35" s="409"/>
    </row>
    <row r="36" ht="16.5" customHeight="1">
      <c r="A36" s="414">
        <v>33.0</v>
      </c>
      <c r="B36" s="414" t="s">
        <v>662</v>
      </c>
      <c r="C36" s="415">
        <v>2100.0</v>
      </c>
      <c r="D36" s="416">
        <v>45296.0</v>
      </c>
      <c r="E36" s="409"/>
      <c r="F36" s="414">
        <f t="shared" ref="F36:H36" si="37">A36</f>
        <v>33</v>
      </c>
      <c r="G36" s="417" t="str">
        <f t="shared" si="37"/>
        <v>SQS 104 BLOCO J Aptº 104</v>
      </c>
      <c r="H36" s="415">
        <f t="shared" si="37"/>
        <v>2100</v>
      </c>
      <c r="I36" s="416">
        <v>45296.0</v>
      </c>
      <c r="J36" s="417"/>
      <c r="K36" s="409"/>
      <c r="L36" s="409"/>
      <c r="M36" s="409"/>
      <c r="N36" s="409"/>
      <c r="O36" s="409"/>
      <c r="P36" s="409"/>
      <c r="Q36" s="409"/>
      <c r="R36" s="409"/>
      <c r="S36" s="409"/>
      <c r="T36" s="409"/>
      <c r="U36" s="409"/>
      <c r="V36" s="409"/>
      <c r="W36" s="409"/>
      <c r="X36" s="409"/>
      <c r="Y36" s="409"/>
      <c r="Z36" s="409"/>
      <c r="AA36" s="409"/>
      <c r="AB36" s="409"/>
      <c r="AC36" s="409"/>
      <c r="AD36" s="409"/>
    </row>
    <row r="37" ht="16.5" customHeight="1">
      <c r="A37" s="414">
        <v>34.0</v>
      </c>
      <c r="B37" s="414" t="s">
        <v>663</v>
      </c>
      <c r="C37" s="415">
        <v>2100.0</v>
      </c>
      <c r="D37" s="416">
        <v>45296.0</v>
      </c>
      <c r="E37" s="409"/>
      <c r="F37" s="414">
        <f t="shared" ref="F37:H37" si="38">A37</f>
        <v>34</v>
      </c>
      <c r="G37" s="417" t="str">
        <f t="shared" si="38"/>
        <v>SQS 104 BLOCO J Aptº 204</v>
      </c>
      <c r="H37" s="415">
        <f t="shared" si="38"/>
        <v>2100</v>
      </c>
      <c r="I37" s="416">
        <v>45296.0</v>
      </c>
      <c r="J37" s="417"/>
      <c r="K37" s="409"/>
      <c r="L37" s="409"/>
      <c r="M37" s="409"/>
      <c r="N37" s="409"/>
      <c r="O37" s="409"/>
      <c r="P37" s="409"/>
      <c r="Q37" s="409"/>
      <c r="R37" s="409"/>
      <c r="S37" s="409"/>
      <c r="T37" s="409"/>
      <c r="U37" s="409"/>
      <c r="V37" s="409"/>
      <c r="W37" s="409"/>
      <c r="X37" s="409"/>
      <c r="Y37" s="409"/>
      <c r="Z37" s="409"/>
      <c r="AA37" s="409"/>
      <c r="AB37" s="409"/>
      <c r="AC37" s="409"/>
      <c r="AD37" s="409"/>
    </row>
    <row r="38" ht="16.5" customHeight="1">
      <c r="A38" s="422">
        <v>35.0</v>
      </c>
      <c r="B38" s="422" t="s">
        <v>664</v>
      </c>
      <c r="C38" s="423" t="s">
        <v>665</v>
      </c>
      <c r="D38" s="424"/>
      <c r="E38" s="409"/>
      <c r="F38" s="414">
        <f t="shared" ref="F38:H38" si="39">A38</f>
        <v>35</v>
      </c>
      <c r="G38" s="425" t="str">
        <f t="shared" si="39"/>
        <v>SQS 104 BLOCO J Aptº 502</v>
      </c>
      <c r="H38" s="426" t="str">
        <f t="shared" si="39"/>
        <v>Pagamento no condominio</v>
      </c>
      <c r="I38" s="427"/>
      <c r="J38" s="425"/>
      <c r="K38" s="409"/>
      <c r="L38" s="409"/>
      <c r="M38" s="409"/>
      <c r="N38" s="409"/>
      <c r="O38" s="409"/>
      <c r="P38" s="409"/>
      <c r="Q38" s="409"/>
      <c r="R38" s="409"/>
      <c r="S38" s="409"/>
      <c r="T38" s="409"/>
      <c r="U38" s="409"/>
      <c r="V38" s="409"/>
      <c r="W38" s="409"/>
      <c r="X38" s="409"/>
      <c r="Y38" s="409"/>
      <c r="Z38" s="409"/>
      <c r="AA38" s="409"/>
      <c r="AB38" s="409"/>
      <c r="AC38" s="409"/>
      <c r="AD38" s="409"/>
    </row>
    <row r="39" ht="16.5" customHeight="1">
      <c r="A39" s="414">
        <v>36.0</v>
      </c>
      <c r="B39" s="414" t="s">
        <v>666</v>
      </c>
      <c r="C39" s="415">
        <f t="shared" ref="C39:C40" si="41">2400.67-950.67</f>
        <v>1450</v>
      </c>
      <c r="D39" s="416">
        <v>45294.0</v>
      </c>
      <c r="E39" s="409"/>
      <c r="F39" s="414">
        <f t="shared" ref="F39:H39" si="40">A39</f>
        <v>36</v>
      </c>
      <c r="G39" s="417" t="str">
        <f t="shared" si="40"/>
        <v>SQS 104 BLOCO K Aptº 503</v>
      </c>
      <c r="H39" s="415">
        <f t="shared" si="40"/>
        <v>1450</v>
      </c>
      <c r="I39" s="416">
        <v>45294.0</v>
      </c>
      <c r="J39" s="417"/>
      <c r="K39" s="409"/>
      <c r="L39" s="409"/>
      <c r="M39" s="409"/>
      <c r="N39" s="409"/>
      <c r="O39" s="409"/>
      <c r="P39" s="409"/>
      <c r="Q39" s="409"/>
      <c r="R39" s="409"/>
      <c r="S39" s="409"/>
      <c r="T39" s="409"/>
      <c r="U39" s="409"/>
      <c r="V39" s="409"/>
      <c r="W39" s="409"/>
      <c r="X39" s="409"/>
      <c r="Y39" s="409"/>
      <c r="Z39" s="409"/>
      <c r="AA39" s="409"/>
      <c r="AB39" s="409"/>
      <c r="AC39" s="409"/>
      <c r="AD39" s="409"/>
    </row>
    <row r="40" ht="16.5" customHeight="1">
      <c r="A40" s="414">
        <v>37.0</v>
      </c>
      <c r="B40" s="414" t="s">
        <v>667</v>
      </c>
      <c r="C40" s="415">
        <f t="shared" si="41"/>
        <v>1450</v>
      </c>
      <c r="D40" s="416">
        <v>45294.0</v>
      </c>
      <c r="E40" s="409"/>
      <c r="F40" s="414">
        <f t="shared" ref="F40:H40" si="42">A40</f>
        <v>37</v>
      </c>
      <c r="G40" s="417" t="str">
        <f t="shared" si="42"/>
        <v>SQS 104 BLOCO K Aptº 601</v>
      </c>
      <c r="H40" s="415">
        <f t="shared" si="42"/>
        <v>1450</v>
      </c>
      <c r="I40" s="416">
        <v>45294.0</v>
      </c>
      <c r="J40" s="417"/>
      <c r="K40" s="409"/>
      <c r="L40" s="409"/>
      <c r="M40" s="409"/>
      <c r="N40" s="409"/>
      <c r="O40" s="409"/>
      <c r="P40" s="409"/>
      <c r="Q40" s="409"/>
      <c r="R40" s="409"/>
      <c r="S40" s="409"/>
      <c r="T40" s="409"/>
      <c r="U40" s="409"/>
      <c r="V40" s="409"/>
      <c r="W40" s="409"/>
      <c r="X40" s="409"/>
      <c r="Y40" s="409"/>
      <c r="Z40" s="409"/>
      <c r="AA40" s="409"/>
      <c r="AB40" s="409"/>
      <c r="AC40" s="409"/>
      <c r="AD40" s="409"/>
    </row>
    <row r="41" ht="16.5" customHeight="1">
      <c r="A41" s="414">
        <v>38.0</v>
      </c>
      <c r="B41" s="414" t="s">
        <v>668</v>
      </c>
      <c r="C41" s="415">
        <f>2050-150</f>
        <v>1900</v>
      </c>
      <c r="D41" s="416">
        <v>45301.0</v>
      </c>
      <c r="E41" s="409"/>
      <c r="F41" s="414">
        <f t="shared" ref="F41:H41" si="43">A41</f>
        <v>38</v>
      </c>
      <c r="G41" s="417" t="str">
        <f t="shared" si="43"/>
        <v>SQS 105 BLOCO  C Apt 102</v>
      </c>
      <c r="H41" s="415">
        <f t="shared" si="43"/>
        <v>1900</v>
      </c>
      <c r="I41" s="416">
        <v>45301.0</v>
      </c>
      <c r="J41" s="417"/>
      <c r="K41" s="409"/>
      <c r="L41" s="409"/>
      <c r="M41" s="409"/>
      <c r="N41" s="409"/>
      <c r="O41" s="409"/>
      <c r="P41" s="409"/>
      <c r="Q41" s="409"/>
      <c r="R41" s="409"/>
      <c r="S41" s="409"/>
      <c r="T41" s="409"/>
      <c r="U41" s="409"/>
      <c r="V41" s="409"/>
      <c r="W41" s="409"/>
      <c r="X41" s="409"/>
      <c r="Y41" s="409"/>
      <c r="Z41" s="409"/>
      <c r="AA41" s="409"/>
      <c r="AB41" s="409"/>
      <c r="AC41" s="409"/>
      <c r="AD41" s="409"/>
    </row>
    <row r="42" ht="16.5" customHeight="1">
      <c r="A42" s="414">
        <v>39.0</v>
      </c>
      <c r="B42" s="414" t="s">
        <v>669</v>
      </c>
      <c r="C42" s="415">
        <f>2000-450</f>
        <v>1550</v>
      </c>
      <c r="D42" s="416">
        <v>45294.0</v>
      </c>
      <c r="E42" s="409"/>
      <c r="F42" s="414">
        <f t="shared" ref="F42:H42" si="44">A42</f>
        <v>39</v>
      </c>
      <c r="G42" s="417" t="str">
        <f t="shared" si="44"/>
        <v>SQS 114 BLOCO  B Apt 204</v>
      </c>
      <c r="H42" s="415">
        <f t="shared" si="44"/>
        <v>1550</v>
      </c>
      <c r="I42" s="416">
        <v>45294.0</v>
      </c>
      <c r="J42" s="417"/>
      <c r="K42" s="409"/>
      <c r="L42" s="409"/>
      <c r="M42" s="409"/>
      <c r="N42" s="409"/>
      <c r="O42" s="409"/>
      <c r="P42" s="409"/>
      <c r="Q42" s="409"/>
      <c r="R42" s="409"/>
      <c r="S42" s="409"/>
      <c r="T42" s="409"/>
      <c r="U42" s="409"/>
      <c r="V42" s="409"/>
      <c r="W42" s="409"/>
      <c r="X42" s="409"/>
      <c r="Y42" s="409"/>
      <c r="Z42" s="409"/>
      <c r="AA42" s="409"/>
      <c r="AB42" s="409"/>
      <c r="AC42" s="409"/>
      <c r="AD42" s="409"/>
    </row>
    <row r="43" ht="16.5" customHeight="1">
      <c r="A43" s="414">
        <v>40.0</v>
      </c>
      <c r="B43" s="414" t="s">
        <v>670</v>
      </c>
      <c r="C43" s="415">
        <f t="shared" ref="C43:C44" si="46">1337.89-368.37</f>
        <v>969.52</v>
      </c>
      <c r="D43" s="416">
        <v>45299.0</v>
      </c>
      <c r="E43" s="409"/>
      <c r="F43" s="414">
        <f t="shared" ref="F43:H43" si="45">A43</f>
        <v>40</v>
      </c>
      <c r="G43" s="417" t="str">
        <f t="shared" si="45"/>
        <v>SQS 116 BLOCO C Apt 106</v>
      </c>
      <c r="H43" s="415">
        <f t="shared" si="45"/>
        <v>969.52</v>
      </c>
      <c r="I43" s="416">
        <v>45299.0</v>
      </c>
      <c r="J43" s="417"/>
      <c r="K43" s="409"/>
      <c r="L43" s="409"/>
      <c r="M43" s="409"/>
      <c r="N43" s="409"/>
      <c r="O43" s="409"/>
      <c r="P43" s="409"/>
      <c r="Q43" s="409"/>
      <c r="R43" s="409"/>
      <c r="S43" s="409"/>
      <c r="T43" s="409"/>
      <c r="U43" s="409"/>
      <c r="V43" s="409"/>
      <c r="W43" s="409"/>
      <c r="X43" s="409"/>
      <c r="Y43" s="409"/>
      <c r="Z43" s="409"/>
      <c r="AA43" s="409"/>
      <c r="AB43" s="409"/>
      <c r="AC43" s="409"/>
      <c r="AD43" s="409"/>
    </row>
    <row r="44" ht="16.5" customHeight="1">
      <c r="A44" s="414">
        <v>41.0</v>
      </c>
      <c r="B44" s="414" t="s">
        <v>671</v>
      </c>
      <c r="C44" s="415">
        <f t="shared" si="46"/>
        <v>969.52</v>
      </c>
      <c r="D44" s="416">
        <v>45299.0</v>
      </c>
      <c r="E44" s="409"/>
      <c r="F44" s="414">
        <f t="shared" ref="F44:H44" si="47">A44</f>
        <v>41</v>
      </c>
      <c r="G44" s="417" t="str">
        <f t="shared" si="47"/>
        <v>SQS 116 BLOCO C Apt 603</v>
      </c>
      <c r="H44" s="415">
        <f t="shared" si="47"/>
        <v>969.52</v>
      </c>
      <c r="I44" s="416">
        <v>45299.0</v>
      </c>
      <c r="J44" s="417"/>
      <c r="K44" s="409"/>
      <c r="L44" s="409"/>
      <c r="M44" s="409"/>
      <c r="N44" s="409"/>
      <c r="O44" s="409"/>
      <c r="P44" s="409"/>
      <c r="Q44" s="409"/>
      <c r="R44" s="409"/>
      <c r="S44" s="409"/>
      <c r="T44" s="409"/>
      <c r="U44" s="409"/>
      <c r="V44" s="409"/>
      <c r="W44" s="409"/>
      <c r="X44" s="409"/>
      <c r="Y44" s="409"/>
      <c r="Z44" s="409"/>
      <c r="AA44" s="409"/>
      <c r="AB44" s="409"/>
      <c r="AC44" s="409"/>
      <c r="AD44" s="409"/>
    </row>
    <row r="45" ht="16.5" customHeight="1">
      <c r="A45" s="414">
        <v>42.0</v>
      </c>
      <c r="B45" s="414" t="s">
        <v>672</v>
      </c>
      <c r="C45" s="415">
        <f>800-20</f>
        <v>780</v>
      </c>
      <c r="D45" s="416">
        <v>45296.0</v>
      </c>
      <c r="E45" s="409"/>
      <c r="F45" s="414">
        <f t="shared" ref="F45:H45" si="48">A45</f>
        <v>42</v>
      </c>
      <c r="G45" s="417" t="str">
        <f t="shared" si="48"/>
        <v>SQS 205 BLOCO G Apt 406</v>
      </c>
      <c r="H45" s="415">
        <f t="shared" si="48"/>
        <v>780</v>
      </c>
      <c r="I45" s="416">
        <v>45296.0</v>
      </c>
      <c r="J45" s="417"/>
      <c r="K45" s="409"/>
      <c r="L45" s="409"/>
      <c r="M45" s="409"/>
      <c r="N45" s="409"/>
      <c r="O45" s="409"/>
      <c r="P45" s="409"/>
      <c r="Q45" s="409"/>
      <c r="R45" s="409"/>
      <c r="S45" s="409"/>
      <c r="T45" s="409"/>
      <c r="U45" s="409"/>
      <c r="V45" s="409"/>
      <c r="W45" s="409"/>
      <c r="X45" s="409"/>
      <c r="Y45" s="409"/>
      <c r="Z45" s="409"/>
      <c r="AA45" s="409"/>
      <c r="AB45" s="409"/>
      <c r="AC45" s="409"/>
      <c r="AD45" s="409"/>
    </row>
    <row r="46" ht="16.5" customHeight="1">
      <c r="A46" s="414">
        <v>43.0</v>
      </c>
      <c r="B46" s="414" t="s">
        <v>673</v>
      </c>
      <c r="C46" s="415">
        <f>1050-50</f>
        <v>1000</v>
      </c>
      <c r="D46" s="416">
        <v>45296.0</v>
      </c>
      <c r="E46" s="409"/>
      <c r="F46" s="414">
        <f t="shared" ref="F46:H46" si="49">A46</f>
        <v>43</v>
      </c>
      <c r="G46" s="417" t="str">
        <f t="shared" si="49"/>
        <v>SQS 205 BLOCO K Apt 202</v>
      </c>
      <c r="H46" s="415">
        <f t="shared" si="49"/>
        <v>1000</v>
      </c>
      <c r="I46" s="416">
        <v>45296.0</v>
      </c>
      <c r="J46" s="417"/>
      <c r="K46" s="409"/>
      <c r="L46" s="409"/>
      <c r="M46" s="409"/>
      <c r="N46" s="409"/>
      <c r="O46" s="409"/>
      <c r="P46" s="409"/>
      <c r="Q46" s="409"/>
      <c r="R46" s="409"/>
      <c r="S46" s="409"/>
      <c r="T46" s="409"/>
      <c r="U46" s="409"/>
      <c r="V46" s="409"/>
      <c r="W46" s="409"/>
      <c r="X46" s="409"/>
      <c r="Y46" s="409"/>
      <c r="Z46" s="409"/>
      <c r="AA46" s="409"/>
      <c r="AB46" s="409"/>
      <c r="AC46" s="409"/>
      <c r="AD46" s="409"/>
    </row>
    <row r="47" ht="16.5" customHeight="1">
      <c r="A47" s="414">
        <v>44.0</v>
      </c>
      <c r="B47" s="414" t="s">
        <v>674</v>
      </c>
      <c r="C47" s="415">
        <v>940.0</v>
      </c>
      <c r="D47" s="416">
        <v>45301.0</v>
      </c>
      <c r="E47" s="409"/>
      <c r="F47" s="414">
        <f t="shared" ref="F47:H47" si="50">A47</f>
        <v>44</v>
      </c>
      <c r="G47" s="417" t="str">
        <f t="shared" si="50"/>
        <v>SQS 206 BLOCO C Apt 205</v>
      </c>
      <c r="H47" s="415">
        <f t="shared" si="50"/>
        <v>940</v>
      </c>
      <c r="I47" s="416">
        <v>45301.0</v>
      </c>
      <c r="J47" s="417"/>
      <c r="K47" s="409"/>
      <c r="L47" s="409"/>
      <c r="M47" s="409"/>
      <c r="N47" s="409"/>
      <c r="O47" s="409"/>
      <c r="P47" s="409"/>
      <c r="Q47" s="409"/>
      <c r="R47" s="409"/>
      <c r="S47" s="409"/>
      <c r="T47" s="409"/>
      <c r="U47" s="409"/>
      <c r="V47" s="409"/>
      <c r="W47" s="409"/>
      <c r="X47" s="409"/>
      <c r="Y47" s="409"/>
      <c r="Z47" s="409"/>
      <c r="AA47" s="409"/>
      <c r="AB47" s="409"/>
      <c r="AC47" s="409"/>
      <c r="AD47" s="409"/>
    </row>
    <row r="48" ht="16.5" customHeight="1">
      <c r="A48" s="414">
        <v>45.0</v>
      </c>
      <c r="B48" s="428" t="s">
        <v>675</v>
      </c>
      <c r="C48" s="415">
        <f>1145-100</f>
        <v>1045</v>
      </c>
      <c r="D48" s="416">
        <v>45298.0</v>
      </c>
      <c r="E48" s="409"/>
      <c r="F48" s="414">
        <f t="shared" ref="F48:H48" si="51">A48</f>
        <v>45</v>
      </c>
      <c r="G48" s="417" t="str">
        <f t="shared" si="51"/>
        <v>SQS 207 BLOCO E Aptº 206</v>
      </c>
      <c r="H48" s="415">
        <f t="shared" si="51"/>
        <v>1045</v>
      </c>
      <c r="I48" s="416">
        <v>45298.0</v>
      </c>
      <c r="J48" s="417"/>
      <c r="K48" s="409"/>
      <c r="L48" s="409"/>
      <c r="M48" s="409"/>
      <c r="N48" s="409"/>
      <c r="O48" s="409"/>
      <c r="P48" s="409"/>
      <c r="Q48" s="409"/>
      <c r="R48" s="409"/>
      <c r="S48" s="409"/>
      <c r="T48" s="409"/>
      <c r="U48" s="409"/>
      <c r="V48" s="409"/>
      <c r="W48" s="409"/>
      <c r="X48" s="409"/>
      <c r="Y48" s="409"/>
      <c r="Z48" s="409"/>
      <c r="AA48" s="409"/>
      <c r="AB48" s="409"/>
      <c r="AC48" s="409"/>
      <c r="AD48" s="409"/>
    </row>
    <row r="49" ht="16.5" customHeight="1">
      <c r="A49" s="414">
        <v>46.0</v>
      </c>
      <c r="B49" s="414" t="s">
        <v>676</v>
      </c>
      <c r="C49" s="415">
        <f>1650-150</f>
        <v>1500</v>
      </c>
      <c r="D49" s="416">
        <v>45296.0</v>
      </c>
      <c r="E49" s="409"/>
      <c r="F49" s="414">
        <f t="shared" ref="F49:H49" si="52">A49</f>
        <v>46</v>
      </c>
      <c r="G49" s="417" t="str">
        <f t="shared" si="52"/>
        <v>SQS 216 BLOCO H Aptº 102</v>
      </c>
      <c r="H49" s="415">
        <f t="shared" si="52"/>
        <v>1500</v>
      </c>
      <c r="I49" s="416">
        <v>45296.0</v>
      </c>
      <c r="J49" s="417"/>
      <c r="K49" s="409"/>
      <c r="L49" s="409"/>
      <c r="M49" s="409"/>
      <c r="N49" s="409"/>
      <c r="O49" s="409"/>
      <c r="P49" s="409"/>
      <c r="Q49" s="409"/>
      <c r="R49" s="409"/>
      <c r="S49" s="409"/>
      <c r="T49" s="409"/>
      <c r="U49" s="409"/>
      <c r="V49" s="409"/>
      <c r="W49" s="409"/>
      <c r="X49" s="409"/>
      <c r="Y49" s="409"/>
      <c r="Z49" s="409"/>
      <c r="AA49" s="409"/>
      <c r="AB49" s="409"/>
      <c r="AC49" s="409"/>
      <c r="AD49" s="409"/>
    </row>
    <row r="50" ht="16.5" customHeight="1">
      <c r="A50" s="414">
        <v>47.0</v>
      </c>
      <c r="B50" s="414" t="s">
        <v>677</v>
      </c>
      <c r="C50" s="415">
        <v>1540.0</v>
      </c>
      <c r="D50" s="416">
        <v>45293.0</v>
      </c>
      <c r="E50" s="409"/>
      <c r="F50" s="414">
        <f t="shared" ref="F50:H50" si="53">A50</f>
        <v>47</v>
      </c>
      <c r="G50" s="417" t="str">
        <f t="shared" si="53"/>
        <v>SQS 216 BLOCO K Apt 205</v>
      </c>
      <c r="H50" s="415">
        <f t="shared" si="53"/>
        <v>1540</v>
      </c>
      <c r="I50" s="416">
        <v>45293.0</v>
      </c>
      <c r="J50" s="417"/>
      <c r="K50" s="409"/>
      <c r="L50" s="409"/>
      <c r="M50" s="409"/>
      <c r="N50" s="409"/>
      <c r="O50" s="409"/>
      <c r="P50" s="409"/>
      <c r="Q50" s="409"/>
      <c r="R50" s="409"/>
      <c r="S50" s="409"/>
      <c r="T50" s="409"/>
      <c r="U50" s="409"/>
      <c r="V50" s="409"/>
      <c r="W50" s="409"/>
      <c r="X50" s="409"/>
      <c r="Y50" s="409"/>
      <c r="Z50" s="409"/>
      <c r="AA50" s="409"/>
      <c r="AB50" s="409"/>
      <c r="AC50" s="409"/>
      <c r="AD50" s="409"/>
    </row>
    <row r="51" ht="16.5" customHeight="1">
      <c r="A51" s="419">
        <v>48.0</v>
      </c>
      <c r="B51" s="419" t="s">
        <v>678</v>
      </c>
      <c r="C51" s="420">
        <f>1518.91-63.29</f>
        <v>1455.62</v>
      </c>
      <c r="D51" s="421">
        <v>45296.0</v>
      </c>
      <c r="E51" s="409"/>
      <c r="F51" s="414">
        <f t="shared" ref="F51:H51" si="54">A51</f>
        <v>48</v>
      </c>
      <c r="G51" s="417" t="str">
        <f t="shared" si="54"/>
        <v>SQS 307 BLOCO B Apt 506</v>
      </c>
      <c r="H51" s="415">
        <f t="shared" si="54"/>
        <v>1455.62</v>
      </c>
      <c r="I51" s="416">
        <v>45296.0</v>
      </c>
      <c r="J51" s="417"/>
      <c r="K51" s="409"/>
      <c r="L51" s="409"/>
      <c r="M51" s="409"/>
      <c r="N51" s="409"/>
      <c r="O51" s="409"/>
      <c r="P51" s="409"/>
      <c r="Q51" s="409"/>
      <c r="R51" s="409"/>
      <c r="S51" s="409"/>
      <c r="T51" s="409"/>
      <c r="U51" s="409"/>
      <c r="V51" s="409"/>
      <c r="W51" s="409"/>
      <c r="X51" s="409"/>
      <c r="Y51" s="409"/>
      <c r="Z51" s="409"/>
      <c r="AA51" s="409"/>
      <c r="AB51" s="409"/>
      <c r="AC51" s="409"/>
      <c r="AD51" s="409"/>
    </row>
    <row r="52" ht="16.5" customHeight="1">
      <c r="A52" s="419">
        <v>49.0</v>
      </c>
      <c r="B52" s="419" t="s">
        <v>678</v>
      </c>
      <c r="C52" s="420">
        <v>205.0</v>
      </c>
      <c r="D52" s="421">
        <v>45295.0</v>
      </c>
      <c r="E52" s="409"/>
      <c r="F52" s="414">
        <v>49.0</v>
      </c>
      <c r="G52" s="429" t="s">
        <v>678</v>
      </c>
      <c r="H52" s="415">
        <v>205.0</v>
      </c>
      <c r="I52" s="416">
        <v>45295.0</v>
      </c>
      <c r="J52" s="417"/>
      <c r="K52" s="409"/>
      <c r="L52" s="409"/>
      <c r="M52" s="409"/>
      <c r="N52" s="409"/>
      <c r="O52" s="409"/>
      <c r="P52" s="409"/>
      <c r="Q52" s="409"/>
      <c r="R52" s="409"/>
      <c r="S52" s="409"/>
      <c r="T52" s="409"/>
      <c r="U52" s="409"/>
      <c r="V52" s="409"/>
      <c r="W52" s="409"/>
      <c r="X52" s="409"/>
      <c r="Y52" s="409"/>
      <c r="Z52" s="409"/>
      <c r="AA52" s="409"/>
      <c r="AB52" s="409"/>
      <c r="AC52" s="409"/>
      <c r="AD52" s="409"/>
    </row>
    <row r="53" ht="16.5" customHeight="1">
      <c r="A53" s="414">
        <v>50.0</v>
      </c>
      <c r="B53" s="414" t="s">
        <v>679</v>
      </c>
      <c r="C53" s="415">
        <f>1680-100</f>
        <v>1580</v>
      </c>
      <c r="D53" s="416">
        <v>45296.0</v>
      </c>
      <c r="E53" s="409"/>
      <c r="F53" s="414">
        <f t="shared" ref="F53:H53" si="55">A53</f>
        <v>50</v>
      </c>
      <c r="G53" s="417" t="str">
        <f t="shared" si="55"/>
        <v>SQS 308 BLOCO C Aptº 403</v>
      </c>
      <c r="H53" s="415">
        <f t="shared" si="55"/>
        <v>1580</v>
      </c>
      <c r="I53" s="416">
        <v>45296.0</v>
      </c>
      <c r="J53" s="417"/>
      <c r="K53" s="409"/>
      <c r="L53" s="409"/>
      <c r="M53" s="409"/>
      <c r="N53" s="409"/>
      <c r="O53" s="409"/>
      <c r="P53" s="409"/>
      <c r="Q53" s="409"/>
      <c r="R53" s="409"/>
      <c r="S53" s="409"/>
      <c r="T53" s="409"/>
      <c r="U53" s="409"/>
      <c r="V53" s="409"/>
      <c r="W53" s="409"/>
      <c r="X53" s="409"/>
      <c r="Y53" s="409"/>
      <c r="Z53" s="409"/>
      <c r="AA53" s="409"/>
      <c r="AB53" s="409"/>
      <c r="AC53" s="409"/>
      <c r="AD53" s="409"/>
    </row>
    <row r="54" ht="16.5" customHeight="1">
      <c r="A54" s="419">
        <v>51.0</v>
      </c>
      <c r="B54" s="419" t="s">
        <v>680</v>
      </c>
      <c r="C54" s="420">
        <f>1600-100</f>
        <v>1500</v>
      </c>
      <c r="D54" s="421">
        <v>45301.0</v>
      </c>
      <c r="E54" s="409"/>
      <c r="F54" s="414">
        <f t="shared" ref="F54:H54" si="56">A54</f>
        <v>51</v>
      </c>
      <c r="G54" s="417" t="str">
        <f t="shared" si="56"/>
        <v>SQS 308 BLOCO D Aptº 402</v>
      </c>
      <c r="H54" s="415">
        <f t="shared" si="56"/>
        <v>1500</v>
      </c>
      <c r="I54" s="416">
        <v>45301.0</v>
      </c>
      <c r="J54" s="417"/>
      <c r="K54" s="409"/>
      <c r="L54" s="409"/>
      <c r="M54" s="409"/>
      <c r="N54" s="409"/>
      <c r="O54" s="409"/>
      <c r="P54" s="409"/>
      <c r="Q54" s="409"/>
      <c r="R54" s="409"/>
      <c r="S54" s="409"/>
      <c r="T54" s="409"/>
      <c r="U54" s="409"/>
      <c r="V54" s="409"/>
      <c r="W54" s="409"/>
      <c r="X54" s="409"/>
      <c r="Y54" s="409"/>
      <c r="Z54" s="409"/>
      <c r="AA54" s="409"/>
      <c r="AB54" s="409"/>
      <c r="AC54" s="409"/>
      <c r="AD54" s="409"/>
    </row>
    <row r="55" ht="16.5" customHeight="1">
      <c r="A55" s="414">
        <v>52.0</v>
      </c>
      <c r="B55" s="414" t="s">
        <v>681</v>
      </c>
      <c r="C55" s="415">
        <v>1210.0</v>
      </c>
      <c r="D55" s="416">
        <v>45301.0</v>
      </c>
      <c r="E55" s="409"/>
      <c r="F55" s="414">
        <f t="shared" ref="F55:H55" si="57">A55</f>
        <v>52</v>
      </c>
      <c r="G55" s="417" t="str">
        <f t="shared" si="57"/>
        <v>SQS 308 BLOCO I Aptº 103</v>
      </c>
      <c r="H55" s="415">
        <f t="shared" si="57"/>
        <v>1210</v>
      </c>
      <c r="I55" s="416">
        <v>45301.0</v>
      </c>
      <c r="J55" s="417"/>
      <c r="K55" s="409"/>
      <c r="L55" s="409"/>
      <c r="M55" s="409"/>
      <c r="N55" s="409"/>
      <c r="O55" s="409"/>
      <c r="P55" s="409"/>
      <c r="Q55" s="409"/>
      <c r="R55" s="409"/>
      <c r="S55" s="409"/>
      <c r="T55" s="409"/>
      <c r="U55" s="409"/>
      <c r="V55" s="409"/>
      <c r="W55" s="409"/>
      <c r="X55" s="409"/>
      <c r="Y55" s="409"/>
      <c r="Z55" s="409"/>
      <c r="AA55" s="409"/>
      <c r="AB55" s="409"/>
      <c r="AC55" s="409"/>
      <c r="AD55" s="409"/>
    </row>
    <row r="56" ht="16.5" customHeight="1">
      <c r="A56" s="414">
        <v>53.0</v>
      </c>
      <c r="B56" s="414" t="s">
        <v>682</v>
      </c>
      <c r="C56" s="415">
        <v>970.0</v>
      </c>
      <c r="D56" s="416">
        <v>45299.0</v>
      </c>
      <c r="E56" s="409"/>
      <c r="F56" s="414">
        <f t="shared" ref="F56:H56" si="58">A56</f>
        <v>53</v>
      </c>
      <c r="G56" s="417" t="str">
        <f t="shared" si="58"/>
        <v>SQS 310 BLOCO J Aptº 406</v>
      </c>
      <c r="H56" s="415">
        <f t="shared" si="58"/>
        <v>970</v>
      </c>
      <c r="I56" s="416">
        <v>45299.0</v>
      </c>
      <c r="J56" s="417"/>
      <c r="K56" s="409"/>
      <c r="L56" s="409"/>
      <c r="M56" s="409"/>
      <c r="N56" s="409"/>
      <c r="O56" s="409"/>
      <c r="P56" s="409"/>
      <c r="Q56" s="409"/>
      <c r="R56" s="409"/>
      <c r="S56" s="409"/>
      <c r="T56" s="409"/>
      <c r="U56" s="409"/>
      <c r="V56" s="409"/>
      <c r="W56" s="409"/>
      <c r="X56" s="409"/>
      <c r="Y56" s="409"/>
      <c r="Z56" s="409"/>
      <c r="AA56" s="409"/>
      <c r="AB56" s="409"/>
      <c r="AC56" s="409"/>
      <c r="AD56" s="409"/>
    </row>
    <row r="57" ht="16.5" customHeight="1">
      <c r="A57" s="414">
        <v>54.0</v>
      </c>
      <c r="B57" s="414" t="s">
        <v>683</v>
      </c>
      <c r="C57" s="415">
        <f>2299.49-201.71</f>
        <v>2097.78</v>
      </c>
      <c r="D57" s="416">
        <v>45299.0</v>
      </c>
      <c r="E57" s="409"/>
      <c r="F57" s="414">
        <f t="shared" ref="F57:H57" si="59">A57</f>
        <v>54</v>
      </c>
      <c r="G57" s="417" t="str">
        <f t="shared" si="59"/>
        <v>SQS 312 BLOCO B Apt 201</v>
      </c>
      <c r="H57" s="415">
        <f t="shared" si="59"/>
        <v>2097.78</v>
      </c>
      <c r="I57" s="416">
        <v>45299.0</v>
      </c>
      <c r="J57" s="417"/>
      <c r="K57" s="409"/>
      <c r="L57" s="409"/>
      <c r="M57" s="409"/>
      <c r="N57" s="409"/>
      <c r="O57" s="409"/>
      <c r="P57" s="409"/>
      <c r="Q57" s="409"/>
      <c r="R57" s="409"/>
      <c r="S57" s="409"/>
      <c r="T57" s="409"/>
      <c r="U57" s="409"/>
      <c r="V57" s="409"/>
      <c r="W57" s="409"/>
      <c r="X57" s="409"/>
      <c r="Y57" s="409"/>
      <c r="Z57" s="409"/>
      <c r="AA57" s="409"/>
      <c r="AB57" s="409"/>
      <c r="AC57" s="409"/>
      <c r="AD57" s="409"/>
    </row>
    <row r="58" ht="16.5" customHeight="1">
      <c r="A58" s="414">
        <v>55.0</v>
      </c>
      <c r="B58" s="414" t="s">
        <v>684</v>
      </c>
      <c r="C58" s="415">
        <v>1500.0</v>
      </c>
      <c r="D58" s="416">
        <v>45296.0</v>
      </c>
      <c r="E58" s="409"/>
      <c r="F58" s="414">
        <f t="shared" ref="F58:H58" si="60">A58</f>
        <v>55</v>
      </c>
      <c r="G58" s="417" t="str">
        <f t="shared" si="60"/>
        <v>SQS 316 BLOCO G Apt 405</v>
      </c>
      <c r="H58" s="415">
        <f t="shared" si="60"/>
        <v>1500</v>
      </c>
      <c r="I58" s="416">
        <v>45296.0</v>
      </c>
      <c r="J58" s="417"/>
      <c r="K58" s="409"/>
      <c r="L58" s="409"/>
      <c r="M58" s="409"/>
      <c r="N58" s="409"/>
      <c r="O58" s="409"/>
      <c r="P58" s="409"/>
      <c r="Q58" s="409"/>
      <c r="R58" s="409"/>
      <c r="S58" s="409"/>
      <c r="T58" s="409"/>
      <c r="U58" s="409"/>
      <c r="V58" s="409"/>
      <c r="W58" s="409"/>
      <c r="X58" s="409"/>
      <c r="Y58" s="409"/>
      <c r="Z58" s="409"/>
      <c r="AA58" s="409"/>
      <c r="AB58" s="409"/>
      <c r="AC58" s="409"/>
      <c r="AD58" s="409"/>
    </row>
    <row r="59" ht="16.5" customHeight="1">
      <c r="A59" s="414">
        <v>56.0</v>
      </c>
      <c r="B59" s="414" t="s">
        <v>685</v>
      </c>
      <c r="C59" s="415">
        <f>1420-50</f>
        <v>1370</v>
      </c>
      <c r="D59" s="416">
        <v>45299.0</v>
      </c>
      <c r="E59" s="409"/>
      <c r="F59" s="414">
        <f t="shared" ref="F59:H59" si="61">A59</f>
        <v>56</v>
      </c>
      <c r="G59" s="417" t="str">
        <f t="shared" si="61"/>
        <v>SQS 316 BLOCO H Apt 305</v>
      </c>
      <c r="H59" s="415">
        <f t="shared" si="61"/>
        <v>1370</v>
      </c>
      <c r="I59" s="416">
        <v>45299.0</v>
      </c>
      <c r="J59" s="417"/>
      <c r="K59" s="409"/>
      <c r="L59" s="409"/>
      <c r="M59" s="409"/>
      <c r="N59" s="409"/>
      <c r="O59" s="409"/>
      <c r="P59" s="409"/>
      <c r="Q59" s="409"/>
      <c r="R59" s="409"/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</row>
    <row r="60" ht="16.5" customHeight="1">
      <c r="A60" s="414">
        <v>57.0</v>
      </c>
      <c r="B60" s="414" t="s">
        <v>686</v>
      </c>
      <c r="C60" s="415">
        <f>645-30</f>
        <v>615</v>
      </c>
      <c r="D60" s="416">
        <v>45296.0</v>
      </c>
      <c r="E60" s="409"/>
      <c r="F60" s="414">
        <f t="shared" ref="F60:H60" si="62">A60</f>
        <v>57</v>
      </c>
      <c r="G60" s="417" t="str">
        <f t="shared" si="62"/>
        <v>SQS 403 BLOCO N Apt 101</v>
      </c>
      <c r="H60" s="415">
        <f t="shared" si="62"/>
        <v>615</v>
      </c>
      <c r="I60" s="416">
        <v>45296.0</v>
      </c>
      <c r="J60" s="417"/>
      <c r="K60" s="409"/>
      <c r="L60" s="409"/>
      <c r="M60" s="409"/>
      <c r="N60" s="409"/>
      <c r="O60" s="409"/>
      <c r="P60" s="409"/>
      <c r="Q60" s="409"/>
      <c r="R60" s="409"/>
      <c r="S60" s="409"/>
      <c r="T60" s="409"/>
      <c r="U60" s="409"/>
      <c r="V60" s="409"/>
      <c r="W60" s="409"/>
      <c r="X60" s="409"/>
      <c r="Y60" s="409"/>
      <c r="Z60" s="409"/>
      <c r="AA60" s="409"/>
      <c r="AB60" s="409"/>
      <c r="AC60" s="409"/>
      <c r="AD60" s="409"/>
    </row>
    <row r="61" ht="16.5" customHeight="1">
      <c r="A61" s="414">
        <v>58.0</v>
      </c>
      <c r="B61" s="414" t="s">
        <v>687</v>
      </c>
      <c r="C61" s="415">
        <f>1134.5-200</f>
        <v>934.5</v>
      </c>
      <c r="D61" s="416">
        <v>45296.0</v>
      </c>
      <c r="E61" s="409"/>
      <c r="F61" s="414">
        <f t="shared" ref="F61:H61" si="63">A61</f>
        <v>58</v>
      </c>
      <c r="G61" s="417" t="str">
        <f t="shared" si="63"/>
        <v>SQS 411 BLOCO I Apt 101</v>
      </c>
      <c r="H61" s="415">
        <f t="shared" si="63"/>
        <v>934.5</v>
      </c>
      <c r="I61" s="416">
        <v>45296.0</v>
      </c>
      <c r="J61" s="417"/>
      <c r="K61" s="409"/>
      <c r="L61" s="409"/>
      <c r="M61" s="409"/>
      <c r="N61" s="409"/>
      <c r="O61" s="409"/>
      <c r="P61" s="409"/>
      <c r="Q61" s="409"/>
      <c r="R61" s="409"/>
      <c r="S61" s="409"/>
      <c r="T61" s="409"/>
      <c r="U61" s="409"/>
      <c r="V61" s="409"/>
      <c r="W61" s="409"/>
      <c r="X61" s="409"/>
      <c r="Y61" s="409"/>
      <c r="Z61" s="409"/>
      <c r="AA61" s="409"/>
      <c r="AB61" s="409"/>
      <c r="AC61" s="409"/>
      <c r="AD61" s="409"/>
    </row>
    <row r="62" ht="16.5" customHeight="1">
      <c r="A62" s="414">
        <v>59.0</v>
      </c>
      <c r="B62" s="414" t="s">
        <v>688</v>
      </c>
      <c r="C62" s="415">
        <v>400.0</v>
      </c>
      <c r="D62" s="416">
        <v>45301.0</v>
      </c>
      <c r="E62" s="409"/>
      <c r="F62" s="414">
        <f t="shared" ref="F62:H62" si="64">A62</f>
        <v>59</v>
      </c>
      <c r="G62" s="417" t="str">
        <f t="shared" si="64"/>
        <v>SQS 411 BLOCO T Apt 305</v>
      </c>
      <c r="H62" s="415">
        <f t="shared" si="64"/>
        <v>400</v>
      </c>
      <c r="I62" s="416">
        <v>45301.0</v>
      </c>
      <c r="J62" s="417"/>
      <c r="K62" s="409"/>
      <c r="L62" s="409"/>
      <c r="M62" s="409"/>
      <c r="N62" s="409"/>
      <c r="O62" s="409"/>
      <c r="P62" s="409"/>
      <c r="Q62" s="409"/>
      <c r="R62" s="409"/>
      <c r="S62" s="409"/>
      <c r="T62" s="409"/>
      <c r="U62" s="409"/>
      <c r="V62" s="409"/>
      <c r="W62" s="409"/>
      <c r="X62" s="409"/>
      <c r="Y62" s="409"/>
      <c r="Z62" s="409"/>
      <c r="AA62" s="409"/>
      <c r="AB62" s="409"/>
      <c r="AC62" s="409"/>
      <c r="AD62" s="409"/>
    </row>
    <row r="63" ht="16.5" customHeight="1">
      <c r="A63" s="414">
        <v>60.0</v>
      </c>
      <c r="B63" s="414" t="s">
        <v>689</v>
      </c>
      <c r="C63" s="415">
        <f>520-20</f>
        <v>500</v>
      </c>
      <c r="D63" s="416">
        <v>45301.0</v>
      </c>
      <c r="E63" s="409"/>
      <c r="F63" s="414">
        <f t="shared" ref="F63:H63" si="65">A63</f>
        <v>60</v>
      </c>
      <c r="G63" s="417" t="str">
        <f t="shared" si="65"/>
        <v>SQS 413 BLOCO D Apt 210</v>
      </c>
      <c r="H63" s="415">
        <f t="shared" si="65"/>
        <v>500</v>
      </c>
      <c r="I63" s="416">
        <v>45301.0</v>
      </c>
      <c r="J63" s="417"/>
      <c r="K63" s="409"/>
      <c r="L63" s="409"/>
      <c r="M63" s="409"/>
      <c r="N63" s="409"/>
      <c r="O63" s="409"/>
      <c r="P63" s="409"/>
      <c r="Q63" s="409"/>
      <c r="R63" s="409"/>
      <c r="S63" s="409"/>
      <c r="T63" s="409"/>
      <c r="U63" s="409"/>
      <c r="V63" s="409"/>
      <c r="W63" s="409"/>
      <c r="X63" s="409"/>
      <c r="Y63" s="409"/>
      <c r="Z63" s="409"/>
      <c r="AA63" s="409"/>
      <c r="AB63" s="409"/>
      <c r="AC63" s="409"/>
      <c r="AD63" s="409"/>
    </row>
    <row r="64" ht="16.5" customHeight="1">
      <c r="A64" s="419">
        <v>61.0</v>
      </c>
      <c r="B64" s="419" t="s">
        <v>690</v>
      </c>
      <c r="C64" s="420">
        <f t="shared" ref="C64:C75" si="67">550.01-55</f>
        <v>495.01</v>
      </c>
      <c r="D64" s="421">
        <v>45296.0</v>
      </c>
      <c r="E64" s="409"/>
      <c r="F64" s="414">
        <f t="shared" ref="F64:H64" si="66">A64</f>
        <v>61</v>
      </c>
      <c r="G64" s="417" t="str">
        <f t="shared" si="66"/>
        <v>A. CLARAS QS 07 A 302</v>
      </c>
      <c r="H64" s="415">
        <f t="shared" si="66"/>
        <v>495.01</v>
      </c>
      <c r="I64" s="416">
        <v>45296.0</v>
      </c>
      <c r="J64" s="417"/>
      <c r="K64" s="409"/>
      <c r="L64" s="409"/>
      <c r="M64" s="409"/>
      <c r="N64" s="409"/>
      <c r="O64" s="409"/>
      <c r="P64" s="409"/>
      <c r="Q64" s="409"/>
      <c r="R64" s="409"/>
      <c r="S64" s="409"/>
      <c r="T64" s="409"/>
      <c r="U64" s="409"/>
      <c r="V64" s="409"/>
      <c r="W64" s="409"/>
      <c r="X64" s="409"/>
      <c r="Y64" s="409"/>
      <c r="Z64" s="409"/>
      <c r="AA64" s="409"/>
      <c r="AB64" s="409"/>
      <c r="AC64" s="409"/>
      <c r="AD64" s="409"/>
    </row>
    <row r="65" ht="16.5" customHeight="1">
      <c r="A65" s="419">
        <v>62.0</v>
      </c>
      <c r="B65" s="419" t="s">
        <v>691</v>
      </c>
      <c r="C65" s="420">
        <f t="shared" si="67"/>
        <v>495.01</v>
      </c>
      <c r="D65" s="421">
        <v>45296.0</v>
      </c>
      <c r="E65" s="409"/>
      <c r="F65" s="414">
        <f t="shared" ref="F65:H65" si="68">A65</f>
        <v>62</v>
      </c>
      <c r="G65" s="417" t="str">
        <f t="shared" si="68"/>
        <v>A. CLARAS QS 07 B 105</v>
      </c>
      <c r="H65" s="415">
        <f t="shared" si="68"/>
        <v>495.01</v>
      </c>
      <c r="I65" s="416">
        <v>45296.0</v>
      </c>
      <c r="J65" s="417"/>
      <c r="K65" s="409"/>
      <c r="L65" s="409"/>
      <c r="M65" s="409"/>
      <c r="N65" s="409"/>
      <c r="O65" s="409"/>
      <c r="P65" s="409"/>
      <c r="Q65" s="409"/>
      <c r="R65" s="409"/>
      <c r="S65" s="409"/>
      <c r="T65" s="409"/>
      <c r="U65" s="409"/>
      <c r="V65" s="409"/>
      <c r="W65" s="409"/>
      <c r="X65" s="409"/>
      <c r="Y65" s="409"/>
      <c r="Z65" s="409"/>
      <c r="AA65" s="409"/>
      <c r="AB65" s="409"/>
      <c r="AC65" s="409"/>
      <c r="AD65" s="409"/>
    </row>
    <row r="66" ht="16.5" customHeight="1">
      <c r="A66" s="419">
        <v>63.0</v>
      </c>
      <c r="B66" s="419" t="s">
        <v>692</v>
      </c>
      <c r="C66" s="420">
        <f t="shared" si="67"/>
        <v>495.01</v>
      </c>
      <c r="D66" s="421">
        <v>45296.0</v>
      </c>
      <c r="E66" s="409"/>
      <c r="F66" s="414">
        <f t="shared" ref="F66:H66" si="69">A66</f>
        <v>63</v>
      </c>
      <c r="G66" s="417" t="str">
        <f t="shared" si="69"/>
        <v>A. CLARAS QS 07 B 106</v>
      </c>
      <c r="H66" s="415">
        <f t="shared" si="69"/>
        <v>495.01</v>
      </c>
      <c r="I66" s="416">
        <v>45296.0</v>
      </c>
      <c r="J66" s="417"/>
      <c r="K66" s="409"/>
      <c r="L66" s="409"/>
      <c r="M66" s="409"/>
      <c r="N66" s="409"/>
      <c r="O66" s="409"/>
      <c r="P66" s="409"/>
      <c r="Q66" s="409"/>
      <c r="R66" s="409"/>
      <c r="S66" s="409"/>
      <c r="T66" s="409"/>
      <c r="U66" s="409"/>
      <c r="V66" s="409"/>
      <c r="W66" s="409"/>
      <c r="X66" s="409"/>
      <c r="Y66" s="409"/>
      <c r="Z66" s="409"/>
      <c r="AA66" s="409"/>
      <c r="AB66" s="409"/>
      <c r="AC66" s="409"/>
      <c r="AD66" s="409"/>
    </row>
    <row r="67" ht="16.5" customHeight="1">
      <c r="A67" s="419">
        <v>64.0</v>
      </c>
      <c r="B67" s="419" t="s">
        <v>693</v>
      </c>
      <c r="C67" s="420">
        <f t="shared" si="67"/>
        <v>495.01</v>
      </c>
      <c r="D67" s="421">
        <v>45296.0</v>
      </c>
      <c r="E67" s="409"/>
      <c r="F67" s="414">
        <f t="shared" ref="F67:H67" si="70">A67</f>
        <v>64</v>
      </c>
      <c r="G67" s="417" t="str">
        <f t="shared" si="70"/>
        <v>A. CLARAS QS 07 B 107</v>
      </c>
      <c r="H67" s="415">
        <f t="shared" si="70"/>
        <v>495.01</v>
      </c>
      <c r="I67" s="416">
        <v>45296.0</v>
      </c>
      <c r="J67" s="417"/>
      <c r="K67" s="409"/>
      <c r="L67" s="409"/>
      <c r="M67" s="409"/>
      <c r="N67" s="409"/>
      <c r="O67" s="409"/>
      <c r="P67" s="409"/>
      <c r="Q67" s="409"/>
      <c r="R67" s="409"/>
      <c r="S67" s="409"/>
      <c r="T67" s="409"/>
      <c r="U67" s="409"/>
      <c r="V67" s="409"/>
      <c r="W67" s="409"/>
      <c r="X67" s="409"/>
      <c r="Y67" s="409"/>
      <c r="Z67" s="409"/>
      <c r="AA67" s="409"/>
      <c r="AB67" s="409"/>
      <c r="AC67" s="409"/>
      <c r="AD67" s="409"/>
    </row>
    <row r="68" ht="16.5" customHeight="1">
      <c r="A68" s="419">
        <v>65.0</v>
      </c>
      <c r="B68" s="419" t="s">
        <v>694</v>
      </c>
      <c r="C68" s="420">
        <f t="shared" si="67"/>
        <v>495.01</v>
      </c>
      <c r="D68" s="421">
        <v>45296.0</v>
      </c>
      <c r="E68" s="409"/>
      <c r="F68" s="414">
        <f t="shared" ref="F68:H68" si="71">A68</f>
        <v>65</v>
      </c>
      <c r="G68" s="417" t="str">
        <f t="shared" si="71"/>
        <v>A. CLARAS QS 07 B 109</v>
      </c>
      <c r="H68" s="415">
        <f t="shared" si="71"/>
        <v>495.01</v>
      </c>
      <c r="I68" s="416">
        <v>45296.0</v>
      </c>
      <c r="J68" s="417"/>
      <c r="K68" s="409"/>
      <c r="L68" s="409"/>
      <c r="M68" s="409"/>
      <c r="N68" s="409"/>
      <c r="O68" s="409"/>
      <c r="P68" s="409"/>
      <c r="Q68" s="409"/>
      <c r="R68" s="409"/>
      <c r="S68" s="409"/>
      <c r="T68" s="409"/>
      <c r="U68" s="409"/>
      <c r="V68" s="409"/>
      <c r="W68" s="409"/>
      <c r="X68" s="409"/>
      <c r="Y68" s="409"/>
      <c r="Z68" s="409"/>
      <c r="AA68" s="409"/>
      <c r="AB68" s="409"/>
      <c r="AC68" s="409"/>
      <c r="AD68" s="409"/>
    </row>
    <row r="69" ht="16.5" customHeight="1">
      <c r="A69" s="419">
        <v>66.0</v>
      </c>
      <c r="B69" s="419" t="s">
        <v>695</v>
      </c>
      <c r="C69" s="420">
        <f t="shared" si="67"/>
        <v>495.01</v>
      </c>
      <c r="D69" s="421">
        <v>45296.0</v>
      </c>
      <c r="E69" s="409"/>
      <c r="F69" s="414">
        <f t="shared" ref="F69:H69" si="72">A69</f>
        <v>66</v>
      </c>
      <c r="G69" s="417" t="str">
        <f t="shared" si="72"/>
        <v>A. CLARAS QS 07 B 110</v>
      </c>
      <c r="H69" s="415">
        <f t="shared" si="72"/>
        <v>495.01</v>
      </c>
      <c r="I69" s="416">
        <v>45296.0</v>
      </c>
      <c r="J69" s="417"/>
      <c r="K69" s="409"/>
      <c r="L69" s="409"/>
      <c r="M69" s="409"/>
      <c r="N69" s="409"/>
      <c r="O69" s="409"/>
      <c r="P69" s="409"/>
      <c r="Q69" s="409"/>
      <c r="R69" s="409"/>
      <c r="S69" s="409"/>
      <c r="T69" s="409"/>
      <c r="U69" s="409"/>
      <c r="V69" s="409"/>
      <c r="W69" s="409"/>
      <c r="X69" s="409"/>
      <c r="Y69" s="409"/>
      <c r="Z69" s="409"/>
      <c r="AA69" s="409"/>
      <c r="AB69" s="409"/>
      <c r="AC69" s="409"/>
      <c r="AD69" s="409"/>
    </row>
    <row r="70" ht="16.5" customHeight="1">
      <c r="A70" s="419">
        <v>67.0</v>
      </c>
      <c r="B70" s="419" t="s">
        <v>696</v>
      </c>
      <c r="C70" s="420">
        <f t="shared" si="67"/>
        <v>495.01</v>
      </c>
      <c r="D70" s="421">
        <v>45296.0</v>
      </c>
      <c r="E70" s="409"/>
      <c r="F70" s="414">
        <f t="shared" ref="F70:H70" si="73">A70</f>
        <v>67</v>
      </c>
      <c r="G70" s="417" t="str">
        <f t="shared" si="73"/>
        <v>A. CLARAS QS 07 B 205</v>
      </c>
      <c r="H70" s="415">
        <f t="shared" si="73"/>
        <v>495.01</v>
      </c>
      <c r="I70" s="416">
        <v>45296.0</v>
      </c>
      <c r="J70" s="417"/>
      <c r="K70" s="409"/>
      <c r="L70" s="409"/>
      <c r="M70" s="409"/>
      <c r="N70" s="409"/>
      <c r="O70" s="409"/>
      <c r="P70" s="409"/>
      <c r="Q70" s="409"/>
      <c r="R70" s="409"/>
      <c r="S70" s="409"/>
      <c r="T70" s="409"/>
      <c r="U70" s="409"/>
      <c r="V70" s="409"/>
      <c r="W70" s="409"/>
      <c r="X70" s="409"/>
      <c r="Y70" s="409"/>
      <c r="Z70" s="409"/>
      <c r="AA70" s="409"/>
      <c r="AB70" s="409"/>
      <c r="AC70" s="409"/>
      <c r="AD70" s="409"/>
    </row>
    <row r="71" ht="16.5" customHeight="1">
      <c r="A71" s="419">
        <v>68.0</v>
      </c>
      <c r="B71" s="419" t="s">
        <v>697</v>
      </c>
      <c r="C71" s="420">
        <f t="shared" si="67"/>
        <v>495.01</v>
      </c>
      <c r="D71" s="421">
        <v>45296.0</v>
      </c>
      <c r="E71" s="409"/>
      <c r="F71" s="414">
        <f t="shared" ref="F71:H71" si="74">A71</f>
        <v>68</v>
      </c>
      <c r="G71" s="417" t="str">
        <f t="shared" si="74"/>
        <v>A. CLARAS QS 07 B 208</v>
      </c>
      <c r="H71" s="415">
        <f t="shared" si="74"/>
        <v>495.01</v>
      </c>
      <c r="I71" s="416">
        <v>45296.0</v>
      </c>
      <c r="J71" s="417"/>
      <c r="K71" s="409"/>
      <c r="L71" s="409"/>
      <c r="M71" s="409"/>
      <c r="N71" s="409"/>
      <c r="O71" s="409"/>
      <c r="P71" s="409"/>
      <c r="Q71" s="409"/>
      <c r="R71" s="409"/>
      <c r="S71" s="409"/>
      <c r="T71" s="409"/>
      <c r="U71" s="409"/>
      <c r="V71" s="409"/>
      <c r="W71" s="409"/>
      <c r="X71" s="409"/>
      <c r="Y71" s="409"/>
      <c r="Z71" s="409"/>
      <c r="AA71" s="409"/>
      <c r="AB71" s="409"/>
      <c r="AC71" s="409"/>
      <c r="AD71" s="409"/>
    </row>
    <row r="72" ht="16.5" customHeight="1">
      <c r="A72" s="419">
        <v>69.0</v>
      </c>
      <c r="B72" s="419" t="s">
        <v>698</v>
      </c>
      <c r="C72" s="420">
        <f t="shared" si="67"/>
        <v>495.01</v>
      </c>
      <c r="D72" s="421">
        <v>45296.0</v>
      </c>
      <c r="E72" s="409"/>
      <c r="F72" s="414">
        <f t="shared" ref="F72:H72" si="75">A72</f>
        <v>69</v>
      </c>
      <c r="G72" s="417" t="str">
        <f t="shared" si="75"/>
        <v>A. CLARAS QS 07 B 210</v>
      </c>
      <c r="H72" s="415">
        <f t="shared" si="75"/>
        <v>495.01</v>
      </c>
      <c r="I72" s="416">
        <v>45296.0</v>
      </c>
      <c r="J72" s="417"/>
      <c r="K72" s="409"/>
      <c r="L72" s="409"/>
      <c r="M72" s="409"/>
      <c r="N72" s="409"/>
      <c r="O72" s="409"/>
      <c r="P72" s="409"/>
      <c r="Q72" s="409"/>
      <c r="R72" s="409"/>
      <c r="S72" s="409"/>
      <c r="T72" s="409"/>
      <c r="U72" s="409"/>
      <c r="V72" s="409"/>
      <c r="W72" s="409"/>
      <c r="X72" s="409"/>
      <c r="Y72" s="409"/>
      <c r="Z72" s="409"/>
      <c r="AA72" s="409"/>
      <c r="AB72" s="409"/>
      <c r="AC72" s="409"/>
      <c r="AD72" s="409"/>
    </row>
    <row r="73" ht="16.5" customHeight="1">
      <c r="A73" s="419">
        <v>70.0</v>
      </c>
      <c r="B73" s="419" t="s">
        <v>699</v>
      </c>
      <c r="C73" s="420">
        <f t="shared" si="67"/>
        <v>495.01</v>
      </c>
      <c r="D73" s="421">
        <v>45296.0</v>
      </c>
      <c r="E73" s="409"/>
      <c r="F73" s="414">
        <f t="shared" ref="F73:H73" si="76">A73</f>
        <v>70</v>
      </c>
      <c r="G73" s="417" t="str">
        <f t="shared" si="76"/>
        <v>A. CLARAS QS 07 B 306</v>
      </c>
      <c r="H73" s="415">
        <f t="shared" si="76"/>
        <v>495.01</v>
      </c>
      <c r="I73" s="416">
        <v>45296.0</v>
      </c>
      <c r="J73" s="417"/>
      <c r="K73" s="409"/>
      <c r="L73" s="409"/>
      <c r="M73" s="409"/>
      <c r="N73" s="409"/>
      <c r="O73" s="409"/>
      <c r="P73" s="409"/>
      <c r="Q73" s="409"/>
      <c r="R73" s="409"/>
      <c r="S73" s="409"/>
      <c r="T73" s="409"/>
      <c r="U73" s="409"/>
      <c r="V73" s="409"/>
      <c r="W73" s="409"/>
      <c r="X73" s="409"/>
      <c r="Y73" s="409"/>
      <c r="Z73" s="409"/>
      <c r="AA73" s="409"/>
      <c r="AB73" s="409"/>
      <c r="AC73" s="409"/>
      <c r="AD73" s="409"/>
    </row>
    <row r="74" ht="16.5" customHeight="1">
      <c r="A74" s="419">
        <v>71.0</v>
      </c>
      <c r="B74" s="419" t="s">
        <v>700</v>
      </c>
      <c r="C74" s="420">
        <f t="shared" si="67"/>
        <v>495.01</v>
      </c>
      <c r="D74" s="421">
        <v>45296.0</v>
      </c>
      <c r="E74" s="409"/>
      <c r="F74" s="414">
        <f t="shared" ref="F74:H74" si="77">A74</f>
        <v>71</v>
      </c>
      <c r="G74" s="417" t="str">
        <f t="shared" si="77"/>
        <v>A. CLARAS QS 07 B 308</v>
      </c>
      <c r="H74" s="415">
        <f t="shared" si="77"/>
        <v>495.01</v>
      </c>
      <c r="I74" s="416">
        <v>45296.0</v>
      </c>
      <c r="J74" s="417"/>
      <c r="K74" s="409"/>
      <c r="L74" s="409"/>
      <c r="M74" s="409"/>
      <c r="N74" s="409"/>
      <c r="O74" s="409"/>
      <c r="P74" s="409"/>
      <c r="Q74" s="409"/>
      <c r="R74" s="409"/>
      <c r="S74" s="409"/>
      <c r="T74" s="409"/>
      <c r="U74" s="409"/>
      <c r="V74" s="409"/>
      <c r="W74" s="409"/>
      <c r="X74" s="409"/>
      <c r="Y74" s="409"/>
      <c r="Z74" s="409"/>
      <c r="AA74" s="409"/>
      <c r="AB74" s="409"/>
      <c r="AC74" s="409"/>
      <c r="AD74" s="409"/>
    </row>
    <row r="75" ht="16.5" customHeight="1">
      <c r="A75" s="419">
        <v>72.0</v>
      </c>
      <c r="B75" s="419" t="s">
        <v>701</v>
      </c>
      <c r="C75" s="420">
        <f t="shared" si="67"/>
        <v>495.01</v>
      </c>
      <c r="D75" s="421">
        <v>45296.0</v>
      </c>
      <c r="E75" s="409"/>
      <c r="F75" s="414">
        <f t="shared" ref="F75:H75" si="78">A75</f>
        <v>72</v>
      </c>
      <c r="G75" s="417" t="str">
        <f t="shared" si="78"/>
        <v>A. CLARAS QS 07 B 309</v>
      </c>
      <c r="H75" s="415">
        <f t="shared" si="78"/>
        <v>495.01</v>
      </c>
      <c r="I75" s="416">
        <v>45296.0</v>
      </c>
      <c r="J75" s="417"/>
      <c r="K75" s="409"/>
      <c r="L75" s="409"/>
      <c r="M75" s="409"/>
      <c r="N75" s="409"/>
      <c r="O75" s="409"/>
      <c r="P75" s="409"/>
      <c r="Q75" s="409"/>
      <c r="R75" s="409"/>
      <c r="S75" s="409"/>
      <c r="T75" s="409"/>
      <c r="U75" s="409"/>
      <c r="V75" s="409"/>
      <c r="W75" s="409"/>
      <c r="X75" s="409"/>
      <c r="Y75" s="409"/>
      <c r="Z75" s="409"/>
      <c r="AA75" s="409"/>
      <c r="AB75" s="409"/>
      <c r="AC75" s="409"/>
      <c r="AD75" s="409"/>
    </row>
    <row r="76" ht="13.5" customHeight="1">
      <c r="A76" s="412"/>
      <c r="B76" s="411" t="s">
        <v>135</v>
      </c>
      <c r="C76" s="430">
        <f>SUM(C4:C75)</f>
        <v>70159.21</v>
      </c>
      <c r="D76" s="412"/>
      <c r="E76" s="409"/>
      <c r="F76" s="417"/>
      <c r="G76" s="431" t="s">
        <v>135</v>
      </c>
      <c r="H76" s="430">
        <f>C76</f>
        <v>70159.21</v>
      </c>
      <c r="I76" s="432"/>
      <c r="J76" s="433"/>
      <c r="K76" s="409"/>
      <c r="L76" s="409"/>
      <c r="M76" s="409"/>
      <c r="N76" s="409"/>
      <c r="O76" s="409"/>
      <c r="P76" s="409"/>
      <c r="Q76" s="409"/>
      <c r="R76" s="409"/>
      <c r="S76" s="409"/>
      <c r="T76" s="409"/>
      <c r="U76" s="409"/>
      <c r="V76" s="409"/>
      <c r="W76" s="409"/>
      <c r="X76" s="409"/>
      <c r="Y76" s="409"/>
      <c r="Z76" s="409"/>
      <c r="AA76" s="409"/>
      <c r="AB76" s="409"/>
      <c r="AC76" s="409"/>
      <c r="AD76" s="409"/>
    </row>
    <row r="77" ht="13.5" customHeight="1">
      <c r="A77" s="409"/>
      <c r="B77" s="434"/>
      <c r="C77" s="409"/>
      <c r="D77" s="409"/>
      <c r="E77" s="409"/>
      <c r="F77" s="409"/>
      <c r="G77" s="409"/>
      <c r="H77" s="409"/>
      <c r="I77" s="409"/>
      <c r="J77" s="409"/>
      <c r="K77" s="409"/>
      <c r="L77" s="409"/>
      <c r="M77" s="409"/>
      <c r="N77" s="409"/>
      <c r="O77" s="409"/>
      <c r="P77" s="409"/>
      <c r="Q77" s="409"/>
      <c r="R77" s="409"/>
      <c r="S77" s="409"/>
      <c r="T77" s="409"/>
      <c r="U77" s="409"/>
      <c r="V77" s="409"/>
      <c r="W77" s="409"/>
      <c r="X77" s="409"/>
      <c r="Y77" s="409"/>
      <c r="Z77" s="409"/>
      <c r="AA77" s="409"/>
      <c r="AB77" s="409"/>
      <c r="AC77" s="409"/>
      <c r="AD77" s="409"/>
    </row>
    <row r="78" ht="13.5" customHeight="1">
      <c r="A78" s="409"/>
      <c r="B78" s="435" t="s">
        <v>702</v>
      </c>
      <c r="D78" s="409"/>
      <c r="E78" s="409"/>
      <c r="F78" s="409"/>
      <c r="G78" s="436" t="s">
        <v>702</v>
      </c>
      <c r="I78" s="409"/>
      <c r="J78" s="409"/>
      <c r="K78" s="409"/>
      <c r="L78" s="409"/>
      <c r="M78" s="409"/>
      <c r="N78" s="409"/>
      <c r="O78" s="409"/>
      <c r="P78" s="409"/>
      <c r="Q78" s="409"/>
      <c r="R78" s="409"/>
      <c r="S78" s="409"/>
      <c r="T78" s="409"/>
      <c r="U78" s="409"/>
      <c r="V78" s="409"/>
      <c r="W78" s="409"/>
      <c r="X78" s="409"/>
      <c r="Y78" s="409"/>
      <c r="Z78" s="409"/>
      <c r="AA78" s="409"/>
      <c r="AB78" s="409"/>
      <c r="AC78" s="409"/>
      <c r="AD78" s="409"/>
    </row>
    <row r="79" ht="13.5" customHeight="1">
      <c r="A79" s="409"/>
      <c r="B79" s="435"/>
      <c r="C79" s="409"/>
      <c r="D79" s="409"/>
      <c r="E79" s="409"/>
      <c r="F79" s="409"/>
      <c r="G79" s="436"/>
      <c r="H79" s="409"/>
      <c r="I79" s="409"/>
      <c r="J79" s="409"/>
      <c r="K79" s="409"/>
      <c r="L79" s="409"/>
      <c r="M79" s="409"/>
      <c r="N79" s="409"/>
      <c r="O79" s="409"/>
      <c r="P79" s="409"/>
      <c r="Q79" s="409"/>
      <c r="R79" s="409"/>
      <c r="S79" s="409"/>
      <c r="T79" s="409"/>
      <c r="U79" s="409"/>
      <c r="V79" s="409"/>
      <c r="W79" s="409"/>
      <c r="X79" s="409"/>
      <c r="Y79" s="409"/>
      <c r="Z79" s="409"/>
      <c r="AA79" s="409"/>
      <c r="AB79" s="409"/>
      <c r="AC79" s="409"/>
      <c r="AD79" s="409"/>
    </row>
    <row r="80" ht="13.5" customHeight="1">
      <c r="A80" s="409"/>
      <c r="B80" s="435"/>
      <c r="C80" s="409"/>
      <c r="D80" s="409"/>
      <c r="E80" s="409"/>
      <c r="F80" s="409"/>
      <c r="G80" s="436"/>
      <c r="H80" s="409"/>
      <c r="I80" s="409"/>
      <c r="J80" s="409"/>
      <c r="K80" s="409"/>
      <c r="L80" s="409"/>
      <c r="M80" s="409"/>
      <c r="N80" s="409"/>
      <c r="O80" s="409"/>
      <c r="P80" s="409"/>
      <c r="Q80" s="409"/>
      <c r="R80" s="409"/>
      <c r="S80" s="409"/>
      <c r="T80" s="409"/>
      <c r="U80" s="409"/>
      <c r="V80" s="409"/>
      <c r="W80" s="409"/>
      <c r="X80" s="409"/>
      <c r="Y80" s="409"/>
      <c r="Z80" s="409"/>
      <c r="AA80" s="409"/>
      <c r="AB80" s="409"/>
      <c r="AC80" s="409"/>
      <c r="AD80" s="409"/>
    </row>
    <row r="81" ht="18.0" customHeight="1">
      <c r="A81" s="409"/>
      <c r="B81" s="434"/>
      <c r="C81" s="437" t="s">
        <v>627</v>
      </c>
      <c r="E81" s="332"/>
      <c r="F81" s="409"/>
      <c r="G81" s="409"/>
      <c r="H81" s="437" t="s">
        <v>627</v>
      </c>
      <c r="K81" s="409"/>
      <c r="L81" s="409"/>
      <c r="M81" s="409"/>
      <c r="N81" s="409"/>
      <c r="O81" s="409"/>
      <c r="P81" s="409"/>
      <c r="Q81" s="409"/>
      <c r="R81" s="409"/>
      <c r="S81" s="409"/>
      <c r="T81" s="409"/>
      <c r="U81" s="409"/>
      <c r="V81" s="409"/>
      <c r="W81" s="409"/>
      <c r="X81" s="409"/>
      <c r="Y81" s="409"/>
      <c r="Z81" s="409"/>
      <c r="AA81" s="409"/>
      <c r="AB81" s="409"/>
      <c r="AC81" s="409"/>
      <c r="AD81" s="409"/>
    </row>
    <row r="82" ht="13.5" customHeight="1">
      <c r="A82" s="409"/>
      <c r="B82" s="434"/>
      <c r="E82" s="409"/>
      <c r="F82" s="409"/>
      <c r="G82" s="409"/>
      <c r="K82" s="409"/>
      <c r="L82" s="409"/>
      <c r="M82" s="409"/>
      <c r="N82" s="409"/>
      <c r="O82" s="409"/>
      <c r="P82" s="409"/>
      <c r="Q82" s="409"/>
      <c r="R82" s="409"/>
      <c r="S82" s="409"/>
      <c r="T82" s="409"/>
      <c r="U82" s="409"/>
      <c r="V82" s="409"/>
      <c r="W82" s="409"/>
      <c r="X82" s="409"/>
      <c r="Y82" s="409"/>
      <c r="Z82" s="409"/>
      <c r="AA82" s="409"/>
      <c r="AB82" s="409"/>
      <c r="AC82" s="409"/>
      <c r="AD82" s="409"/>
    </row>
    <row r="83" ht="13.5" customHeight="1">
      <c r="A83" s="409"/>
      <c r="B83" s="434"/>
      <c r="E83" s="409"/>
      <c r="F83" s="409"/>
      <c r="G83" s="409"/>
      <c r="K83" s="409"/>
      <c r="L83" s="409"/>
      <c r="M83" s="409"/>
      <c r="N83" s="409"/>
      <c r="O83" s="409"/>
      <c r="P83" s="409"/>
      <c r="Q83" s="409"/>
      <c r="R83" s="409"/>
      <c r="S83" s="409"/>
      <c r="T83" s="409"/>
      <c r="U83" s="409"/>
      <c r="V83" s="409"/>
      <c r="W83" s="409"/>
      <c r="X83" s="409"/>
      <c r="Y83" s="409"/>
      <c r="Z83" s="409"/>
      <c r="AA83" s="409"/>
      <c r="AB83" s="409"/>
      <c r="AC83" s="409"/>
      <c r="AD83" s="409"/>
    </row>
    <row r="84" ht="13.5" customHeight="1">
      <c r="A84" s="409"/>
      <c r="B84" s="434"/>
      <c r="C84" s="409"/>
      <c r="D84" s="409"/>
      <c r="E84" s="409"/>
      <c r="F84" s="409"/>
      <c r="G84" s="409"/>
      <c r="H84" s="409"/>
      <c r="I84" s="409"/>
      <c r="J84" s="409"/>
      <c r="K84" s="409"/>
      <c r="L84" s="409"/>
      <c r="M84" s="409"/>
      <c r="N84" s="409"/>
      <c r="O84" s="409"/>
      <c r="P84" s="409"/>
      <c r="Q84" s="409"/>
      <c r="R84" s="409"/>
      <c r="S84" s="409"/>
      <c r="T84" s="409"/>
      <c r="U84" s="409"/>
      <c r="V84" s="409"/>
      <c r="W84" s="409"/>
      <c r="X84" s="409"/>
      <c r="Y84" s="409"/>
      <c r="Z84" s="409"/>
      <c r="AA84" s="409"/>
      <c r="AB84" s="409"/>
      <c r="AC84" s="409"/>
      <c r="AD84" s="409"/>
    </row>
    <row r="85" ht="13.5" customHeight="1">
      <c r="A85" s="409"/>
      <c r="B85" s="434"/>
      <c r="C85" s="409"/>
      <c r="D85" s="409"/>
      <c r="E85" s="409"/>
      <c r="F85" s="409"/>
      <c r="G85" s="409"/>
      <c r="H85" s="409"/>
      <c r="I85" s="409"/>
      <c r="J85" s="409"/>
      <c r="K85" s="409"/>
      <c r="L85" s="409"/>
      <c r="M85" s="409"/>
      <c r="N85" s="409"/>
      <c r="O85" s="409"/>
      <c r="P85" s="409"/>
      <c r="Q85" s="409"/>
      <c r="R85" s="409"/>
      <c r="S85" s="409"/>
      <c r="T85" s="409"/>
      <c r="U85" s="409"/>
      <c r="V85" s="409"/>
      <c r="W85" s="409"/>
      <c r="X85" s="409"/>
      <c r="Y85" s="409"/>
      <c r="Z85" s="409"/>
      <c r="AA85" s="409"/>
      <c r="AB85" s="409"/>
      <c r="AC85" s="409"/>
      <c r="AD85" s="409"/>
    </row>
    <row r="86" ht="13.5" customHeight="1">
      <c r="A86" s="409"/>
      <c r="B86" s="434"/>
      <c r="C86" s="409"/>
      <c r="D86" s="409"/>
      <c r="E86" s="409"/>
      <c r="F86" s="409"/>
      <c r="G86" s="409"/>
      <c r="H86" s="409"/>
      <c r="I86" s="409"/>
      <c r="J86" s="409"/>
      <c r="K86" s="409"/>
      <c r="L86" s="409"/>
      <c r="M86" s="409"/>
      <c r="N86" s="409"/>
      <c r="O86" s="409"/>
      <c r="P86" s="409"/>
      <c r="Q86" s="409"/>
      <c r="R86" s="409"/>
      <c r="S86" s="409"/>
      <c r="T86" s="409"/>
      <c r="U86" s="409"/>
      <c r="V86" s="409"/>
      <c r="W86" s="409"/>
      <c r="X86" s="409"/>
      <c r="Y86" s="409"/>
      <c r="Z86" s="409"/>
      <c r="AA86" s="409"/>
      <c r="AB86" s="409"/>
      <c r="AC86" s="409"/>
      <c r="AD86" s="409"/>
    </row>
    <row r="87" ht="13.5" customHeight="1">
      <c r="A87" s="409"/>
      <c r="B87" s="434"/>
      <c r="C87" s="409"/>
      <c r="D87" s="409"/>
      <c r="E87" s="409"/>
      <c r="F87" s="409"/>
      <c r="G87" s="409"/>
      <c r="H87" s="409"/>
      <c r="I87" s="409"/>
      <c r="J87" s="409"/>
      <c r="K87" s="409"/>
      <c r="L87" s="409"/>
      <c r="M87" s="409"/>
      <c r="N87" s="409"/>
      <c r="O87" s="409"/>
      <c r="P87" s="409"/>
      <c r="Q87" s="409"/>
      <c r="R87" s="409"/>
      <c r="S87" s="409"/>
      <c r="T87" s="409"/>
      <c r="U87" s="409"/>
      <c r="V87" s="409"/>
      <c r="W87" s="409"/>
      <c r="X87" s="409"/>
      <c r="Y87" s="409"/>
      <c r="Z87" s="409"/>
      <c r="AA87" s="409"/>
      <c r="AB87" s="409"/>
      <c r="AC87" s="409"/>
      <c r="AD87" s="409"/>
    </row>
    <row r="88" ht="13.5" customHeight="1">
      <c r="A88" s="409"/>
      <c r="B88" s="434"/>
      <c r="C88" s="409"/>
      <c r="D88" s="409"/>
      <c r="E88" s="409"/>
      <c r="F88" s="409"/>
      <c r="G88" s="409"/>
      <c r="H88" s="409"/>
      <c r="I88" s="409"/>
      <c r="J88" s="409"/>
      <c r="K88" s="409"/>
      <c r="L88" s="409"/>
      <c r="M88" s="409"/>
      <c r="N88" s="409"/>
      <c r="O88" s="409"/>
      <c r="P88" s="409"/>
      <c r="Q88" s="409"/>
      <c r="R88" s="409"/>
      <c r="S88" s="409"/>
      <c r="T88" s="409"/>
      <c r="U88" s="409"/>
      <c r="V88" s="409"/>
      <c r="W88" s="409"/>
      <c r="X88" s="409"/>
      <c r="Y88" s="409"/>
      <c r="Z88" s="409"/>
      <c r="AA88" s="409"/>
      <c r="AB88" s="409"/>
      <c r="AC88" s="409"/>
      <c r="AD88" s="409"/>
    </row>
    <row r="89" ht="13.5" customHeight="1">
      <c r="A89" s="409"/>
      <c r="B89" s="434"/>
      <c r="C89" s="409"/>
      <c r="D89" s="409"/>
      <c r="E89" s="409"/>
      <c r="F89" s="409"/>
      <c r="G89" s="409"/>
      <c r="H89" s="409"/>
      <c r="I89" s="409"/>
      <c r="J89" s="409"/>
      <c r="K89" s="409"/>
      <c r="L89" s="409"/>
      <c r="M89" s="409"/>
      <c r="N89" s="409"/>
      <c r="O89" s="409"/>
      <c r="P89" s="409"/>
      <c r="Q89" s="409"/>
      <c r="R89" s="409"/>
      <c r="S89" s="409"/>
      <c r="T89" s="409"/>
      <c r="U89" s="409"/>
      <c r="V89" s="409"/>
      <c r="W89" s="409"/>
      <c r="X89" s="409"/>
      <c r="Y89" s="409"/>
      <c r="Z89" s="409"/>
      <c r="AA89" s="409"/>
      <c r="AB89" s="409"/>
      <c r="AC89" s="409"/>
      <c r="AD89" s="409"/>
    </row>
    <row r="90" ht="13.5" customHeight="1">
      <c r="A90" s="409"/>
      <c r="B90" s="434"/>
      <c r="C90" s="409"/>
      <c r="D90" s="409"/>
      <c r="E90" s="409"/>
      <c r="F90" s="409"/>
      <c r="G90" s="409"/>
      <c r="H90" s="409"/>
      <c r="I90" s="409"/>
      <c r="J90" s="409"/>
      <c r="K90" s="409"/>
      <c r="L90" s="409"/>
      <c r="M90" s="409"/>
      <c r="N90" s="409"/>
      <c r="O90" s="409"/>
      <c r="P90" s="409"/>
      <c r="Q90" s="409"/>
      <c r="R90" s="409"/>
      <c r="S90" s="409"/>
      <c r="T90" s="409"/>
      <c r="U90" s="409"/>
      <c r="V90" s="409"/>
      <c r="W90" s="409"/>
      <c r="X90" s="409"/>
      <c r="Y90" s="409"/>
      <c r="Z90" s="409"/>
      <c r="AA90" s="409"/>
      <c r="AB90" s="409"/>
      <c r="AC90" s="409"/>
      <c r="AD90" s="409"/>
    </row>
    <row r="91" ht="13.5" customHeight="1">
      <c r="A91" s="409"/>
      <c r="B91" s="434"/>
      <c r="C91" s="409"/>
      <c r="D91" s="409"/>
      <c r="E91" s="409"/>
      <c r="F91" s="409"/>
      <c r="G91" s="409"/>
      <c r="H91" s="409"/>
      <c r="I91" s="409"/>
      <c r="J91" s="409"/>
      <c r="K91" s="409"/>
      <c r="L91" s="409"/>
      <c r="M91" s="409"/>
      <c r="N91" s="409"/>
      <c r="O91" s="409"/>
      <c r="P91" s="409"/>
      <c r="Q91" s="409"/>
      <c r="R91" s="409"/>
      <c r="S91" s="409"/>
      <c r="T91" s="409"/>
      <c r="U91" s="409"/>
      <c r="V91" s="409"/>
      <c r="W91" s="409"/>
      <c r="X91" s="409"/>
      <c r="Y91" s="409"/>
      <c r="Z91" s="409"/>
      <c r="AA91" s="409"/>
      <c r="AB91" s="409"/>
      <c r="AC91" s="409"/>
      <c r="AD91" s="409"/>
    </row>
    <row r="92" ht="13.5" customHeight="1">
      <c r="A92" s="409"/>
      <c r="B92" s="434"/>
      <c r="C92" s="409"/>
      <c r="D92" s="409"/>
      <c r="E92" s="409"/>
      <c r="F92" s="409"/>
      <c r="G92" s="409"/>
      <c r="H92" s="409"/>
      <c r="I92" s="409"/>
      <c r="J92" s="409"/>
      <c r="K92" s="409"/>
      <c r="L92" s="409"/>
      <c r="M92" s="409"/>
      <c r="N92" s="409"/>
      <c r="O92" s="409"/>
      <c r="P92" s="409"/>
      <c r="Q92" s="409"/>
      <c r="R92" s="409"/>
      <c r="S92" s="409"/>
      <c r="T92" s="409"/>
      <c r="U92" s="409"/>
      <c r="V92" s="409"/>
      <c r="W92" s="409"/>
      <c r="X92" s="409"/>
      <c r="Y92" s="409"/>
      <c r="Z92" s="409"/>
      <c r="AA92" s="409"/>
      <c r="AB92" s="409"/>
      <c r="AC92" s="409"/>
      <c r="AD92" s="409"/>
    </row>
    <row r="93" ht="13.5" customHeight="1">
      <c r="A93" s="409"/>
      <c r="B93" s="434"/>
      <c r="C93" s="409"/>
      <c r="D93" s="409"/>
      <c r="E93" s="409"/>
      <c r="F93" s="409"/>
      <c r="G93" s="409"/>
      <c r="H93" s="409"/>
      <c r="I93" s="409"/>
      <c r="J93" s="409"/>
      <c r="K93" s="409"/>
      <c r="L93" s="409"/>
      <c r="M93" s="409"/>
      <c r="N93" s="409"/>
      <c r="O93" s="409"/>
      <c r="P93" s="409"/>
      <c r="Q93" s="409"/>
      <c r="R93" s="409"/>
      <c r="S93" s="409"/>
      <c r="T93" s="409"/>
      <c r="U93" s="409"/>
      <c r="V93" s="409"/>
      <c r="W93" s="409"/>
      <c r="X93" s="409"/>
      <c r="Y93" s="409"/>
      <c r="Z93" s="409"/>
      <c r="AA93" s="409"/>
      <c r="AB93" s="409"/>
      <c r="AC93" s="409"/>
      <c r="AD93" s="409"/>
    </row>
    <row r="94" ht="13.5" customHeight="1">
      <c r="A94" s="409"/>
      <c r="B94" s="434"/>
      <c r="C94" s="409"/>
      <c r="D94" s="409"/>
      <c r="E94" s="409"/>
      <c r="F94" s="409"/>
      <c r="G94" s="409"/>
      <c r="H94" s="409"/>
      <c r="I94" s="409"/>
      <c r="J94" s="409"/>
      <c r="K94" s="409"/>
      <c r="L94" s="409"/>
      <c r="M94" s="409"/>
      <c r="N94" s="409"/>
      <c r="O94" s="409"/>
      <c r="P94" s="409"/>
      <c r="Q94" s="409"/>
      <c r="R94" s="409"/>
      <c r="S94" s="409"/>
      <c r="T94" s="409"/>
      <c r="U94" s="409"/>
      <c r="V94" s="409"/>
      <c r="W94" s="409"/>
      <c r="X94" s="409"/>
      <c r="Y94" s="409"/>
      <c r="Z94" s="409"/>
      <c r="AA94" s="409"/>
      <c r="AB94" s="409"/>
      <c r="AC94" s="409"/>
      <c r="AD94" s="409"/>
    </row>
    <row r="95" ht="13.5" customHeight="1">
      <c r="A95" s="409"/>
      <c r="B95" s="434"/>
      <c r="C95" s="409"/>
      <c r="D95" s="409"/>
      <c r="E95" s="409"/>
      <c r="F95" s="409"/>
      <c r="G95" s="409"/>
      <c r="H95" s="409"/>
      <c r="I95" s="409"/>
      <c r="J95" s="409"/>
      <c r="K95" s="409"/>
      <c r="L95" s="409"/>
      <c r="M95" s="409"/>
      <c r="N95" s="409"/>
      <c r="O95" s="409"/>
      <c r="P95" s="409"/>
      <c r="Q95" s="409"/>
      <c r="R95" s="409"/>
      <c r="S95" s="409"/>
      <c r="T95" s="409"/>
      <c r="U95" s="409"/>
      <c r="V95" s="409"/>
      <c r="W95" s="409"/>
      <c r="X95" s="409"/>
      <c r="Y95" s="409"/>
      <c r="Z95" s="409"/>
      <c r="AA95" s="409"/>
      <c r="AB95" s="409"/>
      <c r="AC95" s="409"/>
      <c r="AD95" s="409"/>
    </row>
    <row r="96" ht="13.5" customHeight="1">
      <c r="A96" s="409"/>
      <c r="B96" s="434"/>
      <c r="C96" s="409"/>
      <c r="D96" s="409"/>
      <c r="E96" s="409"/>
      <c r="F96" s="409"/>
      <c r="G96" s="409"/>
      <c r="H96" s="409"/>
      <c r="I96" s="409"/>
      <c r="J96" s="409"/>
      <c r="K96" s="409"/>
      <c r="L96" s="409"/>
      <c r="M96" s="409"/>
      <c r="N96" s="409"/>
      <c r="O96" s="409"/>
      <c r="P96" s="409"/>
      <c r="Q96" s="409"/>
      <c r="R96" s="409"/>
      <c r="S96" s="409"/>
      <c r="T96" s="409"/>
      <c r="U96" s="409"/>
      <c r="V96" s="409"/>
      <c r="W96" s="409"/>
      <c r="X96" s="409"/>
      <c r="Y96" s="409"/>
      <c r="Z96" s="409"/>
      <c r="AA96" s="409"/>
      <c r="AB96" s="409"/>
      <c r="AC96" s="409"/>
      <c r="AD96" s="409"/>
    </row>
    <row r="97" ht="13.5" customHeight="1">
      <c r="A97" s="409"/>
      <c r="B97" s="434"/>
      <c r="C97" s="409"/>
      <c r="D97" s="409"/>
      <c r="E97" s="409"/>
      <c r="F97" s="409"/>
      <c r="G97" s="409"/>
      <c r="H97" s="409"/>
      <c r="I97" s="409"/>
      <c r="J97" s="409"/>
      <c r="K97" s="409"/>
      <c r="L97" s="409"/>
      <c r="M97" s="409"/>
      <c r="N97" s="409"/>
      <c r="O97" s="409"/>
      <c r="P97" s="409"/>
      <c r="Q97" s="409"/>
      <c r="R97" s="409"/>
      <c r="S97" s="409"/>
      <c r="T97" s="409"/>
      <c r="U97" s="409"/>
      <c r="V97" s="409"/>
      <c r="W97" s="409"/>
      <c r="X97" s="409"/>
      <c r="Y97" s="409"/>
      <c r="Z97" s="409"/>
      <c r="AA97" s="409"/>
      <c r="AB97" s="409"/>
      <c r="AC97" s="409"/>
      <c r="AD97" s="409"/>
    </row>
    <row r="98" ht="13.5" customHeight="1">
      <c r="A98" s="409"/>
      <c r="B98" s="434"/>
      <c r="C98" s="409"/>
      <c r="D98" s="409"/>
      <c r="E98" s="409"/>
      <c r="F98" s="409"/>
      <c r="G98" s="409"/>
      <c r="H98" s="409"/>
      <c r="I98" s="409"/>
      <c r="J98" s="409"/>
      <c r="K98" s="409"/>
      <c r="L98" s="409"/>
      <c r="M98" s="409"/>
      <c r="N98" s="409"/>
      <c r="O98" s="409"/>
      <c r="P98" s="409"/>
      <c r="Q98" s="409"/>
      <c r="R98" s="409"/>
      <c r="S98" s="409"/>
      <c r="T98" s="409"/>
      <c r="U98" s="409"/>
      <c r="V98" s="409"/>
      <c r="W98" s="409"/>
      <c r="X98" s="409"/>
      <c r="Y98" s="409"/>
      <c r="Z98" s="409"/>
      <c r="AA98" s="409"/>
      <c r="AB98" s="409"/>
      <c r="AC98" s="409"/>
      <c r="AD98" s="409"/>
    </row>
    <row r="99" ht="13.5" customHeight="1">
      <c r="A99" s="409"/>
      <c r="B99" s="434"/>
      <c r="C99" s="409"/>
      <c r="D99" s="409"/>
      <c r="E99" s="409"/>
      <c r="F99" s="409"/>
      <c r="G99" s="409"/>
      <c r="H99" s="409"/>
      <c r="I99" s="409"/>
      <c r="J99" s="409"/>
      <c r="K99" s="409"/>
      <c r="L99" s="409"/>
      <c r="M99" s="409"/>
      <c r="N99" s="409"/>
      <c r="O99" s="409"/>
      <c r="P99" s="409"/>
      <c r="Q99" s="409"/>
      <c r="R99" s="409"/>
      <c r="S99" s="409"/>
      <c r="T99" s="409"/>
      <c r="U99" s="409"/>
      <c r="V99" s="409"/>
      <c r="W99" s="409"/>
      <c r="X99" s="409"/>
      <c r="Y99" s="409"/>
      <c r="Z99" s="409"/>
      <c r="AA99" s="409"/>
      <c r="AB99" s="409"/>
      <c r="AC99" s="409"/>
      <c r="AD99" s="409"/>
    </row>
    <row r="100" ht="13.5" customHeight="1">
      <c r="A100" s="409"/>
      <c r="B100" s="434"/>
      <c r="C100" s="409"/>
      <c r="D100" s="409"/>
      <c r="E100" s="409"/>
      <c r="F100" s="409"/>
      <c r="G100" s="409"/>
      <c r="H100" s="409"/>
      <c r="I100" s="409"/>
      <c r="J100" s="409"/>
      <c r="K100" s="409"/>
      <c r="L100" s="409"/>
      <c r="M100" s="409"/>
      <c r="N100" s="409"/>
      <c r="O100" s="409"/>
      <c r="P100" s="409"/>
      <c r="Q100" s="409"/>
      <c r="R100" s="409"/>
      <c r="S100" s="409"/>
      <c r="T100" s="409"/>
      <c r="U100" s="409"/>
      <c r="V100" s="409"/>
      <c r="W100" s="409"/>
      <c r="X100" s="409"/>
      <c r="Y100" s="409"/>
      <c r="Z100" s="409"/>
      <c r="AA100" s="409"/>
      <c r="AB100" s="409"/>
      <c r="AC100" s="409"/>
      <c r="AD100" s="409"/>
    </row>
    <row r="101" ht="13.5" customHeight="1">
      <c r="A101" s="409"/>
      <c r="B101" s="434"/>
      <c r="C101" s="409"/>
      <c r="D101" s="409"/>
      <c r="E101" s="409"/>
      <c r="F101" s="409"/>
      <c r="G101" s="409"/>
      <c r="H101" s="409"/>
      <c r="I101" s="409"/>
      <c r="J101" s="409"/>
      <c r="K101" s="409"/>
      <c r="L101" s="409"/>
      <c r="M101" s="409"/>
      <c r="N101" s="409"/>
      <c r="O101" s="409"/>
      <c r="P101" s="409"/>
      <c r="Q101" s="409"/>
      <c r="R101" s="409"/>
      <c r="S101" s="409"/>
      <c r="T101" s="409"/>
      <c r="U101" s="409"/>
      <c r="V101" s="409"/>
      <c r="W101" s="409"/>
      <c r="X101" s="409"/>
      <c r="Y101" s="409"/>
      <c r="Z101" s="409"/>
      <c r="AA101" s="409"/>
      <c r="AB101" s="409"/>
      <c r="AC101" s="409"/>
      <c r="AD101" s="409"/>
    </row>
    <row r="102" ht="13.5" customHeight="1">
      <c r="A102" s="409"/>
      <c r="B102" s="434"/>
      <c r="C102" s="409"/>
      <c r="D102" s="409"/>
      <c r="E102" s="409"/>
      <c r="F102" s="409"/>
      <c r="G102" s="409"/>
      <c r="H102" s="409"/>
      <c r="I102" s="409"/>
      <c r="J102" s="409"/>
      <c r="K102" s="409"/>
      <c r="L102" s="409"/>
      <c r="M102" s="409"/>
      <c r="N102" s="409"/>
      <c r="O102" s="409"/>
      <c r="P102" s="409"/>
      <c r="Q102" s="409"/>
      <c r="R102" s="409"/>
      <c r="S102" s="409"/>
      <c r="T102" s="409"/>
      <c r="U102" s="409"/>
      <c r="V102" s="409"/>
      <c r="W102" s="409"/>
      <c r="X102" s="409"/>
      <c r="Y102" s="409"/>
      <c r="Z102" s="409"/>
      <c r="AA102" s="409"/>
      <c r="AB102" s="409"/>
      <c r="AC102" s="409"/>
      <c r="AD102" s="409"/>
    </row>
    <row r="103" ht="13.5" customHeight="1">
      <c r="A103" s="409"/>
      <c r="B103" s="434"/>
      <c r="C103" s="409"/>
      <c r="D103" s="409"/>
      <c r="E103" s="409"/>
      <c r="F103" s="409"/>
      <c r="G103" s="409"/>
      <c r="H103" s="409"/>
      <c r="I103" s="409"/>
      <c r="J103" s="409"/>
      <c r="K103" s="409"/>
      <c r="L103" s="409"/>
      <c r="M103" s="409"/>
      <c r="N103" s="409"/>
      <c r="O103" s="409"/>
      <c r="P103" s="409"/>
      <c r="Q103" s="409"/>
      <c r="R103" s="409"/>
      <c r="S103" s="409"/>
      <c r="T103" s="409"/>
      <c r="U103" s="409"/>
      <c r="V103" s="409"/>
      <c r="W103" s="409"/>
      <c r="X103" s="409"/>
      <c r="Y103" s="409"/>
      <c r="Z103" s="409"/>
      <c r="AA103" s="409"/>
      <c r="AB103" s="409"/>
      <c r="AC103" s="409"/>
      <c r="AD103" s="409"/>
    </row>
    <row r="104" ht="13.5" customHeight="1">
      <c r="A104" s="409"/>
      <c r="B104" s="434"/>
      <c r="C104" s="409"/>
      <c r="D104" s="409"/>
      <c r="E104" s="409"/>
      <c r="F104" s="409"/>
      <c r="G104" s="409"/>
      <c r="H104" s="409"/>
      <c r="I104" s="409"/>
      <c r="J104" s="409"/>
      <c r="K104" s="409"/>
      <c r="L104" s="409"/>
      <c r="M104" s="409"/>
      <c r="N104" s="409"/>
      <c r="O104" s="409"/>
      <c r="P104" s="409"/>
      <c r="Q104" s="409"/>
      <c r="R104" s="409"/>
      <c r="S104" s="409"/>
      <c r="T104" s="409"/>
      <c r="U104" s="409"/>
      <c r="V104" s="409"/>
      <c r="W104" s="409"/>
      <c r="X104" s="409"/>
      <c r="Y104" s="409"/>
      <c r="Z104" s="409"/>
      <c r="AA104" s="409"/>
      <c r="AB104" s="409"/>
      <c r="AC104" s="409"/>
      <c r="AD104" s="409"/>
    </row>
    <row r="105" ht="13.5" customHeight="1">
      <c r="A105" s="409"/>
      <c r="B105" s="434"/>
      <c r="C105" s="409"/>
      <c r="D105" s="409"/>
      <c r="E105" s="409"/>
      <c r="F105" s="409"/>
      <c r="G105" s="409"/>
      <c r="H105" s="409"/>
      <c r="I105" s="409"/>
      <c r="J105" s="409"/>
      <c r="K105" s="409"/>
      <c r="L105" s="409"/>
      <c r="M105" s="409"/>
      <c r="N105" s="409"/>
      <c r="O105" s="409"/>
      <c r="P105" s="409"/>
      <c r="Q105" s="409"/>
      <c r="R105" s="409"/>
      <c r="S105" s="409"/>
      <c r="T105" s="409"/>
      <c r="U105" s="409"/>
      <c r="V105" s="409"/>
      <c r="W105" s="409"/>
      <c r="X105" s="409"/>
      <c r="Y105" s="409"/>
      <c r="Z105" s="409"/>
      <c r="AA105" s="409"/>
      <c r="AB105" s="409"/>
      <c r="AC105" s="409"/>
      <c r="AD105" s="409"/>
    </row>
    <row r="106" ht="13.5" customHeight="1">
      <c r="A106" s="409"/>
      <c r="B106" s="434"/>
      <c r="C106" s="409"/>
      <c r="D106" s="409"/>
      <c r="E106" s="409"/>
      <c r="F106" s="409"/>
      <c r="G106" s="409"/>
      <c r="H106" s="409"/>
      <c r="I106" s="409"/>
      <c r="J106" s="409"/>
      <c r="K106" s="409"/>
      <c r="L106" s="409"/>
      <c r="M106" s="409"/>
      <c r="N106" s="409"/>
      <c r="O106" s="409"/>
      <c r="P106" s="409"/>
      <c r="Q106" s="409"/>
      <c r="R106" s="409"/>
      <c r="S106" s="409"/>
      <c r="T106" s="409"/>
      <c r="U106" s="409"/>
      <c r="V106" s="409"/>
      <c r="W106" s="409"/>
      <c r="X106" s="409"/>
      <c r="Y106" s="409"/>
      <c r="Z106" s="409"/>
      <c r="AA106" s="409"/>
      <c r="AB106" s="409"/>
      <c r="AC106" s="409"/>
      <c r="AD106" s="409"/>
    </row>
    <row r="107" ht="13.5" customHeight="1">
      <c r="A107" s="409"/>
      <c r="B107" s="434"/>
      <c r="C107" s="409"/>
      <c r="D107" s="409"/>
      <c r="E107" s="409"/>
      <c r="F107" s="409"/>
      <c r="G107" s="409"/>
      <c r="H107" s="409"/>
      <c r="I107" s="409"/>
      <c r="J107" s="409"/>
      <c r="K107" s="409"/>
      <c r="L107" s="409"/>
      <c r="M107" s="409"/>
      <c r="N107" s="409"/>
      <c r="O107" s="409"/>
      <c r="P107" s="409"/>
      <c r="Q107" s="409"/>
      <c r="R107" s="409"/>
      <c r="S107" s="409"/>
      <c r="T107" s="409"/>
      <c r="U107" s="409"/>
      <c r="V107" s="409"/>
      <c r="W107" s="409"/>
      <c r="X107" s="409"/>
      <c r="Y107" s="409"/>
      <c r="Z107" s="409"/>
      <c r="AA107" s="409"/>
      <c r="AB107" s="409"/>
      <c r="AC107" s="409"/>
      <c r="AD107" s="409"/>
    </row>
    <row r="108" ht="13.5" customHeight="1">
      <c r="A108" s="409"/>
      <c r="B108" s="434"/>
      <c r="C108" s="409"/>
      <c r="D108" s="409"/>
      <c r="E108" s="409"/>
      <c r="F108" s="409"/>
      <c r="G108" s="409"/>
      <c r="H108" s="409"/>
      <c r="I108" s="409"/>
      <c r="J108" s="409"/>
      <c r="K108" s="409"/>
      <c r="L108" s="409"/>
      <c r="M108" s="409"/>
      <c r="N108" s="409"/>
      <c r="O108" s="409"/>
      <c r="P108" s="409"/>
      <c r="Q108" s="409"/>
      <c r="R108" s="409"/>
      <c r="S108" s="409"/>
      <c r="T108" s="409"/>
      <c r="U108" s="409"/>
      <c r="V108" s="409"/>
      <c r="W108" s="409"/>
      <c r="X108" s="409"/>
      <c r="Y108" s="409"/>
      <c r="Z108" s="409"/>
      <c r="AA108" s="409"/>
      <c r="AB108" s="409"/>
      <c r="AC108" s="409"/>
      <c r="AD108" s="409"/>
    </row>
    <row r="109" ht="13.5" customHeight="1">
      <c r="A109" s="409"/>
      <c r="B109" s="434"/>
      <c r="C109" s="409"/>
      <c r="D109" s="409"/>
      <c r="E109" s="409"/>
      <c r="F109" s="409"/>
      <c r="G109" s="409"/>
      <c r="H109" s="409"/>
      <c r="I109" s="409"/>
      <c r="J109" s="409"/>
      <c r="K109" s="409"/>
      <c r="L109" s="409"/>
      <c r="M109" s="409"/>
      <c r="N109" s="409"/>
      <c r="O109" s="409"/>
      <c r="P109" s="409"/>
      <c r="Q109" s="409"/>
      <c r="R109" s="409"/>
      <c r="S109" s="409"/>
      <c r="T109" s="409"/>
      <c r="U109" s="409"/>
      <c r="V109" s="409"/>
      <c r="W109" s="409"/>
      <c r="X109" s="409"/>
      <c r="Y109" s="409"/>
      <c r="Z109" s="409"/>
      <c r="AA109" s="409"/>
      <c r="AB109" s="409"/>
      <c r="AC109" s="409"/>
      <c r="AD109" s="409"/>
    </row>
    <row r="110" ht="13.5" customHeight="1">
      <c r="A110" s="409"/>
      <c r="B110" s="434"/>
      <c r="C110" s="409"/>
      <c r="D110" s="409"/>
      <c r="E110" s="409"/>
      <c r="F110" s="409"/>
      <c r="G110" s="409"/>
      <c r="H110" s="409"/>
      <c r="I110" s="409"/>
      <c r="J110" s="409"/>
      <c r="K110" s="409"/>
      <c r="L110" s="409"/>
      <c r="M110" s="409"/>
      <c r="N110" s="409"/>
      <c r="O110" s="409"/>
      <c r="P110" s="409"/>
      <c r="Q110" s="409"/>
      <c r="R110" s="409"/>
      <c r="S110" s="409"/>
      <c r="T110" s="409"/>
      <c r="U110" s="409"/>
      <c r="V110" s="409"/>
      <c r="W110" s="409"/>
      <c r="X110" s="409"/>
      <c r="Y110" s="409"/>
      <c r="Z110" s="409"/>
      <c r="AA110" s="409"/>
      <c r="AB110" s="409"/>
      <c r="AC110" s="409"/>
      <c r="AD110" s="409"/>
    </row>
    <row r="111" ht="13.5" customHeight="1">
      <c r="A111" s="409"/>
      <c r="B111" s="434"/>
      <c r="C111" s="409"/>
      <c r="D111" s="409"/>
      <c r="E111" s="409"/>
      <c r="F111" s="409"/>
      <c r="G111" s="409"/>
      <c r="H111" s="409"/>
      <c r="I111" s="409"/>
      <c r="J111" s="409"/>
      <c r="K111" s="409"/>
      <c r="L111" s="409"/>
      <c r="M111" s="409"/>
      <c r="N111" s="409"/>
      <c r="O111" s="409"/>
      <c r="P111" s="409"/>
      <c r="Q111" s="409"/>
      <c r="R111" s="409"/>
      <c r="S111" s="409"/>
      <c r="T111" s="409"/>
      <c r="U111" s="409"/>
      <c r="V111" s="409"/>
      <c r="W111" s="409"/>
      <c r="X111" s="409"/>
      <c r="Y111" s="409"/>
      <c r="Z111" s="409"/>
      <c r="AA111" s="409"/>
      <c r="AB111" s="409"/>
      <c r="AC111" s="409"/>
      <c r="AD111" s="409"/>
    </row>
    <row r="112" ht="13.5" customHeight="1">
      <c r="A112" s="409"/>
      <c r="B112" s="434"/>
      <c r="C112" s="409"/>
      <c r="D112" s="409"/>
      <c r="E112" s="409"/>
      <c r="F112" s="409"/>
      <c r="G112" s="409"/>
      <c r="H112" s="409"/>
      <c r="I112" s="409"/>
      <c r="J112" s="409"/>
      <c r="K112" s="409"/>
      <c r="L112" s="409"/>
      <c r="M112" s="409"/>
      <c r="N112" s="409"/>
      <c r="O112" s="409"/>
      <c r="P112" s="409"/>
      <c r="Q112" s="409"/>
      <c r="R112" s="409"/>
      <c r="S112" s="409"/>
      <c r="T112" s="409"/>
      <c r="U112" s="409"/>
      <c r="V112" s="409"/>
      <c r="W112" s="409"/>
      <c r="X112" s="409"/>
      <c r="Y112" s="409"/>
      <c r="Z112" s="409"/>
      <c r="AA112" s="409"/>
      <c r="AB112" s="409"/>
      <c r="AC112" s="409"/>
      <c r="AD112" s="409"/>
    </row>
    <row r="113" ht="13.5" customHeight="1">
      <c r="A113" s="409"/>
      <c r="B113" s="434"/>
      <c r="C113" s="409"/>
      <c r="D113" s="409"/>
      <c r="E113" s="409"/>
      <c r="F113" s="409"/>
      <c r="G113" s="409"/>
      <c r="H113" s="409"/>
      <c r="I113" s="409"/>
      <c r="J113" s="409"/>
      <c r="K113" s="409"/>
      <c r="L113" s="409"/>
      <c r="M113" s="409"/>
      <c r="N113" s="409"/>
      <c r="O113" s="409"/>
      <c r="P113" s="409"/>
      <c r="Q113" s="409"/>
      <c r="R113" s="409"/>
      <c r="S113" s="409"/>
      <c r="T113" s="409"/>
      <c r="U113" s="409"/>
      <c r="V113" s="409"/>
      <c r="W113" s="409"/>
      <c r="X113" s="409"/>
      <c r="Y113" s="409"/>
      <c r="Z113" s="409"/>
      <c r="AA113" s="409"/>
      <c r="AB113" s="409"/>
      <c r="AC113" s="409"/>
      <c r="AD113" s="409"/>
    </row>
    <row r="114" ht="13.5" customHeight="1">
      <c r="A114" s="409"/>
      <c r="B114" s="434"/>
      <c r="C114" s="409"/>
      <c r="D114" s="409"/>
      <c r="E114" s="409"/>
      <c r="F114" s="409"/>
      <c r="G114" s="409"/>
      <c r="H114" s="409"/>
      <c r="I114" s="409"/>
      <c r="J114" s="409"/>
      <c r="K114" s="409"/>
      <c r="L114" s="409"/>
      <c r="M114" s="409"/>
      <c r="N114" s="409"/>
      <c r="O114" s="409"/>
      <c r="P114" s="409"/>
      <c r="Q114" s="409"/>
      <c r="R114" s="409"/>
      <c r="S114" s="409"/>
      <c r="T114" s="409"/>
      <c r="U114" s="409"/>
      <c r="V114" s="409"/>
      <c r="W114" s="409"/>
      <c r="X114" s="409"/>
      <c r="Y114" s="409"/>
      <c r="Z114" s="409"/>
      <c r="AA114" s="409"/>
      <c r="AB114" s="409"/>
      <c r="AC114" s="409"/>
      <c r="AD114" s="409"/>
    </row>
    <row r="115" ht="13.5" customHeight="1">
      <c r="A115" s="409"/>
      <c r="B115" s="434"/>
      <c r="C115" s="409"/>
      <c r="D115" s="409"/>
      <c r="E115" s="409"/>
      <c r="F115" s="409"/>
      <c r="G115" s="409"/>
      <c r="H115" s="409"/>
      <c r="I115" s="409"/>
      <c r="J115" s="409"/>
      <c r="K115" s="409"/>
      <c r="L115" s="409"/>
      <c r="M115" s="409"/>
      <c r="N115" s="409"/>
      <c r="O115" s="409"/>
      <c r="P115" s="409"/>
      <c r="Q115" s="409"/>
      <c r="R115" s="409"/>
      <c r="S115" s="409"/>
      <c r="T115" s="409"/>
      <c r="U115" s="409"/>
      <c r="V115" s="409"/>
      <c r="W115" s="409"/>
      <c r="X115" s="409"/>
      <c r="Y115" s="409"/>
      <c r="Z115" s="409"/>
      <c r="AA115" s="409"/>
      <c r="AB115" s="409"/>
      <c r="AC115" s="409"/>
      <c r="AD115" s="409"/>
    </row>
    <row r="116" ht="13.5" customHeight="1">
      <c r="A116" s="409"/>
      <c r="B116" s="434"/>
      <c r="C116" s="409"/>
      <c r="D116" s="409"/>
      <c r="E116" s="409"/>
      <c r="F116" s="409"/>
      <c r="G116" s="409"/>
      <c r="H116" s="409"/>
      <c r="I116" s="409"/>
      <c r="J116" s="409"/>
      <c r="K116" s="409"/>
      <c r="L116" s="409"/>
      <c r="M116" s="409"/>
      <c r="N116" s="409"/>
      <c r="O116" s="409"/>
      <c r="P116" s="409"/>
      <c r="Q116" s="409"/>
      <c r="R116" s="409"/>
      <c r="S116" s="409"/>
      <c r="T116" s="409"/>
      <c r="U116" s="409"/>
      <c r="V116" s="409"/>
      <c r="W116" s="409"/>
      <c r="X116" s="409"/>
      <c r="Y116" s="409"/>
      <c r="Z116" s="409"/>
      <c r="AA116" s="409"/>
      <c r="AB116" s="409"/>
      <c r="AC116" s="409"/>
      <c r="AD116" s="409"/>
    </row>
    <row r="117" ht="13.5" customHeight="1">
      <c r="A117" s="409"/>
      <c r="B117" s="434"/>
      <c r="C117" s="409"/>
      <c r="D117" s="409"/>
      <c r="E117" s="409"/>
      <c r="F117" s="409"/>
      <c r="G117" s="409"/>
      <c r="H117" s="409"/>
      <c r="I117" s="409"/>
      <c r="J117" s="409"/>
      <c r="K117" s="409"/>
      <c r="L117" s="409"/>
      <c r="M117" s="409"/>
      <c r="N117" s="409"/>
      <c r="O117" s="409"/>
      <c r="P117" s="409"/>
      <c r="Q117" s="409"/>
      <c r="R117" s="409"/>
      <c r="S117" s="409"/>
      <c r="T117" s="409"/>
      <c r="U117" s="409"/>
      <c r="V117" s="409"/>
      <c r="W117" s="409"/>
      <c r="X117" s="409"/>
      <c r="Y117" s="409"/>
      <c r="Z117" s="409"/>
      <c r="AA117" s="409"/>
      <c r="AB117" s="409"/>
      <c r="AC117" s="409"/>
      <c r="AD117" s="409"/>
    </row>
    <row r="118" ht="13.5" customHeight="1">
      <c r="A118" s="409"/>
      <c r="B118" s="434"/>
      <c r="C118" s="409"/>
      <c r="D118" s="409"/>
      <c r="E118" s="409"/>
      <c r="F118" s="409"/>
      <c r="G118" s="409"/>
      <c r="H118" s="409"/>
      <c r="I118" s="409"/>
      <c r="J118" s="409"/>
      <c r="K118" s="409"/>
      <c r="L118" s="409"/>
      <c r="M118" s="409"/>
      <c r="N118" s="409"/>
      <c r="O118" s="409"/>
      <c r="P118" s="409"/>
      <c r="Q118" s="409"/>
      <c r="R118" s="409"/>
      <c r="S118" s="409"/>
      <c r="T118" s="409"/>
      <c r="U118" s="409"/>
      <c r="V118" s="409"/>
      <c r="W118" s="409"/>
      <c r="X118" s="409"/>
      <c r="Y118" s="409"/>
      <c r="Z118" s="409"/>
      <c r="AA118" s="409"/>
      <c r="AB118" s="409"/>
      <c r="AC118" s="409"/>
      <c r="AD118" s="409"/>
    </row>
    <row r="119" ht="13.5" customHeight="1">
      <c r="A119" s="409"/>
      <c r="B119" s="434"/>
      <c r="C119" s="409"/>
      <c r="D119" s="409"/>
      <c r="E119" s="409"/>
      <c r="F119" s="409"/>
      <c r="G119" s="409"/>
      <c r="H119" s="409"/>
      <c r="I119" s="409"/>
      <c r="J119" s="409"/>
      <c r="K119" s="409"/>
      <c r="L119" s="409"/>
      <c r="M119" s="409"/>
      <c r="N119" s="409"/>
      <c r="O119" s="409"/>
      <c r="P119" s="409"/>
      <c r="Q119" s="409"/>
      <c r="R119" s="409"/>
      <c r="S119" s="409"/>
      <c r="T119" s="409"/>
      <c r="U119" s="409"/>
      <c r="V119" s="409"/>
      <c r="W119" s="409"/>
      <c r="X119" s="409"/>
      <c r="Y119" s="409"/>
      <c r="Z119" s="409"/>
      <c r="AA119" s="409"/>
      <c r="AB119" s="409"/>
      <c r="AC119" s="409"/>
      <c r="AD119" s="409"/>
    </row>
    <row r="120" ht="13.5" customHeight="1">
      <c r="A120" s="409"/>
      <c r="B120" s="434"/>
      <c r="C120" s="409"/>
      <c r="D120" s="409"/>
      <c r="E120" s="409"/>
      <c r="F120" s="409"/>
      <c r="G120" s="409"/>
      <c r="H120" s="409"/>
      <c r="I120" s="409"/>
      <c r="J120" s="409"/>
      <c r="K120" s="409"/>
      <c r="L120" s="409"/>
      <c r="M120" s="409"/>
      <c r="N120" s="409"/>
      <c r="O120" s="409"/>
      <c r="P120" s="409"/>
      <c r="Q120" s="409"/>
      <c r="R120" s="409"/>
      <c r="S120" s="409"/>
      <c r="T120" s="409"/>
      <c r="U120" s="409"/>
      <c r="V120" s="409"/>
      <c r="W120" s="409"/>
      <c r="X120" s="409"/>
      <c r="Y120" s="409"/>
      <c r="Z120" s="409"/>
      <c r="AA120" s="409"/>
      <c r="AB120" s="409"/>
      <c r="AC120" s="409"/>
      <c r="AD120" s="409"/>
    </row>
    <row r="121" ht="13.5" customHeight="1">
      <c r="A121" s="409"/>
      <c r="B121" s="434"/>
      <c r="C121" s="409"/>
      <c r="D121" s="409"/>
      <c r="E121" s="409"/>
      <c r="F121" s="409"/>
      <c r="G121" s="409"/>
      <c r="H121" s="409"/>
      <c r="I121" s="409"/>
      <c r="J121" s="409"/>
      <c r="K121" s="409"/>
      <c r="L121" s="409"/>
      <c r="M121" s="409"/>
      <c r="N121" s="409"/>
      <c r="O121" s="409"/>
      <c r="P121" s="409"/>
      <c r="Q121" s="409"/>
      <c r="R121" s="409"/>
      <c r="S121" s="409"/>
      <c r="T121" s="409"/>
      <c r="U121" s="409"/>
      <c r="V121" s="409"/>
      <c r="W121" s="409"/>
      <c r="X121" s="409"/>
      <c r="Y121" s="409"/>
      <c r="Z121" s="409"/>
      <c r="AA121" s="409"/>
      <c r="AB121" s="409"/>
      <c r="AC121" s="409"/>
      <c r="AD121" s="409"/>
    </row>
    <row r="122" ht="13.5" customHeight="1">
      <c r="A122" s="409"/>
      <c r="B122" s="434"/>
      <c r="C122" s="409"/>
      <c r="D122" s="409"/>
      <c r="E122" s="409"/>
      <c r="F122" s="409"/>
      <c r="G122" s="409"/>
      <c r="H122" s="409"/>
      <c r="I122" s="409"/>
      <c r="J122" s="409"/>
      <c r="K122" s="409"/>
      <c r="L122" s="409"/>
      <c r="M122" s="409"/>
      <c r="N122" s="409"/>
      <c r="O122" s="409"/>
      <c r="P122" s="409"/>
      <c r="Q122" s="409"/>
      <c r="R122" s="409"/>
      <c r="S122" s="409"/>
      <c r="T122" s="409"/>
      <c r="U122" s="409"/>
      <c r="V122" s="409"/>
      <c r="W122" s="409"/>
      <c r="X122" s="409"/>
      <c r="Y122" s="409"/>
      <c r="Z122" s="409"/>
      <c r="AA122" s="409"/>
      <c r="AB122" s="409"/>
      <c r="AC122" s="409"/>
      <c r="AD122" s="409"/>
    </row>
    <row r="123" ht="13.5" customHeight="1">
      <c r="A123" s="409"/>
      <c r="B123" s="434"/>
      <c r="C123" s="409"/>
      <c r="D123" s="409"/>
      <c r="E123" s="409"/>
      <c r="F123" s="409"/>
      <c r="G123" s="409"/>
      <c r="H123" s="409"/>
      <c r="I123" s="409"/>
      <c r="J123" s="409"/>
      <c r="K123" s="409"/>
      <c r="L123" s="409"/>
      <c r="M123" s="409"/>
      <c r="N123" s="409"/>
      <c r="O123" s="409"/>
      <c r="P123" s="409"/>
      <c r="Q123" s="409"/>
      <c r="R123" s="409"/>
      <c r="S123" s="409"/>
      <c r="T123" s="409"/>
      <c r="U123" s="409"/>
      <c r="V123" s="409"/>
      <c r="W123" s="409"/>
      <c r="X123" s="409"/>
      <c r="Y123" s="409"/>
      <c r="Z123" s="409"/>
      <c r="AA123" s="409"/>
      <c r="AB123" s="409"/>
      <c r="AC123" s="409"/>
      <c r="AD123" s="409"/>
    </row>
    <row r="124" ht="13.5" customHeight="1">
      <c r="A124" s="409"/>
      <c r="B124" s="434"/>
      <c r="C124" s="409"/>
      <c r="D124" s="409"/>
      <c r="E124" s="409"/>
      <c r="F124" s="409"/>
      <c r="G124" s="409"/>
      <c r="H124" s="409"/>
      <c r="I124" s="409"/>
      <c r="J124" s="409"/>
      <c r="K124" s="409"/>
      <c r="L124" s="409"/>
      <c r="M124" s="409"/>
      <c r="N124" s="409"/>
      <c r="O124" s="409"/>
      <c r="P124" s="409"/>
      <c r="Q124" s="409"/>
      <c r="R124" s="409"/>
      <c r="S124" s="409"/>
      <c r="T124" s="409"/>
      <c r="U124" s="409"/>
      <c r="V124" s="409"/>
      <c r="W124" s="409"/>
      <c r="X124" s="409"/>
      <c r="Y124" s="409"/>
      <c r="Z124" s="409"/>
      <c r="AA124" s="409"/>
      <c r="AB124" s="409"/>
      <c r="AC124" s="409"/>
      <c r="AD124" s="409"/>
    </row>
    <row r="125" ht="13.5" customHeight="1">
      <c r="A125" s="409"/>
      <c r="B125" s="434"/>
      <c r="C125" s="409"/>
      <c r="D125" s="409"/>
      <c r="E125" s="409"/>
      <c r="F125" s="409"/>
      <c r="G125" s="409"/>
      <c r="H125" s="409"/>
      <c r="I125" s="409"/>
      <c r="J125" s="409"/>
      <c r="K125" s="409"/>
      <c r="L125" s="409"/>
      <c r="M125" s="409"/>
      <c r="N125" s="409"/>
      <c r="O125" s="409"/>
      <c r="P125" s="409"/>
      <c r="Q125" s="409"/>
      <c r="R125" s="409"/>
      <c r="S125" s="409"/>
      <c r="T125" s="409"/>
      <c r="U125" s="409"/>
      <c r="V125" s="409"/>
      <c r="W125" s="409"/>
      <c r="X125" s="409"/>
      <c r="Y125" s="409"/>
      <c r="Z125" s="409"/>
      <c r="AA125" s="409"/>
      <c r="AB125" s="409"/>
      <c r="AC125" s="409"/>
      <c r="AD125" s="409"/>
    </row>
    <row r="126" ht="13.5" customHeight="1">
      <c r="A126" s="409"/>
      <c r="B126" s="434"/>
      <c r="C126" s="409"/>
      <c r="D126" s="409"/>
      <c r="E126" s="409"/>
      <c r="F126" s="409"/>
      <c r="G126" s="409"/>
      <c r="H126" s="409"/>
      <c r="I126" s="409"/>
      <c r="J126" s="409"/>
      <c r="K126" s="409"/>
      <c r="L126" s="409"/>
      <c r="M126" s="409"/>
      <c r="N126" s="409"/>
      <c r="O126" s="409"/>
      <c r="P126" s="409"/>
      <c r="Q126" s="409"/>
      <c r="R126" s="409"/>
      <c r="S126" s="409"/>
      <c r="T126" s="409"/>
      <c r="U126" s="409"/>
      <c r="V126" s="409"/>
      <c r="W126" s="409"/>
      <c r="X126" s="409"/>
      <c r="Y126" s="409"/>
      <c r="Z126" s="409"/>
      <c r="AA126" s="409"/>
      <c r="AB126" s="409"/>
      <c r="AC126" s="409"/>
      <c r="AD126" s="409"/>
    </row>
    <row r="127" ht="13.5" customHeight="1">
      <c r="A127" s="409"/>
      <c r="B127" s="434"/>
      <c r="C127" s="409"/>
      <c r="D127" s="409"/>
      <c r="E127" s="409"/>
      <c r="F127" s="409"/>
      <c r="G127" s="409"/>
      <c r="H127" s="409"/>
      <c r="I127" s="409"/>
      <c r="J127" s="409"/>
      <c r="K127" s="409"/>
      <c r="L127" s="409"/>
      <c r="M127" s="409"/>
      <c r="N127" s="409"/>
      <c r="O127" s="409"/>
      <c r="P127" s="409"/>
      <c r="Q127" s="409"/>
      <c r="R127" s="409"/>
      <c r="S127" s="409"/>
      <c r="T127" s="409"/>
      <c r="U127" s="409"/>
      <c r="V127" s="409"/>
      <c r="W127" s="409"/>
      <c r="X127" s="409"/>
      <c r="Y127" s="409"/>
      <c r="Z127" s="409"/>
      <c r="AA127" s="409"/>
      <c r="AB127" s="409"/>
      <c r="AC127" s="409"/>
      <c r="AD127" s="409"/>
    </row>
    <row r="128" ht="13.5" customHeight="1">
      <c r="A128" s="409"/>
      <c r="B128" s="434"/>
      <c r="C128" s="409"/>
      <c r="D128" s="409"/>
      <c r="E128" s="409"/>
      <c r="F128" s="409"/>
      <c r="G128" s="409"/>
      <c r="H128" s="409"/>
      <c r="I128" s="409"/>
      <c r="J128" s="409"/>
      <c r="K128" s="409"/>
      <c r="L128" s="409"/>
      <c r="M128" s="409"/>
      <c r="N128" s="409"/>
      <c r="O128" s="409"/>
      <c r="P128" s="409"/>
      <c r="Q128" s="409"/>
      <c r="R128" s="409"/>
      <c r="S128" s="409"/>
      <c r="T128" s="409"/>
      <c r="U128" s="409"/>
      <c r="V128" s="409"/>
      <c r="W128" s="409"/>
      <c r="X128" s="409"/>
      <c r="Y128" s="409"/>
      <c r="Z128" s="409"/>
      <c r="AA128" s="409"/>
      <c r="AB128" s="409"/>
      <c r="AC128" s="409"/>
      <c r="AD128" s="409"/>
    </row>
    <row r="129" ht="13.5" customHeight="1">
      <c r="A129" s="409"/>
      <c r="B129" s="434"/>
      <c r="C129" s="409"/>
      <c r="D129" s="409"/>
      <c r="E129" s="409"/>
      <c r="F129" s="409"/>
      <c r="G129" s="409"/>
      <c r="H129" s="409"/>
      <c r="I129" s="409"/>
      <c r="J129" s="409"/>
      <c r="K129" s="409"/>
      <c r="L129" s="409"/>
      <c r="M129" s="409"/>
      <c r="N129" s="409"/>
      <c r="O129" s="409"/>
      <c r="P129" s="409"/>
      <c r="Q129" s="409"/>
      <c r="R129" s="409"/>
      <c r="S129" s="409"/>
      <c r="T129" s="409"/>
      <c r="U129" s="409"/>
      <c r="V129" s="409"/>
      <c r="W129" s="409"/>
      <c r="X129" s="409"/>
      <c r="Y129" s="409"/>
      <c r="Z129" s="409"/>
      <c r="AA129" s="409"/>
      <c r="AB129" s="409"/>
      <c r="AC129" s="409"/>
      <c r="AD129" s="409"/>
    </row>
    <row r="130" ht="13.5" customHeight="1">
      <c r="A130" s="409"/>
      <c r="B130" s="434"/>
      <c r="C130" s="409"/>
      <c r="D130" s="409"/>
      <c r="E130" s="409"/>
      <c r="F130" s="409"/>
      <c r="G130" s="409"/>
      <c r="H130" s="409"/>
      <c r="I130" s="409"/>
      <c r="J130" s="409"/>
      <c r="K130" s="409"/>
      <c r="L130" s="409"/>
      <c r="M130" s="409"/>
      <c r="N130" s="409"/>
      <c r="O130" s="409"/>
      <c r="P130" s="409"/>
      <c r="Q130" s="409"/>
      <c r="R130" s="409"/>
      <c r="S130" s="409"/>
      <c r="T130" s="409"/>
      <c r="U130" s="409"/>
      <c r="V130" s="409"/>
      <c r="W130" s="409"/>
      <c r="X130" s="409"/>
      <c r="Y130" s="409"/>
      <c r="Z130" s="409"/>
      <c r="AA130" s="409"/>
      <c r="AB130" s="409"/>
      <c r="AC130" s="409"/>
      <c r="AD130" s="409"/>
    </row>
    <row r="131" ht="13.5" customHeight="1">
      <c r="A131" s="409"/>
      <c r="B131" s="434"/>
      <c r="C131" s="409"/>
      <c r="D131" s="409"/>
      <c r="E131" s="409"/>
      <c r="F131" s="409"/>
      <c r="G131" s="409"/>
      <c r="H131" s="409"/>
      <c r="I131" s="409"/>
      <c r="J131" s="409"/>
      <c r="K131" s="409"/>
      <c r="L131" s="409"/>
      <c r="M131" s="409"/>
      <c r="N131" s="409"/>
      <c r="O131" s="409"/>
      <c r="P131" s="409"/>
      <c r="Q131" s="409"/>
      <c r="R131" s="409"/>
      <c r="S131" s="409"/>
      <c r="T131" s="409"/>
      <c r="U131" s="409"/>
      <c r="V131" s="409"/>
      <c r="W131" s="409"/>
      <c r="X131" s="409"/>
      <c r="Y131" s="409"/>
      <c r="Z131" s="409"/>
      <c r="AA131" s="409"/>
      <c r="AB131" s="409"/>
      <c r="AC131" s="409"/>
      <c r="AD131" s="409"/>
    </row>
    <row r="132" ht="13.5" customHeight="1">
      <c r="A132" s="409"/>
      <c r="B132" s="434"/>
      <c r="C132" s="409"/>
      <c r="D132" s="409"/>
      <c r="E132" s="409"/>
      <c r="F132" s="409"/>
      <c r="G132" s="409"/>
      <c r="H132" s="409"/>
      <c r="I132" s="409"/>
      <c r="J132" s="409"/>
      <c r="K132" s="409"/>
      <c r="L132" s="409"/>
      <c r="M132" s="409"/>
      <c r="N132" s="409"/>
      <c r="O132" s="409"/>
      <c r="P132" s="409"/>
      <c r="Q132" s="409"/>
      <c r="R132" s="409"/>
      <c r="S132" s="409"/>
      <c r="T132" s="409"/>
      <c r="U132" s="409"/>
      <c r="V132" s="409"/>
      <c r="W132" s="409"/>
      <c r="X132" s="409"/>
      <c r="Y132" s="409"/>
      <c r="Z132" s="409"/>
      <c r="AA132" s="409"/>
      <c r="AB132" s="409"/>
      <c r="AC132" s="409"/>
      <c r="AD132" s="409"/>
    </row>
    <row r="133" ht="13.5" customHeight="1">
      <c r="A133" s="409"/>
      <c r="B133" s="434"/>
      <c r="C133" s="409"/>
      <c r="D133" s="409"/>
      <c r="E133" s="409"/>
      <c r="F133" s="409"/>
      <c r="G133" s="409"/>
      <c r="H133" s="409"/>
      <c r="I133" s="409"/>
      <c r="J133" s="409"/>
      <c r="K133" s="409"/>
      <c r="L133" s="409"/>
      <c r="M133" s="409"/>
      <c r="N133" s="409"/>
      <c r="O133" s="409"/>
      <c r="P133" s="409"/>
      <c r="Q133" s="409"/>
      <c r="R133" s="409"/>
      <c r="S133" s="409"/>
      <c r="T133" s="409"/>
      <c r="U133" s="409"/>
      <c r="V133" s="409"/>
      <c r="W133" s="409"/>
      <c r="X133" s="409"/>
      <c r="Y133" s="409"/>
      <c r="Z133" s="409"/>
      <c r="AA133" s="409"/>
      <c r="AB133" s="409"/>
      <c r="AC133" s="409"/>
      <c r="AD133" s="409"/>
    </row>
    <row r="134" ht="13.5" customHeight="1">
      <c r="A134" s="409"/>
      <c r="B134" s="434"/>
      <c r="C134" s="409"/>
      <c r="D134" s="409"/>
      <c r="E134" s="409"/>
      <c r="F134" s="409"/>
      <c r="G134" s="409"/>
      <c r="H134" s="409"/>
      <c r="I134" s="409"/>
      <c r="J134" s="409"/>
      <c r="K134" s="409"/>
      <c r="L134" s="409"/>
      <c r="M134" s="409"/>
      <c r="N134" s="409"/>
      <c r="O134" s="409"/>
      <c r="P134" s="409"/>
      <c r="Q134" s="409"/>
      <c r="R134" s="409"/>
      <c r="S134" s="409"/>
      <c r="T134" s="409"/>
      <c r="U134" s="409"/>
      <c r="V134" s="409"/>
      <c r="W134" s="409"/>
      <c r="X134" s="409"/>
      <c r="Y134" s="409"/>
      <c r="Z134" s="409"/>
      <c r="AA134" s="409"/>
      <c r="AB134" s="409"/>
      <c r="AC134" s="409"/>
      <c r="AD134" s="409"/>
    </row>
    <row r="135" ht="13.5" customHeight="1">
      <c r="A135" s="409"/>
      <c r="B135" s="434"/>
      <c r="C135" s="409"/>
      <c r="D135" s="409"/>
      <c r="E135" s="409"/>
      <c r="F135" s="409"/>
      <c r="G135" s="409"/>
      <c r="H135" s="409"/>
      <c r="I135" s="409"/>
      <c r="J135" s="409"/>
      <c r="K135" s="409"/>
      <c r="L135" s="409"/>
      <c r="M135" s="409"/>
      <c r="N135" s="409"/>
      <c r="O135" s="409"/>
      <c r="P135" s="409"/>
      <c r="Q135" s="409"/>
      <c r="R135" s="409"/>
      <c r="S135" s="409"/>
      <c r="T135" s="409"/>
      <c r="U135" s="409"/>
      <c r="V135" s="409"/>
      <c r="W135" s="409"/>
      <c r="X135" s="409"/>
      <c r="Y135" s="409"/>
      <c r="Z135" s="409"/>
      <c r="AA135" s="409"/>
      <c r="AB135" s="409"/>
      <c r="AC135" s="409"/>
      <c r="AD135" s="409"/>
    </row>
    <row r="136" ht="13.5" customHeight="1">
      <c r="A136" s="409"/>
      <c r="B136" s="434"/>
      <c r="C136" s="409"/>
      <c r="D136" s="409"/>
      <c r="E136" s="409"/>
      <c r="F136" s="409"/>
      <c r="G136" s="409"/>
      <c r="H136" s="409"/>
      <c r="I136" s="409"/>
      <c r="J136" s="409"/>
      <c r="K136" s="409"/>
      <c r="L136" s="409"/>
      <c r="M136" s="409"/>
      <c r="N136" s="409"/>
      <c r="O136" s="409"/>
      <c r="P136" s="409"/>
      <c r="Q136" s="409"/>
      <c r="R136" s="409"/>
      <c r="S136" s="409"/>
      <c r="T136" s="409"/>
      <c r="U136" s="409"/>
      <c r="V136" s="409"/>
      <c r="W136" s="409"/>
      <c r="X136" s="409"/>
      <c r="Y136" s="409"/>
      <c r="Z136" s="409"/>
      <c r="AA136" s="409"/>
      <c r="AB136" s="409"/>
      <c r="AC136" s="409"/>
      <c r="AD136" s="409"/>
    </row>
    <row r="137" ht="13.5" customHeight="1">
      <c r="A137" s="409"/>
      <c r="B137" s="434"/>
      <c r="C137" s="409"/>
      <c r="D137" s="409"/>
      <c r="E137" s="409"/>
      <c r="F137" s="409"/>
      <c r="G137" s="409"/>
      <c r="H137" s="409"/>
      <c r="I137" s="409"/>
      <c r="J137" s="409"/>
      <c r="K137" s="409"/>
      <c r="L137" s="409"/>
      <c r="M137" s="409"/>
      <c r="N137" s="409"/>
      <c r="O137" s="409"/>
      <c r="P137" s="409"/>
      <c r="Q137" s="409"/>
      <c r="R137" s="409"/>
      <c r="S137" s="409"/>
      <c r="T137" s="409"/>
      <c r="U137" s="409"/>
      <c r="V137" s="409"/>
      <c r="W137" s="409"/>
      <c r="X137" s="409"/>
      <c r="Y137" s="409"/>
      <c r="Z137" s="409"/>
      <c r="AA137" s="409"/>
      <c r="AB137" s="409"/>
      <c r="AC137" s="409"/>
      <c r="AD137" s="409"/>
    </row>
    <row r="138" ht="13.5" customHeight="1">
      <c r="A138" s="409"/>
      <c r="B138" s="434"/>
      <c r="C138" s="409"/>
      <c r="D138" s="409"/>
      <c r="E138" s="409"/>
      <c r="F138" s="409"/>
      <c r="G138" s="409"/>
      <c r="H138" s="409"/>
      <c r="I138" s="409"/>
      <c r="J138" s="409"/>
      <c r="K138" s="409"/>
      <c r="L138" s="409"/>
      <c r="M138" s="409"/>
      <c r="N138" s="409"/>
      <c r="O138" s="409"/>
      <c r="P138" s="409"/>
      <c r="Q138" s="409"/>
      <c r="R138" s="409"/>
      <c r="S138" s="409"/>
      <c r="T138" s="409"/>
      <c r="U138" s="409"/>
      <c r="V138" s="409"/>
      <c r="W138" s="409"/>
      <c r="X138" s="409"/>
      <c r="Y138" s="409"/>
      <c r="Z138" s="409"/>
      <c r="AA138" s="409"/>
      <c r="AB138" s="409"/>
      <c r="AC138" s="409"/>
      <c r="AD138" s="409"/>
    </row>
    <row r="139" ht="13.5" customHeight="1">
      <c r="A139" s="409"/>
      <c r="B139" s="434"/>
      <c r="C139" s="409"/>
      <c r="D139" s="409"/>
      <c r="E139" s="409"/>
      <c r="F139" s="409"/>
      <c r="G139" s="409"/>
      <c r="H139" s="409"/>
      <c r="I139" s="409"/>
      <c r="J139" s="409"/>
      <c r="K139" s="409"/>
      <c r="L139" s="409"/>
      <c r="M139" s="409"/>
      <c r="N139" s="409"/>
      <c r="O139" s="409"/>
      <c r="P139" s="409"/>
      <c r="Q139" s="409"/>
      <c r="R139" s="409"/>
      <c r="S139" s="409"/>
      <c r="T139" s="409"/>
      <c r="U139" s="409"/>
      <c r="V139" s="409"/>
      <c r="W139" s="409"/>
      <c r="X139" s="409"/>
      <c r="Y139" s="409"/>
      <c r="Z139" s="409"/>
      <c r="AA139" s="409"/>
      <c r="AB139" s="409"/>
      <c r="AC139" s="409"/>
      <c r="AD139" s="409"/>
    </row>
    <row r="140" ht="13.5" customHeight="1">
      <c r="A140" s="409"/>
      <c r="B140" s="434"/>
      <c r="C140" s="409"/>
      <c r="D140" s="409"/>
      <c r="E140" s="409"/>
      <c r="F140" s="409"/>
      <c r="G140" s="409"/>
      <c r="H140" s="409"/>
      <c r="I140" s="409"/>
      <c r="J140" s="409"/>
      <c r="K140" s="409"/>
      <c r="L140" s="409"/>
      <c r="M140" s="409"/>
      <c r="N140" s="409"/>
      <c r="O140" s="409"/>
      <c r="P140" s="409"/>
      <c r="Q140" s="409"/>
      <c r="R140" s="409"/>
      <c r="S140" s="409"/>
      <c r="T140" s="409"/>
      <c r="U140" s="409"/>
      <c r="V140" s="409"/>
      <c r="W140" s="409"/>
      <c r="X140" s="409"/>
      <c r="Y140" s="409"/>
      <c r="Z140" s="409"/>
      <c r="AA140" s="409"/>
      <c r="AB140" s="409"/>
      <c r="AC140" s="409"/>
      <c r="AD140" s="409"/>
    </row>
    <row r="141" ht="13.5" customHeight="1">
      <c r="A141" s="409"/>
      <c r="B141" s="434"/>
      <c r="C141" s="409"/>
      <c r="D141" s="409"/>
      <c r="E141" s="409"/>
      <c r="F141" s="409"/>
      <c r="G141" s="409"/>
      <c r="H141" s="409"/>
      <c r="I141" s="409"/>
      <c r="J141" s="409"/>
      <c r="K141" s="409"/>
      <c r="L141" s="409"/>
      <c r="M141" s="409"/>
      <c r="N141" s="409"/>
      <c r="O141" s="409"/>
      <c r="P141" s="409"/>
      <c r="Q141" s="409"/>
      <c r="R141" s="409"/>
      <c r="S141" s="409"/>
      <c r="T141" s="409"/>
      <c r="U141" s="409"/>
      <c r="V141" s="409"/>
      <c r="W141" s="409"/>
      <c r="X141" s="409"/>
      <c r="Y141" s="409"/>
      <c r="Z141" s="409"/>
      <c r="AA141" s="409"/>
      <c r="AB141" s="409"/>
      <c r="AC141" s="409"/>
      <c r="AD141" s="409"/>
    </row>
    <row r="142" ht="13.5" customHeight="1">
      <c r="A142" s="409"/>
      <c r="B142" s="434"/>
      <c r="C142" s="409"/>
      <c r="D142" s="409"/>
      <c r="E142" s="409"/>
      <c r="F142" s="409"/>
      <c r="G142" s="409"/>
      <c r="H142" s="409"/>
      <c r="I142" s="409"/>
      <c r="J142" s="409"/>
      <c r="K142" s="409"/>
      <c r="L142" s="409"/>
      <c r="M142" s="409"/>
      <c r="N142" s="409"/>
      <c r="O142" s="409"/>
      <c r="P142" s="409"/>
      <c r="Q142" s="409"/>
      <c r="R142" s="409"/>
      <c r="S142" s="409"/>
      <c r="T142" s="409"/>
      <c r="U142" s="409"/>
      <c r="V142" s="409"/>
      <c r="W142" s="409"/>
      <c r="X142" s="409"/>
      <c r="Y142" s="409"/>
      <c r="Z142" s="409"/>
      <c r="AA142" s="409"/>
      <c r="AB142" s="409"/>
      <c r="AC142" s="409"/>
      <c r="AD142" s="409"/>
    </row>
    <row r="143" ht="13.5" customHeight="1">
      <c r="A143" s="409"/>
      <c r="B143" s="434"/>
      <c r="C143" s="409"/>
      <c r="D143" s="409"/>
      <c r="E143" s="409"/>
      <c r="F143" s="409"/>
      <c r="G143" s="409"/>
      <c r="H143" s="409"/>
      <c r="I143" s="409"/>
      <c r="J143" s="409"/>
      <c r="K143" s="409"/>
      <c r="L143" s="409"/>
      <c r="M143" s="409"/>
      <c r="N143" s="409"/>
      <c r="O143" s="409"/>
      <c r="P143" s="409"/>
      <c r="Q143" s="409"/>
      <c r="R143" s="409"/>
      <c r="S143" s="409"/>
      <c r="T143" s="409"/>
      <c r="U143" s="409"/>
      <c r="V143" s="409"/>
      <c r="W143" s="409"/>
      <c r="X143" s="409"/>
      <c r="Y143" s="409"/>
      <c r="Z143" s="409"/>
      <c r="AA143" s="409"/>
      <c r="AB143" s="409"/>
      <c r="AC143" s="409"/>
      <c r="AD143" s="409"/>
    </row>
    <row r="144" ht="13.5" customHeight="1">
      <c r="A144" s="409"/>
      <c r="B144" s="434"/>
      <c r="C144" s="409"/>
      <c r="D144" s="409"/>
      <c r="E144" s="409"/>
      <c r="F144" s="409"/>
      <c r="G144" s="409"/>
      <c r="H144" s="409"/>
      <c r="I144" s="409"/>
      <c r="J144" s="409"/>
      <c r="K144" s="409"/>
      <c r="L144" s="409"/>
      <c r="M144" s="409"/>
      <c r="N144" s="409"/>
      <c r="O144" s="409"/>
      <c r="P144" s="409"/>
      <c r="Q144" s="409"/>
      <c r="R144" s="409"/>
      <c r="S144" s="409"/>
      <c r="T144" s="409"/>
      <c r="U144" s="409"/>
      <c r="V144" s="409"/>
      <c r="W144" s="409"/>
      <c r="X144" s="409"/>
      <c r="Y144" s="409"/>
      <c r="Z144" s="409"/>
      <c r="AA144" s="409"/>
      <c r="AB144" s="409"/>
      <c r="AC144" s="409"/>
      <c r="AD144" s="409"/>
    </row>
    <row r="145" ht="13.5" customHeight="1">
      <c r="A145" s="409"/>
      <c r="B145" s="434"/>
      <c r="C145" s="409"/>
      <c r="D145" s="409"/>
      <c r="E145" s="409"/>
      <c r="F145" s="409"/>
      <c r="G145" s="409"/>
      <c r="H145" s="409"/>
      <c r="I145" s="409"/>
      <c r="J145" s="409"/>
      <c r="K145" s="409"/>
      <c r="L145" s="409"/>
      <c r="M145" s="409"/>
      <c r="N145" s="409"/>
      <c r="O145" s="409"/>
      <c r="P145" s="409"/>
      <c r="Q145" s="409"/>
      <c r="R145" s="409"/>
      <c r="S145" s="409"/>
      <c r="T145" s="409"/>
      <c r="U145" s="409"/>
      <c r="V145" s="409"/>
      <c r="W145" s="409"/>
      <c r="X145" s="409"/>
      <c r="Y145" s="409"/>
      <c r="Z145" s="409"/>
      <c r="AA145" s="409"/>
      <c r="AB145" s="409"/>
      <c r="AC145" s="409"/>
      <c r="AD145" s="409"/>
    </row>
    <row r="146" ht="13.5" customHeight="1">
      <c r="A146" s="409"/>
      <c r="B146" s="434"/>
      <c r="C146" s="409"/>
      <c r="D146" s="409"/>
      <c r="E146" s="409"/>
      <c r="F146" s="409"/>
      <c r="G146" s="409"/>
      <c r="H146" s="409"/>
      <c r="I146" s="409"/>
      <c r="J146" s="409"/>
      <c r="K146" s="409"/>
      <c r="L146" s="409"/>
      <c r="M146" s="409"/>
      <c r="N146" s="409"/>
      <c r="O146" s="409"/>
      <c r="P146" s="409"/>
      <c r="Q146" s="409"/>
      <c r="R146" s="409"/>
      <c r="S146" s="409"/>
      <c r="T146" s="409"/>
      <c r="U146" s="409"/>
      <c r="V146" s="409"/>
      <c r="W146" s="409"/>
      <c r="X146" s="409"/>
      <c r="Y146" s="409"/>
      <c r="Z146" s="409"/>
      <c r="AA146" s="409"/>
      <c r="AB146" s="409"/>
      <c r="AC146" s="409"/>
      <c r="AD146" s="409"/>
    </row>
    <row r="147" ht="13.5" customHeight="1">
      <c r="A147" s="409"/>
      <c r="B147" s="434"/>
      <c r="C147" s="409"/>
      <c r="D147" s="409"/>
      <c r="E147" s="409"/>
      <c r="F147" s="409"/>
      <c r="G147" s="409"/>
      <c r="H147" s="409"/>
      <c r="I147" s="409"/>
      <c r="J147" s="409"/>
      <c r="K147" s="409"/>
      <c r="L147" s="409"/>
      <c r="M147" s="409"/>
      <c r="N147" s="409"/>
      <c r="O147" s="409"/>
      <c r="P147" s="409"/>
      <c r="Q147" s="409"/>
      <c r="R147" s="409"/>
      <c r="S147" s="409"/>
      <c r="T147" s="409"/>
      <c r="U147" s="409"/>
      <c r="V147" s="409"/>
      <c r="W147" s="409"/>
      <c r="X147" s="409"/>
      <c r="Y147" s="409"/>
      <c r="Z147" s="409"/>
      <c r="AA147" s="409"/>
      <c r="AB147" s="409"/>
      <c r="AC147" s="409"/>
      <c r="AD147" s="409"/>
    </row>
    <row r="148" ht="13.5" customHeight="1">
      <c r="A148" s="409"/>
      <c r="B148" s="434"/>
      <c r="C148" s="409"/>
      <c r="D148" s="409"/>
      <c r="E148" s="409"/>
      <c r="F148" s="409"/>
      <c r="G148" s="409"/>
      <c r="H148" s="409"/>
      <c r="I148" s="409"/>
      <c r="J148" s="409"/>
      <c r="K148" s="409"/>
      <c r="L148" s="409"/>
      <c r="M148" s="409"/>
      <c r="N148" s="409"/>
      <c r="O148" s="409"/>
      <c r="P148" s="409"/>
      <c r="Q148" s="409"/>
      <c r="R148" s="409"/>
      <c r="S148" s="409"/>
      <c r="T148" s="409"/>
      <c r="U148" s="409"/>
      <c r="V148" s="409"/>
      <c r="W148" s="409"/>
      <c r="X148" s="409"/>
      <c r="Y148" s="409"/>
      <c r="Z148" s="409"/>
      <c r="AA148" s="409"/>
      <c r="AB148" s="409"/>
      <c r="AC148" s="409"/>
      <c r="AD148" s="409"/>
    </row>
    <row r="149" ht="13.5" customHeight="1">
      <c r="A149" s="409"/>
      <c r="B149" s="434"/>
      <c r="C149" s="409"/>
      <c r="D149" s="409"/>
      <c r="E149" s="409"/>
      <c r="F149" s="409"/>
      <c r="G149" s="409"/>
      <c r="H149" s="409"/>
      <c r="I149" s="409"/>
      <c r="J149" s="409"/>
      <c r="K149" s="409"/>
      <c r="L149" s="409"/>
      <c r="M149" s="409"/>
      <c r="N149" s="409"/>
      <c r="O149" s="409"/>
      <c r="P149" s="409"/>
      <c r="Q149" s="409"/>
      <c r="R149" s="409"/>
      <c r="S149" s="409"/>
      <c r="T149" s="409"/>
      <c r="U149" s="409"/>
      <c r="V149" s="409"/>
      <c r="W149" s="409"/>
      <c r="X149" s="409"/>
      <c r="Y149" s="409"/>
      <c r="Z149" s="409"/>
      <c r="AA149" s="409"/>
      <c r="AB149" s="409"/>
      <c r="AC149" s="409"/>
      <c r="AD149" s="409"/>
    </row>
    <row r="150" ht="13.5" customHeight="1">
      <c r="A150" s="409"/>
      <c r="B150" s="434"/>
      <c r="C150" s="409"/>
      <c r="D150" s="409"/>
      <c r="E150" s="409"/>
      <c r="F150" s="409"/>
      <c r="G150" s="409"/>
      <c r="H150" s="409"/>
      <c r="I150" s="409"/>
      <c r="J150" s="409"/>
      <c r="K150" s="409"/>
      <c r="L150" s="409"/>
      <c r="M150" s="409"/>
      <c r="N150" s="409"/>
      <c r="O150" s="409"/>
      <c r="P150" s="409"/>
      <c r="Q150" s="409"/>
      <c r="R150" s="409"/>
      <c r="S150" s="409"/>
      <c r="T150" s="409"/>
      <c r="U150" s="409"/>
      <c r="V150" s="409"/>
      <c r="W150" s="409"/>
      <c r="X150" s="409"/>
      <c r="Y150" s="409"/>
      <c r="Z150" s="409"/>
      <c r="AA150" s="409"/>
      <c r="AB150" s="409"/>
      <c r="AC150" s="409"/>
      <c r="AD150" s="409"/>
    </row>
    <row r="151" ht="13.5" customHeight="1">
      <c r="A151" s="409"/>
      <c r="B151" s="434"/>
      <c r="C151" s="409"/>
      <c r="D151" s="409"/>
      <c r="E151" s="409"/>
      <c r="F151" s="409"/>
      <c r="G151" s="409"/>
      <c r="H151" s="409"/>
      <c r="I151" s="409"/>
      <c r="J151" s="409"/>
      <c r="K151" s="409"/>
      <c r="L151" s="409"/>
      <c r="M151" s="409"/>
      <c r="N151" s="409"/>
      <c r="O151" s="409"/>
      <c r="P151" s="409"/>
      <c r="Q151" s="409"/>
      <c r="R151" s="409"/>
      <c r="S151" s="409"/>
      <c r="T151" s="409"/>
      <c r="U151" s="409"/>
      <c r="V151" s="409"/>
      <c r="W151" s="409"/>
      <c r="X151" s="409"/>
      <c r="Y151" s="409"/>
      <c r="Z151" s="409"/>
      <c r="AA151" s="409"/>
      <c r="AB151" s="409"/>
      <c r="AC151" s="409"/>
      <c r="AD151" s="409"/>
    </row>
    <row r="152" ht="13.5" customHeight="1">
      <c r="A152" s="409"/>
      <c r="B152" s="434"/>
      <c r="C152" s="409"/>
      <c r="D152" s="409"/>
      <c r="E152" s="409"/>
      <c r="F152" s="409"/>
      <c r="G152" s="409"/>
      <c r="H152" s="409"/>
      <c r="I152" s="409"/>
      <c r="J152" s="409"/>
      <c r="K152" s="409"/>
      <c r="L152" s="409"/>
      <c r="M152" s="409"/>
      <c r="N152" s="409"/>
      <c r="O152" s="409"/>
      <c r="P152" s="409"/>
      <c r="Q152" s="409"/>
      <c r="R152" s="409"/>
      <c r="S152" s="409"/>
      <c r="T152" s="409"/>
      <c r="U152" s="409"/>
      <c r="V152" s="409"/>
      <c r="W152" s="409"/>
      <c r="X152" s="409"/>
      <c r="Y152" s="409"/>
      <c r="Z152" s="409"/>
      <c r="AA152" s="409"/>
      <c r="AB152" s="409"/>
      <c r="AC152" s="409"/>
      <c r="AD152" s="409"/>
    </row>
    <row r="153" ht="13.5" customHeight="1">
      <c r="A153" s="409"/>
      <c r="B153" s="434"/>
      <c r="C153" s="409"/>
      <c r="D153" s="409"/>
      <c r="E153" s="409"/>
      <c r="F153" s="409"/>
      <c r="G153" s="409"/>
      <c r="H153" s="409"/>
      <c r="I153" s="409"/>
      <c r="J153" s="409"/>
      <c r="K153" s="409"/>
      <c r="L153" s="409"/>
      <c r="M153" s="409"/>
      <c r="N153" s="409"/>
      <c r="O153" s="409"/>
      <c r="P153" s="409"/>
      <c r="Q153" s="409"/>
      <c r="R153" s="409"/>
      <c r="S153" s="409"/>
      <c r="T153" s="409"/>
      <c r="U153" s="409"/>
      <c r="V153" s="409"/>
      <c r="W153" s="409"/>
      <c r="X153" s="409"/>
      <c r="Y153" s="409"/>
      <c r="Z153" s="409"/>
      <c r="AA153" s="409"/>
      <c r="AB153" s="409"/>
      <c r="AC153" s="409"/>
      <c r="AD153" s="409"/>
    </row>
    <row r="154" ht="13.5" customHeight="1">
      <c r="A154" s="409"/>
      <c r="B154" s="434"/>
      <c r="C154" s="409"/>
      <c r="D154" s="409"/>
      <c r="E154" s="409"/>
      <c r="F154" s="409"/>
      <c r="G154" s="409"/>
      <c r="H154" s="409"/>
      <c r="I154" s="409"/>
      <c r="J154" s="409"/>
      <c r="K154" s="409"/>
      <c r="L154" s="409"/>
      <c r="M154" s="409"/>
      <c r="N154" s="409"/>
      <c r="O154" s="409"/>
      <c r="P154" s="409"/>
      <c r="Q154" s="409"/>
      <c r="R154" s="409"/>
      <c r="S154" s="409"/>
      <c r="T154" s="409"/>
      <c r="U154" s="409"/>
      <c r="V154" s="409"/>
      <c r="W154" s="409"/>
      <c r="X154" s="409"/>
      <c r="Y154" s="409"/>
      <c r="Z154" s="409"/>
      <c r="AA154" s="409"/>
      <c r="AB154" s="409"/>
      <c r="AC154" s="409"/>
      <c r="AD154" s="409"/>
    </row>
    <row r="155" ht="13.5" customHeight="1">
      <c r="A155" s="409"/>
      <c r="B155" s="434"/>
      <c r="C155" s="409"/>
      <c r="D155" s="409"/>
      <c r="E155" s="409"/>
      <c r="F155" s="409"/>
      <c r="G155" s="409"/>
      <c r="H155" s="409"/>
      <c r="I155" s="409"/>
      <c r="J155" s="409"/>
      <c r="K155" s="409"/>
      <c r="L155" s="409"/>
      <c r="M155" s="409"/>
      <c r="N155" s="409"/>
      <c r="O155" s="409"/>
      <c r="P155" s="409"/>
      <c r="Q155" s="409"/>
      <c r="R155" s="409"/>
      <c r="S155" s="409"/>
      <c r="T155" s="409"/>
      <c r="U155" s="409"/>
      <c r="V155" s="409"/>
      <c r="W155" s="409"/>
      <c r="X155" s="409"/>
      <c r="Y155" s="409"/>
      <c r="Z155" s="409"/>
      <c r="AA155" s="409"/>
      <c r="AB155" s="409"/>
      <c r="AC155" s="409"/>
      <c r="AD155" s="409"/>
    </row>
    <row r="156" ht="13.5" customHeight="1">
      <c r="A156" s="409"/>
      <c r="B156" s="434"/>
      <c r="C156" s="409"/>
      <c r="D156" s="409"/>
      <c r="E156" s="409"/>
      <c r="F156" s="409"/>
      <c r="G156" s="409"/>
      <c r="H156" s="409"/>
      <c r="I156" s="409"/>
      <c r="J156" s="409"/>
      <c r="K156" s="409"/>
      <c r="L156" s="409"/>
      <c r="M156" s="409"/>
      <c r="N156" s="409"/>
      <c r="O156" s="409"/>
      <c r="P156" s="409"/>
      <c r="Q156" s="409"/>
      <c r="R156" s="409"/>
      <c r="S156" s="409"/>
      <c r="T156" s="409"/>
      <c r="U156" s="409"/>
      <c r="V156" s="409"/>
      <c r="W156" s="409"/>
      <c r="X156" s="409"/>
      <c r="Y156" s="409"/>
      <c r="Z156" s="409"/>
      <c r="AA156" s="409"/>
      <c r="AB156" s="409"/>
      <c r="AC156" s="409"/>
      <c r="AD156" s="409"/>
    </row>
    <row r="157" ht="13.5" customHeight="1">
      <c r="A157" s="409"/>
      <c r="B157" s="434"/>
      <c r="C157" s="409"/>
      <c r="D157" s="409"/>
      <c r="E157" s="409"/>
      <c r="F157" s="409"/>
      <c r="G157" s="409"/>
      <c r="H157" s="409"/>
      <c r="I157" s="409"/>
      <c r="J157" s="409"/>
      <c r="K157" s="409"/>
      <c r="L157" s="409"/>
      <c r="M157" s="409"/>
      <c r="N157" s="409"/>
      <c r="O157" s="409"/>
      <c r="P157" s="409"/>
      <c r="Q157" s="409"/>
      <c r="R157" s="409"/>
      <c r="S157" s="409"/>
      <c r="T157" s="409"/>
      <c r="U157" s="409"/>
      <c r="V157" s="409"/>
      <c r="W157" s="409"/>
      <c r="X157" s="409"/>
      <c r="Y157" s="409"/>
      <c r="Z157" s="409"/>
      <c r="AA157" s="409"/>
      <c r="AB157" s="409"/>
      <c r="AC157" s="409"/>
      <c r="AD157" s="409"/>
    </row>
    <row r="158" ht="13.5" customHeight="1">
      <c r="A158" s="409"/>
      <c r="B158" s="434"/>
      <c r="C158" s="409"/>
      <c r="D158" s="409"/>
      <c r="E158" s="409"/>
      <c r="F158" s="409"/>
      <c r="G158" s="409"/>
      <c r="H158" s="409"/>
      <c r="I158" s="409"/>
      <c r="J158" s="409"/>
      <c r="K158" s="409"/>
      <c r="L158" s="409"/>
      <c r="M158" s="409"/>
      <c r="N158" s="409"/>
      <c r="O158" s="409"/>
      <c r="P158" s="409"/>
      <c r="Q158" s="409"/>
      <c r="R158" s="409"/>
      <c r="S158" s="409"/>
      <c r="T158" s="409"/>
      <c r="U158" s="409"/>
      <c r="V158" s="409"/>
      <c r="W158" s="409"/>
      <c r="X158" s="409"/>
      <c r="Y158" s="409"/>
      <c r="Z158" s="409"/>
      <c r="AA158" s="409"/>
      <c r="AB158" s="409"/>
      <c r="AC158" s="409"/>
      <c r="AD158" s="409"/>
    </row>
    <row r="159" ht="13.5" customHeight="1">
      <c r="A159" s="409"/>
      <c r="B159" s="434"/>
      <c r="C159" s="409"/>
      <c r="D159" s="409"/>
      <c r="E159" s="409"/>
      <c r="F159" s="409"/>
      <c r="G159" s="409"/>
      <c r="H159" s="409"/>
      <c r="I159" s="409"/>
      <c r="J159" s="409"/>
      <c r="K159" s="409"/>
      <c r="L159" s="409"/>
      <c r="M159" s="409"/>
      <c r="N159" s="409"/>
      <c r="O159" s="409"/>
      <c r="P159" s="409"/>
      <c r="Q159" s="409"/>
      <c r="R159" s="409"/>
      <c r="S159" s="409"/>
      <c r="T159" s="409"/>
      <c r="U159" s="409"/>
      <c r="V159" s="409"/>
      <c r="W159" s="409"/>
      <c r="X159" s="409"/>
      <c r="Y159" s="409"/>
      <c r="Z159" s="409"/>
      <c r="AA159" s="409"/>
      <c r="AB159" s="409"/>
      <c r="AC159" s="409"/>
      <c r="AD159" s="409"/>
    </row>
    <row r="160" ht="13.5" customHeight="1">
      <c r="A160" s="409"/>
      <c r="B160" s="434"/>
      <c r="C160" s="409"/>
      <c r="D160" s="409"/>
      <c r="E160" s="409"/>
      <c r="F160" s="409"/>
      <c r="G160" s="409"/>
      <c r="H160" s="409"/>
      <c r="I160" s="409"/>
      <c r="J160" s="409"/>
      <c r="K160" s="409"/>
      <c r="L160" s="409"/>
      <c r="M160" s="409"/>
      <c r="N160" s="409"/>
      <c r="O160" s="409"/>
      <c r="P160" s="409"/>
      <c r="Q160" s="409"/>
      <c r="R160" s="409"/>
      <c r="S160" s="409"/>
      <c r="T160" s="409"/>
      <c r="U160" s="409"/>
      <c r="V160" s="409"/>
      <c r="W160" s="409"/>
      <c r="X160" s="409"/>
      <c r="Y160" s="409"/>
      <c r="Z160" s="409"/>
      <c r="AA160" s="409"/>
      <c r="AB160" s="409"/>
      <c r="AC160" s="409"/>
      <c r="AD160" s="409"/>
    </row>
    <row r="161" ht="13.5" customHeight="1">
      <c r="A161" s="409"/>
      <c r="B161" s="434"/>
      <c r="C161" s="409"/>
      <c r="D161" s="409"/>
      <c r="E161" s="409"/>
      <c r="F161" s="409"/>
      <c r="G161" s="409"/>
      <c r="H161" s="409"/>
      <c r="I161" s="409"/>
      <c r="J161" s="409"/>
      <c r="K161" s="409"/>
      <c r="L161" s="409"/>
      <c r="M161" s="409"/>
      <c r="N161" s="409"/>
      <c r="O161" s="409"/>
      <c r="P161" s="409"/>
      <c r="Q161" s="409"/>
      <c r="R161" s="409"/>
      <c r="S161" s="409"/>
      <c r="T161" s="409"/>
      <c r="U161" s="409"/>
      <c r="V161" s="409"/>
      <c r="W161" s="409"/>
      <c r="X161" s="409"/>
      <c r="Y161" s="409"/>
      <c r="Z161" s="409"/>
      <c r="AA161" s="409"/>
      <c r="AB161" s="409"/>
      <c r="AC161" s="409"/>
      <c r="AD161" s="409"/>
    </row>
    <row r="162" ht="13.5" customHeight="1">
      <c r="A162" s="409"/>
      <c r="B162" s="434"/>
      <c r="C162" s="409"/>
      <c r="D162" s="409"/>
      <c r="E162" s="409"/>
      <c r="F162" s="409"/>
      <c r="G162" s="409"/>
      <c r="H162" s="409"/>
      <c r="I162" s="409"/>
      <c r="J162" s="409"/>
      <c r="K162" s="409"/>
      <c r="L162" s="409"/>
      <c r="M162" s="409"/>
      <c r="N162" s="409"/>
      <c r="O162" s="409"/>
      <c r="P162" s="409"/>
      <c r="Q162" s="409"/>
      <c r="R162" s="409"/>
      <c r="S162" s="409"/>
      <c r="T162" s="409"/>
      <c r="U162" s="409"/>
      <c r="V162" s="409"/>
      <c r="W162" s="409"/>
      <c r="X162" s="409"/>
      <c r="Y162" s="409"/>
      <c r="Z162" s="409"/>
      <c r="AA162" s="409"/>
      <c r="AB162" s="409"/>
      <c r="AC162" s="409"/>
      <c r="AD162" s="409"/>
    </row>
    <row r="163" ht="13.5" customHeight="1">
      <c r="A163" s="409"/>
      <c r="B163" s="434"/>
      <c r="C163" s="409"/>
      <c r="D163" s="409"/>
      <c r="E163" s="409"/>
      <c r="F163" s="409"/>
      <c r="G163" s="409"/>
      <c r="H163" s="409"/>
      <c r="I163" s="409"/>
      <c r="J163" s="409"/>
      <c r="K163" s="409"/>
      <c r="L163" s="409"/>
      <c r="M163" s="409"/>
      <c r="N163" s="409"/>
      <c r="O163" s="409"/>
      <c r="P163" s="409"/>
      <c r="Q163" s="409"/>
      <c r="R163" s="409"/>
      <c r="S163" s="409"/>
      <c r="T163" s="409"/>
      <c r="U163" s="409"/>
      <c r="V163" s="409"/>
      <c r="W163" s="409"/>
      <c r="X163" s="409"/>
      <c r="Y163" s="409"/>
      <c r="Z163" s="409"/>
      <c r="AA163" s="409"/>
      <c r="AB163" s="409"/>
      <c r="AC163" s="409"/>
      <c r="AD163" s="409"/>
    </row>
    <row r="164" ht="13.5" customHeight="1">
      <c r="A164" s="409"/>
      <c r="B164" s="434"/>
      <c r="C164" s="409"/>
      <c r="D164" s="409"/>
      <c r="E164" s="409"/>
      <c r="F164" s="409"/>
      <c r="G164" s="409"/>
      <c r="H164" s="409"/>
      <c r="I164" s="409"/>
      <c r="J164" s="409"/>
      <c r="K164" s="409"/>
      <c r="L164" s="409"/>
      <c r="M164" s="409"/>
      <c r="N164" s="409"/>
      <c r="O164" s="409"/>
      <c r="P164" s="409"/>
      <c r="Q164" s="409"/>
      <c r="R164" s="409"/>
      <c r="S164" s="409"/>
      <c r="T164" s="409"/>
      <c r="U164" s="409"/>
      <c r="V164" s="409"/>
      <c r="W164" s="409"/>
      <c r="X164" s="409"/>
      <c r="Y164" s="409"/>
      <c r="Z164" s="409"/>
      <c r="AA164" s="409"/>
      <c r="AB164" s="409"/>
      <c r="AC164" s="409"/>
      <c r="AD164" s="409"/>
    </row>
    <row r="165" ht="13.5" customHeight="1">
      <c r="A165" s="409"/>
      <c r="B165" s="434"/>
      <c r="C165" s="409"/>
      <c r="D165" s="409"/>
      <c r="E165" s="409"/>
      <c r="F165" s="409"/>
      <c r="G165" s="409"/>
      <c r="H165" s="409"/>
      <c r="I165" s="409"/>
      <c r="J165" s="409"/>
      <c r="K165" s="409"/>
      <c r="L165" s="409"/>
      <c r="M165" s="409"/>
      <c r="N165" s="409"/>
      <c r="O165" s="409"/>
      <c r="P165" s="409"/>
      <c r="Q165" s="409"/>
      <c r="R165" s="409"/>
      <c r="S165" s="409"/>
      <c r="T165" s="409"/>
      <c r="U165" s="409"/>
      <c r="V165" s="409"/>
      <c r="W165" s="409"/>
      <c r="X165" s="409"/>
      <c r="Y165" s="409"/>
      <c r="Z165" s="409"/>
      <c r="AA165" s="409"/>
      <c r="AB165" s="409"/>
      <c r="AC165" s="409"/>
      <c r="AD165" s="409"/>
    </row>
    <row r="166" ht="13.5" customHeight="1">
      <c r="A166" s="409"/>
      <c r="B166" s="434"/>
      <c r="C166" s="409"/>
      <c r="D166" s="409"/>
      <c r="E166" s="409"/>
      <c r="F166" s="409"/>
      <c r="G166" s="409"/>
      <c r="H166" s="409"/>
      <c r="I166" s="409"/>
      <c r="J166" s="409"/>
      <c r="K166" s="409"/>
      <c r="L166" s="409"/>
      <c r="M166" s="409"/>
      <c r="N166" s="409"/>
      <c r="O166" s="409"/>
      <c r="P166" s="409"/>
      <c r="Q166" s="409"/>
      <c r="R166" s="409"/>
      <c r="S166" s="409"/>
      <c r="T166" s="409"/>
      <c r="U166" s="409"/>
      <c r="V166" s="409"/>
      <c r="W166" s="409"/>
      <c r="X166" s="409"/>
      <c r="Y166" s="409"/>
      <c r="Z166" s="409"/>
      <c r="AA166" s="409"/>
      <c r="AB166" s="409"/>
      <c r="AC166" s="409"/>
      <c r="AD166" s="409"/>
    </row>
    <row r="167" ht="13.5" customHeight="1">
      <c r="A167" s="409"/>
      <c r="B167" s="434"/>
      <c r="C167" s="409"/>
      <c r="D167" s="409"/>
      <c r="E167" s="409"/>
      <c r="F167" s="409"/>
      <c r="G167" s="409"/>
      <c r="H167" s="409"/>
      <c r="I167" s="409"/>
      <c r="J167" s="409"/>
      <c r="K167" s="409"/>
      <c r="L167" s="409"/>
      <c r="M167" s="409"/>
      <c r="N167" s="409"/>
      <c r="O167" s="409"/>
      <c r="P167" s="409"/>
      <c r="Q167" s="409"/>
      <c r="R167" s="409"/>
      <c r="S167" s="409"/>
      <c r="T167" s="409"/>
      <c r="U167" s="409"/>
      <c r="V167" s="409"/>
      <c r="W167" s="409"/>
      <c r="X167" s="409"/>
      <c r="Y167" s="409"/>
      <c r="Z167" s="409"/>
      <c r="AA167" s="409"/>
      <c r="AB167" s="409"/>
      <c r="AC167" s="409"/>
      <c r="AD167" s="409"/>
    </row>
    <row r="168" ht="13.5" customHeight="1">
      <c r="A168" s="409"/>
      <c r="B168" s="434"/>
      <c r="C168" s="409"/>
      <c r="D168" s="409"/>
      <c r="E168" s="409"/>
      <c r="F168" s="409"/>
      <c r="G168" s="409"/>
      <c r="H168" s="409"/>
      <c r="I168" s="409"/>
      <c r="J168" s="409"/>
      <c r="K168" s="409"/>
      <c r="L168" s="409"/>
      <c r="M168" s="409"/>
      <c r="N168" s="409"/>
      <c r="O168" s="409"/>
      <c r="P168" s="409"/>
      <c r="Q168" s="409"/>
      <c r="R168" s="409"/>
      <c r="S168" s="409"/>
      <c r="T168" s="409"/>
      <c r="U168" s="409"/>
      <c r="V168" s="409"/>
      <c r="W168" s="409"/>
      <c r="X168" s="409"/>
      <c r="Y168" s="409"/>
      <c r="Z168" s="409"/>
      <c r="AA168" s="409"/>
      <c r="AB168" s="409"/>
      <c r="AC168" s="409"/>
      <c r="AD168" s="409"/>
    </row>
    <row r="169" ht="13.5" customHeight="1">
      <c r="A169" s="409"/>
      <c r="B169" s="434"/>
      <c r="C169" s="409"/>
      <c r="D169" s="409"/>
      <c r="E169" s="409"/>
      <c r="F169" s="409"/>
      <c r="G169" s="409"/>
      <c r="H169" s="409"/>
      <c r="I169" s="409"/>
      <c r="J169" s="409"/>
      <c r="K169" s="409"/>
      <c r="L169" s="409"/>
      <c r="M169" s="409"/>
      <c r="N169" s="409"/>
      <c r="O169" s="409"/>
      <c r="P169" s="409"/>
      <c r="Q169" s="409"/>
      <c r="R169" s="409"/>
      <c r="S169" s="409"/>
      <c r="T169" s="409"/>
      <c r="U169" s="409"/>
      <c r="V169" s="409"/>
      <c r="W169" s="409"/>
      <c r="X169" s="409"/>
      <c r="Y169" s="409"/>
      <c r="Z169" s="409"/>
      <c r="AA169" s="409"/>
      <c r="AB169" s="409"/>
      <c r="AC169" s="409"/>
      <c r="AD169" s="409"/>
    </row>
    <row r="170" ht="13.5" customHeight="1">
      <c r="A170" s="409"/>
      <c r="B170" s="434"/>
      <c r="C170" s="409"/>
      <c r="D170" s="409"/>
      <c r="E170" s="409"/>
      <c r="F170" s="409"/>
      <c r="G170" s="409"/>
      <c r="H170" s="409"/>
      <c r="I170" s="409"/>
      <c r="J170" s="409"/>
      <c r="K170" s="409"/>
      <c r="L170" s="409"/>
      <c r="M170" s="409"/>
      <c r="N170" s="409"/>
      <c r="O170" s="409"/>
      <c r="P170" s="409"/>
      <c r="Q170" s="409"/>
      <c r="R170" s="409"/>
      <c r="S170" s="409"/>
      <c r="T170" s="409"/>
      <c r="U170" s="409"/>
      <c r="V170" s="409"/>
      <c r="W170" s="409"/>
      <c r="X170" s="409"/>
      <c r="Y170" s="409"/>
      <c r="Z170" s="409"/>
      <c r="AA170" s="409"/>
      <c r="AB170" s="409"/>
      <c r="AC170" s="409"/>
      <c r="AD170" s="409"/>
    </row>
    <row r="171" ht="13.5" customHeight="1">
      <c r="A171" s="409"/>
      <c r="B171" s="434"/>
      <c r="C171" s="409"/>
      <c r="D171" s="409"/>
      <c r="E171" s="409"/>
      <c r="F171" s="409"/>
      <c r="G171" s="409"/>
      <c r="H171" s="409"/>
      <c r="I171" s="409"/>
      <c r="J171" s="409"/>
      <c r="K171" s="409"/>
      <c r="L171" s="409"/>
      <c r="M171" s="409"/>
      <c r="N171" s="409"/>
      <c r="O171" s="409"/>
      <c r="P171" s="409"/>
      <c r="Q171" s="409"/>
      <c r="R171" s="409"/>
      <c r="S171" s="409"/>
      <c r="T171" s="409"/>
      <c r="U171" s="409"/>
      <c r="V171" s="409"/>
      <c r="W171" s="409"/>
      <c r="X171" s="409"/>
      <c r="Y171" s="409"/>
      <c r="Z171" s="409"/>
      <c r="AA171" s="409"/>
      <c r="AB171" s="409"/>
      <c r="AC171" s="409"/>
      <c r="AD171" s="409"/>
    </row>
    <row r="172" ht="13.5" customHeight="1">
      <c r="A172" s="409"/>
      <c r="B172" s="434"/>
      <c r="C172" s="409"/>
      <c r="D172" s="409"/>
      <c r="E172" s="409"/>
      <c r="F172" s="409"/>
      <c r="G172" s="409"/>
      <c r="H172" s="409"/>
      <c r="I172" s="409"/>
      <c r="J172" s="409"/>
      <c r="K172" s="409"/>
      <c r="L172" s="409"/>
      <c r="M172" s="409"/>
      <c r="N172" s="409"/>
      <c r="O172" s="409"/>
      <c r="P172" s="409"/>
      <c r="Q172" s="409"/>
      <c r="R172" s="409"/>
      <c r="S172" s="409"/>
      <c r="T172" s="409"/>
      <c r="U172" s="409"/>
      <c r="V172" s="409"/>
      <c r="W172" s="409"/>
      <c r="X172" s="409"/>
      <c r="Y172" s="409"/>
      <c r="Z172" s="409"/>
      <c r="AA172" s="409"/>
      <c r="AB172" s="409"/>
      <c r="AC172" s="409"/>
      <c r="AD172" s="409"/>
    </row>
    <row r="173" ht="13.5" customHeight="1">
      <c r="A173" s="409"/>
      <c r="B173" s="434"/>
      <c r="C173" s="409"/>
      <c r="D173" s="409"/>
      <c r="E173" s="409"/>
      <c r="F173" s="409"/>
      <c r="G173" s="409"/>
      <c r="H173" s="409"/>
      <c r="I173" s="409"/>
      <c r="J173" s="409"/>
      <c r="K173" s="409"/>
      <c r="L173" s="409"/>
      <c r="M173" s="409"/>
      <c r="N173" s="409"/>
      <c r="O173" s="409"/>
      <c r="P173" s="409"/>
      <c r="Q173" s="409"/>
      <c r="R173" s="409"/>
      <c r="S173" s="409"/>
      <c r="T173" s="409"/>
      <c r="U173" s="409"/>
      <c r="V173" s="409"/>
      <c r="W173" s="409"/>
      <c r="X173" s="409"/>
      <c r="Y173" s="409"/>
      <c r="Z173" s="409"/>
      <c r="AA173" s="409"/>
      <c r="AB173" s="409"/>
      <c r="AC173" s="409"/>
      <c r="AD173" s="409"/>
    </row>
    <row r="174" ht="13.5" customHeight="1">
      <c r="A174" s="409"/>
      <c r="B174" s="434"/>
      <c r="C174" s="409"/>
      <c r="D174" s="409"/>
      <c r="E174" s="409"/>
      <c r="F174" s="409"/>
      <c r="G174" s="409"/>
      <c r="H174" s="409"/>
      <c r="I174" s="409"/>
      <c r="J174" s="409"/>
      <c r="K174" s="409"/>
      <c r="L174" s="409"/>
      <c r="M174" s="409"/>
      <c r="N174" s="409"/>
      <c r="O174" s="409"/>
      <c r="P174" s="409"/>
      <c r="Q174" s="409"/>
      <c r="R174" s="409"/>
      <c r="S174" s="409"/>
      <c r="T174" s="409"/>
      <c r="U174" s="409"/>
      <c r="V174" s="409"/>
      <c r="W174" s="409"/>
      <c r="X174" s="409"/>
      <c r="Y174" s="409"/>
      <c r="Z174" s="409"/>
      <c r="AA174" s="409"/>
      <c r="AB174" s="409"/>
      <c r="AC174" s="409"/>
      <c r="AD174" s="409"/>
    </row>
    <row r="175" ht="13.5" customHeight="1">
      <c r="A175" s="409"/>
      <c r="B175" s="434"/>
      <c r="C175" s="409"/>
      <c r="D175" s="409"/>
      <c r="E175" s="409"/>
      <c r="F175" s="409"/>
      <c r="G175" s="409"/>
      <c r="H175" s="409"/>
      <c r="I175" s="409"/>
      <c r="J175" s="409"/>
      <c r="K175" s="409"/>
      <c r="L175" s="409"/>
      <c r="M175" s="409"/>
      <c r="N175" s="409"/>
      <c r="O175" s="409"/>
      <c r="P175" s="409"/>
      <c r="Q175" s="409"/>
      <c r="R175" s="409"/>
      <c r="S175" s="409"/>
      <c r="T175" s="409"/>
      <c r="U175" s="409"/>
      <c r="V175" s="409"/>
      <c r="W175" s="409"/>
      <c r="X175" s="409"/>
      <c r="Y175" s="409"/>
      <c r="Z175" s="409"/>
      <c r="AA175" s="409"/>
      <c r="AB175" s="409"/>
      <c r="AC175" s="409"/>
      <c r="AD175" s="409"/>
    </row>
    <row r="176" ht="13.5" customHeight="1">
      <c r="A176" s="409"/>
      <c r="B176" s="434"/>
      <c r="C176" s="409"/>
      <c r="D176" s="409"/>
      <c r="E176" s="409"/>
      <c r="F176" s="409"/>
      <c r="G176" s="409"/>
      <c r="H176" s="409"/>
      <c r="I176" s="409"/>
      <c r="J176" s="409"/>
      <c r="K176" s="409"/>
      <c r="L176" s="409"/>
      <c r="M176" s="409"/>
      <c r="N176" s="409"/>
      <c r="O176" s="409"/>
      <c r="P176" s="409"/>
      <c r="Q176" s="409"/>
      <c r="R176" s="409"/>
      <c r="S176" s="409"/>
      <c r="T176" s="409"/>
      <c r="U176" s="409"/>
      <c r="V176" s="409"/>
      <c r="W176" s="409"/>
      <c r="X176" s="409"/>
      <c r="Y176" s="409"/>
      <c r="Z176" s="409"/>
      <c r="AA176" s="409"/>
      <c r="AB176" s="409"/>
      <c r="AC176" s="409"/>
      <c r="AD176" s="409"/>
    </row>
    <row r="177" ht="13.5" customHeight="1">
      <c r="A177" s="409"/>
      <c r="B177" s="434"/>
      <c r="C177" s="409"/>
      <c r="D177" s="409"/>
      <c r="E177" s="409"/>
      <c r="F177" s="409"/>
      <c r="G177" s="409"/>
      <c r="H177" s="409"/>
      <c r="I177" s="409"/>
      <c r="J177" s="409"/>
      <c r="K177" s="409"/>
      <c r="L177" s="409"/>
      <c r="M177" s="409"/>
      <c r="N177" s="409"/>
      <c r="O177" s="409"/>
      <c r="P177" s="409"/>
      <c r="Q177" s="409"/>
      <c r="R177" s="409"/>
      <c r="S177" s="409"/>
      <c r="T177" s="409"/>
      <c r="U177" s="409"/>
      <c r="V177" s="409"/>
      <c r="W177" s="409"/>
      <c r="X177" s="409"/>
      <c r="Y177" s="409"/>
      <c r="Z177" s="409"/>
      <c r="AA177" s="409"/>
      <c r="AB177" s="409"/>
      <c r="AC177" s="409"/>
      <c r="AD177" s="409"/>
    </row>
    <row r="178" ht="13.5" customHeight="1">
      <c r="A178" s="409"/>
      <c r="B178" s="434"/>
      <c r="C178" s="409"/>
      <c r="D178" s="409"/>
      <c r="E178" s="409"/>
      <c r="F178" s="409"/>
      <c r="G178" s="409"/>
      <c r="H178" s="409"/>
      <c r="I178" s="409"/>
      <c r="J178" s="409"/>
      <c r="K178" s="409"/>
      <c r="L178" s="409"/>
      <c r="M178" s="409"/>
      <c r="N178" s="409"/>
      <c r="O178" s="409"/>
      <c r="P178" s="409"/>
      <c r="Q178" s="409"/>
      <c r="R178" s="409"/>
      <c r="S178" s="409"/>
      <c r="T178" s="409"/>
      <c r="U178" s="409"/>
      <c r="V178" s="409"/>
      <c r="W178" s="409"/>
      <c r="X178" s="409"/>
      <c r="Y178" s="409"/>
      <c r="Z178" s="409"/>
      <c r="AA178" s="409"/>
      <c r="AB178" s="409"/>
      <c r="AC178" s="409"/>
      <c r="AD178" s="409"/>
    </row>
    <row r="179" ht="13.5" customHeight="1">
      <c r="A179" s="409"/>
      <c r="B179" s="434"/>
      <c r="C179" s="409"/>
      <c r="D179" s="409"/>
      <c r="E179" s="409"/>
      <c r="F179" s="409"/>
      <c r="G179" s="409"/>
      <c r="H179" s="409"/>
      <c r="I179" s="409"/>
      <c r="J179" s="409"/>
      <c r="K179" s="409"/>
      <c r="L179" s="409"/>
      <c r="M179" s="409"/>
      <c r="N179" s="409"/>
      <c r="O179" s="409"/>
      <c r="P179" s="409"/>
      <c r="Q179" s="409"/>
      <c r="R179" s="409"/>
      <c r="S179" s="409"/>
      <c r="T179" s="409"/>
      <c r="U179" s="409"/>
      <c r="V179" s="409"/>
      <c r="W179" s="409"/>
      <c r="X179" s="409"/>
      <c r="Y179" s="409"/>
      <c r="Z179" s="409"/>
      <c r="AA179" s="409"/>
      <c r="AB179" s="409"/>
      <c r="AC179" s="409"/>
      <c r="AD179" s="409"/>
    </row>
    <row r="180" ht="13.5" customHeight="1">
      <c r="A180" s="409"/>
      <c r="B180" s="434"/>
      <c r="C180" s="409"/>
      <c r="D180" s="409"/>
      <c r="E180" s="409"/>
      <c r="F180" s="409"/>
      <c r="G180" s="409"/>
      <c r="H180" s="409"/>
      <c r="I180" s="409"/>
      <c r="J180" s="409"/>
      <c r="K180" s="409"/>
      <c r="L180" s="409"/>
      <c r="M180" s="409"/>
      <c r="N180" s="409"/>
      <c r="O180" s="409"/>
      <c r="P180" s="409"/>
      <c r="Q180" s="409"/>
      <c r="R180" s="409"/>
      <c r="S180" s="409"/>
      <c r="T180" s="409"/>
      <c r="U180" s="409"/>
      <c r="V180" s="409"/>
      <c r="W180" s="409"/>
      <c r="X180" s="409"/>
      <c r="Y180" s="409"/>
      <c r="Z180" s="409"/>
      <c r="AA180" s="409"/>
      <c r="AB180" s="409"/>
      <c r="AC180" s="409"/>
      <c r="AD180" s="409"/>
    </row>
    <row r="181" ht="13.5" customHeight="1">
      <c r="A181" s="409"/>
      <c r="B181" s="434"/>
      <c r="C181" s="409"/>
      <c r="D181" s="409"/>
      <c r="E181" s="409"/>
      <c r="F181" s="409"/>
      <c r="G181" s="409"/>
      <c r="H181" s="409"/>
      <c r="I181" s="409"/>
      <c r="J181" s="409"/>
      <c r="K181" s="409"/>
      <c r="L181" s="409"/>
      <c r="M181" s="409"/>
      <c r="N181" s="409"/>
      <c r="O181" s="409"/>
      <c r="P181" s="409"/>
      <c r="Q181" s="409"/>
      <c r="R181" s="409"/>
      <c r="S181" s="409"/>
      <c r="T181" s="409"/>
      <c r="U181" s="409"/>
      <c r="V181" s="409"/>
      <c r="W181" s="409"/>
      <c r="X181" s="409"/>
      <c r="Y181" s="409"/>
      <c r="Z181" s="409"/>
      <c r="AA181" s="409"/>
      <c r="AB181" s="409"/>
      <c r="AC181" s="409"/>
      <c r="AD181" s="409"/>
    </row>
    <row r="182" ht="13.5" customHeight="1">
      <c r="A182" s="409"/>
      <c r="B182" s="434"/>
      <c r="C182" s="409"/>
      <c r="D182" s="409"/>
      <c r="E182" s="409"/>
      <c r="F182" s="409"/>
      <c r="G182" s="409"/>
      <c r="H182" s="409"/>
      <c r="I182" s="409"/>
      <c r="J182" s="409"/>
      <c r="K182" s="409"/>
      <c r="L182" s="409"/>
      <c r="M182" s="409"/>
      <c r="N182" s="409"/>
      <c r="O182" s="409"/>
      <c r="P182" s="409"/>
      <c r="Q182" s="409"/>
      <c r="R182" s="409"/>
      <c r="S182" s="409"/>
      <c r="T182" s="409"/>
      <c r="U182" s="409"/>
      <c r="V182" s="409"/>
      <c r="W182" s="409"/>
      <c r="X182" s="409"/>
      <c r="Y182" s="409"/>
      <c r="Z182" s="409"/>
      <c r="AA182" s="409"/>
      <c r="AB182" s="409"/>
      <c r="AC182" s="409"/>
      <c r="AD182" s="409"/>
    </row>
    <row r="183" ht="13.5" customHeight="1">
      <c r="A183" s="409"/>
      <c r="B183" s="434"/>
      <c r="C183" s="409"/>
      <c r="D183" s="409"/>
      <c r="E183" s="409"/>
      <c r="F183" s="409"/>
      <c r="G183" s="409"/>
      <c r="H183" s="409"/>
      <c r="I183" s="409"/>
      <c r="J183" s="409"/>
      <c r="K183" s="409"/>
      <c r="L183" s="409"/>
      <c r="M183" s="409"/>
      <c r="N183" s="409"/>
      <c r="O183" s="409"/>
      <c r="P183" s="409"/>
      <c r="Q183" s="409"/>
      <c r="R183" s="409"/>
      <c r="S183" s="409"/>
      <c r="T183" s="409"/>
      <c r="U183" s="409"/>
      <c r="V183" s="409"/>
      <c r="W183" s="409"/>
      <c r="X183" s="409"/>
      <c r="Y183" s="409"/>
      <c r="Z183" s="409"/>
      <c r="AA183" s="409"/>
      <c r="AB183" s="409"/>
      <c r="AC183" s="409"/>
      <c r="AD183" s="409"/>
    </row>
    <row r="184" ht="13.5" customHeight="1">
      <c r="A184" s="409"/>
      <c r="B184" s="434"/>
      <c r="C184" s="409"/>
      <c r="D184" s="409"/>
      <c r="E184" s="409"/>
      <c r="F184" s="409"/>
      <c r="G184" s="409"/>
      <c r="H184" s="409"/>
      <c r="I184" s="409"/>
      <c r="J184" s="409"/>
      <c r="K184" s="409"/>
      <c r="L184" s="409"/>
      <c r="M184" s="409"/>
      <c r="N184" s="409"/>
      <c r="O184" s="409"/>
      <c r="P184" s="409"/>
      <c r="Q184" s="409"/>
      <c r="R184" s="409"/>
      <c r="S184" s="409"/>
      <c r="T184" s="409"/>
      <c r="U184" s="409"/>
      <c r="V184" s="409"/>
      <c r="W184" s="409"/>
      <c r="X184" s="409"/>
      <c r="Y184" s="409"/>
      <c r="Z184" s="409"/>
      <c r="AA184" s="409"/>
      <c r="AB184" s="409"/>
      <c r="AC184" s="409"/>
      <c r="AD184" s="409"/>
    </row>
    <row r="185" ht="13.5" customHeight="1">
      <c r="A185" s="409"/>
      <c r="B185" s="434"/>
      <c r="C185" s="409"/>
      <c r="D185" s="409"/>
      <c r="E185" s="409"/>
      <c r="F185" s="409"/>
      <c r="G185" s="409"/>
      <c r="H185" s="409"/>
      <c r="I185" s="409"/>
      <c r="J185" s="409"/>
      <c r="K185" s="409"/>
      <c r="L185" s="409"/>
      <c r="M185" s="409"/>
      <c r="N185" s="409"/>
      <c r="O185" s="409"/>
      <c r="P185" s="409"/>
      <c r="Q185" s="409"/>
      <c r="R185" s="409"/>
      <c r="S185" s="409"/>
      <c r="T185" s="409"/>
      <c r="U185" s="409"/>
      <c r="V185" s="409"/>
      <c r="W185" s="409"/>
      <c r="X185" s="409"/>
      <c r="Y185" s="409"/>
      <c r="Z185" s="409"/>
      <c r="AA185" s="409"/>
      <c r="AB185" s="409"/>
      <c r="AC185" s="409"/>
      <c r="AD185" s="409"/>
    </row>
    <row r="186" ht="13.5" customHeight="1">
      <c r="A186" s="409"/>
      <c r="B186" s="434"/>
      <c r="C186" s="409"/>
      <c r="D186" s="409"/>
      <c r="E186" s="409"/>
      <c r="F186" s="409"/>
      <c r="G186" s="409"/>
      <c r="H186" s="409"/>
      <c r="I186" s="409"/>
      <c r="J186" s="409"/>
      <c r="K186" s="409"/>
      <c r="L186" s="409"/>
      <c r="M186" s="409"/>
      <c r="N186" s="409"/>
      <c r="O186" s="409"/>
      <c r="P186" s="409"/>
      <c r="Q186" s="409"/>
      <c r="R186" s="409"/>
      <c r="S186" s="409"/>
      <c r="T186" s="409"/>
      <c r="U186" s="409"/>
      <c r="V186" s="409"/>
      <c r="W186" s="409"/>
      <c r="X186" s="409"/>
      <c r="Y186" s="409"/>
      <c r="Z186" s="409"/>
      <c r="AA186" s="409"/>
      <c r="AB186" s="409"/>
      <c r="AC186" s="409"/>
      <c r="AD186" s="409"/>
    </row>
    <row r="187" ht="13.5" customHeight="1">
      <c r="A187" s="409"/>
      <c r="B187" s="434"/>
      <c r="C187" s="409"/>
      <c r="D187" s="409"/>
      <c r="E187" s="409"/>
      <c r="F187" s="409"/>
      <c r="G187" s="409"/>
      <c r="H187" s="409"/>
      <c r="I187" s="409"/>
      <c r="J187" s="409"/>
      <c r="K187" s="409"/>
      <c r="L187" s="409"/>
      <c r="M187" s="409"/>
      <c r="N187" s="409"/>
      <c r="O187" s="409"/>
      <c r="P187" s="409"/>
      <c r="Q187" s="409"/>
      <c r="R187" s="409"/>
      <c r="S187" s="409"/>
      <c r="T187" s="409"/>
      <c r="U187" s="409"/>
      <c r="V187" s="409"/>
      <c r="W187" s="409"/>
      <c r="X187" s="409"/>
      <c r="Y187" s="409"/>
      <c r="Z187" s="409"/>
      <c r="AA187" s="409"/>
      <c r="AB187" s="409"/>
      <c r="AC187" s="409"/>
      <c r="AD187" s="409"/>
    </row>
    <row r="188" ht="13.5" customHeight="1">
      <c r="A188" s="409"/>
      <c r="B188" s="434"/>
      <c r="C188" s="409"/>
      <c r="D188" s="409"/>
      <c r="E188" s="409"/>
      <c r="F188" s="409"/>
      <c r="G188" s="409"/>
      <c r="H188" s="409"/>
      <c r="I188" s="409"/>
      <c r="J188" s="409"/>
      <c r="K188" s="409"/>
      <c r="L188" s="409"/>
      <c r="M188" s="409"/>
      <c r="N188" s="409"/>
      <c r="O188" s="409"/>
      <c r="P188" s="409"/>
      <c r="Q188" s="409"/>
      <c r="R188" s="409"/>
      <c r="S188" s="409"/>
      <c r="T188" s="409"/>
      <c r="U188" s="409"/>
      <c r="V188" s="409"/>
      <c r="W188" s="409"/>
      <c r="X188" s="409"/>
      <c r="Y188" s="409"/>
      <c r="Z188" s="409"/>
      <c r="AA188" s="409"/>
      <c r="AB188" s="409"/>
      <c r="AC188" s="409"/>
      <c r="AD188" s="409"/>
    </row>
    <row r="189" ht="13.5" customHeight="1">
      <c r="A189" s="409"/>
      <c r="B189" s="434"/>
      <c r="C189" s="409"/>
      <c r="D189" s="409"/>
      <c r="E189" s="409"/>
      <c r="F189" s="409"/>
      <c r="G189" s="409"/>
      <c r="H189" s="409"/>
      <c r="I189" s="409"/>
      <c r="J189" s="409"/>
      <c r="K189" s="409"/>
      <c r="L189" s="409"/>
      <c r="M189" s="409"/>
      <c r="N189" s="409"/>
      <c r="O189" s="409"/>
      <c r="P189" s="409"/>
      <c r="Q189" s="409"/>
      <c r="R189" s="409"/>
      <c r="S189" s="409"/>
      <c r="T189" s="409"/>
      <c r="U189" s="409"/>
      <c r="V189" s="409"/>
      <c r="W189" s="409"/>
      <c r="X189" s="409"/>
      <c r="Y189" s="409"/>
      <c r="Z189" s="409"/>
      <c r="AA189" s="409"/>
      <c r="AB189" s="409"/>
      <c r="AC189" s="409"/>
      <c r="AD189" s="409"/>
    </row>
    <row r="190" ht="13.5" customHeight="1">
      <c r="A190" s="409"/>
      <c r="B190" s="434"/>
      <c r="C190" s="409"/>
      <c r="D190" s="409"/>
      <c r="E190" s="409"/>
      <c r="F190" s="409"/>
      <c r="G190" s="409"/>
      <c r="H190" s="409"/>
      <c r="I190" s="409"/>
      <c r="J190" s="409"/>
      <c r="K190" s="409"/>
      <c r="L190" s="409"/>
      <c r="M190" s="409"/>
      <c r="N190" s="409"/>
      <c r="O190" s="409"/>
      <c r="P190" s="409"/>
      <c r="Q190" s="409"/>
      <c r="R190" s="409"/>
      <c r="S190" s="409"/>
      <c r="T190" s="409"/>
      <c r="U190" s="409"/>
      <c r="V190" s="409"/>
      <c r="W190" s="409"/>
      <c r="X190" s="409"/>
      <c r="Y190" s="409"/>
      <c r="Z190" s="409"/>
      <c r="AA190" s="409"/>
      <c r="AB190" s="409"/>
      <c r="AC190" s="409"/>
      <c r="AD190" s="409"/>
    </row>
    <row r="191" ht="13.5" customHeight="1">
      <c r="A191" s="409"/>
      <c r="B191" s="434"/>
      <c r="C191" s="409"/>
      <c r="D191" s="409"/>
      <c r="E191" s="409"/>
      <c r="F191" s="409"/>
      <c r="G191" s="409"/>
      <c r="H191" s="409"/>
      <c r="I191" s="409"/>
      <c r="J191" s="409"/>
      <c r="K191" s="409"/>
      <c r="L191" s="409"/>
      <c r="M191" s="409"/>
      <c r="N191" s="409"/>
      <c r="O191" s="409"/>
      <c r="P191" s="409"/>
      <c r="Q191" s="409"/>
      <c r="R191" s="409"/>
      <c r="S191" s="409"/>
      <c r="T191" s="409"/>
      <c r="U191" s="409"/>
      <c r="V191" s="409"/>
      <c r="W191" s="409"/>
      <c r="X191" s="409"/>
      <c r="Y191" s="409"/>
      <c r="Z191" s="409"/>
      <c r="AA191" s="409"/>
      <c r="AB191" s="409"/>
      <c r="AC191" s="409"/>
      <c r="AD191" s="409"/>
    </row>
    <row r="192" ht="13.5" customHeight="1">
      <c r="A192" s="409"/>
      <c r="B192" s="434"/>
      <c r="C192" s="409"/>
      <c r="D192" s="409"/>
      <c r="E192" s="409"/>
      <c r="F192" s="409"/>
      <c r="G192" s="409"/>
      <c r="H192" s="409"/>
      <c r="I192" s="409"/>
      <c r="J192" s="409"/>
      <c r="K192" s="409"/>
      <c r="L192" s="409"/>
      <c r="M192" s="409"/>
      <c r="N192" s="409"/>
      <c r="O192" s="409"/>
      <c r="P192" s="409"/>
      <c r="Q192" s="409"/>
      <c r="R192" s="409"/>
      <c r="S192" s="409"/>
      <c r="T192" s="409"/>
      <c r="U192" s="409"/>
      <c r="V192" s="409"/>
      <c r="W192" s="409"/>
      <c r="X192" s="409"/>
      <c r="Y192" s="409"/>
      <c r="Z192" s="409"/>
      <c r="AA192" s="409"/>
      <c r="AB192" s="409"/>
      <c r="AC192" s="409"/>
      <c r="AD192" s="409"/>
    </row>
    <row r="193" ht="13.5" customHeight="1">
      <c r="A193" s="409"/>
      <c r="B193" s="434"/>
      <c r="C193" s="409"/>
      <c r="D193" s="409"/>
      <c r="E193" s="409"/>
      <c r="F193" s="409"/>
      <c r="G193" s="409"/>
      <c r="H193" s="409"/>
      <c r="I193" s="409"/>
      <c r="J193" s="409"/>
      <c r="K193" s="409"/>
      <c r="L193" s="409"/>
      <c r="M193" s="409"/>
      <c r="N193" s="409"/>
      <c r="O193" s="409"/>
      <c r="P193" s="409"/>
      <c r="Q193" s="409"/>
      <c r="R193" s="409"/>
      <c r="S193" s="409"/>
      <c r="T193" s="409"/>
      <c r="U193" s="409"/>
      <c r="V193" s="409"/>
      <c r="W193" s="409"/>
      <c r="X193" s="409"/>
      <c r="Y193" s="409"/>
      <c r="Z193" s="409"/>
      <c r="AA193" s="409"/>
      <c r="AB193" s="409"/>
      <c r="AC193" s="409"/>
      <c r="AD193" s="409"/>
    </row>
    <row r="194" ht="13.5" customHeight="1">
      <c r="A194" s="409"/>
      <c r="B194" s="434"/>
      <c r="C194" s="409"/>
      <c r="D194" s="409"/>
      <c r="E194" s="409"/>
      <c r="F194" s="409"/>
      <c r="G194" s="409"/>
      <c r="H194" s="409"/>
      <c r="I194" s="409"/>
      <c r="J194" s="409"/>
      <c r="K194" s="409"/>
      <c r="L194" s="409"/>
      <c r="M194" s="409"/>
      <c r="N194" s="409"/>
      <c r="O194" s="409"/>
      <c r="P194" s="409"/>
      <c r="Q194" s="409"/>
      <c r="R194" s="409"/>
      <c r="S194" s="409"/>
      <c r="T194" s="409"/>
      <c r="U194" s="409"/>
      <c r="V194" s="409"/>
      <c r="W194" s="409"/>
      <c r="X194" s="409"/>
      <c r="Y194" s="409"/>
      <c r="Z194" s="409"/>
      <c r="AA194" s="409"/>
      <c r="AB194" s="409"/>
      <c r="AC194" s="409"/>
      <c r="AD194" s="409"/>
    </row>
    <row r="195" ht="13.5" customHeight="1">
      <c r="A195" s="409"/>
      <c r="B195" s="434"/>
      <c r="C195" s="409"/>
      <c r="D195" s="409"/>
      <c r="E195" s="409"/>
      <c r="F195" s="409"/>
      <c r="G195" s="409"/>
      <c r="H195" s="409"/>
      <c r="I195" s="409"/>
      <c r="J195" s="409"/>
      <c r="K195" s="409"/>
      <c r="L195" s="409"/>
      <c r="M195" s="409"/>
      <c r="N195" s="409"/>
      <c r="O195" s="409"/>
      <c r="P195" s="409"/>
      <c r="Q195" s="409"/>
      <c r="R195" s="409"/>
      <c r="S195" s="409"/>
      <c r="T195" s="409"/>
      <c r="U195" s="409"/>
      <c r="V195" s="409"/>
      <c r="W195" s="409"/>
      <c r="X195" s="409"/>
      <c r="Y195" s="409"/>
      <c r="Z195" s="409"/>
      <c r="AA195" s="409"/>
      <c r="AB195" s="409"/>
      <c r="AC195" s="409"/>
      <c r="AD195" s="409"/>
    </row>
    <row r="196" ht="13.5" customHeight="1">
      <c r="A196" s="409"/>
      <c r="B196" s="434"/>
      <c r="C196" s="409"/>
      <c r="D196" s="409"/>
      <c r="E196" s="409"/>
      <c r="F196" s="409"/>
      <c r="G196" s="409"/>
      <c r="H196" s="409"/>
      <c r="I196" s="409"/>
      <c r="J196" s="409"/>
      <c r="K196" s="409"/>
      <c r="L196" s="409"/>
      <c r="M196" s="409"/>
      <c r="N196" s="409"/>
      <c r="O196" s="409"/>
      <c r="P196" s="409"/>
      <c r="Q196" s="409"/>
      <c r="R196" s="409"/>
      <c r="S196" s="409"/>
      <c r="T196" s="409"/>
      <c r="U196" s="409"/>
      <c r="V196" s="409"/>
      <c r="W196" s="409"/>
      <c r="X196" s="409"/>
      <c r="Y196" s="409"/>
      <c r="Z196" s="409"/>
      <c r="AA196" s="409"/>
      <c r="AB196" s="409"/>
      <c r="AC196" s="409"/>
      <c r="AD196" s="409"/>
    </row>
    <row r="197" ht="13.5" customHeight="1">
      <c r="A197" s="409"/>
      <c r="B197" s="434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09"/>
      <c r="N197" s="409"/>
      <c r="O197" s="409"/>
      <c r="P197" s="409"/>
      <c r="Q197" s="409"/>
      <c r="R197" s="409"/>
      <c r="S197" s="409"/>
      <c r="T197" s="409"/>
      <c r="U197" s="409"/>
      <c r="V197" s="409"/>
      <c r="W197" s="409"/>
      <c r="X197" s="409"/>
      <c r="Y197" s="409"/>
      <c r="Z197" s="409"/>
      <c r="AA197" s="409"/>
      <c r="AB197" s="409"/>
      <c r="AC197" s="409"/>
      <c r="AD197" s="409"/>
    </row>
    <row r="198" ht="13.5" customHeight="1">
      <c r="A198" s="409"/>
      <c r="B198" s="434"/>
      <c r="C198" s="409"/>
      <c r="D198" s="409"/>
      <c r="E198" s="409"/>
      <c r="F198" s="409"/>
      <c r="G198" s="409"/>
      <c r="H198" s="409"/>
      <c r="I198" s="409"/>
      <c r="J198" s="409"/>
      <c r="K198" s="409"/>
      <c r="L198" s="409"/>
      <c r="M198" s="409"/>
      <c r="N198" s="409"/>
      <c r="O198" s="409"/>
      <c r="P198" s="409"/>
      <c r="Q198" s="409"/>
      <c r="R198" s="409"/>
      <c r="S198" s="409"/>
      <c r="T198" s="409"/>
      <c r="U198" s="409"/>
      <c r="V198" s="409"/>
      <c r="W198" s="409"/>
      <c r="X198" s="409"/>
      <c r="Y198" s="409"/>
      <c r="Z198" s="409"/>
      <c r="AA198" s="409"/>
      <c r="AB198" s="409"/>
      <c r="AC198" s="409"/>
      <c r="AD198" s="409"/>
    </row>
    <row r="199" ht="13.5" customHeight="1">
      <c r="A199" s="409"/>
      <c r="B199" s="434"/>
      <c r="C199" s="409"/>
      <c r="D199" s="409"/>
      <c r="E199" s="409"/>
      <c r="F199" s="409"/>
      <c r="G199" s="409"/>
      <c r="H199" s="409"/>
      <c r="I199" s="409"/>
      <c r="J199" s="409"/>
      <c r="K199" s="409"/>
      <c r="L199" s="409"/>
      <c r="M199" s="409"/>
      <c r="N199" s="409"/>
      <c r="O199" s="409"/>
      <c r="P199" s="409"/>
      <c r="Q199" s="409"/>
      <c r="R199" s="409"/>
      <c r="S199" s="409"/>
      <c r="T199" s="409"/>
      <c r="U199" s="409"/>
      <c r="V199" s="409"/>
      <c r="W199" s="409"/>
      <c r="X199" s="409"/>
      <c r="Y199" s="409"/>
      <c r="Z199" s="409"/>
      <c r="AA199" s="409"/>
      <c r="AB199" s="409"/>
      <c r="AC199" s="409"/>
      <c r="AD199" s="409"/>
    </row>
    <row r="200" ht="13.5" customHeight="1">
      <c r="A200" s="409"/>
      <c r="B200" s="434"/>
      <c r="C200" s="409"/>
      <c r="D200" s="409"/>
      <c r="E200" s="409"/>
      <c r="F200" s="409"/>
      <c r="G200" s="409"/>
      <c r="H200" s="409"/>
      <c r="I200" s="409"/>
      <c r="J200" s="409"/>
      <c r="K200" s="409"/>
      <c r="L200" s="409"/>
      <c r="M200" s="409"/>
      <c r="N200" s="409"/>
      <c r="O200" s="409"/>
      <c r="P200" s="409"/>
      <c r="Q200" s="409"/>
      <c r="R200" s="409"/>
      <c r="S200" s="409"/>
      <c r="T200" s="409"/>
      <c r="U200" s="409"/>
      <c r="V200" s="409"/>
      <c r="W200" s="409"/>
      <c r="X200" s="409"/>
      <c r="Y200" s="409"/>
      <c r="Z200" s="409"/>
      <c r="AA200" s="409"/>
      <c r="AB200" s="409"/>
      <c r="AC200" s="409"/>
      <c r="AD200" s="409"/>
    </row>
    <row r="201" ht="13.5" customHeight="1">
      <c r="A201" s="409"/>
      <c r="B201" s="434"/>
      <c r="C201" s="409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09"/>
      <c r="T201" s="409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</row>
    <row r="202" ht="13.5" customHeight="1">
      <c r="A202" s="409"/>
      <c r="B202" s="434"/>
      <c r="C202" s="409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09"/>
      <c r="T202" s="409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</row>
    <row r="203" ht="13.5" customHeight="1">
      <c r="A203" s="409"/>
      <c r="B203" s="434"/>
      <c r="C203" s="409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09"/>
      <c r="U203" s="409"/>
      <c r="V203" s="409"/>
      <c r="W203" s="409"/>
      <c r="X203" s="409"/>
      <c r="Y203" s="409"/>
      <c r="Z203" s="409"/>
      <c r="AA203" s="409"/>
      <c r="AB203" s="409"/>
      <c r="AC203" s="409"/>
      <c r="AD203" s="409"/>
    </row>
    <row r="204" ht="13.5" customHeight="1">
      <c r="A204" s="409"/>
      <c r="B204" s="434"/>
      <c r="C204" s="409"/>
      <c r="D204" s="409"/>
      <c r="E204" s="409"/>
      <c r="F204" s="409"/>
      <c r="G204" s="409"/>
      <c r="H204" s="409"/>
      <c r="I204" s="409"/>
      <c r="J204" s="409"/>
      <c r="K204" s="409"/>
      <c r="L204" s="409"/>
      <c r="M204" s="409"/>
      <c r="N204" s="409"/>
      <c r="O204" s="409"/>
      <c r="P204" s="409"/>
      <c r="Q204" s="409"/>
      <c r="R204" s="409"/>
      <c r="S204" s="409"/>
      <c r="T204" s="409"/>
      <c r="U204" s="409"/>
      <c r="V204" s="409"/>
      <c r="W204" s="409"/>
      <c r="X204" s="409"/>
      <c r="Y204" s="409"/>
      <c r="Z204" s="409"/>
      <c r="AA204" s="409"/>
      <c r="AB204" s="409"/>
      <c r="AC204" s="409"/>
      <c r="AD204" s="409"/>
    </row>
    <row r="205" ht="13.5" customHeight="1">
      <c r="A205" s="409"/>
      <c r="B205" s="434"/>
      <c r="C205" s="409"/>
      <c r="D205" s="409"/>
      <c r="E205" s="409"/>
      <c r="F205" s="409"/>
      <c r="G205" s="409"/>
      <c r="H205" s="409"/>
      <c r="I205" s="409"/>
      <c r="J205" s="409"/>
      <c r="K205" s="409"/>
      <c r="L205" s="409"/>
      <c r="M205" s="409"/>
      <c r="N205" s="409"/>
      <c r="O205" s="409"/>
      <c r="P205" s="409"/>
      <c r="Q205" s="409"/>
      <c r="R205" s="409"/>
      <c r="S205" s="409"/>
      <c r="T205" s="409"/>
      <c r="U205" s="409"/>
      <c r="V205" s="409"/>
      <c r="W205" s="409"/>
      <c r="X205" s="409"/>
      <c r="Y205" s="409"/>
      <c r="Z205" s="409"/>
      <c r="AA205" s="409"/>
      <c r="AB205" s="409"/>
      <c r="AC205" s="409"/>
      <c r="AD205" s="409"/>
    </row>
    <row r="206" ht="13.5" customHeight="1">
      <c r="A206" s="409"/>
      <c r="B206" s="434"/>
      <c r="C206" s="409"/>
      <c r="D206" s="409"/>
      <c r="E206" s="409"/>
      <c r="F206" s="409"/>
      <c r="G206" s="409"/>
      <c r="H206" s="409"/>
      <c r="I206" s="409"/>
      <c r="J206" s="409"/>
      <c r="K206" s="409"/>
      <c r="L206" s="409"/>
      <c r="M206" s="409"/>
      <c r="N206" s="409"/>
      <c r="O206" s="409"/>
      <c r="P206" s="409"/>
      <c r="Q206" s="409"/>
      <c r="R206" s="409"/>
      <c r="S206" s="409"/>
      <c r="T206" s="409"/>
      <c r="U206" s="409"/>
      <c r="V206" s="409"/>
      <c r="W206" s="409"/>
      <c r="X206" s="409"/>
      <c r="Y206" s="409"/>
      <c r="Z206" s="409"/>
      <c r="AA206" s="409"/>
      <c r="AB206" s="409"/>
      <c r="AC206" s="409"/>
      <c r="AD206" s="409"/>
    </row>
    <row r="207" ht="13.5" customHeight="1">
      <c r="A207" s="409"/>
      <c r="B207" s="434"/>
      <c r="C207" s="409"/>
      <c r="D207" s="409"/>
      <c r="E207" s="409"/>
      <c r="F207" s="409"/>
      <c r="G207" s="409"/>
      <c r="H207" s="409"/>
      <c r="I207" s="409"/>
      <c r="J207" s="409"/>
      <c r="K207" s="409"/>
      <c r="L207" s="409"/>
      <c r="M207" s="409"/>
      <c r="N207" s="409"/>
      <c r="O207" s="409"/>
      <c r="P207" s="409"/>
      <c r="Q207" s="409"/>
      <c r="R207" s="409"/>
      <c r="S207" s="409"/>
      <c r="T207" s="409"/>
      <c r="U207" s="409"/>
      <c r="V207" s="409"/>
      <c r="W207" s="409"/>
      <c r="X207" s="409"/>
      <c r="Y207" s="409"/>
      <c r="Z207" s="409"/>
      <c r="AA207" s="409"/>
      <c r="AB207" s="409"/>
      <c r="AC207" s="409"/>
      <c r="AD207" s="409"/>
    </row>
    <row r="208" ht="13.5" customHeight="1">
      <c r="A208" s="409"/>
      <c r="B208" s="434"/>
      <c r="C208" s="409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09"/>
      <c r="T208" s="409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</row>
    <row r="209" ht="13.5" customHeight="1">
      <c r="A209" s="409"/>
      <c r="B209" s="434"/>
      <c r="C209" s="409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09"/>
      <c r="T209" s="409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</row>
    <row r="210" ht="13.5" customHeight="1">
      <c r="A210" s="409"/>
      <c r="B210" s="434"/>
      <c r="C210" s="409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09"/>
      <c r="U210" s="409"/>
      <c r="V210" s="409"/>
      <c r="W210" s="409"/>
      <c r="X210" s="409"/>
      <c r="Y210" s="409"/>
      <c r="Z210" s="409"/>
      <c r="AA210" s="409"/>
      <c r="AB210" s="409"/>
      <c r="AC210" s="409"/>
      <c r="AD210" s="409"/>
    </row>
    <row r="211" ht="13.5" customHeight="1">
      <c r="A211" s="409"/>
      <c r="B211" s="434"/>
      <c r="C211" s="409"/>
      <c r="D211" s="409"/>
      <c r="E211" s="409"/>
      <c r="F211" s="409"/>
      <c r="G211" s="409"/>
      <c r="H211" s="409"/>
      <c r="I211" s="409"/>
      <c r="J211" s="409"/>
      <c r="K211" s="409"/>
      <c r="L211" s="409"/>
      <c r="M211" s="409"/>
      <c r="N211" s="409"/>
      <c r="O211" s="409"/>
      <c r="P211" s="409"/>
      <c r="Q211" s="409"/>
      <c r="R211" s="409"/>
      <c r="S211" s="409"/>
      <c r="T211" s="409"/>
      <c r="U211" s="409"/>
      <c r="V211" s="409"/>
      <c r="W211" s="409"/>
      <c r="X211" s="409"/>
      <c r="Y211" s="409"/>
      <c r="Z211" s="409"/>
      <c r="AA211" s="409"/>
      <c r="AB211" s="409"/>
      <c r="AC211" s="409"/>
      <c r="AD211" s="409"/>
    </row>
    <row r="212" ht="13.5" customHeight="1">
      <c r="A212" s="409"/>
      <c r="B212" s="434"/>
      <c r="C212" s="409"/>
      <c r="D212" s="409"/>
      <c r="E212" s="409"/>
      <c r="F212" s="409"/>
      <c r="G212" s="409"/>
      <c r="H212" s="409"/>
      <c r="I212" s="409"/>
      <c r="J212" s="409"/>
      <c r="K212" s="409"/>
      <c r="L212" s="409"/>
      <c r="M212" s="409"/>
      <c r="N212" s="409"/>
      <c r="O212" s="409"/>
      <c r="P212" s="409"/>
      <c r="Q212" s="409"/>
      <c r="R212" s="409"/>
      <c r="S212" s="409"/>
      <c r="T212" s="409"/>
      <c r="U212" s="409"/>
      <c r="V212" s="409"/>
      <c r="W212" s="409"/>
      <c r="X212" s="409"/>
      <c r="Y212" s="409"/>
      <c r="Z212" s="409"/>
      <c r="AA212" s="409"/>
      <c r="AB212" s="409"/>
      <c r="AC212" s="409"/>
      <c r="AD212" s="409"/>
    </row>
    <row r="213" ht="13.5" customHeight="1">
      <c r="A213" s="409"/>
      <c r="B213" s="434"/>
      <c r="C213" s="409"/>
      <c r="D213" s="409"/>
      <c r="E213" s="409"/>
      <c r="F213" s="409"/>
      <c r="G213" s="409"/>
      <c r="H213" s="409"/>
      <c r="I213" s="409"/>
      <c r="J213" s="409"/>
      <c r="K213" s="409"/>
      <c r="L213" s="409"/>
      <c r="M213" s="409"/>
      <c r="N213" s="409"/>
      <c r="O213" s="409"/>
      <c r="P213" s="409"/>
      <c r="Q213" s="409"/>
      <c r="R213" s="409"/>
      <c r="S213" s="409"/>
      <c r="T213" s="409"/>
      <c r="U213" s="409"/>
      <c r="V213" s="409"/>
      <c r="W213" s="409"/>
      <c r="X213" s="409"/>
      <c r="Y213" s="409"/>
      <c r="Z213" s="409"/>
      <c r="AA213" s="409"/>
      <c r="AB213" s="409"/>
      <c r="AC213" s="409"/>
      <c r="AD213" s="409"/>
    </row>
    <row r="214" ht="13.5" customHeight="1">
      <c r="A214" s="409"/>
      <c r="B214" s="434"/>
      <c r="C214" s="409"/>
      <c r="D214" s="409"/>
      <c r="E214" s="409"/>
      <c r="F214" s="409"/>
      <c r="G214" s="409"/>
      <c r="H214" s="409"/>
      <c r="I214" s="409"/>
      <c r="J214" s="409"/>
      <c r="K214" s="409"/>
      <c r="L214" s="409"/>
      <c r="M214" s="409"/>
      <c r="N214" s="409"/>
      <c r="O214" s="409"/>
      <c r="P214" s="409"/>
      <c r="Q214" s="409"/>
      <c r="R214" s="409"/>
      <c r="S214" s="409"/>
      <c r="T214" s="409"/>
      <c r="U214" s="409"/>
      <c r="V214" s="409"/>
      <c r="W214" s="409"/>
      <c r="X214" s="409"/>
      <c r="Y214" s="409"/>
      <c r="Z214" s="409"/>
      <c r="AA214" s="409"/>
      <c r="AB214" s="409"/>
      <c r="AC214" s="409"/>
      <c r="AD214" s="409"/>
    </row>
    <row r="215" ht="13.5" customHeight="1">
      <c r="A215" s="409"/>
      <c r="B215" s="434"/>
      <c r="C215" s="409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09"/>
      <c r="T215" s="409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</row>
    <row r="216" ht="13.5" customHeight="1">
      <c r="A216" s="409"/>
      <c r="B216" s="434"/>
      <c r="C216" s="409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09"/>
      <c r="T216" s="409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</row>
    <row r="217" ht="13.5" customHeight="1">
      <c r="A217" s="409"/>
      <c r="B217" s="434"/>
      <c r="C217" s="409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09"/>
      <c r="U217" s="409"/>
      <c r="V217" s="409"/>
      <c r="W217" s="409"/>
      <c r="X217" s="409"/>
      <c r="Y217" s="409"/>
      <c r="Z217" s="409"/>
      <c r="AA217" s="409"/>
      <c r="AB217" s="409"/>
      <c r="AC217" s="409"/>
      <c r="AD217" s="409"/>
    </row>
    <row r="218" ht="13.5" customHeight="1">
      <c r="A218" s="409"/>
      <c r="B218" s="434"/>
      <c r="C218" s="409"/>
      <c r="D218" s="409"/>
      <c r="E218" s="409"/>
      <c r="F218" s="409"/>
      <c r="G218" s="409"/>
      <c r="H218" s="409"/>
      <c r="I218" s="409"/>
      <c r="J218" s="409"/>
      <c r="K218" s="409"/>
      <c r="L218" s="409"/>
      <c r="M218" s="409"/>
      <c r="N218" s="409"/>
      <c r="O218" s="409"/>
      <c r="P218" s="409"/>
      <c r="Q218" s="409"/>
      <c r="R218" s="409"/>
      <c r="S218" s="409"/>
      <c r="T218" s="409"/>
      <c r="U218" s="409"/>
      <c r="V218" s="409"/>
      <c r="W218" s="409"/>
      <c r="X218" s="409"/>
      <c r="Y218" s="409"/>
      <c r="Z218" s="409"/>
      <c r="AA218" s="409"/>
      <c r="AB218" s="409"/>
      <c r="AC218" s="409"/>
      <c r="AD218" s="409"/>
    </row>
    <row r="219" ht="13.5" customHeight="1">
      <c r="A219" s="409"/>
      <c r="B219" s="434"/>
      <c r="C219" s="409"/>
      <c r="D219" s="409"/>
      <c r="E219" s="409"/>
      <c r="F219" s="409"/>
      <c r="G219" s="409"/>
      <c r="H219" s="409"/>
      <c r="I219" s="409"/>
      <c r="J219" s="409"/>
      <c r="K219" s="409"/>
      <c r="L219" s="409"/>
      <c r="M219" s="409"/>
      <c r="N219" s="409"/>
      <c r="O219" s="409"/>
      <c r="P219" s="409"/>
      <c r="Q219" s="409"/>
      <c r="R219" s="409"/>
      <c r="S219" s="409"/>
      <c r="T219" s="409"/>
      <c r="U219" s="409"/>
      <c r="V219" s="409"/>
      <c r="W219" s="409"/>
      <c r="X219" s="409"/>
      <c r="Y219" s="409"/>
      <c r="Z219" s="409"/>
      <c r="AA219" s="409"/>
      <c r="AB219" s="409"/>
      <c r="AC219" s="409"/>
      <c r="AD219" s="409"/>
    </row>
    <row r="220" ht="13.5" customHeight="1">
      <c r="A220" s="409"/>
      <c r="B220" s="434"/>
      <c r="C220" s="409"/>
      <c r="D220" s="409"/>
      <c r="E220" s="409"/>
      <c r="F220" s="409"/>
      <c r="G220" s="409"/>
      <c r="H220" s="409"/>
      <c r="I220" s="409"/>
      <c r="J220" s="409"/>
      <c r="K220" s="409"/>
      <c r="L220" s="409"/>
      <c r="M220" s="409"/>
      <c r="N220" s="409"/>
      <c r="O220" s="409"/>
      <c r="P220" s="409"/>
      <c r="Q220" s="409"/>
      <c r="R220" s="409"/>
      <c r="S220" s="409"/>
      <c r="T220" s="409"/>
      <c r="U220" s="409"/>
      <c r="V220" s="409"/>
      <c r="W220" s="409"/>
      <c r="X220" s="409"/>
      <c r="Y220" s="409"/>
      <c r="Z220" s="409"/>
      <c r="AA220" s="409"/>
      <c r="AB220" s="409"/>
      <c r="AC220" s="409"/>
      <c r="AD220" s="409"/>
    </row>
    <row r="221" ht="13.5" customHeight="1">
      <c r="A221" s="409"/>
      <c r="B221" s="434"/>
      <c r="C221" s="409"/>
      <c r="D221" s="409"/>
      <c r="E221" s="409"/>
      <c r="F221" s="409"/>
      <c r="G221" s="409"/>
      <c r="H221" s="409"/>
      <c r="I221" s="409"/>
      <c r="J221" s="409"/>
      <c r="K221" s="409"/>
      <c r="L221" s="409"/>
      <c r="M221" s="409"/>
      <c r="N221" s="409"/>
      <c r="O221" s="409"/>
      <c r="P221" s="409"/>
      <c r="Q221" s="409"/>
      <c r="R221" s="409"/>
      <c r="S221" s="409"/>
      <c r="T221" s="409"/>
      <c r="U221" s="409"/>
      <c r="V221" s="409"/>
      <c r="W221" s="409"/>
      <c r="X221" s="409"/>
      <c r="Y221" s="409"/>
      <c r="Z221" s="409"/>
      <c r="AA221" s="409"/>
      <c r="AB221" s="409"/>
      <c r="AC221" s="409"/>
      <c r="AD221" s="409"/>
    </row>
    <row r="222" ht="13.5" customHeight="1">
      <c r="A222" s="409"/>
      <c r="B222" s="434"/>
      <c r="C222" s="409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09"/>
      <c r="T222" s="409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</row>
    <row r="223" ht="13.5" customHeight="1">
      <c r="A223" s="409"/>
      <c r="B223" s="434"/>
      <c r="C223" s="409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09"/>
      <c r="T223" s="409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</row>
    <row r="224" ht="13.5" customHeight="1">
      <c r="A224" s="409"/>
      <c r="B224" s="434"/>
      <c r="C224" s="409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09"/>
      <c r="U224" s="409"/>
      <c r="V224" s="409"/>
      <c r="W224" s="409"/>
      <c r="X224" s="409"/>
      <c r="Y224" s="409"/>
      <c r="Z224" s="409"/>
      <c r="AA224" s="409"/>
      <c r="AB224" s="409"/>
      <c r="AC224" s="409"/>
      <c r="AD224" s="409"/>
    </row>
    <row r="225" ht="13.5" customHeight="1">
      <c r="A225" s="409"/>
      <c r="B225" s="434"/>
      <c r="C225" s="409"/>
      <c r="D225" s="409"/>
      <c r="E225" s="409"/>
      <c r="F225" s="409"/>
      <c r="G225" s="409"/>
      <c r="H225" s="409"/>
      <c r="I225" s="409"/>
      <c r="J225" s="409"/>
      <c r="K225" s="409"/>
      <c r="L225" s="409"/>
      <c r="M225" s="409"/>
      <c r="N225" s="409"/>
      <c r="O225" s="409"/>
      <c r="P225" s="409"/>
      <c r="Q225" s="409"/>
      <c r="R225" s="409"/>
      <c r="S225" s="409"/>
      <c r="T225" s="409"/>
      <c r="U225" s="409"/>
      <c r="V225" s="409"/>
      <c r="W225" s="409"/>
      <c r="X225" s="409"/>
      <c r="Y225" s="409"/>
      <c r="Z225" s="409"/>
      <c r="AA225" s="409"/>
      <c r="AB225" s="409"/>
      <c r="AC225" s="409"/>
      <c r="AD225" s="409"/>
    </row>
    <row r="226" ht="13.5" customHeight="1">
      <c r="A226" s="409"/>
      <c r="B226" s="434"/>
      <c r="C226" s="409"/>
      <c r="D226" s="409"/>
      <c r="E226" s="409"/>
      <c r="F226" s="409"/>
      <c r="G226" s="409"/>
      <c r="H226" s="409"/>
      <c r="I226" s="409"/>
      <c r="J226" s="409"/>
      <c r="K226" s="409"/>
      <c r="L226" s="409"/>
      <c r="M226" s="409"/>
      <c r="N226" s="409"/>
      <c r="O226" s="409"/>
      <c r="P226" s="409"/>
      <c r="Q226" s="409"/>
      <c r="R226" s="409"/>
      <c r="S226" s="409"/>
      <c r="T226" s="409"/>
      <c r="U226" s="409"/>
      <c r="V226" s="409"/>
      <c r="W226" s="409"/>
      <c r="X226" s="409"/>
      <c r="Y226" s="409"/>
      <c r="Z226" s="409"/>
      <c r="AA226" s="409"/>
      <c r="AB226" s="409"/>
      <c r="AC226" s="409"/>
      <c r="AD226" s="409"/>
    </row>
    <row r="227" ht="13.5" customHeight="1">
      <c r="A227" s="409"/>
      <c r="B227" s="434"/>
      <c r="C227" s="409"/>
      <c r="D227" s="409"/>
      <c r="E227" s="409"/>
      <c r="F227" s="409"/>
      <c r="G227" s="409"/>
      <c r="H227" s="409"/>
      <c r="I227" s="409"/>
      <c r="J227" s="409"/>
      <c r="K227" s="409"/>
      <c r="L227" s="409"/>
      <c r="M227" s="409"/>
      <c r="N227" s="409"/>
      <c r="O227" s="409"/>
      <c r="P227" s="409"/>
      <c r="Q227" s="409"/>
      <c r="R227" s="409"/>
      <c r="S227" s="409"/>
      <c r="T227" s="409"/>
      <c r="U227" s="409"/>
      <c r="V227" s="409"/>
      <c r="W227" s="409"/>
      <c r="X227" s="409"/>
      <c r="Y227" s="409"/>
      <c r="Z227" s="409"/>
      <c r="AA227" s="409"/>
      <c r="AB227" s="409"/>
      <c r="AC227" s="409"/>
      <c r="AD227" s="409"/>
    </row>
    <row r="228" ht="13.5" customHeight="1">
      <c r="A228" s="409"/>
      <c r="B228" s="434"/>
      <c r="C228" s="409"/>
      <c r="D228" s="409"/>
      <c r="E228" s="409"/>
      <c r="F228" s="409"/>
      <c r="G228" s="409"/>
      <c r="H228" s="409"/>
      <c r="I228" s="409"/>
      <c r="J228" s="409"/>
      <c r="K228" s="409"/>
      <c r="L228" s="409"/>
      <c r="M228" s="409"/>
      <c r="N228" s="409"/>
      <c r="O228" s="409"/>
      <c r="P228" s="409"/>
      <c r="Q228" s="409"/>
      <c r="R228" s="409"/>
      <c r="S228" s="409"/>
      <c r="T228" s="409"/>
      <c r="U228" s="409"/>
      <c r="V228" s="409"/>
      <c r="W228" s="409"/>
      <c r="X228" s="409"/>
      <c r="Y228" s="409"/>
      <c r="Z228" s="409"/>
      <c r="AA228" s="409"/>
      <c r="AB228" s="409"/>
      <c r="AC228" s="409"/>
      <c r="AD228" s="409"/>
    </row>
    <row r="229" ht="13.5" customHeight="1">
      <c r="A229" s="409"/>
      <c r="B229" s="434"/>
      <c r="C229" s="409"/>
      <c r="D229" s="409"/>
      <c r="E229" s="409"/>
      <c r="F229" s="409"/>
      <c r="G229" s="409"/>
      <c r="H229" s="409"/>
      <c r="I229" s="409"/>
      <c r="J229" s="409"/>
      <c r="K229" s="409"/>
      <c r="L229" s="409"/>
      <c r="M229" s="409"/>
      <c r="N229" s="409"/>
      <c r="O229" s="409"/>
      <c r="P229" s="409"/>
      <c r="Q229" s="409"/>
      <c r="R229" s="409"/>
      <c r="S229" s="409"/>
      <c r="T229" s="409"/>
      <c r="U229" s="409"/>
      <c r="V229" s="409"/>
      <c r="W229" s="409"/>
      <c r="X229" s="409"/>
      <c r="Y229" s="409"/>
      <c r="Z229" s="409"/>
      <c r="AA229" s="409"/>
      <c r="AB229" s="409"/>
      <c r="AC229" s="409"/>
      <c r="AD229" s="409"/>
    </row>
    <row r="230" ht="13.5" customHeight="1">
      <c r="A230" s="409"/>
      <c r="B230" s="434"/>
      <c r="C230" s="409"/>
      <c r="D230" s="409"/>
      <c r="E230" s="409"/>
      <c r="F230" s="409"/>
      <c r="G230" s="409"/>
      <c r="H230" s="409"/>
      <c r="I230" s="409"/>
      <c r="J230" s="409"/>
      <c r="K230" s="409"/>
      <c r="L230" s="409"/>
      <c r="M230" s="409"/>
      <c r="N230" s="409"/>
      <c r="O230" s="409"/>
      <c r="P230" s="409"/>
      <c r="Q230" s="409"/>
      <c r="R230" s="409"/>
      <c r="S230" s="409"/>
      <c r="T230" s="409"/>
      <c r="U230" s="409"/>
      <c r="V230" s="409"/>
      <c r="W230" s="409"/>
      <c r="X230" s="409"/>
      <c r="Y230" s="409"/>
      <c r="Z230" s="409"/>
      <c r="AA230" s="409"/>
      <c r="AB230" s="409"/>
      <c r="AC230" s="409"/>
      <c r="AD230" s="409"/>
    </row>
    <row r="231" ht="13.5" customHeight="1">
      <c r="A231" s="409"/>
      <c r="B231" s="434"/>
      <c r="C231" s="409"/>
      <c r="D231" s="409"/>
      <c r="E231" s="409"/>
      <c r="F231" s="409"/>
      <c r="G231" s="409"/>
      <c r="H231" s="409"/>
      <c r="I231" s="409"/>
      <c r="J231" s="409"/>
      <c r="K231" s="409"/>
      <c r="L231" s="409"/>
      <c r="M231" s="409"/>
      <c r="N231" s="409"/>
      <c r="O231" s="409"/>
      <c r="P231" s="409"/>
      <c r="Q231" s="409"/>
      <c r="R231" s="409"/>
      <c r="S231" s="409"/>
      <c r="T231" s="409"/>
      <c r="U231" s="409"/>
      <c r="V231" s="409"/>
      <c r="W231" s="409"/>
      <c r="X231" s="409"/>
      <c r="Y231" s="409"/>
      <c r="Z231" s="409"/>
      <c r="AA231" s="409"/>
      <c r="AB231" s="409"/>
      <c r="AC231" s="409"/>
      <c r="AD231" s="409"/>
    </row>
    <row r="232" ht="13.5" customHeight="1">
      <c r="A232" s="409"/>
      <c r="B232" s="434"/>
      <c r="C232" s="409"/>
      <c r="D232" s="409"/>
      <c r="E232" s="409"/>
      <c r="F232" s="409"/>
      <c r="G232" s="409"/>
      <c r="H232" s="409"/>
      <c r="I232" s="409"/>
      <c r="J232" s="409"/>
      <c r="K232" s="409"/>
      <c r="L232" s="409"/>
      <c r="M232" s="409"/>
      <c r="N232" s="409"/>
      <c r="O232" s="409"/>
      <c r="P232" s="409"/>
      <c r="Q232" s="409"/>
      <c r="R232" s="409"/>
      <c r="S232" s="409"/>
      <c r="T232" s="409"/>
      <c r="U232" s="409"/>
      <c r="V232" s="409"/>
      <c r="W232" s="409"/>
      <c r="X232" s="409"/>
      <c r="Y232" s="409"/>
      <c r="Z232" s="409"/>
      <c r="AA232" s="409"/>
      <c r="AB232" s="409"/>
      <c r="AC232" s="409"/>
      <c r="AD232" s="409"/>
    </row>
    <row r="233" ht="13.5" customHeight="1">
      <c r="A233" s="409"/>
      <c r="B233" s="434"/>
      <c r="C233" s="409"/>
      <c r="D233" s="409"/>
      <c r="E233" s="409"/>
      <c r="F233" s="409"/>
      <c r="G233" s="409"/>
      <c r="H233" s="409"/>
      <c r="I233" s="409"/>
      <c r="J233" s="409"/>
      <c r="K233" s="409"/>
      <c r="L233" s="409"/>
      <c r="M233" s="409"/>
      <c r="N233" s="409"/>
      <c r="O233" s="409"/>
      <c r="P233" s="409"/>
      <c r="Q233" s="409"/>
      <c r="R233" s="409"/>
      <c r="S233" s="409"/>
      <c r="T233" s="409"/>
      <c r="U233" s="409"/>
      <c r="V233" s="409"/>
      <c r="W233" s="409"/>
      <c r="X233" s="409"/>
      <c r="Y233" s="409"/>
      <c r="Z233" s="409"/>
      <c r="AA233" s="409"/>
      <c r="AB233" s="409"/>
      <c r="AC233" s="409"/>
      <c r="AD233" s="409"/>
    </row>
    <row r="234" ht="13.5" customHeight="1">
      <c r="A234" s="409"/>
      <c r="B234" s="434"/>
      <c r="C234" s="409"/>
      <c r="D234" s="409"/>
      <c r="E234" s="409"/>
      <c r="F234" s="409"/>
      <c r="G234" s="409"/>
      <c r="H234" s="409"/>
      <c r="I234" s="409"/>
      <c r="J234" s="409"/>
      <c r="K234" s="409"/>
      <c r="L234" s="409"/>
      <c r="M234" s="409"/>
      <c r="N234" s="409"/>
      <c r="O234" s="409"/>
      <c r="P234" s="409"/>
      <c r="Q234" s="409"/>
      <c r="R234" s="409"/>
      <c r="S234" s="409"/>
      <c r="T234" s="409"/>
      <c r="U234" s="409"/>
      <c r="V234" s="409"/>
      <c r="W234" s="409"/>
      <c r="X234" s="409"/>
      <c r="Y234" s="409"/>
      <c r="Z234" s="409"/>
      <c r="AA234" s="409"/>
      <c r="AB234" s="409"/>
      <c r="AC234" s="409"/>
      <c r="AD234" s="409"/>
    </row>
    <row r="235" ht="13.5" customHeight="1">
      <c r="A235" s="409"/>
      <c r="B235" s="434"/>
      <c r="C235" s="409"/>
      <c r="D235" s="409"/>
      <c r="E235" s="409"/>
      <c r="F235" s="409"/>
      <c r="G235" s="409"/>
      <c r="H235" s="409"/>
      <c r="I235" s="409"/>
      <c r="J235" s="409"/>
      <c r="K235" s="409"/>
      <c r="L235" s="409"/>
      <c r="M235" s="409"/>
      <c r="N235" s="409"/>
      <c r="O235" s="409"/>
      <c r="P235" s="409"/>
      <c r="Q235" s="409"/>
      <c r="R235" s="409"/>
      <c r="S235" s="409"/>
      <c r="T235" s="409"/>
      <c r="U235" s="409"/>
      <c r="V235" s="409"/>
      <c r="W235" s="409"/>
      <c r="X235" s="409"/>
      <c r="Y235" s="409"/>
      <c r="Z235" s="409"/>
      <c r="AA235" s="409"/>
      <c r="AB235" s="409"/>
      <c r="AC235" s="409"/>
      <c r="AD235" s="409"/>
    </row>
    <row r="236" ht="13.5" customHeight="1">
      <c r="A236" s="409"/>
      <c r="B236" s="434"/>
      <c r="C236" s="409"/>
      <c r="D236" s="409"/>
      <c r="E236" s="409"/>
      <c r="F236" s="409"/>
      <c r="G236" s="409"/>
      <c r="H236" s="409"/>
      <c r="I236" s="409"/>
      <c r="J236" s="409"/>
      <c r="K236" s="409"/>
      <c r="L236" s="409"/>
      <c r="M236" s="409"/>
      <c r="N236" s="409"/>
      <c r="O236" s="409"/>
      <c r="P236" s="409"/>
      <c r="Q236" s="409"/>
      <c r="R236" s="409"/>
      <c r="S236" s="409"/>
      <c r="T236" s="409"/>
      <c r="U236" s="409"/>
      <c r="V236" s="409"/>
      <c r="W236" s="409"/>
      <c r="X236" s="409"/>
      <c r="Y236" s="409"/>
      <c r="Z236" s="409"/>
      <c r="AA236" s="409"/>
      <c r="AB236" s="409"/>
      <c r="AC236" s="409"/>
      <c r="AD236" s="409"/>
    </row>
    <row r="237" ht="13.5" customHeight="1">
      <c r="A237" s="409"/>
      <c r="B237" s="434"/>
      <c r="C237" s="409"/>
      <c r="D237" s="409"/>
      <c r="E237" s="409"/>
      <c r="F237" s="409"/>
      <c r="G237" s="409"/>
      <c r="H237" s="409"/>
      <c r="I237" s="409"/>
      <c r="J237" s="409"/>
      <c r="K237" s="409"/>
      <c r="L237" s="409"/>
      <c r="M237" s="409"/>
      <c r="N237" s="409"/>
      <c r="O237" s="409"/>
      <c r="P237" s="409"/>
      <c r="Q237" s="409"/>
      <c r="R237" s="409"/>
      <c r="S237" s="409"/>
      <c r="T237" s="409"/>
      <c r="U237" s="409"/>
      <c r="V237" s="409"/>
      <c r="W237" s="409"/>
      <c r="X237" s="409"/>
      <c r="Y237" s="409"/>
      <c r="Z237" s="409"/>
      <c r="AA237" s="409"/>
      <c r="AB237" s="409"/>
      <c r="AC237" s="409"/>
      <c r="AD237" s="409"/>
    </row>
    <row r="238" ht="13.5" customHeight="1">
      <c r="A238" s="409"/>
      <c r="B238" s="434"/>
      <c r="C238" s="409"/>
      <c r="D238" s="409"/>
      <c r="E238" s="409"/>
      <c r="F238" s="409"/>
      <c r="G238" s="409"/>
      <c r="H238" s="409"/>
      <c r="I238" s="409"/>
      <c r="J238" s="409"/>
      <c r="K238" s="409"/>
      <c r="L238" s="409"/>
      <c r="M238" s="409"/>
      <c r="N238" s="409"/>
      <c r="O238" s="409"/>
      <c r="P238" s="409"/>
      <c r="Q238" s="409"/>
      <c r="R238" s="409"/>
      <c r="S238" s="409"/>
      <c r="T238" s="409"/>
      <c r="U238" s="409"/>
      <c r="V238" s="409"/>
      <c r="W238" s="409"/>
      <c r="X238" s="409"/>
      <c r="Y238" s="409"/>
      <c r="Z238" s="409"/>
      <c r="AA238" s="409"/>
      <c r="AB238" s="409"/>
      <c r="AC238" s="409"/>
      <c r="AD238" s="409"/>
    </row>
    <row r="239" ht="13.5" customHeight="1">
      <c r="A239" s="409"/>
      <c r="B239" s="434"/>
      <c r="C239" s="409"/>
      <c r="D239" s="409"/>
      <c r="E239" s="409"/>
      <c r="F239" s="409"/>
      <c r="G239" s="409"/>
      <c r="H239" s="409"/>
      <c r="I239" s="409"/>
      <c r="J239" s="409"/>
      <c r="K239" s="409"/>
      <c r="L239" s="409"/>
      <c r="M239" s="409"/>
      <c r="N239" s="409"/>
      <c r="O239" s="409"/>
      <c r="P239" s="409"/>
      <c r="Q239" s="409"/>
      <c r="R239" s="409"/>
      <c r="S239" s="409"/>
      <c r="T239" s="409"/>
      <c r="U239" s="409"/>
      <c r="V239" s="409"/>
      <c r="W239" s="409"/>
      <c r="X239" s="409"/>
      <c r="Y239" s="409"/>
      <c r="Z239" s="409"/>
      <c r="AA239" s="409"/>
      <c r="AB239" s="409"/>
      <c r="AC239" s="409"/>
      <c r="AD239" s="409"/>
    </row>
    <row r="240" ht="13.5" customHeight="1">
      <c r="A240" s="409"/>
      <c r="B240" s="434"/>
      <c r="C240" s="409"/>
      <c r="D240" s="409"/>
      <c r="E240" s="409"/>
      <c r="F240" s="409"/>
      <c r="G240" s="409"/>
      <c r="H240" s="409"/>
      <c r="I240" s="409"/>
      <c r="J240" s="409"/>
      <c r="K240" s="409"/>
      <c r="L240" s="409"/>
      <c r="M240" s="409"/>
      <c r="N240" s="409"/>
      <c r="O240" s="409"/>
      <c r="P240" s="409"/>
      <c r="Q240" s="409"/>
      <c r="R240" s="409"/>
      <c r="S240" s="409"/>
      <c r="T240" s="409"/>
      <c r="U240" s="409"/>
      <c r="V240" s="409"/>
      <c r="W240" s="409"/>
      <c r="X240" s="409"/>
      <c r="Y240" s="409"/>
      <c r="Z240" s="409"/>
      <c r="AA240" s="409"/>
      <c r="AB240" s="409"/>
      <c r="AC240" s="409"/>
      <c r="AD240" s="409"/>
    </row>
    <row r="241" ht="13.5" customHeight="1">
      <c r="A241" s="409"/>
      <c r="B241" s="434"/>
      <c r="C241" s="409"/>
      <c r="D241" s="409"/>
      <c r="E241" s="409"/>
      <c r="F241" s="409"/>
      <c r="G241" s="409"/>
      <c r="H241" s="409"/>
      <c r="I241" s="409"/>
      <c r="J241" s="409"/>
      <c r="K241" s="409"/>
      <c r="L241" s="409"/>
      <c r="M241" s="409"/>
      <c r="N241" s="409"/>
      <c r="O241" s="409"/>
      <c r="P241" s="409"/>
      <c r="Q241" s="409"/>
      <c r="R241" s="409"/>
      <c r="S241" s="409"/>
      <c r="T241" s="409"/>
      <c r="U241" s="409"/>
      <c r="V241" s="409"/>
      <c r="W241" s="409"/>
      <c r="X241" s="409"/>
      <c r="Y241" s="409"/>
      <c r="Z241" s="409"/>
      <c r="AA241" s="409"/>
      <c r="AB241" s="409"/>
      <c r="AC241" s="409"/>
      <c r="AD241" s="409"/>
    </row>
    <row r="242" ht="13.5" customHeight="1">
      <c r="A242" s="409"/>
      <c r="B242" s="434"/>
      <c r="C242" s="409"/>
      <c r="D242" s="409"/>
      <c r="E242" s="409"/>
      <c r="F242" s="409"/>
      <c r="G242" s="409"/>
      <c r="H242" s="409"/>
      <c r="I242" s="409"/>
      <c r="J242" s="409"/>
      <c r="K242" s="409"/>
      <c r="L242" s="409"/>
      <c r="M242" s="409"/>
      <c r="N242" s="409"/>
      <c r="O242" s="409"/>
      <c r="P242" s="409"/>
      <c r="Q242" s="409"/>
      <c r="R242" s="409"/>
      <c r="S242" s="409"/>
      <c r="T242" s="409"/>
      <c r="U242" s="409"/>
      <c r="V242" s="409"/>
      <c r="W242" s="409"/>
      <c r="X242" s="409"/>
      <c r="Y242" s="409"/>
      <c r="Z242" s="409"/>
      <c r="AA242" s="409"/>
      <c r="AB242" s="409"/>
      <c r="AC242" s="409"/>
      <c r="AD242" s="409"/>
    </row>
    <row r="243" ht="13.5" customHeight="1">
      <c r="A243" s="409"/>
      <c r="B243" s="434"/>
      <c r="C243" s="409"/>
      <c r="D243" s="409"/>
      <c r="E243" s="409"/>
      <c r="F243" s="409"/>
      <c r="G243" s="409"/>
      <c r="H243" s="409"/>
      <c r="I243" s="409"/>
      <c r="J243" s="409"/>
      <c r="K243" s="409"/>
      <c r="L243" s="409"/>
      <c r="M243" s="409"/>
      <c r="N243" s="409"/>
      <c r="O243" s="409"/>
      <c r="P243" s="409"/>
      <c r="Q243" s="409"/>
      <c r="R243" s="409"/>
      <c r="S243" s="409"/>
      <c r="T243" s="409"/>
      <c r="U243" s="409"/>
      <c r="V243" s="409"/>
      <c r="W243" s="409"/>
      <c r="X243" s="409"/>
      <c r="Y243" s="409"/>
      <c r="Z243" s="409"/>
      <c r="AA243" s="409"/>
      <c r="AB243" s="409"/>
      <c r="AC243" s="409"/>
      <c r="AD243" s="409"/>
    </row>
    <row r="244" ht="13.5" customHeight="1">
      <c r="A244" s="409"/>
      <c r="B244" s="434"/>
      <c r="C244" s="409"/>
      <c r="D244" s="409"/>
      <c r="E244" s="409"/>
      <c r="F244" s="409"/>
      <c r="G244" s="409"/>
      <c r="H244" s="409"/>
      <c r="I244" s="409"/>
      <c r="J244" s="409"/>
      <c r="K244" s="409"/>
      <c r="L244" s="409"/>
      <c r="M244" s="409"/>
      <c r="N244" s="409"/>
      <c r="O244" s="409"/>
      <c r="P244" s="409"/>
      <c r="Q244" s="409"/>
      <c r="R244" s="409"/>
      <c r="S244" s="409"/>
      <c r="T244" s="409"/>
      <c r="U244" s="409"/>
      <c r="V244" s="409"/>
      <c r="W244" s="409"/>
      <c r="X244" s="409"/>
      <c r="Y244" s="409"/>
      <c r="Z244" s="409"/>
      <c r="AA244" s="409"/>
      <c r="AB244" s="409"/>
      <c r="AC244" s="409"/>
      <c r="AD244" s="409"/>
    </row>
    <row r="245" ht="13.5" customHeight="1">
      <c r="A245" s="409"/>
      <c r="B245" s="434"/>
      <c r="C245" s="409"/>
      <c r="D245" s="409"/>
      <c r="E245" s="409"/>
      <c r="F245" s="409"/>
      <c r="G245" s="409"/>
      <c r="H245" s="409"/>
      <c r="I245" s="409"/>
      <c r="J245" s="409"/>
      <c r="K245" s="409"/>
      <c r="L245" s="409"/>
      <c r="M245" s="409"/>
      <c r="N245" s="409"/>
      <c r="O245" s="409"/>
      <c r="P245" s="409"/>
      <c r="Q245" s="409"/>
      <c r="R245" s="409"/>
      <c r="S245" s="409"/>
      <c r="T245" s="409"/>
      <c r="U245" s="409"/>
      <c r="V245" s="409"/>
      <c r="W245" s="409"/>
      <c r="X245" s="409"/>
      <c r="Y245" s="409"/>
      <c r="Z245" s="409"/>
      <c r="AA245" s="409"/>
      <c r="AB245" s="409"/>
      <c r="AC245" s="409"/>
      <c r="AD245" s="409"/>
    </row>
    <row r="246" ht="13.5" customHeight="1">
      <c r="A246" s="409"/>
      <c r="B246" s="434"/>
      <c r="C246" s="409"/>
      <c r="D246" s="409"/>
      <c r="E246" s="409"/>
      <c r="F246" s="409"/>
      <c r="G246" s="409"/>
      <c r="H246" s="409"/>
      <c r="I246" s="409"/>
      <c r="J246" s="409"/>
      <c r="K246" s="409"/>
      <c r="L246" s="409"/>
      <c r="M246" s="409"/>
      <c r="N246" s="409"/>
      <c r="O246" s="409"/>
      <c r="P246" s="409"/>
      <c r="Q246" s="409"/>
      <c r="R246" s="409"/>
      <c r="S246" s="409"/>
      <c r="T246" s="409"/>
      <c r="U246" s="409"/>
      <c r="V246" s="409"/>
      <c r="W246" s="409"/>
      <c r="X246" s="409"/>
      <c r="Y246" s="409"/>
      <c r="Z246" s="409"/>
      <c r="AA246" s="409"/>
      <c r="AB246" s="409"/>
      <c r="AC246" s="409"/>
      <c r="AD246" s="409"/>
    </row>
    <row r="247" ht="13.5" customHeight="1">
      <c r="A247" s="409"/>
      <c r="B247" s="434"/>
      <c r="C247" s="409"/>
      <c r="D247" s="409"/>
      <c r="E247" s="409"/>
      <c r="F247" s="409"/>
      <c r="G247" s="409"/>
      <c r="H247" s="409"/>
      <c r="I247" s="409"/>
      <c r="J247" s="409"/>
      <c r="K247" s="409"/>
      <c r="L247" s="409"/>
      <c r="M247" s="409"/>
      <c r="N247" s="409"/>
      <c r="O247" s="409"/>
      <c r="P247" s="409"/>
      <c r="Q247" s="409"/>
      <c r="R247" s="409"/>
      <c r="S247" s="409"/>
      <c r="T247" s="409"/>
      <c r="U247" s="409"/>
      <c r="V247" s="409"/>
      <c r="W247" s="409"/>
      <c r="X247" s="409"/>
      <c r="Y247" s="409"/>
      <c r="Z247" s="409"/>
      <c r="AA247" s="409"/>
      <c r="AB247" s="409"/>
      <c r="AC247" s="409"/>
      <c r="AD247" s="409"/>
    </row>
    <row r="248" ht="13.5" customHeight="1">
      <c r="A248" s="409"/>
      <c r="B248" s="434"/>
      <c r="C248" s="409"/>
      <c r="D248" s="409"/>
      <c r="E248" s="409"/>
      <c r="F248" s="409"/>
      <c r="G248" s="409"/>
      <c r="H248" s="409"/>
      <c r="I248" s="409"/>
      <c r="J248" s="409"/>
      <c r="K248" s="409"/>
      <c r="L248" s="409"/>
      <c r="M248" s="409"/>
      <c r="N248" s="409"/>
      <c r="O248" s="409"/>
      <c r="P248" s="409"/>
      <c r="Q248" s="409"/>
      <c r="R248" s="409"/>
      <c r="S248" s="409"/>
      <c r="T248" s="409"/>
      <c r="U248" s="409"/>
      <c r="V248" s="409"/>
      <c r="W248" s="409"/>
      <c r="X248" s="409"/>
      <c r="Y248" s="409"/>
      <c r="Z248" s="409"/>
      <c r="AA248" s="409"/>
      <c r="AB248" s="409"/>
      <c r="AC248" s="409"/>
      <c r="AD248" s="409"/>
    </row>
    <row r="249" ht="13.5" customHeight="1">
      <c r="A249" s="409"/>
      <c r="B249" s="434"/>
      <c r="C249" s="409"/>
      <c r="D249" s="409"/>
      <c r="E249" s="409"/>
      <c r="F249" s="409"/>
      <c r="G249" s="409"/>
      <c r="H249" s="409"/>
      <c r="I249" s="409"/>
      <c r="J249" s="409"/>
      <c r="K249" s="409"/>
      <c r="L249" s="409"/>
      <c r="M249" s="409"/>
      <c r="N249" s="409"/>
      <c r="O249" s="409"/>
      <c r="P249" s="409"/>
      <c r="Q249" s="409"/>
      <c r="R249" s="409"/>
      <c r="S249" s="409"/>
      <c r="T249" s="409"/>
      <c r="U249" s="409"/>
      <c r="V249" s="409"/>
      <c r="W249" s="409"/>
      <c r="X249" s="409"/>
      <c r="Y249" s="409"/>
      <c r="Z249" s="409"/>
      <c r="AA249" s="409"/>
      <c r="AB249" s="409"/>
      <c r="AC249" s="409"/>
      <c r="AD249" s="409"/>
    </row>
    <row r="250" ht="13.5" customHeight="1">
      <c r="A250" s="409"/>
      <c r="B250" s="434"/>
      <c r="C250" s="409"/>
      <c r="D250" s="409"/>
      <c r="E250" s="409"/>
      <c r="F250" s="409"/>
      <c r="G250" s="409"/>
      <c r="H250" s="409"/>
      <c r="I250" s="409"/>
      <c r="J250" s="409"/>
      <c r="K250" s="409"/>
      <c r="L250" s="409"/>
      <c r="M250" s="409"/>
      <c r="N250" s="409"/>
      <c r="O250" s="409"/>
      <c r="P250" s="409"/>
      <c r="Q250" s="409"/>
      <c r="R250" s="409"/>
      <c r="S250" s="409"/>
      <c r="T250" s="409"/>
      <c r="U250" s="409"/>
      <c r="V250" s="409"/>
      <c r="W250" s="409"/>
      <c r="X250" s="409"/>
      <c r="Y250" s="409"/>
      <c r="Z250" s="409"/>
      <c r="AA250" s="409"/>
      <c r="AB250" s="409"/>
      <c r="AC250" s="409"/>
      <c r="AD250" s="409"/>
    </row>
    <row r="251" ht="13.5" customHeight="1">
      <c r="A251" s="409"/>
      <c r="B251" s="434"/>
      <c r="C251" s="409"/>
      <c r="D251" s="409"/>
      <c r="E251" s="409"/>
      <c r="F251" s="409"/>
      <c r="G251" s="409"/>
      <c r="H251" s="409"/>
      <c r="I251" s="409"/>
      <c r="J251" s="409"/>
      <c r="K251" s="409"/>
      <c r="L251" s="409"/>
      <c r="M251" s="409"/>
      <c r="N251" s="409"/>
      <c r="O251" s="409"/>
      <c r="P251" s="409"/>
      <c r="Q251" s="409"/>
      <c r="R251" s="409"/>
      <c r="S251" s="409"/>
      <c r="T251" s="409"/>
      <c r="U251" s="409"/>
      <c r="V251" s="409"/>
      <c r="W251" s="409"/>
      <c r="X251" s="409"/>
      <c r="Y251" s="409"/>
      <c r="Z251" s="409"/>
      <c r="AA251" s="409"/>
      <c r="AB251" s="409"/>
      <c r="AC251" s="409"/>
      <c r="AD251" s="409"/>
    </row>
    <row r="252" ht="13.5" customHeight="1">
      <c r="A252" s="409"/>
      <c r="B252" s="434"/>
      <c r="C252" s="409"/>
      <c r="D252" s="409"/>
      <c r="E252" s="409"/>
      <c r="F252" s="409"/>
      <c r="G252" s="409"/>
      <c r="H252" s="409"/>
      <c r="I252" s="409"/>
      <c r="J252" s="409"/>
      <c r="K252" s="409"/>
      <c r="L252" s="409"/>
      <c r="M252" s="409"/>
      <c r="N252" s="409"/>
      <c r="O252" s="409"/>
      <c r="P252" s="409"/>
      <c r="Q252" s="409"/>
      <c r="R252" s="409"/>
      <c r="S252" s="409"/>
      <c r="T252" s="409"/>
      <c r="U252" s="409"/>
      <c r="V252" s="409"/>
      <c r="W252" s="409"/>
      <c r="X252" s="409"/>
      <c r="Y252" s="409"/>
      <c r="Z252" s="409"/>
      <c r="AA252" s="409"/>
      <c r="AB252" s="409"/>
      <c r="AC252" s="409"/>
      <c r="AD252" s="409"/>
    </row>
    <row r="253" ht="13.5" customHeight="1">
      <c r="A253" s="409"/>
      <c r="B253" s="434"/>
      <c r="C253" s="409"/>
      <c r="D253" s="409"/>
      <c r="E253" s="409"/>
      <c r="F253" s="409"/>
      <c r="G253" s="409"/>
      <c r="H253" s="409"/>
      <c r="I253" s="409"/>
      <c r="J253" s="409"/>
      <c r="K253" s="409"/>
      <c r="L253" s="409"/>
      <c r="M253" s="409"/>
      <c r="N253" s="409"/>
      <c r="O253" s="409"/>
      <c r="P253" s="409"/>
      <c r="Q253" s="409"/>
      <c r="R253" s="409"/>
      <c r="S253" s="409"/>
      <c r="T253" s="409"/>
      <c r="U253" s="409"/>
      <c r="V253" s="409"/>
      <c r="W253" s="409"/>
      <c r="X253" s="409"/>
      <c r="Y253" s="409"/>
      <c r="Z253" s="409"/>
      <c r="AA253" s="409"/>
      <c r="AB253" s="409"/>
      <c r="AC253" s="409"/>
      <c r="AD253" s="409"/>
    </row>
    <row r="254" ht="13.5" customHeight="1">
      <c r="A254" s="409"/>
      <c r="B254" s="434"/>
      <c r="C254" s="409"/>
      <c r="D254" s="409"/>
      <c r="E254" s="409"/>
      <c r="F254" s="409"/>
      <c r="G254" s="409"/>
      <c r="H254" s="409"/>
      <c r="I254" s="409"/>
      <c r="J254" s="409"/>
      <c r="K254" s="409"/>
      <c r="L254" s="409"/>
      <c r="M254" s="409"/>
      <c r="N254" s="409"/>
      <c r="O254" s="409"/>
      <c r="P254" s="409"/>
      <c r="Q254" s="409"/>
      <c r="R254" s="409"/>
      <c r="S254" s="409"/>
      <c r="T254" s="409"/>
      <c r="U254" s="409"/>
      <c r="V254" s="409"/>
      <c r="W254" s="409"/>
      <c r="X254" s="409"/>
      <c r="Y254" s="409"/>
      <c r="Z254" s="409"/>
      <c r="AA254" s="409"/>
      <c r="AB254" s="409"/>
      <c r="AC254" s="409"/>
      <c r="AD254" s="409"/>
    </row>
    <row r="255" ht="13.5" customHeight="1">
      <c r="A255" s="409"/>
      <c r="B255" s="434"/>
      <c r="C255" s="409"/>
      <c r="D255" s="409"/>
      <c r="E255" s="409"/>
      <c r="F255" s="409"/>
      <c r="G255" s="409"/>
      <c r="H255" s="409"/>
      <c r="I255" s="409"/>
      <c r="J255" s="409"/>
      <c r="K255" s="409"/>
      <c r="L255" s="409"/>
      <c r="M255" s="409"/>
      <c r="N255" s="409"/>
      <c r="O255" s="409"/>
      <c r="P255" s="409"/>
      <c r="Q255" s="409"/>
      <c r="R255" s="409"/>
      <c r="S255" s="409"/>
      <c r="T255" s="409"/>
      <c r="U255" s="409"/>
      <c r="V255" s="409"/>
      <c r="W255" s="409"/>
      <c r="X255" s="409"/>
      <c r="Y255" s="409"/>
      <c r="Z255" s="409"/>
      <c r="AA255" s="409"/>
      <c r="AB255" s="409"/>
      <c r="AC255" s="409"/>
      <c r="AD255" s="409"/>
    </row>
    <row r="256" ht="13.5" customHeight="1">
      <c r="A256" s="409"/>
      <c r="B256" s="434"/>
      <c r="C256" s="409"/>
      <c r="D256" s="409"/>
      <c r="E256" s="409"/>
      <c r="F256" s="409"/>
      <c r="G256" s="409"/>
      <c r="H256" s="409"/>
      <c r="I256" s="409"/>
      <c r="J256" s="409"/>
      <c r="K256" s="409"/>
      <c r="L256" s="409"/>
      <c r="M256" s="409"/>
      <c r="N256" s="409"/>
      <c r="O256" s="409"/>
      <c r="P256" s="409"/>
      <c r="Q256" s="409"/>
      <c r="R256" s="409"/>
      <c r="S256" s="409"/>
      <c r="T256" s="409"/>
      <c r="U256" s="409"/>
      <c r="V256" s="409"/>
      <c r="W256" s="409"/>
      <c r="X256" s="409"/>
      <c r="Y256" s="409"/>
      <c r="Z256" s="409"/>
      <c r="AA256" s="409"/>
      <c r="AB256" s="409"/>
      <c r="AC256" s="409"/>
      <c r="AD256" s="409"/>
    </row>
    <row r="257" ht="13.5" customHeight="1">
      <c r="A257" s="409"/>
      <c r="B257" s="434"/>
      <c r="C257" s="409"/>
      <c r="D257" s="409"/>
      <c r="E257" s="409"/>
      <c r="F257" s="409"/>
      <c r="G257" s="409"/>
      <c r="H257" s="409"/>
      <c r="I257" s="409"/>
      <c r="J257" s="409"/>
      <c r="K257" s="409"/>
      <c r="L257" s="409"/>
      <c r="M257" s="409"/>
      <c r="N257" s="409"/>
      <c r="O257" s="409"/>
      <c r="P257" s="409"/>
      <c r="Q257" s="409"/>
      <c r="R257" s="409"/>
      <c r="S257" s="409"/>
      <c r="T257" s="409"/>
      <c r="U257" s="409"/>
      <c r="V257" s="409"/>
      <c r="W257" s="409"/>
      <c r="X257" s="409"/>
      <c r="Y257" s="409"/>
      <c r="Z257" s="409"/>
      <c r="AA257" s="409"/>
      <c r="AB257" s="409"/>
      <c r="AC257" s="409"/>
      <c r="AD257" s="409"/>
    </row>
    <row r="258" ht="13.5" customHeight="1">
      <c r="A258" s="409"/>
      <c r="B258" s="434"/>
      <c r="C258" s="409"/>
      <c r="D258" s="409"/>
      <c r="E258" s="409"/>
      <c r="F258" s="409"/>
      <c r="G258" s="409"/>
      <c r="H258" s="409"/>
      <c r="I258" s="409"/>
      <c r="J258" s="409"/>
      <c r="K258" s="409"/>
      <c r="L258" s="409"/>
      <c r="M258" s="409"/>
      <c r="N258" s="409"/>
      <c r="O258" s="409"/>
      <c r="P258" s="409"/>
      <c r="Q258" s="409"/>
      <c r="R258" s="409"/>
      <c r="S258" s="409"/>
      <c r="T258" s="409"/>
      <c r="U258" s="409"/>
      <c r="V258" s="409"/>
      <c r="W258" s="409"/>
      <c r="X258" s="409"/>
      <c r="Y258" s="409"/>
      <c r="Z258" s="409"/>
      <c r="AA258" s="409"/>
      <c r="AB258" s="409"/>
      <c r="AC258" s="409"/>
      <c r="AD258" s="409"/>
    </row>
    <row r="259" ht="13.5" customHeight="1">
      <c r="A259" s="409"/>
      <c r="B259" s="434"/>
      <c r="C259" s="409"/>
      <c r="D259" s="409"/>
      <c r="E259" s="409"/>
      <c r="F259" s="409"/>
      <c r="G259" s="409"/>
      <c r="H259" s="409"/>
      <c r="I259" s="409"/>
      <c r="J259" s="409"/>
      <c r="K259" s="409"/>
      <c r="L259" s="409"/>
      <c r="M259" s="409"/>
      <c r="N259" s="409"/>
      <c r="O259" s="409"/>
      <c r="P259" s="409"/>
      <c r="Q259" s="409"/>
      <c r="R259" s="409"/>
      <c r="S259" s="409"/>
      <c r="T259" s="409"/>
      <c r="U259" s="409"/>
      <c r="V259" s="409"/>
      <c r="W259" s="409"/>
      <c r="X259" s="409"/>
      <c r="Y259" s="409"/>
      <c r="Z259" s="409"/>
      <c r="AA259" s="409"/>
      <c r="AB259" s="409"/>
      <c r="AC259" s="409"/>
      <c r="AD259" s="409"/>
    </row>
    <row r="260" ht="13.5" customHeight="1">
      <c r="A260" s="409"/>
      <c r="B260" s="434"/>
      <c r="C260" s="409"/>
      <c r="D260" s="409"/>
      <c r="E260" s="409"/>
      <c r="F260" s="409"/>
      <c r="G260" s="409"/>
      <c r="H260" s="409"/>
      <c r="I260" s="409"/>
      <c r="J260" s="409"/>
      <c r="K260" s="409"/>
      <c r="L260" s="409"/>
      <c r="M260" s="409"/>
      <c r="N260" s="409"/>
      <c r="O260" s="409"/>
      <c r="P260" s="409"/>
      <c r="Q260" s="409"/>
      <c r="R260" s="409"/>
      <c r="S260" s="409"/>
      <c r="T260" s="409"/>
      <c r="U260" s="409"/>
      <c r="V260" s="409"/>
      <c r="W260" s="409"/>
      <c r="X260" s="409"/>
      <c r="Y260" s="409"/>
      <c r="Z260" s="409"/>
      <c r="AA260" s="409"/>
      <c r="AB260" s="409"/>
      <c r="AC260" s="409"/>
      <c r="AD260" s="409"/>
    </row>
    <row r="261" ht="13.5" customHeight="1">
      <c r="A261" s="409"/>
      <c r="B261" s="434"/>
      <c r="C261" s="409"/>
      <c r="D261" s="409"/>
      <c r="E261" s="409"/>
      <c r="F261" s="409"/>
      <c r="G261" s="409"/>
      <c r="H261" s="409"/>
      <c r="I261" s="409"/>
      <c r="J261" s="409"/>
      <c r="K261" s="409"/>
      <c r="L261" s="409"/>
      <c r="M261" s="409"/>
      <c r="N261" s="409"/>
      <c r="O261" s="409"/>
      <c r="P261" s="409"/>
      <c r="Q261" s="409"/>
      <c r="R261" s="409"/>
      <c r="S261" s="409"/>
      <c r="T261" s="409"/>
      <c r="U261" s="409"/>
      <c r="V261" s="409"/>
      <c r="W261" s="409"/>
      <c r="X261" s="409"/>
      <c r="Y261" s="409"/>
      <c r="Z261" s="409"/>
      <c r="AA261" s="409"/>
      <c r="AB261" s="409"/>
      <c r="AC261" s="409"/>
      <c r="AD261" s="409"/>
    </row>
    <row r="262" ht="13.5" customHeight="1">
      <c r="A262" s="409"/>
      <c r="B262" s="434"/>
      <c r="C262" s="409"/>
      <c r="D262" s="409"/>
      <c r="E262" s="409"/>
      <c r="F262" s="409"/>
      <c r="G262" s="409"/>
      <c r="H262" s="409"/>
      <c r="I262" s="409"/>
      <c r="J262" s="409"/>
      <c r="K262" s="409"/>
      <c r="L262" s="409"/>
      <c r="M262" s="409"/>
      <c r="N262" s="409"/>
      <c r="O262" s="409"/>
      <c r="P262" s="409"/>
      <c r="Q262" s="409"/>
      <c r="R262" s="409"/>
      <c r="S262" s="409"/>
      <c r="T262" s="409"/>
      <c r="U262" s="409"/>
      <c r="V262" s="409"/>
      <c r="W262" s="409"/>
      <c r="X262" s="409"/>
      <c r="Y262" s="409"/>
      <c r="Z262" s="409"/>
      <c r="AA262" s="409"/>
      <c r="AB262" s="409"/>
      <c r="AC262" s="409"/>
      <c r="AD262" s="409"/>
    </row>
    <row r="263" ht="13.5" customHeight="1">
      <c r="A263" s="409"/>
      <c r="B263" s="434"/>
      <c r="C263" s="409"/>
      <c r="D263" s="409"/>
      <c r="E263" s="409"/>
      <c r="F263" s="409"/>
      <c r="G263" s="409"/>
      <c r="H263" s="409"/>
      <c r="I263" s="409"/>
      <c r="J263" s="409"/>
      <c r="K263" s="409"/>
      <c r="L263" s="409"/>
      <c r="M263" s="409"/>
      <c r="N263" s="409"/>
      <c r="O263" s="409"/>
      <c r="P263" s="409"/>
      <c r="Q263" s="409"/>
      <c r="R263" s="409"/>
      <c r="S263" s="409"/>
      <c r="T263" s="409"/>
      <c r="U263" s="409"/>
      <c r="V263" s="409"/>
      <c r="W263" s="409"/>
      <c r="X263" s="409"/>
      <c r="Y263" s="409"/>
      <c r="Z263" s="409"/>
      <c r="AA263" s="409"/>
      <c r="AB263" s="409"/>
      <c r="AC263" s="409"/>
      <c r="AD263" s="409"/>
    </row>
    <row r="264" ht="13.5" customHeight="1">
      <c r="A264" s="409"/>
      <c r="B264" s="434"/>
      <c r="C264" s="409"/>
      <c r="D264" s="409"/>
      <c r="E264" s="409"/>
      <c r="F264" s="409"/>
      <c r="G264" s="409"/>
      <c r="H264" s="409"/>
      <c r="I264" s="409"/>
      <c r="J264" s="409"/>
      <c r="K264" s="409"/>
      <c r="L264" s="409"/>
      <c r="M264" s="409"/>
      <c r="N264" s="409"/>
      <c r="O264" s="409"/>
      <c r="P264" s="409"/>
      <c r="Q264" s="409"/>
      <c r="R264" s="409"/>
      <c r="S264" s="409"/>
      <c r="T264" s="409"/>
      <c r="U264" s="409"/>
      <c r="V264" s="409"/>
      <c r="W264" s="409"/>
      <c r="X264" s="409"/>
      <c r="Y264" s="409"/>
      <c r="Z264" s="409"/>
      <c r="AA264" s="409"/>
      <c r="AB264" s="409"/>
      <c r="AC264" s="409"/>
      <c r="AD264" s="409"/>
    </row>
    <row r="265" ht="13.5" customHeight="1">
      <c r="A265" s="409"/>
      <c r="B265" s="434"/>
      <c r="C265" s="409"/>
      <c r="D265" s="409"/>
      <c r="E265" s="409"/>
      <c r="F265" s="409"/>
      <c r="G265" s="409"/>
      <c r="H265" s="409"/>
      <c r="I265" s="409"/>
      <c r="J265" s="409"/>
      <c r="K265" s="409"/>
      <c r="L265" s="409"/>
      <c r="M265" s="409"/>
      <c r="N265" s="409"/>
      <c r="O265" s="409"/>
      <c r="P265" s="409"/>
      <c r="Q265" s="409"/>
      <c r="R265" s="409"/>
      <c r="S265" s="409"/>
      <c r="T265" s="409"/>
      <c r="U265" s="409"/>
      <c r="V265" s="409"/>
      <c r="W265" s="409"/>
      <c r="X265" s="409"/>
      <c r="Y265" s="409"/>
      <c r="Z265" s="409"/>
      <c r="AA265" s="409"/>
      <c r="AB265" s="409"/>
      <c r="AC265" s="409"/>
      <c r="AD265" s="409"/>
    </row>
    <row r="266" ht="13.5" customHeight="1">
      <c r="A266" s="409"/>
      <c r="B266" s="434"/>
      <c r="C266" s="409"/>
      <c r="D266" s="409"/>
      <c r="E266" s="409"/>
      <c r="F266" s="409"/>
      <c r="G266" s="409"/>
      <c r="H266" s="409"/>
      <c r="I266" s="409"/>
      <c r="J266" s="409"/>
      <c r="K266" s="409"/>
      <c r="L266" s="409"/>
      <c r="M266" s="409"/>
      <c r="N266" s="409"/>
      <c r="O266" s="409"/>
      <c r="P266" s="409"/>
      <c r="Q266" s="409"/>
      <c r="R266" s="409"/>
      <c r="S266" s="409"/>
      <c r="T266" s="409"/>
      <c r="U266" s="409"/>
      <c r="V266" s="409"/>
      <c r="W266" s="409"/>
      <c r="X266" s="409"/>
      <c r="Y266" s="409"/>
      <c r="Z266" s="409"/>
      <c r="AA266" s="409"/>
      <c r="AB266" s="409"/>
      <c r="AC266" s="409"/>
      <c r="AD266" s="409"/>
    </row>
    <row r="267" ht="13.5" customHeight="1">
      <c r="A267" s="409"/>
      <c r="B267" s="434"/>
      <c r="C267" s="409"/>
      <c r="D267" s="409"/>
      <c r="E267" s="409"/>
      <c r="F267" s="409"/>
      <c r="G267" s="409"/>
      <c r="H267" s="409"/>
      <c r="I267" s="409"/>
      <c r="J267" s="409"/>
      <c r="K267" s="409"/>
      <c r="L267" s="409"/>
      <c r="M267" s="409"/>
      <c r="N267" s="409"/>
      <c r="O267" s="409"/>
      <c r="P267" s="409"/>
      <c r="Q267" s="409"/>
      <c r="R267" s="409"/>
      <c r="S267" s="409"/>
      <c r="T267" s="409"/>
      <c r="U267" s="409"/>
      <c r="V267" s="409"/>
      <c r="W267" s="409"/>
      <c r="X267" s="409"/>
      <c r="Y267" s="409"/>
      <c r="Z267" s="409"/>
      <c r="AA267" s="409"/>
      <c r="AB267" s="409"/>
      <c r="AC267" s="409"/>
      <c r="AD267" s="409"/>
    </row>
    <row r="268" ht="13.5" customHeight="1">
      <c r="A268" s="409"/>
      <c r="B268" s="434"/>
      <c r="C268" s="409"/>
      <c r="D268" s="409"/>
      <c r="E268" s="409"/>
      <c r="F268" s="409"/>
      <c r="G268" s="409"/>
      <c r="H268" s="409"/>
      <c r="I268" s="409"/>
      <c r="J268" s="409"/>
      <c r="K268" s="409"/>
      <c r="L268" s="409"/>
      <c r="M268" s="409"/>
      <c r="N268" s="409"/>
      <c r="O268" s="409"/>
      <c r="P268" s="409"/>
      <c r="Q268" s="409"/>
      <c r="R268" s="409"/>
      <c r="S268" s="409"/>
      <c r="T268" s="409"/>
      <c r="U268" s="409"/>
      <c r="V268" s="409"/>
      <c r="W268" s="409"/>
      <c r="X268" s="409"/>
      <c r="Y268" s="409"/>
      <c r="Z268" s="409"/>
      <c r="AA268" s="409"/>
      <c r="AB268" s="409"/>
      <c r="AC268" s="409"/>
      <c r="AD268" s="409"/>
    </row>
    <row r="269" ht="13.5" customHeight="1">
      <c r="A269" s="409"/>
      <c r="B269" s="434"/>
      <c r="C269" s="409"/>
      <c r="D269" s="409"/>
      <c r="E269" s="409"/>
      <c r="F269" s="409"/>
      <c r="G269" s="409"/>
      <c r="H269" s="409"/>
      <c r="I269" s="409"/>
      <c r="J269" s="409"/>
      <c r="K269" s="409"/>
      <c r="L269" s="409"/>
      <c r="M269" s="409"/>
      <c r="N269" s="409"/>
      <c r="O269" s="409"/>
      <c r="P269" s="409"/>
      <c r="Q269" s="409"/>
      <c r="R269" s="409"/>
      <c r="S269" s="409"/>
      <c r="T269" s="409"/>
      <c r="U269" s="409"/>
      <c r="V269" s="409"/>
      <c r="W269" s="409"/>
      <c r="X269" s="409"/>
      <c r="Y269" s="409"/>
      <c r="Z269" s="409"/>
      <c r="AA269" s="409"/>
      <c r="AB269" s="409"/>
      <c r="AC269" s="409"/>
      <c r="AD269" s="409"/>
    </row>
    <row r="270" ht="13.5" customHeight="1">
      <c r="A270" s="409"/>
      <c r="B270" s="434"/>
      <c r="C270" s="409"/>
      <c r="D270" s="409"/>
      <c r="E270" s="409"/>
      <c r="F270" s="409"/>
      <c r="G270" s="409"/>
      <c r="H270" s="409"/>
      <c r="I270" s="409"/>
      <c r="J270" s="409"/>
      <c r="K270" s="409"/>
      <c r="L270" s="409"/>
      <c r="M270" s="409"/>
      <c r="N270" s="409"/>
      <c r="O270" s="409"/>
      <c r="P270" s="409"/>
      <c r="Q270" s="409"/>
      <c r="R270" s="409"/>
      <c r="S270" s="409"/>
      <c r="T270" s="409"/>
      <c r="U270" s="409"/>
      <c r="V270" s="409"/>
      <c r="W270" s="409"/>
      <c r="X270" s="409"/>
      <c r="Y270" s="409"/>
      <c r="Z270" s="409"/>
      <c r="AA270" s="409"/>
      <c r="AB270" s="409"/>
      <c r="AC270" s="409"/>
      <c r="AD270" s="409"/>
    </row>
    <row r="271" ht="13.5" customHeight="1">
      <c r="A271" s="409"/>
      <c r="B271" s="434"/>
      <c r="C271" s="409"/>
      <c r="D271" s="409"/>
      <c r="E271" s="409"/>
      <c r="F271" s="409"/>
      <c r="G271" s="409"/>
      <c r="H271" s="409"/>
      <c r="I271" s="409"/>
      <c r="J271" s="409"/>
      <c r="K271" s="409"/>
      <c r="L271" s="409"/>
      <c r="M271" s="409"/>
      <c r="N271" s="409"/>
      <c r="O271" s="409"/>
      <c r="P271" s="409"/>
      <c r="Q271" s="409"/>
      <c r="R271" s="409"/>
      <c r="S271" s="409"/>
      <c r="T271" s="409"/>
      <c r="U271" s="409"/>
      <c r="V271" s="409"/>
      <c r="W271" s="409"/>
      <c r="X271" s="409"/>
      <c r="Y271" s="409"/>
      <c r="Z271" s="409"/>
      <c r="AA271" s="409"/>
      <c r="AB271" s="409"/>
      <c r="AC271" s="409"/>
      <c r="AD271" s="409"/>
    </row>
    <row r="272" ht="13.5" customHeight="1">
      <c r="A272" s="409"/>
      <c r="B272" s="434"/>
      <c r="C272" s="409"/>
      <c r="D272" s="409"/>
      <c r="E272" s="409"/>
      <c r="F272" s="409"/>
      <c r="G272" s="409"/>
      <c r="H272" s="409"/>
      <c r="I272" s="409"/>
      <c r="J272" s="409"/>
      <c r="K272" s="409"/>
      <c r="L272" s="409"/>
      <c r="M272" s="409"/>
      <c r="N272" s="409"/>
      <c r="O272" s="409"/>
      <c r="P272" s="409"/>
      <c r="Q272" s="409"/>
      <c r="R272" s="409"/>
      <c r="S272" s="409"/>
      <c r="T272" s="409"/>
      <c r="U272" s="409"/>
      <c r="V272" s="409"/>
      <c r="W272" s="409"/>
      <c r="X272" s="409"/>
      <c r="Y272" s="409"/>
      <c r="Z272" s="409"/>
      <c r="AA272" s="409"/>
      <c r="AB272" s="409"/>
      <c r="AC272" s="409"/>
      <c r="AD272" s="409"/>
    </row>
    <row r="273" ht="13.5" customHeight="1">
      <c r="A273" s="409"/>
      <c r="B273" s="434"/>
      <c r="C273" s="409"/>
      <c r="D273" s="409"/>
      <c r="E273" s="409"/>
      <c r="F273" s="409"/>
      <c r="G273" s="409"/>
      <c r="H273" s="409"/>
      <c r="I273" s="409"/>
      <c r="J273" s="409"/>
      <c r="K273" s="409"/>
      <c r="L273" s="409"/>
      <c r="M273" s="409"/>
      <c r="N273" s="409"/>
      <c r="O273" s="409"/>
      <c r="P273" s="409"/>
      <c r="Q273" s="409"/>
      <c r="R273" s="409"/>
      <c r="S273" s="409"/>
      <c r="T273" s="409"/>
      <c r="U273" s="409"/>
      <c r="V273" s="409"/>
      <c r="W273" s="409"/>
      <c r="X273" s="409"/>
      <c r="Y273" s="409"/>
      <c r="Z273" s="409"/>
      <c r="AA273" s="409"/>
      <c r="AB273" s="409"/>
      <c r="AC273" s="409"/>
      <c r="AD273" s="409"/>
    </row>
    <row r="274" ht="13.5" customHeight="1">
      <c r="A274" s="409"/>
      <c r="B274" s="434"/>
      <c r="C274" s="409"/>
      <c r="D274" s="409"/>
      <c r="E274" s="409"/>
      <c r="F274" s="409"/>
      <c r="G274" s="409"/>
      <c r="H274" s="409"/>
      <c r="I274" s="409"/>
      <c r="J274" s="409"/>
      <c r="K274" s="409"/>
      <c r="L274" s="409"/>
      <c r="M274" s="409"/>
      <c r="N274" s="409"/>
      <c r="O274" s="409"/>
      <c r="P274" s="409"/>
      <c r="Q274" s="409"/>
      <c r="R274" s="409"/>
      <c r="S274" s="409"/>
      <c r="T274" s="409"/>
      <c r="U274" s="409"/>
      <c r="V274" s="409"/>
      <c r="W274" s="409"/>
      <c r="X274" s="409"/>
      <c r="Y274" s="409"/>
      <c r="Z274" s="409"/>
      <c r="AA274" s="409"/>
      <c r="AB274" s="409"/>
      <c r="AC274" s="409"/>
      <c r="AD274" s="409"/>
    </row>
    <row r="275" ht="13.5" customHeight="1">
      <c r="A275" s="409"/>
      <c r="B275" s="434"/>
      <c r="C275" s="409"/>
      <c r="D275" s="409"/>
      <c r="E275" s="409"/>
      <c r="F275" s="409"/>
      <c r="G275" s="409"/>
      <c r="H275" s="409"/>
      <c r="I275" s="409"/>
      <c r="J275" s="409"/>
      <c r="K275" s="409"/>
      <c r="L275" s="409"/>
      <c r="M275" s="409"/>
      <c r="N275" s="409"/>
      <c r="O275" s="409"/>
      <c r="P275" s="409"/>
      <c r="Q275" s="409"/>
      <c r="R275" s="409"/>
      <c r="S275" s="409"/>
      <c r="T275" s="409"/>
      <c r="U275" s="409"/>
      <c r="V275" s="409"/>
      <c r="W275" s="409"/>
      <c r="X275" s="409"/>
      <c r="Y275" s="409"/>
      <c r="Z275" s="409"/>
      <c r="AA275" s="409"/>
      <c r="AB275" s="409"/>
      <c r="AC275" s="409"/>
      <c r="AD275" s="409"/>
    </row>
    <row r="276" ht="13.5" customHeight="1">
      <c r="A276" s="409"/>
      <c r="B276" s="434"/>
      <c r="C276" s="409"/>
      <c r="D276" s="409"/>
      <c r="E276" s="409"/>
      <c r="F276" s="409"/>
      <c r="G276" s="409"/>
      <c r="H276" s="409"/>
      <c r="I276" s="409"/>
      <c r="J276" s="409"/>
      <c r="K276" s="409"/>
      <c r="L276" s="409"/>
      <c r="M276" s="409"/>
      <c r="N276" s="409"/>
      <c r="O276" s="409"/>
      <c r="P276" s="409"/>
      <c r="Q276" s="409"/>
      <c r="R276" s="409"/>
      <c r="S276" s="409"/>
      <c r="T276" s="409"/>
      <c r="U276" s="409"/>
      <c r="V276" s="409"/>
      <c r="W276" s="409"/>
      <c r="X276" s="409"/>
      <c r="Y276" s="409"/>
      <c r="Z276" s="409"/>
      <c r="AA276" s="409"/>
      <c r="AB276" s="409"/>
      <c r="AC276" s="409"/>
      <c r="AD276" s="409"/>
    </row>
    <row r="277" ht="13.5" customHeight="1">
      <c r="A277" s="409"/>
      <c r="B277" s="434"/>
      <c r="C277" s="409"/>
      <c r="D277" s="409"/>
      <c r="E277" s="409"/>
      <c r="F277" s="409"/>
      <c r="G277" s="409"/>
      <c r="H277" s="409"/>
      <c r="I277" s="409"/>
      <c r="J277" s="409"/>
      <c r="K277" s="409"/>
      <c r="L277" s="409"/>
      <c r="M277" s="409"/>
      <c r="N277" s="409"/>
      <c r="O277" s="409"/>
      <c r="P277" s="409"/>
      <c r="Q277" s="409"/>
      <c r="R277" s="409"/>
      <c r="S277" s="409"/>
      <c r="T277" s="409"/>
      <c r="U277" s="409"/>
      <c r="V277" s="409"/>
      <c r="W277" s="409"/>
      <c r="X277" s="409"/>
      <c r="Y277" s="409"/>
      <c r="Z277" s="409"/>
      <c r="AA277" s="409"/>
      <c r="AB277" s="409"/>
      <c r="AC277" s="409"/>
      <c r="AD277" s="409"/>
    </row>
    <row r="278" ht="13.5" customHeight="1">
      <c r="A278" s="409"/>
      <c r="B278" s="434"/>
      <c r="C278" s="409"/>
      <c r="D278" s="409"/>
      <c r="E278" s="409"/>
      <c r="F278" s="409"/>
      <c r="G278" s="409"/>
      <c r="H278" s="409"/>
      <c r="I278" s="409"/>
      <c r="J278" s="409"/>
      <c r="K278" s="409"/>
      <c r="L278" s="409"/>
      <c r="M278" s="409"/>
      <c r="N278" s="409"/>
      <c r="O278" s="409"/>
      <c r="P278" s="409"/>
      <c r="Q278" s="409"/>
      <c r="R278" s="409"/>
      <c r="S278" s="409"/>
      <c r="T278" s="409"/>
      <c r="U278" s="409"/>
      <c r="V278" s="409"/>
      <c r="W278" s="409"/>
      <c r="X278" s="409"/>
      <c r="Y278" s="409"/>
      <c r="Z278" s="409"/>
      <c r="AA278" s="409"/>
      <c r="AB278" s="409"/>
      <c r="AC278" s="409"/>
      <c r="AD278" s="409"/>
    </row>
    <row r="279" ht="13.5" customHeight="1">
      <c r="A279" s="409"/>
      <c r="B279" s="434"/>
      <c r="C279" s="409"/>
      <c r="D279" s="409"/>
      <c r="E279" s="409"/>
      <c r="F279" s="409"/>
      <c r="G279" s="409"/>
      <c r="H279" s="409"/>
      <c r="I279" s="409"/>
      <c r="J279" s="409"/>
      <c r="K279" s="409"/>
      <c r="L279" s="409"/>
      <c r="M279" s="409"/>
      <c r="N279" s="409"/>
      <c r="O279" s="409"/>
      <c r="P279" s="409"/>
      <c r="Q279" s="409"/>
      <c r="R279" s="409"/>
      <c r="S279" s="409"/>
      <c r="T279" s="409"/>
      <c r="U279" s="409"/>
      <c r="V279" s="409"/>
      <c r="W279" s="409"/>
      <c r="X279" s="409"/>
      <c r="Y279" s="409"/>
      <c r="Z279" s="409"/>
      <c r="AA279" s="409"/>
      <c r="AB279" s="409"/>
      <c r="AC279" s="409"/>
      <c r="AD279" s="409"/>
    </row>
    <row r="280" ht="13.5" customHeight="1">
      <c r="A280" s="409"/>
      <c r="B280" s="434"/>
      <c r="C280" s="409"/>
      <c r="D280" s="409"/>
      <c r="E280" s="409"/>
      <c r="F280" s="409"/>
      <c r="G280" s="409"/>
      <c r="H280" s="409"/>
      <c r="I280" s="409"/>
      <c r="J280" s="409"/>
      <c r="K280" s="409"/>
      <c r="L280" s="409"/>
      <c r="M280" s="409"/>
      <c r="N280" s="409"/>
      <c r="O280" s="409"/>
      <c r="P280" s="409"/>
      <c r="Q280" s="409"/>
      <c r="R280" s="409"/>
      <c r="S280" s="409"/>
      <c r="T280" s="409"/>
      <c r="U280" s="409"/>
      <c r="V280" s="409"/>
      <c r="W280" s="409"/>
      <c r="X280" s="409"/>
      <c r="Y280" s="409"/>
      <c r="Z280" s="409"/>
      <c r="AA280" s="409"/>
      <c r="AB280" s="409"/>
      <c r="AC280" s="409"/>
      <c r="AD280" s="409"/>
    </row>
    <row r="281" ht="13.5" customHeight="1">
      <c r="A281" s="409"/>
      <c r="B281" s="434"/>
      <c r="C281" s="409"/>
      <c r="D281" s="409"/>
      <c r="E281" s="409"/>
      <c r="F281" s="409"/>
      <c r="G281" s="409"/>
      <c r="H281" s="409"/>
      <c r="I281" s="409"/>
      <c r="J281" s="409"/>
      <c r="K281" s="409"/>
      <c r="L281" s="409"/>
      <c r="M281" s="409"/>
      <c r="N281" s="409"/>
      <c r="O281" s="409"/>
      <c r="P281" s="409"/>
      <c r="Q281" s="409"/>
      <c r="R281" s="409"/>
      <c r="S281" s="409"/>
      <c r="T281" s="409"/>
      <c r="U281" s="409"/>
      <c r="V281" s="409"/>
      <c r="W281" s="409"/>
      <c r="X281" s="409"/>
      <c r="Y281" s="409"/>
      <c r="Z281" s="409"/>
      <c r="AA281" s="409"/>
      <c r="AB281" s="409"/>
      <c r="AC281" s="409"/>
      <c r="AD281" s="409"/>
    </row>
    <row r="282" ht="13.5" customHeight="1">
      <c r="A282" s="409"/>
      <c r="B282" s="434"/>
      <c r="C282" s="409"/>
      <c r="D282" s="409"/>
      <c r="E282" s="409"/>
      <c r="F282" s="409"/>
      <c r="G282" s="409"/>
      <c r="H282" s="409"/>
      <c r="I282" s="409"/>
      <c r="J282" s="409"/>
      <c r="K282" s="409"/>
      <c r="L282" s="409"/>
      <c r="M282" s="409"/>
      <c r="N282" s="409"/>
      <c r="O282" s="409"/>
      <c r="P282" s="409"/>
      <c r="Q282" s="409"/>
      <c r="R282" s="409"/>
      <c r="S282" s="409"/>
      <c r="T282" s="409"/>
      <c r="U282" s="409"/>
      <c r="V282" s="409"/>
      <c r="W282" s="409"/>
      <c r="X282" s="409"/>
      <c r="Y282" s="409"/>
      <c r="Z282" s="409"/>
      <c r="AA282" s="409"/>
      <c r="AB282" s="409"/>
      <c r="AC282" s="409"/>
      <c r="AD282" s="409"/>
    </row>
    <row r="283" ht="13.5" customHeight="1">
      <c r="A283" s="409"/>
      <c r="B283" s="434"/>
      <c r="C283" s="409"/>
      <c r="D283" s="409"/>
      <c r="E283" s="409"/>
      <c r="F283" s="409"/>
      <c r="G283" s="409"/>
      <c r="H283" s="409"/>
      <c r="I283" s="409"/>
      <c r="J283" s="409"/>
      <c r="K283" s="409"/>
      <c r="L283" s="409"/>
      <c r="M283" s="409"/>
      <c r="N283" s="409"/>
      <c r="O283" s="409"/>
      <c r="P283" s="409"/>
      <c r="Q283" s="409"/>
      <c r="R283" s="409"/>
      <c r="S283" s="409"/>
      <c r="T283" s="409"/>
      <c r="U283" s="409"/>
      <c r="V283" s="409"/>
      <c r="W283" s="409"/>
      <c r="X283" s="409"/>
      <c r="Y283" s="409"/>
      <c r="Z283" s="409"/>
      <c r="AA283" s="409"/>
      <c r="AB283" s="409"/>
      <c r="AC283" s="409"/>
      <c r="AD283" s="409"/>
    </row>
    <row r="284" ht="13.5" customHeight="1">
      <c r="A284" s="409"/>
      <c r="B284" s="434"/>
      <c r="C284" s="409"/>
      <c r="D284" s="409"/>
      <c r="E284" s="409"/>
      <c r="F284" s="409"/>
      <c r="G284" s="409"/>
      <c r="H284" s="409"/>
      <c r="I284" s="409"/>
      <c r="J284" s="409"/>
      <c r="K284" s="409"/>
      <c r="L284" s="409"/>
      <c r="M284" s="409"/>
      <c r="N284" s="409"/>
      <c r="O284" s="409"/>
      <c r="P284" s="409"/>
      <c r="Q284" s="409"/>
      <c r="R284" s="409"/>
      <c r="S284" s="409"/>
      <c r="T284" s="409"/>
      <c r="U284" s="409"/>
      <c r="V284" s="409"/>
      <c r="W284" s="409"/>
      <c r="X284" s="409"/>
      <c r="Y284" s="409"/>
      <c r="Z284" s="409"/>
      <c r="AA284" s="409"/>
      <c r="AB284" s="409"/>
      <c r="AC284" s="409"/>
      <c r="AD284" s="409"/>
    </row>
    <row r="285" ht="13.5" customHeight="1">
      <c r="A285" s="409"/>
      <c r="B285" s="434"/>
      <c r="C285" s="409"/>
      <c r="D285" s="409"/>
      <c r="E285" s="409"/>
      <c r="F285" s="409"/>
      <c r="G285" s="409"/>
      <c r="H285" s="409"/>
      <c r="I285" s="409"/>
      <c r="J285" s="409"/>
      <c r="K285" s="409"/>
      <c r="L285" s="409"/>
      <c r="M285" s="409"/>
      <c r="N285" s="409"/>
      <c r="O285" s="409"/>
      <c r="P285" s="409"/>
      <c r="Q285" s="409"/>
      <c r="R285" s="409"/>
      <c r="S285" s="409"/>
      <c r="T285" s="409"/>
      <c r="U285" s="409"/>
      <c r="V285" s="409"/>
      <c r="W285" s="409"/>
      <c r="X285" s="409"/>
      <c r="Y285" s="409"/>
      <c r="Z285" s="409"/>
      <c r="AA285" s="409"/>
      <c r="AB285" s="409"/>
      <c r="AC285" s="409"/>
      <c r="AD285" s="409"/>
    </row>
    <row r="286" ht="13.5" customHeight="1">
      <c r="A286" s="409"/>
      <c r="B286" s="434"/>
      <c r="C286" s="409"/>
      <c r="D286" s="409"/>
      <c r="E286" s="409"/>
      <c r="F286" s="409"/>
      <c r="G286" s="409"/>
      <c r="H286" s="409"/>
      <c r="I286" s="409"/>
      <c r="J286" s="409"/>
      <c r="K286" s="409"/>
      <c r="L286" s="409"/>
      <c r="M286" s="409"/>
      <c r="N286" s="409"/>
      <c r="O286" s="409"/>
      <c r="P286" s="409"/>
      <c r="Q286" s="409"/>
      <c r="R286" s="409"/>
      <c r="S286" s="409"/>
      <c r="T286" s="409"/>
      <c r="U286" s="409"/>
      <c r="V286" s="409"/>
      <c r="W286" s="409"/>
      <c r="X286" s="409"/>
      <c r="Y286" s="409"/>
      <c r="Z286" s="409"/>
      <c r="AA286" s="409"/>
      <c r="AB286" s="409"/>
      <c r="AC286" s="409"/>
      <c r="AD286" s="409"/>
    </row>
    <row r="287" ht="13.5" customHeight="1">
      <c r="A287" s="409"/>
      <c r="B287" s="434"/>
      <c r="C287" s="409"/>
      <c r="D287" s="409"/>
      <c r="E287" s="409"/>
      <c r="F287" s="409"/>
      <c r="G287" s="409"/>
      <c r="H287" s="409"/>
      <c r="I287" s="409"/>
      <c r="J287" s="409"/>
      <c r="K287" s="409"/>
      <c r="L287" s="409"/>
      <c r="M287" s="409"/>
      <c r="N287" s="409"/>
      <c r="O287" s="409"/>
      <c r="P287" s="409"/>
      <c r="Q287" s="409"/>
      <c r="R287" s="409"/>
      <c r="S287" s="409"/>
      <c r="T287" s="409"/>
      <c r="U287" s="409"/>
      <c r="V287" s="409"/>
      <c r="W287" s="409"/>
      <c r="X287" s="409"/>
      <c r="Y287" s="409"/>
      <c r="Z287" s="409"/>
      <c r="AA287" s="409"/>
      <c r="AB287" s="409"/>
      <c r="AC287" s="409"/>
      <c r="AD287" s="409"/>
    </row>
    <row r="288" ht="13.5" customHeight="1">
      <c r="A288" s="409"/>
      <c r="B288" s="434"/>
      <c r="C288" s="409"/>
      <c r="D288" s="409"/>
      <c r="E288" s="409"/>
      <c r="F288" s="409"/>
      <c r="G288" s="409"/>
      <c r="H288" s="409"/>
      <c r="I288" s="409"/>
      <c r="J288" s="409"/>
      <c r="K288" s="409"/>
      <c r="L288" s="409"/>
      <c r="M288" s="409"/>
      <c r="N288" s="409"/>
      <c r="O288" s="409"/>
      <c r="P288" s="409"/>
      <c r="Q288" s="409"/>
      <c r="R288" s="409"/>
      <c r="S288" s="409"/>
      <c r="T288" s="409"/>
      <c r="U288" s="409"/>
      <c r="V288" s="409"/>
      <c r="W288" s="409"/>
      <c r="X288" s="409"/>
      <c r="Y288" s="409"/>
      <c r="Z288" s="409"/>
      <c r="AA288" s="409"/>
      <c r="AB288" s="409"/>
      <c r="AC288" s="409"/>
      <c r="AD288" s="409"/>
    </row>
    <row r="289" ht="13.5" customHeight="1">
      <c r="A289" s="409"/>
      <c r="B289" s="434"/>
      <c r="C289" s="409"/>
      <c r="D289" s="409"/>
      <c r="E289" s="409"/>
      <c r="F289" s="409"/>
      <c r="G289" s="409"/>
      <c r="H289" s="409"/>
      <c r="I289" s="409"/>
      <c r="J289" s="409"/>
      <c r="K289" s="409"/>
      <c r="L289" s="409"/>
      <c r="M289" s="409"/>
      <c r="N289" s="409"/>
      <c r="O289" s="409"/>
      <c r="P289" s="409"/>
      <c r="Q289" s="409"/>
      <c r="R289" s="409"/>
      <c r="S289" s="409"/>
      <c r="T289" s="409"/>
      <c r="U289" s="409"/>
      <c r="V289" s="409"/>
      <c r="W289" s="409"/>
      <c r="X289" s="409"/>
      <c r="Y289" s="409"/>
      <c r="Z289" s="409"/>
      <c r="AA289" s="409"/>
      <c r="AB289" s="409"/>
      <c r="AC289" s="409"/>
      <c r="AD289" s="409"/>
    </row>
    <row r="290" ht="13.5" customHeight="1">
      <c r="A290" s="409"/>
      <c r="B290" s="434"/>
      <c r="C290" s="409"/>
      <c r="D290" s="409"/>
      <c r="E290" s="409"/>
      <c r="F290" s="409"/>
      <c r="G290" s="409"/>
      <c r="H290" s="409"/>
      <c r="I290" s="409"/>
      <c r="J290" s="409"/>
      <c r="K290" s="409"/>
      <c r="L290" s="409"/>
      <c r="M290" s="409"/>
      <c r="N290" s="409"/>
      <c r="O290" s="409"/>
      <c r="P290" s="409"/>
      <c r="Q290" s="409"/>
      <c r="R290" s="409"/>
      <c r="S290" s="409"/>
      <c r="T290" s="409"/>
      <c r="U290" s="409"/>
      <c r="V290" s="409"/>
      <c r="W290" s="409"/>
      <c r="X290" s="409"/>
      <c r="Y290" s="409"/>
      <c r="Z290" s="409"/>
      <c r="AA290" s="409"/>
      <c r="AB290" s="409"/>
      <c r="AC290" s="409"/>
      <c r="AD290" s="409"/>
    </row>
    <row r="291" ht="13.5" customHeight="1">
      <c r="A291" s="409"/>
      <c r="B291" s="434"/>
      <c r="C291" s="409"/>
      <c r="D291" s="409"/>
      <c r="E291" s="409"/>
      <c r="F291" s="409"/>
      <c r="G291" s="409"/>
      <c r="H291" s="409"/>
      <c r="I291" s="409"/>
      <c r="J291" s="409"/>
      <c r="K291" s="409"/>
      <c r="L291" s="409"/>
      <c r="M291" s="409"/>
      <c r="N291" s="409"/>
      <c r="O291" s="409"/>
      <c r="P291" s="409"/>
      <c r="Q291" s="409"/>
      <c r="R291" s="409"/>
      <c r="S291" s="409"/>
      <c r="T291" s="409"/>
      <c r="U291" s="409"/>
      <c r="V291" s="409"/>
      <c r="W291" s="409"/>
      <c r="X291" s="409"/>
      <c r="Y291" s="409"/>
      <c r="Z291" s="409"/>
      <c r="AA291" s="409"/>
      <c r="AB291" s="409"/>
      <c r="AC291" s="409"/>
      <c r="AD291" s="409"/>
    </row>
    <row r="292" ht="13.5" customHeight="1">
      <c r="A292" s="409"/>
      <c r="B292" s="434"/>
      <c r="C292" s="409"/>
      <c r="D292" s="409"/>
      <c r="E292" s="409"/>
      <c r="F292" s="409"/>
      <c r="G292" s="409"/>
      <c r="H292" s="409"/>
      <c r="I292" s="409"/>
      <c r="J292" s="409"/>
      <c r="K292" s="409"/>
      <c r="L292" s="409"/>
      <c r="M292" s="409"/>
      <c r="N292" s="409"/>
      <c r="O292" s="409"/>
      <c r="P292" s="409"/>
      <c r="Q292" s="409"/>
      <c r="R292" s="409"/>
      <c r="S292" s="409"/>
      <c r="T292" s="409"/>
      <c r="U292" s="409"/>
      <c r="V292" s="409"/>
      <c r="W292" s="409"/>
      <c r="X292" s="409"/>
      <c r="Y292" s="409"/>
      <c r="Z292" s="409"/>
      <c r="AA292" s="409"/>
      <c r="AB292" s="409"/>
      <c r="AC292" s="409"/>
      <c r="AD292" s="409"/>
    </row>
    <row r="293" ht="13.5" customHeight="1">
      <c r="A293" s="409"/>
      <c r="B293" s="434"/>
      <c r="C293" s="409"/>
      <c r="D293" s="409"/>
      <c r="E293" s="409"/>
      <c r="F293" s="409"/>
      <c r="G293" s="409"/>
      <c r="H293" s="409"/>
      <c r="I293" s="409"/>
      <c r="J293" s="409"/>
      <c r="K293" s="409"/>
      <c r="L293" s="409"/>
      <c r="M293" s="409"/>
      <c r="N293" s="409"/>
      <c r="O293" s="409"/>
      <c r="P293" s="409"/>
      <c r="Q293" s="409"/>
      <c r="R293" s="409"/>
      <c r="S293" s="409"/>
      <c r="T293" s="409"/>
      <c r="U293" s="409"/>
      <c r="V293" s="409"/>
      <c r="W293" s="409"/>
      <c r="X293" s="409"/>
      <c r="Y293" s="409"/>
      <c r="Z293" s="409"/>
      <c r="AA293" s="409"/>
      <c r="AB293" s="409"/>
      <c r="AC293" s="409"/>
      <c r="AD293" s="409"/>
    </row>
    <row r="294" ht="13.5" customHeight="1">
      <c r="A294" s="409"/>
      <c r="B294" s="434"/>
      <c r="C294" s="409"/>
      <c r="D294" s="409"/>
      <c r="E294" s="409"/>
      <c r="F294" s="409"/>
      <c r="G294" s="409"/>
      <c r="H294" s="409"/>
      <c r="I294" s="409"/>
      <c r="J294" s="409"/>
      <c r="K294" s="409"/>
      <c r="L294" s="409"/>
      <c r="M294" s="409"/>
      <c r="N294" s="409"/>
      <c r="O294" s="409"/>
      <c r="P294" s="409"/>
      <c r="Q294" s="409"/>
      <c r="R294" s="409"/>
      <c r="S294" s="409"/>
      <c r="T294" s="409"/>
      <c r="U294" s="409"/>
      <c r="V294" s="409"/>
      <c r="W294" s="409"/>
      <c r="X294" s="409"/>
      <c r="Y294" s="409"/>
      <c r="Z294" s="409"/>
      <c r="AA294" s="409"/>
      <c r="AB294" s="409"/>
      <c r="AC294" s="409"/>
      <c r="AD294" s="409"/>
    </row>
    <row r="295" ht="13.5" customHeight="1">
      <c r="A295" s="409"/>
      <c r="B295" s="434"/>
      <c r="C295" s="409"/>
      <c r="D295" s="409"/>
      <c r="E295" s="409"/>
      <c r="F295" s="409"/>
      <c r="G295" s="409"/>
      <c r="H295" s="409"/>
      <c r="I295" s="409"/>
      <c r="J295" s="409"/>
      <c r="K295" s="409"/>
      <c r="L295" s="409"/>
      <c r="M295" s="409"/>
      <c r="N295" s="409"/>
      <c r="O295" s="409"/>
      <c r="P295" s="409"/>
      <c r="Q295" s="409"/>
      <c r="R295" s="409"/>
      <c r="S295" s="409"/>
      <c r="T295" s="409"/>
      <c r="U295" s="409"/>
      <c r="V295" s="409"/>
      <c r="W295" s="409"/>
      <c r="X295" s="409"/>
      <c r="Y295" s="409"/>
      <c r="Z295" s="409"/>
      <c r="AA295" s="409"/>
      <c r="AB295" s="409"/>
      <c r="AC295" s="409"/>
      <c r="AD295" s="409"/>
    </row>
    <row r="296" ht="13.5" customHeight="1">
      <c r="A296" s="409"/>
      <c r="B296" s="434"/>
      <c r="C296" s="409"/>
      <c r="D296" s="409"/>
      <c r="E296" s="409"/>
      <c r="F296" s="409"/>
      <c r="G296" s="409"/>
      <c r="H296" s="409"/>
      <c r="I296" s="409"/>
      <c r="J296" s="409"/>
      <c r="K296" s="409"/>
      <c r="L296" s="409"/>
      <c r="M296" s="409"/>
      <c r="N296" s="409"/>
      <c r="O296" s="409"/>
      <c r="P296" s="409"/>
      <c r="Q296" s="409"/>
      <c r="R296" s="409"/>
      <c r="S296" s="409"/>
      <c r="T296" s="409"/>
      <c r="U296" s="409"/>
      <c r="V296" s="409"/>
      <c r="W296" s="409"/>
      <c r="X296" s="409"/>
      <c r="Y296" s="409"/>
      <c r="Z296" s="409"/>
      <c r="AA296" s="409"/>
      <c r="AB296" s="409"/>
      <c r="AC296" s="409"/>
      <c r="AD296" s="409"/>
    </row>
    <row r="297" ht="13.5" customHeight="1">
      <c r="A297" s="409"/>
      <c r="B297" s="434"/>
      <c r="C297" s="409"/>
      <c r="D297" s="409"/>
      <c r="E297" s="409"/>
      <c r="F297" s="409"/>
      <c r="G297" s="409"/>
      <c r="H297" s="409"/>
      <c r="I297" s="409"/>
      <c r="J297" s="409"/>
      <c r="K297" s="409"/>
      <c r="L297" s="409"/>
      <c r="M297" s="409"/>
      <c r="N297" s="409"/>
      <c r="O297" s="409"/>
      <c r="P297" s="409"/>
      <c r="Q297" s="409"/>
      <c r="R297" s="409"/>
      <c r="S297" s="409"/>
      <c r="T297" s="409"/>
      <c r="U297" s="409"/>
      <c r="V297" s="409"/>
      <c r="W297" s="409"/>
      <c r="X297" s="409"/>
      <c r="Y297" s="409"/>
      <c r="Z297" s="409"/>
      <c r="AA297" s="409"/>
      <c r="AB297" s="409"/>
      <c r="AC297" s="409"/>
      <c r="AD297" s="409"/>
    </row>
    <row r="298" ht="13.5" customHeight="1">
      <c r="A298" s="409"/>
      <c r="B298" s="434"/>
      <c r="C298" s="409"/>
      <c r="D298" s="409"/>
      <c r="E298" s="409"/>
      <c r="F298" s="409"/>
      <c r="G298" s="409"/>
      <c r="H298" s="409"/>
      <c r="I298" s="409"/>
      <c r="J298" s="409"/>
      <c r="K298" s="409"/>
      <c r="L298" s="409"/>
      <c r="M298" s="409"/>
      <c r="N298" s="409"/>
      <c r="O298" s="409"/>
      <c r="P298" s="409"/>
      <c r="Q298" s="409"/>
      <c r="R298" s="409"/>
      <c r="S298" s="409"/>
      <c r="T298" s="409"/>
      <c r="U298" s="409"/>
      <c r="V298" s="409"/>
      <c r="W298" s="409"/>
      <c r="X298" s="409"/>
      <c r="Y298" s="409"/>
      <c r="Z298" s="409"/>
      <c r="AA298" s="409"/>
      <c r="AB298" s="409"/>
      <c r="AC298" s="409"/>
      <c r="AD298" s="409"/>
    </row>
    <row r="299" ht="13.5" customHeight="1">
      <c r="A299" s="409"/>
      <c r="B299" s="434"/>
      <c r="C299" s="409"/>
      <c r="D299" s="409"/>
      <c r="E299" s="409"/>
      <c r="F299" s="409"/>
      <c r="G299" s="409"/>
      <c r="H299" s="409"/>
      <c r="I299" s="409"/>
      <c r="J299" s="409"/>
      <c r="K299" s="409"/>
      <c r="L299" s="409"/>
      <c r="M299" s="409"/>
      <c r="N299" s="409"/>
      <c r="O299" s="409"/>
      <c r="P299" s="409"/>
      <c r="Q299" s="409"/>
      <c r="R299" s="409"/>
      <c r="S299" s="409"/>
      <c r="T299" s="409"/>
      <c r="U299" s="409"/>
      <c r="V299" s="409"/>
      <c r="W299" s="409"/>
      <c r="X299" s="409"/>
      <c r="Y299" s="409"/>
      <c r="Z299" s="409"/>
      <c r="AA299" s="409"/>
      <c r="AB299" s="409"/>
      <c r="AC299" s="409"/>
      <c r="AD299" s="409"/>
    </row>
    <row r="300" ht="13.5" customHeight="1">
      <c r="A300" s="409"/>
      <c r="B300" s="434"/>
      <c r="C300" s="409"/>
      <c r="D300" s="409"/>
      <c r="E300" s="409"/>
      <c r="F300" s="409"/>
      <c r="G300" s="409"/>
      <c r="H300" s="409"/>
      <c r="I300" s="409"/>
      <c r="J300" s="409"/>
      <c r="K300" s="409"/>
      <c r="L300" s="409"/>
      <c r="M300" s="409"/>
      <c r="N300" s="409"/>
      <c r="O300" s="409"/>
      <c r="P300" s="409"/>
      <c r="Q300" s="409"/>
      <c r="R300" s="409"/>
      <c r="S300" s="409"/>
      <c r="T300" s="409"/>
      <c r="U300" s="409"/>
      <c r="V300" s="409"/>
      <c r="W300" s="409"/>
      <c r="X300" s="409"/>
      <c r="Y300" s="409"/>
      <c r="Z300" s="409"/>
      <c r="AA300" s="409"/>
      <c r="AB300" s="409"/>
      <c r="AC300" s="409"/>
      <c r="AD300" s="409"/>
    </row>
    <row r="301" ht="13.5" customHeight="1">
      <c r="A301" s="409"/>
      <c r="B301" s="434"/>
      <c r="C301" s="409"/>
      <c r="D301" s="409"/>
      <c r="E301" s="409"/>
      <c r="F301" s="409"/>
      <c r="G301" s="409"/>
      <c r="H301" s="409"/>
      <c r="I301" s="409"/>
      <c r="J301" s="409"/>
      <c r="K301" s="409"/>
      <c r="L301" s="409"/>
      <c r="M301" s="409"/>
      <c r="N301" s="409"/>
      <c r="O301" s="409"/>
      <c r="P301" s="409"/>
      <c r="Q301" s="409"/>
      <c r="R301" s="409"/>
      <c r="S301" s="409"/>
      <c r="T301" s="409"/>
      <c r="U301" s="409"/>
      <c r="V301" s="409"/>
      <c r="W301" s="409"/>
      <c r="X301" s="409"/>
      <c r="Y301" s="409"/>
      <c r="Z301" s="409"/>
      <c r="AA301" s="409"/>
      <c r="AB301" s="409"/>
      <c r="AC301" s="409"/>
      <c r="AD301" s="409"/>
    </row>
    <row r="302" ht="13.5" customHeight="1">
      <c r="A302" s="409"/>
      <c r="B302" s="434"/>
      <c r="C302" s="409"/>
      <c r="D302" s="409"/>
      <c r="E302" s="409"/>
      <c r="F302" s="409"/>
      <c r="G302" s="409"/>
      <c r="H302" s="409"/>
      <c r="I302" s="409"/>
      <c r="J302" s="409"/>
      <c r="K302" s="409"/>
      <c r="L302" s="409"/>
      <c r="M302" s="409"/>
      <c r="N302" s="409"/>
      <c r="O302" s="409"/>
      <c r="P302" s="409"/>
      <c r="Q302" s="409"/>
      <c r="R302" s="409"/>
      <c r="S302" s="409"/>
      <c r="T302" s="409"/>
      <c r="U302" s="409"/>
      <c r="V302" s="409"/>
      <c r="W302" s="409"/>
      <c r="X302" s="409"/>
      <c r="Y302" s="409"/>
      <c r="Z302" s="409"/>
      <c r="AA302" s="409"/>
      <c r="AB302" s="409"/>
      <c r="AC302" s="409"/>
      <c r="AD302" s="409"/>
    </row>
    <row r="303" ht="13.5" customHeight="1">
      <c r="A303" s="409"/>
      <c r="B303" s="434"/>
      <c r="C303" s="409"/>
      <c r="D303" s="409"/>
      <c r="E303" s="409"/>
      <c r="F303" s="409"/>
      <c r="G303" s="409"/>
      <c r="H303" s="409"/>
      <c r="I303" s="409"/>
      <c r="J303" s="409"/>
      <c r="K303" s="409"/>
      <c r="L303" s="409"/>
      <c r="M303" s="409"/>
      <c r="N303" s="409"/>
      <c r="O303" s="409"/>
      <c r="P303" s="409"/>
      <c r="Q303" s="409"/>
      <c r="R303" s="409"/>
      <c r="S303" s="409"/>
      <c r="T303" s="409"/>
      <c r="U303" s="409"/>
      <c r="V303" s="409"/>
      <c r="W303" s="409"/>
      <c r="X303" s="409"/>
      <c r="Y303" s="409"/>
      <c r="Z303" s="409"/>
      <c r="AA303" s="409"/>
      <c r="AB303" s="409"/>
      <c r="AC303" s="409"/>
      <c r="AD303" s="409"/>
    </row>
    <row r="304" ht="13.5" customHeight="1">
      <c r="A304" s="409"/>
      <c r="B304" s="434"/>
      <c r="C304" s="409"/>
      <c r="D304" s="409"/>
      <c r="E304" s="409"/>
      <c r="F304" s="409"/>
      <c r="G304" s="409"/>
      <c r="H304" s="409"/>
      <c r="I304" s="409"/>
      <c r="J304" s="409"/>
      <c r="K304" s="409"/>
      <c r="L304" s="409"/>
      <c r="M304" s="409"/>
      <c r="N304" s="409"/>
      <c r="O304" s="409"/>
      <c r="P304" s="409"/>
      <c r="Q304" s="409"/>
      <c r="R304" s="409"/>
      <c r="S304" s="409"/>
      <c r="T304" s="409"/>
      <c r="U304" s="409"/>
      <c r="V304" s="409"/>
      <c r="W304" s="409"/>
      <c r="X304" s="409"/>
      <c r="Y304" s="409"/>
      <c r="Z304" s="409"/>
      <c r="AA304" s="409"/>
      <c r="AB304" s="409"/>
      <c r="AC304" s="409"/>
      <c r="AD304" s="409"/>
    </row>
    <row r="305" ht="13.5" customHeight="1">
      <c r="A305" s="409"/>
      <c r="B305" s="434"/>
      <c r="C305" s="409"/>
      <c r="D305" s="409"/>
      <c r="E305" s="409"/>
      <c r="F305" s="409"/>
      <c r="G305" s="409"/>
      <c r="H305" s="409"/>
      <c r="I305" s="409"/>
      <c r="J305" s="409"/>
      <c r="K305" s="409"/>
      <c r="L305" s="409"/>
      <c r="M305" s="409"/>
      <c r="N305" s="409"/>
      <c r="O305" s="409"/>
      <c r="P305" s="409"/>
      <c r="Q305" s="409"/>
      <c r="R305" s="409"/>
      <c r="S305" s="409"/>
      <c r="T305" s="409"/>
      <c r="U305" s="409"/>
      <c r="V305" s="409"/>
      <c r="W305" s="409"/>
      <c r="X305" s="409"/>
      <c r="Y305" s="409"/>
      <c r="Z305" s="409"/>
      <c r="AA305" s="409"/>
      <c r="AB305" s="409"/>
      <c r="AC305" s="409"/>
      <c r="AD305" s="409"/>
    </row>
    <row r="306" ht="13.5" customHeight="1">
      <c r="A306" s="409"/>
      <c r="B306" s="434"/>
      <c r="C306" s="409"/>
      <c r="D306" s="409"/>
      <c r="E306" s="409"/>
      <c r="F306" s="409"/>
      <c r="G306" s="409"/>
      <c r="H306" s="409"/>
      <c r="I306" s="409"/>
      <c r="J306" s="409"/>
      <c r="K306" s="409"/>
      <c r="L306" s="409"/>
      <c r="M306" s="409"/>
      <c r="N306" s="409"/>
      <c r="O306" s="409"/>
      <c r="P306" s="409"/>
      <c r="Q306" s="409"/>
      <c r="R306" s="409"/>
      <c r="S306" s="409"/>
      <c r="T306" s="409"/>
      <c r="U306" s="409"/>
      <c r="V306" s="409"/>
      <c r="W306" s="409"/>
      <c r="X306" s="409"/>
      <c r="Y306" s="409"/>
      <c r="Z306" s="409"/>
      <c r="AA306" s="409"/>
      <c r="AB306" s="409"/>
      <c r="AC306" s="409"/>
      <c r="AD306" s="409"/>
    </row>
    <row r="307" ht="13.5" customHeight="1">
      <c r="A307" s="409"/>
      <c r="B307" s="434"/>
      <c r="C307" s="409"/>
      <c r="D307" s="409"/>
      <c r="E307" s="409"/>
      <c r="F307" s="409"/>
      <c r="G307" s="409"/>
      <c r="H307" s="409"/>
      <c r="I307" s="409"/>
      <c r="J307" s="409"/>
      <c r="K307" s="409"/>
      <c r="L307" s="409"/>
      <c r="M307" s="409"/>
      <c r="N307" s="409"/>
      <c r="O307" s="409"/>
      <c r="P307" s="409"/>
      <c r="Q307" s="409"/>
      <c r="R307" s="409"/>
      <c r="S307" s="409"/>
      <c r="T307" s="409"/>
      <c r="U307" s="409"/>
      <c r="V307" s="409"/>
      <c r="W307" s="409"/>
      <c r="X307" s="409"/>
      <c r="Y307" s="409"/>
      <c r="Z307" s="409"/>
      <c r="AA307" s="409"/>
      <c r="AB307" s="409"/>
      <c r="AC307" s="409"/>
      <c r="AD307" s="409"/>
    </row>
    <row r="308" ht="13.5" customHeight="1">
      <c r="A308" s="409"/>
      <c r="B308" s="434"/>
      <c r="C308" s="409"/>
      <c r="D308" s="409"/>
      <c r="E308" s="409"/>
      <c r="F308" s="409"/>
      <c r="G308" s="409"/>
      <c r="H308" s="409"/>
      <c r="I308" s="409"/>
      <c r="J308" s="409"/>
      <c r="K308" s="409"/>
      <c r="L308" s="409"/>
      <c r="M308" s="409"/>
      <c r="N308" s="409"/>
      <c r="O308" s="409"/>
      <c r="P308" s="409"/>
      <c r="Q308" s="409"/>
      <c r="R308" s="409"/>
      <c r="S308" s="409"/>
      <c r="T308" s="409"/>
      <c r="U308" s="409"/>
      <c r="V308" s="409"/>
      <c r="W308" s="409"/>
      <c r="X308" s="409"/>
      <c r="Y308" s="409"/>
      <c r="Z308" s="409"/>
      <c r="AA308" s="409"/>
      <c r="AB308" s="409"/>
      <c r="AC308" s="409"/>
      <c r="AD308" s="409"/>
    </row>
    <row r="309" ht="13.5" customHeight="1">
      <c r="A309" s="409"/>
      <c r="B309" s="434"/>
      <c r="C309" s="409"/>
      <c r="D309" s="409"/>
      <c r="E309" s="409"/>
      <c r="F309" s="409"/>
      <c r="G309" s="409"/>
      <c r="H309" s="409"/>
      <c r="I309" s="409"/>
      <c r="J309" s="409"/>
      <c r="K309" s="409"/>
      <c r="L309" s="409"/>
      <c r="M309" s="409"/>
      <c r="N309" s="409"/>
      <c r="O309" s="409"/>
      <c r="P309" s="409"/>
      <c r="Q309" s="409"/>
      <c r="R309" s="409"/>
      <c r="S309" s="409"/>
      <c r="T309" s="409"/>
      <c r="U309" s="409"/>
      <c r="V309" s="409"/>
      <c r="W309" s="409"/>
      <c r="X309" s="409"/>
      <c r="Y309" s="409"/>
      <c r="Z309" s="409"/>
      <c r="AA309" s="409"/>
      <c r="AB309" s="409"/>
      <c r="AC309" s="409"/>
      <c r="AD309" s="409"/>
    </row>
    <row r="310" ht="13.5" customHeight="1">
      <c r="A310" s="409"/>
      <c r="B310" s="434"/>
      <c r="C310" s="409"/>
      <c r="D310" s="409"/>
      <c r="E310" s="409"/>
      <c r="F310" s="409"/>
      <c r="G310" s="409"/>
      <c r="H310" s="409"/>
      <c r="I310" s="409"/>
      <c r="J310" s="409"/>
      <c r="K310" s="409"/>
      <c r="L310" s="409"/>
      <c r="M310" s="409"/>
      <c r="N310" s="409"/>
      <c r="O310" s="409"/>
      <c r="P310" s="409"/>
      <c r="Q310" s="409"/>
      <c r="R310" s="409"/>
      <c r="S310" s="409"/>
      <c r="T310" s="409"/>
      <c r="U310" s="409"/>
      <c r="V310" s="409"/>
      <c r="W310" s="409"/>
      <c r="X310" s="409"/>
      <c r="Y310" s="409"/>
      <c r="Z310" s="409"/>
      <c r="AA310" s="409"/>
      <c r="AB310" s="409"/>
      <c r="AC310" s="409"/>
      <c r="AD310" s="409"/>
    </row>
    <row r="311" ht="13.5" customHeight="1">
      <c r="A311" s="409"/>
      <c r="B311" s="434"/>
      <c r="C311" s="409"/>
      <c r="D311" s="409"/>
      <c r="E311" s="409"/>
      <c r="F311" s="409"/>
      <c r="G311" s="409"/>
      <c r="H311" s="409"/>
      <c r="I311" s="409"/>
      <c r="J311" s="409"/>
      <c r="K311" s="409"/>
      <c r="L311" s="409"/>
      <c r="M311" s="409"/>
      <c r="N311" s="409"/>
      <c r="O311" s="409"/>
      <c r="P311" s="409"/>
      <c r="Q311" s="409"/>
      <c r="R311" s="409"/>
      <c r="S311" s="409"/>
      <c r="T311" s="409"/>
      <c r="U311" s="409"/>
      <c r="V311" s="409"/>
      <c r="W311" s="409"/>
      <c r="X311" s="409"/>
      <c r="Y311" s="409"/>
      <c r="Z311" s="409"/>
      <c r="AA311" s="409"/>
      <c r="AB311" s="409"/>
      <c r="AC311" s="409"/>
      <c r="AD311" s="409"/>
    </row>
    <row r="312" ht="13.5" customHeight="1">
      <c r="A312" s="409"/>
      <c r="B312" s="434"/>
      <c r="C312" s="409"/>
      <c r="D312" s="409"/>
      <c r="E312" s="409"/>
      <c r="F312" s="409"/>
      <c r="G312" s="409"/>
      <c r="H312" s="409"/>
      <c r="I312" s="409"/>
      <c r="J312" s="409"/>
      <c r="K312" s="409"/>
      <c r="L312" s="409"/>
      <c r="M312" s="409"/>
      <c r="N312" s="409"/>
      <c r="O312" s="409"/>
      <c r="P312" s="409"/>
      <c r="Q312" s="409"/>
      <c r="R312" s="409"/>
      <c r="S312" s="409"/>
      <c r="T312" s="409"/>
      <c r="U312" s="409"/>
      <c r="V312" s="409"/>
      <c r="W312" s="409"/>
      <c r="X312" s="409"/>
      <c r="Y312" s="409"/>
      <c r="Z312" s="409"/>
      <c r="AA312" s="409"/>
      <c r="AB312" s="409"/>
      <c r="AC312" s="409"/>
      <c r="AD312" s="409"/>
    </row>
    <row r="313" ht="13.5" customHeight="1">
      <c r="A313" s="409"/>
      <c r="B313" s="434"/>
      <c r="C313" s="409"/>
      <c r="D313" s="409"/>
      <c r="E313" s="409"/>
      <c r="F313" s="409"/>
      <c r="G313" s="409"/>
      <c r="H313" s="409"/>
      <c r="I313" s="409"/>
      <c r="J313" s="409"/>
      <c r="K313" s="409"/>
      <c r="L313" s="409"/>
      <c r="M313" s="409"/>
      <c r="N313" s="409"/>
      <c r="O313" s="409"/>
      <c r="P313" s="409"/>
      <c r="Q313" s="409"/>
      <c r="R313" s="409"/>
      <c r="S313" s="409"/>
      <c r="T313" s="409"/>
      <c r="U313" s="409"/>
      <c r="V313" s="409"/>
      <c r="W313" s="409"/>
      <c r="X313" s="409"/>
      <c r="Y313" s="409"/>
      <c r="Z313" s="409"/>
      <c r="AA313" s="409"/>
      <c r="AB313" s="409"/>
      <c r="AC313" s="409"/>
      <c r="AD313" s="409"/>
    </row>
    <row r="314" ht="13.5" customHeight="1">
      <c r="A314" s="409"/>
      <c r="B314" s="434"/>
      <c r="C314" s="409"/>
      <c r="D314" s="409"/>
      <c r="E314" s="409"/>
      <c r="F314" s="409"/>
      <c r="G314" s="409"/>
      <c r="H314" s="409"/>
      <c r="I314" s="409"/>
      <c r="J314" s="409"/>
      <c r="K314" s="409"/>
      <c r="L314" s="409"/>
      <c r="M314" s="409"/>
      <c r="N314" s="409"/>
      <c r="O314" s="409"/>
      <c r="P314" s="409"/>
      <c r="Q314" s="409"/>
      <c r="R314" s="409"/>
      <c r="S314" s="409"/>
      <c r="T314" s="409"/>
      <c r="U314" s="409"/>
      <c r="V314" s="409"/>
      <c r="W314" s="409"/>
      <c r="X314" s="409"/>
      <c r="Y314" s="409"/>
      <c r="Z314" s="409"/>
      <c r="AA314" s="409"/>
      <c r="AB314" s="409"/>
      <c r="AC314" s="409"/>
      <c r="AD314" s="409"/>
    </row>
    <row r="315" ht="13.5" customHeight="1">
      <c r="A315" s="409"/>
      <c r="B315" s="434"/>
      <c r="C315" s="409"/>
      <c r="D315" s="409"/>
      <c r="E315" s="409"/>
      <c r="F315" s="409"/>
      <c r="G315" s="409"/>
      <c r="H315" s="409"/>
      <c r="I315" s="409"/>
      <c r="J315" s="409"/>
      <c r="K315" s="409"/>
      <c r="L315" s="409"/>
      <c r="M315" s="409"/>
      <c r="N315" s="409"/>
      <c r="O315" s="409"/>
      <c r="P315" s="409"/>
      <c r="Q315" s="409"/>
      <c r="R315" s="409"/>
      <c r="S315" s="409"/>
      <c r="T315" s="409"/>
      <c r="U315" s="409"/>
      <c r="V315" s="409"/>
      <c r="W315" s="409"/>
      <c r="X315" s="409"/>
      <c r="Y315" s="409"/>
      <c r="Z315" s="409"/>
      <c r="AA315" s="409"/>
      <c r="AB315" s="409"/>
      <c r="AC315" s="409"/>
      <c r="AD315" s="409"/>
    </row>
    <row r="316" ht="13.5" customHeight="1">
      <c r="A316" s="409"/>
      <c r="B316" s="434"/>
      <c r="C316" s="409"/>
      <c r="D316" s="409"/>
      <c r="E316" s="409"/>
      <c r="F316" s="409"/>
      <c r="G316" s="409"/>
      <c r="H316" s="409"/>
      <c r="I316" s="409"/>
      <c r="J316" s="409"/>
      <c r="K316" s="409"/>
      <c r="L316" s="409"/>
      <c r="M316" s="409"/>
      <c r="N316" s="409"/>
      <c r="O316" s="409"/>
      <c r="P316" s="409"/>
      <c r="Q316" s="409"/>
      <c r="R316" s="409"/>
      <c r="S316" s="409"/>
      <c r="T316" s="409"/>
      <c r="U316" s="409"/>
      <c r="V316" s="409"/>
      <c r="W316" s="409"/>
      <c r="X316" s="409"/>
      <c r="Y316" s="409"/>
      <c r="Z316" s="409"/>
      <c r="AA316" s="409"/>
      <c r="AB316" s="409"/>
      <c r="AC316" s="409"/>
      <c r="AD316" s="409"/>
    </row>
    <row r="317" ht="13.5" customHeight="1">
      <c r="A317" s="409"/>
      <c r="B317" s="434"/>
      <c r="C317" s="409"/>
      <c r="D317" s="409"/>
      <c r="E317" s="409"/>
      <c r="F317" s="409"/>
      <c r="G317" s="409"/>
      <c r="H317" s="409"/>
      <c r="I317" s="409"/>
      <c r="J317" s="409"/>
      <c r="K317" s="409"/>
      <c r="L317" s="409"/>
      <c r="M317" s="409"/>
      <c r="N317" s="409"/>
      <c r="O317" s="409"/>
      <c r="P317" s="409"/>
      <c r="Q317" s="409"/>
      <c r="R317" s="409"/>
      <c r="S317" s="409"/>
      <c r="T317" s="409"/>
      <c r="U317" s="409"/>
      <c r="V317" s="409"/>
      <c r="W317" s="409"/>
      <c r="X317" s="409"/>
      <c r="Y317" s="409"/>
      <c r="Z317" s="409"/>
      <c r="AA317" s="409"/>
      <c r="AB317" s="409"/>
      <c r="AC317" s="409"/>
      <c r="AD317" s="409"/>
    </row>
    <row r="318" ht="13.5" customHeight="1">
      <c r="A318" s="409"/>
      <c r="B318" s="434"/>
      <c r="C318" s="409"/>
      <c r="D318" s="409"/>
      <c r="E318" s="409"/>
      <c r="F318" s="409"/>
      <c r="G318" s="409"/>
      <c r="H318" s="409"/>
      <c r="I318" s="409"/>
      <c r="J318" s="409"/>
      <c r="K318" s="409"/>
      <c r="L318" s="409"/>
      <c r="M318" s="409"/>
      <c r="N318" s="409"/>
      <c r="O318" s="409"/>
      <c r="P318" s="409"/>
      <c r="Q318" s="409"/>
      <c r="R318" s="409"/>
      <c r="S318" s="409"/>
      <c r="T318" s="409"/>
      <c r="U318" s="409"/>
      <c r="V318" s="409"/>
      <c r="W318" s="409"/>
      <c r="X318" s="409"/>
      <c r="Y318" s="409"/>
      <c r="Z318" s="409"/>
      <c r="AA318" s="409"/>
      <c r="AB318" s="409"/>
      <c r="AC318" s="409"/>
      <c r="AD318" s="409"/>
    </row>
    <row r="319" ht="13.5" customHeight="1">
      <c r="A319" s="409"/>
      <c r="B319" s="434"/>
      <c r="C319" s="409"/>
      <c r="D319" s="409"/>
      <c r="E319" s="409"/>
      <c r="F319" s="409"/>
      <c r="G319" s="409"/>
      <c r="H319" s="409"/>
      <c r="I319" s="409"/>
      <c r="J319" s="409"/>
      <c r="K319" s="409"/>
      <c r="L319" s="409"/>
      <c r="M319" s="409"/>
      <c r="N319" s="409"/>
      <c r="O319" s="409"/>
      <c r="P319" s="409"/>
      <c r="Q319" s="409"/>
      <c r="R319" s="409"/>
      <c r="S319" s="409"/>
      <c r="T319" s="409"/>
      <c r="U319" s="409"/>
      <c r="V319" s="409"/>
      <c r="W319" s="409"/>
      <c r="X319" s="409"/>
      <c r="Y319" s="409"/>
      <c r="Z319" s="409"/>
      <c r="AA319" s="409"/>
      <c r="AB319" s="409"/>
      <c r="AC319" s="409"/>
      <c r="AD319" s="409"/>
    </row>
    <row r="320" ht="13.5" customHeight="1">
      <c r="A320" s="409"/>
      <c r="B320" s="434"/>
      <c r="C320" s="409"/>
      <c r="D320" s="409"/>
      <c r="E320" s="409"/>
      <c r="F320" s="409"/>
      <c r="G320" s="409"/>
      <c r="H320" s="409"/>
      <c r="I320" s="409"/>
      <c r="J320" s="409"/>
      <c r="K320" s="409"/>
      <c r="L320" s="409"/>
      <c r="M320" s="409"/>
      <c r="N320" s="409"/>
      <c r="O320" s="409"/>
      <c r="P320" s="409"/>
      <c r="Q320" s="409"/>
      <c r="R320" s="409"/>
      <c r="S320" s="409"/>
      <c r="T320" s="409"/>
      <c r="U320" s="409"/>
      <c r="V320" s="409"/>
      <c r="W320" s="409"/>
      <c r="X320" s="409"/>
      <c r="Y320" s="409"/>
      <c r="Z320" s="409"/>
      <c r="AA320" s="409"/>
      <c r="AB320" s="409"/>
      <c r="AC320" s="409"/>
      <c r="AD320" s="409"/>
    </row>
    <row r="321" ht="13.5" customHeight="1">
      <c r="A321" s="409"/>
      <c r="B321" s="434"/>
      <c r="C321" s="409"/>
      <c r="D321" s="409"/>
      <c r="E321" s="409"/>
      <c r="F321" s="409"/>
      <c r="G321" s="409"/>
      <c r="H321" s="409"/>
      <c r="I321" s="409"/>
      <c r="J321" s="409"/>
      <c r="K321" s="409"/>
      <c r="L321" s="409"/>
      <c r="M321" s="409"/>
      <c r="N321" s="409"/>
      <c r="O321" s="409"/>
      <c r="P321" s="409"/>
      <c r="Q321" s="409"/>
      <c r="R321" s="409"/>
      <c r="S321" s="409"/>
      <c r="T321" s="409"/>
      <c r="U321" s="409"/>
      <c r="V321" s="409"/>
      <c r="W321" s="409"/>
      <c r="X321" s="409"/>
      <c r="Y321" s="409"/>
      <c r="Z321" s="409"/>
      <c r="AA321" s="409"/>
      <c r="AB321" s="409"/>
      <c r="AC321" s="409"/>
      <c r="AD321" s="409"/>
    </row>
    <row r="322" ht="13.5" customHeight="1">
      <c r="A322" s="409"/>
      <c r="B322" s="434"/>
      <c r="C322" s="409"/>
      <c r="D322" s="409"/>
      <c r="E322" s="409"/>
      <c r="F322" s="409"/>
      <c r="G322" s="409"/>
      <c r="H322" s="409"/>
      <c r="I322" s="409"/>
      <c r="J322" s="409"/>
      <c r="K322" s="409"/>
      <c r="L322" s="409"/>
      <c r="M322" s="409"/>
      <c r="N322" s="409"/>
      <c r="O322" s="409"/>
      <c r="P322" s="409"/>
      <c r="Q322" s="409"/>
      <c r="R322" s="409"/>
      <c r="S322" s="409"/>
      <c r="T322" s="409"/>
      <c r="U322" s="409"/>
      <c r="V322" s="409"/>
      <c r="W322" s="409"/>
      <c r="X322" s="409"/>
      <c r="Y322" s="409"/>
      <c r="Z322" s="409"/>
      <c r="AA322" s="409"/>
      <c r="AB322" s="409"/>
      <c r="AC322" s="409"/>
      <c r="AD322" s="409"/>
    </row>
    <row r="323" ht="13.5" customHeight="1">
      <c r="A323" s="409"/>
      <c r="B323" s="434"/>
      <c r="C323" s="409"/>
      <c r="D323" s="409"/>
      <c r="E323" s="409"/>
      <c r="F323" s="409"/>
      <c r="G323" s="409"/>
      <c r="H323" s="409"/>
      <c r="I323" s="409"/>
      <c r="J323" s="409"/>
      <c r="K323" s="409"/>
      <c r="L323" s="409"/>
      <c r="M323" s="409"/>
      <c r="N323" s="409"/>
      <c r="O323" s="409"/>
      <c r="P323" s="409"/>
      <c r="Q323" s="409"/>
      <c r="R323" s="409"/>
      <c r="S323" s="409"/>
      <c r="T323" s="409"/>
      <c r="U323" s="409"/>
      <c r="V323" s="409"/>
      <c r="W323" s="409"/>
      <c r="X323" s="409"/>
      <c r="Y323" s="409"/>
      <c r="Z323" s="409"/>
      <c r="AA323" s="409"/>
      <c r="AB323" s="409"/>
      <c r="AC323" s="409"/>
      <c r="AD323" s="409"/>
    </row>
    <row r="324" ht="13.5" customHeight="1">
      <c r="A324" s="409"/>
      <c r="B324" s="434"/>
      <c r="C324" s="409"/>
      <c r="D324" s="409"/>
      <c r="E324" s="409"/>
      <c r="F324" s="409"/>
      <c r="G324" s="409"/>
      <c r="H324" s="409"/>
      <c r="I324" s="409"/>
      <c r="J324" s="409"/>
      <c r="K324" s="409"/>
      <c r="L324" s="409"/>
      <c r="M324" s="409"/>
      <c r="N324" s="409"/>
      <c r="O324" s="409"/>
      <c r="P324" s="409"/>
      <c r="Q324" s="409"/>
      <c r="R324" s="409"/>
      <c r="S324" s="409"/>
      <c r="T324" s="409"/>
      <c r="U324" s="409"/>
      <c r="V324" s="409"/>
      <c r="W324" s="409"/>
      <c r="X324" s="409"/>
      <c r="Y324" s="409"/>
      <c r="Z324" s="409"/>
      <c r="AA324" s="409"/>
      <c r="AB324" s="409"/>
      <c r="AC324" s="409"/>
      <c r="AD324" s="409"/>
    </row>
    <row r="325" ht="13.5" customHeight="1">
      <c r="A325" s="409"/>
      <c r="B325" s="434"/>
      <c r="C325" s="409"/>
      <c r="D325" s="409"/>
      <c r="E325" s="409"/>
      <c r="F325" s="409"/>
      <c r="G325" s="409"/>
      <c r="H325" s="409"/>
      <c r="I325" s="409"/>
      <c r="J325" s="409"/>
      <c r="K325" s="409"/>
      <c r="L325" s="409"/>
      <c r="M325" s="409"/>
      <c r="N325" s="409"/>
      <c r="O325" s="409"/>
      <c r="P325" s="409"/>
      <c r="Q325" s="409"/>
      <c r="R325" s="409"/>
      <c r="S325" s="409"/>
      <c r="T325" s="409"/>
      <c r="U325" s="409"/>
      <c r="V325" s="409"/>
      <c r="W325" s="409"/>
      <c r="X325" s="409"/>
      <c r="Y325" s="409"/>
      <c r="Z325" s="409"/>
      <c r="AA325" s="409"/>
      <c r="AB325" s="409"/>
      <c r="AC325" s="409"/>
      <c r="AD325" s="409"/>
    </row>
    <row r="326" ht="13.5" customHeight="1">
      <c r="A326" s="409"/>
      <c r="B326" s="434"/>
      <c r="C326" s="409"/>
      <c r="D326" s="409"/>
      <c r="E326" s="409"/>
      <c r="F326" s="409"/>
      <c r="G326" s="409"/>
      <c r="H326" s="409"/>
      <c r="I326" s="409"/>
      <c r="J326" s="409"/>
      <c r="K326" s="409"/>
      <c r="L326" s="409"/>
      <c r="M326" s="409"/>
      <c r="N326" s="409"/>
      <c r="O326" s="409"/>
      <c r="P326" s="409"/>
      <c r="Q326" s="409"/>
      <c r="R326" s="409"/>
      <c r="S326" s="409"/>
      <c r="T326" s="409"/>
      <c r="U326" s="409"/>
      <c r="V326" s="409"/>
      <c r="W326" s="409"/>
      <c r="X326" s="409"/>
      <c r="Y326" s="409"/>
      <c r="Z326" s="409"/>
      <c r="AA326" s="409"/>
      <c r="AB326" s="409"/>
      <c r="AC326" s="409"/>
      <c r="AD326" s="409"/>
    </row>
    <row r="327" ht="13.5" customHeight="1">
      <c r="A327" s="409"/>
      <c r="B327" s="434"/>
      <c r="C327" s="409"/>
      <c r="D327" s="409"/>
      <c r="E327" s="409"/>
      <c r="F327" s="409"/>
      <c r="G327" s="409"/>
      <c r="H327" s="409"/>
      <c r="I327" s="409"/>
      <c r="J327" s="409"/>
      <c r="K327" s="409"/>
      <c r="L327" s="409"/>
      <c r="M327" s="409"/>
      <c r="N327" s="409"/>
      <c r="O327" s="409"/>
      <c r="P327" s="409"/>
      <c r="Q327" s="409"/>
      <c r="R327" s="409"/>
      <c r="S327" s="409"/>
      <c r="T327" s="409"/>
      <c r="U327" s="409"/>
      <c r="V327" s="409"/>
      <c r="W327" s="409"/>
      <c r="X327" s="409"/>
      <c r="Y327" s="409"/>
      <c r="Z327" s="409"/>
      <c r="AA327" s="409"/>
      <c r="AB327" s="409"/>
      <c r="AC327" s="409"/>
      <c r="AD327" s="409"/>
    </row>
    <row r="328" ht="13.5" customHeight="1">
      <c r="A328" s="409"/>
      <c r="B328" s="434"/>
      <c r="C328" s="409"/>
      <c r="D328" s="409"/>
      <c r="E328" s="409"/>
      <c r="F328" s="409"/>
      <c r="G328" s="409"/>
      <c r="H328" s="409"/>
      <c r="I328" s="409"/>
      <c r="J328" s="409"/>
      <c r="K328" s="409"/>
      <c r="L328" s="409"/>
      <c r="M328" s="409"/>
      <c r="N328" s="409"/>
      <c r="O328" s="409"/>
      <c r="P328" s="409"/>
      <c r="Q328" s="409"/>
      <c r="R328" s="409"/>
      <c r="S328" s="409"/>
      <c r="T328" s="409"/>
      <c r="U328" s="409"/>
      <c r="V328" s="409"/>
      <c r="W328" s="409"/>
      <c r="X328" s="409"/>
      <c r="Y328" s="409"/>
      <c r="Z328" s="409"/>
      <c r="AA328" s="409"/>
      <c r="AB328" s="409"/>
      <c r="AC328" s="409"/>
      <c r="AD328" s="409"/>
    </row>
    <row r="329" ht="13.5" customHeight="1">
      <c r="A329" s="409"/>
      <c r="B329" s="434"/>
      <c r="C329" s="409"/>
      <c r="D329" s="409"/>
      <c r="E329" s="409"/>
      <c r="F329" s="409"/>
      <c r="G329" s="409"/>
      <c r="H329" s="409"/>
      <c r="I329" s="409"/>
      <c r="J329" s="409"/>
      <c r="K329" s="409"/>
      <c r="L329" s="409"/>
      <c r="M329" s="409"/>
      <c r="N329" s="409"/>
      <c r="O329" s="409"/>
      <c r="P329" s="409"/>
      <c r="Q329" s="409"/>
      <c r="R329" s="409"/>
      <c r="S329" s="409"/>
      <c r="T329" s="409"/>
      <c r="U329" s="409"/>
      <c r="V329" s="409"/>
      <c r="W329" s="409"/>
      <c r="X329" s="409"/>
      <c r="Y329" s="409"/>
      <c r="Z329" s="409"/>
      <c r="AA329" s="409"/>
      <c r="AB329" s="409"/>
      <c r="AC329" s="409"/>
      <c r="AD329" s="409"/>
    </row>
    <row r="330" ht="13.5" customHeight="1">
      <c r="A330" s="409"/>
      <c r="B330" s="434"/>
      <c r="C330" s="409"/>
      <c r="D330" s="409"/>
      <c r="E330" s="409"/>
      <c r="F330" s="409"/>
      <c r="G330" s="409"/>
      <c r="H330" s="409"/>
      <c r="I330" s="409"/>
      <c r="J330" s="409"/>
      <c r="K330" s="409"/>
      <c r="L330" s="409"/>
      <c r="M330" s="409"/>
      <c r="N330" s="409"/>
      <c r="O330" s="409"/>
      <c r="P330" s="409"/>
      <c r="Q330" s="409"/>
      <c r="R330" s="409"/>
      <c r="S330" s="409"/>
      <c r="T330" s="409"/>
      <c r="U330" s="409"/>
      <c r="V330" s="409"/>
      <c r="W330" s="409"/>
      <c r="X330" s="409"/>
      <c r="Y330" s="409"/>
      <c r="Z330" s="409"/>
      <c r="AA330" s="409"/>
      <c r="AB330" s="409"/>
      <c r="AC330" s="409"/>
      <c r="AD330" s="409"/>
    </row>
    <row r="331" ht="13.5" customHeight="1">
      <c r="A331" s="409"/>
      <c r="B331" s="434"/>
      <c r="C331" s="409"/>
      <c r="D331" s="409"/>
      <c r="E331" s="409"/>
      <c r="F331" s="409"/>
      <c r="G331" s="409"/>
      <c r="H331" s="409"/>
      <c r="I331" s="409"/>
      <c r="J331" s="409"/>
      <c r="K331" s="409"/>
      <c r="L331" s="409"/>
      <c r="M331" s="409"/>
      <c r="N331" s="409"/>
      <c r="O331" s="409"/>
      <c r="P331" s="409"/>
      <c r="Q331" s="409"/>
      <c r="R331" s="409"/>
      <c r="S331" s="409"/>
      <c r="T331" s="409"/>
      <c r="U331" s="409"/>
      <c r="V331" s="409"/>
      <c r="W331" s="409"/>
      <c r="X331" s="409"/>
      <c r="Y331" s="409"/>
      <c r="Z331" s="409"/>
      <c r="AA331" s="409"/>
      <c r="AB331" s="409"/>
      <c r="AC331" s="409"/>
      <c r="AD331" s="409"/>
    </row>
    <row r="332" ht="13.5" customHeight="1">
      <c r="A332" s="409"/>
      <c r="B332" s="434"/>
      <c r="C332" s="409"/>
      <c r="D332" s="409"/>
      <c r="E332" s="409"/>
      <c r="F332" s="409"/>
      <c r="G332" s="409"/>
      <c r="H332" s="409"/>
      <c r="I332" s="409"/>
      <c r="J332" s="409"/>
      <c r="K332" s="409"/>
      <c r="L332" s="409"/>
      <c r="M332" s="409"/>
      <c r="N332" s="409"/>
      <c r="O332" s="409"/>
      <c r="P332" s="409"/>
      <c r="Q332" s="409"/>
      <c r="R332" s="409"/>
      <c r="S332" s="409"/>
      <c r="T332" s="409"/>
      <c r="U332" s="409"/>
      <c r="V332" s="409"/>
      <c r="W332" s="409"/>
      <c r="X332" s="409"/>
      <c r="Y332" s="409"/>
      <c r="Z332" s="409"/>
      <c r="AA332" s="409"/>
      <c r="AB332" s="409"/>
      <c r="AC332" s="409"/>
      <c r="AD332" s="409"/>
    </row>
    <row r="333" ht="13.5" customHeight="1">
      <c r="A333" s="409"/>
      <c r="B333" s="434"/>
      <c r="C333" s="409"/>
      <c r="D333" s="409"/>
      <c r="E333" s="409"/>
      <c r="F333" s="409"/>
      <c r="G333" s="409"/>
      <c r="H333" s="409"/>
      <c r="I333" s="409"/>
      <c r="J333" s="409"/>
      <c r="K333" s="409"/>
      <c r="L333" s="409"/>
      <c r="M333" s="409"/>
      <c r="N333" s="409"/>
      <c r="O333" s="409"/>
      <c r="P333" s="409"/>
      <c r="Q333" s="409"/>
      <c r="R333" s="409"/>
      <c r="S333" s="409"/>
      <c r="T333" s="409"/>
      <c r="U333" s="409"/>
      <c r="V333" s="409"/>
      <c r="W333" s="409"/>
      <c r="X333" s="409"/>
      <c r="Y333" s="409"/>
      <c r="Z333" s="409"/>
      <c r="AA333" s="409"/>
      <c r="AB333" s="409"/>
      <c r="AC333" s="409"/>
      <c r="AD333" s="409"/>
    </row>
    <row r="334" ht="13.5" customHeight="1">
      <c r="A334" s="409"/>
      <c r="B334" s="434"/>
      <c r="C334" s="409"/>
      <c r="D334" s="409"/>
      <c r="E334" s="409"/>
      <c r="F334" s="409"/>
      <c r="G334" s="409"/>
      <c r="H334" s="409"/>
      <c r="I334" s="409"/>
      <c r="J334" s="409"/>
      <c r="K334" s="409"/>
      <c r="L334" s="409"/>
      <c r="M334" s="409"/>
      <c r="N334" s="409"/>
      <c r="O334" s="409"/>
      <c r="P334" s="409"/>
      <c r="Q334" s="409"/>
      <c r="R334" s="409"/>
      <c r="S334" s="409"/>
      <c r="T334" s="409"/>
      <c r="U334" s="409"/>
      <c r="V334" s="409"/>
      <c r="W334" s="409"/>
      <c r="X334" s="409"/>
      <c r="Y334" s="409"/>
      <c r="Z334" s="409"/>
      <c r="AA334" s="409"/>
      <c r="AB334" s="409"/>
      <c r="AC334" s="409"/>
      <c r="AD334" s="409"/>
    </row>
    <row r="335" ht="13.5" customHeight="1">
      <c r="A335" s="409"/>
      <c r="B335" s="434"/>
      <c r="C335" s="409"/>
      <c r="D335" s="409"/>
      <c r="E335" s="409"/>
      <c r="F335" s="409"/>
      <c r="G335" s="409"/>
      <c r="H335" s="409"/>
      <c r="I335" s="409"/>
      <c r="J335" s="409"/>
      <c r="K335" s="409"/>
      <c r="L335" s="409"/>
      <c r="M335" s="409"/>
      <c r="N335" s="409"/>
      <c r="O335" s="409"/>
      <c r="P335" s="409"/>
      <c r="Q335" s="409"/>
      <c r="R335" s="409"/>
      <c r="S335" s="409"/>
      <c r="T335" s="409"/>
      <c r="U335" s="409"/>
      <c r="V335" s="409"/>
      <c r="W335" s="409"/>
      <c r="X335" s="409"/>
      <c r="Y335" s="409"/>
      <c r="Z335" s="409"/>
      <c r="AA335" s="409"/>
      <c r="AB335" s="409"/>
      <c r="AC335" s="409"/>
      <c r="AD335" s="409"/>
    </row>
    <row r="336" ht="13.5" customHeight="1">
      <c r="A336" s="409"/>
      <c r="B336" s="434"/>
      <c r="C336" s="409"/>
      <c r="D336" s="409"/>
      <c r="E336" s="409"/>
      <c r="F336" s="409"/>
      <c r="G336" s="409"/>
      <c r="H336" s="409"/>
      <c r="I336" s="409"/>
      <c r="J336" s="409"/>
      <c r="K336" s="409"/>
      <c r="L336" s="409"/>
      <c r="M336" s="409"/>
      <c r="N336" s="409"/>
      <c r="O336" s="409"/>
      <c r="P336" s="409"/>
      <c r="Q336" s="409"/>
      <c r="R336" s="409"/>
      <c r="S336" s="409"/>
      <c r="T336" s="409"/>
      <c r="U336" s="409"/>
      <c r="V336" s="409"/>
      <c r="W336" s="409"/>
      <c r="X336" s="409"/>
      <c r="Y336" s="409"/>
      <c r="Z336" s="409"/>
      <c r="AA336" s="409"/>
      <c r="AB336" s="409"/>
      <c r="AC336" s="409"/>
      <c r="AD336" s="409"/>
    </row>
    <row r="337" ht="13.5" customHeight="1">
      <c r="A337" s="409"/>
      <c r="B337" s="434"/>
      <c r="C337" s="409"/>
      <c r="D337" s="409"/>
      <c r="E337" s="409"/>
      <c r="F337" s="409"/>
      <c r="G337" s="409"/>
      <c r="H337" s="409"/>
      <c r="I337" s="409"/>
      <c r="J337" s="409"/>
      <c r="K337" s="409"/>
      <c r="L337" s="409"/>
      <c r="M337" s="409"/>
      <c r="N337" s="409"/>
      <c r="O337" s="409"/>
      <c r="P337" s="409"/>
      <c r="Q337" s="409"/>
      <c r="R337" s="409"/>
      <c r="S337" s="409"/>
      <c r="T337" s="409"/>
      <c r="U337" s="409"/>
      <c r="V337" s="409"/>
      <c r="W337" s="409"/>
      <c r="X337" s="409"/>
      <c r="Y337" s="409"/>
      <c r="Z337" s="409"/>
      <c r="AA337" s="409"/>
      <c r="AB337" s="409"/>
      <c r="AC337" s="409"/>
      <c r="AD337" s="409"/>
    </row>
    <row r="338" ht="13.5" customHeight="1">
      <c r="A338" s="409"/>
      <c r="B338" s="434"/>
      <c r="C338" s="409"/>
      <c r="D338" s="409"/>
      <c r="E338" s="409"/>
      <c r="F338" s="409"/>
      <c r="G338" s="409"/>
      <c r="H338" s="409"/>
      <c r="I338" s="409"/>
      <c r="J338" s="409"/>
      <c r="K338" s="409"/>
      <c r="L338" s="409"/>
      <c r="M338" s="409"/>
      <c r="N338" s="409"/>
      <c r="O338" s="409"/>
      <c r="P338" s="409"/>
      <c r="Q338" s="409"/>
      <c r="R338" s="409"/>
      <c r="S338" s="409"/>
      <c r="T338" s="409"/>
      <c r="U338" s="409"/>
      <c r="V338" s="409"/>
      <c r="W338" s="409"/>
      <c r="X338" s="409"/>
      <c r="Y338" s="409"/>
      <c r="Z338" s="409"/>
      <c r="AA338" s="409"/>
      <c r="AB338" s="409"/>
      <c r="AC338" s="409"/>
      <c r="AD338" s="409"/>
    </row>
    <row r="339" ht="13.5" customHeight="1">
      <c r="A339" s="409"/>
      <c r="B339" s="434"/>
      <c r="C339" s="409"/>
      <c r="D339" s="409"/>
      <c r="E339" s="409"/>
      <c r="F339" s="409"/>
      <c r="G339" s="409"/>
      <c r="H339" s="409"/>
      <c r="I339" s="409"/>
      <c r="J339" s="409"/>
      <c r="K339" s="409"/>
      <c r="L339" s="409"/>
      <c r="M339" s="409"/>
      <c r="N339" s="409"/>
      <c r="O339" s="409"/>
      <c r="P339" s="409"/>
      <c r="Q339" s="409"/>
      <c r="R339" s="409"/>
      <c r="S339" s="409"/>
      <c r="T339" s="409"/>
      <c r="U339" s="409"/>
      <c r="V339" s="409"/>
      <c r="W339" s="409"/>
      <c r="X339" s="409"/>
      <c r="Y339" s="409"/>
      <c r="Z339" s="409"/>
      <c r="AA339" s="409"/>
      <c r="AB339" s="409"/>
      <c r="AC339" s="409"/>
      <c r="AD339" s="409"/>
    </row>
    <row r="340" ht="13.5" customHeight="1">
      <c r="A340" s="409"/>
      <c r="B340" s="434"/>
      <c r="C340" s="409"/>
      <c r="D340" s="409"/>
      <c r="E340" s="409"/>
      <c r="F340" s="409"/>
      <c r="G340" s="409"/>
      <c r="H340" s="409"/>
      <c r="I340" s="409"/>
      <c r="J340" s="409"/>
      <c r="K340" s="409"/>
      <c r="L340" s="409"/>
      <c r="M340" s="409"/>
      <c r="N340" s="409"/>
      <c r="O340" s="409"/>
      <c r="P340" s="409"/>
      <c r="Q340" s="409"/>
      <c r="R340" s="409"/>
      <c r="S340" s="409"/>
      <c r="T340" s="409"/>
      <c r="U340" s="409"/>
      <c r="V340" s="409"/>
      <c r="W340" s="409"/>
      <c r="X340" s="409"/>
      <c r="Y340" s="409"/>
      <c r="Z340" s="409"/>
      <c r="AA340" s="409"/>
      <c r="AB340" s="409"/>
      <c r="AC340" s="409"/>
      <c r="AD340" s="409"/>
    </row>
    <row r="341" ht="13.5" customHeight="1">
      <c r="A341" s="409"/>
      <c r="B341" s="434"/>
      <c r="C341" s="409"/>
      <c r="D341" s="409"/>
      <c r="E341" s="409"/>
      <c r="F341" s="409"/>
      <c r="G341" s="409"/>
      <c r="H341" s="409"/>
      <c r="I341" s="409"/>
      <c r="J341" s="409"/>
      <c r="K341" s="409"/>
      <c r="L341" s="409"/>
      <c r="M341" s="409"/>
      <c r="N341" s="409"/>
      <c r="O341" s="409"/>
      <c r="P341" s="409"/>
      <c r="Q341" s="409"/>
      <c r="R341" s="409"/>
      <c r="S341" s="409"/>
      <c r="T341" s="409"/>
      <c r="U341" s="409"/>
      <c r="V341" s="409"/>
      <c r="W341" s="409"/>
      <c r="X341" s="409"/>
      <c r="Y341" s="409"/>
      <c r="Z341" s="409"/>
      <c r="AA341" s="409"/>
      <c r="AB341" s="409"/>
      <c r="AC341" s="409"/>
      <c r="AD341" s="409"/>
    </row>
    <row r="342" ht="13.5" customHeight="1">
      <c r="A342" s="409"/>
      <c r="B342" s="434"/>
      <c r="C342" s="409"/>
      <c r="D342" s="409"/>
      <c r="E342" s="409"/>
      <c r="F342" s="409"/>
      <c r="G342" s="409"/>
      <c r="H342" s="409"/>
      <c r="I342" s="409"/>
      <c r="J342" s="409"/>
      <c r="K342" s="409"/>
      <c r="L342" s="409"/>
      <c r="M342" s="409"/>
      <c r="N342" s="409"/>
      <c r="O342" s="409"/>
      <c r="P342" s="409"/>
      <c r="Q342" s="409"/>
      <c r="R342" s="409"/>
      <c r="S342" s="409"/>
      <c r="T342" s="409"/>
      <c r="U342" s="409"/>
      <c r="V342" s="409"/>
      <c r="W342" s="409"/>
      <c r="X342" s="409"/>
      <c r="Y342" s="409"/>
      <c r="Z342" s="409"/>
      <c r="AA342" s="409"/>
      <c r="AB342" s="409"/>
      <c r="AC342" s="409"/>
      <c r="AD342" s="409"/>
    </row>
    <row r="343" ht="13.5" customHeight="1">
      <c r="A343" s="409"/>
      <c r="B343" s="434"/>
      <c r="C343" s="409"/>
      <c r="D343" s="409"/>
      <c r="E343" s="409"/>
      <c r="F343" s="409"/>
      <c r="G343" s="409"/>
      <c r="H343" s="409"/>
      <c r="I343" s="409"/>
      <c r="J343" s="409"/>
      <c r="K343" s="409"/>
      <c r="L343" s="409"/>
      <c r="M343" s="409"/>
      <c r="N343" s="409"/>
      <c r="O343" s="409"/>
      <c r="P343" s="409"/>
      <c r="Q343" s="409"/>
      <c r="R343" s="409"/>
      <c r="S343" s="409"/>
      <c r="T343" s="409"/>
      <c r="U343" s="409"/>
      <c r="V343" s="409"/>
      <c r="W343" s="409"/>
      <c r="X343" s="409"/>
      <c r="Y343" s="409"/>
      <c r="Z343" s="409"/>
      <c r="AA343" s="409"/>
      <c r="AB343" s="409"/>
      <c r="AC343" s="409"/>
      <c r="AD343" s="409"/>
    </row>
    <row r="344" ht="13.5" customHeight="1">
      <c r="A344" s="409"/>
      <c r="B344" s="434"/>
      <c r="C344" s="409"/>
      <c r="D344" s="409"/>
      <c r="E344" s="409"/>
      <c r="F344" s="409"/>
      <c r="G344" s="409"/>
      <c r="H344" s="409"/>
      <c r="I344" s="409"/>
      <c r="J344" s="409"/>
      <c r="K344" s="409"/>
      <c r="L344" s="409"/>
      <c r="M344" s="409"/>
      <c r="N344" s="409"/>
      <c r="O344" s="409"/>
      <c r="P344" s="409"/>
      <c r="Q344" s="409"/>
      <c r="R344" s="409"/>
      <c r="S344" s="409"/>
      <c r="T344" s="409"/>
      <c r="U344" s="409"/>
      <c r="V344" s="409"/>
      <c r="W344" s="409"/>
      <c r="X344" s="409"/>
      <c r="Y344" s="409"/>
      <c r="Z344" s="409"/>
      <c r="AA344" s="409"/>
      <c r="AB344" s="409"/>
      <c r="AC344" s="409"/>
      <c r="AD344" s="409"/>
    </row>
    <row r="345" ht="13.5" customHeight="1">
      <c r="A345" s="409"/>
      <c r="B345" s="434"/>
      <c r="C345" s="409"/>
      <c r="D345" s="409"/>
      <c r="E345" s="409"/>
      <c r="F345" s="409"/>
      <c r="G345" s="409"/>
      <c r="H345" s="409"/>
      <c r="I345" s="409"/>
      <c r="J345" s="409"/>
      <c r="K345" s="409"/>
      <c r="L345" s="409"/>
      <c r="M345" s="409"/>
      <c r="N345" s="409"/>
      <c r="O345" s="409"/>
      <c r="P345" s="409"/>
      <c r="Q345" s="409"/>
      <c r="R345" s="409"/>
      <c r="S345" s="409"/>
      <c r="T345" s="409"/>
      <c r="U345" s="409"/>
      <c r="V345" s="409"/>
      <c r="W345" s="409"/>
      <c r="X345" s="409"/>
      <c r="Y345" s="409"/>
      <c r="Z345" s="409"/>
      <c r="AA345" s="409"/>
      <c r="AB345" s="409"/>
      <c r="AC345" s="409"/>
      <c r="AD345" s="409"/>
    </row>
    <row r="346" ht="13.5" customHeight="1">
      <c r="A346" s="409"/>
      <c r="B346" s="434"/>
      <c r="C346" s="409"/>
      <c r="D346" s="409"/>
      <c r="E346" s="409"/>
      <c r="F346" s="409"/>
      <c r="G346" s="409"/>
      <c r="H346" s="409"/>
      <c r="I346" s="409"/>
      <c r="J346" s="409"/>
      <c r="K346" s="409"/>
      <c r="L346" s="409"/>
      <c r="M346" s="409"/>
      <c r="N346" s="409"/>
      <c r="O346" s="409"/>
      <c r="P346" s="409"/>
      <c r="Q346" s="409"/>
      <c r="R346" s="409"/>
      <c r="S346" s="409"/>
      <c r="T346" s="409"/>
      <c r="U346" s="409"/>
      <c r="V346" s="409"/>
      <c r="W346" s="409"/>
      <c r="X346" s="409"/>
      <c r="Y346" s="409"/>
      <c r="Z346" s="409"/>
      <c r="AA346" s="409"/>
      <c r="AB346" s="409"/>
      <c r="AC346" s="409"/>
      <c r="AD346" s="409"/>
    </row>
    <row r="347" ht="13.5" customHeight="1">
      <c r="A347" s="409"/>
      <c r="B347" s="434"/>
      <c r="C347" s="409"/>
      <c r="D347" s="409"/>
      <c r="E347" s="409"/>
      <c r="F347" s="409"/>
      <c r="G347" s="409"/>
      <c r="H347" s="409"/>
      <c r="I347" s="409"/>
      <c r="J347" s="409"/>
      <c r="K347" s="409"/>
      <c r="L347" s="409"/>
      <c r="M347" s="409"/>
      <c r="N347" s="409"/>
      <c r="O347" s="409"/>
      <c r="P347" s="409"/>
      <c r="Q347" s="409"/>
      <c r="R347" s="409"/>
      <c r="S347" s="409"/>
      <c r="T347" s="409"/>
      <c r="U347" s="409"/>
      <c r="V347" s="409"/>
      <c r="W347" s="409"/>
      <c r="X347" s="409"/>
      <c r="Y347" s="409"/>
      <c r="Z347" s="409"/>
      <c r="AA347" s="409"/>
      <c r="AB347" s="409"/>
      <c r="AC347" s="409"/>
      <c r="AD347" s="409"/>
    </row>
    <row r="348" ht="13.5" customHeight="1">
      <c r="A348" s="409"/>
      <c r="B348" s="434"/>
      <c r="C348" s="409"/>
      <c r="D348" s="409"/>
      <c r="E348" s="409"/>
      <c r="F348" s="409"/>
      <c r="G348" s="409"/>
      <c r="H348" s="409"/>
      <c r="I348" s="409"/>
      <c r="J348" s="409"/>
      <c r="K348" s="409"/>
      <c r="L348" s="409"/>
      <c r="M348" s="409"/>
      <c r="N348" s="409"/>
      <c r="O348" s="409"/>
      <c r="P348" s="409"/>
      <c r="Q348" s="409"/>
      <c r="R348" s="409"/>
      <c r="S348" s="409"/>
      <c r="T348" s="409"/>
      <c r="U348" s="409"/>
      <c r="V348" s="409"/>
      <c r="W348" s="409"/>
      <c r="X348" s="409"/>
      <c r="Y348" s="409"/>
      <c r="Z348" s="409"/>
      <c r="AA348" s="409"/>
      <c r="AB348" s="409"/>
      <c r="AC348" s="409"/>
      <c r="AD348" s="409"/>
    </row>
    <row r="349" ht="13.5" customHeight="1">
      <c r="A349" s="409"/>
      <c r="B349" s="434"/>
      <c r="C349" s="409"/>
      <c r="D349" s="409"/>
      <c r="E349" s="409"/>
      <c r="F349" s="409"/>
      <c r="G349" s="409"/>
      <c r="H349" s="409"/>
      <c r="I349" s="409"/>
      <c r="J349" s="409"/>
      <c r="K349" s="409"/>
      <c r="L349" s="409"/>
      <c r="M349" s="409"/>
      <c r="N349" s="409"/>
      <c r="O349" s="409"/>
      <c r="P349" s="409"/>
      <c r="Q349" s="409"/>
      <c r="R349" s="409"/>
      <c r="S349" s="409"/>
      <c r="T349" s="409"/>
      <c r="U349" s="409"/>
      <c r="V349" s="409"/>
      <c r="W349" s="409"/>
      <c r="X349" s="409"/>
      <c r="Y349" s="409"/>
      <c r="Z349" s="409"/>
      <c r="AA349" s="409"/>
      <c r="AB349" s="409"/>
      <c r="AC349" s="409"/>
      <c r="AD349" s="409"/>
    </row>
    <row r="350" ht="13.5" customHeight="1">
      <c r="A350" s="409"/>
      <c r="B350" s="434"/>
      <c r="C350" s="409"/>
      <c r="D350" s="409"/>
      <c r="E350" s="409"/>
      <c r="F350" s="409"/>
      <c r="G350" s="409"/>
      <c r="H350" s="409"/>
      <c r="I350" s="409"/>
      <c r="J350" s="409"/>
      <c r="K350" s="409"/>
      <c r="L350" s="409"/>
      <c r="M350" s="409"/>
      <c r="N350" s="409"/>
      <c r="O350" s="409"/>
      <c r="P350" s="409"/>
      <c r="Q350" s="409"/>
      <c r="R350" s="409"/>
      <c r="S350" s="409"/>
      <c r="T350" s="409"/>
      <c r="U350" s="409"/>
      <c r="V350" s="409"/>
      <c r="W350" s="409"/>
      <c r="X350" s="409"/>
      <c r="Y350" s="409"/>
      <c r="Z350" s="409"/>
      <c r="AA350" s="409"/>
      <c r="AB350" s="409"/>
      <c r="AC350" s="409"/>
      <c r="AD350" s="409"/>
    </row>
    <row r="351" ht="13.5" customHeight="1">
      <c r="A351" s="409"/>
      <c r="B351" s="434"/>
      <c r="C351" s="409"/>
      <c r="D351" s="409"/>
      <c r="E351" s="409"/>
      <c r="F351" s="409"/>
      <c r="G351" s="409"/>
      <c r="H351" s="409"/>
      <c r="I351" s="409"/>
      <c r="J351" s="409"/>
      <c r="K351" s="409"/>
      <c r="L351" s="409"/>
      <c r="M351" s="409"/>
      <c r="N351" s="409"/>
      <c r="O351" s="409"/>
      <c r="P351" s="409"/>
      <c r="Q351" s="409"/>
      <c r="R351" s="409"/>
      <c r="S351" s="409"/>
      <c r="T351" s="409"/>
      <c r="U351" s="409"/>
      <c r="V351" s="409"/>
      <c r="W351" s="409"/>
      <c r="X351" s="409"/>
      <c r="Y351" s="409"/>
      <c r="Z351" s="409"/>
      <c r="AA351" s="409"/>
      <c r="AB351" s="409"/>
      <c r="AC351" s="409"/>
      <c r="AD351" s="409"/>
    </row>
    <row r="352" ht="13.5" customHeight="1">
      <c r="A352" s="409"/>
      <c r="B352" s="434"/>
      <c r="C352" s="409"/>
      <c r="D352" s="409"/>
      <c r="E352" s="409"/>
      <c r="F352" s="409"/>
      <c r="G352" s="409"/>
      <c r="H352" s="409"/>
      <c r="I352" s="409"/>
      <c r="J352" s="409"/>
      <c r="K352" s="409"/>
      <c r="L352" s="409"/>
      <c r="M352" s="409"/>
      <c r="N352" s="409"/>
      <c r="O352" s="409"/>
      <c r="P352" s="409"/>
      <c r="Q352" s="409"/>
      <c r="R352" s="409"/>
      <c r="S352" s="409"/>
      <c r="T352" s="409"/>
      <c r="U352" s="409"/>
      <c r="V352" s="409"/>
      <c r="W352" s="409"/>
      <c r="X352" s="409"/>
      <c r="Y352" s="409"/>
      <c r="Z352" s="409"/>
      <c r="AA352" s="409"/>
      <c r="AB352" s="409"/>
      <c r="AC352" s="409"/>
      <c r="AD352" s="409"/>
    </row>
    <row r="353" ht="13.5" customHeight="1">
      <c r="A353" s="409"/>
      <c r="B353" s="434"/>
      <c r="C353" s="409"/>
      <c r="D353" s="409"/>
      <c r="E353" s="409"/>
      <c r="F353" s="409"/>
      <c r="G353" s="409"/>
      <c r="H353" s="409"/>
      <c r="I353" s="409"/>
      <c r="J353" s="409"/>
      <c r="K353" s="409"/>
      <c r="L353" s="409"/>
      <c r="M353" s="409"/>
      <c r="N353" s="409"/>
      <c r="O353" s="409"/>
      <c r="P353" s="409"/>
      <c r="Q353" s="409"/>
      <c r="R353" s="409"/>
      <c r="S353" s="409"/>
      <c r="T353" s="409"/>
      <c r="U353" s="409"/>
      <c r="V353" s="409"/>
      <c r="W353" s="409"/>
      <c r="X353" s="409"/>
      <c r="Y353" s="409"/>
      <c r="Z353" s="409"/>
      <c r="AA353" s="409"/>
      <c r="AB353" s="409"/>
      <c r="AC353" s="409"/>
      <c r="AD353" s="409"/>
    </row>
    <row r="354" ht="13.5" customHeight="1">
      <c r="A354" s="409"/>
      <c r="B354" s="434"/>
      <c r="C354" s="409"/>
      <c r="D354" s="409"/>
      <c r="E354" s="409"/>
      <c r="F354" s="409"/>
      <c r="G354" s="409"/>
      <c r="H354" s="409"/>
      <c r="I354" s="409"/>
      <c r="J354" s="409"/>
      <c r="K354" s="409"/>
      <c r="L354" s="409"/>
      <c r="M354" s="409"/>
      <c r="N354" s="409"/>
      <c r="O354" s="409"/>
      <c r="P354" s="409"/>
      <c r="Q354" s="409"/>
      <c r="R354" s="409"/>
      <c r="S354" s="409"/>
      <c r="T354" s="409"/>
      <c r="U354" s="409"/>
      <c r="V354" s="409"/>
      <c r="W354" s="409"/>
      <c r="X354" s="409"/>
      <c r="Y354" s="409"/>
      <c r="Z354" s="409"/>
      <c r="AA354" s="409"/>
      <c r="AB354" s="409"/>
      <c r="AC354" s="409"/>
      <c r="AD354" s="409"/>
    </row>
    <row r="355" ht="13.5" customHeight="1">
      <c r="A355" s="409"/>
      <c r="B355" s="434"/>
      <c r="C355" s="409"/>
      <c r="D355" s="409"/>
      <c r="E355" s="409"/>
      <c r="F355" s="409"/>
      <c r="G355" s="409"/>
      <c r="H355" s="409"/>
      <c r="I355" s="409"/>
      <c r="J355" s="409"/>
      <c r="K355" s="409"/>
      <c r="L355" s="409"/>
      <c r="M355" s="409"/>
      <c r="N355" s="409"/>
      <c r="O355" s="409"/>
      <c r="P355" s="409"/>
      <c r="Q355" s="409"/>
      <c r="R355" s="409"/>
      <c r="S355" s="409"/>
      <c r="T355" s="409"/>
      <c r="U355" s="409"/>
      <c r="V355" s="409"/>
      <c r="W355" s="409"/>
      <c r="X355" s="409"/>
      <c r="Y355" s="409"/>
      <c r="Z355" s="409"/>
      <c r="AA355" s="409"/>
      <c r="AB355" s="409"/>
      <c r="AC355" s="409"/>
      <c r="AD355" s="409"/>
    </row>
    <row r="356" ht="13.5" customHeight="1">
      <c r="A356" s="409"/>
      <c r="B356" s="434"/>
      <c r="C356" s="409"/>
      <c r="D356" s="409"/>
      <c r="E356" s="409"/>
      <c r="F356" s="409"/>
      <c r="G356" s="409"/>
      <c r="H356" s="409"/>
      <c r="I356" s="409"/>
      <c r="J356" s="409"/>
      <c r="K356" s="409"/>
      <c r="L356" s="409"/>
      <c r="M356" s="409"/>
      <c r="N356" s="409"/>
      <c r="O356" s="409"/>
      <c r="P356" s="409"/>
      <c r="Q356" s="409"/>
      <c r="R356" s="409"/>
      <c r="S356" s="409"/>
      <c r="T356" s="409"/>
      <c r="U356" s="409"/>
      <c r="V356" s="409"/>
      <c r="W356" s="409"/>
      <c r="X356" s="409"/>
      <c r="Y356" s="409"/>
      <c r="Z356" s="409"/>
      <c r="AA356" s="409"/>
      <c r="AB356" s="409"/>
      <c r="AC356" s="409"/>
      <c r="AD356" s="409"/>
    </row>
    <row r="357" ht="13.5" customHeight="1">
      <c r="A357" s="409"/>
      <c r="B357" s="434"/>
      <c r="C357" s="409"/>
      <c r="D357" s="409"/>
      <c r="E357" s="409"/>
      <c r="F357" s="409"/>
      <c r="G357" s="409"/>
      <c r="H357" s="409"/>
      <c r="I357" s="409"/>
      <c r="J357" s="409"/>
      <c r="K357" s="409"/>
      <c r="L357" s="409"/>
      <c r="M357" s="409"/>
      <c r="N357" s="409"/>
      <c r="O357" s="409"/>
      <c r="P357" s="409"/>
      <c r="Q357" s="409"/>
      <c r="R357" s="409"/>
      <c r="S357" s="409"/>
      <c r="T357" s="409"/>
      <c r="U357" s="409"/>
      <c r="V357" s="409"/>
      <c r="W357" s="409"/>
      <c r="X357" s="409"/>
      <c r="Y357" s="409"/>
      <c r="Z357" s="409"/>
      <c r="AA357" s="409"/>
      <c r="AB357" s="409"/>
      <c r="AC357" s="409"/>
      <c r="AD357" s="409"/>
    </row>
    <row r="358" ht="13.5" customHeight="1">
      <c r="A358" s="409"/>
      <c r="B358" s="434"/>
      <c r="C358" s="409"/>
      <c r="D358" s="409"/>
      <c r="E358" s="409"/>
      <c r="F358" s="409"/>
      <c r="G358" s="409"/>
      <c r="H358" s="409"/>
      <c r="I358" s="409"/>
      <c r="J358" s="409"/>
      <c r="K358" s="409"/>
      <c r="L358" s="409"/>
      <c r="M358" s="409"/>
      <c r="N358" s="409"/>
      <c r="O358" s="409"/>
      <c r="P358" s="409"/>
      <c r="Q358" s="409"/>
      <c r="R358" s="409"/>
      <c r="S358" s="409"/>
      <c r="T358" s="409"/>
      <c r="U358" s="409"/>
      <c r="V358" s="409"/>
      <c r="W358" s="409"/>
      <c r="X358" s="409"/>
      <c r="Y358" s="409"/>
      <c r="Z358" s="409"/>
      <c r="AA358" s="409"/>
      <c r="AB358" s="409"/>
      <c r="AC358" s="409"/>
      <c r="AD358" s="409"/>
    </row>
    <row r="359" ht="13.5" customHeight="1">
      <c r="A359" s="409"/>
      <c r="B359" s="434"/>
      <c r="C359" s="409"/>
      <c r="D359" s="409"/>
      <c r="E359" s="409"/>
      <c r="F359" s="409"/>
      <c r="G359" s="409"/>
      <c r="H359" s="409"/>
      <c r="I359" s="409"/>
      <c r="J359" s="409"/>
      <c r="K359" s="409"/>
      <c r="L359" s="409"/>
      <c r="M359" s="409"/>
      <c r="N359" s="409"/>
      <c r="O359" s="409"/>
      <c r="P359" s="409"/>
      <c r="Q359" s="409"/>
      <c r="R359" s="409"/>
      <c r="S359" s="409"/>
      <c r="T359" s="409"/>
      <c r="U359" s="409"/>
      <c r="V359" s="409"/>
      <c r="W359" s="409"/>
      <c r="X359" s="409"/>
      <c r="Y359" s="409"/>
      <c r="Z359" s="409"/>
      <c r="AA359" s="409"/>
      <c r="AB359" s="409"/>
      <c r="AC359" s="409"/>
      <c r="AD359" s="409"/>
    </row>
    <row r="360" ht="13.5" customHeight="1">
      <c r="A360" s="409"/>
      <c r="B360" s="434"/>
      <c r="C360" s="409"/>
      <c r="D360" s="409"/>
      <c r="E360" s="409"/>
      <c r="F360" s="409"/>
      <c r="G360" s="409"/>
      <c r="H360" s="409"/>
      <c r="I360" s="409"/>
      <c r="J360" s="409"/>
      <c r="K360" s="409"/>
      <c r="L360" s="409"/>
      <c r="M360" s="409"/>
      <c r="N360" s="409"/>
      <c r="O360" s="409"/>
      <c r="P360" s="409"/>
      <c r="Q360" s="409"/>
      <c r="R360" s="409"/>
      <c r="S360" s="409"/>
      <c r="T360" s="409"/>
      <c r="U360" s="409"/>
      <c r="V360" s="409"/>
      <c r="W360" s="409"/>
      <c r="X360" s="409"/>
      <c r="Y360" s="409"/>
      <c r="Z360" s="409"/>
      <c r="AA360" s="409"/>
      <c r="AB360" s="409"/>
      <c r="AC360" s="409"/>
      <c r="AD360" s="409"/>
    </row>
    <row r="361" ht="13.5" customHeight="1">
      <c r="A361" s="409"/>
      <c r="B361" s="434"/>
      <c r="C361" s="409"/>
      <c r="D361" s="409"/>
      <c r="E361" s="409"/>
      <c r="F361" s="409"/>
      <c r="G361" s="409"/>
      <c r="H361" s="409"/>
      <c r="I361" s="409"/>
      <c r="J361" s="409"/>
      <c r="K361" s="409"/>
      <c r="L361" s="409"/>
      <c r="M361" s="409"/>
      <c r="N361" s="409"/>
      <c r="O361" s="409"/>
      <c r="P361" s="409"/>
      <c r="Q361" s="409"/>
      <c r="R361" s="409"/>
      <c r="S361" s="409"/>
      <c r="T361" s="409"/>
      <c r="U361" s="409"/>
      <c r="V361" s="409"/>
      <c r="W361" s="409"/>
      <c r="X361" s="409"/>
      <c r="Y361" s="409"/>
      <c r="Z361" s="409"/>
      <c r="AA361" s="409"/>
      <c r="AB361" s="409"/>
      <c r="AC361" s="409"/>
      <c r="AD361" s="409"/>
    </row>
    <row r="362" ht="13.5" customHeight="1">
      <c r="A362" s="409"/>
      <c r="B362" s="434"/>
      <c r="C362" s="409"/>
      <c r="D362" s="409"/>
      <c r="E362" s="409"/>
      <c r="F362" s="409"/>
      <c r="G362" s="409"/>
      <c r="H362" s="409"/>
      <c r="I362" s="409"/>
      <c r="J362" s="409"/>
      <c r="K362" s="409"/>
      <c r="L362" s="409"/>
      <c r="M362" s="409"/>
      <c r="N362" s="409"/>
      <c r="O362" s="409"/>
      <c r="P362" s="409"/>
      <c r="Q362" s="409"/>
      <c r="R362" s="409"/>
      <c r="S362" s="409"/>
      <c r="T362" s="409"/>
      <c r="U362" s="409"/>
      <c r="V362" s="409"/>
      <c r="W362" s="409"/>
      <c r="X362" s="409"/>
      <c r="Y362" s="409"/>
      <c r="Z362" s="409"/>
      <c r="AA362" s="409"/>
      <c r="AB362" s="409"/>
      <c r="AC362" s="409"/>
      <c r="AD362" s="409"/>
    </row>
    <row r="363" ht="13.5" customHeight="1">
      <c r="A363" s="409"/>
      <c r="B363" s="434"/>
      <c r="C363" s="409"/>
      <c r="D363" s="409"/>
      <c r="E363" s="409"/>
      <c r="F363" s="409"/>
      <c r="G363" s="409"/>
      <c r="H363" s="409"/>
      <c r="I363" s="409"/>
      <c r="J363" s="409"/>
      <c r="K363" s="409"/>
      <c r="L363" s="409"/>
      <c r="M363" s="409"/>
      <c r="N363" s="409"/>
      <c r="O363" s="409"/>
      <c r="P363" s="409"/>
      <c r="Q363" s="409"/>
      <c r="R363" s="409"/>
      <c r="S363" s="409"/>
      <c r="T363" s="409"/>
      <c r="U363" s="409"/>
      <c r="V363" s="409"/>
      <c r="W363" s="409"/>
      <c r="X363" s="409"/>
      <c r="Y363" s="409"/>
      <c r="Z363" s="409"/>
      <c r="AA363" s="409"/>
      <c r="AB363" s="409"/>
      <c r="AC363" s="409"/>
      <c r="AD363" s="409"/>
    </row>
    <row r="364" ht="13.5" customHeight="1">
      <c r="A364" s="409"/>
      <c r="B364" s="434"/>
      <c r="C364" s="409"/>
      <c r="D364" s="409"/>
      <c r="E364" s="409"/>
      <c r="F364" s="409"/>
      <c r="G364" s="409"/>
      <c r="H364" s="409"/>
      <c r="I364" s="409"/>
      <c r="J364" s="409"/>
      <c r="K364" s="409"/>
      <c r="L364" s="409"/>
      <c r="M364" s="409"/>
      <c r="N364" s="409"/>
      <c r="O364" s="409"/>
      <c r="P364" s="409"/>
      <c r="Q364" s="409"/>
      <c r="R364" s="409"/>
      <c r="S364" s="409"/>
      <c r="T364" s="409"/>
      <c r="U364" s="409"/>
      <c r="V364" s="409"/>
      <c r="W364" s="409"/>
      <c r="X364" s="409"/>
      <c r="Y364" s="409"/>
      <c r="Z364" s="409"/>
      <c r="AA364" s="409"/>
      <c r="AB364" s="409"/>
      <c r="AC364" s="409"/>
      <c r="AD364" s="409"/>
    </row>
    <row r="365" ht="13.5" customHeight="1">
      <c r="A365" s="409"/>
      <c r="B365" s="434"/>
      <c r="C365" s="409"/>
      <c r="D365" s="409"/>
      <c r="E365" s="409"/>
      <c r="F365" s="409"/>
      <c r="G365" s="409"/>
      <c r="H365" s="409"/>
      <c r="I365" s="409"/>
      <c r="J365" s="409"/>
      <c r="K365" s="409"/>
      <c r="L365" s="409"/>
      <c r="M365" s="409"/>
      <c r="N365" s="409"/>
      <c r="O365" s="409"/>
      <c r="P365" s="409"/>
      <c r="Q365" s="409"/>
      <c r="R365" s="409"/>
      <c r="S365" s="409"/>
      <c r="T365" s="409"/>
      <c r="U365" s="409"/>
      <c r="V365" s="409"/>
      <c r="W365" s="409"/>
      <c r="X365" s="409"/>
      <c r="Y365" s="409"/>
      <c r="Z365" s="409"/>
      <c r="AA365" s="409"/>
      <c r="AB365" s="409"/>
      <c r="AC365" s="409"/>
      <c r="AD365" s="409"/>
    </row>
    <row r="366" ht="13.5" customHeight="1">
      <c r="A366" s="409"/>
      <c r="B366" s="434"/>
      <c r="C366" s="409"/>
      <c r="D366" s="409"/>
      <c r="E366" s="409"/>
      <c r="F366" s="409"/>
      <c r="G366" s="409"/>
      <c r="H366" s="409"/>
      <c r="I366" s="409"/>
      <c r="J366" s="409"/>
      <c r="K366" s="409"/>
      <c r="L366" s="409"/>
      <c r="M366" s="409"/>
      <c r="N366" s="409"/>
      <c r="O366" s="409"/>
      <c r="P366" s="409"/>
      <c r="Q366" s="409"/>
      <c r="R366" s="409"/>
      <c r="S366" s="409"/>
      <c r="T366" s="409"/>
      <c r="U366" s="409"/>
      <c r="V366" s="409"/>
      <c r="W366" s="409"/>
      <c r="X366" s="409"/>
      <c r="Y366" s="409"/>
      <c r="Z366" s="409"/>
      <c r="AA366" s="409"/>
      <c r="AB366" s="409"/>
      <c r="AC366" s="409"/>
      <c r="AD366" s="409"/>
    </row>
    <row r="367" ht="13.5" customHeight="1">
      <c r="A367" s="409"/>
      <c r="B367" s="434"/>
      <c r="C367" s="409"/>
      <c r="D367" s="409"/>
      <c r="E367" s="409"/>
      <c r="F367" s="409"/>
      <c r="G367" s="409"/>
      <c r="H367" s="409"/>
      <c r="I367" s="409"/>
      <c r="J367" s="409"/>
      <c r="K367" s="409"/>
      <c r="L367" s="409"/>
      <c r="M367" s="409"/>
      <c r="N367" s="409"/>
      <c r="O367" s="409"/>
      <c r="P367" s="409"/>
      <c r="Q367" s="409"/>
      <c r="R367" s="409"/>
      <c r="S367" s="409"/>
      <c r="T367" s="409"/>
      <c r="U367" s="409"/>
      <c r="V367" s="409"/>
      <c r="W367" s="409"/>
      <c r="X367" s="409"/>
      <c r="Y367" s="409"/>
      <c r="Z367" s="409"/>
      <c r="AA367" s="409"/>
      <c r="AB367" s="409"/>
      <c r="AC367" s="409"/>
      <c r="AD367" s="409"/>
    </row>
    <row r="368" ht="13.5" customHeight="1">
      <c r="A368" s="409"/>
      <c r="B368" s="434"/>
      <c r="C368" s="409"/>
      <c r="D368" s="409"/>
      <c r="E368" s="409"/>
      <c r="F368" s="409"/>
      <c r="G368" s="409"/>
      <c r="H368" s="409"/>
      <c r="I368" s="409"/>
      <c r="J368" s="409"/>
      <c r="K368" s="409"/>
      <c r="L368" s="409"/>
      <c r="M368" s="409"/>
      <c r="N368" s="409"/>
      <c r="O368" s="409"/>
      <c r="P368" s="409"/>
      <c r="Q368" s="409"/>
      <c r="R368" s="409"/>
      <c r="S368" s="409"/>
      <c r="T368" s="409"/>
      <c r="U368" s="409"/>
      <c r="V368" s="409"/>
      <c r="W368" s="409"/>
      <c r="X368" s="409"/>
      <c r="Y368" s="409"/>
      <c r="Z368" s="409"/>
      <c r="AA368" s="409"/>
      <c r="AB368" s="409"/>
      <c r="AC368" s="409"/>
      <c r="AD368" s="409"/>
    </row>
    <row r="369" ht="13.5" customHeight="1">
      <c r="A369" s="409"/>
      <c r="B369" s="434"/>
      <c r="C369" s="409"/>
      <c r="D369" s="409"/>
      <c r="E369" s="409"/>
      <c r="F369" s="409"/>
      <c r="G369" s="409"/>
      <c r="H369" s="409"/>
      <c r="I369" s="409"/>
      <c r="J369" s="409"/>
      <c r="K369" s="409"/>
      <c r="L369" s="409"/>
      <c r="M369" s="409"/>
      <c r="N369" s="409"/>
      <c r="O369" s="409"/>
      <c r="P369" s="409"/>
      <c r="Q369" s="409"/>
      <c r="R369" s="409"/>
      <c r="S369" s="409"/>
      <c r="T369" s="409"/>
      <c r="U369" s="409"/>
      <c r="V369" s="409"/>
      <c r="W369" s="409"/>
      <c r="X369" s="409"/>
      <c r="Y369" s="409"/>
      <c r="Z369" s="409"/>
      <c r="AA369" s="409"/>
      <c r="AB369" s="409"/>
      <c r="AC369" s="409"/>
      <c r="AD369" s="409"/>
    </row>
    <row r="370" ht="13.5" customHeight="1">
      <c r="A370" s="409"/>
      <c r="B370" s="434"/>
      <c r="C370" s="409"/>
      <c r="D370" s="409"/>
      <c r="E370" s="409"/>
      <c r="F370" s="409"/>
      <c r="G370" s="409"/>
      <c r="H370" s="409"/>
      <c r="I370" s="409"/>
      <c r="J370" s="409"/>
      <c r="K370" s="409"/>
      <c r="L370" s="409"/>
      <c r="M370" s="409"/>
      <c r="N370" s="409"/>
      <c r="O370" s="409"/>
      <c r="P370" s="409"/>
      <c r="Q370" s="409"/>
      <c r="R370" s="409"/>
      <c r="S370" s="409"/>
      <c r="T370" s="409"/>
      <c r="U370" s="409"/>
      <c r="V370" s="409"/>
      <c r="W370" s="409"/>
      <c r="X370" s="409"/>
      <c r="Y370" s="409"/>
      <c r="Z370" s="409"/>
      <c r="AA370" s="409"/>
      <c r="AB370" s="409"/>
      <c r="AC370" s="409"/>
      <c r="AD370" s="409"/>
    </row>
    <row r="371" ht="13.5" customHeight="1">
      <c r="A371" s="409"/>
      <c r="B371" s="434"/>
      <c r="C371" s="409"/>
      <c r="D371" s="409"/>
      <c r="E371" s="409"/>
      <c r="F371" s="409"/>
      <c r="G371" s="409"/>
      <c r="H371" s="409"/>
      <c r="I371" s="409"/>
      <c r="J371" s="409"/>
      <c r="K371" s="409"/>
      <c r="L371" s="409"/>
      <c r="M371" s="409"/>
      <c r="N371" s="409"/>
      <c r="O371" s="409"/>
      <c r="P371" s="409"/>
      <c r="Q371" s="409"/>
      <c r="R371" s="409"/>
      <c r="S371" s="409"/>
      <c r="T371" s="409"/>
      <c r="U371" s="409"/>
      <c r="V371" s="409"/>
      <c r="W371" s="409"/>
      <c r="X371" s="409"/>
      <c r="Y371" s="409"/>
      <c r="Z371" s="409"/>
      <c r="AA371" s="409"/>
      <c r="AB371" s="409"/>
      <c r="AC371" s="409"/>
      <c r="AD371" s="409"/>
    </row>
    <row r="372" ht="13.5" customHeight="1">
      <c r="A372" s="409"/>
      <c r="B372" s="434"/>
      <c r="C372" s="409"/>
      <c r="D372" s="409"/>
      <c r="E372" s="409"/>
      <c r="F372" s="409"/>
      <c r="G372" s="409"/>
      <c r="H372" s="409"/>
      <c r="I372" s="409"/>
      <c r="J372" s="409"/>
      <c r="K372" s="409"/>
      <c r="L372" s="409"/>
      <c r="M372" s="409"/>
      <c r="N372" s="409"/>
      <c r="O372" s="409"/>
      <c r="P372" s="409"/>
      <c r="Q372" s="409"/>
      <c r="R372" s="409"/>
      <c r="S372" s="409"/>
      <c r="T372" s="409"/>
      <c r="U372" s="409"/>
      <c r="V372" s="409"/>
      <c r="W372" s="409"/>
      <c r="X372" s="409"/>
      <c r="Y372" s="409"/>
      <c r="Z372" s="409"/>
      <c r="AA372" s="409"/>
      <c r="AB372" s="409"/>
      <c r="AC372" s="409"/>
      <c r="AD372" s="409"/>
    </row>
    <row r="373" ht="13.5" customHeight="1">
      <c r="A373" s="409"/>
      <c r="B373" s="434"/>
      <c r="C373" s="409"/>
      <c r="D373" s="409"/>
      <c r="E373" s="409"/>
      <c r="F373" s="409"/>
      <c r="G373" s="409"/>
      <c r="H373" s="409"/>
      <c r="I373" s="409"/>
      <c r="J373" s="409"/>
      <c r="K373" s="409"/>
      <c r="L373" s="409"/>
      <c r="M373" s="409"/>
      <c r="N373" s="409"/>
      <c r="O373" s="409"/>
      <c r="P373" s="409"/>
      <c r="Q373" s="409"/>
      <c r="R373" s="409"/>
      <c r="S373" s="409"/>
      <c r="T373" s="409"/>
      <c r="U373" s="409"/>
      <c r="V373" s="409"/>
      <c r="W373" s="409"/>
      <c r="X373" s="409"/>
      <c r="Y373" s="409"/>
      <c r="Z373" s="409"/>
      <c r="AA373" s="409"/>
      <c r="AB373" s="409"/>
      <c r="AC373" s="409"/>
      <c r="AD373" s="409"/>
    </row>
    <row r="374" ht="13.5" customHeight="1">
      <c r="A374" s="409"/>
      <c r="B374" s="434"/>
      <c r="C374" s="409"/>
      <c r="D374" s="409"/>
      <c r="E374" s="409"/>
      <c r="F374" s="409"/>
      <c r="G374" s="409"/>
      <c r="H374" s="409"/>
      <c r="I374" s="409"/>
      <c r="J374" s="409"/>
      <c r="K374" s="409"/>
      <c r="L374" s="409"/>
      <c r="M374" s="409"/>
      <c r="N374" s="409"/>
      <c r="O374" s="409"/>
      <c r="P374" s="409"/>
      <c r="Q374" s="409"/>
      <c r="R374" s="409"/>
      <c r="S374" s="409"/>
      <c r="T374" s="409"/>
      <c r="U374" s="409"/>
      <c r="V374" s="409"/>
      <c r="W374" s="409"/>
      <c r="X374" s="409"/>
      <c r="Y374" s="409"/>
      <c r="Z374" s="409"/>
      <c r="AA374" s="409"/>
      <c r="AB374" s="409"/>
      <c r="AC374" s="409"/>
      <c r="AD374" s="409"/>
    </row>
    <row r="375" ht="13.5" customHeight="1">
      <c r="A375" s="409"/>
      <c r="B375" s="434"/>
      <c r="C375" s="409"/>
      <c r="D375" s="409"/>
      <c r="E375" s="409"/>
      <c r="F375" s="409"/>
      <c r="G375" s="409"/>
      <c r="H375" s="409"/>
      <c r="I375" s="409"/>
      <c r="J375" s="409"/>
      <c r="K375" s="409"/>
      <c r="L375" s="409"/>
      <c r="M375" s="409"/>
      <c r="N375" s="409"/>
      <c r="O375" s="409"/>
      <c r="P375" s="409"/>
      <c r="Q375" s="409"/>
      <c r="R375" s="409"/>
      <c r="S375" s="409"/>
      <c r="T375" s="409"/>
      <c r="U375" s="409"/>
      <c r="V375" s="409"/>
      <c r="W375" s="409"/>
      <c r="X375" s="409"/>
      <c r="Y375" s="409"/>
      <c r="Z375" s="409"/>
      <c r="AA375" s="409"/>
      <c r="AB375" s="409"/>
      <c r="AC375" s="409"/>
      <c r="AD375" s="409"/>
    </row>
    <row r="376" ht="13.5" customHeight="1">
      <c r="A376" s="409"/>
      <c r="B376" s="434"/>
      <c r="C376" s="409"/>
      <c r="D376" s="409"/>
      <c r="E376" s="409"/>
      <c r="F376" s="409"/>
      <c r="G376" s="409"/>
      <c r="H376" s="409"/>
      <c r="I376" s="409"/>
      <c r="J376" s="409"/>
      <c r="K376" s="409"/>
      <c r="L376" s="409"/>
      <c r="M376" s="409"/>
      <c r="N376" s="409"/>
      <c r="O376" s="409"/>
      <c r="P376" s="409"/>
      <c r="Q376" s="409"/>
      <c r="R376" s="409"/>
      <c r="S376" s="409"/>
      <c r="T376" s="409"/>
      <c r="U376" s="409"/>
      <c r="V376" s="409"/>
      <c r="W376" s="409"/>
      <c r="X376" s="409"/>
      <c r="Y376" s="409"/>
      <c r="Z376" s="409"/>
      <c r="AA376" s="409"/>
      <c r="AB376" s="409"/>
      <c r="AC376" s="409"/>
      <c r="AD376" s="409"/>
    </row>
    <row r="377" ht="13.5" customHeight="1">
      <c r="A377" s="409"/>
      <c r="B377" s="434"/>
      <c r="C377" s="409"/>
      <c r="D377" s="409"/>
      <c r="E377" s="409"/>
      <c r="F377" s="409"/>
      <c r="G377" s="409"/>
      <c r="H377" s="409"/>
      <c r="I377" s="409"/>
      <c r="J377" s="409"/>
      <c r="K377" s="409"/>
      <c r="L377" s="409"/>
      <c r="M377" s="409"/>
      <c r="N377" s="409"/>
      <c r="O377" s="409"/>
      <c r="P377" s="409"/>
      <c r="Q377" s="409"/>
      <c r="R377" s="409"/>
      <c r="S377" s="409"/>
      <c r="T377" s="409"/>
      <c r="U377" s="409"/>
      <c r="V377" s="409"/>
      <c r="W377" s="409"/>
      <c r="X377" s="409"/>
      <c r="Y377" s="409"/>
      <c r="Z377" s="409"/>
      <c r="AA377" s="409"/>
      <c r="AB377" s="409"/>
      <c r="AC377" s="409"/>
      <c r="AD377" s="409"/>
    </row>
    <row r="378" ht="13.5" customHeight="1">
      <c r="A378" s="409"/>
      <c r="B378" s="434"/>
      <c r="C378" s="409"/>
      <c r="D378" s="409"/>
      <c r="E378" s="409"/>
      <c r="F378" s="409"/>
      <c r="G378" s="409"/>
      <c r="H378" s="409"/>
      <c r="I378" s="409"/>
      <c r="J378" s="409"/>
      <c r="K378" s="409"/>
      <c r="L378" s="409"/>
      <c r="M378" s="409"/>
      <c r="N378" s="409"/>
      <c r="O378" s="409"/>
      <c r="P378" s="409"/>
      <c r="Q378" s="409"/>
      <c r="R378" s="409"/>
      <c r="S378" s="409"/>
      <c r="T378" s="409"/>
      <c r="U378" s="409"/>
      <c r="V378" s="409"/>
      <c r="W378" s="409"/>
      <c r="X378" s="409"/>
      <c r="Y378" s="409"/>
      <c r="Z378" s="409"/>
      <c r="AA378" s="409"/>
      <c r="AB378" s="409"/>
      <c r="AC378" s="409"/>
      <c r="AD378" s="409"/>
    </row>
    <row r="379" ht="13.5" customHeight="1">
      <c r="A379" s="409"/>
      <c r="B379" s="434"/>
      <c r="C379" s="409"/>
      <c r="D379" s="409"/>
      <c r="E379" s="409"/>
      <c r="F379" s="409"/>
      <c r="G379" s="409"/>
      <c r="H379" s="409"/>
      <c r="I379" s="409"/>
      <c r="J379" s="409"/>
      <c r="K379" s="409"/>
      <c r="L379" s="409"/>
      <c r="M379" s="409"/>
      <c r="N379" s="409"/>
      <c r="O379" s="409"/>
      <c r="P379" s="409"/>
      <c r="Q379" s="409"/>
      <c r="R379" s="409"/>
      <c r="S379" s="409"/>
      <c r="T379" s="409"/>
      <c r="U379" s="409"/>
      <c r="V379" s="409"/>
      <c r="W379" s="409"/>
      <c r="X379" s="409"/>
      <c r="Y379" s="409"/>
      <c r="Z379" s="409"/>
      <c r="AA379" s="409"/>
      <c r="AB379" s="409"/>
      <c r="AC379" s="409"/>
      <c r="AD379" s="409"/>
    </row>
    <row r="380" ht="13.5" customHeight="1">
      <c r="A380" s="409"/>
      <c r="B380" s="434"/>
      <c r="C380" s="409"/>
      <c r="D380" s="409"/>
      <c r="E380" s="409"/>
      <c r="F380" s="409"/>
      <c r="G380" s="409"/>
      <c r="H380" s="409"/>
      <c r="I380" s="409"/>
      <c r="J380" s="409"/>
      <c r="K380" s="409"/>
      <c r="L380" s="409"/>
      <c r="M380" s="409"/>
      <c r="N380" s="409"/>
      <c r="O380" s="409"/>
      <c r="P380" s="409"/>
      <c r="Q380" s="409"/>
      <c r="R380" s="409"/>
      <c r="S380" s="409"/>
      <c r="T380" s="409"/>
      <c r="U380" s="409"/>
      <c r="V380" s="409"/>
      <c r="W380" s="409"/>
      <c r="X380" s="409"/>
      <c r="Y380" s="409"/>
      <c r="Z380" s="409"/>
      <c r="AA380" s="409"/>
      <c r="AB380" s="409"/>
      <c r="AC380" s="409"/>
      <c r="AD380" s="409"/>
    </row>
    <row r="381" ht="13.5" customHeight="1">
      <c r="A381" s="409"/>
      <c r="B381" s="434"/>
      <c r="C381" s="409"/>
      <c r="D381" s="409"/>
      <c r="E381" s="409"/>
      <c r="F381" s="409"/>
      <c r="G381" s="409"/>
      <c r="H381" s="409"/>
      <c r="I381" s="409"/>
      <c r="J381" s="409"/>
      <c r="K381" s="409"/>
      <c r="L381" s="409"/>
      <c r="M381" s="409"/>
      <c r="N381" s="409"/>
      <c r="O381" s="409"/>
      <c r="P381" s="409"/>
      <c r="Q381" s="409"/>
      <c r="R381" s="409"/>
      <c r="S381" s="409"/>
      <c r="T381" s="409"/>
      <c r="U381" s="409"/>
      <c r="V381" s="409"/>
      <c r="W381" s="409"/>
      <c r="X381" s="409"/>
      <c r="Y381" s="409"/>
      <c r="Z381" s="409"/>
      <c r="AA381" s="409"/>
      <c r="AB381" s="409"/>
      <c r="AC381" s="409"/>
      <c r="AD381" s="409"/>
    </row>
    <row r="382" ht="13.5" customHeight="1">
      <c r="A382" s="409"/>
      <c r="B382" s="434"/>
      <c r="C382" s="409"/>
      <c r="D382" s="409"/>
      <c r="E382" s="409"/>
      <c r="F382" s="409"/>
      <c r="G382" s="409"/>
      <c r="H382" s="409"/>
      <c r="I382" s="409"/>
      <c r="J382" s="409"/>
      <c r="K382" s="409"/>
      <c r="L382" s="409"/>
      <c r="M382" s="409"/>
      <c r="N382" s="409"/>
      <c r="O382" s="409"/>
      <c r="P382" s="409"/>
      <c r="Q382" s="409"/>
      <c r="R382" s="409"/>
      <c r="S382" s="409"/>
      <c r="T382" s="409"/>
      <c r="U382" s="409"/>
      <c r="V382" s="409"/>
      <c r="W382" s="409"/>
      <c r="X382" s="409"/>
      <c r="Y382" s="409"/>
      <c r="Z382" s="409"/>
      <c r="AA382" s="409"/>
      <c r="AB382" s="409"/>
      <c r="AC382" s="409"/>
      <c r="AD382" s="409"/>
    </row>
    <row r="383" ht="13.5" customHeight="1">
      <c r="A383" s="409"/>
      <c r="B383" s="434"/>
      <c r="C383" s="409"/>
      <c r="D383" s="409"/>
      <c r="E383" s="409"/>
      <c r="F383" s="409"/>
      <c r="G383" s="409"/>
      <c r="H383" s="409"/>
      <c r="I383" s="409"/>
      <c r="J383" s="409"/>
      <c r="K383" s="409"/>
      <c r="L383" s="409"/>
      <c r="M383" s="409"/>
      <c r="N383" s="409"/>
      <c r="O383" s="409"/>
      <c r="P383" s="409"/>
      <c r="Q383" s="409"/>
      <c r="R383" s="409"/>
      <c r="S383" s="409"/>
      <c r="T383" s="409"/>
      <c r="U383" s="409"/>
      <c r="V383" s="409"/>
      <c r="W383" s="409"/>
      <c r="X383" s="409"/>
      <c r="Y383" s="409"/>
      <c r="Z383" s="409"/>
      <c r="AA383" s="409"/>
      <c r="AB383" s="409"/>
      <c r="AC383" s="409"/>
      <c r="AD383" s="409"/>
    </row>
    <row r="384" ht="13.5" customHeight="1">
      <c r="A384" s="409"/>
      <c r="B384" s="434"/>
      <c r="C384" s="409"/>
      <c r="D384" s="409"/>
      <c r="E384" s="409"/>
      <c r="F384" s="409"/>
      <c r="G384" s="409"/>
      <c r="H384" s="409"/>
      <c r="I384" s="409"/>
      <c r="J384" s="409"/>
      <c r="K384" s="409"/>
      <c r="L384" s="409"/>
      <c r="M384" s="409"/>
      <c r="N384" s="409"/>
      <c r="O384" s="409"/>
      <c r="P384" s="409"/>
      <c r="Q384" s="409"/>
      <c r="R384" s="409"/>
      <c r="S384" s="409"/>
      <c r="T384" s="409"/>
      <c r="U384" s="409"/>
      <c r="V384" s="409"/>
      <c r="W384" s="409"/>
      <c r="X384" s="409"/>
      <c r="Y384" s="409"/>
      <c r="Z384" s="409"/>
      <c r="AA384" s="409"/>
      <c r="AB384" s="409"/>
      <c r="AC384" s="409"/>
      <c r="AD384" s="409"/>
    </row>
    <row r="385" ht="13.5" customHeight="1">
      <c r="A385" s="409"/>
      <c r="B385" s="434"/>
      <c r="C385" s="409"/>
      <c r="D385" s="409"/>
      <c r="E385" s="409"/>
      <c r="F385" s="409"/>
      <c r="G385" s="409"/>
      <c r="H385" s="409"/>
      <c r="I385" s="409"/>
      <c r="J385" s="409"/>
      <c r="K385" s="409"/>
      <c r="L385" s="409"/>
      <c r="M385" s="409"/>
      <c r="N385" s="409"/>
      <c r="O385" s="409"/>
      <c r="P385" s="409"/>
      <c r="Q385" s="409"/>
      <c r="R385" s="409"/>
      <c r="S385" s="409"/>
      <c r="T385" s="409"/>
      <c r="U385" s="409"/>
      <c r="V385" s="409"/>
      <c r="W385" s="409"/>
      <c r="X385" s="409"/>
      <c r="Y385" s="409"/>
      <c r="Z385" s="409"/>
      <c r="AA385" s="409"/>
      <c r="AB385" s="409"/>
      <c r="AC385" s="409"/>
      <c r="AD385" s="409"/>
    </row>
    <row r="386" ht="13.5" customHeight="1">
      <c r="A386" s="409"/>
      <c r="B386" s="434"/>
      <c r="C386" s="409"/>
      <c r="D386" s="409"/>
      <c r="E386" s="409"/>
      <c r="F386" s="409"/>
      <c r="G386" s="409"/>
      <c r="H386" s="409"/>
      <c r="I386" s="409"/>
      <c r="J386" s="409"/>
      <c r="K386" s="409"/>
      <c r="L386" s="409"/>
      <c r="M386" s="409"/>
      <c r="N386" s="409"/>
      <c r="O386" s="409"/>
      <c r="P386" s="409"/>
      <c r="Q386" s="409"/>
      <c r="R386" s="409"/>
      <c r="S386" s="409"/>
      <c r="T386" s="409"/>
      <c r="U386" s="409"/>
      <c r="V386" s="409"/>
      <c r="W386" s="409"/>
      <c r="X386" s="409"/>
      <c r="Y386" s="409"/>
      <c r="Z386" s="409"/>
      <c r="AA386" s="409"/>
      <c r="AB386" s="409"/>
      <c r="AC386" s="409"/>
      <c r="AD386" s="409"/>
    </row>
    <row r="387" ht="13.5" customHeight="1">
      <c r="A387" s="409"/>
      <c r="B387" s="434"/>
      <c r="C387" s="409"/>
      <c r="D387" s="409"/>
      <c r="E387" s="409"/>
      <c r="F387" s="409"/>
      <c r="G387" s="409"/>
      <c r="H387" s="409"/>
      <c r="I387" s="409"/>
      <c r="J387" s="409"/>
      <c r="K387" s="409"/>
      <c r="L387" s="409"/>
      <c r="M387" s="409"/>
      <c r="N387" s="409"/>
      <c r="O387" s="409"/>
      <c r="P387" s="409"/>
      <c r="Q387" s="409"/>
      <c r="R387" s="409"/>
      <c r="S387" s="409"/>
      <c r="T387" s="409"/>
      <c r="U387" s="409"/>
      <c r="V387" s="409"/>
      <c r="W387" s="409"/>
      <c r="X387" s="409"/>
      <c r="Y387" s="409"/>
      <c r="Z387" s="409"/>
      <c r="AA387" s="409"/>
      <c r="AB387" s="409"/>
      <c r="AC387" s="409"/>
      <c r="AD387" s="409"/>
    </row>
    <row r="388" ht="13.5" customHeight="1">
      <c r="A388" s="409"/>
      <c r="B388" s="434"/>
      <c r="C388" s="409"/>
      <c r="D388" s="409"/>
      <c r="E388" s="409"/>
      <c r="F388" s="409"/>
      <c r="G388" s="409"/>
      <c r="H388" s="409"/>
      <c r="I388" s="409"/>
      <c r="J388" s="409"/>
      <c r="K388" s="409"/>
      <c r="L388" s="409"/>
      <c r="M388" s="409"/>
      <c r="N388" s="409"/>
      <c r="O388" s="409"/>
      <c r="P388" s="409"/>
      <c r="Q388" s="409"/>
      <c r="R388" s="409"/>
      <c r="S388" s="409"/>
      <c r="T388" s="409"/>
      <c r="U388" s="409"/>
      <c r="V388" s="409"/>
      <c r="W388" s="409"/>
      <c r="X388" s="409"/>
      <c r="Y388" s="409"/>
      <c r="Z388" s="409"/>
      <c r="AA388" s="409"/>
      <c r="AB388" s="409"/>
      <c r="AC388" s="409"/>
      <c r="AD388" s="409"/>
    </row>
    <row r="389" ht="13.5" customHeight="1">
      <c r="A389" s="409"/>
      <c r="B389" s="434"/>
      <c r="C389" s="409"/>
      <c r="D389" s="409"/>
      <c r="E389" s="409"/>
      <c r="F389" s="409"/>
      <c r="G389" s="409"/>
      <c r="H389" s="409"/>
      <c r="I389" s="409"/>
      <c r="J389" s="409"/>
      <c r="K389" s="409"/>
      <c r="L389" s="409"/>
      <c r="M389" s="409"/>
      <c r="N389" s="409"/>
      <c r="O389" s="409"/>
      <c r="P389" s="409"/>
      <c r="Q389" s="409"/>
      <c r="R389" s="409"/>
      <c r="S389" s="409"/>
      <c r="T389" s="409"/>
      <c r="U389" s="409"/>
      <c r="V389" s="409"/>
      <c r="W389" s="409"/>
      <c r="X389" s="409"/>
      <c r="Y389" s="409"/>
      <c r="Z389" s="409"/>
      <c r="AA389" s="409"/>
      <c r="AB389" s="409"/>
      <c r="AC389" s="409"/>
      <c r="AD389" s="409"/>
    </row>
    <row r="390" ht="13.5" customHeight="1">
      <c r="A390" s="409"/>
      <c r="B390" s="434"/>
      <c r="C390" s="409"/>
      <c r="D390" s="409"/>
      <c r="E390" s="409"/>
      <c r="F390" s="409"/>
      <c r="G390" s="409"/>
      <c r="H390" s="409"/>
      <c r="I390" s="409"/>
      <c r="J390" s="409"/>
      <c r="K390" s="409"/>
      <c r="L390" s="409"/>
      <c r="M390" s="409"/>
      <c r="N390" s="409"/>
      <c r="O390" s="409"/>
      <c r="P390" s="409"/>
      <c r="Q390" s="409"/>
      <c r="R390" s="409"/>
      <c r="S390" s="409"/>
      <c r="T390" s="409"/>
      <c r="U390" s="409"/>
      <c r="V390" s="409"/>
      <c r="W390" s="409"/>
      <c r="X390" s="409"/>
      <c r="Y390" s="409"/>
      <c r="Z390" s="409"/>
      <c r="AA390" s="409"/>
      <c r="AB390" s="409"/>
      <c r="AC390" s="409"/>
      <c r="AD390" s="409"/>
    </row>
    <row r="391" ht="13.5" customHeight="1">
      <c r="A391" s="409"/>
      <c r="B391" s="434"/>
      <c r="C391" s="409"/>
      <c r="D391" s="409"/>
      <c r="E391" s="409"/>
      <c r="F391" s="409"/>
      <c r="G391" s="409"/>
      <c r="H391" s="409"/>
      <c r="I391" s="409"/>
      <c r="J391" s="409"/>
      <c r="K391" s="409"/>
      <c r="L391" s="409"/>
      <c r="M391" s="409"/>
      <c r="N391" s="409"/>
      <c r="O391" s="409"/>
      <c r="P391" s="409"/>
      <c r="Q391" s="409"/>
      <c r="R391" s="409"/>
      <c r="S391" s="409"/>
      <c r="T391" s="409"/>
      <c r="U391" s="409"/>
      <c r="V391" s="409"/>
      <c r="W391" s="409"/>
      <c r="X391" s="409"/>
      <c r="Y391" s="409"/>
      <c r="Z391" s="409"/>
      <c r="AA391" s="409"/>
      <c r="AB391" s="409"/>
      <c r="AC391" s="409"/>
      <c r="AD391" s="409"/>
    </row>
    <row r="392" ht="13.5" customHeight="1">
      <c r="A392" s="409"/>
      <c r="B392" s="434"/>
      <c r="C392" s="409"/>
      <c r="D392" s="409"/>
      <c r="E392" s="409"/>
      <c r="F392" s="409"/>
      <c r="G392" s="409"/>
      <c r="H392" s="409"/>
      <c r="I392" s="409"/>
      <c r="J392" s="409"/>
      <c r="K392" s="409"/>
      <c r="L392" s="409"/>
      <c r="M392" s="409"/>
      <c r="N392" s="409"/>
      <c r="O392" s="409"/>
      <c r="P392" s="409"/>
      <c r="Q392" s="409"/>
      <c r="R392" s="409"/>
      <c r="S392" s="409"/>
      <c r="T392" s="409"/>
      <c r="U392" s="409"/>
      <c r="V392" s="409"/>
      <c r="W392" s="409"/>
      <c r="X392" s="409"/>
      <c r="Y392" s="409"/>
      <c r="Z392" s="409"/>
      <c r="AA392" s="409"/>
      <c r="AB392" s="409"/>
      <c r="AC392" s="409"/>
      <c r="AD392" s="409"/>
    </row>
    <row r="393" ht="13.5" customHeight="1">
      <c r="A393" s="409"/>
      <c r="B393" s="434"/>
      <c r="C393" s="409"/>
      <c r="D393" s="409"/>
      <c r="E393" s="409"/>
      <c r="F393" s="409"/>
      <c r="G393" s="409"/>
      <c r="H393" s="409"/>
      <c r="I393" s="409"/>
      <c r="J393" s="409"/>
      <c r="K393" s="409"/>
      <c r="L393" s="409"/>
      <c r="M393" s="409"/>
      <c r="N393" s="409"/>
      <c r="O393" s="409"/>
      <c r="P393" s="409"/>
      <c r="Q393" s="409"/>
      <c r="R393" s="409"/>
      <c r="S393" s="409"/>
      <c r="T393" s="409"/>
      <c r="U393" s="409"/>
      <c r="V393" s="409"/>
      <c r="W393" s="409"/>
      <c r="X393" s="409"/>
      <c r="Y393" s="409"/>
      <c r="Z393" s="409"/>
      <c r="AA393" s="409"/>
      <c r="AB393" s="409"/>
      <c r="AC393" s="409"/>
      <c r="AD393" s="409"/>
    </row>
    <row r="394" ht="13.5" customHeight="1">
      <c r="A394" s="409"/>
      <c r="B394" s="434"/>
      <c r="C394" s="409"/>
      <c r="D394" s="409"/>
      <c r="E394" s="409"/>
      <c r="F394" s="409"/>
      <c r="G394" s="409"/>
      <c r="H394" s="409"/>
      <c r="I394" s="409"/>
      <c r="J394" s="409"/>
      <c r="K394" s="409"/>
      <c r="L394" s="409"/>
      <c r="M394" s="409"/>
      <c r="N394" s="409"/>
      <c r="O394" s="409"/>
      <c r="P394" s="409"/>
      <c r="Q394" s="409"/>
      <c r="R394" s="409"/>
      <c r="S394" s="409"/>
      <c r="T394" s="409"/>
      <c r="U394" s="409"/>
      <c r="V394" s="409"/>
      <c r="W394" s="409"/>
      <c r="X394" s="409"/>
      <c r="Y394" s="409"/>
      <c r="Z394" s="409"/>
      <c r="AA394" s="409"/>
      <c r="AB394" s="409"/>
      <c r="AC394" s="409"/>
      <c r="AD394" s="409"/>
    </row>
    <row r="395" ht="13.5" customHeight="1">
      <c r="A395" s="409"/>
      <c r="B395" s="434"/>
      <c r="C395" s="409"/>
      <c r="D395" s="409"/>
      <c r="E395" s="409"/>
      <c r="F395" s="409"/>
      <c r="G395" s="409"/>
      <c r="H395" s="409"/>
      <c r="I395" s="409"/>
      <c r="J395" s="409"/>
      <c r="K395" s="409"/>
      <c r="L395" s="409"/>
      <c r="M395" s="409"/>
      <c r="N395" s="409"/>
      <c r="O395" s="409"/>
      <c r="P395" s="409"/>
      <c r="Q395" s="409"/>
      <c r="R395" s="409"/>
      <c r="S395" s="409"/>
      <c r="T395" s="409"/>
      <c r="U395" s="409"/>
      <c r="V395" s="409"/>
      <c r="W395" s="409"/>
      <c r="X395" s="409"/>
      <c r="Y395" s="409"/>
      <c r="Z395" s="409"/>
      <c r="AA395" s="409"/>
      <c r="AB395" s="409"/>
      <c r="AC395" s="409"/>
      <c r="AD395" s="409"/>
    </row>
    <row r="396" ht="13.5" customHeight="1">
      <c r="A396" s="409"/>
      <c r="B396" s="434"/>
      <c r="C396" s="409"/>
      <c r="D396" s="409"/>
      <c r="E396" s="409"/>
      <c r="F396" s="409"/>
      <c r="G396" s="409"/>
      <c r="H396" s="409"/>
      <c r="I396" s="409"/>
      <c r="J396" s="409"/>
      <c r="K396" s="409"/>
      <c r="L396" s="409"/>
      <c r="M396" s="409"/>
      <c r="N396" s="409"/>
      <c r="O396" s="409"/>
      <c r="P396" s="409"/>
      <c r="Q396" s="409"/>
      <c r="R396" s="409"/>
      <c r="S396" s="409"/>
      <c r="T396" s="409"/>
      <c r="U396" s="409"/>
      <c r="V396" s="409"/>
      <c r="W396" s="409"/>
      <c r="X396" s="409"/>
      <c r="Y396" s="409"/>
      <c r="Z396" s="409"/>
      <c r="AA396" s="409"/>
      <c r="AB396" s="409"/>
      <c r="AC396" s="409"/>
      <c r="AD396" s="409"/>
    </row>
    <row r="397" ht="13.5" customHeight="1">
      <c r="A397" s="409"/>
      <c r="B397" s="434"/>
      <c r="C397" s="409"/>
      <c r="D397" s="409"/>
      <c r="E397" s="409"/>
      <c r="F397" s="409"/>
      <c r="G397" s="409"/>
      <c r="H397" s="409"/>
      <c r="I397" s="409"/>
      <c r="J397" s="409"/>
      <c r="K397" s="409"/>
      <c r="L397" s="409"/>
      <c r="M397" s="409"/>
      <c r="N397" s="409"/>
      <c r="O397" s="409"/>
      <c r="P397" s="409"/>
      <c r="Q397" s="409"/>
      <c r="R397" s="409"/>
      <c r="S397" s="409"/>
      <c r="T397" s="409"/>
      <c r="U397" s="409"/>
      <c r="V397" s="409"/>
      <c r="W397" s="409"/>
      <c r="X397" s="409"/>
      <c r="Y397" s="409"/>
      <c r="Z397" s="409"/>
      <c r="AA397" s="409"/>
      <c r="AB397" s="409"/>
      <c r="AC397" s="409"/>
      <c r="AD397" s="409"/>
    </row>
    <row r="398" ht="13.5" customHeight="1">
      <c r="A398" s="409"/>
      <c r="B398" s="434"/>
      <c r="C398" s="409"/>
      <c r="D398" s="409"/>
      <c r="E398" s="409"/>
      <c r="F398" s="409"/>
      <c r="G398" s="409"/>
      <c r="H398" s="409"/>
      <c r="I398" s="409"/>
      <c r="J398" s="409"/>
      <c r="K398" s="409"/>
      <c r="L398" s="409"/>
      <c r="M398" s="409"/>
      <c r="N398" s="409"/>
      <c r="O398" s="409"/>
      <c r="P398" s="409"/>
      <c r="Q398" s="409"/>
      <c r="R398" s="409"/>
      <c r="S398" s="409"/>
      <c r="T398" s="409"/>
      <c r="U398" s="409"/>
      <c r="V398" s="409"/>
      <c r="W398" s="409"/>
      <c r="X398" s="409"/>
      <c r="Y398" s="409"/>
      <c r="Z398" s="409"/>
      <c r="AA398" s="409"/>
      <c r="AB398" s="409"/>
      <c r="AC398" s="409"/>
      <c r="AD398" s="409"/>
    </row>
    <row r="399" ht="13.5" customHeight="1">
      <c r="A399" s="409"/>
      <c r="B399" s="434"/>
      <c r="C399" s="409"/>
      <c r="D399" s="409"/>
      <c r="E399" s="409"/>
      <c r="F399" s="409"/>
      <c r="G399" s="409"/>
      <c r="H399" s="409"/>
      <c r="I399" s="409"/>
      <c r="J399" s="409"/>
      <c r="K399" s="409"/>
      <c r="L399" s="409"/>
      <c r="M399" s="409"/>
      <c r="N399" s="409"/>
      <c r="O399" s="409"/>
      <c r="P399" s="409"/>
      <c r="Q399" s="409"/>
      <c r="R399" s="409"/>
      <c r="S399" s="409"/>
      <c r="T399" s="409"/>
      <c r="U399" s="409"/>
      <c r="V399" s="409"/>
      <c r="W399" s="409"/>
      <c r="X399" s="409"/>
      <c r="Y399" s="409"/>
      <c r="Z399" s="409"/>
      <c r="AA399" s="409"/>
      <c r="AB399" s="409"/>
      <c r="AC399" s="409"/>
      <c r="AD399" s="409"/>
    </row>
    <row r="400" ht="13.5" customHeight="1">
      <c r="A400" s="409"/>
      <c r="B400" s="434"/>
      <c r="C400" s="409"/>
      <c r="D400" s="409"/>
      <c r="E400" s="409"/>
      <c r="F400" s="409"/>
      <c r="G400" s="409"/>
      <c r="H400" s="409"/>
      <c r="I400" s="409"/>
      <c r="J400" s="409"/>
      <c r="K400" s="409"/>
      <c r="L400" s="409"/>
      <c r="M400" s="409"/>
      <c r="N400" s="409"/>
      <c r="O400" s="409"/>
      <c r="P400" s="409"/>
      <c r="Q400" s="409"/>
      <c r="R400" s="409"/>
      <c r="S400" s="409"/>
      <c r="T400" s="409"/>
      <c r="U400" s="409"/>
      <c r="V400" s="409"/>
      <c r="W400" s="409"/>
      <c r="X400" s="409"/>
      <c r="Y400" s="409"/>
      <c r="Z400" s="409"/>
      <c r="AA400" s="409"/>
      <c r="AB400" s="409"/>
      <c r="AC400" s="409"/>
      <c r="AD400" s="409"/>
    </row>
    <row r="401" ht="13.5" customHeight="1">
      <c r="A401" s="409"/>
      <c r="B401" s="434"/>
      <c r="C401" s="409"/>
      <c r="D401" s="409"/>
      <c r="E401" s="409"/>
      <c r="F401" s="409"/>
      <c r="G401" s="409"/>
      <c r="H401" s="409"/>
      <c r="I401" s="409"/>
      <c r="J401" s="409"/>
      <c r="K401" s="409"/>
      <c r="L401" s="409"/>
      <c r="M401" s="409"/>
      <c r="N401" s="409"/>
      <c r="O401" s="409"/>
      <c r="P401" s="409"/>
      <c r="Q401" s="409"/>
      <c r="R401" s="409"/>
      <c r="S401" s="409"/>
      <c r="T401" s="409"/>
      <c r="U401" s="409"/>
      <c r="V401" s="409"/>
      <c r="W401" s="409"/>
      <c r="X401" s="409"/>
      <c r="Y401" s="409"/>
      <c r="Z401" s="409"/>
      <c r="AA401" s="409"/>
      <c r="AB401" s="409"/>
      <c r="AC401" s="409"/>
      <c r="AD401" s="409"/>
    </row>
    <row r="402" ht="13.5" customHeight="1">
      <c r="A402" s="409"/>
      <c r="B402" s="434"/>
      <c r="C402" s="409"/>
      <c r="D402" s="409"/>
      <c r="E402" s="409"/>
      <c r="F402" s="409"/>
      <c r="G402" s="409"/>
      <c r="H402" s="409"/>
      <c r="I402" s="409"/>
      <c r="J402" s="409"/>
      <c r="K402" s="409"/>
      <c r="L402" s="409"/>
      <c r="M402" s="409"/>
      <c r="N402" s="409"/>
      <c r="O402" s="409"/>
      <c r="P402" s="409"/>
      <c r="Q402" s="409"/>
      <c r="R402" s="409"/>
      <c r="S402" s="409"/>
      <c r="T402" s="409"/>
      <c r="U402" s="409"/>
      <c r="V402" s="409"/>
      <c r="W402" s="409"/>
      <c r="X402" s="409"/>
      <c r="Y402" s="409"/>
      <c r="Z402" s="409"/>
      <c r="AA402" s="409"/>
      <c r="AB402" s="409"/>
      <c r="AC402" s="409"/>
      <c r="AD402" s="409"/>
    </row>
    <row r="403" ht="13.5" customHeight="1">
      <c r="A403" s="409"/>
      <c r="B403" s="434"/>
      <c r="C403" s="409"/>
      <c r="D403" s="409"/>
      <c r="E403" s="409"/>
      <c r="F403" s="409"/>
      <c r="G403" s="409"/>
      <c r="H403" s="409"/>
      <c r="I403" s="409"/>
      <c r="J403" s="409"/>
      <c r="K403" s="409"/>
      <c r="L403" s="409"/>
      <c r="M403" s="409"/>
      <c r="N403" s="409"/>
      <c r="O403" s="409"/>
      <c r="P403" s="409"/>
      <c r="Q403" s="409"/>
      <c r="R403" s="409"/>
      <c r="S403" s="409"/>
      <c r="T403" s="409"/>
      <c r="U403" s="409"/>
      <c r="V403" s="409"/>
      <c r="W403" s="409"/>
      <c r="X403" s="409"/>
      <c r="Y403" s="409"/>
      <c r="Z403" s="409"/>
      <c r="AA403" s="409"/>
      <c r="AB403" s="409"/>
      <c r="AC403" s="409"/>
      <c r="AD403" s="409"/>
    </row>
    <row r="404" ht="13.5" customHeight="1">
      <c r="A404" s="409"/>
      <c r="B404" s="434"/>
      <c r="C404" s="409"/>
      <c r="D404" s="409"/>
      <c r="E404" s="409"/>
      <c r="F404" s="409"/>
      <c r="G404" s="409"/>
      <c r="H404" s="409"/>
      <c r="I404" s="409"/>
      <c r="J404" s="409"/>
      <c r="K404" s="409"/>
      <c r="L404" s="409"/>
      <c r="M404" s="409"/>
      <c r="N404" s="409"/>
      <c r="O404" s="409"/>
      <c r="P404" s="409"/>
      <c r="Q404" s="409"/>
      <c r="R404" s="409"/>
      <c r="S404" s="409"/>
      <c r="T404" s="409"/>
      <c r="U404" s="409"/>
      <c r="V404" s="409"/>
      <c r="W404" s="409"/>
      <c r="X404" s="409"/>
      <c r="Y404" s="409"/>
      <c r="Z404" s="409"/>
      <c r="AA404" s="409"/>
      <c r="AB404" s="409"/>
      <c r="AC404" s="409"/>
      <c r="AD404" s="409"/>
    </row>
    <row r="405" ht="13.5" customHeight="1">
      <c r="A405" s="409"/>
      <c r="B405" s="434"/>
      <c r="C405" s="409"/>
      <c r="D405" s="409"/>
      <c r="E405" s="409"/>
      <c r="F405" s="409"/>
      <c r="G405" s="409"/>
      <c r="H405" s="409"/>
      <c r="I405" s="409"/>
      <c r="J405" s="409"/>
      <c r="K405" s="409"/>
      <c r="L405" s="409"/>
      <c r="M405" s="409"/>
      <c r="N405" s="409"/>
      <c r="O405" s="409"/>
      <c r="P405" s="409"/>
      <c r="Q405" s="409"/>
      <c r="R405" s="409"/>
      <c r="S405" s="409"/>
      <c r="T405" s="409"/>
      <c r="U405" s="409"/>
      <c r="V405" s="409"/>
      <c r="W405" s="409"/>
      <c r="X405" s="409"/>
      <c r="Y405" s="409"/>
      <c r="Z405" s="409"/>
      <c r="AA405" s="409"/>
      <c r="AB405" s="409"/>
      <c r="AC405" s="409"/>
      <c r="AD405" s="409"/>
    </row>
    <row r="406" ht="13.5" customHeight="1">
      <c r="A406" s="409"/>
      <c r="B406" s="434"/>
      <c r="C406" s="409"/>
      <c r="D406" s="409"/>
      <c r="E406" s="409"/>
      <c r="F406" s="409"/>
      <c r="G406" s="409"/>
      <c r="H406" s="409"/>
      <c r="I406" s="409"/>
      <c r="J406" s="409"/>
      <c r="K406" s="409"/>
      <c r="L406" s="409"/>
      <c r="M406" s="409"/>
      <c r="N406" s="409"/>
      <c r="O406" s="409"/>
      <c r="P406" s="409"/>
      <c r="Q406" s="409"/>
      <c r="R406" s="409"/>
      <c r="S406" s="409"/>
      <c r="T406" s="409"/>
      <c r="U406" s="409"/>
      <c r="V406" s="409"/>
      <c r="W406" s="409"/>
      <c r="X406" s="409"/>
      <c r="Y406" s="409"/>
      <c r="Z406" s="409"/>
      <c r="AA406" s="409"/>
      <c r="AB406" s="409"/>
      <c r="AC406" s="409"/>
      <c r="AD406" s="409"/>
    </row>
    <row r="407" ht="13.5" customHeight="1">
      <c r="A407" s="409"/>
      <c r="B407" s="434"/>
      <c r="C407" s="409"/>
      <c r="D407" s="409"/>
      <c r="E407" s="409"/>
      <c r="F407" s="409"/>
      <c r="G407" s="409"/>
      <c r="H407" s="409"/>
      <c r="I407" s="409"/>
      <c r="J407" s="409"/>
      <c r="K407" s="409"/>
      <c r="L407" s="409"/>
      <c r="M407" s="409"/>
      <c r="N407" s="409"/>
      <c r="O407" s="409"/>
      <c r="P407" s="409"/>
      <c r="Q407" s="409"/>
      <c r="R407" s="409"/>
      <c r="S407" s="409"/>
      <c r="T407" s="409"/>
      <c r="U407" s="409"/>
      <c r="V407" s="409"/>
      <c r="W407" s="409"/>
      <c r="X407" s="409"/>
      <c r="Y407" s="409"/>
      <c r="Z407" s="409"/>
      <c r="AA407" s="409"/>
      <c r="AB407" s="409"/>
      <c r="AC407" s="409"/>
      <c r="AD407" s="409"/>
    </row>
    <row r="408" ht="13.5" customHeight="1">
      <c r="A408" s="409"/>
      <c r="B408" s="434"/>
      <c r="C408" s="409"/>
      <c r="D408" s="409"/>
      <c r="E408" s="409"/>
      <c r="F408" s="409"/>
      <c r="G408" s="409"/>
      <c r="H408" s="409"/>
      <c r="I408" s="409"/>
      <c r="J408" s="409"/>
      <c r="K408" s="409"/>
      <c r="L408" s="409"/>
      <c r="M408" s="409"/>
      <c r="N408" s="409"/>
      <c r="O408" s="409"/>
      <c r="P408" s="409"/>
      <c r="Q408" s="409"/>
      <c r="R408" s="409"/>
      <c r="S408" s="409"/>
      <c r="T408" s="409"/>
      <c r="U408" s="409"/>
      <c r="V408" s="409"/>
      <c r="W408" s="409"/>
      <c r="X408" s="409"/>
      <c r="Y408" s="409"/>
      <c r="Z408" s="409"/>
      <c r="AA408" s="409"/>
      <c r="AB408" s="409"/>
      <c r="AC408" s="409"/>
      <c r="AD408" s="409"/>
    </row>
    <row r="409" ht="13.5" customHeight="1">
      <c r="A409" s="409"/>
      <c r="B409" s="434"/>
      <c r="C409" s="409"/>
      <c r="D409" s="409"/>
      <c r="E409" s="409"/>
      <c r="F409" s="409"/>
      <c r="G409" s="409"/>
      <c r="H409" s="409"/>
      <c r="I409" s="409"/>
      <c r="J409" s="409"/>
      <c r="K409" s="409"/>
      <c r="L409" s="409"/>
      <c r="M409" s="409"/>
      <c r="N409" s="409"/>
      <c r="O409" s="409"/>
      <c r="P409" s="409"/>
      <c r="Q409" s="409"/>
      <c r="R409" s="409"/>
      <c r="S409" s="409"/>
      <c r="T409" s="409"/>
      <c r="U409" s="409"/>
      <c r="V409" s="409"/>
      <c r="W409" s="409"/>
      <c r="X409" s="409"/>
      <c r="Y409" s="409"/>
      <c r="Z409" s="409"/>
      <c r="AA409" s="409"/>
      <c r="AB409" s="409"/>
      <c r="AC409" s="409"/>
      <c r="AD409" s="409"/>
    </row>
    <row r="410" ht="13.5" customHeight="1">
      <c r="A410" s="409"/>
      <c r="B410" s="434"/>
      <c r="C410" s="409"/>
      <c r="D410" s="409"/>
      <c r="E410" s="409"/>
      <c r="F410" s="409"/>
      <c r="G410" s="409"/>
      <c r="H410" s="409"/>
      <c r="I410" s="409"/>
      <c r="J410" s="409"/>
      <c r="K410" s="409"/>
      <c r="L410" s="409"/>
      <c r="M410" s="409"/>
      <c r="N410" s="409"/>
      <c r="O410" s="409"/>
      <c r="P410" s="409"/>
      <c r="Q410" s="409"/>
      <c r="R410" s="409"/>
      <c r="S410" s="409"/>
      <c r="T410" s="409"/>
      <c r="U410" s="409"/>
      <c r="V410" s="409"/>
      <c r="W410" s="409"/>
      <c r="X410" s="409"/>
      <c r="Y410" s="409"/>
      <c r="Z410" s="409"/>
      <c r="AA410" s="409"/>
      <c r="AB410" s="409"/>
      <c r="AC410" s="409"/>
      <c r="AD410" s="409"/>
    </row>
    <row r="411" ht="13.5" customHeight="1">
      <c r="A411" s="409"/>
      <c r="B411" s="434"/>
      <c r="C411" s="409"/>
      <c r="D411" s="409"/>
      <c r="E411" s="409"/>
      <c r="F411" s="409"/>
      <c r="G411" s="409"/>
      <c r="H411" s="409"/>
      <c r="I411" s="409"/>
      <c r="J411" s="409"/>
      <c r="K411" s="409"/>
      <c r="L411" s="409"/>
      <c r="M411" s="409"/>
      <c r="N411" s="409"/>
      <c r="O411" s="409"/>
      <c r="P411" s="409"/>
      <c r="Q411" s="409"/>
      <c r="R411" s="409"/>
      <c r="S411" s="409"/>
      <c r="T411" s="409"/>
      <c r="U411" s="409"/>
      <c r="V411" s="409"/>
      <c r="W411" s="409"/>
      <c r="X411" s="409"/>
      <c r="Y411" s="409"/>
      <c r="Z411" s="409"/>
      <c r="AA411" s="409"/>
      <c r="AB411" s="409"/>
      <c r="AC411" s="409"/>
      <c r="AD411" s="409"/>
    </row>
    <row r="412" ht="13.5" customHeight="1">
      <c r="A412" s="409"/>
      <c r="B412" s="434"/>
      <c r="C412" s="409"/>
      <c r="D412" s="409"/>
      <c r="E412" s="409"/>
      <c r="F412" s="409"/>
      <c r="G412" s="409"/>
      <c r="H412" s="409"/>
      <c r="I412" s="409"/>
      <c r="J412" s="409"/>
      <c r="K412" s="409"/>
      <c r="L412" s="409"/>
      <c r="M412" s="409"/>
      <c r="N412" s="409"/>
      <c r="O412" s="409"/>
      <c r="P412" s="409"/>
      <c r="Q412" s="409"/>
      <c r="R412" s="409"/>
      <c r="S412" s="409"/>
      <c r="T412" s="409"/>
      <c r="U412" s="409"/>
      <c r="V412" s="409"/>
      <c r="W412" s="409"/>
      <c r="X412" s="409"/>
      <c r="Y412" s="409"/>
      <c r="Z412" s="409"/>
      <c r="AA412" s="409"/>
      <c r="AB412" s="409"/>
      <c r="AC412" s="409"/>
      <c r="AD412" s="409"/>
    </row>
    <row r="413" ht="13.5" customHeight="1">
      <c r="A413" s="409"/>
      <c r="B413" s="434"/>
      <c r="C413" s="409"/>
      <c r="D413" s="409"/>
      <c r="E413" s="409"/>
      <c r="F413" s="409"/>
      <c r="G413" s="409"/>
      <c r="H413" s="409"/>
      <c r="I413" s="409"/>
      <c r="J413" s="409"/>
      <c r="K413" s="409"/>
      <c r="L413" s="409"/>
      <c r="M413" s="409"/>
      <c r="N413" s="409"/>
      <c r="O413" s="409"/>
      <c r="P413" s="409"/>
      <c r="Q413" s="409"/>
      <c r="R413" s="409"/>
      <c r="S413" s="409"/>
      <c r="T413" s="409"/>
      <c r="U413" s="409"/>
      <c r="V413" s="409"/>
      <c r="W413" s="409"/>
      <c r="X413" s="409"/>
      <c r="Y413" s="409"/>
      <c r="Z413" s="409"/>
      <c r="AA413" s="409"/>
      <c r="AB413" s="409"/>
      <c r="AC413" s="409"/>
      <c r="AD413" s="409"/>
    </row>
    <row r="414" ht="13.5" customHeight="1">
      <c r="A414" s="409"/>
      <c r="B414" s="434"/>
      <c r="C414" s="409"/>
      <c r="D414" s="409"/>
      <c r="E414" s="409"/>
      <c r="F414" s="409"/>
      <c r="G414" s="409"/>
      <c r="H414" s="409"/>
      <c r="I414" s="409"/>
      <c r="J414" s="409"/>
      <c r="K414" s="409"/>
      <c r="L414" s="409"/>
      <c r="M414" s="409"/>
      <c r="N414" s="409"/>
      <c r="O414" s="409"/>
      <c r="P414" s="409"/>
      <c r="Q414" s="409"/>
      <c r="R414" s="409"/>
      <c r="S414" s="409"/>
      <c r="T414" s="409"/>
      <c r="U414" s="409"/>
      <c r="V414" s="409"/>
      <c r="W414" s="409"/>
      <c r="X414" s="409"/>
      <c r="Y414" s="409"/>
      <c r="Z414" s="409"/>
      <c r="AA414" s="409"/>
      <c r="AB414" s="409"/>
      <c r="AC414" s="409"/>
      <c r="AD414" s="409"/>
    </row>
    <row r="415" ht="13.5" customHeight="1">
      <c r="A415" s="409"/>
      <c r="B415" s="434"/>
      <c r="C415" s="409"/>
      <c r="D415" s="409"/>
      <c r="E415" s="409"/>
      <c r="F415" s="409"/>
      <c r="G415" s="409"/>
      <c r="H415" s="409"/>
      <c r="I415" s="409"/>
      <c r="J415" s="409"/>
      <c r="K415" s="409"/>
      <c r="L415" s="409"/>
      <c r="M415" s="409"/>
      <c r="N415" s="409"/>
      <c r="O415" s="409"/>
      <c r="P415" s="409"/>
      <c r="Q415" s="409"/>
      <c r="R415" s="409"/>
      <c r="S415" s="409"/>
      <c r="T415" s="409"/>
      <c r="U415" s="409"/>
      <c r="V415" s="409"/>
      <c r="W415" s="409"/>
      <c r="X415" s="409"/>
      <c r="Y415" s="409"/>
      <c r="Z415" s="409"/>
      <c r="AA415" s="409"/>
      <c r="AB415" s="409"/>
      <c r="AC415" s="409"/>
      <c r="AD415" s="409"/>
    </row>
    <row r="416" ht="13.5" customHeight="1">
      <c r="A416" s="409"/>
      <c r="B416" s="434"/>
      <c r="C416" s="409"/>
      <c r="D416" s="409"/>
      <c r="E416" s="409"/>
      <c r="F416" s="409"/>
      <c r="G416" s="409"/>
      <c r="H416" s="409"/>
      <c r="I416" s="409"/>
      <c r="J416" s="409"/>
      <c r="K416" s="409"/>
      <c r="L416" s="409"/>
      <c r="M416" s="409"/>
      <c r="N416" s="409"/>
      <c r="O416" s="409"/>
      <c r="P416" s="409"/>
      <c r="Q416" s="409"/>
      <c r="R416" s="409"/>
      <c r="S416" s="409"/>
      <c r="T416" s="409"/>
      <c r="U416" s="409"/>
      <c r="V416" s="409"/>
      <c r="W416" s="409"/>
      <c r="X416" s="409"/>
      <c r="Y416" s="409"/>
      <c r="Z416" s="409"/>
      <c r="AA416" s="409"/>
      <c r="AB416" s="409"/>
      <c r="AC416" s="409"/>
      <c r="AD416" s="409"/>
    </row>
    <row r="417" ht="13.5" customHeight="1">
      <c r="A417" s="409"/>
      <c r="B417" s="434"/>
      <c r="C417" s="409"/>
      <c r="D417" s="409"/>
      <c r="E417" s="409"/>
      <c r="F417" s="409"/>
      <c r="G417" s="409"/>
      <c r="H417" s="409"/>
      <c r="I417" s="409"/>
      <c r="J417" s="409"/>
      <c r="K417" s="409"/>
      <c r="L417" s="409"/>
      <c r="M417" s="409"/>
      <c r="N417" s="409"/>
      <c r="O417" s="409"/>
      <c r="P417" s="409"/>
      <c r="Q417" s="409"/>
      <c r="R417" s="409"/>
      <c r="S417" s="409"/>
      <c r="T417" s="409"/>
      <c r="U417" s="409"/>
      <c r="V417" s="409"/>
      <c r="W417" s="409"/>
      <c r="X417" s="409"/>
      <c r="Y417" s="409"/>
      <c r="Z417" s="409"/>
      <c r="AA417" s="409"/>
      <c r="AB417" s="409"/>
      <c r="AC417" s="409"/>
      <c r="AD417" s="409"/>
    </row>
    <row r="418" ht="13.5" customHeight="1">
      <c r="A418" s="409"/>
      <c r="B418" s="434"/>
      <c r="C418" s="409"/>
      <c r="D418" s="409"/>
      <c r="E418" s="409"/>
      <c r="F418" s="409"/>
      <c r="G418" s="409"/>
      <c r="H418" s="409"/>
      <c r="I418" s="409"/>
      <c r="J418" s="409"/>
      <c r="K418" s="409"/>
      <c r="L418" s="409"/>
      <c r="M418" s="409"/>
      <c r="N418" s="409"/>
      <c r="O418" s="409"/>
      <c r="P418" s="409"/>
      <c r="Q418" s="409"/>
      <c r="R418" s="409"/>
      <c r="S418" s="409"/>
      <c r="T418" s="409"/>
      <c r="U418" s="409"/>
      <c r="V418" s="409"/>
      <c r="W418" s="409"/>
      <c r="X418" s="409"/>
      <c r="Y418" s="409"/>
      <c r="Z418" s="409"/>
      <c r="AA418" s="409"/>
      <c r="AB418" s="409"/>
      <c r="AC418" s="409"/>
      <c r="AD418" s="409"/>
    </row>
    <row r="419" ht="13.5" customHeight="1">
      <c r="A419" s="409"/>
      <c r="B419" s="434"/>
      <c r="C419" s="409"/>
      <c r="D419" s="409"/>
      <c r="E419" s="409"/>
      <c r="F419" s="409"/>
      <c r="G419" s="409"/>
      <c r="H419" s="409"/>
      <c r="I419" s="409"/>
      <c r="J419" s="409"/>
      <c r="K419" s="409"/>
      <c r="L419" s="409"/>
      <c r="M419" s="409"/>
      <c r="N419" s="409"/>
      <c r="O419" s="409"/>
      <c r="P419" s="409"/>
      <c r="Q419" s="409"/>
      <c r="R419" s="409"/>
      <c r="S419" s="409"/>
      <c r="T419" s="409"/>
      <c r="U419" s="409"/>
      <c r="V419" s="409"/>
      <c r="W419" s="409"/>
      <c r="X419" s="409"/>
      <c r="Y419" s="409"/>
      <c r="Z419" s="409"/>
      <c r="AA419" s="409"/>
      <c r="AB419" s="409"/>
      <c r="AC419" s="409"/>
      <c r="AD419" s="409"/>
    </row>
    <row r="420" ht="13.5" customHeight="1">
      <c r="A420" s="409"/>
      <c r="B420" s="434"/>
      <c r="C420" s="409"/>
      <c r="D420" s="409"/>
      <c r="E420" s="409"/>
      <c r="F420" s="409"/>
      <c r="G420" s="409"/>
      <c r="H420" s="409"/>
      <c r="I420" s="409"/>
      <c r="J420" s="409"/>
      <c r="K420" s="409"/>
      <c r="L420" s="409"/>
      <c r="M420" s="409"/>
      <c r="N420" s="409"/>
      <c r="O420" s="409"/>
      <c r="P420" s="409"/>
      <c r="Q420" s="409"/>
      <c r="R420" s="409"/>
      <c r="S420" s="409"/>
      <c r="T420" s="409"/>
      <c r="U420" s="409"/>
      <c r="V420" s="409"/>
      <c r="W420" s="409"/>
      <c r="X420" s="409"/>
      <c r="Y420" s="409"/>
      <c r="Z420" s="409"/>
      <c r="AA420" s="409"/>
      <c r="AB420" s="409"/>
      <c r="AC420" s="409"/>
      <c r="AD420" s="409"/>
    </row>
    <row r="421" ht="13.5" customHeight="1">
      <c r="A421" s="409"/>
      <c r="B421" s="434"/>
      <c r="C421" s="409"/>
      <c r="D421" s="409"/>
      <c r="E421" s="409"/>
      <c r="F421" s="409"/>
      <c r="G421" s="409"/>
      <c r="H421" s="409"/>
      <c r="I421" s="409"/>
      <c r="J421" s="409"/>
      <c r="K421" s="409"/>
      <c r="L421" s="409"/>
      <c r="M421" s="409"/>
      <c r="N421" s="409"/>
      <c r="O421" s="409"/>
      <c r="P421" s="409"/>
      <c r="Q421" s="409"/>
      <c r="R421" s="409"/>
      <c r="S421" s="409"/>
      <c r="T421" s="409"/>
      <c r="U421" s="409"/>
      <c r="V421" s="409"/>
      <c r="W421" s="409"/>
      <c r="X421" s="409"/>
      <c r="Y421" s="409"/>
      <c r="Z421" s="409"/>
      <c r="AA421" s="409"/>
      <c r="AB421" s="409"/>
      <c r="AC421" s="409"/>
      <c r="AD421" s="409"/>
    </row>
    <row r="422" ht="13.5" customHeight="1">
      <c r="A422" s="409"/>
      <c r="B422" s="434"/>
      <c r="C422" s="409"/>
      <c r="D422" s="409"/>
      <c r="E422" s="409"/>
      <c r="F422" s="409"/>
      <c r="G422" s="409"/>
      <c r="H422" s="409"/>
      <c r="I422" s="409"/>
      <c r="J422" s="409"/>
      <c r="K422" s="409"/>
      <c r="L422" s="409"/>
      <c r="M422" s="409"/>
      <c r="N422" s="409"/>
      <c r="O422" s="409"/>
      <c r="P422" s="409"/>
      <c r="Q422" s="409"/>
      <c r="R422" s="409"/>
      <c r="S422" s="409"/>
      <c r="T422" s="409"/>
      <c r="U422" s="409"/>
      <c r="V422" s="409"/>
      <c r="W422" s="409"/>
      <c r="X422" s="409"/>
      <c r="Y422" s="409"/>
      <c r="Z422" s="409"/>
      <c r="AA422" s="409"/>
      <c r="AB422" s="409"/>
      <c r="AC422" s="409"/>
      <c r="AD422" s="409"/>
    </row>
    <row r="423" ht="13.5" customHeight="1">
      <c r="A423" s="409"/>
      <c r="B423" s="434"/>
      <c r="C423" s="409"/>
      <c r="D423" s="409"/>
      <c r="E423" s="409"/>
      <c r="F423" s="409"/>
      <c r="G423" s="409"/>
      <c r="H423" s="409"/>
      <c r="I423" s="409"/>
      <c r="J423" s="409"/>
      <c r="K423" s="409"/>
      <c r="L423" s="409"/>
      <c r="M423" s="409"/>
      <c r="N423" s="409"/>
      <c r="O423" s="409"/>
      <c r="P423" s="409"/>
      <c r="Q423" s="409"/>
      <c r="R423" s="409"/>
      <c r="S423" s="409"/>
      <c r="T423" s="409"/>
      <c r="U423" s="409"/>
      <c r="V423" s="409"/>
      <c r="W423" s="409"/>
      <c r="X423" s="409"/>
      <c r="Y423" s="409"/>
      <c r="Z423" s="409"/>
      <c r="AA423" s="409"/>
      <c r="AB423" s="409"/>
      <c r="AC423" s="409"/>
      <c r="AD423" s="409"/>
    </row>
    <row r="424" ht="13.5" customHeight="1">
      <c r="A424" s="409"/>
      <c r="B424" s="434"/>
      <c r="C424" s="409"/>
      <c r="D424" s="409"/>
      <c r="E424" s="409"/>
      <c r="F424" s="409"/>
      <c r="G424" s="409"/>
      <c r="H424" s="409"/>
      <c r="I424" s="409"/>
      <c r="J424" s="409"/>
      <c r="K424" s="409"/>
      <c r="L424" s="409"/>
      <c r="M424" s="409"/>
      <c r="N424" s="409"/>
      <c r="O424" s="409"/>
      <c r="P424" s="409"/>
      <c r="Q424" s="409"/>
      <c r="R424" s="409"/>
      <c r="S424" s="409"/>
      <c r="T424" s="409"/>
      <c r="U424" s="409"/>
      <c r="V424" s="409"/>
      <c r="W424" s="409"/>
      <c r="X424" s="409"/>
      <c r="Y424" s="409"/>
      <c r="Z424" s="409"/>
      <c r="AA424" s="409"/>
      <c r="AB424" s="409"/>
      <c r="AC424" s="409"/>
      <c r="AD424" s="409"/>
    </row>
    <row r="425" ht="13.5" customHeight="1">
      <c r="A425" s="409"/>
      <c r="B425" s="434"/>
      <c r="C425" s="409"/>
      <c r="D425" s="409"/>
      <c r="E425" s="409"/>
      <c r="F425" s="409"/>
      <c r="G425" s="409"/>
      <c r="H425" s="409"/>
      <c r="I425" s="409"/>
      <c r="J425" s="409"/>
      <c r="K425" s="409"/>
      <c r="L425" s="409"/>
      <c r="M425" s="409"/>
      <c r="N425" s="409"/>
      <c r="O425" s="409"/>
      <c r="P425" s="409"/>
      <c r="Q425" s="409"/>
      <c r="R425" s="409"/>
      <c r="S425" s="409"/>
      <c r="T425" s="409"/>
      <c r="U425" s="409"/>
      <c r="V425" s="409"/>
      <c r="W425" s="409"/>
      <c r="X425" s="409"/>
      <c r="Y425" s="409"/>
      <c r="Z425" s="409"/>
      <c r="AA425" s="409"/>
      <c r="AB425" s="409"/>
      <c r="AC425" s="409"/>
      <c r="AD425" s="409"/>
    </row>
    <row r="426" ht="13.5" customHeight="1">
      <c r="A426" s="409"/>
      <c r="B426" s="434"/>
      <c r="C426" s="409"/>
      <c r="D426" s="409"/>
      <c r="E426" s="409"/>
      <c r="F426" s="409"/>
      <c r="G426" s="409"/>
      <c r="H426" s="409"/>
      <c r="I426" s="409"/>
      <c r="J426" s="409"/>
      <c r="K426" s="409"/>
      <c r="L426" s="409"/>
      <c r="M426" s="409"/>
      <c r="N426" s="409"/>
      <c r="O426" s="409"/>
      <c r="P426" s="409"/>
      <c r="Q426" s="409"/>
      <c r="R426" s="409"/>
      <c r="S426" s="409"/>
      <c r="T426" s="409"/>
      <c r="U426" s="409"/>
      <c r="V426" s="409"/>
      <c r="W426" s="409"/>
      <c r="X426" s="409"/>
      <c r="Y426" s="409"/>
      <c r="Z426" s="409"/>
      <c r="AA426" s="409"/>
      <c r="AB426" s="409"/>
      <c r="AC426" s="409"/>
      <c r="AD426" s="409"/>
    </row>
    <row r="427" ht="13.5" customHeight="1">
      <c r="A427" s="409"/>
      <c r="B427" s="434"/>
      <c r="C427" s="409"/>
      <c r="D427" s="409"/>
      <c r="E427" s="409"/>
      <c r="F427" s="409"/>
      <c r="G427" s="409"/>
      <c r="H427" s="409"/>
      <c r="I427" s="409"/>
      <c r="J427" s="409"/>
      <c r="K427" s="409"/>
      <c r="L427" s="409"/>
      <c r="M427" s="409"/>
      <c r="N427" s="409"/>
      <c r="O427" s="409"/>
      <c r="P427" s="409"/>
      <c r="Q427" s="409"/>
      <c r="R427" s="409"/>
      <c r="S427" s="409"/>
      <c r="T427" s="409"/>
      <c r="U427" s="409"/>
      <c r="V427" s="409"/>
      <c r="W427" s="409"/>
      <c r="X427" s="409"/>
      <c r="Y427" s="409"/>
      <c r="Z427" s="409"/>
      <c r="AA427" s="409"/>
      <c r="AB427" s="409"/>
      <c r="AC427" s="409"/>
      <c r="AD427" s="409"/>
    </row>
    <row r="428" ht="13.5" customHeight="1">
      <c r="A428" s="409"/>
      <c r="B428" s="434"/>
      <c r="C428" s="409"/>
      <c r="D428" s="409"/>
      <c r="E428" s="409"/>
      <c r="F428" s="409"/>
      <c r="G428" s="409"/>
      <c r="H428" s="409"/>
      <c r="I428" s="409"/>
      <c r="J428" s="409"/>
      <c r="K428" s="409"/>
      <c r="L428" s="409"/>
      <c r="M428" s="409"/>
      <c r="N428" s="409"/>
      <c r="O428" s="409"/>
      <c r="P428" s="409"/>
      <c r="Q428" s="409"/>
      <c r="R428" s="409"/>
      <c r="S428" s="409"/>
      <c r="T428" s="409"/>
      <c r="U428" s="409"/>
      <c r="V428" s="409"/>
      <c r="W428" s="409"/>
      <c r="X428" s="409"/>
      <c r="Y428" s="409"/>
      <c r="Z428" s="409"/>
      <c r="AA428" s="409"/>
      <c r="AB428" s="409"/>
      <c r="AC428" s="409"/>
      <c r="AD428" s="409"/>
    </row>
    <row r="429" ht="13.5" customHeight="1">
      <c r="A429" s="409"/>
      <c r="B429" s="434"/>
      <c r="C429" s="409"/>
      <c r="D429" s="409"/>
      <c r="E429" s="409"/>
      <c r="F429" s="409"/>
      <c r="G429" s="409"/>
      <c r="H429" s="409"/>
      <c r="I429" s="409"/>
      <c r="J429" s="409"/>
      <c r="K429" s="409"/>
      <c r="L429" s="409"/>
      <c r="M429" s="409"/>
      <c r="N429" s="409"/>
      <c r="O429" s="409"/>
      <c r="P429" s="409"/>
      <c r="Q429" s="409"/>
      <c r="R429" s="409"/>
      <c r="S429" s="409"/>
      <c r="T429" s="409"/>
      <c r="U429" s="409"/>
      <c r="V429" s="409"/>
      <c r="W429" s="409"/>
      <c r="X429" s="409"/>
      <c r="Y429" s="409"/>
      <c r="Z429" s="409"/>
      <c r="AA429" s="409"/>
      <c r="AB429" s="409"/>
      <c r="AC429" s="409"/>
      <c r="AD429" s="409"/>
    </row>
    <row r="430" ht="13.5" customHeight="1">
      <c r="A430" s="409"/>
      <c r="B430" s="434"/>
      <c r="C430" s="409"/>
      <c r="D430" s="409"/>
      <c r="E430" s="409"/>
      <c r="F430" s="409"/>
      <c r="G430" s="409"/>
      <c r="H430" s="409"/>
      <c r="I430" s="409"/>
      <c r="J430" s="409"/>
      <c r="K430" s="409"/>
      <c r="L430" s="409"/>
      <c r="M430" s="409"/>
      <c r="N430" s="409"/>
      <c r="O430" s="409"/>
      <c r="P430" s="409"/>
      <c r="Q430" s="409"/>
      <c r="R430" s="409"/>
      <c r="S430" s="409"/>
      <c r="T430" s="409"/>
      <c r="U430" s="409"/>
      <c r="V430" s="409"/>
      <c r="W430" s="409"/>
      <c r="X430" s="409"/>
      <c r="Y430" s="409"/>
      <c r="Z430" s="409"/>
      <c r="AA430" s="409"/>
      <c r="AB430" s="409"/>
      <c r="AC430" s="409"/>
      <c r="AD430" s="409"/>
    </row>
    <row r="431" ht="13.5" customHeight="1">
      <c r="A431" s="409"/>
      <c r="B431" s="434"/>
      <c r="C431" s="409"/>
      <c r="D431" s="409"/>
      <c r="E431" s="409"/>
      <c r="F431" s="409"/>
      <c r="G431" s="409"/>
      <c r="H431" s="409"/>
      <c r="I431" s="409"/>
      <c r="J431" s="409"/>
      <c r="K431" s="409"/>
      <c r="L431" s="409"/>
      <c r="M431" s="409"/>
      <c r="N431" s="409"/>
      <c r="O431" s="409"/>
      <c r="P431" s="409"/>
      <c r="Q431" s="409"/>
      <c r="R431" s="409"/>
      <c r="S431" s="409"/>
      <c r="T431" s="409"/>
      <c r="U431" s="409"/>
      <c r="V431" s="409"/>
      <c r="W431" s="409"/>
      <c r="X431" s="409"/>
      <c r="Y431" s="409"/>
      <c r="Z431" s="409"/>
      <c r="AA431" s="409"/>
      <c r="AB431" s="409"/>
      <c r="AC431" s="409"/>
      <c r="AD431" s="409"/>
    </row>
    <row r="432" ht="13.5" customHeight="1">
      <c r="A432" s="409"/>
      <c r="B432" s="434"/>
      <c r="C432" s="409"/>
      <c r="D432" s="409"/>
      <c r="E432" s="409"/>
      <c r="F432" s="409"/>
      <c r="G432" s="409"/>
      <c r="H432" s="409"/>
      <c r="I432" s="409"/>
      <c r="J432" s="409"/>
      <c r="K432" s="409"/>
      <c r="L432" s="409"/>
      <c r="M432" s="409"/>
      <c r="N432" s="409"/>
      <c r="O432" s="409"/>
      <c r="P432" s="409"/>
      <c r="Q432" s="409"/>
      <c r="R432" s="409"/>
      <c r="S432" s="409"/>
      <c r="T432" s="409"/>
      <c r="U432" s="409"/>
      <c r="V432" s="409"/>
      <c r="W432" s="409"/>
      <c r="X432" s="409"/>
      <c r="Y432" s="409"/>
      <c r="Z432" s="409"/>
      <c r="AA432" s="409"/>
      <c r="AB432" s="409"/>
      <c r="AC432" s="409"/>
      <c r="AD432" s="409"/>
    </row>
    <row r="433" ht="13.5" customHeight="1">
      <c r="A433" s="409"/>
      <c r="B433" s="434"/>
      <c r="C433" s="409"/>
      <c r="D433" s="409"/>
      <c r="E433" s="409"/>
      <c r="F433" s="409"/>
      <c r="G433" s="409"/>
      <c r="H433" s="409"/>
      <c r="I433" s="409"/>
      <c r="J433" s="409"/>
      <c r="K433" s="409"/>
      <c r="L433" s="409"/>
      <c r="M433" s="409"/>
      <c r="N433" s="409"/>
      <c r="O433" s="409"/>
      <c r="P433" s="409"/>
      <c r="Q433" s="409"/>
      <c r="R433" s="409"/>
      <c r="S433" s="409"/>
      <c r="T433" s="409"/>
      <c r="U433" s="409"/>
      <c r="V433" s="409"/>
      <c r="W433" s="409"/>
      <c r="X433" s="409"/>
      <c r="Y433" s="409"/>
      <c r="Z433" s="409"/>
      <c r="AA433" s="409"/>
      <c r="AB433" s="409"/>
      <c r="AC433" s="409"/>
      <c r="AD433" s="409"/>
    </row>
    <row r="434" ht="13.5" customHeight="1">
      <c r="A434" s="409"/>
      <c r="B434" s="434"/>
      <c r="C434" s="409"/>
      <c r="D434" s="409"/>
      <c r="E434" s="409"/>
      <c r="F434" s="409"/>
      <c r="G434" s="409"/>
      <c r="H434" s="409"/>
      <c r="I434" s="409"/>
      <c r="J434" s="409"/>
      <c r="K434" s="409"/>
      <c r="L434" s="409"/>
      <c r="M434" s="409"/>
      <c r="N434" s="409"/>
      <c r="O434" s="409"/>
      <c r="P434" s="409"/>
      <c r="Q434" s="409"/>
      <c r="R434" s="409"/>
      <c r="S434" s="409"/>
      <c r="T434" s="409"/>
      <c r="U434" s="409"/>
      <c r="V434" s="409"/>
      <c r="W434" s="409"/>
      <c r="X434" s="409"/>
      <c r="Y434" s="409"/>
      <c r="Z434" s="409"/>
      <c r="AA434" s="409"/>
      <c r="AB434" s="409"/>
      <c r="AC434" s="409"/>
      <c r="AD434" s="409"/>
    </row>
    <row r="435" ht="13.5" customHeight="1">
      <c r="A435" s="409"/>
      <c r="B435" s="434"/>
      <c r="C435" s="409"/>
      <c r="D435" s="409"/>
      <c r="E435" s="409"/>
      <c r="F435" s="409"/>
      <c r="G435" s="409"/>
      <c r="H435" s="409"/>
      <c r="I435" s="409"/>
      <c r="J435" s="409"/>
      <c r="K435" s="409"/>
      <c r="L435" s="409"/>
      <c r="M435" s="409"/>
      <c r="N435" s="409"/>
      <c r="O435" s="409"/>
      <c r="P435" s="409"/>
      <c r="Q435" s="409"/>
      <c r="R435" s="409"/>
      <c r="S435" s="409"/>
      <c r="T435" s="409"/>
      <c r="U435" s="409"/>
      <c r="V435" s="409"/>
      <c r="W435" s="409"/>
      <c r="X435" s="409"/>
      <c r="Y435" s="409"/>
      <c r="Z435" s="409"/>
      <c r="AA435" s="409"/>
      <c r="AB435" s="409"/>
      <c r="AC435" s="409"/>
      <c r="AD435" s="409"/>
    </row>
    <row r="436" ht="13.5" customHeight="1">
      <c r="A436" s="409"/>
      <c r="B436" s="434"/>
      <c r="C436" s="409"/>
      <c r="D436" s="409"/>
      <c r="E436" s="409"/>
      <c r="F436" s="409"/>
      <c r="G436" s="409"/>
      <c r="H436" s="409"/>
      <c r="I436" s="409"/>
      <c r="J436" s="409"/>
      <c r="K436" s="409"/>
      <c r="L436" s="409"/>
      <c r="M436" s="409"/>
      <c r="N436" s="409"/>
      <c r="O436" s="409"/>
      <c r="P436" s="409"/>
      <c r="Q436" s="409"/>
      <c r="R436" s="409"/>
      <c r="S436" s="409"/>
      <c r="T436" s="409"/>
      <c r="U436" s="409"/>
      <c r="V436" s="409"/>
      <c r="W436" s="409"/>
      <c r="X436" s="409"/>
      <c r="Y436" s="409"/>
      <c r="Z436" s="409"/>
      <c r="AA436" s="409"/>
      <c r="AB436" s="409"/>
      <c r="AC436" s="409"/>
      <c r="AD436" s="409"/>
    </row>
    <row r="437" ht="13.5" customHeight="1">
      <c r="A437" s="409"/>
      <c r="B437" s="434"/>
      <c r="C437" s="409"/>
      <c r="D437" s="409"/>
      <c r="E437" s="409"/>
      <c r="F437" s="409"/>
      <c r="G437" s="409"/>
      <c r="H437" s="409"/>
      <c r="I437" s="409"/>
      <c r="J437" s="409"/>
      <c r="K437" s="409"/>
      <c r="L437" s="409"/>
      <c r="M437" s="409"/>
      <c r="N437" s="409"/>
      <c r="O437" s="409"/>
      <c r="P437" s="409"/>
      <c r="Q437" s="409"/>
      <c r="R437" s="409"/>
      <c r="S437" s="409"/>
      <c r="T437" s="409"/>
      <c r="U437" s="409"/>
      <c r="V437" s="409"/>
      <c r="W437" s="409"/>
      <c r="X437" s="409"/>
      <c r="Y437" s="409"/>
      <c r="Z437" s="409"/>
      <c r="AA437" s="409"/>
      <c r="AB437" s="409"/>
      <c r="AC437" s="409"/>
      <c r="AD437" s="409"/>
    </row>
    <row r="438" ht="13.5" customHeight="1">
      <c r="A438" s="409"/>
      <c r="B438" s="434"/>
      <c r="C438" s="409"/>
      <c r="D438" s="409"/>
      <c r="E438" s="409"/>
      <c r="F438" s="409"/>
      <c r="G438" s="409"/>
      <c r="H438" s="409"/>
      <c r="I438" s="409"/>
      <c r="J438" s="409"/>
      <c r="K438" s="409"/>
      <c r="L438" s="409"/>
      <c r="M438" s="409"/>
      <c r="N438" s="409"/>
      <c r="O438" s="409"/>
      <c r="P438" s="409"/>
      <c r="Q438" s="409"/>
      <c r="R438" s="409"/>
      <c r="S438" s="409"/>
      <c r="T438" s="409"/>
      <c r="U438" s="409"/>
      <c r="V438" s="409"/>
      <c r="W438" s="409"/>
      <c r="X438" s="409"/>
      <c r="Y438" s="409"/>
      <c r="Z438" s="409"/>
      <c r="AA438" s="409"/>
      <c r="AB438" s="409"/>
      <c r="AC438" s="409"/>
      <c r="AD438" s="409"/>
    </row>
    <row r="439" ht="13.5" customHeight="1">
      <c r="A439" s="409"/>
      <c r="B439" s="434"/>
      <c r="C439" s="409"/>
      <c r="D439" s="409"/>
      <c r="E439" s="409"/>
      <c r="F439" s="409"/>
      <c r="G439" s="409"/>
      <c r="H439" s="409"/>
      <c r="I439" s="409"/>
      <c r="J439" s="409"/>
      <c r="K439" s="409"/>
      <c r="L439" s="409"/>
      <c r="M439" s="409"/>
      <c r="N439" s="409"/>
      <c r="O439" s="409"/>
      <c r="P439" s="409"/>
      <c r="Q439" s="409"/>
      <c r="R439" s="409"/>
      <c r="S439" s="409"/>
      <c r="T439" s="409"/>
      <c r="U439" s="409"/>
      <c r="V439" s="409"/>
      <c r="W439" s="409"/>
      <c r="X439" s="409"/>
      <c r="Y439" s="409"/>
      <c r="Z439" s="409"/>
      <c r="AA439" s="409"/>
      <c r="AB439" s="409"/>
      <c r="AC439" s="409"/>
      <c r="AD439" s="409"/>
    </row>
    <row r="440" ht="13.5" customHeight="1">
      <c r="A440" s="409"/>
      <c r="B440" s="434"/>
      <c r="C440" s="409"/>
      <c r="D440" s="409"/>
      <c r="E440" s="409"/>
      <c r="F440" s="409"/>
      <c r="G440" s="409"/>
      <c r="H440" s="409"/>
      <c r="I440" s="409"/>
      <c r="J440" s="409"/>
      <c r="K440" s="409"/>
      <c r="L440" s="409"/>
      <c r="M440" s="409"/>
      <c r="N440" s="409"/>
      <c r="O440" s="409"/>
      <c r="P440" s="409"/>
      <c r="Q440" s="409"/>
      <c r="R440" s="409"/>
      <c r="S440" s="409"/>
      <c r="T440" s="409"/>
      <c r="U440" s="409"/>
      <c r="V440" s="409"/>
      <c r="W440" s="409"/>
      <c r="X440" s="409"/>
      <c r="Y440" s="409"/>
      <c r="Z440" s="409"/>
      <c r="AA440" s="409"/>
      <c r="AB440" s="409"/>
      <c r="AC440" s="409"/>
      <c r="AD440" s="409"/>
    </row>
    <row r="441" ht="13.5" customHeight="1">
      <c r="A441" s="409"/>
      <c r="B441" s="434"/>
      <c r="C441" s="409"/>
      <c r="D441" s="409"/>
      <c r="E441" s="409"/>
      <c r="F441" s="409"/>
      <c r="G441" s="409"/>
      <c r="H441" s="409"/>
      <c r="I441" s="409"/>
      <c r="J441" s="409"/>
      <c r="K441" s="409"/>
      <c r="L441" s="409"/>
      <c r="M441" s="409"/>
      <c r="N441" s="409"/>
      <c r="O441" s="409"/>
      <c r="P441" s="409"/>
      <c r="Q441" s="409"/>
      <c r="R441" s="409"/>
      <c r="S441" s="409"/>
      <c r="T441" s="409"/>
      <c r="U441" s="409"/>
      <c r="V441" s="409"/>
      <c r="W441" s="409"/>
      <c r="X441" s="409"/>
      <c r="Y441" s="409"/>
      <c r="Z441" s="409"/>
      <c r="AA441" s="409"/>
      <c r="AB441" s="409"/>
      <c r="AC441" s="409"/>
      <c r="AD441" s="409"/>
    </row>
    <row r="442" ht="13.5" customHeight="1">
      <c r="A442" s="409"/>
      <c r="B442" s="434"/>
      <c r="C442" s="409"/>
      <c r="D442" s="409"/>
      <c r="E442" s="409"/>
      <c r="F442" s="409"/>
      <c r="G442" s="409"/>
      <c r="H442" s="409"/>
      <c r="I442" s="409"/>
      <c r="J442" s="409"/>
      <c r="K442" s="409"/>
      <c r="L442" s="409"/>
      <c r="M442" s="409"/>
      <c r="N442" s="409"/>
      <c r="O442" s="409"/>
      <c r="P442" s="409"/>
      <c r="Q442" s="409"/>
      <c r="R442" s="409"/>
      <c r="S442" s="409"/>
      <c r="T442" s="409"/>
      <c r="U442" s="409"/>
      <c r="V442" s="409"/>
      <c r="W442" s="409"/>
      <c r="X442" s="409"/>
      <c r="Y442" s="409"/>
      <c r="Z442" s="409"/>
      <c r="AA442" s="409"/>
      <c r="AB442" s="409"/>
      <c r="AC442" s="409"/>
      <c r="AD442" s="409"/>
    </row>
    <row r="443" ht="13.5" customHeight="1">
      <c r="A443" s="409"/>
      <c r="B443" s="434"/>
      <c r="C443" s="409"/>
      <c r="D443" s="409"/>
      <c r="E443" s="409"/>
      <c r="F443" s="409"/>
      <c r="G443" s="409"/>
      <c r="H443" s="409"/>
      <c r="I443" s="409"/>
      <c r="J443" s="409"/>
      <c r="K443" s="409"/>
      <c r="L443" s="409"/>
      <c r="M443" s="409"/>
      <c r="N443" s="409"/>
      <c r="O443" s="409"/>
      <c r="P443" s="409"/>
      <c r="Q443" s="409"/>
      <c r="R443" s="409"/>
      <c r="S443" s="409"/>
      <c r="T443" s="409"/>
      <c r="U443" s="409"/>
      <c r="V443" s="409"/>
      <c r="W443" s="409"/>
      <c r="X443" s="409"/>
      <c r="Y443" s="409"/>
      <c r="Z443" s="409"/>
      <c r="AA443" s="409"/>
      <c r="AB443" s="409"/>
      <c r="AC443" s="409"/>
      <c r="AD443" s="409"/>
    </row>
    <row r="444" ht="13.5" customHeight="1">
      <c r="A444" s="409"/>
      <c r="B444" s="434"/>
      <c r="C444" s="409"/>
      <c r="D444" s="409"/>
      <c r="E444" s="409"/>
      <c r="F444" s="409"/>
      <c r="G444" s="409"/>
      <c r="H444" s="409"/>
      <c r="I444" s="409"/>
      <c r="J444" s="409"/>
      <c r="K444" s="409"/>
      <c r="L444" s="409"/>
      <c r="M444" s="409"/>
      <c r="N444" s="409"/>
      <c r="O444" s="409"/>
      <c r="P444" s="409"/>
      <c r="Q444" s="409"/>
      <c r="R444" s="409"/>
      <c r="S444" s="409"/>
      <c r="T444" s="409"/>
      <c r="U444" s="409"/>
      <c r="V444" s="409"/>
      <c r="W444" s="409"/>
      <c r="X444" s="409"/>
      <c r="Y444" s="409"/>
      <c r="Z444" s="409"/>
      <c r="AA444" s="409"/>
      <c r="AB444" s="409"/>
      <c r="AC444" s="409"/>
      <c r="AD444" s="409"/>
    </row>
    <row r="445" ht="13.5" customHeight="1">
      <c r="A445" s="409"/>
      <c r="B445" s="434"/>
      <c r="C445" s="409"/>
      <c r="D445" s="409"/>
      <c r="E445" s="409"/>
      <c r="F445" s="409"/>
      <c r="G445" s="409"/>
      <c r="H445" s="409"/>
      <c r="I445" s="409"/>
      <c r="J445" s="409"/>
      <c r="K445" s="409"/>
      <c r="L445" s="409"/>
      <c r="M445" s="409"/>
      <c r="N445" s="409"/>
      <c r="O445" s="409"/>
      <c r="P445" s="409"/>
      <c r="Q445" s="409"/>
      <c r="R445" s="409"/>
      <c r="S445" s="409"/>
      <c r="T445" s="409"/>
      <c r="U445" s="409"/>
      <c r="V445" s="409"/>
      <c r="W445" s="409"/>
      <c r="X445" s="409"/>
      <c r="Y445" s="409"/>
      <c r="Z445" s="409"/>
      <c r="AA445" s="409"/>
      <c r="AB445" s="409"/>
      <c r="AC445" s="409"/>
      <c r="AD445" s="409"/>
    </row>
    <row r="446" ht="13.5" customHeight="1">
      <c r="A446" s="409"/>
      <c r="B446" s="434"/>
      <c r="C446" s="409"/>
      <c r="D446" s="409"/>
      <c r="E446" s="409"/>
      <c r="F446" s="409"/>
      <c r="G446" s="409"/>
      <c r="H446" s="409"/>
      <c r="I446" s="409"/>
      <c r="J446" s="409"/>
      <c r="K446" s="409"/>
      <c r="L446" s="409"/>
      <c r="M446" s="409"/>
      <c r="N446" s="409"/>
      <c r="O446" s="409"/>
      <c r="P446" s="409"/>
      <c r="Q446" s="409"/>
      <c r="R446" s="409"/>
      <c r="S446" s="409"/>
      <c r="T446" s="409"/>
      <c r="U446" s="409"/>
      <c r="V446" s="409"/>
      <c r="W446" s="409"/>
      <c r="X446" s="409"/>
      <c r="Y446" s="409"/>
      <c r="Z446" s="409"/>
      <c r="AA446" s="409"/>
      <c r="AB446" s="409"/>
      <c r="AC446" s="409"/>
      <c r="AD446" s="409"/>
    </row>
    <row r="447" ht="13.5" customHeight="1">
      <c r="A447" s="409"/>
      <c r="B447" s="434"/>
      <c r="C447" s="409"/>
      <c r="D447" s="409"/>
      <c r="E447" s="409"/>
      <c r="F447" s="409"/>
      <c r="G447" s="409"/>
      <c r="H447" s="409"/>
      <c r="I447" s="409"/>
      <c r="J447" s="409"/>
      <c r="K447" s="409"/>
      <c r="L447" s="409"/>
      <c r="M447" s="409"/>
      <c r="N447" s="409"/>
      <c r="O447" s="409"/>
      <c r="P447" s="409"/>
      <c r="Q447" s="409"/>
      <c r="R447" s="409"/>
      <c r="S447" s="409"/>
      <c r="T447" s="409"/>
      <c r="U447" s="409"/>
      <c r="V447" s="409"/>
      <c r="W447" s="409"/>
      <c r="X447" s="409"/>
      <c r="Y447" s="409"/>
      <c r="Z447" s="409"/>
      <c r="AA447" s="409"/>
      <c r="AB447" s="409"/>
      <c r="AC447" s="409"/>
      <c r="AD447" s="409"/>
    </row>
    <row r="448" ht="13.5" customHeight="1">
      <c r="A448" s="409"/>
      <c r="B448" s="434"/>
      <c r="C448" s="409"/>
      <c r="D448" s="409"/>
      <c r="E448" s="409"/>
      <c r="F448" s="409"/>
      <c r="G448" s="409"/>
      <c r="H448" s="409"/>
      <c r="I448" s="409"/>
      <c r="J448" s="409"/>
      <c r="K448" s="409"/>
      <c r="L448" s="409"/>
      <c r="M448" s="409"/>
      <c r="N448" s="409"/>
      <c r="O448" s="409"/>
      <c r="P448" s="409"/>
      <c r="Q448" s="409"/>
      <c r="R448" s="409"/>
      <c r="S448" s="409"/>
      <c r="T448" s="409"/>
      <c r="U448" s="409"/>
      <c r="V448" s="409"/>
      <c r="W448" s="409"/>
      <c r="X448" s="409"/>
      <c r="Y448" s="409"/>
      <c r="Z448" s="409"/>
      <c r="AA448" s="409"/>
      <c r="AB448" s="409"/>
      <c r="AC448" s="409"/>
      <c r="AD448" s="409"/>
    </row>
    <row r="449" ht="13.5" customHeight="1">
      <c r="A449" s="409"/>
      <c r="B449" s="434"/>
      <c r="C449" s="409"/>
      <c r="D449" s="409"/>
      <c r="E449" s="409"/>
      <c r="F449" s="409"/>
      <c r="G449" s="409"/>
      <c r="H449" s="409"/>
      <c r="I449" s="409"/>
      <c r="J449" s="409"/>
      <c r="K449" s="409"/>
      <c r="L449" s="409"/>
      <c r="M449" s="409"/>
      <c r="N449" s="409"/>
      <c r="O449" s="409"/>
      <c r="P449" s="409"/>
      <c r="Q449" s="409"/>
      <c r="R449" s="409"/>
      <c r="S449" s="409"/>
      <c r="T449" s="409"/>
      <c r="U449" s="409"/>
      <c r="V449" s="409"/>
      <c r="W449" s="409"/>
      <c r="X449" s="409"/>
      <c r="Y449" s="409"/>
      <c r="Z449" s="409"/>
      <c r="AA449" s="409"/>
      <c r="AB449" s="409"/>
      <c r="AC449" s="409"/>
      <c r="AD449" s="409"/>
    </row>
    <row r="450" ht="13.5" customHeight="1">
      <c r="A450" s="409"/>
      <c r="B450" s="434"/>
      <c r="C450" s="409"/>
      <c r="D450" s="409"/>
      <c r="E450" s="409"/>
      <c r="F450" s="409"/>
      <c r="G450" s="409"/>
      <c r="H450" s="409"/>
      <c r="I450" s="409"/>
      <c r="J450" s="409"/>
      <c r="K450" s="409"/>
      <c r="L450" s="409"/>
      <c r="M450" s="409"/>
      <c r="N450" s="409"/>
      <c r="O450" s="409"/>
      <c r="P450" s="409"/>
      <c r="Q450" s="409"/>
      <c r="R450" s="409"/>
      <c r="S450" s="409"/>
      <c r="T450" s="409"/>
      <c r="U450" s="409"/>
      <c r="V450" s="409"/>
      <c r="W450" s="409"/>
      <c r="X450" s="409"/>
      <c r="Y450" s="409"/>
      <c r="Z450" s="409"/>
      <c r="AA450" s="409"/>
      <c r="AB450" s="409"/>
      <c r="AC450" s="409"/>
      <c r="AD450" s="409"/>
    </row>
    <row r="451" ht="13.5" customHeight="1">
      <c r="A451" s="409"/>
      <c r="B451" s="434"/>
      <c r="C451" s="409"/>
      <c r="D451" s="409"/>
      <c r="E451" s="409"/>
      <c r="F451" s="409"/>
      <c r="G451" s="409"/>
      <c r="H451" s="409"/>
      <c r="I451" s="409"/>
      <c r="J451" s="409"/>
      <c r="K451" s="409"/>
      <c r="L451" s="409"/>
      <c r="M451" s="409"/>
      <c r="N451" s="409"/>
      <c r="O451" s="409"/>
      <c r="P451" s="409"/>
      <c r="Q451" s="409"/>
      <c r="R451" s="409"/>
      <c r="S451" s="409"/>
      <c r="T451" s="409"/>
      <c r="U451" s="409"/>
      <c r="V451" s="409"/>
      <c r="W451" s="409"/>
      <c r="X451" s="409"/>
      <c r="Y451" s="409"/>
      <c r="Z451" s="409"/>
      <c r="AA451" s="409"/>
      <c r="AB451" s="409"/>
      <c r="AC451" s="409"/>
      <c r="AD451" s="409"/>
    </row>
    <row r="452" ht="13.5" customHeight="1">
      <c r="A452" s="409"/>
      <c r="B452" s="434"/>
      <c r="C452" s="409"/>
      <c r="D452" s="409"/>
      <c r="E452" s="409"/>
      <c r="F452" s="409"/>
      <c r="G452" s="409"/>
      <c r="H452" s="409"/>
      <c r="I452" s="409"/>
      <c r="J452" s="409"/>
      <c r="K452" s="409"/>
      <c r="L452" s="409"/>
      <c r="M452" s="409"/>
      <c r="N452" s="409"/>
      <c r="O452" s="409"/>
      <c r="P452" s="409"/>
      <c r="Q452" s="409"/>
      <c r="R452" s="409"/>
      <c r="S452" s="409"/>
      <c r="T452" s="409"/>
      <c r="U452" s="409"/>
      <c r="V452" s="409"/>
      <c r="W452" s="409"/>
      <c r="X452" s="409"/>
      <c r="Y452" s="409"/>
      <c r="Z452" s="409"/>
      <c r="AA452" s="409"/>
      <c r="AB452" s="409"/>
      <c r="AC452" s="409"/>
      <c r="AD452" s="409"/>
    </row>
    <row r="453" ht="13.5" customHeight="1">
      <c r="A453" s="409"/>
      <c r="B453" s="434"/>
      <c r="C453" s="409"/>
      <c r="D453" s="409"/>
      <c r="E453" s="409"/>
      <c r="F453" s="409"/>
      <c r="G453" s="409"/>
      <c r="H453" s="409"/>
      <c r="I453" s="409"/>
      <c r="J453" s="409"/>
      <c r="K453" s="409"/>
      <c r="L453" s="409"/>
      <c r="M453" s="409"/>
      <c r="N453" s="409"/>
      <c r="O453" s="409"/>
      <c r="P453" s="409"/>
      <c r="Q453" s="409"/>
      <c r="R453" s="409"/>
      <c r="S453" s="409"/>
      <c r="T453" s="409"/>
      <c r="U453" s="409"/>
      <c r="V453" s="409"/>
      <c r="W453" s="409"/>
      <c r="X453" s="409"/>
      <c r="Y453" s="409"/>
      <c r="Z453" s="409"/>
      <c r="AA453" s="409"/>
      <c r="AB453" s="409"/>
      <c r="AC453" s="409"/>
      <c r="AD453" s="409"/>
    </row>
    <row r="454" ht="13.5" customHeight="1">
      <c r="A454" s="409"/>
      <c r="B454" s="434"/>
      <c r="C454" s="409"/>
      <c r="D454" s="409"/>
      <c r="E454" s="409"/>
      <c r="F454" s="409"/>
      <c r="G454" s="409"/>
      <c r="H454" s="409"/>
      <c r="I454" s="409"/>
      <c r="J454" s="409"/>
      <c r="K454" s="409"/>
      <c r="L454" s="409"/>
      <c r="M454" s="409"/>
      <c r="N454" s="409"/>
      <c r="O454" s="409"/>
      <c r="P454" s="409"/>
      <c r="Q454" s="409"/>
      <c r="R454" s="409"/>
      <c r="S454" s="409"/>
      <c r="T454" s="409"/>
      <c r="U454" s="409"/>
      <c r="V454" s="409"/>
      <c r="W454" s="409"/>
      <c r="X454" s="409"/>
      <c r="Y454" s="409"/>
      <c r="Z454" s="409"/>
      <c r="AA454" s="409"/>
      <c r="AB454" s="409"/>
      <c r="AC454" s="409"/>
      <c r="AD454" s="409"/>
    </row>
    <row r="455" ht="13.5" customHeight="1">
      <c r="A455" s="409"/>
      <c r="B455" s="434"/>
      <c r="C455" s="409"/>
      <c r="D455" s="409"/>
      <c r="E455" s="409"/>
      <c r="F455" s="409"/>
      <c r="G455" s="409"/>
      <c r="H455" s="409"/>
      <c r="I455" s="409"/>
      <c r="J455" s="409"/>
      <c r="K455" s="409"/>
      <c r="L455" s="409"/>
      <c r="M455" s="409"/>
      <c r="N455" s="409"/>
      <c r="O455" s="409"/>
      <c r="P455" s="409"/>
      <c r="Q455" s="409"/>
      <c r="R455" s="409"/>
      <c r="S455" s="409"/>
      <c r="T455" s="409"/>
      <c r="U455" s="409"/>
      <c r="V455" s="409"/>
      <c r="W455" s="409"/>
      <c r="X455" s="409"/>
      <c r="Y455" s="409"/>
      <c r="Z455" s="409"/>
      <c r="AA455" s="409"/>
      <c r="AB455" s="409"/>
      <c r="AC455" s="409"/>
      <c r="AD455" s="409"/>
    </row>
    <row r="456" ht="13.5" customHeight="1">
      <c r="A456" s="409"/>
      <c r="B456" s="434"/>
      <c r="C456" s="409"/>
      <c r="D456" s="409"/>
      <c r="E456" s="409"/>
      <c r="F456" s="409"/>
      <c r="G456" s="409"/>
      <c r="H456" s="409"/>
      <c r="I456" s="409"/>
      <c r="J456" s="409"/>
      <c r="K456" s="409"/>
      <c r="L456" s="409"/>
      <c r="M456" s="409"/>
      <c r="N456" s="409"/>
      <c r="O456" s="409"/>
      <c r="P456" s="409"/>
      <c r="Q456" s="409"/>
      <c r="R456" s="409"/>
      <c r="S456" s="409"/>
      <c r="T456" s="409"/>
      <c r="U456" s="409"/>
      <c r="V456" s="409"/>
      <c r="W456" s="409"/>
      <c r="X456" s="409"/>
      <c r="Y456" s="409"/>
      <c r="Z456" s="409"/>
      <c r="AA456" s="409"/>
      <c r="AB456" s="409"/>
      <c r="AC456" s="409"/>
      <c r="AD456" s="409"/>
    </row>
    <row r="457" ht="13.5" customHeight="1">
      <c r="A457" s="409"/>
      <c r="B457" s="434"/>
      <c r="C457" s="409"/>
      <c r="D457" s="409"/>
      <c r="E457" s="409"/>
      <c r="F457" s="409"/>
      <c r="G457" s="409"/>
      <c r="H457" s="409"/>
      <c r="I457" s="409"/>
      <c r="J457" s="409"/>
      <c r="K457" s="409"/>
      <c r="L457" s="409"/>
      <c r="M457" s="409"/>
      <c r="N457" s="409"/>
      <c r="O457" s="409"/>
      <c r="P457" s="409"/>
      <c r="Q457" s="409"/>
      <c r="R457" s="409"/>
      <c r="S457" s="409"/>
      <c r="T457" s="409"/>
      <c r="U457" s="409"/>
      <c r="V457" s="409"/>
      <c r="W457" s="409"/>
      <c r="X457" s="409"/>
      <c r="Y457" s="409"/>
      <c r="Z457" s="409"/>
      <c r="AA457" s="409"/>
      <c r="AB457" s="409"/>
      <c r="AC457" s="409"/>
      <c r="AD457" s="409"/>
    </row>
    <row r="458" ht="13.5" customHeight="1">
      <c r="A458" s="409"/>
      <c r="B458" s="434"/>
      <c r="C458" s="409"/>
      <c r="D458" s="409"/>
      <c r="E458" s="409"/>
      <c r="F458" s="409"/>
      <c r="G458" s="409"/>
      <c r="H458" s="409"/>
      <c r="I458" s="409"/>
      <c r="J458" s="409"/>
      <c r="K458" s="409"/>
      <c r="L458" s="409"/>
      <c r="M458" s="409"/>
      <c r="N458" s="409"/>
      <c r="O458" s="409"/>
      <c r="P458" s="409"/>
      <c r="Q458" s="409"/>
      <c r="R458" s="409"/>
      <c r="S458" s="409"/>
      <c r="T458" s="409"/>
      <c r="U458" s="409"/>
      <c r="V458" s="409"/>
      <c r="W458" s="409"/>
      <c r="X458" s="409"/>
      <c r="Y458" s="409"/>
      <c r="Z458" s="409"/>
      <c r="AA458" s="409"/>
      <c r="AB458" s="409"/>
      <c r="AC458" s="409"/>
      <c r="AD458" s="409"/>
    </row>
    <row r="459" ht="13.5" customHeight="1">
      <c r="A459" s="409"/>
      <c r="B459" s="434"/>
      <c r="C459" s="409"/>
      <c r="D459" s="409"/>
      <c r="E459" s="409"/>
      <c r="F459" s="409"/>
      <c r="G459" s="409"/>
      <c r="H459" s="409"/>
      <c r="I459" s="409"/>
      <c r="J459" s="409"/>
      <c r="K459" s="409"/>
      <c r="L459" s="409"/>
      <c r="M459" s="409"/>
      <c r="N459" s="409"/>
      <c r="O459" s="409"/>
      <c r="P459" s="409"/>
      <c r="Q459" s="409"/>
      <c r="R459" s="409"/>
      <c r="S459" s="409"/>
      <c r="T459" s="409"/>
      <c r="U459" s="409"/>
      <c r="V459" s="409"/>
      <c r="W459" s="409"/>
      <c r="X459" s="409"/>
      <c r="Y459" s="409"/>
      <c r="Z459" s="409"/>
      <c r="AA459" s="409"/>
      <c r="AB459" s="409"/>
      <c r="AC459" s="409"/>
      <c r="AD459" s="409"/>
    </row>
    <row r="460" ht="13.5" customHeight="1">
      <c r="A460" s="409"/>
      <c r="B460" s="434"/>
      <c r="C460" s="409"/>
      <c r="D460" s="409"/>
      <c r="E460" s="409"/>
      <c r="F460" s="409"/>
      <c r="G460" s="409"/>
      <c r="H460" s="409"/>
      <c r="I460" s="409"/>
      <c r="J460" s="409"/>
      <c r="K460" s="409"/>
      <c r="L460" s="409"/>
      <c r="M460" s="409"/>
      <c r="N460" s="409"/>
      <c r="O460" s="409"/>
      <c r="P460" s="409"/>
      <c r="Q460" s="409"/>
      <c r="R460" s="409"/>
      <c r="S460" s="409"/>
      <c r="T460" s="409"/>
      <c r="U460" s="409"/>
      <c r="V460" s="409"/>
      <c r="W460" s="409"/>
      <c r="X460" s="409"/>
      <c r="Y460" s="409"/>
      <c r="Z460" s="409"/>
      <c r="AA460" s="409"/>
      <c r="AB460" s="409"/>
      <c r="AC460" s="409"/>
      <c r="AD460" s="409"/>
    </row>
    <row r="461" ht="13.5" customHeight="1">
      <c r="A461" s="409"/>
      <c r="B461" s="434"/>
      <c r="C461" s="409"/>
      <c r="D461" s="409"/>
      <c r="E461" s="409"/>
      <c r="F461" s="409"/>
      <c r="G461" s="409"/>
      <c r="H461" s="409"/>
      <c r="I461" s="409"/>
      <c r="J461" s="409"/>
      <c r="K461" s="409"/>
      <c r="L461" s="409"/>
      <c r="M461" s="409"/>
      <c r="N461" s="409"/>
      <c r="O461" s="409"/>
      <c r="P461" s="409"/>
      <c r="Q461" s="409"/>
      <c r="R461" s="409"/>
      <c r="S461" s="409"/>
      <c r="T461" s="409"/>
      <c r="U461" s="409"/>
      <c r="V461" s="409"/>
      <c r="W461" s="409"/>
      <c r="X461" s="409"/>
      <c r="Y461" s="409"/>
      <c r="Z461" s="409"/>
      <c r="AA461" s="409"/>
      <c r="AB461" s="409"/>
      <c r="AC461" s="409"/>
      <c r="AD461" s="409"/>
    </row>
    <row r="462" ht="13.5" customHeight="1">
      <c r="A462" s="409"/>
      <c r="B462" s="434"/>
      <c r="C462" s="409"/>
      <c r="D462" s="409"/>
      <c r="E462" s="409"/>
      <c r="F462" s="409"/>
      <c r="G462" s="409"/>
      <c r="H462" s="409"/>
      <c r="I462" s="409"/>
      <c r="J462" s="409"/>
      <c r="K462" s="409"/>
      <c r="L462" s="409"/>
      <c r="M462" s="409"/>
      <c r="N462" s="409"/>
      <c r="O462" s="409"/>
      <c r="P462" s="409"/>
      <c r="Q462" s="409"/>
      <c r="R462" s="409"/>
      <c r="S462" s="409"/>
      <c r="T462" s="409"/>
      <c r="U462" s="409"/>
      <c r="V462" s="409"/>
      <c r="W462" s="409"/>
      <c r="X462" s="409"/>
      <c r="Y462" s="409"/>
      <c r="Z462" s="409"/>
      <c r="AA462" s="409"/>
      <c r="AB462" s="409"/>
      <c r="AC462" s="409"/>
      <c r="AD462" s="409"/>
    </row>
    <row r="463" ht="13.5" customHeight="1">
      <c r="A463" s="409"/>
      <c r="B463" s="434"/>
      <c r="C463" s="409"/>
      <c r="D463" s="409"/>
      <c r="E463" s="409"/>
      <c r="F463" s="409"/>
      <c r="G463" s="409"/>
      <c r="H463" s="409"/>
      <c r="I463" s="409"/>
      <c r="J463" s="409"/>
      <c r="K463" s="409"/>
      <c r="L463" s="409"/>
      <c r="M463" s="409"/>
      <c r="N463" s="409"/>
      <c r="O463" s="409"/>
      <c r="P463" s="409"/>
      <c r="Q463" s="409"/>
      <c r="R463" s="409"/>
      <c r="S463" s="409"/>
      <c r="T463" s="409"/>
      <c r="U463" s="409"/>
      <c r="V463" s="409"/>
      <c r="W463" s="409"/>
      <c r="X463" s="409"/>
      <c r="Y463" s="409"/>
      <c r="Z463" s="409"/>
      <c r="AA463" s="409"/>
      <c r="AB463" s="409"/>
      <c r="AC463" s="409"/>
      <c r="AD463" s="409"/>
    </row>
    <row r="464" ht="13.5" customHeight="1">
      <c r="A464" s="409"/>
      <c r="B464" s="434"/>
      <c r="C464" s="409"/>
      <c r="D464" s="409"/>
      <c r="E464" s="409"/>
      <c r="F464" s="409"/>
      <c r="G464" s="409"/>
      <c r="H464" s="409"/>
      <c r="I464" s="409"/>
      <c r="J464" s="409"/>
      <c r="K464" s="409"/>
      <c r="L464" s="409"/>
      <c r="M464" s="409"/>
      <c r="N464" s="409"/>
      <c r="O464" s="409"/>
      <c r="P464" s="409"/>
      <c r="Q464" s="409"/>
      <c r="R464" s="409"/>
      <c r="S464" s="409"/>
      <c r="T464" s="409"/>
      <c r="U464" s="409"/>
      <c r="V464" s="409"/>
      <c r="W464" s="409"/>
      <c r="X464" s="409"/>
      <c r="Y464" s="409"/>
      <c r="Z464" s="409"/>
      <c r="AA464" s="409"/>
      <c r="AB464" s="409"/>
      <c r="AC464" s="409"/>
      <c r="AD464" s="409"/>
    </row>
    <row r="465" ht="13.5" customHeight="1">
      <c r="A465" s="409"/>
      <c r="B465" s="434"/>
      <c r="C465" s="409"/>
      <c r="D465" s="409"/>
      <c r="E465" s="409"/>
      <c r="F465" s="409"/>
      <c r="G465" s="409"/>
      <c r="H465" s="409"/>
      <c r="I465" s="409"/>
      <c r="J465" s="409"/>
      <c r="K465" s="409"/>
      <c r="L465" s="409"/>
      <c r="M465" s="409"/>
      <c r="N465" s="409"/>
      <c r="O465" s="409"/>
      <c r="P465" s="409"/>
      <c r="Q465" s="409"/>
      <c r="R465" s="409"/>
      <c r="S465" s="409"/>
      <c r="T465" s="409"/>
      <c r="U465" s="409"/>
      <c r="V465" s="409"/>
      <c r="W465" s="409"/>
      <c r="X465" s="409"/>
      <c r="Y465" s="409"/>
      <c r="Z465" s="409"/>
      <c r="AA465" s="409"/>
      <c r="AB465" s="409"/>
      <c r="AC465" s="409"/>
      <c r="AD465" s="409"/>
    </row>
    <row r="466" ht="13.5" customHeight="1">
      <c r="A466" s="409"/>
      <c r="B466" s="434"/>
      <c r="C466" s="409"/>
      <c r="D466" s="409"/>
      <c r="E466" s="409"/>
      <c r="F466" s="409"/>
      <c r="G466" s="409"/>
      <c r="H466" s="409"/>
      <c r="I466" s="409"/>
      <c r="J466" s="409"/>
      <c r="K466" s="409"/>
      <c r="L466" s="409"/>
      <c r="M466" s="409"/>
      <c r="N466" s="409"/>
      <c r="O466" s="409"/>
      <c r="P466" s="409"/>
      <c r="Q466" s="409"/>
      <c r="R466" s="409"/>
      <c r="S466" s="409"/>
      <c r="T466" s="409"/>
      <c r="U466" s="409"/>
      <c r="V466" s="409"/>
      <c r="W466" s="409"/>
      <c r="X466" s="409"/>
      <c r="Y466" s="409"/>
      <c r="Z466" s="409"/>
      <c r="AA466" s="409"/>
      <c r="AB466" s="409"/>
      <c r="AC466" s="409"/>
      <c r="AD466" s="409"/>
    </row>
    <row r="467" ht="13.5" customHeight="1">
      <c r="A467" s="409"/>
      <c r="B467" s="434"/>
      <c r="C467" s="409"/>
      <c r="D467" s="409"/>
      <c r="E467" s="409"/>
      <c r="F467" s="409"/>
      <c r="G467" s="409"/>
      <c r="H467" s="409"/>
      <c r="I467" s="409"/>
      <c r="J467" s="409"/>
      <c r="K467" s="409"/>
      <c r="L467" s="409"/>
      <c r="M467" s="409"/>
      <c r="N467" s="409"/>
      <c r="O467" s="409"/>
      <c r="P467" s="409"/>
      <c r="Q467" s="409"/>
      <c r="R467" s="409"/>
      <c r="S467" s="409"/>
      <c r="T467" s="409"/>
      <c r="U467" s="409"/>
      <c r="V467" s="409"/>
      <c r="W467" s="409"/>
      <c r="X467" s="409"/>
      <c r="Y467" s="409"/>
      <c r="Z467" s="409"/>
      <c r="AA467" s="409"/>
      <c r="AB467" s="409"/>
      <c r="AC467" s="409"/>
      <c r="AD467" s="409"/>
    </row>
    <row r="468" ht="13.5" customHeight="1">
      <c r="A468" s="409"/>
      <c r="B468" s="434"/>
      <c r="C468" s="409"/>
      <c r="D468" s="409"/>
      <c r="E468" s="409"/>
      <c r="F468" s="409"/>
      <c r="G468" s="409"/>
      <c r="H468" s="409"/>
      <c r="I468" s="409"/>
      <c r="J468" s="409"/>
      <c r="K468" s="409"/>
      <c r="L468" s="409"/>
      <c r="M468" s="409"/>
      <c r="N468" s="409"/>
      <c r="O468" s="409"/>
      <c r="P468" s="409"/>
      <c r="Q468" s="409"/>
      <c r="R468" s="409"/>
      <c r="S468" s="409"/>
      <c r="T468" s="409"/>
      <c r="U468" s="409"/>
      <c r="V468" s="409"/>
      <c r="W468" s="409"/>
      <c r="X468" s="409"/>
      <c r="Y468" s="409"/>
      <c r="Z468" s="409"/>
      <c r="AA468" s="409"/>
      <c r="AB468" s="409"/>
      <c r="AC468" s="409"/>
      <c r="AD468" s="409"/>
    </row>
    <row r="469" ht="13.5" customHeight="1">
      <c r="A469" s="409"/>
      <c r="B469" s="434"/>
      <c r="C469" s="409"/>
      <c r="D469" s="409"/>
      <c r="E469" s="409"/>
      <c r="F469" s="409"/>
      <c r="G469" s="409"/>
      <c r="H469" s="409"/>
      <c r="I469" s="409"/>
      <c r="J469" s="409"/>
      <c r="K469" s="409"/>
      <c r="L469" s="409"/>
      <c r="M469" s="409"/>
      <c r="N469" s="409"/>
      <c r="O469" s="409"/>
      <c r="P469" s="409"/>
      <c r="Q469" s="409"/>
      <c r="R469" s="409"/>
      <c r="S469" s="409"/>
      <c r="T469" s="409"/>
      <c r="U469" s="409"/>
      <c r="V469" s="409"/>
      <c r="W469" s="409"/>
      <c r="X469" s="409"/>
      <c r="Y469" s="409"/>
      <c r="Z469" s="409"/>
      <c r="AA469" s="409"/>
      <c r="AB469" s="409"/>
      <c r="AC469" s="409"/>
      <c r="AD469" s="409"/>
    </row>
    <row r="470" ht="13.5" customHeight="1">
      <c r="A470" s="409"/>
      <c r="B470" s="434"/>
      <c r="C470" s="409"/>
      <c r="D470" s="409"/>
      <c r="E470" s="409"/>
      <c r="F470" s="409"/>
      <c r="G470" s="409"/>
      <c r="H470" s="409"/>
      <c r="I470" s="409"/>
      <c r="J470" s="409"/>
      <c r="K470" s="409"/>
      <c r="L470" s="409"/>
      <c r="M470" s="409"/>
      <c r="N470" s="409"/>
      <c r="O470" s="409"/>
      <c r="P470" s="409"/>
      <c r="Q470" s="409"/>
      <c r="R470" s="409"/>
      <c r="S470" s="409"/>
      <c r="T470" s="409"/>
      <c r="U470" s="409"/>
      <c r="V470" s="409"/>
      <c r="W470" s="409"/>
      <c r="X470" s="409"/>
      <c r="Y470" s="409"/>
      <c r="Z470" s="409"/>
      <c r="AA470" s="409"/>
      <c r="AB470" s="409"/>
      <c r="AC470" s="409"/>
      <c r="AD470" s="409"/>
    </row>
    <row r="471" ht="13.5" customHeight="1">
      <c r="A471" s="409"/>
      <c r="B471" s="434"/>
      <c r="C471" s="409"/>
      <c r="D471" s="409"/>
      <c r="E471" s="409"/>
      <c r="F471" s="409"/>
      <c r="G471" s="409"/>
      <c r="H471" s="409"/>
      <c r="I471" s="409"/>
      <c r="J471" s="409"/>
      <c r="K471" s="409"/>
      <c r="L471" s="409"/>
      <c r="M471" s="409"/>
      <c r="N471" s="409"/>
      <c r="O471" s="409"/>
      <c r="P471" s="409"/>
      <c r="Q471" s="409"/>
      <c r="R471" s="409"/>
      <c r="S471" s="409"/>
      <c r="T471" s="409"/>
      <c r="U471" s="409"/>
      <c r="V471" s="409"/>
      <c r="W471" s="409"/>
      <c r="X471" s="409"/>
      <c r="Y471" s="409"/>
      <c r="Z471" s="409"/>
      <c r="AA471" s="409"/>
      <c r="AB471" s="409"/>
      <c r="AC471" s="409"/>
      <c r="AD471" s="409"/>
    </row>
    <row r="472" ht="13.5" customHeight="1">
      <c r="A472" s="409"/>
      <c r="B472" s="434"/>
      <c r="C472" s="409"/>
      <c r="D472" s="409"/>
      <c r="E472" s="409"/>
      <c r="F472" s="409"/>
      <c r="G472" s="409"/>
      <c r="H472" s="409"/>
      <c r="I472" s="409"/>
      <c r="J472" s="409"/>
      <c r="K472" s="409"/>
      <c r="L472" s="409"/>
      <c r="M472" s="409"/>
      <c r="N472" s="409"/>
      <c r="O472" s="409"/>
      <c r="P472" s="409"/>
      <c r="Q472" s="409"/>
      <c r="R472" s="409"/>
      <c r="S472" s="409"/>
      <c r="T472" s="409"/>
      <c r="U472" s="409"/>
      <c r="V472" s="409"/>
      <c r="W472" s="409"/>
      <c r="X472" s="409"/>
      <c r="Y472" s="409"/>
      <c r="Z472" s="409"/>
      <c r="AA472" s="409"/>
      <c r="AB472" s="409"/>
      <c r="AC472" s="409"/>
      <c r="AD472" s="409"/>
    </row>
    <row r="473" ht="13.5" customHeight="1">
      <c r="A473" s="409"/>
      <c r="B473" s="434"/>
      <c r="C473" s="409"/>
      <c r="D473" s="409"/>
      <c r="E473" s="409"/>
      <c r="F473" s="409"/>
      <c r="G473" s="409"/>
      <c r="H473" s="409"/>
      <c r="I473" s="409"/>
      <c r="J473" s="409"/>
      <c r="K473" s="409"/>
      <c r="L473" s="409"/>
      <c r="M473" s="409"/>
      <c r="N473" s="409"/>
      <c r="O473" s="409"/>
      <c r="P473" s="409"/>
      <c r="Q473" s="409"/>
      <c r="R473" s="409"/>
      <c r="S473" s="409"/>
      <c r="T473" s="409"/>
      <c r="U473" s="409"/>
      <c r="V473" s="409"/>
      <c r="W473" s="409"/>
      <c r="X473" s="409"/>
      <c r="Y473" s="409"/>
      <c r="Z473" s="409"/>
      <c r="AA473" s="409"/>
      <c r="AB473" s="409"/>
      <c r="AC473" s="409"/>
      <c r="AD473" s="409"/>
    </row>
    <row r="474" ht="13.5" customHeight="1">
      <c r="A474" s="409"/>
      <c r="B474" s="434"/>
      <c r="C474" s="409"/>
      <c r="D474" s="409"/>
      <c r="E474" s="409"/>
      <c r="F474" s="409"/>
      <c r="G474" s="409"/>
      <c r="H474" s="409"/>
      <c r="I474" s="409"/>
      <c r="J474" s="409"/>
      <c r="K474" s="409"/>
      <c r="L474" s="409"/>
      <c r="M474" s="409"/>
      <c r="N474" s="409"/>
      <c r="O474" s="409"/>
      <c r="P474" s="409"/>
      <c r="Q474" s="409"/>
      <c r="R474" s="409"/>
      <c r="S474" s="409"/>
      <c r="T474" s="409"/>
      <c r="U474" s="409"/>
      <c r="V474" s="409"/>
      <c r="W474" s="409"/>
      <c r="X474" s="409"/>
      <c r="Y474" s="409"/>
      <c r="Z474" s="409"/>
      <c r="AA474" s="409"/>
      <c r="AB474" s="409"/>
      <c r="AC474" s="409"/>
      <c r="AD474" s="409"/>
    </row>
    <row r="475" ht="13.5" customHeight="1">
      <c r="A475" s="409"/>
      <c r="B475" s="434"/>
      <c r="C475" s="409"/>
      <c r="D475" s="409"/>
      <c r="E475" s="409"/>
      <c r="F475" s="409"/>
      <c r="G475" s="409"/>
      <c r="H475" s="409"/>
      <c r="I475" s="409"/>
      <c r="J475" s="409"/>
      <c r="K475" s="409"/>
      <c r="L475" s="409"/>
      <c r="M475" s="409"/>
      <c r="N475" s="409"/>
      <c r="O475" s="409"/>
      <c r="P475" s="409"/>
      <c r="Q475" s="409"/>
      <c r="R475" s="409"/>
      <c r="S475" s="409"/>
      <c r="T475" s="409"/>
      <c r="U475" s="409"/>
      <c r="V475" s="409"/>
      <c r="W475" s="409"/>
      <c r="X475" s="409"/>
      <c r="Y475" s="409"/>
      <c r="Z475" s="409"/>
      <c r="AA475" s="409"/>
      <c r="AB475" s="409"/>
      <c r="AC475" s="409"/>
      <c r="AD475" s="409"/>
    </row>
    <row r="476" ht="13.5" customHeight="1">
      <c r="A476" s="409"/>
      <c r="B476" s="434"/>
      <c r="C476" s="409"/>
      <c r="D476" s="409"/>
      <c r="E476" s="409"/>
      <c r="F476" s="409"/>
      <c r="G476" s="409"/>
      <c r="H476" s="409"/>
      <c r="I476" s="409"/>
      <c r="J476" s="409"/>
      <c r="K476" s="409"/>
      <c r="L476" s="409"/>
      <c r="M476" s="409"/>
      <c r="N476" s="409"/>
      <c r="O476" s="409"/>
      <c r="P476" s="409"/>
      <c r="Q476" s="409"/>
      <c r="R476" s="409"/>
      <c r="S476" s="409"/>
      <c r="T476" s="409"/>
      <c r="U476" s="409"/>
      <c r="V476" s="409"/>
      <c r="W476" s="409"/>
      <c r="X476" s="409"/>
      <c r="Y476" s="409"/>
      <c r="Z476" s="409"/>
      <c r="AA476" s="409"/>
      <c r="AB476" s="409"/>
      <c r="AC476" s="409"/>
      <c r="AD476" s="409"/>
    </row>
    <row r="477" ht="13.5" customHeight="1">
      <c r="A477" s="409"/>
      <c r="B477" s="434"/>
      <c r="C477" s="409"/>
      <c r="D477" s="409"/>
      <c r="E477" s="409"/>
      <c r="F477" s="409"/>
      <c r="G477" s="409"/>
      <c r="H477" s="409"/>
      <c r="I477" s="409"/>
      <c r="J477" s="409"/>
      <c r="K477" s="409"/>
      <c r="L477" s="409"/>
      <c r="M477" s="409"/>
      <c r="N477" s="409"/>
      <c r="O477" s="409"/>
      <c r="P477" s="409"/>
      <c r="Q477" s="409"/>
      <c r="R477" s="409"/>
      <c r="S477" s="409"/>
      <c r="T477" s="409"/>
      <c r="U477" s="409"/>
      <c r="V477" s="409"/>
      <c r="W477" s="409"/>
      <c r="X477" s="409"/>
      <c r="Y477" s="409"/>
      <c r="Z477" s="409"/>
      <c r="AA477" s="409"/>
      <c r="AB477" s="409"/>
      <c r="AC477" s="409"/>
      <c r="AD477" s="409"/>
    </row>
    <row r="478" ht="13.5" customHeight="1">
      <c r="A478" s="409"/>
      <c r="B478" s="434"/>
      <c r="C478" s="409"/>
      <c r="D478" s="409"/>
      <c r="E478" s="409"/>
      <c r="F478" s="409"/>
      <c r="G478" s="409"/>
      <c r="H478" s="409"/>
      <c r="I478" s="409"/>
      <c r="J478" s="409"/>
      <c r="K478" s="409"/>
      <c r="L478" s="409"/>
      <c r="M478" s="409"/>
      <c r="N478" s="409"/>
      <c r="O478" s="409"/>
      <c r="P478" s="409"/>
      <c r="Q478" s="409"/>
      <c r="R478" s="409"/>
      <c r="S478" s="409"/>
      <c r="T478" s="409"/>
      <c r="U478" s="409"/>
      <c r="V478" s="409"/>
      <c r="W478" s="409"/>
      <c r="X478" s="409"/>
      <c r="Y478" s="409"/>
      <c r="Z478" s="409"/>
      <c r="AA478" s="409"/>
      <c r="AB478" s="409"/>
      <c r="AC478" s="409"/>
      <c r="AD478" s="409"/>
    </row>
    <row r="479" ht="13.5" customHeight="1">
      <c r="A479" s="409"/>
      <c r="B479" s="434"/>
      <c r="C479" s="409"/>
      <c r="D479" s="409"/>
      <c r="E479" s="409"/>
      <c r="F479" s="409"/>
      <c r="G479" s="409"/>
      <c r="H479" s="409"/>
      <c r="I479" s="409"/>
      <c r="J479" s="409"/>
      <c r="K479" s="409"/>
      <c r="L479" s="409"/>
      <c r="M479" s="409"/>
      <c r="N479" s="409"/>
      <c r="O479" s="409"/>
      <c r="P479" s="409"/>
      <c r="Q479" s="409"/>
      <c r="R479" s="409"/>
      <c r="S479" s="409"/>
      <c r="T479" s="409"/>
      <c r="U479" s="409"/>
      <c r="V479" s="409"/>
      <c r="W479" s="409"/>
      <c r="X479" s="409"/>
      <c r="Y479" s="409"/>
      <c r="Z479" s="409"/>
      <c r="AA479" s="409"/>
      <c r="AB479" s="409"/>
      <c r="AC479" s="409"/>
      <c r="AD479" s="409"/>
    </row>
    <row r="480" ht="13.5" customHeight="1">
      <c r="A480" s="409"/>
      <c r="B480" s="434"/>
      <c r="C480" s="409"/>
      <c r="D480" s="409"/>
      <c r="E480" s="409"/>
      <c r="F480" s="409"/>
      <c r="G480" s="409"/>
      <c r="H480" s="409"/>
      <c r="I480" s="409"/>
      <c r="J480" s="409"/>
      <c r="K480" s="409"/>
      <c r="L480" s="409"/>
      <c r="M480" s="409"/>
      <c r="N480" s="409"/>
      <c r="O480" s="409"/>
      <c r="P480" s="409"/>
      <c r="Q480" s="409"/>
      <c r="R480" s="409"/>
      <c r="S480" s="409"/>
      <c r="T480" s="409"/>
      <c r="U480" s="409"/>
      <c r="V480" s="409"/>
      <c r="W480" s="409"/>
      <c r="X480" s="409"/>
      <c r="Y480" s="409"/>
      <c r="Z480" s="409"/>
      <c r="AA480" s="409"/>
      <c r="AB480" s="409"/>
      <c r="AC480" s="409"/>
      <c r="AD480" s="409"/>
    </row>
    <row r="481" ht="13.5" customHeight="1">
      <c r="A481" s="409"/>
      <c r="B481" s="434"/>
      <c r="C481" s="409"/>
      <c r="D481" s="409"/>
      <c r="E481" s="409"/>
      <c r="F481" s="409"/>
      <c r="G481" s="409"/>
      <c r="H481" s="409"/>
      <c r="I481" s="409"/>
      <c r="J481" s="409"/>
      <c r="K481" s="409"/>
      <c r="L481" s="409"/>
      <c r="M481" s="409"/>
      <c r="N481" s="409"/>
      <c r="O481" s="409"/>
      <c r="P481" s="409"/>
      <c r="Q481" s="409"/>
      <c r="R481" s="409"/>
      <c r="S481" s="409"/>
      <c r="T481" s="409"/>
      <c r="U481" s="409"/>
      <c r="V481" s="409"/>
      <c r="W481" s="409"/>
      <c r="X481" s="409"/>
      <c r="Y481" s="409"/>
      <c r="Z481" s="409"/>
      <c r="AA481" s="409"/>
      <c r="AB481" s="409"/>
      <c r="AC481" s="409"/>
      <c r="AD481" s="409"/>
    </row>
    <row r="482" ht="13.5" customHeight="1">
      <c r="A482" s="409"/>
      <c r="B482" s="434"/>
      <c r="C482" s="409"/>
      <c r="D482" s="409"/>
      <c r="E482" s="409"/>
      <c r="F482" s="409"/>
      <c r="G482" s="409"/>
      <c r="H482" s="409"/>
      <c r="I482" s="409"/>
      <c r="J482" s="409"/>
      <c r="K482" s="409"/>
      <c r="L482" s="409"/>
      <c r="M482" s="409"/>
      <c r="N482" s="409"/>
      <c r="O482" s="409"/>
      <c r="P482" s="409"/>
      <c r="Q482" s="409"/>
      <c r="R482" s="409"/>
      <c r="S482" s="409"/>
      <c r="T482" s="409"/>
      <c r="U482" s="409"/>
      <c r="V482" s="409"/>
      <c r="W482" s="409"/>
      <c r="X482" s="409"/>
      <c r="Y482" s="409"/>
      <c r="Z482" s="409"/>
      <c r="AA482" s="409"/>
      <c r="AB482" s="409"/>
      <c r="AC482" s="409"/>
      <c r="AD482" s="409"/>
    </row>
    <row r="483" ht="13.5" customHeight="1">
      <c r="A483" s="409"/>
      <c r="B483" s="434"/>
      <c r="C483" s="409"/>
      <c r="D483" s="409"/>
      <c r="E483" s="409"/>
      <c r="F483" s="409"/>
      <c r="G483" s="409"/>
      <c r="H483" s="409"/>
      <c r="I483" s="409"/>
      <c r="J483" s="409"/>
      <c r="K483" s="409"/>
      <c r="L483" s="409"/>
      <c r="M483" s="409"/>
      <c r="N483" s="409"/>
      <c r="O483" s="409"/>
      <c r="P483" s="409"/>
      <c r="Q483" s="409"/>
      <c r="R483" s="409"/>
      <c r="S483" s="409"/>
      <c r="T483" s="409"/>
      <c r="U483" s="409"/>
      <c r="V483" s="409"/>
      <c r="W483" s="409"/>
      <c r="X483" s="409"/>
      <c r="Y483" s="409"/>
      <c r="Z483" s="409"/>
      <c r="AA483" s="409"/>
      <c r="AB483" s="409"/>
      <c r="AC483" s="409"/>
      <c r="AD483" s="409"/>
    </row>
    <row r="484" ht="13.5" customHeight="1">
      <c r="A484" s="409"/>
      <c r="B484" s="434"/>
      <c r="C484" s="409"/>
      <c r="D484" s="409"/>
      <c r="E484" s="409"/>
      <c r="F484" s="409"/>
      <c r="G484" s="409"/>
      <c r="H484" s="409"/>
      <c r="I484" s="409"/>
      <c r="J484" s="409"/>
      <c r="K484" s="409"/>
      <c r="L484" s="409"/>
      <c r="M484" s="409"/>
      <c r="N484" s="409"/>
      <c r="O484" s="409"/>
      <c r="P484" s="409"/>
      <c r="Q484" s="409"/>
      <c r="R484" s="409"/>
      <c r="S484" s="409"/>
      <c r="T484" s="409"/>
      <c r="U484" s="409"/>
      <c r="V484" s="409"/>
      <c r="W484" s="409"/>
      <c r="X484" s="409"/>
      <c r="Y484" s="409"/>
      <c r="Z484" s="409"/>
      <c r="AA484" s="409"/>
      <c r="AB484" s="409"/>
      <c r="AC484" s="409"/>
      <c r="AD484" s="409"/>
    </row>
    <row r="485" ht="13.5" customHeight="1">
      <c r="A485" s="409"/>
      <c r="B485" s="434"/>
      <c r="C485" s="409"/>
      <c r="D485" s="409"/>
      <c r="E485" s="409"/>
      <c r="F485" s="409"/>
      <c r="G485" s="409"/>
      <c r="H485" s="409"/>
      <c r="I485" s="409"/>
      <c r="J485" s="409"/>
      <c r="K485" s="409"/>
      <c r="L485" s="409"/>
      <c r="M485" s="409"/>
      <c r="N485" s="409"/>
      <c r="O485" s="409"/>
      <c r="P485" s="409"/>
      <c r="Q485" s="409"/>
      <c r="R485" s="409"/>
      <c r="S485" s="409"/>
      <c r="T485" s="409"/>
      <c r="U485" s="409"/>
      <c r="V485" s="409"/>
      <c r="W485" s="409"/>
      <c r="X485" s="409"/>
      <c r="Y485" s="409"/>
      <c r="Z485" s="409"/>
      <c r="AA485" s="409"/>
      <c r="AB485" s="409"/>
      <c r="AC485" s="409"/>
      <c r="AD485" s="409"/>
    </row>
    <row r="486" ht="13.5" customHeight="1">
      <c r="A486" s="409"/>
      <c r="B486" s="434"/>
      <c r="C486" s="409"/>
      <c r="D486" s="409"/>
      <c r="E486" s="409"/>
      <c r="F486" s="409"/>
      <c r="G486" s="409"/>
      <c r="H486" s="409"/>
      <c r="I486" s="409"/>
      <c r="J486" s="409"/>
      <c r="K486" s="409"/>
      <c r="L486" s="409"/>
      <c r="M486" s="409"/>
      <c r="N486" s="409"/>
      <c r="O486" s="409"/>
      <c r="P486" s="409"/>
      <c r="Q486" s="409"/>
      <c r="R486" s="409"/>
      <c r="S486" s="409"/>
      <c r="T486" s="409"/>
      <c r="U486" s="409"/>
      <c r="V486" s="409"/>
      <c r="W486" s="409"/>
      <c r="X486" s="409"/>
      <c r="Y486" s="409"/>
      <c r="Z486" s="409"/>
      <c r="AA486" s="409"/>
      <c r="AB486" s="409"/>
      <c r="AC486" s="409"/>
      <c r="AD486" s="409"/>
    </row>
    <row r="487" ht="13.5" customHeight="1">
      <c r="A487" s="409"/>
      <c r="B487" s="434"/>
      <c r="C487" s="409"/>
      <c r="D487" s="409"/>
      <c r="E487" s="409"/>
      <c r="F487" s="409"/>
      <c r="G487" s="409"/>
      <c r="H487" s="409"/>
      <c r="I487" s="409"/>
      <c r="J487" s="409"/>
      <c r="K487" s="409"/>
      <c r="L487" s="409"/>
      <c r="M487" s="409"/>
      <c r="N487" s="409"/>
      <c r="O487" s="409"/>
      <c r="P487" s="409"/>
      <c r="Q487" s="409"/>
      <c r="R487" s="409"/>
      <c r="S487" s="409"/>
      <c r="T487" s="409"/>
      <c r="U487" s="409"/>
      <c r="V487" s="409"/>
      <c r="W487" s="409"/>
      <c r="X487" s="409"/>
      <c r="Y487" s="409"/>
      <c r="Z487" s="409"/>
      <c r="AA487" s="409"/>
      <c r="AB487" s="409"/>
      <c r="AC487" s="409"/>
      <c r="AD487" s="409"/>
    </row>
    <row r="488" ht="13.5" customHeight="1">
      <c r="A488" s="409"/>
      <c r="B488" s="434"/>
      <c r="C488" s="409"/>
      <c r="D488" s="409"/>
      <c r="E488" s="409"/>
      <c r="F488" s="409"/>
      <c r="G488" s="409"/>
      <c r="H488" s="409"/>
      <c r="I488" s="409"/>
      <c r="J488" s="409"/>
      <c r="K488" s="409"/>
      <c r="L488" s="409"/>
      <c r="M488" s="409"/>
      <c r="N488" s="409"/>
      <c r="O488" s="409"/>
      <c r="P488" s="409"/>
      <c r="Q488" s="409"/>
      <c r="R488" s="409"/>
      <c r="S488" s="409"/>
      <c r="T488" s="409"/>
      <c r="U488" s="409"/>
      <c r="V488" s="409"/>
      <c r="W488" s="409"/>
      <c r="X488" s="409"/>
      <c r="Y488" s="409"/>
      <c r="Z488" s="409"/>
      <c r="AA488" s="409"/>
      <c r="AB488" s="409"/>
      <c r="AC488" s="409"/>
      <c r="AD488" s="409"/>
    </row>
    <row r="489" ht="13.5" customHeight="1">
      <c r="A489" s="409"/>
      <c r="B489" s="434"/>
      <c r="C489" s="409"/>
      <c r="D489" s="409"/>
      <c r="E489" s="409"/>
      <c r="F489" s="409"/>
      <c r="G489" s="409"/>
      <c r="H489" s="409"/>
      <c r="I489" s="409"/>
      <c r="J489" s="409"/>
      <c r="K489" s="409"/>
      <c r="L489" s="409"/>
      <c r="M489" s="409"/>
      <c r="N489" s="409"/>
      <c r="O489" s="409"/>
      <c r="P489" s="409"/>
      <c r="Q489" s="409"/>
      <c r="R489" s="409"/>
      <c r="S489" s="409"/>
      <c r="T489" s="409"/>
      <c r="U489" s="409"/>
      <c r="V489" s="409"/>
      <c r="W489" s="409"/>
      <c r="X489" s="409"/>
      <c r="Y489" s="409"/>
      <c r="Z489" s="409"/>
      <c r="AA489" s="409"/>
      <c r="AB489" s="409"/>
      <c r="AC489" s="409"/>
      <c r="AD489" s="409"/>
    </row>
    <row r="490" ht="13.5" customHeight="1">
      <c r="A490" s="409"/>
      <c r="B490" s="434"/>
      <c r="C490" s="409"/>
      <c r="D490" s="409"/>
      <c r="E490" s="409"/>
      <c r="F490" s="409"/>
      <c r="G490" s="409"/>
      <c r="H490" s="409"/>
      <c r="I490" s="409"/>
      <c r="J490" s="409"/>
      <c r="K490" s="409"/>
      <c r="L490" s="409"/>
      <c r="M490" s="409"/>
      <c r="N490" s="409"/>
      <c r="O490" s="409"/>
      <c r="P490" s="409"/>
      <c r="Q490" s="409"/>
      <c r="R490" s="409"/>
      <c r="S490" s="409"/>
      <c r="T490" s="409"/>
      <c r="U490" s="409"/>
      <c r="V490" s="409"/>
      <c r="W490" s="409"/>
      <c r="X490" s="409"/>
      <c r="Y490" s="409"/>
      <c r="Z490" s="409"/>
      <c r="AA490" s="409"/>
      <c r="AB490" s="409"/>
      <c r="AC490" s="409"/>
      <c r="AD490" s="409"/>
    </row>
    <row r="491" ht="13.5" customHeight="1">
      <c r="A491" s="409"/>
      <c r="B491" s="434"/>
      <c r="C491" s="409"/>
      <c r="D491" s="409"/>
      <c r="E491" s="409"/>
      <c r="F491" s="409"/>
      <c r="G491" s="409"/>
      <c r="H491" s="409"/>
      <c r="I491" s="409"/>
      <c r="J491" s="409"/>
      <c r="K491" s="409"/>
      <c r="L491" s="409"/>
      <c r="M491" s="409"/>
      <c r="N491" s="409"/>
      <c r="O491" s="409"/>
      <c r="P491" s="409"/>
      <c r="Q491" s="409"/>
      <c r="R491" s="409"/>
      <c r="S491" s="409"/>
      <c r="T491" s="409"/>
      <c r="U491" s="409"/>
      <c r="V491" s="409"/>
      <c r="W491" s="409"/>
      <c r="X491" s="409"/>
      <c r="Y491" s="409"/>
      <c r="Z491" s="409"/>
      <c r="AA491" s="409"/>
      <c r="AB491" s="409"/>
      <c r="AC491" s="409"/>
      <c r="AD491" s="409"/>
    </row>
    <row r="492" ht="13.5" customHeight="1">
      <c r="A492" s="409"/>
      <c r="B492" s="434"/>
      <c r="C492" s="409"/>
      <c r="D492" s="409"/>
      <c r="E492" s="409"/>
      <c r="F492" s="409"/>
      <c r="G492" s="409"/>
      <c r="H492" s="409"/>
      <c r="I492" s="409"/>
      <c r="J492" s="409"/>
      <c r="K492" s="409"/>
      <c r="L492" s="409"/>
      <c r="M492" s="409"/>
      <c r="N492" s="409"/>
      <c r="O492" s="409"/>
      <c r="P492" s="409"/>
      <c r="Q492" s="409"/>
      <c r="R492" s="409"/>
      <c r="S492" s="409"/>
      <c r="T492" s="409"/>
      <c r="U492" s="409"/>
      <c r="V492" s="409"/>
      <c r="W492" s="409"/>
      <c r="X492" s="409"/>
      <c r="Y492" s="409"/>
      <c r="Z492" s="409"/>
      <c r="AA492" s="409"/>
      <c r="AB492" s="409"/>
      <c r="AC492" s="409"/>
      <c r="AD492" s="409"/>
    </row>
    <row r="493" ht="13.5" customHeight="1">
      <c r="A493" s="409"/>
      <c r="B493" s="434"/>
      <c r="C493" s="409"/>
      <c r="D493" s="409"/>
      <c r="E493" s="409"/>
      <c r="F493" s="409"/>
      <c r="G493" s="409"/>
      <c r="H493" s="409"/>
      <c r="I493" s="409"/>
      <c r="J493" s="409"/>
      <c r="K493" s="409"/>
      <c r="L493" s="409"/>
      <c r="M493" s="409"/>
      <c r="N493" s="409"/>
      <c r="O493" s="409"/>
      <c r="P493" s="409"/>
      <c r="Q493" s="409"/>
      <c r="R493" s="409"/>
      <c r="S493" s="409"/>
      <c r="T493" s="409"/>
      <c r="U493" s="409"/>
      <c r="V493" s="409"/>
      <c r="W493" s="409"/>
      <c r="X493" s="409"/>
      <c r="Y493" s="409"/>
      <c r="Z493" s="409"/>
      <c r="AA493" s="409"/>
      <c r="AB493" s="409"/>
      <c r="AC493" s="409"/>
      <c r="AD493" s="409"/>
    </row>
    <row r="494" ht="13.5" customHeight="1">
      <c r="A494" s="409"/>
      <c r="B494" s="434"/>
      <c r="C494" s="409"/>
      <c r="D494" s="409"/>
      <c r="E494" s="409"/>
      <c r="F494" s="409"/>
      <c r="G494" s="409"/>
      <c r="H494" s="409"/>
      <c r="I494" s="409"/>
      <c r="J494" s="409"/>
      <c r="K494" s="409"/>
      <c r="L494" s="409"/>
      <c r="M494" s="409"/>
      <c r="N494" s="409"/>
      <c r="O494" s="409"/>
      <c r="P494" s="409"/>
      <c r="Q494" s="409"/>
      <c r="R494" s="409"/>
      <c r="S494" s="409"/>
      <c r="T494" s="409"/>
      <c r="U494" s="409"/>
      <c r="V494" s="409"/>
      <c r="W494" s="409"/>
      <c r="X494" s="409"/>
      <c r="Y494" s="409"/>
      <c r="Z494" s="409"/>
      <c r="AA494" s="409"/>
      <c r="AB494" s="409"/>
      <c r="AC494" s="409"/>
      <c r="AD494" s="409"/>
    </row>
    <row r="495" ht="13.5" customHeight="1">
      <c r="A495" s="409"/>
      <c r="B495" s="434"/>
      <c r="C495" s="409"/>
      <c r="D495" s="409"/>
      <c r="E495" s="409"/>
      <c r="F495" s="409"/>
      <c r="G495" s="409"/>
      <c r="H495" s="409"/>
      <c r="I495" s="409"/>
      <c r="J495" s="409"/>
      <c r="K495" s="409"/>
      <c r="L495" s="409"/>
      <c r="M495" s="409"/>
      <c r="N495" s="409"/>
      <c r="O495" s="409"/>
      <c r="P495" s="409"/>
      <c r="Q495" s="409"/>
      <c r="R495" s="409"/>
      <c r="S495" s="409"/>
      <c r="T495" s="409"/>
      <c r="U495" s="409"/>
      <c r="V495" s="409"/>
      <c r="W495" s="409"/>
      <c r="X495" s="409"/>
      <c r="Y495" s="409"/>
      <c r="Z495" s="409"/>
      <c r="AA495" s="409"/>
      <c r="AB495" s="409"/>
      <c r="AC495" s="409"/>
      <c r="AD495" s="409"/>
    </row>
    <row r="496" ht="13.5" customHeight="1">
      <c r="A496" s="409"/>
      <c r="B496" s="434"/>
      <c r="C496" s="409"/>
      <c r="D496" s="409"/>
      <c r="E496" s="409"/>
      <c r="F496" s="409"/>
      <c r="G496" s="409"/>
      <c r="H496" s="409"/>
      <c r="I496" s="409"/>
      <c r="J496" s="409"/>
      <c r="K496" s="409"/>
      <c r="L496" s="409"/>
      <c r="M496" s="409"/>
      <c r="N496" s="409"/>
      <c r="O496" s="409"/>
      <c r="P496" s="409"/>
      <c r="Q496" s="409"/>
      <c r="R496" s="409"/>
      <c r="S496" s="409"/>
      <c r="T496" s="409"/>
      <c r="U496" s="409"/>
      <c r="V496" s="409"/>
      <c r="W496" s="409"/>
      <c r="X496" s="409"/>
      <c r="Y496" s="409"/>
      <c r="Z496" s="409"/>
      <c r="AA496" s="409"/>
      <c r="AB496" s="409"/>
      <c r="AC496" s="409"/>
      <c r="AD496" s="409"/>
    </row>
    <row r="497" ht="13.5" customHeight="1">
      <c r="A497" s="409"/>
      <c r="B497" s="434"/>
      <c r="C497" s="409"/>
      <c r="D497" s="409"/>
      <c r="E497" s="409"/>
      <c r="F497" s="409"/>
      <c r="G497" s="409"/>
      <c r="H497" s="409"/>
      <c r="I497" s="409"/>
      <c r="J497" s="409"/>
      <c r="K497" s="409"/>
      <c r="L497" s="409"/>
      <c r="M497" s="409"/>
      <c r="N497" s="409"/>
      <c r="O497" s="409"/>
      <c r="P497" s="409"/>
      <c r="Q497" s="409"/>
      <c r="R497" s="409"/>
      <c r="S497" s="409"/>
      <c r="T497" s="409"/>
      <c r="U497" s="409"/>
      <c r="V497" s="409"/>
      <c r="W497" s="409"/>
      <c r="X497" s="409"/>
      <c r="Y497" s="409"/>
      <c r="Z497" s="409"/>
      <c r="AA497" s="409"/>
      <c r="AB497" s="409"/>
      <c r="AC497" s="409"/>
      <c r="AD497" s="409"/>
    </row>
    <row r="498" ht="13.5" customHeight="1">
      <c r="A498" s="409"/>
      <c r="B498" s="434"/>
      <c r="C498" s="409"/>
      <c r="D498" s="409"/>
      <c r="E498" s="409"/>
      <c r="F498" s="409"/>
      <c r="G498" s="409"/>
      <c r="H498" s="409"/>
      <c r="I498" s="409"/>
      <c r="J498" s="409"/>
      <c r="K498" s="409"/>
      <c r="L498" s="409"/>
      <c r="M498" s="409"/>
      <c r="N498" s="409"/>
      <c r="O498" s="409"/>
      <c r="P498" s="409"/>
      <c r="Q498" s="409"/>
      <c r="R498" s="409"/>
      <c r="S498" s="409"/>
      <c r="T498" s="409"/>
      <c r="U498" s="409"/>
      <c r="V498" s="409"/>
      <c r="W498" s="409"/>
      <c r="X498" s="409"/>
      <c r="Y498" s="409"/>
      <c r="Z498" s="409"/>
      <c r="AA498" s="409"/>
      <c r="AB498" s="409"/>
      <c r="AC498" s="409"/>
      <c r="AD498" s="409"/>
    </row>
    <row r="499" ht="13.5" customHeight="1">
      <c r="A499" s="409"/>
      <c r="B499" s="434"/>
      <c r="C499" s="409"/>
      <c r="D499" s="409"/>
      <c r="E499" s="409"/>
      <c r="F499" s="409"/>
      <c r="G499" s="409"/>
      <c r="H499" s="409"/>
      <c r="I499" s="409"/>
      <c r="J499" s="409"/>
      <c r="K499" s="409"/>
      <c r="L499" s="409"/>
      <c r="M499" s="409"/>
      <c r="N499" s="409"/>
      <c r="O499" s="409"/>
      <c r="P499" s="409"/>
      <c r="Q499" s="409"/>
      <c r="R499" s="409"/>
      <c r="S499" s="409"/>
      <c r="T499" s="409"/>
      <c r="U499" s="409"/>
      <c r="V499" s="409"/>
      <c r="W499" s="409"/>
      <c r="X499" s="409"/>
      <c r="Y499" s="409"/>
      <c r="Z499" s="409"/>
      <c r="AA499" s="409"/>
      <c r="AB499" s="409"/>
      <c r="AC499" s="409"/>
      <c r="AD499" s="409"/>
    </row>
    <row r="500" ht="13.5" customHeight="1">
      <c r="A500" s="409"/>
      <c r="B500" s="434"/>
      <c r="C500" s="409"/>
      <c r="D500" s="409"/>
      <c r="E500" s="409"/>
      <c r="F500" s="409"/>
      <c r="G500" s="409"/>
      <c r="H500" s="409"/>
      <c r="I500" s="409"/>
      <c r="J500" s="409"/>
      <c r="K500" s="409"/>
      <c r="L500" s="409"/>
      <c r="M500" s="409"/>
      <c r="N500" s="409"/>
      <c r="O500" s="409"/>
      <c r="P500" s="409"/>
      <c r="Q500" s="409"/>
      <c r="R500" s="409"/>
      <c r="S500" s="409"/>
      <c r="T500" s="409"/>
      <c r="U500" s="409"/>
      <c r="V500" s="409"/>
      <c r="W500" s="409"/>
      <c r="X500" s="409"/>
      <c r="Y500" s="409"/>
      <c r="Z500" s="409"/>
      <c r="AA500" s="409"/>
      <c r="AB500" s="409"/>
      <c r="AC500" s="409"/>
      <c r="AD500" s="409"/>
    </row>
    <row r="501" ht="13.5" customHeight="1">
      <c r="A501" s="409"/>
      <c r="B501" s="434"/>
      <c r="C501" s="409"/>
      <c r="D501" s="409"/>
      <c r="E501" s="409"/>
      <c r="F501" s="409"/>
      <c r="G501" s="409"/>
      <c r="H501" s="409"/>
      <c r="I501" s="409"/>
      <c r="J501" s="409"/>
      <c r="K501" s="409"/>
      <c r="L501" s="409"/>
      <c r="M501" s="409"/>
      <c r="N501" s="409"/>
      <c r="O501" s="409"/>
      <c r="P501" s="409"/>
      <c r="Q501" s="409"/>
      <c r="R501" s="409"/>
      <c r="S501" s="409"/>
      <c r="T501" s="409"/>
      <c r="U501" s="409"/>
      <c r="V501" s="409"/>
      <c r="W501" s="409"/>
      <c r="X501" s="409"/>
      <c r="Y501" s="409"/>
      <c r="Z501" s="409"/>
      <c r="AA501" s="409"/>
      <c r="AB501" s="409"/>
      <c r="AC501" s="409"/>
      <c r="AD501" s="409"/>
    </row>
    <row r="502" ht="13.5" customHeight="1">
      <c r="A502" s="409"/>
      <c r="B502" s="434"/>
      <c r="C502" s="409"/>
      <c r="D502" s="409"/>
      <c r="E502" s="409"/>
      <c r="F502" s="409"/>
      <c r="G502" s="409"/>
      <c r="H502" s="409"/>
      <c r="I502" s="409"/>
      <c r="J502" s="409"/>
      <c r="K502" s="409"/>
      <c r="L502" s="409"/>
      <c r="M502" s="409"/>
      <c r="N502" s="409"/>
      <c r="O502" s="409"/>
      <c r="P502" s="409"/>
      <c r="Q502" s="409"/>
      <c r="R502" s="409"/>
      <c r="S502" s="409"/>
      <c r="T502" s="409"/>
      <c r="U502" s="409"/>
      <c r="V502" s="409"/>
      <c r="W502" s="409"/>
      <c r="X502" s="409"/>
      <c r="Y502" s="409"/>
      <c r="Z502" s="409"/>
      <c r="AA502" s="409"/>
      <c r="AB502" s="409"/>
      <c r="AC502" s="409"/>
      <c r="AD502" s="409"/>
    </row>
    <row r="503" ht="13.5" customHeight="1">
      <c r="A503" s="409"/>
      <c r="B503" s="434"/>
      <c r="C503" s="409"/>
      <c r="D503" s="409"/>
      <c r="E503" s="409"/>
      <c r="F503" s="409"/>
      <c r="G503" s="409"/>
      <c r="H503" s="409"/>
      <c r="I503" s="409"/>
      <c r="J503" s="409"/>
      <c r="K503" s="409"/>
      <c r="L503" s="409"/>
      <c r="M503" s="409"/>
      <c r="N503" s="409"/>
      <c r="O503" s="409"/>
      <c r="P503" s="409"/>
      <c r="Q503" s="409"/>
      <c r="R503" s="409"/>
      <c r="S503" s="409"/>
      <c r="T503" s="409"/>
      <c r="U503" s="409"/>
      <c r="V503" s="409"/>
      <c r="W503" s="409"/>
      <c r="X503" s="409"/>
      <c r="Y503" s="409"/>
      <c r="Z503" s="409"/>
      <c r="AA503" s="409"/>
      <c r="AB503" s="409"/>
      <c r="AC503" s="409"/>
      <c r="AD503" s="409"/>
    </row>
    <row r="504" ht="13.5" customHeight="1">
      <c r="A504" s="409"/>
      <c r="B504" s="434"/>
      <c r="C504" s="409"/>
      <c r="D504" s="409"/>
      <c r="E504" s="409"/>
      <c r="F504" s="409"/>
      <c r="G504" s="409"/>
      <c r="H504" s="409"/>
      <c r="I504" s="409"/>
      <c r="J504" s="409"/>
      <c r="K504" s="409"/>
      <c r="L504" s="409"/>
      <c r="M504" s="409"/>
      <c r="N504" s="409"/>
      <c r="O504" s="409"/>
      <c r="P504" s="409"/>
      <c r="Q504" s="409"/>
      <c r="R504" s="409"/>
      <c r="S504" s="409"/>
      <c r="T504" s="409"/>
      <c r="U504" s="409"/>
      <c r="V504" s="409"/>
      <c r="W504" s="409"/>
      <c r="X504" s="409"/>
      <c r="Y504" s="409"/>
      <c r="Z504" s="409"/>
      <c r="AA504" s="409"/>
      <c r="AB504" s="409"/>
      <c r="AC504" s="409"/>
      <c r="AD504" s="409"/>
    </row>
    <row r="505" ht="13.5" customHeight="1">
      <c r="A505" s="409"/>
      <c r="B505" s="434"/>
      <c r="C505" s="409"/>
      <c r="D505" s="409"/>
      <c r="E505" s="409"/>
      <c r="F505" s="409"/>
      <c r="G505" s="409"/>
      <c r="H505" s="409"/>
      <c r="I505" s="409"/>
      <c r="J505" s="409"/>
      <c r="K505" s="409"/>
      <c r="L505" s="409"/>
      <c r="M505" s="409"/>
      <c r="N505" s="409"/>
      <c r="O505" s="409"/>
      <c r="P505" s="409"/>
      <c r="Q505" s="409"/>
      <c r="R505" s="409"/>
      <c r="S505" s="409"/>
      <c r="T505" s="409"/>
      <c r="U505" s="409"/>
      <c r="V505" s="409"/>
      <c r="W505" s="409"/>
      <c r="X505" s="409"/>
      <c r="Y505" s="409"/>
      <c r="Z505" s="409"/>
      <c r="AA505" s="409"/>
      <c r="AB505" s="409"/>
      <c r="AC505" s="409"/>
      <c r="AD505" s="409"/>
    </row>
    <row r="506" ht="13.5" customHeight="1">
      <c r="A506" s="409"/>
      <c r="B506" s="434"/>
      <c r="C506" s="409"/>
      <c r="D506" s="409"/>
      <c r="E506" s="409"/>
      <c r="F506" s="409"/>
      <c r="G506" s="409"/>
      <c r="H506" s="409"/>
      <c r="I506" s="409"/>
      <c r="J506" s="409"/>
      <c r="K506" s="409"/>
      <c r="L506" s="409"/>
      <c r="M506" s="409"/>
      <c r="N506" s="409"/>
      <c r="O506" s="409"/>
      <c r="P506" s="409"/>
      <c r="Q506" s="409"/>
      <c r="R506" s="409"/>
      <c r="S506" s="409"/>
      <c r="T506" s="409"/>
      <c r="U506" s="409"/>
      <c r="V506" s="409"/>
      <c r="W506" s="409"/>
      <c r="X506" s="409"/>
      <c r="Y506" s="409"/>
      <c r="Z506" s="409"/>
      <c r="AA506" s="409"/>
      <c r="AB506" s="409"/>
      <c r="AC506" s="409"/>
      <c r="AD506" s="409"/>
    </row>
    <row r="507" ht="13.5" customHeight="1">
      <c r="A507" s="409"/>
      <c r="B507" s="434"/>
      <c r="C507" s="409"/>
      <c r="D507" s="409"/>
      <c r="E507" s="409"/>
      <c r="F507" s="409"/>
      <c r="G507" s="409"/>
      <c r="H507" s="409"/>
      <c r="I507" s="409"/>
      <c r="J507" s="409"/>
      <c r="K507" s="409"/>
      <c r="L507" s="409"/>
      <c r="M507" s="409"/>
      <c r="N507" s="409"/>
      <c r="O507" s="409"/>
      <c r="P507" s="409"/>
      <c r="Q507" s="409"/>
      <c r="R507" s="409"/>
      <c r="S507" s="409"/>
      <c r="T507" s="409"/>
      <c r="U507" s="409"/>
      <c r="V507" s="409"/>
      <c r="W507" s="409"/>
      <c r="X507" s="409"/>
      <c r="Y507" s="409"/>
      <c r="Z507" s="409"/>
      <c r="AA507" s="409"/>
      <c r="AB507" s="409"/>
      <c r="AC507" s="409"/>
      <c r="AD507" s="409"/>
    </row>
    <row r="508" ht="13.5" customHeight="1">
      <c r="A508" s="409"/>
      <c r="B508" s="434"/>
      <c r="C508" s="409"/>
      <c r="D508" s="409"/>
      <c r="E508" s="409"/>
      <c r="F508" s="409"/>
      <c r="G508" s="409"/>
      <c r="H508" s="409"/>
      <c r="I508" s="409"/>
      <c r="J508" s="409"/>
      <c r="K508" s="409"/>
      <c r="L508" s="409"/>
      <c r="M508" s="409"/>
      <c r="N508" s="409"/>
      <c r="O508" s="409"/>
      <c r="P508" s="409"/>
      <c r="Q508" s="409"/>
      <c r="R508" s="409"/>
      <c r="S508" s="409"/>
      <c r="T508" s="409"/>
      <c r="U508" s="409"/>
      <c r="V508" s="409"/>
      <c r="W508" s="409"/>
      <c r="X508" s="409"/>
      <c r="Y508" s="409"/>
      <c r="Z508" s="409"/>
      <c r="AA508" s="409"/>
      <c r="AB508" s="409"/>
      <c r="AC508" s="409"/>
      <c r="AD508" s="409"/>
    </row>
    <row r="509" ht="13.5" customHeight="1">
      <c r="A509" s="409"/>
      <c r="B509" s="434"/>
      <c r="C509" s="409"/>
      <c r="D509" s="409"/>
      <c r="E509" s="409"/>
      <c r="F509" s="409"/>
      <c r="G509" s="409"/>
      <c r="H509" s="409"/>
      <c r="I509" s="409"/>
      <c r="J509" s="409"/>
      <c r="K509" s="409"/>
      <c r="L509" s="409"/>
      <c r="M509" s="409"/>
      <c r="N509" s="409"/>
      <c r="O509" s="409"/>
      <c r="P509" s="409"/>
      <c r="Q509" s="409"/>
      <c r="R509" s="409"/>
      <c r="S509" s="409"/>
      <c r="T509" s="409"/>
      <c r="U509" s="409"/>
      <c r="V509" s="409"/>
      <c r="W509" s="409"/>
      <c r="X509" s="409"/>
      <c r="Y509" s="409"/>
      <c r="Z509" s="409"/>
      <c r="AA509" s="409"/>
      <c r="AB509" s="409"/>
      <c r="AC509" s="409"/>
      <c r="AD509" s="409"/>
    </row>
    <row r="510" ht="13.5" customHeight="1">
      <c r="A510" s="409"/>
      <c r="B510" s="434"/>
      <c r="C510" s="409"/>
      <c r="D510" s="409"/>
      <c r="E510" s="409"/>
      <c r="F510" s="409"/>
      <c r="G510" s="409"/>
      <c r="H510" s="409"/>
      <c r="I510" s="409"/>
      <c r="J510" s="409"/>
      <c r="K510" s="409"/>
      <c r="L510" s="409"/>
      <c r="M510" s="409"/>
      <c r="N510" s="409"/>
      <c r="O510" s="409"/>
      <c r="P510" s="409"/>
      <c r="Q510" s="409"/>
      <c r="R510" s="409"/>
      <c r="S510" s="409"/>
      <c r="T510" s="409"/>
      <c r="U510" s="409"/>
      <c r="V510" s="409"/>
      <c r="W510" s="409"/>
      <c r="X510" s="409"/>
      <c r="Y510" s="409"/>
      <c r="Z510" s="409"/>
      <c r="AA510" s="409"/>
      <c r="AB510" s="409"/>
      <c r="AC510" s="409"/>
      <c r="AD510" s="409"/>
    </row>
    <row r="511" ht="13.5" customHeight="1">
      <c r="A511" s="409"/>
      <c r="B511" s="434"/>
      <c r="C511" s="409"/>
      <c r="D511" s="409"/>
      <c r="E511" s="409"/>
      <c r="F511" s="409"/>
      <c r="G511" s="409"/>
      <c r="H511" s="409"/>
      <c r="I511" s="409"/>
      <c r="J511" s="409"/>
      <c r="K511" s="409"/>
      <c r="L511" s="409"/>
      <c r="M511" s="409"/>
      <c r="N511" s="409"/>
      <c r="O511" s="409"/>
      <c r="P511" s="409"/>
      <c r="Q511" s="409"/>
      <c r="R511" s="409"/>
      <c r="S511" s="409"/>
      <c r="T511" s="409"/>
      <c r="U511" s="409"/>
      <c r="V511" s="409"/>
      <c r="W511" s="409"/>
      <c r="X511" s="409"/>
      <c r="Y511" s="409"/>
      <c r="Z511" s="409"/>
      <c r="AA511" s="409"/>
      <c r="AB511" s="409"/>
      <c r="AC511" s="409"/>
      <c r="AD511" s="409"/>
    </row>
    <row r="512" ht="13.5" customHeight="1">
      <c r="A512" s="409"/>
      <c r="B512" s="434"/>
      <c r="C512" s="409"/>
      <c r="D512" s="409"/>
      <c r="E512" s="409"/>
      <c r="F512" s="409"/>
      <c r="G512" s="409"/>
      <c r="H512" s="409"/>
      <c r="I512" s="409"/>
      <c r="J512" s="409"/>
      <c r="K512" s="409"/>
      <c r="L512" s="409"/>
      <c r="M512" s="409"/>
      <c r="N512" s="409"/>
      <c r="O512" s="409"/>
      <c r="P512" s="409"/>
      <c r="Q512" s="409"/>
      <c r="R512" s="409"/>
      <c r="S512" s="409"/>
      <c r="T512" s="409"/>
      <c r="U512" s="409"/>
      <c r="V512" s="409"/>
      <c r="W512" s="409"/>
      <c r="X512" s="409"/>
      <c r="Y512" s="409"/>
      <c r="Z512" s="409"/>
      <c r="AA512" s="409"/>
      <c r="AB512" s="409"/>
      <c r="AC512" s="409"/>
      <c r="AD512" s="409"/>
    </row>
    <row r="513" ht="13.5" customHeight="1">
      <c r="A513" s="409"/>
      <c r="B513" s="434"/>
      <c r="C513" s="409"/>
      <c r="D513" s="409"/>
      <c r="E513" s="409"/>
      <c r="F513" s="409"/>
      <c r="G513" s="409"/>
      <c r="H513" s="409"/>
      <c r="I513" s="409"/>
      <c r="J513" s="409"/>
      <c r="K513" s="409"/>
      <c r="L513" s="409"/>
      <c r="M513" s="409"/>
      <c r="N513" s="409"/>
      <c r="O513" s="409"/>
      <c r="P513" s="409"/>
      <c r="Q513" s="409"/>
      <c r="R513" s="409"/>
      <c r="S513" s="409"/>
      <c r="T513" s="409"/>
      <c r="U513" s="409"/>
      <c r="V513" s="409"/>
      <c r="W513" s="409"/>
      <c r="X513" s="409"/>
      <c r="Y513" s="409"/>
      <c r="Z513" s="409"/>
      <c r="AA513" s="409"/>
      <c r="AB513" s="409"/>
      <c r="AC513" s="409"/>
      <c r="AD513" s="409"/>
    </row>
    <row r="514" ht="13.5" customHeight="1">
      <c r="A514" s="409"/>
      <c r="B514" s="434"/>
      <c r="C514" s="409"/>
      <c r="D514" s="409"/>
      <c r="E514" s="409"/>
      <c r="F514" s="409"/>
      <c r="G514" s="409"/>
      <c r="H514" s="409"/>
      <c r="I514" s="409"/>
      <c r="J514" s="409"/>
      <c r="K514" s="409"/>
      <c r="L514" s="409"/>
      <c r="M514" s="409"/>
      <c r="N514" s="409"/>
      <c r="O514" s="409"/>
      <c r="P514" s="409"/>
      <c r="Q514" s="409"/>
      <c r="R514" s="409"/>
      <c r="S514" s="409"/>
      <c r="T514" s="409"/>
      <c r="U514" s="409"/>
      <c r="V514" s="409"/>
      <c r="W514" s="409"/>
      <c r="X514" s="409"/>
      <c r="Y514" s="409"/>
      <c r="Z514" s="409"/>
      <c r="AA514" s="409"/>
      <c r="AB514" s="409"/>
      <c r="AC514" s="409"/>
      <c r="AD514" s="409"/>
    </row>
    <row r="515" ht="13.5" customHeight="1">
      <c r="A515" s="409"/>
      <c r="B515" s="434"/>
      <c r="C515" s="409"/>
      <c r="D515" s="409"/>
      <c r="E515" s="409"/>
      <c r="F515" s="409"/>
      <c r="G515" s="409"/>
      <c r="H515" s="409"/>
      <c r="I515" s="409"/>
      <c r="J515" s="409"/>
      <c r="K515" s="409"/>
      <c r="L515" s="409"/>
      <c r="M515" s="409"/>
      <c r="N515" s="409"/>
      <c r="O515" s="409"/>
      <c r="P515" s="409"/>
      <c r="Q515" s="409"/>
      <c r="R515" s="409"/>
      <c r="S515" s="409"/>
      <c r="T515" s="409"/>
      <c r="U515" s="409"/>
      <c r="V515" s="409"/>
      <c r="W515" s="409"/>
      <c r="X515" s="409"/>
      <c r="Y515" s="409"/>
      <c r="Z515" s="409"/>
      <c r="AA515" s="409"/>
      <c r="AB515" s="409"/>
      <c r="AC515" s="409"/>
      <c r="AD515" s="409"/>
    </row>
    <row r="516" ht="13.5" customHeight="1">
      <c r="A516" s="409"/>
      <c r="B516" s="434"/>
      <c r="C516" s="409"/>
      <c r="D516" s="409"/>
      <c r="E516" s="409"/>
      <c r="F516" s="409"/>
      <c r="G516" s="409"/>
      <c r="H516" s="409"/>
      <c r="I516" s="409"/>
      <c r="J516" s="409"/>
      <c r="K516" s="409"/>
      <c r="L516" s="409"/>
      <c r="M516" s="409"/>
      <c r="N516" s="409"/>
      <c r="O516" s="409"/>
      <c r="P516" s="409"/>
      <c r="Q516" s="409"/>
      <c r="R516" s="409"/>
      <c r="S516" s="409"/>
      <c r="T516" s="409"/>
      <c r="U516" s="409"/>
      <c r="V516" s="409"/>
      <c r="W516" s="409"/>
      <c r="X516" s="409"/>
      <c r="Y516" s="409"/>
      <c r="Z516" s="409"/>
      <c r="AA516" s="409"/>
      <c r="AB516" s="409"/>
      <c r="AC516" s="409"/>
      <c r="AD516" s="409"/>
    </row>
    <row r="517" ht="13.5" customHeight="1">
      <c r="A517" s="409"/>
      <c r="B517" s="434"/>
      <c r="C517" s="409"/>
      <c r="D517" s="409"/>
      <c r="E517" s="409"/>
      <c r="F517" s="409"/>
      <c r="G517" s="409"/>
      <c r="H517" s="409"/>
      <c r="I517" s="409"/>
      <c r="J517" s="409"/>
      <c r="K517" s="409"/>
      <c r="L517" s="409"/>
      <c r="M517" s="409"/>
      <c r="N517" s="409"/>
      <c r="O517" s="409"/>
      <c r="P517" s="409"/>
      <c r="Q517" s="409"/>
      <c r="R517" s="409"/>
      <c r="S517" s="409"/>
      <c r="T517" s="409"/>
      <c r="U517" s="409"/>
      <c r="V517" s="409"/>
      <c r="W517" s="409"/>
      <c r="X517" s="409"/>
      <c r="Y517" s="409"/>
      <c r="Z517" s="409"/>
      <c r="AA517" s="409"/>
      <c r="AB517" s="409"/>
      <c r="AC517" s="409"/>
      <c r="AD517" s="409"/>
    </row>
    <row r="518" ht="13.5" customHeight="1">
      <c r="A518" s="409"/>
      <c r="B518" s="434"/>
      <c r="C518" s="409"/>
      <c r="D518" s="409"/>
      <c r="E518" s="409"/>
      <c r="F518" s="409"/>
      <c r="G518" s="409"/>
      <c r="H518" s="409"/>
      <c r="I518" s="409"/>
      <c r="J518" s="409"/>
      <c r="K518" s="409"/>
      <c r="L518" s="409"/>
      <c r="M518" s="409"/>
      <c r="N518" s="409"/>
      <c r="O518" s="409"/>
      <c r="P518" s="409"/>
      <c r="Q518" s="409"/>
      <c r="R518" s="409"/>
      <c r="S518" s="409"/>
      <c r="T518" s="409"/>
      <c r="U518" s="409"/>
      <c r="V518" s="409"/>
      <c r="W518" s="409"/>
      <c r="X518" s="409"/>
      <c r="Y518" s="409"/>
      <c r="Z518" s="409"/>
      <c r="AA518" s="409"/>
      <c r="AB518" s="409"/>
      <c r="AC518" s="409"/>
      <c r="AD518" s="409"/>
    </row>
    <row r="519" ht="13.5" customHeight="1">
      <c r="A519" s="409"/>
      <c r="B519" s="434"/>
      <c r="C519" s="409"/>
      <c r="D519" s="409"/>
      <c r="E519" s="409"/>
      <c r="F519" s="409"/>
      <c r="G519" s="409"/>
      <c r="H519" s="409"/>
      <c r="I519" s="409"/>
      <c r="J519" s="409"/>
      <c r="K519" s="409"/>
      <c r="L519" s="409"/>
      <c r="M519" s="409"/>
      <c r="N519" s="409"/>
      <c r="O519" s="409"/>
      <c r="P519" s="409"/>
      <c r="Q519" s="409"/>
      <c r="R519" s="409"/>
      <c r="S519" s="409"/>
      <c r="T519" s="409"/>
      <c r="U519" s="409"/>
      <c r="V519" s="409"/>
      <c r="W519" s="409"/>
      <c r="X519" s="409"/>
      <c r="Y519" s="409"/>
      <c r="Z519" s="409"/>
      <c r="AA519" s="409"/>
      <c r="AB519" s="409"/>
      <c r="AC519" s="409"/>
      <c r="AD519" s="409"/>
    </row>
    <row r="520" ht="13.5" customHeight="1">
      <c r="A520" s="409"/>
      <c r="B520" s="434"/>
      <c r="C520" s="409"/>
      <c r="D520" s="409"/>
      <c r="E520" s="409"/>
      <c r="F520" s="409"/>
      <c r="G520" s="409"/>
      <c r="H520" s="409"/>
      <c r="I520" s="409"/>
      <c r="J520" s="409"/>
      <c r="K520" s="409"/>
      <c r="L520" s="409"/>
      <c r="M520" s="409"/>
      <c r="N520" s="409"/>
      <c r="O520" s="409"/>
      <c r="P520" s="409"/>
      <c r="Q520" s="409"/>
      <c r="R520" s="409"/>
      <c r="S520" s="409"/>
      <c r="T520" s="409"/>
      <c r="U520" s="409"/>
      <c r="V520" s="409"/>
      <c r="W520" s="409"/>
      <c r="X520" s="409"/>
      <c r="Y520" s="409"/>
      <c r="Z520" s="409"/>
      <c r="AA520" s="409"/>
      <c r="AB520" s="409"/>
      <c r="AC520" s="409"/>
      <c r="AD520" s="409"/>
    </row>
    <row r="521" ht="13.5" customHeight="1">
      <c r="A521" s="409"/>
      <c r="B521" s="434"/>
      <c r="C521" s="409"/>
      <c r="D521" s="409"/>
      <c r="E521" s="409"/>
      <c r="F521" s="409"/>
      <c r="G521" s="409"/>
      <c r="H521" s="409"/>
      <c r="I521" s="409"/>
      <c r="J521" s="409"/>
      <c r="K521" s="409"/>
      <c r="L521" s="409"/>
      <c r="M521" s="409"/>
      <c r="N521" s="409"/>
      <c r="O521" s="409"/>
      <c r="P521" s="409"/>
      <c r="Q521" s="409"/>
      <c r="R521" s="409"/>
      <c r="S521" s="409"/>
      <c r="T521" s="409"/>
      <c r="U521" s="409"/>
      <c r="V521" s="409"/>
      <c r="W521" s="409"/>
      <c r="X521" s="409"/>
      <c r="Y521" s="409"/>
      <c r="Z521" s="409"/>
      <c r="AA521" s="409"/>
      <c r="AB521" s="409"/>
      <c r="AC521" s="409"/>
      <c r="AD521" s="409"/>
    </row>
    <row r="522" ht="13.5" customHeight="1">
      <c r="A522" s="409"/>
      <c r="B522" s="434"/>
      <c r="C522" s="409"/>
      <c r="D522" s="409"/>
      <c r="E522" s="409"/>
      <c r="F522" s="409"/>
      <c r="G522" s="409"/>
      <c r="H522" s="409"/>
      <c r="I522" s="409"/>
      <c r="J522" s="409"/>
      <c r="K522" s="409"/>
      <c r="L522" s="409"/>
      <c r="M522" s="409"/>
      <c r="N522" s="409"/>
      <c r="O522" s="409"/>
      <c r="P522" s="409"/>
      <c r="Q522" s="409"/>
      <c r="R522" s="409"/>
      <c r="S522" s="409"/>
      <c r="T522" s="409"/>
      <c r="U522" s="409"/>
      <c r="V522" s="409"/>
      <c r="W522" s="409"/>
      <c r="X522" s="409"/>
      <c r="Y522" s="409"/>
      <c r="Z522" s="409"/>
      <c r="AA522" s="409"/>
      <c r="AB522" s="409"/>
      <c r="AC522" s="409"/>
      <c r="AD522" s="409"/>
    </row>
    <row r="523" ht="13.5" customHeight="1">
      <c r="A523" s="409"/>
      <c r="B523" s="434"/>
      <c r="C523" s="409"/>
      <c r="D523" s="409"/>
      <c r="E523" s="409"/>
      <c r="F523" s="409"/>
      <c r="G523" s="409"/>
      <c r="H523" s="409"/>
      <c r="I523" s="409"/>
      <c r="J523" s="409"/>
      <c r="K523" s="409"/>
      <c r="L523" s="409"/>
      <c r="M523" s="409"/>
      <c r="N523" s="409"/>
      <c r="O523" s="409"/>
      <c r="P523" s="409"/>
      <c r="Q523" s="409"/>
      <c r="R523" s="409"/>
      <c r="S523" s="409"/>
      <c r="T523" s="409"/>
      <c r="U523" s="409"/>
      <c r="V523" s="409"/>
      <c r="W523" s="409"/>
      <c r="X523" s="409"/>
      <c r="Y523" s="409"/>
      <c r="Z523" s="409"/>
      <c r="AA523" s="409"/>
      <c r="AB523" s="409"/>
      <c r="AC523" s="409"/>
      <c r="AD523" s="409"/>
    </row>
    <row r="524" ht="13.5" customHeight="1">
      <c r="A524" s="409"/>
      <c r="B524" s="434"/>
      <c r="C524" s="409"/>
      <c r="D524" s="409"/>
      <c r="E524" s="409"/>
      <c r="F524" s="409"/>
      <c r="G524" s="409"/>
      <c r="H524" s="409"/>
      <c r="I524" s="409"/>
      <c r="J524" s="409"/>
      <c r="K524" s="409"/>
      <c r="L524" s="409"/>
      <c r="M524" s="409"/>
      <c r="N524" s="409"/>
      <c r="O524" s="409"/>
      <c r="P524" s="409"/>
      <c r="Q524" s="409"/>
      <c r="R524" s="409"/>
      <c r="S524" s="409"/>
      <c r="T524" s="409"/>
      <c r="U524" s="409"/>
      <c r="V524" s="409"/>
      <c r="W524" s="409"/>
      <c r="X524" s="409"/>
      <c r="Y524" s="409"/>
      <c r="Z524" s="409"/>
      <c r="AA524" s="409"/>
      <c r="AB524" s="409"/>
      <c r="AC524" s="409"/>
      <c r="AD524" s="409"/>
    </row>
    <row r="525" ht="13.5" customHeight="1">
      <c r="A525" s="409"/>
      <c r="B525" s="434"/>
      <c r="C525" s="409"/>
      <c r="D525" s="409"/>
      <c r="E525" s="409"/>
      <c r="F525" s="409"/>
      <c r="G525" s="409"/>
      <c r="H525" s="409"/>
      <c r="I525" s="409"/>
      <c r="J525" s="409"/>
      <c r="K525" s="409"/>
      <c r="L525" s="409"/>
      <c r="M525" s="409"/>
      <c r="N525" s="409"/>
      <c r="O525" s="409"/>
      <c r="P525" s="409"/>
      <c r="Q525" s="409"/>
      <c r="R525" s="409"/>
      <c r="S525" s="409"/>
      <c r="T525" s="409"/>
      <c r="U525" s="409"/>
      <c r="V525" s="409"/>
      <c r="W525" s="409"/>
      <c r="X525" s="409"/>
      <c r="Y525" s="409"/>
      <c r="Z525" s="409"/>
      <c r="AA525" s="409"/>
      <c r="AB525" s="409"/>
      <c r="AC525" s="409"/>
      <c r="AD525" s="409"/>
    </row>
    <row r="526" ht="13.5" customHeight="1">
      <c r="A526" s="409"/>
      <c r="B526" s="434"/>
      <c r="C526" s="409"/>
      <c r="D526" s="409"/>
      <c r="E526" s="409"/>
      <c r="F526" s="409"/>
      <c r="G526" s="409"/>
      <c r="H526" s="409"/>
      <c r="I526" s="409"/>
      <c r="J526" s="409"/>
      <c r="K526" s="409"/>
      <c r="L526" s="409"/>
      <c r="M526" s="409"/>
      <c r="N526" s="409"/>
      <c r="O526" s="409"/>
      <c r="P526" s="409"/>
      <c r="Q526" s="409"/>
      <c r="R526" s="409"/>
      <c r="S526" s="409"/>
      <c r="T526" s="409"/>
      <c r="U526" s="409"/>
      <c r="V526" s="409"/>
      <c r="W526" s="409"/>
      <c r="X526" s="409"/>
      <c r="Y526" s="409"/>
      <c r="Z526" s="409"/>
      <c r="AA526" s="409"/>
      <c r="AB526" s="409"/>
      <c r="AC526" s="409"/>
      <c r="AD526" s="409"/>
    </row>
    <row r="527" ht="13.5" customHeight="1">
      <c r="A527" s="409"/>
      <c r="B527" s="434"/>
      <c r="C527" s="409"/>
      <c r="D527" s="409"/>
      <c r="E527" s="409"/>
      <c r="F527" s="409"/>
      <c r="G527" s="409"/>
      <c r="H527" s="409"/>
      <c r="I527" s="409"/>
      <c r="J527" s="409"/>
      <c r="K527" s="409"/>
      <c r="L527" s="409"/>
      <c r="M527" s="409"/>
      <c r="N527" s="409"/>
      <c r="O527" s="409"/>
      <c r="P527" s="409"/>
      <c r="Q527" s="409"/>
      <c r="R527" s="409"/>
      <c r="S527" s="409"/>
      <c r="T527" s="409"/>
      <c r="U527" s="409"/>
      <c r="V527" s="409"/>
      <c r="W527" s="409"/>
      <c r="X527" s="409"/>
      <c r="Y527" s="409"/>
      <c r="Z527" s="409"/>
      <c r="AA527" s="409"/>
      <c r="AB527" s="409"/>
      <c r="AC527" s="409"/>
      <c r="AD527" s="409"/>
    </row>
    <row r="528" ht="13.5" customHeight="1">
      <c r="A528" s="409"/>
      <c r="B528" s="434"/>
      <c r="C528" s="409"/>
      <c r="D528" s="409"/>
      <c r="E528" s="409"/>
      <c r="F528" s="409"/>
      <c r="G528" s="409"/>
      <c r="H528" s="409"/>
      <c r="I528" s="409"/>
      <c r="J528" s="409"/>
      <c r="K528" s="409"/>
      <c r="L528" s="409"/>
      <c r="M528" s="409"/>
      <c r="N528" s="409"/>
      <c r="O528" s="409"/>
      <c r="P528" s="409"/>
      <c r="Q528" s="409"/>
      <c r="R528" s="409"/>
      <c r="S528" s="409"/>
      <c r="T528" s="409"/>
      <c r="U528" s="409"/>
      <c r="V528" s="409"/>
      <c r="W528" s="409"/>
      <c r="X528" s="409"/>
      <c r="Y528" s="409"/>
      <c r="Z528" s="409"/>
      <c r="AA528" s="409"/>
      <c r="AB528" s="409"/>
      <c r="AC528" s="409"/>
      <c r="AD528" s="409"/>
    </row>
    <row r="529" ht="13.5" customHeight="1">
      <c r="A529" s="409"/>
      <c r="B529" s="434"/>
      <c r="C529" s="409"/>
      <c r="D529" s="409"/>
      <c r="E529" s="409"/>
      <c r="F529" s="409"/>
      <c r="G529" s="409"/>
      <c r="H529" s="409"/>
      <c r="I529" s="409"/>
      <c r="J529" s="409"/>
      <c r="K529" s="409"/>
      <c r="L529" s="409"/>
      <c r="M529" s="409"/>
      <c r="N529" s="409"/>
      <c r="O529" s="409"/>
      <c r="P529" s="409"/>
      <c r="Q529" s="409"/>
      <c r="R529" s="409"/>
      <c r="S529" s="409"/>
      <c r="T529" s="409"/>
      <c r="U529" s="409"/>
      <c r="V529" s="409"/>
      <c r="W529" s="409"/>
      <c r="X529" s="409"/>
      <c r="Y529" s="409"/>
      <c r="Z529" s="409"/>
      <c r="AA529" s="409"/>
      <c r="AB529" s="409"/>
      <c r="AC529" s="409"/>
      <c r="AD529" s="409"/>
    </row>
    <row r="530" ht="13.5" customHeight="1">
      <c r="A530" s="409"/>
      <c r="B530" s="434"/>
      <c r="C530" s="409"/>
      <c r="D530" s="409"/>
      <c r="E530" s="409"/>
      <c r="F530" s="409"/>
      <c r="G530" s="409"/>
      <c r="H530" s="409"/>
      <c r="I530" s="409"/>
      <c r="J530" s="409"/>
      <c r="K530" s="409"/>
      <c r="L530" s="409"/>
      <c r="M530" s="409"/>
      <c r="N530" s="409"/>
      <c r="O530" s="409"/>
      <c r="P530" s="409"/>
      <c r="Q530" s="409"/>
      <c r="R530" s="409"/>
      <c r="S530" s="409"/>
      <c r="T530" s="409"/>
      <c r="U530" s="409"/>
      <c r="V530" s="409"/>
      <c r="W530" s="409"/>
      <c r="X530" s="409"/>
      <c r="Y530" s="409"/>
      <c r="Z530" s="409"/>
      <c r="AA530" s="409"/>
      <c r="AB530" s="409"/>
      <c r="AC530" s="409"/>
      <c r="AD530" s="409"/>
    </row>
    <row r="531" ht="13.5" customHeight="1">
      <c r="A531" s="409"/>
      <c r="B531" s="434"/>
      <c r="C531" s="409"/>
      <c r="D531" s="409"/>
      <c r="E531" s="409"/>
      <c r="F531" s="409"/>
      <c r="G531" s="409"/>
      <c r="H531" s="409"/>
      <c r="I531" s="409"/>
      <c r="J531" s="409"/>
      <c r="K531" s="409"/>
      <c r="L531" s="409"/>
      <c r="M531" s="409"/>
      <c r="N531" s="409"/>
      <c r="O531" s="409"/>
      <c r="P531" s="409"/>
      <c r="Q531" s="409"/>
      <c r="R531" s="409"/>
      <c r="S531" s="409"/>
      <c r="T531" s="409"/>
      <c r="U531" s="409"/>
      <c r="V531" s="409"/>
      <c r="W531" s="409"/>
      <c r="X531" s="409"/>
      <c r="Y531" s="409"/>
      <c r="Z531" s="409"/>
      <c r="AA531" s="409"/>
      <c r="AB531" s="409"/>
      <c r="AC531" s="409"/>
      <c r="AD531" s="409"/>
    </row>
    <row r="532" ht="13.5" customHeight="1">
      <c r="A532" s="409"/>
      <c r="B532" s="434"/>
      <c r="C532" s="409"/>
      <c r="D532" s="409"/>
      <c r="E532" s="409"/>
      <c r="F532" s="409"/>
      <c r="G532" s="409"/>
      <c r="H532" s="409"/>
      <c r="I532" s="409"/>
      <c r="J532" s="409"/>
      <c r="K532" s="409"/>
      <c r="L532" s="409"/>
      <c r="M532" s="409"/>
      <c r="N532" s="409"/>
      <c r="O532" s="409"/>
      <c r="P532" s="409"/>
      <c r="Q532" s="409"/>
      <c r="R532" s="409"/>
      <c r="S532" s="409"/>
      <c r="T532" s="409"/>
      <c r="U532" s="409"/>
      <c r="V532" s="409"/>
      <c r="W532" s="409"/>
      <c r="X532" s="409"/>
      <c r="Y532" s="409"/>
      <c r="Z532" s="409"/>
      <c r="AA532" s="409"/>
      <c r="AB532" s="409"/>
      <c r="AC532" s="409"/>
      <c r="AD532" s="409"/>
    </row>
    <row r="533" ht="13.5" customHeight="1">
      <c r="A533" s="409"/>
      <c r="B533" s="434"/>
      <c r="C533" s="409"/>
      <c r="D533" s="409"/>
      <c r="E533" s="409"/>
      <c r="F533" s="409"/>
      <c r="G533" s="409"/>
      <c r="H533" s="409"/>
      <c r="I533" s="409"/>
      <c r="J533" s="409"/>
      <c r="K533" s="409"/>
      <c r="L533" s="409"/>
      <c r="M533" s="409"/>
      <c r="N533" s="409"/>
      <c r="O533" s="409"/>
      <c r="P533" s="409"/>
      <c r="Q533" s="409"/>
      <c r="R533" s="409"/>
      <c r="S533" s="409"/>
      <c r="T533" s="409"/>
      <c r="U533" s="409"/>
      <c r="V533" s="409"/>
      <c r="W533" s="409"/>
      <c r="X533" s="409"/>
      <c r="Y533" s="409"/>
      <c r="Z533" s="409"/>
      <c r="AA533" s="409"/>
      <c r="AB533" s="409"/>
      <c r="AC533" s="409"/>
      <c r="AD533" s="409"/>
    </row>
    <row r="534" ht="13.5" customHeight="1">
      <c r="A534" s="409"/>
      <c r="B534" s="434"/>
      <c r="C534" s="409"/>
      <c r="D534" s="409"/>
      <c r="E534" s="409"/>
      <c r="F534" s="409"/>
      <c r="G534" s="409"/>
      <c r="H534" s="409"/>
      <c r="I534" s="409"/>
      <c r="J534" s="409"/>
      <c r="K534" s="409"/>
      <c r="L534" s="409"/>
      <c r="M534" s="409"/>
      <c r="N534" s="409"/>
      <c r="O534" s="409"/>
      <c r="P534" s="409"/>
      <c r="Q534" s="409"/>
      <c r="R534" s="409"/>
      <c r="S534" s="409"/>
      <c r="T534" s="409"/>
      <c r="U534" s="409"/>
      <c r="V534" s="409"/>
      <c r="W534" s="409"/>
      <c r="X534" s="409"/>
      <c r="Y534" s="409"/>
      <c r="Z534" s="409"/>
      <c r="AA534" s="409"/>
      <c r="AB534" s="409"/>
      <c r="AC534" s="409"/>
      <c r="AD534" s="409"/>
    </row>
    <row r="535" ht="13.5" customHeight="1">
      <c r="A535" s="409"/>
      <c r="B535" s="434"/>
      <c r="C535" s="409"/>
      <c r="D535" s="409"/>
      <c r="E535" s="409"/>
      <c r="F535" s="409"/>
      <c r="G535" s="409"/>
      <c r="H535" s="409"/>
      <c r="I535" s="409"/>
      <c r="J535" s="409"/>
      <c r="K535" s="409"/>
      <c r="L535" s="409"/>
      <c r="M535" s="409"/>
      <c r="N535" s="409"/>
      <c r="O535" s="409"/>
      <c r="P535" s="409"/>
      <c r="Q535" s="409"/>
      <c r="R535" s="409"/>
      <c r="S535" s="409"/>
      <c r="T535" s="409"/>
      <c r="U535" s="409"/>
      <c r="V535" s="409"/>
      <c r="W535" s="409"/>
      <c r="X535" s="409"/>
      <c r="Y535" s="409"/>
      <c r="Z535" s="409"/>
      <c r="AA535" s="409"/>
      <c r="AB535" s="409"/>
      <c r="AC535" s="409"/>
      <c r="AD535" s="409"/>
    </row>
    <row r="536" ht="13.5" customHeight="1">
      <c r="A536" s="409"/>
      <c r="B536" s="434"/>
      <c r="C536" s="409"/>
      <c r="D536" s="409"/>
      <c r="E536" s="409"/>
      <c r="F536" s="409"/>
      <c r="G536" s="409"/>
      <c r="H536" s="409"/>
      <c r="I536" s="409"/>
      <c r="J536" s="409"/>
      <c r="K536" s="409"/>
      <c r="L536" s="409"/>
      <c r="M536" s="409"/>
      <c r="N536" s="409"/>
      <c r="O536" s="409"/>
      <c r="P536" s="409"/>
      <c r="Q536" s="409"/>
      <c r="R536" s="409"/>
      <c r="S536" s="409"/>
      <c r="T536" s="409"/>
      <c r="U536" s="409"/>
      <c r="V536" s="409"/>
      <c r="W536" s="409"/>
      <c r="X536" s="409"/>
      <c r="Y536" s="409"/>
      <c r="Z536" s="409"/>
      <c r="AA536" s="409"/>
      <c r="AB536" s="409"/>
      <c r="AC536" s="409"/>
      <c r="AD536" s="409"/>
    </row>
    <row r="537" ht="13.5" customHeight="1">
      <c r="A537" s="409"/>
      <c r="B537" s="434"/>
      <c r="C537" s="409"/>
      <c r="D537" s="409"/>
      <c r="E537" s="409"/>
      <c r="F537" s="409"/>
      <c r="G537" s="409"/>
      <c r="H537" s="409"/>
      <c r="I537" s="409"/>
      <c r="J537" s="409"/>
      <c r="K537" s="409"/>
      <c r="L537" s="409"/>
      <c r="M537" s="409"/>
      <c r="N537" s="409"/>
      <c r="O537" s="409"/>
      <c r="P537" s="409"/>
      <c r="Q537" s="409"/>
      <c r="R537" s="409"/>
      <c r="S537" s="409"/>
      <c r="T537" s="409"/>
      <c r="U537" s="409"/>
      <c r="V537" s="409"/>
      <c r="W537" s="409"/>
      <c r="X537" s="409"/>
      <c r="Y537" s="409"/>
      <c r="Z537" s="409"/>
      <c r="AA537" s="409"/>
      <c r="AB537" s="409"/>
      <c r="AC537" s="409"/>
      <c r="AD537" s="409"/>
    </row>
    <row r="538" ht="13.5" customHeight="1">
      <c r="A538" s="409"/>
      <c r="B538" s="434"/>
      <c r="C538" s="409"/>
      <c r="D538" s="409"/>
      <c r="E538" s="409"/>
      <c r="F538" s="409"/>
      <c r="G538" s="409"/>
      <c r="H538" s="409"/>
      <c r="I538" s="409"/>
      <c r="J538" s="409"/>
      <c r="K538" s="409"/>
      <c r="L538" s="409"/>
      <c r="M538" s="409"/>
      <c r="N538" s="409"/>
      <c r="O538" s="409"/>
      <c r="P538" s="409"/>
      <c r="Q538" s="409"/>
      <c r="R538" s="409"/>
      <c r="S538" s="409"/>
      <c r="T538" s="409"/>
      <c r="U538" s="409"/>
      <c r="V538" s="409"/>
      <c r="W538" s="409"/>
      <c r="X538" s="409"/>
      <c r="Y538" s="409"/>
      <c r="Z538" s="409"/>
      <c r="AA538" s="409"/>
      <c r="AB538" s="409"/>
      <c r="AC538" s="409"/>
      <c r="AD538" s="409"/>
    </row>
    <row r="539" ht="13.5" customHeight="1">
      <c r="A539" s="409"/>
      <c r="B539" s="434"/>
      <c r="C539" s="409"/>
      <c r="D539" s="409"/>
      <c r="E539" s="409"/>
      <c r="F539" s="409"/>
      <c r="G539" s="409"/>
      <c r="H539" s="409"/>
      <c r="I539" s="409"/>
      <c r="J539" s="409"/>
      <c r="K539" s="409"/>
      <c r="L539" s="409"/>
      <c r="M539" s="409"/>
      <c r="N539" s="409"/>
      <c r="O539" s="409"/>
      <c r="P539" s="409"/>
      <c r="Q539" s="409"/>
      <c r="R539" s="409"/>
      <c r="S539" s="409"/>
      <c r="T539" s="409"/>
      <c r="U539" s="409"/>
      <c r="V539" s="409"/>
      <c r="W539" s="409"/>
      <c r="X539" s="409"/>
      <c r="Y539" s="409"/>
      <c r="Z539" s="409"/>
      <c r="AA539" s="409"/>
      <c r="AB539" s="409"/>
      <c r="AC539" s="409"/>
      <c r="AD539" s="409"/>
    </row>
    <row r="540" ht="13.5" customHeight="1">
      <c r="A540" s="409"/>
      <c r="B540" s="434"/>
      <c r="C540" s="409"/>
      <c r="D540" s="409"/>
      <c r="E540" s="409"/>
      <c r="F540" s="409"/>
      <c r="G540" s="409"/>
      <c r="H540" s="409"/>
      <c r="I540" s="409"/>
      <c r="J540" s="409"/>
      <c r="K540" s="409"/>
      <c r="L540" s="409"/>
      <c r="M540" s="409"/>
      <c r="N540" s="409"/>
      <c r="O540" s="409"/>
      <c r="P540" s="409"/>
      <c r="Q540" s="409"/>
      <c r="R540" s="409"/>
      <c r="S540" s="409"/>
      <c r="T540" s="409"/>
      <c r="U540" s="409"/>
      <c r="V540" s="409"/>
      <c r="W540" s="409"/>
      <c r="X540" s="409"/>
      <c r="Y540" s="409"/>
      <c r="Z540" s="409"/>
      <c r="AA540" s="409"/>
      <c r="AB540" s="409"/>
      <c r="AC540" s="409"/>
      <c r="AD540" s="409"/>
    </row>
    <row r="541" ht="13.5" customHeight="1">
      <c r="A541" s="409"/>
      <c r="B541" s="434"/>
      <c r="C541" s="409"/>
      <c r="D541" s="409"/>
      <c r="E541" s="409"/>
      <c r="F541" s="409"/>
      <c r="G541" s="409"/>
      <c r="H541" s="409"/>
      <c r="I541" s="409"/>
      <c r="J541" s="409"/>
      <c r="K541" s="409"/>
      <c r="L541" s="409"/>
      <c r="M541" s="409"/>
      <c r="N541" s="409"/>
      <c r="O541" s="409"/>
      <c r="P541" s="409"/>
      <c r="Q541" s="409"/>
      <c r="R541" s="409"/>
      <c r="S541" s="409"/>
      <c r="T541" s="409"/>
      <c r="U541" s="409"/>
      <c r="V541" s="409"/>
      <c r="W541" s="409"/>
      <c r="X541" s="409"/>
      <c r="Y541" s="409"/>
      <c r="Z541" s="409"/>
      <c r="AA541" s="409"/>
      <c r="AB541" s="409"/>
      <c r="AC541" s="409"/>
      <c r="AD541" s="409"/>
    </row>
    <row r="542" ht="13.5" customHeight="1">
      <c r="A542" s="409"/>
      <c r="B542" s="434"/>
      <c r="C542" s="409"/>
      <c r="D542" s="409"/>
      <c r="E542" s="409"/>
      <c r="F542" s="409"/>
      <c r="G542" s="409"/>
      <c r="H542" s="409"/>
      <c r="I542" s="409"/>
      <c r="J542" s="409"/>
      <c r="K542" s="409"/>
      <c r="L542" s="409"/>
      <c r="M542" s="409"/>
      <c r="N542" s="409"/>
      <c r="O542" s="409"/>
      <c r="P542" s="409"/>
      <c r="Q542" s="409"/>
      <c r="R542" s="409"/>
      <c r="S542" s="409"/>
      <c r="T542" s="409"/>
      <c r="U542" s="409"/>
      <c r="V542" s="409"/>
      <c r="W542" s="409"/>
      <c r="X542" s="409"/>
      <c r="Y542" s="409"/>
      <c r="Z542" s="409"/>
      <c r="AA542" s="409"/>
      <c r="AB542" s="409"/>
      <c r="AC542" s="409"/>
      <c r="AD542" s="409"/>
    </row>
    <row r="543" ht="13.5" customHeight="1">
      <c r="A543" s="409"/>
      <c r="B543" s="434"/>
      <c r="C543" s="409"/>
      <c r="D543" s="409"/>
      <c r="E543" s="409"/>
      <c r="F543" s="409"/>
      <c r="G543" s="409"/>
      <c r="H543" s="409"/>
      <c r="I543" s="409"/>
      <c r="J543" s="409"/>
      <c r="K543" s="409"/>
      <c r="L543" s="409"/>
      <c r="M543" s="409"/>
      <c r="N543" s="409"/>
      <c r="O543" s="409"/>
      <c r="P543" s="409"/>
      <c r="Q543" s="409"/>
      <c r="R543" s="409"/>
      <c r="S543" s="409"/>
      <c r="T543" s="409"/>
      <c r="U543" s="409"/>
      <c r="V543" s="409"/>
      <c r="W543" s="409"/>
      <c r="X543" s="409"/>
      <c r="Y543" s="409"/>
      <c r="Z543" s="409"/>
      <c r="AA543" s="409"/>
      <c r="AB543" s="409"/>
      <c r="AC543" s="409"/>
      <c r="AD543" s="409"/>
    </row>
    <row r="544" ht="13.5" customHeight="1">
      <c r="A544" s="409"/>
      <c r="B544" s="434"/>
      <c r="C544" s="409"/>
      <c r="D544" s="409"/>
      <c r="E544" s="409"/>
      <c r="F544" s="409"/>
      <c r="G544" s="409"/>
      <c r="H544" s="409"/>
      <c r="I544" s="409"/>
      <c r="J544" s="409"/>
      <c r="K544" s="409"/>
      <c r="L544" s="409"/>
      <c r="M544" s="409"/>
      <c r="N544" s="409"/>
      <c r="O544" s="409"/>
      <c r="P544" s="409"/>
      <c r="Q544" s="409"/>
      <c r="R544" s="409"/>
      <c r="S544" s="409"/>
      <c r="T544" s="409"/>
      <c r="U544" s="409"/>
      <c r="V544" s="409"/>
      <c r="W544" s="409"/>
      <c r="X544" s="409"/>
      <c r="Y544" s="409"/>
      <c r="Z544" s="409"/>
      <c r="AA544" s="409"/>
      <c r="AB544" s="409"/>
      <c r="AC544" s="409"/>
      <c r="AD544" s="409"/>
    </row>
    <row r="545" ht="13.5" customHeight="1">
      <c r="A545" s="409"/>
      <c r="B545" s="434"/>
      <c r="C545" s="409"/>
      <c r="D545" s="409"/>
      <c r="E545" s="409"/>
      <c r="F545" s="409"/>
      <c r="G545" s="409"/>
      <c r="H545" s="409"/>
      <c r="I545" s="409"/>
      <c r="J545" s="409"/>
      <c r="K545" s="409"/>
      <c r="L545" s="409"/>
      <c r="M545" s="409"/>
      <c r="N545" s="409"/>
      <c r="O545" s="409"/>
      <c r="P545" s="409"/>
      <c r="Q545" s="409"/>
      <c r="R545" s="409"/>
      <c r="S545" s="409"/>
      <c r="T545" s="409"/>
      <c r="U545" s="409"/>
      <c r="V545" s="409"/>
      <c r="W545" s="409"/>
      <c r="X545" s="409"/>
      <c r="Y545" s="409"/>
      <c r="Z545" s="409"/>
      <c r="AA545" s="409"/>
      <c r="AB545" s="409"/>
      <c r="AC545" s="409"/>
      <c r="AD545" s="409"/>
    </row>
    <row r="546" ht="13.5" customHeight="1">
      <c r="A546" s="409"/>
      <c r="B546" s="434"/>
      <c r="C546" s="409"/>
      <c r="D546" s="409"/>
      <c r="E546" s="409"/>
      <c r="F546" s="409"/>
      <c r="G546" s="409"/>
      <c r="H546" s="409"/>
      <c r="I546" s="409"/>
      <c r="J546" s="409"/>
      <c r="K546" s="409"/>
      <c r="L546" s="409"/>
      <c r="M546" s="409"/>
      <c r="N546" s="409"/>
      <c r="O546" s="409"/>
      <c r="P546" s="409"/>
      <c r="Q546" s="409"/>
      <c r="R546" s="409"/>
      <c r="S546" s="409"/>
      <c r="T546" s="409"/>
      <c r="U546" s="409"/>
      <c r="V546" s="409"/>
      <c r="W546" s="409"/>
      <c r="X546" s="409"/>
      <c r="Y546" s="409"/>
      <c r="Z546" s="409"/>
      <c r="AA546" s="409"/>
      <c r="AB546" s="409"/>
      <c r="AC546" s="409"/>
      <c r="AD546" s="409"/>
    </row>
    <row r="547" ht="13.5" customHeight="1">
      <c r="A547" s="409"/>
      <c r="B547" s="434"/>
      <c r="C547" s="409"/>
      <c r="D547" s="409"/>
      <c r="E547" s="409"/>
      <c r="F547" s="409"/>
      <c r="G547" s="409"/>
      <c r="H547" s="409"/>
      <c r="I547" s="409"/>
      <c r="J547" s="409"/>
      <c r="K547" s="409"/>
      <c r="L547" s="409"/>
      <c r="M547" s="409"/>
      <c r="N547" s="409"/>
      <c r="O547" s="409"/>
      <c r="P547" s="409"/>
      <c r="Q547" s="409"/>
      <c r="R547" s="409"/>
      <c r="S547" s="409"/>
      <c r="T547" s="409"/>
      <c r="U547" s="409"/>
      <c r="V547" s="409"/>
      <c r="W547" s="409"/>
      <c r="X547" s="409"/>
      <c r="Y547" s="409"/>
      <c r="Z547" s="409"/>
      <c r="AA547" s="409"/>
      <c r="AB547" s="409"/>
      <c r="AC547" s="409"/>
      <c r="AD547" s="409"/>
    </row>
    <row r="548" ht="13.5" customHeight="1">
      <c r="A548" s="409"/>
      <c r="B548" s="434"/>
      <c r="C548" s="409"/>
      <c r="D548" s="409"/>
      <c r="E548" s="409"/>
      <c r="F548" s="409"/>
      <c r="G548" s="409"/>
      <c r="H548" s="409"/>
      <c r="I548" s="409"/>
      <c r="J548" s="409"/>
      <c r="K548" s="409"/>
      <c r="L548" s="409"/>
      <c r="M548" s="409"/>
      <c r="N548" s="409"/>
      <c r="O548" s="409"/>
      <c r="P548" s="409"/>
      <c r="Q548" s="409"/>
      <c r="R548" s="409"/>
      <c r="S548" s="409"/>
      <c r="T548" s="409"/>
      <c r="U548" s="409"/>
      <c r="V548" s="409"/>
      <c r="W548" s="409"/>
      <c r="X548" s="409"/>
      <c r="Y548" s="409"/>
      <c r="Z548" s="409"/>
      <c r="AA548" s="409"/>
      <c r="AB548" s="409"/>
      <c r="AC548" s="409"/>
      <c r="AD548" s="409"/>
    </row>
    <row r="549" ht="13.5" customHeight="1">
      <c r="A549" s="409"/>
      <c r="B549" s="434"/>
      <c r="C549" s="409"/>
      <c r="D549" s="409"/>
      <c r="E549" s="409"/>
      <c r="F549" s="409"/>
      <c r="G549" s="409"/>
      <c r="H549" s="409"/>
      <c r="I549" s="409"/>
      <c r="J549" s="409"/>
      <c r="K549" s="409"/>
      <c r="L549" s="409"/>
      <c r="M549" s="409"/>
      <c r="N549" s="409"/>
      <c r="O549" s="409"/>
      <c r="P549" s="409"/>
      <c r="Q549" s="409"/>
      <c r="R549" s="409"/>
      <c r="S549" s="409"/>
      <c r="T549" s="409"/>
      <c r="U549" s="409"/>
      <c r="V549" s="409"/>
      <c r="W549" s="409"/>
      <c r="X549" s="409"/>
      <c r="Y549" s="409"/>
      <c r="Z549" s="409"/>
      <c r="AA549" s="409"/>
      <c r="AB549" s="409"/>
      <c r="AC549" s="409"/>
      <c r="AD549" s="409"/>
    </row>
    <row r="550" ht="13.5" customHeight="1">
      <c r="A550" s="409"/>
      <c r="B550" s="434"/>
      <c r="C550" s="409"/>
      <c r="D550" s="409"/>
      <c r="E550" s="409"/>
      <c r="F550" s="409"/>
      <c r="G550" s="409"/>
      <c r="H550" s="409"/>
      <c r="I550" s="409"/>
      <c r="J550" s="409"/>
      <c r="K550" s="409"/>
      <c r="L550" s="409"/>
      <c r="M550" s="409"/>
      <c r="N550" s="409"/>
      <c r="O550" s="409"/>
      <c r="P550" s="409"/>
      <c r="Q550" s="409"/>
      <c r="R550" s="409"/>
      <c r="S550" s="409"/>
      <c r="T550" s="409"/>
      <c r="U550" s="409"/>
      <c r="V550" s="409"/>
      <c r="W550" s="409"/>
      <c r="X550" s="409"/>
      <c r="Y550" s="409"/>
      <c r="Z550" s="409"/>
      <c r="AA550" s="409"/>
      <c r="AB550" s="409"/>
      <c r="AC550" s="409"/>
      <c r="AD550" s="409"/>
    </row>
    <row r="551" ht="13.5" customHeight="1">
      <c r="A551" s="409"/>
      <c r="B551" s="434"/>
      <c r="C551" s="409"/>
      <c r="D551" s="409"/>
      <c r="E551" s="409"/>
      <c r="F551" s="409"/>
      <c r="G551" s="409"/>
      <c r="H551" s="409"/>
      <c r="I551" s="409"/>
      <c r="J551" s="409"/>
      <c r="K551" s="409"/>
      <c r="L551" s="409"/>
      <c r="M551" s="409"/>
      <c r="N551" s="409"/>
      <c r="O551" s="409"/>
      <c r="P551" s="409"/>
      <c r="Q551" s="409"/>
      <c r="R551" s="409"/>
      <c r="S551" s="409"/>
      <c r="T551" s="409"/>
      <c r="U551" s="409"/>
      <c r="V551" s="409"/>
      <c r="W551" s="409"/>
      <c r="X551" s="409"/>
      <c r="Y551" s="409"/>
      <c r="Z551" s="409"/>
      <c r="AA551" s="409"/>
      <c r="AB551" s="409"/>
      <c r="AC551" s="409"/>
      <c r="AD551" s="409"/>
    </row>
    <row r="552" ht="13.5" customHeight="1">
      <c r="A552" s="409"/>
      <c r="B552" s="434"/>
      <c r="C552" s="409"/>
      <c r="D552" s="409"/>
      <c r="E552" s="409"/>
      <c r="F552" s="409"/>
      <c r="G552" s="409"/>
      <c r="H552" s="409"/>
      <c r="I552" s="409"/>
      <c r="J552" s="409"/>
      <c r="K552" s="409"/>
      <c r="L552" s="409"/>
      <c r="M552" s="409"/>
      <c r="N552" s="409"/>
      <c r="O552" s="409"/>
      <c r="P552" s="409"/>
      <c r="Q552" s="409"/>
      <c r="R552" s="409"/>
      <c r="S552" s="409"/>
      <c r="T552" s="409"/>
      <c r="U552" s="409"/>
      <c r="V552" s="409"/>
      <c r="W552" s="409"/>
      <c r="X552" s="409"/>
      <c r="Y552" s="409"/>
      <c r="Z552" s="409"/>
      <c r="AA552" s="409"/>
      <c r="AB552" s="409"/>
      <c r="AC552" s="409"/>
      <c r="AD552" s="409"/>
    </row>
    <row r="553" ht="13.5" customHeight="1">
      <c r="A553" s="409"/>
      <c r="B553" s="434"/>
      <c r="C553" s="409"/>
      <c r="D553" s="409"/>
      <c r="E553" s="409"/>
      <c r="F553" s="409"/>
      <c r="G553" s="409"/>
      <c r="H553" s="409"/>
      <c r="I553" s="409"/>
      <c r="J553" s="409"/>
      <c r="K553" s="409"/>
      <c r="L553" s="409"/>
      <c r="M553" s="409"/>
      <c r="N553" s="409"/>
      <c r="O553" s="409"/>
      <c r="P553" s="409"/>
      <c r="Q553" s="409"/>
      <c r="R553" s="409"/>
      <c r="S553" s="409"/>
      <c r="T553" s="409"/>
      <c r="U553" s="409"/>
      <c r="V553" s="409"/>
      <c r="W553" s="409"/>
      <c r="X553" s="409"/>
      <c r="Y553" s="409"/>
      <c r="Z553" s="409"/>
      <c r="AA553" s="409"/>
      <c r="AB553" s="409"/>
      <c r="AC553" s="409"/>
      <c r="AD553" s="409"/>
    </row>
    <row r="554" ht="13.5" customHeight="1">
      <c r="A554" s="409"/>
      <c r="B554" s="434"/>
      <c r="C554" s="409"/>
      <c r="D554" s="409"/>
      <c r="E554" s="409"/>
      <c r="F554" s="409"/>
      <c r="G554" s="409"/>
      <c r="H554" s="409"/>
      <c r="I554" s="409"/>
      <c r="J554" s="409"/>
      <c r="K554" s="409"/>
      <c r="L554" s="409"/>
      <c r="M554" s="409"/>
      <c r="N554" s="409"/>
      <c r="O554" s="409"/>
      <c r="P554" s="409"/>
      <c r="Q554" s="409"/>
      <c r="R554" s="409"/>
      <c r="S554" s="409"/>
      <c r="T554" s="409"/>
      <c r="U554" s="409"/>
      <c r="V554" s="409"/>
      <c r="W554" s="409"/>
      <c r="X554" s="409"/>
      <c r="Y554" s="409"/>
      <c r="Z554" s="409"/>
      <c r="AA554" s="409"/>
      <c r="AB554" s="409"/>
      <c r="AC554" s="409"/>
      <c r="AD554" s="409"/>
    </row>
    <row r="555" ht="13.5" customHeight="1">
      <c r="A555" s="409"/>
      <c r="B555" s="434"/>
      <c r="C555" s="409"/>
      <c r="D555" s="409"/>
      <c r="E555" s="409"/>
      <c r="F555" s="409"/>
      <c r="G555" s="409"/>
      <c r="H555" s="409"/>
      <c r="I555" s="409"/>
      <c r="J555" s="409"/>
      <c r="K555" s="409"/>
      <c r="L555" s="409"/>
      <c r="M555" s="409"/>
      <c r="N555" s="409"/>
      <c r="O555" s="409"/>
      <c r="P555" s="409"/>
      <c r="Q555" s="409"/>
      <c r="R555" s="409"/>
      <c r="S555" s="409"/>
      <c r="T555" s="409"/>
      <c r="U555" s="409"/>
      <c r="V555" s="409"/>
      <c r="W555" s="409"/>
      <c r="X555" s="409"/>
      <c r="Y555" s="409"/>
      <c r="Z555" s="409"/>
      <c r="AA555" s="409"/>
      <c r="AB555" s="409"/>
      <c r="AC555" s="409"/>
      <c r="AD555" s="409"/>
    </row>
    <row r="556" ht="13.5" customHeight="1">
      <c r="A556" s="409"/>
      <c r="B556" s="434"/>
      <c r="C556" s="409"/>
      <c r="D556" s="409"/>
      <c r="E556" s="409"/>
      <c r="F556" s="409"/>
      <c r="G556" s="409"/>
      <c r="H556" s="409"/>
      <c r="I556" s="409"/>
      <c r="J556" s="409"/>
      <c r="K556" s="409"/>
      <c r="L556" s="409"/>
      <c r="M556" s="409"/>
      <c r="N556" s="409"/>
      <c r="O556" s="409"/>
      <c r="P556" s="409"/>
      <c r="Q556" s="409"/>
      <c r="R556" s="409"/>
      <c r="S556" s="409"/>
      <c r="T556" s="409"/>
      <c r="U556" s="409"/>
      <c r="V556" s="409"/>
      <c r="W556" s="409"/>
      <c r="X556" s="409"/>
      <c r="Y556" s="409"/>
      <c r="Z556" s="409"/>
      <c r="AA556" s="409"/>
      <c r="AB556" s="409"/>
      <c r="AC556" s="409"/>
      <c r="AD556" s="409"/>
    </row>
    <row r="557" ht="13.5" customHeight="1">
      <c r="A557" s="409"/>
      <c r="B557" s="434"/>
      <c r="C557" s="409"/>
      <c r="D557" s="409"/>
      <c r="E557" s="409"/>
      <c r="F557" s="409"/>
      <c r="G557" s="409"/>
      <c r="H557" s="409"/>
      <c r="I557" s="409"/>
      <c r="J557" s="409"/>
      <c r="K557" s="409"/>
      <c r="L557" s="409"/>
      <c r="M557" s="409"/>
      <c r="N557" s="409"/>
      <c r="O557" s="409"/>
      <c r="P557" s="409"/>
      <c r="Q557" s="409"/>
      <c r="R557" s="409"/>
      <c r="S557" s="409"/>
      <c r="T557" s="409"/>
      <c r="U557" s="409"/>
      <c r="V557" s="409"/>
      <c r="W557" s="409"/>
      <c r="X557" s="409"/>
      <c r="Y557" s="409"/>
      <c r="Z557" s="409"/>
      <c r="AA557" s="409"/>
      <c r="AB557" s="409"/>
      <c r="AC557" s="409"/>
      <c r="AD557" s="409"/>
    </row>
    <row r="558" ht="13.5" customHeight="1">
      <c r="A558" s="409"/>
      <c r="B558" s="434"/>
      <c r="C558" s="409"/>
      <c r="D558" s="409"/>
      <c r="E558" s="409"/>
      <c r="F558" s="409"/>
      <c r="G558" s="409"/>
      <c r="H558" s="409"/>
      <c r="I558" s="409"/>
      <c r="J558" s="409"/>
      <c r="K558" s="409"/>
      <c r="L558" s="409"/>
      <c r="M558" s="409"/>
      <c r="N558" s="409"/>
      <c r="O558" s="409"/>
      <c r="P558" s="409"/>
      <c r="Q558" s="409"/>
      <c r="R558" s="409"/>
      <c r="S558" s="409"/>
      <c r="T558" s="409"/>
      <c r="U558" s="409"/>
      <c r="V558" s="409"/>
      <c r="W558" s="409"/>
      <c r="X558" s="409"/>
      <c r="Y558" s="409"/>
      <c r="Z558" s="409"/>
      <c r="AA558" s="409"/>
      <c r="AB558" s="409"/>
      <c r="AC558" s="409"/>
      <c r="AD558" s="409"/>
    </row>
    <row r="559" ht="13.5" customHeight="1">
      <c r="A559" s="409"/>
      <c r="B559" s="434"/>
      <c r="C559" s="409"/>
      <c r="D559" s="409"/>
      <c r="E559" s="409"/>
      <c r="F559" s="409"/>
      <c r="G559" s="409"/>
      <c r="H559" s="409"/>
      <c r="I559" s="409"/>
      <c r="J559" s="409"/>
      <c r="K559" s="409"/>
      <c r="L559" s="409"/>
      <c r="M559" s="409"/>
      <c r="N559" s="409"/>
      <c r="O559" s="409"/>
      <c r="P559" s="409"/>
      <c r="Q559" s="409"/>
      <c r="R559" s="409"/>
      <c r="S559" s="409"/>
      <c r="T559" s="409"/>
      <c r="U559" s="409"/>
      <c r="V559" s="409"/>
      <c r="W559" s="409"/>
      <c r="X559" s="409"/>
      <c r="Y559" s="409"/>
      <c r="Z559" s="409"/>
      <c r="AA559" s="409"/>
      <c r="AB559" s="409"/>
      <c r="AC559" s="409"/>
      <c r="AD559" s="409"/>
    </row>
    <row r="560" ht="13.5" customHeight="1">
      <c r="A560" s="409"/>
      <c r="B560" s="434"/>
      <c r="C560" s="409"/>
      <c r="D560" s="409"/>
      <c r="E560" s="409"/>
      <c r="F560" s="409"/>
      <c r="G560" s="409"/>
      <c r="H560" s="409"/>
      <c r="I560" s="409"/>
      <c r="J560" s="409"/>
      <c r="K560" s="409"/>
      <c r="L560" s="409"/>
      <c r="M560" s="409"/>
      <c r="N560" s="409"/>
      <c r="O560" s="409"/>
      <c r="P560" s="409"/>
      <c r="Q560" s="409"/>
      <c r="R560" s="409"/>
      <c r="S560" s="409"/>
      <c r="T560" s="409"/>
      <c r="U560" s="409"/>
      <c r="V560" s="409"/>
      <c r="W560" s="409"/>
      <c r="X560" s="409"/>
      <c r="Y560" s="409"/>
      <c r="Z560" s="409"/>
      <c r="AA560" s="409"/>
      <c r="AB560" s="409"/>
      <c r="AC560" s="409"/>
      <c r="AD560" s="409"/>
    </row>
    <row r="561" ht="13.5" customHeight="1">
      <c r="A561" s="409"/>
      <c r="B561" s="434"/>
      <c r="C561" s="409"/>
      <c r="D561" s="409"/>
      <c r="E561" s="409"/>
      <c r="F561" s="409"/>
      <c r="G561" s="409"/>
      <c r="H561" s="409"/>
      <c r="I561" s="409"/>
      <c r="J561" s="409"/>
      <c r="K561" s="409"/>
      <c r="L561" s="409"/>
      <c r="M561" s="409"/>
      <c r="N561" s="409"/>
      <c r="O561" s="409"/>
      <c r="P561" s="409"/>
      <c r="Q561" s="409"/>
      <c r="R561" s="409"/>
      <c r="S561" s="409"/>
      <c r="T561" s="409"/>
      <c r="U561" s="409"/>
      <c r="V561" s="409"/>
      <c r="W561" s="409"/>
      <c r="X561" s="409"/>
      <c r="Y561" s="409"/>
      <c r="Z561" s="409"/>
      <c r="AA561" s="409"/>
      <c r="AB561" s="409"/>
      <c r="AC561" s="409"/>
      <c r="AD561" s="409"/>
    </row>
    <row r="562" ht="13.5" customHeight="1">
      <c r="A562" s="409"/>
      <c r="B562" s="434"/>
      <c r="C562" s="409"/>
      <c r="D562" s="409"/>
      <c r="E562" s="409"/>
      <c r="F562" s="409"/>
      <c r="G562" s="409"/>
      <c r="H562" s="409"/>
      <c r="I562" s="409"/>
      <c r="J562" s="409"/>
      <c r="K562" s="409"/>
      <c r="L562" s="409"/>
      <c r="M562" s="409"/>
      <c r="N562" s="409"/>
      <c r="O562" s="409"/>
      <c r="P562" s="409"/>
      <c r="Q562" s="409"/>
      <c r="R562" s="409"/>
      <c r="S562" s="409"/>
      <c r="T562" s="409"/>
      <c r="U562" s="409"/>
      <c r="V562" s="409"/>
      <c r="W562" s="409"/>
      <c r="X562" s="409"/>
      <c r="Y562" s="409"/>
      <c r="Z562" s="409"/>
      <c r="AA562" s="409"/>
      <c r="AB562" s="409"/>
      <c r="AC562" s="409"/>
      <c r="AD562" s="409"/>
    </row>
    <row r="563" ht="13.5" customHeight="1">
      <c r="A563" s="409"/>
      <c r="B563" s="434"/>
      <c r="C563" s="409"/>
      <c r="D563" s="409"/>
      <c r="E563" s="409"/>
      <c r="F563" s="409"/>
      <c r="G563" s="409"/>
      <c r="H563" s="409"/>
      <c r="I563" s="409"/>
      <c r="J563" s="409"/>
      <c r="K563" s="409"/>
      <c r="L563" s="409"/>
      <c r="M563" s="409"/>
      <c r="N563" s="409"/>
      <c r="O563" s="409"/>
      <c r="P563" s="409"/>
      <c r="Q563" s="409"/>
      <c r="R563" s="409"/>
      <c r="S563" s="409"/>
      <c r="T563" s="409"/>
      <c r="U563" s="409"/>
      <c r="V563" s="409"/>
      <c r="W563" s="409"/>
      <c r="X563" s="409"/>
      <c r="Y563" s="409"/>
      <c r="Z563" s="409"/>
      <c r="AA563" s="409"/>
      <c r="AB563" s="409"/>
      <c r="AC563" s="409"/>
      <c r="AD563" s="409"/>
    </row>
    <row r="564" ht="13.5" customHeight="1">
      <c r="A564" s="409"/>
      <c r="B564" s="434"/>
      <c r="C564" s="409"/>
      <c r="D564" s="409"/>
      <c r="E564" s="409"/>
      <c r="F564" s="409"/>
      <c r="G564" s="409"/>
      <c r="H564" s="409"/>
      <c r="I564" s="409"/>
      <c r="J564" s="409"/>
      <c r="K564" s="409"/>
      <c r="L564" s="409"/>
      <c r="M564" s="409"/>
      <c r="N564" s="409"/>
      <c r="O564" s="409"/>
      <c r="P564" s="409"/>
      <c r="Q564" s="409"/>
      <c r="R564" s="409"/>
      <c r="S564" s="409"/>
      <c r="T564" s="409"/>
      <c r="U564" s="409"/>
      <c r="V564" s="409"/>
      <c r="W564" s="409"/>
      <c r="X564" s="409"/>
      <c r="Y564" s="409"/>
      <c r="Z564" s="409"/>
      <c r="AA564" s="409"/>
      <c r="AB564" s="409"/>
      <c r="AC564" s="409"/>
      <c r="AD564" s="409"/>
    </row>
    <row r="565" ht="13.5" customHeight="1">
      <c r="A565" s="409"/>
      <c r="B565" s="434"/>
      <c r="C565" s="409"/>
      <c r="D565" s="409"/>
      <c r="E565" s="409"/>
      <c r="F565" s="409"/>
      <c r="G565" s="409"/>
      <c r="H565" s="409"/>
      <c r="I565" s="409"/>
      <c r="J565" s="409"/>
      <c r="K565" s="409"/>
      <c r="L565" s="409"/>
      <c r="M565" s="409"/>
      <c r="N565" s="409"/>
      <c r="O565" s="409"/>
      <c r="P565" s="409"/>
      <c r="Q565" s="409"/>
      <c r="R565" s="409"/>
      <c r="S565" s="409"/>
      <c r="T565" s="409"/>
      <c r="U565" s="409"/>
      <c r="V565" s="409"/>
      <c r="W565" s="409"/>
      <c r="X565" s="409"/>
      <c r="Y565" s="409"/>
      <c r="Z565" s="409"/>
      <c r="AA565" s="409"/>
      <c r="AB565" s="409"/>
      <c r="AC565" s="409"/>
      <c r="AD565" s="409"/>
    </row>
    <row r="566" ht="13.5" customHeight="1">
      <c r="A566" s="409"/>
      <c r="B566" s="434"/>
      <c r="C566" s="409"/>
      <c r="D566" s="409"/>
      <c r="E566" s="409"/>
      <c r="F566" s="409"/>
      <c r="G566" s="409"/>
      <c r="H566" s="409"/>
      <c r="I566" s="409"/>
      <c r="J566" s="409"/>
      <c r="K566" s="409"/>
      <c r="L566" s="409"/>
      <c r="M566" s="409"/>
      <c r="N566" s="409"/>
      <c r="O566" s="409"/>
      <c r="P566" s="409"/>
      <c r="Q566" s="409"/>
      <c r="R566" s="409"/>
      <c r="S566" s="409"/>
      <c r="T566" s="409"/>
      <c r="U566" s="409"/>
      <c r="V566" s="409"/>
      <c r="W566" s="409"/>
      <c r="X566" s="409"/>
      <c r="Y566" s="409"/>
      <c r="Z566" s="409"/>
      <c r="AA566" s="409"/>
      <c r="AB566" s="409"/>
      <c r="AC566" s="409"/>
      <c r="AD566" s="409"/>
    </row>
    <row r="567" ht="13.5" customHeight="1">
      <c r="A567" s="409"/>
      <c r="B567" s="434"/>
      <c r="C567" s="409"/>
      <c r="D567" s="409"/>
      <c r="E567" s="409"/>
      <c r="F567" s="409"/>
      <c r="G567" s="409"/>
      <c r="H567" s="409"/>
      <c r="I567" s="409"/>
      <c r="J567" s="409"/>
      <c r="K567" s="409"/>
      <c r="L567" s="409"/>
      <c r="M567" s="409"/>
      <c r="N567" s="409"/>
      <c r="O567" s="409"/>
      <c r="P567" s="409"/>
      <c r="Q567" s="409"/>
      <c r="R567" s="409"/>
      <c r="S567" s="409"/>
      <c r="T567" s="409"/>
      <c r="U567" s="409"/>
      <c r="V567" s="409"/>
      <c r="W567" s="409"/>
      <c r="X567" s="409"/>
      <c r="Y567" s="409"/>
      <c r="Z567" s="409"/>
      <c r="AA567" s="409"/>
      <c r="AB567" s="409"/>
      <c r="AC567" s="409"/>
      <c r="AD567" s="409"/>
    </row>
    <row r="568" ht="13.5" customHeight="1">
      <c r="A568" s="409"/>
      <c r="B568" s="434"/>
      <c r="C568" s="409"/>
      <c r="D568" s="409"/>
      <c r="E568" s="409"/>
      <c r="F568" s="409"/>
      <c r="G568" s="409"/>
      <c r="H568" s="409"/>
      <c r="I568" s="409"/>
      <c r="J568" s="409"/>
      <c r="K568" s="409"/>
      <c r="L568" s="409"/>
      <c r="M568" s="409"/>
      <c r="N568" s="409"/>
      <c r="O568" s="409"/>
      <c r="P568" s="409"/>
      <c r="Q568" s="409"/>
      <c r="R568" s="409"/>
      <c r="S568" s="409"/>
      <c r="T568" s="409"/>
      <c r="U568" s="409"/>
      <c r="V568" s="409"/>
      <c r="W568" s="409"/>
      <c r="X568" s="409"/>
      <c r="Y568" s="409"/>
      <c r="Z568" s="409"/>
      <c r="AA568" s="409"/>
      <c r="AB568" s="409"/>
      <c r="AC568" s="409"/>
      <c r="AD568" s="409"/>
    </row>
    <row r="569" ht="13.5" customHeight="1">
      <c r="A569" s="409"/>
      <c r="B569" s="434"/>
      <c r="C569" s="409"/>
      <c r="D569" s="409"/>
      <c r="E569" s="409"/>
      <c r="F569" s="409"/>
      <c r="G569" s="409"/>
      <c r="H569" s="409"/>
      <c r="I569" s="409"/>
      <c r="J569" s="409"/>
      <c r="K569" s="409"/>
      <c r="L569" s="409"/>
      <c r="M569" s="409"/>
      <c r="N569" s="409"/>
      <c r="O569" s="409"/>
      <c r="P569" s="409"/>
      <c r="Q569" s="409"/>
      <c r="R569" s="409"/>
      <c r="S569" s="409"/>
      <c r="T569" s="409"/>
      <c r="U569" s="409"/>
      <c r="V569" s="409"/>
      <c r="W569" s="409"/>
      <c r="X569" s="409"/>
      <c r="Y569" s="409"/>
      <c r="Z569" s="409"/>
      <c r="AA569" s="409"/>
      <c r="AB569" s="409"/>
      <c r="AC569" s="409"/>
      <c r="AD569" s="409"/>
    </row>
    <row r="570" ht="13.5" customHeight="1">
      <c r="A570" s="409"/>
      <c r="B570" s="434"/>
      <c r="C570" s="409"/>
      <c r="D570" s="409"/>
      <c r="E570" s="409"/>
      <c r="F570" s="409"/>
      <c r="G570" s="409"/>
      <c r="H570" s="409"/>
      <c r="I570" s="409"/>
      <c r="J570" s="409"/>
      <c r="K570" s="409"/>
      <c r="L570" s="409"/>
      <c r="M570" s="409"/>
      <c r="N570" s="409"/>
      <c r="O570" s="409"/>
      <c r="P570" s="409"/>
      <c r="Q570" s="409"/>
      <c r="R570" s="409"/>
      <c r="S570" s="409"/>
      <c r="T570" s="409"/>
      <c r="U570" s="409"/>
      <c r="V570" s="409"/>
      <c r="W570" s="409"/>
      <c r="X570" s="409"/>
      <c r="Y570" s="409"/>
      <c r="Z570" s="409"/>
      <c r="AA570" s="409"/>
      <c r="AB570" s="409"/>
      <c r="AC570" s="409"/>
      <c r="AD570" s="409"/>
    </row>
    <row r="571" ht="13.5" customHeight="1">
      <c r="A571" s="409"/>
      <c r="B571" s="434"/>
      <c r="C571" s="409"/>
      <c r="D571" s="409"/>
      <c r="E571" s="409"/>
      <c r="F571" s="409"/>
      <c r="G571" s="409"/>
      <c r="H571" s="409"/>
      <c r="I571" s="409"/>
      <c r="J571" s="409"/>
      <c r="K571" s="409"/>
      <c r="L571" s="409"/>
      <c r="M571" s="409"/>
      <c r="N571" s="409"/>
      <c r="O571" s="409"/>
      <c r="P571" s="409"/>
      <c r="Q571" s="409"/>
      <c r="R571" s="409"/>
      <c r="S571" s="409"/>
      <c r="T571" s="409"/>
      <c r="U571" s="409"/>
      <c r="V571" s="409"/>
      <c r="W571" s="409"/>
      <c r="X571" s="409"/>
      <c r="Y571" s="409"/>
      <c r="Z571" s="409"/>
      <c r="AA571" s="409"/>
      <c r="AB571" s="409"/>
      <c r="AC571" s="409"/>
      <c r="AD571" s="409"/>
    </row>
    <row r="572" ht="13.5" customHeight="1">
      <c r="A572" s="409"/>
      <c r="B572" s="434"/>
      <c r="C572" s="409"/>
      <c r="D572" s="409"/>
      <c r="E572" s="409"/>
      <c r="F572" s="409"/>
      <c r="G572" s="409"/>
      <c r="H572" s="409"/>
      <c r="I572" s="409"/>
      <c r="J572" s="409"/>
      <c r="K572" s="409"/>
      <c r="L572" s="409"/>
      <c r="M572" s="409"/>
      <c r="N572" s="409"/>
      <c r="O572" s="409"/>
      <c r="P572" s="409"/>
      <c r="Q572" s="409"/>
      <c r="R572" s="409"/>
      <c r="S572" s="409"/>
      <c r="T572" s="409"/>
      <c r="U572" s="409"/>
      <c r="V572" s="409"/>
      <c r="W572" s="409"/>
      <c r="X572" s="409"/>
      <c r="Y572" s="409"/>
      <c r="Z572" s="409"/>
      <c r="AA572" s="409"/>
      <c r="AB572" s="409"/>
      <c r="AC572" s="409"/>
      <c r="AD572" s="409"/>
    </row>
    <row r="573" ht="13.5" customHeight="1">
      <c r="A573" s="409"/>
      <c r="B573" s="434"/>
      <c r="C573" s="409"/>
      <c r="D573" s="409"/>
      <c r="E573" s="409"/>
      <c r="F573" s="409"/>
      <c r="G573" s="409"/>
      <c r="H573" s="409"/>
      <c r="I573" s="409"/>
      <c r="J573" s="409"/>
      <c r="K573" s="409"/>
      <c r="L573" s="409"/>
      <c r="M573" s="409"/>
      <c r="N573" s="409"/>
      <c r="O573" s="409"/>
      <c r="P573" s="409"/>
      <c r="Q573" s="409"/>
      <c r="R573" s="409"/>
      <c r="S573" s="409"/>
      <c r="T573" s="409"/>
      <c r="U573" s="409"/>
      <c r="V573" s="409"/>
      <c r="W573" s="409"/>
      <c r="X573" s="409"/>
      <c r="Y573" s="409"/>
      <c r="Z573" s="409"/>
      <c r="AA573" s="409"/>
      <c r="AB573" s="409"/>
      <c r="AC573" s="409"/>
      <c r="AD573" s="409"/>
    </row>
    <row r="574" ht="13.5" customHeight="1">
      <c r="A574" s="409"/>
      <c r="B574" s="434"/>
      <c r="C574" s="409"/>
      <c r="D574" s="409"/>
      <c r="E574" s="409"/>
      <c r="F574" s="409"/>
      <c r="G574" s="409"/>
      <c r="H574" s="409"/>
      <c r="I574" s="409"/>
      <c r="J574" s="409"/>
      <c r="K574" s="409"/>
      <c r="L574" s="409"/>
      <c r="M574" s="409"/>
      <c r="N574" s="409"/>
      <c r="O574" s="409"/>
      <c r="P574" s="409"/>
      <c r="Q574" s="409"/>
      <c r="R574" s="409"/>
      <c r="S574" s="409"/>
      <c r="T574" s="409"/>
      <c r="U574" s="409"/>
      <c r="V574" s="409"/>
      <c r="W574" s="409"/>
      <c r="X574" s="409"/>
      <c r="Y574" s="409"/>
      <c r="Z574" s="409"/>
      <c r="AA574" s="409"/>
      <c r="AB574" s="409"/>
      <c r="AC574" s="409"/>
      <c r="AD574" s="409"/>
    </row>
    <row r="575" ht="13.5" customHeight="1">
      <c r="A575" s="409"/>
      <c r="B575" s="434"/>
      <c r="C575" s="409"/>
      <c r="D575" s="409"/>
      <c r="E575" s="409"/>
      <c r="F575" s="409"/>
      <c r="G575" s="409"/>
      <c r="H575" s="409"/>
      <c r="I575" s="409"/>
      <c r="J575" s="409"/>
      <c r="K575" s="409"/>
      <c r="L575" s="409"/>
      <c r="M575" s="409"/>
      <c r="N575" s="409"/>
      <c r="O575" s="409"/>
      <c r="P575" s="409"/>
      <c r="Q575" s="409"/>
      <c r="R575" s="409"/>
      <c r="S575" s="409"/>
      <c r="T575" s="409"/>
      <c r="U575" s="409"/>
      <c r="V575" s="409"/>
      <c r="W575" s="409"/>
      <c r="X575" s="409"/>
      <c r="Y575" s="409"/>
      <c r="Z575" s="409"/>
      <c r="AA575" s="409"/>
      <c r="AB575" s="409"/>
      <c r="AC575" s="409"/>
      <c r="AD575" s="409"/>
    </row>
    <row r="576" ht="13.5" customHeight="1">
      <c r="A576" s="409"/>
      <c r="B576" s="434"/>
      <c r="C576" s="409"/>
      <c r="D576" s="409"/>
      <c r="E576" s="409"/>
      <c r="F576" s="409"/>
      <c r="G576" s="409"/>
      <c r="H576" s="409"/>
      <c r="I576" s="409"/>
      <c r="J576" s="409"/>
      <c r="K576" s="409"/>
      <c r="L576" s="409"/>
      <c r="M576" s="409"/>
      <c r="N576" s="409"/>
      <c r="O576" s="409"/>
      <c r="P576" s="409"/>
      <c r="Q576" s="409"/>
      <c r="R576" s="409"/>
      <c r="S576" s="409"/>
      <c r="T576" s="409"/>
      <c r="U576" s="409"/>
      <c r="V576" s="409"/>
      <c r="W576" s="409"/>
      <c r="X576" s="409"/>
      <c r="Y576" s="409"/>
      <c r="Z576" s="409"/>
      <c r="AA576" s="409"/>
      <c r="AB576" s="409"/>
      <c r="AC576" s="409"/>
      <c r="AD576" s="409"/>
    </row>
    <row r="577" ht="13.5" customHeight="1">
      <c r="A577" s="409"/>
      <c r="B577" s="434"/>
      <c r="C577" s="409"/>
      <c r="D577" s="409"/>
      <c r="E577" s="409"/>
      <c r="F577" s="409"/>
      <c r="G577" s="409"/>
      <c r="H577" s="409"/>
      <c r="I577" s="409"/>
      <c r="J577" s="409"/>
      <c r="K577" s="409"/>
      <c r="L577" s="409"/>
      <c r="M577" s="409"/>
      <c r="N577" s="409"/>
      <c r="O577" s="409"/>
      <c r="P577" s="409"/>
      <c r="Q577" s="409"/>
      <c r="R577" s="409"/>
      <c r="S577" s="409"/>
      <c r="T577" s="409"/>
      <c r="U577" s="409"/>
      <c r="V577" s="409"/>
      <c r="W577" s="409"/>
      <c r="X577" s="409"/>
      <c r="Y577" s="409"/>
      <c r="Z577" s="409"/>
      <c r="AA577" s="409"/>
      <c r="AB577" s="409"/>
      <c r="AC577" s="409"/>
      <c r="AD577" s="409"/>
    </row>
    <row r="578" ht="13.5" customHeight="1">
      <c r="A578" s="409"/>
      <c r="B578" s="434"/>
      <c r="C578" s="409"/>
      <c r="D578" s="409"/>
      <c r="E578" s="409"/>
      <c r="F578" s="409"/>
      <c r="G578" s="409"/>
      <c r="H578" s="409"/>
      <c r="I578" s="409"/>
      <c r="J578" s="409"/>
      <c r="K578" s="409"/>
      <c r="L578" s="409"/>
      <c r="M578" s="409"/>
      <c r="N578" s="409"/>
      <c r="O578" s="409"/>
      <c r="P578" s="409"/>
      <c r="Q578" s="409"/>
      <c r="R578" s="409"/>
      <c r="S578" s="409"/>
      <c r="T578" s="409"/>
      <c r="U578" s="409"/>
      <c r="V578" s="409"/>
      <c r="W578" s="409"/>
      <c r="X578" s="409"/>
      <c r="Y578" s="409"/>
      <c r="Z578" s="409"/>
      <c r="AA578" s="409"/>
      <c r="AB578" s="409"/>
      <c r="AC578" s="409"/>
      <c r="AD578" s="409"/>
    </row>
    <row r="579" ht="13.5" customHeight="1">
      <c r="A579" s="409"/>
      <c r="B579" s="434"/>
      <c r="C579" s="409"/>
      <c r="D579" s="409"/>
      <c r="E579" s="409"/>
      <c r="F579" s="409"/>
      <c r="G579" s="409"/>
      <c r="H579" s="409"/>
      <c r="I579" s="409"/>
      <c r="J579" s="409"/>
      <c r="K579" s="409"/>
      <c r="L579" s="409"/>
      <c r="M579" s="409"/>
      <c r="N579" s="409"/>
      <c r="O579" s="409"/>
      <c r="P579" s="409"/>
      <c r="Q579" s="409"/>
      <c r="R579" s="409"/>
      <c r="S579" s="409"/>
      <c r="T579" s="409"/>
      <c r="U579" s="409"/>
      <c r="V579" s="409"/>
      <c r="W579" s="409"/>
      <c r="X579" s="409"/>
      <c r="Y579" s="409"/>
      <c r="Z579" s="409"/>
      <c r="AA579" s="409"/>
      <c r="AB579" s="409"/>
      <c r="AC579" s="409"/>
      <c r="AD579" s="409"/>
    </row>
    <row r="580" ht="13.5" customHeight="1">
      <c r="A580" s="409"/>
      <c r="B580" s="434"/>
      <c r="C580" s="409"/>
      <c r="D580" s="409"/>
      <c r="E580" s="409"/>
      <c r="F580" s="409"/>
      <c r="G580" s="409"/>
      <c r="H580" s="409"/>
      <c r="I580" s="409"/>
      <c r="J580" s="409"/>
      <c r="K580" s="409"/>
      <c r="L580" s="409"/>
      <c r="M580" s="409"/>
      <c r="N580" s="409"/>
      <c r="O580" s="409"/>
      <c r="P580" s="409"/>
      <c r="Q580" s="409"/>
      <c r="R580" s="409"/>
      <c r="S580" s="409"/>
      <c r="T580" s="409"/>
      <c r="U580" s="409"/>
      <c r="V580" s="409"/>
      <c r="W580" s="409"/>
      <c r="X580" s="409"/>
      <c r="Y580" s="409"/>
      <c r="Z580" s="409"/>
      <c r="AA580" s="409"/>
      <c r="AB580" s="409"/>
      <c r="AC580" s="409"/>
      <c r="AD580" s="409"/>
    </row>
    <row r="581" ht="13.5" customHeight="1">
      <c r="A581" s="409"/>
      <c r="B581" s="434"/>
      <c r="C581" s="409"/>
      <c r="D581" s="409"/>
      <c r="E581" s="409"/>
      <c r="F581" s="409"/>
      <c r="G581" s="409"/>
      <c r="H581" s="409"/>
      <c r="I581" s="409"/>
      <c r="J581" s="409"/>
      <c r="K581" s="409"/>
      <c r="L581" s="409"/>
      <c r="M581" s="409"/>
      <c r="N581" s="409"/>
      <c r="O581" s="409"/>
      <c r="P581" s="409"/>
      <c r="Q581" s="409"/>
      <c r="R581" s="409"/>
      <c r="S581" s="409"/>
      <c r="T581" s="409"/>
      <c r="U581" s="409"/>
      <c r="V581" s="409"/>
      <c r="W581" s="409"/>
      <c r="X581" s="409"/>
      <c r="Y581" s="409"/>
      <c r="Z581" s="409"/>
      <c r="AA581" s="409"/>
      <c r="AB581" s="409"/>
      <c r="AC581" s="409"/>
      <c r="AD581" s="409"/>
    </row>
    <row r="582" ht="13.5" customHeight="1">
      <c r="A582" s="409"/>
      <c r="B582" s="434"/>
      <c r="C582" s="409"/>
      <c r="D582" s="409"/>
      <c r="E582" s="409"/>
      <c r="F582" s="409"/>
      <c r="G582" s="409"/>
      <c r="H582" s="409"/>
      <c r="I582" s="409"/>
      <c r="J582" s="409"/>
      <c r="K582" s="409"/>
      <c r="L582" s="409"/>
      <c r="M582" s="409"/>
      <c r="N582" s="409"/>
      <c r="O582" s="409"/>
      <c r="P582" s="409"/>
      <c r="Q582" s="409"/>
      <c r="R582" s="409"/>
      <c r="S582" s="409"/>
      <c r="T582" s="409"/>
      <c r="U582" s="409"/>
      <c r="V582" s="409"/>
      <c r="W582" s="409"/>
      <c r="X582" s="409"/>
      <c r="Y582" s="409"/>
      <c r="Z582" s="409"/>
      <c r="AA582" s="409"/>
      <c r="AB582" s="409"/>
      <c r="AC582" s="409"/>
      <c r="AD582" s="409"/>
    </row>
    <row r="583" ht="13.5" customHeight="1">
      <c r="A583" s="409"/>
      <c r="B583" s="434"/>
      <c r="C583" s="409"/>
      <c r="D583" s="409"/>
      <c r="E583" s="409"/>
      <c r="F583" s="409"/>
      <c r="G583" s="409"/>
      <c r="H583" s="409"/>
      <c r="I583" s="409"/>
      <c r="J583" s="409"/>
      <c r="K583" s="409"/>
      <c r="L583" s="409"/>
      <c r="M583" s="409"/>
      <c r="N583" s="409"/>
      <c r="O583" s="409"/>
      <c r="P583" s="409"/>
      <c r="Q583" s="409"/>
      <c r="R583" s="409"/>
      <c r="S583" s="409"/>
      <c r="T583" s="409"/>
      <c r="U583" s="409"/>
      <c r="V583" s="409"/>
      <c r="W583" s="409"/>
      <c r="X583" s="409"/>
      <c r="Y583" s="409"/>
      <c r="Z583" s="409"/>
      <c r="AA583" s="409"/>
      <c r="AB583" s="409"/>
      <c r="AC583" s="409"/>
      <c r="AD583" s="409"/>
    </row>
    <row r="584" ht="13.5" customHeight="1">
      <c r="A584" s="409"/>
      <c r="B584" s="434"/>
      <c r="C584" s="409"/>
      <c r="D584" s="409"/>
      <c r="E584" s="409"/>
      <c r="F584" s="409"/>
      <c r="G584" s="409"/>
      <c r="H584" s="409"/>
      <c r="I584" s="409"/>
      <c r="J584" s="409"/>
      <c r="K584" s="409"/>
      <c r="L584" s="409"/>
      <c r="M584" s="409"/>
      <c r="N584" s="409"/>
      <c r="O584" s="409"/>
      <c r="P584" s="409"/>
      <c r="Q584" s="409"/>
      <c r="R584" s="409"/>
      <c r="S584" s="409"/>
      <c r="T584" s="409"/>
      <c r="U584" s="409"/>
      <c r="V584" s="409"/>
      <c r="W584" s="409"/>
      <c r="X584" s="409"/>
      <c r="Y584" s="409"/>
      <c r="Z584" s="409"/>
      <c r="AA584" s="409"/>
      <c r="AB584" s="409"/>
      <c r="AC584" s="409"/>
      <c r="AD584" s="409"/>
    </row>
    <row r="585" ht="13.5" customHeight="1">
      <c r="A585" s="409"/>
      <c r="B585" s="434"/>
      <c r="C585" s="409"/>
      <c r="D585" s="409"/>
      <c r="E585" s="409"/>
      <c r="F585" s="409"/>
      <c r="G585" s="409"/>
      <c r="H585" s="409"/>
      <c r="I585" s="409"/>
      <c r="J585" s="409"/>
      <c r="K585" s="409"/>
      <c r="L585" s="409"/>
      <c r="M585" s="409"/>
      <c r="N585" s="409"/>
      <c r="O585" s="409"/>
      <c r="P585" s="409"/>
      <c r="Q585" s="409"/>
      <c r="R585" s="409"/>
      <c r="S585" s="409"/>
      <c r="T585" s="409"/>
      <c r="U585" s="409"/>
      <c r="V585" s="409"/>
      <c r="W585" s="409"/>
      <c r="X585" s="409"/>
      <c r="Y585" s="409"/>
      <c r="Z585" s="409"/>
      <c r="AA585" s="409"/>
      <c r="AB585" s="409"/>
      <c r="AC585" s="409"/>
      <c r="AD585" s="409"/>
    </row>
    <row r="586" ht="13.5" customHeight="1">
      <c r="A586" s="409"/>
      <c r="B586" s="434"/>
      <c r="C586" s="409"/>
      <c r="D586" s="409"/>
      <c r="E586" s="409"/>
      <c r="F586" s="409"/>
      <c r="G586" s="409"/>
      <c r="H586" s="409"/>
      <c r="I586" s="409"/>
      <c r="J586" s="409"/>
      <c r="K586" s="409"/>
      <c r="L586" s="409"/>
      <c r="M586" s="409"/>
      <c r="N586" s="409"/>
      <c r="O586" s="409"/>
      <c r="P586" s="409"/>
      <c r="Q586" s="409"/>
      <c r="R586" s="409"/>
      <c r="S586" s="409"/>
      <c r="T586" s="409"/>
      <c r="U586" s="409"/>
      <c r="V586" s="409"/>
      <c r="W586" s="409"/>
      <c r="X586" s="409"/>
      <c r="Y586" s="409"/>
      <c r="Z586" s="409"/>
      <c r="AA586" s="409"/>
      <c r="AB586" s="409"/>
      <c r="AC586" s="409"/>
      <c r="AD586" s="409"/>
    </row>
    <row r="587" ht="13.5" customHeight="1">
      <c r="A587" s="409"/>
      <c r="B587" s="434"/>
      <c r="C587" s="409"/>
      <c r="D587" s="409"/>
      <c r="E587" s="409"/>
      <c r="F587" s="409"/>
      <c r="G587" s="409"/>
      <c r="H587" s="409"/>
      <c r="I587" s="409"/>
      <c r="J587" s="409"/>
      <c r="K587" s="409"/>
      <c r="L587" s="409"/>
      <c r="M587" s="409"/>
      <c r="N587" s="409"/>
      <c r="O587" s="409"/>
      <c r="P587" s="409"/>
      <c r="Q587" s="409"/>
      <c r="R587" s="409"/>
      <c r="S587" s="409"/>
      <c r="T587" s="409"/>
      <c r="U587" s="409"/>
      <c r="V587" s="409"/>
      <c r="W587" s="409"/>
      <c r="X587" s="409"/>
      <c r="Y587" s="409"/>
      <c r="Z587" s="409"/>
      <c r="AA587" s="409"/>
      <c r="AB587" s="409"/>
      <c r="AC587" s="409"/>
      <c r="AD587" s="409"/>
    </row>
    <row r="588" ht="13.5" customHeight="1">
      <c r="A588" s="409"/>
      <c r="B588" s="434"/>
      <c r="C588" s="409"/>
      <c r="D588" s="409"/>
      <c r="E588" s="409"/>
      <c r="F588" s="409"/>
      <c r="G588" s="409"/>
      <c r="H588" s="409"/>
      <c r="I588" s="409"/>
      <c r="J588" s="409"/>
      <c r="K588" s="409"/>
      <c r="L588" s="409"/>
      <c r="M588" s="409"/>
      <c r="N588" s="409"/>
      <c r="O588" s="409"/>
      <c r="P588" s="409"/>
      <c r="Q588" s="409"/>
      <c r="R588" s="409"/>
      <c r="S588" s="409"/>
      <c r="T588" s="409"/>
      <c r="U588" s="409"/>
      <c r="V588" s="409"/>
      <c r="W588" s="409"/>
      <c r="X588" s="409"/>
      <c r="Y588" s="409"/>
      <c r="Z588" s="409"/>
      <c r="AA588" s="409"/>
      <c r="AB588" s="409"/>
      <c r="AC588" s="409"/>
      <c r="AD588" s="409"/>
    </row>
    <row r="589" ht="13.5" customHeight="1">
      <c r="A589" s="409"/>
      <c r="B589" s="434"/>
      <c r="C589" s="409"/>
      <c r="D589" s="409"/>
      <c r="E589" s="409"/>
      <c r="F589" s="409"/>
      <c r="G589" s="409"/>
      <c r="H589" s="409"/>
      <c r="I589" s="409"/>
      <c r="J589" s="409"/>
      <c r="K589" s="409"/>
      <c r="L589" s="409"/>
      <c r="M589" s="409"/>
      <c r="N589" s="409"/>
      <c r="O589" s="409"/>
      <c r="P589" s="409"/>
      <c r="Q589" s="409"/>
      <c r="R589" s="409"/>
      <c r="S589" s="409"/>
      <c r="T589" s="409"/>
      <c r="U589" s="409"/>
      <c r="V589" s="409"/>
      <c r="W589" s="409"/>
      <c r="X589" s="409"/>
      <c r="Y589" s="409"/>
      <c r="Z589" s="409"/>
      <c r="AA589" s="409"/>
      <c r="AB589" s="409"/>
      <c r="AC589" s="409"/>
      <c r="AD589" s="409"/>
    </row>
    <row r="590" ht="13.5" customHeight="1">
      <c r="A590" s="409"/>
      <c r="B590" s="434"/>
      <c r="C590" s="409"/>
      <c r="D590" s="409"/>
      <c r="E590" s="409"/>
      <c r="F590" s="409"/>
      <c r="G590" s="409"/>
      <c r="H590" s="409"/>
      <c r="I590" s="409"/>
      <c r="J590" s="409"/>
      <c r="K590" s="409"/>
      <c r="L590" s="409"/>
      <c r="M590" s="409"/>
      <c r="N590" s="409"/>
      <c r="O590" s="409"/>
      <c r="P590" s="409"/>
      <c r="Q590" s="409"/>
      <c r="R590" s="409"/>
      <c r="S590" s="409"/>
      <c r="T590" s="409"/>
      <c r="U590" s="409"/>
      <c r="V590" s="409"/>
      <c r="W590" s="409"/>
      <c r="X590" s="409"/>
      <c r="Y590" s="409"/>
      <c r="Z590" s="409"/>
      <c r="AA590" s="409"/>
      <c r="AB590" s="409"/>
      <c r="AC590" s="409"/>
      <c r="AD590" s="409"/>
    </row>
    <row r="591" ht="13.5" customHeight="1">
      <c r="A591" s="409"/>
      <c r="B591" s="434"/>
      <c r="C591" s="409"/>
      <c r="D591" s="409"/>
      <c r="E591" s="409"/>
      <c r="F591" s="409"/>
      <c r="G591" s="409"/>
      <c r="H591" s="409"/>
      <c r="I591" s="409"/>
      <c r="J591" s="409"/>
      <c r="K591" s="409"/>
      <c r="L591" s="409"/>
      <c r="M591" s="409"/>
      <c r="N591" s="409"/>
      <c r="O591" s="409"/>
      <c r="P591" s="409"/>
      <c r="Q591" s="409"/>
      <c r="R591" s="409"/>
      <c r="S591" s="409"/>
      <c r="T591" s="409"/>
      <c r="U591" s="409"/>
      <c r="V591" s="409"/>
      <c r="W591" s="409"/>
      <c r="X591" s="409"/>
      <c r="Y591" s="409"/>
      <c r="Z591" s="409"/>
      <c r="AA591" s="409"/>
      <c r="AB591" s="409"/>
      <c r="AC591" s="409"/>
      <c r="AD591" s="409"/>
    </row>
    <row r="592" ht="13.5" customHeight="1">
      <c r="A592" s="409"/>
      <c r="B592" s="434"/>
      <c r="C592" s="409"/>
      <c r="D592" s="409"/>
      <c r="E592" s="409"/>
      <c r="F592" s="409"/>
      <c r="G592" s="409"/>
      <c r="H592" s="409"/>
      <c r="I592" s="409"/>
      <c r="J592" s="409"/>
      <c r="K592" s="409"/>
      <c r="L592" s="409"/>
      <c r="M592" s="409"/>
      <c r="N592" s="409"/>
      <c r="O592" s="409"/>
      <c r="P592" s="409"/>
      <c r="Q592" s="409"/>
      <c r="R592" s="409"/>
      <c r="S592" s="409"/>
      <c r="T592" s="409"/>
      <c r="U592" s="409"/>
      <c r="V592" s="409"/>
      <c r="W592" s="409"/>
      <c r="X592" s="409"/>
      <c r="Y592" s="409"/>
      <c r="Z592" s="409"/>
      <c r="AA592" s="409"/>
      <c r="AB592" s="409"/>
      <c r="AC592" s="409"/>
      <c r="AD592" s="409"/>
    </row>
    <row r="593" ht="13.5" customHeight="1">
      <c r="A593" s="409"/>
      <c r="B593" s="434"/>
      <c r="C593" s="409"/>
      <c r="D593" s="409"/>
      <c r="E593" s="409"/>
      <c r="F593" s="409"/>
      <c r="G593" s="409"/>
      <c r="H593" s="409"/>
      <c r="I593" s="409"/>
      <c r="J593" s="409"/>
      <c r="K593" s="409"/>
      <c r="L593" s="409"/>
      <c r="M593" s="409"/>
      <c r="N593" s="409"/>
      <c r="O593" s="409"/>
      <c r="P593" s="409"/>
      <c r="Q593" s="409"/>
      <c r="R593" s="409"/>
      <c r="S593" s="409"/>
      <c r="T593" s="409"/>
      <c r="U593" s="409"/>
      <c r="V593" s="409"/>
      <c r="W593" s="409"/>
      <c r="X593" s="409"/>
      <c r="Y593" s="409"/>
      <c r="Z593" s="409"/>
      <c r="AA593" s="409"/>
      <c r="AB593" s="409"/>
      <c r="AC593" s="409"/>
      <c r="AD593" s="409"/>
    </row>
    <row r="594" ht="13.5" customHeight="1">
      <c r="A594" s="409"/>
      <c r="B594" s="434"/>
      <c r="C594" s="409"/>
      <c r="D594" s="409"/>
      <c r="E594" s="409"/>
      <c r="F594" s="409"/>
      <c r="G594" s="409"/>
      <c r="H594" s="409"/>
      <c r="I594" s="409"/>
      <c r="J594" s="409"/>
      <c r="K594" s="409"/>
      <c r="L594" s="409"/>
      <c r="M594" s="409"/>
      <c r="N594" s="409"/>
      <c r="O594" s="409"/>
      <c r="P594" s="409"/>
      <c r="Q594" s="409"/>
      <c r="R594" s="409"/>
      <c r="S594" s="409"/>
      <c r="T594" s="409"/>
      <c r="U594" s="409"/>
      <c r="V594" s="409"/>
      <c r="W594" s="409"/>
      <c r="X594" s="409"/>
      <c r="Y594" s="409"/>
      <c r="Z594" s="409"/>
      <c r="AA594" s="409"/>
      <c r="AB594" s="409"/>
      <c r="AC594" s="409"/>
      <c r="AD594" s="409"/>
    </row>
    <row r="595" ht="13.5" customHeight="1">
      <c r="A595" s="409"/>
      <c r="B595" s="434"/>
      <c r="C595" s="409"/>
      <c r="D595" s="409"/>
      <c r="E595" s="409"/>
      <c r="F595" s="409"/>
      <c r="G595" s="409"/>
      <c r="H595" s="409"/>
      <c r="I595" s="409"/>
      <c r="J595" s="409"/>
      <c r="K595" s="409"/>
      <c r="L595" s="409"/>
      <c r="M595" s="409"/>
      <c r="N595" s="409"/>
      <c r="O595" s="409"/>
      <c r="P595" s="409"/>
      <c r="Q595" s="409"/>
      <c r="R595" s="409"/>
      <c r="S595" s="409"/>
      <c r="T595" s="409"/>
      <c r="U595" s="409"/>
      <c r="V595" s="409"/>
      <c r="W595" s="409"/>
      <c r="X595" s="409"/>
      <c r="Y595" s="409"/>
      <c r="Z595" s="409"/>
      <c r="AA595" s="409"/>
      <c r="AB595" s="409"/>
      <c r="AC595" s="409"/>
      <c r="AD595" s="409"/>
    </row>
    <row r="596" ht="13.5" customHeight="1">
      <c r="A596" s="409"/>
      <c r="B596" s="434"/>
      <c r="C596" s="409"/>
      <c r="D596" s="409"/>
      <c r="E596" s="409"/>
      <c r="F596" s="409"/>
      <c r="G596" s="409"/>
      <c r="H596" s="409"/>
      <c r="I596" s="409"/>
      <c r="J596" s="409"/>
      <c r="K596" s="409"/>
      <c r="L596" s="409"/>
      <c r="M596" s="409"/>
      <c r="N596" s="409"/>
      <c r="O596" s="409"/>
      <c r="P596" s="409"/>
      <c r="Q596" s="409"/>
      <c r="R596" s="409"/>
      <c r="S596" s="409"/>
      <c r="T596" s="409"/>
      <c r="U596" s="409"/>
      <c r="V596" s="409"/>
      <c r="W596" s="409"/>
      <c r="X596" s="409"/>
      <c r="Y596" s="409"/>
      <c r="Z596" s="409"/>
      <c r="AA596" s="409"/>
      <c r="AB596" s="409"/>
      <c r="AC596" s="409"/>
      <c r="AD596" s="409"/>
    </row>
    <row r="597" ht="13.5" customHeight="1">
      <c r="A597" s="409"/>
      <c r="B597" s="434"/>
      <c r="C597" s="409"/>
      <c r="D597" s="409"/>
      <c r="E597" s="409"/>
      <c r="F597" s="409"/>
      <c r="G597" s="409"/>
      <c r="H597" s="409"/>
      <c r="I597" s="409"/>
      <c r="J597" s="409"/>
      <c r="K597" s="409"/>
      <c r="L597" s="409"/>
      <c r="M597" s="409"/>
      <c r="N597" s="409"/>
      <c r="O597" s="409"/>
      <c r="P597" s="409"/>
      <c r="Q597" s="409"/>
      <c r="R597" s="409"/>
      <c r="S597" s="409"/>
      <c r="T597" s="409"/>
      <c r="U597" s="409"/>
      <c r="V597" s="409"/>
      <c r="W597" s="409"/>
      <c r="X597" s="409"/>
      <c r="Y597" s="409"/>
      <c r="Z597" s="409"/>
      <c r="AA597" s="409"/>
      <c r="AB597" s="409"/>
      <c r="AC597" s="409"/>
      <c r="AD597" s="409"/>
    </row>
    <row r="598" ht="13.5" customHeight="1">
      <c r="A598" s="409"/>
      <c r="B598" s="434"/>
      <c r="C598" s="409"/>
      <c r="D598" s="409"/>
      <c r="E598" s="409"/>
      <c r="F598" s="409"/>
      <c r="G598" s="409"/>
      <c r="H598" s="409"/>
      <c r="I598" s="409"/>
      <c r="J598" s="409"/>
      <c r="K598" s="409"/>
      <c r="L598" s="409"/>
      <c r="M598" s="409"/>
      <c r="N598" s="409"/>
      <c r="O598" s="409"/>
      <c r="P598" s="409"/>
      <c r="Q598" s="409"/>
      <c r="R598" s="409"/>
      <c r="S598" s="409"/>
      <c r="T598" s="409"/>
      <c r="U598" s="409"/>
      <c r="V598" s="409"/>
      <c r="W598" s="409"/>
      <c r="X598" s="409"/>
      <c r="Y598" s="409"/>
      <c r="Z598" s="409"/>
      <c r="AA598" s="409"/>
      <c r="AB598" s="409"/>
      <c r="AC598" s="409"/>
      <c r="AD598" s="409"/>
    </row>
    <row r="599" ht="13.5" customHeight="1">
      <c r="A599" s="409"/>
      <c r="B599" s="434"/>
      <c r="C599" s="409"/>
      <c r="D599" s="409"/>
      <c r="E599" s="409"/>
      <c r="F599" s="409"/>
      <c r="G599" s="409"/>
      <c r="H599" s="409"/>
      <c r="I599" s="409"/>
      <c r="J599" s="409"/>
      <c r="K599" s="409"/>
      <c r="L599" s="409"/>
      <c r="M599" s="409"/>
      <c r="N599" s="409"/>
      <c r="O599" s="409"/>
      <c r="P599" s="409"/>
      <c r="Q599" s="409"/>
      <c r="R599" s="409"/>
      <c r="S599" s="409"/>
      <c r="T599" s="409"/>
      <c r="U599" s="409"/>
      <c r="V599" s="409"/>
      <c r="W599" s="409"/>
      <c r="X599" s="409"/>
      <c r="Y599" s="409"/>
      <c r="Z599" s="409"/>
      <c r="AA599" s="409"/>
      <c r="AB599" s="409"/>
      <c r="AC599" s="409"/>
      <c r="AD599" s="409"/>
    </row>
    <row r="600" ht="13.5" customHeight="1">
      <c r="A600" s="409"/>
      <c r="B600" s="434"/>
      <c r="C600" s="409"/>
      <c r="D600" s="409"/>
      <c r="E600" s="409"/>
      <c r="F600" s="409"/>
      <c r="G600" s="409"/>
      <c r="H600" s="409"/>
      <c r="I600" s="409"/>
      <c r="J600" s="409"/>
      <c r="K600" s="409"/>
      <c r="L600" s="409"/>
      <c r="M600" s="409"/>
      <c r="N600" s="409"/>
      <c r="O600" s="409"/>
      <c r="P600" s="409"/>
      <c r="Q600" s="409"/>
      <c r="R600" s="409"/>
      <c r="S600" s="409"/>
      <c r="T600" s="409"/>
      <c r="U600" s="409"/>
      <c r="V600" s="409"/>
      <c r="W600" s="409"/>
      <c r="X600" s="409"/>
      <c r="Y600" s="409"/>
      <c r="Z600" s="409"/>
      <c r="AA600" s="409"/>
      <c r="AB600" s="409"/>
      <c r="AC600" s="409"/>
      <c r="AD600" s="409"/>
    </row>
    <row r="601" ht="13.5" customHeight="1">
      <c r="A601" s="409"/>
      <c r="B601" s="434"/>
      <c r="C601" s="409"/>
      <c r="D601" s="409"/>
      <c r="E601" s="409"/>
      <c r="F601" s="409"/>
      <c r="G601" s="409"/>
      <c r="H601" s="409"/>
      <c r="I601" s="409"/>
      <c r="J601" s="409"/>
      <c r="K601" s="409"/>
      <c r="L601" s="409"/>
      <c r="M601" s="409"/>
      <c r="N601" s="409"/>
      <c r="O601" s="409"/>
      <c r="P601" s="409"/>
      <c r="Q601" s="409"/>
      <c r="R601" s="409"/>
      <c r="S601" s="409"/>
      <c r="T601" s="409"/>
      <c r="U601" s="409"/>
      <c r="V601" s="409"/>
      <c r="W601" s="409"/>
      <c r="X601" s="409"/>
      <c r="Y601" s="409"/>
      <c r="Z601" s="409"/>
      <c r="AA601" s="409"/>
      <c r="AB601" s="409"/>
      <c r="AC601" s="409"/>
      <c r="AD601" s="409"/>
    </row>
    <row r="602" ht="13.5" customHeight="1">
      <c r="A602" s="409"/>
      <c r="B602" s="434"/>
      <c r="C602" s="409"/>
      <c r="D602" s="409"/>
      <c r="E602" s="409"/>
      <c r="F602" s="409"/>
      <c r="G602" s="409"/>
      <c r="H602" s="409"/>
      <c r="I602" s="409"/>
      <c r="J602" s="409"/>
      <c r="K602" s="409"/>
      <c r="L602" s="409"/>
      <c r="M602" s="409"/>
      <c r="N602" s="409"/>
      <c r="O602" s="409"/>
      <c r="P602" s="409"/>
      <c r="Q602" s="409"/>
      <c r="R602" s="409"/>
      <c r="S602" s="409"/>
      <c r="T602" s="409"/>
      <c r="U602" s="409"/>
      <c r="V602" s="409"/>
      <c r="W602" s="409"/>
      <c r="X602" s="409"/>
      <c r="Y602" s="409"/>
      <c r="Z602" s="409"/>
      <c r="AA602" s="409"/>
      <c r="AB602" s="409"/>
      <c r="AC602" s="409"/>
      <c r="AD602" s="409"/>
    </row>
    <row r="603" ht="13.5" customHeight="1">
      <c r="A603" s="409"/>
      <c r="B603" s="434"/>
      <c r="C603" s="409"/>
      <c r="D603" s="409"/>
      <c r="E603" s="409"/>
      <c r="F603" s="409"/>
      <c r="G603" s="409"/>
      <c r="H603" s="409"/>
      <c r="I603" s="409"/>
      <c r="J603" s="409"/>
      <c r="K603" s="409"/>
      <c r="L603" s="409"/>
      <c r="M603" s="409"/>
      <c r="N603" s="409"/>
      <c r="O603" s="409"/>
      <c r="P603" s="409"/>
      <c r="Q603" s="409"/>
      <c r="R603" s="409"/>
      <c r="S603" s="409"/>
      <c r="T603" s="409"/>
      <c r="U603" s="409"/>
      <c r="V603" s="409"/>
      <c r="W603" s="409"/>
      <c r="X603" s="409"/>
      <c r="Y603" s="409"/>
      <c r="Z603" s="409"/>
      <c r="AA603" s="409"/>
      <c r="AB603" s="409"/>
      <c r="AC603" s="409"/>
      <c r="AD603" s="409"/>
    </row>
    <row r="604" ht="13.5" customHeight="1">
      <c r="A604" s="409"/>
      <c r="B604" s="434"/>
      <c r="C604" s="409"/>
      <c r="D604" s="409"/>
      <c r="E604" s="409"/>
      <c r="F604" s="409"/>
      <c r="G604" s="409"/>
      <c r="H604" s="409"/>
      <c r="I604" s="409"/>
      <c r="J604" s="409"/>
      <c r="K604" s="409"/>
      <c r="L604" s="409"/>
      <c r="M604" s="409"/>
      <c r="N604" s="409"/>
      <c r="O604" s="409"/>
      <c r="P604" s="409"/>
      <c r="Q604" s="409"/>
      <c r="R604" s="409"/>
      <c r="S604" s="409"/>
      <c r="T604" s="409"/>
      <c r="U604" s="409"/>
      <c r="V604" s="409"/>
      <c r="W604" s="409"/>
      <c r="X604" s="409"/>
      <c r="Y604" s="409"/>
      <c r="Z604" s="409"/>
      <c r="AA604" s="409"/>
      <c r="AB604" s="409"/>
      <c r="AC604" s="409"/>
      <c r="AD604" s="409"/>
    </row>
    <row r="605" ht="13.5" customHeight="1">
      <c r="A605" s="409"/>
      <c r="B605" s="434"/>
      <c r="C605" s="409"/>
      <c r="D605" s="409"/>
      <c r="E605" s="409"/>
      <c r="F605" s="409"/>
      <c r="G605" s="409"/>
      <c r="H605" s="409"/>
      <c r="I605" s="409"/>
      <c r="J605" s="409"/>
      <c r="K605" s="409"/>
      <c r="L605" s="409"/>
      <c r="M605" s="409"/>
      <c r="N605" s="409"/>
      <c r="O605" s="409"/>
      <c r="P605" s="409"/>
      <c r="Q605" s="409"/>
      <c r="R605" s="409"/>
      <c r="S605" s="409"/>
      <c r="T605" s="409"/>
      <c r="U605" s="409"/>
      <c r="V605" s="409"/>
      <c r="W605" s="409"/>
      <c r="X605" s="409"/>
      <c r="Y605" s="409"/>
      <c r="Z605" s="409"/>
      <c r="AA605" s="409"/>
      <c r="AB605" s="409"/>
      <c r="AC605" s="409"/>
      <c r="AD605" s="409"/>
    </row>
    <row r="606" ht="13.5" customHeight="1">
      <c r="A606" s="409"/>
      <c r="B606" s="434"/>
      <c r="C606" s="409"/>
      <c r="D606" s="409"/>
      <c r="E606" s="409"/>
      <c r="F606" s="409"/>
      <c r="G606" s="409"/>
      <c r="H606" s="409"/>
      <c r="I606" s="409"/>
      <c r="J606" s="409"/>
      <c r="K606" s="409"/>
      <c r="L606" s="409"/>
      <c r="M606" s="409"/>
      <c r="N606" s="409"/>
      <c r="O606" s="409"/>
      <c r="P606" s="409"/>
      <c r="Q606" s="409"/>
      <c r="R606" s="409"/>
      <c r="S606" s="409"/>
      <c r="T606" s="409"/>
      <c r="U606" s="409"/>
      <c r="V606" s="409"/>
      <c r="W606" s="409"/>
      <c r="X606" s="409"/>
      <c r="Y606" s="409"/>
      <c r="Z606" s="409"/>
      <c r="AA606" s="409"/>
      <c r="AB606" s="409"/>
      <c r="AC606" s="409"/>
      <c r="AD606" s="409"/>
    </row>
    <row r="607" ht="13.5" customHeight="1">
      <c r="A607" s="409"/>
      <c r="B607" s="434"/>
      <c r="C607" s="409"/>
      <c r="D607" s="409"/>
      <c r="E607" s="409"/>
      <c r="F607" s="409"/>
      <c r="G607" s="409"/>
      <c r="H607" s="409"/>
      <c r="I607" s="409"/>
      <c r="J607" s="409"/>
      <c r="K607" s="409"/>
      <c r="L607" s="409"/>
      <c r="M607" s="409"/>
      <c r="N607" s="409"/>
      <c r="O607" s="409"/>
      <c r="P607" s="409"/>
      <c r="Q607" s="409"/>
      <c r="R607" s="409"/>
      <c r="S607" s="409"/>
      <c r="T607" s="409"/>
      <c r="U607" s="409"/>
      <c r="V607" s="409"/>
      <c r="W607" s="409"/>
      <c r="X607" s="409"/>
      <c r="Y607" s="409"/>
      <c r="Z607" s="409"/>
      <c r="AA607" s="409"/>
      <c r="AB607" s="409"/>
      <c r="AC607" s="409"/>
      <c r="AD607" s="409"/>
    </row>
    <row r="608" ht="13.5" customHeight="1">
      <c r="A608" s="409"/>
      <c r="B608" s="434"/>
      <c r="C608" s="409"/>
      <c r="D608" s="409"/>
      <c r="E608" s="409"/>
      <c r="F608" s="409"/>
      <c r="G608" s="409"/>
      <c r="H608" s="409"/>
      <c r="I608" s="409"/>
      <c r="J608" s="409"/>
      <c r="K608" s="409"/>
      <c r="L608" s="409"/>
      <c r="M608" s="409"/>
      <c r="N608" s="409"/>
      <c r="O608" s="409"/>
      <c r="P608" s="409"/>
      <c r="Q608" s="409"/>
      <c r="R608" s="409"/>
      <c r="S608" s="409"/>
      <c r="T608" s="409"/>
      <c r="U608" s="409"/>
      <c r="V608" s="409"/>
      <c r="W608" s="409"/>
      <c r="X608" s="409"/>
      <c r="Y608" s="409"/>
      <c r="Z608" s="409"/>
      <c r="AA608" s="409"/>
      <c r="AB608" s="409"/>
      <c r="AC608" s="409"/>
      <c r="AD608" s="409"/>
    </row>
    <row r="609" ht="13.5" customHeight="1">
      <c r="A609" s="409"/>
      <c r="B609" s="434"/>
      <c r="C609" s="409"/>
      <c r="D609" s="409"/>
      <c r="E609" s="409"/>
      <c r="F609" s="409"/>
      <c r="G609" s="409"/>
      <c r="H609" s="409"/>
      <c r="I609" s="409"/>
      <c r="J609" s="409"/>
      <c r="K609" s="409"/>
      <c r="L609" s="409"/>
      <c r="M609" s="409"/>
      <c r="N609" s="409"/>
      <c r="O609" s="409"/>
      <c r="P609" s="409"/>
      <c r="Q609" s="409"/>
      <c r="R609" s="409"/>
      <c r="S609" s="409"/>
      <c r="T609" s="409"/>
      <c r="U609" s="409"/>
      <c r="V609" s="409"/>
      <c r="W609" s="409"/>
      <c r="X609" s="409"/>
      <c r="Y609" s="409"/>
      <c r="Z609" s="409"/>
      <c r="AA609" s="409"/>
      <c r="AB609" s="409"/>
      <c r="AC609" s="409"/>
      <c r="AD609" s="409"/>
    </row>
    <row r="610" ht="13.5" customHeight="1">
      <c r="A610" s="409"/>
      <c r="B610" s="434"/>
      <c r="C610" s="409"/>
      <c r="D610" s="409"/>
      <c r="E610" s="409"/>
      <c r="F610" s="409"/>
      <c r="G610" s="409"/>
      <c r="H610" s="409"/>
      <c r="I610" s="409"/>
      <c r="J610" s="409"/>
      <c r="K610" s="409"/>
      <c r="L610" s="409"/>
      <c r="M610" s="409"/>
      <c r="N610" s="409"/>
      <c r="O610" s="409"/>
      <c r="P610" s="409"/>
      <c r="Q610" s="409"/>
      <c r="R610" s="409"/>
      <c r="S610" s="409"/>
      <c r="T610" s="409"/>
      <c r="U610" s="409"/>
      <c r="V610" s="409"/>
      <c r="W610" s="409"/>
      <c r="X610" s="409"/>
      <c r="Y610" s="409"/>
      <c r="Z610" s="409"/>
      <c r="AA610" s="409"/>
      <c r="AB610" s="409"/>
      <c r="AC610" s="409"/>
      <c r="AD610" s="409"/>
    </row>
    <row r="611" ht="13.5" customHeight="1">
      <c r="A611" s="409"/>
      <c r="B611" s="434"/>
      <c r="C611" s="409"/>
      <c r="D611" s="409"/>
      <c r="E611" s="409"/>
      <c r="F611" s="409"/>
      <c r="G611" s="409"/>
      <c r="H611" s="409"/>
      <c r="I611" s="409"/>
      <c r="J611" s="409"/>
      <c r="K611" s="409"/>
      <c r="L611" s="409"/>
      <c r="M611" s="409"/>
      <c r="N611" s="409"/>
      <c r="O611" s="409"/>
      <c r="P611" s="409"/>
      <c r="Q611" s="409"/>
      <c r="R611" s="409"/>
      <c r="S611" s="409"/>
      <c r="T611" s="409"/>
      <c r="U611" s="409"/>
      <c r="V611" s="409"/>
      <c r="W611" s="409"/>
      <c r="X611" s="409"/>
      <c r="Y611" s="409"/>
      <c r="Z611" s="409"/>
      <c r="AA611" s="409"/>
      <c r="AB611" s="409"/>
      <c r="AC611" s="409"/>
      <c r="AD611" s="409"/>
    </row>
    <row r="612" ht="13.5" customHeight="1">
      <c r="A612" s="409"/>
      <c r="B612" s="434"/>
      <c r="C612" s="409"/>
      <c r="D612" s="409"/>
      <c r="E612" s="409"/>
      <c r="F612" s="409"/>
      <c r="G612" s="409"/>
      <c r="H612" s="409"/>
      <c r="I612" s="409"/>
      <c r="J612" s="409"/>
      <c r="K612" s="409"/>
      <c r="L612" s="409"/>
      <c r="M612" s="409"/>
      <c r="N612" s="409"/>
      <c r="O612" s="409"/>
      <c r="P612" s="409"/>
      <c r="Q612" s="409"/>
      <c r="R612" s="409"/>
      <c r="S612" s="409"/>
      <c r="T612" s="409"/>
      <c r="U612" s="409"/>
      <c r="V612" s="409"/>
      <c r="W612" s="409"/>
      <c r="X612" s="409"/>
      <c r="Y612" s="409"/>
      <c r="Z612" s="409"/>
      <c r="AA612" s="409"/>
      <c r="AB612" s="409"/>
      <c r="AC612" s="409"/>
      <c r="AD612" s="409"/>
    </row>
    <row r="613" ht="13.5" customHeight="1">
      <c r="A613" s="409"/>
      <c r="B613" s="434"/>
      <c r="C613" s="409"/>
      <c r="D613" s="409"/>
      <c r="E613" s="409"/>
      <c r="F613" s="409"/>
      <c r="G613" s="409"/>
      <c r="H613" s="409"/>
      <c r="I613" s="409"/>
      <c r="J613" s="409"/>
      <c r="K613" s="409"/>
      <c r="L613" s="409"/>
      <c r="M613" s="409"/>
      <c r="N613" s="409"/>
      <c r="O613" s="409"/>
      <c r="P613" s="409"/>
      <c r="Q613" s="409"/>
      <c r="R613" s="409"/>
      <c r="S613" s="409"/>
      <c r="T613" s="409"/>
      <c r="U613" s="409"/>
      <c r="V613" s="409"/>
      <c r="W613" s="409"/>
      <c r="X613" s="409"/>
      <c r="Y613" s="409"/>
      <c r="Z613" s="409"/>
      <c r="AA613" s="409"/>
      <c r="AB613" s="409"/>
      <c r="AC613" s="409"/>
      <c r="AD613" s="409"/>
    </row>
    <row r="614" ht="13.5" customHeight="1">
      <c r="A614" s="409"/>
      <c r="B614" s="434"/>
      <c r="C614" s="409"/>
      <c r="D614" s="409"/>
      <c r="E614" s="409"/>
      <c r="F614" s="409"/>
      <c r="G614" s="409"/>
      <c r="H614" s="409"/>
      <c r="I614" s="409"/>
      <c r="J614" s="409"/>
      <c r="K614" s="409"/>
      <c r="L614" s="409"/>
      <c r="M614" s="409"/>
      <c r="N614" s="409"/>
      <c r="O614" s="409"/>
      <c r="P614" s="409"/>
      <c r="Q614" s="409"/>
      <c r="R614" s="409"/>
      <c r="S614" s="409"/>
      <c r="T614" s="409"/>
      <c r="U614" s="409"/>
      <c r="V614" s="409"/>
      <c r="W614" s="409"/>
      <c r="X614" s="409"/>
      <c r="Y614" s="409"/>
      <c r="Z614" s="409"/>
      <c r="AA614" s="409"/>
      <c r="AB614" s="409"/>
      <c r="AC614" s="409"/>
      <c r="AD614" s="409"/>
    </row>
    <row r="615" ht="13.5" customHeight="1">
      <c r="A615" s="409"/>
      <c r="B615" s="434"/>
      <c r="C615" s="409"/>
      <c r="D615" s="409"/>
      <c r="E615" s="409"/>
      <c r="F615" s="409"/>
      <c r="G615" s="409"/>
      <c r="H615" s="409"/>
      <c r="I615" s="409"/>
      <c r="J615" s="409"/>
      <c r="K615" s="409"/>
      <c r="L615" s="409"/>
      <c r="M615" s="409"/>
      <c r="N615" s="409"/>
      <c r="O615" s="409"/>
      <c r="P615" s="409"/>
      <c r="Q615" s="409"/>
      <c r="R615" s="409"/>
      <c r="S615" s="409"/>
      <c r="T615" s="409"/>
      <c r="U615" s="409"/>
      <c r="V615" s="409"/>
      <c r="W615" s="409"/>
      <c r="X615" s="409"/>
      <c r="Y615" s="409"/>
      <c r="Z615" s="409"/>
      <c r="AA615" s="409"/>
      <c r="AB615" s="409"/>
      <c r="AC615" s="409"/>
      <c r="AD615" s="409"/>
    </row>
    <row r="616" ht="13.5" customHeight="1">
      <c r="A616" s="409"/>
      <c r="B616" s="434"/>
      <c r="C616" s="409"/>
      <c r="D616" s="409"/>
      <c r="E616" s="409"/>
      <c r="F616" s="409"/>
      <c r="G616" s="409"/>
      <c r="H616" s="409"/>
      <c r="I616" s="409"/>
      <c r="J616" s="409"/>
      <c r="K616" s="409"/>
      <c r="L616" s="409"/>
      <c r="M616" s="409"/>
      <c r="N616" s="409"/>
      <c r="O616" s="409"/>
      <c r="P616" s="409"/>
      <c r="Q616" s="409"/>
      <c r="R616" s="409"/>
      <c r="S616" s="409"/>
      <c r="T616" s="409"/>
      <c r="U616" s="409"/>
      <c r="V616" s="409"/>
      <c r="W616" s="409"/>
      <c r="X616" s="409"/>
      <c r="Y616" s="409"/>
      <c r="Z616" s="409"/>
      <c r="AA616" s="409"/>
      <c r="AB616" s="409"/>
      <c r="AC616" s="409"/>
      <c r="AD616" s="409"/>
    </row>
    <row r="617" ht="13.5" customHeight="1">
      <c r="A617" s="409"/>
      <c r="B617" s="434"/>
      <c r="C617" s="409"/>
      <c r="D617" s="409"/>
      <c r="E617" s="409"/>
      <c r="F617" s="409"/>
      <c r="G617" s="409"/>
      <c r="H617" s="409"/>
      <c r="I617" s="409"/>
      <c r="J617" s="409"/>
      <c r="K617" s="409"/>
      <c r="L617" s="409"/>
      <c r="M617" s="409"/>
      <c r="N617" s="409"/>
      <c r="O617" s="409"/>
      <c r="P617" s="409"/>
      <c r="Q617" s="409"/>
      <c r="R617" s="409"/>
      <c r="S617" s="409"/>
      <c r="T617" s="409"/>
      <c r="U617" s="409"/>
      <c r="V617" s="409"/>
      <c r="W617" s="409"/>
      <c r="X617" s="409"/>
      <c r="Y617" s="409"/>
      <c r="Z617" s="409"/>
      <c r="AA617" s="409"/>
      <c r="AB617" s="409"/>
      <c r="AC617" s="409"/>
      <c r="AD617" s="409"/>
    </row>
    <row r="618" ht="13.5" customHeight="1">
      <c r="A618" s="409"/>
      <c r="B618" s="434"/>
      <c r="C618" s="409"/>
      <c r="D618" s="409"/>
      <c r="E618" s="409"/>
      <c r="F618" s="409"/>
      <c r="G618" s="409"/>
      <c r="H618" s="409"/>
      <c r="I618" s="409"/>
      <c r="J618" s="409"/>
      <c r="K618" s="409"/>
      <c r="L618" s="409"/>
      <c r="M618" s="409"/>
      <c r="N618" s="409"/>
      <c r="O618" s="409"/>
      <c r="P618" s="409"/>
      <c r="Q618" s="409"/>
      <c r="R618" s="409"/>
      <c r="S618" s="409"/>
      <c r="T618" s="409"/>
      <c r="U618" s="409"/>
      <c r="V618" s="409"/>
      <c r="W618" s="409"/>
      <c r="X618" s="409"/>
      <c r="Y618" s="409"/>
      <c r="Z618" s="409"/>
      <c r="AA618" s="409"/>
      <c r="AB618" s="409"/>
      <c r="AC618" s="409"/>
      <c r="AD618" s="409"/>
    </row>
    <row r="619" ht="13.5" customHeight="1">
      <c r="A619" s="409"/>
      <c r="B619" s="434"/>
      <c r="C619" s="409"/>
      <c r="D619" s="409"/>
      <c r="E619" s="409"/>
      <c r="F619" s="409"/>
      <c r="G619" s="409"/>
      <c r="H619" s="409"/>
      <c r="I619" s="409"/>
      <c r="J619" s="409"/>
      <c r="K619" s="409"/>
      <c r="L619" s="409"/>
      <c r="M619" s="409"/>
      <c r="N619" s="409"/>
      <c r="O619" s="409"/>
      <c r="P619" s="409"/>
      <c r="Q619" s="409"/>
      <c r="R619" s="409"/>
      <c r="S619" s="409"/>
      <c r="T619" s="409"/>
      <c r="U619" s="409"/>
      <c r="V619" s="409"/>
      <c r="W619" s="409"/>
      <c r="X619" s="409"/>
      <c r="Y619" s="409"/>
      <c r="Z619" s="409"/>
      <c r="AA619" s="409"/>
      <c r="AB619" s="409"/>
      <c r="AC619" s="409"/>
      <c r="AD619" s="409"/>
    </row>
    <row r="620" ht="13.5" customHeight="1">
      <c r="A620" s="409"/>
      <c r="B620" s="434"/>
      <c r="C620" s="409"/>
      <c r="D620" s="409"/>
      <c r="E620" s="409"/>
      <c r="F620" s="409"/>
      <c r="G620" s="409"/>
      <c r="H620" s="409"/>
      <c r="I620" s="409"/>
      <c r="J620" s="409"/>
      <c r="K620" s="409"/>
      <c r="L620" s="409"/>
      <c r="M620" s="409"/>
      <c r="N620" s="409"/>
      <c r="O620" s="409"/>
      <c r="P620" s="409"/>
      <c r="Q620" s="409"/>
      <c r="R620" s="409"/>
      <c r="S620" s="409"/>
      <c r="T620" s="409"/>
      <c r="U620" s="409"/>
      <c r="V620" s="409"/>
      <c r="W620" s="409"/>
      <c r="X620" s="409"/>
      <c r="Y620" s="409"/>
      <c r="Z620" s="409"/>
      <c r="AA620" s="409"/>
      <c r="AB620" s="409"/>
      <c r="AC620" s="409"/>
      <c r="AD620" s="409"/>
    </row>
    <row r="621" ht="13.5" customHeight="1">
      <c r="A621" s="409"/>
      <c r="B621" s="434"/>
      <c r="C621" s="409"/>
      <c r="D621" s="409"/>
      <c r="E621" s="409"/>
      <c r="F621" s="409"/>
      <c r="G621" s="409"/>
      <c r="H621" s="409"/>
      <c r="I621" s="409"/>
      <c r="J621" s="409"/>
      <c r="K621" s="409"/>
      <c r="L621" s="409"/>
      <c r="M621" s="409"/>
      <c r="N621" s="409"/>
      <c r="O621" s="409"/>
      <c r="P621" s="409"/>
      <c r="Q621" s="409"/>
      <c r="R621" s="409"/>
      <c r="S621" s="409"/>
      <c r="T621" s="409"/>
      <c r="U621" s="409"/>
      <c r="V621" s="409"/>
      <c r="W621" s="409"/>
      <c r="X621" s="409"/>
      <c r="Y621" s="409"/>
      <c r="Z621" s="409"/>
      <c r="AA621" s="409"/>
      <c r="AB621" s="409"/>
      <c r="AC621" s="409"/>
      <c r="AD621" s="409"/>
    </row>
    <row r="622" ht="13.5" customHeight="1">
      <c r="A622" s="409"/>
      <c r="B622" s="434"/>
      <c r="C622" s="409"/>
      <c r="D622" s="409"/>
      <c r="E622" s="409"/>
      <c r="F622" s="409"/>
      <c r="G622" s="409"/>
      <c r="H622" s="409"/>
      <c r="I622" s="409"/>
      <c r="J622" s="409"/>
      <c r="K622" s="409"/>
      <c r="L622" s="409"/>
      <c r="M622" s="409"/>
      <c r="N622" s="409"/>
      <c r="O622" s="409"/>
      <c r="P622" s="409"/>
      <c r="Q622" s="409"/>
      <c r="R622" s="409"/>
      <c r="S622" s="409"/>
      <c r="T622" s="409"/>
      <c r="U622" s="409"/>
      <c r="V622" s="409"/>
      <c r="W622" s="409"/>
      <c r="X622" s="409"/>
      <c r="Y622" s="409"/>
      <c r="Z622" s="409"/>
      <c r="AA622" s="409"/>
      <c r="AB622" s="409"/>
      <c r="AC622" s="409"/>
      <c r="AD622" s="409"/>
    </row>
    <row r="623" ht="13.5" customHeight="1">
      <c r="A623" s="409"/>
      <c r="B623" s="434"/>
      <c r="C623" s="409"/>
      <c r="D623" s="409"/>
      <c r="E623" s="409"/>
      <c r="F623" s="409"/>
      <c r="G623" s="409"/>
      <c r="H623" s="409"/>
      <c r="I623" s="409"/>
      <c r="J623" s="409"/>
      <c r="K623" s="409"/>
      <c r="L623" s="409"/>
      <c r="M623" s="409"/>
      <c r="N623" s="409"/>
      <c r="O623" s="409"/>
      <c r="P623" s="409"/>
      <c r="Q623" s="409"/>
      <c r="R623" s="409"/>
      <c r="S623" s="409"/>
      <c r="T623" s="409"/>
      <c r="U623" s="409"/>
      <c r="V623" s="409"/>
      <c r="W623" s="409"/>
      <c r="X623" s="409"/>
      <c r="Y623" s="409"/>
      <c r="Z623" s="409"/>
      <c r="AA623" s="409"/>
      <c r="AB623" s="409"/>
      <c r="AC623" s="409"/>
      <c r="AD623" s="409"/>
    </row>
    <row r="624" ht="13.5" customHeight="1">
      <c r="A624" s="409"/>
      <c r="B624" s="434"/>
      <c r="C624" s="409"/>
      <c r="D624" s="409"/>
      <c r="E624" s="409"/>
      <c r="F624" s="409"/>
      <c r="G624" s="409"/>
      <c r="H624" s="409"/>
      <c r="I624" s="409"/>
      <c r="J624" s="409"/>
      <c r="K624" s="409"/>
      <c r="L624" s="409"/>
      <c r="M624" s="409"/>
      <c r="N624" s="409"/>
      <c r="O624" s="409"/>
      <c r="P624" s="409"/>
      <c r="Q624" s="409"/>
      <c r="R624" s="409"/>
      <c r="S624" s="409"/>
      <c r="T624" s="409"/>
      <c r="U624" s="409"/>
      <c r="V624" s="409"/>
      <c r="W624" s="409"/>
      <c r="X624" s="409"/>
      <c r="Y624" s="409"/>
      <c r="Z624" s="409"/>
      <c r="AA624" s="409"/>
      <c r="AB624" s="409"/>
      <c r="AC624" s="409"/>
      <c r="AD624" s="409"/>
    </row>
    <row r="625" ht="13.5" customHeight="1">
      <c r="A625" s="409"/>
      <c r="B625" s="434"/>
      <c r="C625" s="409"/>
      <c r="D625" s="409"/>
      <c r="E625" s="409"/>
      <c r="F625" s="409"/>
      <c r="G625" s="409"/>
      <c r="H625" s="409"/>
      <c r="I625" s="409"/>
      <c r="J625" s="409"/>
      <c r="K625" s="409"/>
      <c r="L625" s="409"/>
      <c r="M625" s="409"/>
      <c r="N625" s="409"/>
      <c r="O625" s="409"/>
      <c r="P625" s="409"/>
      <c r="Q625" s="409"/>
      <c r="R625" s="409"/>
      <c r="S625" s="409"/>
      <c r="T625" s="409"/>
      <c r="U625" s="409"/>
      <c r="V625" s="409"/>
      <c r="W625" s="409"/>
      <c r="X625" s="409"/>
      <c r="Y625" s="409"/>
      <c r="Z625" s="409"/>
      <c r="AA625" s="409"/>
      <c r="AB625" s="409"/>
      <c r="AC625" s="409"/>
      <c r="AD625" s="409"/>
    </row>
    <row r="626" ht="13.5" customHeight="1">
      <c r="A626" s="409"/>
      <c r="B626" s="434"/>
      <c r="C626" s="409"/>
      <c r="D626" s="409"/>
      <c r="E626" s="409"/>
      <c r="F626" s="409"/>
      <c r="G626" s="409"/>
      <c r="H626" s="409"/>
      <c r="I626" s="409"/>
      <c r="J626" s="409"/>
      <c r="K626" s="409"/>
      <c r="L626" s="409"/>
      <c r="M626" s="409"/>
      <c r="N626" s="409"/>
      <c r="O626" s="409"/>
      <c r="P626" s="409"/>
      <c r="Q626" s="409"/>
      <c r="R626" s="409"/>
      <c r="S626" s="409"/>
      <c r="T626" s="409"/>
      <c r="U626" s="409"/>
      <c r="V626" s="409"/>
      <c r="W626" s="409"/>
      <c r="X626" s="409"/>
      <c r="Y626" s="409"/>
      <c r="Z626" s="409"/>
      <c r="AA626" s="409"/>
      <c r="AB626" s="409"/>
      <c r="AC626" s="409"/>
      <c r="AD626" s="409"/>
    </row>
    <row r="627" ht="13.5" customHeight="1">
      <c r="A627" s="409"/>
      <c r="B627" s="434"/>
      <c r="C627" s="409"/>
      <c r="D627" s="409"/>
      <c r="E627" s="409"/>
      <c r="F627" s="409"/>
      <c r="G627" s="409"/>
      <c r="H627" s="409"/>
      <c r="I627" s="409"/>
      <c r="J627" s="409"/>
      <c r="K627" s="409"/>
      <c r="L627" s="409"/>
      <c r="M627" s="409"/>
      <c r="N627" s="409"/>
      <c r="O627" s="409"/>
      <c r="P627" s="409"/>
      <c r="Q627" s="409"/>
      <c r="R627" s="409"/>
      <c r="S627" s="409"/>
      <c r="T627" s="409"/>
      <c r="U627" s="409"/>
      <c r="V627" s="409"/>
      <c r="W627" s="409"/>
      <c r="X627" s="409"/>
      <c r="Y627" s="409"/>
      <c r="Z627" s="409"/>
      <c r="AA627" s="409"/>
      <c r="AB627" s="409"/>
      <c r="AC627" s="409"/>
      <c r="AD627" s="409"/>
    </row>
    <row r="628" ht="13.5" customHeight="1">
      <c r="A628" s="409"/>
      <c r="B628" s="434"/>
      <c r="C628" s="409"/>
      <c r="D628" s="409"/>
      <c r="E628" s="409"/>
      <c r="F628" s="409"/>
      <c r="G628" s="409"/>
      <c r="H628" s="409"/>
      <c r="I628" s="409"/>
      <c r="J628" s="409"/>
      <c r="K628" s="409"/>
      <c r="L628" s="409"/>
      <c r="M628" s="409"/>
      <c r="N628" s="409"/>
      <c r="O628" s="409"/>
      <c r="P628" s="409"/>
      <c r="Q628" s="409"/>
      <c r="R628" s="409"/>
      <c r="S628" s="409"/>
      <c r="T628" s="409"/>
      <c r="U628" s="409"/>
      <c r="V628" s="409"/>
      <c r="W628" s="409"/>
      <c r="X628" s="409"/>
      <c r="Y628" s="409"/>
      <c r="Z628" s="409"/>
      <c r="AA628" s="409"/>
      <c r="AB628" s="409"/>
      <c r="AC628" s="409"/>
      <c r="AD628" s="409"/>
    </row>
    <row r="629" ht="13.5" customHeight="1">
      <c r="A629" s="409"/>
      <c r="B629" s="434"/>
      <c r="C629" s="409"/>
      <c r="D629" s="409"/>
      <c r="E629" s="409"/>
      <c r="F629" s="409"/>
      <c r="G629" s="409"/>
      <c r="H629" s="409"/>
      <c r="I629" s="409"/>
      <c r="J629" s="409"/>
      <c r="K629" s="409"/>
      <c r="L629" s="409"/>
      <c r="M629" s="409"/>
      <c r="N629" s="409"/>
      <c r="O629" s="409"/>
      <c r="P629" s="409"/>
      <c r="Q629" s="409"/>
      <c r="R629" s="409"/>
      <c r="S629" s="409"/>
      <c r="T629" s="409"/>
      <c r="U629" s="409"/>
      <c r="V629" s="409"/>
      <c r="W629" s="409"/>
      <c r="X629" s="409"/>
      <c r="Y629" s="409"/>
      <c r="Z629" s="409"/>
      <c r="AA629" s="409"/>
      <c r="AB629" s="409"/>
      <c r="AC629" s="409"/>
      <c r="AD629" s="409"/>
    </row>
    <row r="630" ht="13.5" customHeight="1">
      <c r="A630" s="409"/>
      <c r="B630" s="434"/>
      <c r="C630" s="409"/>
      <c r="D630" s="409"/>
      <c r="E630" s="409"/>
      <c r="F630" s="409"/>
      <c r="G630" s="409"/>
      <c r="H630" s="409"/>
      <c r="I630" s="409"/>
      <c r="J630" s="409"/>
      <c r="K630" s="409"/>
      <c r="L630" s="409"/>
      <c r="M630" s="409"/>
      <c r="N630" s="409"/>
      <c r="O630" s="409"/>
      <c r="P630" s="409"/>
      <c r="Q630" s="409"/>
      <c r="R630" s="409"/>
      <c r="S630" s="409"/>
      <c r="T630" s="409"/>
      <c r="U630" s="409"/>
      <c r="V630" s="409"/>
      <c r="W630" s="409"/>
      <c r="X630" s="409"/>
      <c r="Y630" s="409"/>
      <c r="Z630" s="409"/>
      <c r="AA630" s="409"/>
      <c r="AB630" s="409"/>
      <c r="AC630" s="409"/>
      <c r="AD630" s="409"/>
    </row>
    <row r="631" ht="13.5" customHeight="1">
      <c r="A631" s="409"/>
      <c r="B631" s="434"/>
      <c r="C631" s="409"/>
      <c r="D631" s="409"/>
      <c r="E631" s="409"/>
      <c r="F631" s="409"/>
      <c r="G631" s="409"/>
      <c r="H631" s="409"/>
      <c r="I631" s="409"/>
      <c r="J631" s="409"/>
      <c r="K631" s="409"/>
      <c r="L631" s="409"/>
      <c r="M631" s="409"/>
      <c r="N631" s="409"/>
      <c r="O631" s="409"/>
      <c r="P631" s="409"/>
      <c r="Q631" s="409"/>
      <c r="R631" s="409"/>
      <c r="S631" s="409"/>
      <c r="T631" s="409"/>
      <c r="U631" s="409"/>
      <c r="V631" s="409"/>
      <c r="W631" s="409"/>
      <c r="X631" s="409"/>
      <c r="Y631" s="409"/>
      <c r="Z631" s="409"/>
      <c r="AA631" s="409"/>
      <c r="AB631" s="409"/>
      <c r="AC631" s="409"/>
      <c r="AD631" s="409"/>
    </row>
    <row r="632" ht="13.5" customHeight="1">
      <c r="A632" s="409"/>
      <c r="B632" s="434"/>
      <c r="C632" s="409"/>
      <c r="D632" s="409"/>
      <c r="E632" s="409"/>
      <c r="F632" s="409"/>
      <c r="G632" s="409"/>
      <c r="H632" s="409"/>
      <c r="I632" s="409"/>
      <c r="J632" s="409"/>
      <c r="K632" s="409"/>
      <c r="L632" s="409"/>
      <c r="M632" s="409"/>
      <c r="N632" s="409"/>
      <c r="O632" s="409"/>
      <c r="P632" s="409"/>
      <c r="Q632" s="409"/>
      <c r="R632" s="409"/>
      <c r="S632" s="409"/>
      <c r="T632" s="409"/>
      <c r="U632" s="409"/>
      <c r="V632" s="409"/>
      <c r="W632" s="409"/>
      <c r="X632" s="409"/>
      <c r="Y632" s="409"/>
      <c r="Z632" s="409"/>
      <c r="AA632" s="409"/>
      <c r="AB632" s="409"/>
      <c r="AC632" s="409"/>
      <c r="AD632" s="409"/>
    </row>
    <row r="633" ht="13.5" customHeight="1">
      <c r="A633" s="409"/>
      <c r="B633" s="434"/>
      <c r="C633" s="409"/>
      <c r="D633" s="409"/>
      <c r="E633" s="409"/>
      <c r="F633" s="409"/>
      <c r="G633" s="409"/>
      <c r="H633" s="409"/>
      <c r="I633" s="409"/>
      <c r="J633" s="409"/>
      <c r="K633" s="409"/>
      <c r="L633" s="409"/>
      <c r="M633" s="409"/>
      <c r="N633" s="409"/>
      <c r="O633" s="409"/>
      <c r="P633" s="409"/>
      <c r="Q633" s="409"/>
      <c r="R633" s="409"/>
      <c r="S633" s="409"/>
      <c r="T633" s="409"/>
      <c r="U633" s="409"/>
      <c r="V633" s="409"/>
      <c r="W633" s="409"/>
      <c r="X633" s="409"/>
      <c r="Y633" s="409"/>
      <c r="Z633" s="409"/>
      <c r="AA633" s="409"/>
      <c r="AB633" s="409"/>
      <c r="AC633" s="409"/>
      <c r="AD633" s="409"/>
    </row>
    <row r="634" ht="13.5" customHeight="1">
      <c r="A634" s="409"/>
      <c r="B634" s="434"/>
      <c r="C634" s="409"/>
      <c r="D634" s="409"/>
      <c r="E634" s="409"/>
      <c r="F634" s="409"/>
      <c r="G634" s="409"/>
      <c r="H634" s="409"/>
      <c r="I634" s="409"/>
      <c r="J634" s="409"/>
      <c r="K634" s="409"/>
      <c r="L634" s="409"/>
      <c r="M634" s="409"/>
      <c r="N634" s="409"/>
      <c r="O634" s="409"/>
      <c r="P634" s="409"/>
      <c r="Q634" s="409"/>
      <c r="R634" s="409"/>
      <c r="S634" s="409"/>
      <c r="T634" s="409"/>
      <c r="U634" s="409"/>
      <c r="V634" s="409"/>
      <c r="W634" s="409"/>
      <c r="X634" s="409"/>
      <c r="Y634" s="409"/>
      <c r="Z634" s="409"/>
      <c r="AA634" s="409"/>
      <c r="AB634" s="409"/>
      <c r="AC634" s="409"/>
      <c r="AD634" s="409"/>
    </row>
    <row r="635" ht="13.5" customHeight="1">
      <c r="A635" s="409"/>
      <c r="B635" s="434"/>
      <c r="C635" s="409"/>
      <c r="D635" s="409"/>
      <c r="E635" s="409"/>
      <c r="F635" s="409"/>
      <c r="G635" s="409"/>
      <c r="H635" s="409"/>
      <c r="I635" s="409"/>
      <c r="J635" s="409"/>
      <c r="K635" s="409"/>
      <c r="L635" s="409"/>
      <c r="M635" s="409"/>
      <c r="N635" s="409"/>
      <c r="O635" s="409"/>
      <c r="P635" s="409"/>
      <c r="Q635" s="409"/>
      <c r="R635" s="409"/>
      <c r="S635" s="409"/>
      <c r="T635" s="409"/>
      <c r="U635" s="409"/>
      <c r="V635" s="409"/>
      <c r="W635" s="409"/>
      <c r="X635" s="409"/>
      <c r="Y635" s="409"/>
      <c r="Z635" s="409"/>
      <c r="AA635" s="409"/>
      <c r="AB635" s="409"/>
      <c r="AC635" s="409"/>
      <c r="AD635" s="409"/>
    </row>
    <row r="636" ht="13.5" customHeight="1">
      <c r="A636" s="409"/>
      <c r="B636" s="434"/>
      <c r="C636" s="409"/>
      <c r="D636" s="409"/>
      <c r="E636" s="409"/>
      <c r="F636" s="409"/>
      <c r="G636" s="409"/>
      <c r="H636" s="409"/>
      <c r="I636" s="409"/>
      <c r="J636" s="409"/>
      <c r="K636" s="409"/>
      <c r="L636" s="409"/>
      <c r="M636" s="409"/>
      <c r="N636" s="409"/>
      <c r="O636" s="409"/>
      <c r="P636" s="409"/>
      <c r="Q636" s="409"/>
      <c r="R636" s="409"/>
      <c r="S636" s="409"/>
      <c r="T636" s="409"/>
      <c r="U636" s="409"/>
      <c r="V636" s="409"/>
      <c r="W636" s="409"/>
      <c r="X636" s="409"/>
      <c r="Y636" s="409"/>
      <c r="Z636" s="409"/>
      <c r="AA636" s="409"/>
      <c r="AB636" s="409"/>
      <c r="AC636" s="409"/>
      <c r="AD636" s="409"/>
    </row>
    <row r="637" ht="13.5" customHeight="1">
      <c r="A637" s="409"/>
      <c r="B637" s="434"/>
      <c r="C637" s="409"/>
      <c r="D637" s="409"/>
      <c r="E637" s="409"/>
      <c r="F637" s="409"/>
      <c r="G637" s="409"/>
      <c r="H637" s="409"/>
      <c r="I637" s="409"/>
      <c r="J637" s="409"/>
      <c r="K637" s="409"/>
      <c r="L637" s="409"/>
      <c r="M637" s="409"/>
      <c r="N637" s="409"/>
      <c r="O637" s="409"/>
      <c r="P637" s="409"/>
      <c r="Q637" s="409"/>
      <c r="R637" s="409"/>
      <c r="S637" s="409"/>
      <c r="T637" s="409"/>
      <c r="U637" s="409"/>
      <c r="V637" s="409"/>
      <c r="W637" s="409"/>
      <c r="X637" s="409"/>
      <c r="Y637" s="409"/>
      <c r="Z637" s="409"/>
      <c r="AA637" s="409"/>
      <c r="AB637" s="409"/>
      <c r="AC637" s="409"/>
      <c r="AD637" s="409"/>
    </row>
    <row r="638" ht="13.5" customHeight="1">
      <c r="A638" s="409"/>
      <c r="B638" s="434"/>
      <c r="C638" s="409"/>
      <c r="D638" s="409"/>
      <c r="E638" s="409"/>
      <c r="F638" s="409"/>
      <c r="G638" s="409"/>
      <c r="H638" s="409"/>
      <c r="I638" s="409"/>
      <c r="J638" s="409"/>
      <c r="K638" s="409"/>
      <c r="L638" s="409"/>
      <c r="M638" s="409"/>
      <c r="N638" s="409"/>
      <c r="O638" s="409"/>
      <c r="P638" s="409"/>
      <c r="Q638" s="409"/>
      <c r="R638" s="409"/>
      <c r="S638" s="409"/>
      <c r="T638" s="409"/>
      <c r="U638" s="409"/>
      <c r="V638" s="409"/>
      <c r="W638" s="409"/>
      <c r="X638" s="409"/>
      <c r="Y638" s="409"/>
      <c r="Z638" s="409"/>
      <c r="AA638" s="409"/>
      <c r="AB638" s="409"/>
      <c r="AC638" s="409"/>
      <c r="AD638" s="409"/>
    </row>
    <row r="639" ht="13.5" customHeight="1">
      <c r="A639" s="409"/>
      <c r="B639" s="434"/>
      <c r="C639" s="409"/>
      <c r="D639" s="409"/>
      <c r="E639" s="409"/>
      <c r="F639" s="409"/>
      <c r="G639" s="409"/>
      <c r="H639" s="409"/>
      <c r="I639" s="409"/>
      <c r="J639" s="409"/>
      <c r="K639" s="409"/>
      <c r="L639" s="409"/>
      <c r="M639" s="409"/>
      <c r="N639" s="409"/>
      <c r="O639" s="409"/>
      <c r="P639" s="409"/>
      <c r="Q639" s="409"/>
      <c r="R639" s="409"/>
      <c r="S639" s="409"/>
      <c r="T639" s="409"/>
      <c r="U639" s="409"/>
      <c r="V639" s="409"/>
      <c r="W639" s="409"/>
      <c r="X639" s="409"/>
      <c r="Y639" s="409"/>
      <c r="Z639" s="409"/>
      <c r="AA639" s="409"/>
      <c r="AB639" s="409"/>
      <c r="AC639" s="409"/>
      <c r="AD639" s="409"/>
    </row>
    <row r="640" ht="13.5" customHeight="1">
      <c r="A640" s="409"/>
      <c r="B640" s="434"/>
      <c r="C640" s="409"/>
      <c r="D640" s="409"/>
      <c r="E640" s="409"/>
      <c r="F640" s="409"/>
      <c r="G640" s="409"/>
      <c r="H640" s="409"/>
      <c r="I640" s="409"/>
      <c r="J640" s="409"/>
      <c r="K640" s="409"/>
      <c r="L640" s="409"/>
      <c r="M640" s="409"/>
      <c r="N640" s="409"/>
      <c r="O640" s="409"/>
      <c r="P640" s="409"/>
      <c r="Q640" s="409"/>
      <c r="R640" s="409"/>
      <c r="S640" s="409"/>
      <c r="T640" s="409"/>
      <c r="U640" s="409"/>
      <c r="V640" s="409"/>
      <c r="W640" s="409"/>
      <c r="X640" s="409"/>
      <c r="Y640" s="409"/>
      <c r="Z640" s="409"/>
      <c r="AA640" s="409"/>
      <c r="AB640" s="409"/>
      <c r="AC640" s="409"/>
      <c r="AD640" s="409"/>
    </row>
    <row r="641" ht="13.5" customHeight="1">
      <c r="A641" s="409"/>
      <c r="B641" s="434"/>
      <c r="C641" s="409"/>
      <c r="D641" s="409"/>
      <c r="E641" s="409"/>
      <c r="F641" s="409"/>
      <c r="G641" s="409"/>
      <c r="H641" s="409"/>
      <c r="I641" s="409"/>
      <c r="J641" s="409"/>
      <c r="K641" s="409"/>
      <c r="L641" s="409"/>
      <c r="M641" s="409"/>
      <c r="N641" s="409"/>
      <c r="O641" s="409"/>
      <c r="P641" s="409"/>
      <c r="Q641" s="409"/>
      <c r="R641" s="409"/>
      <c r="S641" s="409"/>
      <c r="T641" s="409"/>
      <c r="U641" s="409"/>
      <c r="V641" s="409"/>
      <c r="W641" s="409"/>
      <c r="X641" s="409"/>
      <c r="Y641" s="409"/>
      <c r="Z641" s="409"/>
      <c r="AA641" s="409"/>
      <c r="AB641" s="409"/>
      <c r="AC641" s="409"/>
      <c r="AD641" s="409"/>
    </row>
    <row r="642" ht="13.5" customHeight="1">
      <c r="A642" s="409"/>
      <c r="B642" s="434"/>
      <c r="C642" s="409"/>
      <c r="D642" s="409"/>
      <c r="E642" s="409"/>
      <c r="F642" s="409"/>
      <c r="G642" s="409"/>
      <c r="H642" s="409"/>
      <c r="I642" s="409"/>
      <c r="J642" s="409"/>
      <c r="K642" s="409"/>
      <c r="L642" s="409"/>
      <c r="M642" s="409"/>
      <c r="N642" s="409"/>
      <c r="O642" s="409"/>
      <c r="P642" s="409"/>
      <c r="Q642" s="409"/>
      <c r="R642" s="409"/>
      <c r="S642" s="409"/>
      <c r="T642" s="409"/>
      <c r="U642" s="409"/>
      <c r="V642" s="409"/>
      <c r="W642" s="409"/>
      <c r="X642" s="409"/>
      <c r="Y642" s="409"/>
      <c r="Z642" s="409"/>
      <c r="AA642" s="409"/>
      <c r="AB642" s="409"/>
      <c r="AC642" s="409"/>
      <c r="AD642" s="409"/>
    </row>
    <row r="643" ht="13.5" customHeight="1">
      <c r="A643" s="409"/>
      <c r="B643" s="434"/>
      <c r="C643" s="409"/>
      <c r="D643" s="409"/>
      <c r="E643" s="409"/>
      <c r="F643" s="409"/>
      <c r="G643" s="409"/>
      <c r="H643" s="409"/>
      <c r="I643" s="409"/>
      <c r="J643" s="409"/>
      <c r="K643" s="409"/>
      <c r="L643" s="409"/>
      <c r="M643" s="409"/>
      <c r="N643" s="409"/>
      <c r="O643" s="409"/>
      <c r="P643" s="409"/>
      <c r="Q643" s="409"/>
      <c r="R643" s="409"/>
      <c r="S643" s="409"/>
      <c r="T643" s="409"/>
      <c r="U643" s="409"/>
      <c r="V643" s="409"/>
      <c r="W643" s="409"/>
      <c r="X643" s="409"/>
      <c r="Y643" s="409"/>
      <c r="Z643" s="409"/>
      <c r="AA643" s="409"/>
      <c r="AB643" s="409"/>
      <c r="AC643" s="409"/>
      <c r="AD643" s="409"/>
    </row>
    <row r="644" ht="13.5" customHeight="1">
      <c r="A644" s="409"/>
      <c r="B644" s="434"/>
      <c r="C644" s="409"/>
      <c r="D644" s="409"/>
      <c r="E644" s="409"/>
      <c r="F644" s="409"/>
      <c r="G644" s="409"/>
      <c r="H644" s="409"/>
      <c r="I644" s="409"/>
      <c r="J644" s="409"/>
      <c r="K644" s="409"/>
      <c r="L644" s="409"/>
      <c r="M644" s="409"/>
      <c r="N644" s="409"/>
      <c r="O644" s="409"/>
      <c r="P644" s="409"/>
      <c r="Q644" s="409"/>
      <c r="R644" s="409"/>
      <c r="S644" s="409"/>
      <c r="T644" s="409"/>
      <c r="U644" s="409"/>
      <c r="V644" s="409"/>
      <c r="W644" s="409"/>
      <c r="X644" s="409"/>
      <c r="Y644" s="409"/>
      <c r="Z644" s="409"/>
      <c r="AA644" s="409"/>
      <c r="AB644" s="409"/>
      <c r="AC644" s="409"/>
      <c r="AD644" s="409"/>
    </row>
    <row r="645" ht="13.5" customHeight="1">
      <c r="A645" s="409"/>
      <c r="B645" s="434"/>
      <c r="C645" s="409"/>
      <c r="D645" s="409"/>
      <c r="E645" s="409"/>
      <c r="F645" s="409"/>
      <c r="G645" s="409"/>
      <c r="H645" s="409"/>
      <c r="I645" s="409"/>
      <c r="J645" s="409"/>
      <c r="K645" s="409"/>
      <c r="L645" s="409"/>
      <c r="M645" s="409"/>
      <c r="N645" s="409"/>
      <c r="O645" s="409"/>
      <c r="P645" s="409"/>
      <c r="Q645" s="409"/>
      <c r="R645" s="409"/>
      <c r="S645" s="409"/>
      <c r="T645" s="409"/>
      <c r="U645" s="409"/>
      <c r="V645" s="409"/>
      <c r="W645" s="409"/>
      <c r="X645" s="409"/>
      <c r="Y645" s="409"/>
      <c r="Z645" s="409"/>
      <c r="AA645" s="409"/>
      <c r="AB645" s="409"/>
      <c r="AC645" s="409"/>
      <c r="AD645" s="409"/>
    </row>
    <row r="646" ht="13.5" customHeight="1">
      <c r="A646" s="409"/>
      <c r="B646" s="434"/>
      <c r="C646" s="409"/>
      <c r="D646" s="409"/>
      <c r="E646" s="409"/>
      <c r="F646" s="409"/>
      <c r="G646" s="409"/>
      <c r="H646" s="409"/>
      <c r="I646" s="409"/>
      <c r="J646" s="409"/>
      <c r="K646" s="409"/>
      <c r="L646" s="409"/>
      <c r="M646" s="409"/>
      <c r="N646" s="409"/>
      <c r="O646" s="409"/>
      <c r="P646" s="409"/>
      <c r="Q646" s="409"/>
      <c r="R646" s="409"/>
      <c r="S646" s="409"/>
      <c r="T646" s="409"/>
      <c r="U646" s="409"/>
      <c r="V646" s="409"/>
      <c r="W646" s="409"/>
      <c r="X646" s="409"/>
      <c r="Y646" s="409"/>
      <c r="Z646" s="409"/>
      <c r="AA646" s="409"/>
      <c r="AB646" s="409"/>
      <c r="AC646" s="409"/>
      <c r="AD646" s="409"/>
    </row>
    <row r="647" ht="13.5" customHeight="1">
      <c r="A647" s="409"/>
      <c r="B647" s="434"/>
      <c r="C647" s="409"/>
      <c r="D647" s="409"/>
      <c r="E647" s="409"/>
      <c r="F647" s="409"/>
      <c r="G647" s="409"/>
      <c r="H647" s="409"/>
      <c r="I647" s="409"/>
      <c r="J647" s="409"/>
      <c r="K647" s="409"/>
      <c r="L647" s="409"/>
      <c r="M647" s="409"/>
      <c r="N647" s="409"/>
      <c r="O647" s="409"/>
      <c r="P647" s="409"/>
      <c r="Q647" s="409"/>
      <c r="R647" s="409"/>
      <c r="S647" s="409"/>
      <c r="T647" s="409"/>
      <c r="U647" s="409"/>
      <c r="V647" s="409"/>
      <c r="W647" s="409"/>
      <c r="X647" s="409"/>
      <c r="Y647" s="409"/>
      <c r="Z647" s="409"/>
      <c r="AA647" s="409"/>
      <c r="AB647" s="409"/>
      <c r="AC647" s="409"/>
      <c r="AD647" s="409"/>
    </row>
    <row r="648" ht="13.5" customHeight="1">
      <c r="A648" s="409"/>
      <c r="B648" s="434"/>
      <c r="C648" s="409"/>
      <c r="D648" s="409"/>
      <c r="E648" s="409"/>
      <c r="F648" s="409"/>
      <c r="G648" s="409"/>
      <c r="H648" s="409"/>
      <c r="I648" s="409"/>
      <c r="J648" s="409"/>
      <c r="K648" s="409"/>
      <c r="L648" s="409"/>
      <c r="M648" s="409"/>
      <c r="N648" s="409"/>
      <c r="O648" s="409"/>
      <c r="P648" s="409"/>
      <c r="Q648" s="409"/>
      <c r="R648" s="409"/>
      <c r="S648" s="409"/>
      <c r="T648" s="409"/>
      <c r="U648" s="409"/>
      <c r="V648" s="409"/>
      <c r="W648" s="409"/>
      <c r="X648" s="409"/>
      <c r="Y648" s="409"/>
      <c r="Z648" s="409"/>
      <c r="AA648" s="409"/>
      <c r="AB648" s="409"/>
      <c r="AC648" s="409"/>
      <c r="AD648" s="409"/>
    </row>
    <row r="649" ht="13.5" customHeight="1">
      <c r="A649" s="409"/>
      <c r="B649" s="434"/>
      <c r="C649" s="409"/>
      <c r="D649" s="409"/>
      <c r="E649" s="409"/>
      <c r="F649" s="409"/>
      <c r="G649" s="409"/>
      <c r="H649" s="409"/>
      <c r="I649" s="409"/>
      <c r="J649" s="409"/>
      <c r="K649" s="409"/>
      <c r="L649" s="409"/>
      <c r="M649" s="409"/>
      <c r="N649" s="409"/>
      <c r="O649" s="409"/>
      <c r="P649" s="409"/>
      <c r="Q649" s="409"/>
      <c r="R649" s="409"/>
      <c r="S649" s="409"/>
      <c r="T649" s="409"/>
      <c r="U649" s="409"/>
      <c r="V649" s="409"/>
      <c r="W649" s="409"/>
      <c r="X649" s="409"/>
      <c r="Y649" s="409"/>
      <c r="Z649" s="409"/>
      <c r="AA649" s="409"/>
      <c r="AB649" s="409"/>
      <c r="AC649" s="409"/>
      <c r="AD649" s="409"/>
    </row>
    <row r="650" ht="13.5" customHeight="1">
      <c r="A650" s="409"/>
      <c r="B650" s="434"/>
      <c r="C650" s="409"/>
      <c r="D650" s="409"/>
      <c r="E650" s="409"/>
      <c r="F650" s="409"/>
      <c r="G650" s="409"/>
      <c r="H650" s="409"/>
      <c r="I650" s="409"/>
      <c r="J650" s="409"/>
      <c r="K650" s="409"/>
      <c r="L650" s="409"/>
      <c r="M650" s="409"/>
      <c r="N650" s="409"/>
      <c r="O650" s="409"/>
      <c r="P650" s="409"/>
      <c r="Q650" s="409"/>
      <c r="R650" s="409"/>
      <c r="S650" s="409"/>
      <c r="T650" s="409"/>
      <c r="U650" s="409"/>
      <c r="V650" s="409"/>
      <c r="W650" s="409"/>
      <c r="X650" s="409"/>
      <c r="Y650" s="409"/>
      <c r="Z650" s="409"/>
      <c r="AA650" s="409"/>
      <c r="AB650" s="409"/>
      <c r="AC650" s="409"/>
      <c r="AD650" s="409"/>
    </row>
    <row r="651" ht="13.5" customHeight="1">
      <c r="A651" s="409"/>
      <c r="B651" s="434"/>
      <c r="C651" s="409"/>
      <c r="D651" s="409"/>
      <c r="E651" s="409"/>
      <c r="F651" s="409"/>
      <c r="G651" s="409"/>
      <c r="H651" s="409"/>
      <c r="I651" s="409"/>
      <c r="J651" s="409"/>
      <c r="K651" s="409"/>
      <c r="L651" s="409"/>
      <c r="M651" s="409"/>
      <c r="N651" s="409"/>
      <c r="O651" s="409"/>
      <c r="P651" s="409"/>
      <c r="Q651" s="409"/>
      <c r="R651" s="409"/>
      <c r="S651" s="409"/>
      <c r="T651" s="409"/>
      <c r="U651" s="409"/>
      <c r="V651" s="409"/>
      <c r="W651" s="409"/>
      <c r="X651" s="409"/>
      <c r="Y651" s="409"/>
      <c r="Z651" s="409"/>
      <c r="AA651" s="409"/>
      <c r="AB651" s="409"/>
      <c r="AC651" s="409"/>
      <c r="AD651" s="409"/>
    </row>
    <row r="652" ht="13.5" customHeight="1">
      <c r="A652" s="409"/>
      <c r="B652" s="434"/>
      <c r="C652" s="409"/>
      <c r="D652" s="409"/>
      <c r="E652" s="409"/>
      <c r="F652" s="409"/>
      <c r="G652" s="409"/>
      <c r="H652" s="409"/>
      <c r="I652" s="409"/>
      <c r="J652" s="409"/>
      <c r="K652" s="409"/>
      <c r="L652" s="409"/>
      <c r="M652" s="409"/>
      <c r="N652" s="409"/>
      <c r="O652" s="409"/>
      <c r="P652" s="409"/>
      <c r="Q652" s="409"/>
      <c r="R652" s="409"/>
      <c r="S652" s="409"/>
      <c r="T652" s="409"/>
      <c r="U652" s="409"/>
      <c r="V652" s="409"/>
      <c r="W652" s="409"/>
      <c r="X652" s="409"/>
      <c r="Y652" s="409"/>
      <c r="Z652" s="409"/>
      <c r="AA652" s="409"/>
      <c r="AB652" s="409"/>
      <c r="AC652" s="409"/>
      <c r="AD652" s="409"/>
    </row>
    <row r="653" ht="13.5" customHeight="1">
      <c r="A653" s="409"/>
      <c r="B653" s="434"/>
      <c r="C653" s="409"/>
      <c r="D653" s="409"/>
      <c r="E653" s="409"/>
      <c r="F653" s="409"/>
      <c r="G653" s="409"/>
      <c r="H653" s="409"/>
      <c r="I653" s="409"/>
      <c r="J653" s="409"/>
      <c r="K653" s="409"/>
      <c r="L653" s="409"/>
      <c r="M653" s="409"/>
      <c r="N653" s="409"/>
      <c r="O653" s="409"/>
      <c r="P653" s="409"/>
      <c r="Q653" s="409"/>
      <c r="R653" s="409"/>
      <c r="S653" s="409"/>
      <c r="T653" s="409"/>
      <c r="U653" s="409"/>
      <c r="V653" s="409"/>
      <c r="W653" s="409"/>
      <c r="X653" s="409"/>
      <c r="Y653" s="409"/>
      <c r="Z653" s="409"/>
      <c r="AA653" s="409"/>
      <c r="AB653" s="409"/>
      <c r="AC653" s="409"/>
      <c r="AD653" s="409"/>
    </row>
    <row r="654" ht="13.5" customHeight="1">
      <c r="A654" s="409"/>
      <c r="B654" s="434"/>
      <c r="C654" s="409"/>
      <c r="D654" s="409"/>
      <c r="E654" s="409"/>
      <c r="F654" s="409"/>
      <c r="G654" s="409"/>
      <c r="H654" s="409"/>
      <c r="I654" s="409"/>
      <c r="J654" s="409"/>
      <c r="K654" s="409"/>
      <c r="L654" s="409"/>
      <c r="M654" s="409"/>
      <c r="N654" s="409"/>
      <c r="O654" s="409"/>
      <c r="P654" s="409"/>
      <c r="Q654" s="409"/>
      <c r="R654" s="409"/>
      <c r="S654" s="409"/>
      <c r="T654" s="409"/>
      <c r="U654" s="409"/>
      <c r="V654" s="409"/>
      <c r="W654" s="409"/>
      <c r="X654" s="409"/>
      <c r="Y654" s="409"/>
      <c r="Z654" s="409"/>
      <c r="AA654" s="409"/>
      <c r="AB654" s="409"/>
      <c r="AC654" s="409"/>
      <c r="AD654" s="409"/>
    </row>
    <row r="655" ht="13.5" customHeight="1">
      <c r="A655" s="409"/>
      <c r="B655" s="434"/>
      <c r="C655" s="409"/>
      <c r="D655" s="409"/>
      <c r="E655" s="409"/>
      <c r="F655" s="409"/>
      <c r="G655" s="409"/>
      <c r="H655" s="409"/>
      <c r="I655" s="409"/>
      <c r="J655" s="409"/>
      <c r="K655" s="409"/>
      <c r="L655" s="409"/>
      <c r="M655" s="409"/>
      <c r="N655" s="409"/>
      <c r="O655" s="409"/>
      <c r="P655" s="409"/>
      <c r="Q655" s="409"/>
      <c r="R655" s="409"/>
      <c r="S655" s="409"/>
      <c r="T655" s="409"/>
      <c r="U655" s="409"/>
      <c r="V655" s="409"/>
      <c r="W655" s="409"/>
      <c r="X655" s="409"/>
      <c r="Y655" s="409"/>
      <c r="Z655" s="409"/>
      <c r="AA655" s="409"/>
      <c r="AB655" s="409"/>
      <c r="AC655" s="409"/>
      <c r="AD655" s="409"/>
    </row>
    <row r="656" ht="13.5" customHeight="1">
      <c r="A656" s="409"/>
      <c r="B656" s="434"/>
      <c r="C656" s="409"/>
      <c r="D656" s="409"/>
      <c r="E656" s="409"/>
      <c r="F656" s="409"/>
      <c r="G656" s="409"/>
      <c r="H656" s="409"/>
      <c r="I656" s="409"/>
      <c r="J656" s="409"/>
      <c r="K656" s="409"/>
      <c r="L656" s="409"/>
      <c r="M656" s="409"/>
      <c r="N656" s="409"/>
      <c r="O656" s="409"/>
      <c r="P656" s="409"/>
      <c r="Q656" s="409"/>
      <c r="R656" s="409"/>
      <c r="S656" s="409"/>
      <c r="T656" s="409"/>
      <c r="U656" s="409"/>
      <c r="V656" s="409"/>
      <c r="W656" s="409"/>
      <c r="X656" s="409"/>
      <c r="Y656" s="409"/>
      <c r="Z656" s="409"/>
      <c r="AA656" s="409"/>
      <c r="AB656" s="409"/>
      <c r="AC656" s="409"/>
      <c r="AD656" s="409"/>
    </row>
    <row r="657" ht="13.5" customHeight="1">
      <c r="A657" s="409"/>
      <c r="B657" s="434"/>
      <c r="C657" s="409"/>
      <c r="D657" s="409"/>
      <c r="E657" s="409"/>
      <c r="F657" s="409"/>
      <c r="G657" s="409"/>
      <c r="H657" s="409"/>
      <c r="I657" s="409"/>
      <c r="J657" s="409"/>
      <c r="K657" s="409"/>
      <c r="L657" s="409"/>
      <c r="M657" s="409"/>
      <c r="N657" s="409"/>
      <c r="O657" s="409"/>
      <c r="P657" s="409"/>
      <c r="Q657" s="409"/>
      <c r="R657" s="409"/>
      <c r="S657" s="409"/>
      <c r="T657" s="409"/>
      <c r="U657" s="409"/>
      <c r="V657" s="409"/>
      <c r="W657" s="409"/>
      <c r="X657" s="409"/>
      <c r="Y657" s="409"/>
      <c r="Z657" s="409"/>
      <c r="AA657" s="409"/>
      <c r="AB657" s="409"/>
      <c r="AC657" s="409"/>
      <c r="AD657" s="409"/>
    </row>
    <row r="658" ht="13.5" customHeight="1">
      <c r="A658" s="409"/>
      <c r="B658" s="434"/>
      <c r="C658" s="409"/>
      <c r="D658" s="409"/>
      <c r="E658" s="409"/>
      <c r="F658" s="409"/>
      <c r="G658" s="409"/>
      <c r="H658" s="409"/>
      <c r="I658" s="409"/>
      <c r="J658" s="409"/>
      <c r="K658" s="409"/>
      <c r="L658" s="409"/>
      <c r="M658" s="409"/>
      <c r="N658" s="409"/>
      <c r="O658" s="409"/>
      <c r="P658" s="409"/>
      <c r="Q658" s="409"/>
      <c r="R658" s="409"/>
      <c r="S658" s="409"/>
      <c r="T658" s="409"/>
      <c r="U658" s="409"/>
      <c r="V658" s="409"/>
      <c r="W658" s="409"/>
      <c r="X658" s="409"/>
      <c r="Y658" s="409"/>
      <c r="Z658" s="409"/>
      <c r="AA658" s="409"/>
      <c r="AB658" s="409"/>
      <c r="AC658" s="409"/>
      <c r="AD658" s="409"/>
    </row>
    <row r="659" ht="13.5" customHeight="1">
      <c r="A659" s="409"/>
      <c r="B659" s="434"/>
      <c r="C659" s="409"/>
      <c r="D659" s="409"/>
      <c r="E659" s="409"/>
      <c r="F659" s="409"/>
      <c r="G659" s="409"/>
      <c r="H659" s="409"/>
      <c r="I659" s="409"/>
      <c r="J659" s="409"/>
      <c r="K659" s="409"/>
      <c r="L659" s="409"/>
      <c r="M659" s="409"/>
      <c r="N659" s="409"/>
      <c r="O659" s="409"/>
      <c r="P659" s="409"/>
      <c r="Q659" s="409"/>
      <c r="R659" s="409"/>
      <c r="S659" s="409"/>
      <c r="T659" s="409"/>
      <c r="U659" s="409"/>
      <c r="V659" s="409"/>
      <c r="W659" s="409"/>
      <c r="X659" s="409"/>
      <c r="Y659" s="409"/>
      <c r="Z659" s="409"/>
      <c r="AA659" s="409"/>
      <c r="AB659" s="409"/>
      <c r="AC659" s="409"/>
      <c r="AD659" s="409"/>
    </row>
    <row r="660" ht="13.5" customHeight="1">
      <c r="A660" s="409"/>
      <c r="B660" s="434"/>
      <c r="C660" s="409"/>
      <c r="D660" s="409"/>
      <c r="E660" s="409"/>
      <c r="F660" s="409"/>
      <c r="G660" s="409"/>
      <c r="H660" s="409"/>
      <c r="I660" s="409"/>
      <c r="J660" s="409"/>
      <c r="K660" s="409"/>
      <c r="L660" s="409"/>
      <c r="M660" s="409"/>
      <c r="N660" s="409"/>
      <c r="O660" s="409"/>
      <c r="P660" s="409"/>
      <c r="Q660" s="409"/>
      <c r="R660" s="409"/>
      <c r="S660" s="409"/>
      <c r="T660" s="409"/>
      <c r="U660" s="409"/>
      <c r="V660" s="409"/>
      <c r="W660" s="409"/>
      <c r="X660" s="409"/>
      <c r="Y660" s="409"/>
      <c r="Z660" s="409"/>
      <c r="AA660" s="409"/>
      <c r="AB660" s="409"/>
      <c r="AC660" s="409"/>
      <c r="AD660" s="409"/>
    </row>
    <row r="661" ht="13.5" customHeight="1">
      <c r="A661" s="409"/>
      <c r="B661" s="434"/>
      <c r="C661" s="409"/>
      <c r="D661" s="409"/>
      <c r="E661" s="409"/>
      <c r="F661" s="409"/>
      <c r="G661" s="409"/>
      <c r="H661" s="409"/>
      <c r="I661" s="409"/>
      <c r="J661" s="409"/>
      <c r="K661" s="409"/>
      <c r="L661" s="409"/>
      <c r="M661" s="409"/>
      <c r="N661" s="409"/>
      <c r="O661" s="409"/>
      <c r="P661" s="409"/>
      <c r="Q661" s="409"/>
      <c r="R661" s="409"/>
      <c r="S661" s="409"/>
      <c r="T661" s="409"/>
      <c r="U661" s="409"/>
      <c r="V661" s="409"/>
      <c r="W661" s="409"/>
      <c r="X661" s="409"/>
      <c r="Y661" s="409"/>
      <c r="Z661" s="409"/>
      <c r="AA661" s="409"/>
      <c r="AB661" s="409"/>
      <c r="AC661" s="409"/>
      <c r="AD661" s="409"/>
    </row>
    <row r="662" ht="13.5" customHeight="1">
      <c r="A662" s="409"/>
      <c r="B662" s="434"/>
      <c r="C662" s="409"/>
      <c r="D662" s="409"/>
      <c r="E662" s="409"/>
      <c r="F662" s="409"/>
      <c r="G662" s="409"/>
      <c r="H662" s="409"/>
      <c r="I662" s="409"/>
      <c r="J662" s="409"/>
      <c r="K662" s="409"/>
      <c r="L662" s="409"/>
      <c r="M662" s="409"/>
      <c r="N662" s="409"/>
      <c r="O662" s="409"/>
      <c r="P662" s="409"/>
      <c r="Q662" s="409"/>
      <c r="R662" s="409"/>
      <c r="S662" s="409"/>
      <c r="T662" s="409"/>
      <c r="U662" s="409"/>
      <c r="V662" s="409"/>
      <c r="W662" s="409"/>
      <c r="X662" s="409"/>
      <c r="Y662" s="409"/>
      <c r="Z662" s="409"/>
      <c r="AA662" s="409"/>
      <c r="AB662" s="409"/>
      <c r="AC662" s="409"/>
      <c r="AD662" s="409"/>
    </row>
    <row r="663" ht="13.5" customHeight="1">
      <c r="A663" s="409"/>
      <c r="B663" s="434"/>
      <c r="C663" s="409"/>
      <c r="D663" s="409"/>
      <c r="E663" s="409"/>
      <c r="F663" s="409"/>
      <c r="G663" s="409"/>
      <c r="H663" s="409"/>
      <c r="I663" s="409"/>
      <c r="J663" s="409"/>
      <c r="K663" s="409"/>
      <c r="L663" s="409"/>
      <c r="M663" s="409"/>
      <c r="N663" s="409"/>
      <c r="O663" s="409"/>
      <c r="P663" s="409"/>
      <c r="Q663" s="409"/>
      <c r="R663" s="409"/>
      <c r="S663" s="409"/>
      <c r="T663" s="409"/>
      <c r="U663" s="409"/>
      <c r="V663" s="409"/>
      <c r="W663" s="409"/>
      <c r="X663" s="409"/>
      <c r="Y663" s="409"/>
      <c r="Z663" s="409"/>
      <c r="AA663" s="409"/>
      <c r="AB663" s="409"/>
      <c r="AC663" s="409"/>
      <c r="AD663" s="409"/>
    </row>
    <row r="664" ht="13.5" customHeight="1">
      <c r="A664" s="409"/>
      <c r="B664" s="434"/>
      <c r="C664" s="409"/>
      <c r="D664" s="409"/>
      <c r="E664" s="409"/>
      <c r="F664" s="409"/>
      <c r="G664" s="409"/>
      <c r="H664" s="409"/>
      <c r="I664" s="409"/>
      <c r="J664" s="409"/>
      <c r="K664" s="409"/>
      <c r="L664" s="409"/>
      <c r="M664" s="409"/>
      <c r="N664" s="409"/>
      <c r="O664" s="409"/>
      <c r="P664" s="409"/>
      <c r="Q664" s="409"/>
      <c r="R664" s="409"/>
      <c r="S664" s="409"/>
      <c r="T664" s="409"/>
      <c r="U664" s="409"/>
      <c r="V664" s="409"/>
      <c r="W664" s="409"/>
      <c r="X664" s="409"/>
      <c r="Y664" s="409"/>
      <c r="Z664" s="409"/>
      <c r="AA664" s="409"/>
      <c r="AB664" s="409"/>
      <c r="AC664" s="409"/>
      <c r="AD664" s="409"/>
    </row>
    <row r="665" ht="13.5" customHeight="1">
      <c r="A665" s="409"/>
      <c r="B665" s="434"/>
      <c r="C665" s="409"/>
      <c r="D665" s="409"/>
      <c r="E665" s="409"/>
      <c r="F665" s="409"/>
      <c r="G665" s="409"/>
      <c r="H665" s="409"/>
      <c r="I665" s="409"/>
      <c r="J665" s="409"/>
      <c r="K665" s="409"/>
      <c r="L665" s="409"/>
      <c r="M665" s="409"/>
      <c r="N665" s="409"/>
      <c r="O665" s="409"/>
      <c r="P665" s="409"/>
      <c r="Q665" s="409"/>
      <c r="R665" s="409"/>
      <c r="S665" s="409"/>
      <c r="T665" s="409"/>
      <c r="U665" s="409"/>
      <c r="V665" s="409"/>
      <c r="W665" s="409"/>
      <c r="X665" s="409"/>
      <c r="Y665" s="409"/>
      <c r="Z665" s="409"/>
      <c r="AA665" s="409"/>
      <c r="AB665" s="409"/>
      <c r="AC665" s="409"/>
      <c r="AD665" s="409"/>
    </row>
    <row r="666" ht="13.5" customHeight="1">
      <c r="A666" s="409"/>
      <c r="B666" s="434"/>
      <c r="C666" s="409"/>
      <c r="D666" s="409"/>
      <c r="E666" s="409"/>
      <c r="F666" s="409"/>
      <c r="G666" s="409"/>
      <c r="H666" s="409"/>
      <c r="I666" s="409"/>
      <c r="J666" s="409"/>
      <c r="K666" s="409"/>
      <c r="L666" s="409"/>
      <c r="M666" s="409"/>
      <c r="N666" s="409"/>
      <c r="O666" s="409"/>
      <c r="P666" s="409"/>
      <c r="Q666" s="409"/>
      <c r="R666" s="409"/>
      <c r="S666" s="409"/>
      <c r="T666" s="409"/>
      <c r="U666" s="409"/>
      <c r="V666" s="409"/>
      <c r="W666" s="409"/>
      <c r="X666" s="409"/>
      <c r="Y666" s="409"/>
      <c r="Z666" s="409"/>
      <c r="AA666" s="409"/>
      <c r="AB666" s="409"/>
      <c r="AC666" s="409"/>
      <c r="AD666" s="409"/>
    </row>
    <row r="667" ht="13.5" customHeight="1">
      <c r="A667" s="409"/>
      <c r="B667" s="434"/>
      <c r="C667" s="409"/>
      <c r="D667" s="409"/>
      <c r="E667" s="409"/>
      <c r="F667" s="409"/>
      <c r="G667" s="409"/>
      <c r="H667" s="409"/>
      <c r="I667" s="409"/>
      <c r="J667" s="409"/>
      <c r="K667" s="409"/>
      <c r="L667" s="409"/>
      <c r="M667" s="409"/>
      <c r="N667" s="409"/>
      <c r="O667" s="409"/>
      <c r="P667" s="409"/>
      <c r="Q667" s="409"/>
      <c r="R667" s="409"/>
      <c r="S667" s="409"/>
      <c r="T667" s="409"/>
      <c r="U667" s="409"/>
      <c r="V667" s="409"/>
      <c r="W667" s="409"/>
      <c r="X667" s="409"/>
      <c r="Y667" s="409"/>
      <c r="Z667" s="409"/>
      <c r="AA667" s="409"/>
      <c r="AB667" s="409"/>
      <c r="AC667" s="409"/>
      <c r="AD667" s="409"/>
    </row>
    <row r="668" ht="13.5" customHeight="1">
      <c r="A668" s="409"/>
      <c r="B668" s="434"/>
      <c r="C668" s="409"/>
      <c r="D668" s="409"/>
      <c r="E668" s="409"/>
      <c r="F668" s="409"/>
      <c r="G668" s="409"/>
      <c r="H668" s="409"/>
      <c r="I668" s="409"/>
      <c r="J668" s="409"/>
      <c r="K668" s="409"/>
      <c r="L668" s="409"/>
      <c r="M668" s="409"/>
      <c r="N668" s="409"/>
      <c r="O668" s="409"/>
      <c r="P668" s="409"/>
      <c r="Q668" s="409"/>
      <c r="R668" s="409"/>
      <c r="S668" s="409"/>
      <c r="T668" s="409"/>
      <c r="U668" s="409"/>
      <c r="V668" s="409"/>
      <c r="W668" s="409"/>
      <c r="X668" s="409"/>
      <c r="Y668" s="409"/>
      <c r="Z668" s="409"/>
      <c r="AA668" s="409"/>
      <c r="AB668" s="409"/>
      <c r="AC668" s="409"/>
      <c r="AD668" s="409"/>
    </row>
    <row r="669" ht="13.5" customHeight="1">
      <c r="A669" s="409"/>
      <c r="B669" s="434"/>
      <c r="C669" s="409"/>
      <c r="D669" s="409"/>
      <c r="E669" s="409"/>
      <c r="F669" s="409"/>
      <c r="G669" s="409"/>
      <c r="H669" s="409"/>
      <c r="I669" s="409"/>
      <c r="J669" s="409"/>
      <c r="K669" s="409"/>
      <c r="L669" s="409"/>
      <c r="M669" s="409"/>
      <c r="N669" s="409"/>
      <c r="O669" s="409"/>
      <c r="P669" s="409"/>
      <c r="Q669" s="409"/>
      <c r="R669" s="409"/>
      <c r="S669" s="409"/>
      <c r="T669" s="409"/>
      <c r="U669" s="409"/>
      <c r="V669" s="409"/>
      <c r="W669" s="409"/>
      <c r="X669" s="409"/>
      <c r="Y669" s="409"/>
      <c r="Z669" s="409"/>
      <c r="AA669" s="409"/>
      <c r="AB669" s="409"/>
      <c r="AC669" s="409"/>
      <c r="AD669" s="409"/>
    </row>
    <row r="670" ht="13.5" customHeight="1">
      <c r="A670" s="409"/>
      <c r="B670" s="434"/>
      <c r="C670" s="409"/>
      <c r="D670" s="409"/>
      <c r="E670" s="409"/>
      <c r="F670" s="409"/>
      <c r="G670" s="409"/>
      <c r="H670" s="409"/>
      <c r="I670" s="409"/>
      <c r="J670" s="409"/>
      <c r="K670" s="409"/>
      <c r="L670" s="409"/>
      <c r="M670" s="409"/>
      <c r="N670" s="409"/>
      <c r="O670" s="409"/>
      <c r="P670" s="409"/>
      <c r="Q670" s="409"/>
      <c r="R670" s="409"/>
      <c r="S670" s="409"/>
      <c r="T670" s="409"/>
      <c r="U670" s="409"/>
      <c r="V670" s="409"/>
      <c r="W670" s="409"/>
      <c r="X670" s="409"/>
      <c r="Y670" s="409"/>
      <c r="Z670" s="409"/>
      <c r="AA670" s="409"/>
      <c r="AB670" s="409"/>
      <c r="AC670" s="409"/>
      <c r="AD670" s="409"/>
    </row>
    <row r="671" ht="13.5" customHeight="1">
      <c r="A671" s="409"/>
      <c r="B671" s="434"/>
      <c r="C671" s="409"/>
      <c r="D671" s="409"/>
      <c r="E671" s="409"/>
      <c r="F671" s="409"/>
      <c r="G671" s="409"/>
      <c r="H671" s="409"/>
      <c r="I671" s="409"/>
      <c r="J671" s="409"/>
      <c r="K671" s="409"/>
      <c r="L671" s="409"/>
      <c r="M671" s="409"/>
      <c r="N671" s="409"/>
      <c r="O671" s="409"/>
      <c r="P671" s="409"/>
      <c r="Q671" s="409"/>
      <c r="R671" s="409"/>
      <c r="S671" s="409"/>
      <c r="T671" s="409"/>
      <c r="U671" s="409"/>
      <c r="V671" s="409"/>
      <c r="W671" s="409"/>
      <c r="X671" s="409"/>
      <c r="Y671" s="409"/>
      <c r="Z671" s="409"/>
      <c r="AA671" s="409"/>
      <c r="AB671" s="409"/>
      <c r="AC671" s="409"/>
      <c r="AD671" s="409"/>
    </row>
    <row r="672" ht="13.5" customHeight="1">
      <c r="A672" s="409"/>
      <c r="B672" s="434"/>
      <c r="C672" s="409"/>
      <c r="D672" s="409"/>
      <c r="E672" s="409"/>
      <c r="F672" s="409"/>
      <c r="G672" s="409"/>
      <c r="H672" s="409"/>
      <c r="I672" s="409"/>
      <c r="J672" s="409"/>
      <c r="K672" s="409"/>
      <c r="L672" s="409"/>
      <c r="M672" s="409"/>
      <c r="N672" s="409"/>
      <c r="O672" s="409"/>
      <c r="P672" s="409"/>
      <c r="Q672" s="409"/>
      <c r="R672" s="409"/>
      <c r="S672" s="409"/>
      <c r="T672" s="409"/>
      <c r="U672" s="409"/>
      <c r="V672" s="409"/>
      <c r="W672" s="409"/>
      <c r="X672" s="409"/>
      <c r="Y672" s="409"/>
      <c r="Z672" s="409"/>
      <c r="AA672" s="409"/>
      <c r="AB672" s="409"/>
      <c r="AC672" s="409"/>
      <c r="AD672" s="409"/>
    </row>
    <row r="673" ht="13.5" customHeight="1">
      <c r="A673" s="409"/>
      <c r="B673" s="434"/>
      <c r="C673" s="409"/>
      <c r="D673" s="409"/>
      <c r="E673" s="409"/>
      <c r="F673" s="409"/>
      <c r="G673" s="409"/>
      <c r="H673" s="409"/>
      <c r="I673" s="409"/>
      <c r="J673" s="409"/>
      <c r="K673" s="409"/>
      <c r="L673" s="409"/>
      <c r="M673" s="409"/>
      <c r="N673" s="409"/>
      <c r="O673" s="409"/>
      <c r="P673" s="409"/>
      <c r="Q673" s="409"/>
      <c r="R673" s="409"/>
      <c r="S673" s="409"/>
      <c r="T673" s="409"/>
      <c r="U673" s="409"/>
      <c r="V673" s="409"/>
      <c r="W673" s="409"/>
      <c r="X673" s="409"/>
      <c r="Y673" s="409"/>
      <c r="Z673" s="409"/>
      <c r="AA673" s="409"/>
      <c r="AB673" s="409"/>
      <c r="AC673" s="409"/>
      <c r="AD673" s="409"/>
    </row>
    <row r="674" ht="13.5" customHeight="1">
      <c r="A674" s="409"/>
      <c r="B674" s="434"/>
      <c r="C674" s="409"/>
      <c r="D674" s="409"/>
      <c r="E674" s="409"/>
      <c r="F674" s="409"/>
      <c r="G674" s="409"/>
      <c r="H674" s="409"/>
      <c r="I674" s="409"/>
      <c r="J674" s="409"/>
      <c r="K674" s="409"/>
      <c r="L674" s="409"/>
      <c r="M674" s="409"/>
      <c r="N674" s="409"/>
      <c r="O674" s="409"/>
      <c r="P674" s="409"/>
      <c r="Q674" s="409"/>
      <c r="R674" s="409"/>
      <c r="S674" s="409"/>
      <c r="T674" s="409"/>
      <c r="U674" s="409"/>
      <c r="V674" s="409"/>
      <c r="W674" s="409"/>
      <c r="X674" s="409"/>
      <c r="Y674" s="409"/>
      <c r="Z674" s="409"/>
      <c r="AA674" s="409"/>
      <c r="AB674" s="409"/>
      <c r="AC674" s="409"/>
      <c r="AD674" s="409"/>
    </row>
    <row r="675" ht="13.5" customHeight="1">
      <c r="A675" s="409"/>
      <c r="B675" s="434"/>
      <c r="C675" s="409"/>
      <c r="D675" s="409"/>
      <c r="E675" s="409"/>
      <c r="F675" s="409"/>
      <c r="G675" s="409"/>
      <c r="H675" s="409"/>
      <c r="I675" s="409"/>
      <c r="J675" s="409"/>
      <c r="K675" s="409"/>
      <c r="L675" s="409"/>
      <c r="M675" s="409"/>
      <c r="N675" s="409"/>
      <c r="O675" s="409"/>
      <c r="P675" s="409"/>
      <c r="Q675" s="409"/>
      <c r="R675" s="409"/>
      <c r="S675" s="409"/>
      <c r="T675" s="409"/>
      <c r="U675" s="409"/>
      <c r="V675" s="409"/>
      <c r="W675" s="409"/>
      <c r="X675" s="409"/>
      <c r="Y675" s="409"/>
      <c r="Z675" s="409"/>
      <c r="AA675" s="409"/>
      <c r="AB675" s="409"/>
      <c r="AC675" s="409"/>
      <c r="AD675" s="409"/>
    </row>
    <row r="676" ht="13.5" customHeight="1">
      <c r="A676" s="409"/>
      <c r="B676" s="434"/>
      <c r="C676" s="409"/>
      <c r="D676" s="409"/>
      <c r="E676" s="409"/>
      <c r="F676" s="409"/>
      <c r="G676" s="409"/>
      <c r="H676" s="409"/>
      <c r="I676" s="409"/>
      <c r="J676" s="409"/>
      <c r="K676" s="409"/>
      <c r="L676" s="409"/>
      <c r="M676" s="409"/>
      <c r="N676" s="409"/>
      <c r="O676" s="409"/>
      <c r="P676" s="409"/>
      <c r="Q676" s="409"/>
      <c r="R676" s="409"/>
      <c r="S676" s="409"/>
      <c r="T676" s="409"/>
      <c r="U676" s="409"/>
      <c r="V676" s="409"/>
      <c r="W676" s="409"/>
      <c r="X676" s="409"/>
      <c r="Y676" s="409"/>
      <c r="Z676" s="409"/>
      <c r="AA676" s="409"/>
      <c r="AB676" s="409"/>
      <c r="AC676" s="409"/>
      <c r="AD676" s="409"/>
    </row>
    <row r="677" ht="13.5" customHeight="1">
      <c r="A677" s="409"/>
      <c r="B677" s="434"/>
      <c r="C677" s="409"/>
      <c r="D677" s="409"/>
      <c r="E677" s="409"/>
      <c r="F677" s="409"/>
      <c r="G677" s="409"/>
      <c r="H677" s="409"/>
      <c r="I677" s="409"/>
      <c r="J677" s="409"/>
      <c r="K677" s="409"/>
      <c r="L677" s="409"/>
      <c r="M677" s="409"/>
      <c r="N677" s="409"/>
      <c r="O677" s="409"/>
      <c r="P677" s="409"/>
      <c r="Q677" s="409"/>
      <c r="R677" s="409"/>
      <c r="S677" s="409"/>
      <c r="T677" s="409"/>
      <c r="U677" s="409"/>
      <c r="V677" s="409"/>
      <c r="W677" s="409"/>
      <c r="X677" s="409"/>
      <c r="Y677" s="409"/>
      <c r="Z677" s="409"/>
      <c r="AA677" s="409"/>
      <c r="AB677" s="409"/>
      <c r="AC677" s="409"/>
      <c r="AD677" s="409"/>
    </row>
    <row r="678" ht="13.5" customHeight="1">
      <c r="A678" s="409"/>
      <c r="B678" s="434"/>
      <c r="C678" s="409"/>
      <c r="D678" s="409"/>
      <c r="E678" s="409"/>
      <c r="F678" s="409"/>
      <c r="G678" s="409"/>
      <c r="H678" s="409"/>
      <c r="I678" s="409"/>
      <c r="J678" s="409"/>
      <c r="K678" s="409"/>
      <c r="L678" s="409"/>
      <c r="M678" s="409"/>
      <c r="N678" s="409"/>
      <c r="O678" s="409"/>
      <c r="P678" s="409"/>
      <c r="Q678" s="409"/>
      <c r="R678" s="409"/>
      <c r="S678" s="409"/>
      <c r="T678" s="409"/>
      <c r="U678" s="409"/>
      <c r="V678" s="409"/>
      <c r="W678" s="409"/>
      <c r="X678" s="409"/>
      <c r="Y678" s="409"/>
      <c r="Z678" s="409"/>
      <c r="AA678" s="409"/>
      <c r="AB678" s="409"/>
      <c r="AC678" s="409"/>
      <c r="AD678" s="409"/>
    </row>
    <row r="679" ht="13.5" customHeight="1">
      <c r="A679" s="409"/>
      <c r="B679" s="434"/>
      <c r="C679" s="409"/>
      <c r="D679" s="409"/>
      <c r="E679" s="409"/>
      <c r="F679" s="409"/>
      <c r="G679" s="409"/>
      <c r="H679" s="409"/>
      <c r="I679" s="409"/>
      <c r="J679" s="409"/>
      <c r="K679" s="409"/>
      <c r="L679" s="409"/>
      <c r="M679" s="409"/>
      <c r="N679" s="409"/>
      <c r="O679" s="409"/>
      <c r="P679" s="409"/>
      <c r="Q679" s="409"/>
      <c r="R679" s="409"/>
      <c r="S679" s="409"/>
      <c r="T679" s="409"/>
      <c r="U679" s="409"/>
      <c r="V679" s="409"/>
      <c r="W679" s="409"/>
      <c r="X679" s="409"/>
      <c r="Y679" s="409"/>
      <c r="Z679" s="409"/>
      <c r="AA679" s="409"/>
      <c r="AB679" s="409"/>
      <c r="AC679" s="409"/>
      <c r="AD679" s="409"/>
    </row>
    <row r="680" ht="13.5" customHeight="1">
      <c r="A680" s="409"/>
      <c r="B680" s="434"/>
      <c r="C680" s="409"/>
      <c r="D680" s="409"/>
      <c r="E680" s="409"/>
      <c r="F680" s="409"/>
      <c r="G680" s="409"/>
      <c r="H680" s="409"/>
      <c r="I680" s="409"/>
      <c r="J680" s="409"/>
      <c r="K680" s="409"/>
      <c r="L680" s="409"/>
      <c r="M680" s="409"/>
      <c r="N680" s="409"/>
      <c r="O680" s="409"/>
      <c r="P680" s="409"/>
      <c r="Q680" s="409"/>
      <c r="R680" s="409"/>
      <c r="S680" s="409"/>
      <c r="T680" s="409"/>
      <c r="U680" s="409"/>
      <c r="V680" s="409"/>
      <c r="W680" s="409"/>
      <c r="X680" s="409"/>
      <c r="Y680" s="409"/>
      <c r="Z680" s="409"/>
      <c r="AA680" s="409"/>
      <c r="AB680" s="409"/>
      <c r="AC680" s="409"/>
      <c r="AD680" s="409"/>
    </row>
    <row r="681" ht="13.5" customHeight="1">
      <c r="A681" s="409"/>
      <c r="B681" s="434"/>
      <c r="C681" s="409"/>
      <c r="D681" s="409"/>
      <c r="E681" s="409"/>
      <c r="F681" s="409"/>
      <c r="G681" s="409"/>
      <c r="H681" s="409"/>
      <c r="I681" s="409"/>
      <c r="J681" s="409"/>
      <c r="K681" s="409"/>
      <c r="L681" s="409"/>
      <c r="M681" s="409"/>
      <c r="N681" s="409"/>
      <c r="O681" s="409"/>
      <c r="P681" s="409"/>
      <c r="Q681" s="409"/>
      <c r="R681" s="409"/>
      <c r="S681" s="409"/>
      <c r="T681" s="409"/>
      <c r="U681" s="409"/>
      <c r="V681" s="409"/>
      <c r="W681" s="409"/>
      <c r="X681" s="409"/>
      <c r="Y681" s="409"/>
      <c r="Z681" s="409"/>
      <c r="AA681" s="409"/>
      <c r="AB681" s="409"/>
      <c r="AC681" s="409"/>
      <c r="AD681" s="409"/>
    </row>
    <row r="682" ht="13.5" customHeight="1">
      <c r="A682" s="409"/>
      <c r="B682" s="434"/>
      <c r="C682" s="409"/>
      <c r="D682" s="409"/>
      <c r="E682" s="409"/>
      <c r="F682" s="409"/>
      <c r="G682" s="409"/>
      <c r="H682" s="409"/>
      <c r="I682" s="409"/>
      <c r="J682" s="409"/>
      <c r="K682" s="409"/>
      <c r="L682" s="409"/>
      <c r="M682" s="409"/>
      <c r="N682" s="409"/>
      <c r="O682" s="409"/>
      <c r="P682" s="409"/>
      <c r="Q682" s="409"/>
      <c r="R682" s="409"/>
      <c r="S682" s="409"/>
      <c r="T682" s="409"/>
      <c r="U682" s="409"/>
      <c r="V682" s="409"/>
      <c r="W682" s="409"/>
      <c r="X682" s="409"/>
      <c r="Y682" s="409"/>
      <c r="Z682" s="409"/>
      <c r="AA682" s="409"/>
      <c r="AB682" s="409"/>
      <c r="AC682" s="409"/>
      <c r="AD682" s="409"/>
    </row>
    <row r="683" ht="13.5" customHeight="1">
      <c r="A683" s="409"/>
      <c r="B683" s="434"/>
      <c r="C683" s="409"/>
      <c r="D683" s="409"/>
      <c r="E683" s="409"/>
      <c r="F683" s="409"/>
      <c r="G683" s="409"/>
      <c r="H683" s="409"/>
      <c r="I683" s="409"/>
      <c r="J683" s="409"/>
      <c r="K683" s="409"/>
      <c r="L683" s="409"/>
      <c r="M683" s="409"/>
      <c r="N683" s="409"/>
      <c r="O683" s="409"/>
      <c r="P683" s="409"/>
      <c r="Q683" s="409"/>
      <c r="R683" s="409"/>
      <c r="S683" s="409"/>
      <c r="T683" s="409"/>
      <c r="U683" s="409"/>
      <c r="V683" s="409"/>
      <c r="W683" s="409"/>
      <c r="X683" s="409"/>
      <c r="Y683" s="409"/>
      <c r="Z683" s="409"/>
      <c r="AA683" s="409"/>
      <c r="AB683" s="409"/>
      <c r="AC683" s="409"/>
      <c r="AD683" s="409"/>
    </row>
    <row r="684" ht="13.5" customHeight="1">
      <c r="A684" s="409"/>
      <c r="B684" s="434"/>
      <c r="C684" s="409"/>
      <c r="D684" s="409"/>
      <c r="E684" s="409"/>
      <c r="F684" s="409"/>
      <c r="G684" s="409"/>
      <c r="H684" s="409"/>
      <c r="I684" s="409"/>
      <c r="J684" s="409"/>
      <c r="K684" s="409"/>
      <c r="L684" s="409"/>
      <c r="M684" s="409"/>
      <c r="N684" s="409"/>
      <c r="O684" s="409"/>
      <c r="P684" s="409"/>
      <c r="Q684" s="409"/>
      <c r="R684" s="409"/>
      <c r="S684" s="409"/>
      <c r="T684" s="409"/>
      <c r="U684" s="409"/>
      <c r="V684" s="409"/>
      <c r="W684" s="409"/>
      <c r="X684" s="409"/>
      <c r="Y684" s="409"/>
      <c r="Z684" s="409"/>
      <c r="AA684" s="409"/>
      <c r="AB684" s="409"/>
      <c r="AC684" s="409"/>
      <c r="AD684" s="409"/>
    </row>
    <row r="685" ht="13.5" customHeight="1">
      <c r="A685" s="409"/>
      <c r="B685" s="434"/>
      <c r="C685" s="409"/>
      <c r="D685" s="409"/>
      <c r="E685" s="409"/>
      <c r="F685" s="409"/>
      <c r="G685" s="409"/>
      <c r="H685" s="409"/>
      <c r="I685" s="409"/>
      <c r="J685" s="409"/>
      <c r="K685" s="409"/>
      <c r="L685" s="409"/>
      <c r="M685" s="409"/>
      <c r="N685" s="409"/>
      <c r="O685" s="409"/>
      <c r="P685" s="409"/>
      <c r="Q685" s="409"/>
      <c r="R685" s="409"/>
      <c r="S685" s="409"/>
      <c r="T685" s="409"/>
      <c r="U685" s="409"/>
      <c r="V685" s="409"/>
      <c r="W685" s="409"/>
      <c r="X685" s="409"/>
      <c r="Y685" s="409"/>
      <c r="Z685" s="409"/>
      <c r="AA685" s="409"/>
      <c r="AB685" s="409"/>
      <c r="AC685" s="409"/>
      <c r="AD685" s="409"/>
    </row>
    <row r="686" ht="13.5" customHeight="1">
      <c r="A686" s="409"/>
      <c r="B686" s="434"/>
      <c r="C686" s="409"/>
      <c r="D686" s="409"/>
      <c r="E686" s="409"/>
      <c r="F686" s="409"/>
      <c r="G686" s="409"/>
      <c r="H686" s="409"/>
      <c r="I686" s="409"/>
      <c r="J686" s="409"/>
      <c r="K686" s="409"/>
      <c r="L686" s="409"/>
      <c r="M686" s="409"/>
      <c r="N686" s="409"/>
      <c r="O686" s="409"/>
      <c r="P686" s="409"/>
      <c r="Q686" s="409"/>
      <c r="R686" s="409"/>
      <c r="S686" s="409"/>
      <c r="T686" s="409"/>
      <c r="U686" s="409"/>
      <c r="V686" s="409"/>
      <c r="W686" s="409"/>
      <c r="X686" s="409"/>
      <c r="Y686" s="409"/>
      <c r="Z686" s="409"/>
      <c r="AA686" s="409"/>
      <c r="AB686" s="409"/>
      <c r="AC686" s="409"/>
      <c r="AD686" s="409"/>
    </row>
    <row r="687" ht="13.5" customHeight="1">
      <c r="A687" s="409"/>
      <c r="B687" s="434"/>
      <c r="C687" s="409"/>
      <c r="D687" s="409"/>
      <c r="E687" s="409"/>
      <c r="F687" s="409"/>
      <c r="G687" s="409"/>
      <c r="H687" s="409"/>
      <c r="I687" s="409"/>
      <c r="J687" s="409"/>
      <c r="K687" s="409"/>
      <c r="L687" s="409"/>
      <c r="M687" s="409"/>
      <c r="N687" s="409"/>
      <c r="O687" s="409"/>
      <c r="P687" s="409"/>
      <c r="Q687" s="409"/>
      <c r="R687" s="409"/>
      <c r="S687" s="409"/>
      <c r="T687" s="409"/>
      <c r="U687" s="409"/>
      <c r="V687" s="409"/>
      <c r="W687" s="409"/>
      <c r="X687" s="409"/>
      <c r="Y687" s="409"/>
      <c r="Z687" s="409"/>
      <c r="AA687" s="409"/>
      <c r="AB687" s="409"/>
      <c r="AC687" s="409"/>
      <c r="AD687" s="409"/>
    </row>
    <row r="688" ht="13.5" customHeight="1">
      <c r="A688" s="409"/>
      <c r="B688" s="434"/>
      <c r="C688" s="409"/>
      <c r="D688" s="409"/>
      <c r="E688" s="409"/>
      <c r="F688" s="409"/>
      <c r="G688" s="409"/>
      <c r="H688" s="409"/>
      <c r="I688" s="409"/>
      <c r="J688" s="409"/>
      <c r="K688" s="409"/>
      <c r="L688" s="409"/>
      <c r="M688" s="409"/>
      <c r="N688" s="409"/>
      <c r="O688" s="409"/>
      <c r="P688" s="409"/>
      <c r="Q688" s="409"/>
      <c r="R688" s="409"/>
      <c r="S688" s="409"/>
      <c r="T688" s="409"/>
      <c r="U688" s="409"/>
      <c r="V688" s="409"/>
      <c r="W688" s="409"/>
      <c r="X688" s="409"/>
      <c r="Y688" s="409"/>
      <c r="Z688" s="409"/>
      <c r="AA688" s="409"/>
      <c r="AB688" s="409"/>
      <c r="AC688" s="409"/>
      <c r="AD688" s="409"/>
    </row>
    <row r="689" ht="13.5" customHeight="1">
      <c r="A689" s="409"/>
      <c r="B689" s="434"/>
      <c r="C689" s="409"/>
      <c r="D689" s="409"/>
      <c r="E689" s="409"/>
      <c r="F689" s="409"/>
      <c r="G689" s="409"/>
      <c r="H689" s="409"/>
      <c r="I689" s="409"/>
      <c r="J689" s="409"/>
      <c r="K689" s="409"/>
      <c r="L689" s="409"/>
      <c r="M689" s="409"/>
      <c r="N689" s="409"/>
      <c r="O689" s="409"/>
      <c r="P689" s="409"/>
      <c r="Q689" s="409"/>
      <c r="R689" s="409"/>
      <c r="S689" s="409"/>
      <c r="T689" s="409"/>
      <c r="U689" s="409"/>
      <c r="V689" s="409"/>
      <c r="W689" s="409"/>
      <c r="X689" s="409"/>
      <c r="Y689" s="409"/>
      <c r="Z689" s="409"/>
      <c r="AA689" s="409"/>
      <c r="AB689" s="409"/>
      <c r="AC689" s="409"/>
      <c r="AD689" s="409"/>
    </row>
    <row r="690" ht="13.5" customHeight="1">
      <c r="A690" s="409"/>
      <c r="B690" s="434"/>
      <c r="C690" s="409"/>
      <c r="D690" s="409"/>
      <c r="E690" s="409"/>
      <c r="F690" s="409"/>
      <c r="G690" s="409"/>
      <c r="H690" s="409"/>
      <c r="I690" s="409"/>
      <c r="J690" s="409"/>
      <c r="K690" s="409"/>
      <c r="L690" s="409"/>
      <c r="M690" s="409"/>
      <c r="N690" s="409"/>
      <c r="O690" s="409"/>
      <c r="P690" s="409"/>
      <c r="Q690" s="409"/>
      <c r="R690" s="409"/>
      <c r="S690" s="409"/>
      <c r="T690" s="409"/>
      <c r="U690" s="409"/>
      <c r="V690" s="409"/>
      <c r="W690" s="409"/>
      <c r="X690" s="409"/>
      <c r="Y690" s="409"/>
      <c r="Z690" s="409"/>
      <c r="AA690" s="409"/>
      <c r="AB690" s="409"/>
      <c r="AC690" s="409"/>
      <c r="AD690" s="409"/>
    </row>
    <row r="691" ht="13.5" customHeight="1">
      <c r="A691" s="409"/>
      <c r="B691" s="434"/>
      <c r="C691" s="409"/>
      <c r="D691" s="409"/>
      <c r="E691" s="409"/>
      <c r="F691" s="409"/>
      <c r="G691" s="409"/>
      <c r="H691" s="409"/>
      <c r="I691" s="409"/>
      <c r="J691" s="409"/>
      <c r="K691" s="409"/>
      <c r="L691" s="409"/>
      <c r="M691" s="409"/>
      <c r="N691" s="409"/>
      <c r="O691" s="409"/>
      <c r="P691" s="409"/>
      <c r="Q691" s="409"/>
      <c r="R691" s="409"/>
      <c r="S691" s="409"/>
      <c r="T691" s="409"/>
      <c r="U691" s="409"/>
      <c r="V691" s="409"/>
      <c r="W691" s="409"/>
      <c r="X691" s="409"/>
      <c r="Y691" s="409"/>
      <c r="Z691" s="409"/>
      <c r="AA691" s="409"/>
      <c r="AB691" s="409"/>
      <c r="AC691" s="409"/>
      <c r="AD691" s="409"/>
    </row>
    <row r="692" ht="13.5" customHeight="1">
      <c r="A692" s="409"/>
      <c r="B692" s="434"/>
      <c r="C692" s="409"/>
      <c r="D692" s="409"/>
      <c r="E692" s="409"/>
      <c r="F692" s="409"/>
      <c r="G692" s="409"/>
      <c r="H692" s="409"/>
      <c r="I692" s="409"/>
      <c r="J692" s="409"/>
      <c r="K692" s="409"/>
      <c r="L692" s="409"/>
      <c r="M692" s="409"/>
      <c r="N692" s="409"/>
      <c r="O692" s="409"/>
      <c r="P692" s="409"/>
      <c r="Q692" s="409"/>
      <c r="R692" s="409"/>
      <c r="S692" s="409"/>
      <c r="T692" s="409"/>
      <c r="U692" s="409"/>
      <c r="V692" s="409"/>
      <c r="W692" s="409"/>
      <c r="X692" s="409"/>
      <c r="Y692" s="409"/>
      <c r="Z692" s="409"/>
      <c r="AA692" s="409"/>
      <c r="AB692" s="409"/>
      <c r="AC692" s="409"/>
      <c r="AD692" s="409"/>
    </row>
    <row r="693" ht="13.5" customHeight="1">
      <c r="A693" s="409"/>
      <c r="B693" s="434"/>
      <c r="C693" s="409"/>
      <c r="D693" s="409"/>
      <c r="E693" s="409"/>
      <c r="F693" s="409"/>
      <c r="G693" s="409"/>
      <c r="H693" s="409"/>
      <c r="I693" s="409"/>
      <c r="J693" s="409"/>
      <c r="K693" s="409"/>
      <c r="L693" s="409"/>
      <c r="M693" s="409"/>
      <c r="N693" s="409"/>
      <c r="O693" s="409"/>
      <c r="P693" s="409"/>
      <c r="Q693" s="409"/>
      <c r="R693" s="409"/>
      <c r="S693" s="409"/>
      <c r="T693" s="409"/>
      <c r="U693" s="409"/>
      <c r="V693" s="409"/>
      <c r="W693" s="409"/>
      <c r="X693" s="409"/>
      <c r="Y693" s="409"/>
      <c r="Z693" s="409"/>
      <c r="AA693" s="409"/>
      <c r="AB693" s="409"/>
      <c r="AC693" s="409"/>
      <c r="AD693" s="409"/>
    </row>
    <row r="694" ht="13.5" customHeight="1">
      <c r="A694" s="409"/>
      <c r="B694" s="434"/>
      <c r="C694" s="409"/>
      <c r="D694" s="409"/>
      <c r="E694" s="409"/>
      <c r="F694" s="409"/>
      <c r="G694" s="409"/>
      <c r="H694" s="409"/>
      <c r="I694" s="409"/>
      <c r="J694" s="409"/>
      <c r="K694" s="409"/>
      <c r="L694" s="409"/>
      <c r="M694" s="409"/>
      <c r="N694" s="409"/>
      <c r="O694" s="409"/>
      <c r="P694" s="409"/>
      <c r="Q694" s="409"/>
      <c r="R694" s="409"/>
      <c r="S694" s="409"/>
      <c r="T694" s="409"/>
      <c r="U694" s="409"/>
      <c r="V694" s="409"/>
      <c r="W694" s="409"/>
      <c r="X694" s="409"/>
      <c r="Y694" s="409"/>
      <c r="Z694" s="409"/>
      <c r="AA694" s="409"/>
      <c r="AB694" s="409"/>
      <c r="AC694" s="409"/>
      <c r="AD694" s="409"/>
    </row>
    <row r="695" ht="13.5" customHeight="1">
      <c r="A695" s="409"/>
      <c r="B695" s="434"/>
      <c r="C695" s="409"/>
      <c r="D695" s="409"/>
      <c r="E695" s="409"/>
      <c r="F695" s="409"/>
      <c r="G695" s="409"/>
      <c r="H695" s="409"/>
      <c r="I695" s="409"/>
      <c r="J695" s="409"/>
      <c r="K695" s="409"/>
      <c r="L695" s="409"/>
      <c r="M695" s="409"/>
      <c r="N695" s="409"/>
      <c r="O695" s="409"/>
      <c r="P695" s="409"/>
      <c r="Q695" s="409"/>
      <c r="R695" s="409"/>
      <c r="S695" s="409"/>
      <c r="T695" s="409"/>
      <c r="U695" s="409"/>
      <c r="V695" s="409"/>
      <c r="W695" s="409"/>
      <c r="X695" s="409"/>
      <c r="Y695" s="409"/>
      <c r="Z695" s="409"/>
      <c r="AA695" s="409"/>
      <c r="AB695" s="409"/>
      <c r="AC695" s="409"/>
      <c r="AD695" s="409"/>
    </row>
    <row r="696" ht="13.5" customHeight="1">
      <c r="A696" s="409"/>
      <c r="B696" s="434"/>
      <c r="C696" s="409"/>
      <c r="D696" s="409"/>
      <c r="E696" s="409"/>
      <c r="F696" s="409"/>
      <c r="G696" s="409"/>
      <c r="H696" s="409"/>
      <c r="I696" s="409"/>
      <c r="J696" s="409"/>
      <c r="K696" s="409"/>
      <c r="L696" s="409"/>
      <c r="M696" s="409"/>
      <c r="N696" s="409"/>
      <c r="O696" s="409"/>
      <c r="P696" s="409"/>
      <c r="Q696" s="409"/>
      <c r="R696" s="409"/>
      <c r="S696" s="409"/>
      <c r="T696" s="409"/>
      <c r="U696" s="409"/>
      <c r="V696" s="409"/>
      <c r="W696" s="409"/>
      <c r="X696" s="409"/>
      <c r="Y696" s="409"/>
      <c r="Z696" s="409"/>
      <c r="AA696" s="409"/>
      <c r="AB696" s="409"/>
      <c r="AC696" s="409"/>
      <c r="AD696" s="409"/>
    </row>
    <row r="697" ht="13.5" customHeight="1">
      <c r="A697" s="409"/>
      <c r="B697" s="434"/>
      <c r="C697" s="409"/>
      <c r="D697" s="409"/>
      <c r="E697" s="409"/>
      <c r="F697" s="409"/>
      <c r="G697" s="409"/>
      <c r="H697" s="409"/>
      <c r="I697" s="409"/>
      <c r="J697" s="409"/>
      <c r="K697" s="409"/>
      <c r="L697" s="409"/>
      <c r="M697" s="409"/>
      <c r="N697" s="409"/>
      <c r="O697" s="409"/>
      <c r="P697" s="409"/>
      <c r="Q697" s="409"/>
      <c r="R697" s="409"/>
      <c r="S697" s="409"/>
      <c r="T697" s="409"/>
      <c r="U697" s="409"/>
      <c r="V697" s="409"/>
      <c r="W697" s="409"/>
      <c r="X697" s="409"/>
      <c r="Y697" s="409"/>
      <c r="Z697" s="409"/>
      <c r="AA697" s="409"/>
      <c r="AB697" s="409"/>
      <c r="AC697" s="409"/>
      <c r="AD697" s="409"/>
    </row>
    <row r="698" ht="13.5" customHeight="1">
      <c r="A698" s="409"/>
      <c r="B698" s="434"/>
      <c r="C698" s="409"/>
      <c r="D698" s="409"/>
      <c r="E698" s="409"/>
      <c r="F698" s="409"/>
      <c r="G698" s="409"/>
      <c r="H698" s="409"/>
      <c r="I698" s="409"/>
      <c r="J698" s="409"/>
      <c r="K698" s="409"/>
      <c r="L698" s="409"/>
      <c r="M698" s="409"/>
      <c r="N698" s="409"/>
      <c r="O698" s="409"/>
      <c r="P698" s="409"/>
      <c r="Q698" s="409"/>
      <c r="R698" s="409"/>
      <c r="S698" s="409"/>
      <c r="T698" s="409"/>
      <c r="U698" s="409"/>
      <c r="V698" s="409"/>
      <c r="W698" s="409"/>
      <c r="X698" s="409"/>
      <c r="Y698" s="409"/>
      <c r="Z698" s="409"/>
      <c r="AA698" s="409"/>
      <c r="AB698" s="409"/>
      <c r="AC698" s="409"/>
      <c r="AD698" s="409"/>
    </row>
    <row r="699" ht="13.5" customHeight="1">
      <c r="A699" s="409"/>
      <c r="B699" s="434"/>
      <c r="C699" s="409"/>
      <c r="D699" s="409"/>
      <c r="E699" s="409"/>
      <c r="F699" s="409"/>
      <c r="G699" s="409"/>
      <c r="H699" s="409"/>
      <c r="I699" s="409"/>
      <c r="J699" s="409"/>
      <c r="K699" s="409"/>
      <c r="L699" s="409"/>
      <c r="M699" s="409"/>
      <c r="N699" s="409"/>
      <c r="O699" s="409"/>
      <c r="P699" s="409"/>
      <c r="Q699" s="409"/>
      <c r="R699" s="409"/>
      <c r="S699" s="409"/>
      <c r="T699" s="409"/>
      <c r="U699" s="409"/>
      <c r="V699" s="409"/>
      <c r="W699" s="409"/>
      <c r="X699" s="409"/>
      <c r="Y699" s="409"/>
      <c r="Z699" s="409"/>
      <c r="AA699" s="409"/>
      <c r="AB699" s="409"/>
      <c r="AC699" s="409"/>
      <c r="AD699" s="409"/>
    </row>
    <row r="700" ht="13.5" customHeight="1">
      <c r="A700" s="409"/>
      <c r="B700" s="434"/>
      <c r="C700" s="409"/>
      <c r="D700" s="409"/>
      <c r="E700" s="409"/>
      <c r="F700" s="409"/>
      <c r="G700" s="409"/>
      <c r="H700" s="409"/>
      <c r="I700" s="409"/>
      <c r="J700" s="409"/>
      <c r="K700" s="409"/>
      <c r="L700" s="409"/>
      <c r="M700" s="409"/>
      <c r="N700" s="409"/>
      <c r="O700" s="409"/>
      <c r="P700" s="409"/>
      <c r="Q700" s="409"/>
      <c r="R700" s="409"/>
      <c r="S700" s="409"/>
      <c r="T700" s="409"/>
      <c r="U700" s="409"/>
      <c r="V700" s="409"/>
      <c r="W700" s="409"/>
      <c r="X700" s="409"/>
      <c r="Y700" s="409"/>
      <c r="Z700" s="409"/>
      <c r="AA700" s="409"/>
      <c r="AB700" s="409"/>
      <c r="AC700" s="409"/>
      <c r="AD700" s="409"/>
    </row>
    <row r="701" ht="13.5" customHeight="1">
      <c r="A701" s="409"/>
      <c r="B701" s="434"/>
      <c r="C701" s="409"/>
      <c r="D701" s="409"/>
      <c r="E701" s="409"/>
      <c r="F701" s="409"/>
      <c r="G701" s="409"/>
      <c r="H701" s="409"/>
      <c r="I701" s="409"/>
      <c r="J701" s="409"/>
      <c r="K701" s="409"/>
      <c r="L701" s="409"/>
      <c r="M701" s="409"/>
      <c r="N701" s="409"/>
      <c r="O701" s="409"/>
      <c r="P701" s="409"/>
      <c r="Q701" s="409"/>
      <c r="R701" s="409"/>
      <c r="S701" s="409"/>
      <c r="T701" s="409"/>
      <c r="U701" s="409"/>
      <c r="V701" s="409"/>
      <c r="W701" s="409"/>
      <c r="X701" s="409"/>
      <c r="Y701" s="409"/>
      <c r="Z701" s="409"/>
      <c r="AA701" s="409"/>
      <c r="AB701" s="409"/>
      <c r="AC701" s="409"/>
      <c r="AD701" s="409"/>
    </row>
    <row r="702" ht="13.5" customHeight="1">
      <c r="A702" s="409"/>
      <c r="B702" s="434"/>
      <c r="C702" s="409"/>
      <c r="D702" s="409"/>
      <c r="E702" s="409"/>
      <c r="F702" s="409"/>
      <c r="G702" s="409"/>
      <c r="H702" s="409"/>
      <c r="I702" s="409"/>
      <c r="J702" s="409"/>
      <c r="K702" s="409"/>
      <c r="L702" s="409"/>
      <c r="M702" s="409"/>
      <c r="N702" s="409"/>
      <c r="O702" s="409"/>
      <c r="P702" s="409"/>
      <c r="Q702" s="409"/>
      <c r="R702" s="409"/>
      <c r="S702" s="409"/>
      <c r="T702" s="409"/>
      <c r="U702" s="409"/>
      <c r="V702" s="409"/>
      <c r="W702" s="409"/>
      <c r="X702" s="409"/>
      <c r="Y702" s="409"/>
      <c r="Z702" s="409"/>
      <c r="AA702" s="409"/>
      <c r="AB702" s="409"/>
      <c r="AC702" s="409"/>
      <c r="AD702" s="409"/>
    </row>
    <row r="703" ht="13.5" customHeight="1">
      <c r="A703" s="409"/>
      <c r="B703" s="434"/>
      <c r="C703" s="409"/>
      <c r="D703" s="409"/>
      <c r="E703" s="409"/>
      <c r="F703" s="409"/>
      <c r="G703" s="409"/>
      <c r="H703" s="409"/>
      <c r="I703" s="409"/>
      <c r="J703" s="409"/>
      <c r="K703" s="409"/>
      <c r="L703" s="409"/>
      <c r="M703" s="409"/>
      <c r="N703" s="409"/>
      <c r="O703" s="409"/>
      <c r="P703" s="409"/>
      <c r="Q703" s="409"/>
      <c r="R703" s="409"/>
      <c r="S703" s="409"/>
      <c r="T703" s="409"/>
      <c r="U703" s="409"/>
      <c r="V703" s="409"/>
      <c r="W703" s="409"/>
      <c r="X703" s="409"/>
      <c r="Y703" s="409"/>
      <c r="Z703" s="409"/>
      <c r="AA703" s="409"/>
      <c r="AB703" s="409"/>
      <c r="AC703" s="409"/>
      <c r="AD703" s="409"/>
    </row>
    <row r="704" ht="13.5" customHeight="1">
      <c r="A704" s="409"/>
      <c r="B704" s="434"/>
      <c r="C704" s="409"/>
      <c r="D704" s="409"/>
      <c r="E704" s="409"/>
      <c r="F704" s="409"/>
      <c r="G704" s="409"/>
      <c r="H704" s="409"/>
      <c r="I704" s="409"/>
      <c r="J704" s="409"/>
      <c r="K704" s="409"/>
      <c r="L704" s="409"/>
      <c r="M704" s="409"/>
      <c r="N704" s="409"/>
      <c r="O704" s="409"/>
      <c r="P704" s="409"/>
      <c r="Q704" s="409"/>
      <c r="R704" s="409"/>
      <c r="S704" s="409"/>
      <c r="T704" s="409"/>
      <c r="U704" s="409"/>
      <c r="V704" s="409"/>
      <c r="W704" s="409"/>
      <c r="X704" s="409"/>
      <c r="Y704" s="409"/>
      <c r="Z704" s="409"/>
      <c r="AA704" s="409"/>
      <c r="AB704" s="409"/>
      <c r="AC704" s="409"/>
      <c r="AD704" s="409"/>
    </row>
    <row r="705" ht="13.5" customHeight="1">
      <c r="A705" s="409"/>
      <c r="B705" s="434"/>
      <c r="C705" s="409"/>
      <c r="D705" s="409"/>
      <c r="E705" s="409"/>
      <c r="F705" s="409"/>
      <c r="G705" s="409"/>
      <c r="H705" s="409"/>
      <c r="I705" s="409"/>
      <c r="J705" s="409"/>
      <c r="K705" s="409"/>
      <c r="L705" s="409"/>
      <c r="M705" s="409"/>
      <c r="N705" s="409"/>
      <c r="O705" s="409"/>
      <c r="P705" s="409"/>
      <c r="Q705" s="409"/>
      <c r="R705" s="409"/>
      <c r="S705" s="409"/>
      <c r="T705" s="409"/>
      <c r="U705" s="409"/>
      <c r="V705" s="409"/>
      <c r="W705" s="409"/>
      <c r="X705" s="409"/>
      <c r="Y705" s="409"/>
      <c r="Z705" s="409"/>
      <c r="AA705" s="409"/>
      <c r="AB705" s="409"/>
      <c r="AC705" s="409"/>
      <c r="AD705" s="409"/>
    </row>
    <row r="706" ht="13.5" customHeight="1">
      <c r="A706" s="409"/>
      <c r="B706" s="434"/>
      <c r="C706" s="409"/>
      <c r="D706" s="409"/>
      <c r="E706" s="409"/>
      <c r="F706" s="409"/>
      <c r="G706" s="409"/>
      <c r="H706" s="409"/>
      <c r="I706" s="409"/>
      <c r="J706" s="409"/>
      <c r="K706" s="409"/>
      <c r="L706" s="409"/>
      <c r="M706" s="409"/>
      <c r="N706" s="409"/>
      <c r="O706" s="409"/>
      <c r="P706" s="409"/>
      <c r="Q706" s="409"/>
      <c r="R706" s="409"/>
      <c r="S706" s="409"/>
      <c r="T706" s="409"/>
      <c r="U706" s="409"/>
      <c r="V706" s="409"/>
      <c r="W706" s="409"/>
      <c r="X706" s="409"/>
      <c r="Y706" s="409"/>
      <c r="Z706" s="409"/>
      <c r="AA706" s="409"/>
      <c r="AB706" s="409"/>
      <c r="AC706" s="409"/>
      <c r="AD706" s="409"/>
    </row>
    <row r="707" ht="13.5" customHeight="1">
      <c r="A707" s="409"/>
      <c r="B707" s="434"/>
      <c r="C707" s="409"/>
      <c r="D707" s="409"/>
      <c r="E707" s="409"/>
      <c r="F707" s="409"/>
      <c r="G707" s="409"/>
      <c r="H707" s="409"/>
      <c r="I707" s="409"/>
      <c r="J707" s="409"/>
      <c r="K707" s="409"/>
      <c r="L707" s="409"/>
      <c r="M707" s="409"/>
      <c r="N707" s="409"/>
      <c r="O707" s="409"/>
      <c r="P707" s="409"/>
      <c r="Q707" s="409"/>
      <c r="R707" s="409"/>
      <c r="S707" s="409"/>
      <c r="T707" s="409"/>
      <c r="U707" s="409"/>
      <c r="V707" s="409"/>
      <c r="W707" s="409"/>
      <c r="X707" s="409"/>
      <c r="Y707" s="409"/>
      <c r="Z707" s="409"/>
      <c r="AA707" s="409"/>
      <c r="AB707" s="409"/>
      <c r="AC707" s="409"/>
      <c r="AD707" s="409"/>
    </row>
    <row r="708" ht="13.5" customHeight="1">
      <c r="A708" s="409"/>
      <c r="B708" s="434"/>
      <c r="C708" s="409"/>
      <c r="D708" s="409"/>
      <c r="E708" s="409"/>
      <c r="F708" s="409"/>
      <c r="G708" s="409"/>
      <c r="H708" s="409"/>
      <c r="I708" s="409"/>
      <c r="J708" s="409"/>
      <c r="K708" s="409"/>
      <c r="L708" s="409"/>
      <c r="M708" s="409"/>
      <c r="N708" s="409"/>
      <c r="O708" s="409"/>
      <c r="P708" s="409"/>
      <c r="Q708" s="409"/>
      <c r="R708" s="409"/>
      <c r="S708" s="409"/>
      <c r="T708" s="409"/>
      <c r="U708" s="409"/>
      <c r="V708" s="409"/>
      <c r="W708" s="409"/>
      <c r="X708" s="409"/>
      <c r="Y708" s="409"/>
      <c r="Z708" s="409"/>
      <c r="AA708" s="409"/>
      <c r="AB708" s="409"/>
      <c r="AC708" s="409"/>
      <c r="AD708" s="409"/>
    </row>
    <row r="709" ht="13.5" customHeight="1">
      <c r="A709" s="409"/>
      <c r="B709" s="434"/>
      <c r="C709" s="409"/>
      <c r="D709" s="409"/>
      <c r="E709" s="409"/>
      <c r="F709" s="409"/>
      <c r="G709" s="409"/>
      <c r="H709" s="409"/>
      <c r="I709" s="409"/>
      <c r="J709" s="409"/>
      <c r="K709" s="409"/>
      <c r="L709" s="409"/>
      <c r="M709" s="409"/>
      <c r="N709" s="409"/>
      <c r="O709" s="409"/>
      <c r="P709" s="409"/>
      <c r="Q709" s="409"/>
      <c r="R709" s="409"/>
      <c r="S709" s="409"/>
      <c r="T709" s="409"/>
      <c r="U709" s="409"/>
      <c r="V709" s="409"/>
      <c r="W709" s="409"/>
      <c r="X709" s="409"/>
      <c r="Y709" s="409"/>
      <c r="Z709" s="409"/>
      <c r="AA709" s="409"/>
      <c r="AB709" s="409"/>
      <c r="AC709" s="409"/>
      <c r="AD709" s="409"/>
    </row>
    <row r="710" ht="13.5" customHeight="1">
      <c r="A710" s="409"/>
      <c r="B710" s="434"/>
      <c r="C710" s="409"/>
      <c r="D710" s="409"/>
      <c r="E710" s="409"/>
      <c r="F710" s="409"/>
      <c r="G710" s="409"/>
      <c r="H710" s="409"/>
      <c r="I710" s="409"/>
      <c r="J710" s="409"/>
      <c r="K710" s="409"/>
      <c r="L710" s="409"/>
      <c r="M710" s="409"/>
      <c r="N710" s="409"/>
      <c r="O710" s="409"/>
      <c r="P710" s="409"/>
      <c r="Q710" s="409"/>
      <c r="R710" s="409"/>
      <c r="S710" s="409"/>
      <c r="T710" s="409"/>
      <c r="U710" s="409"/>
      <c r="V710" s="409"/>
      <c r="W710" s="409"/>
      <c r="X710" s="409"/>
      <c r="Y710" s="409"/>
      <c r="Z710" s="409"/>
      <c r="AA710" s="409"/>
      <c r="AB710" s="409"/>
      <c r="AC710" s="409"/>
      <c r="AD710" s="409"/>
    </row>
    <row r="711" ht="13.5" customHeight="1">
      <c r="A711" s="409"/>
      <c r="B711" s="434"/>
      <c r="C711" s="409"/>
      <c r="D711" s="409"/>
      <c r="E711" s="409"/>
      <c r="F711" s="409"/>
      <c r="G711" s="409"/>
      <c r="H711" s="409"/>
      <c r="I711" s="409"/>
      <c r="J711" s="409"/>
      <c r="K711" s="409"/>
      <c r="L711" s="409"/>
      <c r="M711" s="409"/>
      <c r="N711" s="409"/>
      <c r="O711" s="409"/>
      <c r="P711" s="409"/>
      <c r="Q711" s="409"/>
      <c r="R711" s="409"/>
      <c r="S711" s="409"/>
      <c r="T711" s="409"/>
      <c r="U711" s="409"/>
      <c r="V711" s="409"/>
      <c r="W711" s="409"/>
      <c r="X711" s="409"/>
      <c r="Y711" s="409"/>
      <c r="Z711" s="409"/>
      <c r="AA711" s="409"/>
      <c r="AB711" s="409"/>
      <c r="AC711" s="409"/>
      <c r="AD711" s="409"/>
    </row>
    <row r="712" ht="13.5" customHeight="1">
      <c r="A712" s="409"/>
      <c r="B712" s="434"/>
      <c r="C712" s="409"/>
      <c r="D712" s="409"/>
      <c r="E712" s="409"/>
      <c r="F712" s="409"/>
      <c r="G712" s="409"/>
      <c r="H712" s="409"/>
      <c r="I712" s="409"/>
      <c r="J712" s="409"/>
      <c r="K712" s="409"/>
      <c r="L712" s="409"/>
      <c r="M712" s="409"/>
      <c r="N712" s="409"/>
      <c r="O712" s="409"/>
      <c r="P712" s="409"/>
      <c r="Q712" s="409"/>
      <c r="R712" s="409"/>
      <c r="S712" s="409"/>
      <c r="T712" s="409"/>
      <c r="U712" s="409"/>
      <c r="V712" s="409"/>
      <c r="W712" s="409"/>
      <c r="X712" s="409"/>
      <c r="Y712" s="409"/>
      <c r="Z712" s="409"/>
      <c r="AA712" s="409"/>
      <c r="AB712" s="409"/>
      <c r="AC712" s="409"/>
      <c r="AD712" s="409"/>
    </row>
    <row r="713" ht="13.5" customHeight="1">
      <c r="A713" s="409"/>
      <c r="B713" s="434"/>
      <c r="C713" s="409"/>
      <c r="D713" s="409"/>
      <c r="E713" s="409"/>
      <c r="F713" s="409"/>
      <c r="G713" s="409"/>
      <c r="H713" s="409"/>
      <c r="I713" s="409"/>
      <c r="J713" s="409"/>
      <c r="K713" s="409"/>
      <c r="L713" s="409"/>
      <c r="M713" s="409"/>
      <c r="N713" s="409"/>
      <c r="O713" s="409"/>
      <c r="P713" s="409"/>
      <c r="Q713" s="409"/>
      <c r="R713" s="409"/>
      <c r="S713" s="409"/>
      <c r="T713" s="409"/>
      <c r="U713" s="409"/>
      <c r="V713" s="409"/>
      <c r="W713" s="409"/>
      <c r="X713" s="409"/>
      <c r="Y713" s="409"/>
      <c r="Z713" s="409"/>
      <c r="AA713" s="409"/>
      <c r="AB713" s="409"/>
      <c r="AC713" s="409"/>
      <c r="AD713" s="409"/>
    </row>
    <row r="714" ht="13.5" customHeight="1">
      <c r="A714" s="409"/>
      <c r="B714" s="434"/>
      <c r="C714" s="409"/>
      <c r="D714" s="409"/>
      <c r="E714" s="409"/>
      <c r="F714" s="409"/>
      <c r="G714" s="409"/>
      <c r="H714" s="409"/>
      <c r="I714" s="409"/>
      <c r="J714" s="409"/>
      <c r="K714" s="409"/>
      <c r="L714" s="409"/>
      <c r="M714" s="409"/>
      <c r="N714" s="409"/>
      <c r="O714" s="409"/>
      <c r="P714" s="409"/>
      <c r="Q714" s="409"/>
      <c r="R714" s="409"/>
      <c r="S714" s="409"/>
      <c r="T714" s="409"/>
      <c r="U714" s="409"/>
      <c r="V714" s="409"/>
      <c r="W714" s="409"/>
      <c r="X714" s="409"/>
      <c r="Y714" s="409"/>
      <c r="Z714" s="409"/>
      <c r="AA714" s="409"/>
      <c r="AB714" s="409"/>
      <c r="AC714" s="409"/>
      <c r="AD714" s="409"/>
    </row>
    <row r="715" ht="13.5" customHeight="1">
      <c r="A715" s="409"/>
      <c r="B715" s="434"/>
      <c r="C715" s="409"/>
      <c r="D715" s="409"/>
      <c r="E715" s="409"/>
      <c r="F715" s="409"/>
      <c r="G715" s="409"/>
      <c r="H715" s="409"/>
      <c r="I715" s="409"/>
      <c r="J715" s="409"/>
      <c r="K715" s="409"/>
      <c r="L715" s="409"/>
      <c r="M715" s="409"/>
      <c r="N715" s="409"/>
      <c r="O715" s="409"/>
      <c r="P715" s="409"/>
      <c r="Q715" s="409"/>
      <c r="R715" s="409"/>
      <c r="S715" s="409"/>
      <c r="T715" s="409"/>
      <c r="U715" s="409"/>
      <c r="V715" s="409"/>
      <c r="W715" s="409"/>
      <c r="X715" s="409"/>
      <c r="Y715" s="409"/>
      <c r="Z715" s="409"/>
      <c r="AA715" s="409"/>
      <c r="AB715" s="409"/>
      <c r="AC715" s="409"/>
      <c r="AD715" s="409"/>
    </row>
    <row r="716" ht="13.5" customHeight="1">
      <c r="A716" s="409"/>
      <c r="B716" s="434"/>
      <c r="C716" s="409"/>
      <c r="D716" s="409"/>
      <c r="E716" s="409"/>
      <c r="F716" s="409"/>
      <c r="G716" s="409"/>
      <c r="H716" s="409"/>
      <c r="I716" s="409"/>
      <c r="J716" s="409"/>
      <c r="K716" s="409"/>
      <c r="L716" s="409"/>
      <c r="M716" s="409"/>
      <c r="N716" s="409"/>
      <c r="O716" s="409"/>
      <c r="P716" s="409"/>
      <c r="Q716" s="409"/>
      <c r="R716" s="409"/>
      <c r="S716" s="409"/>
      <c r="T716" s="409"/>
      <c r="U716" s="409"/>
      <c r="V716" s="409"/>
      <c r="W716" s="409"/>
      <c r="X716" s="409"/>
      <c r="Y716" s="409"/>
      <c r="Z716" s="409"/>
      <c r="AA716" s="409"/>
      <c r="AB716" s="409"/>
      <c r="AC716" s="409"/>
      <c r="AD716" s="409"/>
    </row>
    <row r="717" ht="13.5" customHeight="1">
      <c r="A717" s="409"/>
      <c r="B717" s="434"/>
      <c r="C717" s="409"/>
      <c r="D717" s="409"/>
      <c r="E717" s="409"/>
      <c r="F717" s="409"/>
      <c r="G717" s="409"/>
      <c r="H717" s="409"/>
      <c r="I717" s="409"/>
      <c r="J717" s="409"/>
      <c r="K717" s="409"/>
      <c r="L717" s="409"/>
      <c r="M717" s="409"/>
      <c r="N717" s="409"/>
      <c r="O717" s="409"/>
      <c r="P717" s="409"/>
      <c r="Q717" s="409"/>
      <c r="R717" s="409"/>
      <c r="S717" s="409"/>
      <c r="T717" s="409"/>
      <c r="U717" s="409"/>
      <c r="V717" s="409"/>
      <c r="W717" s="409"/>
      <c r="X717" s="409"/>
      <c r="Y717" s="409"/>
      <c r="Z717" s="409"/>
      <c r="AA717" s="409"/>
      <c r="AB717" s="409"/>
      <c r="AC717" s="409"/>
      <c r="AD717" s="409"/>
    </row>
    <row r="718" ht="13.5" customHeight="1">
      <c r="A718" s="409"/>
      <c r="B718" s="434"/>
      <c r="C718" s="409"/>
      <c r="D718" s="409"/>
      <c r="E718" s="409"/>
      <c r="F718" s="409"/>
      <c r="G718" s="409"/>
      <c r="H718" s="409"/>
      <c r="I718" s="409"/>
      <c r="J718" s="409"/>
      <c r="K718" s="409"/>
      <c r="L718" s="409"/>
      <c r="M718" s="409"/>
      <c r="N718" s="409"/>
      <c r="O718" s="409"/>
      <c r="P718" s="409"/>
      <c r="Q718" s="409"/>
      <c r="R718" s="409"/>
      <c r="S718" s="409"/>
      <c r="T718" s="409"/>
      <c r="U718" s="409"/>
      <c r="V718" s="409"/>
      <c r="W718" s="409"/>
      <c r="X718" s="409"/>
      <c r="Y718" s="409"/>
      <c r="Z718" s="409"/>
      <c r="AA718" s="409"/>
      <c r="AB718" s="409"/>
      <c r="AC718" s="409"/>
      <c r="AD718" s="409"/>
    </row>
    <row r="719" ht="13.5" customHeight="1">
      <c r="A719" s="409"/>
      <c r="B719" s="434"/>
      <c r="C719" s="409"/>
      <c r="D719" s="409"/>
      <c r="E719" s="409"/>
      <c r="F719" s="409"/>
      <c r="G719" s="409"/>
      <c r="H719" s="409"/>
      <c r="I719" s="409"/>
      <c r="J719" s="409"/>
      <c r="K719" s="409"/>
      <c r="L719" s="409"/>
      <c r="M719" s="409"/>
      <c r="N719" s="409"/>
      <c r="O719" s="409"/>
      <c r="P719" s="409"/>
      <c r="Q719" s="409"/>
      <c r="R719" s="409"/>
      <c r="S719" s="409"/>
      <c r="T719" s="409"/>
      <c r="U719" s="409"/>
      <c r="V719" s="409"/>
      <c r="W719" s="409"/>
      <c r="X719" s="409"/>
      <c r="Y719" s="409"/>
      <c r="Z719" s="409"/>
      <c r="AA719" s="409"/>
      <c r="AB719" s="409"/>
      <c r="AC719" s="409"/>
      <c r="AD719" s="409"/>
    </row>
    <row r="720" ht="13.5" customHeight="1">
      <c r="A720" s="409"/>
      <c r="B720" s="434"/>
      <c r="C720" s="409"/>
      <c r="D720" s="409"/>
      <c r="E720" s="409"/>
      <c r="F720" s="409"/>
      <c r="G720" s="409"/>
      <c r="H720" s="409"/>
      <c r="I720" s="409"/>
      <c r="J720" s="409"/>
      <c r="K720" s="409"/>
      <c r="L720" s="409"/>
      <c r="M720" s="409"/>
      <c r="N720" s="409"/>
      <c r="O720" s="409"/>
      <c r="P720" s="409"/>
      <c r="Q720" s="409"/>
      <c r="R720" s="409"/>
      <c r="S720" s="409"/>
      <c r="T720" s="409"/>
      <c r="U720" s="409"/>
      <c r="V720" s="409"/>
      <c r="W720" s="409"/>
      <c r="X720" s="409"/>
      <c r="Y720" s="409"/>
      <c r="Z720" s="409"/>
      <c r="AA720" s="409"/>
      <c r="AB720" s="409"/>
      <c r="AC720" s="409"/>
      <c r="AD720" s="409"/>
    </row>
    <row r="721" ht="13.5" customHeight="1">
      <c r="A721" s="409"/>
      <c r="B721" s="434"/>
      <c r="C721" s="409"/>
      <c r="D721" s="409"/>
      <c r="E721" s="409"/>
      <c r="F721" s="409"/>
      <c r="G721" s="409"/>
      <c r="H721" s="409"/>
      <c r="I721" s="409"/>
      <c r="J721" s="409"/>
      <c r="K721" s="409"/>
      <c r="L721" s="409"/>
      <c r="M721" s="409"/>
      <c r="N721" s="409"/>
      <c r="O721" s="409"/>
      <c r="P721" s="409"/>
      <c r="Q721" s="409"/>
      <c r="R721" s="409"/>
      <c r="S721" s="409"/>
      <c r="T721" s="409"/>
      <c r="U721" s="409"/>
      <c r="V721" s="409"/>
      <c r="W721" s="409"/>
      <c r="X721" s="409"/>
      <c r="Y721" s="409"/>
      <c r="Z721" s="409"/>
      <c r="AA721" s="409"/>
      <c r="AB721" s="409"/>
      <c r="AC721" s="409"/>
      <c r="AD721" s="409"/>
    </row>
    <row r="722" ht="13.5" customHeight="1">
      <c r="A722" s="409"/>
      <c r="B722" s="434"/>
      <c r="C722" s="409"/>
      <c r="D722" s="409"/>
      <c r="E722" s="409"/>
      <c r="F722" s="409"/>
      <c r="G722" s="409"/>
      <c r="H722" s="409"/>
      <c r="I722" s="409"/>
      <c r="J722" s="409"/>
      <c r="K722" s="409"/>
      <c r="L722" s="409"/>
      <c r="M722" s="409"/>
      <c r="N722" s="409"/>
      <c r="O722" s="409"/>
      <c r="P722" s="409"/>
      <c r="Q722" s="409"/>
      <c r="R722" s="409"/>
      <c r="S722" s="409"/>
      <c r="T722" s="409"/>
      <c r="U722" s="409"/>
      <c r="V722" s="409"/>
      <c r="W722" s="409"/>
      <c r="X722" s="409"/>
      <c r="Y722" s="409"/>
      <c r="Z722" s="409"/>
      <c r="AA722" s="409"/>
      <c r="AB722" s="409"/>
      <c r="AC722" s="409"/>
      <c r="AD722" s="409"/>
    </row>
    <row r="723" ht="13.5" customHeight="1">
      <c r="A723" s="409"/>
      <c r="B723" s="434"/>
      <c r="C723" s="409"/>
      <c r="D723" s="409"/>
      <c r="E723" s="409"/>
      <c r="F723" s="409"/>
      <c r="G723" s="409"/>
      <c r="H723" s="409"/>
      <c r="I723" s="409"/>
      <c r="J723" s="409"/>
      <c r="K723" s="409"/>
      <c r="L723" s="409"/>
      <c r="M723" s="409"/>
      <c r="N723" s="409"/>
      <c r="O723" s="409"/>
      <c r="P723" s="409"/>
      <c r="Q723" s="409"/>
      <c r="R723" s="409"/>
      <c r="S723" s="409"/>
      <c r="T723" s="409"/>
      <c r="U723" s="409"/>
      <c r="V723" s="409"/>
      <c r="W723" s="409"/>
      <c r="X723" s="409"/>
      <c r="Y723" s="409"/>
      <c r="Z723" s="409"/>
      <c r="AA723" s="409"/>
      <c r="AB723" s="409"/>
      <c r="AC723" s="409"/>
      <c r="AD723" s="409"/>
    </row>
    <row r="724" ht="13.5" customHeight="1">
      <c r="A724" s="409"/>
      <c r="B724" s="434"/>
      <c r="C724" s="409"/>
      <c r="D724" s="409"/>
      <c r="E724" s="409"/>
      <c r="F724" s="409"/>
      <c r="G724" s="409"/>
      <c r="H724" s="409"/>
      <c r="I724" s="409"/>
      <c r="J724" s="409"/>
      <c r="K724" s="409"/>
      <c r="L724" s="409"/>
      <c r="M724" s="409"/>
      <c r="N724" s="409"/>
      <c r="O724" s="409"/>
      <c r="P724" s="409"/>
      <c r="Q724" s="409"/>
      <c r="R724" s="409"/>
      <c r="S724" s="409"/>
      <c r="T724" s="409"/>
      <c r="U724" s="409"/>
      <c r="V724" s="409"/>
      <c r="W724" s="409"/>
      <c r="X724" s="409"/>
      <c r="Y724" s="409"/>
      <c r="Z724" s="409"/>
      <c r="AA724" s="409"/>
      <c r="AB724" s="409"/>
      <c r="AC724" s="409"/>
      <c r="AD724" s="409"/>
    </row>
    <row r="725" ht="13.5" customHeight="1">
      <c r="A725" s="409"/>
      <c r="B725" s="434"/>
      <c r="C725" s="409"/>
      <c r="D725" s="409"/>
      <c r="E725" s="409"/>
      <c r="F725" s="409"/>
      <c r="G725" s="409"/>
      <c r="H725" s="409"/>
      <c r="I725" s="409"/>
      <c r="J725" s="409"/>
      <c r="K725" s="409"/>
      <c r="L725" s="409"/>
      <c r="M725" s="409"/>
      <c r="N725" s="409"/>
      <c r="O725" s="409"/>
      <c r="P725" s="409"/>
      <c r="Q725" s="409"/>
      <c r="R725" s="409"/>
      <c r="S725" s="409"/>
      <c r="T725" s="409"/>
      <c r="U725" s="409"/>
      <c r="V725" s="409"/>
      <c r="W725" s="409"/>
      <c r="X725" s="409"/>
      <c r="Y725" s="409"/>
      <c r="Z725" s="409"/>
      <c r="AA725" s="409"/>
      <c r="AB725" s="409"/>
      <c r="AC725" s="409"/>
      <c r="AD725" s="409"/>
    </row>
    <row r="726" ht="13.5" customHeight="1">
      <c r="A726" s="409"/>
      <c r="B726" s="434"/>
      <c r="C726" s="409"/>
      <c r="D726" s="409"/>
      <c r="E726" s="409"/>
      <c r="F726" s="409"/>
      <c r="G726" s="409"/>
      <c r="H726" s="409"/>
      <c r="I726" s="409"/>
      <c r="J726" s="409"/>
      <c r="K726" s="409"/>
      <c r="L726" s="409"/>
      <c r="M726" s="409"/>
      <c r="N726" s="409"/>
      <c r="O726" s="409"/>
      <c r="P726" s="409"/>
      <c r="Q726" s="409"/>
      <c r="R726" s="409"/>
      <c r="S726" s="409"/>
      <c r="T726" s="409"/>
      <c r="U726" s="409"/>
      <c r="V726" s="409"/>
      <c r="W726" s="409"/>
      <c r="X726" s="409"/>
      <c r="Y726" s="409"/>
      <c r="Z726" s="409"/>
      <c r="AA726" s="409"/>
      <c r="AB726" s="409"/>
      <c r="AC726" s="409"/>
      <c r="AD726" s="409"/>
    </row>
    <row r="727" ht="13.5" customHeight="1">
      <c r="A727" s="409"/>
      <c r="B727" s="434"/>
      <c r="C727" s="409"/>
      <c r="D727" s="409"/>
      <c r="E727" s="409"/>
      <c r="F727" s="409"/>
      <c r="G727" s="409"/>
      <c r="H727" s="409"/>
      <c r="I727" s="409"/>
      <c r="J727" s="409"/>
      <c r="K727" s="409"/>
      <c r="L727" s="409"/>
      <c r="M727" s="409"/>
      <c r="N727" s="409"/>
      <c r="O727" s="409"/>
      <c r="P727" s="409"/>
      <c r="Q727" s="409"/>
      <c r="R727" s="409"/>
      <c r="S727" s="409"/>
      <c r="T727" s="409"/>
      <c r="U727" s="409"/>
      <c r="V727" s="409"/>
      <c r="W727" s="409"/>
      <c r="X727" s="409"/>
      <c r="Y727" s="409"/>
      <c r="Z727" s="409"/>
      <c r="AA727" s="409"/>
      <c r="AB727" s="409"/>
      <c r="AC727" s="409"/>
      <c r="AD727" s="409"/>
    </row>
    <row r="728" ht="13.5" customHeight="1">
      <c r="A728" s="409"/>
      <c r="B728" s="434"/>
      <c r="C728" s="409"/>
      <c r="D728" s="409"/>
      <c r="E728" s="409"/>
      <c r="F728" s="409"/>
      <c r="G728" s="409"/>
      <c r="H728" s="409"/>
      <c r="I728" s="409"/>
      <c r="J728" s="409"/>
      <c r="K728" s="409"/>
      <c r="L728" s="409"/>
      <c r="M728" s="409"/>
      <c r="N728" s="409"/>
      <c r="O728" s="409"/>
      <c r="P728" s="409"/>
      <c r="Q728" s="409"/>
      <c r="R728" s="409"/>
      <c r="S728" s="409"/>
      <c r="T728" s="409"/>
      <c r="U728" s="409"/>
      <c r="V728" s="409"/>
      <c r="W728" s="409"/>
      <c r="X728" s="409"/>
      <c r="Y728" s="409"/>
      <c r="Z728" s="409"/>
      <c r="AA728" s="409"/>
      <c r="AB728" s="409"/>
      <c r="AC728" s="409"/>
      <c r="AD728" s="409"/>
    </row>
    <row r="729" ht="13.5" customHeight="1">
      <c r="A729" s="409"/>
      <c r="B729" s="434"/>
      <c r="C729" s="409"/>
      <c r="D729" s="409"/>
      <c r="E729" s="409"/>
      <c r="F729" s="409"/>
      <c r="G729" s="409"/>
      <c r="H729" s="409"/>
      <c r="I729" s="409"/>
      <c r="J729" s="409"/>
      <c r="K729" s="409"/>
      <c r="L729" s="409"/>
      <c r="M729" s="409"/>
      <c r="N729" s="409"/>
      <c r="O729" s="409"/>
      <c r="P729" s="409"/>
      <c r="Q729" s="409"/>
      <c r="R729" s="409"/>
      <c r="S729" s="409"/>
      <c r="T729" s="409"/>
      <c r="U729" s="409"/>
      <c r="V729" s="409"/>
      <c r="W729" s="409"/>
      <c r="X729" s="409"/>
      <c r="Y729" s="409"/>
      <c r="Z729" s="409"/>
      <c r="AA729" s="409"/>
      <c r="AB729" s="409"/>
      <c r="AC729" s="409"/>
      <c r="AD729" s="409"/>
    </row>
    <row r="730" ht="13.5" customHeight="1">
      <c r="A730" s="409"/>
      <c r="B730" s="434"/>
      <c r="C730" s="409"/>
      <c r="D730" s="409"/>
      <c r="E730" s="409"/>
      <c r="F730" s="409"/>
      <c r="G730" s="409"/>
      <c r="H730" s="409"/>
      <c r="I730" s="409"/>
      <c r="J730" s="409"/>
      <c r="K730" s="409"/>
      <c r="L730" s="409"/>
      <c r="M730" s="409"/>
      <c r="N730" s="409"/>
      <c r="O730" s="409"/>
      <c r="P730" s="409"/>
      <c r="Q730" s="409"/>
      <c r="R730" s="409"/>
      <c r="S730" s="409"/>
      <c r="T730" s="409"/>
      <c r="U730" s="409"/>
      <c r="V730" s="409"/>
      <c r="W730" s="409"/>
      <c r="X730" s="409"/>
      <c r="Y730" s="409"/>
      <c r="Z730" s="409"/>
      <c r="AA730" s="409"/>
      <c r="AB730" s="409"/>
      <c r="AC730" s="409"/>
      <c r="AD730" s="409"/>
    </row>
    <row r="731" ht="13.5" customHeight="1">
      <c r="A731" s="409"/>
      <c r="B731" s="434"/>
      <c r="C731" s="409"/>
      <c r="D731" s="409"/>
      <c r="E731" s="409"/>
      <c r="F731" s="409"/>
      <c r="G731" s="409"/>
      <c r="H731" s="409"/>
      <c r="I731" s="409"/>
      <c r="J731" s="409"/>
      <c r="K731" s="409"/>
      <c r="L731" s="409"/>
      <c r="M731" s="409"/>
      <c r="N731" s="409"/>
      <c r="O731" s="409"/>
      <c r="P731" s="409"/>
      <c r="Q731" s="409"/>
      <c r="R731" s="409"/>
      <c r="S731" s="409"/>
      <c r="T731" s="409"/>
      <c r="U731" s="409"/>
      <c r="V731" s="409"/>
      <c r="W731" s="409"/>
      <c r="X731" s="409"/>
      <c r="Y731" s="409"/>
      <c r="Z731" s="409"/>
      <c r="AA731" s="409"/>
      <c r="AB731" s="409"/>
      <c r="AC731" s="409"/>
      <c r="AD731" s="409"/>
    </row>
    <row r="732" ht="13.5" customHeight="1">
      <c r="A732" s="409"/>
      <c r="B732" s="434"/>
      <c r="C732" s="409"/>
      <c r="D732" s="409"/>
      <c r="E732" s="409"/>
      <c r="F732" s="409"/>
      <c r="G732" s="409"/>
      <c r="H732" s="409"/>
      <c r="I732" s="409"/>
      <c r="J732" s="409"/>
      <c r="K732" s="409"/>
      <c r="L732" s="409"/>
      <c r="M732" s="409"/>
      <c r="N732" s="409"/>
      <c r="O732" s="409"/>
      <c r="P732" s="409"/>
      <c r="Q732" s="409"/>
      <c r="R732" s="409"/>
      <c r="S732" s="409"/>
      <c r="T732" s="409"/>
      <c r="U732" s="409"/>
      <c r="V732" s="409"/>
      <c r="W732" s="409"/>
      <c r="X732" s="409"/>
      <c r="Y732" s="409"/>
      <c r="Z732" s="409"/>
      <c r="AA732" s="409"/>
      <c r="AB732" s="409"/>
      <c r="AC732" s="409"/>
      <c r="AD732" s="409"/>
    </row>
    <row r="733" ht="13.5" customHeight="1">
      <c r="A733" s="409"/>
      <c r="B733" s="434"/>
      <c r="C733" s="409"/>
      <c r="D733" s="409"/>
      <c r="E733" s="409"/>
      <c r="F733" s="409"/>
      <c r="G733" s="409"/>
      <c r="H733" s="409"/>
      <c r="I733" s="409"/>
      <c r="J733" s="409"/>
      <c r="K733" s="409"/>
      <c r="L733" s="409"/>
      <c r="M733" s="409"/>
      <c r="N733" s="409"/>
      <c r="O733" s="409"/>
      <c r="P733" s="409"/>
      <c r="Q733" s="409"/>
      <c r="R733" s="409"/>
      <c r="S733" s="409"/>
      <c r="T733" s="409"/>
      <c r="U733" s="409"/>
      <c r="V733" s="409"/>
      <c r="W733" s="409"/>
      <c r="X733" s="409"/>
      <c r="Y733" s="409"/>
      <c r="Z733" s="409"/>
      <c r="AA733" s="409"/>
      <c r="AB733" s="409"/>
      <c r="AC733" s="409"/>
      <c r="AD733" s="409"/>
    </row>
    <row r="734" ht="13.5" customHeight="1">
      <c r="A734" s="409"/>
      <c r="B734" s="434"/>
      <c r="C734" s="409"/>
      <c r="D734" s="409"/>
      <c r="E734" s="409"/>
      <c r="F734" s="409"/>
      <c r="G734" s="409"/>
      <c r="H734" s="409"/>
      <c r="I734" s="409"/>
      <c r="J734" s="409"/>
      <c r="K734" s="409"/>
      <c r="L734" s="409"/>
      <c r="M734" s="409"/>
      <c r="N734" s="409"/>
      <c r="O734" s="409"/>
      <c r="P734" s="409"/>
      <c r="Q734" s="409"/>
      <c r="R734" s="409"/>
      <c r="S734" s="409"/>
      <c r="T734" s="409"/>
      <c r="U734" s="409"/>
      <c r="V734" s="409"/>
      <c r="W734" s="409"/>
      <c r="X734" s="409"/>
      <c r="Y734" s="409"/>
      <c r="Z734" s="409"/>
      <c r="AA734" s="409"/>
      <c r="AB734" s="409"/>
      <c r="AC734" s="409"/>
      <c r="AD734" s="409"/>
    </row>
    <row r="735" ht="13.5" customHeight="1">
      <c r="A735" s="409"/>
      <c r="B735" s="434"/>
      <c r="C735" s="409"/>
      <c r="D735" s="409"/>
      <c r="E735" s="409"/>
      <c r="F735" s="409"/>
      <c r="G735" s="409"/>
      <c r="H735" s="409"/>
      <c r="I735" s="409"/>
      <c r="J735" s="409"/>
      <c r="K735" s="409"/>
      <c r="L735" s="409"/>
      <c r="M735" s="409"/>
      <c r="N735" s="409"/>
      <c r="O735" s="409"/>
      <c r="P735" s="409"/>
      <c r="Q735" s="409"/>
      <c r="R735" s="409"/>
      <c r="S735" s="409"/>
      <c r="T735" s="409"/>
      <c r="U735" s="409"/>
      <c r="V735" s="409"/>
      <c r="W735" s="409"/>
      <c r="X735" s="409"/>
      <c r="Y735" s="409"/>
      <c r="Z735" s="409"/>
      <c r="AA735" s="409"/>
      <c r="AB735" s="409"/>
      <c r="AC735" s="409"/>
      <c r="AD735" s="409"/>
    </row>
    <row r="736" ht="13.5" customHeight="1">
      <c r="A736" s="409"/>
      <c r="B736" s="434"/>
      <c r="C736" s="409"/>
      <c r="D736" s="409"/>
      <c r="E736" s="409"/>
      <c r="F736" s="409"/>
      <c r="G736" s="409"/>
      <c r="H736" s="409"/>
      <c r="I736" s="409"/>
      <c r="J736" s="409"/>
      <c r="K736" s="409"/>
      <c r="L736" s="409"/>
      <c r="M736" s="409"/>
      <c r="N736" s="409"/>
      <c r="O736" s="409"/>
      <c r="P736" s="409"/>
      <c r="Q736" s="409"/>
      <c r="R736" s="409"/>
      <c r="S736" s="409"/>
      <c r="T736" s="409"/>
      <c r="U736" s="409"/>
      <c r="V736" s="409"/>
      <c r="W736" s="409"/>
      <c r="X736" s="409"/>
      <c r="Y736" s="409"/>
      <c r="Z736" s="409"/>
      <c r="AA736" s="409"/>
      <c r="AB736" s="409"/>
      <c r="AC736" s="409"/>
      <c r="AD736" s="409"/>
    </row>
    <row r="737" ht="13.5" customHeight="1">
      <c r="A737" s="409"/>
      <c r="B737" s="434"/>
      <c r="C737" s="409"/>
      <c r="D737" s="409"/>
      <c r="E737" s="409"/>
      <c r="F737" s="409"/>
      <c r="G737" s="409"/>
      <c r="H737" s="409"/>
      <c r="I737" s="409"/>
      <c r="J737" s="409"/>
      <c r="K737" s="409"/>
      <c r="L737" s="409"/>
      <c r="M737" s="409"/>
      <c r="N737" s="409"/>
      <c r="O737" s="409"/>
      <c r="P737" s="409"/>
      <c r="Q737" s="409"/>
      <c r="R737" s="409"/>
      <c r="S737" s="409"/>
      <c r="T737" s="409"/>
      <c r="U737" s="409"/>
      <c r="V737" s="409"/>
      <c r="W737" s="409"/>
      <c r="X737" s="409"/>
      <c r="Y737" s="409"/>
      <c r="Z737" s="409"/>
      <c r="AA737" s="409"/>
      <c r="AB737" s="409"/>
      <c r="AC737" s="409"/>
      <c r="AD737" s="409"/>
    </row>
    <row r="738" ht="13.5" customHeight="1">
      <c r="A738" s="409"/>
      <c r="B738" s="434"/>
      <c r="C738" s="409"/>
      <c r="D738" s="409"/>
      <c r="E738" s="409"/>
      <c r="F738" s="409"/>
      <c r="G738" s="409"/>
      <c r="H738" s="409"/>
      <c r="I738" s="409"/>
      <c r="J738" s="409"/>
      <c r="K738" s="409"/>
      <c r="L738" s="409"/>
      <c r="M738" s="409"/>
      <c r="N738" s="409"/>
      <c r="O738" s="409"/>
      <c r="P738" s="409"/>
      <c r="Q738" s="409"/>
      <c r="R738" s="409"/>
      <c r="S738" s="409"/>
      <c r="T738" s="409"/>
      <c r="U738" s="409"/>
      <c r="V738" s="409"/>
      <c r="W738" s="409"/>
      <c r="X738" s="409"/>
      <c r="Y738" s="409"/>
      <c r="Z738" s="409"/>
      <c r="AA738" s="409"/>
      <c r="AB738" s="409"/>
      <c r="AC738" s="409"/>
      <c r="AD738" s="409"/>
    </row>
    <row r="739" ht="13.5" customHeight="1">
      <c r="A739" s="409"/>
      <c r="B739" s="434"/>
      <c r="C739" s="409"/>
      <c r="D739" s="409"/>
      <c r="E739" s="409"/>
      <c r="F739" s="409"/>
      <c r="G739" s="409"/>
      <c r="H739" s="409"/>
      <c r="I739" s="409"/>
      <c r="J739" s="409"/>
      <c r="K739" s="409"/>
      <c r="L739" s="409"/>
      <c r="M739" s="409"/>
      <c r="N739" s="409"/>
      <c r="O739" s="409"/>
      <c r="P739" s="409"/>
      <c r="Q739" s="409"/>
      <c r="R739" s="409"/>
      <c r="S739" s="409"/>
      <c r="T739" s="409"/>
      <c r="U739" s="409"/>
      <c r="V739" s="409"/>
      <c r="W739" s="409"/>
      <c r="X739" s="409"/>
      <c r="Y739" s="409"/>
      <c r="Z739" s="409"/>
      <c r="AA739" s="409"/>
      <c r="AB739" s="409"/>
      <c r="AC739" s="409"/>
      <c r="AD739" s="409"/>
    </row>
    <row r="740" ht="13.5" customHeight="1">
      <c r="A740" s="409"/>
      <c r="B740" s="434"/>
      <c r="C740" s="409"/>
      <c r="D740" s="409"/>
      <c r="E740" s="409"/>
      <c r="F740" s="409"/>
      <c r="G740" s="409"/>
      <c r="H740" s="409"/>
      <c r="I740" s="409"/>
      <c r="J740" s="409"/>
      <c r="K740" s="409"/>
      <c r="L740" s="409"/>
      <c r="M740" s="409"/>
      <c r="N740" s="409"/>
      <c r="O740" s="409"/>
      <c r="P740" s="409"/>
      <c r="Q740" s="409"/>
      <c r="R740" s="409"/>
      <c r="S740" s="409"/>
      <c r="T740" s="409"/>
      <c r="U740" s="409"/>
      <c r="V740" s="409"/>
      <c r="W740" s="409"/>
      <c r="X740" s="409"/>
      <c r="Y740" s="409"/>
      <c r="Z740" s="409"/>
      <c r="AA740" s="409"/>
      <c r="AB740" s="409"/>
      <c r="AC740" s="409"/>
      <c r="AD740" s="409"/>
    </row>
    <row r="741" ht="13.5" customHeight="1">
      <c r="A741" s="409"/>
      <c r="B741" s="434"/>
      <c r="C741" s="409"/>
      <c r="D741" s="409"/>
      <c r="E741" s="409"/>
      <c r="F741" s="409"/>
      <c r="G741" s="409"/>
      <c r="H741" s="409"/>
      <c r="I741" s="409"/>
      <c r="J741" s="409"/>
      <c r="K741" s="409"/>
      <c r="L741" s="409"/>
      <c r="M741" s="409"/>
      <c r="N741" s="409"/>
      <c r="O741" s="409"/>
      <c r="P741" s="409"/>
      <c r="Q741" s="409"/>
      <c r="R741" s="409"/>
      <c r="S741" s="409"/>
      <c r="T741" s="409"/>
      <c r="U741" s="409"/>
      <c r="V741" s="409"/>
      <c r="W741" s="409"/>
      <c r="X741" s="409"/>
      <c r="Y741" s="409"/>
      <c r="Z741" s="409"/>
      <c r="AA741" s="409"/>
      <c r="AB741" s="409"/>
      <c r="AC741" s="409"/>
      <c r="AD741" s="409"/>
    </row>
    <row r="742" ht="13.5" customHeight="1">
      <c r="A742" s="409"/>
      <c r="B742" s="434"/>
      <c r="C742" s="409"/>
      <c r="D742" s="409"/>
      <c r="E742" s="409"/>
      <c r="F742" s="409"/>
      <c r="G742" s="409"/>
      <c r="H742" s="409"/>
      <c r="I742" s="409"/>
      <c r="J742" s="409"/>
      <c r="K742" s="409"/>
      <c r="L742" s="409"/>
      <c r="M742" s="409"/>
      <c r="N742" s="409"/>
      <c r="O742" s="409"/>
      <c r="P742" s="409"/>
      <c r="Q742" s="409"/>
      <c r="R742" s="409"/>
      <c r="S742" s="409"/>
      <c r="T742" s="409"/>
      <c r="U742" s="409"/>
      <c r="V742" s="409"/>
      <c r="W742" s="409"/>
      <c r="X742" s="409"/>
      <c r="Y742" s="409"/>
      <c r="Z742" s="409"/>
      <c r="AA742" s="409"/>
      <c r="AB742" s="409"/>
      <c r="AC742" s="409"/>
      <c r="AD742" s="409"/>
    </row>
    <row r="743" ht="13.5" customHeight="1">
      <c r="A743" s="409"/>
      <c r="B743" s="434"/>
      <c r="C743" s="409"/>
      <c r="D743" s="409"/>
      <c r="E743" s="409"/>
      <c r="F743" s="409"/>
      <c r="G743" s="409"/>
      <c r="H743" s="409"/>
      <c r="I743" s="409"/>
      <c r="J743" s="409"/>
      <c r="K743" s="409"/>
      <c r="L743" s="409"/>
      <c r="M743" s="409"/>
      <c r="N743" s="409"/>
      <c r="O743" s="409"/>
      <c r="P743" s="409"/>
      <c r="Q743" s="409"/>
      <c r="R743" s="409"/>
      <c r="S743" s="409"/>
      <c r="T743" s="409"/>
      <c r="U743" s="409"/>
      <c r="V743" s="409"/>
      <c r="W743" s="409"/>
      <c r="X743" s="409"/>
      <c r="Y743" s="409"/>
      <c r="Z743" s="409"/>
      <c r="AA743" s="409"/>
      <c r="AB743" s="409"/>
      <c r="AC743" s="409"/>
      <c r="AD743" s="409"/>
    </row>
    <row r="744" ht="13.5" customHeight="1">
      <c r="A744" s="409"/>
      <c r="B744" s="434"/>
      <c r="C744" s="409"/>
      <c r="D744" s="409"/>
      <c r="E744" s="409"/>
      <c r="F744" s="409"/>
      <c r="G744" s="409"/>
      <c r="H744" s="409"/>
      <c r="I744" s="409"/>
      <c r="J744" s="409"/>
      <c r="K744" s="409"/>
      <c r="L744" s="409"/>
      <c r="M744" s="409"/>
      <c r="N744" s="409"/>
      <c r="O744" s="409"/>
      <c r="P744" s="409"/>
      <c r="Q744" s="409"/>
      <c r="R744" s="409"/>
      <c r="S744" s="409"/>
      <c r="T744" s="409"/>
      <c r="U744" s="409"/>
      <c r="V744" s="409"/>
      <c r="W744" s="409"/>
      <c r="X744" s="409"/>
      <c r="Y744" s="409"/>
      <c r="Z744" s="409"/>
      <c r="AA744" s="409"/>
      <c r="AB744" s="409"/>
      <c r="AC744" s="409"/>
      <c r="AD744" s="409"/>
    </row>
    <row r="745" ht="13.5" customHeight="1">
      <c r="A745" s="409"/>
      <c r="B745" s="434"/>
      <c r="C745" s="409"/>
      <c r="D745" s="409"/>
      <c r="E745" s="409"/>
      <c r="F745" s="409"/>
      <c r="G745" s="409"/>
      <c r="H745" s="409"/>
      <c r="I745" s="409"/>
      <c r="J745" s="409"/>
      <c r="K745" s="409"/>
      <c r="L745" s="409"/>
      <c r="M745" s="409"/>
      <c r="N745" s="409"/>
      <c r="O745" s="409"/>
      <c r="P745" s="409"/>
      <c r="Q745" s="409"/>
      <c r="R745" s="409"/>
      <c r="S745" s="409"/>
      <c r="T745" s="409"/>
      <c r="U745" s="409"/>
      <c r="V745" s="409"/>
      <c r="W745" s="409"/>
      <c r="X745" s="409"/>
      <c r="Y745" s="409"/>
      <c r="Z745" s="409"/>
      <c r="AA745" s="409"/>
      <c r="AB745" s="409"/>
      <c r="AC745" s="409"/>
      <c r="AD745" s="409"/>
    </row>
    <row r="746" ht="13.5" customHeight="1">
      <c r="A746" s="409"/>
      <c r="B746" s="434"/>
      <c r="C746" s="409"/>
      <c r="D746" s="409"/>
      <c r="E746" s="409"/>
      <c r="F746" s="409"/>
      <c r="G746" s="409"/>
      <c r="H746" s="409"/>
      <c r="I746" s="409"/>
      <c r="J746" s="409"/>
      <c r="K746" s="409"/>
      <c r="L746" s="409"/>
      <c r="M746" s="409"/>
      <c r="N746" s="409"/>
      <c r="O746" s="409"/>
      <c r="P746" s="409"/>
      <c r="Q746" s="409"/>
      <c r="R746" s="409"/>
      <c r="S746" s="409"/>
      <c r="T746" s="409"/>
      <c r="U746" s="409"/>
      <c r="V746" s="409"/>
      <c r="W746" s="409"/>
      <c r="X746" s="409"/>
      <c r="Y746" s="409"/>
      <c r="Z746" s="409"/>
      <c r="AA746" s="409"/>
      <c r="AB746" s="409"/>
      <c r="AC746" s="409"/>
      <c r="AD746" s="409"/>
    </row>
    <row r="747" ht="13.5" customHeight="1">
      <c r="A747" s="409"/>
      <c r="B747" s="434"/>
      <c r="C747" s="409"/>
      <c r="D747" s="409"/>
      <c r="E747" s="409"/>
      <c r="F747" s="409"/>
      <c r="G747" s="409"/>
      <c r="H747" s="409"/>
      <c r="I747" s="409"/>
      <c r="J747" s="409"/>
      <c r="K747" s="409"/>
      <c r="L747" s="409"/>
      <c r="M747" s="409"/>
      <c r="N747" s="409"/>
      <c r="O747" s="409"/>
      <c r="P747" s="409"/>
      <c r="Q747" s="409"/>
      <c r="R747" s="409"/>
      <c r="S747" s="409"/>
      <c r="T747" s="409"/>
      <c r="U747" s="409"/>
      <c r="V747" s="409"/>
      <c r="W747" s="409"/>
      <c r="X747" s="409"/>
      <c r="Y747" s="409"/>
      <c r="Z747" s="409"/>
      <c r="AA747" s="409"/>
      <c r="AB747" s="409"/>
      <c r="AC747" s="409"/>
      <c r="AD747" s="409"/>
    </row>
    <row r="748" ht="13.5" customHeight="1">
      <c r="A748" s="409"/>
      <c r="B748" s="434"/>
      <c r="C748" s="409"/>
      <c r="D748" s="409"/>
      <c r="E748" s="409"/>
      <c r="F748" s="409"/>
      <c r="G748" s="409"/>
      <c r="H748" s="409"/>
      <c r="I748" s="409"/>
      <c r="J748" s="409"/>
      <c r="K748" s="409"/>
      <c r="L748" s="409"/>
      <c r="M748" s="409"/>
      <c r="N748" s="409"/>
      <c r="O748" s="409"/>
      <c r="P748" s="409"/>
      <c r="Q748" s="409"/>
      <c r="R748" s="409"/>
      <c r="S748" s="409"/>
      <c r="T748" s="409"/>
      <c r="U748" s="409"/>
      <c r="V748" s="409"/>
      <c r="W748" s="409"/>
      <c r="X748" s="409"/>
      <c r="Y748" s="409"/>
      <c r="Z748" s="409"/>
      <c r="AA748" s="409"/>
      <c r="AB748" s="409"/>
      <c r="AC748" s="409"/>
      <c r="AD748" s="409"/>
    </row>
    <row r="749" ht="13.5" customHeight="1">
      <c r="A749" s="409"/>
      <c r="B749" s="434"/>
      <c r="C749" s="409"/>
      <c r="D749" s="409"/>
      <c r="E749" s="409"/>
      <c r="F749" s="409"/>
      <c r="G749" s="409"/>
      <c r="H749" s="409"/>
      <c r="I749" s="409"/>
      <c r="J749" s="409"/>
      <c r="K749" s="409"/>
      <c r="L749" s="409"/>
      <c r="M749" s="409"/>
      <c r="N749" s="409"/>
      <c r="O749" s="409"/>
      <c r="P749" s="409"/>
      <c r="Q749" s="409"/>
      <c r="R749" s="409"/>
      <c r="S749" s="409"/>
      <c r="T749" s="409"/>
      <c r="U749" s="409"/>
      <c r="V749" s="409"/>
      <c r="W749" s="409"/>
      <c r="X749" s="409"/>
      <c r="Y749" s="409"/>
      <c r="Z749" s="409"/>
      <c r="AA749" s="409"/>
      <c r="AB749" s="409"/>
      <c r="AC749" s="409"/>
      <c r="AD749" s="409"/>
    </row>
    <row r="750" ht="13.5" customHeight="1">
      <c r="A750" s="409"/>
      <c r="B750" s="434"/>
      <c r="C750" s="409"/>
      <c r="D750" s="409"/>
      <c r="E750" s="409"/>
      <c r="F750" s="409"/>
      <c r="G750" s="409"/>
      <c r="H750" s="409"/>
      <c r="I750" s="409"/>
      <c r="J750" s="409"/>
      <c r="K750" s="409"/>
      <c r="L750" s="409"/>
      <c r="M750" s="409"/>
      <c r="N750" s="409"/>
      <c r="O750" s="409"/>
      <c r="P750" s="409"/>
      <c r="Q750" s="409"/>
      <c r="R750" s="409"/>
      <c r="S750" s="409"/>
      <c r="T750" s="409"/>
      <c r="U750" s="409"/>
      <c r="V750" s="409"/>
      <c r="W750" s="409"/>
      <c r="X750" s="409"/>
      <c r="Y750" s="409"/>
      <c r="Z750" s="409"/>
      <c r="AA750" s="409"/>
      <c r="AB750" s="409"/>
      <c r="AC750" s="409"/>
      <c r="AD750" s="409"/>
    </row>
    <row r="751" ht="13.5" customHeight="1">
      <c r="A751" s="409"/>
      <c r="B751" s="434"/>
      <c r="C751" s="409"/>
      <c r="D751" s="409"/>
      <c r="E751" s="409"/>
      <c r="F751" s="409"/>
      <c r="G751" s="409"/>
      <c r="H751" s="409"/>
      <c r="I751" s="409"/>
      <c r="J751" s="409"/>
      <c r="K751" s="409"/>
      <c r="L751" s="409"/>
      <c r="M751" s="409"/>
      <c r="N751" s="409"/>
      <c r="O751" s="409"/>
      <c r="P751" s="409"/>
      <c r="Q751" s="409"/>
      <c r="R751" s="409"/>
      <c r="S751" s="409"/>
      <c r="T751" s="409"/>
      <c r="U751" s="409"/>
      <c r="V751" s="409"/>
      <c r="W751" s="409"/>
      <c r="X751" s="409"/>
      <c r="Y751" s="409"/>
      <c r="Z751" s="409"/>
      <c r="AA751" s="409"/>
      <c r="AB751" s="409"/>
      <c r="AC751" s="409"/>
      <c r="AD751" s="409"/>
    </row>
    <row r="752" ht="13.5" customHeight="1">
      <c r="A752" s="409"/>
      <c r="B752" s="434"/>
      <c r="C752" s="409"/>
      <c r="D752" s="409"/>
      <c r="E752" s="409"/>
      <c r="F752" s="409"/>
      <c r="G752" s="409"/>
      <c r="H752" s="409"/>
      <c r="I752" s="409"/>
      <c r="J752" s="409"/>
      <c r="K752" s="409"/>
      <c r="L752" s="409"/>
      <c r="M752" s="409"/>
      <c r="N752" s="409"/>
      <c r="O752" s="409"/>
      <c r="P752" s="409"/>
      <c r="Q752" s="409"/>
      <c r="R752" s="409"/>
      <c r="S752" s="409"/>
      <c r="T752" s="409"/>
      <c r="U752" s="409"/>
      <c r="V752" s="409"/>
      <c r="W752" s="409"/>
      <c r="X752" s="409"/>
      <c r="Y752" s="409"/>
      <c r="Z752" s="409"/>
      <c r="AA752" s="409"/>
      <c r="AB752" s="409"/>
      <c r="AC752" s="409"/>
      <c r="AD752" s="409"/>
    </row>
    <row r="753" ht="13.5" customHeight="1">
      <c r="A753" s="409"/>
      <c r="B753" s="434"/>
      <c r="C753" s="409"/>
      <c r="D753" s="409"/>
      <c r="E753" s="409"/>
      <c r="F753" s="409"/>
      <c r="G753" s="409"/>
      <c r="H753" s="409"/>
      <c r="I753" s="409"/>
      <c r="J753" s="409"/>
      <c r="K753" s="409"/>
      <c r="L753" s="409"/>
      <c r="M753" s="409"/>
      <c r="N753" s="409"/>
      <c r="O753" s="409"/>
      <c r="P753" s="409"/>
      <c r="Q753" s="409"/>
      <c r="R753" s="409"/>
      <c r="S753" s="409"/>
      <c r="T753" s="409"/>
      <c r="U753" s="409"/>
      <c r="V753" s="409"/>
      <c r="W753" s="409"/>
      <c r="X753" s="409"/>
      <c r="Y753" s="409"/>
      <c r="Z753" s="409"/>
      <c r="AA753" s="409"/>
      <c r="AB753" s="409"/>
      <c r="AC753" s="409"/>
      <c r="AD753" s="409"/>
    </row>
    <row r="754" ht="13.5" customHeight="1">
      <c r="A754" s="409"/>
      <c r="B754" s="434"/>
      <c r="C754" s="409"/>
      <c r="D754" s="409"/>
      <c r="E754" s="409"/>
      <c r="F754" s="409"/>
      <c r="G754" s="409"/>
      <c r="H754" s="409"/>
      <c r="I754" s="409"/>
      <c r="J754" s="409"/>
      <c r="K754" s="409"/>
      <c r="L754" s="409"/>
      <c r="M754" s="409"/>
      <c r="N754" s="409"/>
      <c r="O754" s="409"/>
      <c r="P754" s="409"/>
      <c r="Q754" s="409"/>
      <c r="R754" s="409"/>
      <c r="S754" s="409"/>
      <c r="T754" s="409"/>
      <c r="U754" s="409"/>
      <c r="V754" s="409"/>
      <c r="W754" s="409"/>
      <c r="X754" s="409"/>
      <c r="Y754" s="409"/>
      <c r="Z754" s="409"/>
      <c r="AA754" s="409"/>
      <c r="AB754" s="409"/>
      <c r="AC754" s="409"/>
      <c r="AD754" s="409"/>
    </row>
    <row r="755" ht="13.5" customHeight="1">
      <c r="A755" s="409"/>
      <c r="B755" s="434"/>
      <c r="C755" s="409"/>
      <c r="D755" s="409"/>
      <c r="E755" s="409"/>
      <c r="F755" s="409"/>
      <c r="G755" s="409"/>
      <c r="H755" s="409"/>
      <c r="I755" s="409"/>
      <c r="J755" s="409"/>
      <c r="K755" s="409"/>
      <c r="L755" s="409"/>
      <c r="M755" s="409"/>
      <c r="N755" s="409"/>
      <c r="O755" s="409"/>
      <c r="P755" s="409"/>
      <c r="Q755" s="409"/>
      <c r="R755" s="409"/>
      <c r="S755" s="409"/>
      <c r="T755" s="409"/>
      <c r="U755" s="409"/>
      <c r="V755" s="409"/>
      <c r="W755" s="409"/>
      <c r="X755" s="409"/>
      <c r="Y755" s="409"/>
      <c r="Z755" s="409"/>
      <c r="AA755" s="409"/>
      <c r="AB755" s="409"/>
      <c r="AC755" s="409"/>
      <c r="AD755" s="409"/>
    </row>
    <row r="756" ht="13.5" customHeight="1">
      <c r="A756" s="409"/>
      <c r="B756" s="434"/>
      <c r="C756" s="409"/>
      <c r="D756" s="409"/>
      <c r="E756" s="409"/>
      <c r="F756" s="409"/>
      <c r="G756" s="409"/>
      <c r="H756" s="409"/>
      <c r="I756" s="409"/>
      <c r="J756" s="409"/>
      <c r="K756" s="409"/>
      <c r="L756" s="409"/>
      <c r="M756" s="409"/>
      <c r="N756" s="409"/>
      <c r="O756" s="409"/>
      <c r="P756" s="409"/>
      <c r="Q756" s="409"/>
      <c r="R756" s="409"/>
      <c r="S756" s="409"/>
      <c r="T756" s="409"/>
      <c r="U756" s="409"/>
      <c r="V756" s="409"/>
      <c r="W756" s="409"/>
      <c r="X756" s="409"/>
      <c r="Y756" s="409"/>
      <c r="Z756" s="409"/>
      <c r="AA756" s="409"/>
      <c r="AB756" s="409"/>
      <c r="AC756" s="409"/>
      <c r="AD756" s="409"/>
    </row>
    <row r="757" ht="13.5" customHeight="1">
      <c r="A757" s="409"/>
      <c r="B757" s="434"/>
      <c r="C757" s="409"/>
      <c r="D757" s="409"/>
      <c r="E757" s="409"/>
      <c r="F757" s="409"/>
      <c r="G757" s="409"/>
      <c r="H757" s="409"/>
      <c r="I757" s="409"/>
      <c r="J757" s="409"/>
      <c r="K757" s="409"/>
      <c r="L757" s="409"/>
      <c r="M757" s="409"/>
      <c r="N757" s="409"/>
      <c r="O757" s="409"/>
      <c r="P757" s="409"/>
      <c r="Q757" s="409"/>
      <c r="R757" s="409"/>
      <c r="S757" s="409"/>
      <c r="T757" s="409"/>
      <c r="U757" s="409"/>
      <c r="V757" s="409"/>
      <c r="W757" s="409"/>
      <c r="X757" s="409"/>
      <c r="Y757" s="409"/>
      <c r="Z757" s="409"/>
      <c r="AA757" s="409"/>
      <c r="AB757" s="409"/>
      <c r="AC757" s="409"/>
      <c r="AD757" s="409"/>
    </row>
    <row r="758" ht="13.5" customHeight="1">
      <c r="A758" s="409"/>
      <c r="B758" s="434"/>
      <c r="C758" s="409"/>
      <c r="D758" s="409"/>
      <c r="E758" s="409"/>
      <c r="F758" s="409"/>
      <c r="G758" s="409"/>
      <c r="H758" s="409"/>
      <c r="I758" s="409"/>
      <c r="J758" s="409"/>
      <c r="K758" s="409"/>
      <c r="L758" s="409"/>
      <c r="M758" s="409"/>
      <c r="N758" s="409"/>
      <c r="O758" s="409"/>
      <c r="P758" s="409"/>
      <c r="Q758" s="409"/>
      <c r="R758" s="409"/>
      <c r="S758" s="409"/>
      <c r="T758" s="409"/>
      <c r="U758" s="409"/>
      <c r="V758" s="409"/>
      <c r="W758" s="409"/>
      <c r="X758" s="409"/>
      <c r="Y758" s="409"/>
      <c r="Z758" s="409"/>
      <c r="AA758" s="409"/>
      <c r="AB758" s="409"/>
      <c r="AC758" s="409"/>
      <c r="AD758" s="409"/>
    </row>
    <row r="759" ht="13.5" customHeight="1">
      <c r="A759" s="409"/>
      <c r="B759" s="434"/>
      <c r="C759" s="409"/>
      <c r="D759" s="409"/>
      <c r="E759" s="409"/>
      <c r="F759" s="409"/>
      <c r="G759" s="409"/>
      <c r="H759" s="409"/>
      <c r="I759" s="409"/>
      <c r="J759" s="409"/>
      <c r="K759" s="409"/>
      <c r="L759" s="409"/>
      <c r="M759" s="409"/>
      <c r="N759" s="409"/>
      <c r="O759" s="409"/>
      <c r="P759" s="409"/>
      <c r="Q759" s="409"/>
      <c r="R759" s="409"/>
      <c r="S759" s="409"/>
      <c r="T759" s="409"/>
      <c r="U759" s="409"/>
      <c r="V759" s="409"/>
      <c r="W759" s="409"/>
      <c r="X759" s="409"/>
      <c r="Y759" s="409"/>
      <c r="Z759" s="409"/>
      <c r="AA759" s="409"/>
      <c r="AB759" s="409"/>
      <c r="AC759" s="409"/>
      <c r="AD759" s="409"/>
    </row>
    <row r="760" ht="13.5" customHeight="1">
      <c r="A760" s="409"/>
      <c r="B760" s="434"/>
      <c r="C760" s="409"/>
      <c r="D760" s="409"/>
      <c r="E760" s="409"/>
      <c r="F760" s="409"/>
      <c r="G760" s="409"/>
      <c r="H760" s="409"/>
      <c r="I760" s="409"/>
      <c r="J760" s="409"/>
      <c r="K760" s="409"/>
      <c r="L760" s="409"/>
      <c r="M760" s="409"/>
      <c r="N760" s="409"/>
      <c r="O760" s="409"/>
      <c r="P760" s="409"/>
      <c r="Q760" s="409"/>
      <c r="R760" s="409"/>
      <c r="S760" s="409"/>
      <c r="T760" s="409"/>
      <c r="U760" s="409"/>
      <c r="V760" s="409"/>
      <c r="W760" s="409"/>
      <c r="X760" s="409"/>
      <c r="Y760" s="409"/>
      <c r="Z760" s="409"/>
      <c r="AA760" s="409"/>
      <c r="AB760" s="409"/>
      <c r="AC760" s="409"/>
      <c r="AD760" s="409"/>
    </row>
    <row r="761" ht="13.5" customHeight="1">
      <c r="A761" s="409"/>
      <c r="B761" s="434"/>
      <c r="C761" s="409"/>
      <c r="D761" s="409"/>
      <c r="E761" s="409"/>
      <c r="F761" s="409"/>
      <c r="G761" s="409"/>
      <c r="H761" s="409"/>
      <c r="I761" s="409"/>
      <c r="J761" s="409"/>
      <c r="K761" s="409"/>
      <c r="L761" s="409"/>
      <c r="M761" s="409"/>
      <c r="N761" s="409"/>
      <c r="O761" s="409"/>
      <c r="P761" s="409"/>
      <c r="Q761" s="409"/>
      <c r="R761" s="409"/>
      <c r="S761" s="409"/>
      <c r="T761" s="409"/>
      <c r="U761" s="409"/>
      <c r="V761" s="409"/>
      <c r="W761" s="409"/>
      <c r="X761" s="409"/>
      <c r="Y761" s="409"/>
      <c r="Z761" s="409"/>
      <c r="AA761" s="409"/>
      <c r="AB761" s="409"/>
      <c r="AC761" s="409"/>
      <c r="AD761" s="409"/>
    </row>
    <row r="762" ht="13.5" customHeight="1">
      <c r="A762" s="409"/>
      <c r="B762" s="434"/>
      <c r="C762" s="409"/>
      <c r="D762" s="409"/>
      <c r="E762" s="409"/>
      <c r="F762" s="409"/>
      <c r="G762" s="409"/>
      <c r="H762" s="409"/>
      <c r="I762" s="409"/>
      <c r="J762" s="409"/>
      <c r="K762" s="409"/>
      <c r="L762" s="409"/>
      <c r="M762" s="409"/>
      <c r="N762" s="409"/>
      <c r="O762" s="409"/>
      <c r="P762" s="409"/>
      <c r="Q762" s="409"/>
      <c r="R762" s="409"/>
      <c r="S762" s="409"/>
      <c r="T762" s="409"/>
      <c r="U762" s="409"/>
      <c r="V762" s="409"/>
      <c r="W762" s="409"/>
      <c r="X762" s="409"/>
      <c r="Y762" s="409"/>
      <c r="Z762" s="409"/>
      <c r="AA762" s="409"/>
      <c r="AB762" s="409"/>
      <c r="AC762" s="409"/>
      <c r="AD762" s="409"/>
    </row>
    <row r="763" ht="13.5" customHeight="1">
      <c r="A763" s="409"/>
      <c r="B763" s="434"/>
      <c r="C763" s="409"/>
      <c r="D763" s="409"/>
      <c r="E763" s="409"/>
      <c r="F763" s="409"/>
      <c r="G763" s="409"/>
      <c r="H763" s="409"/>
      <c r="I763" s="409"/>
      <c r="J763" s="409"/>
      <c r="K763" s="409"/>
      <c r="L763" s="409"/>
      <c r="M763" s="409"/>
      <c r="N763" s="409"/>
      <c r="O763" s="409"/>
      <c r="P763" s="409"/>
      <c r="Q763" s="409"/>
      <c r="R763" s="409"/>
      <c r="S763" s="409"/>
      <c r="T763" s="409"/>
      <c r="U763" s="409"/>
      <c r="V763" s="409"/>
      <c r="W763" s="409"/>
      <c r="X763" s="409"/>
      <c r="Y763" s="409"/>
      <c r="Z763" s="409"/>
      <c r="AA763" s="409"/>
      <c r="AB763" s="409"/>
      <c r="AC763" s="409"/>
      <c r="AD763" s="409"/>
    </row>
    <row r="764" ht="13.5" customHeight="1">
      <c r="A764" s="409"/>
      <c r="B764" s="434"/>
      <c r="C764" s="409"/>
      <c r="D764" s="409"/>
      <c r="E764" s="409"/>
      <c r="F764" s="409"/>
      <c r="G764" s="409"/>
      <c r="H764" s="409"/>
      <c r="I764" s="409"/>
      <c r="J764" s="409"/>
      <c r="K764" s="409"/>
      <c r="L764" s="409"/>
      <c r="M764" s="409"/>
      <c r="N764" s="409"/>
      <c r="O764" s="409"/>
      <c r="P764" s="409"/>
      <c r="Q764" s="409"/>
      <c r="R764" s="409"/>
      <c r="S764" s="409"/>
      <c r="T764" s="409"/>
      <c r="U764" s="409"/>
      <c r="V764" s="409"/>
      <c r="W764" s="409"/>
      <c r="X764" s="409"/>
      <c r="Y764" s="409"/>
      <c r="Z764" s="409"/>
      <c r="AA764" s="409"/>
      <c r="AB764" s="409"/>
      <c r="AC764" s="409"/>
      <c r="AD764" s="409"/>
    </row>
    <row r="765" ht="13.5" customHeight="1">
      <c r="A765" s="409"/>
      <c r="B765" s="434"/>
      <c r="C765" s="409"/>
      <c r="D765" s="409"/>
      <c r="E765" s="409"/>
      <c r="F765" s="409"/>
      <c r="G765" s="409"/>
      <c r="H765" s="409"/>
      <c r="I765" s="409"/>
      <c r="J765" s="409"/>
      <c r="K765" s="409"/>
      <c r="L765" s="409"/>
      <c r="M765" s="409"/>
      <c r="N765" s="409"/>
      <c r="O765" s="409"/>
      <c r="P765" s="409"/>
      <c r="Q765" s="409"/>
      <c r="R765" s="409"/>
      <c r="S765" s="409"/>
      <c r="T765" s="409"/>
      <c r="U765" s="409"/>
      <c r="V765" s="409"/>
      <c r="W765" s="409"/>
      <c r="X765" s="409"/>
      <c r="Y765" s="409"/>
      <c r="Z765" s="409"/>
      <c r="AA765" s="409"/>
      <c r="AB765" s="409"/>
      <c r="AC765" s="409"/>
      <c r="AD765" s="409"/>
    </row>
    <row r="766" ht="13.5" customHeight="1">
      <c r="A766" s="409"/>
      <c r="B766" s="434"/>
      <c r="C766" s="409"/>
      <c r="D766" s="409"/>
      <c r="E766" s="409"/>
      <c r="F766" s="409"/>
      <c r="G766" s="409"/>
      <c r="H766" s="409"/>
      <c r="I766" s="409"/>
      <c r="J766" s="409"/>
      <c r="K766" s="409"/>
      <c r="L766" s="409"/>
      <c r="M766" s="409"/>
      <c r="N766" s="409"/>
      <c r="O766" s="409"/>
      <c r="P766" s="409"/>
      <c r="Q766" s="409"/>
      <c r="R766" s="409"/>
      <c r="S766" s="409"/>
      <c r="T766" s="409"/>
      <c r="U766" s="409"/>
      <c r="V766" s="409"/>
      <c r="W766" s="409"/>
      <c r="X766" s="409"/>
      <c r="Y766" s="409"/>
      <c r="Z766" s="409"/>
      <c r="AA766" s="409"/>
      <c r="AB766" s="409"/>
      <c r="AC766" s="409"/>
      <c r="AD766" s="409"/>
    </row>
    <row r="767" ht="13.5" customHeight="1">
      <c r="A767" s="409"/>
      <c r="B767" s="434"/>
      <c r="C767" s="409"/>
      <c r="D767" s="409"/>
      <c r="E767" s="409"/>
      <c r="F767" s="409"/>
      <c r="G767" s="409"/>
      <c r="H767" s="409"/>
      <c r="I767" s="409"/>
      <c r="J767" s="409"/>
      <c r="K767" s="409"/>
      <c r="L767" s="409"/>
      <c r="M767" s="409"/>
      <c r="N767" s="409"/>
      <c r="O767" s="409"/>
      <c r="P767" s="409"/>
      <c r="Q767" s="409"/>
      <c r="R767" s="409"/>
      <c r="S767" s="409"/>
      <c r="T767" s="409"/>
      <c r="U767" s="409"/>
      <c r="V767" s="409"/>
      <c r="W767" s="409"/>
      <c r="X767" s="409"/>
      <c r="Y767" s="409"/>
      <c r="Z767" s="409"/>
      <c r="AA767" s="409"/>
      <c r="AB767" s="409"/>
      <c r="AC767" s="409"/>
      <c r="AD767" s="409"/>
    </row>
    <row r="768" ht="13.5" customHeight="1">
      <c r="A768" s="409"/>
      <c r="B768" s="434"/>
      <c r="C768" s="409"/>
      <c r="D768" s="409"/>
      <c r="E768" s="409"/>
      <c r="F768" s="409"/>
      <c r="G768" s="409"/>
      <c r="H768" s="409"/>
      <c r="I768" s="409"/>
      <c r="J768" s="409"/>
      <c r="K768" s="409"/>
      <c r="L768" s="409"/>
      <c r="M768" s="409"/>
      <c r="N768" s="409"/>
      <c r="O768" s="409"/>
      <c r="P768" s="409"/>
      <c r="Q768" s="409"/>
      <c r="R768" s="409"/>
      <c r="S768" s="409"/>
      <c r="T768" s="409"/>
      <c r="U768" s="409"/>
      <c r="V768" s="409"/>
      <c r="W768" s="409"/>
      <c r="X768" s="409"/>
      <c r="Y768" s="409"/>
      <c r="Z768" s="409"/>
      <c r="AA768" s="409"/>
      <c r="AB768" s="409"/>
      <c r="AC768" s="409"/>
      <c r="AD768" s="409"/>
    </row>
    <row r="769" ht="13.5" customHeight="1">
      <c r="A769" s="409"/>
      <c r="B769" s="434"/>
      <c r="C769" s="409"/>
      <c r="D769" s="409"/>
      <c r="E769" s="409"/>
      <c r="F769" s="409"/>
      <c r="G769" s="409"/>
      <c r="H769" s="409"/>
      <c r="I769" s="409"/>
      <c r="J769" s="409"/>
      <c r="K769" s="409"/>
      <c r="L769" s="409"/>
      <c r="M769" s="409"/>
      <c r="N769" s="409"/>
      <c r="O769" s="409"/>
      <c r="P769" s="409"/>
      <c r="Q769" s="409"/>
      <c r="R769" s="409"/>
      <c r="S769" s="409"/>
      <c r="T769" s="409"/>
      <c r="U769" s="409"/>
      <c r="V769" s="409"/>
      <c r="W769" s="409"/>
      <c r="X769" s="409"/>
      <c r="Y769" s="409"/>
      <c r="Z769" s="409"/>
      <c r="AA769" s="409"/>
      <c r="AB769" s="409"/>
      <c r="AC769" s="409"/>
      <c r="AD769" s="409"/>
    </row>
    <row r="770" ht="13.5" customHeight="1">
      <c r="A770" s="409"/>
      <c r="B770" s="434"/>
      <c r="C770" s="409"/>
      <c r="D770" s="409"/>
      <c r="E770" s="409"/>
      <c r="F770" s="409"/>
      <c r="G770" s="409"/>
      <c r="H770" s="409"/>
      <c r="I770" s="409"/>
      <c r="J770" s="409"/>
      <c r="K770" s="409"/>
      <c r="L770" s="409"/>
      <c r="M770" s="409"/>
      <c r="N770" s="409"/>
      <c r="O770" s="409"/>
      <c r="P770" s="409"/>
      <c r="Q770" s="409"/>
      <c r="R770" s="409"/>
      <c r="S770" s="409"/>
      <c r="T770" s="409"/>
      <c r="U770" s="409"/>
      <c r="V770" s="409"/>
      <c r="W770" s="409"/>
      <c r="X770" s="409"/>
      <c r="Y770" s="409"/>
      <c r="Z770" s="409"/>
      <c r="AA770" s="409"/>
      <c r="AB770" s="409"/>
      <c r="AC770" s="409"/>
      <c r="AD770" s="409"/>
    </row>
    <row r="771" ht="13.5" customHeight="1">
      <c r="A771" s="409"/>
      <c r="B771" s="434"/>
      <c r="C771" s="409"/>
      <c r="D771" s="409"/>
      <c r="E771" s="409"/>
      <c r="F771" s="409"/>
      <c r="G771" s="409"/>
      <c r="H771" s="409"/>
      <c r="I771" s="409"/>
      <c r="J771" s="409"/>
      <c r="K771" s="409"/>
      <c r="L771" s="409"/>
      <c r="M771" s="409"/>
      <c r="N771" s="409"/>
      <c r="O771" s="409"/>
      <c r="P771" s="409"/>
      <c r="Q771" s="409"/>
      <c r="R771" s="409"/>
      <c r="S771" s="409"/>
      <c r="T771" s="409"/>
      <c r="U771" s="409"/>
      <c r="V771" s="409"/>
      <c r="W771" s="409"/>
      <c r="X771" s="409"/>
      <c r="Y771" s="409"/>
      <c r="Z771" s="409"/>
      <c r="AA771" s="409"/>
      <c r="AB771" s="409"/>
      <c r="AC771" s="409"/>
      <c r="AD771" s="409"/>
    </row>
    <row r="772" ht="13.5" customHeight="1">
      <c r="A772" s="409"/>
      <c r="B772" s="434"/>
      <c r="C772" s="409"/>
      <c r="D772" s="409"/>
      <c r="E772" s="409"/>
      <c r="F772" s="409"/>
      <c r="G772" s="409"/>
      <c r="H772" s="409"/>
      <c r="I772" s="409"/>
      <c r="J772" s="409"/>
      <c r="K772" s="409"/>
      <c r="L772" s="409"/>
      <c r="M772" s="409"/>
      <c r="N772" s="409"/>
      <c r="O772" s="409"/>
      <c r="P772" s="409"/>
      <c r="Q772" s="409"/>
      <c r="R772" s="409"/>
      <c r="S772" s="409"/>
      <c r="T772" s="409"/>
      <c r="U772" s="409"/>
      <c r="V772" s="409"/>
      <c r="W772" s="409"/>
      <c r="X772" s="409"/>
      <c r="Y772" s="409"/>
      <c r="Z772" s="409"/>
      <c r="AA772" s="409"/>
      <c r="AB772" s="409"/>
      <c r="AC772" s="409"/>
      <c r="AD772" s="409"/>
    </row>
    <row r="773" ht="13.5" customHeight="1">
      <c r="A773" s="409"/>
      <c r="B773" s="434"/>
      <c r="C773" s="409"/>
      <c r="D773" s="409"/>
      <c r="E773" s="409"/>
      <c r="F773" s="409"/>
      <c r="G773" s="409"/>
      <c r="H773" s="409"/>
      <c r="I773" s="409"/>
      <c r="J773" s="409"/>
      <c r="K773" s="409"/>
      <c r="L773" s="409"/>
      <c r="M773" s="409"/>
      <c r="N773" s="409"/>
      <c r="O773" s="409"/>
      <c r="P773" s="409"/>
      <c r="Q773" s="409"/>
      <c r="R773" s="409"/>
      <c r="S773" s="409"/>
      <c r="T773" s="409"/>
      <c r="U773" s="409"/>
      <c r="V773" s="409"/>
      <c r="W773" s="409"/>
      <c r="X773" s="409"/>
      <c r="Y773" s="409"/>
      <c r="Z773" s="409"/>
      <c r="AA773" s="409"/>
      <c r="AB773" s="409"/>
      <c r="AC773" s="409"/>
      <c r="AD773" s="409"/>
    </row>
    <row r="774" ht="13.5" customHeight="1">
      <c r="A774" s="409"/>
      <c r="B774" s="434"/>
      <c r="C774" s="409"/>
      <c r="D774" s="409"/>
      <c r="E774" s="409"/>
      <c r="F774" s="409"/>
      <c r="G774" s="409"/>
      <c r="H774" s="409"/>
      <c r="I774" s="409"/>
      <c r="J774" s="409"/>
      <c r="K774" s="409"/>
      <c r="L774" s="409"/>
      <c r="M774" s="409"/>
      <c r="N774" s="409"/>
      <c r="O774" s="409"/>
      <c r="P774" s="409"/>
      <c r="Q774" s="409"/>
      <c r="R774" s="409"/>
      <c r="S774" s="409"/>
      <c r="T774" s="409"/>
      <c r="U774" s="409"/>
      <c r="V774" s="409"/>
      <c r="W774" s="409"/>
      <c r="X774" s="409"/>
      <c r="Y774" s="409"/>
      <c r="Z774" s="409"/>
      <c r="AA774" s="409"/>
      <c r="AB774" s="409"/>
      <c r="AC774" s="409"/>
      <c r="AD774" s="409"/>
    </row>
    <row r="775" ht="13.5" customHeight="1">
      <c r="A775" s="409"/>
      <c r="B775" s="434"/>
      <c r="C775" s="409"/>
      <c r="D775" s="409"/>
      <c r="E775" s="409"/>
      <c r="F775" s="409"/>
      <c r="G775" s="409"/>
      <c r="H775" s="409"/>
      <c r="I775" s="409"/>
      <c r="J775" s="409"/>
      <c r="K775" s="409"/>
      <c r="L775" s="409"/>
      <c r="M775" s="409"/>
      <c r="N775" s="409"/>
      <c r="O775" s="409"/>
      <c r="P775" s="409"/>
      <c r="Q775" s="409"/>
      <c r="R775" s="409"/>
      <c r="S775" s="409"/>
      <c r="T775" s="409"/>
      <c r="U775" s="409"/>
      <c r="V775" s="409"/>
      <c r="W775" s="409"/>
      <c r="X775" s="409"/>
      <c r="Y775" s="409"/>
      <c r="Z775" s="409"/>
      <c r="AA775" s="409"/>
      <c r="AB775" s="409"/>
      <c r="AC775" s="409"/>
      <c r="AD775" s="409"/>
    </row>
    <row r="776" ht="13.5" customHeight="1">
      <c r="A776" s="409"/>
      <c r="B776" s="434"/>
      <c r="C776" s="409"/>
      <c r="D776" s="409"/>
      <c r="E776" s="409"/>
      <c r="F776" s="409"/>
      <c r="G776" s="409"/>
      <c r="H776" s="409"/>
      <c r="I776" s="409"/>
      <c r="J776" s="409"/>
      <c r="K776" s="409"/>
      <c r="L776" s="409"/>
      <c r="M776" s="409"/>
      <c r="N776" s="409"/>
      <c r="O776" s="409"/>
      <c r="P776" s="409"/>
      <c r="Q776" s="409"/>
      <c r="R776" s="409"/>
      <c r="S776" s="409"/>
      <c r="T776" s="409"/>
      <c r="U776" s="409"/>
      <c r="V776" s="409"/>
      <c r="W776" s="409"/>
      <c r="X776" s="409"/>
      <c r="Y776" s="409"/>
      <c r="Z776" s="409"/>
      <c r="AA776" s="409"/>
      <c r="AB776" s="409"/>
      <c r="AC776" s="409"/>
      <c r="AD776" s="409"/>
    </row>
    <row r="777" ht="13.5" customHeight="1">
      <c r="A777" s="409"/>
      <c r="B777" s="434"/>
      <c r="C777" s="409"/>
      <c r="D777" s="409"/>
      <c r="E777" s="409"/>
      <c r="F777" s="409"/>
      <c r="G777" s="409"/>
      <c r="H777" s="409"/>
      <c r="I777" s="409"/>
      <c r="J777" s="409"/>
      <c r="K777" s="409"/>
      <c r="L777" s="409"/>
      <c r="M777" s="409"/>
      <c r="N777" s="409"/>
      <c r="O777" s="409"/>
      <c r="P777" s="409"/>
      <c r="Q777" s="409"/>
      <c r="R777" s="409"/>
      <c r="S777" s="409"/>
      <c r="T777" s="409"/>
      <c r="U777" s="409"/>
      <c r="V777" s="409"/>
      <c r="W777" s="409"/>
      <c r="X777" s="409"/>
      <c r="Y777" s="409"/>
      <c r="Z777" s="409"/>
      <c r="AA777" s="409"/>
      <c r="AB777" s="409"/>
      <c r="AC777" s="409"/>
      <c r="AD777" s="409"/>
    </row>
    <row r="778" ht="13.5" customHeight="1">
      <c r="A778" s="409"/>
      <c r="B778" s="434"/>
      <c r="C778" s="409"/>
      <c r="D778" s="409"/>
      <c r="E778" s="409"/>
      <c r="F778" s="409"/>
      <c r="G778" s="409"/>
      <c r="H778" s="409"/>
      <c r="I778" s="409"/>
      <c r="J778" s="409"/>
      <c r="K778" s="409"/>
      <c r="L778" s="409"/>
      <c r="M778" s="409"/>
      <c r="N778" s="409"/>
      <c r="O778" s="409"/>
      <c r="P778" s="409"/>
      <c r="Q778" s="409"/>
      <c r="R778" s="409"/>
      <c r="S778" s="409"/>
      <c r="T778" s="409"/>
      <c r="U778" s="409"/>
      <c r="V778" s="409"/>
      <c r="W778" s="409"/>
      <c r="X778" s="409"/>
      <c r="Y778" s="409"/>
      <c r="Z778" s="409"/>
      <c r="AA778" s="409"/>
      <c r="AB778" s="409"/>
      <c r="AC778" s="409"/>
      <c r="AD778" s="409"/>
    </row>
    <row r="779" ht="13.5" customHeight="1">
      <c r="A779" s="409"/>
      <c r="B779" s="434"/>
      <c r="C779" s="409"/>
      <c r="D779" s="409"/>
      <c r="E779" s="409"/>
      <c r="F779" s="409"/>
      <c r="G779" s="409"/>
      <c r="H779" s="409"/>
      <c r="I779" s="409"/>
      <c r="J779" s="409"/>
      <c r="K779" s="409"/>
      <c r="L779" s="409"/>
      <c r="M779" s="409"/>
      <c r="N779" s="409"/>
      <c r="O779" s="409"/>
      <c r="P779" s="409"/>
      <c r="Q779" s="409"/>
      <c r="R779" s="409"/>
      <c r="S779" s="409"/>
      <c r="T779" s="409"/>
      <c r="U779" s="409"/>
      <c r="V779" s="409"/>
      <c r="W779" s="409"/>
      <c r="X779" s="409"/>
      <c r="Y779" s="409"/>
      <c r="Z779" s="409"/>
      <c r="AA779" s="409"/>
      <c r="AB779" s="409"/>
      <c r="AC779" s="409"/>
      <c r="AD779" s="409"/>
    </row>
    <row r="780" ht="13.5" customHeight="1">
      <c r="A780" s="409"/>
      <c r="B780" s="434"/>
      <c r="C780" s="409"/>
      <c r="D780" s="409"/>
      <c r="E780" s="409"/>
      <c r="F780" s="409"/>
      <c r="G780" s="409"/>
      <c r="H780" s="409"/>
      <c r="I780" s="409"/>
      <c r="J780" s="409"/>
      <c r="K780" s="409"/>
      <c r="L780" s="409"/>
      <c r="M780" s="409"/>
      <c r="N780" s="409"/>
      <c r="O780" s="409"/>
      <c r="P780" s="409"/>
      <c r="Q780" s="409"/>
      <c r="R780" s="409"/>
      <c r="S780" s="409"/>
      <c r="T780" s="409"/>
      <c r="U780" s="409"/>
      <c r="V780" s="409"/>
      <c r="W780" s="409"/>
      <c r="X780" s="409"/>
      <c r="Y780" s="409"/>
      <c r="Z780" s="409"/>
      <c r="AA780" s="409"/>
      <c r="AB780" s="409"/>
      <c r="AC780" s="409"/>
      <c r="AD780" s="409"/>
    </row>
    <row r="781" ht="13.5" customHeight="1">
      <c r="A781" s="409"/>
      <c r="B781" s="434"/>
      <c r="C781" s="409"/>
      <c r="D781" s="409"/>
      <c r="E781" s="409"/>
      <c r="F781" s="409"/>
      <c r="G781" s="409"/>
      <c r="H781" s="409"/>
      <c r="I781" s="409"/>
      <c r="J781" s="409"/>
      <c r="K781" s="409"/>
      <c r="L781" s="409"/>
      <c r="M781" s="409"/>
      <c r="N781" s="409"/>
      <c r="O781" s="409"/>
      <c r="P781" s="409"/>
      <c r="Q781" s="409"/>
      <c r="R781" s="409"/>
      <c r="S781" s="409"/>
      <c r="T781" s="409"/>
      <c r="U781" s="409"/>
      <c r="V781" s="409"/>
      <c r="W781" s="409"/>
      <c r="X781" s="409"/>
      <c r="Y781" s="409"/>
      <c r="Z781" s="409"/>
      <c r="AA781" s="409"/>
      <c r="AB781" s="409"/>
      <c r="AC781" s="409"/>
      <c r="AD781" s="409"/>
    </row>
    <row r="782" ht="13.5" customHeight="1">
      <c r="A782" s="409"/>
      <c r="B782" s="434"/>
      <c r="C782" s="409"/>
      <c r="D782" s="409"/>
      <c r="E782" s="409"/>
      <c r="F782" s="409"/>
      <c r="G782" s="409"/>
      <c r="H782" s="409"/>
      <c r="I782" s="409"/>
      <c r="J782" s="409"/>
      <c r="K782" s="409"/>
      <c r="L782" s="409"/>
      <c r="M782" s="409"/>
      <c r="N782" s="409"/>
      <c r="O782" s="409"/>
      <c r="P782" s="409"/>
      <c r="Q782" s="409"/>
      <c r="R782" s="409"/>
      <c r="S782" s="409"/>
      <c r="T782" s="409"/>
      <c r="U782" s="409"/>
      <c r="V782" s="409"/>
      <c r="W782" s="409"/>
      <c r="X782" s="409"/>
      <c r="Y782" s="409"/>
      <c r="Z782" s="409"/>
      <c r="AA782" s="409"/>
      <c r="AB782" s="409"/>
      <c r="AC782" s="409"/>
      <c r="AD782" s="409"/>
    </row>
    <row r="783" ht="13.5" customHeight="1">
      <c r="A783" s="409"/>
      <c r="B783" s="434"/>
      <c r="C783" s="409"/>
      <c r="D783" s="409"/>
      <c r="E783" s="409"/>
      <c r="F783" s="409"/>
      <c r="G783" s="409"/>
      <c r="H783" s="409"/>
      <c r="I783" s="409"/>
      <c r="J783" s="409"/>
      <c r="K783" s="409"/>
      <c r="L783" s="409"/>
      <c r="M783" s="409"/>
      <c r="N783" s="409"/>
      <c r="O783" s="409"/>
      <c r="P783" s="409"/>
      <c r="Q783" s="409"/>
      <c r="R783" s="409"/>
      <c r="S783" s="409"/>
      <c r="T783" s="409"/>
      <c r="U783" s="409"/>
      <c r="V783" s="409"/>
      <c r="W783" s="409"/>
      <c r="X783" s="409"/>
      <c r="Y783" s="409"/>
      <c r="Z783" s="409"/>
      <c r="AA783" s="409"/>
      <c r="AB783" s="409"/>
      <c r="AC783" s="409"/>
      <c r="AD783" s="409"/>
    </row>
    <row r="784" ht="13.5" customHeight="1">
      <c r="A784" s="409"/>
      <c r="B784" s="434"/>
      <c r="C784" s="409"/>
      <c r="D784" s="409"/>
      <c r="E784" s="409"/>
      <c r="F784" s="409"/>
      <c r="G784" s="409"/>
      <c r="H784" s="409"/>
      <c r="I784" s="409"/>
      <c r="J784" s="409"/>
      <c r="K784" s="409"/>
      <c r="L784" s="409"/>
      <c r="M784" s="409"/>
      <c r="N784" s="409"/>
      <c r="O784" s="409"/>
      <c r="P784" s="409"/>
      <c r="Q784" s="409"/>
      <c r="R784" s="409"/>
      <c r="S784" s="409"/>
      <c r="T784" s="409"/>
      <c r="U784" s="409"/>
      <c r="V784" s="409"/>
      <c r="W784" s="409"/>
      <c r="X784" s="409"/>
      <c r="Y784" s="409"/>
      <c r="Z784" s="409"/>
      <c r="AA784" s="409"/>
      <c r="AB784" s="409"/>
      <c r="AC784" s="409"/>
      <c r="AD784" s="409"/>
    </row>
    <row r="785" ht="13.5" customHeight="1">
      <c r="A785" s="409"/>
      <c r="B785" s="434"/>
      <c r="C785" s="409"/>
      <c r="D785" s="409"/>
      <c r="E785" s="409"/>
      <c r="F785" s="409"/>
      <c r="G785" s="409"/>
      <c r="H785" s="409"/>
      <c r="I785" s="409"/>
      <c r="J785" s="409"/>
      <c r="K785" s="409"/>
      <c r="L785" s="409"/>
      <c r="M785" s="409"/>
      <c r="N785" s="409"/>
      <c r="O785" s="409"/>
      <c r="P785" s="409"/>
      <c r="Q785" s="409"/>
      <c r="R785" s="409"/>
      <c r="S785" s="409"/>
      <c r="T785" s="409"/>
      <c r="U785" s="409"/>
      <c r="V785" s="409"/>
      <c r="W785" s="409"/>
      <c r="X785" s="409"/>
      <c r="Y785" s="409"/>
      <c r="Z785" s="409"/>
      <c r="AA785" s="409"/>
      <c r="AB785" s="409"/>
      <c r="AC785" s="409"/>
      <c r="AD785" s="409"/>
    </row>
    <row r="786" ht="13.5" customHeight="1">
      <c r="A786" s="409"/>
      <c r="B786" s="434"/>
      <c r="C786" s="409"/>
      <c r="D786" s="409"/>
      <c r="E786" s="409"/>
      <c r="F786" s="409"/>
      <c r="G786" s="409"/>
      <c r="H786" s="409"/>
      <c r="I786" s="409"/>
      <c r="J786" s="409"/>
      <c r="K786" s="409"/>
      <c r="L786" s="409"/>
      <c r="M786" s="409"/>
      <c r="N786" s="409"/>
      <c r="O786" s="409"/>
      <c r="P786" s="409"/>
      <c r="Q786" s="409"/>
      <c r="R786" s="409"/>
      <c r="S786" s="409"/>
      <c r="T786" s="409"/>
      <c r="U786" s="409"/>
      <c r="V786" s="409"/>
      <c r="W786" s="409"/>
      <c r="X786" s="409"/>
      <c r="Y786" s="409"/>
      <c r="Z786" s="409"/>
      <c r="AA786" s="409"/>
      <c r="AB786" s="409"/>
      <c r="AC786" s="409"/>
      <c r="AD786" s="409"/>
    </row>
    <row r="787" ht="13.5" customHeight="1">
      <c r="A787" s="409"/>
      <c r="B787" s="434"/>
      <c r="C787" s="409"/>
      <c r="D787" s="409"/>
      <c r="E787" s="409"/>
      <c r="F787" s="409"/>
      <c r="G787" s="409"/>
      <c r="H787" s="409"/>
      <c r="I787" s="409"/>
      <c r="J787" s="409"/>
      <c r="K787" s="409"/>
      <c r="L787" s="409"/>
      <c r="M787" s="409"/>
      <c r="N787" s="409"/>
      <c r="O787" s="409"/>
      <c r="P787" s="409"/>
      <c r="Q787" s="409"/>
      <c r="R787" s="409"/>
      <c r="S787" s="409"/>
      <c r="T787" s="409"/>
      <c r="U787" s="409"/>
      <c r="V787" s="409"/>
      <c r="W787" s="409"/>
      <c r="X787" s="409"/>
      <c r="Y787" s="409"/>
      <c r="Z787" s="409"/>
      <c r="AA787" s="409"/>
      <c r="AB787" s="409"/>
      <c r="AC787" s="409"/>
      <c r="AD787" s="409"/>
    </row>
    <row r="788" ht="13.5" customHeight="1">
      <c r="A788" s="409"/>
      <c r="B788" s="434"/>
      <c r="C788" s="409"/>
      <c r="D788" s="409"/>
      <c r="E788" s="409"/>
      <c r="F788" s="409"/>
      <c r="G788" s="409"/>
      <c r="H788" s="409"/>
      <c r="I788" s="409"/>
      <c r="J788" s="409"/>
      <c r="K788" s="409"/>
      <c r="L788" s="409"/>
      <c r="M788" s="409"/>
      <c r="N788" s="409"/>
      <c r="O788" s="409"/>
      <c r="P788" s="409"/>
      <c r="Q788" s="409"/>
      <c r="R788" s="409"/>
      <c r="S788" s="409"/>
      <c r="T788" s="409"/>
      <c r="U788" s="409"/>
      <c r="V788" s="409"/>
      <c r="W788" s="409"/>
      <c r="X788" s="409"/>
      <c r="Y788" s="409"/>
      <c r="Z788" s="409"/>
      <c r="AA788" s="409"/>
      <c r="AB788" s="409"/>
      <c r="AC788" s="409"/>
      <c r="AD788" s="409"/>
    </row>
    <row r="789" ht="13.5" customHeight="1">
      <c r="A789" s="409"/>
      <c r="B789" s="434"/>
      <c r="C789" s="409"/>
      <c r="D789" s="409"/>
      <c r="E789" s="409"/>
      <c r="F789" s="409"/>
      <c r="G789" s="409"/>
      <c r="H789" s="409"/>
      <c r="I789" s="409"/>
      <c r="J789" s="409"/>
      <c r="K789" s="409"/>
      <c r="L789" s="409"/>
      <c r="M789" s="409"/>
      <c r="N789" s="409"/>
      <c r="O789" s="409"/>
      <c r="P789" s="409"/>
      <c r="Q789" s="409"/>
      <c r="R789" s="409"/>
      <c r="S789" s="409"/>
      <c r="T789" s="409"/>
      <c r="U789" s="409"/>
      <c r="V789" s="409"/>
      <c r="W789" s="409"/>
      <c r="X789" s="409"/>
      <c r="Y789" s="409"/>
      <c r="Z789" s="409"/>
      <c r="AA789" s="409"/>
      <c r="AB789" s="409"/>
      <c r="AC789" s="409"/>
      <c r="AD789" s="409"/>
    </row>
    <row r="790" ht="13.5" customHeight="1">
      <c r="A790" s="409"/>
      <c r="B790" s="434"/>
      <c r="C790" s="409"/>
      <c r="D790" s="409"/>
      <c r="E790" s="409"/>
      <c r="F790" s="409"/>
      <c r="G790" s="409"/>
      <c r="H790" s="409"/>
      <c r="I790" s="409"/>
      <c r="J790" s="409"/>
      <c r="K790" s="409"/>
      <c r="L790" s="409"/>
      <c r="M790" s="409"/>
      <c r="N790" s="409"/>
      <c r="O790" s="409"/>
      <c r="P790" s="409"/>
      <c r="Q790" s="409"/>
      <c r="R790" s="409"/>
      <c r="S790" s="409"/>
      <c r="T790" s="409"/>
      <c r="U790" s="409"/>
      <c r="V790" s="409"/>
      <c r="W790" s="409"/>
      <c r="X790" s="409"/>
      <c r="Y790" s="409"/>
      <c r="Z790" s="409"/>
      <c r="AA790" s="409"/>
      <c r="AB790" s="409"/>
      <c r="AC790" s="409"/>
      <c r="AD790" s="409"/>
    </row>
    <row r="791" ht="13.5" customHeight="1">
      <c r="A791" s="409"/>
      <c r="B791" s="434"/>
      <c r="C791" s="409"/>
      <c r="D791" s="409"/>
      <c r="E791" s="409"/>
      <c r="F791" s="409"/>
      <c r="G791" s="409"/>
      <c r="H791" s="409"/>
      <c r="I791" s="409"/>
      <c r="J791" s="409"/>
      <c r="K791" s="409"/>
      <c r="L791" s="409"/>
      <c r="M791" s="409"/>
      <c r="N791" s="409"/>
      <c r="O791" s="409"/>
      <c r="P791" s="409"/>
      <c r="Q791" s="409"/>
      <c r="R791" s="409"/>
      <c r="S791" s="409"/>
      <c r="T791" s="409"/>
      <c r="U791" s="409"/>
      <c r="V791" s="409"/>
      <c r="W791" s="409"/>
      <c r="X791" s="409"/>
      <c r="Y791" s="409"/>
      <c r="Z791" s="409"/>
      <c r="AA791" s="409"/>
      <c r="AB791" s="409"/>
      <c r="AC791" s="409"/>
      <c r="AD791" s="409"/>
    </row>
    <row r="792" ht="13.5" customHeight="1">
      <c r="A792" s="409"/>
      <c r="B792" s="434"/>
      <c r="C792" s="409"/>
      <c r="D792" s="409"/>
      <c r="E792" s="409"/>
      <c r="F792" s="409"/>
      <c r="G792" s="409"/>
      <c r="H792" s="409"/>
      <c r="I792" s="409"/>
      <c r="J792" s="409"/>
      <c r="K792" s="409"/>
      <c r="L792" s="409"/>
      <c r="M792" s="409"/>
      <c r="N792" s="409"/>
      <c r="O792" s="409"/>
      <c r="P792" s="409"/>
      <c r="Q792" s="409"/>
      <c r="R792" s="409"/>
      <c r="S792" s="409"/>
      <c r="T792" s="409"/>
      <c r="U792" s="409"/>
      <c r="V792" s="409"/>
      <c r="W792" s="409"/>
      <c r="X792" s="409"/>
      <c r="Y792" s="409"/>
      <c r="Z792" s="409"/>
      <c r="AA792" s="409"/>
      <c r="AB792" s="409"/>
      <c r="AC792" s="409"/>
      <c r="AD792" s="409"/>
    </row>
    <row r="793" ht="13.5" customHeight="1">
      <c r="A793" s="409"/>
      <c r="B793" s="434"/>
      <c r="C793" s="409"/>
      <c r="D793" s="409"/>
      <c r="E793" s="409"/>
      <c r="F793" s="409"/>
      <c r="G793" s="409"/>
      <c r="H793" s="409"/>
      <c r="I793" s="409"/>
      <c r="J793" s="409"/>
      <c r="K793" s="409"/>
      <c r="L793" s="409"/>
      <c r="M793" s="409"/>
      <c r="N793" s="409"/>
      <c r="O793" s="409"/>
      <c r="P793" s="409"/>
      <c r="Q793" s="409"/>
      <c r="R793" s="409"/>
      <c r="S793" s="409"/>
      <c r="T793" s="409"/>
      <c r="U793" s="409"/>
      <c r="V793" s="409"/>
      <c r="W793" s="409"/>
      <c r="X793" s="409"/>
      <c r="Y793" s="409"/>
      <c r="Z793" s="409"/>
      <c r="AA793" s="409"/>
      <c r="AB793" s="409"/>
      <c r="AC793" s="409"/>
      <c r="AD793" s="409"/>
    </row>
    <row r="794" ht="13.5" customHeight="1">
      <c r="A794" s="409"/>
      <c r="B794" s="434"/>
      <c r="C794" s="409"/>
      <c r="D794" s="409"/>
      <c r="E794" s="409"/>
      <c r="F794" s="409"/>
      <c r="G794" s="409"/>
      <c r="H794" s="409"/>
      <c r="I794" s="409"/>
      <c r="J794" s="409"/>
      <c r="K794" s="409"/>
      <c r="L794" s="409"/>
      <c r="M794" s="409"/>
      <c r="N794" s="409"/>
      <c r="O794" s="409"/>
      <c r="P794" s="409"/>
      <c r="Q794" s="409"/>
      <c r="R794" s="409"/>
      <c r="S794" s="409"/>
      <c r="T794" s="409"/>
      <c r="U794" s="409"/>
      <c r="V794" s="409"/>
      <c r="W794" s="409"/>
      <c r="X794" s="409"/>
      <c r="Y794" s="409"/>
      <c r="Z794" s="409"/>
      <c r="AA794" s="409"/>
      <c r="AB794" s="409"/>
      <c r="AC794" s="409"/>
      <c r="AD794" s="409"/>
    </row>
    <row r="795" ht="13.5" customHeight="1">
      <c r="A795" s="409"/>
      <c r="B795" s="434"/>
      <c r="C795" s="409"/>
      <c r="D795" s="409"/>
      <c r="E795" s="409"/>
      <c r="F795" s="409"/>
      <c r="G795" s="409"/>
      <c r="H795" s="409"/>
      <c r="I795" s="409"/>
      <c r="J795" s="409"/>
      <c r="K795" s="409"/>
      <c r="L795" s="409"/>
      <c r="M795" s="409"/>
      <c r="N795" s="409"/>
      <c r="O795" s="409"/>
      <c r="P795" s="409"/>
      <c r="Q795" s="409"/>
      <c r="R795" s="409"/>
      <c r="S795" s="409"/>
      <c r="T795" s="409"/>
      <c r="U795" s="409"/>
      <c r="V795" s="409"/>
      <c r="W795" s="409"/>
      <c r="X795" s="409"/>
      <c r="Y795" s="409"/>
      <c r="Z795" s="409"/>
      <c r="AA795" s="409"/>
      <c r="AB795" s="409"/>
      <c r="AC795" s="409"/>
      <c r="AD795" s="409"/>
    </row>
    <row r="796" ht="13.5" customHeight="1">
      <c r="A796" s="409"/>
      <c r="B796" s="434"/>
      <c r="C796" s="409"/>
      <c r="D796" s="409"/>
      <c r="E796" s="409"/>
      <c r="F796" s="409"/>
      <c r="G796" s="409"/>
      <c r="H796" s="409"/>
      <c r="I796" s="409"/>
      <c r="J796" s="409"/>
      <c r="K796" s="409"/>
      <c r="L796" s="409"/>
      <c r="M796" s="409"/>
      <c r="N796" s="409"/>
      <c r="O796" s="409"/>
      <c r="P796" s="409"/>
      <c r="Q796" s="409"/>
      <c r="R796" s="409"/>
      <c r="S796" s="409"/>
      <c r="T796" s="409"/>
      <c r="U796" s="409"/>
      <c r="V796" s="409"/>
      <c r="W796" s="409"/>
      <c r="X796" s="409"/>
      <c r="Y796" s="409"/>
      <c r="Z796" s="409"/>
      <c r="AA796" s="409"/>
      <c r="AB796" s="409"/>
      <c r="AC796" s="409"/>
      <c r="AD796" s="409"/>
    </row>
    <row r="797" ht="13.5" customHeight="1">
      <c r="A797" s="409"/>
      <c r="B797" s="434"/>
      <c r="C797" s="409"/>
      <c r="D797" s="409"/>
      <c r="E797" s="409"/>
      <c r="F797" s="409"/>
      <c r="G797" s="409"/>
      <c r="H797" s="409"/>
      <c r="I797" s="409"/>
      <c r="J797" s="409"/>
      <c r="K797" s="409"/>
      <c r="L797" s="409"/>
      <c r="M797" s="409"/>
      <c r="N797" s="409"/>
      <c r="O797" s="409"/>
      <c r="P797" s="409"/>
      <c r="Q797" s="409"/>
      <c r="R797" s="409"/>
      <c r="S797" s="409"/>
      <c r="T797" s="409"/>
      <c r="U797" s="409"/>
      <c r="V797" s="409"/>
      <c r="W797" s="409"/>
      <c r="X797" s="409"/>
      <c r="Y797" s="409"/>
      <c r="Z797" s="409"/>
      <c r="AA797" s="409"/>
      <c r="AB797" s="409"/>
      <c r="AC797" s="409"/>
      <c r="AD797" s="409"/>
    </row>
    <row r="798" ht="13.5" customHeight="1">
      <c r="A798" s="409"/>
      <c r="B798" s="434"/>
      <c r="C798" s="409"/>
      <c r="D798" s="409"/>
      <c r="E798" s="409"/>
      <c r="F798" s="409"/>
      <c r="G798" s="409"/>
      <c r="H798" s="409"/>
      <c r="I798" s="409"/>
      <c r="J798" s="409"/>
      <c r="K798" s="409"/>
      <c r="L798" s="409"/>
      <c r="M798" s="409"/>
      <c r="N798" s="409"/>
      <c r="O798" s="409"/>
      <c r="P798" s="409"/>
      <c r="Q798" s="409"/>
      <c r="R798" s="409"/>
      <c r="S798" s="409"/>
      <c r="T798" s="409"/>
      <c r="U798" s="409"/>
      <c r="V798" s="409"/>
      <c r="W798" s="409"/>
      <c r="X798" s="409"/>
      <c r="Y798" s="409"/>
      <c r="Z798" s="409"/>
      <c r="AA798" s="409"/>
      <c r="AB798" s="409"/>
      <c r="AC798" s="409"/>
      <c r="AD798" s="409"/>
    </row>
    <row r="799" ht="13.5" customHeight="1">
      <c r="A799" s="409"/>
      <c r="B799" s="434"/>
      <c r="C799" s="409"/>
      <c r="D799" s="409"/>
      <c r="E799" s="409"/>
      <c r="F799" s="409"/>
      <c r="G799" s="409"/>
      <c r="H799" s="409"/>
      <c r="I799" s="409"/>
      <c r="J799" s="409"/>
      <c r="K799" s="409"/>
      <c r="L799" s="409"/>
      <c r="M799" s="409"/>
      <c r="N799" s="409"/>
      <c r="O799" s="409"/>
      <c r="P799" s="409"/>
      <c r="Q799" s="409"/>
      <c r="R799" s="409"/>
      <c r="S799" s="409"/>
      <c r="T799" s="409"/>
      <c r="U799" s="409"/>
      <c r="V799" s="409"/>
      <c r="W799" s="409"/>
      <c r="X799" s="409"/>
      <c r="Y799" s="409"/>
      <c r="Z799" s="409"/>
      <c r="AA799" s="409"/>
      <c r="AB799" s="409"/>
      <c r="AC799" s="409"/>
      <c r="AD799" s="409"/>
    </row>
    <row r="800" ht="13.5" customHeight="1">
      <c r="A800" s="409"/>
      <c r="B800" s="434"/>
      <c r="C800" s="409"/>
      <c r="D800" s="409"/>
      <c r="E800" s="409"/>
      <c r="F800" s="409"/>
      <c r="G800" s="409"/>
      <c r="H800" s="409"/>
      <c r="I800" s="409"/>
      <c r="J800" s="409"/>
      <c r="K800" s="409"/>
      <c r="L800" s="409"/>
      <c r="M800" s="409"/>
      <c r="N800" s="409"/>
      <c r="O800" s="409"/>
      <c r="P800" s="409"/>
      <c r="Q800" s="409"/>
      <c r="R800" s="409"/>
      <c r="S800" s="409"/>
      <c r="T800" s="409"/>
      <c r="U800" s="409"/>
      <c r="V800" s="409"/>
      <c r="W800" s="409"/>
      <c r="X800" s="409"/>
      <c r="Y800" s="409"/>
      <c r="Z800" s="409"/>
      <c r="AA800" s="409"/>
      <c r="AB800" s="409"/>
      <c r="AC800" s="409"/>
      <c r="AD800" s="409"/>
    </row>
    <row r="801" ht="13.5" customHeight="1">
      <c r="A801" s="409"/>
      <c r="B801" s="434"/>
      <c r="C801" s="409"/>
      <c r="D801" s="409"/>
      <c r="E801" s="409"/>
      <c r="F801" s="409"/>
      <c r="G801" s="409"/>
      <c r="H801" s="409"/>
      <c r="I801" s="409"/>
      <c r="J801" s="409"/>
      <c r="K801" s="409"/>
      <c r="L801" s="409"/>
      <c r="M801" s="409"/>
      <c r="N801" s="409"/>
      <c r="O801" s="409"/>
      <c r="P801" s="409"/>
      <c r="Q801" s="409"/>
      <c r="R801" s="409"/>
      <c r="S801" s="409"/>
      <c r="T801" s="409"/>
      <c r="U801" s="409"/>
      <c r="V801" s="409"/>
      <c r="W801" s="409"/>
      <c r="X801" s="409"/>
      <c r="Y801" s="409"/>
      <c r="Z801" s="409"/>
      <c r="AA801" s="409"/>
      <c r="AB801" s="409"/>
      <c r="AC801" s="409"/>
      <c r="AD801" s="409"/>
    </row>
    <row r="802" ht="13.5" customHeight="1">
      <c r="A802" s="409"/>
      <c r="B802" s="434"/>
      <c r="C802" s="409"/>
      <c r="D802" s="409"/>
      <c r="E802" s="409"/>
      <c r="F802" s="409"/>
      <c r="G802" s="409"/>
      <c r="H802" s="409"/>
      <c r="I802" s="409"/>
      <c r="J802" s="409"/>
      <c r="K802" s="409"/>
      <c r="L802" s="409"/>
      <c r="M802" s="409"/>
      <c r="N802" s="409"/>
      <c r="O802" s="409"/>
      <c r="P802" s="409"/>
      <c r="Q802" s="409"/>
      <c r="R802" s="409"/>
      <c r="S802" s="409"/>
      <c r="T802" s="409"/>
      <c r="U802" s="409"/>
      <c r="V802" s="409"/>
      <c r="W802" s="409"/>
      <c r="X802" s="409"/>
      <c r="Y802" s="409"/>
      <c r="Z802" s="409"/>
      <c r="AA802" s="409"/>
      <c r="AB802" s="409"/>
      <c r="AC802" s="409"/>
      <c r="AD802" s="409"/>
    </row>
    <row r="803" ht="13.5" customHeight="1">
      <c r="A803" s="409"/>
      <c r="B803" s="434"/>
      <c r="C803" s="409"/>
      <c r="D803" s="409"/>
      <c r="E803" s="409"/>
      <c r="F803" s="409"/>
      <c r="G803" s="409"/>
      <c r="H803" s="409"/>
      <c r="I803" s="409"/>
      <c r="J803" s="409"/>
      <c r="K803" s="409"/>
      <c r="L803" s="409"/>
      <c r="M803" s="409"/>
      <c r="N803" s="409"/>
      <c r="O803" s="409"/>
      <c r="P803" s="409"/>
      <c r="Q803" s="409"/>
      <c r="R803" s="409"/>
      <c r="S803" s="409"/>
      <c r="T803" s="409"/>
      <c r="U803" s="409"/>
      <c r="V803" s="409"/>
      <c r="W803" s="409"/>
      <c r="X803" s="409"/>
      <c r="Y803" s="409"/>
      <c r="Z803" s="409"/>
      <c r="AA803" s="409"/>
      <c r="AB803" s="409"/>
      <c r="AC803" s="409"/>
      <c r="AD803" s="409"/>
    </row>
    <row r="804" ht="13.5" customHeight="1">
      <c r="A804" s="409"/>
      <c r="B804" s="434"/>
      <c r="C804" s="409"/>
      <c r="D804" s="409"/>
      <c r="E804" s="409"/>
      <c r="F804" s="409"/>
      <c r="G804" s="409"/>
      <c r="H804" s="409"/>
      <c r="I804" s="409"/>
      <c r="J804" s="409"/>
      <c r="K804" s="409"/>
      <c r="L804" s="409"/>
      <c r="M804" s="409"/>
      <c r="N804" s="409"/>
      <c r="O804" s="409"/>
      <c r="P804" s="409"/>
      <c r="Q804" s="409"/>
      <c r="R804" s="409"/>
      <c r="S804" s="409"/>
      <c r="T804" s="409"/>
      <c r="U804" s="409"/>
      <c r="V804" s="409"/>
      <c r="W804" s="409"/>
      <c r="X804" s="409"/>
      <c r="Y804" s="409"/>
      <c r="Z804" s="409"/>
      <c r="AA804" s="409"/>
      <c r="AB804" s="409"/>
      <c r="AC804" s="409"/>
      <c r="AD804" s="409"/>
    </row>
    <row r="805" ht="13.5" customHeight="1">
      <c r="A805" s="409"/>
      <c r="B805" s="434"/>
      <c r="C805" s="409"/>
      <c r="D805" s="409"/>
      <c r="E805" s="409"/>
      <c r="F805" s="409"/>
      <c r="G805" s="409"/>
      <c r="H805" s="409"/>
      <c r="I805" s="409"/>
      <c r="J805" s="409"/>
      <c r="K805" s="409"/>
      <c r="L805" s="409"/>
      <c r="M805" s="409"/>
      <c r="N805" s="409"/>
      <c r="O805" s="409"/>
      <c r="P805" s="409"/>
      <c r="Q805" s="409"/>
      <c r="R805" s="409"/>
      <c r="S805" s="409"/>
      <c r="T805" s="409"/>
      <c r="U805" s="409"/>
      <c r="V805" s="409"/>
      <c r="W805" s="409"/>
      <c r="X805" s="409"/>
      <c r="Y805" s="409"/>
      <c r="Z805" s="409"/>
      <c r="AA805" s="409"/>
      <c r="AB805" s="409"/>
      <c r="AC805" s="409"/>
      <c r="AD805" s="409"/>
    </row>
    <row r="806" ht="13.5" customHeight="1">
      <c r="A806" s="409"/>
      <c r="B806" s="434"/>
      <c r="C806" s="409"/>
      <c r="D806" s="409"/>
      <c r="E806" s="409"/>
      <c r="F806" s="409"/>
      <c r="G806" s="409"/>
      <c r="H806" s="409"/>
      <c r="I806" s="409"/>
      <c r="J806" s="409"/>
      <c r="K806" s="409"/>
      <c r="L806" s="409"/>
      <c r="M806" s="409"/>
      <c r="N806" s="409"/>
      <c r="O806" s="409"/>
      <c r="P806" s="409"/>
      <c r="Q806" s="409"/>
      <c r="R806" s="409"/>
      <c r="S806" s="409"/>
      <c r="T806" s="409"/>
      <c r="U806" s="409"/>
      <c r="V806" s="409"/>
      <c r="W806" s="409"/>
      <c r="X806" s="409"/>
      <c r="Y806" s="409"/>
      <c r="Z806" s="409"/>
      <c r="AA806" s="409"/>
      <c r="AB806" s="409"/>
      <c r="AC806" s="409"/>
      <c r="AD806" s="409"/>
    </row>
    <row r="807" ht="13.5" customHeight="1">
      <c r="A807" s="409"/>
      <c r="B807" s="434"/>
      <c r="C807" s="409"/>
      <c r="D807" s="409"/>
      <c r="E807" s="409"/>
      <c r="F807" s="409"/>
      <c r="G807" s="409"/>
      <c r="H807" s="409"/>
      <c r="I807" s="409"/>
      <c r="J807" s="409"/>
      <c r="K807" s="409"/>
      <c r="L807" s="409"/>
      <c r="M807" s="409"/>
      <c r="N807" s="409"/>
      <c r="O807" s="409"/>
      <c r="P807" s="409"/>
      <c r="Q807" s="409"/>
      <c r="R807" s="409"/>
      <c r="S807" s="409"/>
      <c r="T807" s="409"/>
      <c r="U807" s="409"/>
      <c r="V807" s="409"/>
      <c r="W807" s="409"/>
      <c r="X807" s="409"/>
      <c r="Y807" s="409"/>
      <c r="Z807" s="409"/>
      <c r="AA807" s="409"/>
      <c r="AB807" s="409"/>
      <c r="AC807" s="409"/>
      <c r="AD807" s="409"/>
    </row>
    <row r="808" ht="13.5" customHeight="1">
      <c r="A808" s="409"/>
      <c r="B808" s="434"/>
      <c r="C808" s="409"/>
      <c r="D808" s="409"/>
      <c r="E808" s="409"/>
      <c r="F808" s="409"/>
      <c r="G808" s="409"/>
      <c r="H808" s="409"/>
      <c r="I808" s="409"/>
      <c r="J808" s="409"/>
      <c r="K808" s="409"/>
      <c r="L808" s="409"/>
      <c r="M808" s="409"/>
      <c r="N808" s="409"/>
      <c r="O808" s="409"/>
      <c r="P808" s="409"/>
      <c r="Q808" s="409"/>
      <c r="R808" s="409"/>
      <c r="S808" s="409"/>
      <c r="T808" s="409"/>
      <c r="U808" s="409"/>
      <c r="V808" s="409"/>
      <c r="W808" s="409"/>
      <c r="X808" s="409"/>
      <c r="Y808" s="409"/>
      <c r="Z808" s="409"/>
      <c r="AA808" s="409"/>
      <c r="AB808" s="409"/>
      <c r="AC808" s="409"/>
      <c r="AD808" s="409"/>
    </row>
    <row r="809" ht="13.5" customHeight="1">
      <c r="A809" s="409"/>
      <c r="B809" s="434"/>
      <c r="C809" s="409"/>
      <c r="D809" s="409"/>
      <c r="E809" s="409"/>
      <c r="F809" s="409"/>
      <c r="G809" s="409"/>
      <c r="H809" s="409"/>
      <c r="I809" s="409"/>
      <c r="J809" s="409"/>
      <c r="K809" s="409"/>
      <c r="L809" s="409"/>
      <c r="M809" s="409"/>
      <c r="N809" s="409"/>
      <c r="O809" s="409"/>
      <c r="P809" s="409"/>
      <c r="Q809" s="409"/>
      <c r="R809" s="409"/>
      <c r="S809" s="409"/>
      <c r="T809" s="409"/>
      <c r="U809" s="409"/>
      <c r="V809" s="409"/>
      <c r="W809" s="409"/>
      <c r="X809" s="409"/>
      <c r="Y809" s="409"/>
      <c r="Z809" s="409"/>
      <c r="AA809" s="409"/>
      <c r="AB809" s="409"/>
      <c r="AC809" s="409"/>
      <c r="AD809" s="409"/>
    </row>
    <row r="810" ht="13.5" customHeight="1">
      <c r="A810" s="409"/>
      <c r="B810" s="434"/>
      <c r="C810" s="409"/>
      <c r="D810" s="409"/>
      <c r="E810" s="409"/>
      <c r="F810" s="409"/>
      <c r="G810" s="409"/>
      <c r="H810" s="409"/>
      <c r="I810" s="409"/>
      <c r="J810" s="409"/>
      <c r="K810" s="409"/>
      <c r="L810" s="409"/>
      <c r="M810" s="409"/>
      <c r="N810" s="409"/>
      <c r="O810" s="409"/>
      <c r="P810" s="409"/>
      <c r="Q810" s="409"/>
      <c r="R810" s="409"/>
      <c r="S810" s="409"/>
      <c r="T810" s="409"/>
      <c r="U810" s="409"/>
      <c r="V810" s="409"/>
      <c r="W810" s="409"/>
      <c r="X810" s="409"/>
      <c r="Y810" s="409"/>
      <c r="Z810" s="409"/>
      <c r="AA810" s="409"/>
      <c r="AB810" s="409"/>
      <c r="AC810" s="409"/>
      <c r="AD810" s="409"/>
    </row>
    <row r="811" ht="13.5" customHeight="1">
      <c r="A811" s="409"/>
      <c r="B811" s="434"/>
      <c r="C811" s="409"/>
      <c r="D811" s="409"/>
      <c r="E811" s="409"/>
      <c r="F811" s="409"/>
      <c r="G811" s="409"/>
      <c r="H811" s="409"/>
      <c r="I811" s="409"/>
      <c r="J811" s="409"/>
      <c r="K811" s="409"/>
      <c r="L811" s="409"/>
      <c r="M811" s="409"/>
      <c r="N811" s="409"/>
      <c r="O811" s="409"/>
      <c r="P811" s="409"/>
      <c r="Q811" s="409"/>
      <c r="R811" s="409"/>
      <c r="S811" s="409"/>
      <c r="T811" s="409"/>
      <c r="U811" s="409"/>
      <c r="V811" s="409"/>
      <c r="W811" s="409"/>
      <c r="X811" s="409"/>
      <c r="Y811" s="409"/>
      <c r="Z811" s="409"/>
      <c r="AA811" s="409"/>
      <c r="AB811" s="409"/>
      <c r="AC811" s="409"/>
      <c r="AD811" s="409"/>
    </row>
    <row r="812" ht="13.5" customHeight="1">
      <c r="A812" s="409"/>
      <c r="B812" s="434"/>
      <c r="C812" s="409"/>
      <c r="D812" s="409"/>
      <c r="E812" s="409"/>
      <c r="F812" s="409"/>
      <c r="G812" s="409"/>
      <c r="H812" s="409"/>
      <c r="I812" s="409"/>
      <c r="J812" s="409"/>
      <c r="K812" s="409"/>
      <c r="L812" s="409"/>
      <c r="M812" s="409"/>
      <c r="N812" s="409"/>
      <c r="O812" s="409"/>
      <c r="P812" s="409"/>
      <c r="Q812" s="409"/>
      <c r="R812" s="409"/>
      <c r="S812" s="409"/>
      <c r="T812" s="409"/>
      <c r="U812" s="409"/>
      <c r="V812" s="409"/>
      <c r="W812" s="409"/>
      <c r="X812" s="409"/>
      <c r="Y812" s="409"/>
      <c r="Z812" s="409"/>
      <c r="AA812" s="409"/>
      <c r="AB812" s="409"/>
      <c r="AC812" s="409"/>
      <c r="AD812" s="409"/>
    </row>
    <row r="813" ht="13.5" customHeight="1">
      <c r="A813" s="409"/>
      <c r="B813" s="434"/>
      <c r="C813" s="409"/>
      <c r="D813" s="409"/>
      <c r="E813" s="409"/>
      <c r="F813" s="409"/>
      <c r="G813" s="409"/>
      <c r="H813" s="409"/>
      <c r="I813" s="409"/>
      <c r="J813" s="409"/>
      <c r="K813" s="409"/>
      <c r="L813" s="409"/>
      <c r="M813" s="409"/>
      <c r="N813" s="409"/>
      <c r="O813" s="409"/>
      <c r="P813" s="409"/>
      <c r="Q813" s="409"/>
      <c r="R813" s="409"/>
      <c r="S813" s="409"/>
      <c r="T813" s="409"/>
      <c r="U813" s="409"/>
      <c r="V813" s="409"/>
      <c r="W813" s="409"/>
      <c r="X813" s="409"/>
      <c r="Y813" s="409"/>
      <c r="Z813" s="409"/>
      <c r="AA813" s="409"/>
      <c r="AB813" s="409"/>
      <c r="AC813" s="409"/>
      <c r="AD813" s="409"/>
    </row>
    <row r="814" ht="13.5" customHeight="1">
      <c r="A814" s="409"/>
      <c r="B814" s="434"/>
      <c r="C814" s="409"/>
      <c r="D814" s="409"/>
      <c r="E814" s="409"/>
      <c r="F814" s="409"/>
      <c r="G814" s="409"/>
      <c r="H814" s="409"/>
      <c r="I814" s="409"/>
      <c r="J814" s="409"/>
      <c r="K814" s="409"/>
      <c r="L814" s="409"/>
      <c r="M814" s="409"/>
      <c r="N814" s="409"/>
      <c r="O814" s="409"/>
      <c r="P814" s="409"/>
      <c r="Q814" s="409"/>
      <c r="R814" s="409"/>
      <c r="S814" s="409"/>
      <c r="T814" s="409"/>
      <c r="U814" s="409"/>
      <c r="V814" s="409"/>
      <c r="W814" s="409"/>
      <c r="X814" s="409"/>
      <c r="Y814" s="409"/>
      <c r="Z814" s="409"/>
      <c r="AA814" s="409"/>
      <c r="AB814" s="409"/>
      <c r="AC814" s="409"/>
      <c r="AD814" s="409"/>
    </row>
    <row r="815" ht="13.5" customHeight="1">
      <c r="A815" s="409"/>
      <c r="B815" s="434"/>
      <c r="C815" s="409"/>
      <c r="D815" s="409"/>
      <c r="E815" s="409"/>
      <c r="F815" s="409"/>
      <c r="G815" s="409"/>
      <c r="H815" s="409"/>
      <c r="I815" s="409"/>
      <c r="J815" s="409"/>
      <c r="K815" s="409"/>
      <c r="L815" s="409"/>
      <c r="M815" s="409"/>
      <c r="N815" s="409"/>
      <c r="O815" s="409"/>
      <c r="P815" s="409"/>
      <c r="Q815" s="409"/>
      <c r="R815" s="409"/>
      <c r="S815" s="409"/>
      <c r="T815" s="409"/>
      <c r="U815" s="409"/>
      <c r="V815" s="409"/>
      <c r="W815" s="409"/>
      <c r="X815" s="409"/>
      <c r="Y815" s="409"/>
      <c r="Z815" s="409"/>
      <c r="AA815" s="409"/>
      <c r="AB815" s="409"/>
      <c r="AC815" s="409"/>
      <c r="AD815" s="409"/>
    </row>
    <row r="816" ht="13.5" customHeight="1">
      <c r="A816" s="409"/>
      <c r="B816" s="434"/>
      <c r="C816" s="409"/>
      <c r="D816" s="409"/>
      <c r="E816" s="409"/>
      <c r="F816" s="409"/>
      <c r="G816" s="409"/>
      <c r="H816" s="409"/>
      <c r="I816" s="409"/>
      <c r="J816" s="409"/>
      <c r="K816" s="409"/>
      <c r="L816" s="409"/>
      <c r="M816" s="409"/>
      <c r="N816" s="409"/>
      <c r="O816" s="409"/>
      <c r="P816" s="409"/>
      <c r="Q816" s="409"/>
      <c r="R816" s="409"/>
      <c r="S816" s="409"/>
      <c r="T816" s="409"/>
      <c r="U816" s="409"/>
      <c r="V816" s="409"/>
      <c r="W816" s="409"/>
      <c r="X816" s="409"/>
      <c r="Y816" s="409"/>
      <c r="Z816" s="409"/>
      <c r="AA816" s="409"/>
      <c r="AB816" s="409"/>
      <c r="AC816" s="409"/>
      <c r="AD816" s="409"/>
    </row>
    <row r="817" ht="13.5" customHeight="1">
      <c r="A817" s="409"/>
      <c r="B817" s="434"/>
      <c r="C817" s="409"/>
      <c r="D817" s="409"/>
      <c r="E817" s="409"/>
      <c r="F817" s="409"/>
      <c r="G817" s="409"/>
      <c r="H817" s="409"/>
      <c r="I817" s="409"/>
      <c r="J817" s="409"/>
      <c r="K817" s="409"/>
      <c r="L817" s="409"/>
      <c r="M817" s="409"/>
      <c r="N817" s="409"/>
      <c r="O817" s="409"/>
      <c r="P817" s="409"/>
      <c r="Q817" s="409"/>
      <c r="R817" s="409"/>
      <c r="S817" s="409"/>
      <c r="T817" s="409"/>
      <c r="U817" s="409"/>
      <c r="V817" s="409"/>
      <c r="W817" s="409"/>
      <c r="X817" s="409"/>
      <c r="Y817" s="409"/>
      <c r="Z817" s="409"/>
      <c r="AA817" s="409"/>
      <c r="AB817" s="409"/>
      <c r="AC817" s="409"/>
      <c r="AD817" s="409"/>
    </row>
    <row r="818" ht="13.5" customHeight="1">
      <c r="A818" s="409"/>
      <c r="B818" s="434"/>
      <c r="C818" s="409"/>
      <c r="D818" s="409"/>
      <c r="E818" s="409"/>
      <c r="F818" s="409"/>
      <c r="G818" s="409"/>
      <c r="H818" s="409"/>
      <c r="I818" s="409"/>
      <c r="J818" s="409"/>
      <c r="K818" s="409"/>
      <c r="L818" s="409"/>
      <c r="M818" s="409"/>
      <c r="N818" s="409"/>
      <c r="O818" s="409"/>
      <c r="P818" s="409"/>
      <c r="Q818" s="409"/>
      <c r="R818" s="409"/>
      <c r="S818" s="409"/>
      <c r="T818" s="409"/>
      <c r="U818" s="409"/>
      <c r="V818" s="409"/>
      <c r="W818" s="409"/>
      <c r="X818" s="409"/>
      <c r="Y818" s="409"/>
      <c r="Z818" s="409"/>
      <c r="AA818" s="409"/>
      <c r="AB818" s="409"/>
      <c r="AC818" s="409"/>
      <c r="AD818" s="409"/>
    </row>
    <row r="819" ht="13.5" customHeight="1">
      <c r="A819" s="409"/>
      <c r="B819" s="434"/>
      <c r="C819" s="409"/>
      <c r="D819" s="409"/>
      <c r="E819" s="409"/>
      <c r="F819" s="409"/>
      <c r="G819" s="409"/>
      <c r="H819" s="409"/>
      <c r="I819" s="409"/>
      <c r="J819" s="409"/>
      <c r="K819" s="409"/>
      <c r="L819" s="409"/>
      <c r="M819" s="409"/>
      <c r="N819" s="409"/>
      <c r="O819" s="409"/>
      <c r="P819" s="409"/>
      <c r="Q819" s="409"/>
      <c r="R819" s="409"/>
      <c r="S819" s="409"/>
      <c r="T819" s="409"/>
      <c r="U819" s="409"/>
      <c r="V819" s="409"/>
      <c r="W819" s="409"/>
      <c r="X819" s="409"/>
      <c r="Y819" s="409"/>
      <c r="Z819" s="409"/>
      <c r="AA819" s="409"/>
      <c r="AB819" s="409"/>
      <c r="AC819" s="409"/>
      <c r="AD819" s="409"/>
    </row>
    <row r="820" ht="13.5" customHeight="1">
      <c r="A820" s="409"/>
      <c r="B820" s="434"/>
      <c r="C820" s="409"/>
      <c r="D820" s="409"/>
      <c r="E820" s="409"/>
      <c r="F820" s="409"/>
      <c r="G820" s="409"/>
      <c r="H820" s="409"/>
      <c r="I820" s="409"/>
      <c r="J820" s="409"/>
      <c r="K820" s="409"/>
      <c r="L820" s="409"/>
      <c r="M820" s="409"/>
      <c r="N820" s="409"/>
      <c r="O820" s="409"/>
      <c r="P820" s="409"/>
      <c r="Q820" s="409"/>
      <c r="R820" s="409"/>
      <c r="S820" s="409"/>
      <c r="T820" s="409"/>
      <c r="U820" s="409"/>
      <c r="V820" s="409"/>
      <c r="W820" s="409"/>
      <c r="X820" s="409"/>
      <c r="Y820" s="409"/>
      <c r="Z820" s="409"/>
      <c r="AA820" s="409"/>
      <c r="AB820" s="409"/>
      <c r="AC820" s="409"/>
      <c r="AD820" s="409"/>
    </row>
    <row r="821" ht="13.5" customHeight="1">
      <c r="A821" s="409"/>
      <c r="B821" s="434"/>
      <c r="C821" s="409"/>
      <c r="D821" s="409"/>
      <c r="E821" s="409"/>
      <c r="F821" s="409"/>
      <c r="G821" s="409"/>
      <c r="H821" s="409"/>
      <c r="I821" s="409"/>
      <c r="J821" s="409"/>
      <c r="K821" s="409"/>
      <c r="L821" s="409"/>
      <c r="M821" s="409"/>
      <c r="N821" s="409"/>
      <c r="O821" s="409"/>
      <c r="P821" s="409"/>
      <c r="Q821" s="409"/>
      <c r="R821" s="409"/>
      <c r="S821" s="409"/>
      <c r="T821" s="409"/>
      <c r="U821" s="409"/>
      <c r="V821" s="409"/>
      <c r="W821" s="409"/>
      <c r="X821" s="409"/>
      <c r="Y821" s="409"/>
      <c r="Z821" s="409"/>
      <c r="AA821" s="409"/>
      <c r="AB821" s="409"/>
      <c r="AC821" s="409"/>
      <c r="AD821" s="409"/>
    </row>
    <row r="822" ht="13.5" customHeight="1">
      <c r="A822" s="409"/>
      <c r="B822" s="434"/>
      <c r="C822" s="409"/>
      <c r="D822" s="409"/>
      <c r="E822" s="409"/>
      <c r="F822" s="409"/>
      <c r="G822" s="409"/>
      <c r="H822" s="409"/>
      <c r="I822" s="409"/>
      <c r="J822" s="409"/>
      <c r="K822" s="409"/>
      <c r="L822" s="409"/>
      <c r="M822" s="409"/>
      <c r="N822" s="409"/>
      <c r="O822" s="409"/>
      <c r="P822" s="409"/>
      <c r="Q822" s="409"/>
      <c r="R822" s="409"/>
      <c r="S822" s="409"/>
      <c r="T822" s="409"/>
      <c r="U822" s="409"/>
      <c r="V822" s="409"/>
      <c r="W822" s="409"/>
      <c r="X822" s="409"/>
      <c r="Y822" s="409"/>
      <c r="Z822" s="409"/>
      <c r="AA822" s="409"/>
      <c r="AB822" s="409"/>
      <c r="AC822" s="409"/>
      <c r="AD822" s="409"/>
    </row>
    <row r="823" ht="13.5" customHeight="1">
      <c r="A823" s="409"/>
      <c r="B823" s="434"/>
      <c r="C823" s="409"/>
      <c r="D823" s="409"/>
      <c r="E823" s="409"/>
      <c r="F823" s="409"/>
      <c r="G823" s="409"/>
      <c r="H823" s="409"/>
      <c r="I823" s="409"/>
      <c r="J823" s="409"/>
      <c r="K823" s="409"/>
      <c r="L823" s="409"/>
      <c r="M823" s="409"/>
      <c r="N823" s="409"/>
      <c r="O823" s="409"/>
      <c r="P823" s="409"/>
      <c r="Q823" s="409"/>
      <c r="R823" s="409"/>
      <c r="S823" s="409"/>
      <c r="T823" s="409"/>
      <c r="U823" s="409"/>
      <c r="V823" s="409"/>
      <c r="W823" s="409"/>
      <c r="X823" s="409"/>
      <c r="Y823" s="409"/>
      <c r="Z823" s="409"/>
      <c r="AA823" s="409"/>
      <c r="AB823" s="409"/>
      <c r="AC823" s="409"/>
      <c r="AD823" s="409"/>
    </row>
    <row r="824" ht="13.5" customHeight="1">
      <c r="A824" s="409"/>
      <c r="B824" s="434"/>
      <c r="C824" s="409"/>
      <c r="D824" s="409"/>
      <c r="E824" s="409"/>
      <c r="F824" s="409"/>
      <c r="G824" s="409"/>
      <c r="H824" s="409"/>
      <c r="I824" s="409"/>
      <c r="J824" s="409"/>
      <c r="K824" s="409"/>
      <c r="L824" s="409"/>
      <c r="M824" s="409"/>
      <c r="N824" s="409"/>
      <c r="O824" s="409"/>
      <c r="P824" s="409"/>
      <c r="Q824" s="409"/>
      <c r="R824" s="409"/>
      <c r="S824" s="409"/>
      <c r="T824" s="409"/>
      <c r="U824" s="409"/>
      <c r="V824" s="409"/>
      <c r="W824" s="409"/>
      <c r="X824" s="409"/>
      <c r="Y824" s="409"/>
      <c r="Z824" s="409"/>
      <c r="AA824" s="409"/>
      <c r="AB824" s="409"/>
      <c r="AC824" s="409"/>
      <c r="AD824" s="409"/>
    </row>
    <row r="825" ht="13.5" customHeight="1">
      <c r="A825" s="409"/>
      <c r="B825" s="434"/>
      <c r="C825" s="409"/>
      <c r="D825" s="409"/>
      <c r="E825" s="409"/>
      <c r="F825" s="409"/>
      <c r="G825" s="409"/>
      <c r="H825" s="409"/>
      <c r="I825" s="409"/>
      <c r="J825" s="409"/>
      <c r="K825" s="409"/>
      <c r="L825" s="409"/>
      <c r="M825" s="409"/>
      <c r="N825" s="409"/>
      <c r="O825" s="409"/>
      <c r="P825" s="409"/>
      <c r="Q825" s="409"/>
      <c r="R825" s="409"/>
      <c r="S825" s="409"/>
      <c r="T825" s="409"/>
      <c r="U825" s="409"/>
      <c r="V825" s="409"/>
      <c r="W825" s="409"/>
      <c r="X825" s="409"/>
      <c r="Y825" s="409"/>
      <c r="Z825" s="409"/>
      <c r="AA825" s="409"/>
      <c r="AB825" s="409"/>
      <c r="AC825" s="409"/>
      <c r="AD825" s="409"/>
    </row>
    <row r="826" ht="13.5" customHeight="1">
      <c r="A826" s="409"/>
      <c r="B826" s="434"/>
      <c r="C826" s="409"/>
      <c r="D826" s="409"/>
      <c r="E826" s="409"/>
      <c r="F826" s="409"/>
      <c r="G826" s="409"/>
      <c r="H826" s="409"/>
      <c r="I826" s="409"/>
      <c r="J826" s="409"/>
      <c r="K826" s="409"/>
      <c r="L826" s="409"/>
      <c r="M826" s="409"/>
      <c r="N826" s="409"/>
      <c r="O826" s="409"/>
      <c r="P826" s="409"/>
      <c r="Q826" s="409"/>
      <c r="R826" s="409"/>
      <c r="S826" s="409"/>
      <c r="T826" s="409"/>
      <c r="U826" s="409"/>
      <c r="V826" s="409"/>
      <c r="W826" s="409"/>
      <c r="X826" s="409"/>
      <c r="Y826" s="409"/>
      <c r="Z826" s="409"/>
      <c r="AA826" s="409"/>
      <c r="AB826" s="409"/>
      <c r="AC826" s="409"/>
      <c r="AD826" s="409"/>
    </row>
    <row r="827" ht="13.5" customHeight="1">
      <c r="A827" s="409"/>
      <c r="B827" s="434"/>
      <c r="C827" s="409"/>
      <c r="D827" s="409"/>
      <c r="E827" s="409"/>
      <c r="F827" s="409"/>
      <c r="G827" s="409"/>
      <c r="H827" s="409"/>
      <c r="I827" s="409"/>
      <c r="J827" s="409"/>
      <c r="K827" s="409"/>
      <c r="L827" s="409"/>
      <c r="M827" s="409"/>
      <c r="N827" s="409"/>
      <c r="O827" s="409"/>
      <c r="P827" s="409"/>
      <c r="Q827" s="409"/>
      <c r="R827" s="409"/>
      <c r="S827" s="409"/>
      <c r="T827" s="409"/>
      <c r="U827" s="409"/>
      <c r="V827" s="409"/>
      <c r="W827" s="409"/>
      <c r="X827" s="409"/>
      <c r="Y827" s="409"/>
      <c r="Z827" s="409"/>
      <c r="AA827" s="409"/>
      <c r="AB827" s="409"/>
      <c r="AC827" s="409"/>
      <c r="AD827" s="409"/>
    </row>
    <row r="828" ht="13.5" customHeight="1">
      <c r="A828" s="409"/>
      <c r="B828" s="434"/>
      <c r="C828" s="409"/>
      <c r="D828" s="409"/>
      <c r="E828" s="409"/>
      <c r="F828" s="409"/>
      <c r="G828" s="409"/>
      <c r="H828" s="409"/>
      <c r="I828" s="409"/>
      <c r="J828" s="409"/>
      <c r="K828" s="409"/>
      <c r="L828" s="409"/>
      <c r="M828" s="409"/>
      <c r="N828" s="409"/>
      <c r="O828" s="409"/>
      <c r="P828" s="409"/>
      <c r="Q828" s="409"/>
      <c r="R828" s="409"/>
      <c r="S828" s="409"/>
      <c r="T828" s="409"/>
      <c r="U828" s="409"/>
      <c r="V828" s="409"/>
      <c r="W828" s="409"/>
      <c r="X828" s="409"/>
      <c r="Y828" s="409"/>
      <c r="Z828" s="409"/>
      <c r="AA828" s="409"/>
      <c r="AB828" s="409"/>
      <c r="AC828" s="409"/>
      <c r="AD828" s="409"/>
    </row>
    <row r="829" ht="13.5" customHeight="1">
      <c r="A829" s="409"/>
      <c r="B829" s="434"/>
      <c r="C829" s="409"/>
      <c r="D829" s="409"/>
      <c r="E829" s="409"/>
      <c r="F829" s="409"/>
      <c r="G829" s="409"/>
      <c r="H829" s="409"/>
      <c r="I829" s="409"/>
      <c r="J829" s="409"/>
      <c r="K829" s="409"/>
      <c r="L829" s="409"/>
      <c r="M829" s="409"/>
      <c r="N829" s="409"/>
      <c r="O829" s="409"/>
      <c r="P829" s="409"/>
      <c r="Q829" s="409"/>
      <c r="R829" s="409"/>
      <c r="S829" s="409"/>
      <c r="T829" s="409"/>
      <c r="U829" s="409"/>
      <c r="V829" s="409"/>
      <c r="W829" s="409"/>
      <c r="X829" s="409"/>
      <c r="Y829" s="409"/>
      <c r="Z829" s="409"/>
      <c r="AA829" s="409"/>
      <c r="AB829" s="409"/>
      <c r="AC829" s="409"/>
      <c r="AD829" s="409"/>
    </row>
    <row r="830" ht="13.5" customHeight="1">
      <c r="A830" s="409"/>
      <c r="B830" s="434"/>
      <c r="C830" s="409"/>
      <c r="D830" s="409"/>
      <c r="E830" s="409"/>
      <c r="F830" s="409"/>
      <c r="G830" s="409"/>
      <c r="H830" s="409"/>
      <c r="I830" s="409"/>
      <c r="J830" s="409"/>
      <c r="K830" s="409"/>
      <c r="L830" s="409"/>
      <c r="M830" s="409"/>
      <c r="N830" s="409"/>
      <c r="O830" s="409"/>
      <c r="P830" s="409"/>
      <c r="Q830" s="409"/>
      <c r="R830" s="409"/>
      <c r="S830" s="409"/>
      <c r="T830" s="409"/>
      <c r="U830" s="409"/>
      <c r="V830" s="409"/>
      <c r="W830" s="409"/>
      <c r="X830" s="409"/>
      <c r="Y830" s="409"/>
      <c r="Z830" s="409"/>
      <c r="AA830" s="409"/>
      <c r="AB830" s="409"/>
      <c r="AC830" s="409"/>
      <c r="AD830" s="409"/>
    </row>
    <row r="831" ht="13.5" customHeight="1">
      <c r="A831" s="409"/>
      <c r="B831" s="434"/>
      <c r="C831" s="409"/>
      <c r="D831" s="409"/>
      <c r="E831" s="409"/>
      <c r="F831" s="409"/>
      <c r="G831" s="409"/>
      <c r="H831" s="409"/>
      <c r="I831" s="409"/>
      <c r="J831" s="409"/>
      <c r="K831" s="409"/>
      <c r="L831" s="409"/>
      <c r="M831" s="409"/>
      <c r="N831" s="409"/>
      <c r="O831" s="409"/>
      <c r="P831" s="409"/>
      <c r="Q831" s="409"/>
      <c r="R831" s="409"/>
      <c r="S831" s="409"/>
      <c r="T831" s="409"/>
      <c r="U831" s="409"/>
      <c r="V831" s="409"/>
      <c r="W831" s="409"/>
      <c r="X831" s="409"/>
      <c r="Y831" s="409"/>
      <c r="Z831" s="409"/>
      <c r="AA831" s="409"/>
      <c r="AB831" s="409"/>
      <c r="AC831" s="409"/>
      <c r="AD831" s="409"/>
    </row>
    <row r="832" ht="13.5" customHeight="1">
      <c r="A832" s="409"/>
      <c r="B832" s="434"/>
      <c r="C832" s="409"/>
      <c r="D832" s="409"/>
      <c r="E832" s="409"/>
      <c r="F832" s="409"/>
      <c r="G832" s="409"/>
      <c r="H832" s="409"/>
      <c r="I832" s="409"/>
      <c r="J832" s="409"/>
      <c r="K832" s="409"/>
      <c r="L832" s="409"/>
      <c r="M832" s="409"/>
      <c r="N832" s="409"/>
      <c r="O832" s="409"/>
      <c r="P832" s="409"/>
      <c r="Q832" s="409"/>
      <c r="R832" s="409"/>
      <c r="S832" s="409"/>
      <c r="T832" s="409"/>
      <c r="U832" s="409"/>
      <c r="V832" s="409"/>
      <c r="W832" s="409"/>
      <c r="X832" s="409"/>
      <c r="Y832" s="409"/>
      <c r="Z832" s="409"/>
      <c r="AA832" s="409"/>
      <c r="AB832" s="409"/>
      <c r="AC832" s="409"/>
      <c r="AD832" s="409"/>
    </row>
    <row r="833" ht="13.5" customHeight="1">
      <c r="A833" s="409"/>
      <c r="B833" s="434"/>
      <c r="C833" s="409"/>
      <c r="D833" s="409"/>
      <c r="E833" s="409"/>
      <c r="F833" s="409"/>
      <c r="G833" s="409"/>
      <c r="H833" s="409"/>
      <c r="I833" s="409"/>
      <c r="J833" s="409"/>
      <c r="K833" s="409"/>
      <c r="L833" s="409"/>
      <c r="M833" s="409"/>
      <c r="N833" s="409"/>
      <c r="O833" s="409"/>
      <c r="P833" s="409"/>
      <c r="Q833" s="409"/>
      <c r="R833" s="409"/>
      <c r="S833" s="409"/>
      <c r="T833" s="409"/>
      <c r="U833" s="409"/>
      <c r="V833" s="409"/>
      <c r="W833" s="409"/>
      <c r="X833" s="409"/>
      <c r="Y833" s="409"/>
      <c r="Z833" s="409"/>
      <c r="AA833" s="409"/>
      <c r="AB833" s="409"/>
      <c r="AC833" s="409"/>
      <c r="AD833" s="409"/>
    </row>
    <row r="834" ht="13.5" customHeight="1">
      <c r="A834" s="409"/>
      <c r="B834" s="434"/>
      <c r="C834" s="409"/>
      <c r="D834" s="409"/>
      <c r="E834" s="409"/>
      <c r="F834" s="409"/>
      <c r="G834" s="409"/>
      <c r="H834" s="409"/>
      <c r="I834" s="409"/>
      <c r="J834" s="409"/>
      <c r="K834" s="409"/>
      <c r="L834" s="409"/>
      <c r="M834" s="409"/>
      <c r="N834" s="409"/>
      <c r="O834" s="409"/>
      <c r="P834" s="409"/>
      <c r="Q834" s="409"/>
      <c r="R834" s="409"/>
      <c r="S834" s="409"/>
      <c r="T834" s="409"/>
      <c r="U834" s="409"/>
      <c r="V834" s="409"/>
      <c r="W834" s="409"/>
      <c r="X834" s="409"/>
      <c r="Y834" s="409"/>
      <c r="Z834" s="409"/>
      <c r="AA834" s="409"/>
      <c r="AB834" s="409"/>
      <c r="AC834" s="409"/>
      <c r="AD834" s="409"/>
    </row>
    <row r="835" ht="13.5" customHeight="1">
      <c r="A835" s="409"/>
      <c r="B835" s="434"/>
      <c r="C835" s="409"/>
      <c r="D835" s="409"/>
      <c r="E835" s="409"/>
      <c r="F835" s="409"/>
      <c r="G835" s="409"/>
      <c r="H835" s="409"/>
      <c r="I835" s="409"/>
      <c r="J835" s="409"/>
      <c r="K835" s="409"/>
      <c r="L835" s="409"/>
      <c r="M835" s="409"/>
      <c r="N835" s="409"/>
      <c r="O835" s="409"/>
      <c r="P835" s="409"/>
      <c r="Q835" s="409"/>
      <c r="R835" s="409"/>
      <c r="S835" s="409"/>
      <c r="T835" s="409"/>
      <c r="U835" s="409"/>
      <c r="V835" s="409"/>
      <c r="W835" s="409"/>
      <c r="X835" s="409"/>
      <c r="Y835" s="409"/>
      <c r="Z835" s="409"/>
      <c r="AA835" s="409"/>
      <c r="AB835" s="409"/>
      <c r="AC835" s="409"/>
      <c r="AD835" s="409"/>
    </row>
    <row r="836" ht="13.5" customHeight="1">
      <c r="A836" s="409"/>
      <c r="B836" s="434"/>
      <c r="C836" s="409"/>
      <c r="D836" s="409"/>
      <c r="E836" s="409"/>
      <c r="F836" s="409"/>
      <c r="G836" s="409"/>
      <c r="H836" s="409"/>
      <c r="I836" s="409"/>
      <c r="J836" s="409"/>
      <c r="K836" s="409"/>
      <c r="L836" s="409"/>
      <c r="M836" s="409"/>
      <c r="N836" s="409"/>
      <c r="O836" s="409"/>
      <c r="P836" s="409"/>
      <c r="Q836" s="409"/>
      <c r="R836" s="409"/>
      <c r="S836" s="409"/>
      <c r="T836" s="409"/>
      <c r="U836" s="409"/>
      <c r="V836" s="409"/>
      <c r="W836" s="409"/>
      <c r="X836" s="409"/>
      <c r="Y836" s="409"/>
      <c r="Z836" s="409"/>
      <c r="AA836" s="409"/>
      <c r="AB836" s="409"/>
      <c r="AC836" s="409"/>
      <c r="AD836" s="409"/>
    </row>
    <row r="837" ht="13.5" customHeight="1">
      <c r="A837" s="409"/>
      <c r="B837" s="434"/>
      <c r="C837" s="409"/>
      <c r="D837" s="409"/>
      <c r="E837" s="409"/>
      <c r="F837" s="409"/>
      <c r="G837" s="409"/>
      <c r="H837" s="409"/>
      <c r="I837" s="409"/>
      <c r="J837" s="409"/>
      <c r="K837" s="409"/>
      <c r="L837" s="409"/>
      <c r="M837" s="409"/>
      <c r="N837" s="409"/>
      <c r="O837" s="409"/>
      <c r="P837" s="409"/>
      <c r="Q837" s="409"/>
      <c r="R837" s="409"/>
      <c r="S837" s="409"/>
      <c r="T837" s="409"/>
      <c r="U837" s="409"/>
      <c r="V837" s="409"/>
      <c r="W837" s="409"/>
      <c r="X837" s="409"/>
      <c r="Y837" s="409"/>
      <c r="Z837" s="409"/>
      <c r="AA837" s="409"/>
      <c r="AB837" s="409"/>
      <c r="AC837" s="409"/>
      <c r="AD837" s="409"/>
    </row>
    <row r="838" ht="13.5" customHeight="1">
      <c r="A838" s="409"/>
      <c r="B838" s="434"/>
      <c r="C838" s="409"/>
      <c r="D838" s="409"/>
      <c r="E838" s="409"/>
      <c r="F838" s="409"/>
      <c r="G838" s="409"/>
      <c r="H838" s="409"/>
      <c r="I838" s="409"/>
      <c r="J838" s="409"/>
      <c r="K838" s="409"/>
      <c r="L838" s="409"/>
      <c r="M838" s="409"/>
      <c r="N838" s="409"/>
      <c r="O838" s="409"/>
      <c r="P838" s="409"/>
      <c r="Q838" s="409"/>
      <c r="R838" s="409"/>
      <c r="S838" s="409"/>
      <c r="T838" s="409"/>
      <c r="U838" s="409"/>
      <c r="V838" s="409"/>
      <c r="W838" s="409"/>
      <c r="X838" s="409"/>
      <c r="Y838" s="409"/>
      <c r="Z838" s="409"/>
      <c r="AA838" s="409"/>
      <c r="AB838" s="409"/>
      <c r="AC838" s="409"/>
      <c r="AD838" s="409"/>
    </row>
    <row r="839" ht="13.5" customHeight="1">
      <c r="A839" s="409"/>
      <c r="B839" s="434"/>
      <c r="C839" s="409"/>
      <c r="D839" s="409"/>
      <c r="E839" s="409"/>
      <c r="F839" s="409"/>
      <c r="G839" s="409"/>
      <c r="H839" s="409"/>
      <c r="I839" s="409"/>
      <c r="J839" s="409"/>
      <c r="K839" s="409"/>
      <c r="L839" s="409"/>
      <c r="M839" s="409"/>
      <c r="N839" s="409"/>
      <c r="O839" s="409"/>
      <c r="P839" s="409"/>
      <c r="Q839" s="409"/>
      <c r="R839" s="409"/>
      <c r="S839" s="409"/>
      <c r="T839" s="409"/>
      <c r="U839" s="409"/>
      <c r="V839" s="409"/>
      <c r="W839" s="409"/>
      <c r="X839" s="409"/>
      <c r="Y839" s="409"/>
      <c r="Z839" s="409"/>
      <c r="AA839" s="409"/>
      <c r="AB839" s="409"/>
      <c r="AC839" s="409"/>
      <c r="AD839" s="409"/>
    </row>
    <row r="840" ht="13.5" customHeight="1">
      <c r="A840" s="409"/>
      <c r="B840" s="434"/>
      <c r="C840" s="409"/>
      <c r="D840" s="409"/>
      <c r="E840" s="409"/>
      <c r="F840" s="409"/>
      <c r="G840" s="409"/>
      <c r="H840" s="409"/>
      <c r="I840" s="409"/>
      <c r="J840" s="409"/>
      <c r="K840" s="409"/>
      <c r="L840" s="409"/>
      <c r="M840" s="409"/>
      <c r="N840" s="409"/>
      <c r="O840" s="409"/>
      <c r="P840" s="409"/>
      <c r="Q840" s="409"/>
      <c r="R840" s="409"/>
      <c r="S840" s="409"/>
      <c r="T840" s="409"/>
      <c r="U840" s="409"/>
      <c r="V840" s="409"/>
      <c r="W840" s="409"/>
      <c r="X840" s="409"/>
      <c r="Y840" s="409"/>
      <c r="Z840" s="409"/>
      <c r="AA840" s="409"/>
      <c r="AB840" s="409"/>
      <c r="AC840" s="409"/>
      <c r="AD840" s="409"/>
    </row>
    <row r="841" ht="13.5" customHeight="1">
      <c r="A841" s="409"/>
      <c r="B841" s="434"/>
      <c r="C841" s="409"/>
      <c r="D841" s="409"/>
      <c r="E841" s="409"/>
      <c r="F841" s="409"/>
      <c r="G841" s="409"/>
      <c r="H841" s="409"/>
      <c r="I841" s="409"/>
      <c r="J841" s="409"/>
      <c r="K841" s="409"/>
      <c r="L841" s="409"/>
      <c r="M841" s="409"/>
      <c r="N841" s="409"/>
      <c r="O841" s="409"/>
      <c r="P841" s="409"/>
      <c r="Q841" s="409"/>
      <c r="R841" s="409"/>
      <c r="S841" s="409"/>
      <c r="T841" s="409"/>
      <c r="U841" s="409"/>
      <c r="V841" s="409"/>
      <c r="W841" s="409"/>
      <c r="X841" s="409"/>
      <c r="Y841" s="409"/>
      <c r="Z841" s="409"/>
      <c r="AA841" s="409"/>
      <c r="AB841" s="409"/>
      <c r="AC841" s="409"/>
      <c r="AD841" s="409"/>
    </row>
    <row r="842" ht="13.5" customHeight="1">
      <c r="A842" s="409"/>
      <c r="B842" s="434"/>
      <c r="C842" s="409"/>
      <c r="D842" s="409"/>
      <c r="E842" s="409"/>
      <c r="F842" s="409"/>
      <c r="G842" s="409"/>
      <c r="H842" s="409"/>
      <c r="I842" s="409"/>
      <c r="J842" s="409"/>
      <c r="K842" s="409"/>
      <c r="L842" s="409"/>
      <c r="M842" s="409"/>
      <c r="N842" s="409"/>
      <c r="O842" s="409"/>
      <c r="P842" s="409"/>
      <c r="Q842" s="409"/>
      <c r="R842" s="409"/>
      <c r="S842" s="409"/>
      <c r="T842" s="409"/>
      <c r="U842" s="409"/>
      <c r="V842" s="409"/>
      <c r="W842" s="409"/>
      <c r="X842" s="409"/>
      <c r="Y842" s="409"/>
      <c r="Z842" s="409"/>
      <c r="AA842" s="409"/>
      <c r="AB842" s="409"/>
      <c r="AC842" s="409"/>
      <c r="AD842" s="409"/>
    </row>
    <row r="843" ht="13.5" customHeight="1">
      <c r="A843" s="409"/>
      <c r="B843" s="434"/>
      <c r="C843" s="409"/>
      <c r="D843" s="409"/>
      <c r="E843" s="409"/>
      <c r="F843" s="409"/>
      <c r="G843" s="409"/>
      <c r="H843" s="409"/>
      <c r="I843" s="409"/>
      <c r="J843" s="409"/>
      <c r="K843" s="409"/>
      <c r="L843" s="409"/>
      <c r="M843" s="409"/>
      <c r="N843" s="409"/>
      <c r="O843" s="409"/>
      <c r="P843" s="409"/>
      <c r="Q843" s="409"/>
      <c r="R843" s="409"/>
      <c r="S843" s="409"/>
      <c r="T843" s="409"/>
      <c r="U843" s="409"/>
      <c r="V843" s="409"/>
      <c r="W843" s="409"/>
      <c r="X843" s="409"/>
      <c r="Y843" s="409"/>
      <c r="Z843" s="409"/>
      <c r="AA843" s="409"/>
      <c r="AB843" s="409"/>
      <c r="AC843" s="409"/>
      <c r="AD843" s="409"/>
    </row>
    <row r="844" ht="13.5" customHeight="1">
      <c r="A844" s="409"/>
      <c r="B844" s="434"/>
      <c r="C844" s="409"/>
      <c r="D844" s="409"/>
      <c r="E844" s="409"/>
      <c r="F844" s="409"/>
      <c r="G844" s="409"/>
      <c r="H844" s="409"/>
      <c r="I844" s="409"/>
      <c r="J844" s="409"/>
      <c r="K844" s="409"/>
      <c r="L844" s="409"/>
      <c r="M844" s="409"/>
      <c r="N844" s="409"/>
      <c r="O844" s="409"/>
      <c r="P844" s="409"/>
      <c r="Q844" s="409"/>
      <c r="R844" s="409"/>
      <c r="S844" s="409"/>
      <c r="T844" s="409"/>
      <c r="U844" s="409"/>
      <c r="V844" s="409"/>
      <c r="W844" s="409"/>
      <c r="X844" s="409"/>
      <c r="Y844" s="409"/>
      <c r="Z844" s="409"/>
      <c r="AA844" s="409"/>
      <c r="AB844" s="409"/>
      <c r="AC844" s="409"/>
      <c r="AD844" s="409"/>
    </row>
    <row r="845" ht="13.5" customHeight="1">
      <c r="A845" s="409"/>
      <c r="B845" s="434"/>
      <c r="C845" s="409"/>
      <c r="D845" s="409"/>
      <c r="E845" s="409"/>
      <c r="F845" s="409"/>
      <c r="G845" s="409"/>
      <c r="H845" s="409"/>
      <c r="I845" s="409"/>
      <c r="J845" s="409"/>
      <c r="K845" s="409"/>
      <c r="L845" s="409"/>
      <c r="M845" s="409"/>
      <c r="N845" s="409"/>
      <c r="O845" s="409"/>
      <c r="P845" s="409"/>
      <c r="Q845" s="409"/>
      <c r="R845" s="409"/>
      <c r="S845" s="409"/>
      <c r="T845" s="409"/>
      <c r="U845" s="409"/>
      <c r="V845" s="409"/>
      <c r="W845" s="409"/>
      <c r="X845" s="409"/>
      <c r="Y845" s="409"/>
      <c r="Z845" s="409"/>
      <c r="AA845" s="409"/>
      <c r="AB845" s="409"/>
      <c r="AC845" s="409"/>
      <c r="AD845" s="409"/>
    </row>
    <row r="846" ht="13.5" customHeight="1">
      <c r="A846" s="409"/>
      <c r="B846" s="434"/>
      <c r="C846" s="409"/>
      <c r="D846" s="409"/>
      <c r="E846" s="409"/>
      <c r="F846" s="409"/>
      <c r="G846" s="409"/>
      <c r="H846" s="409"/>
      <c r="I846" s="409"/>
      <c r="J846" s="409"/>
      <c r="K846" s="409"/>
      <c r="L846" s="409"/>
      <c r="M846" s="409"/>
      <c r="N846" s="409"/>
      <c r="O846" s="409"/>
      <c r="P846" s="409"/>
      <c r="Q846" s="409"/>
      <c r="R846" s="409"/>
      <c r="S846" s="409"/>
      <c r="T846" s="409"/>
      <c r="U846" s="409"/>
      <c r="V846" s="409"/>
      <c r="W846" s="409"/>
      <c r="X846" s="409"/>
      <c r="Y846" s="409"/>
      <c r="Z846" s="409"/>
      <c r="AA846" s="409"/>
      <c r="AB846" s="409"/>
      <c r="AC846" s="409"/>
      <c r="AD846" s="409"/>
    </row>
    <row r="847" ht="13.5" customHeight="1">
      <c r="A847" s="409"/>
      <c r="B847" s="434"/>
      <c r="C847" s="409"/>
      <c r="D847" s="409"/>
      <c r="E847" s="409"/>
      <c r="F847" s="409"/>
      <c r="G847" s="409"/>
      <c r="H847" s="409"/>
      <c r="I847" s="409"/>
      <c r="J847" s="409"/>
      <c r="K847" s="409"/>
      <c r="L847" s="409"/>
      <c r="M847" s="409"/>
      <c r="N847" s="409"/>
      <c r="O847" s="409"/>
      <c r="P847" s="409"/>
      <c r="Q847" s="409"/>
      <c r="R847" s="409"/>
      <c r="S847" s="409"/>
      <c r="T847" s="409"/>
      <c r="U847" s="409"/>
      <c r="V847" s="409"/>
      <c r="W847" s="409"/>
      <c r="X847" s="409"/>
      <c r="Y847" s="409"/>
      <c r="Z847" s="409"/>
      <c r="AA847" s="409"/>
      <c r="AB847" s="409"/>
      <c r="AC847" s="409"/>
      <c r="AD847" s="409"/>
    </row>
    <row r="848" ht="13.5" customHeight="1">
      <c r="A848" s="409"/>
      <c r="B848" s="434"/>
      <c r="C848" s="409"/>
      <c r="D848" s="409"/>
      <c r="E848" s="409"/>
      <c r="F848" s="409"/>
      <c r="G848" s="409"/>
      <c r="H848" s="409"/>
      <c r="I848" s="409"/>
      <c r="J848" s="409"/>
      <c r="K848" s="409"/>
      <c r="L848" s="409"/>
      <c r="M848" s="409"/>
      <c r="N848" s="409"/>
      <c r="O848" s="409"/>
      <c r="P848" s="409"/>
      <c r="Q848" s="409"/>
      <c r="R848" s="409"/>
      <c r="S848" s="409"/>
      <c r="T848" s="409"/>
      <c r="U848" s="409"/>
      <c r="V848" s="409"/>
      <c r="W848" s="409"/>
      <c r="X848" s="409"/>
      <c r="Y848" s="409"/>
      <c r="Z848" s="409"/>
      <c r="AA848" s="409"/>
      <c r="AB848" s="409"/>
      <c r="AC848" s="409"/>
      <c r="AD848" s="409"/>
    </row>
    <row r="849" ht="13.5" customHeight="1">
      <c r="A849" s="409"/>
      <c r="B849" s="434"/>
      <c r="C849" s="409"/>
      <c r="D849" s="409"/>
      <c r="E849" s="409"/>
      <c r="F849" s="409"/>
      <c r="G849" s="409"/>
      <c r="H849" s="409"/>
      <c r="I849" s="409"/>
      <c r="J849" s="409"/>
      <c r="K849" s="409"/>
      <c r="L849" s="409"/>
      <c r="M849" s="409"/>
      <c r="N849" s="409"/>
      <c r="O849" s="409"/>
      <c r="P849" s="409"/>
      <c r="Q849" s="409"/>
      <c r="R849" s="409"/>
      <c r="S849" s="409"/>
      <c r="T849" s="409"/>
      <c r="U849" s="409"/>
      <c r="V849" s="409"/>
      <c r="W849" s="409"/>
      <c r="X849" s="409"/>
      <c r="Y849" s="409"/>
      <c r="Z849" s="409"/>
      <c r="AA849" s="409"/>
      <c r="AB849" s="409"/>
      <c r="AC849" s="409"/>
      <c r="AD849" s="409"/>
    </row>
    <row r="850" ht="13.5" customHeight="1">
      <c r="A850" s="409"/>
      <c r="B850" s="434"/>
      <c r="C850" s="409"/>
      <c r="D850" s="409"/>
      <c r="E850" s="409"/>
      <c r="F850" s="409"/>
      <c r="G850" s="409"/>
      <c r="H850" s="409"/>
      <c r="I850" s="409"/>
      <c r="J850" s="409"/>
      <c r="K850" s="409"/>
      <c r="L850" s="409"/>
      <c r="M850" s="409"/>
      <c r="N850" s="409"/>
      <c r="O850" s="409"/>
      <c r="P850" s="409"/>
      <c r="Q850" s="409"/>
      <c r="R850" s="409"/>
      <c r="S850" s="409"/>
      <c r="T850" s="409"/>
      <c r="U850" s="409"/>
      <c r="V850" s="409"/>
      <c r="W850" s="409"/>
      <c r="X850" s="409"/>
      <c r="Y850" s="409"/>
      <c r="Z850" s="409"/>
      <c r="AA850" s="409"/>
      <c r="AB850" s="409"/>
      <c r="AC850" s="409"/>
      <c r="AD850" s="409"/>
    </row>
    <row r="851" ht="13.5" customHeight="1">
      <c r="A851" s="409"/>
      <c r="B851" s="434"/>
      <c r="C851" s="409"/>
      <c r="D851" s="409"/>
      <c r="E851" s="409"/>
      <c r="F851" s="409"/>
      <c r="G851" s="409"/>
      <c r="H851" s="409"/>
      <c r="I851" s="409"/>
      <c r="J851" s="409"/>
      <c r="K851" s="409"/>
      <c r="L851" s="409"/>
      <c r="M851" s="409"/>
      <c r="N851" s="409"/>
      <c r="O851" s="409"/>
      <c r="P851" s="409"/>
      <c r="Q851" s="409"/>
      <c r="R851" s="409"/>
      <c r="S851" s="409"/>
      <c r="T851" s="409"/>
      <c r="U851" s="409"/>
      <c r="V851" s="409"/>
      <c r="W851" s="409"/>
      <c r="X851" s="409"/>
      <c r="Y851" s="409"/>
      <c r="Z851" s="409"/>
      <c r="AA851" s="409"/>
      <c r="AB851" s="409"/>
      <c r="AC851" s="409"/>
      <c r="AD851" s="409"/>
    </row>
    <row r="852" ht="13.5" customHeight="1">
      <c r="A852" s="409"/>
      <c r="B852" s="434"/>
      <c r="C852" s="409"/>
      <c r="D852" s="409"/>
      <c r="E852" s="409"/>
      <c r="F852" s="409"/>
      <c r="G852" s="409"/>
      <c r="H852" s="409"/>
      <c r="I852" s="409"/>
      <c r="J852" s="409"/>
      <c r="K852" s="409"/>
      <c r="L852" s="409"/>
      <c r="M852" s="409"/>
      <c r="N852" s="409"/>
      <c r="O852" s="409"/>
      <c r="P852" s="409"/>
      <c r="Q852" s="409"/>
      <c r="R852" s="409"/>
      <c r="S852" s="409"/>
      <c r="T852" s="409"/>
      <c r="U852" s="409"/>
      <c r="V852" s="409"/>
      <c r="W852" s="409"/>
      <c r="X852" s="409"/>
      <c r="Y852" s="409"/>
      <c r="Z852" s="409"/>
      <c r="AA852" s="409"/>
      <c r="AB852" s="409"/>
      <c r="AC852" s="409"/>
      <c r="AD852" s="409"/>
    </row>
    <row r="853" ht="13.5" customHeight="1">
      <c r="A853" s="409"/>
      <c r="B853" s="434"/>
      <c r="C853" s="409"/>
      <c r="D853" s="409"/>
      <c r="E853" s="409"/>
      <c r="F853" s="409"/>
      <c r="G853" s="409"/>
      <c r="H853" s="409"/>
      <c r="I853" s="409"/>
      <c r="J853" s="409"/>
      <c r="K853" s="409"/>
      <c r="L853" s="409"/>
      <c r="M853" s="409"/>
      <c r="N853" s="409"/>
      <c r="O853" s="409"/>
      <c r="P853" s="409"/>
      <c r="Q853" s="409"/>
      <c r="R853" s="409"/>
      <c r="S853" s="409"/>
      <c r="T853" s="409"/>
      <c r="U853" s="409"/>
      <c r="V853" s="409"/>
      <c r="W853" s="409"/>
      <c r="X853" s="409"/>
      <c r="Y853" s="409"/>
      <c r="Z853" s="409"/>
      <c r="AA853" s="409"/>
      <c r="AB853" s="409"/>
      <c r="AC853" s="409"/>
      <c r="AD853" s="409"/>
    </row>
    <row r="854" ht="13.5" customHeight="1">
      <c r="A854" s="409"/>
      <c r="B854" s="434"/>
      <c r="C854" s="409"/>
      <c r="D854" s="409"/>
      <c r="E854" s="409"/>
      <c r="F854" s="409"/>
      <c r="G854" s="409"/>
      <c r="H854" s="409"/>
      <c r="I854" s="409"/>
      <c r="J854" s="409"/>
      <c r="K854" s="409"/>
      <c r="L854" s="409"/>
      <c r="M854" s="409"/>
      <c r="N854" s="409"/>
      <c r="O854" s="409"/>
      <c r="P854" s="409"/>
      <c r="Q854" s="409"/>
      <c r="R854" s="409"/>
      <c r="S854" s="409"/>
      <c r="T854" s="409"/>
      <c r="U854" s="409"/>
      <c r="V854" s="409"/>
      <c r="W854" s="409"/>
      <c r="X854" s="409"/>
      <c r="Y854" s="409"/>
      <c r="Z854" s="409"/>
      <c r="AA854" s="409"/>
      <c r="AB854" s="409"/>
      <c r="AC854" s="409"/>
      <c r="AD854" s="409"/>
    </row>
    <row r="855" ht="13.5" customHeight="1">
      <c r="A855" s="409"/>
      <c r="B855" s="434"/>
      <c r="C855" s="409"/>
      <c r="D855" s="409"/>
      <c r="E855" s="409"/>
      <c r="F855" s="409"/>
      <c r="G855" s="409"/>
      <c r="H855" s="409"/>
      <c r="I855" s="409"/>
      <c r="J855" s="409"/>
      <c r="K855" s="409"/>
      <c r="L855" s="409"/>
      <c r="M855" s="409"/>
      <c r="N855" s="409"/>
      <c r="O855" s="409"/>
      <c r="P855" s="409"/>
      <c r="Q855" s="409"/>
      <c r="R855" s="409"/>
      <c r="S855" s="409"/>
      <c r="T855" s="409"/>
      <c r="U855" s="409"/>
      <c r="V855" s="409"/>
      <c r="W855" s="409"/>
      <c r="X855" s="409"/>
      <c r="Y855" s="409"/>
      <c r="Z855" s="409"/>
      <c r="AA855" s="409"/>
      <c r="AB855" s="409"/>
      <c r="AC855" s="409"/>
      <c r="AD855" s="409"/>
    </row>
    <row r="856" ht="13.5" customHeight="1">
      <c r="A856" s="409"/>
      <c r="B856" s="434"/>
      <c r="C856" s="409"/>
      <c r="D856" s="409"/>
      <c r="E856" s="409"/>
      <c r="F856" s="409"/>
      <c r="G856" s="409"/>
      <c r="H856" s="409"/>
      <c r="I856" s="409"/>
      <c r="J856" s="409"/>
      <c r="K856" s="409"/>
      <c r="L856" s="409"/>
      <c r="M856" s="409"/>
      <c r="N856" s="409"/>
      <c r="O856" s="409"/>
      <c r="P856" s="409"/>
      <c r="Q856" s="409"/>
      <c r="R856" s="409"/>
      <c r="S856" s="409"/>
      <c r="T856" s="409"/>
      <c r="U856" s="409"/>
      <c r="V856" s="409"/>
      <c r="W856" s="409"/>
      <c r="X856" s="409"/>
      <c r="Y856" s="409"/>
      <c r="Z856" s="409"/>
      <c r="AA856" s="409"/>
      <c r="AB856" s="409"/>
      <c r="AC856" s="409"/>
      <c r="AD856" s="409"/>
    </row>
    <row r="857" ht="13.5" customHeight="1">
      <c r="A857" s="409"/>
      <c r="B857" s="434"/>
      <c r="C857" s="409"/>
      <c r="D857" s="409"/>
      <c r="E857" s="409"/>
      <c r="F857" s="409"/>
      <c r="G857" s="409"/>
      <c r="H857" s="409"/>
      <c r="I857" s="409"/>
      <c r="J857" s="409"/>
      <c r="K857" s="409"/>
      <c r="L857" s="409"/>
      <c r="M857" s="409"/>
      <c r="N857" s="409"/>
      <c r="O857" s="409"/>
      <c r="P857" s="409"/>
      <c r="Q857" s="409"/>
      <c r="R857" s="409"/>
      <c r="S857" s="409"/>
      <c r="T857" s="409"/>
      <c r="U857" s="409"/>
      <c r="V857" s="409"/>
      <c r="W857" s="409"/>
      <c r="X857" s="409"/>
      <c r="Y857" s="409"/>
      <c r="Z857" s="409"/>
      <c r="AA857" s="409"/>
      <c r="AB857" s="409"/>
      <c r="AC857" s="409"/>
      <c r="AD857" s="409"/>
    </row>
    <row r="858" ht="13.5" customHeight="1">
      <c r="A858" s="409"/>
      <c r="B858" s="434"/>
      <c r="C858" s="409"/>
      <c r="D858" s="409"/>
      <c r="E858" s="409"/>
      <c r="F858" s="409"/>
      <c r="G858" s="409"/>
      <c r="H858" s="409"/>
      <c r="I858" s="409"/>
      <c r="J858" s="409"/>
      <c r="K858" s="409"/>
      <c r="L858" s="409"/>
      <c r="M858" s="409"/>
      <c r="N858" s="409"/>
      <c r="O858" s="409"/>
      <c r="P858" s="409"/>
      <c r="Q858" s="409"/>
      <c r="R858" s="409"/>
      <c r="S858" s="409"/>
      <c r="T858" s="409"/>
      <c r="U858" s="409"/>
      <c r="V858" s="409"/>
      <c r="W858" s="409"/>
      <c r="X858" s="409"/>
      <c r="Y858" s="409"/>
      <c r="Z858" s="409"/>
      <c r="AA858" s="409"/>
      <c r="AB858" s="409"/>
      <c r="AC858" s="409"/>
      <c r="AD858" s="409"/>
    </row>
    <row r="859" ht="13.5" customHeight="1">
      <c r="A859" s="409"/>
      <c r="B859" s="434"/>
      <c r="C859" s="409"/>
      <c r="D859" s="409"/>
      <c r="E859" s="409"/>
      <c r="F859" s="409"/>
      <c r="G859" s="409"/>
      <c r="H859" s="409"/>
      <c r="I859" s="409"/>
      <c r="J859" s="409"/>
      <c r="K859" s="409"/>
      <c r="L859" s="409"/>
      <c r="M859" s="409"/>
      <c r="N859" s="409"/>
      <c r="O859" s="409"/>
      <c r="P859" s="409"/>
      <c r="Q859" s="409"/>
      <c r="R859" s="409"/>
      <c r="S859" s="409"/>
      <c r="T859" s="409"/>
      <c r="U859" s="409"/>
      <c r="V859" s="409"/>
      <c r="W859" s="409"/>
      <c r="X859" s="409"/>
      <c r="Y859" s="409"/>
      <c r="Z859" s="409"/>
      <c r="AA859" s="409"/>
      <c r="AB859" s="409"/>
      <c r="AC859" s="409"/>
      <c r="AD859" s="409"/>
    </row>
    <row r="860" ht="13.5" customHeight="1">
      <c r="A860" s="409"/>
      <c r="B860" s="434"/>
      <c r="C860" s="409"/>
      <c r="D860" s="409"/>
      <c r="E860" s="409"/>
      <c r="F860" s="409"/>
      <c r="G860" s="409"/>
      <c r="H860" s="409"/>
      <c r="I860" s="409"/>
      <c r="J860" s="409"/>
      <c r="K860" s="409"/>
      <c r="L860" s="409"/>
      <c r="M860" s="409"/>
      <c r="N860" s="409"/>
      <c r="O860" s="409"/>
      <c r="P860" s="409"/>
      <c r="Q860" s="409"/>
      <c r="R860" s="409"/>
      <c r="S860" s="409"/>
      <c r="T860" s="409"/>
      <c r="U860" s="409"/>
      <c r="V860" s="409"/>
      <c r="W860" s="409"/>
      <c r="X860" s="409"/>
      <c r="Y860" s="409"/>
      <c r="Z860" s="409"/>
      <c r="AA860" s="409"/>
      <c r="AB860" s="409"/>
      <c r="AC860" s="409"/>
      <c r="AD860" s="409"/>
    </row>
    <row r="861" ht="13.5" customHeight="1">
      <c r="A861" s="409"/>
      <c r="B861" s="434"/>
      <c r="C861" s="409"/>
      <c r="D861" s="409"/>
      <c r="E861" s="409"/>
      <c r="F861" s="409"/>
      <c r="G861" s="409"/>
      <c r="H861" s="409"/>
      <c r="I861" s="409"/>
      <c r="J861" s="409"/>
      <c r="K861" s="409"/>
      <c r="L861" s="409"/>
      <c r="M861" s="409"/>
      <c r="N861" s="409"/>
      <c r="O861" s="409"/>
      <c r="P861" s="409"/>
      <c r="Q861" s="409"/>
      <c r="R861" s="409"/>
      <c r="S861" s="409"/>
      <c r="T861" s="409"/>
      <c r="U861" s="409"/>
      <c r="V861" s="409"/>
      <c r="W861" s="409"/>
      <c r="X861" s="409"/>
      <c r="Y861" s="409"/>
      <c r="Z861" s="409"/>
      <c r="AA861" s="409"/>
      <c r="AB861" s="409"/>
      <c r="AC861" s="409"/>
      <c r="AD861" s="409"/>
    </row>
    <row r="862" ht="13.5" customHeight="1">
      <c r="A862" s="409"/>
      <c r="B862" s="434"/>
      <c r="C862" s="409"/>
      <c r="D862" s="409"/>
      <c r="E862" s="409"/>
      <c r="F862" s="409"/>
      <c r="G862" s="409"/>
      <c r="H862" s="409"/>
      <c r="I862" s="409"/>
      <c r="J862" s="409"/>
      <c r="K862" s="409"/>
      <c r="L862" s="409"/>
      <c r="M862" s="409"/>
      <c r="N862" s="409"/>
      <c r="O862" s="409"/>
      <c r="P862" s="409"/>
      <c r="Q862" s="409"/>
      <c r="R862" s="409"/>
      <c r="S862" s="409"/>
      <c r="T862" s="409"/>
      <c r="U862" s="409"/>
      <c r="V862" s="409"/>
      <c r="W862" s="409"/>
      <c r="X862" s="409"/>
      <c r="Y862" s="409"/>
      <c r="Z862" s="409"/>
      <c r="AA862" s="409"/>
      <c r="AB862" s="409"/>
      <c r="AC862" s="409"/>
      <c r="AD862" s="409"/>
    </row>
    <row r="863" ht="13.5" customHeight="1">
      <c r="A863" s="409"/>
      <c r="B863" s="434"/>
      <c r="C863" s="409"/>
      <c r="D863" s="409"/>
      <c r="E863" s="409"/>
      <c r="F863" s="409"/>
      <c r="G863" s="409"/>
      <c r="H863" s="409"/>
      <c r="I863" s="409"/>
      <c r="J863" s="409"/>
      <c r="K863" s="409"/>
      <c r="L863" s="409"/>
      <c r="M863" s="409"/>
      <c r="N863" s="409"/>
      <c r="O863" s="409"/>
      <c r="P863" s="409"/>
      <c r="Q863" s="409"/>
      <c r="R863" s="409"/>
      <c r="S863" s="409"/>
      <c r="T863" s="409"/>
      <c r="U863" s="409"/>
      <c r="V863" s="409"/>
      <c r="W863" s="409"/>
      <c r="X863" s="409"/>
      <c r="Y863" s="409"/>
      <c r="Z863" s="409"/>
      <c r="AA863" s="409"/>
      <c r="AB863" s="409"/>
      <c r="AC863" s="409"/>
      <c r="AD863" s="409"/>
    </row>
    <row r="864" ht="13.5" customHeight="1">
      <c r="A864" s="409"/>
      <c r="B864" s="434"/>
      <c r="C864" s="409"/>
      <c r="D864" s="409"/>
      <c r="E864" s="409"/>
      <c r="F864" s="409"/>
      <c r="G864" s="409"/>
      <c r="H864" s="409"/>
      <c r="I864" s="409"/>
      <c r="J864" s="409"/>
      <c r="K864" s="409"/>
      <c r="L864" s="409"/>
      <c r="M864" s="409"/>
      <c r="N864" s="409"/>
      <c r="O864" s="409"/>
      <c r="P864" s="409"/>
      <c r="Q864" s="409"/>
      <c r="R864" s="409"/>
      <c r="S864" s="409"/>
      <c r="T864" s="409"/>
      <c r="U864" s="409"/>
      <c r="V864" s="409"/>
      <c r="W864" s="409"/>
      <c r="X864" s="409"/>
      <c r="Y864" s="409"/>
      <c r="Z864" s="409"/>
      <c r="AA864" s="409"/>
      <c r="AB864" s="409"/>
      <c r="AC864" s="409"/>
      <c r="AD864" s="409"/>
    </row>
    <row r="865" ht="13.5" customHeight="1">
      <c r="A865" s="409"/>
      <c r="B865" s="434"/>
      <c r="C865" s="409"/>
      <c r="D865" s="409"/>
      <c r="E865" s="409"/>
      <c r="F865" s="409"/>
      <c r="G865" s="409"/>
      <c r="H865" s="409"/>
      <c r="I865" s="409"/>
      <c r="J865" s="409"/>
      <c r="K865" s="409"/>
      <c r="L865" s="409"/>
      <c r="M865" s="409"/>
      <c r="N865" s="409"/>
      <c r="O865" s="409"/>
      <c r="P865" s="409"/>
      <c r="Q865" s="409"/>
      <c r="R865" s="409"/>
      <c r="S865" s="409"/>
      <c r="T865" s="409"/>
      <c r="U865" s="409"/>
      <c r="V865" s="409"/>
      <c r="W865" s="409"/>
      <c r="X865" s="409"/>
      <c r="Y865" s="409"/>
      <c r="Z865" s="409"/>
      <c r="AA865" s="409"/>
      <c r="AB865" s="409"/>
      <c r="AC865" s="409"/>
      <c r="AD865" s="409"/>
    </row>
    <row r="866" ht="13.5" customHeight="1">
      <c r="A866" s="409"/>
      <c r="B866" s="434"/>
      <c r="C866" s="409"/>
      <c r="D866" s="409"/>
      <c r="E866" s="409"/>
      <c r="F866" s="409"/>
      <c r="G866" s="409"/>
      <c r="H866" s="409"/>
      <c r="I866" s="409"/>
      <c r="J866" s="409"/>
      <c r="K866" s="409"/>
      <c r="L866" s="409"/>
      <c r="M866" s="409"/>
      <c r="N866" s="409"/>
      <c r="O866" s="409"/>
      <c r="P866" s="409"/>
      <c r="Q866" s="409"/>
      <c r="R866" s="409"/>
      <c r="S866" s="409"/>
      <c r="T866" s="409"/>
      <c r="U866" s="409"/>
      <c r="V866" s="409"/>
      <c r="W866" s="409"/>
      <c r="X866" s="409"/>
      <c r="Y866" s="409"/>
      <c r="Z866" s="409"/>
      <c r="AA866" s="409"/>
      <c r="AB866" s="409"/>
      <c r="AC866" s="409"/>
      <c r="AD866" s="409"/>
    </row>
    <row r="867" ht="13.5" customHeight="1">
      <c r="A867" s="409"/>
      <c r="B867" s="434"/>
      <c r="C867" s="409"/>
      <c r="D867" s="409"/>
      <c r="E867" s="409"/>
      <c r="F867" s="409"/>
      <c r="G867" s="409"/>
      <c r="H867" s="409"/>
      <c r="I867" s="409"/>
      <c r="J867" s="409"/>
      <c r="K867" s="409"/>
      <c r="L867" s="409"/>
      <c r="M867" s="409"/>
      <c r="N867" s="409"/>
      <c r="O867" s="409"/>
      <c r="P867" s="409"/>
      <c r="Q867" s="409"/>
      <c r="R867" s="409"/>
      <c r="S867" s="409"/>
      <c r="T867" s="409"/>
      <c r="U867" s="409"/>
      <c r="V867" s="409"/>
      <c r="W867" s="409"/>
      <c r="X867" s="409"/>
      <c r="Y867" s="409"/>
      <c r="Z867" s="409"/>
      <c r="AA867" s="409"/>
      <c r="AB867" s="409"/>
      <c r="AC867" s="409"/>
      <c r="AD867" s="409"/>
    </row>
    <row r="868" ht="13.5" customHeight="1">
      <c r="A868" s="409"/>
      <c r="B868" s="434"/>
      <c r="C868" s="409"/>
      <c r="D868" s="409"/>
      <c r="E868" s="409"/>
      <c r="F868" s="409"/>
      <c r="G868" s="409"/>
      <c r="H868" s="409"/>
      <c r="I868" s="409"/>
      <c r="J868" s="409"/>
      <c r="K868" s="409"/>
      <c r="L868" s="409"/>
      <c r="M868" s="409"/>
      <c r="N868" s="409"/>
      <c r="O868" s="409"/>
      <c r="P868" s="409"/>
      <c r="Q868" s="409"/>
      <c r="R868" s="409"/>
      <c r="S868" s="409"/>
      <c r="T868" s="409"/>
      <c r="U868" s="409"/>
      <c r="V868" s="409"/>
      <c r="W868" s="409"/>
      <c r="X868" s="409"/>
      <c r="Y868" s="409"/>
      <c r="Z868" s="409"/>
      <c r="AA868" s="409"/>
      <c r="AB868" s="409"/>
      <c r="AC868" s="409"/>
      <c r="AD868" s="409"/>
    </row>
    <row r="869" ht="13.5" customHeight="1">
      <c r="A869" s="409"/>
      <c r="B869" s="434"/>
      <c r="C869" s="409"/>
      <c r="D869" s="409"/>
      <c r="E869" s="409"/>
      <c r="F869" s="409"/>
      <c r="G869" s="409"/>
      <c r="H869" s="409"/>
      <c r="I869" s="409"/>
      <c r="J869" s="409"/>
      <c r="K869" s="409"/>
      <c r="L869" s="409"/>
      <c r="M869" s="409"/>
      <c r="N869" s="409"/>
      <c r="O869" s="409"/>
      <c r="P869" s="409"/>
      <c r="Q869" s="409"/>
      <c r="R869" s="409"/>
      <c r="S869" s="409"/>
      <c r="T869" s="409"/>
      <c r="U869" s="409"/>
      <c r="V869" s="409"/>
      <c r="W869" s="409"/>
      <c r="X869" s="409"/>
      <c r="Y869" s="409"/>
      <c r="Z869" s="409"/>
      <c r="AA869" s="409"/>
      <c r="AB869" s="409"/>
      <c r="AC869" s="409"/>
      <c r="AD869" s="409"/>
    </row>
    <row r="870" ht="13.5" customHeight="1">
      <c r="A870" s="409"/>
      <c r="B870" s="434"/>
      <c r="C870" s="409"/>
      <c r="D870" s="409"/>
      <c r="E870" s="409"/>
      <c r="F870" s="409"/>
      <c r="G870" s="409"/>
      <c r="H870" s="409"/>
      <c r="I870" s="409"/>
      <c r="J870" s="409"/>
      <c r="K870" s="409"/>
      <c r="L870" s="409"/>
      <c r="M870" s="409"/>
      <c r="N870" s="409"/>
      <c r="O870" s="409"/>
      <c r="P870" s="409"/>
      <c r="Q870" s="409"/>
      <c r="R870" s="409"/>
      <c r="S870" s="409"/>
      <c r="T870" s="409"/>
      <c r="U870" s="409"/>
      <c r="V870" s="409"/>
      <c r="W870" s="409"/>
      <c r="X870" s="409"/>
      <c r="Y870" s="409"/>
      <c r="Z870" s="409"/>
      <c r="AA870" s="409"/>
      <c r="AB870" s="409"/>
      <c r="AC870" s="409"/>
      <c r="AD870" s="409"/>
    </row>
    <row r="871" ht="13.5" customHeight="1">
      <c r="A871" s="409"/>
      <c r="B871" s="434"/>
      <c r="C871" s="409"/>
      <c r="D871" s="409"/>
      <c r="E871" s="409"/>
      <c r="F871" s="409"/>
      <c r="G871" s="409"/>
      <c r="H871" s="409"/>
      <c r="I871" s="409"/>
      <c r="J871" s="409"/>
      <c r="K871" s="409"/>
      <c r="L871" s="409"/>
      <c r="M871" s="409"/>
      <c r="N871" s="409"/>
      <c r="O871" s="409"/>
      <c r="P871" s="409"/>
      <c r="Q871" s="409"/>
      <c r="R871" s="409"/>
      <c r="S871" s="409"/>
      <c r="T871" s="409"/>
      <c r="U871" s="409"/>
      <c r="V871" s="409"/>
      <c r="W871" s="409"/>
      <c r="X871" s="409"/>
      <c r="Y871" s="409"/>
      <c r="Z871" s="409"/>
      <c r="AA871" s="409"/>
      <c r="AB871" s="409"/>
      <c r="AC871" s="409"/>
      <c r="AD871" s="409"/>
    </row>
    <row r="872" ht="13.5" customHeight="1">
      <c r="A872" s="409"/>
      <c r="B872" s="434"/>
      <c r="C872" s="409"/>
      <c r="D872" s="409"/>
      <c r="E872" s="409"/>
      <c r="F872" s="409"/>
      <c r="G872" s="409"/>
      <c r="H872" s="409"/>
      <c r="I872" s="409"/>
      <c r="J872" s="409"/>
      <c r="K872" s="409"/>
      <c r="L872" s="409"/>
      <c r="M872" s="409"/>
      <c r="N872" s="409"/>
      <c r="O872" s="409"/>
      <c r="P872" s="409"/>
      <c r="Q872" s="409"/>
      <c r="R872" s="409"/>
      <c r="S872" s="409"/>
      <c r="T872" s="409"/>
      <c r="U872" s="409"/>
      <c r="V872" s="409"/>
      <c r="W872" s="409"/>
      <c r="X872" s="409"/>
      <c r="Y872" s="409"/>
      <c r="Z872" s="409"/>
      <c r="AA872" s="409"/>
      <c r="AB872" s="409"/>
      <c r="AC872" s="409"/>
      <c r="AD872" s="409"/>
    </row>
    <row r="873" ht="13.5" customHeight="1">
      <c r="A873" s="409"/>
      <c r="B873" s="434"/>
      <c r="C873" s="409"/>
      <c r="D873" s="409"/>
      <c r="E873" s="409"/>
      <c r="F873" s="409"/>
      <c r="G873" s="409"/>
      <c r="H873" s="409"/>
      <c r="I873" s="409"/>
      <c r="J873" s="409"/>
      <c r="K873" s="409"/>
      <c r="L873" s="409"/>
      <c r="M873" s="409"/>
      <c r="N873" s="409"/>
      <c r="O873" s="409"/>
      <c r="P873" s="409"/>
      <c r="Q873" s="409"/>
      <c r="R873" s="409"/>
      <c r="S873" s="409"/>
      <c r="T873" s="409"/>
      <c r="U873" s="409"/>
      <c r="V873" s="409"/>
      <c r="W873" s="409"/>
      <c r="X873" s="409"/>
      <c r="Y873" s="409"/>
      <c r="Z873" s="409"/>
      <c r="AA873" s="409"/>
      <c r="AB873" s="409"/>
      <c r="AC873" s="409"/>
      <c r="AD873" s="409"/>
    </row>
    <row r="874" ht="13.5" customHeight="1">
      <c r="A874" s="409"/>
      <c r="B874" s="434"/>
      <c r="C874" s="409"/>
      <c r="D874" s="409"/>
      <c r="E874" s="409"/>
      <c r="F874" s="409"/>
      <c r="G874" s="409"/>
      <c r="H874" s="409"/>
      <c r="I874" s="409"/>
      <c r="J874" s="409"/>
      <c r="K874" s="409"/>
      <c r="L874" s="409"/>
      <c r="M874" s="409"/>
      <c r="N874" s="409"/>
      <c r="O874" s="409"/>
      <c r="P874" s="409"/>
      <c r="Q874" s="409"/>
      <c r="R874" s="409"/>
      <c r="S874" s="409"/>
      <c r="T874" s="409"/>
      <c r="U874" s="409"/>
      <c r="V874" s="409"/>
      <c r="W874" s="409"/>
      <c r="X874" s="409"/>
      <c r="Y874" s="409"/>
      <c r="Z874" s="409"/>
      <c r="AA874" s="409"/>
      <c r="AB874" s="409"/>
      <c r="AC874" s="409"/>
      <c r="AD874" s="409"/>
    </row>
    <row r="875" ht="13.5" customHeight="1">
      <c r="A875" s="409"/>
      <c r="B875" s="434"/>
      <c r="C875" s="409"/>
      <c r="D875" s="409"/>
      <c r="E875" s="409"/>
      <c r="F875" s="409"/>
      <c r="G875" s="409"/>
      <c r="H875" s="409"/>
      <c r="I875" s="409"/>
      <c r="J875" s="409"/>
      <c r="K875" s="409"/>
      <c r="L875" s="409"/>
      <c r="M875" s="409"/>
      <c r="N875" s="409"/>
      <c r="O875" s="409"/>
      <c r="P875" s="409"/>
      <c r="Q875" s="409"/>
      <c r="R875" s="409"/>
      <c r="S875" s="409"/>
      <c r="T875" s="409"/>
      <c r="U875" s="409"/>
      <c r="V875" s="409"/>
      <c r="W875" s="409"/>
      <c r="X875" s="409"/>
      <c r="Y875" s="409"/>
      <c r="Z875" s="409"/>
      <c r="AA875" s="409"/>
      <c r="AB875" s="409"/>
      <c r="AC875" s="409"/>
      <c r="AD875" s="409"/>
    </row>
    <row r="876" ht="13.5" customHeight="1">
      <c r="A876" s="409"/>
      <c r="B876" s="434"/>
      <c r="C876" s="409"/>
      <c r="D876" s="409"/>
      <c r="E876" s="409"/>
      <c r="F876" s="409"/>
      <c r="G876" s="409"/>
      <c r="H876" s="409"/>
      <c r="I876" s="409"/>
      <c r="J876" s="409"/>
      <c r="K876" s="409"/>
      <c r="L876" s="409"/>
      <c r="M876" s="409"/>
      <c r="N876" s="409"/>
      <c r="O876" s="409"/>
      <c r="P876" s="409"/>
      <c r="Q876" s="409"/>
      <c r="R876" s="409"/>
      <c r="S876" s="409"/>
      <c r="T876" s="409"/>
      <c r="U876" s="409"/>
      <c r="V876" s="409"/>
      <c r="W876" s="409"/>
      <c r="X876" s="409"/>
      <c r="Y876" s="409"/>
      <c r="Z876" s="409"/>
      <c r="AA876" s="409"/>
      <c r="AB876" s="409"/>
      <c r="AC876" s="409"/>
      <c r="AD876" s="409"/>
    </row>
    <row r="877" ht="13.5" customHeight="1">
      <c r="A877" s="409"/>
      <c r="B877" s="434"/>
      <c r="C877" s="409"/>
      <c r="D877" s="409"/>
      <c r="E877" s="409"/>
      <c r="F877" s="409"/>
      <c r="G877" s="409"/>
      <c r="H877" s="409"/>
      <c r="I877" s="409"/>
      <c r="J877" s="409"/>
      <c r="K877" s="409"/>
      <c r="L877" s="409"/>
      <c r="M877" s="409"/>
      <c r="N877" s="409"/>
      <c r="O877" s="409"/>
      <c r="P877" s="409"/>
      <c r="Q877" s="409"/>
      <c r="R877" s="409"/>
      <c r="S877" s="409"/>
      <c r="T877" s="409"/>
      <c r="U877" s="409"/>
      <c r="V877" s="409"/>
      <c r="W877" s="409"/>
      <c r="X877" s="409"/>
      <c r="Y877" s="409"/>
      <c r="Z877" s="409"/>
      <c r="AA877" s="409"/>
      <c r="AB877" s="409"/>
      <c r="AC877" s="409"/>
      <c r="AD877" s="409"/>
    </row>
    <row r="878" ht="13.5" customHeight="1">
      <c r="A878" s="409"/>
      <c r="B878" s="434"/>
      <c r="C878" s="409"/>
      <c r="D878" s="409"/>
      <c r="E878" s="409"/>
      <c r="F878" s="409"/>
      <c r="G878" s="409"/>
      <c r="H878" s="409"/>
      <c r="I878" s="409"/>
      <c r="J878" s="409"/>
      <c r="K878" s="409"/>
      <c r="L878" s="409"/>
      <c r="M878" s="409"/>
      <c r="N878" s="409"/>
      <c r="O878" s="409"/>
      <c r="P878" s="409"/>
      <c r="Q878" s="409"/>
      <c r="R878" s="409"/>
      <c r="S878" s="409"/>
      <c r="T878" s="409"/>
      <c r="U878" s="409"/>
      <c r="V878" s="409"/>
      <c r="W878" s="409"/>
      <c r="X878" s="409"/>
      <c r="Y878" s="409"/>
      <c r="Z878" s="409"/>
      <c r="AA878" s="409"/>
      <c r="AB878" s="409"/>
      <c r="AC878" s="409"/>
      <c r="AD878" s="409"/>
    </row>
    <row r="879" ht="13.5" customHeight="1">
      <c r="A879" s="409"/>
      <c r="B879" s="434"/>
      <c r="C879" s="409"/>
      <c r="D879" s="409"/>
      <c r="E879" s="409"/>
      <c r="F879" s="409"/>
      <c r="G879" s="409"/>
      <c r="H879" s="409"/>
      <c r="I879" s="409"/>
      <c r="J879" s="409"/>
      <c r="K879" s="409"/>
      <c r="L879" s="409"/>
      <c r="M879" s="409"/>
      <c r="N879" s="409"/>
      <c r="O879" s="409"/>
      <c r="P879" s="409"/>
      <c r="Q879" s="409"/>
      <c r="R879" s="409"/>
      <c r="S879" s="409"/>
      <c r="T879" s="409"/>
      <c r="U879" s="409"/>
      <c r="V879" s="409"/>
      <c r="W879" s="409"/>
      <c r="X879" s="409"/>
      <c r="Y879" s="409"/>
      <c r="Z879" s="409"/>
      <c r="AA879" s="409"/>
      <c r="AB879" s="409"/>
      <c r="AC879" s="409"/>
      <c r="AD879" s="409"/>
    </row>
    <row r="880" ht="13.5" customHeight="1">
      <c r="A880" s="409"/>
      <c r="B880" s="434"/>
      <c r="C880" s="409"/>
      <c r="D880" s="409"/>
      <c r="E880" s="409"/>
      <c r="F880" s="409"/>
      <c r="G880" s="409"/>
      <c r="H880" s="409"/>
      <c r="I880" s="409"/>
      <c r="J880" s="409"/>
      <c r="K880" s="409"/>
      <c r="L880" s="409"/>
      <c r="M880" s="409"/>
      <c r="N880" s="409"/>
      <c r="O880" s="409"/>
      <c r="P880" s="409"/>
      <c r="Q880" s="409"/>
      <c r="R880" s="409"/>
      <c r="S880" s="409"/>
      <c r="T880" s="409"/>
      <c r="U880" s="409"/>
      <c r="V880" s="409"/>
      <c r="W880" s="409"/>
      <c r="X880" s="409"/>
      <c r="Y880" s="409"/>
      <c r="Z880" s="409"/>
      <c r="AA880" s="409"/>
      <c r="AB880" s="409"/>
      <c r="AC880" s="409"/>
      <c r="AD880" s="409"/>
    </row>
    <row r="881" ht="13.5" customHeight="1">
      <c r="A881" s="409"/>
      <c r="B881" s="434"/>
      <c r="C881" s="409"/>
      <c r="D881" s="409"/>
      <c r="E881" s="409"/>
      <c r="F881" s="409"/>
      <c r="G881" s="409"/>
      <c r="H881" s="409"/>
      <c r="I881" s="409"/>
      <c r="J881" s="409"/>
      <c r="K881" s="409"/>
      <c r="L881" s="409"/>
      <c r="M881" s="409"/>
      <c r="N881" s="409"/>
      <c r="O881" s="409"/>
      <c r="P881" s="409"/>
      <c r="Q881" s="409"/>
      <c r="R881" s="409"/>
      <c r="S881" s="409"/>
      <c r="T881" s="409"/>
      <c r="U881" s="409"/>
      <c r="V881" s="409"/>
      <c r="W881" s="409"/>
      <c r="X881" s="409"/>
      <c r="Y881" s="409"/>
      <c r="Z881" s="409"/>
      <c r="AA881" s="409"/>
      <c r="AB881" s="409"/>
      <c r="AC881" s="409"/>
      <c r="AD881" s="409"/>
    </row>
    <row r="882" ht="13.5" customHeight="1">
      <c r="A882" s="409"/>
      <c r="B882" s="434"/>
      <c r="C882" s="409"/>
      <c r="D882" s="409"/>
      <c r="E882" s="409"/>
      <c r="F882" s="409"/>
      <c r="G882" s="409"/>
      <c r="H882" s="409"/>
      <c r="I882" s="409"/>
      <c r="J882" s="409"/>
      <c r="K882" s="409"/>
      <c r="L882" s="409"/>
      <c r="M882" s="409"/>
      <c r="N882" s="409"/>
      <c r="O882" s="409"/>
      <c r="P882" s="409"/>
      <c r="Q882" s="409"/>
      <c r="R882" s="409"/>
      <c r="S882" s="409"/>
      <c r="T882" s="409"/>
      <c r="U882" s="409"/>
      <c r="V882" s="409"/>
      <c r="W882" s="409"/>
      <c r="X882" s="409"/>
      <c r="Y882" s="409"/>
      <c r="Z882" s="409"/>
      <c r="AA882" s="409"/>
      <c r="AB882" s="409"/>
      <c r="AC882" s="409"/>
      <c r="AD882" s="409"/>
    </row>
    <row r="883" ht="13.5" customHeight="1">
      <c r="A883" s="409"/>
      <c r="B883" s="434"/>
      <c r="C883" s="409"/>
      <c r="D883" s="409"/>
      <c r="E883" s="409"/>
      <c r="F883" s="409"/>
      <c r="G883" s="409"/>
      <c r="H883" s="409"/>
      <c r="I883" s="409"/>
      <c r="J883" s="409"/>
      <c r="K883" s="409"/>
      <c r="L883" s="409"/>
      <c r="M883" s="409"/>
      <c r="N883" s="409"/>
      <c r="O883" s="409"/>
      <c r="P883" s="409"/>
      <c r="Q883" s="409"/>
      <c r="R883" s="409"/>
      <c r="S883" s="409"/>
      <c r="T883" s="409"/>
      <c r="U883" s="409"/>
      <c r="V883" s="409"/>
      <c r="W883" s="409"/>
      <c r="X883" s="409"/>
      <c r="Y883" s="409"/>
      <c r="Z883" s="409"/>
      <c r="AA883" s="409"/>
      <c r="AB883" s="409"/>
      <c r="AC883" s="409"/>
      <c r="AD883" s="409"/>
    </row>
    <row r="884" ht="13.5" customHeight="1">
      <c r="A884" s="409"/>
      <c r="B884" s="434"/>
      <c r="C884" s="409"/>
      <c r="D884" s="409"/>
      <c r="E884" s="409"/>
      <c r="F884" s="409"/>
      <c r="G884" s="409"/>
      <c r="H884" s="409"/>
      <c r="I884" s="409"/>
      <c r="J884" s="409"/>
      <c r="K884" s="409"/>
      <c r="L884" s="409"/>
      <c r="M884" s="409"/>
      <c r="N884" s="409"/>
      <c r="O884" s="409"/>
      <c r="P884" s="409"/>
      <c r="Q884" s="409"/>
      <c r="R884" s="409"/>
      <c r="S884" s="409"/>
      <c r="T884" s="409"/>
      <c r="U884" s="409"/>
      <c r="V884" s="409"/>
      <c r="W884" s="409"/>
      <c r="X884" s="409"/>
      <c r="Y884" s="409"/>
      <c r="Z884" s="409"/>
      <c r="AA884" s="409"/>
      <c r="AB884" s="409"/>
      <c r="AC884" s="409"/>
      <c r="AD884" s="409"/>
    </row>
    <row r="885" ht="13.5" customHeight="1">
      <c r="A885" s="409"/>
      <c r="B885" s="434"/>
      <c r="C885" s="409"/>
      <c r="D885" s="409"/>
      <c r="E885" s="409"/>
      <c r="F885" s="409"/>
      <c r="G885" s="409"/>
      <c r="H885" s="409"/>
      <c r="I885" s="409"/>
      <c r="J885" s="409"/>
      <c r="K885" s="409"/>
      <c r="L885" s="409"/>
      <c r="M885" s="409"/>
      <c r="N885" s="409"/>
      <c r="O885" s="409"/>
      <c r="P885" s="409"/>
      <c r="Q885" s="409"/>
      <c r="R885" s="409"/>
      <c r="S885" s="409"/>
      <c r="T885" s="409"/>
      <c r="U885" s="409"/>
      <c r="V885" s="409"/>
      <c r="W885" s="409"/>
      <c r="X885" s="409"/>
      <c r="Y885" s="409"/>
      <c r="Z885" s="409"/>
      <c r="AA885" s="409"/>
      <c r="AB885" s="409"/>
      <c r="AC885" s="409"/>
      <c r="AD885" s="409"/>
    </row>
    <row r="886" ht="13.5" customHeight="1">
      <c r="A886" s="409"/>
      <c r="B886" s="434"/>
      <c r="C886" s="409"/>
      <c r="D886" s="409"/>
      <c r="E886" s="409"/>
      <c r="F886" s="409"/>
      <c r="G886" s="409"/>
      <c r="H886" s="409"/>
      <c r="I886" s="409"/>
      <c r="J886" s="409"/>
      <c r="K886" s="409"/>
      <c r="L886" s="409"/>
      <c r="M886" s="409"/>
      <c r="N886" s="409"/>
      <c r="O886" s="409"/>
      <c r="P886" s="409"/>
      <c r="Q886" s="409"/>
      <c r="R886" s="409"/>
      <c r="S886" s="409"/>
      <c r="T886" s="409"/>
      <c r="U886" s="409"/>
      <c r="V886" s="409"/>
      <c r="W886" s="409"/>
      <c r="X886" s="409"/>
      <c r="Y886" s="409"/>
      <c r="Z886" s="409"/>
      <c r="AA886" s="409"/>
      <c r="AB886" s="409"/>
      <c r="AC886" s="409"/>
      <c r="AD886" s="409"/>
    </row>
    <row r="887" ht="13.5" customHeight="1">
      <c r="A887" s="409"/>
      <c r="B887" s="434"/>
      <c r="C887" s="409"/>
      <c r="D887" s="409"/>
      <c r="E887" s="409"/>
      <c r="F887" s="409"/>
      <c r="G887" s="409"/>
      <c r="H887" s="409"/>
      <c r="I887" s="409"/>
      <c r="J887" s="409"/>
      <c r="K887" s="409"/>
      <c r="L887" s="409"/>
      <c r="M887" s="409"/>
      <c r="N887" s="409"/>
      <c r="O887" s="409"/>
      <c r="P887" s="409"/>
      <c r="Q887" s="409"/>
      <c r="R887" s="409"/>
      <c r="S887" s="409"/>
      <c r="T887" s="409"/>
      <c r="U887" s="409"/>
      <c r="V887" s="409"/>
      <c r="W887" s="409"/>
      <c r="X887" s="409"/>
      <c r="Y887" s="409"/>
      <c r="Z887" s="409"/>
      <c r="AA887" s="409"/>
      <c r="AB887" s="409"/>
      <c r="AC887" s="409"/>
      <c r="AD887" s="409"/>
    </row>
    <row r="888" ht="13.5" customHeight="1">
      <c r="A888" s="409"/>
      <c r="B888" s="434"/>
      <c r="C888" s="409"/>
      <c r="D888" s="409"/>
      <c r="E888" s="409"/>
      <c r="F888" s="409"/>
      <c r="G888" s="409"/>
      <c r="H888" s="409"/>
      <c r="I888" s="409"/>
      <c r="J888" s="409"/>
      <c r="K888" s="409"/>
      <c r="L888" s="409"/>
      <c r="M888" s="409"/>
      <c r="N888" s="409"/>
      <c r="O888" s="409"/>
      <c r="P888" s="409"/>
      <c r="Q888" s="409"/>
      <c r="R888" s="409"/>
      <c r="S888" s="409"/>
      <c r="T888" s="409"/>
      <c r="U888" s="409"/>
      <c r="V888" s="409"/>
      <c r="W888" s="409"/>
      <c r="X888" s="409"/>
      <c r="Y888" s="409"/>
      <c r="Z888" s="409"/>
      <c r="AA888" s="409"/>
      <c r="AB888" s="409"/>
      <c r="AC888" s="409"/>
      <c r="AD888" s="409"/>
    </row>
    <row r="889" ht="13.5" customHeight="1">
      <c r="A889" s="409"/>
      <c r="B889" s="434"/>
      <c r="C889" s="409"/>
      <c r="D889" s="409"/>
      <c r="E889" s="409"/>
      <c r="F889" s="409"/>
      <c r="G889" s="409"/>
      <c r="H889" s="409"/>
      <c r="I889" s="409"/>
      <c r="J889" s="409"/>
      <c r="K889" s="409"/>
      <c r="L889" s="409"/>
      <c r="M889" s="409"/>
      <c r="N889" s="409"/>
      <c r="O889" s="409"/>
      <c r="P889" s="409"/>
      <c r="Q889" s="409"/>
      <c r="R889" s="409"/>
      <c r="S889" s="409"/>
      <c r="T889" s="409"/>
      <c r="U889" s="409"/>
      <c r="V889" s="409"/>
      <c r="W889" s="409"/>
      <c r="X889" s="409"/>
      <c r="Y889" s="409"/>
      <c r="Z889" s="409"/>
      <c r="AA889" s="409"/>
      <c r="AB889" s="409"/>
      <c r="AC889" s="409"/>
      <c r="AD889" s="409"/>
    </row>
    <row r="890" ht="13.5" customHeight="1">
      <c r="A890" s="409"/>
      <c r="B890" s="434"/>
      <c r="C890" s="409"/>
      <c r="D890" s="409"/>
      <c r="E890" s="409"/>
      <c r="F890" s="409"/>
      <c r="G890" s="409"/>
      <c r="H890" s="409"/>
      <c r="I890" s="409"/>
      <c r="J890" s="409"/>
      <c r="K890" s="409"/>
      <c r="L890" s="409"/>
      <c r="M890" s="409"/>
      <c r="N890" s="409"/>
      <c r="O890" s="409"/>
      <c r="P890" s="409"/>
      <c r="Q890" s="409"/>
      <c r="R890" s="409"/>
      <c r="S890" s="409"/>
      <c r="T890" s="409"/>
      <c r="U890" s="409"/>
      <c r="V890" s="409"/>
      <c r="W890" s="409"/>
      <c r="X890" s="409"/>
      <c r="Y890" s="409"/>
      <c r="Z890" s="409"/>
      <c r="AA890" s="409"/>
      <c r="AB890" s="409"/>
      <c r="AC890" s="409"/>
      <c r="AD890" s="409"/>
    </row>
    <row r="891" ht="13.5" customHeight="1">
      <c r="A891" s="409"/>
      <c r="B891" s="434"/>
      <c r="C891" s="409"/>
      <c r="D891" s="409"/>
      <c r="E891" s="409"/>
      <c r="F891" s="409"/>
      <c r="G891" s="409"/>
      <c r="H891" s="409"/>
      <c r="I891" s="409"/>
      <c r="J891" s="409"/>
      <c r="K891" s="409"/>
      <c r="L891" s="409"/>
      <c r="M891" s="409"/>
      <c r="N891" s="409"/>
      <c r="O891" s="409"/>
      <c r="P891" s="409"/>
      <c r="Q891" s="409"/>
      <c r="R891" s="409"/>
      <c r="S891" s="409"/>
      <c r="T891" s="409"/>
      <c r="U891" s="409"/>
      <c r="V891" s="409"/>
      <c r="W891" s="409"/>
      <c r="X891" s="409"/>
      <c r="Y891" s="409"/>
      <c r="Z891" s="409"/>
      <c r="AA891" s="409"/>
      <c r="AB891" s="409"/>
      <c r="AC891" s="409"/>
      <c r="AD891" s="409"/>
    </row>
    <row r="892" ht="13.5" customHeight="1">
      <c r="A892" s="409"/>
      <c r="B892" s="434"/>
      <c r="C892" s="409"/>
      <c r="D892" s="409"/>
      <c r="E892" s="409"/>
      <c r="F892" s="409"/>
      <c r="G892" s="409"/>
      <c r="H892" s="409"/>
      <c r="I892" s="409"/>
      <c r="J892" s="409"/>
      <c r="K892" s="409"/>
      <c r="L892" s="409"/>
      <c r="M892" s="409"/>
      <c r="N892" s="409"/>
      <c r="O892" s="409"/>
      <c r="P892" s="409"/>
      <c r="Q892" s="409"/>
      <c r="R892" s="409"/>
      <c r="S892" s="409"/>
      <c r="T892" s="409"/>
      <c r="U892" s="409"/>
      <c r="V892" s="409"/>
      <c r="W892" s="409"/>
      <c r="X892" s="409"/>
      <c r="Y892" s="409"/>
      <c r="Z892" s="409"/>
      <c r="AA892" s="409"/>
      <c r="AB892" s="409"/>
      <c r="AC892" s="409"/>
      <c r="AD892" s="409"/>
    </row>
    <row r="893" ht="13.5" customHeight="1">
      <c r="A893" s="409"/>
      <c r="B893" s="434"/>
      <c r="C893" s="409"/>
      <c r="D893" s="409"/>
      <c r="E893" s="409"/>
      <c r="F893" s="409"/>
      <c r="G893" s="409"/>
      <c r="H893" s="409"/>
      <c r="I893" s="409"/>
      <c r="J893" s="409"/>
      <c r="K893" s="409"/>
      <c r="L893" s="409"/>
      <c r="M893" s="409"/>
      <c r="N893" s="409"/>
      <c r="O893" s="409"/>
      <c r="P893" s="409"/>
      <c r="Q893" s="409"/>
      <c r="R893" s="409"/>
      <c r="S893" s="409"/>
      <c r="T893" s="409"/>
      <c r="U893" s="409"/>
      <c r="V893" s="409"/>
      <c r="W893" s="409"/>
      <c r="X893" s="409"/>
      <c r="Y893" s="409"/>
      <c r="Z893" s="409"/>
      <c r="AA893" s="409"/>
      <c r="AB893" s="409"/>
      <c r="AC893" s="409"/>
      <c r="AD893" s="409"/>
    </row>
    <row r="894" ht="13.5" customHeight="1">
      <c r="A894" s="409"/>
      <c r="B894" s="434"/>
      <c r="C894" s="409"/>
      <c r="D894" s="409"/>
      <c r="E894" s="409"/>
      <c r="F894" s="409"/>
      <c r="G894" s="409"/>
      <c r="H894" s="409"/>
      <c r="I894" s="409"/>
      <c r="J894" s="409"/>
      <c r="K894" s="409"/>
      <c r="L894" s="409"/>
      <c r="M894" s="409"/>
      <c r="N894" s="409"/>
      <c r="O894" s="409"/>
      <c r="P894" s="409"/>
      <c r="Q894" s="409"/>
      <c r="R894" s="409"/>
      <c r="S894" s="409"/>
      <c r="T894" s="409"/>
      <c r="U894" s="409"/>
      <c r="V894" s="409"/>
      <c r="W894" s="409"/>
      <c r="X894" s="409"/>
      <c r="Y894" s="409"/>
      <c r="Z894" s="409"/>
      <c r="AA894" s="409"/>
      <c r="AB894" s="409"/>
      <c r="AC894" s="409"/>
      <c r="AD894" s="409"/>
    </row>
    <row r="895" ht="13.5" customHeight="1">
      <c r="A895" s="409"/>
      <c r="B895" s="434"/>
      <c r="C895" s="409"/>
      <c r="D895" s="409"/>
      <c r="E895" s="409"/>
      <c r="F895" s="409"/>
      <c r="G895" s="409"/>
      <c r="H895" s="409"/>
      <c r="I895" s="409"/>
      <c r="J895" s="409"/>
      <c r="K895" s="409"/>
      <c r="L895" s="409"/>
      <c r="M895" s="409"/>
      <c r="N895" s="409"/>
      <c r="O895" s="409"/>
      <c r="P895" s="409"/>
      <c r="Q895" s="409"/>
      <c r="R895" s="409"/>
      <c r="S895" s="409"/>
      <c r="T895" s="409"/>
      <c r="U895" s="409"/>
      <c r="V895" s="409"/>
      <c r="W895" s="409"/>
      <c r="X895" s="409"/>
      <c r="Y895" s="409"/>
      <c r="Z895" s="409"/>
      <c r="AA895" s="409"/>
      <c r="AB895" s="409"/>
      <c r="AC895" s="409"/>
      <c r="AD895" s="409"/>
    </row>
    <row r="896" ht="13.5" customHeight="1">
      <c r="A896" s="409"/>
      <c r="B896" s="434"/>
      <c r="C896" s="409"/>
      <c r="D896" s="409"/>
      <c r="E896" s="409"/>
      <c r="F896" s="409"/>
      <c r="G896" s="409"/>
      <c r="H896" s="409"/>
      <c r="I896" s="409"/>
      <c r="J896" s="409"/>
      <c r="K896" s="409"/>
      <c r="L896" s="409"/>
      <c r="M896" s="409"/>
      <c r="N896" s="409"/>
      <c r="O896" s="409"/>
      <c r="P896" s="409"/>
      <c r="Q896" s="409"/>
      <c r="R896" s="409"/>
      <c r="S896" s="409"/>
      <c r="T896" s="409"/>
      <c r="U896" s="409"/>
      <c r="V896" s="409"/>
      <c r="W896" s="409"/>
      <c r="X896" s="409"/>
      <c r="Y896" s="409"/>
      <c r="Z896" s="409"/>
      <c r="AA896" s="409"/>
      <c r="AB896" s="409"/>
      <c r="AC896" s="409"/>
      <c r="AD896" s="409"/>
    </row>
    <row r="897" ht="13.5" customHeight="1">
      <c r="A897" s="409"/>
      <c r="B897" s="434"/>
      <c r="C897" s="409"/>
      <c r="D897" s="409"/>
      <c r="E897" s="409"/>
      <c r="F897" s="409"/>
      <c r="G897" s="409"/>
      <c r="H897" s="409"/>
      <c r="I897" s="409"/>
      <c r="J897" s="409"/>
      <c r="K897" s="409"/>
      <c r="L897" s="409"/>
      <c r="M897" s="409"/>
      <c r="N897" s="409"/>
      <c r="O897" s="409"/>
      <c r="P897" s="409"/>
      <c r="Q897" s="409"/>
      <c r="R897" s="409"/>
      <c r="S897" s="409"/>
      <c r="T897" s="409"/>
      <c r="U897" s="409"/>
      <c r="V897" s="409"/>
      <c r="W897" s="409"/>
      <c r="X897" s="409"/>
      <c r="Y897" s="409"/>
      <c r="Z897" s="409"/>
      <c r="AA897" s="409"/>
      <c r="AB897" s="409"/>
      <c r="AC897" s="409"/>
      <c r="AD897" s="409"/>
    </row>
    <row r="898" ht="13.5" customHeight="1">
      <c r="A898" s="409"/>
      <c r="B898" s="434"/>
      <c r="C898" s="409"/>
      <c r="D898" s="409"/>
      <c r="E898" s="409"/>
      <c r="F898" s="409"/>
      <c r="G898" s="409"/>
      <c r="H898" s="409"/>
      <c r="I898" s="409"/>
      <c r="J898" s="409"/>
      <c r="K898" s="409"/>
      <c r="L898" s="409"/>
      <c r="M898" s="409"/>
      <c r="N898" s="409"/>
      <c r="O898" s="409"/>
      <c r="P898" s="409"/>
      <c r="Q898" s="409"/>
      <c r="R898" s="409"/>
      <c r="S898" s="409"/>
      <c r="T898" s="409"/>
      <c r="U898" s="409"/>
      <c r="V898" s="409"/>
      <c r="W898" s="409"/>
      <c r="X898" s="409"/>
      <c r="Y898" s="409"/>
      <c r="Z898" s="409"/>
      <c r="AA898" s="409"/>
      <c r="AB898" s="409"/>
      <c r="AC898" s="409"/>
      <c r="AD898" s="409"/>
    </row>
    <row r="899" ht="13.5" customHeight="1">
      <c r="A899" s="409"/>
      <c r="B899" s="434"/>
      <c r="C899" s="409"/>
      <c r="D899" s="409"/>
      <c r="E899" s="409"/>
      <c r="F899" s="409"/>
      <c r="G899" s="409"/>
      <c r="H899" s="409"/>
      <c r="I899" s="409"/>
      <c r="J899" s="409"/>
      <c r="K899" s="409"/>
      <c r="L899" s="409"/>
      <c r="M899" s="409"/>
      <c r="N899" s="409"/>
      <c r="O899" s="409"/>
      <c r="P899" s="409"/>
      <c r="Q899" s="409"/>
      <c r="R899" s="409"/>
      <c r="S899" s="409"/>
      <c r="T899" s="409"/>
      <c r="U899" s="409"/>
      <c r="V899" s="409"/>
      <c r="W899" s="409"/>
      <c r="X899" s="409"/>
      <c r="Y899" s="409"/>
      <c r="Z899" s="409"/>
      <c r="AA899" s="409"/>
      <c r="AB899" s="409"/>
      <c r="AC899" s="409"/>
      <c r="AD899" s="409"/>
    </row>
    <row r="900" ht="13.5" customHeight="1">
      <c r="A900" s="409"/>
      <c r="B900" s="434"/>
      <c r="C900" s="409"/>
      <c r="D900" s="409"/>
      <c r="E900" s="409"/>
      <c r="F900" s="409"/>
      <c r="G900" s="409"/>
      <c r="H900" s="409"/>
      <c r="I900" s="409"/>
      <c r="J900" s="409"/>
      <c r="K900" s="409"/>
      <c r="L900" s="409"/>
      <c r="M900" s="409"/>
      <c r="N900" s="409"/>
      <c r="O900" s="409"/>
      <c r="P900" s="409"/>
      <c r="Q900" s="409"/>
      <c r="R900" s="409"/>
      <c r="S900" s="409"/>
      <c r="T900" s="409"/>
      <c r="U900" s="409"/>
      <c r="V900" s="409"/>
      <c r="W900" s="409"/>
      <c r="X900" s="409"/>
      <c r="Y900" s="409"/>
      <c r="Z900" s="409"/>
      <c r="AA900" s="409"/>
      <c r="AB900" s="409"/>
      <c r="AC900" s="409"/>
      <c r="AD900" s="409"/>
    </row>
    <row r="901" ht="13.5" customHeight="1">
      <c r="A901" s="409"/>
      <c r="B901" s="434"/>
      <c r="C901" s="409"/>
      <c r="D901" s="409"/>
      <c r="E901" s="409"/>
      <c r="F901" s="409"/>
      <c r="G901" s="409"/>
      <c r="H901" s="409"/>
      <c r="I901" s="409"/>
      <c r="J901" s="409"/>
      <c r="K901" s="409"/>
      <c r="L901" s="409"/>
      <c r="M901" s="409"/>
      <c r="N901" s="409"/>
      <c r="O901" s="409"/>
      <c r="P901" s="409"/>
      <c r="Q901" s="409"/>
      <c r="R901" s="409"/>
      <c r="S901" s="409"/>
      <c r="T901" s="409"/>
      <c r="U901" s="409"/>
      <c r="V901" s="409"/>
      <c r="W901" s="409"/>
      <c r="X901" s="409"/>
      <c r="Y901" s="409"/>
      <c r="Z901" s="409"/>
      <c r="AA901" s="409"/>
      <c r="AB901" s="409"/>
      <c r="AC901" s="409"/>
      <c r="AD901" s="409"/>
    </row>
    <row r="902" ht="13.5" customHeight="1">
      <c r="A902" s="409"/>
      <c r="B902" s="434"/>
      <c r="C902" s="409"/>
      <c r="D902" s="409"/>
      <c r="E902" s="409"/>
      <c r="F902" s="409"/>
      <c r="G902" s="409"/>
      <c r="H902" s="409"/>
      <c r="I902" s="409"/>
      <c r="J902" s="409"/>
      <c r="K902" s="409"/>
      <c r="L902" s="409"/>
      <c r="M902" s="409"/>
      <c r="N902" s="409"/>
      <c r="O902" s="409"/>
      <c r="P902" s="409"/>
      <c r="Q902" s="409"/>
      <c r="R902" s="409"/>
      <c r="S902" s="409"/>
      <c r="T902" s="409"/>
      <c r="U902" s="409"/>
      <c r="V902" s="409"/>
      <c r="W902" s="409"/>
      <c r="X902" s="409"/>
      <c r="Y902" s="409"/>
      <c r="Z902" s="409"/>
      <c r="AA902" s="409"/>
      <c r="AB902" s="409"/>
      <c r="AC902" s="409"/>
      <c r="AD902" s="409"/>
    </row>
    <row r="903" ht="13.5" customHeight="1">
      <c r="A903" s="409"/>
      <c r="B903" s="434"/>
      <c r="C903" s="409"/>
      <c r="D903" s="409"/>
      <c r="E903" s="409"/>
      <c r="F903" s="409"/>
      <c r="G903" s="409"/>
      <c r="H903" s="409"/>
      <c r="I903" s="409"/>
      <c r="J903" s="409"/>
      <c r="K903" s="409"/>
      <c r="L903" s="409"/>
      <c r="M903" s="409"/>
      <c r="N903" s="409"/>
      <c r="O903" s="409"/>
      <c r="P903" s="409"/>
      <c r="Q903" s="409"/>
      <c r="R903" s="409"/>
      <c r="S903" s="409"/>
      <c r="T903" s="409"/>
      <c r="U903" s="409"/>
      <c r="V903" s="409"/>
      <c r="W903" s="409"/>
      <c r="X903" s="409"/>
      <c r="Y903" s="409"/>
      <c r="Z903" s="409"/>
      <c r="AA903" s="409"/>
      <c r="AB903" s="409"/>
      <c r="AC903" s="409"/>
      <c r="AD903" s="409"/>
    </row>
    <row r="904" ht="13.5" customHeight="1">
      <c r="A904" s="409"/>
      <c r="B904" s="434"/>
      <c r="C904" s="409"/>
      <c r="D904" s="409"/>
      <c r="E904" s="409"/>
      <c r="F904" s="409"/>
      <c r="G904" s="409"/>
      <c r="H904" s="409"/>
      <c r="I904" s="409"/>
      <c r="J904" s="409"/>
      <c r="K904" s="409"/>
      <c r="L904" s="409"/>
      <c r="M904" s="409"/>
      <c r="N904" s="409"/>
      <c r="O904" s="409"/>
      <c r="P904" s="409"/>
      <c r="Q904" s="409"/>
      <c r="R904" s="409"/>
      <c r="S904" s="409"/>
      <c r="T904" s="409"/>
      <c r="U904" s="409"/>
      <c r="V904" s="409"/>
      <c r="W904" s="409"/>
      <c r="X904" s="409"/>
      <c r="Y904" s="409"/>
      <c r="Z904" s="409"/>
      <c r="AA904" s="409"/>
      <c r="AB904" s="409"/>
      <c r="AC904" s="409"/>
      <c r="AD904" s="409"/>
    </row>
    <row r="905" ht="13.5" customHeight="1">
      <c r="A905" s="409"/>
      <c r="B905" s="434"/>
      <c r="C905" s="409"/>
      <c r="D905" s="409"/>
      <c r="E905" s="409"/>
      <c r="F905" s="409"/>
      <c r="G905" s="409"/>
      <c r="H905" s="409"/>
      <c r="I905" s="409"/>
      <c r="J905" s="409"/>
      <c r="K905" s="409"/>
      <c r="L905" s="409"/>
      <c r="M905" s="409"/>
      <c r="N905" s="409"/>
      <c r="O905" s="409"/>
      <c r="P905" s="409"/>
      <c r="Q905" s="409"/>
      <c r="R905" s="409"/>
      <c r="S905" s="409"/>
      <c r="T905" s="409"/>
      <c r="U905" s="409"/>
      <c r="V905" s="409"/>
      <c r="W905" s="409"/>
      <c r="X905" s="409"/>
      <c r="Y905" s="409"/>
      <c r="Z905" s="409"/>
      <c r="AA905" s="409"/>
      <c r="AB905" s="409"/>
      <c r="AC905" s="409"/>
      <c r="AD905" s="409"/>
    </row>
    <row r="906" ht="13.5" customHeight="1">
      <c r="A906" s="409"/>
      <c r="B906" s="434"/>
      <c r="C906" s="409"/>
      <c r="D906" s="409"/>
      <c r="E906" s="409"/>
      <c r="F906" s="409"/>
      <c r="G906" s="409"/>
      <c r="H906" s="409"/>
      <c r="I906" s="409"/>
      <c r="J906" s="409"/>
      <c r="K906" s="409"/>
      <c r="L906" s="409"/>
      <c r="M906" s="409"/>
      <c r="N906" s="409"/>
      <c r="O906" s="409"/>
      <c r="P906" s="409"/>
      <c r="Q906" s="409"/>
      <c r="R906" s="409"/>
      <c r="S906" s="409"/>
      <c r="T906" s="409"/>
      <c r="U906" s="409"/>
      <c r="V906" s="409"/>
      <c r="W906" s="409"/>
      <c r="X906" s="409"/>
      <c r="Y906" s="409"/>
      <c r="Z906" s="409"/>
      <c r="AA906" s="409"/>
      <c r="AB906" s="409"/>
      <c r="AC906" s="409"/>
      <c r="AD906" s="409"/>
    </row>
    <row r="907" ht="13.5" customHeight="1">
      <c r="A907" s="409"/>
      <c r="B907" s="434"/>
      <c r="C907" s="409"/>
      <c r="D907" s="409"/>
      <c r="E907" s="409"/>
      <c r="F907" s="409"/>
      <c r="G907" s="409"/>
      <c r="H907" s="409"/>
      <c r="I907" s="409"/>
      <c r="J907" s="409"/>
      <c r="K907" s="409"/>
      <c r="L907" s="409"/>
      <c r="M907" s="409"/>
      <c r="N907" s="409"/>
      <c r="O907" s="409"/>
      <c r="P907" s="409"/>
      <c r="Q907" s="409"/>
      <c r="R907" s="409"/>
      <c r="S907" s="409"/>
      <c r="T907" s="409"/>
      <c r="U907" s="409"/>
      <c r="V907" s="409"/>
      <c r="W907" s="409"/>
      <c r="X907" s="409"/>
      <c r="Y907" s="409"/>
      <c r="Z907" s="409"/>
      <c r="AA907" s="409"/>
      <c r="AB907" s="409"/>
      <c r="AC907" s="409"/>
      <c r="AD907" s="409"/>
    </row>
    <row r="908" ht="13.5" customHeight="1">
      <c r="A908" s="409"/>
      <c r="B908" s="434"/>
      <c r="C908" s="409"/>
      <c r="D908" s="409"/>
      <c r="E908" s="409"/>
      <c r="F908" s="409"/>
      <c r="G908" s="409"/>
      <c r="H908" s="409"/>
      <c r="I908" s="409"/>
      <c r="J908" s="409"/>
      <c r="K908" s="409"/>
      <c r="L908" s="409"/>
      <c r="M908" s="409"/>
      <c r="N908" s="409"/>
      <c r="O908" s="409"/>
      <c r="P908" s="409"/>
      <c r="Q908" s="409"/>
      <c r="R908" s="409"/>
      <c r="S908" s="409"/>
      <c r="T908" s="409"/>
      <c r="U908" s="409"/>
      <c r="V908" s="409"/>
      <c r="W908" s="409"/>
      <c r="X908" s="409"/>
      <c r="Y908" s="409"/>
      <c r="Z908" s="409"/>
      <c r="AA908" s="409"/>
      <c r="AB908" s="409"/>
      <c r="AC908" s="409"/>
      <c r="AD908" s="409"/>
    </row>
    <row r="909" ht="13.5" customHeight="1">
      <c r="A909" s="409"/>
      <c r="B909" s="434"/>
      <c r="C909" s="409"/>
      <c r="D909" s="409"/>
      <c r="E909" s="409"/>
      <c r="F909" s="409"/>
      <c r="G909" s="409"/>
      <c r="H909" s="409"/>
      <c r="I909" s="409"/>
      <c r="J909" s="409"/>
      <c r="K909" s="409"/>
      <c r="L909" s="409"/>
      <c r="M909" s="409"/>
      <c r="N909" s="409"/>
      <c r="O909" s="409"/>
      <c r="P909" s="409"/>
      <c r="Q909" s="409"/>
      <c r="R909" s="409"/>
      <c r="S909" s="409"/>
      <c r="T909" s="409"/>
      <c r="U909" s="409"/>
      <c r="V909" s="409"/>
      <c r="W909" s="409"/>
      <c r="X909" s="409"/>
      <c r="Y909" s="409"/>
      <c r="Z909" s="409"/>
      <c r="AA909" s="409"/>
      <c r="AB909" s="409"/>
      <c r="AC909" s="409"/>
      <c r="AD909" s="409"/>
    </row>
    <row r="910" ht="13.5" customHeight="1">
      <c r="A910" s="409"/>
      <c r="B910" s="434"/>
      <c r="C910" s="409"/>
      <c r="D910" s="409"/>
      <c r="E910" s="409"/>
      <c r="F910" s="409"/>
      <c r="G910" s="409"/>
      <c r="H910" s="409"/>
      <c r="I910" s="409"/>
      <c r="J910" s="409"/>
      <c r="K910" s="409"/>
      <c r="L910" s="409"/>
      <c r="M910" s="409"/>
      <c r="N910" s="409"/>
      <c r="O910" s="409"/>
      <c r="P910" s="409"/>
      <c r="Q910" s="409"/>
      <c r="R910" s="409"/>
      <c r="S910" s="409"/>
      <c r="T910" s="409"/>
      <c r="U910" s="409"/>
      <c r="V910" s="409"/>
      <c r="W910" s="409"/>
      <c r="X910" s="409"/>
      <c r="Y910" s="409"/>
      <c r="Z910" s="409"/>
      <c r="AA910" s="409"/>
      <c r="AB910" s="409"/>
      <c r="AC910" s="409"/>
      <c r="AD910" s="409"/>
    </row>
    <row r="911" ht="13.5" customHeight="1">
      <c r="A911" s="409"/>
      <c r="B911" s="434"/>
      <c r="C911" s="409"/>
      <c r="D911" s="409"/>
      <c r="E911" s="409"/>
      <c r="F911" s="409"/>
      <c r="G911" s="409"/>
      <c r="H911" s="409"/>
      <c r="I911" s="409"/>
      <c r="J911" s="409"/>
      <c r="K911" s="409"/>
      <c r="L911" s="409"/>
      <c r="M911" s="409"/>
      <c r="N911" s="409"/>
      <c r="O911" s="409"/>
      <c r="P911" s="409"/>
      <c r="Q911" s="409"/>
      <c r="R911" s="409"/>
      <c r="S911" s="409"/>
      <c r="T911" s="409"/>
      <c r="U911" s="409"/>
      <c r="V911" s="409"/>
      <c r="W911" s="409"/>
      <c r="X911" s="409"/>
      <c r="Y911" s="409"/>
      <c r="Z911" s="409"/>
      <c r="AA911" s="409"/>
      <c r="AB911" s="409"/>
      <c r="AC911" s="409"/>
      <c r="AD911" s="409"/>
    </row>
    <row r="912" ht="13.5" customHeight="1">
      <c r="A912" s="409"/>
      <c r="B912" s="434"/>
      <c r="C912" s="409"/>
      <c r="D912" s="409"/>
      <c r="E912" s="409"/>
      <c r="F912" s="409"/>
      <c r="G912" s="409"/>
      <c r="H912" s="409"/>
      <c r="I912" s="409"/>
      <c r="J912" s="409"/>
      <c r="K912" s="409"/>
      <c r="L912" s="409"/>
      <c r="M912" s="409"/>
      <c r="N912" s="409"/>
      <c r="O912" s="409"/>
      <c r="P912" s="409"/>
      <c r="Q912" s="409"/>
      <c r="R912" s="409"/>
      <c r="S912" s="409"/>
      <c r="T912" s="409"/>
      <c r="U912" s="409"/>
      <c r="V912" s="409"/>
      <c r="W912" s="409"/>
      <c r="X912" s="409"/>
      <c r="Y912" s="409"/>
      <c r="Z912" s="409"/>
      <c r="AA912" s="409"/>
      <c r="AB912" s="409"/>
      <c r="AC912" s="409"/>
      <c r="AD912" s="409"/>
    </row>
    <row r="913" ht="13.5" customHeight="1">
      <c r="A913" s="409"/>
      <c r="B913" s="434"/>
      <c r="C913" s="409"/>
      <c r="D913" s="409"/>
      <c r="E913" s="409"/>
      <c r="F913" s="409"/>
      <c r="G913" s="409"/>
      <c r="H913" s="409"/>
      <c r="I913" s="409"/>
      <c r="J913" s="409"/>
      <c r="K913" s="409"/>
      <c r="L913" s="409"/>
      <c r="M913" s="409"/>
      <c r="N913" s="409"/>
      <c r="O913" s="409"/>
      <c r="P913" s="409"/>
      <c r="Q913" s="409"/>
      <c r="R913" s="409"/>
      <c r="S913" s="409"/>
      <c r="T913" s="409"/>
      <c r="U913" s="409"/>
      <c r="V913" s="409"/>
      <c r="W913" s="409"/>
      <c r="X913" s="409"/>
      <c r="Y913" s="409"/>
      <c r="Z913" s="409"/>
      <c r="AA913" s="409"/>
      <c r="AB913" s="409"/>
      <c r="AC913" s="409"/>
      <c r="AD913" s="409"/>
    </row>
    <row r="914" ht="13.5" customHeight="1">
      <c r="A914" s="409"/>
      <c r="B914" s="434"/>
      <c r="C914" s="409"/>
      <c r="D914" s="409"/>
      <c r="E914" s="409"/>
      <c r="F914" s="409"/>
      <c r="G914" s="409"/>
      <c r="H914" s="409"/>
      <c r="I914" s="409"/>
      <c r="J914" s="409"/>
      <c r="K914" s="409"/>
      <c r="L914" s="409"/>
      <c r="M914" s="409"/>
      <c r="N914" s="409"/>
      <c r="O914" s="409"/>
      <c r="P914" s="409"/>
      <c r="Q914" s="409"/>
      <c r="R914" s="409"/>
      <c r="S914" s="409"/>
      <c r="T914" s="409"/>
      <c r="U914" s="409"/>
      <c r="V914" s="409"/>
      <c r="W914" s="409"/>
      <c r="X914" s="409"/>
      <c r="Y914" s="409"/>
      <c r="Z914" s="409"/>
      <c r="AA914" s="409"/>
      <c r="AB914" s="409"/>
      <c r="AC914" s="409"/>
      <c r="AD914" s="409"/>
    </row>
    <row r="915" ht="13.5" customHeight="1">
      <c r="A915" s="409"/>
      <c r="B915" s="434"/>
      <c r="C915" s="409"/>
      <c r="D915" s="409"/>
      <c r="E915" s="409"/>
      <c r="F915" s="409"/>
      <c r="G915" s="409"/>
      <c r="H915" s="409"/>
      <c r="I915" s="409"/>
      <c r="J915" s="409"/>
      <c r="K915" s="409"/>
      <c r="L915" s="409"/>
      <c r="M915" s="409"/>
      <c r="N915" s="409"/>
      <c r="O915" s="409"/>
      <c r="P915" s="409"/>
      <c r="Q915" s="409"/>
      <c r="R915" s="409"/>
      <c r="S915" s="409"/>
      <c r="T915" s="409"/>
      <c r="U915" s="409"/>
      <c r="V915" s="409"/>
      <c r="W915" s="409"/>
      <c r="X915" s="409"/>
      <c r="Y915" s="409"/>
      <c r="Z915" s="409"/>
      <c r="AA915" s="409"/>
      <c r="AB915" s="409"/>
      <c r="AC915" s="409"/>
      <c r="AD915" s="409"/>
    </row>
    <row r="916" ht="13.5" customHeight="1">
      <c r="A916" s="409"/>
      <c r="B916" s="434"/>
      <c r="C916" s="409"/>
      <c r="D916" s="409"/>
      <c r="E916" s="409"/>
      <c r="F916" s="409"/>
      <c r="G916" s="409"/>
      <c r="H916" s="409"/>
      <c r="I916" s="409"/>
      <c r="J916" s="409"/>
      <c r="K916" s="409"/>
      <c r="L916" s="409"/>
      <c r="M916" s="409"/>
      <c r="N916" s="409"/>
      <c r="O916" s="409"/>
      <c r="P916" s="409"/>
      <c r="Q916" s="409"/>
      <c r="R916" s="409"/>
      <c r="S916" s="409"/>
      <c r="T916" s="409"/>
      <c r="U916" s="409"/>
      <c r="V916" s="409"/>
      <c r="W916" s="409"/>
      <c r="X916" s="409"/>
      <c r="Y916" s="409"/>
      <c r="Z916" s="409"/>
      <c r="AA916" s="409"/>
      <c r="AB916" s="409"/>
      <c r="AC916" s="409"/>
      <c r="AD916" s="409"/>
    </row>
    <row r="917" ht="13.5" customHeight="1">
      <c r="A917" s="409"/>
      <c r="B917" s="434"/>
      <c r="C917" s="409"/>
      <c r="D917" s="409"/>
      <c r="E917" s="409"/>
      <c r="F917" s="409"/>
      <c r="G917" s="409"/>
      <c r="H917" s="409"/>
      <c r="I917" s="409"/>
      <c r="J917" s="409"/>
      <c r="K917" s="409"/>
      <c r="L917" s="409"/>
      <c r="M917" s="409"/>
      <c r="N917" s="409"/>
      <c r="O917" s="409"/>
      <c r="P917" s="409"/>
      <c r="Q917" s="409"/>
      <c r="R917" s="409"/>
      <c r="S917" s="409"/>
      <c r="T917" s="409"/>
      <c r="U917" s="409"/>
      <c r="V917" s="409"/>
      <c r="W917" s="409"/>
      <c r="X917" s="409"/>
      <c r="Y917" s="409"/>
      <c r="Z917" s="409"/>
      <c r="AA917" s="409"/>
      <c r="AB917" s="409"/>
      <c r="AC917" s="409"/>
      <c r="AD917" s="409"/>
    </row>
    <row r="918" ht="13.5" customHeight="1">
      <c r="A918" s="409"/>
      <c r="B918" s="434"/>
      <c r="C918" s="409"/>
      <c r="D918" s="409"/>
      <c r="E918" s="409"/>
      <c r="F918" s="409"/>
      <c r="G918" s="409"/>
      <c r="H918" s="409"/>
      <c r="I918" s="409"/>
      <c r="J918" s="409"/>
      <c r="K918" s="409"/>
      <c r="L918" s="409"/>
      <c r="M918" s="409"/>
      <c r="N918" s="409"/>
      <c r="O918" s="409"/>
      <c r="P918" s="409"/>
      <c r="Q918" s="409"/>
      <c r="R918" s="409"/>
      <c r="S918" s="409"/>
      <c r="T918" s="409"/>
      <c r="U918" s="409"/>
      <c r="V918" s="409"/>
      <c r="W918" s="409"/>
      <c r="X918" s="409"/>
      <c r="Y918" s="409"/>
      <c r="Z918" s="409"/>
      <c r="AA918" s="409"/>
      <c r="AB918" s="409"/>
      <c r="AC918" s="409"/>
      <c r="AD918" s="409"/>
    </row>
    <row r="919" ht="13.5" customHeight="1">
      <c r="A919" s="409"/>
      <c r="B919" s="434"/>
      <c r="C919" s="409"/>
      <c r="D919" s="409"/>
      <c r="E919" s="409"/>
      <c r="F919" s="409"/>
      <c r="G919" s="409"/>
      <c r="H919" s="409"/>
      <c r="I919" s="409"/>
      <c r="J919" s="409"/>
      <c r="K919" s="409"/>
      <c r="L919" s="409"/>
      <c r="M919" s="409"/>
      <c r="N919" s="409"/>
      <c r="O919" s="409"/>
      <c r="P919" s="409"/>
      <c r="Q919" s="409"/>
      <c r="R919" s="409"/>
      <c r="S919" s="409"/>
      <c r="T919" s="409"/>
      <c r="U919" s="409"/>
      <c r="V919" s="409"/>
      <c r="W919" s="409"/>
      <c r="X919" s="409"/>
      <c r="Y919" s="409"/>
      <c r="Z919" s="409"/>
      <c r="AA919" s="409"/>
      <c r="AB919" s="409"/>
      <c r="AC919" s="409"/>
      <c r="AD919" s="409"/>
    </row>
    <row r="920" ht="13.5" customHeight="1">
      <c r="A920" s="409"/>
      <c r="B920" s="434"/>
      <c r="C920" s="409"/>
      <c r="D920" s="409"/>
      <c r="E920" s="409"/>
      <c r="F920" s="409"/>
      <c r="G920" s="409"/>
      <c r="H920" s="409"/>
      <c r="I920" s="409"/>
      <c r="J920" s="409"/>
      <c r="K920" s="409"/>
      <c r="L920" s="409"/>
      <c r="M920" s="409"/>
      <c r="N920" s="409"/>
      <c r="O920" s="409"/>
      <c r="P920" s="409"/>
      <c r="Q920" s="409"/>
      <c r="R920" s="409"/>
      <c r="S920" s="409"/>
      <c r="T920" s="409"/>
      <c r="U920" s="409"/>
      <c r="V920" s="409"/>
      <c r="W920" s="409"/>
      <c r="X920" s="409"/>
      <c r="Y920" s="409"/>
      <c r="Z920" s="409"/>
      <c r="AA920" s="409"/>
      <c r="AB920" s="409"/>
      <c r="AC920" s="409"/>
      <c r="AD920" s="409"/>
    </row>
    <row r="921" ht="13.5" customHeight="1">
      <c r="A921" s="409"/>
      <c r="B921" s="434"/>
      <c r="C921" s="409"/>
      <c r="D921" s="409"/>
      <c r="E921" s="409"/>
      <c r="F921" s="409"/>
      <c r="G921" s="409"/>
      <c r="H921" s="409"/>
      <c r="I921" s="409"/>
      <c r="J921" s="409"/>
      <c r="K921" s="409"/>
      <c r="L921" s="409"/>
      <c r="M921" s="409"/>
      <c r="N921" s="409"/>
      <c r="O921" s="409"/>
      <c r="P921" s="409"/>
      <c r="Q921" s="409"/>
      <c r="R921" s="409"/>
      <c r="S921" s="409"/>
      <c r="T921" s="409"/>
      <c r="U921" s="409"/>
      <c r="V921" s="409"/>
      <c r="W921" s="409"/>
      <c r="X921" s="409"/>
      <c r="Y921" s="409"/>
      <c r="Z921" s="409"/>
      <c r="AA921" s="409"/>
      <c r="AB921" s="409"/>
      <c r="AC921" s="409"/>
      <c r="AD921" s="409"/>
    </row>
    <row r="922" ht="13.5" customHeight="1">
      <c r="A922" s="409"/>
      <c r="B922" s="434"/>
      <c r="C922" s="409"/>
      <c r="D922" s="409"/>
      <c r="E922" s="409"/>
      <c r="F922" s="409"/>
      <c r="G922" s="409"/>
      <c r="H922" s="409"/>
      <c r="I922" s="409"/>
      <c r="J922" s="409"/>
      <c r="K922" s="409"/>
      <c r="L922" s="409"/>
      <c r="M922" s="409"/>
      <c r="N922" s="409"/>
      <c r="O922" s="409"/>
      <c r="P922" s="409"/>
      <c r="Q922" s="409"/>
      <c r="R922" s="409"/>
      <c r="S922" s="409"/>
      <c r="T922" s="409"/>
      <c r="U922" s="409"/>
      <c r="V922" s="409"/>
      <c r="W922" s="409"/>
      <c r="X922" s="409"/>
      <c r="Y922" s="409"/>
      <c r="Z922" s="409"/>
      <c r="AA922" s="409"/>
      <c r="AB922" s="409"/>
      <c r="AC922" s="409"/>
      <c r="AD922" s="409"/>
    </row>
    <row r="923" ht="13.5" customHeight="1">
      <c r="A923" s="409"/>
      <c r="B923" s="434"/>
      <c r="C923" s="409"/>
      <c r="D923" s="409"/>
      <c r="E923" s="409"/>
      <c r="F923" s="409"/>
      <c r="G923" s="409"/>
      <c r="H923" s="409"/>
      <c r="I923" s="409"/>
      <c r="J923" s="409"/>
      <c r="K923" s="409"/>
      <c r="L923" s="409"/>
      <c r="M923" s="409"/>
      <c r="N923" s="409"/>
      <c r="O923" s="409"/>
      <c r="P923" s="409"/>
      <c r="Q923" s="409"/>
      <c r="R923" s="409"/>
      <c r="S923" s="409"/>
      <c r="T923" s="409"/>
      <c r="U923" s="409"/>
      <c r="V923" s="409"/>
      <c r="W923" s="409"/>
      <c r="X923" s="409"/>
      <c r="Y923" s="409"/>
      <c r="Z923" s="409"/>
      <c r="AA923" s="409"/>
      <c r="AB923" s="409"/>
      <c r="AC923" s="409"/>
      <c r="AD923" s="409"/>
    </row>
    <row r="924" ht="13.5" customHeight="1">
      <c r="A924" s="409"/>
      <c r="B924" s="434"/>
      <c r="C924" s="409"/>
      <c r="D924" s="409"/>
      <c r="E924" s="409"/>
      <c r="F924" s="409"/>
      <c r="G924" s="409"/>
      <c r="H924" s="409"/>
      <c r="I924" s="409"/>
      <c r="J924" s="409"/>
      <c r="K924" s="409"/>
      <c r="L924" s="409"/>
      <c r="M924" s="409"/>
      <c r="N924" s="409"/>
      <c r="O924" s="409"/>
      <c r="P924" s="409"/>
      <c r="Q924" s="409"/>
      <c r="R924" s="409"/>
      <c r="S924" s="409"/>
      <c r="T924" s="409"/>
      <c r="U924" s="409"/>
      <c r="V924" s="409"/>
      <c r="W924" s="409"/>
      <c r="X924" s="409"/>
      <c r="Y924" s="409"/>
      <c r="Z924" s="409"/>
      <c r="AA924" s="409"/>
      <c r="AB924" s="409"/>
      <c r="AC924" s="409"/>
      <c r="AD924" s="409"/>
    </row>
    <row r="925" ht="13.5" customHeight="1">
      <c r="A925" s="409"/>
      <c r="B925" s="434"/>
      <c r="C925" s="409"/>
      <c r="D925" s="409"/>
      <c r="E925" s="409"/>
      <c r="F925" s="409"/>
      <c r="G925" s="409"/>
      <c r="H925" s="409"/>
      <c r="I925" s="409"/>
      <c r="J925" s="409"/>
      <c r="K925" s="409"/>
      <c r="L925" s="409"/>
      <c r="M925" s="409"/>
      <c r="N925" s="409"/>
      <c r="O925" s="409"/>
      <c r="P925" s="409"/>
      <c r="Q925" s="409"/>
      <c r="R925" s="409"/>
      <c r="S925" s="409"/>
      <c r="T925" s="409"/>
      <c r="U925" s="409"/>
      <c r="V925" s="409"/>
      <c r="W925" s="409"/>
      <c r="X925" s="409"/>
      <c r="Y925" s="409"/>
      <c r="Z925" s="409"/>
      <c r="AA925" s="409"/>
      <c r="AB925" s="409"/>
      <c r="AC925" s="409"/>
      <c r="AD925" s="409"/>
    </row>
    <row r="926" ht="13.5" customHeight="1">
      <c r="A926" s="409"/>
      <c r="B926" s="434"/>
      <c r="C926" s="409"/>
      <c r="D926" s="409"/>
      <c r="E926" s="409"/>
      <c r="F926" s="409"/>
      <c r="G926" s="409"/>
      <c r="H926" s="409"/>
      <c r="I926" s="409"/>
      <c r="J926" s="409"/>
      <c r="K926" s="409"/>
      <c r="L926" s="409"/>
      <c r="M926" s="409"/>
      <c r="N926" s="409"/>
      <c r="O926" s="409"/>
      <c r="P926" s="409"/>
      <c r="Q926" s="409"/>
      <c r="R926" s="409"/>
      <c r="S926" s="409"/>
      <c r="T926" s="409"/>
      <c r="U926" s="409"/>
      <c r="V926" s="409"/>
      <c r="W926" s="409"/>
      <c r="X926" s="409"/>
      <c r="Y926" s="409"/>
      <c r="Z926" s="409"/>
      <c r="AA926" s="409"/>
      <c r="AB926" s="409"/>
      <c r="AC926" s="409"/>
      <c r="AD926" s="409"/>
    </row>
    <row r="927" ht="13.5" customHeight="1">
      <c r="A927" s="409"/>
      <c r="B927" s="434"/>
      <c r="C927" s="409"/>
      <c r="D927" s="409"/>
      <c r="E927" s="409"/>
      <c r="F927" s="409"/>
      <c r="G927" s="409"/>
      <c r="H927" s="409"/>
      <c r="I927" s="409"/>
      <c r="J927" s="409"/>
      <c r="K927" s="409"/>
      <c r="L927" s="409"/>
      <c r="M927" s="409"/>
      <c r="N927" s="409"/>
      <c r="O927" s="409"/>
      <c r="P927" s="409"/>
      <c r="Q927" s="409"/>
      <c r="R927" s="409"/>
      <c r="S927" s="409"/>
      <c r="T927" s="409"/>
      <c r="U927" s="409"/>
      <c r="V927" s="409"/>
      <c r="W927" s="409"/>
      <c r="X927" s="409"/>
      <c r="Y927" s="409"/>
      <c r="Z927" s="409"/>
      <c r="AA927" s="409"/>
      <c r="AB927" s="409"/>
      <c r="AC927" s="409"/>
      <c r="AD927" s="409"/>
    </row>
    <row r="928" ht="13.5" customHeight="1">
      <c r="A928" s="409"/>
      <c r="B928" s="434"/>
      <c r="C928" s="409"/>
      <c r="D928" s="409"/>
      <c r="E928" s="409"/>
      <c r="F928" s="409"/>
      <c r="G928" s="409"/>
      <c r="H928" s="409"/>
      <c r="I928" s="409"/>
      <c r="J928" s="409"/>
      <c r="K928" s="409"/>
      <c r="L928" s="409"/>
      <c r="M928" s="409"/>
      <c r="N928" s="409"/>
      <c r="O928" s="409"/>
      <c r="P928" s="409"/>
      <c r="Q928" s="409"/>
      <c r="R928" s="409"/>
      <c r="S928" s="409"/>
      <c r="T928" s="409"/>
      <c r="U928" s="409"/>
      <c r="V928" s="409"/>
      <c r="W928" s="409"/>
      <c r="X928" s="409"/>
      <c r="Y928" s="409"/>
      <c r="Z928" s="409"/>
      <c r="AA928" s="409"/>
      <c r="AB928" s="409"/>
      <c r="AC928" s="409"/>
      <c r="AD928" s="409"/>
    </row>
    <row r="929" ht="13.5" customHeight="1">
      <c r="A929" s="409"/>
      <c r="B929" s="434"/>
      <c r="C929" s="409"/>
      <c r="D929" s="409"/>
      <c r="E929" s="409"/>
      <c r="F929" s="409"/>
      <c r="G929" s="409"/>
      <c r="H929" s="409"/>
      <c r="I929" s="409"/>
      <c r="J929" s="409"/>
      <c r="K929" s="409"/>
      <c r="L929" s="409"/>
      <c r="M929" s="409"/>
      <c r="N929" s="409"/>
      <c r="O929" s="409"/>
      <c r="P929" s="409"/>
      <c r="Q929" s="409"/>
      <c r="R929" s="409"/>
      <c r="S929" s="409"/>
      <c r="T929" s="409"/>
      <c r="U929" s="409"/>
      <c r="V929" s="409"/>
      <c r="W929" s="409"/>
      <c r="X929" s="409"/>
      <c r="Y929" s="409"/>
      <c r="Z929" s="409"/>
      <c r="AA929" s="409"/>
      <c r="AB929" s="409"/>
      <c r="AC929" s="409"/>
      <c r="AD929" s="409"/>
    </row>
    <row r="930" ht="13.5" customHeight="1">
      <c r="A930" s="409"/>
      <c r="B930" s="434"/>
      <c r="C930" s="409"/>
      <c r="D930" s="409"/>
      <c r="E930" s="409"/>
      <c r="F930" s="409"/>
      <c r="G930" s="409"/>
      <c r="H930" s="409"/>
      <c r="I930" s="409"/>
      <c r="J930" s="409"/>
      <c r="K930" s="409"/>
      <c r="L930" s="409"/>
      <c r="M930" s="409"/>
      <c r="N930" s="409"/>
      <c r="O930" s="409"/>
      <c r="P930" s="409"/>
      <c r="Q930" s="409"/>
      <c r="R930" s="409"/>
      <c r="S930" s="409"/>
      <c r="T930" s="409"/>
      <c r="U930" s="409"/>
      <c r="V930" s="409"/>
      <c r="W930" s="409"/>
      <c r="X930" s="409"/>
      <c r="Y930" s="409"/>
      <c r="Z930" s="409"/>
      <c r="AA930" s="409"/>
      <c r="AB930" s="409"/>
      <c r="AC930" s="409"/>
      <c r="AD930" s="409"/>
    </row>
    <row r="931" ht="13.5" customHeight="1">
      <c r="A931" s="409"/>
      <c r="B931" s="434"/>
      <c r="C931" s="409"/>
      <c r="D931" s="409"/>
      <c r="E931" s="409"/>
      <c r="F931" s="409"/>
      <c r="G931" s="409"/>
      <c r="H931" s="409"/>
      <c r="I931" s="409"/>
      <c r="J931" s="409"/>
      <c r="K931" s="409"/>
      <c r="L931" s="409"/>
      <c r="M931" s="409"/>
      <c r="N931" s="409"/>
      <c r="O931" s="409"/>
      <c r="P931" s="409"/>
      <c r="Q931" s="409"/>
      <c r="R931" s="409"/>
      <c r="S931" s="409"/>
      <c r="T931" s="409"/>
      <c r="U931" s="409"/>
      <c r="V931" s="409"/>
      <c r="W931" s="409"/>
      <c r="X931" s="409"/>
      <c r="Y931" s="409"/>
      <c r="Z931" s="409"/>
      <c r="AA931" s="409"/>
      <c r="AB931" s="409"/>
      <c r="AC931" s="409"/>
      <c r="AD931" s="409"/>
    </row>
    <row r="932" ht="13.5" customHeight="1">
      <c r="A932" s="409"/>
      <c r="B932" s="434"/>
      <c r="C932" s="409"/>
      <c r="D932" s="409"/>
      <c r="E932" s="409"/>
      <c r="F932" s="409"/>
      <c r="G932" s="409"/>
      <c r="H932" s="409"/>
      <c r="I932" s="409"/>
      <c r="J932" s="409"/>
      <c r="K932" s="409"/>
      <c r="L932" s="409"/>
      <c r="M932" s="409"/>
      <c r="N932" s="409"/>
      <c r="O932" s="409"/>
      <c r="P932" s="409"/>
      <c r="Q932" s="409"/>
      <c r="R932" s="409"/>
      <c r="S932" s="409"/>
      <c r="T932" s="409"/>
      <c r="U932" s="409"/>
      <c r="V932" s="409"/>
      <c r="W932" s="409"/>
      <c r="X932" s="409"/>
      <c r="Y932" s="409"/>
      <c r="Z932" s="409"/>
      <c r="AA932" s="409"/>
      <c r="AB932" s="409"/>
      <c r="AC932" s="409"/>
      <c r="AD932" s="409"/>
    </row>
    <row r="933" ht="13.5" customHeight="1">
      <c r="A933" s="409"/>
      <c r="B933" s="434"/>
      <c r="C933" s="409"/>
      <c r="D933" s="409"/>
      <c r="E933" s="409"/>
      <c r="F933" s="409"/>
      <c r="G933" s="409"/>
      <c r="H933" s="409"/>
      <c r="I933" s="409"/>
      <c r="J933" s="409"/>
      <c r="K933" s="409"/>
      <c r="L933" s="409"/>
      <c r="M933" s="409"/>
      <c r="N933" s="409"/>
      <c r="O933" s="409"/>
      <c r="P933" s="409"/>
      <c r="Q933" s="409"/>
      <c r="R933" s="409"/>
      <c r="S933" s="409"/>
      <c r="T933" s="409"/>
      <c r="U933" s="409"/>
      <c r="V933" s="409"/>
      <c r="W933" s="409"/>
      <c r="X933" s="409"/>
      <c r="Y933" s="409"/>
      <c r="Z933" s="409"/>
      <c r="AA933" s="409"/>
      <c r="AB933" s="409"/>
      <c r="AC933" s="409"/>
      <c r="AD933" s="409"/>
    </row>
    <row r="934" ht="13.5" customHeight="1">
      <c r="A934" s="409"/>
      <c r="B934" s="434"/>
      <c r="C934" s="409"/>
      <c r="D934" s="409"/>
      <c r="E934" s="409"/>
      <c r="F934" s="409"/>
      <c r="G934" s="409"/>
      <c r="H934" s="409"/>
      <c r="I934" s="409"/>
      <c r="J934" s="409"/>
      <c r="K934" s="409"/>
      <c r="L934" s="409"/>
      <c r="M934" s="409"/>
      <c r="N934" s="409"/>
      <c r="O934" s="409"/>
      <c r="P934" s="409"/>
      <c r="Q934" s="409"/>
      <c r="R934" s="409"/>
      <c r="S934" s="409"/>
      <c r="T934" s="409"/>
      <c r="U934" s="409"/>
      <c r="V934" s="409"/>
      <c r="W934" s="409"/>
      <c r="X934" s="409"/>
      <c r="Y934" s="409"/>
      <c r="Z934" s="409"/>
      <c r="AA934" s="409"/>
      <c r="AB934" s="409"/>
      <c r="AC934" s="409"/>
      <c r="AD934" s="409"/>
    </row>
    <row r="935" ht="13.5" customHeight="1">
      <c r="A935" s="409"/>
      <c r="B935" s="434"/>
      <c r="C935" s="409"/>
      <c r="D935" s="409"/>
      <c r="E935" s="409"/>
      <c r="F935" s="409"/>
      <c r="G935" s="409"/>
      <c r="H935" s="409"/>
      <c r="I935" s="409"/>
      <c r="J935" s="409"/>
      <c r="K935" s="409"/>
      <c r="L935" s="409"/>
      <c r="M935" s="409"/>
      <c r="N935" s="409"/>
      <c r="O935" s="409"/>
      <c r="P935" s="409"/>
      <c r="Q935" s="409"/>
      <c r="R935" s="409"/>
      <c r="S935" s="409"/>
      <c r="T935" s="409"/>
      <c r="U935" s="409"/>
      <c r="V935" s="409"/>
      <c r="W935" s="409"/>
      <c r="X935" s="409"/>
      <c r="Y935" s="409"/>
      <c r="Z935" s="409"/>
      <c r="AA935" s="409"/>
      <c r="AB935" s="409"/>
      <c r="AC935" s="409"/>
      <c r="AD935" s="409"/>
    </row>
    <row r="936" ht="13.5" customHeight="1">
      <c r="A936" s="409"/>
      <c r="B936" s="434"/>
      <c r="C936" s="409"/>
      <c r="D936" s="409"/>
      <c r="E936" s="409"/>
      <c r="F936" s="409"/>
      <c r="G936" s="409"/>
      <c r="H936" s="409"/>
      <c r="I936" s="409"/>
      <c r="J936" s="409"/>
      <c r="K936" s="409"/>
      <c r="L936" s="409"/>
      <c r="M936" s="409"/>
      <c r="N936" s="409"/>
      <c r="O936" s="409"/>
      <c r="P936" s="409"/>
      <c r="Q936" s="409"/>
      <c r="R936" s="409"/>
      <c r="S936" s="409"/>
      <c r="T936" s="409"/>
      <c r="U936" s="409"/>
      <c r="V936" s="409"/>
      <c r="W936" s="409"/>
      <c r="X936" s="409"/>
      <c r="Y936" s="409"/>
      <c r="Z936" s="409"/>
      <c r="AA936" s="409"/>
      <c r="AB936" s="409"/>
      <c r="AC936" s="409"/>
      <c r="AD936" s="409"/>
    </row>
    <row r="937" ht="13.5" customHeight="1">
      <c r="A937" s="409"/>
      <c r="B937" s="434"/>
      <c r="C937" s="409"/>
      <c r="D937" s="409"/>
      <c r="E937" s="409"/>
      <c r="F937" s="409"/>
      <c r="G937" s="409"/>
      <c r="H937" s="409"/>
      <c r="I937" s="409"/>
      <c r="J937" s="409"/>
      <c r="K937" s="409"/>
      <c r="L937" s="409"/>
      <c r="M937" s="409"/>
      <c r="N937" s="409"/>
      <c r="O937" s="409"/>
      <c r="P937" s="409"/>
      <c r="Q937" s="409"/>
      <c r="R937" s="409"/>
      <c r="S937" s="409"/>
      <c r="T937" s="409"/>
      <c r="U937" s="409"/>
      <c r="V937" s="409"/>
      <c r="W937" s="409"/>
      <c r="X937" s="409"/>
      <c r="Y937" s="409"/>
      <c r="Z937" s="409"/>
      <c r="AA937" s="409"/>
      <c r="AB937" s="409"/>
      <c r="AC937" s="409"/>
      <c r="AD937" s="409"/>
    </row>
    <row r="938" ht="13.5" customHeight="1">
      <c r="A938" s="409"/>
      <c r="B938" s="434"/>
      <c r="C938" s="409"/>
      <c r="D938" s="409"/>
      <c r="E938" s="409"/>
      <c r="F938" s="409"/>
      <c r="G938" s="409"/>
      <c r="H938" s="409"/>
      <c r="I938" s="409"/>
      <c r="J938" s="409"/>
      <c r="K938" s="409"/>
      <c r="L938" s="409"/>
      <c r="M938" s="409"/>
      <c r="N938" s="409"/>
      <c r="O938" s="409"/>
      <c r="P938" s="409"/>
      <c r="Q938" s="409"/>
      <c r="R938" s="409"/>
      <c r="S938" s="409"/>
      <c r="T938" s="409"/>
      <c r="U938" s="409"/>
      <c r="V938" s="409"/>
      <c r="W938" s="409"/>
      <c r="X938" s="409"/>
      <c r="Y938" s="409"/>
      <c r="Z938" s="409"/>
      <c r="AA938" s="409"/>
      <c r="AB938" s="409"/>
      <c r="AC938" s="409"/>
      <c r="AD938" s="409"/>
    </row>
    <row r="939" ht="13.5" customHeight="1">
      <c r="A939" s="409"/>
      <c r="B939" s="434"/>
      <c r="C939" s="409"/>
      <c r="D939" s="409"/>
      <c r="E939" s="409"/>
      <c r="F939" s="409"/>
      <c r="G939" s="409"/>
      <c r="H939" s="409"/>
      <c r="I939" s="409"/>
      <c r="J939" s="409"/>
      <c r="K939" s="409"/>
      <c r="L939" s="409"/>
      <c r="M939" s="409"/>
      <c r="N939" s="409"/>
      <c r="O939" s="409"/>
      <c r="P939" s="409"/>
      <c r="Q939" s="409"/>
      <c r="R939" s="409"/>
      <c r="S939" s="409"/>
      <c r="T939" s="409"/>
      <c r="U939" s="409"/>
      <c r="V939" s="409"/>
      <c r="W939" s="409"/>
      <c r="X939" s="409"/>
      <c r="Y939" s="409"/>
      <c r="Z939" s="409"/>
      <c r="AA939" s="409"/>
      <c r="AB939" s="409"/>
      <c r="AC939" s="409"/>
      <c r="AD939" s="409"/>
    </row>
    <row r="940" ht="13.5" customHeight="1">
      <c r="A940" s="409"/>
      <c r="B940" s="434"/>
      <c r="C940" s="409"/>
      <c r="D940" s="409"/>
      <c r="E940" s="409"/>
      <c r="F940" s="409"/>
      <c r="G940" s="409"/>
      <c r="H940" s="409"/>
      <c r="I940" s="409"/>
      <c r="J940" s="409"/>
      <c r="K940" s="409"/>
      <c r="L940" s="409"/>
      <c r="M940" s="409"/>
      <c r="N940" s="409"/>
      <c r="O940" s="409"/>
      <c r="P940" s="409"/>
      <c r="Q940" s="409"/>
      <c r="R940" s="409"/>
      <c r="S940" s="409"/>
      <c r="T940" s="409"/>
      <c r="U940" s="409"/>
      <c r="V940" s="409"/>
      <c r="W940" s="409"/>
      <c r="X940" s="409"/>
      <c r="Y940" s="409"/>
      <c r="Z940" s="409"/>
      <c r="AA940" s="409"/>
      <c r="AB940" s="409"/>
      <c r="AC940" s="409"/>
      <c r="AD940" s="409"/>
    </row>
    <row r="941" ht="13.5" customHeight="1">
      <c r="A941" s="409"/>
      <c r="B941" s="434"/>
      <c r="C941" s="409"/>
      <c r="D941" s="409"/>
      <c r="E941" s="409"/>
      <c r="F941" s="409"/>
      <c r="G941" s="409"/>
      <c r="H941" s="409"/>
      <c r="I941" s="409"/>
      <c r="J941" s="409"/>
      <c r="K941" s="409"/>
      <c r="L941" s="409"/>
      <c r="M941" s="409"/>
      <c r="N941" s="409"/>
      <c r="O941" s="409"/>
      <c r="P941" s="409"/>
      <c r="Q941" s="409"/>
      <c r="R941" s="409"/>
      <c r="S941" s="409"/>
      <c r="T941" s="409"/>
      <c r="U941" s="409"/>
      <c r="V941" s="409"/>
      <c r="W941" s="409"/>
      <c r="X941" s="409"/>
      <c r="Y941" s="409"/>
      <c r="Z941" s="409"/>
      <c r="AA941" s="409"/>
      <c r="AB941" s="409"/>
      <c r="AC941" s="409"/>
      <c r="AD941" s="409"/>
    </row>
    <row r="942" ht="13.5" customHeight="1">
      <c r="A942" s="409"/>
      <c r="B942" s="434"/>
      <c r="C942" s="409"/>
      <c r="D942" s="409"/>
      <c r="E942" s="409"/>
      <c r="F942" s="409"/>
      <c r="G942" s="409"/>
      <c r="H942" s="409"/>
      <c r="I942" s="409"/>
      <c r="J942" s="409"/>
      <c r="K942" s="409"/>
      <c r="L942" s="409"/>
      <c r="M942" s="409"/>
      <c r="N942" s="409"/>
      <c r="O942" s="409"/>
      <c r="P942" s="409"/>
      <c r="Q942" s="409"/>
      <c r="R942" s="409"/>
      <c r="S942" s="409"/>
      <c r="T942" s="409"/>
      <c r="U942" s="409"/>
      <c r="V942" s="409"/>
      <c r="W942" s="409"/>
      <c r="X942" s="409"/>
      <c r="Y942" s="409"/>
      <c r="Z942" s="409"/>
      <c r="AA942" s="409"/>
      <c r="AB942" s="409"/>
      <c r="AC942" s="409"/>
      <c r="AD942" s="409"/>
    </row>
    <row r="943" ht="13.5" customHeight="1">
      <c r="A943" s="409"/>
      <c r="B943" s="434"/>
      <c r="C943" s="409"/>
      <c r="D943" s="409"/>
      <c r="E943" s="409"/>
      <c r="F943" s="409"/>
      <c r="G943" s="409"/>
      <c r="H943" s="409"/>
      <c r="I943" s="409"/>
      <c r="J943" s="409"/>
      <c r="K943" s="409"/>
      <c r="L943" s="409"/>
      <c r="M943" s="409"/>
      <c r="N943" s="409"/>
      <c r="O943" s="409"/>
      <c r="P943" s="409"/>
      <c r="Q943" s="409"/>
      <c r="R943" s="409"/>
      <c r="S943" s="409"/>
      <c r="T943" s="409"/>
      <c r="U943" s="409"/>
      <c r="V943" s="409"/>
      <c r="W943" s="409"/>
      <c r="X943" s="409"/>
      <c r="Y943" s="409"/>
      <c r="Z943" s="409"/>
      <c r="AA943" s="409"/>
      <c r="AB943" s="409"/>
      <c r="AC943" s="409"/>
      <c r="AD943" s="409"/>
    </row>
    <row r="944" ht="13.5" customHeight="1">
      <c r="A944" s="409"/>
      <c r="B944" s="434"/>
      <c r="C944" s="409"/>
      <c r="D944" s="409"/>
      <c r="E944" s="409"/>
      <c r="F944" s="409"/>
      <c r="G944" s="409"/>
      <c r="H944" s="409"/>
      <c r="I944" s="409"/>
      <c r="J944" s="409"/>
      <c r="K944" s="409"/>
      <c r="L944" s="409"/>
      <c r="M944" s="409"/>
      <c r="N944" s="409"/>
      <c r="O944" s="409"/>
      <c r="P944" s="409"/>
      <c r="Q944" s="409"/>
      <c r="R944" s="409"/>
      <c r="S944" s="409"/>
      <c r="T944" s="409"/>
      <c r="U944" s="409"/>
      <c r="V944" s="409"/>
      <c r="W944" s="409"/>
      <c r="X944" s="409"/>
      <c r="Y944" s="409"/>
      <c r="Z944" s="409"/>
      <c r="AA944" s="409"/>
      <c r="AB944" s="409"/>
      <c r="AC944" s="409"/>
      <c r="AD944" s="409"/>
    </row>
    <row r="945" ht="13.5" customHeight="1">
      <c r="A945" s="409"/>
      <c r="B945" s="434"/>
      <c r="C945" s="409"/>
      <c r="D945" s="409"/>
      <c r="E945" s="409"/>
      <c r="F945" s="409"/>
      <c r="G945" s="409"/>
      <c r="H945" s="409"/>
      <c r="I945" s="409"/>
      <c r="J945" s="409"/>
      <c r="K945" s="409"/>
      <c r="L945" s="409"/>
      <c r="M945" s="409"/>
      <c r="N945" s="409"/>
      <c r="O945" s="409"/>
      <c r="P945" s="409"/>
      <c r="Q945" s="409"/>
      <c r="R945" s="409"/>
      <c r="S945" s="409"/>
      <c r="T945" s="409"/>
      <c r="U945" s="409"/>
      <c r="V945" s="409"/>
      <c r="W945" s="409"/>
      <c r="X945" s="409"/>
      <c r="Y945" s="409"/>
      <c r="Z945" s="409"/>
      <c r="AA945" s="409"/>
      <c r="AB945" s="409"/>
      <c r="AC945" s="409"/>
      <c r="AD945" s="409"/>
    </row>
    <row r="946" ht="13.5" customHeight="1">
      <c r="A946" s="409"/>
      <c r="B946" s="434"/>
      <c r="C946" s="409"/>
      <c r="D946" s="409"/>
      <c r="E946" s="409"/>
      <c r="F946" s="409"/>
      <c r="G946" s="409"/>
      <c r="H946" s="409"/>
      <c r="I946" s="409"/>
      <c r="J946" s="409"/>
      <c r="K946" s="409"/>
      <c r="L946" s="409"/>
      <c r="M946" s="409"/>
      <c r="N946" s="409"/>
      <c r="O946" s="409"/>
      <c r="P946" s="409"/>
      <c r="Q946" s="409"/>
      <c r="R946" s="409"/>
      <c r="S946" s="409"/>
      <c r="T946" s="409"/>
      <c r="U946" s="409"/>
      <c r="V946" s="409"/>
      <c r="W946" s="409"/>
      <c r="X946" s="409"/>
      <c r="Y946" s="409"/>
      <c r="Z946" s="409"/>
      <c r="AA946" s="409"/>
      <c r="AB946" s="409"/>
      <c r="AC946" s="409"/>
      <c r="AD946" s="409"/>
    </row>
    <row r="947" ht="13.5" customHeight="1">
      <c r="A947" s="409"/>
      <c r="B947" s="434"/>
      <c r="C947" s="409"/>
      <c r="D947" s="409"/>
      <c r="E947" s="409"/>
      <c r="F947" s="409"/>
      <c r="G947" s="409"/>
      <c r="H947" s="409"/>
      <c r="I947" s="409"/>
      <c r="J947" s="409"/>
      <c r="K947" s="409"/>
      <c r="L947" s="409"/>
      <c r="M947" s="409"/>
      <c r="N947" s="409"/>
      <c r="O947" s="409"/>
      <c r="P947" s="409"/>
      <c r="Q947" s="409"/>
      <c r="R947" s="409"/>
      <c r="S947" s="409"/>
      <c r="T947" s="409"/>
      <c r="U947" s="409"/>
      <c r="V947" s="409"/>
      <c r="W947" s="409"/>
      <c r="X947" s="409"/>
      <c r="Y947" s="409"/>
      <c r="Z947" s="409"/>
      <c r="AA947" s="409"/>
      <c r="AB947" s="409"/>
      <c r="AC947" s="409"/>
      <c r="AD947" s="409"/>
    </row>
    <row r="948" ht="13.5" customHeight="1">
      <c r="A948" s="409"/>
      <c r="B948" s="434"/>
      <c r="C948" s="409"/>
      <c r="D948" s="409"/>
      <c r="E948" s="409"/>
      <c r="F948" s="409"/>
      <c r="G948" s="409"/>
      <c r="H948" s="409"/>
      <c r="I948" s="409"/>
      <c r="J948" s="409"/>
      <c r="K948" s="409"/>
      <c r="L948" s="409"/>
      <c r="M948" s="409"/>
      <c r="N948" s="409"/>
      <c r="O948" s="409"/>
      <c r="P948" s="409"/>
      <c r="Q948" s="409"/>
      <c r="R948" s="409"/>
      <c r="S948" s="409"/>
      <c r="T948" s="409"/>
      <c r="U948" s="409"/>
      <c r="V948" s="409"/>
      <c r="W948" s="409"/>
      <c r="X948" s="409"/>
      <c r="Y948" s="409"/>
      <c r="Z948" s="409"/>
      <c r="AA948" s="409"/>
      <c r="AB948" s="409"/>
      <c r="AC948" s="409"/>
      <c r="AD948" s="409"/>
    </row>
    <row r="949" ht="13.5" customHeight="1">
      <c r="A949" s="409"/>
      <c r="B949" s="434"/>
      <c r="C949" s="409"/>
      <c r="D949" s="409"/>
      <c r="E949" s="409"/>
      <c r="F949" s="409"/>
      <c r="G949" s="409"/>
      <c r="H949" s="409"/>
      <c r="I949" s="409"/>
      <c r="J949" s="409"/>
      <c r="K949" s="409"/>
      <c r="L949" s="409"/>
      <c r="M949" s="409"/>
      <c r="N949" s="409"/>
      <c r="O949" s="409"/>
      <c r="P949" s="409"/>
      <c r="Q949" s="409"/>
      <c r="R949" s="409"/>
      <c r="S949" s="409"/>
      <c r="T949" s="409"/>
      <c r="U949" s="409"/>
      <c r="V949" s="409"/>
      <c r="W949" s="409"/>
      <c r="X949" s="409"/>
      <c r="Y949" s="409"/>
      <c r="Z949" s="409"/>
      <c r="AA949" s="409"/>
      <c r="AB949" s="409"/>
      <c r="AC949" s="409"/>
      <c r="AD949" s="409"/>
    </row>
    <row r="950" ht="13.5" customHeight="1">
      <c r="A950" s="409"/>
      <c r="B950" s="434"/>
      <c r="C950" s="409"/>
      <c r="D950" s="409"/>
      <c r="E950" s="409"/>
      <c r="F950" s="409"/>
      <c r="G950" s="409"/>
      <c r="H950" s="409"/>
      <c r="I950" s="409"/>
      <c r="J950" s="409"/>
      <c r="K950" s="409"/>
      <c r="L950" s="409"/>
      <c r="M950" s="409"/>
      <c r="N950" s="409"/>
      <c r="O950" s="409"/>
      <c r="P950" s="409"/>
      <c r="Q950" s="409"/>
      <c r="R950" s="409"/>
      <c r="S950" s="409"/>
      <c r="T950" s="409"/>
      <c r="U950" s="409"/>
      <c r="V950" s="409"/>
      <c r="W950" s="409"/>
      <c r="X950" s="409"/>
      <c r="Y950" s="409"/>
      <c r="Z950" s="409"/>
      <c r="AA950" s="409"/>
      <c r="AB950" s="409"/>
      <c r="AC950" s="409"/>
      <c r="AD950" s="409"/>
    </row>
    <row r="951" ht="13.5" customHeight="1">
      <c r="A951" s="409"/>
      <c r="B951" s="434"/>
      <c r="C951" s="409"/>
      <c r="D951" s="409"/>
      <c r="E951" s="409"/>
      <c r="F951" s="409"/>
      <c r="G951" s="409"/>
      <c r="H951" s="409"/>
      <c r="I951" s="409"/>
      <c r="J951" s="409"/>
      <c r="K951" s="409"/>
      <c r="L951" s="409"/>
      <c r="M951" s="409"/>
      <c r="N951" s="409"/>
      <c r="O951" s="409"/>
      <c r="P951" s="409"/>
      <c r="Q951" s="409"/>
      <c r="R951" s="409"/>
      <c r="S951" s="409"/>
      <c r="T951" s="409"/>
      <c r="U951" s="409"/>
      <c r="V951" s="409"/>
      <c r="W951" s="409"/>
      <c r="X951" s="409"/>
      <c r="Y951" s="409"/>
      <c r="Z951" s="409"/>
      <c r="AA951" s="409"/>
      <c r="AB951" s="409"/>
      <c r="AC951" s="409"/>
      <c r="AD951" s="409"/>
    </row>
    <row r="952" ht="13.5" customHeight="1">
      <c r="A952" s="409"/>
      <c r="B952" s="434"/>
      <c r="C952" s="409"/>
      <c r="D952" s="409"/>
      <c r="E952" s="409"/>
      <c r="F952" s="409"/>
      <c r="G952" s="409"/>
      <c r="H952" s="409"/>
      <c r="I952" s="409"/>
      <c r="J952" s="409"/>
      <c r="K952" s="409"/>
      <c r="L952" s="409"/>
      <c r="M952" s="409"/>
      <c r="N952" s="409"/>
      <c r="O952" s="409"/>
      <c r="P952" s="409"/>
      <c r="Q952" s="409"/>
      <c r="R952" s="409"/>
      <c r="S952" s="409"/>
      <c r="T952" s="409"/>
      <c r="U952" s="409"/>
      <c r="V952" s="409"/>
      <c r="W952" s="409"/>
      <c r="X952" s="409"/>
      <c r="Y952" s="409"/>
      <c r="Z952" s="409"/>
      <c r="AA952" s="409"/>
      <c r="AB952" s="409"/>
      <c r="AC952" s="409"/>
      <c r="AD952" s="409"/>
    </row>
    <row r="953" ht="13.5" customHeight="1">
      <c r="A953" s="409"/>
      <c r="B953" s="434"/>
      <c r="C953" s="409"/>
      <c r="D953" s="409"/>
      <c r="E953" s="409"/>
      <c r="F953" s="409"/>
      <c r="G953" s="409"/>
      <c r="H953" s="409"/>
      <c r="I953" s="409"/>
      <c r="J953" s="409"/>
      <c r="K953" s="409"/>
      <c r="L953" s="409"/>
      <c r="M953" s="409"/>
      <c r="N953" s="409"/>
      <c r="O953" s="409"/>
      <c r="P953" s="409"/>
      <c r="Q953" s="409"/>
      <c r="R953" s="409"/>
      <c r="S953" s="409"/>
      <c r="T953" s="409"/>
      <c r="U953" s="409"/>
      <c r="V953" s="409"/>
      <c r="W953" s="409"/>
      <c r="X953" s="409"/>
      <c r="Y953" s="409"/>
      <c r="Z953" s="409"/>
      <c r="AA953" s="409"/>
      <c r="AB953" s="409"/>
      <c r="AC953" s="409"/>
      <c r="AD953" s="409"/>
    </row>
    <row r="954" ht="13.5" customHeight="1">
      <c r="A954" s="409"/>
      <c r="B954" s="434"/>
      <c r="C954" s="409"/>
      <c r="D954" s="409"/>
      <c r="E954" s="409"/>
      <c r="F954" s="409"/>
      <c r="G954" s="409"/>
      <c r="H954" s="409"/>
      <c r="I954" s="409"/>
      <c r="J954" s="409"/>
      <c r="K954" s="409"/>
      <c r="L954" s="409"/>
      <c r="M954" s="409"/>
      <c r="N954" s="409"/>
      <c r="O954" s="409"/>
      <c r="P954" s="409"/>
      <c r="Q954" s="409"/>
      <c r="R954" s="409"/>
      <c r="S954" s="409"/>
      <c r="T954" s="409"/>
      <c r="U954" s="409"/>
      <c r="V954" s="409"/>
      <c r="W954" s="409"/>
      <c r="X954" s="409"/>
      <c r="Y954" s="409"/>
      <c r="Z954" s="409"/>
      <c r="AA954" s="409"/>
      <c r="AB954" s="409"/>
      <c r="AC954" s="409"/>
      <c r="AD954" s="409"/>
    </row>
    <row r="955" ht="13.5" customHeight="1">
      <c r="A955" s="409"/>
      <c r="B955" s="434"/>
      <c r="C955" s="409"/>
      <c r="D955" s="409"/>
      <c r="E955" s="409"/>
      <c r="F955" s="409"/>
      <c r="G955" s="409"/>
      <c r="H955" s="409"/>
      <c r="I955" s="409"/>
      <c r="J955" s="409"/>
      <c r="K955" s="409"/>
      <c r="L955" s="409"/>
      <c r="M955" s="409"/>
      <c r="N955" s="409"/>
      <c r="O955" s="409"/>
      <c r="P955" s="409"/>
      <c r="Q955" s="409"/>
      <c r="R955" s="409"/>
      <c r="S955" s="409"/>
      <c r="T955" s="409"/>
      <c r="U955" s="409"/>
      <c r="V955" s="409"/>
      <c r="W955" s="409"/>
      <c r="X955" s="409"/>
      <c r="Y955" s="409"/>
      <c r="Z955" s="409"/>
      <c r="AA955" s="409"/>
      <c r="AB955" s="409"/>
      <c r="AC955" s="409"/>
      <c r="AD955" s="409"/>
    </row>
    <row r="956" ht="13.5" customHeight="1">
      <c r="A956" s="409"/>
      <c r="B956" s="434"/>
      <c r="C956" s="409"/>
      <c r="D956" s="409"/>
      <c r="E956" s="409"/>
      <c r="F956" s="409"/>
      <c r="G956" s="409"/>
      <c r="H956" s="409"/>
      <c r="I956" s="409"/>
      <c r="J956" s="409"/>
      <c r="K956" s="409"/>
      <c r="L956" s="409"/>
      <c r="M956" s="409"/>
      <c r="N956" s="409"/>
      <c r="O956" s="409"/>
      <c r="P956" s="409"/>
      <c r="Q956" s="409"/>
      <c r="R956" s="409"/>
      <c r="S956" s="409"/>
      <c r="T956" s="409"/>
      <c r="U956" s="409"/>
      <c r="V956" s="409"/>
      <c r="W956" s="409"/>
      <c r="X956" s="409"/>
      <c r="Y956" s="409"/>
      <c r="Z956" s="409"/>
      <c r="AA956" s="409"/>
      <c r="AB956" s="409"/>
      <c r="AC956" s="409"/>
      <c r="AD956" s="409"/>
    </row>
    <row r="957" ht="13.5" customHeight="1">
      <c r="A957" s="409"/>
      <c r="B957" s="434"/>
      <c r="C957" s="409"/>
      <c r="D957" s="409"/>
      <c r="E957" s="409"/>
      <c r="F957" s="409"/>
      <c r="G957" s="409"/>
      <c r="H957" s="409"/>
      <c r="I957" s="409"/>
      <c r="J957" s="409"/>
      <c r="K957" s="409"/>
      <c r="L957" s="409"/>
      <c r="M957" s="409"/>
      <c r="N957" s="409"/>
      <c r="O957" s="409"/>
      <c r="P957" s="409"/>
      <c r="Q957" s="409"/>
      <c r="R957" s="409"/>
      <c r="S957" s="409"/>
      <c r="T957" s="409"/>
      <c r="U957" s="409"/>
      <c r="V957" s="409"/>
      <c r="W957" s="409"/>
      <c r="X957" s="409"/>
      <c r="Y957" s="409"/>
      <c r="Z957" s="409"/>
      <c r="AA957" s="409"/>
      <c r="AB957" s="409"/>
      <c r="AC957" s="409"/>
      <c r="AD957" s="409"/>
    </row>
    <row r="958" ht="13.5" customHeight="1">
      <c r="A958" s="409"/>
      <c r="B958" s="434"/>
      <c r="C958" s="409"/>
      <c r="D958" s="409"/>
      <c r="E958" s="409"/>
      <c r="F958" s="409"/>
      <c r="G958" s="409"/>
      <c r="H958" s="409"/>
      <c r="I958" s="409"/>
      <c r="J958" s="409"/>
      <c r="K958" s="409"/>
      <c r="L958" s="409"/>
      <c r="M958" s="409"/>
      <c r="N958" s="409"/>
      <c r="O958" s="409"/>
      <c r="P958" s="409"/>
      <c r="Q958" s="409"/>
      <c r="R958" s="409"/>
      <c r="S958" s="409"/>
      <c r="T958" s="409"/>
      <c r="U958" s="409"/>
      <c r="V958" s="409"/>
      <c r="W958" s="409"/>
      <c r="X958" s="409"/>
      <c r="Y958" s="409"/>
      <c r="Z958" s="409"/>
      <c r="AA958" s="409"/>
      <c r="AB958" s="409"/>
      <c r="AC958" s="409"/>
      <c r="AD958" s="409"/>
    </row>
    <row r="959" ht="13.5" customHeight="1">
      <c r="A959" s="409"/>
      <c r="B959" s="434"/>
      <c r="C959" s="409"/>
      <c r="D959" s="409"/>
      <c r="E959" s="409"/>
      <c r="F959" s="409"/>
      <c r="G959" s="409"/>
      <c r="H959" s="409"/>
      <c r="I959" s="409"/>
      <c r="J959" s="409"/>
      <c r="K959" s="409"/>
      <c r="L959" s="409"/>
      <c r="M959" s="409"/>
      <c r="N959" s="409"/>
      <c r="O959" s="409"/>
      <c r="P959" s="409"/>
      <c r="Q959" s="409"/>
      <c r="R959" s="409"/>
      <c r="S959" s="409"/>
      <c r="T959" s="409"/>
      <c r="U959" s="409"/>
      <c r="V959" s="409"/>
      <c r="W959" s="409"/>
      <c r="X959" s="409"/>
      <c r="Y959" s="409"/>
      <c r="Z959" s="409"/>
      <c r="AA959" s="409"/>
      <c r="AB959" s="409"/>
      <c r="AC959" s="409"/>
      <c r="AD959" s="409"/>
    </row>
    <row r="960" ht="13.5" customHeight="1">
      <c r="A960" s="409"/>
      <c r="B960" s="434"/>
      <c r="C960" s="409"/>
      <c r="D960" s="409"/>
      <c r="E960" s="409"/>
      <c r="F960" s="409"/>
      <c r="G960" s="409"/>
      <c r="H960" s="409"/>
      <c r="I960" s="409"/>
      <c r="J960" s="409"/>
      <c r="K960" s="409"/>
      <c r="L960" s="409"/>
      <c r="M960" s="409"/>
      <c r="N960" s="409"/>
      <c r="O960" s="409"/>
      <c r="P960" s="409"/>
      <c r="Q960" s="409"/>
      <c r="R960" s="409"/>
      <c r="S960" s="409"/>
      <c r="T960" s="409"/>
      <c r="U960" s="409"/>
      <c r="V960" s="409"/>
      <c r="W960" s="409"/>
      <c r="X960" s="409"/>
      <c r="Y960" s="409"/>
      <c r="Z960" s="409"/>
      <c r="AA960" s="409"/>
      <c r="AB960" s="409"/>
      <c r="AC960" s="409"/>
      <c r="AD960" s="409"/>
    </row>
    <row r="961" ht="13.5" customHeight="1">
      <c r="A961" s="409"/>
      <c r="B961" s="434"/>
      <c r="C961" s="409"/>
      <c r="D961" s="409"/>
      <c r="E961" s="409"/>
      <c r="F961" s="409"/>
      <c r="G961" s="409"/>
      <c r="H961" s="409"/>
      <c r="I961" s="409"/>
      <c r="J961" s="409"/>
      <c r="K961" s="409"/>
      <c r="L961" s="409"/>
      <c r="M961" s="409"/>
      <c r="N961" s="409"/>
      <c r="O961" s="409"/>
      <c r="P961" s="409"/>
      <c r="Q961" s="409"/>
      <c r="R961" s="409"/>
      <c r="S961" s="409"/>
      <c r="T961" s="409"/>
      <c r="U961" s="409"/>
      <c r="V961" s="409"/>
      <c r="W961" s="409"/>
      <c r="X961" s="409"/>
      <c r="Y961" s="409"/>
      <c r="Z961" s="409"/>
      <c r="AA961" s="409"/>
      <c r="AB961" s="409"/>
      <c r="AC961" s="409"/>
      <c r="AD961" s="409"/>
    </row>
    <row r="962" ht="13.5" customHeight="1">
      <c r="A962" s="409"/>
      <c r="B962" s="434"/>
      <c r="C962" s="409"/>
      <c r="D962" s="409"/>
      <c r="E962" s="409"/>
      <c r="F962" s="409"/>
      <c r="G962" s="409"/>
      <c r="H962" s="409"/>
      <c r="I962" s="409"/>
      <c r="J962" s="409"/>
      <c r="K962" s="409"/>
      <c r="L962" s="409"/>
      <c r="M962" s="409"/>
      <c r="N962" s="409"/>
      <c r="O962" s="409"/>
      <c r="P962" s="409"/>
      <c r="Q962" s="409"/>
      <c r="R962" s="409"/>
      <c r="S962" s="409"/>
      <c r="T962" s="409"/>
      <c r="U962" s="409"/>
      <c r="V962" s="409"/>
      <c r="W962" s="409"/>
      <c r="X962" s="409"/>
      <c r="Y962" s="409"/>
      <c r="Z962" s="409"/>
      <c r="AA962" s="409"/>
      <c r="AB962" s="409"/>
      <c r="AC962" s="409"/>
      <c r="AD962" s="409"/>
    </row>
    <row r="963" ht="13.5" customHeight="1">
      <c r="A963" s="409"/>
      <c r="B963" s="434"/>
      <c r="C963" s="409"/>
      <c r="D963" s="409"/>
      <c r="E963" s="409"/>
      <c r="F963" s="409"/>
      <c r="G963" s="409"/>
      <c r="H963" s="409"/>
      <c r="I963" s="409"/>
      <c r="J963" s="409"/>
      <c r="K963" s="409"/>
      <c r="L963" s="409"/>
      <c r="M963" s="409"/>
      <c r="N963" s="409"/>
      <c r="O963" s="409"/>
      <c r="P963" s="409"/>
      <c r="Q963" s="409"/>
      <c r="R963" s="409"/>
      <c r="S963" s="409"/>
      <c r="T963" s="409"/>
      <c r="U963" s="409"/>
      <c r="V963" s="409"/>
      <c r="W963" s="409"/>
      <c r="X963" s="409"/>
      <c r="Y963" s="409"/>
      <c r="Z963" s="409"/>
      <c r="AA963" s="409"/>
      <c r="AB963" s="409"/>
      <c r="AC963" s="409"/>
      <c r="AD963" s="409"/>
    </row>
    <row r="964" ht="13.5" customHeight="1">
      <c r="A964" s="409"/>
      <c r="B964" s="434"/>
      <c r="C964" s="409"/>
      <c r="D964" s="409"/>
      <c r="E964" s="409"/>
      <c r="F964" s="409"/>
      <c r="G964" s="409"/>
      <c r="H964" s="409"/>
      <c r="I964" s="409"/>
      <c r="J964" s="409"/>
      <c r="K964" s="409"/>
      <c r="L964" s="409"/>
      <c r="M964" s="409"/>
      <c r="N964" s="409"/>
      <c r="O964" s="409"/>
      <c r="P964" s="409"/>
      <c r="Q964" s="409"/>
      <c r="R964" s="409"/>
      <c r="S964" s="409"/>
      <c r="T964" s="409"/>
      <c r="U964" s="409"/>
      <c r="V964" s="409"/>
      <c r="W964" s="409"/>
      <c r="X964" s="409"/>
      <c r="Y964" s="409"/>
      <c r="Z964" s="409"/>
      <c r="AA964" s="409"/>
      <c r="AB964" s="409"/>
      <c r="AC964" s="409"/>
      <c r="AD964" s="409"/>
    </row>
    <row r="965" ht="13.5" customHeight="1">
      <c r="A965" s="409"/>
      <c r="B965" s="434"/>
      <c r="C965" s="409"/>
      <c r="D965" s="409"/>
      <c r="E965" s="409"/>
      <c r="F965" s="409"/>
      <c r="G965" s="409"/>
      <c r="H965" s="409"/>
      <c r="I965" s="409"/>
      <c r="J965" s="409"/>
      <c r="K965" s="409"/>
      <c r="L965" s="409"/>
      <c r="M965" s="409"/>
      <c r="N965" s="409"/>
      <c r="O965" s="409"/>
      <c r="P965" s="409"/>
      <c r="Q965" s="409"/>
      <c r="R965" s="409"/>
      <c r="S965" s="409"/>
      <c r="T965" s="409"/>
      <c r="U965" s="409"/>
      <c r="V965" s="409"/>
      <c r="W965" s="409"/>
      <c r="X965" s="409"/>
      <c r="Y965" s="409"/>
      <c r="Z965" s="409"/>
      <c r="AA965" s="409"/>
      <c r="AB965" s="409"/>
      <c r="AC965" s="409"/>
      <c r="AD965" s="409"/>
    </row>
    <row r="966" ht="13.5" customHeight="1">
      <c r="A966" s="409"/>
      <c r="B966" s="434"/>
      <c r="C966" s="409"/>
      <c r="D966" s="409"/>
      <c r="E966" s="409"/>
      <c r="F966" s="409"/>
      <c r="G966" s="409"/>
      <c r="H966" s="409"/>
      <c r="I966" s="409"/>
      <c r="J966" s="409"/>
      <c r="K966" s="409"/>
      <c r="L966" s="409"/>
      <c r="M966" s="409"/>
      <c r="N966" s="409"/>
      <c r="O966" s="409"/>
      <c r="P966" s="409"/>
      <c r="Q966" s="409"/>
      <c r="R966" s="409"/>
      <c r="S966" s="409"/>
      <c r="T966" s="409"/>
      <c r="U966" s="409"/>
      <c r="V966" s="409"/>
      <c r="W966" s="409"/>
      <c r="X966" s="409"/>
      <c r="Y966" s="409"/>
      <c r="Z966" s="409"/>
      <c r="AA966" s="409"/>
      <c r="AB966" s="409"/>
      <c r="AC966" s="409"/>
      <c r="AD966" s="409"/>
    </row>
    <row r="967" ht="13.5" customHeight="1">
      <c r="A967" s="409"/>
      <c r="B967" s="434"/>
      <c r="C967" s="409"/>
      <c r="D967" s="409"/>
      <c r="E967" s="409"/>
      <c r="F967" s="409"/>
      <c r="G967" s="409"/>
      <c r="H967" s="409"/>
      <c r="I967" s="409"/>
      <c r="J967" s="409"/>
      <c r="K967" s="409"/>
      <c r="L967" s="409"/>
      <c r="M967" s="409"/>
      <c r="N967" s="409"/>
      <c r="O967" s="409"/>
      <c r="P967" s="409"/>
      <c r="Q967" s="409"/>
      <c r="R967" s="409"/>
      <c r="S967" s="409"/>
      <c r="T967" s="409"/>
      <c r="U967" s="409"/>
      <c r="V967" s="409"/>
      <c r="W967" s="409"/>
      <c r="X967" s="409"/>
      <c r="Y967" s="409"/>
      <c r="Z967" s="409"/>
      <c r="AA967" s="409"/>
      <c r="AB967" s="409"/>
      <c r="AC967" s="409"/>
      <c r="AD967" s="409"/>
    </row>
    <row r="968" ht="13.5" customHeight="1">
      <c r="A968" s="409"/>
      <c r="B968" s="434"/>
      <c r="C968" s="409"/>
      <c r="D968" s="409"/>
      <c r="E968" s="409"/>
      <c r="F968" s="409"/>
      <c r="G968" s="409"/>
      <c r="H968" s="409"/>
      <c r="I968" s="409"/>
      <c r="J968" s="409"/>
      <c r="K968" s="409"/>
      <c r="L968" s="409"/>
      <c r="M968" s="409"/>
      <c r="N968" s="409"/>
      <c r="O968" s="409"/>
      <c r="P968" s="409"/>
      <c r="Q968" s="409"/>
      <c r="R968" s="409"/>
      <c r="S968" s="409"/>
      <c r="T968" s="409"/>
      <c r="U968" s="409"/>
      <c r="V968" s="409"/>
      <c r="W968" s="409"/>
      <c r="X968" s="409"/>
      <c r="Y968" s="409"/>
      <c r="Z968" s="409"/>
      <c r="AA968" s="409"/>
      <c r="AB968" s="409"/>
      <c r="AC968" s="409"/>
      <c r="AD968" s="409"/>
    </row>
    <row r="969" ht="13.5" customHeight="1">
      <c r="A969" s="409"/>
      <c r="B969" s="434"/>
      <c r="C969" s="409"/>
      <c r="D969" s="409"/>
      <c r="E969" s="409"/>
      <c r="F969" s="409"/>
      <c r="G969" s="409"/>
      <c r="H969" s="409"/>
      <c r="I969" s="409"/>
      <c r="J969" s="409"/>
      <c r="K969" s="409"/>
      <c r="L969" s="409"/>
      <c r="M969" s="409"/>
      <c r="N969" s="409"/>
      <c r="O969" s="409"/>
      <c r="P969" s="409"/>
      <c r="Q969" s="409"/>
      <c r="R969" s="409"/>
      <c r="S969" s="409"/>
      <c r="T969" s="409"/>
      <c r="U969" s="409"/>
      <c r="V969" s="409"/>
      <c r="W969" s="409"/>
      <c r="X969" s="409"/>
      <c r="Y969" s="409"/>
      <c r="Z969" s="409"/>
      <c r="AA969" s="409"/>
      <c r="AB969" s="409"/>
      <c r="AC969" s="409"/>
      <c r="AD969" s="409"/>
    </row>
    <row r="970" ht="13.5" customHeight="1">
      <c r="A970" s="409"/>
      <c r="B970" s="434"/>
      <c r="C970" s="409"/>
      <c r="D970" s="409"/>
      <c r="E970" s="409"/>
      <c r="F970" s="409"/>
      <c r="G970" s="409"/>
      <c r="H970" s="409"/>
      <c r="I970" s="409"/>
      <c r="J970" s="409"/>
      <c r="K970" s="409"/>
      <c r="L970" s="409"/>
      <c r="M970" s="409"/>
      <c r="N970" s="409"/>
      <c r="O970" s="409"/>
      <c r="P970" s="409"/>
      <c r="Q970" s="409"/>
      <c r="R970" s="409"/>
      <c r="S970" s="409"/>
      <c r="T970" s="409"/>
      <c r="U970" s="409"/>
      <c r="V970" s="409"/>
      <c r="W970" s="409"/>
      <c r="X970" s="409"/>
      <c r="Y970" s="409"/>
      <c r="Z970" s="409"/>
      <c r="AA970" s="409"/>
      <c r="AB970" s="409"/>
      <c r="AC970" s="409"/>
      <c r="AD970" s="409"/>
    </row>
    <row r="971" ht="13.5" customHeight="1">
      <c r="A971" s="409"/>
      <c r="B971" s="434"/>
      <c r="C971" s="409"/>
      <c r="D971" s="409"/>
      <c r="E971" s="409"/>
      <c r="F971" s="409"/>
      <c r="G971" s="409"/>
      <c r="H971" s="409"/>
      <c r="I971" s="409"/>
      <c r="J971" s="409"/>
      <c r="K971" s="409"/>
      <c r="L971" s="409"/>
      <c r="M971" s="409"/>
      <c r="N971" s="409"/>
      <c r="O971" s="409"/>
      <c r="P971" s="409"/>
      <c r="Q971" s="409"/>
      <c r="R971" s="409"/>
      <c r="S971" s="409"/>
      <c r="T971" s="409"/>
      <c r="U971" s="409"/>
      <c r="V971" s="409"/>
      <c r="W971" s="409"/>
      <c r="X971" s="409"/>
      <c r="Y971" s="409"/>
      <c r="Z971" s="409"/>
      <c r="AA971" s="409"/>
      <c r="AB971" s="409"/>
      <c r="AC971" s="409"/>
      <c r="AD971" s="409"/>
    </row>
    <row r="972" ht="13.5" customHeight="1">
      <c r="A972" s="409"/>
      <c r="B972" s="434"/>
      <c r="C972" s="409"/>
      <c r="D972" s="409"/>
      <c r="E972" s="409"/>
      <c r="F972" s="409"/>
      <c r="G972" s="409"/>
      <c r="H972" s="409"/>
      <c r="I972" s="409"/>
      <c r="J972" s="409"/>
      <c r="K972" s="409"/>
      <c r="L972" s="409"/>
      <c r="M972" s="409"/>
      <c r="N972" s="409"/>
      <c r="O972" s="409"/>
      <c r="P972" s="409"/>
      <c r="Q972" s="409"/>
      <c r="R972" s="409"/>
      <c r="S972" s="409"/>
      <c r="T972" s="409"/>
      <c r="U972" s="409"/>
      <c r="V972" s="409"/>
      <c r="W972" s="409"/>
      <c r="X972" s="409"/>
      <c r="Y972" s="409"/>
      <c r="Z972" s="409"/>
      <c r="AA972" s="409"/>
      <c r="AB972" s="409"/>
      <c r="AC972" s="409"/>
      <c r="AD972" s="409"/>
    </row>
    <row r="973" ht="13.5" customHeight="1">
      <c r="A973" s="409"/>
      <c r="B973" s="434"/>
      <c r="C973" s="409"/>
      <c r="D973" s="409"/>
      <c r="E973" s="409"/>
      <c r="F973" s="409"/>
      <c r="G973" s="409"/>
      <c r="H973" s="409"/>
      <c r="I973" s="409"/>
      <c r="J973" s="409"/>
      <c r="K973" s="409"/>
      <c r="L973" s="409"/>
      <c r="M973" s="409"/>
      <c r="N973" s="409"/>
      <c r="O973" s="409"/>
      <c r="P973" s="409"/>
      <c r="Q973" s="409"/>
      <c r="R973" s="409"/>
      <c r="S973" s="409"/>
      <c r="T973" s="409"/>
      <c r="U973" s="409"/>
      <c r="V973" s="409"/>
      <c r="W973" s="409"/>
      <c r="X973" s="409"/>
      <c r="Y973" s="409"/>
      <c r="Z973" s="409"/>
      <c r="AA973" s="409"/>
      <c r="AB973" s="409"/>
      <c r="AC973" s="409"/>
      <c r="AD973" s="409"/>
    </row>
    <row r="974" ht="13.5" customHeight="1">
      <c r="A974" s="409"/>
      <c r="B974" s="434"/>
      <c r="C974" s="409"/>
      <c r="D974" s="409"/>
      <c r="E974" s="409"/>
      <c r="F974" s="409"/>
      <c r="G974" s="409"/>
      <c r="H974" s="409"/>
      <c r="I974" s="409"/>
      <c r="J974" s="409"/>
      <c r="K974" s="409"/>
      <c r="L974" s="409"/>
      <c r="M974" s="409"/>
      <c r="N974" s="409"/>
      <c r="O974" s="409"/>
      <c r="P974" s="409"/>
      <c r="Q974" s="409"/>
      <c r="R974" s="409"/>
      <c r="S974" s="409"/>
      <c r="T974" s="409"/>
      <c r="U974" s="409"/>
      <c r="V974" s="409"/>
      <c r="W974" s="409"/>
      <c r="X974" s="409"/>
      <c r="Y974" s="409"/>
      <c r="Z974" s="409"/>
      <c r="AA974" s="409"/>
      <c r="AB974" s="409"/>
      <c r="AC974" s="409"/>
      <c r="AD974" s="409"/>
    </row>
    <row r="975" ht="13.5" customHeight="1">
      <c r="A975" s="409"/>
      <c r="B975" s="434"/>
      <c r="C975" s="409"/>
      <c r="D975" s="409"/>
      <c r="E975" s="409"/>
      <c r="F975" s="409"/>
      <c r="G975" s="409"/>
      <c r="H975" s="409"/>
      <c r="I975" s="409"/>
      <c r="J975" s="409"/>
      <c r="K975" s="409"/>
      <c r="L975" s="409"/>
      <c r="M975" s="409"/>
      <c r="N975" s="409"/>
      <c r="O975" s="409"/>
      <c r="P975" s="409"/>
      <c r="Q975" s="409"/>
      <c r="R975" s="409"/>
      <c r="S975" s="409"/>
      <c r="T975" s="409"/>
      <c r="U975" s="409"/>
      <c r="V975" s="409"/>
      <c r="W975" s="409"/>
      <c r="X975" s="409"/>
      <c r="Y975" s="409"/>
      <c r="Z975" s="409"/>
      <c r="AA975" s="409"/>
      <c r="AB975" s="409"/>
      <c r="AC975" s="409"/>
      <c r="AD975" s="409"/>
    </row>
    <row r="976" ht="13.5" customHeight="1">
      <c r="A976" s="409"/>
      <c r="B976" s="434"/>
      <c r="C976" s="409"/>
      <c r="D976" s="409"/>
      <c r="E976" s="409"/>
      <c r="F976" s="409"/>
      <c r="G976" s="409"/>
      <c r="H976" s="409"/>
      <c r="I976" s="409"/>
      <c r="J976" s="409"/>
      <c r="K976" s="409"/>
      <c r="L976" s="409"/>
      <c r="M976" s="409"/>
      <c r="N976" s="409"/>
      <c r="O976" s="409"/>
      <c r="P976" s="409"/>
      <c r="Q976" s="409"/>
      <c r="R976" s="409"/>
      <c r="S976" s="409"/>
      <c r="T976" s="409"/>
      <c r="U976" s="409"/>
      <c r="V976" s="409"/>
      <c r="W976" s="409"/>
      <c r="X976" s="409"/>
      <c r="Y976" s="409"/>
      <c r="Z976" s="409"/>
      <c r="AA976" s="409"/>
      <c r="AB976" s="409"/>
      <c r="AC976" s="409"/>
      <c r="AD976" s="409"/>
    </row>
    <row r="977" ht="13.5" customHeight="1">
      <c r="A977" s="409"/>
      <c r="B977" s="434"/>
      <c r="C977" s="409"/>
      <c r="D977" s="409"/>
      <c r="E977" s="409"/>
      <c r="F977" s="409"/>
      <c r="G977" s="409"/>
      <c r="H977" s="409"/>
      <c r="I977" s="409"/>
      <c r="J977" s="409"/>
      <c r="K977" s="409"/>
      <c r="L977" s="409"/>
      <c r="M977" s="409"/>
      <c r="N977" s="409"/>
      <c r="O977" s="409"/>
      <c r="P977" s="409"/>
      <c r="Q977" s="409"/>
      <c r="R977" s="409"/>
      <c r="S977" s="409"/>
      <c r="T977" s="409"/>
      <c r="U977" s="409"/>
      <c r="V977" s="409"/>
      <c r="W977" s="409"/>
      <c r="X977" s="409"/>
      <c r="Y977" s="409"/>
      <c r="Z977" s="409"/>
      <c r="AA977" s="409"/>
      <c r="AB977" s="409"/>
      <c r="AC977" s="409"/>
      <c r="AD977" s="409"/>
    </row>
    <row r="978" ht="13.5" customHeight="1">
      <c r="A978" s="409"/>
      <c r="B978" s="434"/>
      <c r="C978" s="409"/>
      <c r="D978" s="409"/>
      <c r="E978" s="409"/>
      <c r="F978" s="409"/>
      <c r="G978" s="409"/>
      <c r="H978" s="409"/>
      <c r="I978" s="409"/>
      <c r="J978" s="409"/>
      <c r="K978" s="409"/>
      <c r="L978" s="409"/>
      <c r="M978" s="409"/>
      <c r="N978" s="409"/>
      <c r="O978" s="409"/>
      <c r="P978" s="409"/>
      <c r="Q978" s="409"/>
      <c r="R978" s="409"/>
      <c r="S978" s="409"/>
      <c r="T978" s="409"/>
      <c r="U978" s="409"/>
      <c r="V978" s="409"/>
      <c r="W978" s="409"/>
      <c r="X978" s="409"/>
      <c r="Y978" s="409"/>
      <c r="Z978" s="409"/>
      <c r="AA978" s="409"/>
      <c r="AB978" s="409"/>
      <c r="AC978" s="409"/>
      <c r="AD978" s="409"/>
    </row>
    <row r="979" ht="13.5" customHeight="1">
      <c r="A979" s="409"/>
      <c r="B979" s="434"/>
      <c r="C979" s="409"/>
      <c r="D979" s="409"/>
      <c r="E979" s="409"/>
      <c r="F979" s="409"/>
      <c r="G979" s="409"/>
      <c r="H979" s="409"/>
      <c r="I979" s="409"/>
      <c r="J979" s="409"/>
      <c r="K979" s="409"/>
      <c r="L979" s="409"/>
      <c r="M979" s="409"/>
      <c r="N979" s="409"/>
      <c r="O979" s="409"/>
      <c r="P979" s="409"/>
      <c r="Q979" s="409"/>
      <c r="R979" s="409"/>
      <c r="S979" s="409"/>
      <c r="T979" s="409"/>
      <c r="U979" s="409"/>
      <c r="V979" s="409"/>
      <c r="W979" s="409"/>
      <c r="X979" s="409"/>
      <c r="Y979" s="409"/>
      <c r="Z979" s="409"/>
      <c r="AA979" s="409"/>
      <c r="AB979" s="409"/>
      <c r="AC979" s="409"/>
      <c r="AD979" s="409"/>
    </row>
    <row r="980" ht="13.5" customHeight="1">
      <c r="A980" s="409"/>
      <c r="B980" s="434"/>
      <c r="C980" s="409"/>
      <c r="D980" s="409"/>
      <c r="E980" s="409"/>
      <c r="F980" s="409"/>
      <c r="G980" s="409"/>
      <c r="H980" s="409"/>
      <c r="I980" s="409"/>
      <c r="J980" s="409"/>
      <c r="K980" s="409"/>
      <c r="L980" s="409"/>
      <c r="M980" s="409"/>
      <c r="N980" s="409"/>
      <c r="O980" s="409"/>
      <c r="P980" s="409"/>
      <c r="Q980" s="409"/>
      <c r="R980" s="409"/>
      <c r="S980" s="409"/>
      <c r="T980" s="409"/>
      <c r="U980" s="409"/>
      <c r="V980" s="409"/>
      <c r="W980" s="409"/>
      <c r="X980" s="409"/>
      <c r="Y980" s="409"/>
      <c r="Z980" s="409"/>
      <c r="AA980" s="409"/>
      <c r="AB980" s="409"/>
      <c r="AC980" s="409"/>
      <c r="AD980" s="409"/>
    </row>
    <row r="981" ht="13.5" customHeight="1">
      <c r="A981" s="409"/>
      <c r="B981" s="434"/>
      <c r="C981" s="409"/>
      <c r="D981" s="409"/>
      <c r="E981" s="409"/>
      <c r="F981" s="409"/>
      <c r="G981" s="409"/>
      <c r="H981" s="409"/>
      <c r="I981" s="409"/>
      <c r="J981" s="409"/>
      <c r="K981" s="409"/>
      <c r="L981" s="409"/>
      <c r="M981" s="409"/>
      <c r="N981" s="409"/>
      <c r="O981" s="409"/>
      <c r="P981" s="409"/>
      <c r="Q981" s="409"/>
      <c r="R981" s="409"/>
      <c r="S981" s="409"/>
      <c r="T981" s="409"/>
      <c r="U981" s="409"/>
      <c r="V981" s="409"/>
      <c r="W981" s="409"/>
      <c r="X981" s="409"/>
      <c r="Y981" s="409"/>
      <c r="Z981" s="409"/>
      <c r="AA981" s="409"/>
      <c r="AB981" s="409"/>
      <c r="AC981" s="409"/>
      <c r="AD981" s="409"/>
    </row>
    <row r="982" ht="13.5" customHeight="1">
      <c r="A982" s="409"/>
      <c r="B982" s="434"/>
      <c r="C982" s="409"/>
      <c r="D982" s="409"/>
      <c r="E982" s="409"/>
      <c r="F982" s="409"/>
      <c r="G982" s="409"/>
      <c r="H982" s="409"/>
      <c r="I982" s="409"/>
      <c r="J982" s="409"/>
      <c r="K982" s="409"/>
      <c r="L982" s="409"/>
      <c r="M982" s="409"/>
      <c r="N982" s="409"/>
      <c r="O982" s="409"/>
      <c r="P982" s="409"/>
      <c r="Q982" s="409"/>
      <c r="R982" s="409"/>
      <c r="S982" s="409"/>
      <c r="T982" s="409"/>
      <c r="U982" s="409"/>
      <c r="V982" s="409"/>
      <c r="W982" s="409"/>
      <c r="X982" s="409"/>
      <c r="Y982" s="409"/>
      <c r="Z982" s="409"/>
      <c r="AA982" s="409"/>
      <c r="AB982" s="409"/>
      <c r="AC982" s="409"/>
      <c r="AD982" s="409"/>
    </row>
    <row r="983" ht="13.5" customHeight="1">
      <c r="A983" s="409"/>
      <c r="B983" s="434"/>
      <c r="C983" s="409"/>
      <c r="D983" s="409"/>
      <c r="E983" s="409"/>
      <c r="F983" s="409"/>
      <c r="G983" s="409"/>
      <c r="H983" s="409"/>
      <c r="I983" s="409"/>
      <c r="J983" s="409"/>
      <c r="K983" s="409"/>
      <c r="L983" s="409"/>
      <c r="M983" s="409"/>
      <c r="N983" s="409"/>
      <c r="O983" s="409"/>
      <c r="P983" s="409"/>
      <c r="Q983" s="409"/>
      <c r="R983" s="409"/>
      <c r="S983" s="409"/>
      <c r="T983" s="409"/>
      <c r="U983" s="409"/>
      <c r="V983" s="409"/>
      <c r="W983" s="409"/>
      <c r="X983" s="409"/>
      <c r="Y983" s="409"/>
      <c r="Z983" s="409"/>
      <c r="AA983" s="409"/>
      <c r="AB983" s="409"/>
      <c r="AC983" s="409"/>
      <c r="AD983" s="409"/>
    </row>
    <row r="984" ht="13.5" customHeight="1">
      <c r="A984" s="409"/>
      <c r="B984" s="434"/>
      <c r="C984" s="409"/>
      <c r="D984" s="409"/>
      <c r="E984" s="409"/>
      <c r="F984" s="409"/>
      <c r="G984" s="409"/>
      <c r="H984" s="409"/>
      <c r="I984" s="409"/>
      <c r="J984" s="409"/>
      <c r="K984" s="409"/>
      <c r="L984" s="409"/>
      <c r="M984" s="409"/>
      <c r="N984" s="409"/>
      <c r="O984" s="409"/>
      <c r="P984" s="409"/>
      <c r="Q984" s="409"/>
      <c r="R984" s="409"/>
      <c r="S984" s="409"/>
      <c r="T984" s="409"/>
      <c r="U984" s="409"/>
      <c r="V984" s="409"/>
      <c r="W984" s="409"/>
      <c r="X984" s="409"/>
      <c r="Y984" s="409"/>
      <c r="Z984" s="409"/>
      <c r="AA984" s="409"/>
      <c r="AB984" s="409"/>
      <c r="AC984" s="409"/>
      <c r="AD984" s="409"/>
    </row>
    <row r="985" ht="13.5" customHeight="1">
      <c r="A985" s="409"/>
      <c r="B985" s="434"/>
      <c r="C985" s="409"/>
      <c r="D985" s="409"/>
      <c r="E985" s="409"/>
      <c r="F985" s="409"/>
      <c r="G985" s="409"/>
      <c r="H985" s="409"/>
      <c r="I985" s="409"/>
      <c r="J985" s="409"/>
      <c r="K985" s="409"/>
      <c r="L985" s="409"/>
      <c r="M985" s="409"/>
      <c r="N985" s="409"/>
      <c r="O985" s="409"/>
      <c r="P985" s="409"/>
      <c r="Q985" s="409"/>
      <c r="R985" s="409"/>
      <c r="S985" s="409"/>
      <c r="T985" s="409"/>
      <c r="U985" s="409"/>
      <c r="V985" s="409"/>
      <c r="W985" s="409"/>
      <c r="X985" s="409"/>
      <c r="Y985" s="409"/>
      <c r="Z985" s="409"/>
      <c r="AA985" s="409"/>
      <c r="AB985" s="409"/>
      <c r="AC985" s="409"/>
      <c r="AD985" s="409"/>
    </row>
    <row r="986" ht="13.5" customHeight="1">
      <c r="A986" s="409"/>
      <c r="B986" s="434"/>
      <c r="C986" s="409"/>
      <c r="D986" s="409"/>
      <c r="E986" s="409"/>
      <c r="F986" s="409"/>
      <c r="G986" s="409"/>
      <c r="H986" s="409"/>
      <c r="I986" s="409"/>
      <c r="J986" s="409"/>
      <c r="K986" s="409"/>
      <c r="L986" s="409"/>
      <c r="M986" s="409"/>
      <c r="N986" s="409"/>
      <c r="O986" s="409"/>
      <c r="P986" s="409"/>
      <c r="Q986" s="409"/>
      <c r="R986" s="409"/>
      <c r="S986" s="409"/>
      <c r="T986" s="409"/>
      <c r="U986" s="409"/>
      <c r="V986" s="409"/>
      <c r="W986" s="409"/>
      <c r="X986" s="409"/>
      <c r="Y986" s="409"/>
      <c r="Z986" s="409"/>
      <c r="AA986" s="409"/>
      <c r="AB986" s="409"/>
      <c r="AC986" s="409"/>
      <c r="AD986" s="409"/>
    </row>
    <row r="987" ht="13.5" customHeight="1">
      <c r="A987" s="409"/>
      <c r="B987" s="434"/>
      <c r="C987" s="409"/>
      <c r="D987" s="409"/>
      <c r="E987" s="409"/>
      <c r="F987" s="409"/>
      <c r="G987" s="409"/>
      <c r="H987" s="409"/>
      <c r="I987" s="409"/>
      <c r="J987" s="409"/>
      <c r="K987" s="409"/>
      <c r="L987" s="409"/>
      <c r="M987" s="409"/>
      <c r="N987" s="409"/>
      <c r="O987" s="409"/>
      <c r="P987" s="409"/>
      <c r="Q987" s="409"/>
      <c r="R987" s="409"/>
      <c r="S987" s="409"/>
      <c r="T987" s="409"/>
      <c r="U987" s="409"/>
      <c r="V987" s="409"/>
      <c r="W987" s="409"/>
      <c r="X987" s="409"/>
      <c r="Y987" s="409"/>
      <c r="Z987" s="409"/>
      <c r="AA987" s="409"/>
      <c r="AB987" s="409"/>
      <c r="AC987" s="409"/>
      <c r="AD987" s="409"/>
    </row>
    <row r="988" ht="13.5" customHeight="1">
      <c r="A988" s="409"/>
      <c r="B988" s="434"/>
      <c r="C988" s="409"/>
      <c r="D988" s="409"/>
      <c r="E988" s="409"/>
      <c r="F988" s="409"/>
      <c r="G988" s="409"/>
      <c r="H988" s="409"/>
      <c r="I988" s="409"/>
      <c r="J988" s="409"/>
      <c r="K988" s="409"/>
      <c r="L988" s="409"/>
      <c r="M988" s="409"/>
      <c r="N988" s="409"/>
      <c r="O988" s="409"/>
      <c r="P988" s="409"/>
      <c r="Q988" s="409"/>
      <c r="R988" s="409"/>
      <c r="S988" s="409"/>
      <c r="T988" s="409"/>
      <c r="U988" s="409"/>
      <c r="V988" s="409"/>
      <c r="W988" s="409"/>
      <c r="X988" s="409"/>
      <c r="Y988" s="409"/>
      <c r="Z988" s="409"/>
      <c r="AA988" s="409"/>
      <c r="AB988" s="409"/>
      <c r="AC988" s="409"/>
      <c r="AD988" s="409"/>
    </row>
    <row r="989" ht="13.5" customHeight="1">
      <c r="A989" s="409"/>
      <c r="B989" s="434"/>
      <c r="C989" s="409"/>
      <c r="D989" s="409"/>
      <c r="E989" s="409"/>
      <c r="F989" s="409"/>
      <c r="G989" s="409"/>
      <c r="H989" s="409"/>
      <c r="I989" s="409"/>
      <c r="J989" s="409"/>
      <c r="K989" s="409"/>
      <c r="L989" s="409"/>
      <c r="M989" s="409"/>
      <c r="N989" s="409"/>
      <c r="O989" s="409"/>
      <c r="P989" s="409"/>
      <c r="Q989" s="409"/>
      <c r="R989" s="409"/>
      <c r="S989" s="409"/>
      <c r="T989" s="409"/>
      <c r="U989" s="409"/>
      <c r="V989" s="409"/>
      <c r="W989" s="409"/>
      <c r="X989" s="409"/>
      <c r="Y989" s="409"/>
      <c r="Z989" s="409"/>
      <c r="AA989" s="409"/>
      <c r="AB989" s="409"/>
      <c r="AC989" s="409"/>
      <c r="AD989" s="409"/>
    </row>
    <row r="990" ht="13.5" customHeight="1">
      <c r="A990" s="409"/>
      <c r="B990" s="434"/>
      <c r="C990" s="409"/>
      <c r="D990" s="409"/>
      <c r="E990" s="409"/>
      <c r="F990" s="409"/>
      <c r="G990" s="409"/>
      <c r="H990" s="409"/>
      <c r="I990" s="409"/>
      <c r="J990" s="409"/>
      <c r="K990" s="409"/>
      <c r="L990" s="409"/>
      <c r="M990" s="409"/>
      <c r="N990" s="409"/>
      <c r="O990" s="409"/>
      <c r="P990" s="409"/>
      <c r="Q990" s="409"/>
      <c r="R990" s="409"/>
      <c r="S990" s="409"/>
      <c r="T990" s="409"/>
      <c r="U990" s="409"/>
      <c r="V990" s="409"/>
      <c r="W990" s="409"/>
      <c r="X990" s="409"/>
      <c r="Y990" s="409"/>
      <c r="Z990" s="409"/>
      <c r="AA990" s="409"/>
      <c r="AB990" s="409"/>
      <c r="AC990" s="409"/>
      <c r="AD990" s="409"/>
    </row>
    <row r="991" ht="13.5" customHeight="1">
      <c r="A991" s="409"/>
      <c r="B991" s="434"/>
      <c r="C991" s="409"/>
      <c r="D991" s="409"/>
      <c r="E991" s="409"/>
      <c r="F991" s="409"/>
      <c r="G991" s="409"/>
      <c r="H991" s="409"/>
      <c r="I991" s="409"/>
      <c r="J991" s="409"/>
      <c r="K991" s="409"/>
      <c r="L991" s="409"/>
      <c r="M991" s="409"/>
      <c r="N991" s="409"/>
      <c r="O991" s="409"/>
      <c r="P991" s="409"/>
      <c r="Q991" s="409"/>
      <c r="R991" s="409"/>
      <c r="S991" s="409"/>
      <c r="T991" s="409"/>
      <c r="U991" s="409"/>
      <c r="V991" s="409"/>
      <c r="W991" s="409"/>
      <c r="X991" s="409"/>
      <c r="Y991" s="409"/>
      <c r="Z991" s="409"/>
      <c r="AA991" s="409"/>
      <c r="AB991" s="409"/>
      <c r="AC991" s="409"/>
      <c r="AD991" s="409"/>
    </row>
    <row r="992" ht="13.5" customHeight="1">
      <c r="A992" s="409"/>
      <c r="B992" s="434"/>
      <c r="C992" s="409"/>
      <c r="D992" s="409"/>
      <c r="E992" s="409"/>
      <c r="F992" s="409"/>
      <c r="G992" s="409"/>
      <c r="H992" s="409"/>
      <c r="I992" s="409"/>
      <c r="J992" s="409"/>
      <c r="K992" s="409"/>
      <c r="L992" s="409"/>
      <c r="M992" s="409"/>
      <c r="N992" s="409"/>
      <c r="O992" s="409"/>
      <c r="P992" s="409"/>
      <c r="Q992" s="409"/>
      <c r="R992" s="409"/>
      <c r="S992" s="409"/>
      <c r="T992" s="409"/>
      <c r="U992" s="409"/>
      <c r="V992" s="409"/>
      <c r="W992" s="409"/>
      <c r="X992" s="409"/>
      <c r="Y992" s="409"/>
      <c r="Z992" s="409"/>
      <c r="AA992" s="409"/>
      <c r="AB992" s="409"/>
      <c r="AC992" s="409"/>
      <c r="AD992" s="409"/>
    </row>
    <row r="993" ht="13.5" customHeight="1">
      <c r="A993" s="409"/>
      <c r="B993" s="434"/>
      <c r="C993" s="409"/>
      <c r="D993" s="409"/>
      <c r="E993" s="409"/>
      <c r="F993" s="409"/>
      <c r="G993" s="409"/>
      <c r="H993" s="409"/>
      <c r="I993" s="409"/>
      <c r="J993" s="409"/>
      <c r="K993" s="409"/>
      <c r="L993" s="409"/>
      <c r="M993" s="409"/>
      <c r="N993" s="409"/>
      <c r="O993" s="409"/>
      <c r="P993" s="409"/>
      <c r="Q993" s="409"/>
      <c r="R993" s="409"/>
      <c r="S993" s="409"/>
      <c r="T993" s="409"/>
      <c r="U993" s="409"/>
      <c r="V993" s="409"/>
      <c r="W993" s="409"/>
      <c r="X993" s="409"/>
      <c r="Y993" s="409"/>
      <c r="Z993" s="409"/>
      <c r="AA993" s="409"/>
      <c r="AB993" s="409"/>
      <c r="AC993" s="409"/>
      <c r="AD993" s="409"/>
    </row>
    <row r="994" ht="13.5" customHeight="1">
      <c r="A994" s="409"/>
      <c r="B994" s="434"/>
      <c r="C994" s="409"/>
      <c r="D994" s="409"/>
      <c r="E994" s="409"/>
      <c r="F994" s="409"/>
      <c r="G994" s="409"/>
      <c r="H994" s="409"/>
      <c r="I994" s="409"/>
      <c r="J994" s="409"/>
      <c r="K994" s="409"/>
      <c r="L994" s="409"/>
      <c r="M994" s="409"/>
      <c r="N994" s="409"/>
      <c r="O994" s="409"/>
      <c r="P994" s="409"/>
      <c r="Q994" s="409"/>
      <c r="R994" s="409"/>
      <c r="S994" s="409"/>
      <c r="T994" s="409"/>
      <c r="U994" s="409"/>
      <c r="V994" s="409"/>
      <c r="W994" s="409"/>
      <c r="X994" s="409"/>
      <c r="Y994" s="409"/>
      <c r="Z994" s="409"/>
      <c r="AA994" s="409"/>
      <c r="AB994" s="409"/>
      <c r="AC994" s="409"/>
      <c r="AD994" s="409"/>
    </row>
    <row r="995" ht="13.5" customHeight="1">
      <c r="A995" s="409"/>
      <c r="B995" s="434"/>
      <c r="C995" s="409"/>
      <c r="D995" s="409"/>
      <c r="E995" s="409"/>
      <c r="F995" s="409"/>
      <c r="G995" s="409"/>
      <c r="H995" s="409"/>
      <c r="I995" s="409"/>
      <c r="J995" s="409"/>
      <c r="K995" s="409"/>
      <c r="L995" s="409"/>
      <c r="M995" s="409"/>
      <c r="N995" s="409"/>
      <c r="O995" s="409"/>
      <c r="P995" s="409"/>
      <c r="Q995" s="409"/>
      <c r="R995" s="409"/>
      <c r="S995" s="409"/>
      <c r="T995" s="409"/>
      <c r="U995" s="409"/>
      <c r="V995" s="409"/>
      <c r="W995" s="409"/>
      <c r="X995" s="409"/>
      <c r="Y995" s="409"/>
      <c r="Z995" s="409"/>
      <c r="AA995" s="409"/>
      <c r="AB995" s="409"/>
      <c r="AC995" s="409"/>
      <c r="AD995" s="409"/>
    </row>
    <row r="996" ht="13.5" customHeight="1">
      <c r="A996" s="409"/>
      <c r="B996" s="434"/>
      <c r="C996" s="409"/>
      <c r="D996" s="409"/>
      <c r="E996" s="409"/>
      <c r="F996" s="409"/>
      <c r="G996" s="409"/>
      <c r="H996" s="409"/>
      <c r="I996" s="409"/>
      <c r="J996" s="409"/>
      <c r="K996" s="409"/>
      <c r="L996" s="409"/>
      <c r="M996" s="409"/>
      <c r="N996" s="409"/>
      <c r="O996" s="409"/>
      <c r="P996" s="409"/>
      <c r="Q996" s="409"/>
      <c r="R996" s="409"/>
      <c r="S996" s="409"/>
      <c r="T996" s="409"/>
      <c r="U996" s="409"/>
      <c r="V996" s="409"/>
      <c r="W996" s="409"/>
      <c r="X996" s="409"/>
      <c r="Y996" s="409"/>
      <c r="Z996" s="409"/>
      <c r="AA996" s="409"/>
      <c r="AB996" s="409"/>
      <c r="AC996" s="409"/>
      <c r="AD996" s="409"/>
    </row>
    <row r="997" ht="13.5" customHeight="1">
      <c r="A997" s="409"/>
      <c r="B997" s="434"/>
      <c r="C997" s="409"/>
      <c r="D997" s="409"/>
      <c r="E997" s="409"/>
      <c r="F997" s="409"/>
      <c r="G997" s="409"/>
      <c r="H997" s="409"/>
      <c r="I997" s="409"/>
      <c r="J997" s="409"/>
      <c r="K997" s="409"/>
      <c r="L997" s="409"/>
      <c r="M997" s="409"/>
      <c r="N997" s="409"/>
      <c r="O997" s="409"/>
      <c r="P997" s="409"/>
      <c r="Q997" s="409"/>
      <c r="R997" s="409"/>
      <c r="S997" s="409"/>
      <c r="T997" s="409"/>
      <c r="U997" s="409"/>
      <c r="V997" s="409"/>
      <c r="W997" s="409"/>
      <c r="X997" s="409"/>
      <c r="Y997" s="409"/>
      <c r="Z997" s="409"/>
      <c r="AA997" s="409"/>
      <c r="AB997" s="409"/>
      <c r="AC997" s="409"/>
      <c r="AD997" s="409"/>
    </row>
    <row r="998" ht="13.5" customHeight="1">
      <c r="A998" s="409"/>
      <c r="B998" s="434"/>
      <c r="C998" s="409"/>
      <c r="D998" s="409"/>
      <c r="E998" s="409"/>
      <c r="F998" s="409"/>
      <c r="G998" s="409"/>
      <c r="H998" s="409"/>
      <c r="I998" s="409"/>
      <c r="J998" s="409"/>
      <c r="K998" s="409"/>
      <c r="L998" s="409"/>
      <c r="M998" s="409"/>
      <c r="N998" s="409"/>
      <c r="O998" s="409"/>
      <c r="P998" s="409"/>
      <c r="Q998" s="409"/>
      <c r="R998" s="409"/>
      <c r="S998" s="409"/>
      <c r="T998" s="409"/>
      <c r="U998" s="409"/>
      <c r="V998" s="409"/>
      <c r="W998" s="409"/>
      <c r="X998" s="409"/>
      <c r="Y998" s="409"/>
      <c r="Z998" s="409"/>
      <c r="AA998" s="409"/>
      <c r="AB998" s="409"/>
      <c r="AC998" s="409"/>
      <c r="AD998" s="409"/>
    </row>
    <row r="999" ht="13.5" customHeight="1">
      <c r="A999" s="409"/>
      <c r="B999" s="434"/>
      <c r="C999" s="409"/>
      <c r="D999" s="409"/>
      <c r="E999" s="409"/>
      <c r="F999" s="409"/>
      <c r="G999" s="409"/>
      <c r="H999" s="409"/>
      <c r="I999" s="409"/>
      <c r="J999" s="409"/>
      <c r="K999" s="409"/>
      <c r="L999" s="409"/>
      <c r="M999" s="409"/>
      <c r="N999" s="409"/>
      <c r="O999" s="409"/>
      <c r="P999" s="409"/>
      <c r="Q999" s="409"/>
      <c r="R999" s="409"/>
      <c r="S999" s="409"/>
      <c r="T999" s="409"/>
      <c r="U999" s="409"/>
      <c r="V999" s="409"/>
      <c r="W999" s="409"/>
      <c r="X999" s="409"/>
      <c r="Y999" s="409"/>
      <c r="Z999" s="409"/>
      <c r="AA999" s="409"/>
      <c r="AB999" s="409"/>
      <c r="AC999" s="409"/>
      <c r="AD999" s="409"/>
    </row>
    <row r="1000" ht="13.5" customHeight="1">
      <c r="A1000" s="409"/>
      <c r="B1000" s="434"/>
      <c r="C1000" s="409"/>
      <c r="D1000" s="409"/>
      <c r="E1000" s="409"/>
      <c r="F1000" s="409"/>
      <c r="G1000" s="409"/>
      <c r="H1000" s="409"/>
      <c r="I1000" s="409"/>
      <c r="J1000" s="409"/>
      <c r="K1000" s="409"/>
      <c r="L1000" s="409"/>
      <c r="M1000" s="409"/>
      <c r="N1000" s="409"/>
      <c r="O1000" s="409"/>
      <c r="P1000" s="409"/>
      <c r="Q1000" s="409"/>
      <c r="R1000" s="409"/>
      <c r="S1000" s="409"/>
      <c r="T1000" s="409"/>
      <c r="U1000" s="409"/>
      <c r="V1000" s="409"/>
      <c r="W1000" s="409"/>
      <c r="X1000" s="409"/>
      <c r="Y1000" s="409"/>
      <c r="Z1000" s="409"/>
      <c r="AA1000" s="409"/>
      <c r="AB1000" s="409"/>
      <c r="AC1000" s="409"/>
      <c r="AD1000" s="409"/>
    </row>
  </sheetData>
  <mergeCells count="6">
    <mergeCell ref="A1:D2"/>
    <mergeCell ref="F1:J2"/>
    <mergeCell ref="B78:C78"/>
    <mergeCell ref="G78:H78"/>
    <mergeCell ref="C81:D83"/>
    <mergeCell ref="H81:J83"/>
  </mergeCells>
  <printOptions horizontalCentered="1" verticalCentered="1"/>
  <pageMargins bottom="0.138194444444444" footer="0.0" header="0.0" left="0.447916666666667" right="0.448611111111111" top="0.177777777777778"/>
  <pageSetup paperSize="9" scale="71" orientation="portrait" pageOrder="overThenDown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8.0"/>
    <col customWidth="1" min="2" max="2" width="39.57"/>
    <col customWidth="1" min="3" max="3" width="30.14"/>
    <col customWidth="1" min="4" max="4" width="22.57"/>
    <col customWidth="1" min="5" max="6" width="12.0"/>
    <col customWidth="1" min="7" max="7" width="45.29"/>
    <col customWidth="1" min="8" max="8" width="22.57"/>
    <col customWidth="1" min="9" max="9" width="11.86"/>
    <col customWidth="1" min="10" max="10" width="13.43"/>
    <col customWidth="1" min="11" max="30" width="12.0"/>
  </cols>
  <sheetData>
    <row r="1" ht="16.5" customHeight="1">
      <c r="A1" s="408" t="s">
        <v>703</v>
      </c>
      <c r="B1" s="265"/>
      <c r="C1" s="265"/>
      <c r="D1" s="266"/>
      <c r="E1" s="409"/>
      <c r="F1" s="408" t="str">
        <f>A1</f>
        <v>PAGAMENTO TAXA CONDOMÍNIOS ISOLADOS PARA O BP DE MARÇO 2024</v>
      </c>
      <c r="G1" s="265"/>
      <c r="H1" s="265"/>
      <c r="I1" s="265"/>
      <c r="J1" s="266"/>
      <c r="K1" s="409"/>
      <c r="L1" s="409"/>
      <c r="M1" s="409"/>
      <c r="N1" s="409"/>
      <c r="O1" s="409"/>
      <c r="P1" s="409"/>
      <c r="Q1" s="409"/>
      <c r="R1" s="409"/>
      <c r="S1" s="409"/>
      <c r="T1" s="409"/>
      <c r="U1" s="409"/>
      <c r="V1" s="409"/>
      <c r="W1" s="409"/>
      <c r="X1" s="409"/>
      <c r="Y1" s="409"/>
      <c r="Z1" s="409"/>
      <c r="AA1" s="409"/>
      <c r="AB1" s="409"/>
      <c r="AC1" s="409"/>
      <c r="AD1" s="409"/>
    </row>
    <row r="2" ht="16.5" customHeight="1">
      <c r="A2" s="267"/>
      <c r="B2" s="268"/>
      <c r="C2" s="268"/>
      <c r="D2" s="269"/>
      <c r="E2" s="409"/>
      <c r="F2" s="267"/>
      <c r="G2" s="268"/>
      <c r="H2" s="268"/>
      <c r="I2" s="268"/>
      <c r="J2" s="269"/>
      <c r="K2" s="409"/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409"/>
      <c r="Y2" s="409"/>
      <c r="Z2" s="409"/>
      <c r="AA2" s="409"/>
      <c r="AB2" s="409"/>
      <c r="AC2" s="409"/>
      <c r="AD2" s="409"/>
    </row>
    <row r="3" ht="16.5" customHeight="1">
      <c r="A3" s="410"/>
      <c r="B3" s="411" t="s">
        <v>337</v>
      </c>
      <c r="C3" s="411" t="s">
        <v>561</v>
      </c>
      <c r="D3" s="411" t="s">
        <v>562</v>
      </c>
      <c r="E3" s="409"/>
      <c r="F3" s="411"/>
      <c r="G3" s="411" t="s">
        <v>337</v>
      </c>
      <c r="H3" s="411" t="s">
        <v>561</v>
      </c>
      <c r="I3" s="411" t="s">
        <v>562</v>
      </c>
      <c r="J3" s="412" t="s">
        <v>372</v>
      </c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409"/>
      <c r="Z3" s="409"/>
      <c r="AA3" s="409"/>
      <c r="AB3" s="409"/>
      <c r="AC3" s="409"/>
      <c r="AD3" s="409"/>
    </row>
    <row r="4" ht="16.5" customHeight="1">
      <c r="A4" s="419">
        <v>1.0</v>
      </c>
      <c r="B4" s="419" t="s">
        <v>630</v>
      </c>
      <c r="C4" s="420">
        <f>745.53-119.11</f>
        <v>626.42</v>
      </c>
      <c r="D4" s="421">
        <v>45334.0</v>
      </c>
      <c r="E4" s="409"/>
      <c r="F4" s="414">
        <v>1.0</v>
      </c>
      <c r="G4" s="414" t="str">
        <f t="shared" ref="G4:I4" si="1">B4</f>
        <v>QI 31 BLOCO 9 Aptº 401</v>
      </c>
      <c r="H4" s="415">
        <f t="shared" si="1"/>
        <v>626.42</v>
      </c>
      <c r="I4" s="416">
        <f t="shared" si="1"/>
        <v>45334</v>
      </c>
      <c r="J4" s="418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</row>
    <row r="5" ht="16.5" customHeight="1">
      <c r="A5" s="414">
        <v>2.0</v>
      </c>
      <c r="B5" s="414" t="s">
        <v>631</v>
      </c>
      <c r="C5" s="415">
        <v>320.0</v>
      </c>
      <c r="D5" s="416">
        <v>45329.0</v>
      </c>
      <c r="E5" s="409"/>
      <c r="F5" s="414">
        <v>2.0</v>
      </c>
      <c r="G5" s="414" t="str">
        <f t="shared" ref="G5:I5" si="2">B5</f>
        <v>SHCES 1109 BLOCO A Aptº 204</v>
      </c>
      <c r="H5" s="415">
        <f t="shared" si="2"/>
        <v>320</v>
      </c>
      <c r="I5" s="416">
        <f t="shared" si="2"/>
        <v>45329</v>
      </c>
      <c r="J5" s="418"/>
      <c r="K5" s="409"/>
      <c r="L5" s="409"/>
      <c r="M5" s="409"/>
      <c r="N5" s="409"/>
      <c r="O5" s="409"/>
      <c r="P5" s="409"/>
      <c r="Q5" s="409"/>
      <c r="R5" s="409"/>
      <c r="S5" s="409"/>
      <c r="T5" s="409"/>
      <c r="U5" s="409"/>
      <c r="V5" s="409"/>
      <c r="W5" s="409"/>
      <c r="X5" s="409"/>
      <c r="Y5" s="409"/>
      <c r="Z5" s="409"/>
      <c r="AA5" s="409"/>
      <c r="AB5" s="409"/>
      <c r="AC5" s="409"/>
      <c r="AD5" s="409"/>
    </row>
    <row r="6" ht="16.5" customHeight="1">
      <c r="A6" s="414">
        <v>3.0</v>
      </c>
      <c r="B6" s="414" t="s">
        <v>632</v>
      </c>
      <c r="C6" s="415">
        <f>490-30</f>
        <v>460</v>
      </c>
      <c r="D6" s="416">
        <v>45330.0</v>
      </c>
      <c r="E6" s="409"/>
      <c r="F6" s="414">
        <v>3.0</v>
      </c>
      <c r="G6" s="414" t="str">
        <f t="shared" ref="G6:I6" si="3">B6</f>
        <v>SHCES 1209 BLOCO G Aptº 304</v>
      </c>
      <c r="H6" s="415">
        <f t="shared" si="3"/>
        <v>460</v>
      </c>
      <c r="I6" s="416">
        <f t="shared" si="3"/>
        <v>45330</v>
      </c>
      <c r="J6" s="418"/>
      <c r="K6" s="409"/>
      <c r="L6" s="409"/>
      <c r="M6" s="409"/>
      <c r="N6" s="409"/>
      <c r="O6" s="409"/>
      <c r="P6" s="409"/>
      <c r="Q6" s="409"/>
      <c r="R6" s="409"/>
      <c r="S6" s="409"/>
      <c r="T6" s="409"/>
      <c r="U6" s="409"/>
      <c r="V6" s="409"/>
      <c r="W6" s="409"/>
      <c r="X6" s="409"/>
      <c r="Y6" s="409"/>
      <c r="Z6" s="409"/>
      <c r="AA6" s="409"/>
      <c r="AB6" s="409"/>
      <c r="AC6" s="409"/>
      <c r="AD6" s="409"/>
    </row>
    <row r="7" ht="16.5" customHeight="1">
      <c r="A7" s="414">
        <v>4.0</v>
      </c>
      <c r="B7" s="414" t="s">
        <v>633</v>
      </c>
      <c r="C7" s="415">
        <f>430-50</f>
        <v>380</v>
      </c>
      <c r="D7" s="416">
        <v>45332.0</v>
      </c>
      <c r="E7" s="409"/>
      <c r="F7" s="414">
        <v>4.0</v>
      </c>
      <c r="G7" s="414" t="str">
        <f t="shared" ref="G7:I7" si="4">B7</f>
        <v>SHCES 1303 BLOCO B Aptº 403</v>
      </c>
      <c r="H7" s="415">
        <f t="shared" si="4"/>
        <v>380</v>
      </c>
      <c r="I7" s="416">
        <f t="shared" si="4"/>
        <v>45332</v>
      </c>
      <c r="J7" s="418"/>
      <c r="K7" s="409"/>
      <c r="L7" s="409"/>
      <c r="M7" s="409"/>
      <c r="N7" s="409"/>
      <c r="O7" s="409"/>
      <c r="P7" s="409"/>
      <c r="Q7" s="409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409"/>
      <c r="AC7" s="409"/>
      <c r="AD7" s="409"/>
    </row>
    <row r="8" ht="16.5" customHeight="1">
      <c r="A8" s="414">
        <v>5.0</v>
      </c>
      <c r="B8" s="414" t="s">
        <v>634</v>
      </c>
      <c r="C8" s="415">
        <f>689.7-120</f>
        <v>569.7</v>
      </c>
      <c r="D8" s="416">
        <v>45334.0</v>
      </c>
      <c r="E8" s="409"/>
      <c r="F8" s="414">
        <v>5.0</v>
      </c>
      <c r="G8" s="414" t="str">
        <f t="shared" ref="G8:I8" si="5">B8</f>
        <v>SHCES 913 BLOCO E Aptº 303</v>
      </c>
      <c r="H8" s="415">
        <f t="shared" si="5"/>
        <v>569.7</v>
      </c>
      <c r="I8" s="416">
        <f t="shared" si="5"/>
        <v>45334</v>
      </c>
      <c r="J8" s="417"/>
      <c r="K8" s="409"/>
      <c r="L8" s="409"/>
      <c r="M8" s="409"/>
      <c r="N8" s="409"/>
      <c r="O8" s="409"/>
      <c r="P8" s="409"/>
      <c r="Q8" s="409"/>
      <c r="R8" s="409"/>
      <c r="S8" s="409"/>
      <c r="T8" s="409"/>
      <c r="U8" s="409"/>
      <c r="V8" s="409"/>
      <c r="W8" s="409"/>
      <c r="X8" s="409"/>
      <c r="Y8" s="409"/>
      <c r="Z8" s="409"/>
      <c r="AA8" s="409"/>
      <c r="AB8" s="409"/>
      <c r="AC8" s="409"/>
      <c r="AD8" s="409"/>
    </row>
    <row r="9" ht="16.5" customHeight="1">
      <c r="A9" s="414">
        <v>6.0</v>
      </c>
      <c r="B9" s="414" t="s">
        <v>635</v>
      </c>
      <c r="C9" s="415">
        <f>675-75</f>
        <v>600</v>
      </c>
      <c r="D9" s="416">
        <v>45327.0</v>
      </c>
      <c r="E9" s="409"/>
      <c r="F9" s="414">
        <v>6.0</v>
      </c>
      <c r="G9" s="414" t="str">
        <f t="shared" ref="G9:I9" si="6">B9</f>
        <v>SHCGN 715 BLOCO P Aptº 204</v>
      </c>
      <c r="H9" s="415">
        <f t="shared" si="6"/>
        <v>600</v>
      </c>
      <c r="I9" s="416">
        <f t="shared" si="6"/>
        <v>45327</v>
      </c>
      <c r="J9" s="417"/>
      <c r="K9" s="409"/>
      <c r="L9" s="409"/>
      <c r="M9" s="409"/>
      <c r="N9" s="409"/>
      <c r="O9" s="409"/>
      <c r="P9" s="409"/>
      <c r="Q9" s="409"/>
      <c r="R9" s="409"/>
      <c r="S9" s="409"/>
      <c r="T9" s="409"/>
      <c r="U9" s="409"/>
      <c r="V9" s="409"/>
      <c r="W9" s="409"/>
      <c r="X9" s="409"/>
      <c r="Y9" s="409"/>
      <c r="Z9" s="409"/>
      <c r="AA9" s="409"/>
      <c r="AB9" s="409"/>
      <c r="AC9" s="409"/>
      <c r="AD9" s="409"/>
    </row>
    <row r="10" ht="16.5" customHeight="1">
      <c r="A10" s="414">
        <v>7.0</v>
      </c>
      <c r="B10" s="414" t="s">
        <v>636</v>
      </c>
      <c r="C10" s="415">
        <f t="shared" ref="C10:C11" si="8">886.16-147.37</f>
        <v>738.79</v>
      </c>
      <c r="D10" s="416">
        <v>45332.0</v>
      </c>
      <c r="E10" s="409"/>
      <c r="F10" s="414">
        <v>7.0</v>
      </c>
      <c r="G10" s="414" t="str">
        <f t="shared" ref="G10:I10" si="7">B10</f>
        <v>SHCGN 716 BLOCO A Aptº 111</v>
      </c>
      <c r="H10" s="415">
        <f t="shared" si="7"/>
        <v>738.79</v>
      </c>
      <c r="I10" s="416">
        <f t="shared" si="7"/>
        <v>45332</v>
      </c>
      <c r="J10" s="417"/>
      <c r="K10" s="409"/>
      <c r="L10" s="409"/>
      <c r="M10" s="409"/>
      <c r="N10" s="409"/>
      <c r="O10" s="409"/>
      <c r="P10" s="409"/>
      <c r="Q10" s="409"/>
      <c r="R10" s="409"/>
      <c r="S10" s="409"/>
      <c r="T10" s="409"/>
      <c r="U10" s="409"/>
      <c r="V10" s="409"/>
      <c r="W10" s="409"/>
      <c r="X10" s="409"/>
      <c r="Y10" s="409"/>
      <c r="Z10" s="409"/>
      <c r="AA10" s="409"/>
      <c r="AB10" s="409"/>
      <c r="AC10" s="409"/>
      <c r="AD10" s="409"/>
    </row>
    <row r="11" ht="16.5" customHeight="1">
      <c r="A11" s="414">
        <v>8.0</v>
      </c>
      <c r="B11" s="414" t="s">
        <v>637</v>
      </c>
      <c r="C11" s="415">
        <f t="shared" si="8"/>
        <v>738.79</v>
      </c>
      <c r="D11" s="416">
        <v>45332.0</v>
      </c>
      <c r="E11" s="409"/>
      <c r="F11" s="414">
        <v>8.0</v>
      </c>
      <c r="G11" s="414" t="str">
        <f t="shared" ref="G11:I11" si="9">B11</f>
        <v>SHCGN 716 BLOCO A Aptº 509</v>
      </c>
      <c r="H11" s="415">
        <f t="shared" si="9"/>
        <v>738.79</v>
      </c>
      <c r="I11" s="416">
        <f t="shared" si="9"/>
        <v>45332</v>
      </c>
      <c r="J11" s="417"/>
      <c r="K11" s="409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/>
      <c r="Z11" s="409"/>
      <c r="AA11" s="409"/>
      <c r="AB11" s="409"/>
      <c r="AC11" s="409"/>
      <c r="AD11" s="409"/>
    </row>
    <row r="12" ht="16.5" customHeight="1">
      <c r="A12" s="414">
        <v>9.0</v>
      </c>
      <c r="B12" s="414" t="s">
        <v>638</v>
      </c>
      <c r="C12" s="415">
        <f>1100-50</f>
        <v>1050</v>
      </c>
      <c r="D12" s="416">
        <v>45327.0</v>
      </c>
      <c r="E12" s="409"/>
      <c r="F12" s="414">
        <v>9.0</v>
      </c>
      <c r="G12" s="414" t="str">
        <f t="shared" ref="G12:I12" si="10">B12</f>
        <v>SQN 105 BLOCO E Aptº 302</v>
      </c>
      <c r="H12" s="415">
        <f t="shared" si="10"/>
        <v>1050</v>
      </c>
      <c r="I12" s="416">
        <f t="shared" si="10"/>
        <v>45327</v>
      </c>
      <c r="J12" s="417"/>
      <c r="K12" s="409"/>
      <c r="L12" s="409"/>
      <c r="M12" s="409"/>
      <c r="N12" s="409"/>
      <c r="O12" s="409"/>
      <c r="P12" s="409"/>
      <c r="Q12" s="409"/>
      <c r="R12" s="409"/>
      <c r="S12" s="409"/>
      <c r="T12" s="409"/>
      <c r="U12" s="409"/>
      <c r="V12" s="409"/>
      <c r="W12" s="409"/>
      <c r="X12" s="409"/>
      <c r="Y12" s="409"/>
      <c r="Z12" s="409"/>
      <c r="AA12" s="409"/>
      <c r="AB12" s="409"/>
      <c r="AC12" s="409"/>
      <c r="AD12" s="409"/>
    </row>
    <row r="13" ht="16.5" customHeight="1">
      <c r="A13" s="414">
        <v>10.0</v>
      </c>
      <c r="B13" s="414" t="s">
        <v>639</v>
      </c>
      <c r="C13" s="415">
        <f>942.81-94.28</f>
        <v>848.53</v>
      </c>
      <c r="D13" s="416">
        <v>45330.0</v>
      </c>
      <c r="E13" s="409"/>
      <c r="F13" s="414">
        <v>10.0</v>
      </c>
      <c r="G13" s="414" t="str">
        <f t="shared" ref="G13:I13" si="11">B13</f>
        <v>SQN 105 BLOCO G Aptº 503</v>
      </c>
      <c r="H13" s="415">
        <f t="shared" si="11"/>
        <v>848.53</v>
      </c>
      <c r="I13" s="416">
        <f t="shared" si="11"/>
        <v>45330</v>
      </c>
      <c r="J13" s="417"/>
      <c r="K13" s="409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409"/>
      <c r="X13" s="409"/>
      <c r="Y13" s="409"/>
      <c r="Z13" s="409"/>
      <c r="AA13" s="409"/>
      <c r="AB13" s="409"/>
      <c r="AC13" s="409"/>
      <c r="AD13" s="409"/>
    </row>
    <row r="14" ht="16.5" customHeight="1">
      <c r="A14" s="414">
        <v>11.0</v>
      </c>
      <c r="B14" s="414" t="s">
        <v>640</v>
      </c>
      <c r="C14" s="415">
        <f t="shared" ref="C14:C17" si="13">1164.5-81.52</f>
        <v>1082.98</v>
      </c>
      <c r="D14" s="416">
        <v>45327.0</v>
      </c>
      <c r="E14" s="409"/>
      <c r="F14" s="414">
        <v>11.0</v>
      </c>
      <c r="G14" s="414" t="str">
        <f t="shared" ref="G14:I14" si="12">B14</f>
        <v>SQN 105 BLOCO I Apt 101</v>
      </c>
      <c r="H14" s="415">
        <f t="shared" si="12"/>
        <v>1082.98</v>
      </c>
      <c r="I14" s="416">
        <f t="shared" si="12"/>
        <v>45327</v>
      </c>
      <c r="J14" s="417"/>
      <c r="K14" s="409"/>
      <c r="L14" s="409"/>
      <c r="M14" s="409"/>
      <c r="N14" s="409"/>
      <c r="O14" s="409"/>
      <c r="P14" s="409"/>
      <c r="Q14" s="409"/>
      <c r="R14" s="409"/>
      <c r="S14" s="409"/>
      <c r="T14" s="409"/>
      <c r="U14" s="409"/>
      <c r="V14" s="409"/>
      <c r="W14" s="409"/>
      <c r="X14" s="409"/>
      <c r="Y14" s="409"/>
      <c r="Z14" s="409"/>
      <c r="AA14" s="409"/>
      <c r="AB14" s="409"/>
      <c r="AC14" s="409"/>
      <c r="AD14" s="409"/>
    </row>
    <row r="15" ht="16.5" customHeight="1">
      <c r="A15" s="414">
        <v>12.0</v>
      </c>
      <c r="B15" s="414" t="s">
        <v>641</v>
      </c>
      <c r="C15" s="415">
        <f t="shared" si="13"/>
        <v>1082.98</v>
      </c>
      <c r="D15" s="416">
        <v>45327.0</v>
      </c>
      <c r="E15" s="409"/>
      <c r="F15" s="414">
        <v>12.0</v>
      </c>
      <c r="G15" s="414" t="str">
        <f t="shared" ref="G15:I15" si="14">B15</f>
        <v>SQN 105 BLOCO I Apt 102</v>
      </c>
      <c r="H15" s="415">
        <f t="shared" si="14"/>
        <v>1082.98</v>
      </c>
      <c r="I15" s="416">
        <f t="shared" si="14"/>
        <v>45327</v>
      </c>
      <c r="J15" s="417"/>
      <c r="K15" s="409"/>
      <c r="L15" s="409"/>
      <c r="M15" s="409"/>
      <c r="N15" s="409"/>
      <c r="O15" s="409"/>
      <c r="P15" s="409"/>
      <c r="Q15" s="409"/>
      <c r="R15" s="409"/>
      <c r="S15" s="409"/>
      <c r="T15" s="409"/>
      <c r="U15" s="409"/>
      <c r="V15" s="409"/>
      <c r="W15" s="409"/>
      <c r="X15" s="409"/>
      <c r="Y15" s="409"/>
      <c r="Z15" s="409"/>
      <c r="AA15" s="409"/>
      <c r="AB15" s="409"/>
      <c r="AC15" s="409"/>
      <c r="AD15" s="409"/>
    </row>
    <row r="16" ht="16.5" customHeight="1">
      <c r="A16" s="414">
        <v>13.0</v>
      </c>
      <c r="B16" s="414" t="s">
        <v>642</v>
      </c>
      <c r="C16" s="415">
        <f t="shared" si="13"/>
        <v>1082.98</v>
      </c>
      <c r="D16" s="416">
        <v>45327.0</v>
      </c>
      <c r="E16" s="409"/>
      <c r="F16" s="414">
        <v>13.0</v>
      </c>
      <c r="G16" s="414" t="str">
        <f t="shared" ref="G16:I16" si="15">B16</f>
        <v>SQN 105 BLOCO I Apt 105</v>
      </c>
      <c r="H16" s="415">
        <f t="shared" si="15"/>
        <v>1082.98</v>
      </c>
      <c r="I16" s="416">
        <f t="shared" si="15"/>
        <v>45327</v>
      </c>
      <c r="J16" s="417"/>
      <c r="K16" s="409"/>
      <c r="L16" s="409"/>
      <c r="M16" s="409"/>
      <c r="N16" s="409"/>
      <c r="O16" s="409"/>
      <c r="P16" s="409"/>
      <c r="Q16" s="409"/>
      <c r="R16" s="409"/>
      <c r="S16" s="409"/>
      <c r="T16" s="409"/>
      <c r="U16" s="409"/>
      <c r="V16" s="409"/>
      <c r="W16" s="409"/>
      <c r="X16" s="409"/>
      <c r="Y16" s="409"/>
      <c r="Z16" s="409"/>
      <c r="AA16" s="409"/>
      <c r="AB16" s="409"/>
      <c r="AC16" s="409"/>
      <c r="AD16" s="409"/>
    </row>
    <row r="17" ht="16.5" customHeight="1">
      <c r="A17" s="414">
        <v>14.0</v>
      </c>
      <c r="B17" s="414" t="s">
        <v>643</v>
      </c>
      <c r="C17" s="415">
        <f t="shared" si="13"/>
        <v>1082.98</v>
      </c>
      <c r="D17" s="416">
        <v>45327.0</v>
      </c>
      <c r="E17" s="409"/>
      <c r="F17" s="414">
        <v>14.0</v>
      </c>
      <c r="G17" s="414" t="str">
        <f t="shared" ref="G17:I17" si="16">B17</f>
        <v>SQN 105 BLOCO I Aptº 503</v>
      </c>
      <c r="H17" s="415">
        <f t="shared" si="16"/>
        <v>1082.98</v>
      </c>
      <c r="I17" s="416">
        <f t="shared" si="16"/>
        <v>45327</v>
      </c>
      <c r="J17" s="417"/>
      <c r="K17" s="409"/>
      <c r="L17" s="409"/>
      <c r="M17" s="409"/>
      <c r="N17" s="409"/>
      <c r="O17" s="409"/>
      <c r="P17" s="409"/>
      <c r="Q17" s="409"/>
      <c r="R17" s="409"/>
      <c r="S17" s="409"/>
      <c r="T17" s="409"/>
      <c r="U17" s="409"/>
      <c r="V17" s="409"/>
      <c r="W17" s="409"/>
      <c r="X17" s="409"/>
      <c r="Y17" s="409"/>
      <c r="Z17" s="409"/>
      <c r="AA17" s="409"/>
      <c r="AB17" s="409"/>
      <c r="AC17" s="409"/>
      <c r="AD17" s="409"/>
    </row>
    <row r="18" ht="16.5" customHeight="1">
      <c r="A18" s="414">
        <v>15.0</v>
      </c>
      <c r="B18" s="414" t="s">
        <v>644</v>
      </c>
      <c r="C18" s="415">
        <f>1159.13-80</f>
        <v>1079.13</v>
      </c>
      <c r="D18" s="416">
        <v>45329.0</v>
      </c>
      <c r="E18" s="409"/>
      <c r="F18" s="414">
        <v>15.0</v>
      </c>
      <c r="G18" s="414" t="str">
        <f t="shared" ref="G18:I18" si="17">B18</f>
        <v>SQN 105 BLOCO J Apt 107</v>
      </c>
      <c r="H18" s="415">
        <f t="shared" si="17"/>
        <v>1079.13</v>
      </c>
      <c r="I18" s="416">
        <f t="shared" si="17"/>
        <v>45329</v>
      </c>
      <c r="J18" s="417"/>
      <c r="K18" s="438"/>
      <c r="L18" s="438"/>
      <c r="M18" s="438"/>
      <c r="N18" s="438"/>
      <c r="O18" s="438"/>
      <c r="P18" s="438"/>
      <c r="Q18" s="438"/>
      <c r="R18" s="438"/>
      <c r="S18" s="438"/>
      <c r="T18" s="438"/>
      <c r="U18" s="438"/>
      <c r="V18" s="438"/>
      <c r="W18" s="438"/>
      <c r="X18" s="438"/>
      <c r="Y18" s="438"/>
      <c r="Z18" s="438"/>
      <c r="AA18" s="438"/>
      <c r="AB18" s="438"/>
      <c r="AC18" s="438"/>
      <c r="AD18" s="438"/>
    </row>
    <row r="19" ht="16.5" customHeight="1">
      <c r="A19" s="414">
        <v>16.0</v>
      </c>
      <c r="B19" s="414" t="s">
        <v>645</v>
      </c>
      <c r="C19" s="415">
        <v>1078.0</v>
      </c>
      <c r="D19" s="416">
        <v>45330.0</v>
      </c>
      <c r="E19" s="409"/>
      <c r="F19" s="414">
        <v>16.0</v>
      </c>
      <c r="G19" s="414" t="str">
        <f t="shared" ref="G19:I19" si="18">B19</f>
        <v>SQN 112 BLOCO E Aptº 303</v>
      </c>
      <c r="H19" s="415">
        <f t="shared" si="18"/>
        <v>1078</v>
      </c>
      <c r="I19" s="416">
        <f t="shared" si="18"/>
        <v>45330</v>
      </c>
      <c r="J19" s="417"/>
      <c r="K19" s="409"/>
      <c r="L19" s="409"/>
      <c r="M19" s="409"/>
      <c r="N19" s="409"/>
      <c r="O19" s="409"/>
      <c r="P19" s="409"/>
      <c r="Q19" s="409"/>
      <c r="R19" s="409"/>
      <c r="S19" s="409"/>
      <c r="T19" s="409"/>
      <c r="U19" s="409"/>
      <c r="V19" s="409"/>
      <c r="W19" s="409"/>
      <c r="X19" s="409"/>
      <c r="Y19" s="409"/>
      <c r="Z19" s="409"/>
      <c r="AA19" s="409"/>
      <c r="AB19" s="409"/>
      <c r="AC19" s="409"/>
      <c r="AD19" s="409"/>
    </row>
    <row r="20" ht="16.5" customHeight="1">
      <c r="A20" s="414">
        <v>17.0</v>
      </c>
      <c r="B20" s="414" t="s">
        <v>646</v>
      </c>
      <c r="C20" s="415">
        <f>900-20</f>
        <v>880</v>
      </c>
      <c r="D20" s="416">
        <v>45327.0</v>
      </c>
      <c r="E20" s="409"/>
      <c r="F20" s="414">
        <v>17.0</v>
      </c>
      <c r="G20" s="414" t="str">
        <f t="shared" ref="G20:I20" si="19">B20</f>
        <v>SQN 307 BLOCO B Apt 306</v>
      </c>
      <c r="H20" s="415">
        <f t="shared" si="19"/>
        <v>880</v>
      </c>
      <c r="I20" s="416">
        <f t="shared" si="19"/>
        <v>45327</v>
      </c>
      <c r="J20" s="417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09"/>
      <c r="V20" s="409"/>
      <c r="W20" s="409"/>
      <c r="X20" s="409"/>
      <c r="Y20" s="409"/>
      <c r="Z20" s="409"/>
      <c r="AA20" s="409"/>
      <c r="AB20" s="409"/>
      <c r="AC20" s="409"/>
      <c r="AD20" s="409"/>
    </row>
    <row r="21" ht="16.5" customHeight="1">
      <c r="A21" s="414">
        <v>18.0</v>
      </c>
      <c r="B21" s="414" t="s">
        <v>647</v>
      </c>
      <c r="C21" s="415">
        <v>955.0</v>
      </c>
      <c r="D21" s="416">
        <v>45327.0</v>
      </c>
      <c r="E21" s="409"/>
      <c r="F21" s="414">
        <v>18.0</v>
      </c>
      <c r="G21" s="414" t="str">
        <f t="shared" ref="G21:I21" si="20">B21</f>
        <v>SQN 307 BLOCO E Aptº 601</v>
      </c>
      <c r="H21" s="415">
        <f t="shared" si="20"/>
        <v>955</v>
      </c>
      <c r="I21" s="416">
        <f t="shared" si="20"/>
        <v>45327</v>
      </c>
      <c r="J21" s="417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09"/>
      <c r="V21" s="409"/>
      <c r="W21" s="409"/>
      <c r="X21" s="409"/>
      <c r="Y21" s="409"/>
      <c r="Z21" s="409"/>
      <c r="AA21" s="409"/>
      <c r="AB21" s="409"/>
      <c r="AC21" s="409"/>
      <c r="AD21" s="409"/>
    </row>
    <row r="22" ht="16.5" customHeight="1">
      <c r="A22" s="414">
        <v>19.0</v>
      </c>
      <c r="B22" s="414" t="s">
        <v>648</v>
      </c>
      <c r="C22" s="415">
        <v>1200.0</v>
      </c>
      <c r="D22" s="416">
        <v>45327.0</v>
      </c>
      <c r="E22" s="409"/>
      <c r="F22" s="414">
        <v>19.0</v>
      </c>
      <c r="G22" s="414" t="str">
        <f t="shared" ref="G22:I22" si="21">B22</f>
        <v>SQN 307 BLOCO F Apt 103</v>
      </c>
      <c r="H22" s="415">
        <f t="shared" si="21"/>
        <v>1200</v>
      </c>
      <c r="I22" s="416">
        <f t="shared" si="21"/>
        <v>45327</v>
      </c>
      <c r="J22" s="417"/>
      <c r="K22" s="409"/>
      <c r="L22" s="409"/>
      <c r="M22" s="409"/>
      <c r="N22" s="409"/>
      <c r="O22" s="409"/>
      <c r="P22" s="409"/>
      <c r="Q22" s="409"/>
      <c r="R22" s="409"/>
      <c r="S22" s="409"/>
      <c r="T22" s="409"/>
      <c r="U22" s="409"/>
      <c r="V22" s="409"/>
      <c r="W22" s="409"/>
      <c r="X22" s="409"/>
      <c r="Y22" s="409"/>
      <c r="Z22" s="409"/>
      <c r="AA22" s="409"/>
      <c r="AB22" s="409"/>
      <c r="AC22" s="409"/>
      <c r="AD22" s="409"/>
    </row>
    <row r="23" ht="16.5" customHeight="1">
      <c r="A23" s="414">
        <v>20.0</v>
      </c>
      <c r="B23" s="414" t="s">
        <v>649</v>
      </c>
      <c r="C23" s="415">
        <f>1224.53-116.62</f>
        <v>1107.91</v>
      </c>
      <c r="D23" s="416">
        <v>45328.0</v>
      </c>
      <c r="E23" s="409"/>
      <c r="F23" s="414">
        <v>20.0</v>
      </c>
      <c r="G23" s="414" t="str">
        <f t="shared" ref="G23:I23" si="22">B23</f>
        <v>SQN 313 BLOCO E Aptº 507</v>
      </c>
      <c r="H23" s="415">
        <f t="shared" si="22"/>
        <v>1107.91</v>
      </c>
      <c r="I23" s="416">
        <f t="shared" si="22"/>
        <v>45328</v>
      </c>
      <c r="J23" s="417"/>
      <c r="K23" s="409"/>
      <c r="L23" s="409"/>
      <c r="M23" s="409"/>
      <c r="N23" s="409"/>
      <c r="O23" s="409"/>
      <c r="P23" s="409"/>
      <c r="Q23" s="409"/>
      <c r="R23" s="409"/>
      <c r="S23" s="409"/>
      <c r="T23" s="409"/>
      <c r="U23" s="409"/>
      <c r="V23" s="409"/>
      <c r="W23" s="409"/>
      <c r="X23" s="409"/>
      <c r="Y23" s="409"/>
      <c r="Z23" s="409"/>
      <c r="AA23" s="409"/>
      <c r="AB23" s="409"/>
      <c r="AC23" s="409"/>
      <c r="AD23" s="409"/>
    </row>
    <row r="24" ht="16.5" customHeight="1">
      <c r="A24" s="414">
        <v>21.0</v>
      </c>
      <c r="B24" s="414" t="s">
        <v>650</v>
      </c>
      <c r="C24" s="415">
        <f t="shared" ref="C24:C25" si="24">470-50</f>
        <v>420</v>
      </c>
      <c r="D24" s="416">
        <v>45332.0</v>
      </c>
      <c r="E24" s="409"/>
      <c r="F24" s="414">
        <v>21.0</v>
      </c>
      <c r="G24" s="414" t="str">
        <f t="shared" ref="G24:I24" si="23">B24</f>
        <v>SQN 409 BLOCO G Apt 208</v>
      </c>
      <c r="H24" s="415">
        <f t="shared" si="23"/>
        <v>420</v>
      </c>
      <c r="I24" s="416">
        <f t="shared" si="23"/>
        <v>45332</v>
      </c>
      <c r="J24" s="417"/>
      <c r="K24" s="409"/>
      <c r="L24" s="409"/>
      <c r="M24" s="409"/>
      <c r="N24" s="409"/>
      <c r="O24" s="409"/>
      <c r="P24" s="409"/>
      <c r="Q24" s="409"/>
      <c r="R24" s="409"/>
      <c r="S24" s="409"/>
      <c r="T24" s="409"/>
      <c r="U24" s="409"/>
      <c r="V24" s="409"/>
      <c r="W24" s="409"/>
      <c r="X24" s="409"/>
      <c r="Y24" s="409"/>
      <c r="Z24" s="409"/>
      <c r="AA24" s="409"/>
      <c r="AB24" s="409"/>
      <c r="AC24" s="409"/>
      <c r="AD24" s="409"/>
    </row>
    <row r="25" ht="16.5" customHeight="1">
      <c r="A25" s="414">
        <v>22.0</v>
      </c>
      <c r="B25" s="414" t="s">
        <v>651</v>
      </c>
      <c r="C25" s="415">
        <f t="shared" si="24"/>
        <v>420</v>
      </c>
      <c r="D25" s="416">
        <v>45332.0</v>
      </c>
      <c r="E25" s="409"/>
      <c r="F25" s="414">
        <v>22.0</v>
      </c>
      <c r="G25" s="414" t="str">
        <f t="shared" ref="G25:I25" si="25">B25</f>
        <v>SQN 409 BLOCO G Aptº 306</v>
      </c>
      <c r="H25" s="415">
        <f t="shared" si="25"/>
        <v>420</v>
      </c>
      <c r="I25" s="416">
        <f t="shared" si="25"/>
        <v>45332</v>
      </c>
      <c r="J25" s="417"/>
      <c r="K25" s="409"/>
      <c r="L25" s="409"/>
      <c r="M25" s="409"/>
      <c r="N25" s="409"/>
      <c r="O25" s="409"/>
      <c r="P25" s="409"/>
      <c r="Q25" s="409"/>
      <c r="R25" s="409"/>
      <c r="S25" s="409"/>
      <c r="T25" s="409"/>
      <c r="U25" s="409"/>
      <c r="V25" s="409"/>
      <c r="W25" s="409"/>
      <c r="X25" s="409"/>
      <c r="Y25" s="409"/>
      <c r="Z25" s="409"/>
      <c r="AA25" s="409"/>
      <c r="AB25" s="409"/>
      <c r="AC25" s="409"/>
      <c r="AD25" s="409"/>
    </row>
    <row r="26" ht="16.5" customHeight="1">
      <c r="A26" s="414">
        <v>23.0</v>
      </c>
      <c r="B26" s="414" t="s">
        <v>652</v>
      </c>
      <c r="C26" s="415">
        <f>640-40</f>
        <v>600</v>
      </c>
      <c r="D26" s="416">
        <v>45332.0</v>
      </c>
      <c r="E26" s="409"/>
      <c r="F26" s="414">
        <v>23.0</v>
      </c>
      <c r="G26" s="414" t="str">
        <f t="shared" ref="G26:I26" si="26">B26</f>
        <v>SQN 411 BLOCO O Apt 205</v>
      </c>
      <c r="H26" s="415">
        <f t="shared" si="26"/>
        <v>600</v>
      </c>
      <c r="I26" s="416">
        <f t="shared" si="26"/>
        <v>45332</v>
      </c>
      <c r="J26" s="417"/>
      <c r="K26" s="409"/>
      <c r="L26" s="409"/>
      <c r="M26" s="409"/>
      <c r="N26" s="409"/>
      <c r="O26" s="409"/>
      <c r="P26" s="409"/>
      <c r="Q26" s="409"/>
      <c r="R26" s="409"/>
      <c r="S26" s="409"/>
      <c r="T26" s="409"/>
      <c r="U26" s="409"/>
      <c r="V26" s="409"/>
      <c r="W26" s="409"/>
      <c r="X26" s="409"/>
      <c r="Y26" s="409"/>
      <c r="Z26" s="409"/>
      <c r="AA26" s="409"/>
      <c r="AB26" s="409"/>
      <c r="AC26" s="409"/>
      <c r="AD26" s="409"/>
    </row>
    <row r="27" ht="16.5" customHeight="1">
      <c r="A27" s="414">
        <v>24.0</v>
      </c>
      <c r="B27" s="414" t="s">
        <v>653</v>
      </c>
      <c r="C27" s="415">
        <f>706.2-50</f>
        <v>656.2</v>
      </c>
      <c r="D27" s="416">
        <v>45327.0</v>
      </c>
      <c r="E27" s="409"/>
      <c r="F27" s="414">
        <v>24.0</v>
      </c>
      <c r="G27" s="414" t="str">
        <f t="shared" ref="G27:I27" si="27">B27</f>
        <v>SQN 412 BLOCO F Apt 301</v>
      </c>
      <c r="H27" s="415">
        <f t="shared" si="27"/>
        <v>656.2</v>
      </c>
      <c r="I27" s="416">
        <f t="shared" si="27"/>
        <v>45327</v>
      </c>
      <c r="J27" s="417"/>
      <c r="K27" s="409"/>
      <c r="L27" s="409"/>
      <c r="M27" s="409"/>
      <c r="N27" s="409"/>
      <c r="O27" s="409"/>
      <c r="P27" s="409"/>
      <c r="Q27" s="409"/>
      <c r="R27" s="409"/>
      <c r="S27" s="409"/>
      <c r="T27" s="409"/>
      <c r="U27" s="409"/>
      <c r="V27" s="409"/>
      <c r="W27" s="409"/>
      <c r="X27" s="409"/>
      <c r="Y27" s="409"/>
      <c r="Z27" s="409"/>
      <c r="AA27" s="409"/>
      <c r="AB27" s="409"/>
      <c r="AC27" s="409"/>
      <c r="AD27" s="409"/>
    </row>
    <row r="28" ht="16.5" customHeight="1">
      <c r="A28" s="414">
        <v>25.0</v>
      </c>
      <c r="B28" s="414" t="s">
        <v>654</v>
      </c>
      <c r="C28" s="415">
        <v>740.0</v>
      </c>
      <c r="D28" s="416">
        <v>45327.0</v>
      </c>
      <c r="E28" s="409"/>
      <c r="F28" s="414">
        <v>25.0</v>
      </c>
      <c r="G28" s="414" t="str">
        <f t="shared" ref="G28:I28" si="28">B28</f>
        <v>SQN 412 BLOCO L Aptº 307</v>
      </c>
      <c r="H28" s="415">
        <f t="shared" si="28"/>
        <v>740</v>
      </c>
      <c r="I28" s="416">
        <f t="shared" si="28"/>
        <v>45327</v>
      </c>
      <c r="J28" s="417"/>
      <c r="K28" s="409"/>
      <c r="L28" s="409"/>
      <c r="M28" s="409"/>
      <c r="N28" s="409"/>
      <c r="O28" s="409"/>
      <c r="P28" s="409"/>
      <c r="Q28" s="409"/>
      <c r="R28" s="409"/>
      <c r="S28" s="409"/>
      <c r="T28" s="409"/>
      <c r="U28" s="409"/>
      <c r="V28" s="409"/>
      <c r="W28" s="409"/>
      <c r="X28" s="409"/>
      <c r="Y28" s="409"/>
      <c r="Z28" s="409"/>
      <c r="AA28" s="409"/>
      <c r="AB28" s="409"/>
      <c r="AC28" s="409"/>
      <c r="AD28" s="409"/>
    </row>
    <row r="29" ht="16.5" customHeight="1">
      <c r="A29" s="414">
        <v>26.0</v>
      </c>
      <c r="B29" s="414" t="s">
        <v>655</v>
      </c>
      <c r="C29" s="415">
        <v>1496.69</v>
      </c>
      <c r="D29" s="416">
        <v>45327.0</v>
      </c>
      <c r="E29" s="409"/>
      <c r="F29" s="414">
        <v>26.0</v>
      </c>
      <c r="G29" s="414" t="str">
        <f t="shared" ref="G29:I29" si="29">B29</f>
        <v>SQS 104 BLOCO B Aptº 101</v>
      </c>
      <c r="H29" s="415">
        <f t="shared" si="29"/>
        <v>1496.69</v>
      </c>
      <c r="I29" s="416">
        <f t="shared" si="29"/>
        <v>45327</v>
      </c>
      <c r="J29" s="417"/>
      <c r="K29" s="409"/>
      <c r="L29" s="409"/>
      <c r="M29" s="409"/>
      <c r="N29" s="409"/>
      <c r="O29" s="409"/>
      <c r="P29" s="409"/>
      <c r="Q29" s="409"/>
      <c r="R29" s="409"/>
      <c r="S29" s="409"/>
      <c r="T29" s="409"/>
      <c r="U29" s="409"/>
      <c r="V29" s="409"/>
      <c r="W29" s="409"/>
      <c r="X29" s="409"/>
      <c r="Y29" s="409"/>
      <c r="Z29" s="409"/>
      <c r="AA29" s="409"/>
      <c r="AB29" s="409"/>
      <c r="AC29" s="409"/>
      <c r="AD29" s="409"/>
    </row>
    <row r="30" ht="16.5" customHeight="1">
      <c r="A30" s="414">
        <v>27.0</v>
      </c>
      <c r="B30" s="414" t="s">
        <v>656</v>
      </c>
      <c r="C30" s="415">
        <v>1496.69</v>
      </c>
      <c r="D30" s="416">
        <v>45327.0</v>
      </c>
      <c r="E30" s="409"/>
      <c r="F30" s="414">
        <v>27.0</v>
      </c>
      <c r="G30" s="414" t="str">
        <f t="shared" ref="G30:I30" si="30">B30</f>
        <v>SQS 104 BLOCO B Aptº 203</v>
      </c>
      <c r="H30" s="415">
        <f t="shared" si="30"/>
        <v>1496.69</v>
      </c>
      <c r="I30" s="416">
        <f t="shared" si="30"/>
        <v>45327</v>
      </c>
      <c r="J30" s="417"/>
      <c r="K30" s="409"/>
      <c r="L30" s="409"/>
      <c r="M30" s="409"/>
      <c r="N30" s="409"/>
      <c r="O30" s="409"/>
      <c r="P30" s="409"/>
      <c r="Q30" s="409"/>
      <c r="R30" s="409"/>
      <c r="S30" s="409"/>
      <c r="T30" s="409"/>
      <c r="U30" s="409"/>
      <c r="V30" s="409"/>
      <c r="W30" s="409"/>
      <c r="X30" s="409"/>
      <c r="Y30" s="409"/>
      <c r="Z30" s="409"/>
      <c r="AA30" s="409"/>
      <c r="AB30" s="409"/>
      <c r="AC30" s="409"/>
      <c r="AD30" s="409"/>
    </row>
    <row r="31" ht="16.5" customHeight="1">
      <c r="A31" s="414">
        <v>28.0</v>
      </c>
      <c r="B31" s="414" t="s">
        <v>657</v>
      </c>
      <c r="C31" s="415">
        <v>1496.69</v>
      </c>
      <c r="D31" s="416">
        <v>45327.0</v>
      </c>
      <c r="E31" s="409"/>
      <c r="F31" s="414">
        <v>28.0</v>
      </c>
      <c r="G31" s="414" t="str">
        <f t="shared" ref="G31:I31" si="31">B31</f>
        <v>SQS 104 BLOCO B Aptº 302</v>
      </c>
      <c r="H31" s="415">
        <f t="shared" si="31"/>
        <v>1496.69</v>
      </c>
      <c r="I31" s="416">
        <f t="shared" si="31"/>
        <v>45327</v>
      </c>
      <c r="J31" s="417"/>
      <c r="K31" s="409"/>
      <c r="L31" s="409"/>
      <c r="M31" s="409"/>
      <c r="N31" s="409"/>
      <c r="O31" s="409"/>
      <c r="P31" s="409"/>
      <c r="Q31" s="409"/>
      <c r="R31" s="409"/>
      <c r="S31" s="409"/>
      <c r="T31" s="409"/>
      <c r="U31" s="409"/>
      <c r="V31" s="409"/>
      <c r="W31" s="409"/>
      <c r="X31" s="409"/>
      <c r="Y31" s="409"/>
      <c r="Z31" s="409"/>
      <c r="AA31" s="409"/>
      <c r="AB31" s="409"/>
      <c r="AC31" s="409"/>
      <c r="AD31" s="409"/>
    </row>
    <row r="32" ht="16.5" customHeight="1">
      <c r="A32" s="414">
        <v>29.0</v>
      </c>
      <c r="B32" s="414" t="s">
        <v>658</v>
      </c>
      <c r="C32" s="415">
        <v>1496.69</v>
      </c>
      <c r="D32" s="416">
        <v>45327.0</v>
      </c>
      <c r="E32" s="409"/>
      <c r="F32" s="414">
        <v>29.0</v>
      </c>
      <c r="G32" s="414" t="str">
        <f t="shared" ref="G32:I32" si="32">B32</f>
        <v>SQS 104 BLOCO B Aptº 503</v>
      </c>
      <c r="H32" s="415">
        <f t="shared" si="32"/>
        <v>1496.69</v>
      </c>
      <c r="I32" s="416">
        <f t="shared" si="32"/>
        <v>45327</v>
      </c>
      <c r="J32" s="417"/>
      <c r="K32" s="409"/>
      <c r="L32" s="409"/>
      <c r="M32" s="409"/>
      <c r="N32" s="409"/>
      <c r="O32" s="409"/>
      <c r="P32" s="409"/>
      <c r="Q32" s="409"/>
      <c r="R32" s="409"/>
      <c r="S32" s="409"/>
      <c r="T32" s="409"/>
      <c r="U32" s="409"/>
      <c r="V32" s="409"/>
      <c r="W32" s="409"/>
      <c r="X32" s="409"/>
      <c r="Y32" s="409"/>
      <c r="Z32" s="409"/>
      <c r="AA32" s="409"/>
      <c r="AB32" s="409"/>
      <c r="AC32" s="409"/>
      <c r="AD32" s="409"/>
    </row>
    <row r="33" ht="16.5" customHeight="1">
      <c r="A33" s="414">
        <v>30.0</v>
      </c>
      <c r="B33" s="414" t="s">
        <v>659</v>
      </c>
      <c r="C33" s="415">
        <f t="shared" ref="C33:C35" si="34">1800-150</f>
        <v>1650</v>
      </c>
      <c r="D33" s="416">
        <v>45328.0</v>
      </c>
      <c r="E33" s="409"/>
      <c r="F33" s="414">
        <v>30.0</v>
      </c>
      <c r="G33" s="414" t="str">
        <f t="shared" ref="G33:I33" si="33">B33</f>
        <v>SQS 104 BLOCO H Aptº 301</v>
      </c>
      <c r="H33" s="415">
        <f t="shared" si="33"/>
        <v>1650</v>
      </c>
      <c r="I33" s="416">
        <f t="shared" si="33"/>
        <v>45328</v>
      </c>
      <c r="J33" s="417"/>
      <c r="K33" s="409"/>
      <c r="L33" s="409"/>
      <c r="M33" s="409"/>
      <c r="N33" s="409"/>
      <c r="O33" s="409"/>
      <c r="P33" s="409"/>
      <c r="Q33" s="409"/>
      <c r="R33" s="409"/>
      <c r="S33" s="409"/>
      <c r="T33" s="409"/>
      <c r="U33" s="409"/>
      <c r="V33" s="409"/>
      <c r="W33" s="409"/>
      <c r="X33" s="409"/>
      <c r="Y33" s="409"/>
      <c r="Z33" s="409"/>
      <c r="AA33" s="409"/>
      <c r="AB33" s="409"/>
      <c r="AC33" s="409"/>
      <c r="AD33" s="409"/>
    </row>
    <row r="34" ht="16.5" customHeight="1">
      <c r="A34" s="414">
        <v>31.0</v>
      </c>
      <c r="B34" s="414" t="s">
        <v>660</v>
      </c>
      <c r="C34" s="415">
        <f t="shared" si="34"/>
        <v>1650</v>
      </c>
      <c r="D34" s="416">
        <v>45328.0</v>
      </c>
      <c r="E34" s="409"/>
      <c r="F34" s="414">
        <v>31.0</v>
      </c>
      <c r="G34" s="414" t="str">
        <f t="shared" ref="G34:I34" si="35">B34</f>
        <v>SQS 104 BLOCO H Aptº 505</v>
      </c>
      <c r="H34" s="415">
        <f t="shared" si="35"/>
        <v>1650</v>
      </c>
      <c r="I34" s="416">
        <f t="shared" si="35"/>
        <v>45328</v>
      </c>
      <c r="J34" s="417"/>
      <c r="K34" s="409"/>
      <c r="L34" s="409"/>
      <c r="M34" s="409"/>
      <c r="N34" s="409"/>
      <c r="O34" s="409"/>
      <c r="P34" s="409"/>
      <c r="Q34" s="409"/>
      <c r="R34" s="409"/>
      <c r="S34" s="409"/>
      <c r="T34" s="409"/>
      <c r="U34" s="409"/>
      <c r="V34" s="409"/>
      <c r="W34" s="409"/>
      <c r="X34" s="409"/>
      <c r="Y34" s="409"/>
      <c r="Z34" s="409"/>
      <c r="AA34" s="409"/>
      <c r="AB34" s="409"/>
      <c r="AC34" s="409"/>
      <c r="AD34" s="409"/>
    </row>
    <row r="35" ht="16.5" customHeight="1">
      <c r="A35" s="414">
        <v>32.0</v>
      </c>
      <c r="B35" s="414" t="s">
        <v>661</v>
      </c>
      <c r="C35" s="415">
        <f t="shared" si="34"/>
        <v>1650</v>
      </c>
      <c r="D35" s="416">
        <v>45328.0</v>
      </c>
      <c r="E35" s="409"/>
      <c r="F35" s="414">
        <v>32.0</v>
      </c>
      <c r="G35" s="414" t="str">
        <f t="shared" ref="G35:I35" si="36">B35</f>
        <v>SQS 104 BLOCO H Aptº 605</v>
      </c>
      <c r="H35" s="415">
        <f t="shared" si="36"/>
        <v>1650</v>
      </c>
      <c r="I35" s="416">
        <f t="shared" si="36"/>
        <v>45328</v>
      </c>
      <c r="J35" s="417"/>
      <c r="K35" s="409"/>
      <c r="L35" s="409"/>
      <c r="M35" s="409"/>
      <c r="N35" s="409"/>
      <c r="O35" s="409"/>
      <c r="P35" s="409"/>
      <c r="Q35" s="409"/>
      <c r="R35" s="409"/>
      <c r="S35" s="409"/>
      <c r="T35" s="409"/>
      <c r="U35" s="409"/>
      <c r="V35" s="409"/>
      <c r="W35" s="409"/>
      <c r="X35" s="409"/>
      <c r="Y35" s="409"/>
      <c r="Z35" s="409"/>
      <c r="AA35" s="409"/>
      <c r="AB35" s="409"/>
      <c r="AC35" s="409"/>
      <c r="AD35" s="409"/>
    </row>
    <row r="36" ht="16.5" customHeight="1">
      <c r="A36" s="414">
        <v>33.0</v>
      </c>
      <c r="B36" s="414" t="s">
        <v>662</v>
      </c>
      <c r="C36" s="415">
        <v>2100.0</v>
      </c>
      <c r="D36" s="416">
        <v>45327.0</v>
      </c>
      <c r="E36" s="409"/>
      <c r="F36" s="414">
        <v>33.0</v>
      </c>
      <c r="G36" s="414" t="str">
        <f t="shared" ref="G36:I36" si="37">B36</f>
        <v>SQS 104 BLOCO J Aptº 104</v>
      </c>
      <c r="H36" s="415">
        <f t="shared" si="37"/>
        <v>2100</v>
      </c>
      <c r="I36" s="416">
        <f t="shared" si="37"/>
        <v>45327</v>
      </c>
      <c r="J36" s="417"/>
      <c r="K36" s="409"/>
      <c r="L36" s="409"/>
      <c r="M36" s="409"/>
      <c r="N36" s="409"/>
      <c r="O36" s="409"/>
      <c r="P36" s="409"/>
      <c r="Q36" s="409"/>
      <c r="R36" s="409"/>
      <c r="S36" s="409"/>
      <c r="T36" s="409"/>
      <c r="U36" s="409"/>
      <c r="V36" s="409"/>
      <c r="W36" s="409"/>
      <c r="X36" s="409"/>
      <c r="Y36" s="409"/>
      <c r="Z36" s="409"/>
      <c r="AA36" s="409"/>
      <c r="AB36" s="409"/>
      <c r="AC36" s="409"/>
      <c r="AD36" s="409"/>
    </row>
    <row r="37" ht="16.5" customHeight="1">
      <c r="A37" s="414">
        <v>34.0</v>
      </c>
      <c r="B37" s="414" t="s">
        <v>663</v>
      </c>
      <c r="C37" s="415">
        <v>2100.0</v>
      </c>
      <c r="D37" s="416">
        <v>45327.0</v>
      </c>
      <c r="E37" s="409"/>
      <c r="F37" s="414">
        <v>34.0</v>
      </c>
      <c r="G37" s="414" t="str">
        <f t="shared" ref="G37:I37" si="38">B37</f>
        <v>SQS 104 BLOCO J Aptº 204</v>
      </c>
      <c r="H37" s="415">
        <f t="shared" si="38"/>
        <v>2100</v>
      </c>
      <c r="I37" s="416">
        <f t="shared" si="38"/>
        <v>45327</v>
      </c>
      <c r="J37" s="417"/>
      <c r="K37" s="409"/>
      <c r="L37" s="409"/>
      <c r="M37" s="409"/>
      <c r="N37" s="409"/>
      <c r="O37" s="409"/>
      <c r="P37" s="409"/>
      <c r="Q37" s="409"/>
      <c r="R37" s="409"/>
      <c r="S37" s="409"/>
      <c r="T37" s="409"/>
      <c r="U37" s="409"/>
      <c r="V37" s="409"/>
      <c r="W37" s="409"/>
      <c r="X37" s="409"/>
      <c r="Y37" s="409"/>
      <c r="Z37" s="409"/>
      <c r="AA37" s="409"/>
      <c r="AB37" s="409"/>
      <c r="AC37" s="409"/>
      <c r="AD37" s="409"/>
    </row>
    <row r="38" ht="16.5" customHeight="1">
      <c r="A38" s="422">
        <v>35.0</v>
      </c>
      <c r="B38" s="422" t="s">
        <v>664</v>
      </c>
      <c r="C38" s="423" t="s">
        <v>665</v>
      </c>
      <c r="D38" s="424"/>
      <c r="E38" s="409"/>
      <c r="F38" s="414">
        <v>35.0</v>
      </c>
      <c r="G38" s="414" t="str">
        <f t="shared" ref="G38:H38" si="39">B38</f>
        <v>SQS 104 BLOCO J Aptº 502</v>
      </c>
      <c r="H38" s="415" t="str">
        <f t="shared" si="39"/>
        <v>Pagamento no condominio</v>
      </c>
      <c r="I38" s="416"/>
      <c r="J38" s="417"/>
      <c r="K38" s="409"/>
      <c r="L38" s="409"/>
      <c r="M38" s="409"/>
      <c r="N38" s="409"/>
      <c r="O38" s="409"/>
      <c r="P38" s="409"/>
      <c r="Q38" s="409"/>
      <c r="R38" s="409"/>
      <c r="S38" s="409"/>
      <c r="T38" s="409"/>
      <c r="U38" s="409"/>
      <c r="V38" s="409"/>
      <c r="W38" s="409"/>
      <c r="X38" s="409"/>
      <c r="Y38" s="409"/>
      <c r="Z38" s="409"/>
      <c r="AA38" s="409"/>
      <c r="AB38" s="409"/>
      <c r="AC38" s="409"/>
      <c r="AD38" s="409"/>
    </row>
    <row r="39" ht="16.5" customHeight="1">
      <c r="A39" s="419">
        <v>36.0</v>
      </c>
      <c r="B39" s="419" t="s">
        <v>666</v>
      </c>
      <c r="C39" s="420">
        <f t="shared" ref="C39:C40" si="41">2567-1067</f>
        <v>1500</v>
      </c>
      <c r="D39" s="421">
        <v>45325.0</v>
      </c>
      <c r="E39" s="409"/>
      <c r="F39" s="414">
        <v>36.0</v>
      </c>
      <c r="G39" s="414" t="str">
        <f t="shared" ref="G39:I39" si="40">B39</f>
        <v>SQS 104 BLOCO K Aptº 503</v>
      </c>
      <c r="H39" s="415">
        <f t="shared" si="40"/>
        <v>1500</v>
      </c>
      <c r="I39" s="416">
        <f t="shared" si="40"/>
        <v>45325</v>
      </c>
      <c r="J39" s="417"/>
      <c r="K39" s="409"/>
      <c r="L39" s="409"/>
      <c r="M39" s="409"/>
      <c r="N39" s="409"/>
      <c r="O39" s="409"/>
      <c r="P39" s="409"/>
      <c r="Q39" s="409"/>
      <c r="R39" s="409"/>
      <c r="S39" s="409"/>
      <c r="T39" s="409"/>
      <c r="U39" s="409"/>
      <c r="V39" s="409"/>
      <c r="W39" s="409"/>
      <c r="X39" s="409"/>
      <c r="Y39" s="409"/>
      <c r="Z39" s="409"/>
      <c r="AA39" s="409"/>
      <c r="AB39" s="409"/>
      <c r="AC39" s="409"/>
      <c r="AD39" s="409"/>
    </row>
    <row r="40" ht="16.5" customHeight="1">
      <c r="A40" s="419">
        <v>37.0</v>
      </c>
      <c r="B40" s="419" t="s">
        <v>667</v>
      </c>
      <c r="C40" s="420">
        <f t="shared" si="41"/>
        <v>1500</v>
      </c>
      <c r="D40" s="421">
        <v>45325.0</v>
      </c>
      <c r="E40" s="409"/>
      <c r="F40" s="414">
        <v>37.0</v>
      </c>
      <c r="G40" s="414" t="str">
        <f t="shared" ref="G40:I40" si="42">B40</f>
        <v>SQS 104 BLOCO K Aptº 601</v>
      </c>
      <c r="H40" s="415">
        <f t="shared" si="42"/>
        <v>1500</v>
      </c>
      <c r="I40" s="416">
        <f t="shared" si="42"/>
        <v>45325</v>
      </c>
      <c r="J40" s="417"/>
      <c r="K40" s="409"/>
      <c r="L40" s="409"/>
      <c r="M40" s="409"/>
      <c r="N40" s="409"/>
      <c r="O40" s="409"/>
      <c r="P40" s="409"/>
      <c r="Q40" s="409"/>
      <c r="R40" s="409"/>
      <c r="S40" s="409"/>
      <c r="T40" s="409"/>
      <c r="U40" s="409"/>
      <c r="V40" s="409"/>
      <c r="W40" s="409"/>
      <c r="X40" s="409"/>
      <c r="Y40" s="409"/>
      <c r="Z40" s="409"/>
      <c r="AA40" s="409"/>
      <c r="AB40" s="409"/>
      <c r="AC40" s="409"/>
      <c r="AD40" s="409"/>
    </row>
    <row r="41" ht="16.5" customHeight="1">
      <c r="A41" s="414">
        <v>38.0</v>
      </c>
      <c r="B41" s="414" t="s">
        <v>668</v>
      </c>
      <c r="C41" s="415">
        <f>2050-150</f>
        <v>1900</v>
      </c>
      <c r="D41" s="416">
        <v>45332.0</v>
      </c>
      <c r="E41" s="409"/>
      <c r="F41" s="414">
        <v>38.0</v>
      </c>
      <c r="G41" s="414" t="str">
        <f t="shared" ref="G41:I41" si="43">B41</f>
        <v>SQS 105 BLOCO  C Apt 102</v>
      </c>
      <c r="H41" s="415">
        <f t="shared" si="43"/>
        <v>1900</v>
      </c>
      <c r="I41" s="416">
        <f t="shared" si="43"/>
        <v>45332</v>
      </c>
      <c r="J41" s="417"/>
      <c r="K41" s="409"/>
      <c r="L41" s="409"/>
      <c r="M41" s="409"/>
      <c r="N41" s="409"/>
      <c r="O41" s="409"/>
      <c r="P41" s="409"/>
      <c r="Q41" s="409"/>
      <c r="R41" s="409"/>
      <c r="S41" s="409"/>
      <c r="T41" s="409"/>
      <c r="U41" s="409"/>
      <c r="V41" s="409"/>
      <c r="W41" s="409"/>
      <c r="X41" s="409"/>
      <c r="Y41" s="409"/>
      <c r="Z41" s="409"/>
      <c r="AA41" s="409"/>
      <c r="AB41" s="409"/>
      <c r="AC41" s="409"/>
      <c r="AD41" s="409"/>
    </row>
    <row r="42" ht="16.5" customHeight="1">
      <c r="A42" s="414">
        <v>39.0</v>
      </c>
      <c r="B42" s="414" t="s">
        <v>669</v>
      </c>
      <c r="C42" s="415">
        <f>2000-450</f>
        <v>1550</v>
      </c>
      <c r="D42" s="416">
        <v>45325.0</v>
      </c>
      <c r="E42" s="409"/>
      <c r="F42" s="414">
        <v>39.0</v>
      </c>
      <c r="G42" s="414" t="str">
        <f t="shared" ref="G42:I42" si="44">B42</f>
        <v>SQS 114 BLOCO  B Apt 204</v>
      </c>
      <c r="H42" s="415">
        <f t="shared" si="44"/>
        <v>1550</v>
      </c>
      <c r="I42" s="416">
        <f t="shared" si="44"/>
        <v>45325</v>
      </c>
      <c r="J42" s="417"/>
      <c r="K42" s="409"/>
      <c r="L42" s="409"/>
      <c r="M42" s="409"/>
      <c r="N42" s="409"/>
      <c r="O42" s="409"/>
      <c r="P42" s="409"/>
      <c r="Q42" s="409"/>
      <c r="R42" s="409"/>
      <c r="S42" s="409"/>
      <c r="T42" s="409"/>
      <c r="U42" s="409"/>
      <c r="V42" s="409"/>
      <c r="W42" s="409"/>
      <c r="X42" s="409"/>
      <c r="Y42" s="409"/>
      <c r="Z42" s="409"/>
      <c r="AA42" s="409"/>
      <c r="AB42" s="409"/>
      <c r="AC42" s="409"/>
      <c r="AD42" s="409"/>
    </row>
    <row r="43" ht="16.5" customHeight="1">
      <c r="A43" s="414">
        <v>40.0</v>
      </c>
      <c r="B43" s="414" t="s">
        <v>670</v>
      </c>
      <c r="C43" s="415">
        <f t="shared" ref="C43:C44" si="46">1337.89-368.37</f>
        <v>969.52</v>
      </c>
      <c r="D43" s="416">
        <v>45330.0</v>
      </c>
      <c r="E43" s="409"/>
      <c r="F43" s="414">
        <v>40.0</v>
      </c>
      <c r="G43" s="414" t="str">
        <f t="shared" ref="G43:I43" si="45">B43</f>
        <v>SQS 116 BLOCO C Apt 106</v>
      </c>
      <c r="H43" s="415">
        <f t="shared" si="45"/>
        <v>969.52</v>
      </c>
      <c r="I43" s="416">
        <f t="shared" si="45"/>
        <v>45330</v>
      </c>
      <c r="J43" s="417"/>
      <c r="K43" s="409"/>
      <c r="L43" s="409"/>
      <c r="M43" s="409"/>
      <c r="N43" s="409"/>
      <c r="O43" s="409"/>
      <c r="P43" s="409"/>
      <c r="Q43" s="409"/>
      <c r="R43" s="409"/>
      <c r="S43" s="409"/>
      <c r="T43" s="409"/>
      <c r="U43" s="409"/>
      <c r="V43" s="409"/>
      <c r="W43" s="409"/>
      <c r="X43" s="409"/>
      <c r="Y43" s="409"/>
      <c r="Z43" s="409"/>
      <c r="AA43" s="409"/>
      <c r="AB43" s="409"/>
      <c r="AC43" s="409"/>
      <c r="AD43" s="409"/>
    </row>
    <row r="44" ht="16.5" customHeight="1">
      <c r="A44" s="414">
        <v>41.0</v>
      </c>
      <c r="B44" s="414" t="s">
        <v>671</v>
      </c>
      <c r="C44" s="415">
        <f t="shared" si="46"/>
        <v>969.52</v>
      </c>
      <c r="D44" s="416">
        <v>45330.0</v>
      </c>
      <c r="E44" s="409"/>
      <c r="F44" s="414">
        <v>41.0</v>
      </c>
      <c r="G44" s="414" t="str">
        <f t="shared" ref="G44:I44" si="47">B44</f>
        <v>SQS 116 BLOCO C Apt 603</v>
      </c>
      <c r="H44" s="415">
        <f t="shared" si="47"/>
        <v>969.52</v>
      </c>
      <c r="I44" s="416">
        <f t="shared" si="47"/>
        <v>45330</v>
      </c>
      <c r="J44" s="417"/>
      <c r="K44" s="409"/>
      <c r="L44" s="409"/>
      <c r="M44" s="409"/>
      <c r="N44" s="409"/>
      <c r="O44" s="409"/>
      <c r="P44" s="409"/>
      <c r="Q44" s="409"/>
      <c r="R44" s="409"/>
      <c r="S44" s="409"/>
      <c r="T44" s="409"/>
      <c r="U44" s="409"/>
      <c r="V44" s="409"/>
      <c r="W44" s="409"/>
      <c r="X44" s="409"/>
      <c r="Y44" s="409"/>
      <c r="Z44" s="409"/>
      <c r="AA44" s="409"/>
      <c r="AB44" s="409"/>
      <c r="AC44" s="409"/>
      <c r="AD44" s="409"/>
    </row>
    <row r="45" ht="16.5" customHeight="1">
      <c r="A45" s="414">
        <v>42.0</v>
      </c>
      <c r="B45" s="414" t="s">
        <v>672</v>
      </c>
      <c r="C45" s="415">
        <f>800-20</f>
        <v>780</v>
      </c>
      <c r="D45" s="416">
        <v>45327.0</v>
      </c>
      <c r="E45" s="409"/>
      <c r="F45" s="414">
        <v>42.0</v>
      </c>
      <c r="G45" s="414" t="str">
        <f t="shared" ref="G45:I45" si="48">B45</f>
        <v>SQS 205 BLOCO G Apt 406</v>
      </c>
      <c r="H45" s="415">
        <f t="shared" si="48"/>
        <v>780</v>
      </c>
      <c r="I45" s="416">
        <f t="shared" si="48"/>
        <v>45327</v>
      </c>
      <c r="J45" s="417"/>
      <c r="K45" s="409"/>
      <c r="L45" s="409"/>
      <c r="M45" s="409"/>
      <c r="N45" s="409"/>
      <c r="O45" s="409"/>
      <c r="P45" s="409"/>
      <c r="Q45" s="409"/>
      <c r="R45" s="409"/>
      <c r="S45" s="409"/>
      <c r="T45" s="409"/>
      <c r="U45" s="409"/>
      <c r="V45" s="409"/>
      <c r="W45" s="409"/>
      <c r="X45" s="409"/>
      <c r="Y45" s="409"/>
      <c r="Z45" s="409"/>
      <c r="AA45" s="409"/>
      <c r="AB45" s="409"/>
      <c r="AC45" s="409"/>
      <c r="AD45" s="409"/>
    </row>
    <row r="46" ht="16.5" customHeight="1">
      <c r="A46" s="414">
        <v>43.0</v>
      </c>
      <c r="B46" s="414" t="s">
        <v>673</v>
      </c>
      <c r="C46" s="415">
        <f>1050-50</f>
        <v>1000</v>
      </c>
      <c r="D46" s="416">
        <v>45329.0</v>
      </c>
      <c r="E46" s="409"/>
      <c r="F46" s="414">
        <v>43.0</v>
      </c>
      <c r="G46" s="414" t="str">
        <f t="shared" ref="G46:I46" si="49">B46</f>
        <v>SQS 205 BLOCO K Apt 202</v>
      </c>
      <c r="H46" s="415">
        <f t="shared" si="49"/>
        <v>1000</v>
      </c>
      <c r="I46" s="416">
        <f t="shared" si="49"/>
        <v>45329</v>
      </c>
      <c r="J46" s="417"/>
      <c r="K46" s="409"/>
      <c r="L46" s="409"/>
      <c r="M46" s="409"/>
      <c r="N46" s="409"/>
      <c r="O46" s="409"/>
      <c r="P46" s="409"/>
      <c r="Q46" s="409"/>
      <c r="R46" s="409"/>
      <c r="S46" s="409"/>
      <c r="T46" s="409"/>
      <c r="U46" s="409"/>
      <c r="V46" s="409"/>
      <c r="W46" s="409"/>
      <c r="X46" s="409"/>
      <c r="Y46" s="409"/>
      <c r="Z46" s="409"/>
      <c r="AA46" s="409"/>
      <c r="AB46" s="409"/>
      <c r="AC46" s="409"/>
      <c r="AD46" s="409"/>
    </row>
    <row r="47" ht="16.5" customHeight="1">
      <c r="A47" s="414">
        <v>44.0</v>
      </c>
      <c r="B47" s="414" t="s">
        <v>674</v>
      </c>
      <c r="C47" s="415">
        <v>940.0</v>
      </c>
      <c r="D47" s="416">
        <v>45332.0</v>
      </c>
      <c r="E47" s="409"/>
      <c r="F47" s="414">
        <v>44.0</v>
      </c>
      <c r="G47" s="414" t="str">
        <f t="shared" ref="G47:I47" si="50">B47</f>
        <v>SQS 206 BLOCO C Apt 205</v>
      </c>
      <c r="H47" s="415">
        <f t="shared" si="50"/>
        <v>940</v>
      </c>
      <c r="I47" s="416">
        <f t="shared" si="50"/>
        <v>45332</v>
      </c>
      <c r="J47" s="417"/>
      <c r="K47" s="409"/>
      <c r="L47" s="409"/>
      <c r="M47" s="409"/>
      <c r="N47" s="409"/>
      <c r="O47" s="409"/>
      <c r="P47" s="409"/>
      <c r="Q47" s="409"/>
      <c r="R47" s="409"/>
      <c r="S47" s="409"/>
      <c r="T47" s="409"/>
      <c r="U47" s="409"/>
      <c r="V47" s="409"/>
      <c r="W47" s="409"/>
      <c r="X47" s="409"/>
      <c r="Y47" s="409"/>
      <c r="Z47" s="409"/>
      <c r="AA47" s="409"/>
      <c r="AB47" s="409"/>
      <c r="AC47" s="409"/>
      <c r="AD47" s="409"/>
    </row>
    <row r="48" ht="16.5" customHeight="1">
      <c r="A48" s="414">
        <v>45.0</v>
      </c>
      <c r="B48" s="428" t="s">
        <v>675</v>
      </c>
      <c r="C48" s="415">
        <f>1145-100</f>
        <v>1045</v>
      </c>
      <c r="D48" s="416">
        <v>45329.0</v>
      </c>
      <c r="E48" s="409"/>
      <c r="F48" s="414">
        <v>45.0</v>
      </c>
      <c r="G48" s="414" t="str">
        <f t="shared" ref="G48:I48" si="51">B48</f>
        <v>SQS 207 BLOCO E Aptº 206</v>
      </c>
      <c r="H48" s="415">
        <f t="shared" si="51"/>
        <v>1045</v>
      </c>
      <c r="I48" s="416">
        <f t="shared" si="51"/>
        <v>45329</v>
      </c>
      <c r="J48" s="417"/>
      <c r="K48" s="409"/>
      <c r="L48" s="409"/>
      <c r="M48" s="409"/>
      <c r="N48" s="409"/>
      <c r="O48" s="409"/>
      <c r="P48" s="409"/>
      <c r="Q48" s="409"/>
      <c r="R48" s="409"/>
      <c r="S48" s="409"/>
      <c r="T48" s="409"/>
      <c r="U48" s="409"/>
      <c r="V48" s="409"/>
      <c r="W48" s="409"/>
      <c r="X48" s="409"/>
      <c r="Y48" s="409"/>
      <c r="Z48" s="409"/>
      <c r="AA48" s="409"/>
      <c r="AB48" s="409"/>
      <c r="AC48" s="409"/>
      <c r="AD48" s="409"/>
    </row>
    <row r="49" ht="16.5" customHeight="1">
      <c r="A49" s="414">
        <v>46.0</v>
      </c>
      <c r="B49" s="414" t="s">
        <v>676</v>
      </c>
      <c r="C49" s="415">
        <f>1650-150</f>
        <v>1500</v>
      </c>
      <c r="D49" s="416">
        <v>45327.0</v>
      </c>
      <c r="E49" s="409"/>
      <c r="F49" s="414">
        <v>46.0</v>
      </c>
      <c r="G49" s="414" t="str">
        <f t="shared" ref="G49:I49" si="52">B49</f>
        <v>SQS 216 BLOCO H Aptº 102</v>
      </c>
      <c r="H49" s="415">
        <f t="shared" si="52"/>
        <v>1500</v>
      </c>
      <c r="I49" s="416">
        <f t="shared" si="52"/>
        <v>45327</v>
      </c>
      <c r="J49" s="417"/>
      <c r="K49" s="409"/>
      <c r="L49" s="409"/>
      <c r="M49" s="409"/>
      <c r="N49" s="409"/>
      <c r="O49" s="409"/>
      <c r="P49" s="409"/>
      <c r="Q49" s="409"/>
      <c r="R49" s="409"/>
      <c r="S49" s="409"/>
      <c r="T49" s="409"/>
      <c r="U49" s="409"/>
      <c r="V49" s="409"/>
      <c r="W49" s="409"/>
      <c r="X49" s="409"/>
      <c r="Y49" s="409"/>
      <c r="Z49" s="409"/>
      <c r="AA49" s="409"/>
      <c r="AB49" s="409"/>
      <c r="AC49" s="409"/>
      <c r="AD49" s="409"/>
    </row>
    <row r="50" ht="16.5" customHeight="1">
      <c r="A50" s="414">
        <v>47.0</v>
      </c>
      <c r="B50" s="414" t="s">
        <v>677</v>
      </c>
      <c r="C50" s="415">
        <v>1540.0</v>
      </c>
      <c r="D50" s="416">
        <v>45324.0</v>
      </c>
      <c r="E50" s="409"/>
      <c r="F50" s="414">
        <v>47.0</v>
      </c>
      <c r="G50" s="414" t="str">
        <f t="shared" ref="G50:I50" si="53">B50</f>
        <v>SQS 216 BLOCO K Apt 205</v>
      </c>
      <c r="H50" s="415">
        <f t="shared" si="53"/>
        <v>1540</v>
      </c>
      <c r="I50" s="416">
        <f t="shared" si="53"/>
        <v>45324</v>
      </c>
      <c r="J50" s="417"/>
      <c r="K50" s="409"/>
      <c r="L50" s="409"/>
      <c r="M50" s="409"/>
      <c r="N50" s="409"/>
      <c r="O50" s="409"/>
      <c r="P50" s="409"/>
      <c r="Q50" s="409"/>
      <c r="R50" s="409"/>
      <c r="S50" s="409"/>
      <c r="T50" s="409"/>
      <c r="U50" s="409"/>
      <c r="V50" s="409"/>
      <c r="W50" s="409"/>
      <c r="X50" s="409"/>
      <c r="Y50" s="409"/>
      <c r="Z50" s="409"/>
      <c r="AA50" s="409"/>
      <c r="AB50" s="409"/>
      <c r="AC50" s="409"/>
      <c r="AD50" s="409"/>
    </row>
    <row r="51" ht="16.5" customHeight="1">
      <c r="A51" s="419">
        <v>48.0</v>
      </c>
      <c r="B51" s="419" t="s">
        <v>678</v>
      </c>
      <c r="C51" s="420">
        <f>1518.91-63.29</f>
        <v>1455.62</v>
      </c>
      <c r="D51" s="421">
        <v>45327.0</v>
      </c>
      <c r="E51" s="409"/>
      <c r="F51" s="414">
        <v>48.0</v>
      </c>
      <c r="G51" s="414" t="str">
        <f t="shared" ref="G51:I51" si="54">B51</f>
        <v>SQS 307 BLOCO B Apt 506</v>
      </c>
      <c r="H51" s="415">
        <f t="shared" si="54"/>
        <v>1455.62</v>
      </c>
      <c r="I51" s="416">
        <f t="shared" si="54"/>
        <v>45327</v>
      </c>
      <c r="J51" s="417"/>
      <c r="K51" s="409"/>
      <c r="L51" s="409"/>
      <c r="M51" s="409"/>
      <c r="N51" s="409"/>
      <c r="O51" s="409"/>
      <c r="P51" s="409"/>
      <c r="Q51" s="409"/>
      <c r="R51" s="409"/>
      <c r="S51" s="409"/>
      <c r="T51" s="409"/>
      <c r="U51" s="409"/>
      <c r="V51" s="409"/>
      <c r="W51" s="409"/>
      <c r="X51" s="409"/>
      <c r="Y51" s="409"/>
      <c r="Z51" s="409"/>
      <c r="AA51" s="409"/>
      <c r="AB51" s="409"/>
      <c r="AC51" s="409"/>
      <c r="AD51" s="409"/>
    </row>
    <row r="52" ht="16.5" customHeight="1">
      <c r="A52" s="414">
        <v>49.0</v>
      </c>
      <c r="B52" s="414" t="s">
        <v>679</v>
      </c>
      <c r="C52" s="415">
        <f>1680-100</f>
        <v>1580</v>
      </c>
      <c r="D52" s="416">
        <v>45327.0</v>
      </c>
      <c r="E52" s="409"/>
      <c r="F52" s="414">
        <v>49.0</v>
      </c>
      <c r="G52" s="414" t="str">
        <f t="shared" ref="G52:I52" si="55">B52</f>
        <v>SQS 308 BLOCO C Aptº 403</v>
      </c>
      <c r="H52" s="415">
        <f t="shared" si="55"/>
        <v>1580</v>
      </c>
      <c r="I52" s="416">
        <f t="shared" si="55"/>
        <v>45327</v>
      </c>
      <c r="J52" s="417"/>
      <c r="K52" s="409"/>
      <c r="L52" s="409"/>
      <c r="M52" s="409"/>
      <c r="N52" s="409"/>
      <c r="O52" s="409"/>
      <c r="P52" s="409"/>
      <c r="Q52" s="409"/>
      <c r="R52" s="409"/>
      <c r="S52" s="409"/>
      <c r="T52" s="409"/>
      <c r="U52" s="409"/>
      <c r="V52" s="409"/>
      <c r="W52" s="409"/>
      <c r="X52" s="409"/>
      <c r="Y52" s="409"/>
      <c r="Z52" s="409"/>
      <c r="AA52" s="409"/>
      <c r="AB52" s="409"/>
      <c r="AC52" s="409"/>
      <c r="AD52" s="409"/>
    </row>
    <row r="53" ht="16.5" customHeight="1">
      <c r="A53" s="414">
        <v>50.0</v>
      </c>
      <c r="B53" s="414" t="s">
        <v>680</v>
      </c>
      <c r="C53" s="415">
        <f>1600-100</f>
        <v>1500</v>
      </c>
      <c r="D53" s="416">
        <v>45324.0</v>
      </c>
      <c r="E53" s="409"/>
      <c r="F53" s="414">
        <v>50.0</v>
      </c>
      <c r="G53" s="414" t="str">
        <f t="shared" ref="G53:I53" si="56">B53</f>
        <v>SQS 308 BLOCO D Aptº 402</v>
      </c>
      <c r="H53" s="415">
        <f t="shared" si="56"/>
        <v>1500</v>
      </c>
      <c r="I53" s="416">
        <f t="shared" si="56"/>
        <v>45324</v>
      </c>
      <c r="J53" s="417"/>
      <c r="K53" s="409"/>
      <c r="L53" s="409"/>
      <c r="M53" s="409"/>
      <c r="N53" s="409"/>
      <c r="O53" s="409"/>
      <c r="P53" s="409"/>
      <c r="Q53" s="409"/>
      <c r="R53" s="409"/>
      <c r="S53" s="409"/>
      <c r="T53" s="409"/>
      <c r="U53" s="409"/>
      <c r="V53" s="409"/>
      <c r="W53" s="409"/>
      <c r="X53" s="409"/>
      <c r="Y53" s="409"/>
      <c r="Z53" s="409"/>
      <c r="AA53" s="409"/>
      <c r="AB53" s="409"/>
      <c r="AC53" s="409"/>
      <c r="AD53" s="409"/>
    </row>
    <row r="54" ht="16.5" customHeight="1">
      <c r="A54" s="414">
        <v>51.0</v>
      </c>
      <c r="B54" s="414" t="s">
        <v>681</v>
      </c>
      <c r="C54" s="415">
        <v>1210.0</v>
      </c>
      <c r="D54" s="416">
        <v>45332.0</v>
      </c>
      <c r="E54" s="409"/>
      <c r="F54" s="414">
        <v>51.0</v>
      </c>
      <c r="G54" s="414" t="str">
        <f t="shared" ref="G54:I54" si="57">B54</f>
        <v>SQS 308 BLOCO I Aptº 103</v>
      </c>
      <c r="H54" s="415">
        <f t="shared" si="57"/>
        <v>1210</v>
      </c>
      <c r="I54" s="416">
        <f t="shared" si="57"/>
        <v>45332</v>
      </c>
      <c r="J54" s="417"/>
      <c r="K54" s="409"/>
      <c r="L54" s="409"/>
      <c r="M54" s="409"/>
      <c r="N54" s="409"/>
      <c r="O54" s="409"/>
      <c r="P54" s="409"/>
      <c r="Q54" s="409"/>
      <c r="R54" s="409"/>
      <c r="S54" s="409"/>
      <c r="T54" s="409"/>
      <c r="U54" s="409"/>
      <c r="V54" s="409"/>
      <c r="W54" s="409"/>
      <c r="X54" s="409"/>
      <c r="Y54" s="409"/>
      <c r="Z54" s="409"/>
      <c r="AA54" s="409"/>
      <c r="AB54" s="409"/>
      <c r="AC54" s="409"/>
      <c r="AD54" s="409"/>
    </row>
    <row r="55" ht="16.5" customHeight="1">
      <c r="A55" s="414">
        <v>52.0</v>
      </c>
      <c r="B55" s="414" t="s">
        <v>682</v>
      </c>
      <c r="C55" s="415">
        <v>970.0</v>
      </c>
      <c r="D55" s="416">
        <v>45330.0</v>
      </c>
      <c r="E55" s="409"/>
      <c r="F55" s="414">
        <v>52.0</v>
      </c>
      <c r="G55" s="414" t="str">
        <f t="shared" ref="G55:I55" si="58">B55</f>
        <v>SQS 310 BLOCO J Aptº 406</v>
      </c>
      <c r="H55" s="415">
        <f t="shared" si="58"/>
        <v>970</v>
      </c>
      <c r="I55" s="416">
        <f t="shared" si="58"/>
        <v>45330</v>
      </c>
      <c r="J55" s="417"/>
      <c r="K55" s="409"/>
      <c r="L55" s="409"/>
      <c r="M55" s="409"/>
      <c r="N55" s="409"/>
      <c r="O55" s="409"/>
      <c r="P55" s="409"/>
      <c r="Q55" s="409"/>
      <c r="R55" s="409"/>
      <c r="S55" s="409"/>
      <c r="T55" s="409"/>
      <c r="U55" s="409"/>
      <c r="V55" s="409"/>
      <c r="W55" s="409"/>
      <c r="X55" s="409"/>
      <c r="Y55" s="409"/>
      <c r="Z55" s="409"/>
      <c r="AA55" s="409"/>
      <c r="AB55" s="409"/>
      <c r="AC55" s="409"/>
      <c r="AD55" s="409"/>
    </row>
    <row r="56" ht="16.5" customHeight="1">
      <c r="A56" s="414">
        <v>53.0</v>
      </c>
      <c r="B56" s="414" t="s">
        <v>683</v>
      </c>
      <c r="C56" s="415">
        <f>2299.49-201.71</f>
        <v>2097.78</v>
      </c>
      <c r="D56" s="416">
        <v>45330.0</v>
      </c>
      <c r="E56" s="409"/>
      <c r="F56" s="414">
        <v>53.0</v>
      </c>
      <c r="G56" s="414" t="str">
        <f t="shared" ref="G56:I56" si="59">B56</f>
        <v>SQS 312 BLOCO B Apt 201</v>
      </c>
      <c r="H56" s="415">
        <f t="shared" si="59"/>
        <v>2097.78</v>
      </c>
      <c r="I56" s="416">
        <f t="shared" si="59"/>
        <v>45330</v>
      </c>
      <c r="J56" s="417"/>
      <c r="K56" s="409"/>
      <c r="L56" s="409"/>
      <c r="M56" s="409"/>
      <c r="N56" s="409"/>
      <c r="O56" s="409"/>
      <c r="P56" s="409"/>
      <c r="Q56" s="409"/>
      <c r="R56" s="409"/>
      <c r="S56" s="409"/>
      <c r="T56" s="409"/>
      <c r="U56" s="409"/>
      <c r="V56" s="409"/>
      <c r="W56" s="409"/>
      <c r="X56" s="409"/>
      <c r="Y56" s="409"/>
      <c r="Z56" s="409"/>
      <c r="AA56" s="409"/>
      <c r="AB56" s="409"/>
      <c r="AC56" s="409"/>
      <c r="AD56" s="409"/>
    </row>
    <row r="57" ht="16.5" customHeight="1">
      <c r="A57" s="419">
        <v>54.0</v>
      </c>
      <c r="B57" s="419" t="s">
        <v>684</v>
      </c>
      <c r="C57" s="420">
        <v>1600.0</v>
      </c>
      <c r="D57" s="421">
        <v>45327.0</v>
      </c>
      <c r="E57" s="409"/>
      <c r="F57" s="414">
        <v>54.0</v>
      </c>
      <c r="G57" s="414" t="str">
        <f t="shared" ref="G57:I57" si="60">B57</f>
        <v>SQS 316 BLOCO G Apt 405</v>
      </c>
      <c r="H57" s="415">
        <f t="shared" si="60"/>
        <v>1600</v>
      </c>
      <c r="I57" s="416">
        <f t="shared" si="60"/>
        <v>45327</v>
      </c>
      <c r="J57" s="417"/>
      <c r="K57" s="409"/>
      <c r="L57" s="409"/>
      <c r="M57" s="409"/>
      <c r="N57" s="409"/>
      <c r="O57" s="409"/>
      <c r="P57" s="409"/>
      <c r="Q57" s="409"/>
      <c r="R57" s="409"/>
      <c r="S57" s="409"/>
      <c r="T57" s="409"/>
      <c r="U57" s="409"/>
      <c r="V57" s="409"/>
      <c r="W57" s="409"/>
      <c r="X57" s="409"/>
      <c r="Y57" s="409"/>
      <c r="Z57" s="409"/>
      <c r="AA57" s="409"/>
      <c r="AB57" s="409"/>
      <c r="AC57" s="409"/>
      <c r="AD57" s="409"/>
    </row>
    <row r="58" ht="16.5" customHeight="1">
      <c r="A58" s="414">
        <v>55.0</v>
      </c>
      <c r="B58" s="414" t="s">
        <v>685</v>
      </c>
      <c r="C58" s="415">
        <f>1420-50</f>
        <v>1370</v>
      </c>
      <c r="D58" s="416">
        <v>45329.0</v>
      </c>
      <c r="E58" s="409"/>
      <c r="F58" s="414">
        <v>55.0</v>
      </c>
      <c r="G58" s="414" t="str">
        <f t="shared" ref="G58:I58" si="61">B58</f>
        <v>SQS 316 BLOCO H Apt 305</v>
      </c>
      <c r="H58" s="415">
        <f t="shared" si="61"/>
        <v>1370</v>
      </c>
      <c r="I58" s="416">
        <f t="shared" si="61"/>
        <v>45329</v>
      </c>
      <c r="J58" s="417"/>
      <c r="K58" s="409"/>
      <c r="L58" s="409"/>
      <c r="M58" s="409"/>
      <c r="N58" s="409"/>
      <c r="O58" s="409"/>
      <c r="P58" s="409"/>
      <c r="Q58" s="409"/>
      <c r="R58" s="409"/>
      <c r="S58" s="409"/>
      <c r="T58" s="409"/>
      <c r="U58" s="409"/>
      <c r="V58" s="409"/>
      <c r="W58" s="409"/>
      <c r="X58" s="409"/>
      <c r="Y58" s="409"/>
      <c r="Z58" s="409"/>
      <c r="AA58" s="409"/>
      <c r="AB58" s="409"/>
      <c r="AC58" s="409"/>
      <c r="AD58" s="409"/>
    </row>
    <row r="59" ht="16.5" customHeight="1">
      <c r="A59" s="414">
        <v>56.0</v>
      </c>
      <c r="B59" s="414" t="s">
        <v>686</v>
      </c>
      <c r="C59" s="415">
        <f>645-30</f>
        <v>615</v>
      </c>
      <c r="D59" s="416">
        <v>45327.0</v>
      </c>
      <c r="E59" s="409"/>
      <c r="F59" s="414">
        <v>56.0</v>
      </c>
      <c r="G59" s="414" t="str">
        <f t="shared" ref="G59:I59" si="62">B59</f>
        <v>SQS 403 BLOCO N Apt 101</v>
      </c>
      <c r="H59" s="415">
        <f t="shared" si="62"/>
        <v>615</v>
      </c>
      <c r="I59" s="416">
        <f t="shared" si="62"/>
        <v>45327</v>
      </c>
      <c r="J59" s="417"/>
      <c r="K59" s="409"/>
      <c r="L59" s="409"/>
      <c r="M59" s="409"/>
      <c r="N59" s="409"/>
      <c r="O59" s="409"/>
      <c r="P59" s="409"/>
      <c r="Q59" s="409"/>
      <c r="R59" s="409"/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</row>
    <row r="60" ht="16.5" customHeight="1">
      <c r="A60" s="414">
        <v>57.0</v>
      </c>
      <c r="B60" s="414" t="s">
        <v>687</v>
      </c>
      <c r="C60" s="415">
        <f>1134.5-200</f>
        <v>934.5</v>
      </c>
      <c r="D60" s="416">
        <v>45327.0</v>
      </c>
      <c r="E60" s="409"/>
      <c r="F60" s="414">
        <v>57.0</v>
      </c>
      <c r="G60" s="414" t="str">
        <f t="shared" ref="G60:I60" si="63">B60</f>
        <v>SQS 411 BLOCO I Apt 101</v>
      </c>
      <c r="H60" s="415">
        <f t="shared" si="63"/>
        <v>934.5</v>
      </c>
      <c r="I60" s="416">
        <f t="shared" si="63"/>
        <v>45327</v>
      </c>
      <c r="J60" s="417"/>
      <c r="K60" s="409"/>
      <c r="L60" s="409"/>
      <c r="M60" s="409"/>
      <c r="N60" s="409"/>
      <c r="O60" s="409"/>
      <c r="P60" s="409"/>
      <c r="Q60" s="409"/>
      <c r="R60" s="409"/>
      <c r="S60" s="409"/>
      <c r="T60" s="409"/>
      <c r="U60" s="409"/>
      <c r="V60" s="409"/>
      <c r="W60" s="409"/>
      <c r="X60" s="409"/>
      <c r="Y60" s="409"/>
      <c r="Z60" s="409"/>
      <c r="AA60" s="409"/>
      <c r="AB60" s="409"/>
      <c r="AC60" s="409"/>
      <c r="AD60" s="409"/>
    </row>
    <row r="61" ht="16.5" customHeight="1">
      <c r="A61" s="414">
        <v>58.0</v>
      </c>
      <c r="B61" s="414" t="s">
        <v>688</v>
      </c>
      <c r="C61" s="415">
        <v>400.0</v>
      </c>
      <c r="D61" s="416">
        <v>45332.0</v>
      </c>
      <c r="E61" s="409"/>
      <c r="F61" s="414">
        <v>58.0</v>
      </c>
      <c r="G61" s="414" t="str">
        <f t="shared" ref="G61:I61" si="64">B61</f>
        <v>SQS 411 BLOCO T Apt 305</v>
      </c>
      <c r="H61" s="415">
        <f t="shared" si="64"/>
        <v>400</v>
      </c>
      <c r="I61" s="416">
        <f t="shared" si="64"/>
        <v>45332</v>
      </c>
      <c r="J61" s="417"/>
      <c r="K61" s="409"/>
      <c r="L61" s="409"/>
      <c r="M61" s="409"/>
      <c r="N61" s="409"/>
      <c r="O61" s="409"/>
      <c r="P61" s="409"/>
      <c r="Q61" s="409"/>
      <c r="R61" s="409"/>
      <c r="S61" s="409"/>
      <c r="T61" s="409"/>
      <c r="U61" s="409"/>
      <c r="V61" s="409"/>
      <c r="W61" s="409"/>
      <c r="X61" s="409"/>
      <c r="Y61" s="409"/>
      <c r="Z61" s="409"/>
      <c r="AA61" s="409"/>
      <c r="AB61" s="409"/>
      <c r="AC61" s="409"/>
      <c r="AD61" s="409"/>
    </row>
    <row r="62" ht="16.5" customHeight="1">
      <c r="A62" s="414">
        <v>59.0</v>
      </c>
      <c r="B62" s="414" t="s">
        <v>689</v>
      </c>
      <c r="C62" s="415">
        <f>520-20</f>
        <v>500</v>
      </c>
      <c r="D62" s="416">
        <v>45332.0</v>
      </c>
      <c r="E62" s="409"/>
      <c r="F62" s="414">
        <v>59.0</v>
      </c>
      <c r="G62" s="414" t="str">
        <f t="shared" ref="G62:I62" si="65">B62</f>
        <v>SQS 413 BLOCO D Apt 210</v>
      </c>
      <c r="H62" s="415">
        <f t="shared" si="65"/>
        <v>500</v>
      </c>
      <c r="I62" s="416">
        <f t="shared" si="65"/>
        <v>45332</v>
      </c>
      <c r="J62" s="417"/>
      <c r="K62" s="409"/>
      <c r="L62" s="409"/>
      <c r="M62" s="409"/>
      <c r="N62" s="409"/>
      <c r="O62" s="409"/>
      <c r="P62" s="409"/>
      <c r="Q62" s="409"/>
      <c r="R62" s="409"/>
      <c r="S62" s="409"/>
      <c r="T62" s="409"/>
      <c r="U62" s="409"/>
      <c r="V62" s="409"/>
      <c r="W62" s="409"/>
      <c r="X62" s="409"/>
      <c r="Y62" s="409"/>
      <c r="Z62" s="409"/>
      <c r="AA62" s="409"/>
      <c r="AB62" s="409"/>
      <c r="AC62" s="409"/>
      <c r="AD62" s="409"/>
    </row>
    <row r="63" ht="16.5" customHeight="1">
      <c r="A63" s="419">
        <v>60.0</v>
      </c>
      <c r="B63" s="419" t="s">
        <v>690</v>
      </c>
      <c r="C63" s="420">
        <f t="shared" ref="C63:C74" si="67">514.13-51.41</f>
        <v>462.72</v>
      </c>
      <c r="D63" s="421">
        <v>45327.0</v>
      </c>
      <c r="E63" s="409"/>
      <c r="F63" s="414">
        <v>60.0</v>
      </c>
      <c r="G63" s="414" t="str">
        <f t="shared" ref="G63:I63" si="66">B63</f>
        <v>A. CLARAS QS 07 A 302</v>
      </c>
      <c r="H63" s="415">
        <f t="shared" si="66"/>
        <v>462.72</v>
      </c>
      <c r="I63" s="416">
        <f t="shared" si="66"/>
        <v>45327</v>
      </c>
      <c r="J63" s="417"/>
      <c r="K63" s="409"/>
      <c r="L63" s="409"/>
      <c r="M63" s="409"/>
      <c r="N63" s="409"/>
      <c r="O63" s="409"/>
      <c r="P63" s="409"/>
      <c r="Q63" s="409"/>
      <c r="R63" s="409"/>
      <c r="S63" s="409"/>
      <c r="T63" s="409"/>
      <c r="U63" s="409"/>
      <c r="V63" s="409"/>
      <c r="W63" s="409"/>
      <c r="X63" s="409"/>
      <c r="Y63" s="409"/>
      <c r="Z63" s="409"/>
      <c r="AA63" s="409"/>
      <c r="AB63" s="409"/>
      <c r="AC63" s="409"/>
      <c r="AD63" s="409"/>
    </row>
    <row r="64" ht="16.5" customHeight="1">
      <c r="A64" s="419">
        <v>61.0</v>
      </c>
      <c r="B64" s="419" t="s">
        <v>691</v>
      </c>
      <c r="C64" s="420">
        <f t="shared" si="67"/>
        <v>462.72</v>
      </c>
      <c r="D64" s="421">
        <v>45327.0</v>
      </c>
      <c r="E64" s="409"/>
      <c r="F64" s="414">
        <v>61.0</v>
      </c>
      <c r="G64" s="414" t="str">
        <f t="shared" ref="G64:I64" si="68">B64</f>
        <v>A. CLARAS QS 07 B 105</v>
      </c>
      <c r="H64" s="415">
        <f t="shared" si="68"/>
        <v>462.72</v>
      </c>
      <c r="I64" s="416">
        <f t="shared" si="68"/>
        <v>45327</v>
      </c>
      <c r="J64" s="417"/>
      <c r="K64" s="409"/>
      <c r="L64" s="409"/>
      <c r="M64" s="409"/>
      <c r="N64" s="409"/>
      <c r="O64" s="409"/>
      <c r="P64" s="409"/>
      <c r="Q64" s="409"/>
      <c r="R64" s="409"/>
      <c r="S64" s="409"/>
      <c r="T64" s="409"/>
      <c r="U64" s="409"/>
      <c r="V64" s="409"/>
      <c r="W64" s="409"/>
      <c r="X64" s="409"/>
      <c r="Y64" s="409"/>
      <c r="Z64" s="409"/>
      <c r="AA64" s="409"/>
      <c r="AB64" s="409"/>
      <c r="AC64" s="409"/>
      <c r="AD64" s="409"/>
    </row>
    <row r="65" ht="16.5" customHeight="1">
      <c r="A65" s="419">
        <v>62.0</v>
      </c>
      <c r="B65" s="419" t="s">
        <v>692</v>
      </c>
      <c r="C65" s="420">
        <f t="shared" si="67"/>
        <v>462.72</v>
      </c>
      <c r="D65" s="421">
        <v>45327.0</v>
      </c>
      <c r="E65" s="409"/>
      <c r="F65" s="414">
        <v>62.0</v>
      </c>
      <c r="G65" s="414" t="str">
        <f t="shared" ref="G65:I65" si="69">B65</f>
        <v>A. CLARAS QS 07 B 106</v>
      </c>
      <c r="H65" s="415">
        <f t="shared" si="69"/>
        <v>462.72</v>
      </c>
      <c r="I65" s="416">
        <f t="shared" si="69"/>
        <v>45327</v>
      </c>
      <c r="J65" s="417"/>
      <c r="K65" s="409"/>
      <c r="L65" s="409"/>
      <c r="M65" s="409"/>
      <c r="N65" s="409"/>
      <c r="O65" s="409"/>
      <c r="P65" s="409"/>
      <c r="Q65" s="409"/>
      <c r="R65" s="409"/>
      <c r="S65" s="409"/>
      <c r="T65" s="409"/>
      <c r="U65" s="409"/>
      <c r="V65" s="409"/>
      <c r="W65" s="409"/>
      <c r="X65" s="409"/>
      <c r="Y65" s="409"/>
      <c r="Z65" s="409"/>
      <c r="AA65" s="409"/>
      <c r="AB65" s="409"/>
      <c r="AC65" s="409"/>
      <c r="AD65" s="409"/>
    </row>
    <row r="66" ht="16.5" customHeight="1">
      <c r="A66" s="419">
        <v>63.0</v>
      </c>
      <c r="B66" s="419" t="s">
        <v>693</v>
      </c>
      <c r="C66" s="420">
        <f t="shared" si="67"/>
        <v>462.72</v>
      </c>
      <c r="D66" s="421">
        <v>45327.0</v>
      </c>
      <c r="E66" s="409"/>
      <c r="F66" s="414">
        <v>63.0</v>
      </c>
      <c r="G66" s="414" t="str">
        <f t="shared" ref="G66:I66" si="70">B66</f>
        <v>A. CLARAS QS 07 B 107</v>
      </c>
      <c r="H66" s="415">
        <f t="shared" si="70"/>
        <v>462.72</v>
      </c>
      <c r="I66" s="416">
        <f t="shared" si="70"/>
        <v>45327</v>
      </c>
      <c r="J66" s="417"/>
      <c r="K66" s="409"/>
      <c r="L66" s="409"/>
      <c r="M66" s="409"/>
      <c r="N66" s="409"/>
      <c r="O66" s="409"/>
      <c r="P66" s="409"/>
      <c r="Q66" s="409"/>
      <c r="R66" s="409"/>
      <c r="S66" s="409"/>
      <c r="T66" s="409"/>
      <c r="U66" s="409"/>
      <c r="V66" s="409"/>
      <c r="W66" s="409"/>
      <c r="X66" s="409"/>
      <c r="Y66" s="409"/>
      <c r="Z66" s="409"/>
      <c r="AA66" s="409"/>
      <c r="AB66" s="409"/>
      <c r="AC66" s="409"/>
      <c r="AD66" s="409"/>
    </row>
    <row r="67" ht="16.5" customHeight="1">
      <c r="A67" s="419">
        <v>64.0</v>
      </c>
      <c r="B67" s="419" t="s">
        <v>694</v>
      </c>
      <c r="C67" s="420">
        <f t="shared" si="67"/>
        <v>462.72</v>
      </c>
      <c r="D67" s="421">
        <v>45327.0</v>
      </c>
      <c r="E67" s="409"/>
      <c r="F67" s="414">
        <v>64.0</v>
      </c>
      <c r="G67" s="414" t="str">
        <f t="shared" ref="G67:I67" si="71">B67</f>
        <v>A. CLARAS QS 07 B 109</v>
      </c>
      <c r="H67" s="415">
        <f t="shared" si="71"/>
        <v>462.72</v>
      </c>
      <c r="I67" s="416">
        <f t="shared" si="71"/>
        <v>45327</v>
      </c>
      <c r="J67" s="417"/>
      <c r="K67" s="409"/>
      <c r="L67" s="409"/>
      <c r="M67" s="409"/>
      <c r="N67" s="409"/>
      <c r="O67" s="409"/>
      <c r="P67" s="409"/>
      <c r="Q67" s="409"/>
      <c r="R67" s="409"/>
      <c r="S67" s="409"/>
      <c r="T67" s="409"/>
      <c r="U67" s="409"/>
      <c r="V67" s="409"/>
      <c r="W67" s="409"/>
      <c r="X67" s="409"/>
      <c r="Y67" s="409"/>
      <c r="Z67" s="409"/>
      <c r="AA67" s="409"/>
      <c r="AB67" s="409"/>
      <c r="AC67" s="409"/>
      <c r="AD67" s="409"/>
    </row>
    <row r="68" ht="16.5" customHeight="1">
      <c r="A68" s="419">
        <v>65.0</v>
      </c>
      <c r="B68" s="419" t="s">
        <v>695</v>
      </c>
      <c r="C68" s="420">
        <f t="shared" si="67"/>
        <v>462.72</v>
      </c>
      <c r="D68" s="421">
        <v>45327.0</v>
      </c>
      <c r="E68" s="409"/>
      <c r="F68" s="414">
        <v>65.0</v>
      </c>
      <c r="G68" s="414" t="str">
        <f t="shared" ref="G68:I68" si="72">B68</f>
        <v>A. CLARAS QS 07 B 110</v>
      </c>
      <c r="H68" s="415">
        <f t="shared" si="72"/>
        <v>462.72</v>
      </c>
      <c r="I68" s="416">
        <f t="shared" si="72"/>
        <v>45327</v>
      </c>
      <c r="J68" s="417"/>
      <c r="K68" s="409"/>
      <c r="L68" s="409"/>
      <c r="M68" s="409"/>
      <c r="N68" s="409"/>
      <c r="O68" s="409"/>
      <c r="P68" s="409"/>
      <c r="Q68" s="409"/>
      <c r="R68" s="409"/>
      <c r="S68" s="409"/>
      <c r="T68" s="409"/>
      <c r="U68" s="409"/>
      <c r="V68" s="409"/>
      <c r="W68" s="409"/>
      <c r="X68" s="409"/>
      <c r="Y68" s="409"/>
      <c r="Z68" s="409"/>
      <c r="AA68" s="409"/>
      <c r="AB68" s="409"/>
      <c r="AC68" s="409"/>
      <c r="AD68" s="409"/>
    </row>
    <row r="69" ht="16.5" customHeight="1">
      <c r="A69" s="419">
        <v>66.0</v>
      </c>
      <c r="B69" s="419" t="s">
        <v>696</v>
      </c>
      <c r="C69" s="420">
        <f t="shared" si="67"/>
        <v>462.72</v>
      </c>
      <c r="D69" s="421">
        <v>45327.0</v>
      </c>
      <c r="E69" s="409"/>
      <c r="F69" s="414">
        <v>66.0</v>
      </c>
      <c r="G69" s="414" t="str">
        <f t="shared" ref="G69:I69" si="73">B69</f>
        <v>A. CLARAS QS 07 B 205</v>
      </c>
      <c r="H69" s="415">
        <f t="shared" si="73"/>
        <v>462.72</v>
      </c>
      <c r="I69" s="416">
        <f t="shared" si="73"/>
        <v>45327</v>
      </c>
      <c r="J69" s="417"/>
      <c r="K69" s="409"/>
      <c r="L69" s="409"/>
      <c r="M69" s="409"/>
      <c r="N69" s="409"/>
      <c r="O69" s="409"/>
      <c r="P69" s="409"/>
      <c r="Q69" s="409"/>
      <c r="R69" s="409"/>
      <c r="S69" s="409"/>
      <c r="T69" s="409"/>
      <c r="U69" s="409"/>
      <c r="V69" s="409"/>
      <c r="W69" s="409"/>
      <c r="X69" s="409"/>
      <c r="Y69" s="409"/>
      <c r="Z69" s="409"/>
      <c r="AA69" s="409"/>
      <c r="AB69" s="409"/>
      <c r="AC69" s="409"/>
      <c r="AD69" s="409"/>
    </row>
    <row r="70" ht="16.5" customHeight="1">
      <c r="A70" s="419">
        <v>67.0</v>
      </c>
      <c r="B70" s="419" t="s">
        <v>697</v>
      </c>
      <c r="C70" s="420">
        <f t="shared" si="67"/>
        <v>462.72</v>
      </c>
      <c r="D70" s="421">
        <v>45327.0</v>
      </c>
      <c r="E70" s="409"/>
      <c r="F70" s="414">
        <v>67.0</v>
      </c>
      <c r="G70" s="414" t="str">
        <f t="shared" ref="G70:I70" si="74">B70</f>
        <v>A. CLARAS QS 07 B 208</v>
      </c>
      <c r="H70" s="415">
        <f t="shared" si="74"/>
        <v>462.72</v>
      </c>
      <c r="I70" s="416">
        <f t="shared" si="74"/>
        <v>45327</v>
      </c>
      <c r="J70" s="417"/>
      <c r="K70" s="409"/>
      <c r="L70" s="409"/>
      <c r="M70" s="409"/>
      <c r="N70" s="409"/>
      <c r="O70" s="409"/>
      <c r="P70" s="409"/>
      <c r="Q70" s="409"/>
      <c r="R70" s="409"/>
      <c r="S70" s="409"/>
      <c r="T70" s="409"/>
      <c r="U70" s="409"/>
      <c r="V70" s="409"/>
      <c r="W70" s="409"/>
      <c r="X70" s="409"/>
      <c r="Y70" s="409"/>
      <c r="Z70" s="409"/>
      <c r="AA70" s="409"/>
      <c r="AB70" s="409"/>
      <c r="AC70" s="409"/>
      <c r="AD70" s="409"/>
    </row>
    <row r="71" ht="16.5" customHeight="1">
      <c r="A71" s="419">
        <v>68.0</v>
      </c>
      <c r="B71" s="419" t="s">
        <v>698</v>
      </c>
      <c r="C71" s="420">
        <f t="shared" si="67"/>
        <v>462.72</v>
      </c>
      <c r="D71" s="421">
        <v>45327.0</v>
      </c>
      <c r="E71" s="409"/>
      <c r="F71" s="414">
        <v>68.0</v>
      </c>
      <c r="G71" s="414" t="str">
        <f t="shared" ref="G71:I71" si="75">B71</f>
        <v>A. CLARAS QS 07 B 210</v>
      </c>
      <c r="H71" s="415">
        <f t="shared" si="75"/>
        <v>462.72</v>
      </c>
      <c r="I71" s="416">
        <f t="shared" si="75"/>
        <v>45327</v>
      </c>
      <c r="J71" s="417"/>
      <c r="K71" s="409"/>
      <c r="L71" s="409"/>
      <c r="M71" s="409"/>
      <c r="N71" s="409"/>
      <c r="O71" s="409"/>
      <c r="P71" s="409"/>
      <c r="Q71" s="409"/>
      <c r="R71" s="409"/>
      <c r="S71" s="409"/>
      <c r="T71" s="409"/>
      <c r="U71" s="409"/>
      <c r="V71" s="409"/>
      <c r="W71" s="409"/>
      <c r="X71" s="409"/>
      <c r="Y71" s="409"/>
      <c r="Z71" s="409"/>
      <c r="AA71" s="409"/>
      <c r="AB71" s="409"/>
      <c r="AC71" s="409"/>
      <c r="AD71" s="409"/>
    </row>
    <row r="72" ht="16.5" customHeight="1">
      <c r="A72" s="419">
        <v>69.0</v>
      </c>
      <c r="B72" s="419" t="s">
        <v>699</v>
      </c>
      <c r="C72" s="420">
        <f t="shared" si="67"/>
        <v>462.72</v>
      </c>
      <c r="D72" s="421">
        <v>45327.0</v>
      </c>
      <c r="E72" s="409"/>
      <c r="F72" s="414">
        <v>69.0</v>
      </c>
      <c r="G72" s="414" t="str">
        <f t="shared" ref="G72:I72" si="76">B72</f>
        <v>A. CLARAS QS 07 B 306</v>
      </c>
      <c r="H72" s="415">
        <f t="shared" si="76"/>
        <v>462.72</v>
      </c>
      <c r="I72" s="416">
        <f t="shared" si="76"/>
        <v>45327</v>
      </c>
      <c r="J72" s="417"/>
      <c r="K72" s="409"/>
      <c r="L72" s="409"/>
      <c r="M72" s="409"/>
      <c r="N72" s="409"/>
      <c r="O72" s="409"/>
      <c r="P72" s="409"/>
      <c r="Q72" s="409"/>
      <c r="R72" s="409"/>
      <c r="S72" s="409"/>
      <c r="T72" s="409"/>
      <c r="U72" s="409"/>
      <c r="V72" s="409"/>
      <c r="W72" s="409"/>
      <c r="X72" s="409"/>
      <c r="Y72" s="409"/>
      <c r="Z72" s="409"/>
      <c r="AA72" s="409"/>
      <c r="AB72" s="409"/>
      <c r="AC72" s="409"/>
      <c r="AD72" s="409"/>
    </row>
    <row r="73" ht="16.5" customHeight="1">
      <c r="A73" s="419">
        <v>70.0</v>
      </c>
      <c r="B73" s="419" t="s">
        <v>700</v>
      </c>
      <c r="C73" s="420">
        <f t="shared" si="67"/>
        <v>462.72</v>
      </c>
      <c r="D73" s="421">
        <v>45327.0</v>
      </c>
      <c r="E73" s="409"/>
      <c r="F73" s="414">
        <v>70.0</v>
      </c>
      <c r="G73" s="414" t="str">
        <f t="shared" ref="G73:I73" si="77">B73</f>
        <v>A. CLARAS QS 07 B 308</v>
      </c>
      <c r="H73" s="415">
        <f t="shared" si="77"/>
        <v>462.72</v>
      </c>
      <c r="I73" s="416">
        <f t="shared" si="77"/>
        <v>45327</v>
      </c>
      <c r="J73" s="417"/>
      <c r="K73" s="409"/>
      <c r="L73" s="409"/>
      <c r="M73" s="409"/>
      <c r="N73" s="409"/>
      <c r="O73" s="409"/>
      <c r="P73" s="409"/>
      <c r="Q73" s="409"/>
      <c r="R73" s="409"/>
      <c r="S73" s="409"/>
      <c r="T73" s="409"/>
      <c r="U73" s="409"/>
      <c r="V73" s="409"/>
      <c r="W73" s="409"/>
      <c r="X73" s="409"/>
      <c r="Y73" s="409"/>
      <c r="Z73" s="409"/>
      <c r="AA73" s="409"/>
      <c r="AB73" s="409"/>
      <c r="AC73" s="409"/>
      <c r="AD73" s="409"/>
    </row>
    <row r="74" ht="16.5" customHeight="1">
      <c r="A74" s="419">
        <v>71.0</v>
      </c>
      <c r="B74" s="419" t="s">
        <v>701</v>
      </c>
      <c r="C74" s="420">
        <f t="shared" si="67"/>
        <v>462.72</v>
      </c>
      <c r="D74" s="421">
        <v>45327.0</v>
      </c>
      <c r="E74" s="409"/>
      <c r="F74" s="414">
        <v>71.0</v>
      </c>
      <c r="G74" s="414" t="str">
        <f t="shared" ref="G74:I74" si="78">B74</f>
        <v>A. CLARAS QS 07 B 309</v>
      </c>
      <c r="H74" s="415">
        <f t="shared" si="78"/>
        <v>462.72</v>
      </c>
      <c r="I74" s="416">
        <f t="shared" si="78"/>
        <v>45327</v>
      </c>
      <c r="J74" s="417"/>
      <c r="K74" s="409"/>
      <c r="L74" s="409"/>
      <c r="M74" s="409"/>
      <c r="N74" s="409"/>
      <c r="O74" s="409"/>
      <c r="P74" s="409"/>
      <c r="Q74" s="409"/>
      <c r="R74" s="409"/>
      <c r="S74" s="409"/>
      <c r="T74" s="409"/>
      <c r="U74" s="409"/>
      <c r="V74" s="409"/>
      <c r="W74" s="409"/>
      <c r="X74" s="409"/>
      <c r="Y74" s="409"/>
      <c r="Z74" s="409"/>
      <c r="AA74" s="409"/>
      <c r="AB74" s="409"/>
      <c r="AC74" s="409"/>
      <c r="AD74" s="409"/>
    </row>
    <row r="75" ht="16.5" customHeight="1">
      <c r="A75" s="412"/>
      <c r="B75" s="411" t="s">
        <v>135</v>
      </c>
      <c r="C75" s="430">
        <f>SUM(C4:C74)</f>
        <v>69916.73</v>
      </c>
      <c r="D75" s="411"/>
      <c r="E75" s="409"/>
      <c r="F75" s="417"/>
      <c r="G75" s="431" t="s">
        <v>135</v>
      </c>
      <c r="H75" s="430">
        <f>C75</f>
        <v>69916.73</v>
      </c>
      <c r="I75" s="432"/>
      <c r="J75" s="433"/>
      <c r="K75" s="409"/>
      <c r="L75" s="409"/>
      <c r="M75" s="409"/>
      <c r="N75" s="409"/>
      <c r="O75" s="409"/>
      <c r="P75" s="409"/>
      <c r="Q75" s="409"/>
      <c r="R75" s="409"/>
      <c r="S75" s="409"/>
      <c r="T75" s="409"/>
      <c r="U75" s="409"/>
      <c r="V75" s="409"/>
      <c r="W75" s="409"/>
      <c r="X75" s="409"/>
      <c r="Y75" s="409"/>
      <c r="Z75" s="409"/>
      <c r="AA75" s="409"/>
      <c r="AB75" s="409"/>
      <c r="AC75" s="409"/>
      <c r="AD75" s="409"/>
    </row>
    <row r="76" ht="16.5" customHeight="1">
      <c r="A76" s="409"/>
      <c r="B76" s="434"/>
      <c r="C76" s="434"/>
      <c r="D76" s="434"/>
      <c r="E76" s="409"/>
      <c r="F76" s="409"/>
      <c r="G76" s="434"/>
      <c r="H76" s="409"/>
      <c r="I76" s="409"/>
      <c r="J76" s="409"/>
      <c r="K76" s="409"/>
      <c r="L76" s="409"/>
      <c r="M76" s="409"/>
      <c r="N76" s="409"/>
      <c r="O76" s="409"/>
      <c r="P76" s="409"/>
      <c r="Q76" s="409"/>
      <c r="R76" s="409"/>
      <c r="S76" s="409"/>
      <c r="T76" s="409"/>
      <c r="U76" s="409"/>
      <c r="V76" s="409"/>
      <c r="W76" s="409"/>
      <c r="X76" s="409"/>
      <c r="Y76" s="409"/>
      <c r="Z76" s="409"/>
      <c r="AA76" s="409"/>
      <c r="AB76" s="409"/>
      <c r="AC76" s="409"/>
      <c r="AD76" s="409"/>
    </row>
    <row r="77" ht="16.5" customHeight="1">
      <c r="A77" s="409"/>
      <c r="B77" s="435" t="s">
        <v>702</v>
      </c>
      <c r="C77" s="434"/>
      <c r="D77" s="434"/>
      <c r="E77" s="409"/>
      <c r="F77" s="409"/>
      <c r="G77" s="435" t="s">
        <v>702</v>
      </c>
      <c r="I77" s="409"/>
      <c r="J77" s="409"/>
      <c r="K77" s="409"/>
      <c r="L77" s="409"/>
      <c r="M77" s="409"/>
      <c r="N77" s="409"/>
      <c r="O77" s="409"/>
      <c r="P77" s="409"/>
      <c r="Q77" s="409"/>
      <c r="R77" s="409"/>
      <c r="S77" s="409"/>
      <c r="T77" s="409"/>
      <c r="U77" s="409"/>
      <c r="V77" s="409"/>
      <c r="W77" s="409"/>
      <c r="X77" s="409"/>
      <c r="Y77" s="409"/>
      <c r="Z77" s="409"/>
      <c r="AA77" s="409"/>
      <c r="AB77" s="409"/>
      <c r="AC77" s="409"/>
      <c r="AD77" s="409"/>
    </row>
    <row r="78" ht="16.5" customHeight="1">
      <c r="A78" s="409"/>
      <c r="B78" s="434"/>
      <c r="C78" s="223"/>
      <c r="E78" s="409"/>
      <c r="F78" s="409"/>
      <c r="G78" s="434"/>
      <c r="H78" s="223"/>
      <c r="J78" s="409"/>
      <c r="K78" s="409"/>
      <c r="L78" s="409"/>
      <c r="M78" s="409"/>
      <c r="N78" s="409"/>
      <c r="O78" s="409"/>
      <c r="P78" s="409"/>
      <c r="Q78" s="409"/>
      <c r="R78" s="409"/>
      <c r="S78" s="409"/>
      <c r="T78" s="409"/>
      <c r="U78" s="409"/>
      <c r="V78" s="409"/>
      <c r="W78" s="409"/>
      <c r="X78" s="409"/>
      <c r="Y78" s="409"/>
      <c r="Z78" s="409"/>
      <c r="AA78" s="409"/>
      <c r="AB78" s="409"/>
      <c r="AC78" s="409"/>
      <c r="AD78" s="409"/>
    </row>
    <row r="79" ht="16.5" customHeight="1">
      <c r="A79" s="409"/>
      <c r="B79" s="434"/>
      <c r="C79" s="439"/>
      <c r="D79" s="434"/>
      <c r="E79" s="409"/>
      <c r="F79" s="409"/>
      <c r="G79" s="434"/>
      <c r="H79" s="409"/>
      <c r="I79" s="409"/>
      <c r="J79" s="409"/>
      <c r="K79" s="409"/>
      <c r="L79" s="409"/>
      <c r="M79" s="409"/>
      <c r="N79" s="409"/>
      <c r="O79" s="409"/>
      <c r="P79" s="409"/>
      <c r="Q79" s="409"/>
      <c r="R79" s="409"/>
      <c r="S79" s="409"/>
      <c r="T79" s="409"/>
      <c r="U79" s="409"/>
      <c r="V79" s="409"/>
      <c r="W79" s="409"/>
      <c r="X79" s="409"/>
      <c r="Y79" s="409"/>
      <c r="Z79" s="409"/>
      <c r="AA79" s="409"/>
      <c r="AB79" s="409"/>
      <c r="AC79" s="409"/>
      <c r="AD79" s="409"/>
    </row>
    <row r="80" ht="16.5" customHeight="1">
      <c r="A80" s="409"/>
      <c r="B80" s="434"/>
      <c r="C80" s="434"/>
      <c r="D80" s="434"/>
      <c r="E80" s="409"/>
      <c r="F80" s="440" t="s">
        <v>704</v>
      </c>
      <c r="H80" s="440" t="s">
        <v>627</v>
      </c>
      <c r="K80" s="409"/>
      <c r="L80" s="409"/>
      <c r="M80" s="409"/>
      <c r="N80" s="409"/>
      <c r="O80" s="409"/>
      <c r="P80" s="409"/>
      <c r="Q80" s="409"/>
      <c r="R80" s="409"/>
      <c r="S80" s="409"/>
      <c r="T80" s="409"/>
      <c r="U80" s="409"/>
      <c r="V80" s="409"/>
      <c r="W80" s="409"/>
      <c r="X80" s="409"/>
      <c r="Y80" s="409"/>
      <c r="Z80" s="409"/>
      <c r="AA80" s="409"/>
      <c r="AB80" s="409"/>
      <c r="AC80" s="409"/>
      <c r="AD80" s="409"/>
    </row>
    <row r="81" ht="16.5" customHeight="1">
      <c r="A81" s="440" t="s">
        <v>704</v>
      </c>
      <c r="C81" s="440" t="s">
        <v>627</v>
      </c>
      <c r="E81" s="409"/>
      <c r="K81" s="409"/>
      <c r="L81" s="409"/>
      <c r="M81" s="409"/>
      <c r="N81" s="409"/>
      <c r="O81" s="409"/>
      <c r="P81" s="409"/>
      <c r="Q81" s="409"/>
      <c r="R81" s="409"/>
      <c r="S81" s="409"/>
      <c r="T81" s="409"/>
      <c r="U81" s="409"/>
      <c r="V81" s="409"/>
      <c r="W81" s="409"/>
      <c r="X81" s="409"/>
      <c r="Y81" s="409"/>
      <c r="Z81" s="409"/>
      <c r="AA81" s="409"/>
      <c r="AB81" s="409"/>
      <c r="AC81" s="409"/>
      <c r="AD81" s="409"/>
    </row>
    <row r="82" ht="16.5" customHeight="1">
      <c r="A82" s="409"/>
      <c r="B82" s="434"/>
      <c r="C82" s="434"/>
      <c r="D82" s="434"/>
      <c r="E82" s="409"/>
      <c r="F82" s="409"/>
      <c r="G82" s="434"/>
      <c r="H82" s="409"/>
      <c r="I82" s="409"/>
      <c r="J82" s="409"/>
      <c r="K82" s="409"/>
      <c r="L82" s="409"/>
      <c r="M82" s="409"/>
      <c r="N82" s="409"/>
      <c r="O82" s="409"/>
      <c r="P82" s="409"/>
      <c r="Q82" s="409"/>
      <c r="R82" s="409"/>
      <c r="S82" s="409"/>
      <c r="T82" s="409"/>
      <c r="U82" s="409"/>
      <c r="V82" s="409"/>
      <c r="W82" s="409"/>
      <c r="X82" s="409"/>
      <c r="Y82" s="409"/>
      <c r="Z82" s="409"/>
      <c r="AA82" s="409"/>
      <c r="AB82" s="409"/>
      <c r="AC82" s="409"/>
      <c r="AD82" s="409"/>
    </row>
    <row r="83" ht="16.5" customHeight="1">
      <c r="A83" s="409"/>
      <c r="B83" s="434"/>
      <c r="C83" s="434"/>
      <c r="D83" s="434"/>
      <c r="E83" s="409"/>
      <c r="F83" s="409"/>
      <c r="G83" s="434"/>
      <c r="H83" s="409"/>
      <c r="I83" s="409"/>
      <c r="J83" s="409"/>
      <c r="K83" s="409"/>
      <c r="L83" s="409"/>
      <c r="M83" s="409"/>
      <c r="N83" s="409"/>
      <c r="O83" s="409"/>
      <c r="P83" s="409"/>
      <c r="Q83" s="409"/>
      <c r="R83" s="409"/>
      <c r="S83" s="409"/>
      <c r="T83" s="409"/>
      <c r="U83" s="409"/>
      <c r="V83" s="409"/>
      <c r="W83" s="409"/>
      <c r="X83" s="409"/>
      <c r="Y83" s="409"/>
      <c r="Z83" s="409"/>
      <c r="AA83" s="409"/>
      <c r="AB83" s="409"/>
      <c r="AC83" s="409"/>
      <c r="AD83" s="409"/>
    </row>
    <row r="84" ht="16.5" customHeight="1">
      <c r="A84" s="409"/>
      <c r="B84" s="434"/>
      <c r="C84" s="434"/>
      <c r="D84" s="434"/>
      <c r="E84" s="409"/>
      <c r="F84" s="409"/>
      <c r="G84" s="434"/>
      <c r="H84" s="409"/>
      <c r="I84" s="409"/>
      <c r="J84" s="409"/>
      <c r="K84" s="409"/>
      <c r="L84" s="409"/>
      <c r="M84" s="409"/>
      <c r="N84" s="409"/>
      <c r="O84" s="409"/>
      <c r="P84" s="409"/>
      <c r="Q84" s="409"/>
      <c r="R84" s="409"/>
      <c r="S84" s="409"/>
      <c r="T84" s="409"/>
      <c r="U84" s="409"/>
      <c r="V84" s="409"/>
      <c r="W84" s="409"/>
      <c r="X84" s="409"/>
      <c r="Y84" s="409"/>
      <c r="Z84" s="409"/>
      <c r="AA84" s="409"/>
      <c r="AB84" s="409"/>
      <c r="AC84" s="409"/>
      <c r="AD84" s="409"/>
    </row>
    <row r="85" ht="16.5" customHeight="1">
      <c r="A85" s="409"/>
      <c r="B85" s="434"/>
      <c r="C85" s="434"/>
      <c r="D85" s="434"/>
      <c r="E85" s="409"/>
      <c r="F85" s="409"/>
      <c r="G85" s="434"/>
      <c r="H85" s="409"/>
      <c r="I85" s="409"/>
      <c r="J85" s="409"/>
      <c r="K85" s="409"/>
      <c r="L85" s="409"/>
      <c r="M85" s="409"/>
      <c r="N85" s="409"/>
      <c r="O85" s="409"/>
      <c r="P85" s="409"/>
      <c r="Q85" s="409"/>
      <c r="R85" s="409"/>
      <c r="S85" s="409"/>
      <c r="T85" s="409"/>
      <c r="U85" s="409"/>
      <c r="V85" s="409"/>
      <c r="W85" s="409"/>
      <c r="X85" s="409"/>
      <c r="Y85" s="409"/>
      <c r="Z85" s="409"/>
      <c r="AA85" s="409"/>
      <c r="AB85" s="409"/>
      <c r="AC85" s="409"/>
      <c r="AD85" s="409"/>
    </row>
    <row r="86" ht="16.5" customHeight="1">
      <c r="A86" s="409"/>
      <c r="B86" s="434"/>
      <c r="C86" s="434"/>
      <c r="D86" s="434"/>
      <c r="E86" s="409"/>
      <c r="F86" s="409"/>
      <c r="G86" s="434"/>
      <c r="H86" s="409"/>
      <c r="I86" s="409"/>
      <c r="J86" s="409"/>
      <c r="K86" s="409"/>
      <c r="L86" s="409"/>
      <c r="M86" s="409"/>
      <c r="N86" s="409"/>
      <c r="O86" s="409"/>
      <c r="P86" s="409"/>
      <c r="Q86" s="409"/>
      <c r="R86" s="409"/>
      <c r="S86" s="409"/>
      <c r="T86" s="409"/>
      <c r="U86" s="409"/>
      <c r="V86" s="409"/>
      <c r="W86" s="409"/>
      <c r="X86" s="409"/>
      <c r="Y86" s="409"/>
      <c r="Z86" s="409"/>
      <c r="AA86" s="409"/>
      <c r="AB86" s="409"/>
      <c r="AC86" s="409"/>
      <c r="AD86" s="409"/>
    </row>
    <row r="87" ht="16.5" customHeight="1">
      <c r="A87" s="409"/>
      <c r="B87" s="434"/>
      <c r="C87" s="434"/>
      <c r="D87" s="434"/>
      <c r="E87" s="409"/>
      <c r="F87" s="409"/>
      <c r="G87" s="434"/>
      <c r="H87" s="409"/>
      <c r="I87" s="409"/>
      <c r="J87" s="409"/>
      <c r="K87" s="409"/>
      <c r="L87" s="409"/>
      <c r="M87" s="409"/>
      <c r="N87" s="409"/>
      <c r="O87" s="409"/>
      <c r="P87" s="409"/>
      <c r="Q87" s="409"/>
      <c r="R87" s="409"/>
      <c r="S87" s="409"/>
      <c r="T87" s="409"/>
      <c r="U87" s="409"/>
      <c r="V87" s="409"/>
      <c r="W87" s="409"/>
      <c r="X87" s="409"/>
      <c r="Y87" s="409"/>
      <c r="Z87" s="409"/>
      <c r="AA87" s="409"/>
      <c r="AB87" s="409"/>
      <c r="AC87" s="409"/>
      <c r="AD87" s="409"/>
    </row>
    <row r="88" ht="16.5" customHeight="1">
      <c r="A88" s="409"/>
      <c r="B88" s="434"/>
      <c r="C88" s="434"/>
      <c r="D88" s="434"/>
      <c r="E88" s="409"/>
      <c r="F88" s="409"/>
      <c r="G88" s="434"/>
      <c r="H88" s="409"/>
      <c r="I88" s="409"/>
      <c r="J88" s="409"/>
      <c r="K88" s="409"/>
      <c r="L88" s="409"/>
      <c r="M88" s="409"/>
      <c r="N88" s="409"/>
      <c r="O88" s="409"/>
      <c r="P88" s="409"/>
      <c r="Q88" s="409"/>
      <c r="R88" s="409"/>
      <c r="S88" s="409"/>
      <c r="T88" s="409"/>
      <c r="U88" s="409"/>
      <c r="V88" s="409"/>
      <c r="W88" s="409"/>
      <c r="X88" s="409"/>
      <c r="Y88" s="409"/>
      <c r="Z88" s="409"/>
      <c r="AA88" s="409"/>
      <c r="AB88" s="409"/>
      <c r="AC88" s="409"/>
      <c r="AD88" s="409"/>
    </row>
    <row r="89" ht="16.5" customHeight="1">
      <c r="A89" s="409"/>
      <c r="B89" s="434"/>
      <c r="C89" s="434"/>
      <c r="D89" s="434"/>
      <c r="E89" s="409"/>
      <c r="F89" s="409"/>
      <c r="G89" s="434"/>
      <c r="H89" s="409"/>
      <c r="I89" s="409"/>
      <c r="J89" s="409"/>
      <c r="K89" s="409"/>
      <c r="L89" s="409"/>
      <c r="M89" s="409"/>
      <c r="N89" s="409"/>
      <c r="O89" s="409"/>
      <c r="P89" s="409"/>
      <c r="Q89" s="409"/>
      <c r="R89" s="409"/>
      <c r="S89" s="409"/>
      <c r="T89" s="409"/>
      <c r="U89" s="409"/>
      <c r="V89" s="409"/>
      <c r="W89" s="409"/>
      <c r="X89" s="409"/>
      <c r="Y89" s="409"/>
      <c r="Z89" s="409"/>
      <c r="AA89" s="409"/>
      <c r="AB89" s="409"/>
      <c r="AC89" s="409"/>
      <c r="AD89" s="409"/>
    </row>
    <row r="90" ht="16.5" customHeight="1">
      <c r="A90" s="409"/>
      <c r="B90" s="434"/>
      <c r="C90" s="434"/>
      <c r="D90" s="434"/>
      <c r="E90" s="409"/>
      <c r="F90" s="409"/>
      <c r="G90" s="434"/>
      <c r="H90" s="409"/>
      <c r="I90" s="409"/>
      <c r="J90" s="409"/>
      <c r="K90" s="409"/>
      <c r="L90" s="409"/>
      <c r="M90" s="409"/>
      <c r="N90" s="409"/>
      <c r="O90" s="409"/>
      <c r="P90" s="409"/>
      <c r="Q90" s="409"/>
      <c r="R90" s="409"/>
      <c r="S90" s="409"/>
      <c r="T90" s="409"/>
      <c r="U90" s="409"/>
      <c r="V90" s="409"/>
      <c r="W90" s="409"/>
      <c r="X90" s="409"/>
      <c r="Y90" s="409"/>
      <c r="Z90" s="409"/>
      <c r="AA90" s="409"/>
      <c r="AB90" s="409"/>
      <c r="AC90" s="409"/>
      <c r="AD90" s="409"/>
    </row>
    <row r="91" ht="16.5" customHeight="1">
      <c r="A91" s="409"/>
      <c r="B91" s="434"/>
      <c r="C91" s="434"/>
      <c r="D91" s="434"/>
      <c r="E91" s="409"/>
      <c r="F91" s="409"/>
      <c r="G91" s="434"/>
      <c r="H91" s="409"/>
      <c r="I91" s="409"/>
      <c r="J91" s="409"/>
      <c r="K91" s="409"/>
      <c r="L91" s="409"/>
      <c r="M91" s="409"/>
      <c r="N91" s="409"/>
      <c r="O91" s="409"/>
      <c r="P91" s="409"/>
      <c r="Q91" s="409"/>
      <c r="R91" s="409"/>
      <c r="S91" s="409"/>
      <c r="T91" s="409"/>
      <c r="U91" s="409"/>
      <c r="V91" s="409"/>
      <c r="W91" s="409"/>
      <c r="X91" s="409"/>
      <c r="Y91" s="409"/>
      <c r="Z91" s="409"/>
      <c r="AA91" s="409"/>
      <c r="AB91" s="409"/>
      <c r="AC91" s="409"/>
      <c r="AD91" s="409"/>
    </row>
    <row r="92" ht="16.5" customHeight="1">
      <c r="A92" s="409"/>
      <c r="B92" s="434"/>
      <c r="C92" s="434"/>
      <c r="D92" s="434"/>
      <c r="E92" s="409"/>
      <c r="F92" s="409"/>
      <c r="G92" s="434"/>
      <c r="H92" s="409"/>
      <c r="I92" s="409"/>
      <c r="J92" s="409"/>
      <c r="K92" s="409"/>
      <c r="L92" s="409"/>
      <c r="M92" s="409"/>
      <c r="N92" s="409"/>
      <c r="O92" s="409"/>
      <c r="P92" s="409"/>
      <c r="Q92" s="409"/>
      <c r="R92" s="409"/>
      <c r="S92" s="409"/>
      <c r="T92" s="409"/>
      <c r="U92" s="409"/>
      <c r="V92" s="409"/>
      <c r="W92" s="409"/>
      <c r="X92" s="409"/>
      <c r="Y92" s="409"/>
      <c r="Z92" s="409"/>
      <c r="AA92" s="409"/>
      <c r="AB92" s="409"/>
      <c r="AC92" s="409"/>
      <c r="AD92" s="409"/>
    </row>
    <row r="93" ht="16.5" customHeight="1">
      <c r="A93" s="409"/>
      <c r="B93" s="434"/>
      <c r="C93" s="434"/>
      <c r="D93" s="434"/>
      <c r="E93" s="409"/>
      <c r="F93" s="409"/>
      <c r="G93" s="434"/>
      <c r="H93" s="409"/>
      <c r="I93" s="409"/>
      <c r="J93" s="409"/>
      <c r="K93" s="409"/>
      <c r="L93" s="409"/>
      <c r="M93" s="409"/>
      <c r="N93" s="409"/>
      <c r="O93" s="409"/>
      <c r="P93" s="409"/>
      <c r="Q93" s="409"/>
      <c r="R93" s="409"/>
      <c r="S93" s="409"/>
      <c r="T93" s="409"/>
      <c r="U93" s="409"/>
      <c r="V93" s="409"/>
      <c r="W93" s="409"/>
      <c r="X93" s="409"/>
      <c r="Y93" s="409"/>
      <c r="Z93" s="409"/>
      <c r="AA93" s="409"/>
      <c r="AB93" s="409"/>
      <c r="AC93" s="409"/>
      <c r="AD93" s="409"/>
    </row>
    <row r="94" ht="16.5" customHeight="1">
      <c r="A94" s="409"/>
      <c r="B94" s="434"/>
      <c r="C94" s="434"/>
      <c r="D94" s="434"/>
      <c r="E94" s="409"/>
      <c r="F94" s="409"/>
      <c r="G94" s="434"/>
      <c r="H94" s="409"/>
      <c r="I94" s="409"/>
      <c r="J94" s="409"/>
      <c r="K94" s="409"/>
      <c r="L94" s="409"/>
      <c r="M94" s="409"/>
      <c r="N94" s="409"/>
      <c r="O94" s="409"/>
      <c r="P94" s="409"/>
      <c r="Q94" s="409"/>
      <c r="R94" s="409"/>
      <c r="S94" s="409"/>
      <c r="T94" s="409"/>
      <c r="U94" s="409"/>
      <c r="V94" s="409"/>
      <c r="W94" s="409"/>
      <c r="X94" s="409"/>
      <c r="Y94" s="409"/>
      <c r="Z94" s="409"/>
      <c r="AA94" s="409"/>
      <c r="AB94" s="409"/>
      <c r="AC94" s="409"/>
      <c r="AD94" s="409"/>
    </row>
    <row r="95" ht="16.5" customHeight="1">
      <c r="A95" s="409"/>
      <c r="B95" s="434"/>
      <c r="C95" s="434"/>
      <c r="D95" s="434"/>
      <c r="E95" s="409"/>
      <c r="F95" s="409"/>
      <c r="G95" s="434"/>
      <c r="H95" s="409"/>
      <c r="I95" s="409"/>
      <c r="J95" s="409"/>
      <c r="K95" s="409"/>
      <c r="L95" s="409"/>
      <c r="M95" s="409"/>
      <c r="N95" s="409"/>
      <c r="O95" s="409"/>
      <c r="P95" s="409"/>
      <c r="Q95" s="409"/>
      <c r="R95" s="409"/>
      <c r="S95" s="409"/>
      <c r="T95" s="409"/>
      <c r="U95" s="409"/>
      <c r="V95" s="409"/>
      <c r="W95" s="409"/>
      <c r="X95" s="409"/>
      <c r="Y95" s="409"/>
      <c r="Z95" s="409"/>
      <c r="AA95" s="409"/>
      <c r="AB95" s="409"/>
      <c r="AC95" s="409"/>
      <c r="AD95" s="409"/>
    </row>
    <row r="96" ht="16.5" customHeight="1">
      <c r="A96" s="409"/>
      <c r="B96" s="434"/>
      <c r="C96" s="434"/>
      <c r="D96" s="434"/>
      <c r="E96" s="409"/>
      <c r="F96" s="409"/>
      <c r="G96" s="434"/>
      <c r="H96" s="409"/>
      <c r="I96" s="409"/>
      <c r="J96" s="409"/>
      <c r="K96" s="409"/>
      <c r="L96" s="409"/>
      <c r="M96" s="409"/>
      <c r="N96" s="409"/>
      <c r="O96" s="409"/>
      <c r="P96" s="409"/>
      <c r="Q96" s="409"/>
      <c r="R96" s="409"/>
      <c r="S96" s="409"/>
      <c r="T96" s="409"/>
      <c r="U96" s="409"/>
      <c r="V96" s="409"/>
      <c r="W96" s="409"/>
      <c r="X96" s="409"/>
      <c r="Y96" s="409"/>
      <c r="Z96" s="409"/>
      <c r="AA96" s="409"/>
      <c r="AB96" s="409"/>
      <c r="AC96" s="409"/>
      <c r="AD96" s="409"/>
    </row>
    <row r="97" ht="16.5" customHeight="1">
      <c r="A97" s="409"/>
      <c r="B97" s="434"/>
      <c r="C97" s="434"/>
      <c r="D97" s="434"/>
      <c r="E97" s="409"/>
      <c r="F97" s="409"/>
      <c r="G97" s="434"/>
      <c r="H97" s="409"/>
      <c r="I97" s="409"/>
      <c r="J97" s="409"/>
      <c r="K97" s="409"/>
      <c r="L97" s="409"/>
      <c r="M97" s="409"/>
      <c r="N97" s="409"/>
      <c r="O97" s="409"/>
      <c r="P97" s="409"/>
      <c r="Q97" s="409"/>
      <c r="R97" s="409"/>
      <c r="S97" s="409"/>
      <c r="T97" s="409"/>
      <c r="U97" s="409"/>
      <c r="V97" s="409"/>
      <c r="W97" s="409"/>
      <c r="X97" s="409"/>
      <c r="Y97" s="409"/>
      <c r="Z97" s="409"/>
      <c r="AA97" s="409"/>
      <c r="AB97" s="409"/>
      <c r="AC97" s="409"/>
      <c r="AD97" s="409"/>
    </row>
    <row r="98" ht="16.5" customHeight="1">
      <c r="A98" s="409"/>
      <c r="B98" s="434"/>
      <c r="C98" s="434"/>
      <c r="D98" s="434"/>
      <c r="E98" s="409"/>
      <c r="F98" s="409"/>
      <c r="G98" s="434"/>
      <c r="H98" s="409"/>
      <c r="I98" s="409"/>
      <c r="J98" s="409"/>
      <c r="K98" s="409"/>
      <c r="L98" s="409"/>
      <c r="M98" s="409"/>
      <c r="N98" s="409"/>
      <c r="O98" s="409"/>
      <c r="P98" s="409"/>
      <c r="Q98" s="409"/>
      <c r="R98" s="409"/>
      <c r="S98" s="409"/>
      <c r="T98" s="409"/>
      <c r="U98" s="409"/>
      <c r="V98" s="409"/>
      <c r="W98" s="409"/>
      <c r="X98" s="409"/>
      <c r="Y98" s="409"/>
      <c r="Z98" s="409"/>
      <c r="AA98" s="409"/>
      <c r="AB98" s="409"/>
      <c r="AC98" s="409"/>
      <c r="AD98" s="409"/>
    </row>
    <row r="99" ht="16.5" customHeight="1">
      <c r="A99" s="409"/>
      <c r="B99" s="434"/>
      <c r="C99" s="434"/>
      <c r="D99" s="434"/>
      <c r="E99" s="409"/>
      <c r="F99" s="409"/>
      <c r="G99" s="434"/>
      <c r="H99" s="409"/>
      <c r="I99" s="409"/>
      <c r="J99" s="409"/>
      <c r="K99" s="409"/>
      <c r="L99" s="409"/>
      <c r="M99" s="409"/>
      <c r="N99" s="409"/>
      <c r="O99" s="409"/>
      <c r="P99" s="409"/>
      <c r="Q99" s="409"/>
      <c r="R99" s="409"/>
      <c r="S99" s="409"/>
      <c r="T99" s="409"/>
      <c r="U99" s="409"/>
      <c r="V99" s="409"/>
      <c r="W99" s="409"/>
      <c r="X99" s="409"/>
      <c r="Y99" s="409"/>
      <c r="Z99" s="409"/>
      <c r="AA99" s="409"/>
      <c r="AB99" s="409"/>
      <c r="AC99" s="409"/>
      <c r="AD99" s="409"/>
    </row>
    <row r="100" ht="16.5" customHeight="1">
      <c r="A100" s="409"/>
      <c r="B100" s="434"/>
      <c r="C100" s="434"/>
      <c r="D100" s="434"/>
      <c r="E100" s="409"/>
      <c r="F100" s="409"/>
      <c r="G100" s="434"/>
      <c r="H100" s="409"/>
      <c r="I100" s="409"/>
      <c r="J100" s="409"/>
      <c r="K100" s="409"/>
      <c r="L100" s="409"/>
      <c r="M100" s="409"/>
      <c r="N100" s="409"/>
      <c r="O100" s="409"/>
      <c r="P100" s="409"/>
      <c r="Q100" s="409"/>
      <c r="R100" s="409"/>
      <c r="S100" s="409"/>
      <c r="T100" s="409"/>
      <c r="U100" s="409"/>
      <c r="V100" s="409"/>
      <c r="W100" s="409"/>
      <c r="X100" s="409"/>
      <c r="Y100" s="409"/>
      <c r="Z100" s="409"/>
      <c r="AA100" s="409"/>
      <c r="AB100" s="409"/>
      <c r="AC100" s="409"/>
      <c r="AD100" s="409"/>
    </row>
    <row r="101" ht="16.5" customHeight="1">
      <c r="A101" s="409"/>
      <c r="B101" s="434"/>
      <c r="C101" s="434"/>
      <c r="D101" s="434"/>
      <c r="E101" s="409"/>
      <c r="F101" s="409"/>
      <c r="G101" s="434"/>
      <c r="H101" s="409"/>
      <c r="I101" s="409"/>
      <c r="J101" s="409"/>
      <c r="K101" s="409"/>
      <c r="L101" s="409"/>
      <c r="M101" s="409"/>
      <c r="N101" s="409"/>
      <c r="O101" s="409"/>
      <c r="P101" s="409"/>
      <c r="Q101" s="409"/>
      <c r="R101" s="409"/>
      <c r="S101" s="409"/>
      <c r="T101" s="409"/>
      <c r="U101" s="409"/>
      <c r="V101" s="409"/>
      <c r="W101" s="409"/>
      <c r="X101" s="409"/>
      <c r="Y101" s="409"/>
      <c r="Z101" s="409"/>
      <c r="AA101" s="409"/>
      <c r="AB101" s="409"/>
      <c r="AC101" s="409"/>
      <c r="AD101" s="409"/>
    </row>
    <row r="102" ht="16.5" customHeight="1">
      <c r="A102" s="409"/>
      <c r="B102" s="434"/>
      <c r="C102" s="434"/>
      <c r="D102" s="434"/>
      <c r="E102" s="409"/>
      <c r="F102" s="409"/>
      <c r="G102" s="434"/>
      <c r="H102" s="409"/>
      <c r="I102" s="409"/>
      <c r="J102" s="409"/>
      <c r="K102" s="409"/>
      <c r="L102" s="409"/>
      <c r="M102" s="409"/>
      <c r="N102" s="409"/>
      <c r="O102" s="409"/>
      <c r="P102" s="409"/>
      <c r="Q102" s="409"/>
      <c r="R102" s="409"/>
      <c r="S102" s="409"/>
      <c r="T102" s="409"/>
      <c r="U102" s="409"/>
      <c r="V102" s="409"/>
      <c r="W102" s="409"/>
      <c r="X102" s="409"/>
      <c r="Y102" s="409"/>
      <c r="Z102" s="409"/>
      <c r="AA102" s="409"/>
      <c r="AB102" s="409"/>
      <c r="AC102" s="409"/>
      <c r="AD102" s="409"/>
    </row>
    <row r="103" ht="16.5" customHeight="1">
      <c r="A103" s="409"/>
      <c r="B103" s="434"/>
      <c r="C103" s="434"/>
      <c r="D103" s="434"/>
      <c r="E103" s="409"/>
      <c r="F103" s="409"/>
      <c r="G103" s="434"/>
      <c r="H103" s="409"/>
      <c r="I103" s="409"/>
      <c r="J103" s="409"/>
      <c r="K103" s="409"/>
      <c r="L103" s="409"/>
      <c r="M103" s="409"/>
      <c r="N103" s="409"/>
      <c r="O103" s="409"/>
      <c r="P103" s="409"/>
      <c r="Q103" s="409"/>
      <c r="R103" s="409"/>
      <c r="S103" s="409"/>
      <c r="T103" s="409"/>
      <c r="U103" s="409"/>
      <c r="V103" s="409"/>
      <c r="W103" s="409"/>
      <c r="X103" s="409"/>
      <c r="Y103" s="409"/>
      <c r="Z103" s="409"/>
      <c r="AA103" s="409"/>
      <c r="AB103" s="409"/>
      <c r="AC103" s="409"/>
      <c r="AD103" s="409"/>
    </row>
    <row r="104" ht="16.5" customHeight="1">
      <c r="A104" s="409"/>
      <c r="B104" s="434"/>
      <c r="C104" s="434"/>
      <c r="D104" s="434"/>
      <c r="E104" s="409"/>
      <c r="F104" s="409"/>
      <c r="G104" s="434"/>
      <c r="H104" s="409"/>
      <c r="I104" s="409"/>
      <c r="J104" s="409"/>
      <c r="K104" s="409"/>
      <c r="L104" s="409"/>
      <c r="M104" s="409"/>
      <c r="N104" s="409"/>
      <c r="O104" s="409"/>
      <c r="P104" s="409"/>
      <c r="Q104" s="409"/>
      <c r="R104" s="409"/>
      <c r="S104" s="409"/>
      <c r="T104" s="409"/>
      <c r="U104" s="409"/>
      <c r="V104" s="409"/>
      <c r="W104" s="409"/>
      <c r="X104" s="409"/>
      <c r="Y104" s="409"/>
      <c r="Z104" s="409"/>
      <c r="AA104" s="409"/>
      <c r="AB104" s="409"/>
      <c r="AC104" s="409"/>
      <c r="AD104" s="409"/>
    </row>
    <row r="105" ht="16.5" customHeight="1">
      <c r="A105" s="409"/>
      <c r="B105" s="434"/>
      <c r="C105" s="434"/>
      <c r="D105" s="434"/>
      <c r="E105" s="409"/>
      <c r="F105" s="409"/>
      <c r="G105" s="434"/>
      <c r="H105" s="409"/>
      <c r="I105" s="409"/>
      <c r="J105" s="409"/>
      <c r="K105" s="409"/>
      <c r="L105" s="409"/>
      <c r="M105" s="409"/>
      <c r="N105" s="409"/>
      <c r="O105" s="409"/>
      <c r="P105" s="409"/>
      <c r="Q105" s="409"/>
      <c r="R105" s="409"/>
      <c r="S105" s="409"/>
      <c r="T105" s="409"/>
      <c r="U105" s="409"/>
      <c r="V105" s="409"/>
      <c r="W105" s="409"/>
      <c r="X105" s="409"/>
      <c r="Y105" s="409"/>
      <c r="Z105" s="409"/>
      <c r="AA105" s="409"/>
      <c r="AB105" s="409"/>
      <c r="AC105" s="409"/>
      <c r="AD105" s="409"/>
    </row>
    <row r="106" ht="16.5" customHeight="1">
      <c r="A106" s="409"/>
      <c r="B106" s="434"/>
      <c r="C106" s="434"/>
      <c r="D106" s="434"/>
      <c r="E106" s="409"/>
      <c r="F106" s="409"/>
      <c r="G106" s="434"/>
      <c r="H106" s="409"/>
      <c r="I106" s="409"/>
      <c r="J106" s="409"/>
      <c r="K106" s="409"/>
      <c r="L106" s="409"/>
      <c r="M106" s="409"/>
      <c r="N106" s="409"/>
      <c r="O106" s="409"/>
      <c r="P106" s="409"/>
      <c r="Q106" s="409"/>
      <c r="R106" s="409"/>
      <c r="S106" s="409"/>
      <c r="T106" s="409"/>
      <c r="U106" s="409"/>
      <c r="V106" s="409"/>
      <c r="W106" s="409"/>
      <c r="X106" s="409"/>
      <c r="Y106" s="409"/>
      <c r="Z106" s="409"/>
      <c r="AA106" s="409"/>
      <c r="AB106" s="409"/>
      <c r="AC106" s="409"/>
      <c r="AD106" s="409"/>
    </row>
    <row r="107" ht="16.5" customHeight="1">
      <c r="A107" s="409"/>
      <c r="B107" s="434"/>
      <c r="C107" s="434"/>
      <c r="D107" s="434"/>
      <c r="E107" s="409"/>
      <c r="F107" s="409"/>
      <c r="G107" s="434"/>
      <c r="H107" s="409"/>
      <c r="I107" s="409"/>
      <c r="J107" s="409"/>
      <c r="K107" s="409"/>
      <c r="L107" s="409"/>
      <c r="M107" s="409"/>
      <c r="N107" s="409"/>
      <c r="O107" s="409"/>
      <c r="P107" s="409"/>
      <c r="Q107" s="409"/>
      <c r="R107" s="409"/>
      <c r="S107" s="409"/>
      <c r="T107" s="409"/>
      <c r="U107" s="409"/>
      <c r="V107" s="409"/>
      <c r="W107" s="409"/>
      <c r="X107" s="409"/>
      <c r="Y107" s="409"/>
      <c r="Z107" s="409"/>
      <c r="AA107" s="409"/>
      <c r="AB107" s="409"/>
      <c r="AC107" s="409"/>
      <c r="AD107" s="409"/>
    </row>
    <row r="108" ht="16.5" customHeight="1">
      <c r="A108" s="409"/>
      <c r="B108" s="434"/>
      <c r="C108" s="434"/>
      <c r="D108" s="434"/>
      <c r="E108" s="409"/>
      <c r="F108" s="409"/>
      <c r="G108" s="434"/>
      <c r="H108" s="409"/>
      <c r="I108" s="409"/>
      <c r="J108" s="409"/>
      <c r="K108" s="409"/>
      <c r="L108" s="409"/>
      <c r="M108" s="409"/>
      <c r="N108" s="409"/>
      <c r="O108" s="409"/>
      <c r="P108" s="409"/>
      <c r="Q108" s="409"/>
      <c r="R108" s="409"/>
      <c r="S108" s="409"/>
      <c r="T108" s="409"/>
      <c r="U108" s="409"/>
      <c r="V108" s="409"/>
      <c r="W108" s="409"/>
      <c r="X108" s="409"/>
      <c r="Y108" s="409"/>
      <c r="Z108" s="409"/>
      <c r="AA108" s="409"/>
      <c r="AB108" s="409"/>
      <c r="AC108" s="409"/>
      <c r="AD108" s="409"/>
    </row>
    <row r="109" ht="16.5" customHeight="1">
      <c r="A109" s="409"/>
      <c r="B109" s="434"/>
      <c r="C109" s="434"/>
      <c r="D109" s="434"/>
      <c r="E109" s="409"/>
      <c r="F109" s="409"/>
      <c r="G109" s="434"/>
      <c r="H109" s="409"/>
      <c r="I109" s="409"/>
      <c r="J109" s="409"/>
      <c r="K109" s="409"/>
      <c r="L109" s="409"/>
      <c r="M109" s="409"/>
      <c r="N109" s="409"/>
      <c r="O109" s="409"/>
      <c r="P109" s="409"/>
      <c r="Q109" s="409"/>
      <c r="R109" s="409"/>
      <c r="S109" s="409"/>
      <c r="T109" s="409"/>
      <c r="U109" s="409"/>
      <c r="V109" s="409"/>
      <c r="W109" s="409"/>
      <c r="X109" s="409"/>
      <c r="Y109" s="409"/>
      <c r="Z109" s="409"/>
      <c r="AA109" s="409"/>
      <c r="AB109" s="409"/>
      <c r="AC109" s="409"/>
      <c r="AD109" s="409"/>
    </row>
    <row r="110" ht="16.5" customHeight="1">
      <c r="A110" s="409"/>
      <c r="B110" s="434"/>
      <c r="C110" s="434"/>
      <c r="D110" s="434"/>
      <c r="E110" s="409"/>
      <c r="F110" s="409"/>
      <c r="G110" s="434"/>
      <c r="H110" s="409"/>
      <c r="I110" s="409"/>
      <c r="J110" s="409"/>
      <c r="K110" s="409"/>
      <c r="L110" s="409"/>
      <c r="M110" s="409"/>
      <c r="N110" s="409"/>
      <c r="O110" s="409"/>
      <c r="P110" s="409"/>
      <c r="Q110" s="409"/>
      <c r="R110" s="409"/>
      <c r="S110" s="409"/>
      <c r="T110" s="409"/>
      <c r="U110" s="409"/>
      <c r="V110" s="409"/>
      <c r="W110" s="409"/>
      <c r="X110" s="409"/>
      <c r="Y110" s="409"/>
      <c r="Z110" s="409"/>
      <c r="AA110" s="409"/>
      <c r="AB110" s="409"/>
      <c r="AC110" s="409"/>
      <c r="AD110" s="409"/>
    </row>
    <row r="111" ht="16.5" customHeight="1">
      <c r="A111" s="409"/>
      <c r="B111" s="434"/>
      <c r="C111" s="434"/>
      <c r="D111" s="434"/>
      <c r="E111" s="409"/>
      <c r="F111" s="409"/>
      <c r="G111" s="434"/>
      <c r="H111" s="409"/>
      <c r="I111" s="409"/>
      <c r="J111" s="409"/>
      <c r="K111" s="409"/>
      <c r="L111" s="409"/>
      <c r="M111" s="409"/>
      <c r="N111" s="409"/>
      <c r="O111" s="409"/>
      <c r="P111" s="409"/>
      <c r="Q111" s="409"/>
      <c r="R111" s="409"/>
      <c r="S111" s="409"/>
      <c r="T111" s="409"/>
      <c r="U111" s="409"/>
      <c r="V111" s="409"/>
      <c r="W111" s="409"/>
      <c r="X111" s="409"/>
      <c r="Y111" s="409"/>
      <c r="Z111" s="409"/>
      <c r="AA111" s="409"/>
      <c r="AB111" s="409"/>
      <c r="AC111" s="409"/>
      <c r="AD111" s="409"/>
    </row>
    <row r="112" ht="16.5" customHeight="1">
      <c r="A112" s="409"/>
      <c r="B112" s="434"/>
      <c r="C112" s="434"/>
      <c r="D112" s="434"/>
      <c r="E112" s="409"/>
      <c r="F112" s="409"/>
      <c r="G112" s="434"/>
      <c r="H112" s="409"/>
      <c r="I112" s="409"/>
      <c r="J112" s="409"/>
      <c r="K112" s="409"/>
      <c r="L112" s="409"/>
      <c r="M112" s="409"/>
      <c r="N112" s="409"/>
      <c r="O112" s="409"/>
      <c r="P112" s="409"/>
      <c r="Q112" s="409"/>
      <c r="R112" s="409"/>
      <c r="S112" s="409"/>
      <c r="T112" s="409"/>
      <c r="U112" s="409"/>
      <c r="V112" s="409"/>
      <c r="W112" s="409"/>
      <c r="X112" s="409"/>
      <c r="Y112" s="409"/>
      <c r="Z112" s="409"/>
      <c r="AA112" s="409"/>
      <c r="AB112" s="409"/>
      <c r="AC112" s="409"/>
      <c r="AD112" s="409"/>
    </row>
    <row r="113" ht="16.5" customHeight="1">
      <c r="A113" s="409"/>
      <c r="B113" s="434"/>
      <c r="C113" s="434"/>
      <c r="D113" s="434"/>
      <c r="E113" s="409"/>
      <c r="F113" s="409"/>
      <c r="G113" s="434"/>
      <c r="H113" s="409"/>
      <c r="I113" s="409"/>
      <c r="J113" s="409"/>
      <c r="K113" s="409"/>
      <c r="L113" s="409"/>
      <c r="M113" s="409"/>
      <c r="N113" s="409"/>
      <c r="O113" s="409"/>
      <c r="P113" s="409"/>
      <c r="Q113" s="409"/>
      <c r="R113" s="409"/>
      <c r="S113" s="409"/>
      <c r="T113" s="409"/>
      <c r="U113" s="409"/>
      <c r="V113" s="409"/>
      <c r="W113" s="409"/>
      <c r="X113" s="409"/>
      <c r="Y113" s="409"/>
      <c r="Z113" s="409"/>
      <c r="AA113" s="409"/>
      <c r="AB113" s="409"/>
      <c r="AC113" s="409"/>
      <c r="AD113" s="409"/>
    </row>
    <row r="114" ht="16.5" customHeight="1">
      <c r="A114" s="409"/>
      <c r="B114" s="434"/>
      <c r="C114" s="434"/>
      <c r="D114" s="434"/>
      <c r="E114" s="409"/>
      <c r="F114" s="409"/>
      <c r="G114" s="434"/>
      <c r="H114" s="409"/>
      <c r="I114" s="409"/>
      <c r="J114" s="409"/>
      <c r="K114" s="409"/>
      <c r="L114" s="409"/>
      <c r="M114" s="409"/>
      <c r="N114" s="409"/>
      <c r="O114" s="409"/>
      <c r="P114" s="409"/>
      <c r="Q114" s="409"/>
      <c r="R114" s="409"/>
      <c r="S114" s="409"/>
      <c r="T114" s="409"/>
      <c r="U114" s="409"/>
      <c r="V114" s="409"/>
      <c r="W114" s="409"/>
      <c r="X114" s="409"/>
      <c r="Y114" s="409"/>
      <c r="Z114" s="409"/>
      <c r="AA114" s="409"/>
      <c r="AB114" s="409"/>
      <c r="AC114" s="409"/>
      <c r="AD114" s="409"/>
    </row>
    <row r="115" ht="16.5" customHeight="1">
      <c r="A115" s="409"/>
      <c r="B115" s="434"/>
      <c r="C115" s="434"/>
      <c r="D115" s="434"/>
      <c r="E115" s="409"/>
      <c r="F115" s="409"/>
      <c r="G115" s="434"/>
      <c r="H115" s="409"/>
      <c r="I115" s="409"/>
      <c r="J115" s="409"/>
      <c r="K115" s="409"/>
      <c r="L115" s="409"/>
      <c r="M115" s="409"/>
      <c r="N115" s="409"/>
      <c r="O115" s="409"/>
      <c r="P115" s="409"/>
      <c r="Q115" s="409"/>
      <c r="R115" s="409"/>
      <c r="S115" s="409"/>
      <c r="T115" s="409"/>
      <c r="U115" s="409"/>
      <c r="V115" s="409"/>
      <c r="W115" s="409"/>
      <c r="X115" s="409"/>
      <c r="Y115" s="409"/>
      <c r="Z115" s="409"/>
      <c r="AA115" s="409"/>
      <c r="AB115" s="409"/>
      <c r="AC115" s="409"/>
      <c r="AD115" s="409"/>
    </row>
    <row r="116" ht="16.5" customHeight="1">
      <c r="A116" s="409"/>
      <c r="B116" s="434"/>
      <c r="C116" s="434"/>
      <c r="D116" s="434"/>
      <c r="E116" s="409"/>
      <c r="F116" s="409"/>
      <c r="G116" s="434"/>
      <c r="H116" s="409"/>
      <c r="I116" s="409"/>
      <c r="J116" s="409"/>
      <c r="K116" s="409"/>
      <c r="L116" s="409"/>
      <c r="M116" s="409"/>
      <c r="N116" s="409"/>
      <c r="O116" s="409"/>
      <c r="P116" s="409"/>
      <c r="Q116" s="409"/>
      <c r="R116" s="409"/>
      <c r="S116" s="409"/>
      <c r="T116" s="409"/>
      <c r="U116" s="409"/>
      <c r="V116" s="409"/>
      <c r="W116" s="409"/>
      <c r="X116" s="409"/>
      <c r="Y116" s="409"/>
      <c r="Z116" s="409"/>
      <c r="AA116" s="409"/>
      <c r="AB116" s="409"/>
      <c r="AC116" s="409"/>
      <c r="AD116" s="409"/>
    </row>
    <row r="117" ht="16.5" customHeight="1">
      <c r="A117" s="409"/>
      <c r="B117" s="434"/>
      <c r="C117" s="434"/>
      <c r="D117" s="434"/>
      <c r="E117" s="409"/>
      <c r="F117" s="409"/>
      <c r="G117" s="434"/>
      <c r="H117" s="409"/>
      <c r="I117" s="409"/>
      <c r="J117" s="409"/>
      <c r="K117" s="409"/>
      <c r="L117" s="409"/>
      <c r="M117" s="409"/>
      <c r="N117" s="409"/>
      <c r="O117" s="409"/>
      <c r="P117" s="409"/>
      <c r="Q117" s="409"/>
      <c r="R117" s="409"/>
      <c r="S117" s="409"/>
      <c r="T117" s="409"/>
      <c r="U117" s="409"/>
      <c r="V117" s="409"/>
      <c r="W117" s="409"/>
      <c r="X117" s="409"/>
      <c r="Y117" s="409"/>
      <c r="Z117" s="409"/>
      <c r="AA117" s="409"/>
      <c r="AB117" s="409"/>
      <c r="AC117" s="409"/>
      <c r="AD117" s="409"/>
    </row>
    <row r="118" ht="16.5" customHeight="1">
      <c r="A118" s="409"/>
      <c r="B118" s="434"/>
      <c r="C118" s="434"/>
      <c r="D118" s="434"/>
      <c r="E118" s="409"/>
      <c r="F118" s="409"/>
      <c r="G118" s="434"/>
      <c r="H118" s="409"/>
      <c r="I118" s="409"/>
      <c r="J118" s="409"/>
      <c r="K118" s="409"/>
      <c r="L118" s="409"/>
      <c r="M118" s="409"/>
      <c r="N118" s="409"/>
      <c r="O118" s="409"/>
      <c r="P118" s="409"/>
      <c r="Q118" s="409"/>
      <c r="R118" s="409"/>
      <c r="S118" s="409"/>
      <c r="T118" s="409"/>
      <c r="U118" s="409"/>
      <c r="V118" s="409"/>
      <c r="W118" s="409"/>
      <c r="X118" s="409"/>
      <c r="Y118" s="409"/>
      <c r="Z118" s="409"/>
      <c r="AA118" s="409"/>
      <c r="AB118" s="409"/>
      <c r="AC118" s="409"/>
      <c r="AD118" s="409"/>
    </row>
    <row r="119" ht="16.5" customHeight="1">
      <c r="A119" s="409"/>
      <c r="B119" s="434"/>
      <c r="C119" s="434"/>
      <c r="D119" s="434"/>
      <c r="E119" s="409"/>
      <c r="F119" s="409"/>
      <c r="G119" s="434"/>
      <c r="H119" s="409"/>
      <c r="I119" s="409"/>
      <c r="J119" s="409"/>
      <c r="K119" s="409"/>
      <c r="L119" s="409"/>
      <c r="M119" s="409"/>
      <c r="N119" s="409"/>
      <c r="O119" s="409"/>
      <c r="P119" s="409"/>
      <c r="Q119" s="409"/>
      <c r="R119" s="409"/>
      <c r="S119" s="409"/>
      <c r="T119" s="409"/>
      <c r="U119" s="409"/>
      <c r="V119" s="409"/>
      <c r="W119" s="409"/>
      <c r="X119" s="409"/>
      <c r="Y119" s="409"/>
      <c r="Z119" s="409"/>
      <c r="AA119" s="409"/>
      <c r="AB119" s="409"/>
      <c r="AC119" s="409"/>
      <c r="AD119" s="409"/>
    </row>
    <row r="120" ht="16.5" customHeight="1">
      <c r="A120" s="409"/>
      <c r="B120" s="434"/>
      <c r="C120" s="434"/>
      <c r="D120" s="434"/>
      <c r="E120" s="409"/>
      <c r="F120" s="409"/>
      <c r="G120" s="434"/>
      <c r="H120" s="409"/>
      <c r="I120" s="409"/>
      <c r="J120" s="409"/>
      <c r="K120" s="409"/>
      <c r="L120" s="409"/>
      <c r="M120" s="409"/>
      <c r="N120" s="409"/>
      <c r="O120" s="409"/>
      <c r="P120" s="409"/>
      <c r="Q120" s="409"/>
      <c r="R120" s="409"/>
      <c r="S120" s="409"/>
      <c r="T120" s="409"/>
      <c r="U120" s="409"/>
      <c r="V120" s="409"/>
      <c r="W120" s="409"/>
      <c r="X120" s="409"/>
      <c r="Y120" s="409"/>
      <c r="Z120" s="409"/>
      <c r="AA120" s="409"/>
      <c r="AB120" s="409"/>
      <c r="AC120" s="409"/>
      <c r="AD120" s="409"/>
    </row>
    <row r="121" ht="16.5" customHeight="1">
      <c r="A121" s="409"/>
      <c r="B121" s="434"/>
      <c r="C121" s="434"/>
      <c r="D121" s="434"/>
      <c r="E121" s="409"/>
      <c r="F121" s="409"/>
      <c r="G121" s="434"/>
      <c r="H121" s="409"/>
      <c r="I121" s="409"/>
      <c r="J121" s="409"/>
      <c r="K121" s="409"/>
      <c r="L121" s="409"/>
      <c r="M121" s="409"/>
      <c r="N121" s="409"/>
      <c r="O121" s="409"/>
      <c r="P121" s="409"/>
      <c r="Q121" s="409"/>
      <c r="R121" s="409"/>
      <c r="S121" s="409"/>
      <c r="T121" s="409"/>
      <c r="U121" s="409"/>
      <c r="V121" s="409"/>
      <c r="W121" s="409"/>
      <c r="X121" s="409"/>
      <c r="Y121" s="409"/>
      <c r="Z121" s="409"/>
      <c r="AA121" s="409"/>
      <c r="AB121" s="409"/>
      <c r="AC121" s="409"/>
      <c r="AD121" s="409"/>
    </row>
    <row r="122" ht="16.5" customHeight="1">
      <c r="A122" s="409"/>
      <c r="B122" s="434"/>
      <c r="C122" s="434"/>
      <c r="D122" s="434"/>
      <c r="E122" s="409"/>
      <c r="F122" s="409"/>
      <c r="G122" s="434"/>
      <c r="H122" s="409"/>
      <c r="I122" s="409"/>
      <c r="J122" s="409"/>
      <c r="K122" s="409"/>
      <c r="L122" s="409"/>
      <c r="M122" s="409"/>
      <c r="N122" s="409"/>
      <c r="O122" s="409"/>
      <c r="P122" s="409"/>
      <c r="Q122" s="409"/>
      <c r="R122" s="409"/>
      <c r="S122" s="409"/>
      <c r="T122" s="409"/>
      <c r="U122" s="409"/>
      <c r="V122" s="409"/>
      <c r="W122" s="409"/>
      <c r="X122" s="409"/>
      <c r="Y122" s="409"/>
      <c r="Z122" s="409"/>
      <c r="AA122" s="409"/>
      <c r="AB122" s="409"/>
      <c r="AC122" s="409"/>
      <c r="AD122" s="409"/>
    </row>
    <row r="123" ht="16.5" customHeight="1">
      <c r="A123" s="409"/>
      <c r="B123" s="434"/>
      <c r="C123" s="434"/>
      <c r="D123" s="434"/>
      <c r="E123" s="409"/>
      <c r="F123" s="409"/>
      <c r="G123" s="434"/>
      <c r="H123" s="409"/>
      <c r="I123" s="409"/>
      <c r="J123" s="409"/>
      <c r="K123" s="409"/>
      <c r="L123" s="409"/>
      <c r="M123" s="409"/>
      <c r="N123" s="409"/>
      <c r="O123" s="409"/>
      <c r="P123" s="409"/>
      <c r="Q123" s="409"/>
      <c r="R123" s="409"/>
      <c r="S123" s="409"/>
      <c r="T123" s="409"/>
      <c r="U123" s="409"/>
      <c r="V123" s="409"/>
      <c r="W123" s="409"/>
      <c r="X123" s="409"/>
      <c r="Y123" s="409"/>
      <c r="Z123" s="409"/>
      <c r="AA123" s="409"/>
      <c r="AB123" s="409"/>
      <c r="AC123" s="409"/>
      <c r="AD123" s="409"/>
    </row>
    <row r="124" ht="16.5" customHeight="1">
      <c r="A124" s="409"/>
      <c r="B124" s="434"/>
      <c r="C124" s="434"/>
      <c r="D124" s="434"/>
      <c r="E124" s="409"/>
      <c r="F124" s="409"/>
      <c r="G124" s="434"/>
      <c r="H124" s="409"/>
      <c r="I124" s="409"/>
      <c r="J124" s="409"/>
      <c r="K124" s="409"/>
      <c r="L124" s="409"/>
      <c r="M124" s="409"/>
      <c r="N124" s="409"/>
      <c r="O124" s="409"/>
      <c r="P124" s="409"/>
      <c r="Q124" s="409"/>
      <c r="R124" s="409"/>
      <c r="S124" s="409"/>
      <c r="T124" s="409"/>
      <c r="U124" s="409"/>
      <c r="V124" s="409"/>
      <c r="W124" s="409"/>
      <c r="X124" s="409"/>
      <c r="Y124" s="409"/>
      <c r="Z124" s="409"/>
      <c r="AA124" s="409"/>
      <c r="AB124" s="409"/>
      <c r="AC124" s="409"/>
      <c r="AD124" s="409"/>
    </row>
    <row r="125" ht="16.5" customHeight="1">
      <c r="A125" s="409"/>
      <c r="B125" s="434"/>
      <c r="C125" s="434"/>
      <c r="D125" s="434"/>
      <c r="E125" s="409"/>
      <c r="F125" s="409"/>
      <c r="G125" s="434"/>
      <c r="H125" s="409"/>
      <c r="I125" s="409"/>
      <c r="J125" s="409"/>
      <c r="K125" s="409"/>
      <c r="L125" s="409"/>
      <c r="M125" s="409"/>
      <c r="N125" s="409"/>
      <c r="O125" s="409"/>
      <c r="P125" s="409"/>
      <c r="Q125" s="409"/>
      <c r="R125" s="409"/>
      <c r="S125" s="409"/>
      <c r="T125" s="409"/>
      <c r="U125" s="409"/>
      <c r="V125" s="409"/>
      <c r="W125" s="409"/>
      <c r="X125" s="409"/>
      <c r="Y125" s="409"/>
      <c r="Z125" s="409"/>
      <c r="AA125" s="409"/>
      <c r="AB125" s="409"/>
      <c r="AC125" s="409"/>
      <c r="AD125" s="409"/>
    </row>
    <row r="126" ht="16.5" customHeight="1">
      <c r="A126" s="409"/>
      <c r="B126" s="434"/>
      <c r="C126" s="434"/>
      <c r="D126" s="434"/>
      <c r="E126" s="409"/>
      <c r="F126" s="409"/>
      <c r="G126" s="434"/>
      <c r="H126" s="409"/>
      <c r="I126" s="409"/>
      <c r="J126" s="409"/>
      <c r="K126" s="409"/>
      <c r="L126" s="409"/>
      <c r="M126" s="409"/>
      <c r="N126" s="409"/>
      <c r="O126" s="409"/>
      <c r="P126" s="409"/>
      <c r="Q126" s="409"/>
      <c r="R126" s="409"/>
      <c r="S126" s="409"/>
      <c r="T126" s="409"/>
      <c r="U126" s="409"/>
      <c r="V126" s="409"/>
      <c r="W126" s="409"/>
      <c r="X126" s="409"/>
      <c r="Y126" s="409"/>
      <c r="Z126" s="409"/>
      <c r="AA126" s="409"/>
      <c r="AB126" s="409"/>
      <c r="AC126" s="409"/>
      <c r="AD126" s="409"/>
    </row>
    <row r="127" ht="16.5" customHeight="1">
      <c r="A127" s="409"/>
      <c r="B127" s="434"/>
      <c r="C127" s="434"/>
      <c r="D127" s="434"/>
      <c r="E127" s="409"/>
      <c r="F127" s="409"/>
      <c r="G127" s="434"/>
      <c r="H127" s="409"/>
      <c r="I127" s="409"/>
      <c r="J127" s="409"/>
      <c r="K127" s="409"/>
      <c r="L127" s="409"/>
      <c r="M127" s="409"/>
      <c r="N127" s="409"/>
      <c r="O127" s="409"/>
      <c r="P127" s="409"/>
      <c r="Q127" s="409"/>
      <c r="R127" s="409"/>
      <c r="S127" s="409"/>
      <c r="T127" s="409"/>
      <c r="U127" s="409"/>
      <c r="V127" s="409"/>
      <c r="W127" s="409"/>
      <c r="X127" s="409"/>
      <c r="Y127" s="409"/>
      <c r="Z127" s="409"/>
      <c r="AA127" s="409"/>
      <c r="AB127" s="409"/>
      <c r="AC127" s="409"/>
      <c r="AD127" s="409"/>
    </row>
    <row r="128" ht="16.5" customHeight="1">
      <c r="A128" s="409"/>
      <c r="B128" s="434"/>
      <c r="C128" s="434"/>
      <c r="D128" s="434"/>
      <c r="E128" s="409"/>
      <c r="F128" s="409"/>
      <c r="G128" s="434"/>
      <c r="H128" s="409"/>
      <c r="I128" s="409"/>
      <c r="J128" s="409"/>
      <c r="K128" s="409"/>
      <c r="L128" s="409"/>
      <c r="M128" s="409"/>
      <c r="N128" s="409"/>
      <c r="O128" s="409"/>
      <c r="P128" s="409"/>
      <c r="Q128" s="409"/>
      <c r="R128" s="409"/>
      <c r="S128" s="409"/>
      <c r="T128" s="409"/>
      <c r="U128" s="409"/>
      <c r="V128" s="409"/>
      <c r="W128" s="409"/>
      <c r="X128" s="409"/>
      <c r="Y128" s="409"/>
      <c r="Z128" s="409"/>
      <c r="AA128" s="409"/>
      <c r="AB128" s="409"/>
      <c r="AC128" s="409"/>
      <c r="AD128" s="409"/>
    </row>
    <row r="129" ht="16.5" customHeight="1">
      <c r="A129" s="409"/>
      <c r="B129" s="434"/>
      <c r="C129" s="434"/>
      <c r="D129" s="434"/>
      <c r="E129" s="409"/>
      <c r="F129" s="409"/>
      <c r="G129" s="434"/>
      <c r="H129" s="409"/>
      <c r="I129" s="409"/>
      <c r="J129" s="409"/>
      <c r="K129" s="409"/>
      <c r="L129" s="409"/>
      <c r="M129" s="409"/>
      <c r="N129" s="409"/>
      <c r="O129" s="409"/>
      <c r="P129" s="409"/>
      <c r="Q129" s="409"/>
      <c r="R129" s="409"/>
      <c r="S129" s="409"/>
      <c r="T129" s="409"/>
      <c r="U129" s="409"/>
      <c r="V129" s="409"/>
      <c r="W129" s="409"/>
      <c r="X129" s="409"/>
      <c r="Y129" s="409"/>
      <c r="Z129" s="409"/>
      <c r="AA129" s="409"/>
      <c r="AB129" s="409"/>
      <c r="AC129" s="409"/>
      <c r="AD129" s="409"/>
    </row>
    <row r="130" ht="16.5" customHeight="1">
      <c r="A130" s="409"/>
      <c r="B130" s="434"/>
      <c r="C130" s="434"/>
      <c r="D130" s="434"/>
      <c r="E130" s="409"/>
      <c r="F130" s="409"/>
      <c r="G130" s="434"/>
      <c r="H130" s="409"/>
      <c r="I130" s="409"/>
      <c r="J130" s="409"/>
      <c r="K130" s="409"/>
      <c r="L130" s="409"/>
      <c r="M130" s="409"/>
      <c r="N130" s="409"/>
      <c r="O130" s="409"/>
      <c r="P130" s="409"/>
      <c r="Q130" s="409"/>
      <c r="R130" s="409"/>
      <c r="S130" s="409"/>
      <c r="T130" s="409"/>
      <c r="U130" s="409"/>
      <c r="V130" s="409"/>
      <c r="W130" s="409"/>
      <c r="X130" s="409"/>
      <c r="Y130" s="409"/>
      <c r="Z130" s="409"/>
      <c r="AA130" s="409"/>
      <c r="AB130" s="409"/>
      <c r="AC130" s="409"/>
      <c r="AD130" s="409"/>
    </row>
    <row r="131" ht="16.5" customHeight="1">
      <c r="A131" s="409"/>
      <c r="B131" s="434"/>
      <c r="C131" s="434"/>
      <c r="D131" s="434"/>
      <c r="E131" s="409"/>
      <c r="F131" s="409"/>
      <c r="G131" s="434"/>
      <c r="H131" s="409"/>
      <c r="I131" s="409"/>
      <c r="J131" s="409"/>
      <c r="K131" s="409"/>
      <c r="L131" s="409"/>
      <c r="M131" s="409"/>
      <c r="N131" s="409"/>
      <c r="O131" s="409"/>
      <c r="P131" s="409"/>
      <c r="Q131" s="409"/>
      <c r="R131" s="409"/>
      <c r="S131" s="409"/>
      <c r="T131" s="409"/>
      <c r="U131" s="409"/>
      <c r="V131" s="409"/>
      <c r="W131" s="409"/>
      <c r="X131" s="409"/>
      <c r="Y131" s="409"/>
      <c r="Z131" s="409"/>
      <c r="AA131" s="409"/>
      <c r="AB131" s="409"/>
      <c r="AC131" s="409"/>
      <c r="AD131" s="409"/>
    </row>
    <row r="132" ht="16.5" customHeight="1">
      <c r="A132" s="409"/>
      <c r="B132" s="434"/>
      <c r="C132" s="434"/>
      <c r="D132" s="434"/>
      <c r="E132" s="409"/>
      <c r="F132" s="409"/>
      <c r="G132" s="434"/>
      <c r="H132" s="409"/>
      <c r="I132" s="409"/>
      <c r="J132" s="409"/>
      <c r="K132" s="409"/>
      <c r="L132" s="409"/>
      <c r="M132" s="409"/>
      <c r="N132" s="409"/>
      <c r="O132" s="409"/>
      <c r="P132" s="409"/>
      <c r="Q132" s="409"/>
      <c r="R132" s="409"/>
      <c r="S132" s="409"/>
      <c r="T132" s="409"/>
      <c r="U132" s="409"/>
      <c r="V132" s="409"/>
      <c r="W132" s="409"/>
      <c r="X132" s="409"/>
      <c r="Y132" s="409"/>
      <c r="Z132" s="409"/>
      <c r="AA132" s="409"/>
      <c r="AB132" s="409"/>
      <c r="AC132" s="409"/>
      <c r="AD132" s="409"/>
    </row>
    <row r="133" ht="16.5" customHeight="1">
      <c r="A133" s="409"/>
      <c r="B133" s="434"/>
      <c r="C133" s="434"/>
      <c r="D133" s="434"/>
      <c r="E133" s="409"/>
      <c r="F133" s="409"/>
      <c r="G133" s="434"/>
      <c r="H133" s="409"/>
      <c r="I133" s="409"/>
      <c r="J133" s="409"/>
      <c r="K133" s="409"/>
      <c r="L133" s="409"/>
      <c r="M133" s="409"/>
      <c r="N133" s="409"/>
      <c r="O133" s="409"/>
      <c r="P133" s="409"/>
      <c r="Q133" s="409"/>
      <c r="R133" s="409"/>
      <c r="S133" s="409"/>
      <c r="T133" s="409"/>
      <c r="U133" s="409"/>
      <c r="V133" s="409"/>
      <c r="W133" s="409"/>
      <c r="X133" s="409"/>
      <c r="Y133" s="409"/>
      <c r="Z133" s="409"/>
      <c r="AA133" s="409"/>
      <c r="AB133" s="409"/>
      <c r="AC133" s="409"/>
      <c r="AD133" s="409"/>
    </row>
    <row r="134" ht="16.5" customHeight="1">
      <c r="A134" s="409"/>
      <c r="B134" s="434"/>
      <c r="C134" s="434"/>
      <c r="D134" s="434"/>
      <c r="E134" s="409"/>
      <c r="F134" s="409"/>
      <c r="G134" s="434"/>
      <c r="H134" s="409"/>
      <c r="I134" s="409"/>
      <c r="J134" s="409"/>
      <c r="K134" s="409"/>
      <c r="L134" s="409"/>
      <c r="M134" s="409"/>
      <c r="N134" s="409"/>
      <c r="O134" s="409"/>
      <c r="P134" s="409"/>
      <c r="Q134" s="409"/>
      <c r="R134" s="409"/>
      <c r="S134" s="409"/>
      <c r="T134" s="409"/>
      <c r="U134" s="409"/>
      <c r="V134" s="409"/>
      <c r="W134" s="409"/>
      <c r="X134" s="409"/>
      <c r="Y134" s="409"/>
      <c r="Z134" s="409"/>
      <c r="AA134" s="409"/>
      <c r="AB134" s="409"/>
      <c r="AC134" s="409"/>
      <c r="AD134" s="409"/>
    </row>
    <row r="135" ht="16.5" customHeight="1">
      <c r="A135" s="409"/>
      <c r="B135" s="434"/>
      <c r="C135" s="434"/>
      <c r="D135" s="434"/>
      <c r="E135" s="409"/>
      <c r="F135" s="409"/>
      <c r="G135" s="434"/>
      <c r="H135" s="409"/>
      <c r="I135" s="409"/>
      <c r="J135" s="409"/>
      <c r="K135" s="409"/>
      <c r="L135" s="409"/>
      <c r="M135" s="409"/>
      <c r="N135" s="409"/>
      <c r="O135" s="409"/>
      <c r="P135" s="409"/>
      <c r="Q135" s="409"/>
      <c r="R135" s="409"/>
      <c r="S135" s="409"/>
      <c r="T135" s="409"/>
      <c r="U135" s="409"/>
      <c r="V135" s="409"/>
      <c r="W135" s="409"/>
      <c r="X135" s="409"/>
      <c r="Y135" s="409"/>
      <c r="Z135" s="409"/>
      <c r="AA135" s="409"/>
      <c r="AB135" s="409"/>
      <c r="AC135" s="409"/>
      <c r="AD135" s="409"/>
    </row>
    <row r="136" ht="16.5" customHeight="1">
      <c r="A136" s="409"/>
      <c r="B136" s="434"/>
      <c r="C136" s="434"/>
      <c r="D136" s="434"/>
      <c r="E136" s="409"/>
      <c r="F136" s="409"/>
      <c r="G136" s="434"/>
      <c r="H136" s="409"/>
      <c r="I136" s="409"/>
      <c r="J136" s="409"/>
      <c r="K136" s="409"/>
      <c r="L136" s="409"/>
      <c r="M136" s="409"/>
      <c r="N136" s="409"/>
      <c r="O136" s="409"/>
      <c r="P136" s="409"/>
      <c r="Q136" s="409"/>
      <c r="R136" s="409"/>
      <c r="S136" s="409"/>
      <c r="T136" s="409"/>
      <c r="U136" s="409"/>
      <c r="V136" s="409"/>
      <c r="W136" s="409"/>
      <c r="X136" s="409"/>
      <c r="Y136" s="409"/>
      <c r="Z136" s="409"/>
      <c r="AA136" s="409"/>
      <c r="AB136" s="409"/>
      <c r="AC136" s="409"/>
      <c r="AD136" s="409"/>
    </row>
    <row r="137" ht="16.5" customHeight="1">
      <c r="A137" s="409"/>
      <c r="B137" s="434"/>
      <c r="C137" s="434"/>
      <c r="D137" s="434"/>
      <c r="E137" s="409"/>
      <c r="F137" s="409"/>
      <c r="G137" s="434"/>
      <c r="H137" s="409"/>
      <c r="I137" s="409"/>
      <c r="J137" s="409"/>
      <c r="K137" s="409"/>
      <c r="L137" s="409"/>
      <c r="M137" s="409"/>
      <c r="N137" s="409"/>
      <c r="O137" s="409"/>
      <c r="P137" s="409"/>
      <c r="Q137" s="409"/>
      <c r="R137" s="409"/>
      <c r="S137" s="409"/>
      <c r="T137" s="409"/>
      <c r="U137" s="409"/>
      <c r="V137" s="409"/>
      <c r="W137" s="409"/>
      <c r="X137" s="409"/>
      <c r="Y137" s="409"/>
      <c r="Z137" s="409"/>
      <c r="AA137" s="409"/>
      <c r="AB137" s="409"/>
      <c r="AC137" s="409"/>
      <c r="AD137" s="409"/>
    </row>
    <row r="138" ht="16.5" customHeight="1">
      <c r="A138" s="409"/>
      <c r="B138" s="434"/>
      <c r="C138" s="434"/>
      <c r="D138" s="434"/>
      <c r="E138" s="409"/>
      <c r="F138" s="409"/>
      <c r="G138" s="434"/>
      <c r="H138" s="409"/>
      <c r="I138" s="409"/>
      <c r="J138" s="409"/>
      <c r="K138" s="409"/>
      <c r="L138" s="409"/>
      <c r="M138" s="409"/>
      <c r="N138" s="409"/>
      <c r="O138" s="409"/>
      <c r="P138" s="409"/>
      <c r="Q138" s="409"/>
      <c r="R138" s="409"/>
      <c r="S138" s="409"/>
      <c r="T138" s="409"/>
      <c r="U138" s="409"/>
      <c r="V138" s="409"/>
      <c r="W138" s="409"/>
      <c r="X138" s="409"/>
      <c r="Y138" s="409"/>
      <c r="Z138" s="409"/>
      <c r="AA138" s="409"/>
      <c r="AB138" s="409"/>
      <c r="AC138" s="409"/>
      <c r="AD138" s="409"/>
    </row>
    <row r="139" ht="16.5" customHeight="1">
      <c r="A139" s="409"/>
      <c r="B139" s="434"/>
      <c r="C139" s="434"/>
      <c r="D139" s="434"/>
      <c r="E139" s="409"/>
      <c r="F139" s="409"/>
      <c r="G139" s="434"/>
      <c r="H139" s="409"/>
      <c r="I139" s="409"/>
      <c r="J139" s="409"/>
      <c r="K139" s="409"/>
      <c r="L139" s="409"/>
      <c r="M139" s="409"/>
      <c r="N139" s="409"/>
      <c r="O139" s="409"/>
      <c r="P139" s="409"/>
      <c r="Q139" s="409"/>
      <c r="R139" s="409"/>
      <c r="S139" s="409"/>
      <c r="T139" s="409"/>
      <c r="U139" s="409"/>
      <c r="V139" s="409"/>
      <c r="W139" s="409"/>
      <c r="X139" s="409"/>
      <c r="Y139" s="409"/>
      <c r="Z139" s="409"/>
      <c r="AA139" s="409"/>
      <c r="AB139" s="409"/>
      <c r="AC139" s="409"/>
      <c r="AD139" s="409"/>
    </row>
    <row r="140" ht="16.5" customHeight="1">
      <c r="A140" s="409"/>
      <c r="B140" s="434"/>
      <c r="C140" s="434"/>
      <c r="D140" s="434"/>
      <c r="E140" s="409"/>
      <c r="F140" s="409"/>
      <c r="G140" s="434"/>
      <c r="H140" s="409"/>
      <c r="I140" s="409"/>
      <c r="J140" s="409"/>
      <c r="K140" s="409"/>
      <c r="L140" s="409"/>
      <c r="M140" s="409"/>
      <c r="N140" s="409"/>
      <c r="O140" s="409"/>
      <c r="P140" s="409"/>
      <c r="Q140" s="409"/>
      <c r="R140" s="409"/>
      <c r="S140" s="409"/>
      <c r="T140" s="409"/>
      <c r="U140" s="409"/>
      <c r="V140" s="409"/>
      <c r="W140" s="409"/>
      <c r="X140" s="409"/>
      <c r="Y140" s="409"/>
      <c r="Z140" s="409"/>
      <c r="AA140" s="409"/>
      <c r="AB140" s="409"/>
      <c r="AC140" s="409"/>
      <c r="AD140" s="409"/>
    </row>
    <row r="141" ht="16.5" customHeight="1">
      <c r="A141" s="409"/>
      <c r="B141" s="434"/>
      <c r="C141" s="434"/>
      <c r="D141" s="434"/>
      <c r="E141" s="409"/>
      <c r="F141" s="409"/>
      <c r="G141" s="434"/>
      <c r="H141" s="409"/>
      <c r="I141" s="409"/>
      <c r="J141" s="409"/>
      <c r="K141" s="409"/>
      <c r="L141" s="409"/>
      <c r="M141" s="409"/>
      <c r="N141" s="409"/>
      <c r="O141" s="409"/>
      <c r="P141" s="409"/>
      <c r="Q141" s="409"/>
      <c r="R141" s="409"/>
      <c r="S141" s="409"/>
      <c r="T141" s="409"/>
      <c r="U141" s="409"/>
      <c r="V141" s="409"/>
      <c r="W141" s="409"/>
      <c r="X141" s="409"/>
      <c r="Y141" s="409"/>
      <c r="Z141" s="409"/>
      <c r="AA141" s="409"/>
      <c r="AB141" s="409"/>
      <c r="AC141" s="409"/>
      <c r="AD141" s="409"/>
    </row>
    <row r="142" ht="16.5" customHeight="1">
      <c r="A142" s="409"/>
      <c r="B142" s="434"/>
      <c r="C142" s="434"/>
      <c r="D142" s="434"/>
      <c r="E142" s="409"/>
      <c r="F142" s="409"/>
      <c r="G142" s="434"/>
      <c r="H142" s="409"/>
      <c r="I142" s="409"/>
      <c r="J142" s="409"/>
      <c r="K142" s="409"/>
      <c r="L142" s="409"/>
      <c r="M142" s="409"/>
      <c r="N142" s="409"/>
      <c r="O142" s="409"/>
      <c r="P142" s="409"/>
      <c r="Q142" s="409"/>
      <c r="R142" s="409"/>
      <c r="S142" s="409"/>
      <c r="T142" s="409"/>
      <c r="U142" s="409"/>
      <c r="V142" s="409"/>
      <c r="W142" s="409"/>
      <c r="X142" s="409"/>
      <c r="Y142" s="409"/>
      <c r="Z142" s="409"/>
      <c r="AA142" s="409"/>
      <c r="AB142" s="409"/>
      <c r="AC142" s="409"/>
      <c r="AD142" s="409"/>
    </row>
    <row r="143" ht="16.5" customHeight="1">
      <c r="A143" s="409"/>
      <c r="B143" s="434"/>
      <c r="C143" s="434"/>
      <c r="D143" s="434"/>
      <c r="E143" s="409"/>
      <c r="F143" s="409"/>
      <c r="G143" s="434"/>
      <c r="H143" s="409"/>
      <c r="I143" s="409"/>
      <c r="J143" s="409"/>
      <c r="K143" s="409"/>
      <c r="L143" s="409"/>
      <c r="M143" s="409"/>
      <c r="N143" s="409"/>
      <c r="O143" s="409"/>
      <c r="P143" s="409"/>
      <c r="Q143" s="409"/>
      <c r="R143" s="409"/>
      <c r="S143" s="409"/>
      <c r="T143" s="409"/>
      <c r="U143" s="409"/>
      <c r="V143" s="409"/>
      <c r="W143" s="409"/>
      <c r="X143" s="409"/>
      <c r="Y143" s="409"/>
      <c r="Z143" s="409"/>
      <c r="AA143" s="409"/>
      <c r="AB143" s="409"/>
      <c r="AC143" s="409"/>
      <c r="AD143" s="409"/>
    </row>
    <row r="144" ht="16.5" customHeight="1">
      <c r="A144" s="409"/>
      <c r="B144" s="434"/>
      <c r="C144" s="434"/>
      <c r="D144" s="434"/>
      <c r="E144" s="409"/>
      <c r="F144" s="409"/>
      <c r="G144" s="434"/>
      <c r="H144" s="409"/>
      <c r="I144" s="409"/>
      <c r="J144" s="409"/>
      <c r="K144" s="409"/>
      <c r="L144" s="409"/>
      <c r="M144" s="409"/>
      <c r="N144" s="409"/>
      <c r="O144" s="409"/>
      <c r="P144" s="409"/>
      <c r="Q144" s="409"/>
      <c r="R144" s="409"/>
      <c r="S144" s="409"/>
      <c r="T144" s="409"/>
      <c r="U144" s="409"/>
      <c r="V144" s="409"/>
      <c r="W144" s="409"/>
      <c r="X144" s="409"/>
      <c r="Y144" s="409"/>
      <c r="Z144" s="409"/>
      <c r="AA144" s="409"/>
      <c r="AB144" s="409"/>
      <c r="AC144" s="409"/>
      <c r="AD144" s="409"/>
    </row>
    <row r="145" ht="16.5" customHeight="1">
      <c r="A145" s="409"/>
      <c r="B145" s="434"/>
      <c r="C145" s="434"/>
      <c r="D145" s="434"/>
      <c r="E145" s="409"/>
      <c r="F145" s="409"/>
      <c r="G145" s="434"/>
      <c r="H145" s="409"/>
      <c r="I145" s="409"/>
      <c r="J145" s="409"/>
      <c r="K145" s="409"/>
      <c r="L145" s="409"/>
      <c r="M145" s="409"/>
      <c r="N145" s="409"/>
      <c r="O145" s="409"/>
      <c r="P145" s="409"/>
      <c r="Q145" s="409"/>
      <c r="R145" s="409"/>
      <c r="S145" s="409"/>
      <c r="T145" s="409"/>
      <c r="U145" s="409"/>
      <c r="V145" s="409"/>
      <c r="W145" s="409"/>
      <c r="X145" s="409"/>
      <c r="Y145" s="409"/>
      <c r="Z145" s="409"/>
      <c r="AA145" s="409"/>
      <c r="AB145" s="409"/>
      <c r="AC145" s="409"/>
      <c r="AD145" s="409"/>
    </row>
    <row r="146" ht="16.5" customHeight="1">
      <c r="A146" s="409"/>
      <c r="B146" s="434"/>
      <c r="C146" s="434"/>
      <c r="D146" s="434"/>
      <c r="E146" s="409"/>
      <c r="F146" s="409"/>
      <c r="G146" s="434"/>
      <c r="H146" s="409"/>
      <c r="I146" s="409"/>
      <c r="J146" s="409"/>
      <c r="K146" s="409"/>
      <c r="L146" s="409"/>
      <c r="M146" s="409"/>
      <c r="N146" s="409"/>
      <c r="O146" s="409"/>
      <c r="P146" s="409"/>
      <c r="Q146" s="409"/>
      <c r="R146" s="409"/>
      <c r="S146" s="409"/>
      <c r="T146" s="409"/>
      <c r="U146" s="409"/>
      <c r="V146" s="409"/>
      <c r="W146" s="409"/>
      <c r="X146" s="409"/>
      <c r="Y146" s="409"/>
      <c r="Z146" s="409"/>
      <c r="AA146" s="409"/>
      <c r="AB146" s="409"/>
      <c r="AC146" s="409"/>
      <c r="AD146" s="409"/>
    </row>
    <row r="147" ht="16.5" customHeight="1">
      <c r="A147" s="409"/>
      <c r="B147" s="434"/>
      <c r="C147" s="434"/>
      <c r="D147" s="434"/>
      <c r="E147" s="409"/>
      <c r="F147" s="409"/>
      <c r="G147" s="434"/>
      <c r="H147" s="409"/>
      <c r="I147" s="409"/>
      <c r="J147" s="409"/>
      <c r="K147" s="409"/>
      <c r="L147" s="409"/>
      <c r="M147" s="409"/>
      <c r="N147" s="409"/>
      <c r="O147" s="409"/>
      <c r="P147" s="409"/>
      <c r="Q147" s="409"/>
      <c r="R147" s="409"/>
      <c r="S147" s="409"/>
      <c r="T147" s="409"/>
      <c r="U147" s="409"/>
      <c r="V147" s="409"/>
      <c r="W147" s="409"/>
      <c r="X147" s="409"/>
      <c r="Y147" s="409"/>
      <c r="Z147" s="409"/>
      <c r="AA147" s="409"/>
      <c r="AB147" s="409"/>
      <c r="AC147" s="409"/>
      <c r="AD147" s="409"/>
    </row>
    <row r="148" ht="16.5" customHeight="1">
      <c r="A148" s="409"/>
      <c r="B148" s="434"/>
      <c r="C148" s="434"/>
      <c r="D148" s="434"/>
      <c r="E148" s="409"/>
      <c r="F148" s="409"/>
      <c r="G148" s="434"/>
      <c r="H148" s="409"/>
      <c r="I148" s="409"/>
      <c r="J148" s="409"/>
      <c r="K148" s="409"/>
      <c r="L148" s="409"/>
      <c r="M148" s="409"/>
      <c r="N148" s="409"/>
      <c r="O148" s="409"/>
      <c r="P148" s="409"/>
      <c r="Q148" s="409"/>
      <c r="R148" s="409"/>
      <c r="S148" s="409"/>
      <c r="T148" s="409"/>
      <c r="U148" s="409"/>
      <c r="V148" s="409"/>
      <c r="W148" s="409"/>
      <c r="X148" s="409"/>
      <c r="Y148" s="409"/>
      <c r="Z148" s="409"/>
      <c r="AA148" s="409"/>
      <c r="AB148" s="409"/>
      <c r="AC148" s="409"/>
      <c r="AD148" s="409"/>
    </row>
    <row r="149" ht="16.5" customHeight="1">
      <c r="A149" s="409"/>
      <c r="B149" s="434"/>
      <c r="C149" s="434"/>
      <c r="D149" s="434"/>
      <c r="E149" s="409"/>
      <c r="F149" s="409"/>
      <c r="G149" s="434"/>
      <c r="H149" s="409"/>
      <c r="I149" s="409"/>
      <c r="J149" s="409"/>
      <c r="K149" s="409"/>
      <c r="L149" s="409"/>
      <c r="M149" s="409"/>
      <c r="N149" s="409"/>
      <c r="O149" s="409"/>
      <c r="P149" s="409"/>
      <c r="Q149" s="409"/>
      <c r="R149" s="409"/>
      <c r="S149" s="409"/>
      <c r="T149" s="409"/>
      <c r="U149" s="409"/>
      <c r="V149" s="409"/>
      <c r="W149" s="409"/>
      <c r="X149" s="409"/>
      <c r="Y149" s="409"/>
      <c r="Z149" s="409"/>
      <c r="AA149" s="409"/>
      <c r="AB149" s="409"/>
      <c r="AC149" s="409"/>
      <c r="AD149" s="409"/>
    </row>
    <row r="150" ht="16.5" customHeight="1">
      <c r="A150" s="409"/>
      <c r="B150" s="434"/>
      <c r="C150" s="434"/>
      <c r="D150" s="434"/>
      <c r="E150" s="409"/>
      <c r="F150" s="409"/>
      <c r="G150" s="434"/>
      <c r="H150" s="409"/>
      <c r="I150" s="409"/>
      <c r="J150" s="409"/>
      <c r="K150" s="409"/>
      <c r="L150" s="409"/>
      <c r="M150" s="409"/>
      <c r="N150" s="409"/>
      <c r="O150" s="409"/>
      <c r="P150" s="409"/>
      <c r="Q150" s="409"/>
      <c r="R150" s="409"/>
      <c r="S150" s="409"/>
      <c r="T150" s="409"/>
      <c r="U150" s="409"/>
      <c r="V150" s="409"/>
      <c r="W150" s="409"/>
      <c r="X150" s="409"/>
      <c r="Y150" s="409"/>
      <c r="Z150" s="409"/>
      <c r="AA150" s="409"/>
      <c r="AB150" s="409"/>
      <c r="AC150" s="409"/>
      <c r="AD150" s="409"/>
    </row>
    <row r="151" ht="16.5" customHeight="1">
      <c r="A151" s="409"/>
      <c r="B151" s="434"/>
      <c r="C151" s="434"/>
      <c r="D151" s="434"/>
      <c r="E151" s="409"/>
      <c r="F151" s="409"/>
      <c r="G151" s="434"/>
      <c r="H151" s="409"/>
      <c r="I151" s="409"/>
      <c r="J151" s="409"/>
      <c r="K151" s="409"/>
      <c r="L151" s="409"/>
      <c r="M151" s="409"/>
      <c r="N151" s="409"/>
      <c r="O151" s="409"/>
      <c r="P151" s="409"/>
      <c r="Q151" s="409"/>
      <c r="R151" s="409"/>
      <c r="S151" s="409"/>
      <c r="T151" s="409"/>
      <c r="U151" s="409"/>
      <c r="V151" s="409"/>
      <c r="W151" s="409"/>
      <c r="X151" s="409"/>
      <c r="Y151" s="409"/>
      <c r="Z151" s="409"/>
      <c r="AA151" s="409"/>
      <c r="AB151" s="409"/>
      <c r="AC151" s="409"/>
      <c r="AD151" s="409"/>
    </row>
    <row r="152" ht="16.5" customHeight="1">
      <c r="A152" s="409"/>
      <c r="B152" s="434"/>
      <c r="C152" s="434"/>
      <c r="D152" s="434"/>
      <c r="E152" s="409"/>
      <c r="F152" s="409"/>
      <c r="G152" s="434"/>
      <c r="H152" s="409"/>
      <c r="I152" s="409"/>
      <c r="J152" s="409"/>
      <c r="K152" s="409"/>
      <c r="L152" s="409"/>
      <c r="M152" s="409"/>
      <c r="N152" s="409"/>
      <c r="O152" s="409"/>
      <c r="P152" s="409"/>
      <c r="Q152" s="409"/>
      <c r="R152" s="409"/>
      <c r="S152" s="409"/>
      <c r="T152" s="409"/>
      <c r="U152" s="409"/>
      <c r="V152" s="409"/>
      <c r="W152" s="409"/>
      <c r="X152" s="409"/>
      <c r="Y152" s="409"/>
      <c r="Z152" s="409"/>
      <c r="AA152" s="409"/>
      <c r="AB152" s="409"/>
      <c r="AC152" s="409"/>
      <c r="AD152" s="409"/>
    </row>
    <row r="153" ht="16.5" customHeight="1">
      <c r="A153" s="409"/>
      <c r="B153" s="434"/>
      <c r="C153" s="434"/>
      <c r="D153" s="434"/>
      <c r="E153" s="409"/>
      <c r="F153" s="409"/>
      <c r="G153" s="434"/>
      <c r="H153" s="409"/>
      <c r="I153" s="409"/>
      <c r="J153" s="409"/>
      <c r="K153" s="409"/>
      <c r="L153" s="409"/>
      <c r="M153" s="409"/>
      <c r="N153" s="409"/>
      <c r="O153" s="409"/>
      <c r="P153" s="409"/>
      <c r="Q153" s="409"/>
      <c r="R153" s="409"/>
      <c r="S153" s="409"/>
      <c r="T153" s="409"/>
      <c r="U153" s="409"/>
      <c r="V153" s="409"/>
      <c r="W153" s="409"/>
      <c r="X153" s="409"/>
      <c r="Y153" s="409"/>
      <c r="Z153" s="409"/>
      <c r="AA153" s="409"/>
      <c r="AB153" s="409"/>
      <c r="AC153" s="409"/>
      <c r="AD153" s="409"/>
    </row>
    <row r="154" ht="16.5" customHeight="1">
      <c r="A154" s="409"/>
      <c r="B154" s="434"/>
      <c r="C154" s="434"/>
      <c r="D154" s="434"/>
      <c r="E154" s="409"/>
      <c r="F154" s="409"/>
      <c r="G154" s="434"/>
      <c r="H154" s="409"/>
      <c r="I154" s="409"/>
      <c r="J154" s="409"/>
      <c r="K154" s="409"/>
      <c r="L154" s="409"/>
      <c r="M154" s="409"/>
      <c r="N154" s="409"/>
      <c r="O154" s="409"/>
      <c r="P154" s="409"/>
      <c r="Q154" s="409"/>
      <c r="R154" s="409"/>
      <c r="S154" s="409"/>
      <c r="T154" s="409"/>
      <c r="U154" s="409"/>
      <c r="V154" s="409"/>
      <c r="W154" s="409"/>
      <c r="X154" s="409"/>
      <c r="Y154" s="409"/>
      <c r="Z154" s="409"/>
      <c r="AA154" s="409"/>
      <c r="AB154" s="409"/>
      <c r="AC154" s="409"/>
      <c r="AD154" s="409"/>
    </row>
    <row r="155" ht="16.5" customHeight="1">
      <c r="A155" s="409"/>
      <c r="B155" s="434"/>
      <c r="C155" s="434"/>
      <c r="D155" s="434"/>
      <c r="E155" s="409"/>
      <c r="F155" s="409"/>
      <c r="G155" s="434"/>
      <c r="H155" s="409"/>
      <c r="I155" s="409"/>
      <c r="J155" s="409"/>
      <c r="K155" s="409"/>
      <c r="L155" s="409"/>
      <c r="M155" s="409"/>
      <c r="N155" s="409"/>
      <c r="O155" s="409"/>
      <c r="P155" s="409"/>
      <c r="Q155" s="409"/>
      <c r="R155" s="409"/>
      <c r="S155" s="409"/>
      <c r="T155" s="409"/>
      <c r="U155" s="409"/>
      <c r="V155" s="409"/>
      <c r="W155" s="409"/>
      <c r="X155" s="409"/>
      <c r="Y155" s="409"/>
      <c r="Z155" s="409"/>
      <c r="AA155" s="409"/>
      <c r="AB155" s="409"/>
      <c r="AC155" s="409"/>
      <c r="AD155" s="409"/>
    </row>
    <row r="156" ht="16.5" customHeight="1">
      <c r="A156" s="409"/>
      <c r="B156" s="434"/>
      <c r="C156" s="434"/>
      <c r="D156" s="434"/>
      <c r="E156" s="409"/>
      <c r="F156" s="409"/>
      <c r="G156" s="434"/>
      <c r="H156" s="409"/>
      <c r="I156" s="409"/>
      <c r="J156" s="409"/>
      <c r="K156" s="409"/>
      <c r="L156" s="409"/>
      <c r="M156" s="409"/>
      <c r="N156" s="409"/>
      <c r="O156" s="409"/>
      <c r="P156" s="409"/>
      <c r="Q156" s="409"/>
      <c r="R156" s="409"/>
      <c r="S156" s="409"/>
      <c r="T156" s="409"/>
      <c r="U156" s="409"/>
      <c r="V156" s="409"/>
      <c r="W156" s="409"/>
      <c r="X156" s="409"/>
      <c r="Y156" s="409"/>
      <c r="Z156" s="409"/>
      <c r="AA156" s="409"/>
      <c r="AB156" s="409"/>
      <c r="AC156" s="409"/>
      <c r="AD156" s="409"/>
    </row>
    <row r="157" ht="16.5" customHeight="1">
      <c r="A157" s="409"/>
      <c r="B157" s="434"/>
      <c r="C157" s="434"/>
      <c r="D157" s="434"/>
      <c r="E157" s="409"/>
      <c r="F157" s="409"/>
      <c r="G157" s="434"/>
      <c r="H157" s="409"/>
      <c r="I157" s="409"/>
      <c r="J157" s="409"/>
      <c r="K157" s="409"/>
      <c r="L157" s="409"/>
      <c r="M157" s="409"/>
      <c r="N157" s="409"/>
      <c r="O157" s="409"/>
      <c r="P157" s="409"/>
      <c r="Q157" s="409"/>
      <c r="R157" s="409"/>
      <c r="S157" s="409"/>
      <c r="T157" s="409"/>
      <c r="U157" s="409"/>
      <c r="V157" s="409"/>
      <c r="W157" s="409"/>
      <c r="X157" s="409"/>
      <c r="Y157" s="409"/>
      <c r="Z157" s="409"/>
      <c r="AA157" s="409"/>
      <c r="AB157" s="409"/>
      <c r="AC157" s="409"/>
      <c r="AD157" s="409"/>
    </row>
    <row r="158" ht="16.5" customHeight="1">
      <c r="A158" s="409"/>
      <c r="B158" s="434"/>
      <c r="C158" s="434"/>
      <c r="D158" s="434"/>
      <c r="E158" s="409"/>
      <c r="F158" s="409"/>
      <c r="G158" s="434"/>
      <c r="H158" s="409"/>
      <c r="I158" s="409"/>
      <c r="J158" s="409"/>
      <c r="K158" s="409"/>
      <c r="L158" s="409"/>
      <c r="M158" s="409"/>
      <c r="N158" s="409"/>
      <c r="O158" s="409"/>
      <c r="P158" s="409"/>
      <c r="Q158" s="409"/>
      <c r="R158" s="409"/>
      <c r="S158" s="409"/>
      <c r="T158" s="409"/>
      <c r="U158" s="409"/>
      <c r="V158" s="409"/>
      <c r="W158" s="409"/>
      <c r="X158" s="409"/>
      <c r="Y158" s="409"/>
      <c r="Z158" s="409"/>
      <c r="AA158" s="409"/>
      <c r="AB158" s="409"/>
      <c r="AC158" s="409"/>
      <c r="AD158" s="409"/>
    </row>
    <row r="159" ht="16.5" customHeight="1">
      <c r="A159" s="409"/>
      <c r="B159" s="434"/>
      <c r="C159" s="434"/>
      <c r="D159" s="434"/>
      <c r="E159" s="409"/>
      <c r="F159" s="409"/>
      <c r="G159" s="434"/>
      <c r="H159" s="409"/>
      <c r="I159" s="409"/>
      <c r="J159" s="409"/>
      <c r="K159" s="409"/>
      <c r="L159" s="409"/>
      <c r="M159" s="409"/>
      <c r="N159" s="409"/>
      <c r="O159" s="409"/>
      <c r="P159" s="409"/>
      <c r="Q159" s="409"/>
      <c r="R159" s="409"/>
      <c r="S159" s="409"/>
      <c r="T159" s="409"/>
      <c r="U159" s="409"/>
      <c r="V159" s="409"/>
      <c r="W159" s="409"/>
      <c r="X159" s="409"/>
      <c r="Y159" s="409"/>
      <c r="Z159" s="409"/>
      <c r="AA159" s="409"/>
      <c r="AB159" s="409"/>
      <c r="AC159" s="409"/>
      <c r="AD159" s="409"/>
    </row>
    <row r="160" ht="16.5" customHeight="1">
      <c r="A160" s="409"/>
      <c r="B160" s="434"/>
      <c r="C160" s="434"/>
      <c r="D160" s="434"/>
      <c r="E160" s="409"/>
      <c r="F160" s="409"/>
      <c r="G160" s="434"/>
      <c r="H160" s="409"/>
      <c r="I160" s="409"/>
      <c r="J160" s="409"/>
      <c r="K160" s="409"/>
      <c r="L160" s="409"/>
      <c r="M160" s="409"/>
      <c r="N160" s="409"/>
      <c r="O160" s="409"/>
      <c r="P160" s="409"/>
      <c r="Q160" s="409"/>
      <c r="R160" s="409"/>
      <c r="S160" s="409"/>
      <c r="T160" s="409"/>
      <c r="U160" s="409"/>
      <c r="V160" s="409"/>
      <c r="W160" s="409"/>
      <c r="X160" s="409"/>
      <c r="Y160" s="409"/>
      <c r="Z160" s="409"/>
      <c r="AA160" s="409"/>
      <c r="AB160" s="409"/>
      <c r="AC160" s="409"/>
      <c r="AD160" s="409"/>
    </row>
    <row r="161" ht="16.5" customHeight="1">
      <c r="A161" s="409"/>
      <c r="B161" s="434"/>
      <c r="C161" s="434"/>
      <c r="D161" s="434"/>
      <c r="E161" s="409"/>
      <c r="F161" s="409"/>
      <c r="G161" s="434"/>
      <c r="H161" s="409"/>
      <c r="I161" s="409"/>
      <c r="J161" s="409"/>
      <c r="K161" s="409"/>
      <c r="L161" s="409"/>
      <c r="M161" s="409"/>
      <c r="N161" s="409"/>
      <c r="O161" s="409"/>
      <c r="P161" s="409"/>
      <c r="Q161" s="409"/>
      <c r="R161" s="409"/>
      <c r="S161" s="409"/>
      <c r="T161" s="409"/>
      <c r="U161" s="409"/>
      <c r="V161" s="409"/>
      <c r="W161" s="409"/>
      <c r="X161" s="409"/>
      <c r="Y161" s="409"/>
      <c r="Z161" s="409"/>
      <c r="AA161" s="409"/>
      <c r="AB161" s="409"/>
      <c r="AC161" s="409"/>
      <c r="AD161" s="409"/>
    </row>
    <row r="162" ht="16.5" customHeight="1">
      <c r="A162" s="409"/>
      <c r="B162" s="434"/>
      <c r="C162" s="434"/>
      <c r="D162" s="434"/>
      <c r="E162" s="409"/>
      <c r="F162" s="409"/>
      <c r="G162" s="434"/>
      <c r="H162" s="409"/>
      <c r="I162" s="409"/>
      <c r="J162" s="409"/>
      <c r="K162" s="409"/>
      <c r="L162" s="409"/>
      <c r="M162" s="409"/>
      <c r="N162" s="409"/>
      <c r="O162" s="409"/>
      <c r="P162" s="409"/>
      <c r="Q162" s="409"/>
      <c r="R162" s="409"/>
      <c r="S162" s="409"/>
      <c r="T162" s="409"/>
      <c r="U162" s="409"/>
      <c r="V162" s="409"/>
      <c r="W162" s="409"/>
      <c r="X162" s="409"/>
      <c r="Y162" s="409"/>
      <c r="Z162" s="409"/>
      <c r="AA162" s="409"/>
      <c r="AB162" s="409"/>
      <c r="AC162" s="409"/>
      <c r="AD162" s="409"/>
    </row>
    <row r="163" ht="16.5" customHeight="1">
      <c r="A163" s="409"/>
      <c r="B163" s="434"/>
      <c r="C163" s="434"/>
      <c r="D163" s="434"/>
      <c r="E163" s="409"/>
      <c r="F163" s="409"/>
      <c r="G163" s="434"/>
      <c r="H163" s="409"/>
      <c r="I163" s="409"/>
      <c r="J163" s="409"/>
      <c r="K163" s="409"/>
      <c r="L163" s="409"/>
      <c r="M163" s="409"/>
      <c r="N163" s="409"/>
      <c r="O163" s="409"/>
      <c r="P163" s="409"/>
      <c r="Q163" s="409"/>
      <c r="R163" s="409"/>
      <c r="S163" s="409"/>
      <c r="T163" s="409"/>
      <c r="U163" s="409"/>
      <c r="V163" s="409"/>
      <c r="W163" s="409"/>
      <c r="X163" s="409"/>
      <c r="Y163" s="409"/>
      <c r="Z163" s="409"/>
      <c r="AA163" s="409"/>
      <c r="AB163" s="409"/>
      <c r="AC163" s="409"/>
      <c r="AD163" s="409"/>
    </row>
    <row r="164" ht="16.5" customHeight="1">
      <c r="A164" s="409"/>
      <c r="B164" s="434"/>
      <c r="C164" s="434"/>
      <c r="D164" s="434"/>
      <c r="E164" s="409"/>
      <c r="F164" s="409"/>
      <c r="G164" s="434"/>
      <c r="H164" s="409"/>
      <c r="I164" s="409"/>
      <c r="J164" s="409"/>
      <c r="K164" s="409"/>
      <c r="L164" s="409"/>
      <c r="M164" s="409"/>
      <c r="N164" s="409"/>
      <c r="O164" s="409"/>
      <c r="P164" s="409"/>
      <c r="Q164" s="409"/>
      <c r="R164" s="409"/>
      <c r="S164" s="409"/>
      <c r="T164" s="409"/>
      <c r="U164" s="409"/>
      <c r="V164" s="409"/>
      <c r="W164" s="409"/>
      <c r="X164" s="409"/>
      <c r="Y164" s="409"/>
      <c r="Z164" s="409"/>
      <c r="AA164" s="409"/>
      <c r="AB164" s="409"/>
      <c r="AC164" s="409"/>
      <c r="AD164" s="409"/>
    </row>
    <row r="165" ht="16.5" customHeight="1">
      <c r="A165" s="409"/>
      <c r="B165" s="434"/>
      <c r="C165" s="434"/>
      <c r="D165" s="434"/>
      <c r="E165" s="409"/>
      <c r="F165" s="409"/>
      <c r="G165" s="434"/>
      <c r="H165" s="409"/>
      <c r="I165" s="409"/>
      <c r="J165" s="409"/>
      <c r="K165" s="409"/>
      <c r="L165" s="409"/>
      <c r="M165" s="409"/>
      <c r="N165" s="409"/>
      <c r="O165" s="409"/>
      <c r="P165" s="409"/>
      <c r="Q165" s="409"/>
      <c r="R165" s="409"/>
      <c r="S165" s="409"/>
      <c r="T165" s="409"/>
      <c r="U165" s="409"/>
      <c r="V165" s="409"/>
      <c r="W165" s="409"/>
      <c r="X165" s="409"/>
      <c r="Y165" s="409"/>
      <c r="Z165" s="409"/>
      <c r="AA165" s="409"/>
      <c r="AB165" s="409"/>
      <c r="AC165" s="409"/>
      <c r="AD165" s="409"/>
    </row>
    <row r="166" ht="16.5" customHeight="1">
      <c r="A166" s="409"/>
      <c r="B166" s="434"/>
      <c r="C166" s="434"/>
      <c r="D166" s="434"/>
      <c r="E166" s="409"/>
      <c r="F166" s="409"/>
      <c r="G166" s="434"/>
      <c r="H166" s="409"/>
      <c r="I166" s="409"/>
      <c r="J166" s="409"/>
      <c r="K166" s="409"/>
      <c r="L166" s="409"/>
      <c r="M166" s="409"/>
      <c r="N166" s="409"/>
      <c r="O166" s="409"/>
      <c r="P166" s="409"/>
      <c r="Q166" s="409"/>
      <c r="R166" s="409"/>
      <c r="S166" s="409"/>
      <c r="T166" s="409"/>
      <c r="U166" s="409"/>
      <c r="V166" s="409"/>
      <c r="W166" s="409"/>
      <c r="X166" s="409"/>
      <c r="Y166" s="409"/>
      <c r="Z166" s="409"/>
      <c r="AA166" s="409"/>
      <c r="AB166" s="409"/>
      <c r="AC166" s="409"/>
      <c r="AD166" s="409"/>
    </row>
    <row r="167" ht="16.5" customHeight="1">
      <c r="A167" s="409"/>
      <c r="B167" s="434"/>
      <c r="C167" s="434"/>
      <c r="D167" s="434"/>
      <c r="E167" s="409"/>
      <c r="F167" s="409"/>
      <c r="G167" s="434"/>
      <c r="H167" s="409"/>
      <c r="I167" s="409"/>
      <c r="J167" s="409"/>
      <c r="K167" s="409"/>
      <c r="L167" s="409"/>
      <c r="M167" s="409"/>
      <c r="N167" s="409"/>
      <c r="O167" s="409"/>
      <c r="P167" s="409"/>
      <c r="Q167" s="409"/>
      <c r="R167" s="409"/>
      <c r="S167" s="409"/>
      <c r="T167" s="409"/>
      <c r="U167" s="409"/>
      <c r="V167" s="409"/>
      <c r="W167" s="409"/>
      <c r="X167" s="409"/>
      <c r="Y167" s="409"/>
      <c r="Z167" s="409"/>
      <c r="AA167" s="409"/>
      <c r="AB167" s="409"/>
      <c r="AC167" s="409"/>
      <c r="AD167" s="409"/>
    </row>
    <row r="168" ht="16.5" customHeight="1">
      <c r="A168" s="409"/>
      <c r="B168" s="434"/>
      <c r="C168" s="434"/>
      <c r="D168" s="434"/>
      <c r="E168" s="409"/>
      <c r="F168" s="409"/>
      <c r="G168" s="434"/>
      <c r="H168" s="409"/>
      <c r="I168" s="409"/>
      <c r="J168" s="409"/>
      <c r="K168" s="409"/>
      <c r="L168" s="409"/>
      <c r="M168" s="409"/>
      <c r="N168" s="409"/>
      <c r="O168" s="409"/>
      <c r="P168" s="409"/>
      <c r="Q168" s="409"/>
      <c r="R168" s="409"/>
      <c r="S168" s="409"/>
      <c r="T168" s="409"/>
      <c r="U168" s="409"/>
      <c r="V168" s="409"/>
      <c r="W168" s="409"/>
      <c r="X168" s="409"/>
      <c r="Y168" s="409"/>
      <c r="Z168" s="409"/>
      <c r="AA168" s="409"/>
      <c r="AB168" s="409"/>
      <c r="AC168" s="409"/>
      <c r="AD168" s="409"/>
    </row>
    <row r="169" ht="16.5" customHeight="1">
      <c r="A169" s="409"/>
      <c r="B169" s="434"/>
      <c r="C169" s="434"/>
      <c r="D169" s="434"/>
      <c r="E169" s="409"/>
      <c r="F169" s="409"/>
      <c r="G169" s="434"/>
      <c r="H169" s="409"/>
      <c r="I169" s="409"/>
      <c r="J169" s="409"/>
      <c r="K169" s="409"/>
      <c r="L169" s="409"/>
      <c r="M169" s="409"/>
      <c r="N169" s="409"/>
      <c r="O169" s="409"/>
      <c r="P169" s="409"/>
      <c r="Q169" s="409"/>
      <c r="R169" s="409"/>
      <c r="S169" s="409"/>
      <c r="T169" s="409"/>
      <c r="U169" s="409"/>
      <c r="V169" s="409"/>
      <c r="W169" s="409"/>
      <c r="X169" s="409"/>
      <c r="Y169" s="409"/>
      <c r="Z169" s="409"/>
      <c r="AA169" s="409"/>
      <c r="AB169" s="409"/>
      <c r="AC169" s="409"/>
      <c r="AD169" s="409"/>
    </row>
    <row r="170" ht="16.5" customHeight="1">
      <c r="A170" s="409"/>
      <c r="B170" s="434"/>
      <c r="C170" s="434"/>
      <c r="D170" s="434"/>
      <c r="E170" s="409"/>
      <c r="F170" s="409"/>
      <c r="G170" s="434"/>
      <c r="H170" s="409"/>
      <c r="I170" s="409"/>
      <c r="J170" s="409"/>
      <c r="K170" s="409"/>
      <c r="L170" s="409"/>
      <c r="M170" s="409"/>
      <c r="N170" s="409"/>
      <c r="O170" s="409"/>
      <c r="P170" s="409"/>
      <c r="Q170" s="409"/>
      <c r="R170" s="409"/>
      <c r="S170" s="409"/>
      <c r="T170" s="409"/>
      <c r="U170" s="409"/>
      <c r="V170" s="409"/>
      <c r="W170" s="409"/>
      <c r="X170" s="409"/>
      <c r="Y170" s="409"/>
      <c r="Z170" s="409"/>
      <c r="AA170" s="409"/>
      <c r="AB170" s="409"/>
      <c r="AC170" s="409"/>
      <c r="AD170" s="409"/>
    </row>
    <row r="171" ht="16.5" customHeight="1">
      <c r="A171" s="409"/>
      <c r="B171" s="434"/>
      <c r="C171" s="434"/>
      <c r="D171" s="434"/>
      <c r="E171" s="409"/>
      <c r="F171" s="409"/>
      <c r="G171" s="434"/>
      <c r="H171" s="409"/>
      <c r="I171" s="409"/>
      <c r="J171" s="409"/>
      <c r="K171" s="409"/>
      <c r="L171" s="409"/>
      <c r="M171" s="409"/>
      <c r="N171" s="409"/>
      <c r="O171" s="409"/>
      <c r="P171" s="409"/>
      <c r="Q171" s="409"/>
      <c r="R171" s="409"/>
      <c r="S171" s="409"/>
      <c r="T171" s="409"/>
      <c r="U171" s="409"/>
      <c r="V171" s="409"/>
      <c r="W171" s="409"/>
      <c r="X171" s="409"/>
      <c r="Y171" s="409"/>
      <c r="Z171" s="409"/>
      <c r="AA171" s="409"/>
      <c r="AB171" s="409"/>
      <c r="AC171" s="409"/>
      <c r="AD171" s="409"/>
    </row>
    <row r="172" ht="16.5" customHeight="1">
      <c r="A172" s="409"/>
      <c r="B172" s="434"/>
      <c r="C172" s="434"/>
      <c r="D172" s="434"/>
      <c r="E172" s="409"/>
      <c r="F172" s="409"/>
      <c r="G172" s="434"/>
      <c r="H172" s="409"/>
      <c r="I172" s="409"/>
      <c r="J172" s="409"/>
      <c r="K172" s="409"/>
      <c r="L172" s="409"/>
      <c r="M172" s="409"/>
      <c r="N172" s="409"/>
      <c r="O172" s="409"/>
      <c r="P172" s="409"/>
      <c r="Q172" s="409"/>
      <c r="R172" s="409"/>
      <c r="S172" s="409"/>
      <c r="T172" s="409"/>
      <c r="U172" s="409"/>
      <c r="V172" s="409"/>
      <c r="W172" s="409"/>
      <c r="X172" s="409"/>
      <c r="Y172" s="409"/>
      <c r="Z172" s="409"/>
      <c r="AA172" s="409"/>
      <c r="AB172" s="409"/>
      <c r="AC172" s="409"/>
      <c r="AD172" s="409"/>
    </row>
    <row r="173" ht="16.5" customHeight="1">
      <c r="A173" s="409"/>
      <c r="B173" s="434"/>
      <c r="C173" s="434"/>
      <c r="D173" s="434"/>
      <c r="E173" s="409"/>
      <c r="F173" s="409"/>
      <c r="G173" s="434"/>
      <c r="H173" s="409"/>
      <c r="I173" s="409"/>
      <c r="J173" s="409"/>
      <c r="K173" s="409"/>
      <c r="L173" s="409"/>
      <c r="M173" s="409"/>
      <c r="N173" s="409"/>
      <c r="O173" s="409"/>
      <c r="P173" s="409"/>
      <c r="Q173" s="409"/>
      <c r="R173" s="409"/>
      <c r="S173" s="409"/>
      <c r="T173" s="409"/>
      <c r="U173" s="409"/>
      <c r="V173" s="409"/>
      <c r="W173" s="409"/>
      <c r="X173" s="409"/>
      <c r="Y173" s="409"/>
      <c r="Z173" s="409"/>
      <c r="AA173" s="409"/>
      <c r="AB173" s="409"/>
      <c r="AC173" s="409"/>
      <c r="AD173" s="409"/>
    </row>
    <row r="174" ht="16.5" customHeight="1">
      <c r="A174" s="409"/>
      <c r="B174" s="434"/>
      <c r="C174" s="434"/>
      <c r="D174" s="434"/>
      <c r="E174" s="409"/>
      <c r="F174" s="409"/>
      <c r="G174" s="434"/>
      <c r="H174" s="409"/>
      <c r="I174" s="409"/>
      <c r="J174" s="409"/>
      <c r="K174" s="409"/>
      <c r="L174" s="409"/>
      <c r="M174" s="409"/>
      <c r="N174" s="409"/>
      <c r="O174" s="409"/>
      <c r="P174" s="409"/>
      <c r="Q174" s="409"/>
      <c r="R174" s="409"/>
      <c r="S174" s="409"/>
      <c r="T174" s="409"/>
      <c r="U174" s="409"/>
      <c r="V174" s="409"/>
      <c r="W174" s="409"/>
      <c r="X174" s="409"/>
      <c r="Y174" s="409"/>
      <c r="Z174" s="409"/>
      <c r="AA174" s="409"/>
      <c r="AB174" s="409"/>
      <c r="AC174" s="409"/>
      <c r="AD174" s="409"/>
    </row>
    <row r="175" ht="16.5" customHeight="1">
      <c r="A175" s="409"/>
      <c r="B175" s="434"/>
      <c r="C175" s="434"/>
      <c r="D175" s="434"/>
      <c r="E175" s="409"/>
      <c r="F175" s="409"/>
      <c r="G175" s="434"/>
      <c r="H175" s="409"/>
      <c r="I175" s="409"/>
      <c r="J175" s="409"/>
      <c r="K175" s="409"/>
      <c r="L175" s="409"/>
      <c r="M175" s="409"/>
      <c r="N175" s="409"/>
      <c r="O175" s="409"/>
      <c r="P175" s="409"/>
      <c r="Q175" s="409"/>
      <c r="R175" s="409"/>
      <c r="S175" s="409"/>
      <c r="T175" s="409"/>
      <c r="U175" s="409"/>
      <c r="V175" s="409"/>
      <c r="W175" s="409"/>
      <c r="X175" s="409"/>
      <c r="Y175" s="409"/>
      <c r="Z175" s="409"/>
      <c r="AA175" s="409"/>
      <c r="AB175" s="409"/>
      <c r="AC175" s="409"/>
      <c r="AD175" s="409"/>
    </row>
    <row r="176" ht="16.5" customHeight="1">
      <c r="A176" s="409"/>
      <c r="B176" s="434"/>
      <c r="C176" s="434"/>
      <c r="D176" s="434"/>
      <c r="E176" s="409"/>
      <c r="F176" s="409"/>
      <c r="G176" s="434"/>
      <c r="H176" s="409"/>
      <c r="I176" s="409"/>
      <c r="J176" s="409"/>
      <c r="K176" s="409"/>
      <c r="L176" s="409"/>
      <c r="M176" s="409"/>
      <c r="N176" s="409"/>
      <c r="O176" s="409"/>
      <c r="P176" s="409"/>
      <c r="Q176" s="409"/>
      <c r="R176" s="409"/>
      <c r="S176" s="409"/>
      <c r="T176" s="409"/>
      <c r="U176" s="409"/>
      <c r="V176" s="409"/>
      <c r="W176" s="409"/>
      <c r="X176" s="409"/>
      <c r="Y176" s="409"/>
      <c r="Z176" s="409"/>
      <c r="AA176" s="409"/>
      <c r="AB176" s="409"/>
      <c r="AC176" s="409"/>
      <c r="AD176" s="409"/>
    </row>
    <row r="177" ht="16.5" customHeight="1">
      <c r="A177" s="409"/>
      <c r="B177" s="434"/>
      <c r="C177" s="434"/>
      <c r="D177" s="434"/>
      <c r="E177" s="409"/>
      <c r="F177" s="409"/>
      <c r="G177" s="434"/>
      <c r="H177" s="409"/>
      <c r="I177" s="409"/>
      <c r="J177" s="409"/>
      <c r="K177" s="409"/>
      <c r="L177" s="409"/>
      <c r="M177" s="409"/>
      <c r="N177" s="409"/>
      <c r="O177" s="409"/>
      <c r="P177" s="409"/>
      <c r="Q177" s="409"/>
      <c r="R177" s="409"/>
      <c r="S177" s="409"/>
      <c r="T177" s="409"/>
      <c r="U177" s="409"/>
      <c r="V177" s="409"/>
      <c r="W177" s="409"/>
      <c r="X177" s="409"/>
      <c r="Y177" s="409"/>
      <c r="Z177" s="409"/>
      <c r="AA177" s="409"/>
      <c r="AB177" s="409"/>
      <c r="AC177" s="409"/>
      <c r="AD177" s="409"/>
    </row>
    <row r="178" ht="16.5" customHeight="1">
      <c r="A178" s="409"/>
      <c r="B178" s="434"/>
      <c r="C178" s="434"/>
      <c r="D178" s="434"/>
      <c r="E178" s="409"/>
      <c r="F178" s="409"/>
      <c r="G178" s="434"/>
      <c r="H178" s="409"/>
      <c r="I178" s="409"/>
      <c r="J178" s="409"/>
      <c r="K178" s="409"/>
      <c r="L178" s="409"/>
      <c r="M178" s="409"/>
      <c r="N178" s="409"/>
      <c r="O178" s="409"/>
      <c r="P178" s="409"/>
      <c r="Q178" s="409"/>
      <c r="R178" s="409"/>
      <c r="S178" s="409"/>
      <c r="T178" s="409"/>
      <c r="U178" s="409"/>
      <c r="V178" s="409"/>
      <c r="W178" s="409"/>
      <c r="X178" s="409"/>
      <c r="Y178" s="409"/>
      <c r="Z178" s="409"/>
      <c r="AA178" s="409"/>
      <c r="AB178" s="409"/>
      <c r="AC178" s="409"/>
      <c r="AD178" s="409"/>
    </row>
    <row r="179" ht="16.5" customHeight="1">
      <c r="A179" s="409"/>
      <c r="B179" s="434"/>
      <c r="C179" s="434"/>
      <c r="D179" s="434"/>
      <c r="E179" s="409"/>
      <c r="F179" s="409"/>
      <c r="G179" s="434"/>
      <c r="H179" s="409"/>
      <c r="I179" s="409"/>
      <c r="J179" s="409"/>
      <c r="K179" s="409"/>
      <c r="L179" s="409"/>
      <c r="M179" s="409"/>
      <c r="N179" s="409"/>
      <c r="O179" s="409"/>
      <c r="P179" s="409"/>
      <c r="Q179" s="409"/>
      <c r="R179" s="409"/>
      <c r="S179" s="409"/>
      <c r="T179" s="409"/>
      <c r="U179" s="409"/>
      <c r="V179" s="409"/>
      <c r="W179" s="409"/>
      <c r="X179" s="409"/>
      <c r="Y179" s="409"/>
      <c r="Z179" s="409"/>
      <c r="AA179" s="409"/>
      <c r="AB179" s="409"/>
      <c r="AC179" s="409"/>
      <c r="AD179" s="409"/>
    </row>
    <row r="180" ht="16.5" customHeight="1">
      <c r="A180" s="409"/>
      <c r="B180" s="434"/>
      <c r="C180" s="434"/>
      <c r="D180" s="434"/>
      <c r="E180" s="409"/>
      <c r="F180" s="409"/>
      <c r="G180" s="434"/>
      <c r="H180" s="409"/>
      <c r="I180" s="409"/>
      <c r="J180" s="409"/>
      <c r="K180" s="409"/>
      <c r="L180" s="409"/>
      <c r="M180" s="409"/>
      <c r="N180" s="409"/>
      <c r="O180" s="409"/>
      <c r="P180" s="409"/>
      <c r="Q180" s="409"/>
      <c r="R180" s="409"/>
      <c r="S180" s="409"/>
      <c r="T180" s="409"/>
      <c r="U180" s="409"/>
      <c r="V180" s="409"/>
      <c r="W180" s="409"/>
      <c r="X180" s="409"/>
      <c r="Y180" s="409"/>
      <c r="Z180" s="409"/>
      <c r="AA180" s="409"/>
      <c r="AB180" s="409"/>
      <c r="AC180" s="409"/>
      <c r="AD180" s="409"/>
    </row>
    <row r="181" ht="16.5" customHeight="1">
      <c r="A181" s="409"/>
      <c r="B181" s="434"/>
      <c r="C181" s="434"/>
      <c r="D181" s="434"/>
      <c r="E181" s="409"/>
      <c r="F181" s="409"/>
      <c r="G181" s="434"/>
      <c r="H181" s="409"/>
      <c r="I181" s="409"/>
      <c r="J181" s="409"/>
      <c r="K181" s="409"/>
      <c r="L181" s="409"/>
      <c r="M181" s="409"/>
      <c r="N181" s="409"/>
      <c r="O181" s="409"/>
      <c r="P181" s="409"/>
      <c r="Q181" s="409"/>
      <c r="R181" s="409"/>
      <c r="S181" s="409"/>
      <c r="T181" s="409"/>
      <c r="U181" s="409"/>
      <c r="V181" s="409"/>
      <c r="W181" s="409"/>
      <c r="X181" s="409"/>
      <c r="Y181" s="409"/>
      <c r="Z181" s="409"/>
      <c r="AA181" s="409"/>
      <c r="AB181" s="409"/>
      <c r="AC181" s="409"/>
      <c r="AD181" s="409"/>
    </row>
    <row r="182" ht="16.5" customHeight="1">
      <c r="A182" s="409"/>
      <c r="B182" s="434"/>
      <c r="C182" s="434"/>
      <c r="D182" s="434"/>
      <c r="E182" s="409"/>
      <c r="F182" s="409"/>
      <c r="G182" s="434"/>
      <c r="H182" s="409"/>
      <c r="I182" s="409"/>
      <c r="J182" s="409"/>
      <c r="K182" s="409"/>
      <c r="L182" s="409"/>
      <c r="M182" s="409"/>
      <c r="N182" s="409"/>
      <c r="O182" s="409"/>
      <c r="P182" s="409"/>
      <c r="Q182" s="409"/>
      <c r="R182" s="409"/>
      <c r="S182" s="409"/>
      <c r="T182" s="409"/>
      <c r="U182" s="409"/>
      <c r="V182" s="409"/>
      <c r="W182" s="409"/>
      <c r="X182" s="409"/>
      <c r="Y182" s="409"/>
      <c r="Z182" s="409"/>
      <c r="AA182" s="409"/>
      <c r="AB182" s="409"/>
      <c r="AC182" s="409"/>
      <c r="AD182" s="409"/>
    </row>
    <row r="183" ht="16.5" customHeight="1">
      <c r="A183" s="409"/>
      <c r="B183" s="434"/>
      <c r="C183" s="434"/>
      <c r="D183" s="434"/>
      <c r="E183" s="409"/>
      <c r="F183" s="409"/>
      <c r="G183" s="434"/>
      <c r="H183" s="409"/>
      <c r="I183" s="409"/>
      <c r="J183" s="409"/>
      <c r="K183" s="409"/>
      <c r="L183" s="409"/>
      <c r="M183" s="409"/>
      <c r="N183" s="409"/>
      <c r="O183" s="409"/>
      <c r="P183" s="409"/>
      <c r="Q183" s="409"/>
      <c r="R183" s="409"/>
      <c r="S183" s="409"/>
      <c r="T183" s="409"/>
      <c r="U183" s="409"/>
      <c r="V183" s="409"/>
      <c r="W183" s="409"/>
      <c r="X183" s="409"/>
      <c r="Y183" s="409"/>
      <c r="Z183" s="409"/>
      <c r="AA183" s="409"/>
      <c r="AB183" s="409"/>
      <c r="AC183" s="409"/>
      <c r="AD183" s="409"/>
    </row>
    <row r="184" ht="16.5" customHeight="1">
      <c r="A184" s="409"/>
      <c r="B184" s="434"/>
      <c r="C184" s="434"/>
      <c r="D184" s="434"/>
      <c r="E184" s="409"/>
      <c r="F184" s="409"/>
      <c r="G184" s="434"/>
      <c r="H184" s="409"/>
      <c r="I184" s="409"/>
      <c r="J184" s="409"/>
      <c r="K184" s="409"/>
      <c r="L184" s="409"/>
      <c r="M184" s="409"/>
      <c r="N184" s="409"/>
      <c r="O184" s="409"/>
      <c r="P184" s="409"/>
      <c r="Q184" s="409"/>
      <c r="R184" s="409"/>
      <c r="S184" s="409"/>
      <c r="T184" s="409"/>
      <c r="U184" s="409"/>
      <c r="V184" s="409"/>
      <c r="W184" s="409"/>
      <c r="X184" s="409"/>
      <c r="Y184" s="409"/>
      <c r="Z184" s="409"/>
      <c r="AA184" s="409"/>
      <c r="AB184" s="409"/>
      <c r="AC184" s="409"/>
      <c r="AD184" s="409"/>
    </row>
    <row r="185" ht="16.5" customHeight="1">
      <c r="A185" s="409"/>
      <c r="B185" s="434"/>
      <c r="C185" s="434"/>
      <c r="D185" s="434"/>
      <c r="E185" s="409"/>
      <c r="F185" s="409"/>
      <c r="G185" s="434"/>
      <c r="H185" s="409"/>
      <c r="I185" s="409"/>
      <c r="J185" s="409"/>
      <c r="K185" s="409"/>
      <c r="L185" s="409"/>
      <c r="M185" s="409"/>
      <c r="N185" s="409"/>
      <c r="O185" s="409"/>
      <c r="P185" s="409"/>
      <c r="Q185" s="409"/>
      <c r="R185" s="409"/>
      <c r="S185" s="409"/>
      <c r="T185" s="409"/>
      <c r="U185" s="409"/>
      <c r="V185" s="409"/>
      <c r="W185" s="409"/>
      <c r="X185" s="409"/>
      <c r="Y185" s="409"/>
      <c r="Z185" s="409"/>
      <c r="AA185" s="409"/>
      <c r="AB185" s="409"/>
      <c r="AC185" s="409"/>
      <c r="AD185" s="409"/>
    </row>
    <row r="186" ht="16.5" customHeight="1">
      <c r="A186" s="409"/>
      <c r="B186" s="434"/>
      <c r="C186" s="434"/>
      <c r="D186" s="434"/>
      <c r="E186" s="409"/>
      <c r="F186" s="409"/>
      <c r="G186" s="434"/>
      <c r="H186" s="409"/>
      <c r="I186" s="409"/>
      <c r="J186" s="409"/>
      <c r="K186" s="409"/>
      <c r="L186" s="409"/>
      <c r="M186" s="409"/>
      <c r="N186" s="409"/>
      <c r="O186" s="409"/>
      <c r="P186" s="409"/>
      <c r="Q186" s="409"/>
      <c r="R186" s="409"/>
      <c r="S186" s="409"/>
      <c r="T186" s="409"/>
      <c r="U186" s="409"/>
      <c r="V186" s="409"/>
      <c r="W186" s="409"/>
      <c r="X186" s="409"/>
      <c r="Y186" s="409"/>
      <c r="Z186" s="409"/>
      <c r="AA186" s="409"/>
      <c r="AB186" s="409"/>
      <c r="AC186" s="409"/>
      <c r="AD186" s="409"/>
    </row>
    <row r="187" ht="16.5" customHeight="1">
      <c r="A187" s="409"/>
      <c r="B187" s="434"/>
      <c r="C187" s="434"/>
      <c r="D187" s="434"/>
      <c r="E187" s="409"/>
      <c r="F187" s="409"/>
      <c r="G187" s="434"/>
      <c r="H187" s="409"/>
      <c r="I187" s="409"/>
      <c r="J187" s="409"/>
      <c r="K187" s="409"/>
      <c r="L187" s="409"/>
      <c r="M187" s="409"/>
      <c r="N187" s="409"/>
      <c r="O187" s="409"/>
      <c r="P187" s="409"/>
      <c r="Q187" s="409"/>
      <c r="R187" s="409"/>
      <c r="S187" s="409"/>
      <c r="T187" s="409"/>
      <c r="U187" s="409"/>
      <c r="V187" s="409"/>
      <c r="W187" s="409"/>
      <c r="X187" s="409"/>
      <c r="Y187" s="409"/>
      <c r="Z187" s="409"/>
      <c r="AA187" s="409"/>
      <c r="AB187" s="409"/>
      <c r="AC187" s="409"/>
      <c r="AD187" s="409"/>
    </row>
    <row r="188" ht="16.5" customHeight="1">
      <c r="A188" s="409"/>
      <c r="B188" s="434"/>
      <c r="C188" s="434"/>
      <c r="D188" s="434"/>
      <c r="E188" s="409"/>
      <c r="F188" s="409"/>
      <c r="G188" s="434"/>
      <c r="H188" s="409"/>
      <c r="I188" s="409"/>
      <c r="J188" s="409"/>
      <c r="K188" s="409"/>
      <c r="L188" s="409"/>
      <c r="M188" s="409"/>
      <c r="N188" s="409"/>
      <c r="O188" s="409"/>
      <c r="P188" s="409"/>
      <c r="Q188" s="409"/>
      <c r="R188" s="409"/>
      <c r="S188" s="409"/>
      <c r="T188" s="409"/>
      <c r="U188" s="409"/>
      <c r="V188" s="409"/>
      <c r="W188" s="409"/>
      <c r="X188" s="409"/>
      <c r="Y188" s="409"/>
      <c r="Z188" s="409"/>
      <c r="AA188" s="409"/>
      <c r="AB188" s="409"/>
      <c r="AC188" s="409"/>
      <c r="AD188" s="409"/>
    </row>
    <row r="189" ht="16.5" customHeight="1">
      <c r="A189" s="409"/>
      <c r="B189" s="434"/>
      <c r="C189" s="434"/>
      <c r="D189" s="434"/>
      <c r="E189" s="409"/>
      <c r="F189" s="409"/>
      <c r="G189" s="434"/>
      <c r="H189" s="409"/>
      <c r="I189" s="409"/>
      <c r="J189" s="409"/>
      <c r="K189" s="409"/>
      <c r="L189" s="409"/>
      <c r="M189" s="409"/>
      <c r="N189" s="409"/>
      <c r="O189" s="409"/>
      <c r="P189" s="409"/>
      <c r="Q189" s="409"/>
      <c r="R189" s="409"/>
      <c r="S189" s="409"/>
      <c r="T189" s="409"/>
      <c r="U189" s="409"/>
      <c r="V189" s="409"/>
      <c r="W189" s="409"/>
      <c r="X189" s="409"/>
      <c r="Y189" s="409"/>
      <c r="Z189" s="409"/>
      <c r="AA189" s="409"/>
      <c r="AB189" s="409"/>
      <c r="AC189" s="409"/>
      <c r="AD189" s="409"/>
    </row>
    <row r="190" ht="16.5" customHeight="1">
      <c r="A190" s="409"/>
      <c r="B190" s="434"/>
      <c r="C190" s="434"/>
      <c r="D190" s="434"/>
      <c r="E190" s="409"/>
      <c r="F190" s="409"/>
      <c r="G190" s="434"/>
      <c r="H190" s="409"/>
      <c r="I190" s="409"/>
      <c r="J190" s="409"/>
      <c r="K190" s="409"/>
      <c r="L190" s="409"/>
      <c r="M190" s="409"/>
      <c r="N190" s="409"/>
      <c r="O190" s="409"/>
      <c r="P190" s="409"/>
      <c r="Q190" s="409"/>
      <c r="R190" s="409"/>
      <c r="S190" s="409"/>
      <c r="T190" s="409"/>
      <c r="U190" s="409"/>
      <c r="V190" s="409"/>
      <c r="W190" s="409"/>
      <c r="X190" s="409"/>
      <c r="Y190" s="409"/>
      <c r="Z190" s="409"/>
      <c r="AA190" s="409"/>
      <c r="AB190" s="409"/>
      <c r="AC190" s="409"/>
      <c r="AD190" s="409"/>
    </row>
    <row r="191" ht="16.5" customHeight="1">
      <c r="A191" s="409"/>
      <c r="B191" s="434"/>
      <c r="C191" s="434"/>
      <c r="D191" s="434"/>
      <c r="E191" s="409"/>
      <c r="F191" s="409"/>
      <c r="G191" s="434"/>
      <c r="H191" s="409"/>
      <c r="I191" s="409"/>
      <c r="J191" s="409"/>
      <c r="K191" s="409"/>
      <c r="L191" s="409"/>
      <c r="M191" s="409"/>
      <c r="N191" s="409"/>
      <c r="O191" s="409"/>
      <c r="P191" s="409"/>
      <c r="Q191" s="409"/>
      <c r="R191" s="409"/>
      <c r="S191" s="409"/>
      <c r="T191" s="409"/>
      <c r="U191" s="409"/>
      <c r="V191" s="409"/>
      <c r="W191" s="409"/>
      <c r="X191" s="409"/>
      <c r="Y191" s="409"/>
      <c r="Z191" s="409"/>
      <c r="AA191" s="409"/>
      <c r="AB191" s="409"/>
      <c r="AC191" s="409"/>
      <c r="AD191" s="409"/>
    </row>
    <row r="192" ht="16.5" customHeight="1">
      <c r="A192" s="409"/>
      <c r="B192" s="434"/>
      <c r="C192" s="434"/>
      <c r="D192" s="434"/>
      <c r="E192" s="409"/>
      <c r="F192" s="409"/>
      <c r="G192" s="434"/>
      <c r="H192" s="409"/>
      <c r="I192" s="409"/>
      <c r="J192" s="409"/>
      <c r="K192" s="409"/>
      <c r="L192" s="409"/>
      <c r="M192" s="409"/>
      <c r="N192" s="409"/>
      <c r="O192" s="409"/>
      <c r="P192" s="409"/>
      <c r="Q192" s="409"/>
      <c r="R192" s="409"/>
      <c r="S192" s="409"/>
      <c r="T192" s="409"/>
      <c r="U192" s="409"/>
      <c r="V192" s="409"/>
      <c r="W192" s="409"/>
      <c r="X192" s="409"/>
      <c r="Y192" s="409"/>
      <c r="Z192" s="409"/>
      <c r="AA192" s="409"/>
      <c r="AB192" s="409"/>
      <c r="AC192" s="409"/>
      <c r="AD192" s="409"/>
    </row>
    <row r="193" ht="16.5" customHeight="1">
      <c r="A193" s="409"/>
      <c r="B193" s="434"/>
      <c r="C193" s="434"/>
      <c r="D193" s="434"/>
      <c r="E193" s="409"/>
      <c r="F193" s="409"/>
      <c r="G193" s="434"/>
      <c r="H193" s="409"/>
      <c r="I193" s="409"/>
      <c r="J193" s="409"/>
      <c r="K193" s="409"/>
      <c r="L193" s="409"/>
      <c r="M193" s="409"/>
      <c r="N193" s="409"/>
      <c r="O193" s="409"/>
      <c r="P193" s="409"/>
      <c r="Q193" s="409"/>
      <c r="R193" s="409"/>
      <c r="S193" s="409"/>
      <c r="T193" s="409"/>
      <c r="U193" s="409"/>
      <c r="V193" s="409"/>
      <c r="W193" s="409"/>
      <c r="X193" s="409"/>
      <c r="Y193" s="409"/>
      <c r="Z193" s="409"/>
      <c r="AA193" s="409"/>
      <c r="AB193" s="409"/>
      <c r="AC193" s="409"/>
      <c r="AD193" s="409"/>
    </row>
    <row r="194" ht="16.5" customHeight="1">
      <c r="A194" s="409"/>
      <c r="B194" s="434"/>
      <c r="C194" s="434"/>
      <c r="D194" s="434"/>
      <c r="E194" s="409"/>
      <c r="F194" s="409"/>
      <c r="G194" s="434"/>
      <c r="H194" s="409"/>
      <c r="I194" s="409"/>
      <c r="J194" s="409"/>
      <c r="K194" s="409"/>
      <c r="L194" s="409"/>
      <c r="M194" s="409"/>
      <c r="N194" s="409"/>
      <c r="O194" s="409"/>
      <c r="P194" s="409"/>
      <c r="Q194" s="409"/>
      <c r="R194" s="409"/>
      <c r="S194" s="409"/>
      <c r="T194" s="409"/>
      <c r="U194" s="409"/>
      <c r="V194" s="409"/>
      <c r="W194" s="409"/>
      <c r="X194" s="409"/>
      <c r="Y194" s="409"/>
      <c r="Z194" s="409"/>
      <c r="AA194" s="409"/>
      <c r="AB194" s="409"/>
      <c r="AC194" s="409"/>
      <c r="AD194" s="409"/>
    </row>
    <row r="195" ht="16.5" customHeight="1">
      <c r="A195" s="409"/>
      <c r="B195" s="434"/>
      <c r="C195" s="434"/>
      <c r="D195" s="434"/>
      <c r="E195" s="409"/>
      <c r="F195" s="409"/>
      <c r="G195" s="434"/>
      <c r="H195" s="409"/>
      <c r="I195" s="409"/>
      <c r="J195" s="409"/>
      <c r="K195" s="409"/>
      <c r="L195" s="409"/>
      <c r="M195" s="409"/>
      <c r="N195" s="409"/>
      <c r="O195" s="409"/>
      <c r="P195" s="409"/>
      <c r="Q195" s="409"/>
      <c r="R195" s="409"/>
      <c r="S195" s="409"/>
      <c r="T195" s="409"/>
      <c r="U195" s="409"/>
      <c r="V195" s="409"/>
      <c r="W195" s="409"/>
      <c r="X195" s="409"/>
      <c r="Y195" s="409"/>
      <c r="Z195" s="409"/>
      <c r="AA195" s="409"/>
      <c r="AB195" s="409"/>
      <c r="AC195" s="409"/>
      <c r="AD195" s="409"/>
    </row>
    <row r="196" ht="16.5" customHeight="1">
      <c r="A196" s="409"/>
      <c r="B196" s="434"/>
      <c r="C196" s="434"/>
      <c r="D196" s="434"/>
      <c r="E196" s="409"/>
      <c r="F196" s="409"/>
      <c r="G196" s="434"/>
      <c r="H196" s="409"/>
      <c r="I196" s="409"/>
      <c r="J196" s="409"/>
      <c r="K196" s="409"/>
      <c r="L196" s="409"/>
      <c r="M196" s="409"/>
      <c r="N196" s="409"/>
      <c r="O196" s="409"/>
      <c r="P196" s="409"/>
      <c r="Q196" s="409"/>
      <c r="R196" s="409"/>
      <c r="S196" s="409"/>
      <c r="T196" s="409"/>
      <c r="U196" s="409"/>
      <c r="V196" s="409"/>
      <c r="W196" s="409"/>
      <c r="X196" s="409"/>
      <c r="Y196" s="409"/>
      <c r="Z196" s="409"/>
      <c r="AA196" s="409"/>
      <c r="AB196" s="409"/>
      <c r="AC196" s="409"/>
      <c r="AD196" s="409"/>
    </row>
    <row r="197" ht="16.5" customHeight="1">
      <c r="A197" s="409"/>
      <c r="B197" s="434"/>
      <c r="C197" s="434"/>
      <c r="D197" s="434"/>
      <c r="E197" s="409"/>
      <c r="F197" s="409"/>
      <c r="G197" s="434"/>
      <c r="H197" s="409"/>
      <c r="I197" s="409"/>
      <c r="J197" s="409"/>
      <c r="K197" s="409"/>
      <c r="L197" s="409"/>
      <c r="M197" s="409"/>
      <c r="N197" s="409"/>
      <c r="O197" s="409"/>
      <c r="P197" s="409"/>
      <c r="Q197" s="409"/>
      <c r="R197" s="409"/>
      <c r="S197" s="409"/>
      <c r="T197" s="409"/>
      <c r="U197" s="409"/>
      <c r="V197" s="409"/>
      <c r="W197" s="409"/>
      <c r="X197" s="409"/>
      <c r="Y197" s="409"/>
      <c r="Z197" s="409"/>
      <c r="AA197" s="409"/>
      <c r="AB197" s="409"/>
      <c r="AC197" s="409"/>
      <c r="AD197" s="409"/>
    </row>
    <row r="198" ht="16.5" customHeight="1">
      <c r="A198" s="409"/>
      <c r="B198" s="434"/>
      <c r="C198" s="434"/>
      <c r="D198" s="434"/>
      <c r="E198" s="409"/>
      <c r="F198" s="409"/>
      <c r="G198" s="434"/>
      <c r="H198" s="409"/>
      <c r="I198" s="409"/>
      <c r="J198" s="409"/>
      <c r="K198" s="409"/>
      <c r="L198" s="409"/>
      <c r="M198" s="409"/>
      <c r="N198" s="409"/>
      <c r="O198" s="409"/>
      <c r="P198" s="409"/>
      <c r="Q198" s="409"/>
      <c r="R198" s="409"/>
      <c r="S198" s="409"/>
      <c r="T198" s="409"/>
      <c r="U198" s="409"/>
      <c r="V198" s="409"/>
      <c r="W198" s="409"/>
      <c r="X198" s="409"/>
      <c r="Y198" s="409"/>
      <c r="Z198" s="409"/>
      <c r="AA198" s="409"/>
      <c r="AB198" s="409"/>
      <c r="AC198" s="409"/>
      <c r="AD198" s="409"/>
    </row>
    <row r="199" ht="16.5" customHeight="1">
      <c r="A199" s="409"/>
      <c r="B199" s="434"/>
      <c r="C199" s="434"/>
      <c r="D199" s="434"/>
      <c r="E199" s="409"/>
      <c r="F199" s="409"/>
      <c r="G199" s="434"/>
      <c r="H199" s="409"/>
      <c r="I199" s="409"/>
      <c r="J199" s="409"/>
      <c r="K199" s="409"/>
      <c r="L199" s="409"/>
      <c r="M199" s="409"/>
      <c r="N199" s="409"/>
      <c r="O199" s="409"/>
      <c r="P199" s="409"/>
      <c r="Q199" s="409"/>
      <c r="R199" s="409"/>
      <c r="S199" s="409"/>
      <c r="T199" s="409"/>
      <c r="U199" s="409"/>
      <c r="V199" s="409"/>
      <c r="W199" s="409"/>
      <c r="X199" s="409"/>
      <c r="Y199" s="409"/>
      <c r="Z199" s="409"/>
      <c r="AA199" s="409"/>
      <c r="AB199" s="409"/>
      <c r="AC199" s="409"/>
      <c r="AD199" s="409"/>
    </row>
    <row r="200" ht="16.5" customHeight="1">
      <c r="A200" s="409"/>
      <c r="B200" s="434"/>
      <c r="C200" s="434"/>
      <c r="D200" s="434"/>
      <c r="E200" s="409"/>
      <c r="F200" s="409"/>
      <c r="G200" s="434"/>
      <c r="H200" s="409"/>
      <c r="I200" s="409"/>
      <c r="J200" s="409"/>
      <c r="K200" s="409"/>
      <c r="L200" s="409"/>
      <c r="M200" s="409"/>
      <c r="N200" s="409"/>
      <c r="O200" s="409"/>
      <c r="P200" s="409"/>
      <c r="Q200" s="409"/>
      <c r="R200" s="409"/>
      <c r="S200" s="409"/>
      <c r="T200" s="409"/>
      <c r="U200" s="409"/>
      <c r="V200" s="409"/>
      <c r="W200" s="409"/>
      <c r="X200" s="409"/>
      <c r="Y200" s="409"/>
      <c r="Z200" s="409"/>
      <c r="AA200" s="409"/>
      <c r="AB200" s="409"/>
      <c r="AC200" s="409"/>
      <c r="AD200" s="409"/>
    </row>
    <row r="201" ht="16.5" customHeight="1">
      <c r="A201" s="409"/>
      <c r="B201" s="434"/>
      <c r="C201" s="434"/>
      <c r="D201" s="434"/>
      <c r="E201" s="409"/>
      <c r="F201" s="409"/>
      <c r="G201" s="434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09"/>
      <c r="T201" s="409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</row>
    <row r="202" ht="16.5" customHeight="1">
      <c r="A202" s="409"/>
      <c r="B202" s="434"/>
      <c r="C202" s="434"/>
      <c r="D202" s="434"/>
      <c r="E202" s="409"/>
      <c r="F202" s="409"/>
      <c r="G202" s="434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09"/>
      <c r="T202" s="409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</row>
    <row r="203" ht="16.5" customHeight="1">
      <c r="A203" s="409"/>
      <c r="B203" s="434"/>
      <c r="C203" s="434"/>
      <c r="D203" s="434"/>
      <c r="E203" s="409"/>
      <c r="F203" s="409"/>
      <c r="G203" s="434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09"/>
      <c r="U203" s="409"/>
      <c r="V203" s="409"/>
      <c r="W203" s="409"/>
      <c r="X203" s="409"/>
      <c r="Y203" s="409"/>
      <c r="Z203" s="409"/>
      <c r="AA203" s="409"/>
      <c r="AB203" s="409"/>
      <c r="AC203" s="409"/>
      <c r="AD203" s="409"/>
    </row>
    <row r="204" ht="16.5" customHeight="1">
      <c r="A204" s="409"/>
      <c r="B204" s="434"/>
      <c r="C204" s="434"/>
      <c r="D204" s="434"/>
      <c r="E204" s="409"/>
      <c r="F204" s="409"/>
      <c r="G204" s="434"/>
      <c r="H204" s="409"/>
      <c r="I204" s="409"/>
      <c r="J204" s="409"/>
      <c r="K204" s="409"/>
      <c r="L204" s="409"/>
      <c r="M204" s="409"/>
      <c r="N204" s="409"/>
      <c r="O204" s="409"/>
      <c r="P204" s="409"/>
      <c r="Q204" s="409"/>
      <c r="R204" s="409"/>
      <c r="S204" s="409"/>
      <c r="T204" s="409"/>
      <c r="U204" s="409"/>
      <c r="V204" s="409"/>
      <c r="W204" s="409"/>
      <c r="X204" s="409"/>
      <c r="Y204" s="409"/>
      <c r="Z204" s="409"/>
      <c r="AA204" s="409"/>
      <c r="AB204" s="409"/>
      <c r="AC204" s="409"/>
      <c r="AD204" s="409"/>
    </row>
    <row r="205" ht="16.5" customHeight="1">
      <c r="A205" s="409"/>
      <c r="B205" s="434"/>
      <c r="C205" s="434"/>
      <c r="D205" s="434"/>
      <c r="E205" s="409"/>
      <c r="F205" s="409"/>
      <c r="G205" s="434"/>
      <c r="H205" s="409"/>
      <c r="I205" s="409"/>
      <c r="J205" s="409"/>
      <c r="K205" s="409"/>
      <c r="L205" s="409"/>
      <c r="M205" s="409"/>
      <c r="N205" s="409"/>
      <c r="O205" s="409"/>
      <c r="P205" s="409"/>
      <c r="Q205" s="409"/>
      <c r="R205" s="409"/>
      <c r="S205" s="409"/>
      <c r="T205" s="409"/>
      <c r="U205" s="409"/>
      <c r="V205" s="409"/>
      <c r="W205" s="409"/>
      <c r="X205" s="409"/>
      <c r="Y205" s="409"/>
      <c r="Z205" s="409"/>
      <c r="AA205" s="409"/>
      <c r="AB205" s="409"/>
      <c r="AC205" s="409"/>
      <c r="AD205" s="409"/>
    </row>
    <row r="206" ht="16.5" customHeight="1">
      <c r="A206" s="409"/>
      <c r="B206" s="434"/>
      <c r="C206" s="434"/>
      <c r="D206" s="434"/>
      <c r="E206" s="409"/>
      <c r="F206" s="409"/>
      <c r="G206" s="434"/>
      <c r="H206" s="409"/>
      <c r="I206" s="409"/>
      <c r="J206" s="409"/>
      <c r="K206" s="409"/>
      <c r="L206" s="409"/>
      <c r="M206" s="409"/>
      <c r="N206" s="409"/>
      <c r="O206" s="409"/>
      <c r="P206" s="409"/>
      <c r="Q206" s="409"/>
      <c r="R206" s="409"/>
      <c r="S206" s="409"/>
      <c r="T206" s="409"/>
      <c r="U206" s="409"/>
      <c r="V206" s="409"/>
      <c r="W206" s="409"/>
      <c r="X206" s="409"/>
      <c r="Y206" s="409"/>
      <c r="Z206" s="409"/>
      <c r="AA206" s="409"/>
      <c r="AB206" s="409"/>
      <c r="AC206" s="409"/>
      <c r="AD206" s="409"/>
    </row>
    <row r="207" ht="16.5" customHeight="1">
      <c r="A207" s="409"/>
      <c r="B207" s="434"/>
      <c r="C207" s="434"/>
      <c r="D207" s="434"/>
      <c r="E207" s="409"/>
      <c r="F207" s="409"/>
      <c r="G207" s="434"/>
      <c r="H207" s="409"/>
      <c r="I207" s="409"/>
      <c r="J207" s="409"/>
      <c r="K207" s="409"/>
      <c r="L207" s="409"/>
      <c r="M207" s="409"/>
      <c r="N207" s="409"/>
      <c r="O207" s="409"/>
      <c r="P207" s="409"/>
      <c r="Q207" s="409"/>
      <c r="R207" s="409"/>
      <c r="S207" s="409"/>
      <c r="T207" s="409"/>
      <c r="U207" s="409"/>
      <c r="V207" s="409"/>
      <c r="W207" s="409"/>
      <c r="X207" s="409"/>
      <c r="Y207" s="409"/>
      <c r="Z207" s="409"/>
      <c r="AA207" s="409"/>
      <c r="AB207" s="409"/>
      <c r="AC207" s="409"/>
      <c r="AD207" s="409"/>
    </row>
    <row r="208" ht="16.5" customHeight="1">
      <c r="A208" s="409"/>
      <c r="B208" s="434"/>
      <c r="C208" s="434"/>
      <c r="D208" s="434"/>
      <c r="E208" s="409"/>
      <c r="F208" s="409"/>
      <c r="G208" s="434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09"/>
      <c r="T208" s="409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</row>
    <row r="209" ht="16.5" customHeight="1">
      <c r="A209" s="409"/>
      <c r="B209" s="434"/>
      <c r="C209" s="434"/>
      <c r="D209" s="434"/>
      <c r="E209" s="409"/>
      <c r="F209" s="409"/>
      <c r="G209" s="434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09"/>
      <c r="T209" s="409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</row>
    <row r="210" ht="16.5" customHeight="1">
      <c r="A210" s="409"/>
      <c r="B210" s="434"/>
      <c r="C210" s="434"/>
      <c r="D210" s="434"/>
      <c r="E210" s="409"/>
      <c r="F210" s="409"/>
      <c r="G210" s="434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09"/>
      <c r="U210" s="409"/>
      <c r="V210" s="409"/>
      <c r="W210" s="409"/>
      <c r="X210" s="409"/>
      <c r="Y210" s="409"/>
      <c r="Z210" s="409"/>
      <c r="AA210" s="409"/>
      <c r="AB210" s="409"/>
      <c r="AC210" s="409"/>
      <c r="AD210" s="409"/>
    </row>
    <row r="211" ht="16.5" customHeight="1">
      <c r="A211" s="409"/>
      <c r="B211" s="434"/>
      <c r="C211" s="434"/>
      <c r="D211" s="434"/>
      <c r="E211" s="409"/>
      <c r="F211" s="409"/>
      <c r="G211" s="434"/>
      <c r="H211" s="409"/>
      <c r="I211" s="409"/>
      <c r="J211" s="409"/>
      <c r="K211" s="409"/>
      <c r="L211" s="409"/>
      <c r="M211" s="409"/>
      <c r="N211" s="409"/>
      <c r="O211" s="409"/>
      <c r="P211" s="409"/>
      <c r="Q211" s="409"/>
      <c r="R211" s="409"/>
      <c r="S211" s="409"/>
      <c r="T211" s="409"/>
      <c r="U211" s="409"/>
      <c r="V211" s="409"/>
      <c r="W211" s="409"/>
      <c r="X211" s="409"/>
      <c r="Y211" s="409"/>
      <c r="Z211" s="409"/>
      <c r="AA211" s="409"/>
      <c r="AB211" s="409"/>
      <c r="AC211" s="409"/>
      <c r="AD211" s="409"/>
    </row>
    <row r="212" ht="16.5" customHeight="1">
      <c r="A212" s="409"/>
      <c r="B212" s="434"/>
      <c r="C212" s="434"/>
      <c r="D212" s="434"/>
      <c r="E212" s="409"/>
      <c r="F212" s="409"/>
      <c r="G212" s="434"/>
      <c r="H212" s="409"/>
      <c r="I212" s="409"/>
      <c r="J212" s="409"/>
      <c r="K212" s="409"/>
      <c r="L212" s="409"/>
      <c r="M212" s="409"/>
      <c r="N212" s="409"/>
      <c r="O212" s="409"/>
      <c r="P212" s="409"/>
      <c r="Q212" s="409"/>
      <c r="R212" s="409"/>
      <c r="S212" s="409"/>
      <c r="T212" s="409"/>
      <c r="U212" s="409"/>
      <c r="V212" s="409"/>
      <c r="W212" s="409"/>
      <c r="X212" s="409"/>
      <c r="Y212" s="409"/>
      <c r="Z212" s="409"/>
      <c r="AA212" s="409"/>
      <c r="AB212" s="409"/>
      <c r="AC212" s="409"/>
      <c r="AD212" s="409"/>
    </row>
    <row r="213" ht="16.5" customHeight="1">
      <c r="A213" s="409"/>
      <c r="B213" s="434"/>
      <c r="C213" s="434"/>
      <c r="D213" s="434"/>
      <c r="E213" s="409"/>
      <c r="F213" s="409"/>
      <c r="G213" s="434"/>
      <c r="H213" s="409"/>
      <c r="I213" s="409"/>
      <c r="J213" s="409"/>
      <c r="K213" s="409"/>
      <c r="L213" s="409"/>
      <c r="M213" s="409"/>
      <c r="N213" s="409"/>
      <c r="O213" s="409"/>
      <c r="P213" s="409"/>
      <c r="Q213" s="409"/>
      <c r="R213" s="409"/>
      <c r="S213" s="409"/>
      <c r="T213" s="409"/>
      <c r="U213" s="409"/>
      <c r="V213" s="409"/>
      <c r="W213" s="409"/>
      <c r="X213" s="409"/>
      <c r="Y213" s="409"/>
      <c r="Z213" s="409"/>
      <c r="AA213" s="409"/>
      <c r="AB213" s="409"/>
      <c r="AC213" s="409"/>
      <c r="AD213" s="409"/>
    </row>
    <row r="214" ht="16.5" customHeight="1">
      <c r="A214" s="409"/>
      <c r="B214" s="434"/>
      <c r="C214" s="434"/>
      <c r="D214" s="434"/>
      <c r="E214" s="409"/>
      <c r="F214" s="409"/>
      <c r="G214" s="434"/>
      <c r="H214" s="409"/>
      <c r="I214" s="409"/>
      <c r="J214" s="409"/>
      <c r="K214" s="409"/>
      <c r="L214" s="409"/>
      <c r="M214" s="409"/>
      <c r="N214" s="409"/>
      <c r="O214" s="409"/>
      <c r="P214" s="409"/>
      <c r="Q214" s="409"/>
      <c r="R214" s="409"/>
      <c r="S214" s="409"/>
      <c r="T214" s="409"/>
      <c r="U214" s="409"/>
      <c r="V214" s="409"/>
      <c r="W214" s="409"/>
      <c r="X214" s="409"/>
      <c r="Y214" s="409"/>
      <c r="Z214" s="409"/>
      <c r="AA214" s="409"/>
      <c r="AB214" s="409"/>
      <c r="AC214" s="409"/>
      <c r="AD214" s="409"/>
    </row>
    <row r="215" ht="16.5" customHeight="1">
      <c r="A215" s="409"/>
      <c r="B215" s="434"/>
      <c r="C215" s="434"/>
      <c r="D215" s="434"/>
      <c r="E215" s="409"/>
      <c r="F215" s="409"/>
      <c r="G215" s="434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09"/>
      <c r="T215" s="409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</row>
    <row r="216" ht="16.5" customHeight="1">
      <c r="A216" s="409"/>
      <c r="B216" s="434"/>
      <c r="C216" s="434"/>
      <c r="D216" s="434"/>
      <c r="E216" s="409"/>
      <c r="F216" s="409"/>
      <c r="G216" s="434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09"/>
      <c r="T216" s="409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</row>
    <row r="217" ht="16.5" customHeight="1">
      <c r="A217" s="409"/>
      <c r="B217" s="434"/>
      <c r="C217" s="434"/>
      <c r="D217" s="434"/>
      <c r="E217" s="409"/>
      <c r="F217" s="409"/>
      <c r="G217" s="434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09"/>
      <c r="U217" s="409"/>
      <c r="V217" s="409"/>
      <c r="W217" s="409"/>
      <c r="X217" s="409"/>
      <c r="Y217" s="409"/>
      <c r="Z217" s="409"/>
      <c r="AA217" s="409"/>
      <c r="AB217" s="409"/>
      <c r="AC217" s="409"/>
      <c r="AD217" s="409"/>
    </row>
    <row r="218" ht="16.5" customHeight="1">
      <c r="A218" s="409"/>
      <c r="B218" s="434"/>
      <c r="C218" s="434"/>
      <c r="D218" s="434"/>
      <c r="E218" s="409"/>
      <c r="F218" s="409"/>
      <c r="G218" s="434"/>
      <c r="H218" s="409"/>
      <c r="I218" s="409"/>
      <c r="J218" s="409"/>
      <c r="K218" s="409"/>
      <c r="L218" s="409"/>
      <c r="M218" s="409"/>
      <c r="N218" s="409"/>
      <c r="O218" s="409"/>
      <c r="P218" s="409"/>
      <c r="Q218" s="409"/>
      <c r="R218" s="409"/>
      <c r="S218" s="409"/>
      <c r="T218" s="409"/>
      <c r="U218" s="409"/>
      <c r="V218" s="409"/>
      <c r="W218" s="409"/>
      <c r="X218" s="409"/>
      <c r="Y218" s="409"/>
      <c r="Z218" s="409"/>
      <c r="AA218" s="409"/>
      <c r="AB218" s="409"/>
      <c r="AC218" s="409"/>
      <c r="AD218" s="409"/>
    </row>
    <row r="219" ht="16.5" customHeight="1">
      <c r="A219" s="409"/>
      <c r="B219" s="434"/>
      <c r="C219" s="434"/>
      <c r="D219" s="434"/>
      <c r="E219" s="409"/>
      <c r="F219" s="409"/>
      <c r="G219" s="434"/>
      <c r="H219" s="409"/>
      <c r="I219" s="409"/>
      <c r="J219" s="409"/>
      <c r="K219" s="409"/>
      <c r="L219" s="409"/>
      <c r="M219" s="409"/>
      <c r="N219" s="409"/>
      <c r="O219" s="409"/>
      <c r="P219" s="409"/>
      <c r="Q219" s="409"/>
      <c r="R219" s="409"/>
      <c r="S219" s="409"/>
      <c r="T219" s="409"/>
      <c r="U219" s="409"/>
      <c r="V219" s="409"/>
      <c r="W219" s="409"/>
      <c r="X219" s="409"/>
      <c r="Y219" s="409"/>
      <c r="Z219" s="409"/>
      <c r="AA219" s="409"/>
      <c r="AB219" s="409"/>
      <c r="AC219" s="409"/>
      <c r="AD219" s="409"/>
    </row>
    <row r="220" ht="16.5" customHeight="1">
      <c r="A220" s="409"/>
      <c r="B220" s="434"/>
      <c r="C220" s="434"/>
      <c r="D220" s="434"/>
      <c r="E220" s="409"/>
      <c r="F220" s="409"/>
      <c r="G220" s="434"/>
      <c r="H220" s="409"/>
      <c r="I220" s="409"/>
      <c r="J220" s="409"/>
      <c r="K220" s="409"/>
      <c r="L220" s="409"/>
      <c r="M220" s="409"/>
      <c r="N220" s="409"/>
      <c r="O220" s="409"/>
      <c r="P220" s="409"/>
      <c r="Q220" s="409"/>
      <c r="R220" s="409"/>
      <c r="S220" s="409"/>
      <c r="T220" s="409"/>
      <c r="U220" s="409"/>
      <c r="V220" s="409"/>
      <c r="W220" s="409"/>
      <c r="X220" s="409"/>
      <c r="Y220" s="409"/>
      <c r="Z220" s="409"/>
      <c r="AA220" s="409"/>
      <c r="AB220" s="409"/>
      <c r="AC220" s="409"/>
      <c r="AD220" s="409"/>
    </row>
    <row r="221" ht="16.5" customHeight="1">
      <c r="A221" s="409"/>
      <c r="B221" s="434"/>
      <c r="C221" s="434"/>
      <c r="D221" s="434"/>
      <c r="E221" s="409"/>
      <c r="F221" s="409"/>
      <c r="G221" s="434"/>
      <c r="H221" s="409"/>
      <c r="I221" s="409"/>
      <c r="J221" s="409"/>
      <c r="K221" s="409"/>
      <c r="L221" s="409"/>
      <c r="M221" s="409"/>
      <c r="N221" s="409"/>
      <c r="O221" s="409"/>
      <c r="P221" s="409"/>
      <c r="Q221" s="409"/>
      <c r="R221" s="409"/>
      <c r="S221" s="409"/>
      <c r="T221" s="409"/>
      <c r="U221" s="409"/>
      <c r="V221" s="409"/>
      <c r="W221" s="409"/>
      <c r="X221" s="409"/>
      <c r="Y221" s="409"/>
      <c r="Z221" s="409"/>
      <c r="AA221" s="409"/>
      <c r="AB221" s="409"/>
      <c r="AC221" s="409"/>
      <c r="AD221" s="409"/>
    </row>
    <row r="222" ht="16.5" customHeight="1">
      <c r="A222" s="409"/>
      <c r="B222" s="434"/>
      <c r="C222" s="434"/>
      <c r="D222" s="434"/>
      <c r="E222" s="409"/>
      <c r="F222" s="409"/>
      <c r="G222" s="434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09"/>
      <c r="T222" s="409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</row>
    <row r="223" ht="16.5" customHeight="1">
      <c r="A223" s="409"/>
      <c r="B223" s="434"/>
      <c r="C223" s="434"/>
      <c r="D223" s="434"/>
      <c r="E223" s="409"/>
      <c r="F223" s="409"/>
      <c r="G223" s="434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09"/>
      <c r="T223" s="409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</row>
    <row r="224" ht="16.5" customHeight="1">
      <c r="A224" s="409"/>
      <c r="B224" s="434"/>
      <c r="C224" s="434"/>
      <c r="D224" s="434"/>
      <c r="E224" s="409"/>
      <c r="F224" s="409"/>
      <c r="G224" s="434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09"/>
      <c r="U224" s="409"/>
      <c r="V224" s="409"/>
      <c r="W224" s="409"/>
      <c r="X224" s="409"/>
      <c r="Y224" s="409"/>
      <c r="Z224" s="409"/>
      <c r="AA224" s="409"/>
      <c r="AB224" s="409"/>
      <c r="AC224" s="409"/>
      <c r="AD224" s="409"/>
    </row>
    <row r="225" ht="16.5" customHeight="1">
      <c r="A225" s="409"/>
      <c r="B225" s="434"/>
      <c r="C225" s="434"/>
      <c r="D225" s="434"/>
      <c r="E225" s="409"/>
      <c r="F225" s="409"/>
      <c r="G225" s="434"/>
      <c r="H225" s="409"/>
      <c r="I225" s="409"/>
      <c r="J225" s="409"/>
      <c r="K225" s="409"/>
      <c r="L225" s="409"/>
      <c r="M225" s="409"/>
      <c r="N225" s="409"/>
      <c r="O225" s="409"/>
      <c r="P225" s="409"/>
      <c r="Q225" s="409"/>
      <c r="R225" s="409"/>
      <c r="S225" s="409"/>
      <c r="T225" s="409"/>
      <c r="U225" s="409"/>
      <c r="V225" s="409"/>
      <c r="W225" s="409"/>
      <c r="X225" s="409"/>
      <c r="Y225" s="409"/>
      <c r="Z225" s="409"/>
      <c r="AA225" s="409"/>
      <c r="AB225" s="409"/>
      <c r="AC225" s="409"/>
      <c r="AD225" s="409"/>
    </row>
    <row r="226" ht="16.5" customHeight="1">
      <c r="A226" s="409"/>
      <c r="B226" s="434"/>
      <c r="C226" s="434"/>
      <c r="D226" s="434"/>
      <c r="E226" s="409"/>
      <c r="F226" s="409"/>
      <c r="G226" s="434"/>
      <c r="H226" s="409"/>
      <c r="I226" s="409"/>
      <c r="J226" s="409"/>
      <c r="K226" s="409"/>
      <c r="L226" s="409"/>
      <c r="M226" s="409"/>
      <c r="N226" s="409"/>
      <c r="O226" s="409"/>
      <c r="P226" s="409"/>
      <c r="Q226" s="409"/>
      <c r="R226" s="409"/>
      <c r="S226" s="409"/>
      <c r="T226" s="409"/>
      <c r="U226" s="409"/>
      <c r="V226" s="409"/>
      <c r="W226" s="409"/>
      <c r="X226" s="409"/>
      <c r="Y226" s="409"/>
      <c r="Z226" s="409"/>
      <c r="AA226" s="409"/>
      <c r="AB226" s="409"/>
      <c r="AC226" s="409"/>
      <c r="AD226" s="409"/>
    </row>
    <row r="227" ht="16.5" customHeight="1">
      <c r="A227" s="409"/>
      <c r="B227" s="434"/>
      <c r="C227" s="434"/>
      <c r="D227" s="434"/>
      <c r="E227" s="409"/>
      <c r="F227" s="409"/>
      <c r="G227" s="434"/>
      <c r="H227" s="409"/>
      <c r="I227" s="409"/>
      <c r="J227" s="409"/>
      <c r="K227" s="409"/>
      <c r="L227" s="409"/>
      <c r="M227" s="409"/>
      <c r="N227" s="409"/>
      <c r="O227" s="409"/>
      <c r="P227" s="409"/>
      <c r="Q227" s="409"/>
      <c r="R227" s="409"/>
      <c r="S227" s="409"/>
      <c r="T227" s="409"/>
      <c r="U227" s="409"/>
      <c r="V227" s="409"/>
      <c r="W227" s="409"/>
      <c r="X227" s="409"/>
      <c r="Y227" s="409"/>
      <c r="Z227" s="409"/>
      <c r="AA227" s="409"/>
      <c r="AB227" s="409"/>
      <c r="AC227" s="409"/>
      <c r="AD227" s="409"/>
    </row>
    <row r="228" ht="16.5" customHeight="1">
      <c r="A228" s="409"/>
      <c r="B228" s="434"/>
      <c r="C228" s="434"/>
      <c r="D228" s="434"/>
      <c r="E228" s="409"/>
      <c r="F228" s="409"/>
      <c r="G228" s="434"/>
      <c r="H228" s="409"/>
      <c r="I228" s="409"/>
      <c r="J228" s="409"/>
      <c r="K228" s="409"/>
      <c r="L228" s="409"/>
      <c r="M228" s="409"/>
      <c r="N228" s="409"/>
      <c r="O228" s="409"/>
      <c r="P228" s="409"/>
      <c r="Q228" s="409"/>
      <c r="R228" s="409"/>
      <c r="S228" s="409"/>
      <c r="T228" s="409"/>
      <c r="U228" s="409"/>
      <c r="V228" s="409"/>
      <c r="W228" s="409"/>
      <c r="X228" s="409"/>
      <c r="Y228" s="409"/>
      <c r="Z228" s="409"/>
      <c r="AA228" s="409"/>
      <c r="AB228" s="409"/>
      <c r="AC228" s="409"/>
      <c r="AD228" s="409"/>
    </row>
    <row r="229" ht="16.5" customHeight="1">
      <c r="A229" s="409"/>
      <c r="B229" s="434"/>
      <c r="C229" s="434"/>
      <c r="D229" s="434"/>
      <c r="E229" s="409"/>
      <c r="F229" s="409"/>
      <c r="G229" s="434"/>
      <c r="H229" s="409"/>
      <c r="I229" s="409"/>
      <c r="J229" s="409"/>
      <c r="K229" s="409"/>
      <c r="L229" s="409"/>
      <c r="M229" s="409"/>
      <c r="N229" s="409"/>
      <c r="O229" s="409"/>
      <c r="P229" s="409"/>
      <c r="Q229" s="409"/>
      <c r="R229" s="409"/>
      <c r="S229" s="409"/>
      <c r="T229" s="409"/>
      <c r="U229" s="409"/>
      <c r="V229" s="409"/>
      <c r="W229" s="409"/>
      <c r="X229" s="409"/>
      <c r="Y229" s="409"/>
      <c r="Z229" s="409"/>
      <c r="AA229" s="409"/>
      <c r="AB229" s="409"/>
      <c r="AC229" s="409"/>
      <c r="AD229" s="409"/>
    </row>
    <row r="230" ht="16.5" customHeight="1">
      <c r="A230" s="409"/>
      <c r="B230" s="434"/>
      <c r="C230" s="434"/>
      <c r="D230" s="434"/>
      <c r="E230" s="409"/>
      <c r="F230" s="409"/>
      <c r="G230" s="434"/>
      <c r="H230" s="409"/>
      <c r="I230" s="409"/>
      <c r="J230" s="409"/>
      <c r="K230" s="409"/>
      <c r="L230" s="409"/>
      <c r="M230" s="409"/>
      <c r="N230" s="409"/>
      <c r="O230" s="409"/>
      <c r="P230" s="409"/>
      <c r="Q230" s="409"/>
      <c r="R230" s="409"/>
      <c r="S230" s="409"/>
      <c r="T230" s="409"/>
      <c r="U230" s="409"/>
      <c r="V230" s="409"/>
      <c r="W230" s="409"/>
      <c r="X230" s="409"/>
      <c r="Y230" s="409"/>
      <c r="Z230" s="409"/>
      <c r="AA230" s="409"/>
      <c r="AB230" s="409"/>
      <c r="AC230" s="409"/>
      <c r="AD230" s="409"/>
    </row>
    <row r="231" ht="16.5" customHeight="1">
      <c r="A231" s="409"/>
      <c r="B231" s="434"/>
      <c r="C231" s="434"/>
      <c r="D231" s="434"/>
      <c r="E231" s="409"/>
      <c r="F231" s="409"/>
      <c r="G231" s="434"/>
      <c r="H231" s="409"/>
      <c r="I231" s="409"/>
      <c r="J231" s="409"/>
      <c r="K231" s="409"/>
      <c r="L231" s="409"/>
      <c r="M231" s="409"/>
      <c r="N231" s="409"/>
      <c r="O231" s="409"/>
      <c r="P231" s="409"/>
      <c r="Q231" s="409"/>
      <c r="R231" s="409"/>
      <c r="S231" s="409"/>
      <c r="T231" s="409"/>
      <c r="U231" s="409"/>
      <c r="V231" s="409"/>
      <c r="W231" s="409"/>
      <c r="X231" s="409"/>
      <c r="Y231" s="409"/>
      <c r="Z231" s="409"/>
      <c r="AA231" s="409"/>
      <c r="AB231" s="409"/>
      <c r="AC231" s="409"/>
      <c r="AD231" s="409"/>
    </row>
    <row r="232" ht="16.5" customHeight="1">
      <c r="A232" s="409"/>
      <c r="B232" s="434"/>
      <c r="C232" s="434"/>
      <c r="D232" s="434"/>
      <c r="E232" s="409"/>
      <c r="F232" s="409"/>
      <c r="G232" s="434"/>
      <c r="H232" s="409"/>
      <c r="I232" s="409"/>
      <c r="J232" s="409"/>
      <c r="K232" s="409"/>
      <c r="L232" s="409"/>
      <c r="M232" s="409"/>
      <c r="N232" s="409"/>
      <c r="O232" s="409"/>
      <c r="P232" s="409"/>
      <c r="Q232" s="409"/>
      <c r="R232" s="409"/>
      <c r="S232" s="409"/>
      <c r="T232" s="409"/>
      <c r="U232" s="409"/>
      <c r="V232" s="409"/>
      <c r="W232" s="409"/>
      <c r="X232" s="409"/>
      <c r="Y232" s="409"/>
      <c r="Z232" s="409"/>
      <c r="AA232" s="409"/>
      <c r="AB232" s="409"/>
      <c r="AC232" s="409"/>
      <c r="AD232" s="409"/>
    </row>
    <row r="233" ht="16.5" customHeight="1">
      <c r="A233" s="409"/>
      <c r="B233" s="434"/>
      <c r="C233" s="434"/>
      <c r="D233" s="434"/>
      <c r="E233" s="409"/>
      <c r="F233" s="409"/>
      <c r="G233" s="434"/>
      <c r="H233" s="409"/>
      <c r="I233" s="409"/>
      <c r="J233" s="409"/>
      <c r="K233" s="409"/>
      <c r="L233" s="409"/>
      <c r="M233" s="409"/>
      <c r="N233" s="409"/>
      <c r="O233" s="409"/>
      <c r="P233" s="409"/>
      <c r="Q233" s="409"/>
      <c r="R233" s="409"/>
      <c r="S233" s="409"/>
      <c r="T233" s="409"/>
      <c r="U233" s="409"/>
      <c r="V233" s="409"/>
      <c r="W233" s="409"/>
      <c r="X233" s="409"/>
      <c r="Y233" s="409"/>
      <c r="Z233" s="409"/>
      <c r="AA233" s="409"/>
      <c r="AB233" s="409"/>
      <c r="AC233" s="409"/>
      <c r="AD233" s="409"/>
    </row>
    <row r="234" ht="16.5" customHeight="1">
      <c r="A234" s="409"/>
      <c r="B234" s="434"/>
      <c r="C234" s="434"/>
      <c r="D234" s="434"/>
      <c r="E234" s="409"/>
      <c r="F234" s="409"/>
      <c r="G234" s="434"/>
      <c r="H234" s="409"/>
      <c r="I234" s="409"/>
      <c r="J234" s="409"/>
      <c r="K234" s="409"/>
      <c r="L234" s="409"/>
      <c r="M234" s="409"/>
      <c r="N234" s="409"/>
      <c r="O234" s="409"/>
      <c r="P234" s="409"/>
      <c r="Q234" s="409"/>
      <c r="R234" s="409"/>
      <c r="S234" s="409"/>
      <c r="T234" s="409"/>
      <c r="U234" s="409"/>
      <c r="V234" s="409"/>
      <c r="W234" s="409"/>
      <c r="X234" s="409"/>
      <c r="Y234" s="409"/>
      <c r="Z234" s="409"/>
      <c r="AA234" s="409"/>
      <c r="AB234" s="409"/>
      <c r="AC234" s="409"/>
      <c r="AD234" s="409"/>
    </row>
    <row r="235" ht="16.5" customHeight="1">
      <c r="A235" s="409"/>
      <c r="B235" s="434"/>
      <c r="C235" s="434"/>
      <c r="D235" s="434"/>
      <c r="E235" s="409"/>
      <c r="F235" s="409"/>
      <c r="G235" s="434"/>
      <c r="H235" s="409"/>
      <c r="I235" s="409"/>
      <c r="J235" s="409"/>
      <c r="K235" s="409"/>
      <c r="L235" s="409"/>
      <c r="M235" s="409"/>
      <c r="N235" s="409"/>
      <c r="O235" s="409"/>
      <c r="P235" s="409"/>
      <c r="Q235" s="409"/>
      <c r="R235" s="409"/>
      <c r="S235" s="409"/>
      <c r="T235" s="409"/>
      <c r="U235" s="409"/>
      <c r="V235" s="409"/>
      <c r="W235" s="409"/>
      <c r="X235" s="409"/>
      <c r="Y235" s="409"/>
      <c r="Z235" s="409"/>
      <c r="AA235" s="409"/>
      <c r="AB235" s="409"/>
      <c r="AC235" s="409"/>
      <c r="AD235" s="409"/>
    </row>
    <row r="236" ht="16.5" customHeight="1">
      <c r="A236" s="409"/>
      <c r="B236" s="434"/>
      <c r="C236" s="434"/>
      <c r="D236" s="434"/>
      <c r="E236" s="409"/>
      <c r="F236" s="409"/>
      <c r="G236" s="434"/>
      <c r="H236" s="409"/>
      <c r="I236" s="409"/>
      <c r="J236" s="409"/>
      <c r="K236" s="409"/>
      <c r="L236" s="409"/>
      <c r="M236" s="409"/>
      <c r="N236" s="409"/>
      <c r="O236" s="409"/>
      <c r="P236" s="409"/>
      <c r="Q236" s="409"/>
      <c r="R236" s="409"/>
      <c r="S236" s="409"/>
      <c r="T236" s="409"/>
      <c r="U236" s="409"/>
      <c r="V236" s="409"/>
      <c r="W236" s="409"/>
      <c r="X236" s="409"/>
      <c r="Y236" s="409"/>
      <c r="Z236" s="409"/>
      <c r="AA236" s="409"/>
      <c r="AB236" s="409"/>
      <c r="AC236" s="409"/>
      <c r="AD236" s="409"/>
    </row>
    <row r="237" ht="16.5" customHeight="1">
      <c r="A237" s="409"/>
      <c r="B237" s="434"/>
      <c r="C237" s="434"/>
      <c r="D237" s="434"/>
      <c r="E237" s="409"/>
      <c r="F237" s="409"/>
      <c r="G237" s="434"/>
      <c r="H237" s="409"/>
      <c r="I237" s="409"/>
      <c r="J237" s="409"/>
      <c r="K237" s="409"/>
      <c r="L237" s="409"/>
      <c r="M237" s="409"/>
      <c r="N237" s="409"/>
      <c r="O237" s="409"/>
      <c r="P237" s="409"/>
      <c r="Q237" s="409"/>
      <c r="R237" s="409"/>
      <c r="S237" s="409"/>
      <c r="T237" s="409"/>
      <c r="U237" s="409"/>
      <c r="V237" s="409"/>
      <c r="W237" s="409"/>
      <c r="X237" s="409"/>
      <c r="Y237" s="409"/>
      <c r="Z237" s="409"/>
      <c r="AA237" s="409"/>
      <c r="AB237" s="409"/>
      <c r="AC237" s="409"/>
      <c r="AD237" s="409"/>
    </row>
    <row r="238" ht="16.5" customHeight="1">
      <c r="A238" s="409"/>
      <c r="B238" s="434"/>
      <c r="C238" s="434"/>
      <c r="D238" s="434"/>
      <c r="E238" s="409"/>
      <c r="F238" s="409"/>
      <c r="G238" s="434"/>
      <c r="H238" s="409"/>
      <c r="I238" s="409"/>
      <c r="J238" s="409"/>
      <c r="K238" s="409"/>
      <c r="L238" s="409"/>
      <c r="M238" s="409"/>
      <c r="N238" s="409"/>
      <c r="O238" s="409"/>
      <c r="P238" s="409"/>
      <c r="Q238" s="409"/>
      <c r="R238" s="409"/>
      <c r="S238" s="409"/>
      <c r="T238" s="409"/>
      <c r="U238" s="409"/>
      <c r="V238" s="409"/>
      <c r="W238" s="409"/>
      <c r="X238" s="409"/>
      <c r="Y238" s="409"/>
      <c r="Z238" s="409"/>
      <c r="AA238" s="409"/>
      <c r="AB238" s="409"/>
      <c r="AC238" s="409"/>
      <c r="AD238" s="409"/>
    </row>
    <row r="239" ht="16.5" customHeight="1">
      <c r="A239" s="409"/>
      <c r="B239" s="434"/>
      <c r="C239" s="434"/>
      <c r="D239" s="434"/>
      <c r="E239" s="409"/>
      <c r="F239" s="409"/>
      <c r="G239" s="434"/>
      <c r="H239" s="409"/>
      <c r="I239" s="409"/>
      <c r="J239" s="409"/>
      <c r="K239" s="409"/>
      <c r="L239" s="409"/>
      <c r="M239" s="409"/>
      <c r="N239" s="409"/>
      <c r="O239" s="409"/>
      <c r="P239" s="409"/>
      <c r="Q239" s="409"/>
      <c r="R239" s="409"/>
      <c r="S239" s="409"/>
      <c r="T239" s="409"/>
      <c r="U239" s="409"/>
      <c r="V239" s="409"/>
      <c r="W239" s="409"/>
      <c r="X239" s="409"/>
      <c r="Y239" s="409"/>
      <c r="Z239" s="409"/>
      <c r="AA239" s="409"/>
      <c r="AB239" s="409"/>
      <c r="AC239" s="409"/>
      <c r="AD239" s="409"/>
    </row>
    <row r="240" ht="16.5" customHeight="1">
      <c r="A240" s="409"/>
      <c r="B240" s="434"/>
      <c r="C240" s="434"/>
      <c r="D240" s="434"/>
      <c r="E240" s="409"/>
      <c r="F240" s="409"/>
      <c r="G240" s="434"/>
      <c r="H240" s="409"/>
      <c r="I240" s="409"/>
      <c r="J240" s="409"/>
      <c r="K240" s="409"/>
      <c r="L240" s="409"/>
      <c r="M240" s="409"/>
      <c r="N240" s="409"/>
      <c r="O240" s="409"/>
      <c r="P240" s="409"/>
      <c r="Q240" s="409"/>
      <c r="R240" s="409"/>
      <c r="S240" s="409"/>
      <c r="T240" s="409"/>
      <c r="U240" s="409"/>
      <c r="V240" s="409"/>
      <c r="W240" s="409"/>
      <c r="X240" s="409"/>
      <c r="Y240" s="409"/>
      <c r="Z240" s="409"/>
      <c r="AA240" s="409"/>
      <c r="AB240" s="409"/>
      <c r="AC240" s="409"/>
      <c r="AD240" s="409"/>
    </row>
    <row r="241" ht="16.5" customHeight="1">
      <c r="A241" s="409"/>
      <c r="B241" s="434"/>
      <c r="C241" s="434"/>
      <c r="D241" s="434"/>
      <c r="E241" s="409"/>
      <c r="F241" s="409"/>
      <c r="G241" s="434"/>
      <c r="H241" s="409"/>
      <c r="I241" s="409"/>
      <c r="J241" s="409"/>
      <c r="K241" s="409"/>
      <c r="L241" s="409"/>
      <c r="M241" s="409"/>
      <c r="N241" s="409"/>
      <c r="O241" s="409"/>
      <c r="P241" s="409"/>
      <c r="Q241" s="409"/>
      <c r="R241" s="409"/>
      <c r="S241" s="409"/>
      <c r="T241" s="409"/>
      <c r="U241" s="409"/>
      <c r="V241" s="409"/>
      <c r="W241" s="409"/>
      <c r="X241" s="409"/>
      <c r="Y241" s="409"/>
      <c r="Z241" s="409"/>
      <c r="AA241" s="409"/>
      <c r="AB241" s="409"/>
      <c r="AC241" s="409"/>
      <c r="AD241" s="409"/>
    </row>
    <row r="242" ht="16.5" customHeight="1">
      <c r="A242" s="409"/>
      <c r="B242" s="434"/>
      <c r="C242" s="434"/>
      <c r="D242" s="434"/>
      <c r="E242" s="409"/>
      <c r="F242" s="409"/>
      <c r="G242" s="434"/>
      <c r="H242" s="409"/>
      <c r="I242" s="409"/>
      <c r="J242" s="409"/>
      <c r="K242" s="409"/>
      <c r="L242" s="409"/>
      <c r="M242" s="409"/>
      <c r="N242" s="409"/>
      <c r="O242" s="409"/>
      <c r="P242" s="409"/>
      <c r="Q242" s="409"/>
      <c r="R242" s="409"/>
      <c r="S242" s="409"/>
      <c r="T242" s="409"/>
      <c r="U242" s="409"/>
      <c r="V242" s="409"/>
      <c r="W242" s="409"/>
      <c r="X242" s="409"/>
      <c r="Y242" s="409"/>
      <c r="Z242" s="409"/>
      <c r="AA242" s="409"/>
      <c r="AB242" s="409"/>
      <c r="AC242" s="409"/>
      <c r="AD242" s="409"/>
    </row>
    <row r="243" ht="16.5" customHeight="1">
      <c r="A243" s="409"/>
      <c r="B243" s="434"/>
      <c r="C243" s="434"/>
      <c r="D243" s="434"/>
      <c r="E243" s="409"/>
      <c r="F243" s="409"/>
      <c r="G243" s="434"/>
      <c r="H243" s="409"/>
      <c r="I243" s="409"/>
      <c r="J243" s="409"/>
      <c r="K243" s="409"/>
      <c r="L243" s="409"/>
      <c r="M243" s="409"/>
      <c r="N243" s="409"/>
      <c r="O243" s="409"/>
      <c r="P243" s="409"/>
      <c r="Q243" s="409"/>
      <c r="R243" s="409"/>
      <c r="S243" s="409"/>
      <c r="T243" s="409"/>
      <c r="U243" s="409"/>
      <c r="V243" s="409"/>
      <c r="W243" s="409"/>
      <c r="X243" s="409"/>
      <c r="Y243" s="409"/>
      <c r="Z243" s="409"/>
      <c r="AA243" s="409"/>
      <c r="AB243" s="409"/>
      <c r="AC243" s="409"/>
      <c r="AD243" s="409"/>
    </row>
    <row r="244" ht="16.5" customHeight="1">
      <c r="A244" s="409"/>
      <c r="B244" s="434"/>
      <c r="C244" s="434"/>
      <c r="D244" s="434"/>
      <c r="E244" s="409"/>
      <c r="F244" s="409"/>
      <c r="G244" s="434"/>
      <c r="H244" s="409"/>
      <c r="I244" s="409"/>
      <c r="J244" s="409"/>
      <c r="K244" s="409"/>
      <c r="L244" s="409"/>
      <c r="M244" s="409"/>
      <c r="N244" s="409"/>
      <c r="O244" s="409"/>
      <c r="P244" s="409"/>
      <c r="Q244" s="409"/>
      <c r="R244" s="409"/>
      <c r="S244" s="409"/>
      <c r="T244" s="409"/>
      <c r="U244" s="409"/>
      <c r="V244" s="409"/>
      <c r="W244" s="409"/>
      <c r="X244" s="409"/>
      <c r="Y244" s="409"/>
      <c r="Z244" s="409"/>
      <c r="AA244" s="409"/>
      <c r="AB244" s="409"/>
      <c r="AC244" s="409"/>
      <c r="AD244" s="409"/>
    </row>
    <row r="245" ht="16.5" customHeight="1">
      <c r="A245" s="409"/>
      <c r="B245" s="434"/>
      <c r="C245" s="434"/>
      <c r="D245" s="434"/>
      <c r="E245" s="409"/>
      <c r="F245" s="409"/>
      <c r="G245" s="434"/>
      <c r="H245" s="409"/>
      <c r="I245" s="409"/>
      <c r="J245" s="409"/>
      <c r="K245" s="409"/>
      <c r="L245" s="409"/>
      <c r="M245" s="409"/>
      <c r="N245" s="409"/>
      <c r="O245" s="409"/>
      <c r="P245" s="409"/>
      <c r="Q245" s="409"/>
      <c r="R245" s="409"/>
      <c r="S245" s="409"/>
      <c r="T245" s="409"/>
      <c r="U245" s="409"/>
      <c r="V245" s="409"/>
      <c r="W245" s="409"/>
      <c r="X245" s="409"/>
      <c r="Y245" s="409"/>
      <c r="Z245" s="409"/>
      <c r="AA245" s="409"/>
      <c r="AB245" s="409"/>
      <c r="AC245" s="409"/>
      <c r="AD245" s="409"/>
    </row>
    <row r="246" ht="16.5" customHeight="1">
      <c r="A246" s="409"/>
      <c r="B246" s="434"/>
      <c r="C246" s="434"/>
      <c r="D246" s="434"/>
      <c r="E246" s="409"/>
      <c r="F246" s="409"/>
      <c r="G246" s="434"/>
      <c r="H246" s="409"/>
      <c r="I246" s="409"/>
      <c r="J246" s="409"/>
      <c r="K246" s="409"/>
      <c r="L246" s="409"/>
      <c r="M246" s="409"/>
      <c r="N246" s="409"/>
      <c r="O246" s="409"/>
      <c r="P246" s="409"/>
      <c r="Q246" s="409"/>
      <c r="R246" s="409"/>
      <c r="S246" s="409"/>
      <c r="T246" s="409"/>
      <c r="U246" s="409"/>
      <c r="V246" s="409"/>
      <c r="W246" s="409"/>
      <c r="X246" s="409"/>
      <c r="Y246" s="409"/>
      <c r="Z246" s="409"/>
      <c r="AA246" s="409"/>
      <c r="AB246" s="409"/>
      <c r="AC246" s="409"/>
      <c r="AD246" s="409"/>
    </row>
    <row r="247" ht="16.5" customHeight="1">
      <c r="A247" s="409"/>
      <c r="B247" s="434"/>
      <c r="C247" s="434"/>
      <c r="D247" s="434"/>
      <c r="E247" s="409"/>
      <c r="F247" s="409"/>
      <c r="G247" s="434"/>
      <c r="H247" s="409"/>
      <c r="I247" s="409"/>
      <c r="J247" s="409"/>
      <c r="K247" s="409"/>
      <c r="L247" s="409"/>
      <c r="M247" s="409"/>
      <c r="N247" s="409"/>
      <c r="O247" s="409"/>
      <c r="P247" s="409"/>
      <c r="Q247" s="409"/>
      <c r="R247" s="409"/>
      <c r="S247" s="409"/>
      <c r="T247" s="409"/>
      <c r="U247" s="409"/>
      <c r="V247" s="409"/>
      <c r="W247" s="409"/>
      <c r="X247" s="409"/>
      <c r="Y247" s="409"/>
      <c r="Z247" s="409"/>
      <c r="AA247" s="409"/>
      <c r="AB247" s="409"/>
      <c r="AC247" s="409"/>
      <c r="AD247" s="409"/>
    </row>
    <row r="248" ht="16.5" customHeight="1">
      <c r="A248" s="409"/>
      <c r="B248" s="434"/>
      <c r="C248" s="434"/>
      <c r="D248" s="434"/>
      <c r="E248" s="409"/>
      <c r="F248" s="409"/>
      <c r="G248" s="434"/>
      <c r="H248" s="409"/>
      <c r="I248" s="409"/>
      <c r="J248" s="409"/>
      <c r="K248" s="409"/>
      <c r="L248" s="409"/>
      <c r="M248" s="409"/>
      <c r="N248" s="409"/>
      <c r="O248" s="409"/>
      <c r="P248" s="409"/>
      <c r="Q248" s="409"/>
      <c r="R248" s="409"/>
      <c r="S248" s="409"/>
      <c r="T248" s="409"/>
      <c r="U248" s="409"/>
      <c r="V248" s="409"/>
      <c r="W248" s="409"/>
      <c r="X248" s="409"/>
      <c r="Y248" s="409"/>
      <c r="Z248" s="409"/>
      <c r="AA248" s="409"/>
      <c r="AB248" s="409"/>
      <c r="AC248" s="409"/>
      <c r="AD248" s="409"/>
    </row>
    <row r="249" ht="16.5" customHeight="1">
      <c r="A249" s="409"/>
      <c r="B249" s="434"/>
      <c r="C249" s="434"/>
      <c r="D249" s="434"/>
      <c r="E249" s="409"/>
      <c r="F249" s="409"/>
      <c r="G249" s="434"/>
      <c r="H249" s="409"/>
      <c r="I249" s="409"/>
      <c r="J249" s="409"/>
      <c r="K249" s="409"/>
      <c r="L249" s="409"/>
      <c r="M249" s="409"/>
      <c r="N249" s="409"/>
      <c r="O249" s="409"/>
      <c r="P249" s="409"/>
      <c r="Q249" s="409"/>
      <c r="R249" s="409"/>
      <c r="S249" s="409"/>
      <c r="T249" s="409"/>
      <c r="U249" s="409"/>
      <c r="V249" s="409"/>
      <c r="W249" s="409"/>
      <c r="X249" s="409"/>
      <c r="Y249" s="409"/>
      <c r="Z249" s="409"/>
      <c r="AA249" s="409"/>
      <c r="AB249" s="409"/>
      <c r="AC249" s="409"/>
      <c r="AD249" s="409"/>
    </row>
    <row r="250" ht="16.5" customHeight="1">
      <c r="A250" s="409"/>
      <c r="B250" s="434"/>
      <c r="C250" s="434"/>
      <c r="D250" s="434"/>
      <c r="E250" s="409"/>
      <c r="F250" s="409"/>
      <c r="G250" s="434"/>
      <c r="H250" s="409"/>
      <c r="I250" s="409"/>
      <c r="J250" s="409"/>
      <c r="K250" s="409"/>
      <c r="L250" s="409"/>
      <c r="M250" s="409"/>
      <c r="N250" s="409"/>
      <c r="O250" s="409"/>
      <c r="P250" s="409"/>
      <c r="Q250" s="409"/>
      <c r="R250" s="409"/>
      <c r="S250" s="409"/>
      <c r="T250" s="409"/>
      <c r="U250" s="409"/>
      <c r="V250" s="409"/>
      <c r="W250" s="409"/>
      <c r="X250" s="409"/>
      <c r="Y250" s="409"/>
      <c r="Z250" s="409"/>
      <c r="AA250" s="409"/>
      <c r="AB250" s="409"/>
      <c r="AC250" s="409"/>
      <c r="AD250" s="409"/>
    </row>
    <row r="251" ht="16.5" customHeight="1">
      <c r="A251" s="409"/>
      <c r="B251" s="434"/>
      <c r="C251" s="434"/>
      <c r="D251" s="434"/>
      <c r="E251" s="409"/>
      <c r="F251" s="409"/>
      <c r="G251" s="434"/>
      <c r="H251" s="409"/>
      <c r="I251" s="409"/>
      <c r="J251" s="409"/>
      <c r="K251" s="409"/>
      <c r="L251" s="409"/>
      <c r="M251" s="409"/>
      <c r="N251" s="409"/>
      <c r="O251" s="409"/>
      <c r="P251" s="409"/>
      <c r="Q251" s="409"/>
      <c r="R251" s="409"/>
      <c r="S251" s="409"/>
      <c r="T251" s="409"/>
      <c r="U251" s="409"/>
      <c r="V251" s="409"/>
      <c r="W251" s="409"/>
      <c r="X251" s="409"/>
      <c r="Y251" s="409"/>
      <c r="Z251" s="409"/>
      <c r="AA251" s="409"/>
      <c r="AB251" s="409"/>
      <c r="AC251" s="409"/>
      <c r="AD251" s="409"/>
    </row>
    <row r="252" ht="16.5" customHeight="1">
      <c r="A252" s="409"/>
      <c r="B252" s="434"/>
      <c r="C252" s="434"/>
      <c r="D252" s="434"/>
      <c r="E252" s="409"/>
      <c r="F252" s="409"/>
      <c r="G252" s="434"/>
      <c r="H252" s="409"/>
      <c r="I252" s="409"/>
      <c r="J252" s="409"/>
      <c r="K252" s="409"/>
      <c r="L252" s="409"/>
      <c r="M252" s="409"/>
      <c r="N252" s="409"/>
      <c r="O252" s="409"/>
      <c r="P252" s="409"/>
      <c r="Q252" s="409"/>
      <c r="R252" s="409"/>
      <c r="S252" s="409"/>
      <c r="T252" s="409"/>
      <c r="U252" s="409"/>
      <c r="V252" s="409"/>
      <c r="W252" s="409"/>
      <c r="X252" s="409"/>
      <c r="Y252" s="409"/>
      <c r="Z252" s="409"/>
      <c r="AA252" s="409"/>
      <c r="AB252" s="409"/>
      <c r="AC252" s="409"/>
      <c r="AD252" s="409"/>
    </row>
    <row r="253" ht="16.5" customHeight="1">
      <c r="A253" s="409"/>
      <c r="B253" s="434"/>
      <c r="C253" s="434"/>
      <c r="D253" s="434"/>
      <c r="E253" s="409"/>
      <c r="F253" s="409"/>
      <c r="G253" s="434"/>
      <c r="H253" s="409"/>
      <c r="I253" s="409"/>
      <c r="J253" s="409"/>
      <c r="K253" s="409"/>
      <c r="L253" s="409"/>
      <c r="M253" s="409"/>
      <c r="N253" s="409"/>
      <c r="O253" s="409"/>
      <c r="P253" s="409"/>
      <c r="Q253" s="409"/>
      <c r="R253" s="409"/>
      <c r="S253" s="409"/>
      <c r="T253" s="409"/>
      <c r="U253" s="409"/>
      <c r="V253" s="409"/>
      <c r="W253" s="409"/>
      <c r="X253" s="409"/>
      <c r="Y253" s="409"/>
      <c r="Z253" s="409"/>
      <c r="AA253" s="409"/>
      <c r="AB253" s="409"/>
      <c r="AC253" s="409"/>
      <c r="AD253" s="409"/>
    </row>
    <row r="254" ht="16.5" customHeight="1">
      <c r="A254" s="409"/>
      <c r="B254" s="434"/>
      <c r="C254" s="434"/>
      <c r="D254" s="434"/>
      <c r="E254" s="409"/>
      <c r="F254" s="409"/>
      <c r="G254" s="434"/>
      <c r="H254" s="409"/>
      <c r="I254" s="409"/>
      <c r="J254" s="409"/>
      <c r="K254" s="409"/>
      <c r="L254" s="409"/>
      <c r="M254" s="409"/>
      <c r="N254" s="409"/>
      <c r="O254" s="409"/>
      <c r="P254" s="409"/>
      <c r="Q254" s="409"/>
      <c r="R254" s="409"/>
      <c r="S254" s="409"/>
      <c r="T254" s="409"/>
      <c r="U254" s="409"/>
      <c r="V254" s="409"/>
      <c r="W254" s="409"/>
      <c r="X254" s="409"/>
      <c r="Y254" s="409"/>
      <c r="Z254" s="409"/>
      <c r="AA254" s="409"/>
      <c r="AB254" s="409"/>
      <c r="AC254" s="409"/>
      <c r="AD254" s="409"/>
    </row>
    <row r="255" ht="16.5" customHeight="1">
      <c r="A255" s="409"/>
      <c r="B255" s="434"/>
      <c r="C255" s="434"/>
      <c r="D255" s="434"/>
      <c r="E255" s="409"/>
      <c r="F255" s="409"/>
      <c r="G255" s="434"/>
      <c r="H255" s="409"/>
      <c r="I255" s="409"/>
      <c r="J255" s="409"/>
      <c r="K255" s="409"/>
      <c r="L255" s="409"/>
      <c r="M255" s="409"/>
      <c r="N255" s="409"/>
      <c r="O255" s="409"/>
      <c r="P255" s="409"/>
      <c r="Q255" s="409"/>
      <c r="R255" s="409"/>
      <c r="S255" s="409"/>
      <c r="T255" s="409"/>
      <c r="U255" s="409"/>
      <c r="V255" s="409"/>
      <c r="W255" s="409"/>
      <c r="X255" s="409"/>
      <c r="Y255" s="409"/>
      <c r="Z255" s="409"/>
      <c r="AA255" s="409"/>
      <c r="AB255" s="409"/>
      <c r="AC255" s="409"/>
      <c r="AD255" s="409"/>
    </row>
    <row r="256" ht="16.5" customHeight="1">
      <c r="A256" s="409"/>
      <c r="B256" s="434"/>
      <c r="C256" s="434"/>
      <c r="D256" s="434"/>
      <c r="E256" s="409"/>
      <c r="F256" s="409"/>
      <c r="G256" s="434"/>
      <c r="H256" s="409"/>
      <c r="I256" s="409"/>
      <c r="J256" s="409"/>
      <c r="K256" s="409"/>
      <c r="L256" s="409"/>
      <c r="M256" s="409"/>
      <c r="N256" s="409"/>
      <c r="O256" s="409"/>
      <c r="P256" s="409"/>
      <c r="Q256" s="409"/>
      <c r="R256" s="409"/>
      <c r="S256" s="409"/>
      <c r="T256" s="409"/>
      <c r="U256" s="409"/>
      <c r="V256" s="409"/>
      <c r="W256" s="409"/>
      <c r="X256" s="409"/>
      <c r="Y256" s="409"/>
      <c r="Z256" s="409"/>
      <c r="AA256" s="409"/>
      <c r="AB256" s="409"/>
      <c r="AC256" s="409"/>
      <c r="AD256" s="409"/>
    </row>
    <row r="257" ht="16.5" customHeight="1">
      <c r="A257" s="409"/>
      <c r="B257" s="434"/>
      <c r="C257" s="434"/>
      <c r="D257" s="434"/>
      <c r="E257" s="409"/>
      <c r="F257" s="409"/>
      <c r="G257" s="434"/>
      <c r="H257" s="409"/>
      <c r="I257" s="409"/>
      <c r="J257" s="409"/>
      <c r="K257" s="409"/>
      <c r="L257" s="409"/>
      <c r="M257" s="409"/>
      <c r="N257" s="409"/>
      <c r="O257" s="409"/>
      <c r="P257" s="409"/>
      <c r="Q257" s="409"/>
      <c r="R257" s="409"/>
      <c r="S257" s="409"/>
      <c r="T257" s="409"/>
      <c r="U257" s="409"/>
      <c r="V257" s="409"/>
      <c r="W257" s="409"/>
      <c r="X257" s="409"/>
      <c r="Y257" s="409"/>
      <c r="Z257" s="409"/>
      <c r="AA257" s="409"/>
      <c r="AB257" s="409"/>
      <c r="AC257" s="409"/>
      <c r="AD257" s="409"/>
    </row>
    <row r="258" ht="16.5" customHeight="1">
      <c r="A258" s="409"/>
      <c r="B258" s="434"/>
      <c r="C258" s="434"/>
      <c r="D258" s="434"/>
      <c r="E258" s="409"/>
      <c r="F258" s="409"/>
      <c r="G258" s="434"/>
      <c r="H258" s="409"/>
      <c r="I258" s="409"/>
      <c r="J258" s="409"/>
      <c r="K258" s="409"/>
      <c r="L258" s="409"/>
      <c r="M258" s="409"/>
      <c r="N258" s="409"/>
      <c r="O258" s="409"/>
      <c r="P258" s="409"/>
      <c r="Q258" s="409"/>
      <c r="R258" s="409"/>
      <c r="S258" s="409"/>
      <c r="T258" s="409"/>
      <c r="U258" s="409"/>
      <c r="V258" s="409"/>
      <c r="W258" s="409"/>
      <c r="X258" s="409"/>
      <c r="Y258" s="409"/>
      <c r="Z258" s="409"/>
      <c r="AA258" s="409"/>
      <c r="AB258" s="409"/>
      <c r="AC258" s="409"/>
      <c r="AD258" s="409"/>
    </row>
    <row r="259" ht="16.5" customHeight="1">
      <c r="A259" s="409"/>
      <c r="B259" s="434"/>
      <c r="C259" s="434"/>
      <c r="D259" s="434"/>
      <c r="E259" s="409"/>
      <c r="F259" s="409"/>
      <c r="G259" s="434"/>
      <c r="H259" s="409"/>
      <c r="I259" s="409"/>
      <c r="J259" s="409"/>
      <c r="K259" s="409"/>
      <c r="L259" s="409"/>
      <c r="M259" s="409"/>
      <c r="N259" s="409"/>
      <c r="O259" s="409"/>
      <c r="P259" s="409"/>
      <c r="Q259" s="409"/>
      <c r="R259" s="409"/>
      <c r="S259" s="409"/>
      <c r="T259" s="409"/>
      <c r="U259" s="409"/>
      <c r="V259" s="409"/>
      <c r="W259" s="409"/>
      <c r="X259" s="409"/>
      <c r="Y259" s="409"/>
      <c r="Z259" s="409"/>
      <c r="AA259" s="409"/>
      <c r="AB259" s="409"/>
      <c r="AC259" s="409"/>
      <c r="AD259" s="409"/>
    </row>
    <row r="260" ht="16.5" customHeight="1">
      <c r="A260" s="409"/>
      <c r="B260" s="434"/>
      <c r="C260" s="434"/>
      <c r="D260" s="434"/>
      <c r="E260" s="409"/>
      <c r="F260" s="409"/>
      <c r="G260" s="434"/>
      <c r="H260" s="409"/>
      <c r="I260" s="409"/>
      <c r="J260" s="409"/>
      <c r="K260" s="409"/>
      <c r="L260" s="409"/>
      <c r="M260" s="409"/>
      <c r="N260" s="409"/>
      <c r="O260" s="409"/>
      <c r="P260" s="409"/>
      <c r="Q260" s="409"/>
      <c r="R260" s="409"/>
      <c r="S260" s="409"/>
      <c r="T260" s="409"/>
      <c r="U260" s="409"/>
      <c r="V260" s="409"/>
      <c r="W260" s="409"/>
      <c r="X260" s="409"/>
      <c r="Y260" s="409"/>
      <c r="Z260" s="409"/>
      <c r="AA260" s="409"/>
      <c r="AB260" s="409"/>
      <c r="AC260" s="409"/>
      <c r="AD260" s="409"/>
    </row>
    <row r="261" ht="16.5" customHeight="1">
      <c r="A261" s="409"/>
      <c r="B261" s="434"/>
      <c r="C261" s="434"/>
      <c r="D261" s="434"/>
      <c r="E261" s="409"/>
      <c r="F261" s="409"/>
      <c r="G261" s="434"/>
      <c r="H261" s="409"/>
      <c r="I261" s="409"/>
      <c r="J261" s="409"/>
      <c r="K261" s="409"/>
      <c r="L261" s="409"/>
      <c r="M261" s="409"/>
      <c r="N261" s="409"/>
      <c r="O261" s="409"/>
      <c r="P261" s="409"/>
      <c r="Q261" s="409"/>
      <c r="R261" s="409"/>
      <c r="S261" s="409"/>
      <c r="T261" s="409"/>
      <c r="U261" s="409"/>
      <c r="V261" s="409"/>
      <c r="W261" s="409"/>
      <c r="X261" s="409"/>
      <c r="Y261" s="409"/>
      <c r="Z261" s="409"/>
      <c r="AA261" s="409"/>
      <c r="AB261" s="409"/>
      <c r="AC261" s="409"/>
      <c r="AD261" s="409"/>
    </row>
    <row r="262" ht="16.5" customHeight="1">
      <c r="A262" s="409"/>
      <c r="B262" s="434"/>
      <c r="C262" s="434"/>
      <c r="D262" s="434"/>
      <c r="E262" s="409"/>
      <c r="F262" s="409"/>
      <c r="G262" s="434"/>
      <c r="H262" s="409"/>
      <c r="I262" s="409"/>
      <c r="J262" s="409"/>
      <c r="K262" s="409"/>
      <c r="L262" s="409"/>
      <c r="M262" s="409"/>
      <c r="N262" s="409"/>
      <c r="O262" s="409"/>
      <c r="P262" s="409"/>
      <c r="Q262" s="409"/>
      <c r="R262" s="409"/>
      <c r="S262" s="409"/>
      <c r="T262" s="409"/>
      <c r="U262" s="409"/>
      <c r="V262" s="409"/>
      <c r="W262" s="409"/>
      <c r="X262" s="409"/>
      <c r="Y262" s="409"/>
      <c r="Z262" s="409"/>
      <c r="AA262" s="409"/>
      <c r="AB262" s="409"/>
      <c r="AC262" s="409"/>
      <c r="AD262" s="409"/>
    </row>
    <row r="263" ht="16.5" customHeight="1">
      <c r="A263" s="409"/>
      <c r="B263" s="434"/>
      <c r="C263" s="434"/>
      <c r="D263" s="434"/>
      <c r="E263" s="409"/>
      <c r="F263" s="409"/>
      <c r="G263" s="434"/>
      <c r="H263" s="409"/>
      <c r="I263" s="409"/>
      <c r="J263" s="409"/>
      <c r="K263" s="409"/>
      <c r="L263" s="409"/>
      <c r="M263" s="409"/>
      <c r="N263" s="409"/>
      <c r="O263" s="409"/>
      <c r="P263" s="409"/>
      <c r="Q263" s="409"/>
      <c r="R263" s="409"/>
      <c r="S263" s="409"/>
      <c r="T263" s="409"/>
      <c r="U263" s="409"/>
      <c r="V263" s="409"/>
      <c r="W263" s="409"/>
      <c r="X263" s="409"/>
      <c r="Y263" s="409"/>
      <c r="Z263" s="409"/>
      <c r="AA263" s="409"/>
      <c r="AB263" s="409"/>
      <c r="AC263" s="409"/>
      <c r="AD263" s="409"/>
    </row>
    <row r="264" ht="16.5" customHeight="1">
      <c r="A264" s="409"/>
      <c r="B264" s="434"/>
      <c r="C264" s="434"/>
      <c r="D264" s="434"/>
      <c r="E264" s="409"/>
      <c r="F264" s="409"/>
      <c r="G264" s="434"/>
      <c r="H264" s="409"/>
      <c r="I264" s="409"/>
      <c r="J264" s="409"/>
      <c r="K264" s="409"/>
      <c r="L264" s="409"/>
      <c r="M264" s="409"/>
      <c r="N264" s="409"/>
      <c r="O264" s="409"/>
      <c r="P264" s="409"/>
      <c r="Q264" s="409"/>
      <c r="R264" s="409"/>
      <c r="S264" s="409"/>
      <c r="T264" s="409"/>
      <c r="U264" s="409"/>
      <c r="V264" s="409"/>
      <c r="W264" s="409"/>
      <c r="X264" s="409"/>
      <c r="Y264" s="409"/>
      <c r="Z264" s="409"/>
      <c r="AA264" s="409"/>
      <c r="AB264" s="409"/>
      <c r="AC264" s="409"/>
      <c r="AD264" s="409"/>
    </row>
    <row r="265" ht="16.5" customHeight="1">
      <c r="A265" s="409"/>
      <c r="B265" s="434"/>
      <c r="C265" s="434"/>
      <c r="D265" s="434"/>
      <c r="E265" s="409"/>
      <c r="F265" s="409"/>
      <c r="G265" s="434"/>
      <c r="H265" s="409"/>
      <c r="I265" s="409"/>
      <c r="J265" s="409"/>
      <c r="K265" s="409"/>
      <c r="L265" s="409"/>
      <c r="M265" s="409"/>
      <c r="N265" s="409"/>
      <c r="O265" s="409"/>
      <c r="P265" s="409"/>
      <c r="Q265" s="409"/>
      <c r="R265" s="409"/>
      <c r="S265" s="409"/>
      <c r="T265" s="409"/>
      <c r="U265" s="409"/>
      <c r="V265" s="409"/>
      <c r="W265" s="409"/>
      <c r="X265" s="409"/>
      <c r="Y265" s="409"/>
      <c r="Z265" s="409"/>
      <c r="AA265" s="409"/>
      <c r="AB265" s="409"/>
      <c r="AC265" s="409"/>
      <c r="AD265" s="409"/>
    </row>
    <row r="266" ht="16.5" customHeight="1">
      <c r="A266" s="409"/>
      <c r="B266" s="434"/>
      <c r="C266" s="434"/>
      <c r="D266" s="434"/>
      <c r="E266" s="409"/>
      <c r="F266" s="409"/>
      <c r="G266" s="434"/>
      <c r="H266" s="409"/>
      <c r="I266" s="409"/>
      <c r="J266" s="409"/>
      <c r="K266" s="409"/>
      <c r="L266" s="409"/>
      <c r="M266" s="409"/>
      <c r="N266" s="409"/>
      <c r="O266" s="409"/>
      <c r="P266" s="409"/>
      <c r="Q266" s="409"/>
      <c r="R266" s="409"/>
      <c r="S266" s="409"/>
      <c r="T266" s="409"/>
      <c r="U266" s="409"/>
      <c r="V266" s="409"/>
      <c r="W266" s="409"/>
      <c r="X266" s="409"/>
      <c r="Y266" s="409"/>
      <c r="Z266" s="409"/>
      <c r="AA266" s="409"/>
      <c r="AB266" s="409"/>
      <c r="AC266" s="409"/>
      <c r="AD266" s="409"/>
    </row>
    <row r="267" ht="16.5" customHeight="1">
      <c r="A267" s="409"/>
      <c r="B267" s="434"/>
      <c r="C267" s="434"/>
      <c r="D267" s="434"/>
      <c r="E267" s="409"/>
      <c r="F267" s="409"/>
      <c r="G267" s="434"/>
      <c r="H267" s="409"/>
      <c r="I267" s="409"/>
      <c r="J267" s="409"/>
      <c r="K267" s="409"/>
      <c r="L267" s="409"/>
      <c r="M267" s="409"/>
      <c r="N267" s="409"/>
      <c r="O267" s="409"/>
      <c r="P267" s="409"/>
      <c r="Q267" s="409"/>
      <c r="R267" s="409"/>
      <c r="S267" s="409"/>
      <c r="T267" s="409"/>
      <c r="U267" s="409"/>
      <c r="V267" s="409"/>
      <c r="W267" s="409"/>
      <c r="X267" s="409"/>
      <c r="Y267" s="409"/>
      <c r="Z267" s="409"/>
      <c r="AA267" s="409"/>
      <c r="AB267" s="409"/>
      <c r="AC267" s="409"/>
      <c r="AD267" s="409"/>
    </row>
    <row r="268" ht="16.5" customHeight="1">
      <c r="A268" s="409"/>
      <c r="B268" s="434"/>
      <c r="C268" s="434"/>
      <c r="D268" s="434"/>
      <c r="E268" s="409"/>
      <c r="F268" s="409"/>
      <c r="G268" s="434"/>
      <c r="H268" s="409"/>
      <c r="I268" s="409"/>
      <c r="J268" s="409"/>
      <c r="K268" s="409"/>
      <c r="L268" s="409"/>
      <c r="M268" s="409"/>
      <c r="N268" s="409"/>
      <c r="O268" s="409"/>
      <c r="P268" s="409"/>
      <c r="Q268" s="409"/>
      <c r="R268" s="409"/>
      <c r="S268" s="409"/>
      <c r="T268" s="409"/>
      <c r="U268" s="409"/>
      <c r="V268" s="409"/>
      <c r="W268" s="409"/>
      <c r="X268" s="409"/>
      <c r="Y268" s="409"/>
      <c r="Z268" s="409"/>
      <c r="AA268" s="409"/>
      <c r="AB268" s="409"/>
      <c r="AC268" s="409"/>
      <c r="AD268" s="409"/>
    </row>
    <row r="269" ht="16.5" customHeight="1">
      <c r="A269" s="409"/>
      <c r="B269" s="434"/>
      <c r="C269" s="434"/>
      <c r="D269" s="434"/>
      <c r="E269" s="409"/>
      <c r="F269" s="409"/>
      <c r="G269" s="434"/>
      <c r="H269" s="409"/>
      <c r="I269" s="409"/>
      <c r="J269" s="409"/>
      <c r="K269" s="409"/>
      <c r="L269" s="409"/>
      <c r="M269" s="409"/>
      <c r="N269" s="409"/>
      <c r="O269" s="409"/>
      <c r="P269" s="409"/>
      <c r="Q269" s="409"/>
      <c r="R269" s="409"/>
      <c r="S269" s="409"/>
      <c r="T269" s="409"/>
      <c r="U269" s="409"/>
      <c r="V269" s="409"/>
      <c r="W269" s="409"/>
      <c r="X269" s="409"/>
      <c r="Y269" s="409"/>
      <c r="Z269" s="409"/>
      <c r="AA269" s="409"/>
      <c r="AB269" s="409"/>
      <c r="AC269" s="409"/>
      <c r="AD269" s="409"/>
    </row>
    <row r="270" ht="16.5" customHeight="1">
      <c r="A270" s="409"/>
      <c r="B270" s="434"/>
      <c r="C270" s="434"/>
      <c r="D270" s="434"/>
      <c r="E270" s="409"/>
      <c r="F270" s="409"/>
      <c r="G270" s="434"/>
      <c r="H270" s="409"/>
      <c r="I270" s="409"/>
      <c r="J270" s="409"/>
      <c r="K270" s="409"/>
      <c r="L270" s="409"/>
      <c r="M270" s="409"/>
      <c r="N270" s="409"/>
      <c r="O270" s="409"/>
      <c r="P270" s="409"/>
      <c r="Q270" s="409"/>
      <c r="R270" s="409"/>
      <c r="S270" s="409"/>
      <c r="T270" s="409"/>
      <c r="U270" s="409"/>
      <c r="V270" s="409"/>
      <c r="W270" s="409"/>
      <c r="X270" s="409"/>
      <c r="Y270" s="409"/>
      <c r="Z270" s="409"/>
      <c r="AA270" s="409"/>
      <c r="AB270" s="409"/>
      <c r="AC270" s="409"/>
      <c r="AD270" s="409"/>
    </row>
    <row r="271" ht="16.5" customHeight="1">
      <c r="A271" s="409"/>
      <c r="B271" s="434"/>
      <c r="C271" s="434"/>
      <c r="D271" s="434"/>
      <c r="E271" s="409"/>
      <c r="F271" s="409"/>
      <c r="G271" s="434"/>
      <c r="H271" s="409"/>
      <c r="I271" s="409"/>
      <c r="J271" s="409"/>
      <c r="K271" s="409"/>
      <c r="L271" s="409"/>
      <c r="M271" s="409"/>
      <c r="N271" s="409"/>
      <c r="O271" s="409"/>
      <c r="P271" s="409"/>
      <c r="Q271" s="409"/>
      <c r="R271" s="409"/>
      <c r="S271" s="409"/>
      <c r="T271" s="409"/>
      <c r="U271" s="409"/>
      <c r="V271" s="409"/>
      <c r="W271" s="409"/>
      <c r="X271" s="409"/>
      <c r="Y271" s="409"/>
      <c r="Z271" s="409"/>
      <c r="AA271" s="409"/>
      <c r="AB271" s="409"/>
      <c r="AC271" s="409"/>
      <c r="AD271" s="409"/>
    </row>
    <row r="272" ht="16.5" customHeight="1">
      <c r="A272" s="409"/>
      <c r="B272" s="434"/>
      <c r="C272" s="434"/>
      <c r="D272" s="434"/>
      <c r="E272" s="409"/>
      <c r="F272" s="409"/>
      <c r="G272" s="434"/>
      <c r="H272" s="409"/>
      <c r="I272" s="409"/>
      <c r="J272" s="409"/>
      <c r="K272" s="409"/>
      <c r="L272" s="409"/>
      <c r="M272" s="409"/>
      <c r="N272" s="409"/>
      <c r="O272" s="409"/>
      <c r="P272" s="409"/>
      <c r="Q272" s="409"/>
      <c r="R272" s="409"/>
      <c r="S272" s="409"/>
      <c r="T272" s="409"/>
      <c r="U272" s="409"/>
      <c r="V272" s="409"/>
      <c r="W272" s="409"/>
      <c r="X272" s="409"/>
      <c r="Y272" s="409"/>
      <c r="Z272" s="409"/>
      <c r="AA272" s="409"/>
      <c r="AB272" s="409"/>
      <c r="AC272" s="409"/>
      <c r="AD272" s="409"/>
    </row>
    <row r="273" ht="16.5" customHeight="1">
      <c r="A273" s="409"/>
      <c r="B273" s="434"/>
      <c r="C273" s="434"/>
      <c r="D273" s="434"/>
      <c r="E273" s="409"/>
      <c r="F273" s="409"/>
      <c r="G273" s="434"/>
      <c r="H273" s="409"/>
      <c r="I273" s="409"/>
      <c r="J273" s="409"/>
      <c r="K273" s="409"/>
      <c r="L273" s="409"/>
      <c r="M273" s="409"/>
      <c r="N273" s="409"/>
      <c r="O273" s="409"/>
      <c r="P273" s="409"/>
      <c r="Q273" s="409"/>
      <c r="R273" s="409"/>
      <c r="S273" s="409"/>
      <c r="T273" s="409"/>
      <c r="U273" s="409"/>
      <c r="V273" s="409"/>
      <c r="W273" s="409"/>
      <c r="X273" s="409"/>
      <c r="Y273" s="409"/>
      <c r="Z273" s="409"/>
      <c r="AA273" s="409"/>
      <c r="AB273" s="409"/>
      <c r="AC273" s="409"/>
      <c r="AD273" s="409"/>
    </row>
    <row r="274" ht="16.5" customHeight="1">
      <c r="A274" s="409"/>
      <c r="B274" s="434"/>
      <c r="C274" s="434"/>
      <c r="D274" s="434"/>
      <c r="E274" s="409"/>
      <c r="F274" s="409"/>
      <c r="G274" s="434"/>
      <c r="H274" s="409"/>
      <c r="I274" s="409"/>
      <c r="J274" s="409"/>
      <c r="K274" s="409"/>
      <c r="L274" s="409"/>
      <c r="M274" s="409"/>
      <c r="N274" s="409"/>
      <c r="O274" s="409"/>
      <c r="P274" s="409"/>
      <c r="Q274" s="409"/>
      <c r="R274" s="409"/>
      <c r="S274" s="409"/>
      <c r="T274" s="409"/>
      <c r="U274" s="409"/>
      <c r="V274" s="409"/>
      <c r="W274" s="409"/>
      <c r="X274" s="409"/>
      <c r="Y274" s="409"/>
      <c r="Z274" s="409"/>
      <c r="AA274" s="409"/>
      <c r="AB274" s="409"/>
      <c r="AC274" s="409"/>
      <c r="AD274" s="409"/>
    </row>
    <row r="275" ht="16.5" customHeight="1">
      <c r="A275" s="409"/>
      <c r="B275" s="434"/>
      <c r="C275" s="434"/>
      <c r="D275" s="434"/>
      <c r="E275" s="409"/>
      <c r="F275" s="409"/>
      <c r="G275" s="434"/>
      <c r="H275" s="409"/>
      <c r="I275" s="409"/>
      <c r="J275" s="409"/>
      <c r="K275" s="409"/>
      <c r="L275" s="409"/>
      <c r="M275" s="409"/>
      <c r="N275" s="409"/>
      <c r="O275" s="409"/>
      <c r="P275" s="409"/>
      <c r="Q275" s="409"/>
      <c r="R275" s="409"/>
      <c r="S275" s="409"/>
      <c r="T275" s="409"/>
      <c r="U275" s="409"/>
      <c r="V275" s="409"/>
      <c r="W275" s="409"/>
      <c r="X275" s="409"/>
      <c r="Y275" s="409"/>
      <c r="Z275" s="409"/>
      <c r="AA275" s="409"/>
      <c r="AB275" s="409"/>
      <c r="AC275" s="409"/>
      <c r="AD275" s="409"/>
    </row>
    <row r="276" ht="16.5" customHeight="1">
      <c r="A276" s="409"/>
      <c r="B276" s="434"/>
      <c r="C276" s="434"/>
      <c r="D276" s="434"/>
      <c r="E276" s="409"/>
      <c r="F276" s="409"/>
      <c r="G276" s="434"/>
      <c r="H276" s="409"/>
      <c r="I276" s="409"/>
      <c r="J276" s="409"/>
      <c r="K276" s="409"/>
      <c r="L276" s="409"/>
      <c r="M276" s="409"/>
      <c r="N276" s="409"/>
      <c r="O276" s="409"/>
      <c r="P276" s="409"/>
      <c r="Q276" s="409"/>
      <c r="R276" s="409"/>
      <c r="S276" s="409"/>
      <c r="T276" s="409"/>
      <c r="U276" s="409"/>
      <c r="V276" s="409"/>
      <c r="W276" s="409"/>
      <c r="X276" s="409"/>
      <c r="Y276" s="409"/>
      <c r="Z276" s="409"/>
      <c r="AA276" s="409"/>
      <c r="AB276" s="409"/>
      <c r="AC276" s="409"/>
      <c r="AD276" s="409"/>
    </row>
    <row r="277" ht="16.5" customHeight="1">
      <c r="A277" s="409"/>
      <c r="B277" s="434"/>
      <c r="C277" s="434"/>
      <c r="D277" s="434"/>
      <c r="E277" s="409"/>
      <c r="F277" s="409"/>
      <c r="G277" s="434"/>
      <c r="H277" s="409"/>
      <c r="I277" s="409"/>
      <c r="J277" s="409"/>
      <c r="K277" s="409"/>
      <c r="L277" s="409"/>
      <c r="M277" s="409"/>
      <c r="N277" s="409"/>
      <c r="O277" s="409"/>
      <c r="P277" s="409"/>
      <c r="Q277" s="409"/>
      <c r="R277" s="409"/>
      <c r="S277" s="409"/>
      <c r="T277" s="409"/>
      <c r="U277" s="409"/>
      <c r="V277" s="409"/>
      <c r="W277" s="409"/>
      <c r="X277" s="409"/>
      <c r="Y277" s="409"/>
      <c r="Z277" s="409"/>
      <c r="AA277" s="409"/>
      <c r="AB277" s="409"/>
      <c r="AC277" s="409"/>
      <c r="AD277" s="409"/>
    </row>
    <row r="278" ht="16.5" customHeight="1">
      <c r="A278" s="409"/>
      <c r="B278" s="434"/>
      <c r="C278" s="434"/>
      <c r="D278" s="434"/>
      <c r="E278" s="409"/>
      <c r="F278" s="409"/>
      <c r="G278" s="434"/>
      <c r="H278" s="409"/>
      <c r="I278" s="409"/>
      <c r="J278" s="409"/>
      <c r="K278" s="409"/>
      <c r="L278" s="409"/>
      <c r="M278" s="409"/>
      <c r="N278" s="409"/>
      <c r="O278" s="409"/>
      <c r="P278" s="409"/>
      <c r="Q278" s="409"/>
      <c r="R278" s="409"/>
      <c r="S278" s="409"/>
      <c r="T278" s="409"/>
      <c r="U278" s="409"/>
      <c r="V278" s="409"/>
      <c r="W278" s="409"/>
      <c r="X278" s="409"/>
      <c r="Y278" s="409"/>
      <c r="Z278" s="409"/>
      <c r="AA278" s="409"/>
      <c r="AB278" s="409"/>
      <c r="AC278" s="409"/>
      <c r="AD278" s="409"/>
    </row>
    <row r="279" ht="16.5" customHeight="1">
      <c r="A279" s="409"/>
      <c r="B279" s="434"/>
      <c r="C279" s="434"/>
      <c r="D279" s="434"/>
      <c r="E279" s="409"/>
      <c r="F279" s="409"/>
      <c r="G279" s="434"/>
      <c r="H279" s="409"/>
      <c r="I279" s="409"/>
      <c r="J279" s="409"/>
      <c r="K279" s="409"/>
      <c r="L279" s="409"/>
      <c r="M279" s="409"/>
      <c r="N279" s="409"/>
      <c r="O279" s="409"/>
      <c r="P279" s="409"/>
      <c r="Q279" s="409"/>
      <c r="R279" s="409"/>
      <c r="S279" s="409"/>
      <c r="T279" s="409"/>
      <c r="U279" s="409"/>
      <c r="V279" s="409"/>
      <c r="W279" s="409"/>
      <c r="X279" s="409"/>
      <c r="Y279" s="409"/>
      <c r="Z279" s="409"/>
      <c r="AA279" s="409"/>
      <c r="AB279" s="409"/>
      <c r="AC279" s="409"/>
      <c r="AD279" s="409"/>
    </row>
    <row r="280" ht="16.5" customHeight="1">
      <c r="A280" s="409"/>
      <c r="B280" s="434"/>
      <c r="C280" s="434"/>
      <c r="D280" s="434"/>
      <c r="E280" s="409"/>
      <c r="F280" s="409"/>
      <c r="G280" s="434"/>
      <c r="H280" s="409"/>
      <c r="I280" s="409"/>
      <c r="J280" s="409"/>
      <c r="K280" s="409"/>
      <c r="L280" s="409"/>
      <c r="M280" s="409"/>
      <c r="N280" s="409"/>
      <c r="O280" s="409"/>
      <c r="P280" s="409"/>
      <c r="Q280" s="409"/>
      <c r="R280" s="409"/>
      <c r="S280" s="409"/>
      <c r="T280" s="409"/>
      <c r="U280" s="409"/>
      <c r="V280" s="409"/>
      <c r="W280" s="409"/>
      <c r="X280" s="409"/>
      <c r="Y280" s="409"/>
      <c r="Z280" s="409"/>
      <c r="AA280" s="409"/>
      <c r="AB280" s="409"/>
      <c r="AC280" s="409"/>
      <c r="AD280" s="409"/>
    </row>
    <row r="281" ht="16.5" customHeight="1">
      <c r="A281" s="409"/>
      <c r="B281" s="434"/>
      <c r="C281" s="434"/>
      <c r="D281" s="434"/>
      <c r="E281" s="409"/>
      <c r="F281" s="409"/>
      <c r="G281" s="434"/>
      <c r="H281" s="409"/>
      <c r="I281" s="409"/>
      <c r="J281" s="409"/>
      <c r="K281" s="409"/>
      <c r="L281" s="409"/>
      <c r="M281" s="409"/>
      <c r="N281" s="409"/>
      <c r="O281" s="409"/>
      <c r="P281" s="409"/>
      <c r="Q281" s="409"/>
      <c r="R281" s="409"/>
      <c r="S281" s="409"/>
      <c r="T281" s="409"/>
      <c r="U281" s="409"/>
      <c r="V281" s="409"/>
      <c r="W281" s="409"/>
      <c r="X281" s="409"/>
      <c r="Y281" s="409"/>
      <c r="Z281" s="409"/>
      <c r="AA281" s="409"/>
      <c r="AB281" s="409"/>
      <c r="AC281" s="409"/>
      <c r="AD281" s="409"/>
    </row>
    <row r="282" ht="16.5" customHeight="1">
      <c r="A282" s="409"/>
      <c r="B282" s="434"/>
      <c r="C282" s="434"/>
      <c r="D282" s="434"/>
      <c r="E282" s="409"/>
      <c r="F282" s="409"/>
      <c r="G282" s="434"/>
      <c r="H282" s="409"/>
      <c r="I282" s="409"/>
      <c r="J282" s="409"/>
      <c r="K282" s="409"/>
      <c r="L282" s="409"/>
      <c r="M282" s="409"/>
      <c r="N282" s="409"/>
      <c r="O282" s="409"/>
      <c r="P282" s="409"/>
      <c r="Q282" s="409"/>
      <c r="R282" s="409"/>
      <c r="S282" s="409"/>
      <c r="T282" s="409"/>
      <c r="U282" s="409"/>
      <c r="V282" s="409"/>
      <c r="W282" s="409"/>
      <c r="X282" s="409"/>
      <c r="Y282" s="409"/>
      <c r="Z282" s="409"/>
      <c r="AA282" s="409"/>
      <c r="AB282" s="409"/>
      <c r="AC282" s="409"/>
      <c r="AD282" s="409"/>
    </row>
    <row r="283" ht="16.5" customHeight="1">
      <c r="A283" s="409"/>
      <c r="B283" s="434"/>
      <c r="C283" s="434"/>
      <c r="D283" s="434"/>
      <c r="E283" s="409"/>
      <c r="F283" s="409"/>
      <c r="G283" s="434"/>
      <c r="H283" s="409"/>
      <c r="I283" s="409"/>
      <c r="J283" s="409"/>
      <c r="K283" s="409"/>
      <c r="L283" s="409"/>
      <c r="M283" s="409"/>
      <c r="N283" s="409"/>
      <c r="O283" s="409"/>
      <c r="P283" s="409"/>
      <c r="Q283" s="409"/>
      <c r="R283" s="409"/>
      <c r="S283" s="409"/>
      <c r="T283" s="409"/>
      <c r="U283" s="409"/>
      <c r="V283" s="409"/>
      <c r="W283" s="409"/>
      <c r="X283" s="409"/>
      <c r="Y283" s="409"/>
      <c r="Z283" s="409"/>
      <c r="AA283" s="409"/>
      <c r="AB283" s="409"/>
      <c r="AC283" s="409"/>
      <c r="AD283" s="409"/>
    </row>
    <row r="284" ht="16.5" customHeight="1">
      <c r="A284" s="409"/>
      <c r="B284" s="434"/>
      <c r="C284" s="434"/>
      <c r="D284" s="434"/>
      <c r="E284" s="409"/>
      <c r="F284" s="409"/>
      <c r="G284" s="434"/>
      <c r="H284" s="409"/>
      <c r="I284" s="409"/>
      <c r="J284" s="409"/>
      <c r="K284" s="409"/>
      <c r="L284" s="409"/>
      <c r="M284" s="409"/>
      <c r="N284" s="409"/>
      <c r="O284" s="409"/>
      <c r="P284" s="409"/>
      <c r="Q284" s="409"/>
      <c r="R284" s="409"/>
      <c r="S284" s="409"/>
      <c r="T284" s="409"/>
      <c r="U284" s="409"/>
      <c r="V284" s="409"/>
      <c r="W284" s="409"/>
      <c r="X284" s="409"/>
      <c r="Y284" s="409"/>
      <c r="Z284" s="409"/>
      <c r="AA284" s="409"/>
      <c r="AB284" s="409"/>
      <c r="AC284" s="409"/>
      <c r="AD284" s="409"/>
    </row>
    <row r="285" ht="16.5" customHeight="1">
      <c r="A285" s="409"/>
      <c r="B285" s="434"/>
      <c r="C285" s="434"/>
      <c r="D285" s="434"/>
      <c r="E285" s="409"/>
      <c r="F285" s="409"/>
      <c r="G285" s="434"/>
      <c r="H285" s="409"/>
      <c r="I285" s="409"/>
      <c r="J285" s="409"/>
      <c r="K285" s="409"/>
      <c r="L285" s="409"/>
      <c r="M285" s="409"/>
      <c r="N285" s="409"/>
      <c r="O285" s="409"/>
      <c r="P285" s="409"/>
      <c r="Q285" s="409"/>
      <c r="R285" s="409"/>
      <c r="S285" s="409"/>
      <c r="T285" s="409"/>
      <c r="U285" s="409"/>
      <c r="V285" s="409"/>
      <c r="W285" s="409"/>
      <c r="X285" s="409"/>
      <c r="Y285" s="409"/>
      <c r="Z285" s="409"/>
      <c r="AA285" s="409"/>
      <c r="AB285" s="409"/>
      <c r="AC285" s="409"/>
      <c r="AD285" s="409"/>
    </row>
    <row r="286" ht="16.5" customHeight="1">
      <c r="A286" s="409"/>
      <c r="B286" s="434"/>
      <c r="C286" s="434"/>
      <c r="D286" s="434"/>
      <c r="E286" s="409"/>
      <c r="F286" s="409"/>
      <c r="G286" s="434"/>
      <c r="H286" s="409"/>
      <c r="I286" s="409"/>
      <c r="J286" s="409"/>
      <c r="K286" s="409"/>
      <c r="L286" s="409"/>
      <c r="M286" s="409"/>
      <c r="N286" s="409"/>
      <c r="O286" s="409"/>
      <c r="P286" s="409"/>
      <c r="Q286" s="409"/>
      <c r="R286" s="409"/>
      <c r="S286" s="409"/>
      <c r="T286" s="409"/>
      <c r="U286" s="409"/>
      <c r="V286" s="409"/>
      <c r="W286" s="409"/>
      <c r="X286" s="409"/>
      <c r="Y286" s="409"/>
      <c r="Z286" s="409"/>
      <c r="AA286" s="409"/>
      <c r="AB286" s="409"/>
      <c r="AC286" s="409"/>
      <c r="AD286" s="409"/>
    </row>
    <row r="287" ht="16.5" customHeight="1">
      <c r="A287" s="409"/>
      <c r="B287" s="434"/>
      <c r="C287" s="434"/>
      <c r="D287" s="434"/>
      <c r="E287" s="409"/>
      <c r="F287" s="409"/>
      <c r="G287" s="434"/>
      <c r="H287" s="409"/>
      <c r="I287" s="409"/>
      <c r="J287" s="409"/>
      <c r="K287" s="409"/>
      <c r="L287" s="409"/>
      <c r="M287" s="409"/>
      <c r="N287" s="409"/>
      <c r="O287" s="409"/>
      <c r="P287" s="409"/>
      <c r="Q287" s="409"/>
      <c r="R287" s="409"/>
      <c r="S287" s="409"/>
      <c r="T287" s="409"/>
      <c r="U287" s="409"/>
      <c r="V287" s="409"/>
      <c r="W287" s="409"/>
      <c r="X287" s="409"/>
      <c r="Y287" s="409"/>
      <c r="Z287" s="409"/>
      <c r="AA287" s="409"/>
      <c r="AB287" s="409"/>
      <c r="AC287" s="409"/>
      <c r="AD287" s="409"/>
    </row>
    <row r="288" ht="16.5" customHeight="1">
      <c r="A288" s="409"/>
      <c r="B288" s="434"/>
      <c r="C288" s="434"/>
      <c r="D288" s="434"/>
      <c r="E288" s="409"/>
      <c r="F288" s="409"/>
      <c r="G288" s="434"/>
      <c r="H288" s="409"/>
      <c r="I288" s="409"/>
      <c r="J288" s="409"/>
      <c r="K288" s="409"/>
      <c r="L288" s="409"/>
      <c r="M288" s="409"/>
      <c r="N288" s="409"/>
      <c r="O288" s="409"/>
      <c r="P288" s="409"/>
      <c r="Q288" s="409"/>
      <c r="R288" s="409"/>
      <c r="S288" s="409"/>
      <c r="T288" s="409"/>
      <c r="U288" s="409"/>
      <c r="V288" s="409"/>
      <c r="W288" s="409"/>
      <c r="X288" s="409"/>
      <c r="Y288" s="409"/>
      <c r="Z288" s="409"/>
      <c r="AA288" s="409"/>
      <c r="AB288" s="409"/>
      <c r="AC288" s="409"/>
      <c r="AD288" s="409"/>
    </row>
    <row r="289" ht="16.5" customHeight="1">
      <c r="A289" s="409"/>
      <c r="B289" s="434"/>
      <c r="C289" s="434"/>
      <c r="D289" s="434"/>
      <c r="E289" s="409"/>
      <c r="F289" s="409"/>
      <c r="G289" s="434"/>
      <c r="H289" s="409"/>
      <c r="I289" s="409"/>
      <c r="J289" s="409"/>
      <c r="K289" s="409"/>
      <c r="L289" s="409"/>
      <c r="M289" s="409"/>
      <c r="N289" s="409"/>
      <c r="O289" s="409"/>
      <c r="P289" s="409"/>
      <c r="Q289" s="409"/>
      <c r="R289" s="409"/>
      <c r="S289" s="409"/>
      <c r="T289" s="409"/>
      <c r="U289" s="409"/>
      <c r="V289" s="409"/>
      <c r="W289" s="409"/>
      <c r="X289" s="409"/>
      <c r="Y289" s="409"/>
      <c r="Z289" s="409"/>
      <c r="AA289" s="409"/>
      <c r="AB289" s="409"/>
      <c r="AC289" s="409"/>
      <c r="AD289" s="409"/>
    </row>
    <row r="290" ht="16.5" customHeight="1">
      <c r="A290" s="409"/>
      <c r="B290" s="434"/>
      <c r="C290" s="434"/>
      <c r="D290" s="434"/>
      <c r="E290" s="409"/>
      <c r="F290" s="409"/>
      <c r="G290" s="434"/>
      <c r="H290" s="409"/>
      <c r="I290" s="409"/>
      <c r="J290" s="409"/>
      <c r="K290" s="409"/>
      <c r="L290" s="409"/>
      <c r="M290" s="409"/>
      <c r="N290" s="409"/>
      <c r="O290" s="409"/>
      <c r="P290" s="409"/>
      <c r="Q290" s="409"/>
      <c r="R290" s="409"/>
      <c r="S290" s="409"/>
      <c r="T290" s="409"/>
      <c r="U290" s="409"/>
      <c r="V290" s="409"/>
      <c r="W290" s="409"/>
      <c r="X290" s="409"/>
      <c r="Y290" s="409"/>
      <c r="Z290" s="409"/>
      <c r="AA290" s="409"/>
      <c r="AB290" s="409"/>
      <c r="AC290" s="409"/>
      <c r="AD290" s="409"/>
    </row>
    <row r="291" ht="16.5" customHeight="1">
      <c r="A291" s="409"/>
      <c r="B291" s="434"/>
      <c r="C291" s="434"/>
      <c r="D291" s="434"/>
      <c r="E291" s="409"/>
      <c r="F291" s="409"/>
      <c r="G291" s="434"/>
      <c r="H291" s="409"/>
      <c r="I291" s="409"/>
      <c r="J291" s="409"/>
      <c r="K291" s="409"/>
      <c r="L291" s="409"/>
      <c r="M291" s="409"/>
      <c r="N291" s="409"/>
      <c r="O291" s="409"/>
      <c r="P291" s="409"/>
      <c r="Q291" s="409"/>
      <c r="R291" s="409"/>
      <c r="S291" s="409"/>
      <c r="T291" s="409"/>
      <c r="U291" s="409"/>
      <c r="V291" s="409"/>
      <c r="W291" s="409"/>
      <c r="X291" s="409"/>
      <c r="Y291" s="409"/>
      <c r="Z291" s="409"/>
      <c r="AA291" s="409"/>
      <c r="AB291" s="409"/>
      <c r="AC291" s="409"/>
      <c r="AD291" s="409"/>
    </row>
    <row r="292" ht="16.5" customHeight="1">
      <c r="A292" s="409"/>
      <c r="B292" s="434"/>
      <c r="C292" s="434"/>
      <c r="D292" s="434"/>
      <c r="E292" s="409"/>
      <c r="F292" s="409"/>
      <c r="G292" s="434"/>
      <c r="H292" s="409"/>
      <c r="I292" s="409"/>
      <c r="J292" s="409"/>
      <c r="K292" s="409"/>
      <c r="L292" s="409"/>
      <c r="M292" s="409"/>
      <c r="N292" s="409"/>
      <c r="O292" s="409"/>
      <c r="P292" s="409"/>
      <c r="Q292" s="409"/>
      <c r="R292" s="409"/>
      <c r="S292" s="409"/>
      <c r="T292" s="409"/>
      <c r="U292" s="409"/>
      <c r="V292" s="409"/>
      <c r="W292" s="409"/>
      <c r="X292" s="409"/>
      <c r="Y292" s="409"/>
      <c r="Z292" s="409"/>
      <c r="AA292" s="409"/>
      <c r="AB292" s="409"/>
      <c r="AC292" s="409"/>
      <c r="AD292" s="409"/>
    </row>
    <row r="293" ht="16.5" customHeight="1">
      <c r="A293" s="409"/>
      <c r="B293" s="434"/>
      <c r="C293" s="434"/>
      <c r="D293" s="434"/>
      <c r="E293" s="409"/>
      <c r="F293" s="409"/>
      <c r="G293" s="434"/>
      <c r="H293" s="409"/>
      <c r="I293" s="409"/>
      <c r="J293" s="409"/>
      <c r="K293" s="409"/>
      <c r="L293" s="409"/>
      <c r="M293" s="409"/>
      <c r="N293" s="409"/>
      <c r="O293" s="409"/>
      <c r="P293" s="409"/>
      <c r="Q293" s="409"/>
      <c r="R293" s="409"/>
      <c r="S293" s="409"/>
      <c r="T293" s="409"/>
      <c r="U293" s="409"/>
      <c r="V293" s="409"/>
      <c r="W293" s="409"/>
      <c r="X293" s="409"/>
      <c r="Y293" s="409"/>
      <c r="Z293" s="409"/>
      <c r="AA293" s="409"/>
      <c r="AB293" s="409"/>
      <c r="AC293" s="409"/>
      <c r="AD293" s="409"/>
    </row>
    <row r="294" ht="16.5" customHeight="1">
      <c r="A294" s="409"/>
      <c r="B294" s="434"/>
      <c r="C294" s="434"/>
      <c r="D294" s="434"/>
      <c r="E294" s="409"/>
      <c r="F294" s="409"/>
      <c r="G294" s="434"/>
      <c r="H294" s="409"/>
      <c r="I294" s="409"/>
      <c r="J294" s="409"/>
      <c r="K294" s="409"/>
      <c r="L294" s="409"/>
      <c r="M294" s="409"/>
      <c r="N294" s="409"/>
      <c r="O294" s="409"/>
      <c r="P294" s="409"/>
      <c r="Q294" s="409"/>
      <c r="R294" s="409"/>
      <c r="S294" s="409"/>
      <c r="T294" s="409"/>
      <c r="U294" s="409"/>
      <c r="V294" s="409"/>
      <c r="W294" s="409"/>
      <c r="X294" s="409"/>
      <c r="Y294" s="409"/>
      <c r="Z294" s="409"/>
      <c r="AA294" s="409"/>
      <c r="AB294" s="409"/>
      <c r="AC294" s="409"/>
      <c r="AD294" s="409"/>
    </row>
    <row r="295" ht="16.5" customHeight="1">
      <c r="A295" s="409"/>
      <c r="B295" s="434"/>
      <c r="C295" s="434"/>
      <c r="D295" s="434"/>
      <c r="E295" s="409"/>
      <c r="F295" s="409"/>
      <c r="G295" s="434"/>
      <c r="H295" s="409"/>
      <c r="I295" s="409"/>
      <c r="J295" s="409"/>
      <c r="K295" s="409"/>
      <c r="L295" s="409"/>
      <c r="M295" s="409"/>
      <c r="N295" s="409"/>
      <c r="O295" s="409"/>
      <c r="P295" s="409"/>
      <c r="Q295" s="409"/>
      <c r="R295" s="409"/>
      <c r="S295" s="409"/>
      <c r="T295" s="409"/>
      <c r="U295" s="409"/>
      <c r="V295" s="409"/>
      <c r="W295" s="409"/>
      <c r="X295" s="409"/>
      <c r="Y295" s="409"/>
      <c r="Z295" s="409"/>
      <c r="AA295" s="409"/>
      <c r="AB295" s="409"/>
      <c r="AC295" s="409"/>
      <c r="AD295" s="409"/>
    </row>
    <row r="296" ht="16.5" customHeight="1">
      <c r="A296" s="409"/>
      <c r="B296" s="434"/>
      <c r="C296" s="434"/>
      <c r="D296" s="434"/>
      <c r="E296" s="409"/>
      <c r="F296" s="409"/>
      <c r="G296" s="434"/>
      <c r="H296" s="409"/>
      <c r="I296" s="409"/>
      <c r="J296" s="409"/>
      <c r="K296" s="409"/>
      <c r="L296" s="409"/>
      <c r="M296" s="409"/>
      <c r="N296" s="409"/>
      <c r="O296" s="409"/>
      <c r="P296" s="409"/>
      <c r="Q296" s="409"/>
      <c r="R296" s="409"/>
      <c r="S296" s="409"/>
      <c r="T296" s="409"/>
      <c r="U296" s="409"/>
      <c r="V296" s="409"/>
      <c r="W296" s="409"/>
      <c r="X296" s="409"/>
      <c r="Y296" s="409"/>
      <c r="Z296" s="409"/>
      <c r="AA296" s="409"/>
      <c r="AB296" s="409"/>
      <c r="AC296" s="409"/>
      <c r="AD296" s="409"/>
    </row>
    <row r="297" ht="16.5" customHeight="1">
      <c r="A297" s="409"/>
      <c r="B297" s="434"/>
      <c r="C297" s="434"/>
      <c r="D297" s="434"/>
      <c r="E297" s="409"/>
      <c r="F297" s="409"/>
      <c r="G297" s="434"/>
      <c r="H297" s="409"/>
      <c r="I297" s="409"/>
      <c r="J297" s="409"/>
      <c r="K297" s="409"/>
      <c r="L297" s="409"/>
      <c r="M297" s="409"/>
      <c r="N297" s="409"/>
      <c r="O297" s="409"/>
      <c r="P297" s="409"/>
      <c r="Q297" s="409"/>
      <c r="R297" s="409"/>
      <c r="S297" s="409"/>
      <c r="T297" s="409"/>
      <c r="U297" s="409"/>
      <c r="V297" s="409"/>
      <c r="W297" s="409"/>
      <c r="X297" s="409"/>
      <c r="Y297" s="409"/>
      <c r="Z297" s="409"/>
      <c r="AA297" s="409"/>
      <c r="AB297" s="409"/>
      <c r="AC297" s="409"/>
      <c r="AD297" s="409"/>
    </row>
    <row r="298" ht="16.5" customHeight="1">
      <c r="A298" s="409"/>
      <c r="B298" s="434"/>
      <c r="C298" s="434"/>
      <c r="D298" s="434"/>
      <c r="E298" s="409"/>
      <c r="F298" s="409"/>
      <c r="G298" s="434"/>
      <c r="H298" s="409"/>
      <c r="I298" s="409"/>
      <c r="J298" s="409"/>
      <c r="K298" s="409"/>
      <c r="L298" s="409"/>
      <c r="M298" s="409"/>
      <c r="N298" s="409"/>
      <c r="O298" s="409"/>
      <c r="P298" s="409"/>
      <c r="Q298" s="409"/>
      <c r="R298" s="409"/>
      <c r="S298" s="409"/>
      <c r="T298" s="409"/>
      <c r="U298" s="409"/>
      <c r="V298" s="409"/>
      <c r="W298" s="409"/>
      <c r="X298" s="409"/>
      <c r="Y298" s="409"/>
      <c r="Z298" s="409"/>
      <c r="AA298" s="409"/>
      <c r="AB298" s="409"/>
      <c r="AC298" s="409"/>
      <c r="AD298" s="409"/>
    </row>
    <row r="299" ht="16.5" customHeight="1">
      <c r="A299" s="409"/>
      <c r="B299" s="434"/>
      <c r="C299" s="434"/>
      <c r="D299" s="434"/>
      <c r="E299" s="409"/>
      <c r="F299" s="409"/>
      <c r="G299" s="434"/>
      <c r="H299" s="409"/>
      <c r="I299" s="409"/>
      <c r="J299" s="409"/>
      <c r="K299" s="409"/>
      <c r="L299" s="409"/>
      <c r="M299" s="409"/>
      <c r="N299" s="409"/>
      <c r="O299" s="409"/>
      <c r="P299" s="409"/>
      <c r="Q299" s="409"/>
      <c r="R299" s="409"/>
      <c r="S299" s="409"/>
      <c r="T299" s="409"/>
      <c r="U299" s="409"/>
      <c r="V299" s="409"/>
      <c r="W299" s="409"/>
      <c r="X299" s="409"/>
      <c r="Y299" s="409"/>
      <c r="Z299" s="409"/>
      <c r="AA299" s="409"/>
      <c r="AB299" s="409"/>
      <c r="AC299" s="409"/>
      <c r="AD299" s="409"/>
    </row>
    <row r="300" ht="16.5" customHeight="1">
      <c r="A300" s="409"/>
      <c r="B300" s="434"/>
      <c r="C300" s="434"/>
      <c r="D300" s="434"/>
      <c r="E300" s="409"/>
      <c r="F300" s="409"/>
      <c r="G300" s="434"/>
      <c r="H300" s="409"/>
      <c r="I300" s="409"/>
      <c r="J300" s="409"/>
      <c r="K300" s="409"/>
      <c r="L300" s="409"/>
      <c r="M300" s="409"/>
      <c r="N300" s="409"/>
      <c r="O300" s="409"/>
      <c r="P300" s="409"/>
      <c r="Q300" s="409"/>
      <c r="R300" s="409"/>
      <c r="S300" s="409"/>
      <c r="T300" s="409"/>
      <c r="U300" s="409"/>
      <c r="V300" s="409"/>
      <c r="W300" s="409"/>
      <c r="X300" s="409"/>
      <c r="Y300" s="409"/>
      <c r="Z300" s="409"/>
      <c r="AA300" s="409"/>
      <c r="AB300" s="409"/>
      <c r="AC300" s="409"/>
      <c r="AD300" s="409"/>
    </row>
    <row r="301" ht="16.5" customHeight="1">
      <c r="A301" s="409"/>
      <c r="B301" s="434"/>
      <c r="C301" s="434"/>
      <c r="D301" s="434"/>
      <c r="E301" s="409"/>
      <c r="F301" s="409"/>
      <c r="G301" s="434"/>
      <c r="H301" s="409"/>
      <c r="I301" s="409"/>
      <c r="J301" s="409"/>
      <c r="K301" s="409"/>
      <c r="L301" s="409"/>
      <c r="M301" s="409"/>
      <c r="N301" s="409"/>
      <c r="O301" s="409"/>
      <c r="P301" s="409"/>
      <c r="Q301" s="409"/>
      <c r="R301" s="409"/>
      <c r="S301" s="409"/>
      <c r="T301" s="409"/>
      <c r="U301" s="409"/>
      <c r="V301" s="409"/>
      <c r="W301" s="409"/>
      <c r="X301" s="409"/>
      <c r="Y301" s="409"/>
      <c r="Z301" s="409"/>
      <c r="AA301" s="409"/>
      <c r="AB301" s="409"/>
      <c r="AC301" s="409"/>
      <c r="AD301" s="409"/>
    </row>
    <row r="302" ht="16.5" customHeight="1">
      <c r="A302" s="409"/>
      <c r="B302" s="434"/>
      <c r="C302" s="434"/>
      <c r="D302" s="434"/>
      <c r="E302" s="409"/>
      <c r="F302" s="409"/>
      <c r="G302" s="434"/>
      <c r="H302" s="409"/>
      <c r="I302" s="409"/>
      <c r="J302" s="409"/>
      <c r="K302" s="409"/>
      <c r="L302" s="409"/>
      <c r="M302" s="409"/>
      <c r="N302" s="409"/>
      <c r="O302" s="409"/>
      <c r="P302" s="409"/>
      <c r="Q302" s="409"/>
      <c r="R302" s="409"/>
      <c r="S302" s="409"/>
      <c r="T302" s="409"/>
      <c r="U302" s="409"/>
      <c r="V302" s="409"/>
      <c r="W302" s="409"/>
      <c r="X302" s="409"/>
      <c r="Y302" s="409"/>
      <c r="Z302" s="409"/>
      <c r="AA302" s="409"/>
      <c r="AB302" s="409"/>
      <c r="AC302" s="409"/>
      <c r="AD302" s="409"/>
    </row>
    <row r="303" ht="16.5" customHeight="1">
      <c r="A303" s="409"/>
      <c r="B303" s="434"/>
      <c r="C303" s="434"/>
      <c r="D303" s="434"/>
      <c r="E303" s="409"/>
      <c r="F303" s="409"/>
      <c r="G303" s="434"/>
      <c r="H303" s="409"/>
      <c r="I303" s="409"/>
      <c r="J303" s="409"/>
      <c r="K303" s="409"/>
      <c r="L303" s="409"/>
      <c r="M303" s="409"/>
      <c r="N303" s="409"/>
      <c r="O303" s="409"/>
      <c r="P303" s="409"/>
      <c r="Q303" s="409"/>
      <c r="R303" s="409"/>
      <c r="S303" s="409"/>
      <c r="T303" s="409"/>
      <c r="U303" s="409"/>
      <c r="V303" s="409"/>
      <c r="W303" s="409"/>
      <c r="X303" s="409"/>
      <c r="Y303" s="409"/>
      <c r="Z303" s="409"/>
      <c r="AA303" s="409"/>
      <c r="AB303" s="409"/>
      <c r="AC303" s="409"/>
      <c r="AD303" s="409"/>
    </row>
    <row r="304" ht="16.5" customHeight="1">
      <c r="A304" s="409"/>
      <c r="B304" s="434"/>
      <c r="C304" s="434"/>
      <c r="D304" s="434"/>
      <c r="E304" s="409"/>
      <c r="F304" s="409"/>
      <c r="G304" s="434"/>
      <c r="H304" s="409"/>
      <c r="I304" s="409"/>
      <c r="J304" s="409"/>
      <c r="K304" s="409"/>
      <c r="L304" s="409"/>
      <c r="M304" s="409"/>
      <c r="N304" s="409"/>
      <c r="O304" s="409"/>
      <c r="P304" s="409"/>
      <c r="Q304" s="409"/>
      <c r="R304" s="409"/>
      <c r="S304" s="409"/>
      <c r="T304" s="409"/>
      <c r="U304" s="409"/>
      <c r="V304" s="409"/>
      <c r="W304" s="409"/>
      <c r="X304" s="409"/>
      <c r="Y304" s="409"/>
      <c r="Z304" s="409"/>
      <c r="AA304" s="409"/>
      <c r="AB304" s="409"/>
      <c r="AC304" s="409"/>
      <c r="AD304" s="409"/>
    </row>
    <row r="305" ht="16.5" customHeight="1">
      <c r="A305" s="409"/>
      <c r="B305" s="434"/>
      <c r="C305" s="434"/>
      <c r="D305" s="434"/>
      <c r="E305" s="409"/>
      <c r="F305" s="409"/>
      <c r="G305" s="434"/>
      <c r="H305" s="409"/>
      <c r="I305" s="409"/>
      <c r="J305" s="409"/>
      <c r="K305" s="409"/>
      <c r="L305" s="409"/>
      <c r="M305" s="409"/>
      <c r="N305" s="409"/>
      <c r="O305" s="409"/>
      <c r="P305" s="409"/>
      <c r="Q305" s="409"/>
      <c r="R305" s="409"/>
      <c r="S305" s="409"/>
      <c r="T305" s="409"/>
      <c r="U305" s="409"/>
      <c r="V305" s="409"/>
      <c r="W305" s="409"/>
      <c r="X305" s="409"/>
      <c r="Y305" s="409"/>
      <c r="Z305" s="409"/>
      <c r="AA305" s="409"/>
      <c r="AB305" s="409"/>
      <c r="AC305" s="409"/>
      <c r="AD305" s="409"/>
    </row>
    <row r="306" ht="16.5" customHeight="1">
      <c r="A306" s="409"/>
      <c r="B306" s="434"/>
      <c r="C306" s="434"/>
      <c r="D306" s="434"/>
      <c r="E306" s="409"/>
      <c r="F306" s="409"/>
      <c r="G306" s="434"/>
      <c r="H306" s="409"/>
      <c r="I306" s="409"/>
      <c r="J306" s="409"/>
      <c r="K306" s="409"/>
      <c r="L306" s="409"/>
      <c r="M306" s="409"/>
      <c r="N306" s="409"/>
      <c r="O306" s="409"/>
      <c r="P306" s="409"/>
      <c r="Q306" s="409"/>
      <c r="R306" s="409"/>
      <c r="S306" s="409"/>
      <c r="T306" s="409"/>
      <c r="U306" s="409"/>
      <c r="V306" s="409"/>
      <c r="W306" s="409"/>
      <c r="X306" s="409"/>
      <c r="Y306" s="409"/>
      <c r="Z306" s="409"/>
      <c r="AA306" s="409"/>
      <c r="AB306" s="409"/>
      <c r="AC306" s="409"/>
      <c r="AD306" s="409"/>
    </row>
    <row r="307" ht="16.5" customHeight="1">
      <c r="A307" s="409"/>
      <c r="B307" s="434"/>
      <c r="C307" s="434"/>
      <c r="D307" s="434"/>
      <c r="E307" s="409"/>
      <c r="F307" s="409"/>
      <c r="G307" s="434"/>
      <c r="H307" s="409"/>
      <c r="I307" s="409"/>
      <c r="J307" s="409"/>
      <c r="K307" s="409"/>
      <c r="L307" s="409"/>
      <c r="M307" s="409"/>
      <c r="N307" s="409"/>
      <c r="O307" s="409"/>
      <c r="P307" s="409"/>
      <c r="Q307" s="409"/>
      <c r="R307" s="409"/>
      <c r="S307" s="409"/>
      <c r="T307" s="409"/>
      <c r="U307" s="409"/>
      <c r="V307" s="409"/>
      <c r="W307" s="409"/>
      <c r="X307" s="409"/>
      <c r="Y307" s="409"/>
      <c r="Z307" s="409"/>
      <c r="AA307" s="409"/>
      <c r="AB307" s="409"/>
      <c r="AC307" s="409"/>
      <c r="AD307" s="409"/>
    </row>
    <row r="308" ht="16.5" customHeight="1">
      <c r="A308" s="409"/>
      <c r="B308" s="434"/>
      <c r="C308" s="434"/>
      <c r="D308" s="434"/>
      <c r="E308" s="409"/>
      <c r="F308" s="409"/>
      <c r="G308" s="434"/>
      <c r="H308" s="409"/>
      <c r="I308" s="409"/>
      <c r="J308" s="409"/>
      <c r="K308" s="409"/>
      <c r="L308" s="409"/>
      <c r="M308" s="409"/>
      <c r="N308" s="409"/>
      <c r="O308" s="409"/>
      <c r="P308" s="409"/>
      <c r="Q308" s="409"/>
      <c r="R308" s="409"/>
      <c r="S308" s="409"/>
      <c r="T308" s="409"/>
      <c r="U308" s="409"/>
      <c r="V308" s="409"/>
      <c r="W308" s="409"/>
      <c r="X308" s="409"/>
      <c r="Y308" s="409"/>
      <c r="Z308" s="409"/>
      <c r="AA308" s="409"/>
      <c r="AB308" s="409"/>
      <c r="AC308" s="409"/>
      <c r="AD308" s="409"/>
    </row>
    <row r="309" ht="16.5" customHeight="1">
      <c r="A309" s="409"/>
      <c r="B309" s="434"/>
      <c r="C309" s="434"/>
      <c r="D309" s="434"/>
      <c r="E309" s="409"/>
      <c r="F309" s="409"/>
      <c r="G309" s="434"/>
      <c r="H309" s="409"/>
      <c r="I309" s="409"/>
      <c r="J309" s="409"/>
      <c r="K309" s="409"/>
      <c r="L309" s="409"/>
      <c r="M309" s="409"/>
      <c r="N309" s="409"/>
      <c r="O309" s="409"/>
      <c r="P309" s="409"/>
      <c r="Q309" s="409"/>
      <c r="R309" s="409"/>
      <c r="S309" s="409"/>
      <c r="T309" s="409"/>
      <c r="U309" s="409"/>
      <c r="V309" s="409"/>
      <c r="W309" s="409"/>
      <c r="X309" s="409"/>
      <c r="Y309" s="409"/>
      <c r="Z309" s="409"/>
      <c r="AA309" s="409"/>
      <c r="AB309" s="409"/>
      <c r="AC309" s="409"/>
      <c r="AD309" s="409"/>
    </row>
    <row r="310" ht="16.5" customHeight="1">
      <c r="A310" s="409"/>
      <c r="B310" s="434"/>
      <c r="C310" s="434"/>
      <c r="D310" s="434"/>
      <c r="E310" s="409"/>
      <c r="F310" s="409"/>
      <c r="G310" s="434"/>
      <c r="H310" s="409"/>
      <c r="I310" s="409"/>
      <c r="J310" s="409"/>
      <c r="K310" s="409"/>
      <c r="L310" s="409"/>
      <c r="M310" s="409"/>
      <c r="N310" s="409"/>
      <c r="O310" s="409"/>
      <c r="P310" s="409"/>
      <c r="Q310" s="409"/>
      <c r="R310" s="409"/>
      <c r="S310" s="409"/>
      <c r="T310" s="409"/>
      <c r="U310" s="409"/>
      <c r="V310" s="409"/>
      <c r="W310" s="409"/>
      <c r="X310" s="409"/>
      <c r="Y310" s="409"/>
      <c r="Z310" s="409"/>
      <c r="AA310" s="409"/>
      <c r="AB310" s="409"/>
      <c r="AC310" s="409"/>
      <c r="AD310" s="409"/>
    </row>
    <row r="311" ht="16.5" customHeight="1">
      <c r="A311" s="409"/>
      <c r="B311" s="434"/>
      <c r="C311" s="434"/>
      <c r="D311" s="434"/>
      <c r="E311" s="409"/>
      <c r="F311" s="409"/>
      <c r="G311" s="434"/>
      <c r="H311" s="409"/>
      <c r="I311" s="409"/>
      <c r="J311" s="409"/>
      <c r="K311" s="409"/>
      <c r="L311" s="409"/>
      <c r="M311" s="409"/>
      <c r="N311" s="409"/>
      <c r="O311" s="409"/>
      <c r="P311" s="409"/>
      <c r="Q311" s="409"/>
      <c r="R311" s="409"/>
      <c r="S311" s="409"/>
      <c r="T311" s="409"/>
      <c r="U311" s="409"/>
      <c r="V311" s="409"/>
      <c r="W311" s="409"/>
      <c r="X311" s="409"/>
      <c r="Y311" s="409"/>
      <c r="Z311" s="409"/>
      <c r="AA311" s="409"/>
      <c r="AB311" s="409"/>
      <c r="AC311" s="409"/>
      <c r="AD311" s="409"/>
    </row>
    <row r="312" ht="16.5" customHeight="1">
      <c r="A312" s="409"/>
      <c r="B312" s="434"/>
      <c r="C312" s="434"/>
      <c r="D312" s="434"/>
      <c r="E312" s="409"/>
      <c r="F312" s="409"/>
      <c r="G312" s="434"/>
      <c r="H312" s="409"/>
      <c r="I312" s="409"/>
      <c r="J312" s="409"/>
      <c r="K312" s="409"/>
      <c r="L312" s="409"/>
      <c r="M312" s="409"/>
      <c r="N312" s="409"/>
      <c r="O312" s="409"/>
      <c r="P312" s="409"/>
      <c r="Q312" s="409"/>
      <c r="R312" s="409"/>
      <c r="S312" s="409"/>
      <c r="T312" s="409"/>
      <c r="U312" s="409"/>
      <c r="V312" s="409"/>
      <c r="W312" s="409"/>
      <c r="X312" s="409"/>
      <c r="Y312" s="409"/>
      <c r="Z312" s="409"/>
      <c r="AA312" s="409"/>
      <c r="AB312" s="409"/>
      <c r="AC312" s="409"/>
      <c r="AD312" s="409"/>
    </row>
    <row r="313" ht="16.5" customHeight="1">
      <c r="A313" s="409"/>
      <c r="B313" s="434"/>
      <c r="C313" s="434"/>
      <c r="D313" s="434"/>
      <c r="E313" s="409"/>
      <c r="F313" s="409"/>
      <c r="G313" s="434"/>
      <c r="H313" s="409"/>
      <c r="I313" s="409"/>
      <c r="J313" s="409"/>
      <c r="K313" s="409"/>
      <c r="L313" s="409"/>
      <c r="M313" s="409"/>
      <c r="N313" s="409"/>
      <c r="O313" s="409"/>
      <c r="P313" s="409"/>
      <c r="Q313" s="409"/>
      <c r="R313" s="409"/>
      <c r="S313" s="409"/>
      <c r="T313" s="409"/>
      <c r="U313" s="409"/>
      <c r="V313" s="409"/>
      <c r="W313" s="409"/>
      <c r="X313" s="409"/>
      <c r="Y313" s="409"/>
      <c r="Z313" s="409"/>
      <c r="AA313" s="409"/>
      <c r="AB313" s="409"/>
      <c r="AC313" s="409"/>
      <c r="AD313" s="409"/>
    </row>
    <row r="314" ht="16.5" customHeight="1">
      <c r="A314" s="409"/>
      <c r="B314" s="434"/>
      <c r="C314" s="434"/>
      <c r="D314" s="434"/>
      <c r="E314" s="409"/>
      <c r="F314" s="409"/>
      <c r="G314" s="434"/>
      <c r="H314" s="409"/>
      <c r="I314" s="409"/>
      <c r="J314" s="409"/>
      <c r="K314" s="409"/>
      <c r="L314" s="409"/>
      <c r="M314" s="409"/>
      <c r="N314" s="409"/>
      <c r="O314" s="409"/>
      <c r="P314" s="409"/>
      <c r="Q314" s="409"/>
      <c r="R314" s="409"/>
      <c r="S314" s="409"/>
      <c r="T314" s="409"/>
      <c r="U314" s="409"/>
      <c r="V314" s="409"/>
      <c r="W314" s="409"/>
      <c r="X314" s="409"/>
      <c r="Y314" s="409"/>
      <c r="Z314" s="409"/>
      <c r="AA314" s="409"/>
      <c r="AB314" s="409"/>
      <c r="AC314" s="409"/>
      <c r="AD314" s="409"/>
    </row>
    <row r="315" ht="16.5" customHeight="1">
      <c r="A315" s="409"/>
      <c r="B315" s="434"/>
      <c r="C315" s="434"/>
      <c r="D315" s="434"/>
      <c r="E315" s="409"/>
      <c r="F315" s="409"/>
      <c r="G315" s="434"/>
      <c r="H315" s="409"/>
      <c r="I315" s="409"/>
      <c r="J315" s="409"/>
      <c r="K315" s="409"/>
      <c r="L315" s="409"/>
      <c r="M315" s="409"/>
      <c r="N315" s="409"/>
      <c r="O315" s="409"/>
      <c r="P315" s="409"/>
      <c r="Q315" s="409"/>
      <c r="R315" s="409"/>
      <c r="S315" s="409"/>
      <c r="T315" s="409"/>
      <c r="U315" s="409"/>
      <c r="V315" s="409"/>
      <c r="W315" s="409"/>
      <c r="X315" s="409"/>
      <c r="Y315" s="409"/>
      <c r="Z315" s="409"/>
      <c r="AA315" s="409"/>
      <c r="AB315" s="409"/>
      <c r="AC315" s="409"/>
      <c r="AD315" s="409"/>
    </row>
    <row r="316" ht="16.5" customHeight="1">
      <c r="A316" s="409"/>
      <c r="B316" s="434"/>
      <c r="C316" s="434"/>
      <c r="D316" s="434"/>
      <c r="E316" s="409"/>
      <c r="F316" s="409"/>
      <c r="G316" s="434"/>
      <c r="H316" s="409"/>
      <c r="I316" s="409"/>
      <c r="J316" s="409"/>
      <c r="K316" s="409"/>
      <c r="L316" s="409"/>
      <c r="M316" s="409"/>
      <c r="N316" s="409"/>
      <c r="O316" s="409"/>
      <c r="P316" s="409"/>
      <c r="Q316" s="409"/>
      <c r="R316" s="409"/>
      <c r="S316" s="409"/>
      <c r="T316" s="409"/>
      <c r="U316" s="409"/>
      <c r="V316" s="409"/>
      <c r="W316" s="409"/>
      <c r="X316" s="409"/>
      <c r="Y316" s="409"/>
      <c r="Z316" s="409"/>
      <c r="AA316" s="409"/>
      <c r="AB316" s="409"/>
      <c r="AC316" s="409"/>
      <c r="AD316" s="409"/>
    </row>
    <row r="317" ht="16.5" customHeight="1">
      <c r="A317" s="409"/>
      <c r="B317" s="434"/>
      <c r="C317" s="434"/>
      <c r="D317" s="434"/>
      <c r="E317" s="409"/>
      <c r="F317" s="409"/>
      <c r="G317" s="434"/>
      <c r="H317" s="409"/>
      <c r="I317" s="409"/>
      <c r="J317" s="409"/>
      <c r="K317" s="409"/>
      <c r="L317" s="409"/>
      <c r="M317" s="409"/>
      <c r="N317" s="409"/>
      <c r="O317" s="409"/>
      <c r="P317" s="409"/>
      <c r="Q317" s="409"/>
      <c r="R317" s="409"/>
      <c r="S317" s="409"/>
      <c r="T317" s="409"/>
      <c r="U317" s="409"/>
      <c r="V317" s="409"/>
      <c r="W317" s="409"/>
      <c r="X317" s="409"/>
      <c r="Y317" s="409"/>
      <c r="Z317" s="409"/>
      <c r="AA317" s="409"/>
      <c r="AB317" s="409"/>
      <c r="AC317" s="409"/>
      <c r="AD317" s="409"/>
    </row>
    <row r="318" ht="16.5" customHeight="1">
      <c r="A318" s="409"/>
      <c r="B318" s="434"/>
      <c r="C318" s="434"/>
      <c r="D318" s="434"/>
      <c r="E318" s="409"/>
      <c r="F318" s="409"/>
      <c r="G318" s="434"/>
      <c r="H318" s="409"/>
      <c r="I318" s="409"/>
      <c r="J318" s="409"/>
      <c r="K318" s="409"/>
      <c r="L318" s="409"/>
      <c r="M318" s="409"/>
      <c r="N318" s="409"/>
      <c r="O318" s="409"/>
      <c r="P318" s="409"/>
      <c r="Q318" s="409"/>
      <c r="R318" s="409"/>
      <c r="S318" s="409"/>
      <c r="T318" s="409"/>
      <c r="U318" s="409"/>
      <c r="V318" s="409"/>
      <c r="W318" s="409"/>
      <c r="X318" s="409"/>
      <c r="Y318" s="409"/>
      <c r="Z318" s="409"/>
      <c r="AA318" s="409"/>
      <c r="AB318" s="409"/>
      <c r="AC318" s="409"/>
      <c r="AD318" s="409"/>
    </row>
    <row r="319" ht="16.5" customHeight="1">
      <c r="A319" s="409"/>
      <c r="B319" s="434"/>
      <c r="C319" s="434"/>
      <c r="D319" s="434"/>
      <c r="E319" s="409"/>
      <c r="F319" s="409"/>
      <c r="G319" s="434"/>
      <c r="H319" s="409"/>
      <c r="I319" s="409"/>
      <c r="J319" s="409"/>
      <c r="K319" s="409"/>
      <c r="L319" s="409"/>
      <c r="M319" s="409"/>
      <c r="N319" s="409"/>
      <c r="O319" s="409"/>
      <c r="P319" s="409"/>
      <c r="Q319" s="409"/>
      <c r="R319" s="409"/>
      <c r="S319" s="409"/>
      <c r="T319" s="409"/>
      <c r="U319" s="409"/>
      <c r="V319" s="409"/>
      <c r="W319" s="409"/>
      <c r="X319" s="409"/>
      <c r="Y319" s="409"/>
      <c r="Z319" s="409"/>
      <c r="AA319" s="409"/>
      <c r="AB319" s="409"/>
      <c r="AC319" s="409"/>
      <c r="AD319" s="409"/>
    </row>
    <row r="320" ht="16.5" customHeight="1">
      <c r="A320" s="409"/>
      <c r="B320" s="434"/>
      <c r="C320" s="434"/>
      <c r="D320" s="434"/>
      <c r="E320" s="409"/>
      <c r="F320" s="409"/>
      <c r="G320" s="434"/>
      <c r="H320" s="409"/>
      <c r="I320" s="409"/>
      <c r="J320" s="409"/>
      <c r="K320" s="409"/>
      <c r="L320" s="409"/>
      <c r="M320" s="409"/>
      <c r="N320" s="409"/>
      <c r="O320" s="409"/>
      <c r="P320" s="409"/>
      <c r="Q320" s="409"/>
      <c r="R320" s="409"/>
      <c r="S320" s="409"/>
      <c r="T320" s="409"/>
      <c r="U320" s="409"/>
      <c r="V320" s="409"/>
      <c r="W320" s="409"/>
      <c r="X320" s="409"/>
      <c r="Y320" s="409"/>
      <c r="Z320" s="409"/>
      <c r="AA320" s="409"/>
      <c r="AB320" s="409"/>
      <c r="AC320" s="409"/>
      <c r="AD320" s="409"/>
    </row>
    <row r="321" ht="16.5" customHeight="1">
      <c r="A321" s="409"/>
      <c r="B321" s="434"/>
      <c r="C321" s="434"/>
      <c r="D321" s="434"/>
      <c r="E321" s="409"/>
      <c r="F321" s="409"/>
      <c r="G321" s="434"/>
      <c r="H321" s="409"/>
      <c r="I321" s="409"/>
      <c r="J321" s="409"/>
      <c r="K321" s="409"/>
      <c r="L321" s="409"/>
      <c r="M321" s="409"/>
      <c r="N321" s="409"/>
      <c r="O321" s="409"/>
      <c r="P321" s="409"/>
      <c r="Q321" s="409"/>
      <c r="R321" s="409"/>
      <c r="S321" s="409"/>
      <c r="T321" s="409"/>
      <c r="U321" s="409"/>
      <c r="V321" s="409"/>
      <c r="W321" s="409"/>
      <c r="X321" s="409"/>
      <c r="Y321" s="409"/>
      <c r="Z321" s="409"/>
      <c r="AA321" s="409"/>
      <c r="AB321" s="409"/>
      <c r="AC321" s="409"/>
      <c r="AD321" s="409"/>
    </row>
    <row r="322" ht="16.5" customHeight="1">
      <c r="A322" s="409"/>
      <c r="B322" s="434"/>
      <c r="C322" s="434"/>
      <c r="D322" s="434"/>
      <c r="E322" s="409"/>
      <c r="F322" s="409"/>
      <c r="G322" s="434"/>
      <c r="H322" s="409"/>
      <c r="I322" s="409"/>
      <c r="J322" s="409"/>
      <c r="K322" s="409"/>
      <c r="L322" s="409"/>
      <c r="M322" s="409"/>
      <c r="N322" s="409"/>
      <c r="O322" s="409"/>
      <c r="P322" s="409"/>
      <c r="Q322" s="409"/>
      <c r="R322" s="409"/>
      <c r="S322" s="409"/>
      <c r="T322" s="409"/>
      <c r="U322" s="409"/>
      <c r="V322" s="409"/>
      <c r="W322" s="409"/>
      <c r="X322" s="409"/>
      <c r="Y322" s="409"/>
      <c r="Z322" s="409"/>
      <c r="AA322" s="409"/>
      <c r="AB322" s="409"/>
      <c r="AC322" s="409"/>
      <c r="AD322" s="409"/>
    </row>
    <row r="323" ht="16.5" customHeight="1">
      <c r="A323" s="409"/>
      <c r="B323" s="434"/>
      <c r="C323" s="434"/>
      <c r="D323" s="434"/>
      <c r="E323" s="409"/>
      <c r="F323" s="409"/>
      <c r="G323" s="434"/>
      <c r="H323" s="409"/>
      <c r="I323" s="409"/>
      <c r="J323" s="409"/>
      <c r="K323" s="409"/>
      <c r="L323" s="409"/>
      <c r="M323" s="409"/>
      <c r="N323" s="409"/>
      <c r="O323" s="409"/>
      <c r="P323" s="409"/>
      <c r="Q323" s="409"/>
      <c r="R323" s="409"/>
      <c r="S323" s="409"/>
      <c r="T323" s="409"/>
      <c r="U323" s="409"/>
      <c r="V323" s="409"/>
      <c r="W323" s="409"/>
      <c r="X323" s="409"/>
      <c r="Y323" s="409"/>
      <c r="Z323" s="409"/>
      <c r="AA323" s="409"/>
      <c r="AB323" s="409"/>
      <c r="AC323" s="409"/>
      <c r="AD323" s="409"/>
    </row>
    <row r="324" ht="16.5" customHeight="1">
      <c r="A324" s="409"/>
      <c r="B324" s="434"/>
      <c r="C324" s="434"/>
      <c r="D324" s="434"/>
      <c r="E324" s="409"/>
      <c r="F324" s="409"/>
      <c r="G324" s="434"/>
      <c r="H324" s="409"/>
      <c r="I324" s="409"/>
      <c r="J324" s="409"/>
      <c r="K324" s="409"/>
      <c r="L324" s="409"/>
      <c r="M324" s="409"/>
      <c r="N324" s="409"/>
      <c r="O324" s="409"/>
      <c r="P324" s="409"/>
      <c r="Q324" s="409"/>
      <c r="R324" s="409"/>
      <c r="S324" s="409"/>
      <c r="T324" s="409"/>
      <c r="U324" s="409"/>
      <c r="V324" s="409"/>
      <c r="W324" s="409"/>
      <c r="X324" s="409"/>
      <c r="Y324" s="409"/>
      <c r="Z324" s="409"/>
      <c r="AA324" s="409"/>
      <c r="AB324" s="409"/>
      <c r="AC324" s="409"/>
      <c r="AD324" s="409"/>
    </row>
    <row r="325" ht="16.5" customHeight="1">
      <c r="A325" s="409"/>
      <c r="B325" s="434"/>
      <c r="C325" s="434"/>
      <c r="D325" s="434"/>
      <c r="E325" s="409"/>
      <c r="F325" s="409"/>
      <c r="G325" s="434"/>
      <c r="H325" s="409"/>
      <c r="I325" s="409"/>
      <c r="J325" s="409"/>
      <c r="K325" s="409"/>
      <c r="L325" s="409"/>
      <c r="M325" s="409"/>
      <c r="N325" s="409"/>
      <c r="O325" s="409"/>
      <c r="P325" s="409"/>
      <c r="Q325" s="409"/>
      <c r="R325" s="409"/>
      <c r="S325" s="409"/>
      <c r="T325" s="409"/>
      <c r="U325" s="409"/>
      <c r="V325" s="409"/>
      <c r="W325" s="409"/>
      <c r="X325" s="409"/>
      <c r="Y325" s="409"/>
      <c r="Z325" s="409"/>
      <c r="AA325" s="409"/>
      <c r="AB325" s="409"/>
      <c r="AC325" s="409"/>
      <c r="AD325" s="409"/>
    </row>
    <row r="326" ht="16.5" customHeight="1">
      <c r="A326" s="409"/>
      <c r="B326" s="434"/>
      <c r="C326" s="434"/>
      <c r="D326" s="434"/>
      <c r="E326" s="409"/>
      <c r="F326" s="409"/>
      <c r="G326" s="434"/>
      <c r="H326" s="409"/>
      <c r="I326" s="409"/>
      <c r="J326" s="409"/>
      <c r="K326" s="409"/>
      <c r="L326" s="409"/>
      <c r="M326" s="409"/>
      <c r="N326" s="409"/>
      <c r="O326" s="409"/>
      <c r="P326" s="409"/>
      <c r="Q326" s="409"/>
      <c r="R326" s="409"/>
      <c r="S326" s="409"/>
      <c r="T326" s="409"/>
      <c r="U326" s="409"/>
      <c r="V326" s="409"/>
      <c r="W326" s="409"/>
      <c r="X326" s="409"/>
      <c r="Y326" s="409"/>
      <c r="Z326" s="409"/>
      <c r="AA326" s="409"/>
      <c r="AB326" s="409"/>
      <c r="AC326" s="409"/>
      <c r="AD326" s="409"/>
    </row>
    <row r="327" ht="16.5" customHeight="1">
      <c r="A327" s="409"/>
      <c r="B327" s="434"/>
      <c r="C327" s="434"/>
      <c r="D327" s="434"/>
      <c r="E327" s="409"/>
      <c r="F327" s="409"/>
      <c r="G327" s="434"/>
      <c r="H327" s="409"/>
      <c r="I327" s="409"/>
      <c r="J327" s="409"/>
      <c r="K327" s="409"/>
      <c r="L327" s="409"/>
      <c r="M327" s="409"/>
      <c r="N327" s="409"/>
      <c r="O327" s="409"/>
      <c r="P327" s="409"/>
      <c r="Q327" s="409"/>
      <c r="R327" s="409"/>
      <c r="S327" s="409"/>
      <c r="T327" s="409"/>
      <c r="U327" s="409"/>
      <c r="V327" s="409"/>
      <c r="W327" s="409"/>
      <c r="X327" s="409"/>
      <c r="Y327" s="409"/>
      <c r="Z327" s="409"/>
      <c r="AA327" s="409"/>
      <c r="AB327" s="409"/>
      <c r="AC327" s="409"/>
      <c r="AD327" s="409"/>
    </row>
    <row r="328" ht="16.5" customHeight="1">
      <c r="A328" s="409"/>
      <c r="B328" s="434"/>
      <c r="C328" s="434"/>
      <c r="D328" s="434"/>
      <c r="E328" s="409"/>
      <c r="F328" s="409"/>
      <c r="G328" s="434"/>
      <c r="H328" s="409"/>
      <c r="I328" s="409"/>
      <c r="J328" s="409"/>
      <c r="K328" s="409"/>
      <c r="L328" s="409"/>
      <c r="M328" s="409"/>
      <c r="N328" s="409"/>
      <c r="O328" s="409"/>
      <c r="P328" s="409"/>
      <c r="Q328" s="409"/>
      <c r="R328" s="409"/>
      <c r="S328" s="409"/>
      <c r="T328" s="409"/>
      <c r="U328" s="409"/>
      <c r="V328" s="409"/>
      <c r="W328" s="409"/>
      <c r="X328" s="409"/>
      <c r="Y328" s="409"/>
      <c r="Z328" s="409"/>
      <c r="AA328" s="409"/>
      <c r="AB328" s="409"/>
      <c r="AC328" s="409"/>
      <c r="AD328" s="409"/>
    </row>
    <row r="329" ht="16.5" customHeight="1">
      <c r="A329" s="409"/>
      <c r="B329" s="434"/>
      <c r="C329" s="434"/>
      <c r="D329" s="434"/>
      <c r="E329" s="409"/>
      <c r="F329" s="409"/>
      <c r="G329" s="434"/>
      <c r="H329" s="409"/>
      <c r="I329" s="409"/>
      <c r="J329" s="409"/>
      <c r="K329" s="409"/>
      <c r="L329" s="409"/>
      <c r="M329" s="409"/>
      <c r="N329" s="409"/>
      <c r="O329" s="409"/>
      <c r="P329" s="409"/>
      <c r="Q329" s="409"/>
      <c r="R329" s="409"/>
      <c r="S329" s="409"/>
      <c r="T329" s="409"/>
      <c r="U329" s="409"/>
      <c r="V329" s="409"/>
      <c r="W329" s="409"/>
      <c r="X329" s="409"/>
      <c r="Y329" s="409"/>
      <c r="Z329" s="409"/>
      <c r="AA329" s="409"/>
      <c r="AB329" s="409"/>
      <c r="AC329" s="409"/>
      <c r="AD329" s="409"/>
    </row>
    <row r="330" ht="16.5" customHeight="1">
      <c r="A330" s="409"/>
      <c r="B330" s="434"/>
      <c r="C330" s="434"/>
      <c r="D330" s="434"/>
      <c r="E330" s="409"/>
      <c r="F330" s="409"/>
      <c r="G330" s="434"/>
      <c r="H330" s="409"/>
      <c r="I330" s="409"/>
      <c r="J330" s="409"/>
      <c r="K330" s="409"/>
      <c r="L330" s="409"/>
      <c r="M330" s="409"/>
      <c r="N330" s="409"/>
      <c r="O330" s="409"/>
      <c r="P330" s="409"/>
      <c r="Q330" s="409"/>
      <c r="R330" s="409"/>
      <c r="S330" s="409"/>
      <c r="T330" s="409"/>
      <c r="U330" s="409"/>
      <c r="V330" s="409"/>
      <c r="W330" s="409"/>
      <c r="X330" s="409"/>
      <c r="Y330" s="409"/>
      <c r="Z330" s="409"/>
      <c r="AA330" s="409"/>
      <c r="AB330" s="409"/>
      <c r="AC330" s="409"/>
      <c r="AD330" s="409"/>
    </row>
    <row r="331" ht="16.5" customHeight="1">
      <c r="A331" s="409"/>
      <c r="B331" s="434"/>
      <c r="C331" s="434"/>
      <c r="D331" s="434"/>
      <c r="E331" s="409"/>
      <c r="F331" s="409"/>
      <c r="G331" s="434"/>
      <c r="H331" s="409"/>
      <c r="I331" s="409"/>
      <c r="J331" s="409"/>
      <c r="K331" s="409"/>
      <c r="L331" s="409"/>
      <c r="M331" s="409"/>
      <c r="N331" s="409"/>
      <c r="O331" s="409"/>
      <c r="P331" s="409"/>
      <c r="Q331" s="409"/>
      <c r="R331" s="409"/>
      <c r="S331" s="409"/>
      <c r="T331" s="409"/>
      <c r="U331" s="409"/>
      <c r="V331" s="409"/>
      <c r="W331" s="409"/>
      <c r="X331" s="409"/>
      <c r="Y331" s="409"/>
      <c r="Z331" s="409"/>
      <c r="AA331" s="409"/>
      <c r="AB331" s="409"/>
      <c r="AC331" s="409"/>
      <c r="AD331" s="409"/>
    </row>
    <row r="332" ht="16.5" customHeight="1">
      <c r="A332" s="409"/>
      <c r="B332" s="434"/>
      <c r="C332" s="434"/>
      <c r="D332" s="434"/>
      <c r="E332" s="409"/>
      <c r="F332" s="409"/>
      <c r="G332" s="434"/>
      <c r="H332" s="409"/>
      <c r="I332" s="409"/>
      <c r="J332" s="409"/>
      <c r="K332" s="409"/>
      <c r="L332" s="409"/>
      <c r="M332" s="409"/>
      <c r="N332" s="409"/>
      <c r="O332" s="409"/>
      <c r="P332" s="409"/>
      <c r="Q332" s="409"/>
      <c r="R332" s="409"/>
      <c r="S332" s="409"/>
      <c r="T332" s="409"/>
      <c r="U332" s="409"/>
      <c r="V332" s="409"/>
      <c r="W332" s="409"/>
      <c r="X332" s="409"/>
      <c r="Y332" s="409"/>
      <c r="Z332" s="409"/>
      <c r="AA332" s="409"/>
      <c r="AB332" s="409"/>
      <c r="AC332" s="409"/>
      <c r="AD332" s="409"/>
    </row>
    <row r="333" ht="16.5" customHeight="1">
      <c r="A333" s="409"/>
      <c r="B333" s="434"/>
      <c r="C333" s="434"/>
      <c r="D333" s="434"/>
      <c r="E333" s="409"/>
      <c r="F333" s="409"/>
      <c r="G333" s="434"/>
      <c r="H333" s="409"/>
      <c r="I333" s="409"/>
      <c r="J333" s="409"/>
      <c r="K333" s="409"/>
      <c r="L333" s="409"/>
      <c r="M333" s="409"/>
      <c r="N333" s="409"/>
      <c r="O333" s="409"/>
      <c r="P333" s="409"/>
      <c r="Q333" s="409"/>
      <c r="R333" s="409"/>
      <c r="S333" s="409"/>
      <c r="T333" s="409"/>
      <c r="U333" s="409"/>
      <c r="V333" s="409"/>
      <c r="W333" s="409"/>
      <c r="X333" s="409"/>
      <c r="Y333" s="409"/>
      <c r="Z333" s="409"/>
      <c r="AA333" s="409"/>
      <c r="AB333" s="409"/>
      <c r="AC333" s="409"/>
      <c r="AD333" s="409"/>
    </row>
    <row r="334" ht="16.5" customHeight="1">
      <c r="A334" s="409"/>
      <c r="B334" s="434"/>
      <c r="C334" s="434"/>
      <c r="D334" s="434"/>
      <c r="E334" s="409"/>
      <c r="F334" s="409"/>
      <c r="G334" s="434"/>
      <c r="H334" s="409"/>
      <c r="I334" s="409"/>
      <c r="J334" s="409"/>
      <c r="K334" s="409"/>
      <c r="L334" s="409"/>
      <c r="M334" s="409"/>
      <c r="N334" s="409"/>
      <c r="O334" s="409"/>
      <c r="P334" s="409"/>
      <c r="Q334" s="409"/>
      <c r="R334" s="409"/>
      <c r="S334" s="409"/>
      <c r="T334" s="409"/>
      <c r="U334" s="409"/>
      <c r="V334" s="409"/>
      <c r="W334" s="409"/>
      <c r="X334" s="409"/>
      <c r="Y334" s="409"/>
      <c r="Z334" s="409"/>
      <c r="AA334" s="409"/>
      <c r="AB334" s="409"/>
      <c r="AC334" s="409"/>
      <c r="AD334" s="409"/>
    </row>
    <row r="335" ht="16.5" customHeight="1">
      <c r="A335" s="409"/>
      <c r="B335" s="434"/>
      <c r="C335" s="434"/>
      <c r="D335" s="434"/>
      <c r="E335" s="409"/>
      <c r="F335" s="409"/>
      <c r="G335" s="434"/>
      <c r="H335" s="409"/>
      <c r="I335" s="409"/>
      <c r="J335" s="409"/>
      <c r="K335" s="409"/>
      <c r="L335" s="409"/>
      <c r="M335" s="409"/>
      <c r="N335" s="409"/>
      <c r="O335" s="409"/>
      <c r="P335" s="409"/>
      <c r="Q335" s="409"/>
      <c r="R335" s="409"/>
      <c r="S335" s="409"/>
      <c r="T335" s="409"/>
      <c r="U335" s="409"/>
      <c r="V335" s="409"/>
      <c r="W335" s="409"/>
      <c r="X335" s="409"/>
      <c r="Y335" s="409"/>
      <c r="Z335" s="409"/>
      <c r="AA335" s="409"/>
      <c r="AB335" s="409"/>
      <c r="AC335" s="409"/>
      <c r="AD335" s="409"/>
    </row>
    <row r="336" ht="16.5" customHeight="1">
      <c r="A336" s="409"/>
      <c r="B336" s="434"/>
      <c r="C336" s="434"/>
      <c r="D336" s="434"/>
      <c r="E336" s="409"/>
      <c r="F336" s="409"/>
      <c r="G336" s="434"/>
      <c r="H336" s="409"/>
      <c r="I336" s="409"/>
      <c r="J336" s="409"/>
      <c r="K336" s="409"/>
      <c r="L336" s="409"/>
      <c r="M336" s="409"/>
      <c r="N336" s="409"/>
      <c r="O336" s="409"/>
      <c r="P336" s="409"/>
      <c r="Q336" s="409"/>
      <c r="R336" s="409"/>
      <c r="S336" s="409"/>
      <c r="T336" s="409"/>
      <c r="U336" s="409"/>
      <c r="V336" s="409"/>
      <c r="W336" s="409"/>
      <c r="X336" s="409"/>
      <c r="Y336" s="409"/>
      <c r="Z336" s="409"/>
      <c r="AA336" s="409"/>
      <c r="AB336" s="409"/>
      <c r="AC336" s="409"/>
      <c r="AD336" s="409"/>
    </row>
    <row r="337" ht="16.5" customHeight="1">
      <c r="A337" s="409"/>
      <c r="B337" s="434"/>
      <c r="C337" s="434"/>
      <c r="D337" s="434"/>
      <c r="E337" s="409"/>
      <c r="F337" s="409"/>
      <c r="G337" s="434"/>
      <c r="H337" s="409"/>
      <c r="I337" s="409"/>
      <c r="J337" s="409"/>
      <c r="K337" s="409"/>
      <c r="L337" s="409"/>
      <c r="M337" s="409"/>
      <c r="N337" s="409"/>
      <c r="O337" s="409"/>
      <c r="P337" s="409"/>
      <c r="Q337" s="409"/>
      <c r="R337" s="409"/>
      <c r="S337" s="409"/>
      <c r="T337" s="409"/>
      <c r="U337" s="409"/>
      <c r="V337" s="409"/>
      <c r="W337" s="409"/>
      <c r="X337" s="409"/>
      <c r="Y337" s="409"/>
      <c r="Z337" s="409"/>
      <c r="AA337" s="409"/>
      <c r="AB337" s="409"/>
      <c r="AC337" s="409"/>
      <c r="AD337" s="409"/>
    </row>
    <row r="338" ht="16.5" customHeight="1">
      <c r="A338" s="409"/>
      <c r="B338" s="434"/>
      <c r="C338" s="434"/>
      <c r="D338" s="434"/>
      <c r="E338" s="409"/>
      <c r="F338" s="409"/>
      <c r="G338" s="434"/>
      <c r="H338" s="409"/>
      <c r="I338" s="409"/>
      <c r="J338" s="409"/>
      <c r="K338" s="409"/>
      <c r="L338" s="409"/>
      <c r="M338" s="409"/>
      <c r="N338" s="409"/>
      <c r="O338" s="409"/>
      <c r="P338" s="409"/>
      <c r="Q338" s="409"/>
      <c r="R338" s="409"/>
      <c r="S338" s="409"/>
      <c r="T338" s="409"/>
      <c r="U338" s="409"/>
      <c r="V338" s="409"/>
      <c r="W338" s="409"/>
      <c r="X338" s="409"/>
      <c r="Y338" s="409"/>
      <c r="Z338" s="409"/>
      <c r="AA338" s="409"/>
      <c r="AB338" s="409"/>
      <c r="AC338" s="409"/>
      <c r="AD338" s="409"/>
    </row>
    <row r="339" ht="16.5" customHeight="1">
      <c r="A339" s="409"/>
      <c r="B339" s="434"/>
      <c r="C339" s="434"/>
      <c r="D339" s="434"/>
      <c r="E339" s="409"/>
      <c r="F339" s="409"/>
      <c r="G339" s="434"/>
      <c r="H339" s="409"/>
      <c r="I339" s="409"/>
      <c r="J339" s="409"/>
      <c r="K339" s="409"/>
      <c r="L339" s="409"/>
      <c r="M339" s="409"/>
      <c r="N339" s="409"/>
      <c r="O339" s="409"/>
      <c r="P339" s="409"/>
      <c r="Q339" s="409"/>
      <c r="R339" s="409"/>
      <c r="S339" s="409"/>
      <c r="T339" s="409"/>
      <c r="U339" s="409"/>
      <c r="V339" s="409"/>
      <c r="W339" s="409"/>
      <c r="X339" s="409"/>
      <c r="Y339" s="409"/>
      <c r="Z339" s="409"/>
      <c r="AA339" s="409"/>
      <c r="AB339" s="409"/>
      <c r="AC339" s="409"/>
      <c r="AD339" s="409"/>
    </row>
    <row r="340" ht="16.5" customHeight="1">
      <c r="A340" s="409"/>
      <c r="B340" s="434"/>
      <c r="C340" s="434"/>
      <c r="D340" s="434"/>
      <c r="E340" s="409"/>
      <c r="F340" s="409"/>
      <c r="G340" s="434"/>
      <c r="H340" s="409"/>
      <c r="I340" s="409"/>
      <c r="J340" s="409"/>
      <c r="K340" s="409"/>
      <c r="L340" s="409"/>
      <c r="M340" s="409"/>
      <c r="N340" s="409"/>
      <c r="O340" s="409"/>
      <c r="P340" s="409"/>
      <c r="Q340" s="409"/>
      <c r="R340" s="409"/>
      <c r="S340" s="409"/>
      <c r="T340" s="409"/>
      <c r="U340" s="409"/>
      <c r="V340" s="409"/>
      <c r="W340" s="409"/>
      <c r="X340" s="409"/>
      <c r="Y340" s="409"/>
      <c r="Z340" s="409"/>
      <c r="AA340" s="409"/>
      <c r="AB340" s="409"/>
      <c r="AC340" s="409"/>
      <c r="AD340" s="409"/>
    </row>
    <row r="341" ht="16.5" customHeight="1">
      <c r="A341" s="409"/>
      <c r="B341" s="434"/>
      <c r="C341" s="434"/>
      <c r="D341" s="434"/>
      <c r="E341" s="409"/>
      <c r="F341" s="409"/>
      <c r="G341" s="434"/>
      <c r="H341" s="409"/>
      <c r="I341" s="409"/>
      <c r="J341" s="409"/>
      <c r="K341" s="409"/>
      <c r="L341" s="409"/>
      <c r="M341" s="409"/>
      <c r="N341" s="409"/>
      <c r="O341" s="409"/>
      <c r="P341" s="409"/>
      <c r="Q341" s="409"/>
      <c r="R341" s="409"/>
      <c r="S341" s="409"/>
      <c r="T341" s="409"/>
      <c r="U341" s="409"/>
      <c r="V341" s="409"/>
      <c r="W341" s="409"/>
      <c r="X341" s="409"/>
      <c r="Y341" s="409"/>
      <c r="Z341" s="409"/>
      <c r="AA341" s="409"/>
      <c r="AB341" s="409"/>
      <c r="AC341" s="409"/>
      <c r="AD341" s="409"/>
    </row>
    <row r="342" ht="16.5" customHeight="1">
      <c r="A342" s="409"/>
      <c r="B342" s="434"/>
      <c r="C342" s="434"/>
      <c r="D342" s="434"/>
      <c r="E342" s="409"/>
      <c r="F342" s="409"/>
      <c r="G342" s="434"/>
      <c r="H342" s="409"/>
      <c r="I342" s="409"/>
      <c r="J342" s="409"/>
      <c r="K342" s="409"/>
      <c r="L342" s="409"/>
      <c r="M342" s="409"/>
      <c r="N342" s="409"/>
      <c r="O342" s="409"/>
      <c r="P342" s="409"/>
      <c r="Q342" s="409"/>
      <c r="R342" s="409"/>
      <c r="S342" s="409"/>
      <c r="T342" s="409"/>
      <c r="U342" s="409"/>
      <c r="V342" s="409"/>
      <c r="W342" s="409"/>
      <c r="X342" s="409"/>
      <c r="Y342" s="409"/>
      <c r="Z342" s="409"/>
      <c r="AA342" s="409"/>
      <c r="AB342" s="409"/>
      <c r="AC342" s="409"/>
      <c r="AD342" s="409"/>
    </row>
    <row r="343" ht="16.5" customHeight="1">
      <c r="A343" s="409"/>
      <c r="B343" s="434"/>
      <c r="C343" s="434"/>
      <c r="D343" s="434"/>
      <c r="E343" s="409"/>
      <c r="F343" s="409"/>
      <c r="G343" s="434"/>
      <c r="H343" s="409"/>
      <c r="I343" s="409"/>
      <c r="J343" s="409"/>
      <c r="K343" s="409"/>
      <c r="L343" s="409"/>
      <c r="M343" s="409"/>
      <c r="N343" s="409"/>
      <c r="O343" s="409"/>
      <c r="P343" s="409"/>
      <c r="Q343" s="409"/>
      <c r="R343" s="409"/>
      <c r="S343" s="409"/>
      <c r="T343" s="409"/>
      <c r="U343" s="409"/>
      <c r="V343" s="409"/>
      <c r="W343" s="409"/>
      <c r="X343" s="409"/>
      <c r="Y343" s="409"/>
      <c r="Z343" s="409"/>
      <c r="AA343" s="409"/>
      <c r="AB343" s="409"/>
      <c r="AC343" s="409"/>
      <c r="AD343" s="409"/>
    </row>
    <row r="344" ht="16.5" customHeight="1">
      <c r="A344" s="409"/>
      <c r="B344" s="434"/>
      <c r="C344" s="434"/>
      <c r="D344" s="434"/>
      <c r="E344" s="409"/>
      <c r="F344" s="409"/>
      <c r="G344" s="434"/>
      <c r="H344" s="409"/>
      <c r="I344" s="409"/>
      <c r="J344" s="409"/>
      <c r="K344" s="409"/>
      <c r="L344" s="409"/>
      <c r="M344" s="409"/>
      <c r="N344" s="409"/>
      <c r="O344" s="409"/>
      <c r="P344" s="409"/>
      <c r="Q344" s="409"/>
      <c r="R344" s="409"/>
      <c r="S344" s="409"/>
      <c r="T344" s="409"/>
      <c r="U344" s="409"/>
      <c r="V344" s="409"/>
      <c r="W344" s="409"/>
      <c r="X344" s="409"/>
      <c r="Y344" s="409"/>
      <c r="Z344" s="409"/>
      <c r="AA344" s="409"/>
      <c r="AB344" s="409"/>
      <c r="AC344" s="409"/>
      <c r="AD344" s="409"/>
    </row>
    <row r="345" ht="16.5" customHeight="1">
      <c r="A345" s="409"/>
      <c r="B345" s="434"/>
      <c r="C345" s="434"/>
      <c r="D345" s="434"/>
      <c r="E345" s="409"/>
      <c r="F345" s="409"/>
      <c r="G345" s="434"/>
      <c r="H345" s="409"/>
      <c r="I345" s="409"/>
      <c r="J345" s="409"/>
      <c r="K345" s="409"/>
      <c r="L345" s="409"/>
      <c r="M345" s="409"/>
      <c r="N345" s="409"/>
      <c r="O345" s="409"/>
      <c r="P345" s="409"/>
      <c r="Q345" s="409"/>
      <c r="R345" s="409"/>
      <c r="S345" s="409"/>
      <c r="T345" s="409"/>
      <c r="U345" s="409"/>
      <c r="V345" s="409"/>
      <c r="W345" s="409"/>
      <c r="X345" s="409"/>
      <c r="Y345" s="409"/>
      <c r="Z345" s="409"/>
      <c r="AA345" s="409"/>
      <c r="AB345" s="409"/>
      <c r="AC345" s="409"/>
      <c r="AD345" s="409"/>
    </row>
    <row r="346" ht="16.5" customHeight="1">
      <c r="A346" s="409"/>
      <c r="B346" s="434"/>
      <c r="C346" s="434"/>
      <c r="D346" s="434"/>
      <c r="E346" s="409"/>
      <c r="F346" s="409"/>
      <c r="G346" s="434"/>
      <c r="H346" s="409"/>
      <c r="I346" s="409"/>
      <c r="J346" s="409"/>
      <c r="K346" s="409"/>
      <c r="L346" s="409"/>
      <c r="M346" s="409"/>
      <c r="N346" s="409"/>
      <c r="O346" s="409"/>
      <c r="P346" s="409"/>
      <c r="Q346" s="409"/>
      <c r="R346" s="409"/>
      <c r="S346" s="409"/>
      <c r="T346" s="409"/>
      <c r="U346" s="409"/>
      <c r="V346" s="409"/>
      <c r="W346" s="409"/>
      <c r="X346" s="409"/>
      <c r="Y346" s="409"/>
      <c r="Z346" s="409"/>
      <c r="AA346" s="409"/>
      <c r="AB346" s="409"/>
      <c r="AC346" s="409"/>
      <c r="AD346" s="409"/>
    </row>
    <row r="347" ht="16.5" customHeight="1">
      <c r="A347" s="409"/>
      <c r="B347" s="434"/>
      <c r="C347" s="434"/>
      <c r="D347" s="434"/>
      <c r="E347" s="409"/>
      <c r="F347" s="409"/>
      <c r="G347" s="434"/>
      <c r="H347" s="409"/>
      <c r="I347" s="409"/>
      <c r="J347" s="409"/>
      <c r="K347" s="409"/>
      <c r="L347" s="409"/>
      <c r="M347" s="409"/>
      <c r="N347" s="409"/>
      <c r="O347" s="409"/>
      <c r="P347" s="409"/>
      <c r="Q347" s="409"/>
      <c r="R347" s="409"/>
      <c r="S347" s="409"/>
      <c r="T347" s="409"/>
      <c r="U347" s="409"/>
      <c r="V347" s="409"/>
      <c r="W347" s="409"/>
      <c r="X347" s="409"/>
      <c r="Y347" s="409"/>
      <c r="Z347" s="409"/>
      <c r="AA347" s="409"/>
      <c r="AB347" s="409"/>
      <c r="AC347" s="409"/>
      <c r="AD347" s="409"/>
    </row>
    <row r="348" ht="16.5" customHeight="1">
      <c r="A348" s="409"/>
      <c r="B348" s="434"/>
      <c r="C348" s="434"/>
      <c r="D348" s="434"/>
      <c r="E348" s="409"/>
      <c r="F348" s="409"/>
      <c r="G348" s="434"/>
      <c r="H348" s="409"/>
      <c r="I348" s="409"/>
      <c r="J348" s="409"/>
      <c r="K348" s="409"/>
      <c r="L348" s="409"/>
      <c r="M348" s="409"/>
      <c r="N348" s="409"/>
      <c r="O348" s="409"/>
      <c r="P348" s="409"/>
      <c r="Q348" s="409"/>
      <c r="R348" s="409"/>
      <c r="S348" s="409"/>
      <c r="T348" s="409"/>
      <c r="U348" s="409"/>
      <c r="V348" s="409"/>
      <c r="W348" s="409"/>
      <c r="X348" s="409"/>
      <c r="Y348" s="409"/>
      <c r="Z348" s="409"/>
      <c r="AA348" s="409"/>
      <c r="AB348" s="409"/>
      <c r="AC348" s="409"/>
      <c r="AD348" s="409"/>
    </row>
    <row r="349" ht="16.5" customHeight="1">
      <c r="A349" s="409"/>
      <c r="B349" s="434"/>
      <c r="C349" s="434"/>
      <c r="D349" s="434"/>
      <c r="E349" s="409"/>
      <c r="F349" s="409"/>
      <c r="G349" s="434"/>
      <c r="H349" s="409"/>
      <c r="I349" s="409"/>
      <c r="J349" s="409"/>
      <c r="K349" s="409"/>
      <c r="L349" s="409"/>
      <c r="M349" s="409"/>
      <c r="N349" s="409"/>
      <c r="O349" s="409"/>
      <c r="P349" s="409"/>
      <c r="Q349" s="409"/>
      <c r="R349" s="409"/>
      <c r="S349" s="409"/>
      <c r="T349" s="409"/>
      <c r="U349" s="409"/>
      <c r="V349" s="409"/>
      <c r="W349" s="409"/>
      <c r="X349" s="409"/>
      <c r="Y349" s="409"/>
      <c r="Z349" s="409"/>
      <c r="AA349" s="409"/>
      <c r="AB349" s="409"/>
      <c r="AC349" s="409"/>
      <c r="AD349" s="409"/>
    </row>
    <row r="350" ht="16.5" customHeight="1">
      <c r="A350" s="409"/>
      <c r="B350" s="434"/>
      <c r="C350" s="434"/>
      <c r="D350" s="434"/>
      <c r="E350" s="409"/>
      <c r="F350" s="409"/>
      <c r="G350" s="434"/>
      <c r="H350" s="409"/>
      <c r="I350" s="409"/>
      <c r="J350" s="409"/>
      <c r="K350" s="409"/>
      <c r="L350" s="409"/>
      <c r="M350" s="409"/>
      <c r="N350" s="409"/>
      <c r="O350" s="409"/>
      <c r="P350" s="409"/>
      <c r="Q350" s="409"/>
      <c r="R350" s="409"/>
      <c r="S350" s="409"/>
      <c r="T350" s="409"/>
      <c r="U350" s="409"/>
      <c r="V350" s="409"/>
      <c r="W350" s="409"/>
      <c r="X350" s="409"/>
      <c r="Y350" s="409"/>
      <c r="Z350" s="409"/>
      <c r="AA350" s="409"/>
      <c r="AB350" s="409"/>
      <c r="AC350" s="409"/>
      <c r="AD350" s="409"/>
    </row>
    <row r="351" ht="16.5" customHeight="1">
      <c r="A351" s="409"/>
      <c r="B351" s="434"/>
      <c r="C351" s="434"/>
      <c r="D351" s="434"/>
      <c r="E351" s="409"/>
      <c r="F351" s="409"/>
      <c r="G351" s="434"/>
      <c r="H351" s="409"/>
      <c r="I351" s="409"/>
      <c r="J351" s="409"/>
      <c r="K351" s="409"/>
      <c r="L351" s="409"/>
      <c r="M351" s="409"/>
      <c r="N351" s="409"/>
      <c r="O351" s="409"/>
      <c r="P351" s="409"/>
      <c r="Q351" s="409"/>
      <c r="R351" s="409"/>
      <c r="S351" s="409"/>
      <c r="T351" s="409"/>
      <c r="U351" s="409"/>
      <c r="V351" s="409"/>
      <c r="W351" s="409"/>
      <c r="X351" s="409"/>
      <c r="Y351" s="409"/>
      <c r="Z351" s="409"/>
      <c r="AA351" s="409"/>
      <c r="AB351" s="409"/>
      <c r="AC351" s="409"/>
      <c r="AD351" s="409"/>
    </row>
    <row r="352" ht="16.5" customHeight="1">
      <c r="A352" s="409"/>
      <c r="B352" s="434"/>
      <c r="C352" s="434"/>
      <c r="D352" s="434"/>
      <c r="E352" s="409"/>
      <c r="F352" s="409"/>
      <c r="G352" s="434"/>
      <c r="H352" s="409"/>
      <c r="I352" s="409"/>
      <c r="J352" s="409"/>
      <c r="K352" s="409"/>
      <c r="L352" s="409"/>
      <c r="M352" s="409"/>
      <c r="N352" s="409"/>
      <c r="O352" s="409"/>
      <c r="P352" s="409"/>
      <c r="Q352" s="409"/>
      <c r="R352" s="409"/>
      <c r="S352" s="409"/>
      <c r="T352" s="409"/>
      <c r="U352" s="409"/>
      <c r="V352" s="409"/>
      <c r="W352" s="409"/>
      <c r="X352" s="409"/>
      <c r="Y352" s="409"/>
      <c r="Z352" s="409"/>
      <c r="AA352" s="409"/>
      <c r="AB352" s="409"/>
      <c r="AC352" s="409"/>
      <c r="AD352" s="409"/>
    </row>
    <row r="353" ht="16.5" customHeight="1">
      <c r="A353" s="409"/>
      <c r="B353" s="434"/>
      <c r="C353" s="434"/>
      <c r="D353" s="434"/>
      <c r="E353" s="409"/>
      <c r="F353" s="409"/>
      <c r="G353" s="434"/>
      <c r="H353" s="409"/>
      <c r="I353" s="409"/>
      <c r="J353" s="409"/>
      <c r="K353" s="409"/>
      <c r="L353" s="409"/>
      <c r="M353" s="409"/>
      <c r="N353" s="409"/>
      <c r="O353" s="409"/>
      <c r="P353" s="409"/>
      <c r="Q353" s="409"/>
      <c r="R353" s="409"/>
      <c r="S353" s="409"/>
      <c r="T353" s="409"/>
      <c r="U353" s="409"/>
      <c r="V353" s="409"/>
      <c r="W353" s="409"/>
      <c r="X353" s="409"/>
      <c r="Y353" s="409"/>
      <c r="Z353" s="409"/>
      <c r="AA353" s="409"/>
      <c r="AB353" s="409"/>
      <c r="AC353" s="409"/>
      <c r="AD353" s="409"/>
    </row>
    <row r="354" ht="16.5" customHeight="1">
      <c r="A354" s="409"/>
      <c r="B354" s="434"/>
      <c r="C354" s="434"/>
      <c r="D354" s="434"/>
      <c r="E354" s="409"/>
      <c r="F354" s="409"/>
      <c r="G354" s="434"/>
      <c r="H354" s="409"/>
      <c r="I354" s="409"/>
      <c r="J354" s="409"/>
      <c r="K354" s="409"/>
      <c r="L354" s="409"/>
      <c r="M354" s="409"/>
      <c r="N354" s="409"/>
      <c r="O354" s="409"/>
      <c r="P354" s="409"/>
      <c r="Q354" s="409"/>
      <c r="R354" s="409"/>
      <c r="S354" s="409"/>
      <c r="T354" s="409"/>
      <c r="U354" s="409"/>
      <c r="V354" s="409"/>
      <c r="W354" s="409"/>
      <c r="X354" s="409"/>
      <c r="Y354" s="409"/>
      <c r="Z354" s="409"/>
      <c r="AA354" s="409"/>
      <c r="AB354" s="409"/>
      <c r="AC354" s="409"/>
      <c r="AD354" s="409"/>
    </row>
    <row r="355" ht="16.5" customHeight="1">
      <c r="A355" s="409"/>
      <c r="B355" s="434"/>
      <c r="C355" s="434"/>
      <c r="D355" s="434"/>
      <c r="E355" s="409"/>
      <c r="F355" s="409"/>
      <c r="G355" s="434"/>
      <c r="H355" s="409"/>
      <c r="I355" s="409"/>
      <c r="J355" s="409"/>
      <c r="K355" s="409"/>
      <c r="L355" s="409"/>
      <c r="M355" s="409"/>
      <c r="N355" s="409"/>
      <c r="O355" s="409"/>
      <c r="P355" s="409"/>
      <c r="Q355" s="409"/>
      <c r="R355" s="409"/>
      <c r="S355" s="409"/>
      <c r="T355" s="409"/>
      <c r="U355" s="409"/>
      <c r="V355" s="409"/>
      <c r="W355" s="409"/>
      <c r="X355" s="409"/>
      <c r="Y355" s="409"/>
      <c r="Z355" s="409"/>
      <c r="AA355" s="409"/>
      <c r="AB355" s="409"/>
      <c r="AC355" s="409"/>
      <c r="AD355" s="409"/>
    </row>
    <row r="356" ht="16.5" customHeight="1">
      <c r="A356" s="409"/>
      <c r="B356" s="434"/>
      <c r="C356" s="434"/>
      <c r="D356" s="434"/>
      <c r="E356" s="409"/>
      <c r="F356" s="409"/>
      <c r="G356" s="434"/>
      <c r="H356" s="409"/>
      <c r="I356" s="409"/>
      <c r="J356" s="409"/>
      <c r="K356" s="409"/>
      <c r="L356" s="409"/>
      <c r="M356" s="409"/>
      <c r="N356" s="409"/>
      <c r="O356" s="409"/>
      <c r="P356" s="409"/>
      <c r="Q356" s="409"/>
      <c r="R356" s="409"/>
      <c r="S356" s="409"/>
      <c r="T356" s="409"/>
      <c r="U356" s="409"/>
      <c r="V356" s="409"/>
      <c r="W356" s="409"/>
      <c r="X356" s="409"/>
      <c r="Y356" s="409"/>
      <c r="Z356" s="409"/>
      <c r="AA356" s="409"/>
      <c r="AB356" s="409"/>
      <c r="AC356" s="409"/>
      <c r="AD356" s="409"/>
    </row>
    <row r="357" ht="16.5" customHeight="1">
      <c r="A357" s="409"/>
      <c r="B357" s="434"/>
      <c r="C357" s="434"/>
      <c r="D357" s="434"/>
      <c r="E357" s="409"/>
      <c r="F357" s="409"/>
      <c r="G357" s="434"/>
      <c r="H357" s="409"/>
      <c r="I357" s="409"/>
      <c r="J357" s="409"/>
      <c r="K357" s="409"/>
      <c r="L357" s="409"/>
      <c r="M357" s="409"/>
      <c r="N357" s="409"/>
      <c r="O357" s="409"/>
      <c r="P357" s="409"/>
      <c r="Q357" s="409"/>
      <c r="R357" s="409"/>
      <c r="S357" s="409"/>
      <c r="T357" s="409"/>
      <c r="U357" s="409"/>
      <c r="V357" s="409"/>
      <c r="W357" s="409"/>
      <c r="X357" s="409"/>
      <c r="Y357" s="409"/>
      <c r="Z357" s="409"/>
      <c r="AA357" s="409"/>
      <c r="AB357" s="409"/>
      <c r="AC357" s="409"/>
      <c r="AD357" s="409"/>
    </row>
    <row r="358" ht="16.5" customHeight="1">
      <c r="A358" s="409"/>
      <c r="B358" s="434"/>
      <c r="C358" s="434"/>
      <c r="D358" s="434"/>
      <c r="E358" s="409"/>
      <c r="F358" s="409"/>
      <c r="G358" s="434"/>
      <c r="H358" s="409"/>
      <c r="I358" s="409"/>
      <c r="J358" s="409"/>
      <c r="K358" s="409"/>
      <c r="L358" s="409"/>
      <c r="M358" s="409"/>
      <c r="N358" s="409"/>
      <c r="O358" s="409"/>
      <c r="P358" s="409"/>
      <c r="Q358" s="409"/>
      <c r="R358" s="409"/>
      <c r="S358" s="409"/>
      <c r="T358" s="409"/>
      <c r="U358" s="409"/>
      <c r="V358" s="409"/>
      <c r="W358" s="409"/>
      <c r="X358" s="409"/>
      <c r="Y358" s="409"/>
      <c r="Z358" s="409"/>
      <c r="AA358" s="409"/>
      <c r="AB358" s="409"/>
      <c r="AC358" s="409"/>
      <c r="AD358" s="409"/>
    </row>
    <row r="359" ht="16.5" customHeight="1">
      <c r="A359" s="409"/>
      <c r="B359" s="434"/>
      <c r="C359" s="434"/>
      <c r="D359" s="434"/>
      <c r="E359" s="409"/>
      <c r="F359" s="409"/>
      <c r="G359" s="434"/>
      <c r="H359" s="409"/>
      <c r="I359" s="409"/>
      <c r="J359" s="409"/>
      <c r="K359" s="409"/>
      <c r="L359" s="409"/>
      <c r="M359" s="409"/>
      <c r="N359" s="409"/>
      <c r="O359" s="409"/>
      <c r="P359" s="409"/>
      <c r="Q359" s="409"/>
      <c r="R359" s="409"/>
      <c r="S359" s="409"/>
      <c r="T359" s="409"/>
      <c r="U359" s="409"/>
      <c r="V359" s="409"/>
      <c r="W359" s="409"/>
      <c r="X359" s="409"/>
      <c r="Y359" s="409"/>
      <c r="Z359" s="409"/>
      <c r="AA359" s="409"/>
      <c r="AB359" s="409"/>
      <c r="AC359" s="409"/>
      <c r="AD359" s="409"/>
    </row>
    <row r="360" ht="16.5" customHeight="1">
      <c r="A360" s="409"/>
      <c r="B360" s="434"/>
      <c r="C360" s="434"/>
      <c r="D360" s="434"/>
      <c r="E360" s="409"/>
      <c r="F360" s="409"/>
      <c r="G360" s="434"/>
      <c r="H360" s="409"/>
      <c r="I360" s="409"/>
      <c r="J360" s="409"/>
      <c r="K360" s="409"/>
      <c r="L360" s="409"/>
      <c r="M360" s="409"/>
      <c r="N360" s="409"/>
      <c r="O360" s="409"/>
      <c r="P360" s="409"/>
      <c r="Q360" s="409"/>
      <c r="R360" s="409"/>
      <c r="S360" s="409"/>
      <c r="T360" s="409"/>
      <c r="U360" s="409"/>
      <c r="V360" s="409"/>
      <c r="W360" s="409"/>
      <c r="X360" s="409"/>
      <c r="Y360" s="409"/>
      <c r="Z360" s="409"/>
      <c r="AA360" s="409"/>
      <c r="AB360" s="409"/>
      <c r="AC360" s="409"/>
      <c r="AD360" s="409"/>
    </row>
    <row r="361" ht="16.5" customHeight="1">
      <c r="A361" s="409"/>
      <c r="B361" s="434"/>
      <c r="C361" s="434"/>
      <c r="D361" s="434"/>
      <c r="E361" s="409"/>
      <c r="F361" s="409"/>
      <c r="G361" s="434"/>
      <c r="H361" s="409"/>
      <c r="I361" s="409"/>
      <c r="J361" s="409"/>
      <c r="K361" s="409"/>
      <c r="L361" s="409"/>
      <c r="M361" s="409"/>
      <c r="N361" s="409"/>
      <c r="O361" s="409"/>
      <c r="P361" s="409"/>
      <c r="Q361" s="409"/>
      <c r="R361" s="409"/>
      <c r="S361" s="409"/>
      <c r="T361" s="409"/>
      <c r="U361" s="409"/>
      <c r="V361" s="409"/>
      <c r="W361" s="409"/>
      <c r="X361" s="409"/>
      <c r="Y361" s="409"/>
      <c r="Z361" s="409"/>
      <c r="AA361" s="409"/>
      <c r="AB361" s="409"/>
      <c r="AC361" s="409"/>
      <c r="AD361" s="409"/>
    </row>
    <row r="362" ht="16.5" customHeight="1">
      <c r="A362" s="409"/>
      <c r="B362" s="434"/>
      <c r="C362" s="434"/>
      <c r="D362" s="434"/>
      <c r="E362" s="409"/>
      <c r="F362" s="409"/>
      <c r="G362" s="434"/>
      <c r="H362" s="409"/>
      <c r="I362" s="409"/>
      <c r="J362" s="409"/>
      <c r="K362" s="409"/>
      <c r="L362" s="409"/>
      <c r="M362" s="409"/>
      <c r="N362" s="409"/>
      <c r="O362" s="409"/>
      <c r="P362" s="409"/>
      <c r="Q362" s="409"/>
      <c r="R362" s="409"/>
      <c r="S362" s="409"/>
      <c r="T362" s="409"/>
      <c r="U362" s="409"/>
      <c r="V362" s="409"/>
      <c r="W362" s="409"/>
      <c r="X362" s="409"/>
      <c r="Y362" s="409"/>
      <c r="Z362" s="409"/>
      <c r="AA362" s="409"/>
      <c r="AB362" s="409"/>
      <c r="AC362" s="409"/>
      <c r="AD362" s="409"/>
    </row>
    <row r="363" ht="16.5" customHeight="1">
      <c r="A363" s="409"/>
      <c r="B363" s="434"/>
      <c r="C363" s="434"/>
      <c r="D363" s="434"/>
      <c r="E363" s="409"/>
      <c r="F363" s="409"/>
      <c r="G363" s="434"/>
      <c r="H363" s="409"/>
      <c r="I363" s="409"/>
      <c r="J363" s="409"/>
      <c r="K363" s="409"/>
      <c r="L363" s="409"/>
      <c r="M363" s="409"/>
      <c r="N363" s="409"/>
      <c r="O363" s="409"/>
      <c r="P363" s="409"/>
      <c r="Q363" s="409"/>
      <c r="R363" s="409"/>
      <c r="S363" s="409"/>
      <c r="T363" s="409"/>
      <c r="U363" s="409"/>
      <c r="V363" s="409"/>
      <c r="W363" s="409"/>
      <c r="X363" s="409"/>
      <c r="Y363" s="409"/>
      <c r="Z363" s="409"/>
      <c r="AA363" s="409"/>
      <c r="AB363" s="409"/>
      <c r="AC363" s="409"/>
      <c r="AD363" s="409"/>
    </row>
    <row r="364" ht="16.5" customHeight="1">
      <c r="A364" s="409"/>
      <c r="B364" s="434"/>
      <c r="C364" s="434"/>
      <c r="D364" s="434"/>
      <c r="E364" s="409"/>
      <c r="F364" s="409"/>
      <c r="G364" s="434"/>
      <c r="H364" s="409"/>
      <c r="I364" s="409"/>
      <c r="J364" s="409"/>
      <c r="K364" s="409"/>
      <c r="L364" s="409"/>
      <c r="M364" s="409"/>
      <c r="N364" s="409"/>
      <c r="O364" s="409"/>
      <c r="P364" s="409"/>
      <c r="Q364" s="409"/>
      <c r="R364" s="409"/>
      <c r="S364" s="409"/>
      <c r="T364" s="409"/>
      <c r="U364" s="409"/>
      <c r="V364" s="409"/>
      <c r="W364" s="409"/>
      <c r="X364" s="409"/>
      <c r="Y364" s="409"/>
      <c r="Z364" s="409"/>
      <c r="AA364" s="409"/>
      <c r="AB364" s="409"/>
      <c r="AC364" s="409"/>
      <c r="AD364" s="409"/>
    </row>
    <row r="365" ht="16.5" customHeight="1">
      <c r="A365" s="409"/>
      <c r="B365" s="434"/>
      <c r="C365" s="434"/>
      <c r="D365" s="434"/>
      <c r="E365" s="409"/>
      <c r="F365" s="409"/>
      <c r="G365" s="434"/>
      <c r="H365" s="409"/>
      <c r="I365" s="409"/>
      <c r="J365" s="409"/>
      <c r="K365" s="409"/>
      <c r="L365" s="409"/>
      <c r="M365" s="409"/>
      <c r="N365" s="409"/>
      <c r="O365" s="409"/>
      <c r="P365" s="409"/>
      <c r="Q365" s="409"/>
      <c r="R365" s="409"/>
      <c r="S365" s="409"/>
      <c r="T365" s="409"/>
      <c r="U365" s="409"/>
      <c r="V365" s="409"/>
      <c r="W365" s="409"/>
      <c r="X365" s="409"/>
      <c r="Y365" s="409"/>
      <c r="Z365" s="409"/>
      <c r="AA365" s="409"/>
      <c r="AB365" s="409"/>
      <c r="AC365" s="409"/>
      <c r="AD365" s="409"/>
    </row>
    <row r="366" ht="16.5" customHeight="1">
      <c r="A366" s="409"/>
      <c r="B366" s="434"/>
      <c r="C366" s="434"/>
      <c r="D366" s="434"/>
      <c r="E366" s="409"/>
      <c r="F366" s="409"/>
      <c r="G366" s="434"/>
      <c r="H366" s="409"/>
      <c r="I366" s="409"/>
      <c r="J366" s="409"/>
      <c r="K366" s="409"/>
      <c r="L366" s="409"/>
      <c r="M366" s="409"/>
      <c r="N366" s="409"/>
      <c r="O366" s="409"/>
      <c r="P366" s="409"/>
      <c r="Q366" s="409"/>
      <c r="R366" s="409"/>
      <c r="S366" s="409"/>
      <c r="T366" s="409"/>
      <c r="U366" s="409"/>
      <c r="V366" s="409"/>
      <c r="W366" s="409"/>
      <c r="X366" s="409"/>
      <c r="Y366" s="409"/>
      <c r="Z366" s="409"/>
      <c r="AA366" s="409"/>
      <c r="AB366" s="409"/>
      <c r="AC366" s="409"/>
      <c r="AD366" s="409"/>
    </row>
    <row r="367" ht="16.5" customHeight="1">
      <c r="A367" s="409"/>
      <c r="B367" s="434"/>
      <c r="C367" s="434"/>
      <c r="D367" s="434"/>
      <c r="E367" s="409"/>
      <c r="F367" s="409"/>
      <c r="G367" s="434"/>
      <c r="H367" s="409"/>
      <c r="I367" s="409"/>
      <c r="J367" s="409"/>
      <c r="K367" s="409"/>
      <c r="L367" s="409"/>
      <c r="M367" s="409"/>
      <c r="N367" s="409"/>
      <c r="O367" s="409"/>
      <c r="P367" s="409"/>
      <c r="Q367" s="409"/>
      <c r="R367" s="409"/>
      <c r="S367" s="409"/>
      <c r="T367" s="409"/>
      <c r="U367" s="409"/>
      <c r="V367" s="409"/>
      <c r="W367" s="409"/>
      <c r="X367" s="409"/>
      <c r="Y367" s="409"/>
      <c r="Z367" s="409"/>
      <c r="AA367" s="409"/>
      <c r="AB367" s="409"/>
      <c r="AC367" s="409"/>
      <c r="AD367" s="409"/>
    </row>
    <row r="368" ht="16.5" customHeight="1">
      <c r="A368" s="409"/>
      <c r="B368" s="434"/>
      <c r="C368" s="434"/>
      <c r="D368" s="434"/>
      <c r="E368" s="409"/>
      <c r="F368" s="409"/>
      <c r="G368" s="434"/>
      <c r="H368" s="409"/>
      <c r="I368" s="409"/>
      <c r="J368" s="409"/>
      <c r="K368" s="409"/>
      <c r="L368" s="409"/>
      <c r="M368" s="409"/>
      <c r="N368" s="409"/>
      <c r="O368" s="409"/>
      <c r="P368" s="409"/>
      <c r="Q368" s="409"/>
      <c r="R368" s="409"/>
      <c r="S368" s="409"/>
      <c r="T368" s="409"/>
      <c r="U368" s="409"/>
      <c r="V368" s="409"/>
      <c r="W368" s="409"/>
      <c r="X368" s="409"/>
      <c r="Y368" s="409"/>
      <c r="Z368" s="409"/>
      <c r="AA368" s="409"/>
      <c r="AB368" s="409"/>
      <c r="AC368" s="409"/>
      <c r="AD368" s="409"/>
    </row>
    <row r="369" ht="16.5" customHeight="1">
      <c r="A369" s="409"/>
      <c r="B369" s="434"/>
      <c r="C369" s="434"/>
      <c r="D369" s="434"/>
      <c r="E369" s="409"/>
      <c r="F369" s="409"/>
      <c r="G369" s="434"/>
      <c r="H369" s="409"/>
      <c r="I369" s="409"/>
      <c r="J369" s="409"/>
      <c r="K369" s="409"/>
      <c r="L369" s="409"/>
      <c r="M369" s="409"/>
      <c r="N369" s="409"/>
      <c r="O369" s="409"/>
      <c r="P369" s="409"/>
      <c r="Q369" s="409"/>
      <c r="R369" s="409"/>
      <c r="S369" s="409"/>
      <c r="T369" s="409"/>
      <c r="U369" s="409"/>
      <c r="V369" s="409"/>
      <c r="W369" s="409"/>
      <c r="X369" s="409"/>
      <c r="Y369" s="409"/>
      <c r="Z369" s="409"/>
      <c r="AA369" s="409"/>
      <c r="AB369" s="409"/>
      <c r="AC369" s="409"/>
      <c r="AD369" s="409"/>
    </row>
    <row r="370" ht="16.5" customHeight="1">
      <c r="A370" s="409"/>
      <c r="B370" s="434"/>
      <c r="C370" s="434"/>
      <c r="D370" s="434"/>
      <c r="E370" s="409"/>
      <c r="F370" s="409"/>
      <c r="G370" s="434"/>
      <c r="H370" s="409"/>
      <c r="I370" s="409"/>
      <c r="J370" s="409"/>
      <c r="K370" s="409"/>
      <c r="L370" s="409"/>
      <c r="M370" s="409"/>
      <c r="N370" s="409"/>
      <c r="O370" s="409"/>
      <c r="P370" s="409"/>
      <c r="Q370" s="409"/>
      <c r="R370" s="409"/>
      <c r="S370" s="409"/>
      <c r="T370" s="409"/>
      <c r="U370" s="409"/>
      <c r="V370" s="409"/>
      <c r="W370" s="409"/>
      <c r="X370" s="409"/>
      <c r="Y370" s="409"/>
      <c r="Z370" s="409"/>
      <c r="AA370" s="409"/>
      <c r="AB370" s="409"/>
      <c r="AC370" s="409"/>
      <c r="AD370" s="409"/>
    </row>
    <row r="371" ht="16.5" customHeight="1">
      <c r="A371" s="409"/>
      <c r="B371" s="434"/>
      <c r="C371" s="434"/>
      <c r="D371" s="434"/>
      <c r="E371" s="409"/>
      <c r="F371" s="409"/>
      <c r="G371" s="434"/>
      <c r="H371" s="409"/>
      <c r="I371" s="409"/>
      <c r="J371" s="409"/>
      <c r="K371" s="409"/>
      <c r="L371" s="409"/>
      <c r="M371" s="409"/>
      <c r="N371" s="409"/>
      <c r="O371" s="409"/>
      <c r="P371" s="409"/>
      <c r="Q371" s="409"/>
      <c r="R371" s="409"/>
      <c r="S371" s="409"/>
      <c r="T371" s="409"/>
      <c r="U371" s="409"/>
      <c r="V371" s="409"/>
      <c r="W371" s="409"/>
      <c r="X371" s="409"/>
      <c r="Y371" s="409"/>
      <c r="Z371" s="409"/>
      <c r="AA371" s="409"/>
      <c r="AB371" s="409"/>
      <c r="AC371" s="409"/>
      <c r="AD371" s="409"/>
    </row>
    <row r="372" ht="16.5" customHeight="1">
      <c r="A372" s="409"/>
      <c r="B372" s="434"/>
      <c r="C372" s="434"/>
      <c r="D372" s="434"/>
      <c r="E372" s="409"/>
      <c r="F372" s="409"/>
      <c r="G372" s="434"/>
      <c r="H372" s="409"/>
      <c r="I372" s="409"/>
      <c r="J372" s="409"/>
      <c r="K372" s="409"/>
      <c r="L372" s="409"/>
      <c r="M372" s="409"/>
      <c r="N372" s="409"/>
      <c r="O372" s="409"/>
      <c r="P372" s="409"/>
      <c r="Q372" s="409"/>
      <c r="R372" s="409"/>
      <c r="S372" s="409"/>
      <c r="T372" s="409"/>
      <c r="U372" s="409"/>
      <c r="V372" s="409"/>
      <c r="W372" s="409"/>
      <c r="X372" s="409"/>
      <c r="Y372" s="409"/>
      <c r="Z372" s="409"/>
      <c r="AA372" s="409"/>
      <c r="AB372" s="409"/>
      <c r="AC372" s="409"/>
      <c r="AD372" s="409"/>
    </row>
    <row r="373" ht="16.5" customHeight="1">
      <c r="A373" s="409"/>
      <c r="B373" s="434"/>
      <c r="C373" s="434"/>
      <c r="D373" s="434"/>
      <c r="E373" s="409"/>
      <c r="F373" s="409"/>
      <c r="G373" s="434"/>
      <c r="H373" s="409"/>
      <c r="I373" s="409"/>
      <c r="J373" s="409"/>
      <c r="K373" s="409"/>
      <c r="L373" s="409"/>
      <c r="M373" s="409"/>
      <c r="N373" s="409"/>
      <c r="O373" s="409"/>
      <c r="P373" s="409"/>
      <c r="Q373" s="409"/>
      <c r="R373" s="409"/>
      <c r="S373" s="409"/>
      <c r="T373" s="409"/>
      <c r="U373" s="409"/>
      <c r="V373" s="409"/>
      <c r="W373" s="409"/>
      <c r="X373" s="409"/>
      <c r="Y373" s="409"/>
      <c r="Z373" s="409"/>
      <c r="AA373" s="409"/>
      <c r="AB373" s="409"/>
      <c r="AC373" s="409"/>
      <c r="AD373" s="409"/>
    </row>
    <row r="374" ht="16.5" customHeight="1">
      <c r="A374" s="409"/>
      <c r="B374" s="434"/>
      <c r="C374" s="434"/>
      <c r="D374" s="434"/>
      <c r="E374" s="409"/>
      <c r="F374" s="409"/>
      <c r="G374" s="434"/>
      <c r="H374" s="409"/>
      <c r="I374" s="409"/>
      <c r="J374" s="409"/>
      <c r="K374" s="409"/>
      <c r="L374" s="409"/>
      <c r="M374" s="409"/>
      <c r="N374" s="409"/>
      <c r="O374" s="409"/>
      <c r="P374" s="409"/>
      <c r="Q374" s="409"/>
      <c r="R374" s="409"/>
      <c r="S374" s="409"/>
      <c r="T374" s="409"/>
      <c r="U374" s="409"/>
      <c r="V374" s="409"/>
      <c r="W374" s="409"/>
      <c r="X374" s="409"/>
      <c r="Y374" s="409"/>
      <c r="Z374" s="409"/>
      <c r="AA374" s="409"/>
      <c r="AB374" s="409"/>
      <c r="AC374" s="409"/>
      <c r="AD374" s="409"/>
    </row>
    <row r="375" ht="16.5" customHeight="1">
      <c r="A375" s="409"/>
      <c r="B375" s="434"/>
      <c r="C375" s="434"/>
      <c r="D375" s="434"/>
      <c r="E375" s="409"/>
      <c r="F375" s="409"/>
      <c r="G375" s="434"/>
      <c r="H375" s="409"/>
      <c r="I375" s="409"/>
      <c r="J375" s="409"/>
      <c r="K375" s="409"/>
      <c r="L375" s="409"/>
      <c r="M375" s="409"/>
      <c r="N375" s="409"/>
      <c r="O375" s="409"/>
      <c r="P375" s="409"/>
      <c r="Q375" s="409"/>
      <c r="R375" s="409"/>
      <c r="S375" s="409"/>
      <c r="T375" s="409"/>
      <c r="U375" s="409"/>
      <c r="V375" s="409"/>
      <c r="W375" s="409"/>
      <c r="X375" s="409"/>
      <c r="Y375" s="409"/>
      <c r="Z375" s="409"/>
      <c r="AA375" s="409"/>
      <c r="AB375" s="409"/>
      <c r="AC375" s="409"/>
      <c r="AD375" s="409"/>
    </row>
    <row r="376" ht="16.5" customHeight="1">
      <c r="A376" s="409"/>
      <c r="B376" s="434"/>
      <c r="C376" s="434"/>
      <c r="D376" s="434"/>
      <c r="E376" s="409"/>
      <c r="F376" s="409"/>
      <c r="G376" s="434"/>
      <c r="H376" s="409"/>
      <c r="I376" s="409"/>
      <c r="J376" s="409"/>
      <c r="K376" s="409"/>
      <c r="L376" s="409"/>
      <c r="M376" s="409"/>
      <c r="N376" s="409"/>
      <c r="O376" s="409"/>
      <c r="P376" s="409"/>
      <c r="Q376" s="409"/>
      <c r="R376" s="409"/>
      <c r="S376" s="409"/>
      <c r="T376" s="409"/>
      <c r="U376" s="409"/>
      <c r="V376" s="409"/>
      <c r="W376" s="409"/>
      <c r="X376" s="409"/>
      <c r="Y376" s="409"/>
      <c r="Z376" s="409"/>
      <c r="AA376" s="409"/>
      <c r="AB376" s="409"/>
      <c r="AC376" s="409"/>
      <c r="AD376" s="409"/>
    </row>
    <row r="377" ht="16.5" customHeight="1">
      <c r="A377" s="409"/>
      <c r="B377" s="434"/>
      <c r="C377" s="434"/>
      <c r="D377" s="434"/>
      <c r="E377" s="409"/>
      <c r="F377" s="409"/>
      <c r="G377" s="434"/>
      <c r="H377" s="409"/>
      <c r="I377" s="409"/>
      <c r="J377" s="409"/>
      <c r="K377" s="409"/>
      <c r="L377" s="409"/>
      <c r="M377" s="409"/>
      <c r="N377" s="409"/>
      <c r="O377" s="409"/>
      <c r="P377" s="409"/>
      <c r="Q377" s="409"/>
      <c r="R377" s="409"/>
      <c r="S377" s="409"/>
      <c r="T377" s="409"/>
      <c r="U377" s="409"/>
      <c r="V377" s="409"/>
      <c r="W377" s="409"/>
      <c r="X377" s="409"/>
      <c r="Y377" s="409"/>
      <c r="Z377" s="409"/>
      <c r="AA377" s="409"/>
      <c r="AB377" s="409"/>
      <c r="AC377" s="409"/>
      <c r="AD377" s="409"/>
    </row>
    <row r="378" ht="16.5" customHeight="1">
      <c r="A378" s="409"/>
      <c r="B378" s="434"/>
      <c r="C378" s="434"/>
      <c r="D378" s="434"/>
      <c r="E378" s="409"/>
      <c r="F378" s="409"/>
      <c r="G378" s="434"/>
      <c r="H378" s="409"/>
      <c r="I378" s="409"/>
      <c r="J378" s="409"/>
      <c r="K378" s="409"/>
      <c r="L378" s="409"/>
      <c r="M378" s="409"/>
      <c r="N378" s="409"/>
      <c r="O378" s="409"/>
      <c r="P378" s="409"/>
      <c r="Q378" s="409"/>
      <c r="R378" s="409"/>
      <c r="S378" s="409"/>
      <c r="T378" s="409"/>
      <c r="U378" s="409"/>
      <c r="V378" s="409"/>
      <c r="W378" s="409"/>
      <c r="X378" s="409"/>
      <c r="Y378" s="409"/>
      <c r="Z378" s="409"/>
      <c r="AA378" s="409"/>
      <c r="AB378" s="409"/>
      <c r="AC378" s="409"/>
      <c r="AD378" s="409"/>
    </row>
    <row r="379" ht="16.5" customHeight="1">
      <c r="A379" s="409"/>
      <c r="B379" s="434"/>
      <c r="C379" s="434"/>
      <c r="D379" s="434"/>
      <c r="E379" s="409"/>
      <c r="F379" s="409"/>
      <c r="G379" s="434"/>
      <c r="H379" s="409"/>
      <c r="I379" s="409"/>
      <c r="J379" s="409"/>
      <c r="K379" s="409"/>
      <c r="L379" s="409"/>
      <c r="M379" s="409"/>
      <c r="N379" s="409"/>
      <c r="O379" s="409"/>
      <c r="P379" s="409"/>
      <c r="Q379" s="409"/>
      <c r="R379" s="409"/>
      <c r="S379" s="409"/>
      <c r="T379" s="409"/>
      <c r="U379" s="409"/>
      <c r="V379" s="409"/>
      <c r="W379" s="409"/>
      <c r="X379" s="409"/>
      <c r="Y379" s="409"/>
      <c r="Z379" s="409"/>
      <c r="AA379" s="409"/>
      <c r="AB379" s="409"/>
      <c r="AC379" s="409"/>
      <c r="AD379" s="409"/>
    </row>
    <row r="380" ht="16.5" customHeight="1">
      <c r="A380" s="409"/>
      <c r="B380" s="434"/>
      <c r="C380" s="434"/>
      <c r="D380" s="434"/>
      <c r="E380" s="409"/>
      <c r="F380" s="409"/>
      <c r="G380" s="434"/>
      <c r="H380" s="409"/>
      <c r="I380" s="409"/>
      <c r="J380" s="409"/>
      <c r="K380" s="409"/>
      <c r="L380" s="409"/>
      <c r="M380" s="409"/>
      <c r="N380" s="409"/>
      <c r="O380" s="409"/>
      <c r="P380" s="409"/>
      <c r="Q380" s="409"/>
      <c r="R380" s="409"/>
      <c r="S380" s="409"/>
      <c r="T380" s="409"/>
      <c r="U380" s="409"/>
      <c r="V380" s="409"/>
      <c r="W380" s="409"/>
      <c r="X380" s="409"/>
      <c r="Y380" s="409"/>
      <c r="Z380" s="409"/>
      <c r="AA380" s="409"/>
      <c r="AB380" s="409"/>
      <c r="AC380" s="409"/>
      <c r="AD380" s="409"/>
    </row>
    <row r="381" ht="16.5" customHeight="1">
      <c r="A381" s="409"/>
      <c r="B381" s="434"/>
      <c r="C381" s="434"/>
      <c r="D381" s="434"/>
      <c r="E381" s="409"/>
      <c r="F381" s="409"/>
      <c r="G381" s="434"/>
      <c r="H381" s="409"/>
      <c r="I381" s="409"/>
      <c r="J381" s="409"/>
      <c r="K381" s="409"/>
      <c r="L381" s="409"/>
      <c r="M381" s="409"/>
      <c r="N381" s="409"/>
      <c r="O381" s="409"/>
      <c r="P381" s="409"/>
      <c r="Q381" s="409"/>
      <c r="R381" s="409"/>
      <c r="S381" s="409"/>
      <c r="T381" s="409"/>
      <c r="U381" s="409"/>
      <c r="V381" s="409"/>
      <c r="W381" s="409"/>
      <c r="X381" s="409"/>
      <c r="Y381" s="409"/>
      <c r="Z381" s="409"/>
      <c r="AA381" s="409"/>
      <c r="AB381" s="409"/>
      <c r="AC381" s="409"/>
      <c r="AD381" s="409"/>
    </row>
    <row r="382" ht="16.5" customHeight="1">
      <c r="A382" s="409"/>
      <c r="B382" s="434"/>
      <c r="C382" s="434"/>
      <c r="D382" s="434"/>
      <c r="E382" s="409"/>
      <c r="F382" s="409"/>
      <c r="G382" s="434"/>
      <c r="H382" s="409"/>
      <c r="I382" s="409"/>
      <c r="J382" s="409"/>
      <c r="K382" s="409"/>
      <c r="L382" s="409"/>
      <c r="M382" s="409"/>
      <c r="N382" s="409"/>
      <c r="O382" s="409"/>
      <c r="P382" s="409"/>
      <c r="Q382" s="409"/>
      <c r="R382" s="409"/>
      <c r="S382" s="409"/>
      <c r="T382" s="409"/>
      <c r="U382" s="409"/>
      <c r="V382" s="409"/>
      <c r="W382" s="409"/>
      <c r="X382" s="409"/>
      <c r="Y382" s="409"/>
      <c r="Z382" s="409"/>
      <c r="AA382" s="409"/>
      <c r="AB382" s="409"/>
      <c r="AC382" s="409"/>
      <c r="AD382" s="409"/>
    </row>
    <row r="383" ht="16.5" customHeight="1">
      <c r="A383" s="409"/>
      <c r="B383" s="434"/>
      <c r="C383" s="434"/>
      <c r="D383" s="434"/>
      <c r="E383" s="409"/>
      <c r="F383" s="409"/>
      <c r="G383" s="434"/>
      <c r="H383" s="409"/>
      <c r="I383" s="409"/>
      <c r="J383" s="409"/>
      <c r="K383" s="409"/>
      <c r="L383" s="409"/>
      <c r="M383" s="409"/>
      <c r="N383" s="409"/>
      <c r="O383" s="409"/>
      <c r="P383" s="409"/>
      <c r="Q383" s="409"/>
      <c r="R383" s="409"/>
      <c r="S383" s="409"/>
      <c r="T383" s="409"/>
      <c r="U383" s="409"/>
      <c r="V383" s="409"/>
      <c r="W383" s="409"/>
      <c r="X383" s="409"/>
      <c r="Y383" s="409"/>
      <c r="Z383" s="409"/>
      <c r="AA383" s="409"/>
      <c r="AB383" s="409"/>
      <c r="AC383" s="409"/>
      <c r="AD383" s="409"/>
    </row>
    <row r="384" ht="16.5" customHeight="1">
      <c r="A384" s="409"/>
      <c r="B384" s="434"/>
      <c r="C384" s="434"/>
      <c r="D384" s="434"/>
      <c r="E384" s="409"/>
      <c r="F384" s="409"/>
      <c r="G384" s="434"/>
      <c r="H384" s="409"/>
      <c r="I384" s="409"/>
      <c r="J384" s="409"/>
      <c r="K384" s="409"/>
      <c r="L384" s="409"/>
      <c r="M384" s="409"/>
      <c r="N384" s="409"/>
      <c r="O384" s="409"/>
      <c r="P384" s="409"/>
      <c r="Q384" s="409"/>
      <c r="R384" s="409"/>
      <c r="S384" s="409"/>
      <c r="T384" s="409"/>
      <c r="U384" s="409"/>
      <c r="V384" s="409"/>
      <c r="W384" s="409"/>
      <c r="X384" s="409"/>
      <c r="Y384" s="409"/>
      <c r="Z384" s="409"/>
      <c r="AA384" s="409"/>
      <c r="AB384" s="409"/>
      <c r="AC384" s="409"/>
      <c r="AD384" s="409"/>
    </row>
    <row r="385" ht="16.5" customHeight="1">
      <c r="A385" s="409"/>
      <c r="B385" s="434"/>
      <c r="C385" s="434"/>
      <c r="D385" s="434"/>
      <c r="E385" s="409"/>
      <c r="F385" s="409"/>
      <c r="G385" s="434"/>
      <c r="H385" s="409"/>
      <c r="I385" s="409"/>
      <c r="J385" s="409"/>
      <c r="K385" s="409"/>
      <c r="L385" s="409"/>
      <c r="M385" s="409"/>
      <c r="N385" s="409"/>
      <c r="O385" s="409"/>
      <c r="P385" s="409"/>
      <c r="Q385" s="409"/>
      <c r="R385" s="409"/>
      <c r="S385" s="409"/>
      <c r="T385" s="409"/>
      <c r="U385" s="409"/>
      <c r="V385" s="409"/>
      <c r="W385" s="409"/>
      <c r="X385" s="409"/>
      <c r="Y385" s="409"/>
      <c r="Z385" s="409"/>
      <c r="AA385" s="409"/>
      <c r="AB385" s="409"/>
      <c r="AC385" s="409"/>
      <c r="AD385" s="409"/>
    </row>
    <row r="386" ht="16.5" customHeight="1">
      <c r="A386" s="409"/>
      <c r="B386" s="434"/>
      <c r="C386" s="434"/>
      <c r="D386" s="434"/>
      <c r="E386" s="409"/>
      <c r="F386" s="409"/>
      <c r="G386" s="434"/>
      <c r="H386" s="409"/>
      <c r="I386" s="409"/>
      <c r="J386" s="409"/>
      <c r="K386" s="409"/>
      <c r="L386" s="409"/>
      <c r="M386" s="409"/>
      <c r="N386" s="409"/>
      <c r="O386" s="409"/>
      <c r="P386" s="409"/>
      <c r="Q386" s="409"/>
      <c r="R386" s="409"/>
      <c r="S386" s="409"/>
      <c r="T386" s="409"/>
      <c r="U386" s="409"/>
      <c r="V386" s="409"/>
      <c r="W386" s="409"/>
      <c r="X386" s="409"/>
      <c r="Y386" s="409"/>
      <c r="Z386" s="409"/>
      <c r="AA386" s="409"/>
      <c r="AB386" s="409"/>
      <c r="AC386" s="409"/>
      <c r="AD386" s="409"/>
    </row>
    <row r="387" ht="16.5" customHeight="1">
      <c r="A387" s="409"/>
      <c r="B387" s="434"/>
      <c r="C387" s="434"/>
      <c r="D387" s="434"/>
      <c r="E387" s="409"/>
      <c r="F387" s="409"/>
      <c r="G387" s="434"/>
      <c r="H387" s="409"/>
      <c r="I387" s="409"/>
      <c r="J387" s="409"/>
      <c r="K387" s="409"/>
      <c r="L387" s="409"/>
      <c r="M387" s="409"/>
      <c r="N387" s="409"/>
      <c r="O387" s="409"/>
      <c r="P387" s="409"/>
      <c r="Q387" s="409"/>
      <c r="R387" s="409"/>
      <c r="S387" s="409"/>
      <c r="T387" s="409"/>
      <c r="U387" s="409"/>
      <c r="V387" s="409"/>
      <c r="W387" s="409"/>
      <c r="X387" s="409"/>
      <c r="Y387" s="409"/>
      <c r="Z387" s="409"/>
      <c r="AA387" s="409"/>
      <c r="AB387" s="409"/>
      <c r="AC387" s="409"/>
      <c r="AD387" s="409"/>
    </row>
    <row r="388" ht="16.5" customHeight="1">
      <c r="A388" s="409"/>
      <c r="B388" s="434"/>
      <c r="C388" s="434"/>
      <c r="D388" s="434"/>
      <c r="E388" s="409"/>
      <c r="F388" s="409"/>
      <c r="G388" s="434"/>
      <c r="H388" s="409"/>
      <c r="I388" s="409"/>
      <c r="J388" s="409"/>
      <c r="K388" s="409"/>
      <c r="L388" s="409"/>
      <c r="M388" s="409"/>
      <c r="N388" s="409"/>
      <c r="O388" s="409"/>
      <c r="P388" s="409"/>
      <c r="Q388" s="409"/>
      <c r="R388" s="409"/>
      <c r="S388" s="409"/>
      <c r="T388" s="409"/>
      <c r="U388" s="409"/>
      <c r="V388" s="409"/>
      <c r="W388" s="409"/>
      <c r="X388" s="409"/>
      <c r="Y388" s="409"/>
      <c r="Z388" s="409"/>
      <c r="AA388" s="409"/>
      <c r="AB388" s="409"/>
      <c r="AC388" s="409"/>
      <c r="AD388" s="409"/>
    </row>
    <row r="389" ht="16.5" customHeight="1">
      <c r="A389" s="409"/>
      <c r="B389" s="434"/>
      <c r="C389" s="434"/>
      <c r="D389" s="434"/>
      <c r="E389" s="409"/>
      <c r="F389" s="409"/>
      <c r="G389" s="434"/>
      <c r="H389" s="409"/>
      <c r="I389" s="409"/>
      <c r="J389" s="409"/>
      <c r="K389" s="409"/>
      <c r="L389" s="409"/>
      <c r="M389" s="409"/>
      <c r="N389" s="409"/>
      <c r="O389" s="409"/>
      <c r="P389" s="409"/>
      <c r="Q389" s="409"/>
      <c r="R389" s="409"/>
      <c r="S389" s="409"/>
      <c r="T389" s="409"/>
      <c r="U389" s="409"/>
      <c r="V389" s="409"/>
      <c r="W389" s="409"/>
      <c r="X389" s="409"/>
      <c r="Y389" s="409"/>
      <c r="Z389" s="409"/>
      <c r="AA389" s="409"/>
      <c r="AB389" s="409"/>
      <c r="AC389" s="409"/>
      <c r="AD389" s="409"/>
    </row>
    <row r="390" ht="16.5" customHeight="1">
      <c r="A390" s="409"/>
      <c r="B390" s="434"/>
      <c r="C390" s="434"/>
      <c r="D390" s="434"/>
      <c r="E390" s="409"/>
      <c r="F390" s="409"/>
      <c r="G390" s="434"/>
      <c r="H390" s="409"/>
      <c r="I390" s="409"/>
      <c r="J390" s="409"/>
      <c r="K390" s="409"/>
      <c r="L390" s="409"/>
      <c r="M390" s="409"/>
      <c r="N390" s="409"/>
      <c r="O390" s="409"/>
      <c r="P390" s="409"/>
      <c r="Q390" s="409"/>
      <c r="R390" s="409"/>
      <c r="S390" s="409"/>
      <c r="T390" s="409"/>
      <c r="U390" s="409"/>
      <c r="V390" s="409"/>
      <c r="W390" s="409"/>
      <c r="X390" s="409"/>
      <c r="Y390" s="409"/>
      <c r="Z390" s="409"/>
      <c r="AA390" s="409"/>
      <c r="AB390" s="409"/>
      <c r="AC390" s="409"/>
      <c r="AD390" s="409"/>
    </row>
    <row r="391" ht="16.5" customHeight="1">
      <c r="A391" s="409"/>
      <c r="B391" s="434"/>
      <c r="C391" s="434"/>
      <c r="D391" s="434"/>
      <c r="E391" s="409"/>
      <c r="F391" s="409"/>
      <c r="G391" s="434"/>
      <c r="H391" s="409"/>
      <c r="I391" s="409"/>
      <c r="J391" s="409"/>
      <c r="K391" s="409"/>
      <c r="L391" s="409"/>
      <c r="M391" s="409"/>
      <c r="N391" s="409"/>
      <c r="O391" s="409"/>
      <c r="P391" s="409"/>
      <c r="Q391" s="409"/>
      <c r="R391" s="409"/>
      <c r="S391" s="409"/>
      <c r="T391" s="409"/>
      <c r="U391" s="409"/>
      <c r="V391" s="409"/>
      <c r="W391" s="409"/>
      <c r="X391" s="409"/>
      <c r="Y391" s="409"/>
      <c r="Z391" s="409"/>
      <c r="AA391" s="409"/>
      <c r="AB391" s="409"/>
      <c r="AC391" s="409"/>
      <c r="AD391" s="409"/>
    </row>
    <row r="392" ht="16.5" customHeight="1">
      <c r="A392" s="409"/>
      <c r="B392" s="434"/>
      <c r="C392" s="434"/>
      <c r="D392" s="434"/>
      <c r="E392" s="409"/>
      <c r="F392" s="409"/>
      <c r="G392" s="434"/>
      <c r="H392" s="409"/>
      <c r="I392" s="409"/>
      <c r="J392" s="409"/>
      <c r="K392" s="409"/>
      <c r="L392" s="409"/>
      <c r="M392" s="409"/>
      <c r="N392" s="409"/>
      <c r="O392" s="409"/>
      <c r="P392" s="409"/>
      <c r="Q392" s="409"/>
      <c r="R392" s="409"/>
      <c r="S392" s="409"/>
      <c r="T392" s="409"/>
      <c r="U392" s="409"/>
      <c r="V392" s="409"/>
      <c r="W392" s="409"/>
      <c r="X392" s="409"/>
      <c r="Y392" s="409"/>
      <c r="Z392" s="409"/>
      <c r="AA392" s="409"/>
      <c r="AB392" s="409"/>
      <c r="AC392" s="409"/>
      <c r="AD392" s="409"/>
    </row>
    <row r="393" ht="16.5" customHeight="1">
      <c r="A393" s="409"/>
      <c r="B393" s="434"/>
      <c r="C393" s="434"/>
      <c r="D393" s="434"/>
      <c r="E393" s="409"/>
      <c r="F393" s="409"/>
      <c r="G393" s="434"/>
      <c r="H393" s="409"/>
      <c r="I393" s="409"/>
      <c r="J393" s="409"/>
      <c r="K393" s="409"/>
      <c r="L393" s="409"/>
      <c r="M393" s="409"/>
      <c r="N393" s="409"/>
      <c r="O393" s="409"/>
      <c r="P393" s="409"/>
      <c r="Q393" s="409"/>
      <c r="R393" s="409"/>
      <c r="S393" s="409"/>
      <c r="T393" s="409"/>
      <c r="U393" s="409"/>
      <c r="V393" s="409"/>
      <c r="W393" s="409"/>
      <c r="X393" s="409"/>
      <c r="Y393" s="409"/>
      <c r="Z393" s="409"/>
      <c r="AA393" s="409"/>
      <c r="AB393" s="409"/>
      <c r="AC393" s="409"/>
      <c r="AD393" s="409"/>
    </row>
    <row r="394" ht="16.5" customHeight="1">
      <c r="A394" s="409"/>
      <c r="B394" s="434"/>
      <c r="C394" s="434"/>
      <c r="D394" s="434"/>
      <c r="E394" s="409"/>
      <c r="F394" s="409"/>
      <c r="G394" s="434"/>
      <c r="H394" s="409"/>
      <c r="I394" s="409"/>
      <c r="J394" s="409"/>
      <c r="K394" s="409"/>
      <c r="L394" s="409"/>
      <c r="M394" s="409"/>
      <c r="N394" s="409"/>
      <c r="O394" s="409"/>
      <c r="P394" s="409"/>
      <c r="Q394" s="409"/>
      <c r="R394" s="409"/>
      <c r="S394" s="409"/>
      <c r="T394" s="409"/>
      <c r="U394" s="409"/>
      <c r="V394" s="409"/>
      <c r="W394" s="409"/>
      <c r="X394" s="409"/>
      <c r="Y394" s="409"/>
      <c r="Z394" s="409"/>
      <c r="AA394" s="409"/>
      <c r="AB394" s="409"/>
      <c r="AC394" s="409"/>
      <c r="AD394" s="409"/>
    </row>
    <row r="395" ht="16.5" customHeight="1">
      <c r="A395" s="409"/>
      <c r="B395" s="434"/>
      <c r="C395" s="434"/>
      <c r="D395" s="434"/>
      <c r="E395" s="409"/>
      <c r="F395" s="409"/>
      <c r="G395" s="434"/>
      <c r="H395" s="409"/>
      <c r="I395" s="409"/>
      <c r="J395" s="409"/>
      <c r="K395" s="409"/>
      <c r="L395" s="409"/>
      <c r="M395" s="409"/>
      <c r="N395" s="409"/>
      <c r="O395" s="409"/>
      <c r="P395" s="409"/>
      <c r="Q395" s="409"/>
      <c r="R395" s="409"/>
      <c r="S395" s="409"/>
      <c r="T395" s="409"/>
      <c r="U395" s="409"/>
      <c r="V395" s="409"/>
      <c r="W395" s="409"/>
      <c r="X395" s="409"/>
      <c r="Y395" s="409"/>
      <c r="Z395" s="409"/>
      <c r="AA395" s="409"/>
      <c r="AB395" s="409"/>
      <c r="AC395" s="409"/>
      <c r="AD395" s="409"/>
    </row>
    <row r="396" ht="16.5" customHeight="1">
      <c r="A396" s="409"/>
      <c r="B396" s="434"/>
      <c r="C396" s="434"/>
      <c r="D396" s="434"/>
      <c r="E396" s="409"/>
      <c r="F396" s="409"/>
      <c r="G396" s="434"/>
      <c r="H396" s="409"/>
      <c r="I396" s="409"/>
      <c r="J396" s="409"/>
      <c r="K396" s="409"/>
      <c r="L396" s="409"/>
      <c r="M396" s="409"/>
      <c r="N396" s="409"/>
      <c r="O396" s="409"/>
      <c r="P396" s="409"/>
      <c r="Q396" s="409"/>
      <c r="R396" s="409"/>
      <c r="S396" s="409"/>
      <c r="T396" s="409"/>
      <c r="U396" s="409"/>
      <c r="V396" s="409"/>
      <c r="W396" s="409"/>
      <c r="X396" s="409"/>
      <c r="Y396" s="409"/>
      <c r="Z396" s="409"/>
      <c r="AA396" s="409"/>
      <c r="AB396" s="409"/>
      <c r="AC396" s="409"/>
      <c r="AD396" s="409"/>
    </row>
    <row r="397" ht="16.5" customHeight="1">
      <c r="A397" s="409"/>
      <c r="B397" s="434"/>
      <c r="C397" s="434"/>
      <c r="D397" s="434"/>
      <c r="E397" s="409"/>
      <c r="F397" s="409"/>
      <c r="G397" s="434"/>
      <c r="H397" s="409"/>
      <c r="I397" s="409"/>
      <c r="J397" s="409"/>
      <c r="K397" s="409"/>
      <c r="L397" s="409"/>
      <c r="M397" s="409"/>
      <c r="N397" s="409"/>
      <c r="O397" s="409"/>
      <c r="P397" s="409"/>
      <c r="Q397" s="409"/>
      <c r="R397" s="409"/>
      <c r="S397" s="409"/>
      <c r="T397" s="409"/>
      <c r="U397" s="409"/>
      <c r="V397" s="409"/>
      <c r="W397" s="409"/>
      <c r="X397" s="409"/>
      <c r="Y397" s="409"/>
      <c r="Z397" s="409"/>
      <c r="AA397" s="409"/>
      <c r="AB397" s="409"/>
      <c r="AC397" s="409"/>
      <c r="AD397" s="409"/>
    </row>
    <row r="398" ht="16.5" customHeight="1">
      <c r="A398" s="409"/>
      <c r="B398" s="434"/>
      <c r="C398" s="434"/>
      <c r="D398" s="434"/>
      <c r="E398" s="409"/>
      <c r="F398" s="409"/>
      <c r="G398" s="434"/>
      <c r="H398" s="409"/>
      <c r="I398" s="409"/>
      <c r="J398" s="409"/>
      <c r="K398" s="409"/>
      <c r="L398" s="409"/>
      <c r="M398" s="409"/>
      <c r="N398" s="409"/>
      <c r="O398" s="409"/>
      <c r="P398" s="409"/>
      <c r="Q398" s="409"/>
      <c r="R398" s="409"/>
      <c r="S398" s="409"/>
      <c r="T398" s="409"/>
      <c r="U398" s="409"/>
      <c r="V398" s="409"/>
      <c r="W398" s="409"/>
      <c r="X398" s="409"/>
      <c r="Y398" s="409"/>
      <c r="Z398" s="409"/>
      <c r="AA398" s="409"/>
      <c r="AB398" s="409"/>
      <c r="AC398" s="409"/>
      <c r="AD398" s="409"/>
    </row>
    <row r="399" ht="16.5" customHeight="1">
      <c r="A399" s="409"/>
      <c r="B399" s="434"/>
      <c r="C399" s="434"/>
      <c r="D399" s="434"/>
      <c r="E399" s="409"/>
      <c r="F399" s="409"/>
      <c r="G399" s="434"/>
      <c r="H399" s="409"/>
      <c r="I399" s="409"/>
      <c r="J399" s="409"/>
      <c r="K399" s="409"/>
      <c r="L399" s="409"/>
      <c r="M399" s="409"/>
      <c r="N399" s="409"/>
      <c r="O399" s="409"/>
      <c r="P399" s="409"/>
      <c r="Q399" s="409"/>
      <c r="R399" s="409"/>
      <c r="S399" s="409"/>
      <c r="T399" s="409"/>
      <c r="U399" s="409"/>
      <c r="V399" s="409"/>
      <c r="W399" s="409"/>
      <c r="X399" s="409"/>
      <c r="Y399" s="409"/>
      <c r="Z399" s="409"/>
      <c r="AA399" s="409"/>
      <c r="AB399" s="409"/>
      <c r="AC399" s="409"/>
      <c r="AD399" s="409"/>
    </row>
    <row r="400" ht="16.5" customHeight="1">
      <c r="A400" s="409"/>
      <c r="B400" s="434"/>
      <c r="C400" s="434"/>
      <c r="D400" s="434"/>
      <c r="E400" s="409"/>
      <c r="F400" s="409"/>
      <c r="G400" s="434"/>
      <c r="H400" s="409"/>
      <c r="I400" s="409"/>
      <c r="J400" s="409"/>
      <c r="K400" s="409"/>
      <c r="L400" s="409"/>
      <c r="M400" s="409"/>
      <c r="N400" s="409"/>
      <c r="O400" s="409"/>
      <c r="P400" s="409"/>
      <c r="Q400" s="409"/>
      <c r="R400" s="409"/>
      <c r="S400" s="409"/>
      <c r="T400" s="409"/>
      <c r="U400" s="409"/>
      <c r="V400" s="409"/>
      <c r="W400" s="409"/>
      <c r="X400" s="409"/>
      <c r="Y400" s="409"/>
      <c r="Z400" s="409"/>
      <c r="AA400" s="409"/>
      <c r="AB400" s="409"/>
      <c r="AC400" s="409"/>
      <c r="AD400" s="409"/>
    </row>
    <row r="401" ht="16.5" customHeight="1">
      <c r="A401" s="409"/>
      <c r="B401" s="434"/>
      <c r="C401" s="434"/>
      <c r="D401" s="434"/>
      <c r="E401" s="409"/>
      <c r="F401" s="409"/>
      <c r="G401" s="434"/>
      <c r="H401" s="409"/>
      <c r="I401" s="409"/>
      <c r="J401" s="409"/>
      <c r="K401" s="409"/>
      <c r="L401" s="409"/>
      <c r="M401" s="409"/>
      <c r="N401" s="409"/>
      <c r="O401" s="409"/>
      <c r="P401" s="409"/>
      <c r="Q401" s="409"/>
      <c r="R401" s="409"/>
      <c r="S401" s="409"/>
      <c r="T401" s="409"/>
      <c r="U401" s="409"/>
      <c r="V401" s="409"/>
      <c r="W401" s="409"/>
      <c r="X401" s="409"/>
      <c r="Y401" s="409"/>
      <c r="Z401" s="409"/>
      <c r="AA401" s="409"/>
      <c r="AB401" s="409"/>
      <c r="AC401" s="409"/>
      <c r="AD401" s="409"/>
    </row>
    <row r="402" ht="16.5" customHeight="1">
      <c r="A402" s="409"/>
      <c r="B402" s="434"/>
      <c r="C402" s="434"/>
      <c r="D402" s="434"/>
      <c r="E402" s="409"/>
      <c r="F402" s="409"/>
      <c r="G402" s="434"/>
      <c r="H402" s="409"/>
      <c r="I402" s="409"/>
      <c r="J402" s="409"/>
      <c r="K402" s="409"/>
      <c r="L402" s="409"/>
      <c r="M402" s="409"/>
      <c r="N402" s="409"/>
      <c r="O402" s="409"/>
      <c r="P402" s="409"/>
      <c r="Q402" s="409"/>
      <c r="R402" s="409"/>
      <c r="S402" s="409"/>
      <c r="T402" s="409"/>
      <c r="U402" s="409"/>
      <c r="V402" s="409"/>
      <c r="W402" s="409"/>
      <c r="X402" s="409"/>
      <c r="Y402" s="409"/>
      <c r="Z402" s="409"/>
      <c r="AA402" s="409"/>
      <c r="AB402" s="409"/>
      <c r="AC402" s="409"/>
      <c r="AD402" s="409"/>
    </row>
    <row r="403" ht="16.5" customHeight="1">
      <c r="A403" s="409"/>
      <c r="B403" s="434"/>
      <c r="C403" s="434"/>
      <c r="D403" s="434"/>
      <c r="E403" s="409"/>
      <c r="F403" s="409"/>
      <c r="G403" s="434"/>
      <c r="H403" s="409"/>
      <c r="I403" s="409"/>
      <c r="J403" s="409"/>
      <c r="K403" s="409"/>
      <c r="L403" s="409"/>
      <c r="M403" s="409"/>
      <c r="N403" s="409"/>
      <c r="O403" s="409"/>
      <c r="P403" s="409"/>
      <c r="Q403" s="409"/>
      <c r="R403" s="409"/>
      <c r="S403" s="409"/>
      <c r="T403" s="409"/>
      <c r="U403" s="409"/>
      <c r="V403" s="409"/>
      <c r="W403" s="409"/>
      <c r="X403" s="409"/>
      <c r="Y403" s="409"/>
      <c r="Z403" s="409"/>
      <c r="AA403" s="409"/>
      <c r="AB403" s="409"/>
      <c r="AC403" s="409"/>
      <c r="AD403" s="409"/>
    </row>
    <row r="404" ht="16.5" customHeight="1">
      <c r="A404" s="409"/>
      <c r="B404" s="434"/>
      <c r="C404" s="434"/>
      <c r="D404" s="434"/>
      <c r="E404" s="409"/>
      <c r="F404" s="409"/>
      <c r="G404" s="434"/>
      <c r="H404" s="409"/>
      <c r="I404" s="409"/>
      <c r="J404" s="409"/>
      <c r="K404" s="409"/>
      <c r="L404" s="409"/>
      <c r="M404" s="409"/>
      <c r="N404" s="409"/>
      <c r="O404" s="409"/>
      <c r="P404" s="409"/>
      <c r="Q404" s="409"/>
      <c r="R404" s="409"/>
      <c r="S404" s="409"/>
      <c r="T404" s="409"/>
      <c r="U404" s="409"/>
      <c r="V404" s="409"/>
      <c r="W404" s="409"/>
      <c r="X404" s="409"/>
      <c r="Y404" s="409"/>
      <c r="Z404" s="409"/>
      <c r="AA404" s="409"/>
      <c r="AB404" s="409"/>
      <c r="AC404" s="409"/>
      <c r="AD404" s="409"/>
    </row>
    <row r="405" ht="16.5" customHeight="1">
      <c r="A405" s="409"/>
      <c r="B405" s="434"/>
      <c r="C405" s="434"/>
      <c r="D405" s="434"/>
      <c r="E405" s="409"/>
      <c r="F405" s="409"/>
      <c r="G405" s="434"/>
      <c r="H405" s="409"/>
      <c r="I405" s="409"/>
      <c r="J405" s="409"/>
      <c r="K405" s="409"/>
      <c r="L405" s="409"/>
      <c r="M405" s="409"/>
      <c r="N405" s="409"/>
      <c r="O405" s="409"/>
      <c r="P405" s="409"/>
      <c r="Q405" s="409"/>
      <c r="R405" s="409"/>
      <c r="S405" s="409"/>
      <c r="T405" s="409"/>
      <c r="U405" s="409"/>
      <c r="V405" s="409"/>
      <c r="W405" s="409"/>
      <c r="X405" s="409"/>
      <c r="Y405" s="409"/>
      <c r="Z405" s="409"/>
      <c r="AA405" s="409"/>
      <c r="AB405" s="409"/>
      <c r="AC405" s="409"/>
      <c r="AD405" s="409"/>
    </row>
    <row r="406" ht="16.5" customHeight="1">
      <c r="A406" s="409"/>
      <c r="B406" s="434"/>
      <c r="C406" s="434"/>
      <c r="D406" s="434"/>
      <c r="E406" s="409"/>
      <c r="F406" s="409"/>
      <c r="G406" s="434"/>
      <c r="H406" s="409"/>
      <c r="I406" s="409"/>
      <c r="J406" s="409"/>
      <c r="K406" s="409"/>
      <c r="L406" s="409"/>
      <c r="M406" s="409"/>
      <c r="N406" s="409"/>
      <c r="O406" s="409"/>
      <c r="P406" s="409"/>
      <c r="Q406" s="409"/>
      <c r="R406" s="409"/>
      <c r="S406" s="409"/>
      <c r="T406" s="409"/>
      <c r="U406" s="409"/>
      <c r="V406" s="409"/>
      <c r="W406" s="409"/>
      <c r="X406" s="409"/>
      <c r="Y406" s="409"/>
      <c r="Z406" s="409"/>
      <c r="AA406" s="409"/>
      <c r="AB406" s="409"/>
      <c r="AC406" s="409"/>
      <c r="AD406" s="409"/>
    </row>
    <row r="407" ht="16.5" customHeight="1">
      <c r="A407" s="409"/>
      <c r="B407" s="434"/>
      <c r="C407" s="434"/>
      <c r="D407" s="434"/>
      <c r="E407" s="409"/>
      <c r="F407" s="409"/>
      <c r="G407" s="434"/>
      <c r="H407" s="409"/>
      <c r="I407" s="409"/>
      <c r="J407" s="409"/>
      <c r="K407" s="409"/>
      <c r="L407" s="409"/>
      <c r="M407" s="409"/>
      <c r="N407" s="409"/>
      <c r="O407" s="409"/>
      <c r="P407" s="409"/>
      <c r="Q407" s="409"/>
      <c r="R407" s="409"/>
      <c r="S407" s="409"/>
      <c r="T407" s="409"/>
      <c r="U407" s="409"/>
      <c r="V407" s="409"/>
      <c r="W407" s="409"/>
      <c r="X407" s="409"/>
      <c r="Y407" s="409"/>
      <c r="Z407" s="409"/>
      <c r="AA407" s="409"/>
      <c r="AB407" s="409"/>
      <c r="AC407" s="409"/>
      <c r="AD407" s="409"/>
    </row>
    <row r="408" ht="16.5" customHeight="1">
      <c r="A408" s="409"/>
      <c r="B408" s="434"/>
      <c r="C408" s="434"/>
      <c r="D408" s="434"/>
      <c r="E408" s="409"/>
      <c r="F408" s="409"/>
      <c r="G408" s="434"/>
      <c r="H408" s="409"/>
      <c r="I408" s="409"/>
      <c r="J408" s="409"/>
      <c r="K408" s="409"/>
      <c r="L408" s="409"/>
      <c r="M408" s="409"/>
      <c r="N408" s="409"/>
      <c r="O408" s="409"/>
      <c r="P408" s="409"/>
      <c r="Q408" s="409"/>
      <c r="R408" s="409"/>
      <c r="S408" s="409"/>
      <c r="T408" s="409"/>
      <c r="U408" s="409"/>
      <c r="V408" s="409"/>
      <c r="W408" s="409"/>
      <c r="X408" s="409"/>
      <c r="Y408" s="409"/>
      <c r="Z408" s="409"/>
      <c r="AA408" s="409"/>
      <c r="AB408" s="409"/>
      <c r="AC408" s="409"/>
      <c r="AD408" s="409"/>
    </row>
    <row r="409" ht="16.5" customHeight="1">
      <c r="A409" s="409"/>
      <c r="B409" s="434"/>
      <c r="C409" s="434"/>
      <c r="D409" s="434"/>
      <c r="E409" s="409"/>
      <c r="F409" s="409"/>
      <c r="G409" s="434"/>
      <c r="H409" s="409"/>
      <c r="I409" s="409"/>
      <c r="J409" s="409"/>
      <c r="K409" s="409"/>
      <c r="L409" s="409"/>
      <c r="M409" s="409"/>
      <c r="N409" s="409"/>
      <c r="O409" s="409"/>
      <c r="P409" s="409"/>
      <c r="Q409" s="409"/>
      <c r="R409" s="409"/>
      <c r="S409" s="409"/>
      <c r="T409" s="409"/>
      <c r="U409" s="409"/>
      <c r="V409" s="409"/>
      <c r="W409" s="409"/>
      <c r="X409" s="409"/>
      <c r="Y409" s="409"/>
      <c r="Z409" s="409"/>
      <c r="AA409" s="409"/>
      <c r="AB409" s="409"/>
      <c r="AC409" s="409"/>
      <c r="AD409" s="409"/>
    </row>
    <row r="410" ht="16.5" customHeight="1">
      <c r="A410" s="409"/>
      <c r="B410" s="434"/>
      <c r="C410" s="434"/>
      <c r="D410" s="434"/>
      <c r="E410" s="409"/>
      <c r="F410" s="409"/>
      <c r="G410" s="434"/>
      <c r="H410" s="409"/>
      <c r="I410" s="409"/>
      <c r="J410" s="409"/>
      <c r="K410" s="409"/>
      <c r="L410" s="409"/>
      <c r="M410" s="409"/>
      <c r="N410" s="409"/>
      <c r="O410" s="409"/>
      <c r="P410" s="409"/>
      <c r="Q410" s="409"/>
      <c r="R410" s="409"/>
      <c r="S410" s="409"/>
      <c r="T410" s="409"/>
      <c r="U410" s="409"/>
      <c r="V410" s="409"/>
      <c r="W410" s="409"/>
      <c r="X410" s="409"/>
      <c r="Y410" s="409"/>
      <c r="Z410" s="409"/>
      <c r="AA410" s="409"/>
      <c r="AB410" s="409"/>
      <c r="AC410" s="409"/>
      <c r="AD410" s="409"/>
    </row>
    <row r="411" ht="16.5" customHeight="1">
      <c r="A411" s="409"/>
      <c r="B411" s="434"/>
      <c r="C411" s="434"/>
      <c r="D411" s="434"/>
      <c r="E411" s="409"/>
      <c r="F411" s="409"/>
      <c r="G411" s="434"/>
      <c r="H411" s="409"/>
      <c r="I411" s="409"/>
      <c r="J411" s="409"/>
      <c r="K411" s="409"/>
      <c r="L411" s="409"/>
      <c r="M411" s="409"/>
      <c r="N411" s="409"/>
      <c r="O411" s="409"/>
      <c r="P411" s="409"/>
      <c r="Q411" s="409"/>
      <c r="R411" s="409"/>
      <c r="S411" s="409"/>
      <c r="T411" s="409"/>
      <c r="U411" s="409"/>
      <c r="V411" s="409"/>
      <c r="W411" s="409"/>
      <c r="X411" s="409"/>
      <c r="Y411" s="409"/>
      <c r="Z411" s="409"/>
      <c r="AA411" s="409"/>
      <c r="AB411" s="409"/>
      <c r="AC411" s="409"/>
      <c r="AD411" s="409"/>
    </row>
    <row r="412" ht="16.5" customHeight="1">
      <c r="A412" s="409"/>
      <c r="B412" s="434"/>
      <c r="C412" s="434"/>
      <c r="D412" s="434"/>
      <c r="E412" s="409"/>
      <c r="F412" s="409"/>
      <c r="G412" s="434"/>
      <c r="H412" s="409"/>
      <c r="I412" s="409"/>
      <c r="J412" s="409"/>
      <c r="K412" s="409"/>
      <c r="L412" s="409"/>
      <c r="M412" s="409"/>
      <c r="N412" s="409"/>
      <c r="O412" s="409"/>
      <c r="P412" s="409"/>
      <c r="Q412" s="409"/>
      <c r="R412" s="409"/>
      <c r="S412" s="409"/>
      <c r="T412" s="409"/>
      <c r="U412" s="409"/>
      <c r="V412" s="409"/>
      <c r="W412" s="409"/>
      <c r="X412" s="409"/>
      <c r="Y412" s="409"/>
      <c r="Z412" s="409"/>
      <c r="AA412" s="409"/>
      <c r="AB412" s="409"/>
      <c r="AC412" s="409"/>
      <c r="AD412" s="409"/>
    </row>
    <row r="413" ht="16.5" customHeight="1">
      <c r="A413" s="409"/>
      <c r="B413" s="434"/>
      <c r="C413" s="434"/>
      <c r="D413" s="434"/>
      <c r="E413" s="409"/>
      <c r="F413" s="409"/>
      <c r="G413" s="434"/>
      <c r="H413" s="409"/>
      <c r="I413" s="409"/>
      <c r="J413" s="409"/>
      <c r="K413" s="409"/>
      <c r="L413" s="409"/>
      <c r="M413" s="409"/>
      <c r="N413" s="409"/>
      <c r="O413" s="409"/>
      <c r="P413" s="409"/>
      <c r="Q413" s="409"/>
      <c r="R413" s="409"/>
      <c r="S413" s="409"/>
      <c r="T413" s="409"/>
      <c r="U413" s="409"/>
      <c r="V413" s="409"/>
      <c r="W413" s="409"/>
      <c r="X413" s="409"/>
      <c r="Y413" s="409"/>
      <c r="Z413" s="409"/>
      <c r="AA413" s="409"/>
      <c r="AB413" s="409"/>
      <c r="AC413" s="409"/>
      <c r="AD413" s="409"/>
    </row>
    <row r="414" ht="16.5" customHeight="1">
      <c r="A414" s="409"/>
      <c r="B414" s="434"/>
      <c r="C414" s="434"/>
      <c r="D414" s="434"/>
      <c r="E414" s="409"/>
      <c r="F414" s="409"/>
      <c r="G414" s="434"/>
      <c r="H414" s="409"/>
      <c r="I414" s="409"/>
      <c r="J414" s="409"/>
      <c r="K414" s="409"/>
      <c r="L414" s="409"/>
      <c r="M414" s="409"/>
      <c r="N414" s="409"/>
      <c r="O414" s="409"/>
      <c r="P414" s="409"/>
      <c r="Q414" s="409"/>
      <c r="R414" s="409"/>
      <c r="S414" s="409"/>
      <c r="T414" s="409"/>
      <c r="U414" s="409"/>
      <c r="V414" s="409"/>
      <c r="W414" s="409"/>
      <c r="X414" s="409"/>
      <c r="Y414" s="409"/>
      <c r="Z414" s="409"/>
      <c r="AA414" s="409"/>
      <c r="AB414" s="409"/>
      <c r="AC414" s="409"/>
      <c r="AD414" s="409"/>
    </row>
    <row r="415" ht="16.5" customHeight="1">
      <c r="A415" s="409"/>
      <c r="B415" s="434"/>
      <c r="C415" s="434"/>
      <c r="D415" s="434"/>
      <c r="E415" s="409"/>
      <c r="F415" s="409"/>
      <c r="G415" s="434"/>
      <c r="H415" s="409"/>
      <c r="I415" s="409"/>
      <c r="J415" s="409"/>
      <c r="K415" s="409"/>
      <c r="L415" s="409"/>
      <c r="M415" s="409"/>
      <c r="N415" s="409"/>
      <c r="O415" s="409"/>
      <c r="P415" s="409"/>
      <c r="Q415" s="409"/>
      <c r="R415" s="409"/>
      <c r="S415" s="409"/>
      <c r="T415" s="409"/>
      <c r="U415" s="409"/>
      <c r="V415" s="409"/>
      <c r="W415" s="409"/>
      <c r="X415" s="409"/>
      <c r="Y415" s="409"/>
      <c r="Z415" s="409"/>
      <c r="AA415" s="409"/>
      <c r="AB415" s="409"/>
      <c r="AC415" s="409"/>
      <c r="AD415" s="409"/>
    </row>
    <row r="416" ht="16.5" customHeight="1">
      <c r="A416" s="409"/>
      <c r="B416" s="434"/>
      <c r="C416" s="434"/>
      <c r="D416" s="434"/>
      <c r="E416" s="409"/>
      <c r="F416" s="409"/>
      <c r="G416" s="434"/>
      <c r="H416" s="409"/>
      <c r="I416" s="409"/>
      <c r="J416" s="409"/>
      <c r="K416" s="409"/>
      <c r="L416" s="409"/>
      <c r="M416" s="409"/>
      <c r="N416" s="409"/>
      <c r="O416" s="409"/>
      <c r="P416" s="409"/>
      <c r="Q416" s="409"/>
      <c r="R416" s="409"/>
      <c r="S416" s="409"/>
      <c r="T416" s="409"/>
      <c r="U416" s="409"/>
      <c r="V416" s="409"/>
      <c r="W416" s="409"/>
      <c r="X416" s="409"/>
      <c r="Y416" s="409"/>
      <c r="Z416" s="409"/>
      <c r="AA416" s="409"/>
      <c r="AB416" s="409"/>
      <c r="AC416" s="409"/>
      <c r="AD416" s="409"/>
    </row>
    <row r="417" ht="16.5" customHeight="1">
      <c r="A417" s="409"/>
      <c r="B417" s="434"/>
      <c r="C417" s="434"/>
      <c r="D417" s="434"/>
      <c r="E417" s="409"/>
      <c r="F417" s="409"/>
      <c r="G417" s="434"/>
      <c r="H417" s="409"/>
      <c r="I417" s="409"/>
      <c r="J417" s="409"/>
      <c r="K417" s="409"/>
      <c r="L417" s="409"/>
      <c r="M417" s="409"/>
      <c r="N417" s="409"/>
      <c r="O417" s="409"/>
      <c r="P417" s="409"/>
      <c r="Q417" s="409"/>
      <c r="R417" s="409"/>
      <c r="S417" s="409"/>
      <c r="T417" s="409"/>
      <c r="U417" s="409"/>
      <c r="V417" s="409"/>
      <c r="W417" s="409"/>
      <c r="X417" s="409"/>
      <c r="Y417" s="409"/>
      <c r="Z417" s="409"/>
      <c r="AA417" s="409"/>
      <c r="AB417" s="409"/>
      <c r="AC417" s="409"/>
      <c r="AD417" s="409"/>
    </row>
    <row r="418" ht="16.5" customHeight="1">
      <c r="A418" s="409"/>
      <c r="B418" s="434"/>
      <c r="C418" s="434"/>
      <c r="D418" s="434"/>
      <c r="E418" s="409"/>
      <c r="F418" s="409"/>
      <c r="G418" s="434"/>
      <c r="H418" s="409"/>
      <c r="I418" s="409"/>
      <c r="J418" s="409"/>
      <c r="K418" s="409"/>
      <c r="L418" s="409"/>
      <c r="M418" s="409"/>
      <c r="N418" s="409"/>
      <c r="O418" s="409"/>
      <c r="P418" s="409"/>
      <c r="Q418" s="409"/>
      <c r="R418" s="409"/>
      <c r="S418" s="409"/>
      <c r="T418" s="409"/>
      <c r="U418" s="409"/>
      <c r="V418" s="409"/>
      <c r="W418" s="409"/>
      <c r="X418" s="409"/>
      <c r="Y418" s="409"/>
      <c r="Z418" s="409"/>
      <c r="AA418" s="409"/>
      <c r="AB418" s="409"/>
      <c r="AC418" s="409"/>
      <c r="AD418" s="409"/>
    </row>
    <row r="419" ht="16.5" customHeight="1">
      <c r="A419" s="409"/>
      <c r="B419" s="434"/>
      <c r="C419" s="434"/>
      <c r="D419" s="434"/>
      <c r="E419" s="409"/>
      <c r="F419" s="409"/>
      <c r="G419" s="434"/>
      <c r="H419" s="409"/>
      <c r="I419" s="409"/>
      <c r="J419" s="409"/>
      <c r="K419" s="409"/>
      <c r="L419" s="409"/>
      <c r="M419" s="409"/>
      <c r="N419" s="409"/>
      <c r="O419" s="409"/>
      <c r="P419" s="409"/>
      <c r="Q419" s="409"/>
      <c r="R419" s="409"/>
      <c r="S419" s="409"/>
      <c r="T419" s="409"/>
      <c r="U419" s="409"/>
      <c r="V419" s="409"/>
      <c r="W419" s="409"/>
      <c r="X419" s="409"/>
      <c r="Y419" s="409"/>
      <c r="Z419" s="409"/>
      <c r="AA419" s="409"/>
      <c r="AB419" s="409"/>
      <c r="AC419" s="409"/>
      <c r="AD419" s="409"/>
    </row>
    <row r="420" ht="16.5" customHeight="1">
      <c r="A420" s="409"/>
      <c r="B420" s="434"/>
      <c r="C420" s="434"/>
      <c r="D420" s="434"/>
      <c r="E420" s="409"/>
      <c r="F420" s="409"/>
      <c r="G420" s="434"/>
      <c r="H420" s="409"/>
      <c r="I420" s="409"/>
      <c r="J420" s="409"/>
      <c r="K420" s="409"/>
      <c r="L420" s="409"/>
      <c r="M420" s="409"/>
      <c r="N420" s="409"/>
      <c r="O420" s="409"/>
      <c r="P420" s="409"/>
      <c r="Q420" s="409"/>
      <c r="R420" s="409"/>
      <c r="S420" s="409"/>
      <c r="T420" s="409"/>
      <c r="U420" s="409"/>
      <c r="V420" s="409"/>
      <c r="W420" s="409"/>
      <c r="X420" s="409"/>
      <c r="Y420" s="409"/>
      <c r="Z420" s="409"/>
      <c r="AA420" s="409"/>
      <c r="AB420" s="409"/>
      <c r="AC420" s="409"/>
      <c r="AD420" s="409"/>
    </row>
    <row r="421" ht="16.5" customHeight="1">
      <c r="A421" s="409"/>
      <c r="B421" s="434"/>
      <c r="C421" s="434"/>
      <c r="D421" s="434"/>
      <c r="E421" s="409"/>
      <c r="F421" s="409"/>
      <c r="G421" s="434"/>
      <c r="H421" s="409"/>
      <c r="I421" s="409"/>
      <c r="J421" s="409"/>
      <c r="K421" s="409"/>
      <c r="L421" s="409"/>
      <c r="M421" s="409"/>
      <c r="N421" s="409"/>
      <c r="O421" s="409"/>
      <c r="P421" s="409"/>
      <c r="Q421" s="409"/>
      <c r="R421" s="409"/>
      <c r="S421" s="409"/>
      <c r="T421" s="409"/>
      <c r="U421" s="409"/>
      <c r="V421" s="409"/>
      <c r="W421" s="409"/>
      <c r="X421" s="409"/>
      <c r="Y421" s="409"/>
      <c r="Z421" s="409"/>
      <c r="AA421" s="409"/>
      <c r="AB421" s="409"/>
      <c r="AC421" s="409"/>
      <c r="AD421" s="409"/>
    </row>
    <row r="422" ht="16.5" customHeight="1">
      <c r="A422" s="409"/>
      <c r="B422" s="434"/>
      <c r="C422" s="434"/>
      <c r="D422" s="434"/>
      <c r="E422" s="409"/>
      <c r="F422" s="409"/>
      <c r="G422" s="434"/>
      <c r="H422" s="409"/>
      <c r="I422" s="409"/>
      <c r="J422" s="409"/>
      <c r="K422" s="409"/>
      <c r="L422" s="409"/>
      <c r="M422" s="409"/>
      <c r="N422" s="409"/>
      <c r="O422" s="409"/>
      <c r="P422" s="409"/>
      <c r="Q422" s="409"/>
      <c r="R422" s="409"/>
      <c r="S422" s="409"/>
      <c r="T422" s="409"/>
      <c r="U422" s="409"/>
      <c r="V422" s="409"/>
      <c r="W422" s="409"/>
      <c r="X422" s="409"/>
      <c r="Y422" s="409"/>
      <c r="Z422" s="409"/>
      <c r="AA422" s="409"/>
      <c r="AB422" s="409"/>
      <c r="AC422" s="409"/>
      <c r="AD422" s="409"/>
    </row>
    <row r="423" ht="16.5" customHeight="1">
      <c r="A423" s="409"/>
      <c r="B423" s="434"/>
      <c r="C423" s="434"/>
      <c r="D423" s="434"/>
      <c r="E423" s="409"/>
      <c r="F423" s="409"/>
      <c r="G423" s="434"/>
      <c r="H423" s="409"/>
      <c r="I423" s="409"/>
      <c r="J423" s="409"/>
      <c r="K423" s="409"/>
      <c r="L423" s="409"/>
      <c r="M423" s="409"/>
      <c r="N423" s="409"/>
      <c r="O423" s="409"/>
      <c r="P423" s="409"/>
      <c r="Q423" s="409"/>
      <c r="R423" s="409"/>
      <c r="S423" s="409"/>
      <c r="T423" s="409"/>
      <c r="U423" s="409"/>
      <c r="V423" s="409"/>
      <c r="W423" s="409"/>
      <c r="X423" s="409"/>
      <c r="Y423" s="409"/>
      <c r="Z423" s="409"/>
      <c r="AA423" s="409"/>
      <c r="AB423" s="409"/>
      <c r="AC423" s="409"/>
      <c r="AD423" s="409"/>
    </row>
    <row r="424" ht="16.5" customHeight="1">
      <c r="A424" s="409"/>
      <c r="B424" s="434"/>
      <c r="C424" s="434"/>
      <c r="D424" s="434"/>
      <c r="E424" s="409"/>
      <c r="F424" s="409"/>
      <c r="G424" s="434"/>
      <c r="H424" s="409"/>
      <c r="I424" s="409"/>
      <c r="J424" s="409"/>
      <c r="K424" s="409"/>
      <c r="L424" s="409"/>
      <c r="M424" s="409"/>
      <c r="N424" s="409"/>
      <c r="O424" s="409"/>
      <c r="P424" s="409"/>
      <c r="Q424" s="409"/>
      <c r="R424" s="409"/>
      <c r="S424" s="409"/>
      <c r="T424" s="409"/>
      <c r="U424" s="409"/>
      <c r="V424" s="409"/>
      <c r="W424" s="409"/>
      <c r="X424" s="409"/>
      <c r="Y424" s="409"/>
      <c r="Z424" s="409"/>
      <c r="AA424" s="409"/>
      <c r="AB424" s="409"/>
      <c r="AC424" s="409"/>
      <c r="AD424" s="409"/>
    </row>
    <row r="425" ht="16.5" customHeight="1">
      <c r="A425" s="409"/>
      <c r="B425" s="434"/>
      <c r="C425" s="434"/>
      <c r="D425" s="434"/>
      <c r="E425" s="409"/>
      <c r="F425" s="409"/>
      <c r="G425" s="434"/>
      <c r="H425" s="409"/>
      <c r="I425" s="409"/>
      <c r="J425" s="409"/>
      <c r="K425" s="409"/>
      <c r="L425" s="409"/>
      <c r="M425" s="409"/>
      <c r="N425" s="409"/>
      <c r="O425" s="409"/>
      <c r="P425" s="409"/>
      <c r="Q425" s="409"/>
      <c r="R425" s="409"/>
      <c r="S425" s="409"/>
      <c r="T425" s="409"/>
      <c r="U425" s="409"/>
      <c r="V425" s="409"/>
      <c r="W425" s="409"/>
      <c r="X425" s="409"/>
      <c r="Y425" s="409"/>
      <c r="Z425" s="409"/>
      <c r="AA425" s="409"/>
      <c r="AB425" s="409"/>
      <c r="AC425" s="409"/>
      <c r="AD425" s="409"/>
    </row>
    <row r="426" ht="16.5" customHeight="1">
      <c r="A426" s="409"/>
      <c r="B426" s="434"/>
      <c r="C426" s="434"/>
      <c r="D426" s="434"/>
      <c r="E426" s="409"/>
      <c r="F426" s="409"/>
      <c r="G426" s="434"/>
      <c r="H426" s="409"/>
      <c r="I426" s="409"/>
      <c r="J426" s="409"/>
      <c r="K426" s="409"/>
      <c r="L426" s="409"/>
      <c r="M426" s="409"/>
      <c r="N426" s="409"/>
      <c r="O426" s="409"/>
      <c r="P426" s="409"/>
      <c r="Q426" s="409"/>
      <c r="R426" s="409"/>
      <c r="S426" s="409"/>
      <c r="T426" s="409"/>
      <c r="U426" s="409"/>
      <c r="V426" s="409"/>
      <c r="W426" s="409"/>
      <c r="X426" s="409"/>
      <c r="Y426" s="409"/>
      <c r="Z426" s="409"/>
      <c r="AA426" s="409"/>
      <c r="AB426" s="409"/>
      <c r="AC426" s="409"/>
      <c r="AD426" s="409"/>
    </row>
    <row r="427" ht="16.5" customHeight="1">
      <c r="A427" s="409"/>
      <c r="B427" s="434"/>
      <c r="C427" s="434"/>
      <c r="D427" s="434"/>
      <c r="E427" s="409"/>
      <c r="F427" s="409"/>
      <c r="G427" s="434"/>
      <c r="H427" s="409"/>
      <c r="I427" s="409"/>
      <c r="J427" s="409"/>
      <c r="K427" s="409"/>
      <c r="L427" s="409"/>
      <c r="M427" s="409"/>
      <c r="N427" s="409"/>
      <c r="O427" s="409"/>
      <c r="P427" s="409"/>
      <c r="Q427" s="409"/>
      <c r="R427" s="409"/>
      <c r="S427" s="409"/>
      <c r="T427" s="409"/>
      <c r="U427" s="409"/>
      <c r="V427" s="409"/>
      <c r="W427" s="409"/>
      <c r="X427" s="409"/>
      <c r="Y427" s="409"/>
      <c r="Z427" s="409"/>
      <c r="AA427" s="409"/>
      <c r="AB427" s="409"/>
      <c r="AC427" s="409"/>
      <c r="AD427" s="409"/>
    </row>
    <row r="428" ht="16.5" customHeight="1">
      <c r="A428" s="409"/>
      <c r="B428" s="434"/>
      <c r="C428" s="434"/>
      <c r="D428" s="434"/>
      <c r="E428" s="409"/>
      <c r="F428" s="409"/>
      <c r="G428" s="434"/>
      <c r="H428" s="409"/>
      <c r="I428" s="409"/>
      <c r="J428" s="409"/>
      <c r="K428" s="409"/>
      <c r="L428" s="409"/>
      <c r="M428" s="409"/>
      <c r="N428" s="409"/>
      <c r="O428" s="409"/>
      <c r="P428" s="409"/>
      <c r="Q428" s="409"/>
      <c r="R428" s="409"/>
      <c r="S428" s="409"/>
      <c r="T428" s="409"/>
      <c r="U428" s="409"/>
      <c r="V428" s="409"/>
      <c r="W428" s="409"/>
      <c r="X428" s="409"/>
      <c r="Y428" s="409"/>
      <c r="Z428" s="409"/>
      <c r="AA428" s="409"/>
      <c r="AB428" s="409"/>
      <c r="AC428" s="409"/>
      <c r="AD428" s="409"/>
    </row>
    <row r="429" ht="16.5" customHeight="1">
      <c r="A429" s="409"/>
      <c r="B429" s="434"/>
      <c r="C429" s="434"/>
      <c r="D429" s="434"/>
      <c r="E429" s="409"/>
      <c r="F429" s="409"/>
      <c r="G429" s="434"/>
      <c r="H429" s="409"/>
      <c r="I429" s="409"/>
      <c r="J429" s="409"/>
      <c r="K429" s="409"/>
      <c r="L429" s="409"/>
      <c r="M429" s="409"/>
      <c r="N429" s="409"/>
      <c r="O429" s="409"/>
      <c r="P429" s="409"/>
      <c r="Q429" s="409"/>
      <c r="R429" s="409"/>
      <c r="S429" s="409"/>
      <c r="T429" s="409"/>
      <c r="U429" s="409"/>
      <c r="V429" s="409"/>
      <c r="W429" s="409"/>
      <c r="X429" s="409"/>
      <c r="Y429" s="409"/>
      <c r="Z429" s="409"/>
      <c r="AA429" s="409"/>
      <c r="AB429" s="409"/>
      <c r="AC429" s="409"/>
      <c r="AD429" s="409"/>
    </row>
    <row r="430" ht="16.5" customHeight="1">
      <c r="A430" s="409"/>
      <c r="B430" s="434"/>
      <c r="C430" s="434"/>
      <c r="D430" s="434"/>
      <c r="E430" s="409"/>
      <c r="F430" s="409"/>
      <c r="G430" s="434"/>
      <c r="H430" s="409"/>
      <c r="I430" s="409"/>
      <c r="J430" s="409"/>
      <c r="K430" s="409"/>
      <c r="L430" s="409"/>
      <c r="M430" s="409"/>
      <c r="N430" s="409"/>
      <c r="O430" s="409"/>
      <c r="P430" s="409"/>
      <c r="Q430" s="409"/>
      <c r="R430" s="409"/>
      <c r="S430" s="409"/>
      <c r="T430" s="409"/>
      <c r="U430" s="409"/>
      <c r="V430" s="409"/>
      <c r="W430" s="409"/>
      <c r="X430" s="409"/>
      <c r="Y430" s="409"/>
      <c r="Z430" s="409"/>
      <c r="AA430" s="409"/>
      <c r="AB430" s="409"/>
      <c r="AC430" s="409"/>
      <c r="AD430" s="409"/>
    </row>
    <row r="431" ht="16.5" customHeight="1">
      <c r="A431" s="409"/>
      <c r="B431" s="434"/>
      <c r="C431" s="434"/>
      <c r="D431" s="434"/>
      <c r="E431" s="409"/>
      <c r="F431" s="409"/>
      <c r="G431" s="434"/>
      <c r="H431" s="409"/>
      <c r="I431" s="409"/>
      <c r="J431" s="409"/>
      <c r="K431" s="409"/>
      <c r="L431" s="409"/>
      <c r="M431" s="409"/>
      <c r="N431" s="409"/>
      <c r="O431" s="409"/>
      <c r="P431" s="409"/>
      <c r="Q431" s="409"/>
      <c r="R431" s="409"/>
      <c r="S431" s="409"/>
      <c r="T431" s="409"/>
      <c r="U431" s="409"/>
      <c r="V431" s="409"/>
      <c r="W431" s="409"/>
      <c r="X431" s="409"/>
      <c r="Y431" s="409"/>
      <c r="Z431" s="409"/>
      <c r="AA431" s="409"/>
      <c r="AB431" s="409"/>
      <c r="AC431" s="409"/>
      <c r="AD431" s="409"/>
    </row>
    <row r="432" ht="16.5" customHeight="1">
      <c r="A432" s="409"/>
      <c r="B432" s="434"/>
      <c r="C432" s="434"/>
      <c r="D432" s="434"/>
      <c r="E432" s="409"/>
      <c r="F432" s="409"/>
      <c r="G432" s="434"/>
      <c r="H432" s="409"/>
      <c r="I432" s="409"/>
      <c r="J432" s="409"/>
      <c r="K432" s="409"/>
      <c r="L432" s="409"/>
      <c r="M432" s="409"/>
      <c r="N432" s="409"/>
      <c r="O432" s="409"/>
      <c r="P432" s="409"/>
      <c r="Q432" s="409"/>
      <c r="R432" s="409"/>
      <c r="S432" s="409"/>
      <c r="T432" s="409"/>
      <c r="U432" s="409"/>
      <c r="V432" s="409"/>
      <c r="W432" s="409"/>
      <c r="X432" s="409"/>
      <c r="Y432" s="409"/>
      <c r="Z432" s="409"/>
      <c r="AA432" s="409"/>
      <c r="AB432" s="409"/>
      <c r="AC432" s="409"/>
      <c r="AD432" s="409"/>
    </row>
    <row r="433" ht="16.5" customHeight="1">
      <c r="A433" s="409"/>
      <c r="B433" s="434"/>
      <c r="C433" s="434"/>
      <c r="D433" s="434"/>
      <c r="E433" s="409"/>
      <c r="F433" s="409"/>
      <c r="G433" s="434"/>
      <c r="H433" s="409"/>
      <c r="I433" s="409"/>
      <c r="J433" s="409"/>
      <c r="K433" s="409"/>
      <c r="L433" s="409"/>
      <c r="M433" s="409"/>
      <c r="N433" s="409"/>
      <c r="O433" s="409"/>
      <c r="P433" s="409"/>
      <c r="Q433" s="409"/>
      <c r="R433" s="409"/>
      <c r="S433" s="409"/>
      <c r="T433" s="409"/>
      <c r="U433" s="409"/>
      <c r="V433" s="409"/>
      <c r="W433" s="409"/>
      <c r="X433" s="409"/>
      <c r="Y433" s="409"/>
      <c r="Z433" s="409"/>
      <c r="AA433" s="409"/>
      <c r="AB433" s="409"/>
      <c r="AC433" s="409"/>
      <c r="AD433" s="409"/>
    </row>
    <row r="434" ht="16.5" customHeight="1">
      <c r="A434" s="409"/>
      <c r="B434" s="434"/>
      <c r="C434" s="434"/>
      <c r="D434" s="434"/>
      <c r="E434" s="409"/>
      <c r="F434" s="409"/>
      <c r="G434" s="434"/>
      <c r="H434" s="409"/>
      <c r="I434" s="409"/>
      <c r="J434" s="409"/>
      <c r="K434" s="409"/>
      <c r="L434" s="409"/>
      <c r="M434" s="409"/>
      <c r="N434" s="409"/>
      <c r="O434" s="409"/>
      <c r="P434" s="409"/>
      <c r="Q434" s="409"/>
      <c r="R434" s="409"/>
      <c r="S434" s="409"/>
      <c r="T434" s="409"/>
      <c r="U434" s="409"/>
      <c r="V434" s="409"/>
      <c r="W434" s="409"/>
      <c r="X434" s="409"/>
      <c r="Y434" s="409"/>
      <c r="Z434" s="409"/>
      <c r="AA434" s="409"/>
      <c r="AB434" s="409"/>
      <c r="AC434" s="409"/>
      <c r="AD434" s="409"/>
    </row>
    <row r="435" ht="16.5" customHeight="1">
      <c r="A435" s="409"/>
      <c r="B435" s="434"/>
      <c r="C435" s="434"/>
      <c r="D435" s="434"/>
      <c r="E435" s="409"/>
      <c r="F435" s="409"/>
      <c r="G435" s="434"/>
      <c r="H435" s="409"/>
      <c r="I435" s="409"/>
      <c r="J435" s="409"/>
      <c r="K435" s="409"/>
      <c r="L435" s="409"/>
      <c r="M435" s="409"/>
      <c r="N435" s="409"/>
      <c r="O435" s="409"/>
      <c r="P435" s="409"/>
      <c r="Q435" s="409"/>
      <c r="R435" s="409"/>
      <c r="S435" s="409"/>
      <c r="T435" s="409"/>
      <c r="U435" s="409"/>
      <c r="V435" s="409"/>
      <c r="W435" s="409"/>
      <c r="X435" s="409"/>
      <c r="Y435" s="409"/>
      <c r="Z435" s="409"/>
      <c r="AA435" s="409"/>
      <c r="AB435" s="409"/>
      <c r="AC435" s="409"/>
      <c r="AD435" s="409"/>
    </row>
    <row r="436" ht="16.5" customHeight="1">
      <c r="A436" s="409"/>
      <c r="B436" s="434"/>
      <c r="C436" s="434"/>
      <c r="D436" s="434"/>
      <c r="E436" s="409"/>
      <c r="F436" s="409"/>
      <c r="G436" s="434"/>
      <c r="H436" s="409"/>
      <c r="I436" s="409"/>
      <c r="J436" s="409"/>
      <c r="K436" s="409"/>
      <c r="L436" s="409"/>
      <c r="M436" s="409"/>
      <c r="N436" s="409"/>
      <c r="O436" s="409"/>
      <c r="P436" s="409"/>
      <c r="Q436" s="409"/>
      <c r="R436" s="409"/>
      <c r="S436" s="409"/>
      <c r="T436" s="409"/>
      <c r="U436" s="409"/>
      <c r="V436" s="409"/>
      <c r="W436" s="409"/>
      <c r="X436" s="409"/>
      <c r="Y436" s="409"/>
      <c r="Z436" s="409"/>
      <c r="AA436" s="409"/>
      <c r="AB436" s="409"/>
      <c r="AC436" s="409"/>
      <c r="AD436" s="409"/>
    </row>
    <row r="437" ht="16.5" customHeight="1">
      <c r="A437" s="409"/>
      <c r="B437" s="434"/>
      <c r="C437" s="434"/>
      <c r="D437" s="434"/>
      <c r="E437" s="409"/>
      <c r="F437" s="409"/>
      <c r="G437" s="434"/>
      <c r="H437" s="409"/>
      <c r="I437" s="409"/>
      <c r="J437" s="409"/>
      <c r="K437" s="409"/>
      <c r="L437" s="409"/>
      <c r="M437" s="409"/>
      <c r="N437" s="409"/>
      <c r="O437" s="409"/>
      <c r="P437" s="409"/>
      <c r="Q437" s="409"/>
      <c r="R437" s="409"/>
      <c r="S437" s="409"/>
      <c r="T437" s="409"/>
      <c r="U437" s="409"/>
      <c r="V437" s="409"/>
      <c r="W437" s="409"/>
      <c r="X437" s="409"/>
      <c r="Y437" s="409"/>
      <c r="Z437" s="409"/>
      <c r="AA437" s="409"/>
      <c r="AB437" s="409"/>
      <c r="AC437" s="409"/>
      <c r="AD437" s="409"/>
    </row>
    <row r="438" ht="16.5" customHeight="1">
      <c r="A438" s="409"/>
      <c r="B438" s="434"/>
      <c r="C438" s="434"/>
      <c r="D438" s="434"/>
      <c r="E438" s="409"/>
      <c r="F438" s="409"/>
      <c r="G438" s="434"/>
      <c r="H438" s="409"/>
      <c r="I438" s="409"/>
      <c r="J438" s="409"/>
      <c r="K438" s="409"/>
      <c r="L438" s="409"/>
      <c r="M438" s="409"/>
      <c r="N438" s="409"/>
      <c r="O438" s="409"/>
      <c r="P438" s="409"/>
      <c r="Q438" s="409"/>
      <c r="R438" s="409"/>
      <c r="S438" s="409"/>
      <c r="T438" s="409"/>
      <c r="U438" s="409"/>
      <c r="V438" s="409"/>
      <c r="W438" s="409"/>
      <c r="X438" s="409"/>
      <c r="Y438" s="409"/>
      <c r="Z438" s="409"/>
      <c r="AA438" s="409"/>
      <c r="AB438" s="409"/>
      <c r="AC438" s="409"/>
      <c r="AD438" s="409"/>
    </row>
    <row r="439" ht="16.5" customHeight="1">
      <c r="A439" s="409"/>
      <c r="B439" s="434"/>
      <c r="C439" s="434"/>
      <c r="D439" s="434"/>
      <c r="E439" s="409"/>
      <c r="F439" s="409"/>
      <c r="G439" s="434"/>
      <c r="H439" s="409"/>
      <c r="I439" s="409"/>
      <c r="J439" s="409"/>
      <c r="K439" s="409"/>
      <c r="L439" s="409"/>
      <c r="M439" s="409"/>
      <c r="N439" s="409"/>
      <c r="O439" s="409"/>
      <c r="P439" s="409"/>
      <c r="Q439" s="409"/>
      <c r="R439" s="409"/>
      <c r="S439" s="409"/>
      <c r="T439" s="409"/>
      <c r="U439" s="409"/>
      <c r="V439" s="409"/>
      <c r="W439" s="409"/>
      <c r="X439" s="409"/>
      <c r="Y439" s="409"/>
      <c r="Z439" s="409"/>
      <c r="AA439" s="409"/>
      <c r="AB439" s="409"/>
      <c r="AC439" s="409"/>
      <c r="AD439" s="409"/>
    </row>
    <row r="440" ht="16.5" customHeight="1">
      <c r="A440" s="409"/>
      <c r="B440" s="434"/>
      <c r="C440" s="434"/>
      <c r="D440" s="434"/>
      <c r="E440" s="409"/>
      <c r="F440" s="409"/>
      <c r="G440" s="434"/>
      <c r="H440" s="409"/>
      <c r="I440" s="409"/>
      <c r="J440" s="409"/>
      <c r="K440" s="409"/>
      <c r="L440" s="409"/>
      <c r="M440" s="409"/>
      <c r="N440" s="409"/>
      <c r="O440" s="409"/>
      <c r="P440" s="409"/>
      <c r="Q440" s="409"/>
      <c r="R440" s="409"/>
      <c r="S440" s="409"/>
      <c r="T440" s="409"/>
      <c r="U440" s="409"/>
      <c r="V440" s="409"/>
      <c r="W440" s="409"/>
      <c r="X440" s="409"/>
      <c r="Y440" s="409"/>
      <c r="Z440" s="409"/>
      <c r="AA440" s="409"/>
      <c r="AB440" s="409"/>
      <c r="AC440" s="409"/>
      <c r="AD440" s="409"/>
    </row>
    <row r="441" ht="16.5" customHeight="1">
      <c r="A441" s="409"/>
      <c r="B441" s="434"/>
      <c r="C441" s="434"/>
      <c r="D441" s="434"/>
      <c r="E441" s="409"/>
      <c r="F441" s="409"/>
      <c r="G441" s="434"/>
      <c r="H441" s="409"/>
      <c r="I441" s="409"/>
      <c r="J441" s="409"/>
      <c r="K441" s="409"/>
      <c r="L441" s="409"/>
      <c r="M441" s="409"/>
      <c r="N441" s="409"/>
      <c r="O441" s="409"/>
      <c r="P441" s="409"/>
      <c r="Q441" s="409"/>
      <c r="R441" s="409"/>
      <c r="S441" s="409"/>
      <c r="T441" s="409"/>
      <c r="U441" s="409"/>
      <c r="V441" s="409"/>
      <c r="W441" s="409"/>
      <c r="X441" s="409"/>
      <c r="Y441" s="409"/>
      <c r="Z441" s="409"/>
      <c r="AA441" s="409"/>
      <c r="AB441" s="409"/>
      <c r="AC441" s="409"/>
      <c r="AD441" s="409"/>
    </row>
    <row r="442" ht="16.5" customHeight="1">
      <c r="A442" s="409"/>
      <c r="B442" s="434"/>
      <c r="C442" s="434"/>
      <c r="D442" s="434"/>
      <c r="E442" s="409"/>
      <c r="F442" s="409"/>
      <c r="G442" s="434"/>
      <c r="H442" s="409"/>
      <c r="I442" s="409"/>
      <c r="J442" s="409"/>
      <c r="K442" s="409"/>
      <c r="L442" s="409"/>
      <c r="M442" s="409"/>
      <c r="N442" s="409"/>
      <c r="O442" s="409"/>
      <c r="P442" s="409"/>
      <c r="Q442" s="409"/>
      <c r="R442" s="409"/>
      <c r="S442" s="409"/>
      <c r="T442" s="409"/>
      <c r="U442" s="409"/>
      <c r="V442" s="409"/>
      <c r="W442" s="409"/>
      <c r="X442" s="409"/>
      <c r="Y442" s="409"/>
      <c r="Z442" s="409"/>
      <c r="AA442" s="409"/>
      <c r="AB442" s="409"/>
      <c r="AC442" s="409"/>
      <c r="AD442" s="409"/>
    </row>
    <row r="443" ht="16.5" customHeight="1">
      <c r="A443" s="409"/>
      <c r="B443" s="434"/>
      <c r="C443" s="434"/>
      <c r="D443" s="434"/>
      <c r="E443" s="409"/>
      <c r="F443" s="409"/>
      <c r="G443" s="434"/>
      <c r="H443" s="409"/>
      <c r="I443" s="409"/>
      <c r="J443" s="409"/>
      <c r="K443" s="409"/>
      <c r="L443" s="409"/>
      <c r="M443" s="409"/>
      <c r="N443" s="409"/>
      <c r="O443" s="409"/>
      <c r="P443" s="409"/>
      <c r="Q443" s="409"/>
      <c r="R443" s="409"/>
      <c r="S443" s="409"/>
      <c r="T443" s="409"/>
      <c r="U443" s="409"/>
      <c r="V443" s="409"/>
      <c r="W443" s="409"/>
      <c r="X443" s="409"/>
      <c r="Y443" s="409"/>
      <c r="Z443" s="409"/>
      <c r="AA443" s="409"/>
      <c r="AB443" s="409"/>
      <c r="AC443" s="409"/>
      <c r="AD443" s="409"/>
    </row>
    <row r="444" ht="16.5" customHeight="1">
      <c r="A444" s="409"/>
      <c r="B444" s="434"/>
      <c r="C444" s="434"/>
      <c r="D444" s="434"/>
      <c r="E444" s="409"/>
      <c r="F444" s="409"/>
      <c r="G444" s="434"/>
      <c r="H444" s="409"/>
      <c r="I444" s="409"/>
      <c r="J444" s="409"/>
      <c r="K444" s="409"/>
      <c r="L444" s="409"/>
      <c r="M444" s="409"/>
      <c r="N444" s="409"/>
      <c r="O444" s="409"/>
      <c r="P444" s="409"/>
      <c r="Q444" s="409"/>
      <c r="R444" s="409"/>
      <c r="S444" s="409"/>
      <c r="T444" s="409"/>
      <c r="U444" s="409"/>
      <c r="V444" s="409"/>
      <c r="W444" s="409"/>
      <c r="X444" s="409"/>
      <c r="Y444" s="409"/>
      <c r="Z444" s="409"/>
      <c r="AA444" s="409"/>
      <c r="AB444" s="409"/>
      <c r="AC444" s="409"/>
      <c r="AD444" s="409"/>
    </row>
    <row r="445" ht="16.5" customHeight="1">
      <c r="A445" s="409"/>
      <c r="B445" s="434"/>
      <c r="C445" s="434"/>
      <c r="D445" s="434"/>
      <c r="E445" s="409"/>
      <c r="F445" s="409"/>
      <c r="G445" s="434"/>
      <c r="H445" s="409"/>
      <c r="I445" s="409"/>
      <c r="J445" s="409"/>
      <c r="K445" s="409"/>
      <c r="L445" s="409"/>
      <c r="M445" s="409"/>
      <c r="N445" s="409"/>
      <c r="O445" s="409"/>
      <c r="P445" s="409"/>
      <c r="Q445" s="409"/>
      <c r="R445" s="409"/>
      <c r="S445" s="409"/>
      <c r="T445" s="409"/>
      <c r="U445" s="409"/>
      <c r="V445" s="409"/>
      <c r="W445" s="409"/>
      <c r="X445" s="409"/>
      <c r="Y445" s="409"/>
      <c r="Z445" s="409"/>
      <c r="AA445" s="409"/>
      <c r="AB445" s="409"/>
      <c r="AC445" s="409"/>
      <c r="AD445" s="409"/>
    </row>
    <row r="446" ht="16.5" customHeight="1">
      <c r="A446" s="409"/>
      <c r="B446" s="434"/>
      <c r="C446" s="434"/>
      <c r="D446" s="434"/>
      <c r="E446" s="409"/>
      <c r="F446" s="409"/>
      <c r="G446" s="434"/>
      <c r="H446" s="409"/>
      <c r="I446" s="409"/>
      <c r="J446" s="409"/>
      <c r="K446" s="409"/>
      <c r="L446" s="409"/>
      <c r="M446" s="409"/>
      <c r="N446" s="409"/>
      <c r="O446" s="409"/>
      <c r="P446" s="409"/>
      <c r="Q446" s="409"/>
      <c r="R446" s="409"/>
      <c r="S446" s="409"/>
      <c r="T446" s="409"/>
      <c r="U446" s="409"/>
      <c r="V446" s="409"/>
      <c r="W446" s="409"/>
      <c r="X446" s="409"/>
      <c r="Y446" s="409"/>
      <c r="Z446" s="409"/>
      <c r="AA446" s="409"/>
      <c r="AB446" s="409"/>
      <c r="AC446" s="409"/>
      <c r="AD446" s="409"/>
    </row>
    <row r="447" ht="16.5" customHeight="1">
      <c r="A447" s="409"/>
      <c r="B447" s="434"/>
      <c r="C447" s="434"/>
      <c r="D447" s="434"/>
      <c r="E447" s="409"/>
      <c r="F447" s="409"/>
      <c r="G447" s="434"/>
      <c r="H447" s="409"/>
      <c r="I447" s="409"/>
      <c r="J447" s="409"/>
      <c r="K447" s="409"/>
      <c r="L447" s="409"/>
      <c r="M447" s="409"/>
      <c r="N447" s="409"/>
      <c r="O447" s="409"/>
      <c r="P447" s="409"/>
      <c r="Q447" s="409"/>
      <c r="R447" s="409"/>
      <c r="S447" s="409"/>
      <c r="T447" s="409"/>
      <c r="U447" s="409"/>
      <c r="V447" s="409"/>
      <c r="W447" s="409"/>
      <c r="X447" s="409"/>
      <c r="Y447" s="409"/>
      <c r="Z447" s="409"/>
      <c r="AA447" s="409"/>
      <c r="AB447" s="409"/>
      <c r="AC447" s="409"/>
      <c r="AD447" s="409"/>
    </row>
    <row r="448" ht="16.5" customHeight="1">
      <c r="A448" s="409"/>
      <c r="B448" s="434"/>
      <c r="C448" s="434"/>
      <c r="D448" s="434"/>
      <c r="E448" s="409"/>
      <c r="F448" s="409"/>
      <c r="G448" s="434"/>
      <c r="H448" s="409"/>
      <c r="I448" s="409"/>
      <c r="J448" s="409"/>
      <c r="K448" s="409"/>
      <c r="L448" s="409"/>
      <c r="M448" s="409"/>
      <c r="N448" s="409"/>
      <c r="O448" s="409"/>
      <c r="P448" s="409"/>
      <c r="Q448" s="409"/>
      <c r="R448" s="409"/>
      <c r="S448" s="409"/>
      <c r="T448" s="409"/>
      <c r="U448" s="409"/>
      <c r="V448" s="409"/>
      <c r="W448" s="409"/>
      <c r="X448" s="409"/>
      <c r="Y448" s="409"/>
      <c r="Z448" s="409"/>
      <c r="AA448" s="409"/>
      <c r="AB448" s="409"/>
      <c r="AC448" s="409"/>
      <c r="AD448" s="409"/>
    </row>
    <row r="449" ht="16.5" customHeight="1">
      <c r="A449" s="409"/>
      <c r="B449" s="434"/>
      <c r="C449" s="434"/>
      <c r="D449" s="434"/>
      <c r="E449" s="409"/>
      <c r="F449" s="409"/>
      <c r="G449" s="434"/>
      <c r="H449" s="409"/>
      <c r="I449" s="409"/>
      <c r="J449" s="409"/>
      <c r="K449" s="409"/>
      <c r="L449" s="409"/>
      <c r="M449" s="409"/>
      <c r="N449" s="409"/>
      <c r="O449" s="409"/>
      <c r="P449" s="409"/>
      <c r="Q449" s="409"/>
      <c r="R449" s="409"/>
      <c r="S449" s="409"/>
      <c r="T449" s="409"/>
      <c r="U449" s="409"/>
      <c r="V449" s="409"/>
      <c r="W449" s="409"/>
      <c r="X449" s="409"/>
      <c r="Y449" s="409"/>
      <c r="Z449" s="409"/>
      <c r="AA449" s="409"/>
      <c r="AB449" s="409"/>
      <c r="AC449" s="409"/>
      <c r="AD449" s="409"/>
    </row>
    <row r="450" ht="16.5" customHeight="1">
      <c r="A450" s="409"/>
      <c r="B450" s="434"/>
      <c r="C450" s="434"/>
      <c r="D450" s="434"/>
      <c r="E450" s="409"/>
      <c r="F450" s="409"/>
      <c r="G450" s="434"/>
      <c r="H450" s="409"/>
      <c r="I450" s="409"/>
      <c r="J450" s="409"/>
      <c r="K450" s="409"/>
      <c r="L450" s="409"/>
      <c r="M450" s="409"/>
      <c r="N450" s="409"/>
      <c r="O450" s="409"/>
      <c r="P450" s="409"/>
      <c r="Q450" s="409"/>
      <c r="R450" s="409"/>
      <c r="S450" s="409"/>
      <c r="T450" s="409"/>
      <c r="U450" s="409"/>
      <c r="V450" s="409"/>
      <c r="W450" s="409"/>
      <c r="X450" s="409"/>
      <c r="Y450" s="409"/>
      <c r="Z450" s="409"/>
      <c r="AA450" s="409"/>
      <c r="AB450" s="409"/>
      <c r="AC450" s="409"/>
      <c r="AD450" s="409"/>
    </row>
    <row r="451" ht="16.5" customHeight="1">
      <c r="A451" s="409"/>
      <c r="B451" s="434"/>
      <c r="C451" s="434"/>
      <c r="D451" s="434"/>
      <c r="E451" s="409"/>
      <c r="F451" s="409"/>
      <c r="G451" s="434"/>
      <c r="H451" s="409"/>
      <c r="I451" s="409"/>
      <c r="J451" s="409"/>
      <c r="K451" s="409"/>
      <c r="L451" s="409"/>
      <c r="M451" s="409"/>
      <c r="N451" s="409"/>
      <c r="O451" s="409"/>
      <c r="P451" s="409"/>
      <c r="Q451" s="409"/>
      <c r="R451" s="409"/>
      <c r="S451" s="409"/>
      <c r="T451" s="409"/>
      <c r="U451" s="409"/>
      <c r="V451" s="409"/>
      <c r="W451" s="409"/>
      <c r="X451" s="409"/>
      <c r="Y451" s="409"/>
      <c r="Z451" s="409"/>
      <c r="AA451" s="409"/>
      <c r="AB451" s="409"/>
      <c r="AC451" s="409"/>
      <c r="AD451" s="409"/>
    </row>
    <row r="452" ht="16.5" customHeight="1">
      <c r="A452" s="409"/>
      <c r="B452" s="434"/>
      <c r="C452" s="434"/>
      <c r="D452" s="434"/>
      <c r="E452" s="409"/>
      <c r="F452" s="409"/>
      <c r="G452" s="434"/>
      <c r="H452" s="409"/>
      <c r="I452" s="409"/>
      <c r="J452" s="409"/>
      <c r="K452" s="409"/>
      <c r="L452" s="409"/>
      <c r="M452" s="409"/>
      <c r="N452" s="409"/>
      <c r="O452" s="409"/>
      <c r="P452" s="409"/>
      <c r="Q452" s="409"/>
      <c r="R452" s="409"/>
      <c r="S452" s="409"/>
      <c r="T452" s="409"/>
      <c r="U452" s="409"/>
      <c r="V452" s="409"/>
      <c r="W452" s="409"/>
      <c r="X452" s="409"/>
      <c r="Y452" s="409"/>
      <c r="Z452" s="409"/>
      <c r="AA452" s="409"/>
      <c r="AB452" s="409"/>
      <c r="AC452" s="409"/>
      <c r="AD452" s="409"/>
    </row>
    <row r="453" ht="16.5" customHeight="1">
      <c r="A453" s="409"/>
      <c r="B453" s="434"/>
      <c r="C453" s="434"/>
      <c r="D453" s="434"/>
      <c r="E453" s="409"/>
      <c r="F453" s="409"/>
      <c r="G453" s="434"/>
      <c r="H453" s="409"/>
      <c r="I453" s="409"/>
      <c r="J453" s="409"/>
      <c r="K453" s="409"/>
      <c r="L453" s="409"/>
      <c r="M453" s="409"/>
      <c r="N453" s="409"/>
      <c r="O453" s="409"/>
      <c r="P453" s="409"/>
      <c r="Q453" s="409"/>
      <c r="R453" s="409"/>
      <c r="S453" s="409"/>
      <c r="T453" s="409"/>
      <c r="U453" s="409"/>
      <c r="V453" s="409"/>
      <c r="W453" s="409"/>
      <c r="X453" s="409"/>
      <c r="Y453" s="409"/>
      <c r="Z453" s="409"/>
      <c r="AA453" s="409"/>
      <c r="AB453" s="409"/>
      <c r="AC453" s="409"/>
      <c r="AD453" s="409"/>
    </row>
    <row r="454" ht="16.5" customHeight="1">
      <c r="A454" s="409"/>
      <c r="B454" s="434"/>
      <c r="C454" s="434"/>
      <c r="D454" s="434"/>
      <c r="E454" s="409"/>
      <c r="F454" s="409"/>
      <c r="G454" s="434"/>
      <c r="H454" s="409"/>
      <c r="I454" s="409"/>
      <c r="J454" s="409"/>
      <c r="K454" s="409"/>
      <c r="L454" s="409"/>
      <c r="M454" s="409"/>
      <c r="N454" s="409"/>
      <c r="O454" s="409"/>
      <c r="P454" s="409"/>
      <c r="Q454" s="409"/>
      <c r="R454" s="409"/>
      <c r="S454" s="409"/>
      <c r="T454" s="409"/>
      <c r="U454" s="409"/>
      <c r="V454" s="409"/>
      <c r="W454" s="409"/>
      <c r="X454" s="409"/>
      <c r="Y454" s="409"/>
      <c r="Z454" s="409"/>
      <c r="AA454" s="409"/>
      <c r="AB454" s="409"/>
      <c r="AC454" s="409"/>
      <c r="AD454" s="409"/>
    </row>
    <row r="455" ht="16.5" customHeight="1">
      <c r="A455" s="409"/>
      <c r="B455" s="434"/>
      <c r="C455" s="434"/>
      <c r="D455" s="434"/>
      <c r="E455" s="409"/>
      <c r="F455" s="409"/>
      <c r="G455" s="434"/>
      <c r="H455" s="409"/>
      <c r="I455" s="409"/>
      <c r="J455" s="409"/>
      <c r="K455" s="409"/>
      <c r="L455" s="409"/>
      <c r="M455" s="409"/>
      <c r="N455" s="409"/>
      <c r="O455" s="409"/>
      <c r="P455" s="409"/>
      <c r="Q455" s="409"/>
      <c r="R455" s="409"/>
      <c r="S455" s="409"/>
      <c r="T455" s="409"/>
      <c r="U455" s="409"/>
      <c r="V455" s="409"/>
      <c r="W455" s="409"/>
      <c r="X455" s="409"/>
      <c r="Y455" s="409"/>
      <c r="Z455" s="409"/>
      <c r="AA455" s="409"/>
      <c r="AB455" s="409"/>
      <c r="AC455" s="409"/>
      <c r="AD455" s="409"/>
    </row>
    <row r="456" ht="16.5" customHeight="1">
      <c r="A456" s="409"/>
      <c r="B456" s="434"/>
      <c r="C456" s="434"/>
      <c r="D456" s="434"/>
      <c r="E456" s="409"/>
      <c r="F456" s="409"/>
      <c r="G456" s="434"/>
      <c r="H456" s="409"/>
      <c r="I456" s="409"/>
      <c r="J456" s="409"/>
      <c r="K456" s="409"/>
      <c r="L456" s="409"/>
      <c r="M456" s="409"/>
      <c r="N456" s="409"/>
      <c r="O456" s="409"/>
      <c r="P456" s="409"/>
      <c r="Q456" s="409"/>
      <c r="R456" s="409"/>
      <c r="S456" s="409"/>
      <c r="T456" s="409"/>
      <c r="U456" s="409"/>
      <c r="V456" s="409"/>
      <c r="W456" s="409"/>
      <c r="X456" s="409"/>
      <c r="Y456" s="409"/>
      <c r="Z456" s="409"/>
      <c r="AA456" s="409"/>
      <c r="AB456" s="409"/>
      <c r="AC456" s="409"/>
      <c r="AD456" s="409"/>
    </row>
    <row r="457" ht="16.5" customHeight="1">
      <c r="A457" s="409"/>
      <c r="B457" s="434"/>
      <c r="C457" s="434"/>
      <c r="D457" s="434"/>
      <c r="E457" s="409"/>
      <c r="F457" s="409"/>
      <c r="G457" s="434"/>
      <c r="H457" s="409"/>
      <c r="I457" s="409"/>
      <c r="J457" s="409"/>
      <c r="K457" s="409"/>
      <c r="L457" s="409"/>
      <c r="M457" s="409"/>
      <c r="N457" s="409"/>
      <c r="O457" s="409"/>
      <c r="P457" s="409"/>
      <c r="Q457" s="409"/>
      <c r="R457" s="409"/>
      <c r="S457" s="409"/>
      <c r="T457" s="409"/>
      <c r="U457" s="409"/>
      <c r="V457" s="409"/>
      <c r="W457" s="409"/>
      <c r="X457" s="409"/>
      <c r="Y457" s="409"/>
      <c r="Z457" s="409"/>
      <c r="AA457" s="409"/>
      <c r="AB457" s="409"/>
      <c r="AC457" s="409"/>
      <c r="AD457" s="409"/>
    </row>
    <row r="458" ht="16.5" customHeight="1">
      <c r="A458" s="409"/>
      <c r="B458" s="434"/>
      <c r="C458" s="434"/>
      <c r="D458" s="434"/>
      <c r="E458" s="409"/>
      <c r="F458" s="409"/>
      <c r="G458" s="434"/>
      <c r="H458" s="409"/>
      <c r="I458" s="409"/>
      <c r="J458" s="409"/>
      <c r="K458" s="409"/>
      <c r="L458" s="409"/>
      <c r="M458" s="409"/>
      <c r="N458" s="409"/>
      <c r="O458" s="409"/>
      <c r="P458" s="409"/>
      <c r="Q458" s="409"/>
      <c r="R458" s="409"/>
      <c r="S458" s="409"/>
      <c r="T458" s="409"/>
      <c r="U458" s="409"/>
      <c r="V458" s="409"/>
      <c r="W458" s="409"/>
      <c r="X458" s="409"/>
      <c r="Y458" s="409"/>
      <c r="Z458" s="409"/>
      <c r="AA458" s="409"/>
      <c r="AB458" s="409"/>
      <c r="AC458" s="409"/>
      <c r="AD458" s="409"/>
    </row>
    <row r="459" ht="16.5" customHeight="1">
      <c r="A459" s="409"/>
      <c r="B459" s="434"/>
      <c r="C459" s="434"/>
      <c r="D459" s="434"/>
      <c r="E459" s="409"/>
      <c r="F459" s="409"/>
      <c r="G459" s="434"/>
      <c r="H459" s="409"/>
      <c r="I459" s="409"/>
      <c r="J459" s="409"/>
      <c r="K459" s="409"/>
      <c r="L459" s="409"/>
      <c r="M459" s="409"/>
      <c r="N459" s="409"/>
      <c r="O459" s="409"/>
      <c r="P459" s="409"/>
      <c r="Q459" s="409"/>
      <c r="R459" s="409"/>
      <c r="S459" s="409"/>
      <c r="T459" s="409"/>
      <c r="U459" s="409"/>
      <c r="V459" s="409"/>
      <c r="W459" s="409"/>
      <c r="X459" s="409"/>
      <c r="Y459" s="409"/>
      <c r="Z459" s="409"/>
      <c r="AA459" s="409"/>
      <c r="AB459" s="409"/>
      <c r="AC459" s="409"/>
      <c r="AD459" s="409"/>
    </row>
    <row r="460" ht="16.5" customHeight="1">
      <c r="A460" s="409"/>
      <c r="B460" s="434"/>
      <c r="C460" s="434"/>
      <c r="D460" s="434"/>
      <c r="E460" s="409"/>
      <c r="F460" s="409"/>
      <c r="G460" s="434"/>
      <c r="H460" s="409"/>
      <c r="I460" s="409"/>
      <c r="J460" s="409"/>
      <c r="K460" s="409"/>
      <c r="L460" s="409"/>
      <c r="M460" s="409"/>
      <c r="N460" s="409"/>
      <c r="O460" s="409"/>
      <c r="P460" s="409"/>
      <c r="Q460" s="409"/>
      <c r="R460" s="409"/>
      <c r="S460" s="409"/>
      <c r="T460" s="409"/>
      <c r="U460" s="409"/>
      <c r="V460" s="409"/>
      <c r="W460" s="409"/>
      <c r="X460" s="409"/>
      <c r="Y460" s="409"/>
      <c r="Z460" s="409"/>
      <c r="AA460" s="409"/>
      <c r="AB460" s="409"/>
      <c r="AC460" s="409"/>
      <c r="AD460" s="409"/>
    </row>
    <row r="461" ht="16.5" customHeight="1">
      <c r="A461" s="409"/>
      <c r="B461" s="434"/>
      <c r="C461" s="434"/>
      <c r="D461" s="434"/>
      <c r="E461" s="409"/>
      <c r="F461" s="409"/>
      <c r="G461" s="434"/>
      <c r="H461" s="409"/>
      <c r="I461" s="409"/>
      <c r="J461" s="409"/>
      <c r="K461" s="409"/>
      <c r="L461" s="409"/>
      <c r="M461" s="409"/>
      <c r="N461" s="409"/>
      <c r="O461" s="409"/>
      <c r="P461" s="409"/>
      <c r="Q461" s="409"/>
      <c r="R461" s="409"/>
      <c r="S461" s="409"/>
      <c r="T461" s="409"/>
      <c r="U461" s="409"/>
      <c r="V461" s="409"/>
      <c r="W461" s="409"/>
      <c r="X461" s="409"/>
      <c r="Y461" s="409"/>
      <c r="Z461" s="409"/>
      <c r="AA461" s="409"/>
      <c r="AB461" s="409"/>
      <c r="AC461" s="409"/>
      <c r="AD461" s="409"/>
    </row>
    <row r="462" ht="16.5" customHeight="1">
      <c r="A462" s="409"/>
      <c r="B462" s="434"/>
      <c r="C462" s="434"/>
      <c r="D462" s="434"/>
      <c r="E462" s="409"/>
      <c r="F462" s="409"/>
      <c r="G462" s="434"/>
      <c r="H462" s="409"/>
      <c r="I462" s="409"/>
      <c r="J462" s="409"/>
      <c r="K462" s="409"/>
      <c r="L462" s="409"/>
      <c r="M462" s="409"/>
      <c r="N462" s="409"/>
      <c r="O462" s="409"/>
      <c r="P462" s="409"/>
      <c r="Q462" s="409"/>
      <c r="R462" s="409"/>
      <c r="S462" s="409"/>
      <c r="T462" s="409"/>
      <c r="U462" s="409"/>
      <c r="V462" s="409"/>
      <c r="W462" s="409"/>
      <c r="X462" s="409"/>
      <c r="Y462" s="409"/>
      <c r="Z462" s="409"/>
      <c r="AA462" s="409"/>
      <c r="AB462" s="409"/>
      <c r="AC462" s="409"/>
      <c r="AD462" s="409"/>
    </row>
    <row r="463" ht="16.5" customHeight="1">
      <c r="A463" s="409"/>
      <c r="B463" s="434"/>
      <c r="C463" s="434"/>
      <c r="D463" s="434"/>
      <c r="E463" s="409"/>
      <c r="F463" s="409"/>
      <c r="G463" s="434"/>
      <c r="H463" s="409"/>
      <c r="I463" s="409"/>
      <c r="J463" s="409"/>
      <c r="K463" s="409"/>
      <c r="L463" s="409"/>
      <c r="M463" s="409"/>
      <c r="N463" s="409"/>
      <c r="O463" s="409"/>
      <c r="P463" s="409"/>
      <c r="Q463" s="409"/>
      <c r="R463" s="409"/>
      <c r="S463" s="409"/>
      <c r="T463" s="409"/>
      <c r="U463" s="409"/>
      <c r="V463" s="409"/>
      <c r="W463" s="409"/>
      <c r="X463" s="409"/>
      <c r="Y463" s="409"/>
      <c r="Z463" s="409"/>
      <c r="AA463" s="409"/>
      <c r="AB463" s="409"/>
      <c r="AC463" s="409"/>
      <c r="AD463" s="409"/>
    </row>
    <row r="464" ht="16.5" customHeight="1">
      <c r="A464" s="409"/>
      <c r="B464" s="434"/>
      <c r="C464" s="434"/>
      <c r="D464" s="434"/>
      <c r="E464" s="409"/>
      <c r="F464" s="409"/>
      <c r="G464" s="434"/>
      <c r="H464" s="409"/>
      <c r="I464" s="409"/>
      <c r="J464" s="409"/>
      <c r="K464" s="409"/>
      <c r="L464" s="409"/>
      <c r="M464" s="409"/>
      <c r="N464" s="409"/>
      <c r="O464" s="409"/>
      <c r="P464" s="409"/>
      <c r="Q464" s="409"/>
      <c r="R464" s="409"/>
      <c r="S464" s="409"/>
      <c r="T464" s="409"/>
      <c r="U464" s="409"/>
      <c r="V464" s="409"/>
      <c r="W464" s="409"/>
      <c r="X464" s="409"/>
      <c r="Y464" s="409"/>
      <c r="Z464" s="409"/>
      <c r="AA464" s="409"/>
      <c r="AB464" s="409"/>
      <c r="AC464" s="409"/>
      <c r="AD464" s="409"/>
    </row>
    <row r="465" ht="16.5" customHeight="1">
      <c r="A465" s="409"/>
      <c r="B465" s="434"/>
      <c r="C465" s="434"/>
      <c r="D465" s="434"/>
      <c r="E465" s="409"/>
      <c r="F465" s="409"/>
      <c r="G465" s="434"/>
      <c r="H465" s="409"/>
      <c r="I465" s="409"/>
      <c r="J465" s="409"/>
      <c r="K465" s="409"/>
      <c r="L465" s="409"/>
      <c r="M465" s="409"/>
      <c r="N465" s="409"/>
      <c r="O465" s="409"/>
      <c r="P465" s="409"/>
      <c r="Q465" s="409"/>
      <c r="R465" s="409"/>
      <c r="S465" s="409"/>
      <c r="T465" s="409"/>
      <c r="U465" s="409"/>
      <c r="V465" s="409"/>
      <c r="W465" s="409"/>
      <c r="X465" s="409"/>
      <c r="Y465" s="409"/>
      <c r="Z465" s="409"/>
      <c r="AA465" s="409"/>
      <c r="AB465" s="409"/>
      <c r="AC465" s="409"/>
      <c r="AD465" s="409"/>
    </row>
    <row r="466" ht="16.5" customHeight="1">
      <c r="A466" s="409"/>
      <c r="B466" s="434"/>
      <c r="C466" s="434"/>
      <c r="D466" s="434"/>
      <c r="E466" s="409"/>
      <c r="F466" s="409"/>
      <c r="G466" s="434"/>
      <c r="H466" s="409"/>
      <c r="I466" s="409"/>
      <c r="J466" s="409"/>
      <c r="K466" s="409"/>
      <c r="L466" s="409"/>
      <c r="M466" s="409"/>
      <c r="N466" s="409"/>
      <c r="O466" s="409"/>
      <c r="P466" s="409"/>
      <c r="Q466" s="409"/>
      <c r="R466" s="409"/>
      <c r="S466" s="409"/>
      <c r="T466" s="409"/>
      <c r="U466" s="409"/>
      <c r="V466" s="409"/>
      <c r="W466" s="409"/>
      <c r="X466" s="409"/>
      <c r="Y466" s="409"/>
      <c r="Z466" s="409"/>
      <c r="AA466" s="409"/>
      <c r="AB466" s="409"/>
      <c r="AC466" s="409"/>
      <c r="AD466" s="409"/>
    </row>
    <row r="467" ht="16.5" customHeight="1">
      <c r="A467" s="409"/>
      <c r="B467" s="434"/>
      <c r="C467" s="434"/>
      <c r="D467" s="434"/>
      <c r="E467" s="409"/>
      <c r="F467" s="409"/>
      <c r="G467" s="434"/>
      <c r="H467" s="409"/>
      <c r="I467" s="409"/>
      <c r="J467" s="409"/>
      <c r="K467" s="409"/>
      <c r="L467" s="409"/>
      <c r="M467" s="409"/>
      <c r="N467" s="409"/>
      <c r="O467" s="409"/>
      <c r="P467" s="409"/>
      <c r="Q467" s="409"/>
      <c r="R467" s="409"/>
      <c r="S467" s="409"/>
      <c r="T467" s="409"/>
      <c r="U467" s="409"/>
      <c r="V467" s="409"/>
      <c r="W467" s="409"/>
      <c r="X467" s="409"/>
      <c r="Y467" s="409"/>
      <c r="Z467" s="409"/>
      <c r="AA467" s="409"/>
      <c r="AB467" s="409"/>
      <c r="AC467" s="409"/>
      <c r="AD467" s="409"/>
    </row>
    <row r="468" ht="16.5" customHeight="1">
      <c r="A468" s="409"/>
      <c r="B468" s="434"/>
      <c r="C468" s="434"/>
      <c r="D468" s="434"/>
      <c r="E468" s="409"/>
      <c r="F468" s="409"/>
      <c r="G468" s="434"/>
      <c r="H468" s="409"/>
      <c r="I468" s="409"/>
      <c r="J468" s="409"/>
      <c r="K468" s="409"/>
      <c r="L468" s="409"/>
      <c r="M468" s="409"/>
      <c r="N468" s="409"/>
      <c r="O468" s="409"/>
      <c r="P468" s="409"/>
      <c r="Q468" s="409"/>
      <c r="R468" s="409"/>
      <c r="S468" s="409"/>
      <c r="T468" s="409"/>
      <c r="U468" s="409"/>
      <c r="V468" s="409"/>
      <c r="W468" s="409"/>
      <c r="X468" s="409"/>
      <c r="Y468" s="409"/>
      <c r="Z468" s="409"/>
      <c r="AA468" s="409"/>
      <c r="AB468" s="409"/>
      <c r="AC468" s="409"/>
      <c r="AD468" s="409"/>
    </row>
    <row r="469" ht="16.5" customHeight="1">
      <c r="A469" s="409"/>
      <c r="B469" s="434"/>
      <c r="C469" s="434"/>
      <c r="D469" s="434"/>
      <c r="E469" s="409"/>
      <c r="F469" s="409"/>
      <c r="G469" s="434"/>
      <c r="H469" s="409"/>
      <c r="I469" s="409"/>
      <c r="J469" s="409"/>
      <c r="K469" s="409"/>
      <c r="L469" s="409"/>
      <c r="M469" s="409"/>
      <c r="N469" s="409"/>
      <c r="O469" s="409"/>
      <c r="P469" s="409"/>
      <c r="Q469" s="409"/>
      <c r="R469" s="409"/>
      <c r="S469" s="409"/>
      <c r="T469" s="409"/>
      <c r="U469" s="409"/>
      <c r="V469" s="409"/>
      <c r="W469" s="409"/>
      <c r="X469" s="409"/>
      <c r="Y469" s="409"/>
      <c r="Z469" s="409"/>
      <c r="AA469" s="409"/>
      <c r="AB469" s="409"/>
      <c r="AC469" s="409"/>
      <c r="AD469" s="409"/>
    </row>
    <row r="470" ht="16.5" customHeight="1">
      <c r="A470" s="409"/>
      <c r="B470" s="434"/>
      <c r="C470" s="434"/>
      <c r="D470" s="434"/>
      <c r="E470" s="409"/>
      <c r="F470" s="409"/>
      <c r="G470" s="434"/>
      <c r="H470" s="409"/>
      <c r="I470" s="409"/>
      <c r="J470" s="409"/>
      <c r="K470" s="409"/>
      <c r="L470" s="409"/>
      <c r="M470" s="409"/>
      <c r="N470" s="409"/>
      <c r="O470" s="409"/>
      <c r="P470" s="409"/>
      <c r="Q470" s="409"/>
      <c r="R470" s="409"/>
      <c r="S470" s="409"/>
      <c r="T470" s="409"/>
      <c r="U470" s="409"/>
      <c r="V470" s="409"/>
      <c r="W470" s="409"/>
      <c r="X470" s="409"/>
      <c r="Y470" s="409"/>
      <c r="Z470" s="409"/>
      <c r="AA470" s="409"/>
      <c r="AB470" s="409"/>
      <c r="AC470" s="409"/>
      <c r="AD470" s="409"/>
    </row>
    <row r="471" ht="16.5" customHeight="1">
      <c r="A471" s="409"/>
      <c r="B471" s="434"/>
      <c r="C471" s="434"/>
      <c r="D471" s="434"/>
      <c r="E471" s="409"/>
      <c r="F471" s="409"/>
      <c r="G471" s="434"/>
      <c r="H471" s="409"/>
      <c r="I471" s="409"/>
      <c r="J471" s="409"/>
      <c r="K471" s="409"/>
      <c r="L471" s="409"/>
      <c r="M471" s="409"/>
      <c r="N471" s="409"/>
      <c r="O471" s="409"/>
      <c r="P471" s="409"/>
      <c r="Q471" s="409"/>
      <c r="R471" s="409"/>
      <c r="S471" s="409"/>
      <c r="T471" s="409"/>
      <c r="U471" s="409"/>
      <c r="V471" s="409"/>
      <c r="W471" s="409"/>
      <c r="X471" s="409"/>
      <c r="Y471" s="409"/>
      <c r="Z471" s="409"/>
      <c r="AA471" s="409"/>
      <c r="AB471" s="409"/>
      <c r="AC471" s="409"/>
      <c r="AD471" s="409"/>
    </row>
    <row r="472" ht="16.5" customHeight="1">
      <c r="A472" s="409"/>
      <c r="B472" s="434"/>
      <c r="C472" s="434"/>
      <c r="D472" s="434"/>
      <c r="E472" s="409"/>
      <c r="F472" s="409"/>
      <c r="G472" s="434"/>
      <c r="H472" s="409"/>
      <c r="I472" s="409"/>
      <c r="J472" s="409"/>
      <c r="K472" s="409"/>
      <c r="L472" s="409"/>
      <c r="M472" s="409"/>
      <c r="N472" s="409"/>
      <c r="O472" s="409"/>
      <c r="P472" s="409"/>
      <c r="Q472" s="409"/>
      <c r="R472" s="409"/>
      <c r="S472" s="409"/>
      <c r="T472" s="409"/>
      <c r="U472" s="409"/>
      <c r="V472" s="409"/>
      <c r="W472" s="409"/>
      <c r="X472" s="409"/>
      <c r="Y472" s="409"/>
      <c r="Z472" s="409"/>
      <c r="AA472" s="409"/>
      <c r="AB472" s="409"/>
      <c r="AC472" s="409"/>
      <c r="AD472" s="409"/>
    </row>
    <row r="473" ht="16.5" customHeight="1">
      <c r="A473" s="409"/>
      <c r="B473" s="434"/>
      <c r="C473" s="434"/>
      <c r="D473" s="434"/>
      <c r="E473" s="409"/>
      <c r="F473" s="409"/>
      <c r="G473" s="434"/>
      <c r="H473" s="409"/>
      <c r="I473" s="409"/>
      <c r="J473" s="409"/>
      <c r="K473" s="409"/>
      <c r="L473" s="409"/>
      <c r="M473" s="409"/>
      <c r="N473" s="409"/>
      <c r="O473" s="409"/>
      <c r="P473" s="409"/>
      <c r="Q473" s="409"/>
      <c r="R473" s="409"/>
      <c r="S473" s="409"/>
      <c r="T473" s="409"/>
      <c r="U473" s="409"/>
      <c r="V473" s="409"/>
      <c r="W473" s="409"/>
      <c r="X473" s="409"/>
      <c r="Y473" s="409"/>
      <c r="Z473" s="409"/>
      <c r="AA473" s="409"/>
      <c r="AB473" s="409"/>
      <c r="AC473" s="409"/>
      <c r="AD473" s="409"/>
    </row>
    <row r="474" ht="16.5" customHeight="1">
      <c r="A474" s="409"/>
      <c r="B474" s="434"/>
      <c r="C474" s="434"/>
      <c r="D474" s="434"/>
      <c r="E474" s="409"/>
      <c r="F474" s="409"/>
      <c r="G474" s="434"/>
      <c r="H474" s="409"/>
      <c r="I474" s="409"/>
      <c r="J474" s="409"/>
      <c r="K474" s="409"/>
      <c r="L474" s="409"/>
      <c r="M474" s="409"/>
      <c r="N474" s="409"/>
      <c r="O474" s="409"/>
      <c r="P474" s="409"/>
      <c r="Q474" s="409"/>
      <c r="R474" s="409"/>
      <c r="S474" s="409"/>
      <c r="T474" s="409"/>
      <c r="U474" s="409"/>
      <c r="V474" s="409"/>
      <c r="W474" s="409"/>
      <c r="X474" s="409"/>
      <c r="Y474" s="409"/>
      <c r="Z474" s="409"/>
      <c r="AA474" s="409"/>
      <c r="AB474" s="409"/>
      <c r="AC474" s="409"/>
      <c r="AD474" s="409"/>
    </row>
    <row r="475" ht="16.5" customHeight="1">
      <c r="A475" s="409"/>
      <c r="B475" s="434"/>
      <c r="C475" s="434"/>
      <c r="D475" s="434"/>
      <c r="E475" s="409"/>
      <c r="F475" s="409"/>
      <c r="G475" s="434"/>
      <c r="H475" s="409"/>
      <c r="I475" s="409"/>
      <c r="J475" s="409"/>
      <c r="K475" s="409"/>
      <c r="L475" s="409"/>
      <c r="M475" s="409"/>
      <c r="N475" s="409"/>
      <c r="O475" s="409"/>
      <c r="P475" s="409"/>
      <c r="Q475" s="409"/>
      <c r="R475" s="409"/>
      <c r="S475" s="409"/>
      <c r="T475" s="409"/>
      <c r="U475" s="409"/>
      <c r="V475" s="409"/>
      <c r="W475" s="409"/>
      <c r="X475" s="409"/>
      <c r="Y475" s="409"/>
      <c r="Z475" s="409"/>
      <c r="AA475" s="409"/>
      <c r="AB475" s="409"/>
      <c r="AC475" s="409"/>
      <c r="AD475" s="409"/>
    </row>
    <row r="476" ht="16.5" customHeight="1">
      <c r="A476" s="409"/>
      <c r="B476" s="434"/>
      <c r="C476" s="434"/>
      <c r="D476" s="434"/>
      <c r="E476" s="409"/>
      <c r="F476" s="409"/>
      <c r="G476" s="434"/>
      <c r="H476" s="409"/>
      <c r="I476" s="409"/>
      <c r="J476" s="409"/>
      <c r="K476" s="409"/>
      <c r="L476" s="409"/>
      <c r="M476" s="409"/>
      <c r="N476" s="409"/>
      <c r="O476" s="409"/>
      <c r="P476" s="409"/>
      <c r="Q476" s="409"/>
      <c r="R476" s="409"/>
      <c r="S476" s="409"/>
      <c r="T476" s="409"/>
      <c r="U476" s="409"/>
      <c r="V476" s="409"/>
      <c r="W476" s="409"/>
      <c r="X476" s="409"/>
      <c r="Y476" s="409"/>
      <c r="Z476" s="409"/>
      <c r="AA476" s="409"/>
      <c r="AB476" s="409"/>
      <c r="AC476" s="409"/>
      <c r="AD476" s="409"/>
    </row>
    <row r="477" ht="16.5" customHeight="1">
      <c r="A477" s="409"/>
      <c r="B477" s="434"/>
      <c r="C477" s="434"/>
      <c r="D477" s="434"/>
      <c r="E477" s="409"/>
      <c r="F477" s="409"/>
      <c r="G477" s="434"/>
      <c r="H477" s="409"/>
      <c r="I477" s="409"/>
      <c r="J477" s="409"/>
      <c r="K477" s="409"/>
      <c r="L477" s="409"/>
      <c r="M477" s="409"/>
      <c r="N477" s="409"/>
      <c r="O477" s="409"/>
      <c r="P477" s="409"/>
      <c r="Q477" s="409"/>
      <c r="R477" s="409"/>
      <c r="S477" s="409"/>
      <c r="T477" s="409"/>
      <c r="U477" s="409"/>
      <c r="V477" s="409"/>
      <c r="W477" s="409"/>
      <c r="X477" s="409"/>
      <c r="Y477" s="409"/>
      <c r="Z477" s="409"/>
      <c r="AA477" s="409"/>
      <c r="AB477" s="409"/>
      <c r="AC477" s="409"/>
      <c r="AD477" s="409"/>
    </row>
    <row r="478" ht="16.5" customHeight="1">
      <c r="A478" s="409"/>
      <c r="B478" s="434"/>
      <c r="C478" s="434"/>
      <c r="D478" s="434"/>
      <c r="E478" s="409"/>
      <c r="F478" s="409"/>
      <c r="G478" s="434"/>
      <c r="H478" s="409"/>
      <c r="I478" s="409"/>
      <c r="J478" s="409"/>
      <c r="K478" s="409"/>
      <c r="L478" s="409"/>
      <c r="M478" s="409"/>
      <c r="N478" s="409"/>
      <c r="O478" s="409"/>
      <c r="P478" s="409"/>
      <c r="Q478" s="409"/>
      <c r="R478" s="409"/>
      <c r="S478" s="409"/>
      <c r="T478" s="409"/>
      <c r="U478" s="409"/>
      <c r="V478" s="409"/>
      <c r="W478" s="409"/>
      <c r="X478" s="409"/>
      <c r="Y478" s="409"/>
      <c r="Z478" s="409"/>
      <c r="AA478" s="409"/>
      <c r="AB478" s="409"/>
      <c r="AC478" s="409"/>
      <c r="AD478" s="409"/>
    </row>
    <row r="479" ht="16.5" customHeight="1">
      <c r="A479" s="409"/>
      <c r="B479" s="434"/>
      <c r="C479" s="434"/>
      <c r="D479" s="434"/>
      <c r="E479" s="409"/>
      <c r="F479" s="409"/>
      <c r="G479" s="434"/>
      <c r="H479" s="409"/>
      <c r="I479" s="409"/>
      <c r="J479" s="409"/>
      <c r="K479" s="409"/>
      <c r="L479" s="409"/>
      <c r="M479" s="409"/>
      <c r="N479" s="409"/>
      <c r="O479" s="409"/>
      <c r="P479" s="409"/>
      <c r="Q479" s="409"/>
      <c r="R479" s="409"/>
      <c r="S479" s="409"/>
      <c r="T479" s="409"/>
      <c r="U479" s="409"/>
      <c r="V479" s="409"/>
      <c r="W479" s="409"/>
      <c r="X479" s="409"/>
      <c r="Y479" s="409"/>
      <c r="Z479" s="409"/>
      <c r="AA479" s="409"/>
      <c r="AB479" s="409"/>
      <c r="AC479" s="409"/>
      <c r="AD479" s="409"/>
    </row>
    <row r="480" ht="16.5" customHeight="1">
      <c r="A480" s="409"/>
      <c r="B480" s="434"/>
      <c r="C480" s="434"/>
      <c r="D480" s="434"/>
      <c r="E480" s="409"/>
      <c r="F480" s="409"/>
      <c r="G480" s="434"/>
      <c r="H480" s="409"/>
      <c r="I480" s="409"/>
      <c r="J480" s="409"/>
      <c r="K480" s="409"/>
      <c r="L480" s="409"/>
      <c r="M480" s="409"/>
      <c r="N480" s="409"/>
      <c r="O480" s="409"/>
      <c r="P480" s="409"/>
      <c r="Q480" s="409"/>
      <c r="R480" s="409"/>
      <c r="S480" s="409"/>
      <c r="T480" s="409"/>
      <c r="U480" s="409"/>
      <c r="V480" s="409"/>
      <c r="W480" s="409"/>
      <c r="X480" s="409"/>
      <c r="Y480" s="409"/>
      <c r="Z480" s="409"/>
      <c r="AA480" s="409"/>
      <c r="AB480" s="409"/>
      <c r="AC480" s="409"/>
      <c r="AD480" s="409"/>
    </row>
    <row r="481" ht="16.5" customHeight="1">
      <c r="A481" s="409"/>
      <c r="B481" s="434"/>
      <c r="C481" s="434"/>
      <c r="D481" s="434"/>
      <c r="E481" s="409"/>
      <c r="F481" s="409"/>
      <c r="G481" s="434"/>
      <c r="H481" s="409"/>
      <c r="I481" s="409"/>
      <c r="J481" s="409"/>
      <c r="K481" s="409"/>
      <c r="L481" s="409"/>
      <c r="M481" s="409"/>
      <c r="N481" s="409"/>
      <c r="O481" s="409"/>
      <c r="P481" s="409"/>
      <c r="Q481" s="409"/>
      <c r="R481" s="409"/>
      <c r="S481" s="409"/>
      <c r="T481" s="409"/>
      <c r="U481" s="409"/>
      <c r="V481" s="409"/>
      <c r="W481" s="409"/>
      <c r="X481" s="409"/>
      <c r="Y481" s="409"/>
      <c r="Z481" s="409"/>
      <c r="AA481" s="409"/>
      <c r="AB481" s="409"/>
      <c r="AC481" s="409"/>
      <c r="AD481" s="409"/>
    </row>
    <row r="482" ht="16.5" customHeight="1">
      <c r="A482" s="409"/>
      <c r="B482" s="434"/>
      <c r="C482" s="434"/>
      <c r="D482" s="434"/>
      <c r="E482" s="409"/>
      <c r="F482" s="409"/>
      <c r="G482" s="434"/>
      <c r="H482" s="409"/>
      <c r="I482" s="409"/>
      <c r="J482" s="409"/>
      <c r="K482" s="409"/>
      <c r="L482" s="409"/>
      <c r="M482" s="409"/>
      <c r="N482" s="409"/>
      <c r="O482" s="409"/>
      <c r="P482" s="409"/>
      <c r="Q482" s="409"/>
      <c r="R482" s="409"/>
      <c r="S482" s="409"/>
      <c r="T482" s="409"/>
      <c r="U482" s="409"/>
      <c r="V482" s="409"/>
      <c r="W482" s="409"/>
      <c r="X482" s="409"/>
      <c r="Y482" s="409"/>
      <c r="Z482" s="409"/>
      <c r="AA482" s="409"/>
      <c r="AB482" s="409"/>
      <c r="AC482" s="409"/>
      <c r="AD482" s="409"/>
    </row>
    <row r="483" ht="16.5" customHeight="1">
      <c r="A483" s="409"/>
      <c r="B483" s="434"/>
      <c r="C483" s="434"/>
      <c r="D483" s="434"/>
      <c r="E483" s="409"/>
      <c r="F483" s="409"/>
      <c r="G483" s="434"/>
      <c r="H483" s="409"/>
      <c r="I483" s="409"/>
      <c r="J483" s="409"/>
      <c r="K483" s="409"/>
      <c r="L483" s="409"/>
      <c r="M483" s="409"/>
      <c r="N483" s="409"/>
      <c r="O483" s="409"/>
      <c r="P483" s="409"/>
      <c r="Q483" s="409"/>
      <c r="R483" s="409"/>
      <c r="S483" s="409"/>
      <c r="T483" s="409"/>
      <c r="U483" s="409"/>
      <c r="V483" s="409"/>
      <c r="W483" s="409"/>
      <c r="X483" s="409"/>
      <c r="Y483" s="409"/>
      <c r="Z483" s="409"/>
      <c r="AA483" s="409"/>
      <c r="AB483" s="409"/>
      <c r="AC483" s="409"/>
      <c r="AD483" s="409"/>
    </row>
    <row r="484" ht="16.5" customHeight="1">
      <c r="A484" s="409"/>
      <c r="B484" s="434"/>
      <c r="C484" s="434"/>
      <c r="D484" s="434"/>
      <c r="E484" s="409"/>
      <c r="F484" s="409"/>
      <c r="G484" s="434"/>
      <c r="H484" s="409"/>
      <c r="I484" s="409"/>
      <c r="J484" s="409"/>
      <c r="K484" s="409"/>
      <c r="L484" s="409"/>
      <c r="M484" s="409"/>
      <c r="N484" s="409"/>
      <c r="O484" s="409"/>
      <c r="P484" s="409"/>
      <c r="Q484" s="409"/>
      <c r="R484" s="409"/>
      <c r="S484" s="409"/>
      <c r="T484" s="409"/>
      <c r="U484" s="409"/>
      <c r="V484" s="409"/>
      <c r="W484" s="409"/>
      <c r="X484" s="409"/>
      <c r="Y484" s="409"/>
      <c r="Z484" s="409"/>
      <c r="AA484" s="409"/>
      <c r="AB484" s="409"/>
      <c r="AC484" s="409"/>
      <c r="AD484" s="409"/>
    </row>
    <row r="485" ht="16.5" customHeight="1">
      <c r="A485" s="409"/>
      <c r="B485" s="434"/>
      <c r="C485" s="434"/>
      <c r="D485" s="434"/>
      <c r="E485" s="409"/>
      <c r="F485" s="409"/>
      <c r="G485" s="434"/>
      <c r="H485" s="409"/>
      <c r="I485" s="409"/>
      <c r="J485" s="409"/>
      <c r="K485" s="409"/>
      <c r="L485" s="409"/>
      <c r="M485" s="409"/>
      <c r="N485" s="409"/>
      <c r="O485" s="409"/>
      <c r="P485" s="409"/>
      <c r="Q485" s="409"/>
      <c r="R485" s="409"/>
      <c r="S485" s="409"/>
      <c r="T485" s="409"/>
      <c r="U485" s="409"/>
      <c r="V485" s="409"/>
      <c r="W485" s="409"/>
      <c r="X485" s="409"/>
      <c r="Y485" s="409"/>
      <c r="Z485" s="409"/>
      <c r="AA485" s="409"/>
      <c r="AB485" s="409"/>
      <c r="AC485" s="409"/>
      <c r="AD485" s="409"/>
    </row>
    <row r="486" ht="16.5" customHeight="1">
      <c r="A486" s="409"/>
      <c r="B486" s="434"/>
      <c r="C486" s="434"/>
      <c r="D486" s="434"/>
      <c r="E486" s="409"/>
      <c r="F486" s="409"/>
      <c r="G486" s="434"/>
      <c r="H486" s="409"/>
      <c r="I486" s="409"/>
      <c r="J486" s="409"/>
      <c r="K486" s="409"/>
      <c r="L486" s="409"/>
      <c r="M486" s="409"/>
      <c r="N486" s="409"/>
      <c r="O486" s="409"/>
      <c r="P486" s="409"/>
      <c r="Q486" s="409"/>
      <c r="R486" s="409"/>
      <c r="S486" s="409"/>
      <c r="T486" s="409"/>
      <c r="U486" s="409"/>
      <c r="V486" s="409"/>
      <c r="W486" s="409"/>
      <c r="X486" s="409"/>
      <c r="Y486" s="409"/>
      <c r="Z486" s="409"/>
      <c r="AA486" s="409"/>
      <c r="AB486" s="409"/>
      <c r="AC486" s="409"/>
      <c r="AD486" s="409"/>
    </row>
    <row r="487" ht="16.5" customHeight="1">
      <c r="A487" s="409"/>
      <c r="B487" s="434"/>
      <c r="C487" s="434"/>
      <c r="D487" s="434"/>
      <c r="E487" s="409"/>
      <c r="F487" s="409"/>
      <c r="G487" s="434"/>
      <c r="H487" s="409"/>
      <c r="I487" s="409"/>
      <c r="J487" s="409"/>
      <c r="K487" s="409"/>
      <c r="L487" s="409"/>
      <c r="M487" s="409"/>
      <c r="N487" s="409"/>
      <c r="O487" s="409"/>
      <c r="P487" s="409"/>
      <c r="Q487" s="409"/>
      <c r="R487" s="409"/>
      <c r="S487" s="409"/>
      <c r="T487" s="409"/>
      <c r="U487" s="409"/>
      <c r="V487" s="409"/>
      <c r="W487" s="409"/>
      <c r="X487" s="409"/>
      <c r="Y487" s="409"/>
      <c r="Z487" s="409"/>
      <c r="AA487" s="409"/>
      <c r="AB487" s="409"/>
      <c r="AC487" s="409"/>
      <c r="AD487" s="409"/>
    </row>
    <row r="488" ht="16.5" customHeight="1">
      <c r="A488" s="409"/>
      <c r="B488" s="434"/>
      <c r="C488" s="434"/>
      <c r="D488" s="434"/>
      <c r="E488" s="409"/>
      <c r="F488" s="409"/>
      <c r="G488" s="434"/>
      <c r="H488" s="409"/>
      <c r="I488" s="409"/>
      <c r="J488" s="409"/>
      <c r="K488" s="409"/>
      <c r="L488" s="409"/>
      <c r="M488" s="409"/>
      <c r="N488" s="409"/>
      <c r="O488" s="409"/>
      <c r="P488" s="409"/>
      <c r="Q488" s="409"/>
      <c r="R488" s="409"/>
      <c r="S488" s="409"/>
      <c r="T488" s="409"/>
      <c r="U488" s="409"/>
      <c r="V488" s="409"/>
      <c r="W488" s="409"/>
      <c r="X488" s="409"/>
      <c r="Y488" s="409"/>
      <c r="Z488" s="409"/>
      <c r="AA488" s="409"/>
      <c r="AB488" s="409"/>
      <c r="AC488" s="409"/>
      <c r="AD488" s="409"/>
    </row>
    <row r="489" ht="16.5" customHeight="1">
      <c r="A489" s="409"/>
      <c r="B489" s="434"/>
      <c r="C489" s="434"/>
      <c r="D489" s="434"/>
      <c r="E489" s="409"/>
      <c r="F489" s="409"/>
      <c r="G489" s="434"/>
      <c r="H489" s="409"/>
      <c r="I489" s="409"/>
      <c r="J489" s="409"/>
      <c r="K489" s="409"/>
      <c r="L489" s="409"/>
      <c r="M489" s="409"/>
      <c r="N489" s="409"/>
      <c r="O489" s="409"/>
      <c r="P489" s="409"/>
      <c r="Q489" s="409"/>
      <c r="R489" s="409"/>
      <c r="S489" s="409"/>
      <c r="T489" s="409"/>
      <c r="U489" s="409"/>
      <c r="V489" s="409"/>
      <c r="W489" s="409"/>
      <c r="X489" s="409"/>
      <c r="Y489" s="409"/>
      <c r="Z489" s="409"/>
      <c r="AA489" s="409"/>
      <c r="AB489" s="409"/>
      <c r="AC489" s="409"/>
      <c r="AD489" s="409"/>
    </row>
    <row r="490" ht="16.5" customHeight="1">
      <c r="A490" s="409"/>
      <c r="B490" s="434"/>
      <c r="C490" s="434"/>
      <c r="D490" s="434"/>
      <c r="E490" s="409"/>
      <c r="F490" s="409"/>
      <c r="G490" s="434"/>
      <c r="H490" s="409"/>
      <c r="I490" s="409"/>
      <c r="J490" s="409"/>
      <c r="K490" s="409"/>
      <c r="L490" s="409"/>
      <c r="M490" s="409"/>
      <c r="N490" s="409"/>
      <c r="O490" s="409"/>
      <c r="P490" s="409"/>
      <c r="Q490" s="409"/>
      <c r="R490" s="409"/>
      <c r="S490" s="409"/>
      <c r="T490" s="409"/>
      <c r="U490" s="409"/>
      <c r="V490" s="409"/>
      <c r="W490" s="409"/>
      <c r="X490" s="409"/>
      <c r="Y490" s="409"/>
      <c r="Z490" s="409"/>
      <c r="AA490" s="409"/>
      <c r="AB490" s="409"/>
      <c r="AC490" s="409"/>
      <c r="AD490" s="409"/>
    </row>
    <row r="491" ht="16.5" customHeight="1">
      <c r="A491" s="409"/>
      <c r="B491" s="434"/>
      <c r="C491" s="434"/>
      <c r="D491" s="434"/>
      <c r="E491" s="409"/>
      <c r="F491" s="409"/>
      <c r="G491" s="434"/>
      <c r="H491" s="409"/>
      <c r="I491" s="409"/>
      <c r="J491" s="409"/>
      <c r="K491" s="409"/>
      <c r="L491" s="409"/>
      <c r="M491" s="409"/>
      <c r="N491" s="409"/>
      <c r="O491" s="409"/>
      <c r="P491" s="409"/>
      <c r="Q491" s="409"/>
      <c r="R491" s="409"/>
      <c r="S491" s="409"/>
      <c r="T491" s="409"/>
      <c r="U491" s="409"/>
      <c r="V491" s="409"/>
      <c r="W491" s="409"/>
      <c r="X491" s="409"/>
      <c r="Y491" s="409"/>
      <c r="Z491" s="409"/>
      <c r="AA491" s="409"/>
      <c r="AB491" s="409"/>
      <c r="AC491" s="409"/>
      <c r="AD491" s="409"/>
    </row>
    <row r="492" ht="16.5" customHeight="1">
      <c r="A492" s="409"/>
      <c r="B492" s="434"/>
      <c r="C492" s="434"/>
      <c r="D492" s="434"/>
      <c r="E492" s="409"/>
      <c r="F492" s="409"/>
      <c r="G492" s="434"/>
      <c r="H492" s="409"/>
      <c r="I492" s="409"/>
      <c r="J492" s="409"/>
      <c r="K492" s="409"/>
      <c r="L492" s="409"/>
      <c r="M492" s="409"/>
      <c r="N492" s="409"/>
      <c r="O492" s="409"/>
      <c r="P492" s="409"/>
      <c r="Q492" s="409"/>
      <c r="R492" s="409"/>
      <c r="S492" s="409"/>
      <c r="T492" s="409"/>
      <c r="U492" s="409"/>
      <c r="V492" s="409"/>
      <c r="W492" s="409"/>
      <c r="X492" s="409"/>
      <c r="Y492" s="409"/>
      <c r="Z492" s="409"/>
      <c r="AA492" s="409"/>
      <c r="AB492" s="409"/>
      <c r="AC492" s="409"/>
      <c r="AD492" s="409"/>
    </row>
    <row r="493" ht="16.5" customHeight="1">
      <c r="A493" s="409"/>
      <c r="B493" s="434"/>
      <c r="C493" s="434"/>
      <c r="D493" s="434"/>
      <c r="E493" s="409"/>
      <c r="F493" s="409"/>
      <c r="G493" s="434"/>
      <c r="H493" s="409"/>
      <c r="I493" s="409"/>
      <c r="J493" s="409"/>
      <c r="K493" s="409"/>
      <c r="L493" s="409"/>
      <c r="M493" s="409"/>
      <c r="N493" s="409"/>
      <c r="O493" s="409"/>
      <c r="P493" s="409"/>
      <c r="Q493" s="409"/>
      <c r="R493" s="409"/>
      <c r="S493" s="409"/>
      <c r="T493" s="409"/>
      <c r="U493" s="409"/>
      <c r="V493" s="409"/>
      <c r="W493" s="409"/>
      <c r="X493" s="409"/>
      <c r="Y493" s="409"/>
      <c r="Z493" s="409"/>
      <c r="AA493" s="409"/>
      <c r="AB493" s="409"/>
      <c r="AC493" s="409"/>
      <c r="AD493" s="409"/>
    </row>
    <row r="494" ht="16.5" customHeight="1">
      <c r="A494" s="409"/>
      <c r="B494" s="434"/>
      <c r="C494" s="434"/>
      <c r="D494" s="434"/>
      <c r="E494" s="409"/>
      <c r="F494" s="409"/>
      <c r="G494" s="434"/>
      <c r="H494" s="409"/>
      <c r="I494" s="409"/>
      <c r="J494" s="409"/>
      <c r="K494" s="409"/>
      <c r="L494" s="409"/>
      <c r="M494" s="409"/>
      <c r="N494" s="409"/>
      <c r="O494" s="409"/>
      <c r="P494" s="409"/>
      <c r="Q494" s="409"/>
      <c r="R494" s="409"/>
      <c r="S494" s="409"/>
      <c r="T494" s="409"/>
      <c r="U494" s="409"/>
      <c r="V494" s="409"/>
      <c r="W494" s="409"/>
      <c r="X494" s="409"/>
      <c r="Y494" s="409"/>
      <c r="Z494" s="409"/>
      <c r="AA494" s="409"/>
      <c r="AB494" s="409"/>
      <c r="AC494" s="409"/>
      <c r="AD494" s="409"/>
    </row>
    <row r="495" ht="16.5" customHeight="1">
      <c r="A495" s="409"/>
      <c r="B495" s="434"/>
      <c r="C495" s="434"/>
      <c r="D495" s="434"/>
      <c r="E495" s="409"/>
      <c r="F495" s="409"/>
      <c r="G495" s="434"/>
      <c r="H495" s="409"/>
      <c r="I495" s="409"/>
      <c r="J495" s="409"/>
      <c r="K495" s="409"/>
      <c r="L495" s="409"/>
      <c r="M495" s="409"/>
      <c r="N495" s="409"/>
      <c r="O495" s="409"/>
      <c r="P495" s="409"/>
      <c r="Q495" s="409"/>
      <c r="R495" s="409"/>
      <c r="S495" s="409"/>
      <c r="T495" s="409"/>
      <c r="U495" s="409"/>
      <c r="V495" s="409"/>
      <c r="W495" s="409"/>
      <c r="X495" s="409"/>
      <c r="Y495" s="409"/>
      <c r="Z495" s="409"/>
      <c r="AA495" s="409"/>
      <c r="AB495" s="409"/>
      <c r="AC495" s="409"/>
      <c r="AD495" s="409"/>
    </row>
    <row r="496" ht="16.5" customHeight="1">
      <c r="A496" s="409"/>
      <c r="B496" s="434"/>
      <c r="C496" s="434"/>
      <c r="D496" s="434"/>
      <c r="E496" s="409"/>
      <c r="F496" s="409"/>
      <c r="G496" s="434"/>
      <c r="H496" s="409"/>
      <c r="I496" s="409"/>
      <c r="J496" s="409"/>
      <c r="K496" s="409"/>
      <c r="L496" s="409"/>
      <c r="M496" s="409"/>
      <c r="N496" s="409"/>
      <c r="O496" s="409"/>
      <c r="P496" s="409"/>
      <c r="Q496" s="409"/>
      <c r="R496" s="409"/>
      <c r="S496" s="409"/>
      <c r="T496" s="409"/>
      <c r="U496" s="409"/>
      <c r="V496" s="409"/>
      <c r="W496" s="409"/>
      <c r="X496" s="409"/>
      <c r="Y496" s="409"/>
      <c r="Z496" s="409"/>
      <c r="AA496" s="409"/>
      <c r="AB496" s="409"/>
      <c r="AC496" s="409"/>
      <c r="AD496" s="409"/>
    </row>
    <row r="497" ht="16.5" customHeight="1">
      <c r="A497" s="409"/>
      <c r="B497" s="434"/>
      <c r="C497" s="434"/>
      <c r="D497" s="434"/>
      <c r="E497" s="409"/>
      <c r="F497" s="409"/>
      <c r="G497" s="434"/>
      <c r="H497" s="409"/>
      <c r="I497" s="409"/>
      <c r="J497" s="409"/>
      <c r="K497" s="409"/>
      <c r="L497" s="409"/>
      <c r="M497" s="409"/>
      <c r="N497" s="409"/>
      <c r="O497" s="409"/>
      <c r="P497" s="409"/>
      <c r="Q497" s="409"/>
      <c r="R497" s="409"/>
      <c r="S497" s="409"/>
      <c r="T497" s="409"/>
      <c r="U497" s="409"/>
      <c r="V497" s="409"/>
      <c r="W497" s="409"/>
      <c r="X497" s="409"/>
      <c r="Y497" s="409"/>
      <c r="Z497" s="409"/>
      <c r="AA497" s="409"/>
      <c r="AB497" s="409"/>
      <c r="AC497" s="409"/>
      <c r="AD497" s="409"/>
    </row>
    <row r="498" ht="16.5" customHeight="1">
      <c r="A498" s="409"/>
      <c r="B498" s="434"/>
      <c r="C498" s="434"/>
      <c r="D498" s="434"/>
      <c r="E498" s="409"/>
      <c r="F498" s="409"/>
      <c r="G498" s="434"/>
      <c r="H498" s="409"/>
      <c r="I498" s="409"/>
      <c r="J498" s="409"/>
      <c r="K498" s="409"/>
      <c r="L498" s="409"/>
      <c r="M498" s="409"/>
      <c r="N498" s="409"/>
      <c r="O498" s="409"/>
      <c r="P498" s="409"/>
      <c r="Q498" s="409"/>
      <c r="R498" s="409"/>
      <c r="S498" s="409"/>
      <c r="T498" s="409"/>
      <c r="U498" s="409"/>
      <c r="V498" s="409"/>
      <c r="W498" s="409"/>
      <c r="X498" s="409"/>
      <c r="Y498" s="409"/>
      <c r="Z498" s="409"/>
      <c r="AA498" s="409"/>
      <c r="AB498" s="409"/>
      <c r="AC498" s="409"/>
      <c r="AD498" s="409"/>
    </row>
    <row r="499" ht="16.5" customHeight="1">
      <c r="A499" s="409"/>
      <c r="B499" s="434"/>
      <c r="C499" s="434"/>
      <c r="D499" s="434"/>
      <c r="E499" s="409"/>
      <c r="F499" s="409"/>
      <c r="G499" s="434"/>
      <c r="H499" s="409"/>
      <c r="I499" s="409"/>
      <c r="J499" s="409"/>
      <c r="K499" s="409"/>
      <c r="L499" s="409"/>
      <c r="M499" s="409"/>
      <c r="N499" s="409"/>
      <c r="O499" s="409"/>
      <c r="P499" s="409"/>
      <c r="Q499" s="409"/>
      <c r="R499" s="409"/>
      <c r="S499" s="409"/>
      <c r="T499" s="409"/>
      <c r="U499" s="409"/>
      <c r="V499" s="409"/>
      <c r="W499" s="409"/>
      <c r="X499" s="409"/>
      <c r="Y499" s="409"/>
      <c r="Z499" s="409"/>
      <c r="AA499" s="409"/>
      <c r="AB499" s="409"/>
      <c r="AC499" s="409"/>
      <c r="AD499" s="409"/>
    </row>
    <row r="500" ht="16.5" customHeight="1">
      <c r="A500" s="409"/>
      <c r="B500" s="434"/>
      <c r="C500" s="434"/>
      <c r="D500" s="434"/>
      <c r="E500" s="409"/>
      <c r="F500" s="409"/>
      <c r="G500" s="434"/>
      <c r="H500" s="409"/>
      <c r="I500" s="409"/>
      <c r="J500" s="409"/>
      <c r="K500" s="409"/>
      <c r="L500" s="409"/>
      <c r="M500" s="409"/>
      <c r="N500" s="409"/>
      <c r="O500" s="409"/>
      <c r="P500" s="409"/>
      <c r="Q500" s="409"/>
      <c r="R500" s="409"/>
      <c r="S500" s="409"/>
      <c r="T500" s="409"/>
      <c r="U500" s="409"/>
      <c r="V500" s="409"/>
      <c r="W500" s="409"/>
      <c r="X500" s="409"/>
      <c r="Y500" s="409"/>
      <c r="Z500" s="409"/>
      <c r="AA500" s="409"/>
      <c r="AB500" s="409"/>
      <c r="AC500" s="409"/>
      <c r="AD500" s="409"/>
    </row>
    <row r="501" ht="16.5" customHeight="1">
      <c r="A501" s="409"/>
      <c r="B501" s="434"/>
      <c r="C501" s="434"/>
      <c r="D501" s="434"/>
      <c r="E501" s="409"/>
      <c r="F501" s="409"/>
      <c r="G501" s="434"/>
      <c r="H501" s="409"/>
      <c r="I501" s="409"/>
      <c r="J501" s="409"/>
      <c r="K501" s="409"/>
      <c r="L501" s="409"/>
      <c r="M501" s="409"/>
      <c r="N501" s="409"/>
      <c r="O501" s="409"/>
      <c r="P501" s="409"/>
      <c r="Q501" s="409"/>
      <c r="R501" s="409"/>
      <c r="S501" s="409"/>
      <c r="T501" s="409"/>
      <c r="U501" s="409"/>
      <c r="V501" s="409"/>
      <c r="W501" s="409"/>
      <c r="X501" s="409"/>
      <c r="Y501" s="409"/>
      <c r="Z501" s="409"/>
      <c r="AA501" s="409"/>
      <c r="AB501" s="409"/>
      <c r="AC501" s="409"/>
      <c r="AD501" s="409"/>
    </row>
    <row r="502" ht="16.5" customHeight="1">
      <c r="A502" s="409"/>
      <c r="B502" s="434"/>
      <c r="C502" s="434"/>
      <c r="D502" s="434"/>
      <c r="E502" s="409"/>
      <c r="F502" s="409"/>
      <c r="G502" s="434"/>
      <c r="H502" s="409"/>
      <c r="I502" s="409"/>
      <c r="J502" s="409"/>
      <c r="K502" s="409"/>
      <c r="L502" s="409"/>
      <c r="M502" s="409"/>
      <c r="N502" s="409"/>
      <c r="O502" s="409"/>
      <c r="P502" s="409"/>
      <c r="Q502" s="409"/>
      <c r="R502" s="409"/>
      <c r="S502" s="409"/>
      <c r="T502" s="409"/>
      <c r="U502" s="409"/>
      <c r="V502" s="409"/>
      <c r="W502" s="409"/>
      <c r="X502" s="409"/>
      <c r="Y502" s="409"/>
      <c r="Z502" s="409"/>
      <c r="AA502" s="409"/>
      <c r="AB502" s="409"/>
      <c r="AC502" s="409"/>
      <c r="AD502" s="409"/>
    </row>
    <row r="503" ht="16.5" customHeight="1">
      <c r="A503" s="409"/>
      <c r="B503" s="434"/>
      <c r="C503" s="434"/>
      <c r="D503" s="434"/>
      <c r="E503" s="409"/>
      <c r="F503" s="409"/>
      <c r="G503" s="434"/>
      <c r="H503" s="409"/>
      <c r="I503" s="409"/>
      <c r="J503" s="409"/>
      <c r="K503" s="409"/>
      <c r="L503" s="409"/>
      <c r="M503" s="409"/>
      <c r="N503" s="409"/>
      <c r="O503" s="409"/>
      <c r="P503" s="409"/>
      <c r="Q503" s="409"/>
      <c r="R503" s="409"/>
      <c r="S503" s="409"/>
      <c r="T503" s="409"/>
      <c r="U503" s="409"/>
      <c r="V503" s="409"/>
      <c r="W503" s="409"/>
      <c r="X503" s="409"/>
      <c r="Y503" s="409"/>
      <c r="Z503" s="409"/>
      <c r="AA503" s="409"/>
      <c r="AB503" s="409"/>
      <c r="AC503" s="409"/>
      <c r="AD503" s="409"/>
    </row>
    <row r="504" ht="16.5" customHeight="1">
      <c r="A504" s="409"/>
      <c r="B504" s="434"/>
      <c r="C504" s="434"/>
      <c r="D504" s="434"/>
      <c r="E504" s="409"/>
      <c r="F504" s="409"/>
      <c r="G504" s="434"/>
      <c r="H504" s="409"/>
      <c r="I504" s="409"/>
      <c r="J504" s="409"/>
      <c r="K504" s="409"/>
      <c r="L504" s="409"/>
      <c r="M504" s="409"/>
      <c r="N504" s="409"/>
      <c r="O504" s="409"/>
      <c r="P504" s="409"/>
      <c r="Q504" s="409"/>
      <c r="R504" s="409"/>
      <c r="S504" s="409"/>
      <c r="T504" s="409"/>
      <c r="U504" s="409"/>
      <c r="V504" s="409"/>
      <c r="W504" s="409"/>
      <c r="X504" s="409"/>
      <c r="Y504" s="409"/>
      <c r="Z504" s="409"/>
      <c r="AA504" s="409"/>
      <c r="AB504" s="409"/>
      <c r="AC504" s="409"/>
      <c r="AD504" s="409"/>
    </row>
    <row r="505" ht="16.5" customHeight="1">
      <c r="A505" s="409"/>
      <c r="B505" s="434"/>
      <c r="C505" s="434"/>
      <c r="D505" s="434"/>
      <c r="E505" s="409"/>
      <c r="F505" s="409"/>
      <c r="G505" s="434"/>
      <c r="H505" s="409"/>
      <c r="I505" s="409"/>
      <c r="J505" s="409"/>
      <c r="K505" s="409"/>
      <c r="L505" s="409"/>
      <c r="M505" s="409"/>
      <c r="N505" s="409"/>
      <c r="O505" s="409"/>
      <c r="P505" s="409"/>
      <c r="Q505" s="409"/>
      <c r="R505" s="409"/>
      <c r="S505" s="409"/>
      <c r="T505" s="409"/>
      <c r="U505" s="409"/>
      <c r="V505" s="409"/>
      <c r="W505" s="409"/>
      <c r="X505" s="409"/>
      <c r="Y505" s="409"/>
      <c r="Z505" s="409"/>
      <c r="AA505" s="409"/>
      <c r="AB505" s="409"/>
      <c r="AC505" s="409"/>
      <c r="AD505" s="409"/>
    </row>
    <row r="506" ht="16.5" customHeight="1">
      <c r="A506" s="409"/>
      <c r="B506" s="434"/>
      <c r="C506" s="434"/>
      <c r="D506" s="434"/>
      <c r="E506" s="409"/>
      <c r="F506" s="409"/>
      <c r="G506" s="434"/>
      <c r="H506" s="409"/>
      <c r="I506" s="409"/>
      <c r="J506" s="409"/>
      <c r="K506" s="409"/>
      <c r="L506" s="409"/>
      <c r="M506" s="409"/>
      <c r="N506" s="409"/>
      <c r="O506" s="409"/>
      <c r="P506" s="409"/>
      <c r="Q506" s="409"/>
      <c r="R506" s="409"/>
      <c r="S506" s="409"/>
      <c r="T506" s="409"/>
      <c r="U506" s="409"/>
      <c r="V506" s="409"/>
      <c r="W506" s="409"/>
      <c r="X506" s="409"/>
      <c r="Y506" s="409"/>
      <c r="Z506" s="409"/>
      <c r="AA506" s="409"/>
      <c r="AB506" s="409"/>
      <c r="AC506" s="409"/>
      <c r="AD506" s="409"/>
    </row>
    <row r="507" ht="16.5" customHeight="1">
      <c r="A507" s="409"/>
      <c r="B507" s="434"/>
      <c r="C507" s="434"/>
      <c r="D507" s="434"/>
      <c r="E507" s="409"/>
      <c r="F507" s="409"/>
      <c r="G507" s="434"/>
      <c r="H507" s="409"/>
      <c r="I507" s="409"/>
      <c r="J507" s="409"/>
      <c r="K507" s="409"/>
      <c r="L507" s="409"/>
      <c r="M507" s="409"/>
      <c r="N507" s="409"/>
      <c r="O507" s="409"/>
      <c r="P507" s="409"/>
      <c r="Q507" s="409"/>
      <c r="R507" s="409"/>
      <c r="S507" s="409"/>
      <c r="T507" s="409"/>
      <c r="U507" s="409"/>
      <c r="V507" s="409"/>
      <c r="W507" s="409"/>
      <c r="X507" s="409"/>
      <c r="Y507" s="409"/>
      <c r="Z507" s="409"/>
      <c r="AA507" s="409"/>
      <c r="AB507" s="409"/>
      <c r="AC507" s="409"/>
      <c r="AD507" s="409"/>
    </row>
    <row r="508" ht="16.5" customHeight="1">
      <c r="A508" s="409"/>
      <c r="B508" s="434"/>
      <c r="C508" s="434"/>
      <c r="D508" s="434"/>
      <c r="E508" s="409"/>
      <c r="F508" s="409"/>
      <c r="G508" s="434"/>
      <c r="H508" s="409"/>
      <c r="I508" s="409"/>
      <c r="J508" s="409"/>
      <c r="K508" s="409"/>
      <c r="L508" s="409"/>
      <c r="M508" s="409"/>
      <c r="N508" s="409"/>
      <c r="O508" s="409"/>
      <c r="P508" s="409"/>
      <c r="Q508" s="409"/>
      <c r="R508" s="409"/>
      <c r="S508" s="409"/>
      <c r="T508" s="409"/>
      <c r="U508" s="409"/>
      <c r="V508" s="409"/>
      <c r="W508" s="409"/>
      <c r="X508" s="409"/>
      <c r="Y508" s="409"/>
      <c r="Z508" s="409"/>
      <c r="AA508" s="409"/>
      <c r="AB508" s="409"/>
      <c r="AC508" s="409"/>
      <c r="AD508" s="409"/>
    </row>
    <row r="509" ht="16.5" customHeight="1">
      <c r="A509" s="409"/>
      <c r="B509" s="434"/>
      <c r="C509" s="434"/>
      <c r="D509" s="434"/>
      <c r="E509" s="409"/>
      <c r="F509" s="409"/>
      <c r="G509" s="434"/>
      <c r="H509" s="409"/>
      <c r="I509" s="409"/>
      <c r="J509" s="409"/>
      <c r="K509" s="409"/>
      <c r="L509" s="409"/>
      <c r="M509" s="409"/>
      <c r="N509" s="409"/>
      <c r="O509" s="409"/>
      <c r="P509" s="409"/>
      <c r="Q509" s="409"/>
      <c r="R509" s="409"/>
      <c r="S509" s="409"/>
      <c r="T509" s="409"/>
      <c r="U509" s="409"/>
      <c r="V509" s="409"/>
      <c r="W509" s="409"/>
      <c r="X509" s="409"/>
      <c r="Y509" s="409"/>
      <c r="Z509" s="409"/>
      <c r="AA509" s="409"/>
      <c r="AB509" s="409"/>
      <c r="AC509" s="409"/>
      <c r="AD509" s="409"/>
    </row>
    <row r="510" ht="16.5" customHeight="1">
      <c r="A510" s="409"/>
      <c r="B510" s="434"/>
      <c r="C510" s="434"/>
      <c r="D510" s="434"/>
      <c r="E510" s="409"/>
      <c r="F510" s="409"/>
      <c r="G510" s="434"/>
      <c r="H510" s="409"/>
      <c r="I510" s="409"/>
      <c r="J510" s="409"/>
      <c r="K510" s="409"/>
      <c r="L510" s="409"/>
      <c r="M510" s="409"/>
      <c r="N510" s="409"/>
      <c r="O510" s="409"/>
      <c r="P510" s="409"/>
      <c r="Q510" s="409"/>
      <c r="R510" s="409"/>
      <c r="S510" s="409"/>
      <c r="T510" s="409"/>
      <c r="U510" s="409"/>
      <c r="V510" s="409"/>
      <c r="W510" s="409"/>
      <c r="X510" s="409"/>
      <c r="Y510" s="409"/>
      <c r="Z510" s="409"/>
      <c r="AA510" s="409"/>
      <c r="AB510" s="409"/>
      <c r="AC510" s="409"/>
      <c r="AD510" s="409"/>
    </row>
    <row r="511" ht="16.5" customHeight="1">
      <c r="A511" s="409"/>
      <c r="B511" s="434"/>
      <c r="C511" s="434"/>
      <c r="D511" s="434"/>
      <c r="E511" s="409"/>
      <c r="F511" s="409"/>
      <c r="G511" s="434"/>
      <c r="H511" s="409"/>
      <c r="I511" s="409"/>
      <c r="J511" s="409"/>
      <c r="K511" s="409"/>
      <c r="L511" s="409"/>
      <c r="M511" s="409"/>
      <c r="N511" s="409"/>
      <c r="O511" s="409"/>
      <c r="P511" s="409"/>
      <c r="Q511" s="409"/>
      <c r="R511" s="409"/>
      <c r="S511" s="409"/>
      <c r="T511" s="409"/>
      <c r="U511" s="409"/>
      <c r="V511" s="409"/>
      <c r="W511" s="409"/>
      <c r="X511" s="409"/>
      <c r="Y511" s="409"/>
      <c r="Z511" s="409"/>
      <c r="AA511" s="409"/>
      <c r="AB511" s="409"/>
      <c r="AC511" s="409"/>
      <c r="AD511" s="409"/>
    </row>
    <row r="512" ht="16.5" customHeight="1">
      <c r="A512" s="409"/>
      <c r="B512" s="434"/>
      <c r="C512" s="434"/>
      <c r="D512" s="434"/>
      <c r="E512" s="409"/>
      <c r="F512" s="409"/>
      <c r="G512" s="434"/>
      <c r="H512" s="409"/>
      <c r="I512" s="409"/>
      <c r="J512" s="409"/>
      <c r="K512" s="409"/>
      <c r="L512" s="409"/>
      <c r="M512" s="409"/>
      <c r="N512" s="409"/>
      <c r="O512" s="409"/>
      <c r="P512" s="409"/>
      <c r="Q512" s="409"/>
      <c r="R512" s="409"/>
      <c r="S512" s="409"/>
      <c r="T512" s="409"/>
      <c r="U512" s="409"/>
      <c r="V512" s="409"/>
      <c r="W512" s="409"/>
      <c r="X512" s="409"/>
      <c r="Y512" s="409"/>
      <c r="Z512" s="409"/>
      <c r="AA512" s="409"/>
      <c r="AB512" s="409"/>
      <c r="AC512" s="409"/>
      <c r="AD512" s="409"/>
    </row>
    <row r="513" ht="16.5" customHeight="1">
      <c r="A513" s="409"/>
      <c r="B513" s="434"/>
      <c r="C513" s="434"/>
      <c r="D513" s="434"/>
      <c r="E513" s="409"/>
      <c r="F513" s="409"/>
      <c r="G513" s="434"/>
      <c r="H513" s="409"/>
      <c r="I513" s="409"/>
      <c r="J513" s="409"/>
      <c r="K513" s="409"/>
      <c r="L513" s="409"/>
      <c r="M513" s="409"/>
      <c r="N513" s="409"/>
      <c r="O513" s="409"/>
      <c r="P513" s="409"/>
      <c r="Q513" s="409"/>
      <c r="R513" s="409"/>
      <c r="S513" s="409"/>
      <c r="T513" s="409"/>
      <c r="U513" s="409"/>
      <c r="V513" s="409"/>
      <c r="W513" s="409"/>
      <c r="X513" s="409"/>
      <c r="Y513" s="409"/>
      <c r="Z513" s="409"/>
      <c r="AA513" s="409"/>
      <c r="AB513" s="409"/>
      <c r="AC513" s="409"/>
      <c r="AD513" s="409"/>
    </row>
    <row r="514" ht="16.5" customHeight="1">
      <c r="A514" s="409"/>
      <c r="B514" s="434"/>
      <c r="C514" s="434"/>
      <c r="D514" s="434"/>
      <c r="E514" s="409"/>
      <c r="F514" s="409"/>
      <c r="G514" s="434"/>
      <c r="H514" s="409"/>
      <c r="I514" s="409"/>
      <c r="J514" s="409"/>
      <c r="K514" s="409"/>
      <c r="L514" s="409"/>
      <c r="M514" s="409"/>
      <c r="N514" s="409"/>
      <c r="O514" s="409"/>
      <c r="P514" s="409"/>
      <c r="Q514" s="409"/>
      <c r="R514" s="409"/>
      <c r="S514" s="409"/>
      <c r="T514" s="409"/>
      <c r="U514" s="409"/>
      <c r="V514" s="409"/>
      <c r="W514" s="409"/>
      <c r="X514" s="409"/>
      <c r="Y514" s="409"/>
      <c r="Z514" s="409"/>
      <c r="AA514" s="409"/>
      <c r="AB514" s="409"/>
      <c r="AC514" s="409"/>
      <c r="AD514" s="409"/>
    </row>
    <row r="515" ht="16.5" customHeight="1">
      <c r="A515" s="409"/>
      <c r="B515" s="434"/>
      <c r="C515" s="434"/>
      <c r="D515" s="434"/>
      <c r="E515" s="409"/>
      <c r="F515" s="409"/>
      <c r="G515" s="434"/>
      <c r="H515" s="409"/>
      <c r="I515" s="409"/>
      <c r="J515" s="409"/>
      <c r="K515" s="409"/>
      <c r="L515" s="409"/>
      <c r="M515" s="409"/>
      <c r="N515" s="409"/>
      <c r="O515" s="409"/>
      <c r="P515" s="409"/>
      <c r="Q515" s="409"/>
      <c r="R515" s="409"/>
      <c r="S515" s="409"/>
      <c r="T515" s="409"/>
      <c r="U515" s="409"/>
      <c r="V515" s="409"/>
      <c r="W515" s="409"/>
      <c r="X515" s="409"/>
      <c r="Y515" s="409"/>
      <c r="Z515" s="409"/>
      <c r="AA515" s="409"/>
      <c r="AB515" s="409"/>
      <c r="AC515" s="409"/>
      <c r="AD515" s="409"/>
    </row>
    <row r="516" ht="16.5" customHeight="1">
      <c r="A516" s="409"/>
      <c r="B516" s="434"/>
      <c r="C516" s="434"/>
      <c r="D516" s="434"/>
      <c r="E516" s="409"/>
      <c r="F516" s="409"/>
      <c r="G516" s="434"/>
      <c r="H516" s="409"/>
      <c r="I516" s="409"/>
      <c r="J516" s="409"/>
      <c r="K516" s="409"/>
      <c r="L516" s="409"/>
      <c r="M516" s="409"/>
      <c r="N516" s="409"/>
      <c r="O516" s="409"/>
      <c r="P516" s="409"/>
      <c r="Q516" s="409"/>
      <c r="R516" s="409"/>
      <c r="S516" s="409"/>
      <c r="T516" s="409"/>
      <c r="U516" s="409"/>
      <c r="V516" s="409"/>
      <c r="W516" s="409"/>
      <c r="X516" s="409"/>
      <c r="Y516" s="409"/>
      <c r="Z516" s="409"/>
      <c r="AA516" s="409"/>
      <c r="AB516" s="409"/>
      <c r="AC516" s="409"/>
      <c r="AD516" s="409"/>
    </row>
    <row r="517" ht="16.5" customHeight="1">
      <c r="A517" s="409"/>
      <c r="B517" s="434"/>
      <c r="C517" s="434"/>
      <c r="D517" s="434"/>
      <c r="E517" s="409"/>
      <c r="F517" s="409"/>
      <c r="G517" s="434"/>
      <c r="H517" s="409"/>
      <c r="I517" s="409"/>
      <c r="J517" s="409"/>
      <c r="K517" s="409"/>
      <c r="L517" s="409"/>
      <c r="M517" s="409"/>
      <c r="N517" s="409"/>
      <c r="O517" s="409"/>
      <c r="P517" s="409"/>
      <c r="Q517" s="409"/>
      <c r="R517" s="409"/>
      <c r="S517" s="409"/>
      <c r="T517" s="409"/>
      <c r="U517" s="409"/>
      <c r="V517" s="409"/>
      <c r="W517" s="409"/>
      <c r="X517" s="409"/>
      <c r="Y517" s="409"/>
      <c r="Z517" s="409"/>
      <c r="AA517" s="409"/>
      <c r="AB517" s="409"/>
      <c r="AC517" s="409"/>
      <c r="AD517" s="409"/>
    </row>
    <row r="518" ht="16.5" customHeight="1">
      <c r="A518" s="409"/>
      <c r="B518" s="434"/>
      <c r="C518" s="434"/>
      <c r="D518" s="434"/>
      <c r="E518" s="409"/>
      <c r="F518" s="409"/>
      <c r="G518" s="434"/>
      <c r="H518" s="409"/>
      <c r="I518" s="409"/>
      <c r="J518" s="409"/>
      <c r="K518" s="409"/>
      <c r="L518" s="409"/>
      <c r="M518" s="409"/>
      <c r="N518" s="409"/>
      <c r="O518" s="409"/>
      <c r="P518" s="409"/>
      <c r="Q518" s="409"/>
      <c r="R518" s="409"/>
      <c r="S518" s="409"/>
      <c r="T518" s="409"/>
      <c r="U518" s="409"/>
      <c r="V518" s="409"/>
      <c r="W518" s="409"/>
      <c r="X518" s="409"/>
      <c r="Y518" s="409"/>
      <c r="Z518" s="409"/>
      <c r="AA518" s="409"/>
      <c r="AB518" s="409"/>
      <c r="AC518" s="409"/>
      <c r="AD518" s="409"/>
    </row>
    <row r="519" ht="16.5" customHeight="1">
      <c r="A519" s="409"/>
      <c r="B519" s="434"/>
      <c r="C519" s="434"/>
      <c r="D519" s="434"/>
      <c r="E519" s="409"/>
      <c r="F519" s="409"/>
      <c r="G519" s="434"/>
      <c r="H519" s="409"/>
      <c r="I519" s="409"/>
      <c r="J519" s="409"/>
      <c r="K519" s="409"/>
      <c r="L519" s="409"/>
      <c r="M519" s="409"/>
      <c r="N519" s="409"/>
      <c r="O519" s="409"/>
      <c r="P519" s="409"/>
      <c r="Q519" s="409"/>
      <c r="R519" s="409"/>
      <c r="S519" s="409"/>
      <c r="T519" s="409"/>
      <c r="U519" s="409"/>
      <c r="V519" s="409"/>
      <c r="W519" s="409"/>
      <c r="X519" s="409"/>
      <c r="Y519" s="409"/>
      <c r="Z519" s="409"/>
      <c r="AA519" s="409"/>
      <c r="AB519" s="409"/>
      <c r="AC519" s="409"/>
      <c r="AD519" s="409"/>
    </row>
    <row r="520" ht="16.5" customHeight="1">
      <c r="A520" s="409"/>
      <c r="B520" s="434"/>
      <c r="C520" s="434"/>
      <c r="D520" s="434"/>
      <c r="E520" s="409"/>
      <c r="F520" s="409"/>
      <c r="G520" s="434"/>
      <c r="H520" s="409"/>
      <c r="I520" s="409"/>
      <c r="J520" s="409"/>
      <c r="K520" s="409"/>
      <c r="L520" s="409"/>
      <c r="M520" s="409"/>
      <c r="N520" s="409"/>
      <c r="O520" s="409"/>
      <c r="P520" s="409"/>
      <c r="Q520" s="409"/>
      <c r="R520" s="409"/>
      <c r="S520" s="409"/>
      <c r="T520" s="409"/>
      <c r="U520" s="409"/>
      <c r="V520" s="409"/>
      <c r="W520" s="409"/>
      <c r="X520" s="409"/>
      <c r="Y520" s="409"/>
      <c r="Z520" s="409"/>
      <c r="AA520" s="409"/>
      <c r="AB520" s="409"/>
      <c r="AC520" s="409"/>
      <c r="AD520" s="409"/>
    </row>
    <row r="521" ht="16.5" customHeight="1">
      <c r="A521" s="409"/>
      <c r="B521" s="434"/>
      <c r="C521" s="434"/>
      <c r="D521" s="434"/>
      <c r="E521" s="409"/>
      <c r="F521" s="409"/>
      <c r="G521" s="434"/>
      <c r="H521" s="409"/>
      <c r="I521" s="409"/>
      <c r="J521" s="409"/>
      <c r="K521" s="409"/>
      <c r="L521" s="409"/>
      <c r="M521" s="409"/>
      <c r="N521" s="409"/>
      <c r="O521" s="409"/>
      <c r="P521" s="409"/>
      <c r="Q521" s="409"/>
      <c r="R521" s="409"/>
      <c r="S521" s="409"/>
      <c r="T521" s="409"/>
      <c r="U521" s="409"/>
      <c r="V521" s="409"/>
      <c r="W521" s="409"/>
      <c r="X521" s="409"/>
      <c r="Y521" s="409"/>
      <c r="Z521" s="409"/>
      <c r="AA521" s="409"/>
      <c r="AB521" s="409"/>
      <c r="AC521" s="409"/>
      <c r="AD521" s="409"/>
    </row>
    <row r="522" ht="16.5" customHeight="1">
      <c r="A522" s="409"/>
      <c r="B522" s="434"/>
      <c r="C522" s="434"/>
      <c r="D522" s="434"/>
      <c r="E522" s="409"/>
      <c r="F522" s="409"/>
      <c r="G522" s="434"/>
      <c r="H522" s="409"/>
      <c r="I522" s="409"/>
      <c r="J522" s="409"/>
      <c r="K522" s="409"/>
      <c r="L522" s="409"/>
      <c r="M522" s="409"/>
      <c r="N522" s="409"/>
      <c r="O522" s="409"/>
      <c r="P522" s="409"/>
      <c r="Q522" s="409"/>
      <c r="R522" s="409"/>
      <c r="S522" s="409"/>
      <c r="T522" s="409"/>
      <c r="U522" s="409"/>
      <c r="V522" s="409"/>
      <c r="W522" s="409"/>
      <c r="X522" s="409"/>
      <c r="Y522" s="409"/>
      <c r="Z522" s="409"/>
      <c r="AA522" s="409"/>
      <c r="AB522" s="409"/>
      <c r="AC522" s="409"/>
      <c r="AD522" s="409"/>
    </row>
    <row r="523" ht="16.5" customHeight="1">
      <c r="A523" s="409"/>
      <c r="B523" s="434"/>
      <c r="C523" s="434"/>
      <c r="D523" s="434"/>
      <c r="E523" s="409"/>
      <c r="F523" s="409"/>
      <c r="G523" s="434"/>
      <c r="H523" s="409"/>
      <c r="I523" s="409"/>
      <c r="J523" s="409"/>
      <c r="K523" s="409"/>
      <c r="L523" s="409"/>
      <c r="M523" s="409"/>
      <c r="N523" s="409"/>
      <c r="O523" s="409"/>
      <c r="P523" s="409"/>
      <c r="Q523" s="409"/>
      <c r="R523" s="409"/>
      <c r="S523" s="409"/>
      <c r="T523" s="409"/>
      <c r="U523" s="409"/>
      <c r="V523" s="409"/>
      <c r="W523" s="409"/>
      <c r="X523" s="409"/>
      <c r="Y523" s="409"/>
      <c r="Z523" s="409"/>
      <c r="AA523" s="409"/>
      <c r="AB523" s="409"/>
      <c r="AC523" s="409"/>
      <c r="AD523" s="409"/>
    </row>
    <row r="524" ht="16.5" customHeight="1">
      <c r="A524" s="409"/>
      <c r="B524" s="434"/>
      <c r="C524" s="434"/>
      <c r="D524" s="434"/>
      <c r="E524" s="409"/>
      <c r="F524" s="409"/>
      <c r="G524" s="434"/>
      <c r="H524" s="409"/>
      <c r="I524" s="409"/>
      <c r="J524" s="409"/>
      <c r="K524" s="409"/>
      <c r="L524" s="409"/>
      <c r="M524" s="409"/>
      <c r="N524" s="409"/>
      <c r="O524" s="409"/>
      <c r="P524" s="409"/>
      <c r="Q524" s="409"/>
      <c r="R524" s="409"/>
      <c r="S524" s="409"/>
      <c r="T524" s="409"/>
      <c r="U524" s="409"/>
      <c r="V524" s="409"/>
      <c r="W524" s="409"/>
      <c r="X524" s="409"/>
      <c r="Y524" s="409"/>
      <c r="Z524" s="409"/>
      <c r="AA524" s="409"/>
      <c r="AB524" s="409"/>
      <c r="AC524" s="409"/>
      <c r="AD524" s="409"/>
    </row>
    <row r="525" ht="16.5" customHeight="1">
      <c r="A525" s="409"/>
      <c r="B525" s="434"/>
      <c r="C525" s="434"/>
      <c r="D525" s="434"/>
      <c r="E525" s="409"/>
      <c r="F525" s="409"/>
      <c r="G525" s="434"/>
      <c r="H525" s="409"/>
      <c r="I525" s="409"/>
      <c r="J525" s="409"/>
      <c r="K525" s="409"/>
      <c r="L525" s="409"/>
      <c r="M525" s="409"/>
      <c r="N525" s="409"/>
      <c r="O525" s="409"/>
      <c r="P525" s="409"/>
      <c r="Q525" s="409"/>
      <c r="R525" s="409"/>
      <c r="S525" s="409"/>
      <c r="T525" s="409"/>
      <c r="U525" s="409"/>
      <c r="V525" s="409"/>
      <c r="W525" s="409"/>
      <c r="X525" s="409"/>
      <c r="Y525" s="409"/>
      <c r="Z525" s="409"/>
      <c r="AA525" s="409"/>
      <c r="AB525" s="409"/>
      <c r="AC525" s="409"/>
      <c r="AD525" s="409"/>
    </row>
    <row r="526" ht="16.5" customHeight="1">
      <c r="A526" s="409"/>
      <c r="B526" s="434"/>
      <c r="C526" s="434"/>
      <c r="D526" s="434"/>
      <c r="E526" s="409"/>
      <c r="F526" s="409"/>
      <c r="G526" s="434"/>
      <c r="H526" s="409"/>
      <c r="I526" s="409"/>
      <c r="J526" s="409"/>
      <c r="K526" s="409"/>
      <c r="L526" s="409"/>
      <c r="M526" s="409"/>
      <c r="N526" s="409"/>
      <c r="O526" s="409"/>
      <c r="P526" s="409"/>
      <c r="Q526" s="409"/>
      <c r="R526" s="409"/>
      <c r="S526" s="409"/>
      <c r="T526" s="409"/>
      <c r="U526" s="409"/>
      <c r="V526" s="409"/>
      <c r="W526" s="409"/>
      <c r="X526" s="409"/>
      <c r="Y526" s="409"/>
      <c r="Z526" s="409"/>
      <c r="AA526" s="409"/>
      <c r="AB526" s="409"/>
      <c r="AC526" s="409"/>
      <c r="AD526" s="409"/>
    </row>
    <row r="527" ht="16.5" customHeight="1">
      <c r="A527" s="409"/>
      <c r="B527" s="434"/>
      <c r="C527" s="434"/>
      <c r="D527" s="434"/>
      <c r="E527" s="409"/>
      <c r="F527" s="409"/>
      <c r="G527" s="434"/>
      <c r="H527" s="409"/>
      <c r="I527" s="409"/>
      <c r="J527" s="409"/>
      <c r="K527" s="409"/>
      <c r="L527" s="409"/>
      <c r="M527" s="409"/>
      <c r="N527" s="409"/>
      <c r="O527" s="409"/>
      <c r="P527" s="409"/>
      <c r="Q527" s="409"/>
      <c r="R527" s="409"/>
      <c r="S527" s="409"/>
      <c r="T527" s="409"/>
      <c r="U527" s="409"/>
      <c r="V527" s="409"/>
      <c r="W527" s="409"/>
      <c r="X527" s="409"/>
      <c r="Y527" s="409"/>
      <c r="Z527" s="409"/>
      <c r="AA527" s="409"/>
      <c r="AB527" s="409"/>
      <c r="AC527" s="409"/>
      <c r="AD527" s="409"/>
    </row>
    <row r="528" ht="16.5" customHeight="1">
      <c r="A528" s="409"/>
      <c r="B528" s="434"/>
      <c r="C528" s="434"/>
      <c r="D528" s="434"/>
      <c r="E528" s="409"/>
      <c r="F528" s="409"/>
      <c r="G528" s="434"/>
      <c r="H528" s="409"/>
      <c r="I528" s="409"/>
      <c r="J528" s="409"/>
      <c r="K528" s="409"/>
      <c r="L528" s="409"/>
      <c r="M528" s="409"/>
      <c r="N528" s="409"/>
      <c r="O528" s="409"/>
      <c r="P528" s="409"/>
      <c r="Q528" s="409"/>
      <c r="R528" s="409"/>
      <c r="S528" s="409"/>
      <c r="T528" s="409"/>
      <c r="U528" s="409"/>
      <c r="V528" s="409"/>
      <c r="W528" s="409"/>
      <c r="X528" s="409"/>
      <c r="Y528" s="409"/>
      <c r="Z528" s="409"/>
      <c r="AA528" s="409"/>
      <c r="AB528" s="409"/>
      <c r="AC528" s="409"/>
      <c r="AD528" s="409"/>
    </row>
    <row r="529" ht="16.5" customHeight="1">
      <c r="A529" s="409"/>
      <c r="B529" s="434"/>
      <c r="C529" s="434"/>
      <c r="D529" s="434"/>
      <c r="E529" s="409"/>
      <c r="F529" s="409"/>
      <c r="G529" s="434"/>
      <c r="H529" s="409"/>
      <c r="I529" s="409"/>
      <c r="J529" s="409"/>
      <c r="K529" s="409"/>
      <c r="L529" s="409"/>
      <c r="M529" s="409"/>
      <c r="N529" s="409"/>
      <c r="O529" s="409"/>
      <c r="P529" s="409"/>
      <c r="Q529" s="409"/>
      <c r="R529" s="409"/>
      <c r="S529" s="409"/>
      <c r="T529" s="409"/>
      <c r="U529" s="409"/>
      <c r="V529" s="409"/>
      <c r="W529" s="409"/>
      <c r="X529" s="409"/>
      <c r="Y529" s="409"/>
      <c r="Z529" s="409"/>
      <c r="AA529" s="409"/>
      <c r="AB529" s="409"/>
      <c r="AC529" s="409"/>
      <c r="AD529" s="409"/>
    </row>
    <row r="530" ht="16.5" customHeight="1">
      <c r="A530" s="409"/>
      <c r="B530" s="434"/>
      <c r="C530" s="434"/>
      <c r="D530" s="434"/>
      <c r="E530" s="409"/>
      <c r="F530" s="409"/>
      <c r="G530" s="434"/>
      <c r="H530" s="409"/>
      <c r="I530" s="409"/>
      <c r="J530" s="409"/>
      <c r="K530" s="409"/>
      <c r="L530" s="409"/>
      <c r="M530" s="409"/>
      <c r="N530" s="409"/>
      <c r="O530" s="409"/>
      <c r="P530" s="409"/>
      <c r="Q530" s="409"/>
      <c r="R530" s="409"/>
      <c r="S530" s="409"/>
      <c r="T530" s="409"/>
      <c r="U530" s="409"/>
      <c r="V530" s="409"/>
      <c r="W530" s="409"/>
      <c r="X530" s="409"/>
      <c r="Y530" s="409"/>
      <c r="Z530" s="409"/>
      <c r="AA530" s="409"/>
      <c r="AB530" s="409"/>
      <c r="AC530" s="409"/>
      <c r="AD530" s="409"/>
    </row>
    <row r="531" ht="16.5" customHeight="1">
      <c r="A531" s="409"/>
      <c r="B531" s="434"/>
      <c r="C531" s="434"/>
      <c r="D531" s="434"/>
      <c r="E531" s="409"/>
      <c r="F531" s="409"/>
      <c r="G531" s="434"/>
      <c r="H531" s="409"/>
      <c r="I531" s="409"/>
      <c r="J531" s="409"/>
      <c r="K531" s="409"/>
      <c r="L531" s="409"/>
      <c r="M531" s="409"/>
      <c r="N531" s="409"/>
      <c r="O531" s="409"/>
      <c r="P531" s="409"/>
      <c r="Q531" s="409"/>
      <c r="R531" s="409"/>
      <c r="S531" s="409"/>
      <c r="T531" s="409"/>
      <c r="U531" s="409"/>
      <c r="V531" s="409"/>
      <c r="W531" s="409"/>
      <c r="X531" s="409"/>
      <c r="Y531" s="409"/>
      <c r="Z531" s="409"/>
      <c r="AA531" s="409"/>
      <c r="AB531" s="409"/>
      <c r="AC531" s="409"/>
      <c r="AD531" s="409"/>
    </row>
    <row r="532" ht="16.5" customHeight="1">
      <c r="A532" s="409"/>
      <c r="B532" s="434"/>
      <c r="C532" s="434"/>
      <c r="D532" s="434"/>
      <c r="E532" s="409"/>
      <c r="F532" s="409"/>
      <c r="G532" s="434"/>
      <c r="H532" s="409"/>
      <c r="I532" s="409"/>
      <c r="J532" s="409"/>
      <c r="K532" s="409"/>
      <c r="L532" s="409"/>
      <c r="M532" s="409"/>
      <c r="N532" s="409"/>
      <c r="O532" s="409"/>
      <c r="P532" s="409"/>
      <c r="Q532" s="409"/>
      <c r="R532" s="409"/>
      <c r="S532" s="409"/>
      <c r="T532" s="409"/>
      <c r="U532" s="409"/>
      <c r="V532" s="409"/>
      <c r="W532" s="409"/>
      <c r="X532" s="409"/>
      <c r="Y532" s="409"/>
      <c r="Z532" s="409"/>
      <c r="AA532" s="409"/>
      <c r="AB532" s="409"/>
      <c r="AC532" s="409"/>
      <c r="AD532" s="409"/>
    </row>
    <row r="533" ht="16.5" customHeight="1">
      <c r="A533" s="409"/>
      <c r="B533" s="434"/>
      <c r="C533" s="434"/>
      <c r="D533" s="434"/>
      <c r="E533" s="409"/>
      <c r="F533" s="409"/>
      <c r="G533" s="434"/>
      <c r="H533" s="409"/>
      <c r="I533" s="409"/>
      <c r="J533" s="409"/>
      <c r="K533" s="409"/>
      <c r="L533" s="409"/>
      <c r="M533" s="409"/>
      <c r="N533" s="409"/>
      <c r="O533" s="409"/>
      <c r="P533" s="409"/>
      <c r="Q533" s="409"/>
      <c r="R533" s="409"/>
      <c r="S533" s="409"/>
      <c r="T533" s="409"/>
      <c r="U533" s="409"/>
      <c r="V533" s="409"/>
      <c r="W533" s="409"/>
      <c r="X533" s="409"/>
      <c r="Y533" s="409"/>
      <c r="Z533" s="409"/>
      <c r="AA533" s="409"/>
      <c r="AB533" s="409"/>
      <c r="AC533" s="409"/>
      <c r="AD533" s="409"/>
    </row>
    <row r="534" ht="16.5" customHeight="1">
      <c r="A534" s="409"/>
      <c r="B534" s="434"/>
      <c r="C534" s="434"/>
      <c r="D534" s="434"/>
      <c r="E534" s="409"/>
      <c r="F534" s="409"/>
      <c r="G534" s="434"/>
      <c r="H534" s="409"/>
      <c r="I534" s="409"/>
      <c r="J534" s="409"/>
      <c r="K534" s="409"/>
      <c r="L534" s="409"/>
      <c r="M534" s="409"/>
      <c r="N534" s="409"/>
      <c r="O534" s="409"/>
      <c r="P534" s="409"/>
      <c r="Q534" s="409"/>
      <c r="R534" s="409"/>
      <c r="S534" s="409"/>
      <c r="T534" s="409"/>
      <c r="U534" s="409"/>
      <c r="V534" s="409"/>
      <c r="W534" s="409"/>
      <c r="X534" s="409"/>
      <c r="Y534" s="409"/>
      <c r="Z534" s="409"/>
      <c r="AA534" s="409"/>
      <c r="AB534" s="409"/>
      <c r="AC534" s="409"/>
      <c r="AD534" s="409"/>
    </row>
    <row r="535" ht="16.5" customHeight="1">
      <c r="A535" s="409"/>
      <c r="B535" s="434"/>
      <c r="C535" s="434"/>
      <c r="D535" s="434"/>
      <c r="E535" s="409"/>
      <c r="F535" s="409"/>
      <c r="G535" s="434"/>
      <c r="H535" s="409"/>
      <c r="I535" s="409"/>
      <c r="J535" s="409"/>
      <c r="K535" s="409"/>
      <c r="L535" s="409"/>
      <c r="M535" s="409"/>
      <c r="N535" s="409"/>
      <c r="O535" s="409"/>
      <c r="P535" s="409"/>
      <c r="Q535" s="409"/>
      <c r="R535" s="409"/>
      <c r="S535" s="409"/>
      <c r="T535" s="409"/>
      <c r="U535" s="409"/>
      <c r="V535" s="409"/>
      <c r="W535" s="409"/>
      <c r="X535" s="409"/>
      <c r="Y535" s="409"/>
      <c r="Z535" s="409"/>
      <c r="AA535" s="409"/>
      <c r="AB535" s="409"/>
      <c r="AC535" s="409"/>
      <c r="AD535" s="409"/>
    </row>
    <row r="536" ht="16.5" customHeight="1">
      <c r="A536" s="409"/>
      <c r="B536" s="434"/>
      <c r="C536" s="434"/>
      <c r="D536" s="434"/>
      <c r="E536" s="409"/>
      <c r="F536" s="409"/>
      <c r="G536" s="434"/>
      <c r="H536" s="409"/>
      <c r="I536" s="409"/>
      <c r="J536" s="409"/>
      <c r="K536" s="409"/>
      <c r="L536" s="409"/>
      <c r="M536" s="409"/>
      <c r="N536" s="409"/>
      <c r="O536" s="409"/>
      <c r="P536" s="409"/>
      <c r="Q536" s="409"/>
      <c r="R536" s="409"/>
      <c r="S536" s="409"/>
      <c r="T536" s="409"/>
      <c r="U536" s="409"/>
      <c r="V536" s="409"/>
      <c r="W536" s="409"/>
      <c r="X536" s="409"/>
      <c r="Y536" s="409"/>
      <c r="Z536" s="409"/>
      <c r="AA536" s="409"/>
      <c r="AB536" s="409"/>
      <c r="AC536" s="409"/>
      <c r="AD536" s="409"/>
    </row>
    <row r="537" ht="16.5" customHeight="1">
      <c r="A537" s="409"/>
      <c r="B537" s="434"/>
      <c r="C537" s="434"/>
      <c r="D537" s="434"/>
      <c r="E537" s="409"/>
      <c r="F537" s="409"/>
      <c r="G537" s="434"/>
      <c r="H537" s="409"/>
      <c r="I537" s="409"/>
      <c r="J537" s="409"/>
      <c r="K537" s="409"/>
      <c r="L537" s="409"/>
      <c r="M537" s="409"/>
      <c r="N537" s="409"/>
      <c r="O537" s="409"/>
      <c r="P537" s="409"/>
      <c r="Q537" s="409"/>
      <c r="R537" s="409"/>
      <c r="S537" s="409"/>
      <c r="T537" s="409"/>
      <c r="U537" s="409"/>
      <c r="V537" s="409"/>
      <c r="W537" s="409"/>
      <c r="X537" s="409"/>
      <c r="Y537" s="409"/>
      <c r="Z537" s="409"/>
      <c r="AA537" s="409"/>
      <c r="AB537" s="409"/>
      <c r="AC537" s="409"/>
      <c r="AD537" s="409"/>
    </row>
    <row r="538" ht="16.5" customHeight="1">
      <c r="A538" s="409"/>
      <c r="B538" s="434"/>
      <c r="C538" s="434"/>
      <c r="D538" s="434"/>
      <c r="E538" s="409"/>
      <c r="F538" s="409"/>
      <c r="G538" s="434"/>
      <c r="H538" s="409"/>
      <c r="I538" s="409"/>
      <c r="J538" s="409"/>
      <c r="K538" s="409"/>
      <c r="L538" s="409"/>
      <c r="M538" s="409"/>
      <c r="N538" s="409"/>
      <c r="O538" s="409"/>
      <c r="P538" s="409"/>
      <c r="Q538" s="409"/>
      <c r="R538" s="409"/>
      <c r="S538" s="409"/>
      <c r="T538" s="409"/>
      <c r="U538" s="409"/>
      <c r="V538" s="409"/>
      <c r="W538" s="409"/>
      <c r="X538" s="409"/>
      <c r="Y538" s="409"/>
      <c r="Z538" s="409"/>
      <c r="AA538" s="409"/>
      <c r="AB538" s="409"/>
      <c r="AC538" s="409"/>
      <c r="AD538" s="409"/>
    </row>
    <row r="539" ht="16.5" customHeight="1">
      <c r="A539" s="409"/>
      <c r="B539" s="434"/>
      <c r="C539" s="434"/>
      <c r="D539" s="434"/>
      <c r="E539" s="409"/>
      <c r="F539" s="409"/>
      <c r="G539" s="434"/>
      <c r="H539" s="409"/>
      <c r="I539" s="409"/>
      <c r="J539" s="409"/>
      <c r="K539" s="409"/>
      <c r="L539" s="409"/>
      <c r="M539" s="409"/>
      <c r="N539" s="409"/>
      <c r="O539" s="409"/>
      <c r="P539" s="409"/>
      <c r="Q539" s="409"/>
      <c r="R539" s="409"/>
      <c r="S539" s="409"/>
      <c r="T539" s="409"/>
      <c r="U539" s="409"/>
      <c r="V539" s="409"/>
      <c r="W539" s="409"/>
      <c r="X539" s="409"/>
      <c r="Y539" s="409"/>
      <c r="Z539" s="409"/>
      <c r="AA539" s="409"/>
      <c r="AB539" s="409"/>
      <c r="AC539" s="409"/>
      <c r="AD539" s="409"/>
    </row>
    <row r="540" ht="16.5" customHeight="1">
      <c r="A540" s="409"/>
      <c r="B540" s="434"/>
      <c r="C540" s="434"/>
      <c r="D540" s="434"/>
      <c r="E540" s="409"/>
      <c r="F540" s="409"/>
      <c r="G540" s="434"/>
      <c r="H540" s="409"/>
      <c r="I540" s="409"/>
      <c r="J540" s="409"/>
      <c r="K540" s="409"/>
      <c r="L540" s="409"/>
      <c r="M540" s="409"/>
      <c r="N540" s="409"/>
      <c r="O540" s="409"/>
      <c r="P540" s="409"/>
      <c r="Q540" s="409"/>
      <c r="R540" s="409"/>
      <c r="S540" s="409"/>
      <c r="T540" s="409"/>
      <c r="U540" s="409"/>
      <c r="V540" s="409"/>
      <c r="W540" s="409"/>
      <c r="X540" s="409"/>
      <c r="Y540" s="409"/>
      <c r="Z540" s="409"/>
      <c r="AA540" s="409"/>
      <c r="AB540" s="409"/>
      <c r="AC540" s="409"/>
      <c r="AD540" s="409"/>
    </row>
    <row r="541" ht="16.5" customHeight="1">
      <c r="A541" s="409"/>
      <c r="B541" s="434"/>
      <c r="C541" s="434"/>
      <c r="D541" s="434"/>
      <c r="E541" s="409"/>
      <c r="F541" s="409"/>
      <c r="G541" s="434"/>
      <c r="H541" s="409"/>
      <c r="I541" s="409"/>
      <c r="J541" s="409"/>
      <c r="K541" s="409"/>
      <c r="L541" s="409"/>
      <c r="M541" s="409"/>
      <c r="N541" s="409"/>
      <c r="O541" s="409"/>
      <c r="P541" s="409"/>
      <c r="Q541" s="409"/>
      <c r="R541" s="409"/>
      <c r="S541" s="409"/>
      <c r="T541" s="409"/>
      <c r="U541" s="409"/>
      <c r="V541" s="409"/>
      <c r="W541" s="409"/>
      <c r="X541" s="409"/>
      <c r="Y541" s="409"/>
      <c r="Z541" s="409"/>
      <c r="AA541" s="409"/>
      <c r="AB541" s="409"/>
      <c r="AC541" s="409"/>
      <c r="AD541" s="409"/>
    </row>
    <row r="542" ht="16.5" customHeight="1">
      <c r="A542" s="409"/>
      <c r="B542" s="434"/>
      <c r="C542" s="434"/>
      <c r="D542" s="434"/>
      <c r="E542" s="409"/>
      <c r="F542" s="409"/>
      <c r="G542" s="434"/>
      <c r="H542" s="409"/>
      <c r="I542" s="409"/>
      <c r="J542" s="409"/>
      <c r="K542" s="409"/>
      <c r="L542" s="409"/>
      <c r="M542" s="409"/>
      <c r="N542" s="409"/>
      <c r="O542" s="409"/>
      <c r="P542" s="409"/>
      <c r="Q542" s="409"/>
      <c r="R542" s="409"/>
      <c r="S542" s="409"/>
      <c r="T542" s="409"/>
      <c r="U542" s="409"/>
      <c r="V542" s="409"/>
      <c r="W542" s="409"/>
      <c r="X542" s="409"/>
      <c r="Y542" s="409"/>
      <c r="Z542" s="409"/>
      <c r="AA542" s="409"/>
      <c r="AB542" s="409"/>
      <c r="AC542" s="409"/>
      <c r="AD542" s="409"/>
    </row>
    <row r="543" ht="16.5" customHeight="1">
      <c r="A543" s="409"/>
      <c r="B543" s="434"/>
      <c r="C543" s="434"/>
      <c r="D543" s="434"/>
      <c r="E543" s="409"/>
      <c r="F543" s="409"/>
      <c r="G543" s="434"/>
      <c r="H543" s="409"/>
      <c r="I543" s="409"/>
      <c r="J543" s="409"/>
      <c r="K543" s="409"/>
      <c r="L543" s="409"/>
      <c r="M543" s="409"/>
      <c r="N543" s="409"/>
      <c r="O543" s="409"/>
      <c r="P543" s="409"/>
      <c r="Q543" s="409"/>
      <c r="R543" s="409"/>
      <c r="S543" s="409"/>
      <c r="T543" s="409"/>
      <c r="U543" s="409"/>
      <c r="V543" s="409"/>
      <c r="W543" s="409"/>
      <c r="X543" s="409"/>
      <c r="Y543" s="409"/>
      <c r="Z543" s="409"/>
      <c r="AA543" s="409"/>
      <c r="AB543" s="409"/>
      <c r="AC543" s="409"/>
      <c r="AD543" s="409"/>
    </row>
    <row r="544" ht="16.5" customHeight="1">
      <c r="A544" s="409"/>
      <c r="B544" s="434"/>
      <c r="C544" s="434"/>
      <c r="D544" s="434"/>
      <c r="E544" s="409"/>
      <c r="F544" s="409"/>
      <c r="G544" s="434"/>
      <c r="H544" s="409"/>
      <c r="I544" s="409"/>
      <c r="J544" s="409"/>
      <c r="K544" s="409"/>
      <c r="L544" s="409"/>
      <c r="M544" s="409"/>
      <c r="N544" s="409"/>
      <c r="O544" s="409"/>
      <c r="P544" s="409"/>
      <c r="Q544" s="409"/>
      <c r="R544" s="409"/>
      <c r="S544" s="409"/>
      <c r="T544" s="409"/>
      <c r="U544" s="409"/>
      <c r="V544" s="409"/>
      <c r="W544" s="409"/>
      <c r="X544" s="409"/>
      <c r="Y544" s="409"/>
      <c r="Z544" s="409"/>
      <c r="AA544" s="409"/>
      <c r="AB544" s="409"/>
      <c r="AC544" s="409"/>
      <c r="AD544" s="409"/>
    </row>
    <row r="545" ht="16.5" customHeight="1">
      <c r="A545" s="409"/>
      <c r="B545" s="434"/>
      <c r="C545" s="434"/>
      <c r="D545" s="434"/>
      <c r="E545" s="409"/>
      <c r="F545" s="409"/>
      <c r="G545" s="434"/>
      <c r="H545" s="409"/>
      <c r="I545" s="409"/>
      <c r="J545" s="409"/>
      <c r="K545" s="409"/>
      <c r="L545" s="409"/>
      <c r="M545" s="409"/>
      <c r="N545" s="409"/>
      <c r="O545" s="409"/>
      <c r="P545" s="409"/>
      <c r="Q545" s="409"/>
      <c r="R545" s="409"/>
      <c r="S545" s="409"/>
      <c r="T545" s="409"/>
      <c r="U545" s="409"/>
      <c r="V545" s="409"/>
      <c r="W545" s="409"/>
      <c r="X545" s="409"/>
      <c r="Y545" s="409"/>
      <c r="Z545" s="409"/>
      <c r="AA545" s="409"/>
      <c r="AB545" s="409"/>
      <c r="AC545" s="409"/>
      <c r="AD545" s="409"/>
    </row>
    <row r="546" ht="16.5" customHeight="1">
      <c r="A546" s="409"/>
      <c r="B546" s="434"/>
      <c r="C546" s="434"/>
      <c r="D546" s="434"/>
      <c r="E546" s="409"/>
      <c r="F546" s="409"/>
      <c r="G546" s="434"/>
      <c r="H546" s="409"/>
      <c r="I546" s="409"/>
      <c r="J546" s="409"/>
      <c r="K546" s="409"/>
      <c r="L546" s="409"/>
      <c r="M546" s="409"/>
      <c r="N546" s="409"/>
      <c r="O546" s="409"/>
      <c r="P546" s="409"/>
      <c r="Q546" s="409"/>
      <c r="R546" s="409"/>
      <c r="S546" s="409"/>
      <c r="T546" s="409"/>
      <c r="U546" s="409"/>
      <c r="V546" s="409"/>
      <c r="W546" s="409"/>
      <c r="X546" s="409"/>
      <c r="Y546" s="409"/>
      <c r="Z546" s="409"/>
      <c r="AA546" s="409"/>
      <c r="AB546" s="409"/>
      <c r="AC546" s="409"/>
      <c r="AD546" s="409"/>
    </row>
    <row r="547" ht="16.5" customHeight="1">
      <c r="A547" s="409"/>
      <c r="B547" s="434"/>
      <c r="C547" s="434"/>
      <c r="D547" s="434"/>
      <c r="E547" s="409"/>
      <c r="F547" s="409"/>
      <c r="G547" s="434"/>
      <c r="H547" s="409"/>
      <c r="I547" s="409"/>
      <c r="J547" s="409"/>
      <c r="K547" s="409"/>
      <c r="L547" s="409"/>
      <c r="M547" s="409"/>
      <c r="N547" s="409"/>
      <c r="O547" s="409"/>
      <c r="P547" s="409"/>
      <c r="Q547" s="409"/>
      <c r="R547" s="409"/>
      <c r="S547" s="409"/>
      <c r="T547" s="409"/>
      <c r="U547" s="409"/>
      <c r="V547" s="409"/>
      <c r="W547" s="409"/>
      <c r="X547" s="409"/>
      <c r="Y547" s="409"/>
      <c r="Z547" s="409"/>
      <c r="AA547" s="409"/>
      <c r="AB547" s="409"/>
      <c r="AC547" s="409"/>
      <c r="AD547" s="409"/>
    </row>
    <row r="548" ht="16.5" customHeight="1">
      <c r="A548" s="409"/>
      <c r="B548" s="434"/>
      <c r="C548" s="434"/>
      <c r="D548" s="434"/>
      <c r="E548" s="409"/>
      <c r="F548" s="409"/>
      <c r="G548" s="434"/>
      <c r="H548" s="409"/>
      <c r="I548" s="409"/>
      <c r="J548" s="409"/>
      <c r="K548" s="409"/>
      <c r="L548" s="409"/>
      <c r="M548" s="409"/>
      <c r="N548" s="409"/>
      <c r="O548" s="409"/>
      <c r="P548" s="409"/>
      <c r="Q548" s="409"/>
      <c r="R548" s="409"/>
      <c r="S548" s="409"/>
      <c r="T548" s="409"/>
      <c r="U548" s="409"/>
      <c r="V548" s="409"/>
      <c r="W548" s="409"/>
      <c r="X548" s="409"/>
      <c r="Y548" s="409"/>
      <c r="Z548" s="409"/>
      <c r="AA548" s="409"/>
      <c r="AB548" s="409"/>
      <c r="AC548" s="409"/>
      <c r="AD548" s="409"/>
    </row>
    <row r="549" ht="16.5" customHeight="1">
      <c r="A549" s="409"/>
      <c r="B549" s="434"/>
      <c r="C549" s="434"/>
      <c r="D549" s="434"/>
      <c r="E549" s="409"/>
      <c r="F549" s="409"/>
      <c r="G549" s="434"/>
      <c r="H549" s="409"/>
      <c r="I549" s="409"/>
      <c r="J549" s="409"/>
      <c r="K549" s="409"/>
      <c r="L549" s="409"/>
      <c r="M549" s="409"/>
      <c r="N549" s="409"/>
      <c r="O549" s="409"/>
      <c r="P549" s="409"/>
      <c r="Q549" s="409"/>
      <c r="R549" s="409"/>
      <c r="S549" s="409"/>
      <c r="T549" s="409"/>
      <c r="U549" s="409"/>
      <c r="V549" s="409"/>
      <c r="W549" s="409"/>
      <c r="X549" s="409"/>
      <c r="Y549" s="409"/>
      <c r="Z549" s="409"/>
      <c r="AA549" s="409"/>
      <c r="AB549" s="409"/>
      <c r="AC549" s="409"/>
      <c r="AD549" s="409"/>
    </row>
    <row r="550" ht="16.5" customHeight="1">
      <c r="A550" s="409"/>
      <c r="B550" s="434"/>
      <c r="C550" s="434"/>
      <c r="D550" s="434"/>
      <c r="E550" s="409"/>
      <c r="F550" s="409"/>
      <c r="G550" s="434"/>
      <c r="H550" s="409"/>
      <c r="I550" s="409"/>
      <c r="J550" s="409"/>
      <c r="K550" s="409"/>
      <c r="L550" s="409"/>
      <c r="M550" s="409"/>
      <c r="N550" s="409"/>
      <c r="O550" s="409"/>
      <c r="P550" s="409"/>
      <c r="Q550" s="409"/>
      <c r="R550" s="409"/>
      <c r="S550" s="409"/>
      <c r="T550" s="409"/>
      <c r="U550" s="409"/>
      <c r="V550" s="409"/>
      <c r="W550" s="409"/>
      <c r="X550" s="409"/>
      <c r="Y550" s="409"/>
      <c r="Z550" s="409"/>
      <c r="AA550" s="409"/>
      <c r="AB550" s="409"/>
      <c r="AC550" s="409"/>
      <c r="AD550" s="409"/>
    </row>
    <row r="551" ht="16.5" customHeight="1">
      <c r="A551" s="409"/>
      <c r="B551" s="434"/>
      <c r="C551" s="434"/>
      <c r="D551" s="434"/>
      <c r="E551" s="409"/>
      <c r="F551" s="409"/>
      <c r="G551" s="434"/>
      <c r="H551" s="409"/>
      <c r="I551" s="409"/>
      <c r="J551" s="409"/>
      <c r="K551" s="409"/>
      <c r="L551" s="409"/>
      <c r="M551" s="409"/>
      <c r="N551" s="409"/>
      <c r="O551" s="409"/>
      <c r="P551" s="409"/>
      <c r="Q551" s="409"/>
      <c r="R551" s="409"/>
      <c r="S551" s="409"/>
      <c r="T551" s="409"/>
      <c r="U551" s="409"/>
      <c r="V551" s="409"/>
      <c r="W551" s="409"/>
      <c r="X551" s="409"/>
      <c r="Y551" s="409"/>
      <c r="Z551" s="409"/>
      <c r="AA551" s="409"/>
      <c r="AB551" s="409"/>
      <c r="AC551" s="409"/>
      <c r="AD551" s="409"/>
    </row>
    <row r="552" ht="16.5" customHeight="1">
      <c r="A552" s="409"/>
      <c r="B552" s="434"/>
      <c r="C552" s="434"/>
      <c r="D552" s="434"/>
      <c r="E552" s="409"/>
      <c r="F552" s="409"/>
      <c r="G552" s="434"/>
      <c r="H552" s="409"/>
      <c r="I552" s="409"/>
      <c r="J552" s="409"/>
      <c r="K552" s="409"/>
      <c r="L552" s="409"/>
      <c r="M552" s="409"/>
      <c r="N552" s="409"/>
      <c r="O552" s="409"/>
      <c r="P552" s="409"/>
      <c r="Q552" s="409"/>
      <c r="R552" s="409"/>
      <c r="S552" s="409"/>
      <c r="T552" s="409"/>
      <c r="U552" s="409"/>
      <c r="V552" s="409"/>
      <c r="W552" s="409"/>
      <c r="X552" s="409"/>
      <c r="Y552" s="409"/>
      <c r="Z552" s="409"/>
      <c r="AA552" s="409"/>
      <c r="AB552" s="409"/>
      <c r="AC552" s="409"/>
      <c r="AD552" s="409"/>
    </row>
    <row r="553" ht="16.5" customHeight="1">
      <c r="A553" s="409"/>
      <c r="B553" s="434"/>
      <c r="C553" s="434"/>
      <c r="D553" s="434"/>
      <c r="E553" s="409"/>
      <c r="F553" s="409"/>
      <c r="G553" s="434"/>
      <c r="H553" s="409"/>
      <c r="I553" s="409"/>
      <c r="J553" s="409"/>
      <c r="K553" s="409"/>
      <c r="L553" s="409"/>
      <c r="M553" s="409"/>
      <c r="N553" s="409"/>
      <c r="O553" s="409"/>
      <c r="P553" s="409"/>
      <c r="Q553" s="409"/>
      <c r="R553" s="409"/>
      <c r="S553" s="409"/>
      <c r="T553" s="409"/>
      <c r="U553" s="409"/>
      <c r="V553" s="409"/>
      <c r="W553" s="409"/>
      <c r="X553" s="409"/>
      <c r="Y553" s="409"/>
      <c r="Z553" s="409"/>
      <c r="AA553" s="409"/>
      <c r="AB553" s="409"/>
      <c r="AC553" s="409"/>
      <c r="AD553" s="409"/>
    </row>
    <row r="554" ht="16.5" customHeight="1">
      <c r="A554" s="409"/>
      <c r="B554" s="434"/>
      <c r="C554" s="434"/>
      <c r="D554" s="434"/>
      <c r="E554" s="409"/>
      <c r="F554" s="409"/>
      <c r="G554" s="434"/>
      <c r="H554" s="409"/>
      <c r="I554" s="409"/>
      <c r="J554" s="409"/>
      <c r="K554" s="409"/>
      <c r="L554" s="409"/>
      <c r="M554" s="409"/>
      <c r="N554" s="409"/>
      <c r="O554" s="409"/>
      <c r="P554" s="409"/>
      <c r="Q554" s="409"/>
      <c r="R554" s="409"/>
      <c r="S554" s="409"/>
      <c r="T554" s="409"/>
      <c r="U554" s="409"/>
      <c r="V554" s="409"/>
      <c r="W554" s="409"/>
      <c r="X554" s="409"/>
      <c r="Y554" s="409"/>
      <c r="Z554" s="409"/>
      <c r="AA554" s="409"/>
      <c r="AB554" s="409"/>
      <c r="AC554" s="409"/>
      <c r="AD554" s="409"/>
    </row>
    <row r="555" ht="16.5" customHeight="1">
      <c r="A555" s="409"/>
      <c r="B555" s="434"/>
      <c r="C555" s="434"/>
      <c r="D555" s="434"/>
      <c r="E555" s="409"/>
      <c r="F555" s="409"/>
      <c r="G555" s="434"/>
      <c r="H555" s="409"/>
      <c r="I555" s="409"/>
      <c r="J555" s="409"/>
      <c r="K555" s="409"/>
      <c r="L555" s="409"/>
      <c r="M555" s="409"/>
      <c r="N555" s="409"/>
      <c r="O555" s="409"/>
      <c r="P555" s="409"/>
      <c r="Q555" s="409"/>
      <c r="R555" s="409"/>
      <c r="S555" s="409"/>
      <c r="T555" s="409"/>
      <c r="U555" s="409"/>
      <c r="V555" s="409"/>
      <c r="W555" s="409"/>
      <c r="X555" s="409"/>
      <c r="Y555" s="409"/>
      <c r="Z555" s="409"/>
      <c r="AA555" s="409"/>
      <c r="AB555" s="409"/>
      <c r="AC555" s="409"/>
      <c r="AD555" s="409"/>
    </row>
    <row r="556" ht="16.5" customHeight="1">
      <c r="A556" s="409"/>
      <c r="B556" s="434"/>
      <c r="C556" s="434"/>
      <c r="D556" s="434"/>
      <c r="E556" s="409"/>
      <c r="F556" s="409"/>
      <c r="G556" s="434"/>
      <c r="H556" s="409"/>
      <c r="I556" s="409"/>
      <c r="J556" s="409"/>
      <c r="K556" s="409"/>
      <c r="L556" s="409"/>
      <c r="M556" s="409"/>
      <c r="N556" s="409"/>
      <c r="O556" s="409"/>
      <c r="P556" s="409"/>
      <c r="Q556" s="409"/>
      <c r="R556" s="409"/>
      <c r="S556" s="409"/>
      <c r="T556" s="409"/>
      <c r="U556" s="409"/>
      <c r="V556" s="409"/>
      <c r="W556" s="409"/>
      <c r="X556" s="409"/>
      <c r="Y556" s="409"/>
      <c r="Z556" s="409"/>
      <c r="AA556" s="409"/>
      <c r="AB556" s="409"/>
      <c r="AC556" s="409"/>
      <c r="AD556" s="409"/>
    </row>
    <row r="557" ht="16.5" customHeight="1">
      <c r="A557" s="409"/>
      <c r="B557" s="434"/>
      <c r="C557" s="434"/>
      <c r="D557" s="434"/>
      <c r="E557" s="409"/>
      <c r="F557" s="409"/>
      <c r="G557" s="434"/>
      <c r="H557" s="409"/>
      <c r="I557" s="409"/>
      <c r="J557" s="409"/>
      <c r="K557" s="409"/>
      <c r="L557" s="409"/>
      <c r="M557" s="409"/>
      <c r="N557" s="409"/>
      <c r="O557" s="409"/>
      <c r="P557" s="409"/>
      <c r="Q557" s="409"/>
      <c r="R557" s="409"/>
      <c r="S557" s="409"/>
      <c r="T557" s="409"/>
      <c r="U557" s="409"/>
      <c r="V557" s="409"/>
      <c r="W557" s="409"/>
      <c r="X557" s="409"/>
      <c r="Y557" s="409"/>
      <c r="Z557" s="409"/>
      <c r="AA557" s="409"/>
      <c r="AB557" s="409"/>
      <c r="AC557" s="409"/>
      <c r="AD557" s="409"/>
    </row>
    <row r="558" ht="16.5" customHeight="1">
      <c r="A558" s="409"/>
      <c r="B558" s="434"/>
      <c r="C558" s="434"/>
      <c r="D558" s="434"/>
      <c r="E558" s="409"/>
      <c r="F558" s="409"/>
      <c r="G558" s="434"/>
      <c r="H558" s="409"/>
      <c r="I558" s="409"/>
      <c r="J558" s="409"/>
      <c r="K558" s="409"/>
      <c r="L558" s="409"/>
      <c r="M558" s="409"/>
      <c r="N558" s="409"/>
      <c r="O558" s="409"/>
      <c r="P558" s="409"/>
      <c r="Q558" s="409"/>
      <c r="R558" s="409"/>
      <c r="S558" s="409"/>
      <c r="T558" s="409"/>
      <c r="U558" s="409"/>
      <c r="V558" s="409"/>
      <c r="W558" s="409"/>
      <c r="X558" s="409"/>
      <c r="Y558" s="409"/>
      <c r="Z558" s="409"/>
      <c r="AA558" s="409"/>
      <c r="AB558" s="409"/>
      <c r="AC558" s="409"/>
      <c r="AD558" s="409"/>
    </row>
    <row r="559" ht="16.5" customHeight="1">
      <c r="A559" s="409"/>
      <c r="B559" s="434"/>
      <c r="C559" s="434"/>
      <c r="D559" s="434"/>
      <c r="E559" s="409"/>
      <c r="F559" s="409"/>
      <c r="G559" s="434"/>
      <c r="H559" s="409"/>
      <c r="I559" s="409"/>
      <c r="J559" s="409"/>
      <c r="K559" s="409"/>
      <c r="L559" s="409"/>
      <c r="M559" s="409"/>
      <c r="N559" s="409"/>
      <c r="O559" s="409"/>
      <c r="P559" s="409"/>
      <c r="Q559" s="409"/>
      <c r="R559" s="409"/>
      <c r="S559" s="409"/>
      <c r="T559" s="409"/>
      <c r="U559" s="409"/>
      <c r="V559" s="409"/>
      <c r="W559" s="409"/>
      <c r="X559" s="409"/>
      <c r="Y559" s="409"/>
      <c r="Z559" s="409"/>
      <c r="AA559" s="409"/>
      <c r="AB559" s="409"/>
      <c r="AC559" s="409"/>
      <c r="AD559" s="409"/>
    </row>
    <row r="560" ht="16.5" customHeight="1">
      <c r="A560" s="409"/>
      <c r="B560" s="434"/>
      <c r="C560" s="434"/>
      <c r="D560" s="434"/>
      <c r="E560" s="409"/>
      <c r="F560" s="409"/>
      <c r="G560" s="434"/>
      <c r="H560" s="409"/>
      <c r="I560" s="409"/>
      <c r="J560" s="409"/>
      <c r="K560" s="409"/>
      <c r="L560" s="409"/>
      <c r="M560" s="409"/>
      <c r="N560" s="409"/>
      <c r="O560" s="409"/>
      <c r="P560" s="409"/>
      <c r="Q560" s="409"/>
      <c r="R560" s="409"/>
      <c r="S560" s="409"/>
      <c r="T560" s="409"/>
      <c r="U560" s="409"/>
      <c r="V560" s="409"/>
      <c r="W560" s="409"/>
      <c r="X560" s="409"/>
      <c r="Y560" s="409"/>
      <c r="Z560" s="409"/>
      <c r="AA560" s="409"/>
      <c r="AB560" s="409"/>
      <c r="AC560" s="409"/>
      <c r="AD560" s="409"/>
    </row>
    <row r="561" ht="16.5" customHeight="1">
      <c r="A561" s="409"/>
      <c r="B561" s="434"/>
      <c r="C561" s="434"/>
      <c r="D561" s="434"/>
      <c r="E561" s="409"/>
      <c r="F561" s="409"/>
      <c r="G561" s="434"/>
      <c r="H561" s="409"/>
      <c r="I561" s="409"/>
      <c r="J561" s="409"/>
      <c r="K561" s="409"/>
      <c r="L561" s="409"/>
      <c r="M561" s="409"/>
      <c r="N561" s="409"/>
      <c r="O561" s="409"/>
      <c r="P561" s="409"/>
      <c r="Q561" s="409"/>
      <c r="R561" s="409"/>
      <c r="S561" s="409"/>
      <c r="T561" s="409"/>
      <c r="U561" s="409"/>
      <c r="V561" s="409"/>
      <c r="W561" s="409"/>
      <c r="X561" s="409"/>
      <c r="Y561" s="409"/>
      <c r="Z561" s="409"/>
      <c r="AA561" s="409"/>
      <c r="AB561" s="409"/>
      <c r="AC561" s="409"/>
      <c r="AD561" s="409"/>
    </row>
    <row r="562" ht="16.5" customHeight="1">
      <c r="A562" s="409"/>
      <c r="B562" s="434"/>
      <c r="C562" s="434"/>
      <c r="D562" s="434"/>
      <c r="E562" s="409"/>
      <c r="F562" s="409"/>
      <c r="G562" s="434"/>
      <c r="H562" s="409"/>
      <c r="I562" s="409"/>
      <c r="J562" s="409"/>
      <c r="K562" s="409"/>
      <c r="L562" s="409"/>
      <c r="M562" s="409"/>
      <c r="N562" s="409"/>
      <c r="O562" s="409"/>
      <c r="P562" s="409"/>
      <c r="Q562" s="409"/>
      <c r="R562" s="409"/>
      <c r="S562" s="409"/>
      <c r="T562" s="409"/>
      <c r="U562" s="409"/>
      <c r="V562" s="409"/>
      <c r="W562" s="409"/>
      <c r="X562" s="409"/>
      <c r="Y562" s="409"/>
      <c r="Z562" s="409"/>
      <c r="AA562" s="409"/>
      <c r="AB562" s="409"/>
      <c r="AC562" s="409"/>
      <c r="AD562" s="409"/>
    </row>
    <row r="563" ht="16.5" customHeight="1">
      <c r="A563" s="409"/>
      <c r="B563" s="434"/>
      <c r="C563" s="434"/>
      <c r="D563" s="434"/>
      <c r="E563" s="409"/>
      <c r="F563" s="409"/>
      <c r="G563" s="434"/>
      <c r="H563" s="409"/>
      <c r="I563" s="409"/>
      <c r="J563" s="409"/>
      <c r="K563" s="409"/>
      <c r="L563" s="409"/>
      <c r="M563" s="409"/>
      <c r="N563" s="409"/>
      <c r="O563" s="409"/>
      <c r="P563" s="409"/>
      <c r="Q563" s="409"/>
      <c r="R563" s="409"/>
      <c r="S563" s="409"/>
      <c r="T563" s="409"/>
      <c r="U563" s="409"/>
      <c r="V563" s="409"/>
      <c r="W563" s="409"/>
      <c r="X563" s="409"/>
      <c r="Y563" s="409"/>
      <c r="Z563" s="409"/>
      <c r="AA563" s="409"/>
      <c r="AB563" s="409"/>
      <c r="AC563" s="409"/>
      <c r="AD563" s="409"/>
    </row>
    <row r="564" ht="16.5" customHeight="1">
      <c r="A564" s="409"/>
      <c r="B564" s="434"/>
      <c r="C564" s="434"/>
      <c r="D564" s="434"/>
      <c r="E564" s="409"/>
      <c r="F564" s="409"/>
      <c r="G564" s="434"/>
      <c r="H564" s="409"/>
      <c r="I564" s="409"/>
      <c r="J564" s="409"/>
      <c r="K564" s="409"/>
      <c r="L564" s="409"/>
      <c r="M564" s="409"/>
      <c r="N564" s="409"/>
      <c r="O564" s="409"/>
      <c r="P564" s="409"/>
      <c r="Q564" s="409"/>
      <c r="R564" s="409"/>
      <c r="S564" s="409"/>
      <c r="T564" s="409"/>
      <c r="U564" s="409"/>
      <c r="V564" s="409"/>
      <c r="W564" s="409"/>
      <c r="X564" s="409"/>
      <c r="Y564" s="409"/>
      <c r="Z564" s="409"/>
      <c r="AA564" s="409"/>
      <c r="AB564" s="409"/>
      <c r="AC564" s="409"/>
      <c r="AD564" s="409"/>
    </row>
    <row r="565" ht="16.5" customHeight="1">
      <c r="A565" s="409"/>
      <c r="B565" s="434"/>
      <c r="C565" s="434"/>
      <c r="D565" s="434"/>
      <c r="E565" s="409"/>
      <c r="F565" s="409"/>
      <c r="G565" s="434"/>
      <c r="H565" s="409"/>
      <c r="I565" s="409"/>
      <c r="J565" s="409"/>
      <c r="K565" s="409"/>
      <c r="L565" s="409"/>
      <c r="M565" s="409"/>
      <c r="N565" s="409"/>
      <c r="O565" s="409"/>
      <c r="P565" s="409"/>
      <c r="Q565" s="409"/>
      <c r="R565" s="409"/>
      <c r="S565" s="409"/>
      <c r="T565" s="409"/>
      <c r="U565" s="409"/>
      <c r="V565" s="409"/>
      <c r="W565" s="409"/>
      <c r="X565" s="409"/>
      <c r="Y565" s="409"/>
      <c r="Z565" s="409"/>
      <c r="AA565" s="409"/>
      <c r="AB565" s="409"/>
      <c r="AC565" s="409"/>
      <c r="AD565" s="409"/>
    </row>
    <row r="566" ht="16.5" customHeight="1">
      <c r="A566" s="409"/>
      <c r="B566" s="434"/>
      <c r="C566" s="434"/>
      <c r="D566" s="434"/>
      <c r="E566" s="409"/>
      <c r="F566" s="409"/>
      <c r="G566" s="434"/>
      <c r="H566" s="409"/>
      <c r="I566" s="409"/>
      <c r="J566" s="409"/>
      <c r="K566" s="409"/>
      <c r="L566" s="409"/>
      <c r="M566" s="409"/>
      <c r="N566" s="409"/>
      <c r="O566" s="409"/>
      <c r="P566" s="409"/>
      <c r="Q566" s="409"/>
      <c r="R566" s="409"/>
      <c r="S566" s="409"/>
      <c r="T566" s="409"/>
      <c r="U566" s="409"/>
      <c r="V566" s="409"/>
      <c r="W566" s="409"/>
      <c r="X566" s="409"/>
      <c r="Y566" s="409"/>
      <c r="Z566" s="409"/>
      <c r="AA566" s="409"/>
      <c r="AB566" s="409"/>
      <c r="AC566" s="409"/>
      <c r="AD566" s="409"/>
    </row>
    <row r="567" ht="16.5" customHeight="1">
      <c r="A567" s="409"/>
      <c r="B567" s="434"/>
      <c r="C567" s="434"/>
      <c r="D567" s="434"/>
      <c r="E567" s="409"/>
      <c r="F567" s="409"/>
      <c r="G567" s="434"/>
      <c r="H567" s="409"/>
      <c r="I567" s="409"/>
      <c r="J567" s="409"/>
      <c r="K567" s="409"/>
      <c r="L567" s="409"/>
      <c r="M567" s="409"/>
      <c r="N567" s="409"/>
      <c r="O567" s="409"/>
      <c r="P567" s="409"/>
      <c r="Q567" s="409"/>
      <c r="R567" s="409"/>
      <c r="S567" s="409"/>
      <c r="T567" s="409"/>
      <c r="U567" s="409"/>
      <c r="V567" s="409"/>
      <c r="W567" s="409"/>
      <c r="X567" s="409"/>
      <c r="Y567" s="409"/>
      <c r="Z567" s="409"/>
      <c r="AA567" s="409"/>
      <c r="AB567" s="409"/>
      <c r="AC567" s="409"/>
      <c r="AD567" s="409"/>
    </row>
    <row r="568" ht="16.5" customHeight="1">
      <c r="A568" s="409"/>
      <c r="B568" s="434"/>
      <c r="C568" s="434"/>
      <c r="D568" s="434"/>
      <c r="E568" s="409"/>
      <c r="F568" s="409"/>
      <c r="G568" s="434"/>
      <c r="H568" s="409"/>
      <c r="I568" s="409"/>
      <c r="J568" s="409"/>
      <c r="K568" s="409"/>
      <c r="L568" s="409"/>
      <c r="M568" s="409"/>
      <c r="N568" s="409"/>
      <c r="O568" s="409"/>
      <c r="P568" s="409"/>
      <c r="Q568" s="409"/>
      <c r="R568" s="409"/>
      <c r="S568" s="409"/>
      <c r="T568" s="409"/>
      <c r="U568" s="409"/>
      <c r="V568" s="409"/>
      <c r="W568" s="409"/>
      <c r="X568" s="409"/>
      <c r="Y568" s="409"/>
      <c r="Z568" s="409"/>
      <c r="AA568" s="409"/>
      <c r="AB568" s="409"/>
      <c r="AC568" s="409"/>
      <c r="AD568" s="409"/>
    </row>
    <row r="569" ht="16.5" customHeight="1">
      <c r="A569" s="409"/>
      <c r="B569" s="434"/>
      <c r="C569" s="434"/>
      <c r="D569" s="434"/>
      <c r="E569" s="409"/>
      <c r="F569" s="409"/>
      <c r="G569" s="434"/>
      <c r="H569" s="409"/>
      <c r="I569" s="409"/>
      <c r="J569" s="409"/>
      <c r="K569" s="409"/>
      <c r="L569" s="409"/>
      <c r="M569" s="409"/>
      <c r="N569" s="409"/>
      <c r="O569" s="409"/>
      <c r="P569" s="409"/>
      <c r="Q569" s="409"/>
      <c r="R569" s="409"/>
      <c r="S569" s="409"/>
      <c r="T569" s="409"/>
      <c r="U569" s="409"/>
      <c r="V569" s="409"/>
      <c r="W569" s="409"/>
      <c r="X569" s="409"/>
      <c r="Y569" s="409"/>
      <c r="Z569" s="409"/>
      <c r="AA569" s="409"/>
      <c r="AB569" s="409"/>
      <c r="AC569" s="409"/>
      <c r="AD569" s="409"/>
    </row>
    <row r="570" ht="16.5" customHeight="1">
      <c r="A570" s="409"/>
      <c r="B570" s="434"/>
      <c r="C570" s="434"/>
      <c r="D570" s="434"/>
      <c r="E570" s="409"/>
      <c r="F570" s="409"/>
      <c r="G570" s="434"/>
      <c r="H570" s="409"/>
      <c r="I570" s="409"/>
      <c r="J570" s="409"/>
      <c r="K570" s="409"/>
      <c r="L570" s="409"/>
      <c r="M570" s="409"/>
      <c r="N570" s="409"/>
      <c r="O570" s="409"/>
      <c r="P570" s="409"/>
      <c r="Q570" s="409"/>
      <c r="R570" s="409"/>
      <c r="S570" s="409"/>
      <c r="T570" s="409"/>
      <c r="U570" s="409"/>
      <c r="V570" s="409"/>
      <c r="W570" s="409"/>
      <c r="X570" s="409"/>
      <c r="Y570" s="409"/>
      <c r="Z570" s="409"/>
      <c r="AA570" s="409"/>
      <c r="AB570" s="409"/>
      <c r="AC570" s="409"/>
      <c r="AD570" s="409"/>
    </row>
    <row r="571" ht="16.5" customHeight="1">
      <c r="A571" s="409"/>
      <c r="B571" s="434"/>
      <c r="C571" s="434"/>
      <c r="D571" s="434"/>
      <c r="E571" s="409"/>
      <c r="F571" s="409"/>
      <c r="G571" s="434"/>
      <c r="H571" s="409"/>
      <c r="I571" s="409"/>
      <c r="J571" s="409"/>
      <c r="K571" s="409"/>
      <c r="L571" s="409"/>
      <c r="M571" s="409"/>
      <c r="N571" s="409"/>
      <c r="O571" s="409"/>
      <c r="P571" s="409"/>
      <c r="Q571" s="409"/>
      <c r="R571" s="409"/>
      <c r="S571" s="409"/>
      <c r="T571" s="409"/>
      <c r="U571" s="409"/>
      <c r="V571" s="409"/>
      <c r="W571" s="409"/>
      <c r="X571" s="409"/>
      <c r="Y571" s="409"/>
      <c r="Z571" s="409"/>
      <c r="AA571" s="409"/>
      <c r="AB571" s="409"/>
      <c r="AC571" s="409"/>
      <c r="AD571" s="409"/>
    </row>
    <row r="572" ht="16.5" customHeight="1">
      <c r="A572" s="409"/>
      <c r="B572" s="434"/>
      <c r="C572" s="434"/>
      <c r="D572" s="434"/>
      <c r="E572" s="409"/>
      <c r="F572" s="409"/>
      <c r="G572" s="434"/>
      <c r="H572" s="409"/>
      <c r="I572" s="409"/>
      <c r="J572" s="409"/>
      <c r="K572" s="409"/>
      <c r="L572" s="409"/>
      <c r="M572" s="409"/>
      <c r="N572" s="409"/>
      <c r="O572" s="409"/>
      <c r="P572" s="409"/>
      <c r="Q572" s="409"/>
      <c r="R572" s="409"/>
      <c r="S572" s="409"/>
      <c r="T572" s="409"/>
      <c r="U572" s="409"/>
      <c r="V572" s="409"/>
      <c r="W572" s="409"/>
      <c r="X572" s="409"/>
      <c r="Y572" s="409"/>
      <c r="Z572" s="409"/>
      <c r="AA572" s="409"/>
      <c r="AB572" s="409"/>
      <c r="AC572" s="409"/>
      <c r="AD572" s="409"/>
    </row>
    <row r="573" ht="16.5" customHeight="1">
      <c r="A573" s="409"/>
      <c r="B573" s="434"/>
      <c r="C573" s="434"/>
      <c r="D573" s="434"/>
      <c r="E573" s="409"/>
      <c r="F573" s="409"/>
      <c r="G573" s="434"/>
      <c r="H573" s="409"/>
      <c r="I573" s="409"/>
      <c r="J573" s="409"/>
      <c r="K573" s="409"/>
      <c r="L573" s="409"/>
      <c r="M573" s="409"/>
      <c r="N573" s="409"/>
      <c r="O573" s="409"/>
      <c r="P573" s="409"/>
      <c r="Q573" s="409"/>
      <c r="R573" s="409"/>
      <c r="S573" s="409"/>
      <c r="T573" s="409"/>
      <c r="U573" s="409"/>
      <c r="V573" s="409"/>
      <c r="W573" s="409"/>
      <c r="X573" s="409"/>
      <c r="Y573" s="409"/>
      <c r="Z573" s="409"/>
      <c r="AA573" s="409"/>
      <c r="AB573" s="409"/>
      <c r="AC573" s="409"/>
      <c r="AD573" s="409"/>
    </row>
    <row r="574" ht="16.5" customHeight="1">
      <c r="A574" s="409"/>
      <c r="B574" s="434"/>
      <c r="C574" s="434"/>
      <c r="D574" s="434"/>
      <c r="E574" s="409"/>
      <c r="F574" s="409"/>
      <c r="G574" s="434"/>
      <c r="H574" s="409"/>
      <c r="I574" s="409"/>
      <c r="J574" s="409"/>
      <c r="K574" s="409"/>
      <c r="L574" s="409"/>
      <c r="M574" s="409"/>
      <c r="N574" s="409"/>
      <c r="O574" s="409"/>
      <c r="P574" s="409"/>
      <c r="Q574" s="409"/>
      <c r="R574" s="409"/>
      <c r="S574" s="409"/>
      <c r="T574" s="409"/>
      <c r="U574" s="409"/>
      <c r="V574" s="409"/>
      <c r="W574" s="409"/>
      <c r="X574" s="409"/>
      <c r="Y574" s="409"/>
      <c r="Z574" s="409"/>
      <c r="AA574" s="409"/>
      <c r="AB574" s="409"/>
      <c r="AC574" s="409"/>
      <c r="AD574" s="409"/>
    </row>
    <row r="575" ht="16.5" customHeight="1">
      <c r="A575" s="409"/>
      <c r="B575" s="434"/>
      <c r="C575" s="434"/>
      <c r="D575" s="434"/>
      <c r="E575" s="409"/>
      <c r="F575" s="409"/>
      <c r="G575" s="434"/>
      <c r="H575" s="409"/>
      <c r="I575" s="409"/>
      <c r="J575" s="409"/>
      <c r="K575" s="409"/>
      <c r="L575" s="409"/>
      <c r="M575" s="409"/>
      <c r="N575" s="409"/>
      <c r="O575" s="409"/>
      <c r="P575" s="409"/>
      <c r="Q575" s="409"/>
      <c r="R575" s="409"/>
      <c r="S575" s="409"/>
      <c r="T575" s="409"/>
      <c r="U575" s="409"/>
      <c r="V575" s="409"/>
      <c r="W575" s="409"/>
      <c r="X575" s="409"/>
      <c r="Y575" s="409"/>
      <c r="Z575" s="409"/>
      <c r="AA575" s="409"/>
      <c r="AB575" s="409"/>
      <c r="AC575" s="409"/>
      <c r="AD575" s="409"/>
    </row>
    <row r="576" ht="16.5" customHeight="1">
      <c r="A576" s="409"/>
      <c r="B576" s="434"/>
      <c r="C576" s="434"/>
      <c r="D576" s="434"/>
      <c r="E576" s="409"/>
      <c r="F576" s="409"/>
      <c r="G576" s="434"/>
      <c r="H576" s="409"/>
      <c r="I576" s="409"/>
      <c r="J576" s="409"/>
      <c r="K576" s="409"/>
      <c r="L576" s="409"/>
      <c r="M576" s="409"/>
      <c r="N576" s="409"/>
      <c r="O576" s="409"/>
      <c r="P576" s="409"/>
      <c r="Q576" s="409"/>
      <c r="R576" s="409"/>
      <c r="S576" s="409"/>
      <c r="T576" s="409"/>
      <c r="U576" s="409"/>
      <c r="V576" s="409"/>
      <c r="W576" s="409"/>
      <c r="X576" s="409"/>
      <c r="Y576" s="409"/>
      <c r="Z576" s="409"/>
      <c r="AA576" s="409"/>
      <c r="AB576" s="409"/>
      <c r="AC576" s="409"/>
      <c r="AD576" s="409"/>
    </row>
    <row r="577" ht="16.5" customHeight="1">
      <c r="A577" s="409"/>
      <c r="B577" s="434"/>
      <c r="C577" s="434"/>
      <c r="D577" s="434"/>
      <c r="E577" s="409"/>
      <c r="F577" s="409"/>
      <c r="G577" s="434"/>
      <c r="H577" s="409"/>
      <c r="I577" s="409"/>
      <c r="J577" s="409"/>
      <c r="K577" s="409"/>
      <c r="L577" s="409"/>
      <c r="M577" s="409"/>
      <c r="N577" s="409"/>
      <c r="O577" s="409"/>
      <c r="P577" s="409"/>
      <c r="Q577" s="409"/>
      <c r="R577" s="409"/>
      <c r="S577" s="409"/>
      <c r="T577" s="409"/>
      <c r="U577" s="409"/>
      <c r="V577" s="409"/>
      <c r="W577" s="409"/>
      <c r="X577" s="409"/>
      <c r="Y577" s="409"/>
      <c r="Z577" s="409"/>
      <c r="AA577" s="409"/>
      <c r="AB577" s="409"/>
      <c r="AC577" s="409"/>
      <c r="AD577" s="409"/>
    </row>
    <row r="578" ht="16.5" customHeight="1">
      <c r="A578" s="409"/>
      <c r="B578" s="434"/>
      <c r="C578" s="434"/>
      <c r="D578" s="434"/>
      <c r="E578" s="409"/>
      <c r="F578" s="409"/>
      <c r="G578" s="434"/>
      <c r="H578" s="409"/>
      <c r="I578" s="409"/>
      <c r="J578" s="409"/>
      <c r="K578" s="409"/>
      <c r="L578" s="409"/>
      <c r="M578" s="409"/>
      <c r="N578" s="409"/>
      <c r="O578" s="409"/>
      <c r="P578" s="409"/>
      <c r="Q578" s="409"/>
      <c r="R578" s="409"/>
      <c r="S578" s="409"/>
      <c r="T578" s="409"/>
      <c r="U578" s="409"/>
      <c r="V578" s="409"/>
      <c r="W578" s="409"/>
      <c r="X578" s="409"/>
      <c r="Y578" s="409"/>
      <c r="Z578" s="409"/>
      <c r="AA578" s="409"/>
      <c r="AB578" s="409"/>
      <c r="AC578" s="409"/>
      <c r="AD578" s="409"/>
    </row>
    <row r="579" ht="16.5" customHeight="1">
      <c r="A579" s="409"/>
      <c r="B579" s="434"/>
      <c r="C579" s="434"/>
      <c r="D579" s="434"/>
      <c r="E579" s="409"/>
      <c r="F579" s="409"/>
      <c r="G579" s="434"/>
      <c r="H579" s="409"/>
      <c r="I579" s="409"/>
      <c r="J579" s="409"/>
      <c r="K579" s="409"/>
      <c r="L579" s="409"/>
      <c r="M579" s="409"/>
      <c r="N579" s="409"/>
      <c r="O579" s="409"/>
      <c r="P579" s="409"/>
      <c r="Q579" s="409"/>
      <c r="R579" s="409"/>
      <c r="S579" s="409"/>
      <c r="T579" s="409"/>
      <c r="U579" s="409"/>
      <c r="V579" s="409"/>
      <c r="W579" s="409"/>
      <c r="X579" s="409"/>
      <c r="Y579" s="409"/>
      <c r="Z579" s="409"/>
      <c r="AA579" s="409"/>
      <c r="AB579" s="409"/>
      <c r="AC579" s="409"/>
      <c r="AD579" s="409"/>
    </row>
    <row r="580" ht="16.5" customHeight="1">
      <c r="A580" s="409"/>
      <c r="B580" s="434"/>
      <c r="C580" s="434"/>
      <c r="D580" s="434"/>
      <c r="E580" s="409"/>
      <c r="F580" s="409"/>
      <c r="G580" s="434"/>
      <c r="H580" s="409"/>
      <c r="I580" s="409"/>
      <c r="J580" s="409"/>
      <c r="K580" s="409"/>
      <c r="L580" s="409"/>
      <c r="M580" s="409"/>
      <c r="N580" s="409"/>
      <c r="O580" s="409"/>
      <c r="P580" s="409"/>
      <c r="Q580" s="409"/>
      <c r="R580" s="409"/>
      <c r="S580" s="409"/>
      <c r="T580" s="409"/>
      <c r="U580" s="409"/>
      <c r="V580" s="409"/>
      <c r="W580" s="409"/>
      <c r="X580" s="409"/>
      <c r="Y580" s="409"/>
      <c r="Z580" s="409"/>
      <c r="AA580" s="409"/>
      <c r="AB580" s="409"/>
      <c r="AC580" s="409"/>
      <c r="AD580" s="409"/>
    </row>
    <row r="581" ht="16.5" customHeight="1">
      <c r="A581" s="409"/>
      <c r="B581" s="434"/>
      <c r="C581" s="434"/>
      <c r="D581" s="434"/>
      <c r="E581" s="409"/>
      <c r="F581" s="409"/>
      <c r="G581" s="434"/>
      <c r="H581" s="409"/>
      <c r="I581" s="409"/>
      <c r="J581" s="409"/>
      <c r="K581" s="409"/>
      <c r="L581" s="409"/>
      <c r="M581" s="409"/>
      <c r="N581" s="409"/>
      <c r="O581" s="409"/>
      <c r="P581" s="409"/>
      <c r="Q581" s="409"/>
      <c r="R581" s="409"/>
      <c r="S581" s="409"/>
      <c r="T581" s="409"/>
      <c r="U581" s="409"/>
      <c r="V581" s="409"/>
      <c r="W581" s="409"/>
      <c r="X581" s="409"/>
      <c r="Y581" s="409"/>
      <c r="Z581" s="409"/>
      <c r="AA581" s="409"/>
      <c r="AB581" s="409"/>
      <c r="AC581" s="409"/>
      <c r="AD581" s="409"/>
    </row>
    <row r="582" ht="16.5" customHeight="1">
      <c r="A582" s="409"/>
      <c r="B582" s="434"/>
      <c r="C582" s="434"/>
      <c r="D582" s="434"/>
      <c r="E582" s="409"/>
      <c r="F582" s="409"/>
      <c r="G582" s="434"/>
      <c r="H582" s="409"/>
      <c r="I582" s="409"/>
      <c r="J582" s="409"/>
      <c r="K582" s="409"/>
      <c r="L582" s="409"/>
      <c r="M582" s="409"/>
      <c r="N582" s="409"/>
      <c r="O582" s="409"/>
      <c r="P582" s="409"/>
      <c r="Q582" s="409"/>
      <c r="R582" s="409"/>
      <c r="S582" s="409"/>
      <c r="T582" s="409"/>
      <c r="U582" s="409"/>
      <c r="V582" s="409"/>
      <c r="W582" s="409"/>
      <c r="X582" s="409"/>
      <c r="Y582" s="409"/>
      <c r="Z582" s="409"/>
      <c r="AA582" s="409"/>
      <c r="AB582" s="409"/>
      <c r="AC582" s="409"/>
      <c r="AD582" s="409"/>
    </row>
    <row r="583" ht="16.5" customHeight="1">
      <c r="A583" s="409"/>
      <c r="B583" s="434"/>
      <c r="C583" s="434"/>
      <c r="D583" s="434"/>
      <c r="E583" s="409"/>
      <c r="F583" s="409"/>
      <c r="G583" s="434"/>
      <c r="H583" s="409"/>
      <c r="I583" s="409"/>
      <c r="J583" s="409"/>
      <c r="K583" s="409"/>
      <c r="L583" s="409"/>
      <c r="M583" s="409"/>
      <c r="N583" s="409"/>
      <c r="O583" s="409"/>
      <c r="P583" s="409"/>
      <c r="Q583" s="409"/>
      <c r="R583" s="409"/>
      <c r="S583" s="409"/>
      <c r="T583" s="409"/>
      <c r="U583" s="409"/>
      <c r="V583" s="409"/>
      <c r="W583" s="409"/>
      <c r="X583" s="409"/>
      <c r="Y583" s="409"/>
      <c r="Z583" s="409"/>
      <c r="AA583" s="409"/>
      <c r="AB583" s="409"/>
      <c r="AC583" s="409"/>
      <c r="AD583" s="409"/>
    </row>
    <row r="584" ht="16.5" customHeight="1">
      <c r="A584" s="409"/>
      <c r="B584" s="434"/>
      <c r="C584" s="434"/>
      <c r="D584" s="434"/>
      <c r="E584" s="409"/>
      <c r="F584" s="409"/>
      <c r="G584" s="434"/>
      <c r="H584" s="409"/>
      <c r="I584" s="409"/>
      <c r="J584" s="409"/>
      <c r="K584" s="409"/>
      <c r="L584" s="409"/>
      <c r="M584" s="409"/>
      <c r="N584" s="409"/>
      <c r="O584" s="409"/>
      <c r="P584" s="409"/>
      <c r="Q584" s="409"/>
      <c r="R584" s="409"/>
      <c r="S584" s="409"/>
      <c r="T584" s="409"/>
      <c r="U584" s="409"/>
      <c r="V584" s="409"/>
      <c r="W584" s="409"/>
      <c r="X584" s="409"/>
      <c r="Y584" s="409"/>
      <c r="Z584" s="409"/>
      <c r="AA584" s="409"/>
      <c r="AB584" s="409"/>
      <c r="AC584" s="409"/>
      <c r="AD584" s="409"/>
    </row>
    <row r="585" ht="16.5" customHeight="1">
      <c r="A585" s="409"/>
      <c r="B585" s="434"/>
      <c r="C585" s="434"/>
      <c r="D585" s="434"/>
      <c r="E585" s="409"/>
      <c r="F585" s="409"/>
      <c r="G585" s="434"/>
      <c r="H585" s="409"/>
      <c r="I585" s="409"/>
      <c r="J585" s="409"/>
      <c r="K585" s="409"/>
      <c r="L585" s="409"/>
      <c r="M585" s="409"/>
      <c r="N585" s="409"/>
      <c r="O585" s="409"/>
      <c r="P585" s="409"/>
      <c r="Q585" s="409"/>
      <c r="R585" s="409"/>
      <c r="S585" s="409"/>
      <c r="T585" s="409"/>
      <c r="U585" s="409"/>
      <c r="V585" s="409"/>
      <c r="W585" s="409"/>
      <c r="X585" s="409"/>
      <c r="Y585" s="409"/>
      <c r="Z585" s="409"/>
      <c r="AA585" s="409"/>
      <c r="AB585" s="409"/>
      <c r="AC585" s="409"/>
      <c r="AD585" s="409"/>
    </row>
    <row r="586" ht="16.5" customHeight="1">
      <c r="A586" s="409"/>
      <c r="B586" s="434"/>
      <c r="C586" s="434"/>
      <c r="D586" s="434"/>
      <c r="E586" s="409"/>
      <c r="F586" s="409"/>
      <c r="G586" s="434"/>
      <c r="H586" s="409"/>
      <c r="I586" s="409"/>
      <c r="J586" s="409"/>
      <c r="K586" s="409"/>
      <c r="L586" s="409"/>
      <c r="M586" s="409"/>
      <c r="N586" s="409"/>
      <c r="O586" s="409"/>
      <c r="P586" s="409"/>
      <c r="Q586" s="409"/>
      <c r="R586" s="409"/>
      <c r="S586" s="409"/>
      <c r="T586" s="409"/>
      <c r="U586" s="409"/>
      <c r="V586" s="409"/>
      <c r="W586" s="409"/>
      <c r="X586" s="409"/>
      <c r="Y586" s="409"/>
      <c r="Z586" s="409"/>
      <c r="AA586" s="409"/>
      <c r="AB586" s="409"/>
      <c r="AC586" s="409"/>
      <c r="AD586" s="409"/>
    </row>
    <row r="587" ht="16.5" customHeight="1">
      <c r="A587" s="409"/>
      <c r="B587" s="434"/>
      <c r="C587" s="434"/>
      <c r="D587" s="434"/>
      <c r="E587" s="409"/>
      <c r="F587" s="409"/>
      <c r="G587" s="434"/>
      <c r="H587" s="409"/>
      <c r="I587" s="409"/>
      <c r="J587" s="409"/>
      <c r="K587" s="409"/>
      <c r="L587" s="409"/>
      <c r="M587" s="409"/>
      <c r="N587" s="409"/>
      <c r="O587" s="409"/>
      <c r="P587" s="409"/>
      <c r="Q587" s="409"/>
      <c r="R587" s="409"/>
      <c r="S587" s="409"/>
      <c r="T587" s="409"/>
      <c r="U587" s="409"/>
      <c r="V587" s="409"/>
      <c r="W587" s="409"/>
      <c r="X587" s="409"/>
      <c r="Y587" s="409"/>
      <c r="Z587" s="409"/>
      <c r="AA587" s="409"/>
      <c r="AB587" s="409"/>
      <c r="AC587" s="409"/>
      <c r="AD587" s="409"/>
    </row>
    <row r="588" ht="16.5" customHeight="1">
      <c r="A588" s="409"/>
      <c r="B588" s="434"/>
      <c r="C588" s="434"/>
      <c r="D588" s="434"/>
      <c r="E588" s="409"/>
      <c r="F588" s="409"/>
      <c r="G588" s="434"/>
      <c r="H588" s="409"/>
      <c r="I588" s="409"/>
      <c r="J588" s="409"/>
      <c r="K588" s="409"/>
      <c r="L588" s="409"/>
      <c r="M588" s="409"/>
      <c r="N588" s="409"/>
      <c r="O588" s="409"/>
      <c r="P588" s="409"/>
      <c r="Q588" s="409"/>
      <c r="R588" s="409"/>
      <c r="S588" s="409"/>
      <c r="T588" s="409"/>
      <c r="U588" s="409"/>
      <c r="V588" s="409"/>
      <c r="W588" s="409"/>
      <c r="X588" s="409"/>
      <c r="Y588" s="409"/>
      <c r="Z588" s="409"/>
      <c r="AA588" s="409"/>
      <c r="AB588" s="409"/>
      <c r="AC588" s="409"/>
      <c r="AD588" s="409"/>
    </row>
    <row r="589" ht="16.5" customHeight="1">
      <c r="A589" s="409"/>
      <c r="B589" s="434"/>
      <c r="C589" s="434"/>
      <c r="D589" s="434"/>
      <c r="E589" s="409"/>
      <c r="F589" s="409"/>
      <c r="G589" s="434"/>
      <c r="H589" s="409"/>
      <c r="I589" s="409"/>
      <c r="J589" s="409"/>
      <c r="K589" s="409"/>
      <c r="L589" s="409"/>
      <c r="M589" s="409"/>
      <c r="N589" s="409"/>
      <c r="O589" s="409"/>
      <c r="P589" s="409"/>
      <c r="Q589" s="409"/>
      <c r="R589" s="409"/>
      <c r="S589" s="409"/>
      <c r="T589" s="409"/>
      <c r="U589" s="409"/>
      <c r="V589" s="409"/>
      <c r="W589" s="409"/>
      <c r="X589" s="409"/>
      <c r="Y589" s="409"/>
      <c r="Z589" s="409"/>
      <c r="AA589" s="409"/>
      <c r="AB589" s="409"/>
      <c r="AC589" s="409"/>
      <c r="AD589" s="409"/>
    </row>
    <row r="590" ht="16.5" customHeight="1">
      <c r="A590" s="409"/>
      <c r="B590" s="434"/>
      <c r="C590" s="434"/>
      <c r="D590" s="434"/>
      <c r="E590" s="409"/>
      <c r="F590" s="409"/>
      <c r="G590" s="434"/>
      <c r="H590" s="409"/>
      <c r="I590" s="409"/>
      <c r="J590" s="409"/>
      <c r="K590" s="409"/>
      <c r="L590" s="409"/>
      <c r="M590" s="409"/>
      <c r="N590" s="409"/>
      <c r="O590" s="409"/>
      <c r="P590" s="409"/>
      <c r="Q590" s="409"/>
      <c r="R590" s="409"/>
      <c r="S590" s="409"/>
      <c r="T590" s="409"/>
      <c r="U590" s="409"/>
      <c r="V590" s="409"/>
      <c r="W590" s="409"/>
      <c r="X590" s="409"/>
      <c r="Y590" s="409"/>
      <c r="Z590" s="409"/>
      <c r="AA590" s="409"/>
      <c r="AB590" s="409"/>
      <c r="AC590" s="409"/>
      <c r="AD590" s="409"/>
    </row>
    <row r="591" ht="16.5" customHeight="1">
      <c r="A591" s="409"/>
      <c r="B591" s="434"/>
      <c r="C591" s="434"/>
      <c r="D591" s="434"/>
      <c r="E591" s="409"/>
      <c r="F591" s="409"/>
      <c r="G591" s="434"/>
      <c r="H591" s="409"/>
      <c r="I591" s="409"/>
      <c r="J591" s="409"/>
      <c r="K591" s="409"/>
      <c r="L591" s="409"/>
      <c r="M591" s="409"/>
      <c r="N591" s="409"/>
      <c r="O591" s="409"/>
      <c r="P591" s="409"/>
      <c r="Q591" s="409"/>
      <c r="R591" s="409"/>
      <c r="S591" s="409"/>
      <c r="T591" s="409"/>
      <c r="U591" s="409"/>
      <c r="V591" s="409"/>
      <c r="W591" s="409"/>
      <c r="X591" s="409"/>
      <c r="Y591" s="409"/>
      <c r="Z591" s="409"/>
      <c r="AA591" s="409"/>
      <c r="AB591" s="409"/>
      <c r="AC591" s="409"/>
      <c r="AD591" s="409"/>
    </row>
    <row r="592" ht="16.5" customHeight="1">
      <c r="A592" s="409"/>
      <c r="B592" s="434"/>
      <c r="C592" s="434"/>
      <c r="D592" s="434"/>
      <c r="E592" s="409"/>
      <c r="F592" s="409"/>
      <c r="G592" s="434"/>
      <c r="H592" s="409"/>
      <c r="I592" s="409"/>
      <c r="J592" s="409"/>
      <c r="K592" s="409"/>
      <c r="L592" s="409"/>
      <c r="M592" s="409"/>
      <c r="N592" s="409"/>
      <c r="O592" s="409"/>
      <c r="P592" s="409"/>
      <c r="Q592" s="409"/>
      <c r="R592" s="409"/>
      <c r="S592" s="409"/>
      <c r="T592" s="409"/>
      <c r="U592" s="409"/>
      <c r="V592" s="409"/>
      <c r="W592" s="409"/>
      <c r="X592" s="409"/>
      <c r="Y592" s="409"/>
      <c r="Z592" s="409"/>
      <c r="AA592" s="409"/>
      <c r="AB592" s="409"/>
      <c r="AC592" s="409"/>
      <c r="AD592" s="409"/>
    </row>
    <row r="593" ht="16.5" customHeight="1">
      <c r="A593" s="409"/>
      <c r="B593" s="434"/>
      <c r="C593" s="434"/>
      <c r="D593" s="434"/>
      <c r="E593" s="409"/>
      <c r="F593" s="409"/>
      <c r="G593" s="434"/>
      <c r="H593" s="409"/>
      <c r="I593" s="409"/>
      <c r="J593" s="409"/>
      <c r="K593" s="409"/>
      <c r="L593" s="409"/>
      <c r="M593" s="409"/>
      <c r="N593" s="409"/>
      <c r="O593" s="409"/>
      <c r="P593" s="409"/>
      <c r="Q593" s="409"/>
      <c r="R593" s="409"/>
      <c r="S593" s="409"/>
      <c r="T593" s="409"/>
      <c r="U593" s="409"/>
      <c r="V593" s="409"/>
      <c r="W593" s="409"/>
      <c r="X593" s="409"/>
      <c r="Y593" s="409"/>
      <c r="Z593" s="409"/>
      <c r="AA593" s="409"/>
      <c r="AB593" s="409"/>
      <c r="AC593" s="409"/>
      <c r="AD593" s="409"/>
    </row>
    <row r="594" ht="16.5" customHeight="1">
      <c r="A594" s="409"/>
      <c r="B594" s="434"/>
      <c r="C594" s="434"/>
      <c r="D594" s="434"/>
      <c r="E594" s="409"/>
      <c r="F594" s="409"/>
      <c r="G594" s="434"/>
      <c r="H594" s="409"/>
      <c r="I594" s="409"/>
      <c r="J594" s="409"/>
      <c r="K594" s="409"/>
      <c r="L594" s="409"/>
      <c r="M594" s="409"/>
      <c r="N594" s="409"/>
      <c r="O594" s="409"/>
      <c r="P594" s="409"/>
      <c r="Q594" s="409"/>
      <c r="R594" s="409"/>
      <c r="S594" s="409"/>
      <c r="T594" s="409"/>
      <c r="U594" s="409"/>
      <c r="V594" s="409"/>
      <c r="W594" s="409"/>
      <c r="X594" s="409"/>
      <c r="Y594" s="409"/>
      <c r="Z594" s="409"/>
      <c r="AA594" s="409"/>
      <c r="AB594" s="409"/>
      <c r="AC594" s="409"/>
      <c r="AD594" s="409"/>
    </row>
    <row r="595" ht="16.5" customHeight="1">
      <c r="A595" s="409"/>
      <c r="B595" s="434"/>
      <c r="C595" s="434"/>
      <c r="D595" s="434"/>
      <c r="E595" s="409"/>
      <c r="F595" s="409"/>
      <c r="G595" s="434"/>
      <c r="H595" s="409"/>
      <c r="I595" s="409"/>
      <c r="J595" s="409"/>
      <c r="K595" s="409"/>
      <c r="L595" s="409"/>
      <c r="M595" s="409"/>
      <c r="N595" s="409"/>
      <c r="O595" s="409"/>
      <c r="P595" s="409"/>
      <c r="Q595" s="409"/>
      <c r="R595" s="409"/>
      <c r="S595" s="409"/>
      <c r="T595" s="409"/>
      <c r="U595" s="409"/>
      <c r="V595" s="409"/>
      <c r="W595" s="409"/>
      <c r="X595" s="409"/>
      <c r="Y595" s="409"/>
      <c r="Z595" s="409"/>
      <c r="AA595" s="409"/>
      <c r="AB595" s="409"/>
      <c r="AC595" s="409"/>
      <c r="AD595" s="409"/>
    </row>
    <row r="596" ht="16.5" customHeight="1">
      <c r="A596" s="409"/>
      <c r="B596" s="434"/>
      <c r="C596" s="434"/>
      <c r="D596" s="434"/>
      <c r="E596" s="409"/>
      <c r="F596" s="409"/>
      <c r="G596" s="434"/>
      <c r="H596" s="409"/>
      <c r="I596" s="409"/>
      <c r="J596" s="409"/>
      <c r="K596" s="409"/>
      <c r="L596" s="409"/>
      <c r="M596" s="409"/>
      <c r="N596" s="409"/>
      <c r="O596" s="409"/>
      <c r="P596" s="409"/>
      <c r="Q596" s="409"/>
      <c r="R596" s="409"/>
      <c r="S596" s="409"/>
      <c r="T596" s="409"/>
      <c r="U596" s="409"/>
      <c r="V596" s="409"/>
      <c r="W596" s="409"/>
      <c r="X596" s="409"/>
      <c r="Y596" s="409"/>
      <c r="Z596" s="409"/>
      <c r="AA596" s="409"/>
      <c r="AB596" s="409"/>
      <c r="AC596" s="409"/>
      <c r="AD596" s="409"/>
    </row>
    <row r="597" ht="16.5" customHeight="1">
      <c r="A597" s="409"/>
      <c r="B597" s="434"/>
      <c r="C597" s="434"/>
      <c r="D597" s="434"/>
      <c r="E597" s="409"/>
      <c r="F597" s="409"/>
      <c r="G597" s="434"/>
      <c r="H597" s="409"/>
      <c r="I597" s="409"/>
      <c r="J597" s="409"/>
      <c r="K597" s="409"/>
      <c r="L597" s="409"/>
      <c r="M597" s="409"/>
      <c r="N597" s="409"/>
      <c r="O597" s="409"/>
      <c r="P597" s="409"/>
      <c r="Q597" s="409"/>
      <c r="R597" s="409"/>
      <c r="S597" s="409"/>
      <c r="T597" s="409"/>
      <c r="U597" s="409"/>
      <c r="V597" s="409"/>
      <c r="W597" s="409"/>
      <c r="X597" s="409"/>
      <c r="Y597" s="409"/>
      <c r="Z597" s="409"/>
      <c r="AA597" s="409"/>
      <c r="AB597" s="409"/>
      <c r="AC597" s="409"/>
      <c r="AD597" s="409"/>
    </row>
    <row r="598" ht="16.5" customHeight="1">
      <c r="A598" s="409"/>
      <c r="B598" s="434"/>
      <c r="C598" s="434"/>
      <c r="D598" s="434"/>
      <c r="E598" s="409"/>
      <c r="F598" s="409"/>
      <c r="G598" s="434"/>
      <c r="H598" s="409"/>
      <c r="I598" s="409"/>
      <c r="J598" s="409"/>
      <c r="K598" s="409"/>
      <c r="L598" s="409"/>
      <c r="M598" s="409"/>
      <c r="N598" s="409"/>
      <c r="O598" s="409"/>
      <c r="P598" s="409"/>
      <c r="Q598" s="409"/>
      <c r="R598" s="409"/>
      <c r="S598" s="409"/>
      <c r="T598" s="409"/>
      <c r="U598" s="409"/>
      <c r="V598" s="409"/>
      <c r="W598" s="409"/>
      <c r="X598" s="409"/>
      <c r="Y598" s="409"/>
      <c r="Z598" s="409"/>
      <c r="AA598" s="409"/>
      <c r="AB598" s="409"/>
      <c r="AC598" s="409"/>
      <c r="AD598" s="409"/>
    </row>
    <row r="599" ht="16.5" customHeight="1">
      <c r="A599" s="409"/>
      <c r="B599" s="434"/>
      <c r="C599" s="434"/>
      <c r="D599" s="434"/>
      <c r="E599" s="409"/>
      <c r="F599" s="409"/>
      <c r="G599" s="434"/>
      <c r="H599" s="409"/>
      <c r="I599" s="409"/>
      <c r="J599" s="409"/>
      <c r="K599" s="409"/>
      <c r="L599" s="409"/>
      <c r="M599" s="409"/>
      <c r="N599" s="409"/>
      <c r="O599" s="409"/>
      <c r="P599" s="409"/>
      <c r="Q599" s="409"/>
      <c r="R599" s="409"/>
      <c r="S599" s="409"/>
      <c r="T599" s="409"/>
      <c r="U599" s="409"/>
      <c r="V599" s="409"/>
      <c r="W599" s="409"/>
      <c r="X599" s="409"/>
      <c r="Y599" s="409"/>
      <c r="Z599" s="409"/>
      <c r="AA599" s="409"/>
      <c r="AB599" s="409"/>
      <c r="AC599" s="409"/>
      <c r="AD599" s="409"/>
    </row>
    <row r="600" ht="16.5" customHeight="1">
      <c r="A600" s="409"/>
      <c r="B600" s="434"/>
      <c r="C600" s="434"/>
      <c r="D600" s="434"/>
      <c r="E600" s="409"/>
      <c r="F600" s="409"/>
      <c r="G600" s="434"/>
      <c r="H600" s="409"/>
      <c r="I600" s="409"/>
      <c r="J600" s="409"/>
      <c r="K600" s="409"/>
      <c r="L600" s="409"/>
      <c r="M600" s="409"/>
      <c r="N600" s="409"/>
      <c r="O600" s="409"/>
      <c r="P600" s="409"/>
      <c r="Q600" s="409"/>
      <c r="R600" s="409"/>
      <c r="S600" s="409"/>
      <c r="T600" s="409"/>
      <c r="U600" s="409"/>
      <c r="V600" s="409"/>
      <c r="W600" s="409"/>
      <c r="X600" s="409"/>
      <c r="Y600" s="409"/>
      <c r="Z600" s="409"/>
      <c r="AA600" s="409"/>
      <c r="AB600" s="409"/>
      <c r="AC600" s="409"/>
      <c r="AD600" s="409"/>
    </row>
    <row r="601" ht="16.5" customHeight="1">
      <c r="A601" s="409"/>
      <c r="B601" s="434"/>
      <c r="C601" s="434"/>
      <c r="D601" s="434"/>
      <c r="E601" s="409"/>
      <c r="F601" s="409"/>
      <c r="G601" s="434"/>
      <c r="H601" s="409"/>
      <c r="I601" s="409"/>
      <c r="J601" s="409"/>
      <c r="K601" s="409"/>
      <c r="L601" s="409"/>
      <c r="M601" s="409"/>
      <c r="N601" s="409"/>
      <c r="O601" s="409"/>
      <c r="P601" s="409"/>
      <c r="Q601" s="409"/>
      <c r="R601" s="409"/>
      <c r="S601" s="409"/>
      <c r="T601" s="409"/>
      <c r="U601" s="409"/>
      <c r="V601" s="409"/>
      <c r="W601" s="409"/>
      <c r="X601" s="409"/>
      <c r="Y601" s="409"/>
      <c r="Z601" s="409"/>
      <c r="AA601" s="409"/>
      <c r="AB601" s="409"/>
      <c r="AC601" s="409"/>
      <c r="AD601" s="409"/>
    </row>
    <row r="602" ht="16.5" customHeight="1">
      <c r="A602" s="409"/>
      <c r="B602" s="434"/>
      <c r="C602" s="434"/>
      <c r="D602" s="434"/>
      <c r="E602" s="409"/>
      <c r="F602" s="409"/>
      <c r="G602" s="434"/>
      <c r="H602" s="409"/>
      <c r="I602" s="409"/>
      <c r="J602" s="409"/>
      <c r="K602" s="409"/>
      <c r="L602" s="409"/>
      <c r="M602" s="409"/>
      <c r="N602" s="409"/>
      <c r="O602" s="409"/>
      <c r="P602" s="409"/>
      <c r="Q602" s="409"/>
      <c r="R602" s="409"/>
      <c r="S602" s="409"/>
      <c r="T602" s="409"/>
      <c r="U602" s="409"/>
      <c r="V602" s="409"/>
      <c r="W602" s="409"/>
      <c r="X602" s="409"/>
      <c r="Y602" s="409"/>
      <c r="Z602" s="409"/>
      <c r="AA602" s="409"/>
      <c r="AB602" s="409"/>
      <c r="AC602" s="409"/>
      <c r="AD602" s="409"/>
    </row>
    <row r="603" ht="16.5" customHeight="1">
      <c r="A603" s="409"/>
      <c r="B603" s="434"/>
      <c r="C603" s="434"/>
      <c r="D603" s="434"/>
      <c r="E603" s="409"/>
      <c r="F603" s="409"/>
      <c r="G603" s="434"/>
      <c r="H603" s="409"/>
      <c r="I603" s="409"/>
      <c r="J603" s="409"/>
      <c r="K603" s="409"/>
      <c r="L603" s="409"/>
      <c r="M603" s="409"/>
      <c r="N603" s="409"/>
      <c r="O603" s="409"/>
      <c r="P603" s="409"/>
      <c r="Q603" s="409"/>
      <c r="R603" s="409"/>
      <c r="S603" s="409"/>
      <c r="T603" s="409"/>
      <c r="U603" s="409"/>
      <c r="V603" s="409"/>
      <c r="W603" s="409"/>
      <c r="X603" s="409"/>
      <c r="Y603" s="409"/>
      <c r="Z603" s="409"/>
      <c r="AA603" s="409"/>
      <c r="AB603" s="409"/>
      <c r="AC603" s="409"/>
      <c r="AD603" s="409"/>
    </row>
    <row r="604" ht="16.5" customHeight="1">
      <c r="A604" s="409"/>
      <c r="B604" s="434"/>
      <c r="C604" s="434"/>
      <c r="D604" s="434"/>
      <c r="E604" s="409"/>
      <c r="F604" s="409"/>
      <c r="G604" s="434"/>
      <c r="H604" s="409"/>
      <c r="I604" s="409"/>
      <c r="J604" s="409"/>
      <c r="K604" s="409"/>
      <c r="L604" s="409"/>
      <c r="M604" s="409"/>
      <c r="N604" s="409"/>
      <c r="O604" s="409"/>
      <c r="P604" s="409"/>
      <c r="Q604" s="409"/>
      <c r="R604" s="409"/>
      <c r="S604" s="409"/>
      <c r="T604" s="409"/>
      <c r="U604" s="409"/>
      <c r="V604" s="409"/>
      <c r="W604" s="409"/>
      <c r="X604" s="409"/>
      <c r="Y604" s="409"/>
      <c r="Z604" s="409"/>
      <c r="AA604" s="409"/>
      <c r="AB604" s="409"/>
      <c r="AC604" s="409"/>
      <c r="AD604" s="409"/>
    </row>
    <row r="605" ht="16.5" customHeight="1">
      <c r="A605" s="409"/>
      <c r="B605" s="434"/>
      <c r="C605" s="434"/>
      <c r="D605" s="434"/>
      <c r="E605" s="409"/>
      <c r="F605" s="409"/>
      <c r="G605" s="434"/>
      <c r="H605" s="409"/>
      <c r="I605" s="409"/>
      <c r="J605" s="409"/>
      <c r="K605" s="409"/>
      <c r="L605" s="409"/>
      <c r="M605" s="409"/>
      <c r="N605" s="409"/>
      <c r="O605" s="409"/>
      <c r="P605" s="409"/>
      <c r="Q605" s="409"/>
      <c r="R605" s="409"/>
      <c r="S605" s="409"/>
      <c r="T605" s="409"/>
      <c r="U605" s="409"/>
      <c r="V605" s="409"/>
      <c r="W605" s="409"/>
      <c r="X605" s="409"/>
      <c r="Y605" s="409"/>
      <c r="Z605" s="409"/>
      <c r="AA605" s="409"/>
      <c r="AB605" s="409"/>
      <c r="AC605" s="409"/>
      <c r="AD605" s="409"/>
    </row>
    <row r="606" ht="16.5" customHeight="1">
      <c r="A606" s="409"/>
      <c r="B606" s="434"/>
      <c r="C606" s="434"/>
      <c r="D606" s="434"/>
      <c r="E606" s="409"/>
      <c r="F606" s="409"/>
      <c r="G606" s="434"/>
      <c r="H606" s="409"/>
      <c r="I606" s="409"/>
      <c r="J606" s="409"/>
      <c r="K606" s="409"/>
      <c r="L606" s="409"/>
      <c r="M606" s="409"/>
      <c r="N606" s="409"/>
      <c r="O606" s="409"/>
      <c r="P606" s="409"/>
      <c r="Q606" s="409"/>
      <c r="R606" s="409"/>
      <c r="S606" s="409"/>
      <c r="T606" s="409"/>
      <c r="U606" s="409"/>
      <c r="V606" s="409"/>
      <c r="W606" s="409"/>
      <c r="X606" s="409"/>
      <c r="Y606" s="409"/>
      <c r="Z606" s="409"/>
      <c r="AA606" s="409"/>
      <c r="AB606" s="409"/>
      <c r="AC606" s="409"/>
      <c r="AD606" s="409"/>
    </row>
    <row r="607" ht="16.5" customHeight="1">
      <c r="A607" s="409"/>
      <c r="B607" s="434"/>
      <c r="C607" s="434"/>
      <c r="D607" s="434"/>
      <c r="E607" s="409"/>
      <c r="F607" s="409"/>
      <c r="G607" s="434"/>
      <c r="H607" s="409"/>
      <c r="I607" s="409"/>
      <c r="J607" s="409"/>
      <c r="K607" s="409"/>
      <c r="L607" s="409"/>
      <c r="M607" s="409"/>
      <c r="N607" s="409"/>
      <c r="O607" s="409"/>
      <c r="P607" s="409"/>
      <c r="Q607" s="409"/>
      <c r="R607" s="409"/>
      <c r="S607" s="409"/>
      <c r="T607" s="409"/>
      <c r="U607" s="409"/>
      <c r="V607" s="409"/>
      <c r="W607" s="409"/>
      <c r="X607" s="409"/>
      <c r="Y607" s="409"/>
      <c r="Z607" s="409"/>
      <c r="AA607" s="409"/>
      <c r="AB607" s="409"/>
      <c r="AC607" s="409"/>
      <c r="AD607" s="409"/>
    </row>
    <row r="608" ht="16.5" customHeight="1">
      <c r="A608" s="409"/>
      <c r="B608" s="434"/>
      <c r="C608" s="434"/>
      <c r="D608" s="434"/>
      <c r="E608" s="409"/>
      <c r="F608" s="409"/>
      <c r="G608" s="434"/>
      <c r="H608" s="409"/>
      <c r="I608" s="409"/>
      <c r="J608" s="409"/>
      <c r="K608" s="409"/>
      <c r="L608" s="409"/>
      <c r="M608" s="409"/>
      <c r="N608" s="409"/>
      <c r="O608" s="409"/>
      <c r="P608" s="409"/>
      <c r="Q608" s="409"/>
      <c r="R608" s="409"/>
      <c r="S608" s="409"/>
      <c r="T608" s="409"/>
      <c r="U608" s="409"/>
      <c r="V608" s="409"/>
      <c r="W608" s="409"/>
      <c r="X608" s="409"/>
      <c r="Y608" s="409"/>
      <c r="Z608" s="409"/>
      <c r="AA608" s="409"/>
      <c r="AB608" s="409"/>
      <c r="AC608" s="409"/>
      <c r="AD608" s="409"/>
    </row>
    <row r="609" ht="16.5" customHeight="1">
      <c r="A609" s="409"/>
      <c r="B609" s="434"/>
      <c r="C609" s="434"/>
      <c r="D609" s="434"/>
      <c r="E609" s="409"/>
      <c r="F609" s="409"/>
      <c r="G609" s="434"/>
      <c r="H609" s="409"/>
      <c r="I609" s="409"/>
      <c r="J609" s="409"/>
      <c r="K609" s="409"/>
      <c r="L609" s="409"/>
      <c r="M609" s="409"/>
      <c r="N609" s="409"/>
      <c r="O609" s="409"/>
      <c r="P609" s="409"/>
      <c r="Q609" s="409"/>
      <c r="R609" s="409"/>
      <c r="S609" s="409"/>
      <c r="T609" s="409"/>
      <c r="U609" s="409"/>
      <c r="V609" s="409"/>
      <c r="W609" s="409"/>
      <c r="X609" s="409"/>
      <c r="Y609" s="409"/>
      <c r="Z609" s="409"/>
      <c r="AA609" s="409"/>
      <c r="AB609" s="409"/>
      <c r="AC609" s="409"/>
      <c r="AD609" s="409"/>
    </row>
    <row r="610" ht="16.5" customHeight="1">
      <c r="A610" s="409"/>
      <c r="B610" s="434"/>
      <c r="C610" s="434"/>
      <c r="D610" s="434"/>
      <c r="E610" s="409"/>
      <c r="F610" s="409"/>
      <c r="G610" s="434"/>
      <c r="H610" s="409"/>
      <c r="I610" s="409"/>
      <c r="J610" s="409"/>
      <c r="K610" s="409"/>
      <c r="L610" s="409"/>
      <c r="M610" s="409"/>
      <c r="N610" s="409"/>
      <c r="O610" s="409"/>
      <c r="P610" s="409"/>
      <c r="Q610" s="409"/>
      <c r="R610" s="409"/>
      <c r="S610" s="409"/>
      <c r="T610" s="409"/>
      <c r="U610" s="409"/>
      <c r="V610" s="409"/>
      <c r="W610" s="409"/>
      <c r="X610" s="409"/>
      <c r="Y610" s="409"/>
      <c r="Z610" s="409"/>
      <c r="AA610" s="409"/>
      <c r="AB610" s="409"/>
      <c r="AC610" s="409"/>
      <c r="AD610" s="409"/>
    </row>
    <row r="611" ht="16.5" customHeight="1">
      <c r="A611" s="409"/>
      <c r="B611" s="434"/>
      <c r="C611" s="434"/>
      <c r="D611" s="434"/>
      <c r="E611" s="409"/>
      <c r="F611" s="409"/>
      <c r="G611" s="434"/>
      <c r="H611" s="409"/>
      <c r="I611" s="409"/>
      <c r="J611" s="409"/>
      <c r="K611" s="409"/>
      <c r="L611" s="409"/>
      <c r="M611" s="409"/>
      <c r="N611" s="409"/>
      <c r="O611" s="409"/>
      <c r="P611" s="409"/>
      <c r="Q611" s="409"/>
      <c r="R611" s="409"/>
      <c r="S611" s="409"/>
      <c r="T611" s="409"/>
      <c r="U611" s="409"/>
      <c r="V611" s="409"/>
      <c r="W611" s="409"/>
      <c r="X611" s="409"/>
      <c r="Y611" s="409"/>
      <c r="Z611" s="409"/>
      <c r="AA611" s="409"/>
      <c r="AB611" s="409"/>
      <c r="AC611" s="409"/>
      <c r="AD611" s="409"/>
    </row>
    <row r="612" ht="16.5" customHeight="1">
      <c r="A612" s="409"/>
      <c r="B612" s="434"/>
      <c r="C612" s="434"/>
      <c r="D612" s="434"/>
      <c r="E612" s="409"/>
      <c r="F612" s="409"/>
      <c r="G612" s="434"/>
      <c r="H612" s="409"/>
      <c r="I612" s="409"/>
      <c r="J612" s="409"/>
      <c r="K612" s="409"/>
      <c r="L612" s="409"/>
      <c r="M612" s="409"/>
      <c r="N612" s="409"/>
      <c r="O612" s="409"/>
      <c r="P612" s="409"/>
      <c r="Q612" s="409"/>
      <c r="R612" s="409"/>
      <c r="S612" s="409"/>
      <c r="T612" s="409"/>
      <c r="U612" s="409"/>
      <c r="V612" s="409"/>
      <c r="W612" s="409"/>
      <c r="X612" s="409"/>
      <c r="Y612" s="409"/>
      <c r="Z612" s="409"/>
      <c r="AA612" s="409"/>
      <c r="AB612" s="409"/>
      <c r="AC612" s="409"/>
      <c r="AD612" s="409"/>
    </row>
    <row r="613" ht="16.5" customHeight="1">
      <c r="A613" s="409"/>
      <c r="B613" s="434"/>
      <c r="C613" s="434"/>
      <c r="D613" s="434"/>
      <c r="E613" s="409"/>
      <c r="F613" s="409"/>
      <c r="G613" s="434"/>
      <c r="H613" s="409"/>
      <c r="I613" s="409"/>
      <c r="J613" s="409"/>
      <c r="K613" s="409"/>
      <c r="L613" s="409"/>
      <c r="M613" s="409"/>
      <c r="N613" s="409"/>
      <c r="O613" s="409"/>
      <c r="P613" s="409"/>
      <c r="Q613" s="409"/>
      <c r="R613" s="409"/>
      <c r="S613" s="409"/>
      <c r="T613" s="409"/>
      <c r="U613" s="409"/>
      <c r="V613" s="409"/>
      <c r="W613" s="409"/>
      <c r="X613" s="409"/>
      <c r="Y613" s="409"/>
      <c r="Z613" s="409"/>
      <c r="AA613" s="409"/>
      <c r="AB613" s="409"/>
      <c r="AC613" s="409"/>
      <c r="AD613" s="409"/>
    </row>
    <row r="614" ht="16.5" customHeight="1">
      <c r="A614" s="409"/>
      <c r="B614" s="434"/>
      <c r="C614" s="434"/>
      <c r="D614" s="434"/>
      <c r="E614" s="409"/>
      <c r="F614" s="409"/>
      <c r="G614" s="434"/>
      <c r="H614" s="409"/>
      <c r="I614" s="409"/>
      <c r="J614" s="409"/>
      <c r="K614" s="409"/>
      <c r="L614" s="409"/>
      <c r="M614" s="409"/>
      <c r="N614" s="409"/>
      <c r="O614" s="409"/>
      <c r="P614" s="409"/>
      <c r="Q614" s="409"/>
      <c r="R614" s="409"/>
      <c r="S614" s="409"/>
      <c r="T614" s="409"/>
      <c r="U614" s="409"/>
      <c r="V614" s="409"/>
      <c r="W614" s="409"/>
      <c r="X614" s="409"/>
      <c r="Y614" s="409"/>
      <c r="Z614" s="409"/>
      <c r="AA614" s="409"/>
      <c r="AB614" s="409"/>
      <c r="AC614" s="409"/>
      <c r="AD614" s="409"/>
    </row>
    <row r="615" ht="16.5" customHeight="1">
      <c r="A615" s="409"/>
      <c r="B615" s="434"/>
      <c r="C615" s="434"/>
      <c r="D615" s="434"/>
      <c r="E615" s="409"/>
      <c r="F615" s="409"/>
      <c r="G615" s="434"/>
      <c r="H615" s="409"/>
      <c r="I615" s="409"/>
      <c r="J615" s="409"/>
      <c r="K615" s="409"/>
      <c r="L615" s="409"/>
      <c r="M615" s="409"/>
      <c r="N615" s="409"/>
      <c r="O615" s="409"/>
      <c r="P615" s="409"/>
      <c r="Q615" s="409"/>
      <c r="R615" s="409"/>
      <c r="S615" s="409"/>
      <c r="T615" s="409"/>
      <c r="U615" s="409"/>
      <c r="V615" s="409"/>
      <c r="W615" s="409"/>
      <c r="X615" s="409"/>
      <c r="Y615" s="409"/>
      <c r="Z615" s="409"/>
      <c r="AA615" s="409"/>
      <c r="AB615" s="409"/>
      <c r="AC615" s="409"/>
      <c r="AD615" s="409"/>
    </row>
    <row r="616" ht="16.5" customHeight="1">
      <c r="A616" s="409"/>
      <c r="B616" s="434"/>
      <c r="C616" s="434"/>
      <c r="D616" s="434"/>
      <c r="E616" s="409"/>
      <c r="F616" s="409"/>
      <c r="G616" s="434"/>
      <c r="H616" s="409"/>
      <c r="I616" s="409"/>
      <c r="J616" s="409"/>
      <c r="K616" s="409"/>
      <c r="L616" s="409"/>
      <c r="M616" s="409"/>
      <c r="N616" s="409"/>
      <c r="O616" s="409"/>
      <c r="P616" s="409"/>
      <c r="Q616" s="409"/>
      <c r="R616" s="409"/>
      <c r="S616" s="409"/>
      <c r="T616" s="409"/>
      <c r="U616" s="409"/>
      <c r="V616" s="409"/>
      <c r="W616" s="409"/>
      <c r="X616" s="409"/>
      <c r="Y616" s="409"/>
      <c r="Z616" s="409"/>
      <c r="AA616" s="409"/>
      <c r="AB616" s="409"/>
      <c r="AC616" s="409"/>
      <c r="AD616" s="409"/>
    </row>
    <row r="617" ht="16.5" customHeight="1">
      <c r="A617" s="409"/>
      <c r="B617" s="434"/>
      <c r="C617" s="434"/>
      <c r="D617" s="434"/>
      <c r="E617" s="409"/>
      <c r="F617" s="409"/>
      <c r="G617" s="434"/>
      <c r="H617" s="409"/>
      <c r="I617" s="409"/>
      <c r="J617" s="409"/>
      <c r="K617" s="409"/>
      <c r="L617" s="409"/>
      <c r="M617" s="409"/>
      <c r="N617" s="409"/>
      <c r="O617" s="409"/>
      <c r="P617" s="409"/>
      <c r="Q617" s="409"/>
      <c r="R617" s="409"/>
      <c r="S617" s="409"/>
      <c r="T617" s="409"/>
      <c r="U617" s="409"/>
      <c r="V617" s="409"/>
      <c r="W617" s="409"/>
      <c r="X617" s="409"/>
      <c r="Y617" s="409"/>
      <c r="Z617" s="409"/>
      <c r="AA617" s="409"/>
      <c r="AB617" s="409"/>
      <c r="AC617" s="409"/>
      <c r="AD617" s="409"/>
    </row>
    <row r="618" ht="16.5" customHeight="1">
      <c r="A618" s="409"/>
      <c r="B618" s="434"/>
      <c r="C618" s="434"/>
      <c r="D618" s="434"/>
      <c r="E618" s="409"/>
      <c r="F618" s="409"/>
      <c r="G618" s="434"/>
      <c r="H618" s="409"/>
      <c r="I618" s="409"/>
      <c r="J618" s="409"/>
      <c r="K618" s="409"/>
      <c r="L618" s="409"/>
      <c r="M618" s="409"/>
      <c r="N618" s="409"/>
      <c r="O618" s="409"/>
      <c r="P618" s="409"/>
      <c r="Q618" s="409"/>
      <c r="R618" s="409"/>
      <c r="S618" s="409"/>
      <c r="T618" s="409"/>
      <c r="U618" s="409"/>
      <c r="V618" s="409"/>
      <c r="W618" s="409"/>
      <c r="X618" s="409"/>
      <c r="Y618" s="409"/>
      <c r="Z618" s="409"/>
      <c r="AA618" s="409"/>
      <c r="AB618" s="409"/>
      <c r="AC618" s="409"/>
      <c r="AD618" s="409"/>
    </row>
    <row r="619" ht="16.5" customHeight="1">
      <c r="A619" s="409"/>
      <c r="B619" s="434"/>
      <c r="C619" s="434"/>
      <c r="D619" s="434"/>
      <c r="E619" s="409"/>
      <c r="F619" s="409"/>
      <c r="G619" s="434"/>
      <c r="H619" s="409"/>
      <c r="I619" s="409"/>
      <c r="J619" s="409"/>
      <c r="K619" s="409"/>
      <c r="L619" s="409"/>
      <c r="M619" s="409"/>
      <c r="N619" s="409"/>
      <c r="O619" s="409"/>
      <c r="P619" s="409"/>
      <c r="Q619" s="409"/>
      <c r="R619" s="409"/>
      <c r="S619" s="409"/>
      <c r="T619" s="409"/>
      <c r="U619" s="409"/>
      <c r="V619" s="409"/>
      <c r="W619" s="409"/>
      <c r="X619" s="409"/>
      <c r="Y619" s="409"/>
      <c r="Z619" s="409"/>
      <c r="AA619" s="409"/>
      <c r="AB619" s="409"/>
      <c r="AC619" s="409"/>
      <c r="AD619" s="409"/>
    </row>
    <row r="620" ht="16.5" customHeight="1">
      <c r="A620" s="409"/>
      <c r="B620" s="434"/>
      <c r="C620" s="434"/>
      <c r="D620" s="434"/>
      <c r="E620" s="409"/>
      <c r="F620" s="409"/>
      <c r="G620" s="434"/>
      <c r="H620" s="409"/>
      <c r="I620" s="409"/>
      <c r="J620" s="409"/>
      <c r="K620" s="409"/>
      <c r="L620" s="409"/>
      <c r="M620" s="409"/>
      <c r="N620" s="409"/>
      <c r="O620" s="409"/>
      <c r="P620" s="409"/>
      <c r="Q620" s="409"/>
      <c r="R620" s="409"/>
      <c r="S620" s="409"/>
      <c r="T620" s="409"/>
      <c r="U620" s="409"/>
      <c r="V620" s="409"/>
      <c r="W620" s="409"/>
      <c r="X620" s="409"/>
      <c r="Y620" s="409"/>
      <c r="Z620" s="409"/>
      <c r="AA620" s="409"/>
      <c r="AB620" s="409"/>
      <c r="AC620" s="409"/>
      <c r="AD620" s="409"/>
    </row>
    <row r="621" ht="16.5" customHeight="1">
      <c r="A621" s="409"/>
      <c r="B621" s="434"/>
      <c r="C621" s="434"/>
      <c r="D621" s="434"/>
      <c r="E621" s="409"/>
      <c r="F621" s="409"/>
      <c r="G621" s="434"/>
      <c r="H621" s="409"/>
      <c r="I621" s="409"/>
      <c r="J621" s="409"/>
      <c r="K621" s="409"/>
      <c r="L621" s="409"/>
      <c r="M621" s="409"/>
      <c r="N621" s="409"/>
      <c r="O621" s="409"/>
      <c r="P621" s="409"/>
      <c r="Q621" s="409"/>
      <c r="R621" s="409"/>
      <c r="S621" s="409"/>
      <c r="T621" s="409"/>
      <c r="U621" s="409"/>
      <c r="V621" s="409"/>
      <c r="W621" s="409"/>
      <c r="X621" s="409"/>
      <c r="Y621" s="409"/>
      <c r="Z621" s="409"/>
      <c r="AA621" s="409"/>
      <c r="AB621" s="409"/>
      <c r="AC621" s="409"/>
      <c r="AD621" s="409"/>
    </row>
    <row r="622" ht="16.5" customHeight="1">
      <c r="A622" s="409"/>
      <c r="B622" s="434"/>
      <c r="C622" s="434"/>
      <c r="D622" s="434"/>
      <c r="E622" s="409"/>
      <c r="F622" s="409"/>
      <c r="G622" s="434"/>
      <c r="H622" s="409"/>
      <c r="I622" s="409"/>
      <c r="J622" s="409"/>
      <c r="K622" s="409"/>
      <c r="L622" s="409"/>
      <c r="M622" s="409"/>
      <c r="N622" s="409"/>
      <c r="O622" s="409"/>
      <c r="P622" s="409"/>
      <c r="Q622" s="409"/>
      <c r="R622" s="409"/>
      <c r="S622" s="409"/>
      <c r="T622" s="409"/>
      <c r="U622" s="409"/>
      <c r="V622" s="409"/>
      <c r="W622" s="409"/>
      <c r="X622" s="409"/>
      <c r="Y622" s="409"/>
      <c r="Z622" s="409"/>
      <c r="AA622" s="409"/>
      <c r="AB622" s="409"/>
      <c r="AC622" s="409"/>
      <c r="AD622" s="409"/>
    </row>
    <row r="623" ht="16.5" customHeight="1">
      <c r="A623" s="409"/>
      <c r="B623" s="434"/>
      <c r="C623" s="434"/>
      <c r="D623" s="434"/>
      <c r="E623" s="409"/>
      <c r="F623" s="409"/>
      <c r="G623" s="434"/>
      <c r="H623" s="409"/>
      <c r="I623" s="409"/>
      <c r="J623" s="409"/>
      <c r="K623" s="409"/>
      <c r="L623" s="409"/>
      <c r="M623" s="409"/>
      <c r="N623" s="409"/>
      <c r="O623" s="409"/>
      <c r="P623" s="409"/>
      <c r="Q623" s="409"/>
      <c r="R623" s="409"/>
      <c r="S623" s="409"/>
      <c r="T623" s="409"/>
      <c r="U623" s="409"/>
      <c r="V623" s="409"/>
      <c r="W623" s="409"/>
      <c r="X623" s="409"/>
      <c r="Y623" s="409"/>
      <c r="Z623" s="409"/>
      <c r="AA623" s="409"/>
      <c r="AB623" s="409"/>
      <c r="AC623" s="409"/>
      <c r="AD623" s="409"/>
    </row>
    <row r="624" ht="16.5" customHeight="1">
      <c r="A624" s="409"/>
      <c r="B624" s="434"/>
      <c r="C624" s="434"/>
      <c r="D624" s="434"/>
      <c r="E624" s="409"/>
      <c r="F624" s="409"/>
      <c r="G624" s="434"/>
      <c r="H624" s="409"/>
      <c r="I624" s="409"/>
      <c r="J624" s="409"/>
      <c r="K624" s="409"/>
      <c r="L624" s="409"/>
      <c r="M624" s="409"/>
      <c r="N624" s="409"/>
      <c r="O624" s="409"/>
      <c r="P624" s="409"/>
      <c r="Q624" s="409"/>
      <c r="R624" s="409"/>
      <c r="S624" s="409"/>
      <c r="T624" s="409"/>
      <c r="U624" s="409"/>
      <c r="V624" s="409"/>
      <c r="W624" s="409"/>
      <c r="X624" s="409"/>
      <c r="Y624" s="409"/>
      <c r="Z624" s="409"/>
      <c r="AA624" s="409"/>
      <c r="AB624" s="409"/>
      <c r="AC624" s="409"/>
      <c r="AD624" s="409"/>
    </row>
    <row r="625" ht="16.5" customHeight="1">
      <c r="A625" s="409"/>
      <c r="B625" s="434"/>
      <c r="C625" s="434"/>
      <c r="D625" s="434"/>
      <c r="E625" s="409"/>
      <c r="F625" s="409"/>
      <c r="G625" s="434"/>
      <c r="H625" s="409"/>
      <c r="I625" s="409"/>
      <c r="J625" s="409"/>
      <c r="K625" s="409"/>
      <c r="L625" s="409"/>
      <c r="M625" s="409"/>
      <c r="N625" s="409"/>
      <c r="O625" s="409"/>
      <c r="P625" s="409"/>
      <c r="Q625" s="409"/>
      <c r="R625" s="409"/>
      <c r="S625" s="409"/>
      <c r="T625" s="409"/>
      <c r="U625" s="409"/>
      <c r="V625" s="409"/>
      <c r="W625" s="409"/>
      <c r="X625" s="409"/>
      <c r="Y625" s="409"/>
      <c r="Z625" s="409"/>
      <c r="AA625" s="409"/>
      <c r="AB625" s="409"/>
      <c r="AC625" s="409"/>
      <c r="AD625" s="409"/>
    </row>
    <row r="626" ht="16.5" customHeight="1">
      <c r="A626" s="409"/>
      <c r="B626" s="434"/>
      <c r="C626" s="434"/>
      <c r="D626" s="434"/>
      <c r="E626" s="409"/>
      <c r="F626" s="409"/>
      <c r="G626" s="434"/>
      <c r="H626" s="409"/>
      <c r="I626" s="409"/>
      <c r="J626" s="409"/>
      <c r="K626" s="409"/>
      <c r="L626" s="409"/>
      <c r="M626" s="409"/>
      <c r="N626" s="409"/>
      <c r="O626" s="409"/>
      <c r="P626" s="409"/>
      <c r="Q626" s="409"/>
      <c r="R626" s="409"/>
      <c r="S626" s="409"/>
      <c r="T626" s="409"/>
      <c r="U626" s="409"/>
      <c r="V626" s="409"/>
      <c r="W626" s="409"/>
      <c r="X626" s="409"/>
      <c r="Y626" s="409"/>
      <c r="Z626" s="409"/>
      <c r="AA626" s="409"/>
      <c r="AB626" s="409"/>
      <c r="AC626" s="409"/>
      <c r="AD626" s="409"/>
    </row>
    <row r="627" ht="16.5" customHeight="1">
      <c r="A627" s="409"/>
      <c r="B627" s="434"/>
      <c r="C627" s="434"/>
      <c r="D627" s="434"/>
      <c r="E627" s="409"/>
      <c r="F627" s="409"/>
      <c r="G627" s="434"/>
      <c r="H627" s="409"/>
      <c r="I627" s="409"/>
      <c r="J627" s="409"/>
      <c r="K627" s="409"/>
      <c r="L627" s="409"/>
      <c r="M627" s="409"/>
      <c r="N627" s="409"/>
      <c r="O627" s="409"/>
      <c r="P627" s="409"/>
      <c r="Q627" s="409"/>
      <c r="R627" s="409"/>
      <c r="S627" s="409"/>
      <c r="T627" s="409"/>
      <c r="U627" s="409"/>
      <c r="V627" s="409"/>
      <c r="W627" s="409"/>
      <c r="X627" s="409"/>
      <c r="Y627" s="409"/>
      <c r="Z627" s="409"/>
      <c r="AA627" s="409"/>
      <c r="AB627" s="409"/>
      <c r="AC627" s="409"/>
      <c r="AD627" s="409"/>
    </row>
    <row r="628" ht="16.5" customHeight="1">
      <c r="A628" s="409"/>
      <c r="B628" s="434"/>
      <c r="C628" s="434"/>
      <c r="D628" s="434"/>
      <c r="E628" s="409"/>
      <c r="F628" s="409"/>
      <c r="G628" s="434"/>
      <c r="H628" s="409"/>
      <c r="I628" s="409"/>
      <c r="J628" s="409"/>
      <c r="K628" s="409"/>
      <c r="L628" s="409"/>
      <c r="M628" s="409"/>
      <c r="N628" s="409"/>
      <c r="O628" s="409"/>
      <c r="P628" s="409"/>
      <c r="Q628" s="409"/>
      <c r="R628" s="409"/>
      <c r="S628" s="409"/>
      <c r="T628" s="409"/>
      <c r="U628" s="409"/>
      <c r="V628" s="409"/>
      <c r="W628" s="409"/>
      <c r="X628" s="409"/>
      <c r="Y628" s="409"/>
      <c r="Z628" s="409"/>
      <c r="AA628" s="409"/>
      <c r="AB628" s="409"/>
      <c r="AC628" s="409"/>
      <c r="AD628" s="409"/>
    </row>
    <row r="629" ht="16.5" customHeight="1">
      <c r="A629" s="409"/>
      <c r="B629" s="434"/>
      <c r="C629" s="434"/>
      <c r="D629" s="434"/>
      <c r="E629" s="409"/>
      <c r="F629" s="409"/>
      <c r="G629" s="434"/>
      <c r="H629" s="409"/>
      <c r="I629" s="409"/>
      <c r="J629" s="409"/>
      <c r="K629" s="409"/>
      <c r="L629" s="409"/>
      <c r="M629" s="409"/>
      <c r="N629" s="409"/>
      <c r="O629" s="409"/>
      <c r="P629" s="409"/>
      <c r="Q629" s="409"/>
      <c r="R629" s="409"/>
      <c r="S629" s="409"/>
      <c r="T629" s="409"/>
      <c r="U629" s="409"/>
      <c r="V629" s="409"/>
      <c r="W629" s="409"/>
      <c r="X629" s="409"/>
      <c r="Y629" s="409"/>
      <c r="Z629" s="409"/>
      <c r="AA629" s="409"/>
      <c r="AB629" s="409"/>
      <c r="AC629" s="409"/>
      <c r="AD629" s="409"/>
    </row>
    <row r="630" ht="16.5" customHeight="1">
      <c r="A630" s="409"/>
      <c r="B630" s="434"/>
      <c r="C630" s="434"/>
      <c r="D630" s="434"/>
      <c r="E630" s="409"/>
      <c r="F630" s="409"/>
      <c r="G630" s="434"/>
      <c r="H630" s="409"/>
      <c r="I630" s="409"/>
      <c r="J630" s="409"/>
      <c r="K630" s="409"/>
      <c r="L630" s="409"/>
      <c r="M630" s="409"/>
      <c r="N630" s="409"/>
      <c r="O630" s="409"/>
      <c r="P630" s="409"/>
      <c r="Q630" s="409"/>
      <c r="R630" s="409"/>
      <c r="S630" s="409"/>
      <c r="T630" s="409"/>
      <c r="U630" s="409"/>
      <c r="V630" s="409"/>
      <c r="W630" s="409"/>
      <c r="X630" s="409"/>
      <c r="Y630" s="409"/>
      <c r="Z630" s="409"/>
      <c r="AA630" s="409"/>
      <c r="AB630" s="409"/>
      <c r="AC630" s="409"/>
      <c r="AD630" s="409"/>
    </row>
    <row r="631" ht="16.5" customHeight="1">
      <c r="A631" s="409"/>
      <c r="B631" s="434"/>
      <c r="C631" s="434"/>
      <c r="D631" s="434"/>
      <c r="E631" s="409"/>
      <c r="F631" s="409"/>
      <c r="G631" s="434"/>
      <c r="H631" s="409"/>
      <c r="I631" s="409"/>
      <c r="J631" s="409"/>
      <c r="K631" s="409"/>
      <c r="L631" s="409"/>
      <c r="M631" s="409"/>
      <c r="N631" s="409"/>
      <c r="O631" s="409"/>
      <c r="P631" s="409"/>
      <c r="Q631" s="409"/>
      <c r="R631" s="409"/>
      <c r="S631" s="409"/>
      <c r="T631" s="409"/>
      <c r="U631" s="409"/>
      <c r="V631" s="409"/>
      <c r="W631" s="409"/>
      <c r="X631" s="409"/>
      <c r="Y631" s="409"/>
      <c r="Z631" s="409"/>
      <c r="AA631" s="409"/>
      <c r="AB631" s="409"/>
      <c r="AC631" s="409"/>
      <c r="AD631" s="409"/>
    </row>
    <row r="632" ht="16.5" customHeight="1">
      <c r="A632" s="409"/>
      <c r="B632" s="434"/>
      <c r="C632" s="434"/>
      <c r="D632" s="434"/>
      <c r="E632" s="409"/>
      <c r="F632" s="409"/>
      <c r="G632" s="434"/>
      <c r="H632" s="409"/>
      <c r="I632" s="409"/>
      <c r="J632" s="409"/>
      <c r="K632" s="409"/>
      <c r="L632" s="409"/>
      <c r="M632" s="409"/>
      <c r="N632" s="409"/>
      <c r="O632" s="409"/>
      <c r="P632" s="409"/>
      <c r="Q632" s="409"/>
      <c r="R632" s="409"/>
      <c r="S632" s="409"/>
      <c r="T632" s="409"/>
      <c r="U632" s="409"/>
      <c r="V632" s="409"/>
      <c r="W632" s="409"/>
      <c r="X632" s="409"/>
      <c r="Y632" s="409"/>
      <c r="Z632" s="409"/>
      <c r="AA632" s="409"/>
      <c r="AB632" s="409"/>
      <c r="AC632" s="409"/>
      <c r="AD632" s="409"/>
    </row>
    <row r="633" ht="16.5" customHeight="1">
      <c r="A633" s="409"/>
      <c r="B633" s="434"/>
      <c r="C633" s="434"/>
      <c r="D633" s="434"/>
      <c r="E633" s="409"/>
      <c r="F633" s="409"/>
      <c r="G633" s="434"/>
      <c r="H633" s="409"/>
      <c r="I633" s="409"/>
      <c r="J633" s="409"/>
      <c r="K633" s="409"/>
      <c r="L633" s="409"/>
      <c r="M633" s="409"/>
      <c r="N633" s="409"/>
      <c r="O633" s="409"/>
      <c r="P633" s="409"/>
      <c r="Q633" s="409"/>
      <c r="R633" s="409"/>
      <c r="S633" s="409"/>
      <c r="T633" s="409"/>
      <c r="U633" s="409"/>
      <c r="V633" s="409"/>
      <c r="W633" s="409"/>
      <c r="X633" s="409"/>
      <c r="Y633" s="409"/>
      <c r="Z633" s="409"/>
      <c r="AA633" s="409"/>
      <c r="AB633" s="409"/>
      <c r="AC633" s="409"/>
      <c r="AD633" s="409"/>
    </row>
    <row r="634" ht="16.5" customHeight="1">
      <c r="A634" s="409"/>
      <c r="B634" s="434"/>
      <c r="C634" s="434"/>
      <c r="D634" s="434"/>
      <c r="E634" s="409"/>
      <c r="F634" s="409"/>
      <c r="G634" s="434"/>
      <c r="H634" s="409"/>
      <c r="I634" s="409"/>
      <c r="J634" s="409"/>
      <c r="K634" s="409"/>
      <c r="L634" s="409"/>
      <c r="M634" s="409"/>
      <c r="N634" s="409"/>
      <c r="O634" s="409"/>
      <c r="P634" s="409"/>
      <c r="Q634" s="409"/>
      <c r="R634" s="409"/>
      <c r="S634" s="409"/>
      <c r="T634" s="409"/>
      <c r="U634" s="409"/>
      <c r="V634" s="409"/>
      <c r="W634" s="409"/>
      <c r="X634" s="409"/>
      <c r="Y634" s="409"/>
      <c r="Z634" s="409"/>
      <c r="AA634" s="409"/>
      <c r="AB634" s="409"/>
      <c r="AC634" s="409"/>
      <c r="AD634" s="409"/>
    </row>
    <row r="635" ht="16.5" customHeight="1">
      <c r="A635" s="409"/>
      <c r="B635" s="434"/>
      <c r="C635" s="434"/>
      <c r="D635" s="434"/>
      <c r="E635" s="409"/>
      <c r="F635" s="409"/>
      <c r="G635" s="434"/>
      <c r="H635" s="409"/>
      <c r="I635" s="409"/>
      <c r="J635" s="409"/>
      <c r="K635" s="409"/>
      <c r="L635" s="409"/>
      <c r="M635" s="409"/>
      <c r="N635" s="409"/>
      <c r="O635" s="409"/>
      <c r="P635" s="409"/>
      <c r="Q635" s="409"/>
      <c r="R635" s="409"/>
      <c r="S635" s="409"/>
      <c r="T635" s="409"/>
      <c r="U635" s="409"/>
      <c r="V635" s="409"/>
      <c r="W635" s="409"/>
      <c r="X635" s="409"/>
      <c r="Y635" s="409"/>
      <c r="Z635" s="409"/>
      <c r="AA635" s="409"/>
      <c r="AB635" s="409"/>
      <c r="AC635" s="409"/>
      <c r="AD635" s="409"/>
    </row>
    <row r="636" ht="16.5" customHeight="1">
      <c r="A636" s="409"/>
      <c r="B636" s="434"/>
      <c r="C636" s="434"/>
      <c r="D636" s="434"/>
      <c r="E636" s="409"/>
      <c r="F636" s="409"/>
      <c r="G636" s="434"/>
      <c r="H636" s="409"/>
      <c r="I636" s="409"/>
      <c r="J636" s="409"/>
      <c r="K636" s="409"/>
      <c r="L636" s="409"/>
      <c r="M636" s="409"/>
      <c r="N636" s="409"/>
      <c r="O636" s="409"/>
      <c r="P636" s="409"/>
      <c r="Q636" s="409"/>
      <c r="R636" s="409"/>
      <c r="S636" s="409"/>
      <c r="T636" s="409"/>
      <c r="U636" s="409"/>
      <c r="V636" s="409"/>
      <c r="W636" s="409"/>
      <c r="X636" s="409"/>
      <c r="Y636" s="409"/>
      <c r="Z636" s="409"/>
      <c r="AA636" s="409"/>
      <c r="AB636" s="409"/>
      <c r="AC636" s="409"/>
      <c r="AD636" s="409"/>
    </row>
    <row r="637" ht="16.5" customHeight="1">
      <c r="A637" s="409"/>
      <c r="B637" s="434"/>
      <c r="C637" s="434"/>
      <c r="D637" s="434"/>
      <c r="E637" s="409"/>
      <c r="F637" s="409"/>
      <c r="G637" s="434"/>
      <c r="H637" s="409"/>
      <c r="I637" s="409"/>
      <c r="J637" s="409"/>
      <c r="K637" s="409"/>
      <c r="L637" s="409"/>
      <c r="M637" s="409"/>
      <c r="N637" s="409"/>
      <c r="O637" s="409"/>
      <c r="P637" s="409"/>
      <c r="Q637" s="409"/>
      <c r="R637" s="409"/>
      <c r="S637" s="409"/>
      <c r="T637" s="409"/>
      <c r="U637" s="409"/>
      <c r="V637" s="409"/>
      <c r="W637" s="409"/>
      <c r="X637" s="409"/>
      <c r="Y637" s="409"/>
      <c r="Z637" s="409"/>
      <c r="AA637" s="409"/>
      <c r="AB637" s="409"/>
      <c r="AC637" s="409"/>
      <c r="AD637" s="409"/>
    </row>
    <row r="638" ht="16.5" customHeight="1">
      <c r="A638" s="409"/>
      <c r="B638" s="434"/>
      <c r="C638" s="434"/>
      <c r="D638" s="434"/>
      <c r="E638" s="409"/>
      <c r="F638" s="409"/>
      <c r="G638" s="434"/>
      <c r="H638" s="409"/>
      <c r="I638" s="409"/>
      <c r="J638" s="409"/>
      <c r="K638" s="409"/>
      <c r="L638" s="409"/>
      <c r="M638" s="409"/>
      <c r="N638" s="409"/>
      <c r="O638" s="409"/>
      <c r="P638" s="409"/>
      <c r="Q638" s="409"/>
      <c r="R638" s="409"/>
      <c r="S638" s="409"/>
      <c r="T638" s="409"/>
      <c r="U638" s="409"/>
      <c r="V638" s="409"/>
      <c r="W638" s="409"/>
      <c r="X638" s="409"/>
      <c r="Y638" s="409"/>
      <c r="Z638" s="409"/>
      <c r="AA638" s="409"/>
      <c r="AB638" s="409"/>
      <c r="AC638" s="409"/>
      <c r="AD638" s="409"/>
    </row>
    <row r="639" ht="16.5" customHeight="1">
      <c r="A639" s="409"/>
      <c r="B639" s="434"/>
      <c r="C639" s="434"/>
      <c r="D639" s="434"/>
      <c r="E639" s="409"/>
      <c r="F639" s="409"/>
      <c r="G639" s="434"/>
      <c r="H639" s="409"/>
      <c r="I639" s="409"/>
      <c r="J639" s="409"/>
      <c r="K639" s="409"/>
      <c r="L639" s="409"/>
      <c r="M639" s="409"/>
      <c r="N639" s="409"/>
      <c r="O639" s="409"/>
      <c r="P639" s="409"/>
      <c r="Q639" s="409"/>
      <c r="R639" s="409"/>
      <c r="S639" s="409"/>
      <c r="T639" s="409"/>
      <c r="U639" s="409"/>
      <c r="V639" s="409"/>
      <c r="W639" s="409"/>
      <c r="X639" s="409"/>
      <c r="Y639" s="409"/>
      <c r="Z639" s="409"/>
      <c r="AA639" s="409"/>
      <c r="AB639" s="409"/>
      <c r="AC639" s="409"/>
      <c r="AD639" s="409"/>
    </row>
    <row r="640" ht="16.5" customHeight="1">
      <c r="A640" s="409"/>
      <c r="B640" s="434"/>
      <c r="C640" s="434"/>
      <c r="D640" s="434"/>
      <c r="E640" s="409"/>
      <c r="F640" s="409"/>
      <c r="G640" s="434"/>
      <c r="H640" s="409"/>
      <c r="I640" s="409"/>
      <c r="J640" s="409"/>
      <c r="K640" s="409"/>
      <c r="L640" s="409"/>
      <c r="M640" s="409"/>
      <c r="N640" s="409"/>
      <c r="O640" s="409"/>
      <c r="P640" s="409"/>
      <c r="Q640" s="409"/>
      <c r="R640" s="409"/>
      <c r="S640" s="409"/>
      <c r="T640" s="409"/>
      <c r="U640" s="409"/>
      <c r="V640" s="409"/>
      <c r="W640" s="409"/>
      <c r="X640" s="409"/>
      <c r="Y640" s="409"/>
      <c r="Z640" s="409"/>
      <c r="AA640" s="409"/>
      <c r="AB640" s="409"/>
      <c r="AC640" s="409"/>
      <c r="AD640" s="409"/>
    </row>
    <row r="641" ht="16.5" customHeight="1">
      <c r="A641" s="409"/>
      <c r="B641" s="434"/>
      <c r="C641" s="434"/>
      <c r="D641" s="434"/>
      <c r="E641" s="409"/>
      <c r="F641" s="409"/>
      <c r="G641" s="434"/>
      <c r="H641" s="409"/>
      <c r="I641" s="409"/>
      <c r="J641" s="409"/>
      <c r="K641" s="409"/>
      <c r="L641" s="409"/>
      <c r="M641" s="409"/>
      <c r="N641" s="409"/>
      <c r="O641" s="409"/>
      <c r="P641" s="409"/>
      <c r="Q641" s="409"/>
      <c r="R641" s="409"/>
      <c r="S641" s="409"/>
      <c r="T641" s="409"/>
      <c r="U641" s="409"/>
      <c r="V641" s="409"/>
      <c r="W641" s="409"/>
      <c r="X641" s="409"/>
      <c r="Y641" s="409"/>
      <c r="Z641" s="409"/>
      <c r="AA641" s="409"/>
      <c r="AB641" s="409"/>
      <c r="AC641" s="409"/>
      <c r="AD641" s="409"/>
    </row>
    <row r="642" ht="16.5" customHeight="1">
      <c r="A642" s="409"/>
      <c r="B642" s="434"/>
      <c r="C642" s="434"/>
      <c r="D642" s="434"/>
      <c r="E642" s="409"/>
      <c r="F642" s="409"/>
      <c r="G642" s="434"/>
      <c r="H642" s="409"/>
      <c r="I642" s="409"/>
      <c r="J642" s="409"/>
      <c r="K642" s="409"/>
      <c r="L642" s="409"/>
      <c r="M642" s="409"/>
      <c r="N642" s="409"/>
      <c r="O642" s="409"/>
      <c r="P642" s="409"/>
      <c r="Q642" s="409"/>
      <c r="R642" s="409"/>
      <c r="S642" s="409"/>
      <c r="T642" s="409"/>
      <c r="U642" s="409"/>
      <c r="V642" s="409"/>
      <c r="W642" s="409"/>
      <c r="X642" s="409"/>
      <c r="Y642" s="409"/>
      <c r="Z642" s="409"/>
      <c r="AA642" s="409"/>
      <c r="AB642" s="409"/>
      <c r="AC642" s="409"/>
      <c r="AD642" s="409"/>
    </row>
    <row r="643" ht="16.5" customHeight="1">
      <c r="A643" s="409"/>
      <c r="B643" s="434"/>
      <c r="C643" s="434"/>
      <c r="D643" s="434"/>
      <c r="E643" s="409"/>
      <c r="F643" s="409"/>
      <c r="G643" s="434"/>
      <c r="H643" s="409"/>
      <c r="I643" s="409"/>
      <c r="J643" s="409"/>
      <c r="K643" s="409"/>
      <c r="L643" s="409"/>
      <c r="M643" s="409"/>
      <c r="N643" s="409"/>
      <c r="O643" s="409"/>
      <c r="P643" s="409"/>
      <c r="Q643" s="409"/>
      <c r="R643" s="409"/>
      <c r="S643" s="409"/>
      <c r="T643" s="409"/>
      <c r="U643" s="409"/>
      <c r="V643" s="409"/>
      <c r="W643" s="409"/>
      <c r="X643" s="409"/>
      <c r="Y643" s="409"/>
      <c r="Z643" s="409"/>
      <c r="AA643" s="409"/>
      <c r="AB643" s="409"/>
      <c r="AC643" s="409"/>
      <c r="AD643" s="409"/>
    </row>
    <row r="644" ht="16.5" customHeight="1">
      <c r="A644" s="409"/>
      <c r="B644" s="434"/>
      <c r="C644" s="434"/>
      <c r="D644" s="434"/>
      <c r="E644" s="409"/>
      <c r="F644" s="409"/>
      <c r="G644" s="434"/>
      <c r="H644" s="409"/>
      <c r="I644" s="409"/>
      <c r="J644" s="409"/>
      <c r="K644" s="409"/>
      <c r="L644" s="409"/>
      <c r="M644" s="409"/>
      <c r="N644" s="409"/>
      <c r="O644" s="409"/>
      <c r="P644" s="409"/>
      <c r="Q644" s="409"/>
      <c r="R644" s="409"/>
      <c r="S644" s="409"/>
      <c r="T644" s="409"/>
      <c r="U644" s="409"/>
      <c r="V644" s="409"/>
      <c r="W644" s="409"/>
      <c r="X644" s="409"/>
      <c r="Y644" s="409"/>
      <c r="Z644" s="409"/>
      <c r="AA644" s="409"/>
      <c r="AB644" s="409"/>
      <c r="AC644" s="409"/>
      <c r="AD644" s="409"/>
    </row>
    <row r="645" ht="16.5" customHeight="1">
      <c r="A645" s="409"/>
      <c r="B645" s="434"/>
      <c r="C645" s="434"/>
      <c r="D645" s="434"/>
      <c r="E645" s="409"/>
      <c r="F645" s="409"/>
      <c r="G645" s="434"/>
      <c r="H645" s="409"/>
      <c r="I645" s="409"/>
      <c r="J645" s="409"/>
      <c r="K645" s="409"/>
      <c r="L645" s="409"/>
      <c r="M645" s="409"/>
      <c r="N645" s="409"/>
      <c r="O645" s="409"/>
      <c r="P645" s="409"/>
      <c r="Q645" s="409"/>
      <c r="R645" s="409"/>
      <c r="S645" s="409"/>
      <c r="T645" s="409"/>
      <c r="U645" s="409"/>
      <c r="V645" s="409"/>
      <c r="W645" s="409"/>
      <c r="X645" s="409"/>
      <c r="Y645" s="409"/>
      <c r="Z645" s="409"/>
      <c r="AA645" s="409"/>
      <c r="AB645" s="409"/>
      <c r="AC645" s="409"/>
      <c r="AD645" s="409"/>
    </row>
    <row r="646" ht="16.5" customHeight="1">
      <c r="A646" s="409"/>
      <c r="B646" s="434"/>
      <c r="C646" s="434"/>
      <c r="D646" s="434"/>
      <c r="E646" s="409"/>
      <c r="F646" s="409"/>
      <c r="G646" s="434"/>
      <c r="H646" s="409"/>
      <c r="I646" s="409"/>
      <c r="J646" s="409"/>
      <c r="K646" s="409"/>
      <c r="L646" s="409"/>
      <c r="M646" s="409"/>
      <c r="N646" s="409"/>
      <c r="O646" s="409"/>
      <c r="P646" s="409"/>
      <c r="Q646" s="409"/>
      <c r="R646" s="409"/>
      <c r="S646" s="409"/>
      <c r="T646" s="409"/>
      <c r="U646" s="409"/>
      <c r="V646" s="409"/>
      <c r="W646" s="409"/>
      <c r="X646" s="409"/>
      <c r="Y646" s="409"/>
      <c r="Z646" s="409"/>
      <c r="AA646" s="409"/>
      <c r="AB646" s="409"/>
      <c r="AC646" s="409"/>
      <c r="AD646" s="409"/>
    </row>
    <row r="647" ht="16.5" customHeight="1">
      <c r="A647" s="409"/>
      <c r="B647" s="434"/>
      <c r="C647" s="434"/>
      <c r="D647" s="434"/>
      <c r="E647" s="409"/>
      <c r="F647" s="409"/>
      <c r="G647" s="434"/>
      <c r="H647" s="409"/>
      <c r="I647" s="409"/>
      <c r="J647" s="409"/>
      <c r="K647" s="409"/>
      <c r="L647" s="409"/>
      <c r="M647" s="409"/>
      <c r="N647" s="409"/>
      <c r="O647" s="409"/>
      <c r="P647" s="409"/>
      <c r="Q647" s="409"/>
      <c r="R647" s="409"/>
      <c r="S647" s="409"/>
      <c r="T647" s="409"/>
      <c r="U647" s="409"/>
      <c r="V647" s="409"/>
      <c r="W647" s="409"/>
      <c r="X647" s="409"/>
      <c r="Y647" s="409"/>
      <c r="Z647" s="409"/>
      <c r="AA647" s="409"/>
      <c r="AB647" s="409"/>
      <c r="AC647" s="409"/>
      <c r="AD647" s="409"/>
    </row>
    <row r="648" ht="16.5" customHeight="1">
      <c r="A648" s="409"/>
      <c r="B648" s="434"/>
      <c r="C648" s="434"/>
      <c r="D648" s="434"/>
      <c r="E648" s="409"/>
      <c r="F648" s="409"/>
      <c r="G648" s="434"/>
      <c r="H648" s="409"/>
      <c r="I648" s="409"/>
      <c r="J648" s="409"/>
      <c r="K648" s="409"/>
      <c r="L648" s="409"/>
      <c r="M648" s="409"/>
      <c r="N648" s="409"/>
      <c r="O648" s="409"/>
      <c r="P648" s="409"/>
      <c r="Q648" s="409"/>
      <c r="R648" s="409"/>
      <c r="S648" s="409"/>
      <c r="T648" s="409"/>
      <c r="U648" s="409"/>
      <c r="V648" s="409"/>
      <c r="W648" s="409"/>
      <c r="X648" s="409"/>
      <c r="Y648" s="409"/>
      <c r="Z648" s="409"/>
      <c r="AA648" s="409"/>
      <c r="AB648" s="409"/>
      <c r="AC648" s="409"/>
      <c r="AD648" s="409"/>
    </row>
    <row r="649" ht="16.5" customHeight="1">
      <c r="A649" s="409"/>
      <c r="B649" s="434"/>
      <c r="C649" s="434"/>
      <c r="D649" s="434"/>
      <c r="E649" s="409"/>
      <c r="F649" s="409"/>
      <c r="G649" s="434"/>
      <c r="H649" s="409"/>
      <c r="I649" s="409"/>
      <c r="J649" s="409"/>
      <c r="K649" s="409"/>
      <c r="L649" s="409"/>
      <c r="M649" s="409"/>
      <c r="N649" s="409"/>
      <c r="O649" s="409"/>
      <c r="P649" s="409"/>
      <c r="Q649" s="409"/>
      <c r="R649" s="409"/>
      <c r="S649" s="409"/>
      <c r="T649" s="409"/>
      <c r="U649" s="409"/>
      <c r="V649" s="409"/>
      <c r="W649" s="409"/>
      <c r="X649" s="409"/>
      <c r="Y649" s="409"/>
      <c r="Z649" s="409"/>
      <c r="AA649" s="409"/>
      <c r="AB649" s="409"/>
      <c r="AC649" s="409"/>
      <c r="AD649" s="409"/>
    </row>
    <row r="650" ht="16.5" customHeight="1">
      <c r="A650" s="409"/>
      <c r="B650" s="434"/>
      <c r="C650" s="434"/>
      <c r="D650" s="434"/>
      <c r="E650" s="409"/>
      <c r="F650" s="409"/>
      <c r="G650" s="434"/>
      <c r="H650" s="409"/>
      <c r="I650" s="409"/>
      <c r="J650" s="409"/>
      <c r="K650" s="409"/>
      <c r="L650" s="409"/>
      <c r="M650" s="409"/>
      <c r="N650" s="409"/>
      <c r="O650" s="409"/>
      <c r="P650" s="409"/>
      <c r="Q650" s="409"/>
      <c r="R650" s="409"/>
      <c r="S650" s="409"/>
      <c r="T650" s="409"/>
      <c r="U650" s="409"/>
      <c r="V650" s="409"/>
      <c r="W650" s="409"/>
      <c r="X650" s="409"/>
      <c r="Y650" s="409"/>
      <c r="Z650" s="409"/>
      <c r="AA650" s="409"/>
      <c r="AB650" s="409"/>
      <c r="AC650" s="409"/>
      <c r="AD650" s="409"/>
    </row>
    <row r="651" ht="16.5" customHeight="1">
      <c r="A651" s="409"/>
      <c r="B651" s="434"/>
      <c r="C651" s="434"/>
      <c r="D651" s="434"/>
      <c r="E651" s="409"/>
      <c r="F651" s="409"/>
      <c r="G651" s="434"/>
      <c r="H651" s="409"/>
      <c r="I651" s="409"/>
      <c r="J651" s="409"/>
      <c r="K651" s="409"/>
      <c r="L651" s="409"/>
      <c r="M651" s="409"/>
      <c r="N651" s="409"/>
      <c r="O651" s="409"/>
      <c r="P651" s="409"/>
      <c r="Q651" s="409"/>
      <c r="R651" s="409"/>
      <c r="S651" s="409"/>
      <c r="T651" s="409"/>
      <c r="U651" s="409"/>
      <c r="V651" s="409"/>
      <c r="W651" s="409"/>
      <c r="X651" s="409"/>
      <c r="Y651" s="409"/>
      <c r="Z651" s="409"/>
      <c r="AA651" s="409"/>
      <c r="AB651" s="409"/>
      <c r="AC651" s="409"/>
      <c r="AD651" s="409"/>
    </row>
    <row r="652" ht="16.5" customHeight="1">
      <c r="A652" s="409"/>
      <c r="B652" s="434"/>
      <c r="C652" s="434"/>
      <c r="D652" s="434"/>
      <c r="E652" s="409"/>
      <c r="F652" s="409"/>
      <c r="G652" s="434"/>
      <c r="H652" s="409"/>
      <c r="I652" s="409"/>
      <c r="J652" s="409"/>
      <c r="K652" s="409"/>
      <c r="L652" s="409"/>
      <c r="M652" s="409"/>
      <c r="N652" s="409"/>
      <c r="O652" s="409"/>
      <c r="P652" s="409"/>
      <c r="Q652" s="409"/>
      <c r="R652" s="409"/>
      <c r="S652" s="409"/>
      <c r="T652" s="409"/>
      <c r="U652" s="409"/>
      <c r="V652" s="409"/>
      <c r="W652" s="409"/>
      <c r="X652" s="409"/>
      <c r="Y652" s="409"/>
      <c r="Z652" s="409"/>
      <c r="AA652" s="409"/>
      <c r="AB652" s="409"/>
      <c r="AC652" s="409"/>
      <c r="AD652" s="409"/>
    </row>
    <row r="653" ht="16.5" customHeight="1">
      <c r="A653" s="409"/>
      <c r="B653" s="434"/>
      <c r="C653" s="434"/>
      <c r="D653" s="434"/>
      <c r="E653" s="409"/>
      <c r="F653" s="409"/>
      <c r="G653" s="434"/>
      <c r="H653" s="409"/>
      <c r="I653" s="409"/>
      <c r="J653" s="409"/>
      <c r="K653" s="409"/>
      <c r="L653" s="409"/>
      <c r="M653" s="409"/>
      <c r="N653" s="409"/>
      <c r="O653" s="409"/>
      <c r="P653" s="409"/>
      <c r="Q653" s="409"/>
      <c r="R653" s="409"/>
      <c r="S653" s="409"/>
      <c r="T653" s="409"/>
      <c r="U653" s="409"/>
      <c r="V653" s="409"/>
      <c r="W653" s="409"/>
      <c r="X653" s="409"/>
      <c r="Y653" s="409"/>
      <c r="Z653" s="409"/>
      <c r="AA653" s="409"/>
      <c r="AB653" s="409"/>
      <c r="AC653" s="409"/>
      <c r="AD653" s="409"/>
    </row>
    <row r="654" ht="16.5" customHeight="1">
      <c r="A654" s="409"/>
      <c r="B654" s="434"/>
      <c r="C654" s="434"/>
      <c r="D654" s="434"/>
      <c r="E654" s="409"/>
      <c r="F654" s="409"/>
      <c r="G654" s="434"/>
      <c r="H654" s="409"/>
      <c r="I654" s="409"/>
      <c r="J654" s="409"/>
      <c r="K654" s="409"/>
      <c r="L654" s="409"/>
      <c r="M654" s="409"/>
      <c r="N654" s="409"/>
      <c r="O654" s="409"/>
      <c r="P654" s="409"/>
      <c r="Q654" s="409"/>
      <c r="R654" s="409"/>
      <c r="S654" s="409"/>
      <c r="T654" s="409"/>
      <c r="U654" s="409"/>
      <c r="V654" s="409"/>
      <c r="W654" s="409"/>
      <c r="X654" s="409"/>
      <c r="Y654" s="409"/>
      <c r="Z654" s="409"/>
      <c r="AA654" s="409"/>
      <c r="AB654" s="409"/>
      <c r="AC654" s="409"/>
      <c r="AD654" s="409"/>
    </row>
    <row r="655" ht="16.5" customHeight="1">
      <c r="A655" s="409"/>
      <c r="B655" s="434"/>
      <c r="C655" s="434"/>
      <c r="D655" s="434"/>
      <c r="E655" s="409"/>
      <c r="F655" s="409"/>
      <c r="G655" s="434"/>
      <c r="H655" s="409"/>
      <c r="I655" s="409"/>
      <c r="J655" s="409"/>
      <c r="K655" s="409"/>
      <c r="L655" s="409"/>
      <c r="M655" s="409"/>
      <c r="N655" s="409"/>
      <c r="O655" s="409"/>
      <c r="P655" s="409"/>
      <c r="Q655" s="409"/>
      <c r="R655" s="409"/>
      <c r="S655" s="409"/>
      <c r="T655" s="409"/>
      <c r="U655" s="409"/>
      <c r="V655" s="409"/>
      <c r="W655" s="409"/>
      <c r="X655" s="409"/>
      <c r="Y655" s="409"/>
      <c r="Z655" s="409"/>
      <c r="AA655" s="409"/>
      <c r="AB655" s="409"/>
      <c r="AC655" s="409"/>
      <c r="AD655" s="409"/>
    </row>
    <row r="656" ht="16.5" customHeight="1">
      <c r="A656" s="409"/>
      <c r="B656" s="434"/>
      <c r="C656" s="434"/>
      <c r="D656" s="434"/>
      <c r="E656" s="409"/>
      <c r="F656" s="409"/>
      <c r="G656" s="434"/>
      <c r="H656" s="409"/>
      <c r="I656" s="409"/>
      <c r="J656" s="409"/>
      <c r="K656" s="409"/>
      <c r="L656" s="409"/>
      <c r="M656" s="409"/>
      <c r="N656" s="409"/>
      <c r="O656" s="409"/>
      <c r="P656" s="409"/>
      <c r="Q656" s="409"/>
      <c r="R656" s="409"/>
      <c r="S656" s="409"/>
      <c r="T656" s="409"/>
      <c r="U656" s="409"/>
      <c r="V656" s="409"/>
      <c r="W656" s="409"/>
      <c r="X656" s="409"/>
      <c r="Y656" s="409"/>
      <c r="Z656" s="409"/>
      <c r="AA656" s="409"/>
      <c r="AB656" s="409"/>
      <c r="AC656" s="409"/>
      <c r="AD656" s="409"/>
    </row>
    <row r="657" ht="16.5" customHeight="1">
      <c r="A657" s="409"/>
      <c r="B657" s="434"/>
      <c r="C657" s="434"/>
      <c r="D657" s="434"/>
      <c r="E657" s="409"/>
      <c r="F657" s="409"/>
      <c r="G657" s="434"/>
      <c r="H657" s="409"/>
      <c r="I657" s="409"/>
      <c r="J657" s="409"/>
      <c r="K657" s="409"/>
      <c r="L657" s="409"/>
      <c r="M657" s="409"/>
      <c r="N657" s="409"/>
      <c r="O657" s="409"/>
      <c r="P657" s="409"/>
      <c r="Q657" s="409"/>
      <c r="R657" s="409"/>
      <c r="S657" s="409"/>
      <c r="T657" s="409"/>
      <c r="U657" s="409"/>
      <c r="V657" s="409"/>
      <c r="W657" s="409"/>
      <c r="X657" s="409"/>
      <c r="Y657" s="409"/>
      <c r="Z657" s="409"/>
      <c r="AA657" s="409"/>
      <c r="AB657" s="409"/>
      <c r="AC657" s="409"/>
      <c r="AD657" s="409"/>
    </row>
    <row r="658" ht="16.5" customHeight="1">
      <c r="A658" s="409"/>
      <c r="B658" s="434"/>
      <c r="C658" s="434"/>
      <c r="D658" s="434"/>
      <c r="E658" s="409"/>
      <c r="F658" s="409"/>
      <c r="G658" s="434"/>
      <c r="H658" s="409"/>
      <c r="I658" s="409"/>
      <c r="J658" s="409"/>
      <c r="K658" s="409"/>
      <c r="L658" s="409"/>
      <c r="M658" s="409"/>
      <c r="N658" s="409"/>
      <c r="O658" s="409"/>
      <c r="P658" s="409"/>
      <c r="Q658" s="409"/>
      <c r="R658" s="409"/>
      <c r="S658" s="409"/>
      <c r="T658" s="409"/>
      <c r="U658" s="409"/>
      <c r="V658" s="409"/>
      <c r="W658" s="409"/>
      <c r="X658" s="409"/>
      <c r="Y658" s="409"/>
      <c r="Z658" s="409"/>
      <c r="AA658" s="409"/>
      <c r="AB658" s="409"/>
      <c r="AC658" s="409"/>
      <c r="AD658" s="409"/>
    </row>
    <row r="659" ht="16.5" customHeight="1">
      <c r="A659" s="409"/>
      <c r="B659" s="434"/>
      <c r="C659" s="434"/>
      <c r="D659" s="434"/>
      <c r="E659" s="409"/>
      <c r="F659" s="409"/>
      <c r="G659" s="434"/>
      <c r="H659" s="409"/>
      <c r="I659" s="409"/>
      <c r="J659" s="409"/>
      <c r="K659" s="409"/>
      <c r="L659" s="409"/>
      <c r="M659" s="409"/>
      <c r="N659" s="409"/>
      <c r="O659" s="409"/>
      <c r="P659" s="409"/>
      <c r="Q659" s="409"/>
      <c r="R659" s="409"/>
      <c r="S659" s="409"/>
      <c r="T659" s="409"/>
      <c r="U659" s="409"/>
      <c r="V659" s="409"/>
      <c r="W659" s="409"/>
      <c r="X659" s="409"/>
      <c r="Y659" s="409"/>
      <c r="Z659" s="409"/>
      <c r="AA659" s="409"/>
      <c r="AB659" s="409"/>
      <c r="AC659" s="409"/>
      <c r="AD659" s="409"/>
    </row>
    <row r="660" ht="16.5" customHeight="1">
      <c r="A660" s="409"/>
      <c r="B660" s="434"/>
      <c r="C660" s="434"/>
      <c r="D660" s="434"/>
      <c r="E660" s="409"/>
      <c r="F660" s="409"/>
      <c r="G660" s="434"/>
      <c r="H660" s="409"/>
      <c r="I660" s="409"/>
      <c r="J660" s="409"/>
      <c r="K660" s="409"/>
      <c r="L660" s="409"/>
      <c r="M660" s="409"/>
      <c r="N660" s="409"/>
      <c r="O660" s="409"/>
      <c r="P660" s="409"/>
      <c r="Q660" s="409"/>
      <c r="R660" s="409"/>
      <c r="S660" s="409"/>
      <c r="T660" s="409"/>
      <c r="U660" s="409"/>
      <c r="V660" s="409"/>
      <c r="W660" s="409"/>
      <c r="X660" s="409"/>
      <c r="Y660" s="409"/>
      <c r="Z660" s="409"/>
      <c r="AA660" s="409"/>
      <c r="AB660" s="409"/>
      <c r="AC660" s="409"/>
      <c r="AD660" s="409"/>
    </row>
    <row r="661" ht="16.5" customHeight="1">
      <c r="A661" s="409"/>
      <c r="B661" s="434"/>
      <c r="C661" s="434"/>
      <c r="D661" s="434"/>
      <c r="E661" s="409"/>
      <c r="F661" s="409"/>
      <c r="G661" s="434"/>
      <c r="H661" s="409"/>
      <c r="I661" s="409"/>
      <c r="J661" s="409"/>
      <c r="K661" s="409"/>
      <c r="L661" s="409"/>
      <c r="M661" s="409"/>
      <c r="N661" s="409"/>
      <c r="O661" s="409"/>
      <c r="P661" s="409"/>
      <c r="Q661" s="409"/>
      <c r="R661" s="409"/>
      <c r="S661" s="409"/>
      <c r="T661" s="409"/>
      <c r="U661" s="409"/>
      <c r="V661" s="409"/>
      <c r="W661" s="409"/>
      <c r="X661" s="409"/>
      <c r="Y661" s="409"/>
      <c r="Z661" s="409"/>
      <c r="AA661" s="409"/>
      <c r="AB661" s="409"/>
      <c r="AC661" s="409"/>
      <c r="AD661" s="409"/>
    </row>
    <row r="662" ht="16.5" customHeight="1">
      <c r="A662" s="409"/>
      <c r="B662" s="434"/>
      <c r="C662" s="434"/>
      <c r="D662" s="434"/>
      <c r="E662" s="409"/>
      <c r="F662" s="409"/>
      <c r="G662" s="434"/>
      <c r="H662" s="409"/>
      <c r="I662" s="409"/>
      <c r="J662" s="409"/>
      <c r="K662" s="409"/>
      <c r="L662" s="409"/>
      <c r="M662" s="409"/>
      <c r="N662" s="409"/>
      <c r="O662" s="409"/>
      <c r="P662" s="409"/>
      <c r="Q662" s="409"/>
      <c r="R662" s="409"/>
      <c r="S662" s="409"/>
      <c r="T662" s="409"/>
      <c r="U662" s="409"/>
      <c r="V662" s="409"/>
      <c r="W662" s="409"/>
      <c r="X662" s="409"/>
      <c r="Y662" s="409"/>
      <c r="Z662" s="409"/>
      <c r="AA662" s="409"/>
      <c r="AB662" s="409"/>
      <c r="AC662" s="409"/>
      <c r="AD662" s="409"/>
    </row>
    <row r="663" ht="16.5" customHeight="1">
      <c r="A663" s="409"/>
      <c r="B663" s="434"/>
      <c r="C663" s="434"/>
      <c r="D663" s="434"/>
      <c r="E663" s="409"/>
      <c r="F663" s="409"/>
      <c r="G663" s="434"/>
      <c r="H663" s="409"/>
      <c r="I663" s="409"/>
      <c r="J663" s="409"/>
      <c r="K663" s="409"/>
      <c r="L663" s="409"/>
      <c r="M663" s="409"/>
      <c r="N663" s="409"/>
      <c r="O663" s="409"/>
      <c r="P663" s="409"/>
      <c r="Q663" s="409"/>
      <c r="R663" s="409"/>
      <c r="S663" s="409"/>
      <c r="T663" s="409"/>
      <c r="U663" s="409"/>
      <c r="V663" s="409"/>
      <c r="W663" s="409"/>
      <c r="X663" s="409"/>
      <c r="Y663" s="409"/>
      <c r="Z663" s="409"/>
      <c r="AA663" s="409"/>
      <c r="AB663" s="409"/>
      <c r="AC663" s="409"/>
      <c r="AD663" s="409"/>
    </row>
    <row r="664" ht="16.5" customHeight="1">
      <c r="A664" s="409"/>
      <c r="B664" s="434"/>
      <c r="C664" s="434"/>
      <c r="D664" s="434"/>
      <c r="E664" s="409"/>
      <c r="F664" s="409"/>
      <c r="G664" s="434"/>
      <c r="H664" s="409"/>
      <c r="I664" s="409"/>
      <c r="J664" s="409"/>
      <c r="K664" s="409"/>
      <c r="L664" s="409"/>
      <c r="M664" s="409"/>
      <c r="N664" s="409"/>
      <c r="O664" s="409"/>
      <c r="P664" s="409"/>
      <c r="Q664" s="409"/>
      <c r="R664" s="409"/>
      <c r="S664" s="409"/>
      <c r="T664" s="409"/>
      <c r="U664" s="409"/>
      <c r="V664" s="409"/>
      <c r="W664" s="409"/>
      <c r="X664" s="409"/>
      <c r="Y664" s="409"/>
      <c r="Z664" s="409"/>
      <c r="AA664" s="409"/>
      <c r="AB664" s="409"/>
      <c r="AC664" s="409"/>
      <c r="AD664" s="409"/>
    </row>
    <row r="665" ht="16.5" customHeight="1">
      <c r="A665" s="409"/>
      <c r="B665" s="434"/>
      <c r="C665" s="434"/>
      <c r="D665" s="434"/>
      <c r="E665" s="409"/>
      <c r="F665" s="409"/>
      <c r="G665" s="434"/>
      <c r="H665" s="409"/>
      <c r="I665" s="409"/>
      <c r="J665" s="409"/>
      <c r="K665" s="409"/>
      <c r="L665" s="409"/>
      <c r="M665" s="409"/>
      <c r="N665" s="409"/>
      <c r="O665" s="409"/>
      <c r="P665" s="409"/>
      <c r="Q665" s="409"/>
      <c r="R665" s="409"/>
      <c r="S665" s="409"/>
      <c r="T665" s="409"/>
      <c r="U665" s="409"/>
      <c r="V665" s="409"/>
      <c r="W665" s="409"/>
      <c r="X665" s="409"/>
      <c r="Y665" s="409"/>
      <c r="Z665" s="409"/>
      <c r="AA665" s="409"/>
      <c r="AB665" s="409"/>
      <c r="AC665" s="409"/>
      <c r="AD665" s="409"/>
    </row>
    <row r="666" ht="16.5" customHeight="1">
      <c r="A666" s="409"/>
      <c r="B666" s="434"/>
      <c r="C666" s="434"/>
      <c r="D666" s="434"/>
      <c r="E666" s="409"/>
      <c r="F666" s="409"/>
      <c r="G666" s="434"/>
      <c r="H666" s="409"/>
      <c r="I666" s="409"/>
      <c r="J666" s="409"/>
      <c r="K666" s="409"/>
      <c r="L666" s="409"/>
      <c r="M666" s="409"/>
      <c r="N666" s="409"/>
      <c r="O666" s="409"/>
      <c r="P666" s="409"/>
      <c r="Q666" s="409"/>
      <c r="R666" s="409"/>
      <c r="S666" s="409"/>
      <c r="T666" s="409"/>
      <c r="U666" s="409"/>
      <c r="V666" s="409"/>
      <c r="W666" s="409"/>
      <c r="X666" s="409"/>
      <c r="Y666" s="409"/>
      <c r="Z666" s="409"/>
      <c r="AA666" s="409"/>
      <c r="AB666" s="409"/>
      <c r="AC666" s="409"/>
      <c r="AD666" s="409"/>
    </row>
    <row r="667" ht="16.5" customHeight="1">
      <c r="A667" s="409"/>
      <c r="B667" s="434"/>
      <c r="C667" s="434"/>
      <c r="D667" s="434"/>
      <c r="E667" s="409"/>
      <c r="F667" s="409"/>
      <c r="G667" s="434"/>
      <c r="H667" s="409"/>
      <c r="I667" s="409"/>
      <c r="J667" s="409"/>
      <c r="K667" s="409"/>
      <c r="L667" s="409"/>
      <c r="M667" s="409"/>
      <c r="N667" s="409"/>
      <c r="O667" s="409"/>
      <c r="P667" s="409"/>
      <c r="Q667" s="409"/>
      <c r="R667" s="409"/>
      <c r="S667" s="409"/>
      <c r="T667" s="409"/>
      <c r="U667" s="409"/>
      <c r="V667" s="409"/>
      <c r="W667" s="409"/>
      <c r="X667" s="409"/>
      <c r="Y667" s="409"/>
      <c r="Z667" s="409"/>
      <c r="AA667" s="409"/>
      <c r="AB667" s="409"/>
      <c r="AC667" s="409"/>
      <c r="AD667" s="409"/>
    </row>
    <row r="668" ht="16.5" customHeight="1">
      <c r="A668" s="409"/>
      <c r="B668" s="434"/>
      <c r="C668" s="434"/>
      <c r="D668" s="434"/>
      <c r="E668" s="409"/>
      <c r="F668" s="409"/>
      <c r="G668" s="434"/>
      <c r="H668" s="409"/>
      <c r="I668" s="409"/>
      <c r="J668" s="409"/>
      <c r="K668" s="409"/>
      <c r="L668" s="409"/>
      <c r="M668" s="409"/>
      <c r="N668" s="409"/>
      <c r="O668" s="409"/>
      <c r="P668" s="409"/>
      <c r="Q668" s="409"/>
      <c r="R668" s="409"/>
      <c r="S668" s="409"/>
      <c r="T668" s="409"/>
      <c r="U668" s="409"/>
      <c r="V668" s="409"/>
      <c r="W668" s="409"/>
      <c r="X668" s="409"/>
      <c r="Y668" s="409"/>
      <c r="Z668" s="409"/>
      <c r="AA668" s="409"/>
      <c r="AB668" s="409"/>
      <c r="AC668" s="409"/>
      <c r="AD668" s="409"/>
    </row>
    <row r="669" ht="16.5" customHeight="1">
      <c r="A669" s="409"/>
      <c r="B669" s="434"/>
      <c r="C669" s="434"/>
      <c r="D669" s="434"/>
      <c r="E669" s="409"/>
      <c r="F669" s="409"/>
      <c r="G669" s="434"/>
      <c r="H669" s="409"/>
      <c r="I669" s="409"/>
      <c r="J669" s="409"/>
      <c r="K669" s="409"/>
      <c r="L669" s="409"/>
      <c r="M669" s="409"/>
      <c r="N669" s="409"/>
      <c r="O669" s="409"/>
      <c r="P669" s="409"/>
      <c r="Q669" s="409"/>
      <c r="R669" s="409"/>
      <c r="S669" s="409"/>
      <c r="T669" s="409"/>
      <c r="U669" s="409"/>
      <c r="V669" s="409"/>
      <c r="W669" s="409"/>
      <c r="X669" s="409"/>
      <c r="Y669" s="409"/>
      <c r="Z669" s="409"/>
      <c r="AA669" s="409"/>
      <c r="AB669" s="409"/>
      <c r="AC669" s="409"/>
      <c r="AD669" s="409"/>
    </row>
    <row r="670" ht="16.5" customHeight="1">
      <c r="A670" s="409"/>
      <c r="B670" s="434"/>
      <c r="C670" s="434"/>
      <c r="D670" s="434"/>
      <c r="E670" s="409"/>
      <c r="F670" s="409"/>
      <c r="G670" s="434"/>
      <c r="H670" s="409"/>
      <c r="I670" s="409"/>
      <c r="J670" s="409"/>
      <c r="K670" s="409"/>
      <c r="L670" s="409"/>
      <c r="M670" s="409"/>
      <c r="N670" s="409"/>
      <c r="O670" s="409"/>
      <c r="P670" s="409"/>
      <c r="Q670" s="409"/>
      <c r="R670" s="409"/>
      <c r="S670" s="409"/>
      <c r="T670" s="409"/>
      <c r="U670" s="409"/>
      <c r="V670" s="409"/>
      <c r="W670" s="409"/>
      <c r="X670" s="409"/>
      <c r="Y670" s="409"/>
      <c r="Z670" s="409"/>
      <c r="AA670" s="409"/>
      <c r="AB670" s="409"/>
      <c r="AC670" s="409"/>
      <c r="AD670" s="409"/>
    </row>
    <row r="671" ht="16.5" customHeight="1">
      <c r="A671" s="409"/>
      <c r="B671" s="434"/>
      <c r="C671" s="434"/>
      <c r="D671" s="434"/>
      <c r="E671" s="409"/>
      <c r="F671" s="409"/>
      <c r="G671" s="434"/>
      <c r="H671" s="409"/>
      <c r="I671" s="409"/>
      <c r="J671" s="409"/>
      <c r="K671" s="409"/>
      <c r="L671" s="409"/>
      <c r="M671" s="409"/>
      <c r="N671" s="409"/>
      <c r="O671" s="409"/>
      <c r="P671" s="409"/>
      <c r="Q671" s="409"/>
      <c r="R671" s="409"/>
      <c r="S671" s="409"/>
      <c r="T671" s="409"/>
      <c r="U671" s="409"/>
      <c r="V671" s="409"/>
      <c r="W671" s="409"/>
      <c r="X671" s="409"/>
      <c r="Y671" s="409"/>
      <c r="Z671" s="409"/>
      <c r="AA671" s="409"/>
      <c r="AB671" s="409"/>
      <c r="AC671" s="409"/>
      <c r="AD671" s="409"/>
    </row>
    <row r="672" ht="16.5" customHeight="1">
      <c r="A672" s="409"/>
      <c r="B672" s="434"/>
      <c r="C672" s="434"/>
      <c r="D672" s="434"/>
      <c r="E672" s="409"/>
      <c r="F672" s="409"/>
      <c r="G672" s="434"/>
      <c r="H672" s="409"/>
      <c r="I672" s="409"/>
      <c r="J672" s="409"/>
      <c r="K672" s="409"/>
      <c r="L672" s="409"/>
      <c r="M672" s="409"/>
      <c r="N672" s="409"/>
      <c r="O672" s="409"/>
      <c r="P672" s="409"/>
      <c r="Q672" s="409"/>
      <c r="R672" s="409"/>
      <c r="S672" s="409"/>
      <c r="T672" s="409"/>
      <c r="U672" s="409"/>
      <c r="V672" s="409"/>
      <c r="W672" s="409"/>
      <c r="X672" s="409"/>
      <c r="Y672" s="409"/>
      <c r="Z672" s="409"/>
      <c r="AA672" s="409"/>
      <c r="AB672" s="409"/>
      <c r="AC672" s="409"/>
      <c r="AD672" s="409"/>
    </row>
    <row r="673" ht="16.5" customHeight="1">
      <c r="A673" s="409"/>
      <c r="B673" s="434"/>
      <c r="C673" s="434"/>
      <c r="D673" s="434"/>
      <c r="E673" s="409"/>
      <c r="F673" s="409"/>
      <c r="G673" s="434"/>
      <c r="H673" s="409"/>
      <c r="I673" s="409"/>
      <c r="J673" s="409"/>
      <c r="K673" s="409"/>
      <c r="L673" s="409"/>
      <c r="M673" s="409"/>
      <c r="N673" s="409"/>
      <c r="O673" s="409"/>
      <c r="P673" s="409"/>
      <c r="Q673" s="409"/>
      <c r="R673" s="409"/>
      <c r="S673" s="409"/>
      <c r="T673" s="409"/>
      <c r="U673" s="409"/>
      <c r="V673" s="409"/>
      <c r="W673" s="409"/>
      <c r="X673" s="409"/>
      <c r="Y673" s="409"/>
      <c r="Z673" s="409"/>
      <c r="AA673" s="409"/>
      <c r="AB673" s="409"/>
      <c r="AC673" s="409"/>
      <c r="AD673" s="409"/>
    </row>
    <row r="674" ht="16.5" customHeight="1">
      <c r="A674" s="409"/>
      <c r="B674" s="434"/>
      <c r="C674" s="434"/>
      <c r="D674" s="434"/>
      <c r="E674" s="409"/>
      <c r="F674" s="409"/>
      <c r="G674" s="434"/>
      <c r="H674" s="409"/>
      <c r="I674" s="409"/>
      <c r="J674" s="409"/>
      <c r="K674" s="409"/>
      <c r="L674" s="409"/>
      <c r="M674" s="409"/>
      <c r="N674" s="409"/>
      <c r="O674" s="409"/>
      <c r="P674" s="409"/>
      <c r="Q674" s="409"/>
      <c r="R674" s="409"/>
      <c r="S674" s="409"/>
      <c r="T674" s="409"/>
      <c r="U674" s="409"/>
      <c r="V674" s="409"/>
      <c r="W674" s="409"/>
      <c r="X674" s="409"/>
      <c r="Y674" s="409"/>
      <c r="Z674" s="409"/>
      <c r="AA674" s="409"/>
      <c r="AB674" s="409"/>
      <c r="AC674" s="409"/>
      <c r="AD674" s="409"/>
    </row>
    <row r="675" ht="16.5" customHeight="1">
      <c r="A675" s="409"/>
      <c r="B675" s="434"/>
      <c r="C675" s="434"/>
      <c r="D675" s="434"/>
      <c r="E675" s="409"/>
      <c r="F675" s="409"/>
      <c r="G675" s="434"/>
      <c r="H675" s="409"/>
      <c r="I675" s="409"/>
      <c r="J675" s="409"/>
      <c r="K675" s="409"/>
      <c r="L675" s="409"/>
      <c r="M675" s="409"/>
      <c r="N675" s="409"/>
      <c r="O675" s="409"/>
      <c r="P675" s="409"/>
      <c r="Q675" s="409"/>
      <c r="R675" s="409"/>
      <c r="S675" s="409"/>
      <c r="T675" s="409"/>
      <c r="U675" s="409"/>
      <c r="V675" s="409"/>
      <c r="W675" s="409"/>
      <c r="X675" s="409"/>
      <c r="Y675" s="409"/>
      <c r="Z675" s="409"/>
      <c r="AA675" s="409"/>
      <c r="AB675" s="409"/>
      <c r="AC675" s="409"/>
      <c r="AD675" s="409"/>
    </row>
    <row r="676" ht="16.5" customHeight="1">
      <c r="A676" s="409"/>
      <c r="B676" s="434"/>
      <c r="C676" s="434"/>
      <c r="D676" s="434"/>
      <c r="E676" s="409"/>
      <c r="F676" s="409"/>
      <c r="G676" s="434"/>
      <c r="H676" s="409"/>
      <c r="I676" s="409"/>
      <c r="J676" s="409"/>
      <c r="K676" s="409"/>
      <c r="L676" s="409"/>
      <c r="M676" s="409"/>
      <c r="N676" s="409"/>
      <c r="O676" s="409"/>
      <c r="P676" s="409"/>
      <c r="Q676" s="409"/>
      <c r="R676" s="409"/>
      <c r="S676" s="409"/>
      <c r="T676" s="409"/>
      <c r="U676" s="409"/>
      <c r="V676" s="409"/>
      <c r="W676" s="409"/>
      <c r="X676" s="409"/>
      <c r="Y676" s="409"/>
      <c r="Z676" s="409"/>
      <c r="AA676" s="409"/>
      <c r="AB676" s="409"/>
      <c r="AC676" s="409"/>
      <c r="AD676" s="409"/>
    </row>
    <row r="677" ht="16.5" customHeight="1">
      <c r="A677" s="409"/>
      <c r="B677" s="434"/>
      <c r="C677" s="434"/>
      <c r="D677" s="434"/>
      <c r="E677" s="409"/>
      <c r="F677" s="409"/>
      <c r="G677" s="434"/>
      <c r="H677" s="409"/>
      <c r="I677" s="409"/>
      <c r="J677" s="409"/>
      <c r="K677" s="409"/>
      <c r="L677" s="409"/>
      <c r="M677" s="409"/>
      <c r="N677" s="409"/>
      <c r="O677" s="409"/>
      <c r="P677" s="409"/>
      <c r="Q677" s="409"/>
      <c r="R677" s="409"/>
      <c r="S677" s="409"/>
      <c r="T677" s="409"/>
      <c r="U677" s="409"/>
      <c r="V677" s="409"/>
      <c r="W677" s="409"/>
      <c r="X677" s="409"/>
      <c r="Y677" s="409"/>
      <c r="Z677" s="409"/>
      <c r="AA677" s="409"/>
      <c r="AB677" s="409"/>
      <c r="AC677" s="409"/>
      <c r="AD677" s="409"/>
    </row>
    <row r="678" ht="16.5" customHeight="1">
      <c r="A678" s="409"/>
      <c r="B678" s="434"/>
      <c r="C678" s="434"/>
      <c r="D678" s="434"/>
      <c r="E678" s="409"/>
      <c r="F678" s="409"/>
      <c r="G678" s="434"/>
      <c r="H678" s="409"/>
      <c r="I678" s="409"/>
      <c r="J678" s="409"/>
      <c r="K678" s="409"/>
      <c r="L678" s="409"/>
      <c r="M678" s="409"/>
      <c r="N678" s="409"/>
      <c r="O678" s="409"/>
      <c r="P678" s="409"/>
      <c r="Q678" s="409"/>
      <c r="R678" s="409"/>
      <c r="S678" s="409"/>
      <c r="T678" s="409"/>
      <c r="U678" s="409"/>
      <c r="V678" s="409"/>
      <c r="W678" s="409"/>
      <c r="X678" s="409"/>
      <c r="Y678" s="409"/>
      <c r="Z678" s="409"/>
      <c r="AA678" s="409"/>
      <c r="AB678" s="409"/>
      <c r="AC678" s="409"/>
      <c r="AD678" s="409"/>
    </row>
    <row r="679" ht="16.5" customHeight="1">
      <c r="A679" s="409"/>
      <c r="B679" s="434"/>
      <c r="C679" s="434"/>
      <c r="D679" s="434"/>
      <c r="E679" s="409"/>
      <c r="F679" s="409"/>
      <c r="G679" s="434"/>
      <c r="H679" s="409"/>
      <c r="I679" s="409"/>
      <c r="J679" s="409"/>
      <c r="K679" s="409"/>
      <c r="L679" s="409"/>
      <c r="M679" s="409"/>
      <c r="N679" s="409"/>
      <c r="O679" s="409"/>
      <c r="P679" s="409"/>
      <c r="Q679" s="409"/>
      <c r="R679" s="409"/>
      <c r="S679" s="409"/>
      <c r="T679" s="409"/>
      <c r="U679" s="409"/>
      <c r="V679" s="409"/>
      <c r="W679" s="409"/>
      <c r="X679" s="409"/>
      <c r="Y679" s="409"/>
      <c r="Z679" s="409"/>
      <c r="AA679" s="409"/>
      <c r="AB679" s="409"/>
      <c r="AC679" s="409"/>
      <c r="AD679" s="409"/>
    </row>
    <row r="680" ht="16.5" customHeight="1">
      <c r="A680" s="409"/>
      <c r="B680" s="434"/>
      <c r="C680" s="434"/>
      <c r="D680" s="434"/>
      <c r="E680" s="409"/>
      <c r="F680" s="409"/>
      <c r="G680" s="434"/>
      <c r="H680" s="409"/>
      <c r="I680" s="409"/>
      <c r="J680" s="409"/>
      <c r="K680" s="409"/>
      <c r="L680" s="409"/>
      <c r="M680" s="409"/>
      <c r="N680" s="409"/>
      <c r="O680" s="409"/>
      <c r="P680" s="409"/>
      <c r="Q680" s="409"/>
      <c r="R680" s="409"/>
      <c r="S680" s="409"/>
      <c r="T680" s="409"/>
      <c r="U680" s="409"/>
      <c r="V680" s="409"/>
      <c r="W680" s="409"/>
      <c r="X680" s="409"/>
      <c r="Y680" s="409"/>
      <c r="Z680" s="409"/>
      <c r="AA680" s="409"/>
      <c r="AB680" s="409"/>
      <c r="AC680" s="409"/>
      <c r="AD680" s="409"/>
    </row>
    <row r="681" ht="16.5" customHeight="1">
      <c r="A681" s="409"/>
      <c r="B681" s="434"/>
      <c r="C681" s="434"/>
      <c r="D681" s="434"/>
      <c r="E681" s="409"/>
      <c r="F681" s="409"/>
      <c r="G681" s="434"/>
      <c r="H681" s="409"/>
      <c r="I681" s="409"/>
      <c r="J681" s="409"/>
      <c r="K681" s="409"/>
      <c r="L681" s="409"/>
      <c r="M681" s="409"/>
      <c r="N681" s="409"/>
      <c r="O681" s="409"/>
      <c r="P681" s="409"/>
      <c r="Q681" s="409"/>
      <c r="R681" s="409"/>
      <c r="S681" s="409"/>
      <c r="T681" s="409"/>
      <c r="U681" s="409"/>
      <c r="V681" s="409"/>
      <c r="W681" s="409"/>
      <c r="X681" s="409"/>
      <c r="Y681" s="409"/>
      <c r="Z681" s="409"/>
      <c r="AA681" s="409"/>
      <c r="AB681" s="409"/>
      <c r="AC681" s="409"/>
      <c r="AD681" s="409"/>
    </row>
    <row r="682" ht="16.5" customHeight="1">
      <c r="A682" s="409"/>
      <c r="B682" s="434"/>
      <c r="C682" s="434"/>
      <c r="D682" s="434"/>
      <c r="E682" s="409"/>
      <c r="F682" s="409"/>
      <c r="G682" s="434"/>
      <c r="H682" s="409"/>
      <c r="I682" s="409"/>
      <c r="J682" s="409"/>
      <c r="K682" s="409"/>
      <c r="L682" s="409"/>
      <c r="M682" s="409"/>
      <c r="N682" s="409"/>
      <c r="O682" s="409"/>
      <c r="P682" s="409"/>
      <c r="Q682" s="409"/>
      <c r="R682" s="409"/>
      <c r="S682" s="409"/>
      <c r="T682" s="409"/>
      <c r="U682" s="409"/>
      <c r="V682" s="409"/>
      <c r="W682" s="409"/>
      <c r="X682" s="409"/>
      <c r="Y682" s="409"/>
      <c r="Z682" s="409"/>
      <c r="AA682" s="409"/>
      <c r="AB682" s="409"/>
      <c r="AC682" s="409"/>
      <c r="AD682" s="409"/>
    </row>
    <row r="683" ht="16.5" customHeight="1">
      <c r="A683" s="409"/>
      <c r="B683" s="434"/>
      <c r="C683" s="434"/>
      <c r="D683" s="434"/>
      <c r="E683" s="409"/>
      <c r="F683" s="409"/>
      <c r="G683" s="434"/>
      <c r="H683" s="409"/>
      <c r="I683" s="409"/>
      <c r="J683" s="409"/>
      <c r="K683" s="409"/>
      <c r="L683" s="409"/>
      <c r="M683" s="409"/>
      <c r="N683" s="409"/>
      <c r="O683" s="409"/>
      <c r="P683" s="409"/>
      <c r="Q683" s="409"/>
      <c r="R683" s="409"/>
      <c r="S683" s="409"/>
      <c r="T683" s="409"/>
      <c r="U683" s="409"/>
      <c r="V683" s="409"/>
      <c r="W683" s="409"/>
      <c r="X683" s="409"/>
      <c r="Y683" s="409"/>
      <c r="Z683" s="409"/>
      <c r="AA683" s="409"/>
      <c r="AB683" s="409"/>
      <c r="AC683" s="409"/>
      <c r="AD683" s="409"/>
    </row>
    <row r="684" ht="16.5" customHeight="1">
      <c r="A684" s="409"/>
      <c r="B684" s="434"/>
      <c r="C684" s="434"/>
      <c r="D684" s="434"/>
      <c r="E684" s="409"/>
      <c r="F684" s="409"/>
      <c r="G684" s="434"/>
      <c r="H684" s="409"/>
      <c r="I684" s="409"/>
      <c r="J684" s="409"/>
      <c r="K684" s="409"/>
      <c r="L684" s="409"/>
      <c r="M684" s="409"/>
      <c r="N684" s="409"/>
      <c r="O684" s="409"/>
      <c r="P684" s="409"/>
      <c r="Q684" s="409"/>
      <c r="R684" s="409"/>
      <c r="S684" s="409"/>
      <c r="T684" s="409"/>
      <c r="U684" s="409"/>
      <c r="V684" s="409"/>
      <c r="W684" s="409"/>
      <c r="X684" s="409"/>
      <c r="Y684" s="409"/>
      <c r="Z684" s="409"/>
      <c r="AA684" s="409"/>
      <c r="AB684" s="409"/>
      <c r="AC684" s="409"/>
      <c r="AD684" s="409"/>
    </row>
    <row r="685" ht="16.5" customHeight="1">
      <c r="A685" s="409"/>
      <c r="B685" s="434"/>
      <c r="C685" s="434"/>
      <c r="D685" s="434"/>
      <c r="E685" s="409"/>
      <c r="F685" s="409"/>
      <c r="G685" s="434"/>
      <c r="H685" s="409"/>
      <c r="I685" s="409"/>
      <c r="J685" s="409"/>
      <c r="K685" s="409"/>
      <c r="L685" s="409"/>
      <c r="M685" s="409"/>
      <c r="N685" s="409"/>
      <c r="O685" s="409"/>
      <c r="P685" s="409"/>
      <c r="Q685" s="409"/>
      <c r="R685" s="409"/>
      <c r="S685" s="409"/>
      <c r="T685" s="409"/>
      <c r="U685" s="409"/>
      <c r="V685" s="409"/>
      <c r="W685" s="409"/>
      <c r="X685" s="409"/>
      <c r="Y685" s="409"/>
      <c r="Z685" s="409"/>
      <c r="AA685" s="409"/>
      <c r="AB685" s="409"/>
      <c r="AC685" s="409"/>
      <c r="AD685" s="409"/>
    </row>
    <row r="686" ht="16.5" customHeight="1">
      <c r="A686" s="409"/>
      <c r="B686" s="434"/>
      <c r="C686" s="434"/>
      <c r="D686" s="434"/>
      <c r="E686" s="409"/>
      <c r="F686" s="409"/>
      <c r="G686" s="434"/>
      <c r="H686" s="409"/>
      <c r="I686" s="409"/>
      <c r="J686" s="409"/>
      <c r="K686" s="409"/>
      <c r="L686" s="409"/>
      <c r="M686" s="409"/>
      <c r="N686" s="409"/>
      <c r="O686" s="409"/>
      <c r="P686" s="409"/>
      <c r="Q686" s="409"/>
      <c r="R686" s="409"/>
      <c r="S686" s="409"/>
      <c r="T686" s="409"/>
      <c r="U686" s="409"/>
      <c r="V686" s="409"/>
      <c r="W686" s="409"/>
      <c r="X686" s="409"/>
      <c r="Y686" s="409"/>
      <c r="Z686" s="409"/>
      <c r="AA686" s="409"/>
      <c r="AB686" s="409"/>
      <c r="AC686" s="409"/>
      <c r="AD686" s="409"/>
    </row>
    <row r="687" ht="16.5" customHeight="1">
      <c r="A687" s="409"/>
      <c r="B687" s="434"/>
      <c r="C687" s="434"/>
      <c r="D687" s="434"/>
      <c r="E687" s="409"/>
      <c r="F687" s="409"/>
      <c r="G687" s="434"/>
      <c r="H687" s="409"/>
      <c r="I687" s="409"/>
      <c r="J687" s="409"/>
      <c r="K687" s="409"/>
      <c r="L687" s="409"/>
      <c r="M687" s="409"/>
      <c r="N687" s="409"/>
      <c r="O687" s="409"/>
      <c r="P687" s="409"/>
      <c r="Q687" s="409"/>
      <c r="R687" s="409"/>
      <c r="S687" s="409"/>
      <c r="T687" s="409"/>
      <c r="U687" s="409"/>
      <c r="V687" s="409"/>
      <c r="W687" s="409"/>
      <c r="X687" s="409"/>
      <c r="Y687" s="409"/>
      <c r="Z687" s="409"/>
      <c r="AA687" s="409"/>
      <c r="AB687" s="409"/>
      <c r="AC687" s="409"/>
      <c r="AD687" s="409"/>
    </row>
    <row r="688" ht="16.5" customHeight="1">
      <c r="A688" s="409"/>
      <c r="B688" s="434"/>
      <c r="C688" s="434"/>
      <c r="D688" s="434"/>
      <c r="E688" s="409"/>
      <c r="F688" s="409"/>
      <c r="G688" s="434"/>
      <c r="H688" s="409"/>
      <c r="I688" s="409"/>
      <c r="J688" s="409"/>
      <c r="K688" s="409"/>
      <c r="L688" s="409"/>
      <c r="M688" s="409"/>
      <c r="N688" s="409"/>
      <c r="O688" s="409"/>
      <c r="P688" s="409"/>
      <c r="Q688" s="409"/>
      <c r="R688" s="409"/>
      <c r="S688" s="409"/>
      <c r="T688" s="409"/>
      <c r="U688" s="409"/>
      <c r="V688" s="409"/>
      <c r="W688" s="409"/>
      <c r="X688" s="409"/>
      <c r="Y688" s="409"/>
      <c r="Z688" s="409"/>
      <c r="AA688" s="409"/>
      <c r="AB688" s="409"/>
      <c r="AC688" s="409"/>
      <c r="AD688" s="409"/>
    </row>
    <row r="689" ht="16.5" customHeight="1">
      <c r="A689" s="409"/>
      <c r="B689" s="434"/>
      <c r="C689" s="434"/>
      <c r="D689" s="434"/>
      <c r="E689" s="409"/>
      <c r="F689" s="409"/>
      <c r="G689" s="434"/>
      <c r="H689" s="409"/>
      <c r="I689" s="409"/>
      <c r="J689" s="409"/>
      <c r="K689" s="409"/>
      <c r="L689" s="409"/>
      <c r="M689" s="409"/>
      <c r="N689" s="409"/>
      <c r="O689" s="409"/>
      <c r="P689" s="409"/>
      <c r="Q689" s="409"/>
      <c r="R689" s="409"/>
      <c r="S689" s="409"/>
      <c r="T689" s="409"/>
      <c r="U689" s="409"/>
      <c r="V689" s="409"/>
      <c r="W689" s="409"/>
      <c r="X689" s="409"/>
      <c r="Y689" s="409"/>
      <c r="Z689" s="409"/>
      <c r="AA689" s="409"/>
      <c r="AB689" s="409"/>
      <c r="AC689" s="409"/>
      <c r="AD689" s="409"/>
    </row>
    <row r="690" ht="16.5" customHeight="1">
      <c r="A690" s="409"/>
      <c r="B690" s="434"/>
      <c r="C690" s="434"/>
      <c r="D690" s="434"/>
      <c r="E690" s="409"/>
      <c r="F690" s="409"/>
      <c r="G690" s="434"/>
      <c r="H690" s="409"/>
      <c r="I690" s="409"/>
      <c r="J690" s="409"/>
      <c r="K690" s="409"/>
      <c r="L690" s="409"/>
      <c r="M690" s="409"/>
      <c r="N690" s="409"/>
      <c r="O690" s="409"/>
      <c r="P690" s="409"/>
      <c r="Q690" s="409"/>
      <c r="R690" s="409"/>
      <c r="S690" s="409"/>
      <c r="T690" s="409"/>
      <c r="U690" s="409"/>
      <c r="V690" s="409"/>
      <c r="W690" s="409"/>
      <c r="X690" s="409"/>
      <c r="Y690" s="409"/>
      <c r="Z690" s="409"/>
      <c r="AA690" s="409"/>
      <c r="AB690" s="409"/>
      <c r="AC690" s="409"/>
      <c r="AD690" s="409"/>
    </row>
    <row r="691" ht="16.5" customHeight="1">
      <c r="A691" s="409"/>
      <c r="B691" s="434"/>
      <c r="C691" s="434"/>
      <c r="D691" s="434"/>
      <c r="E691" s="409"/>
      <c r="F691" s="409"/>
      <c r="G691" s="434"/>
      <c r="H691" s="409"/>
      <c r="I691" s="409"/>
      <c r="J691" s="409"/>
      <c r="K691" s="409"/>
      <c r="L691" s="409"/>
      <c r="M691" s="409"/>
      <c r="N691" s="409"/>
      <c r="O691" s="409"/>
      <c r="P691" s="409"/>
      <c r="Q691" s="409"/>
      <c r="R691" s="409"/>
      <c r="S691" s="409"/>
      <c r="T691" s="409"/>
      <c r="U691" s="409"/>
      <c r="V691" s="409"/>
      <c r="W691" s="409"/>
      <c r="X691" s="409"/>
      <c r="Y691" s="409"/>
      <c r="Z691" s="409"/>
      <c r="AA691" s="409"/>
      <c r="AB691" s="409"/>
      <c r="AC691" s="409"/>
      <c r="AD691" s="409"/>
    </row>
    <row r="692" ht="16.5" customHeight="1">
      <c r="A692" s="409"/>
      <c r="B692" s="434"/>
      <c r="C692" s="434"/>
      <c r="D692" s="434"/>
      <c r="E692" s="409"/>
      <c r="F692" s="409"/>
      <c r="G692" s="434"/>
      <c r="H692" s="409"/>
      <c r="I692" s="409"/>
      <c r="J692" s="409"/>
      <c r="K692" s="409"/>
      <c r="L692" s="409"/>
      <c r="M692" s="409"/>
      <c r="N692" s="409"/>
      <c r="O692" s="409"/>
      <c r="P692" s="409"/>
      <c r="Q692" s="409"/>
      <c r="R692" s="409"/>
      <c r="S692" s="409"/>
      <c r="T692" s="409"/>
      <c r="U692" s="409"/>
      <c r="V692" s="409"/>
      <c r="W692" s="409"/>
      <c r="X692" s="409"/>
      <c r="Y692" s="409"/>
      <c r="Z692" s="409"/>
      <c r="AA692" s="409"/>
      <c r="AB692" s="409"/>
      <c r="AC692" s="409"/>
      <c r="AD692" s="409"/>
    </row>
    <row r="693" ht="16.5" customHeight="1">
      <c r="A693" s="409"/>
      <c r="B693" s="434"/>
      <c r="C693" s="434"/>
      <c r="D693" s="434"/>
      <c r="E693" s="409"/>
      <c r="F693" s="409"/>
      <c r="G693" s="434"/>
      <c r="H693" s="409"/>
      <c r="I693" s="409"/>
      <c r="J693" s="409"/>
      <c r="K693" s="409"/>
      <c r="L693" s="409"/>
      <c r="M693" s="409"/>
      <c r="N693" s="409"/>
      <c r="O693" s="409"/>
      <c r="P693" s="409"/>
      <c r="Q693" s="409"/>
      <c r="R693" s="409"/>
      <c r="S693" s="409"/>
      <c r="T693" s="409"/>
      <c r="U693" s="409"/>
      <c r="V693" s="409"/>
      <c r="W693" s="409"/>
      <c r="X693" s="409"/>
      <c r="Y693" s="409"/>
      <c r="Z693" s="409"/>
      <c r="AA693" s="409"/>
      <c r="AB693" s="409"/>
      <c r="AC693" s="409"/>
      <c r="AD693" s="409"/>
    </row>
    <row r="694" ht="16.5" customHeight="1">
      <c r="A694" s="409"/>
      <c r="B694" s="434"/>
      <c r="C694" s="434"/>
      <c r="D694" s="434"/>
      <c r="E694" s="409"/>
      <c r="F694" s="409"/>
      <c r="G694" s="434"/>
      <c r="H694" s="409"/>
      <c r="I694" s="409"/>
      <c r="J694" s="409"/>
      <c r="K694" s="409"/>
      <c r="L694" s="409"/>
      <c r="M694" s="409"/>
      <c r="N694" s="409"/>
      <c r="O694" s="409"/>
      <c r="P694" s="409"/>
      <c r="Q694" s="409"/>
      <c r="R694" s="409"/>
      <c r="S694" s="409"/>
      <c r="T694" s="409"/>
      <c r="U694" s="409"/>
      <c r="V694" s="409"/>
      <c r="W694" s="409"/>
      <c r="X694" s="409"/>
      <c r="Y694" s="409"/>
      <c r="Z694" s="409"/>
      <c r="AA694" s="409"/>
      <c r="AB694" s="409"/>
      <c r="AC694" s="409"/>
      <c r="AD694" s="409"/>
    </row>
    <row r="695" ht="16.5" customHeight="1">
      <c r="A695" s="409"/>
      <c r="B695" s="434"/>
      <c r="C695" s="434"/>
      <c r="D695" s="434"/>
      <c r="E695" s="409"/>
      <c r="F695" s="409"/>
      <c r="G695" s="434"/>
      <c r="H695" s="409"/>
      <c r="I695" s="409"/>
      <c r="J695" s="409"/>
      <c r="K695" s="409"/>
      <c r="L695" s="409"/>
      <c r="M695" s="409"/>
      <c r="N695" s="409"/>
      <c r="O695" s="409"/>
      <c r="P695" s="409"/>
      <c r="Q695" s="409"/>
      <c r="R695" s="409"/>
      <c r="S695" s="409"/>
      <c r="T695" s="409"/>
      <c r="U695" s="409"/>
      <c r="V695" s="409"/>
      <c r="W695" s="409"/>
      <c r="X695" s="409"/>
      <c r="Y695" s="409"/>
      <c r="Z695" s="409"/>
      <c r="AA695" s="409"/>
      <c r="AB695" s="409"/>
      <c r="AC695" s="409"/>
      <c r="AD695" s="409"/>
    </row>
    <row r="696" ht="16.5" customHeight="1">
      <c r="A696" s="409"/>
      <c r="B696" s="434"/>
      <c r="C696" s="434"/>
      <c r="D696" s="434"/>
      <c r="E696" s="409"/>
      <c r="F696" s="409"/>
      <c r="G696" s="434"/>
      <c r="H696" s="409"/>
      <c r="I696" s="409"/>
      <c r="J696" s="409"/>
      <c r="K696" s="409"/>
      <c r="L696" s="409"/>
      <c r="M696" s="409"/>
      <c r="N696" s="409"/>
      <c r="O696" s="409"/>
      <c r="P696" s="409"/>
      <c r="Q696" s="409"/>
      <c r="R696" s="409"/>
      <c r="S696" s="409"/>
      <c r="T696" s="409"/>
      <c r="U696" s="409"/>
      <c r="V696" s="409"/>
      <c r="W696" s="409"/>
      <c r="X696" s="409"/>
      <c r="Y696" s="409"/>
      <c r="Z696" s="409"/>
      <c r="AA696" s="409"/>
      <c r="AB696" s="409"/>
      <c r="AC696" s="409"/>
      <c r="AD696" s="409"/>
    </row>
    <row r="697" ht="16.5" customHeight="1">
      <c r="A697" s="409"/>
      <c r="B697" s="434"/>
      <c r="C697" s="434"/>
      <c r="D697" s="434"/>
      <c r="E697" s="409"/>
      <c r="F697" s="409"/>
      <c r="G697" s="434"/>
      <c r="H697" s="409"/>
      <c r="I697" s="409"/>
      <c r="J697" s="409"/>
      <c r="K697" s="409"/>
      <c r="L697" s="409"/>
      <c r="M697" s="409"/>
      <c r="N697" s="409"/>
      <c r="O697" s="409"/>
      <c r="P697" s="409"/>
      <c r="Q697" s="409"/>
      <c r="R697" s="409"/>
      <c r="S697" s="409"/>
      <c r="T697" s="409"/>
      <c r="U697" s="409"/>
      <c r="V697" s="409"/>
      <c r="W697" s="409"/>
      <c r="X697" s="409"/>
      <c r="Y697" s="409"/>
      <c r="Z697" s="409"/>
      <c r="AA697" s="409"/>
      <c r="AB697" s="409"/>
      <c r="AC697" s="409"/>
      <c r="AD697" s="409"/>
    </row>
    <row r="698" ht="16.5" customHeight="1">
      <c r="A698" s="409"/>
      <c r="B698" s="434"/>
      <c r="C698" s="434"/>
      <c r="D698" s="434"/>
      <c r="E698" s="409"/>
      <c r="F698" s="409"/>
      <c r="G698" s="434"/>
      <c r="H698" s="409"/>
      <c r="I698" s="409"/>
      <c r="J698" s="409"/>
      <c r="K698" s="409"/>
      <c r="L698" s="409"/>
      <c r="M698" s="409"/>
      <c r="N698" s="409"/>
      <c r="O698" s="409"/>
      <c r="P698" s="409"/>
      <c r="Q698" s="409"/>
      <c r="R698" s="409"/>
      <c r="S698" s="409"/>
      <c r="T698" s="409"/>
      <c r="U698" s="409"/>
      <c r="V698" s="409"/>
      <c r="W698" s="409"/>
      <c r="X698" s="409"/>
      <c r="Y698" s="409"/>
      <c r="Z698" s="409"/>
      <c r="AA698" s="409"/>
      <c r="AB698" s="409"/>
      <c r="AC698" s="409"/>
      <c r="AD698" s="409"/>
    </row>
    <row r="699" ht="16.5" customHeight="1">
      <c r="A699" s="409"/>
      <c r="B699" s="434"/>
      <c r="C699" s="434"/>
      <c r="D699" s="434"/>
      <c r="E699" s="409"/>
      <c r="F699" s="409"/>
      <c r="G699" s="434"/>
      <c r="H699" s="409"/>
      <c r="I699" s="409"/>
      <c r="J699" s="409"/>
      <c r="K699" s="409"/>
      <c r="L699" s="409"/>
      <c r="M699" s="409"/>
      <c r="N699" s="409"/>
      <c r="O699" s="409"/>
      <c r="P699" s="409"/>
      <c r="Q699" s="409"/>
      <c r="R699" s="409"/>
      <c r="S699" s="409"/>
      <c r="T699" s="409"/>
      <c r="U699" s="409"/>
      <c r="V699" s="409"/>
      <c r="W699" s="409"/>
      <c r="X699" s="409"/>
      <c r="Y699" s="409"/>
      <c r="Z699" s="409"/>
      <c r="AA699" s="409"/>
      <c r="AB699" s="409"/>
      <c r="AC699" s="409"/>
      <c r="AD699" s="409"/>
    </row>
    <row r="700" ht="16.5" customHeight="1">
      <c r="A700" s="409"/>
      <c r="B700" s="434"/>
      <c r="C700" s="434"/>
      <c r="D700" s="434"/>
      <c r="E700" s="409"/>
      <c r="F700" s="409"/>
      <c r="G700" s="434"/>
      <c r="H700" s="409"/>
      <c r="I700" s="409"/>
      <c r="J700" s="409"/>
      <c r="K700" s="409"/>
      <c r="L700" s="409"/>
      <c r="M700" s="409"/>
      <c r="N700" s="409"/>
      <c r="O700" s="409"/>
      <c r="P700" s="409"/>
      <c r="Q700" s="409"/>
      <c r="R700" s="409"/>
      <c r="S700" s="409"/>
      <c r="T700" s="409"/>
      <c r="U700" s="409"/>
      <c r="V700" s="409"/>
      <c r="W700" s="409"/>
      <c r="X700" s="409"/>
      <c r="Y700" s="409"/>
      <c r="Z700" s="409"/>
      <c r="AA700" s="409"/>
      <c r="AB700" s="409"/>
      <c r="AC700" s="409"/>
      <c r="AD700" s="409"/>
    </row>
    <row r="701" ht="16.5" customHeight="1">
      <c r="A701" s="409"/>
      <c r="B701" s="434"/>
      <c r="C701" s="434"/>
      <c r="D701" s="434"/>
      <c r="E701" s="409"/>
      <c r="F701" s="409"/>
      <c r="G701" s="434"/>
      <c r="H701" s="409"/>
      <c r="I701" s="409"/>
      <c r="J701" s="409"/>
      <c r="K701" s="409"/>
      <c r="L701" s="409"/>
      <c r="M701" s="409"/>
      <c r="N701" s="409"/>
      <c r="O701" s="409"/>
      <c r="P701" s="409"/>
      <c r="Q701" s="409"/>
      <c r="R701" s="409"/>
      <c r="S701" s="409"/>
      <c r="T701" s="409"/>
      <c r="U701" s="409"/>
      <c r="V701" s="409"/>
      <c r="W701" s="409"/>
      <c r="X701" s="409"/>
      <c r="Y701" s="409"/>
      <c r="Z701" s="409"/>
      <c r="AA701" s="409"/>
      <c r="AB701" s="409"/>
      <c r="AC701" s="409"/>
      <c r="AD701" s="409"/>
    </row>
    <row r="702" ht="16.5" customHeight="1">
      <c r="A702" s="409"/>
      <c r="B702" s="434"/>
      <c r="C702" s="434"/>
      <c r="D702" s="434"/>
      <c r="E702" s="409"/>
      <c r="F702" s="409"/>
      <c r="G702" s="434"/>
      <c r="H702" s="409"/>
      <c r="I702" s="409"/>
      <c r="J702" s="409"/>
      <c r="K702" s="409"/>
      <c r="L702" s="409"/>
      <c r="M702" s="409"/>
      <c r="N702" s="409"/>
      <c r="O702" s="409"/>
      <c r="P702" s="409"/>
      <c r="Q702" s="409"/>
      <c r="R702" s="409"/>
      <c r="S702" s="409"/>
      <c r="T702" s="409"/>
      <c r="U702" s="409"/>
      <c r="V702" s="409"/>
      <c r="W702" s="409"/>
      <c r="X702" s="409"/>
      <c r="Y702" s="409"/>
      <c r="Z702" s="409"/>
      <c r="AA702" s="409"/>
      <c r="AB702" s="409"/>
      <c r="AC702" s="409"/>
      <c r="AD702" s="409"/>
    </row>
    <row r="703" ht="16.5" customHeight="1">
      <c r="A703" s="409"/>
      <c r="B703" s="434"/>
      <c r="C703" s="434"/>
      <c r="D703" s="434"/>
      <c r="E703" s="409"/>
      <c r="F703" s="409"/>
      <c r="G703" s="434"/>
      <c r="H703" s="409"/>
      <c r="I703" s="409"/>
      <c r="J703" s="409"/>
      <c r="K703" s="409"/>
      <c r="L703" s="409"/>
      <c r="M703" s="409"/>
      <c r="N703" s="409"/>
      <c r="O703" s="409"/>
      <c r="P703" s="409"/>
      <c r="Q703" s="409"/>
      <c r="R703" s="409"/>
      <c r="S703" s="409"/>
      <c r="T703" s="409"/>
      <c r="U703" s="409"/>
      <c r="V703" s="409"/>
      <c r="W703" s="409"/>
      <c r="X703" s="409"/>
      <c r="Y703" s="409"/>
      <c r="Z703" s="409"/>
      <c r="AA703" s="409"/>
      <c r="AB703" s="409"/>
      <c r="AC703" s="409"/>
      <c r="AD703" s="409"/>
    </row>
    <row r="704" ht="16.5" customHeight="1">
      <c r="A704" s="409"/>
      <c r="B704" s="434"/>
      <c r="C704" s="434"/>
      <c r="D704" s="434"/>
      <c r="E704" s="409"/>
      <c r="F704" s="409"/>
      <c r="G704" s="434"/>
      <c r="H704" s="409"/>
      <c r="I704" s="409"/>
      <c r="J704" s="409"/>
      <c r="K704" s="409"/>
      <c r="L704" s="409"/>
      <c r="M704" s="409"/>
      <c r="N704" s="409"/>
      <c r="O704" s="409"/>
      <c r="P704" s="409"/>
      <c r="Q704" s="409"/>
      <c r="R704" s="409"/>
      <c r="S704" s="409"/>
      <c r="T704" s="409"/>
      <c r="U704" s="409"/>
      <c r="V704" s="409"/>
      <c r="W704" s="409"/>
      <c r="X704" s="409"/>
      <c r="Y704" s="409"/>
      <c r="Z704" s="409"/>
      <c r="AA704" s="409"/>
      <c r="AB704" s="409"/>
      <c r="AC704" s="409"/>
      <c r="AD704" s="409"/>
    </row>
    <row r="705" ht="16.5" customHeight="1">
      <c r="A705" s="409"/>
      <c r="B705" s="434"/>
      <c r="C705" s="434"/>
      <c r="D705" s="434"/>
      <c r="E705" s="409"/>
      <c r="F705" s="409"/>
      <c r="G705" s="434"/>
      <c r="H705" s="409"/>
      <c r="I705" s="409"/>
      <c r="J705" s="409"/>
      <c r="K705" s="409"/>
      <c r="L705" s="409"/>
      <c r="M705" s="409"/>
      <c r="N705" s="409"/>
      <c r="O705" s="409"/>
      <c r="P705" s="409"/>
      <c r="Q705" s="409"/>
      <c r="R705" s="409"/>
      <c r="S705" s="409"/>
      <c r="T705" s="409"/>
      <c r="U705" s="409"/>
      <c r="V705" s="409"/>
      <c r="W705" s="409"/>
      <c r="X705" s="409"/>
      <c r="Y705" s="409"/>
      <c r="Z705" s="409"/>
      <c r="AA705" s="409"/>
      <c r="AB705" s="409"/>
      <c r="AC705" s="409"/>
      <c r="AD705" s="409"/>
    </row>
    <row r="706" ht="16.5" customHeight="1">
      <c r="A706" s="409"/>
      <c r="B706" s="434"/>
      <c r="C706" s="434"/>
      <c r="D706" s="434"/>
      <c r="E706" s="409"/>
      <c r="F706" s="409"/>
      <c r="G706" s="434"/>
      <c r="H706" s="409"/>
      <c r="I706" s="409"/>
      <c r="J706" s="409"/>
      <c r="K706" s="409"/>
      <c r="L706" s="409"/>
      <c r="M706" s="409"/>
      <c r="N706" s="409"/>
      <c r="O706" s="409"/>
      <c r="P706" s="409"/>
      <c r="Q706" s="409"/>
      <c r="R706" s="409"/>
      <c r="S706" s="409"/>
      <c r="T706" s="409"/>
      <c r="U706" s="409"/>
      <c r="V706" s="409"/>
      <c r="W706" s="409"/>
      <c r="X706" s="409"/>
      <c r="Y706" s="409"/>
      <c r="Z706" s="409"/>
      <c r="AA706" s="409"/>
      <c r="AB706" s="409"/>
      <c r="AC706" s="409"/>
      <c r="AD706" s="409"/>
    </row>
    <row r="707" ht="16.5" customHeight="1">
      <c r="A707" s="409"/>
      <c r="B707" s="434"/>
      <c r="C707" s="434"/>
      <c r="D707" s="434"/>
      <c r="E707" s="409"/>
      <c r="F707" s="409"/>
      <c r="G707" s="434"/>
      <c r="H707" s="409"/>
      <c r="I707" s="409"/>
      <c r="J707" s="409"/>
      <c r="K707" s="409"/>
      <c r="L707" s="409"/>
      <c r="M707" s="409"/>
      <c r="N707" s="409"/>
      <c r="O707" s="409"/>
      <c r="P707" s="409"/>
      <c r="Q707" s="409"/>
      <c r="R707" s="409"/>
      <c r="S707" s="409"/>
      <c r="T707" s="409"/>
      <c r="U707" s="409"/>
      <c r="V707" s="409"/>
      <c r="W707" s="409"/>
      <c r="X707" s="409"/>
      <c r="Y707" s="409"/>
      <c r="Z707" s="409"/>
      <c r="AA707" s="409"/>
      <c r="AB707" s="409"/>
      <c r="AC707" s="409"/>
      <c r="AD707" s="409"/>
    </row>
    <row r="708" ht="16.5" customHeight="1">
      <c r="A708" s="409"/>
      <c r="B708" s="434"/>
      <c r="C708" s="434"/>
      <c r="D708" s="434"/>
      <c r="E708" s="409"/>
      <c r="F708" s="409"/>
      <c r="G708" s="434"/>
      <c r="H708" s="409"/>
      <c r="I708" s="409"/>
      <c r="J708" s="409"/>
      <c r="K708" s="409"/>
      <c r="L708" s="409"/>
      <c r="M708" s="409"/>
      <c r="N708" s="409"/>
      <c r="O708" s="409"/>
      <c r="P708" s="409"/>
      <c r="Q708" s="409"/>
      <c r="R708" s="409"/>
      <c r="S708" s="409"/>
      <c r="T708" s="409"/>
      <c r="U708" s="409"/>
      <c r="V708" s="409"/>
      <c r="W708" s="409"/>
      <c r="X708" s="409"/>
      <c r="Y708" s="409"/>
      <c r="Z708" s="409"/>
      <c r="AA708" s="409"/>
      <c r="AB708" s="409"/>
      <c r="AC708" s="409"/>
      <c r="AD708" s="409"/>
    </row>
    <row r="709" ht="16.5" customHeight="1">
      <c r="A709" s="409"/>
      <c r="B709" s="434"/>
      <c r="C709" s="434"/>
      <c r="D709" s="434"/>
      <c r="E709" s="409"/>
      <c r="F709" s="409"/>
      <c r="G709" s="434"/>
      <c r="H709" s="409"/>
      <c r="I709" s="409"/>
      <c r="J709" s="409"/>
      <c r="K709" s="409"/>
      <c r="L709" s="409"/>
      <c r="M709" s="409"/>
      <c r="N709" s="409"/>
      <c r="O709" s="409"/>
      <c r="P709" s="409"/>
      <c r="Q709" s="409"/>
      <c r="R709" s="409"/>
      <c r="S709" s="409"/>
      <c r="T709" s="409"/>
      <c r="U709" s="409"/>
      <c r="V709" s="409"/>
      <c r="W709" s="409"/>
      <c r="X709" s="409"/>
      <c r="Y709" s="409"/>
      <c r="Z709" s="409"/>
      <c r="AA709" s="409"/>
      <c r="AB709" s="409"/>
      <c r="AC709" s="409"/>
      <c r="AD709" s="409"/>
    </row>
    <row r="710" ht="16.5" customHeight="1">
      <c r="A710" s="409"/>
      <c r="B710" s="434"/>
      <c r="C710" s="434"/>
      <c r="D710" s="434"/>
      <c r="E710" s="409"/>
      <c r="F710" s="409"/>
      <c r="G710" s="434"/>
      <c r="H710" s="409"/>
      <c r="I710" s="409"/>
      <c r="J710" s="409"/>
      <c r="K710" s="409"/>
      <c r="L710" s="409"/>
      <c r="M710" s="409"/>
      <c r="N710" s="409"/>
      <c r="O710" s="409"/>
      <c r="P710" s="409"/>
      <c r="Q710" s="409"/>
      <c r="R710" s="409"/>
      <c r="S710" s="409"/>
      <c r="T710" s="409"/>
      <c r="U710" s="409"/>
      <c r="V710" s="409"/>
      <c r="W710" s="409"/>
      <c r="X710" s="409"/>
      <c r="Y710" s="409"/>
      <c r="Z710" s="409"/>
      <c r="AA710" s="409"/>
      <c r="AB710" s="409"/>
      <c r="AC710" s="409"/>
      <c r="AD710" s="409"/>
    </row>
    <row r="711" ht="16.5" customHeight="1">
      <c r="A711" s="409"/>
      <c r="B711" s="434"/>
      <c r="C711" s="434"/>
      <c r="D711" s="434"/>
      <c r="E711" s="409"/>
      <c r="F711" s="409"/>
      <c r="G711" s="434"/>
      <c r="H711" s="409"/>
      <c r="I711" s="409"/>
      <c r="J711" s="409"/>
      <c r="K711" s="409"/>
      <c r="L711" s="409"/>
      <c r="M711" s="409"/>
      <c r="N711" s="409"/>
      <c r="O711" s="409"/>
      <c r="P711" s="409"/>
      <c r="Q711" s="409"/>
      <c r="R711" s="409"/>
      <c r="S711" s="409"/>
      <c r="T711" s="409"/>
      <c r="U711" s="409"/>
      <c r="V711" s="409"/>
      <c r="W711" s="409"/>
      <c r="X711" s="409"/>
      <c r="Y711" s="409"/>
      <c r="Z711" s="409"/>
      <c r="AA711" s="409"/>
      <c r="AB711" s="409"/>
      <c r="AC711" s="409"/>
      <c r="AD711" s="409"/>
    </row>
    <row r="712" ht="16.5" customHeight="1">
      <c r="A712" s="409"/>
      <c r="B712" s="434"/>
      <c r="C712" s="434"/>
      <c r="D712" s="434"/>
      <c r="E712" s="409"/>
      <c r="F712" s="409"/>
      <c r="G712" s="434"/>
      <c r="H712" s="409"/>
      <c r="I712" s="409"/>
      <c r="J712" s="409"/>
      <c r="K712" s="409"/>
      <c r="L712" s="409"/>
      <c r="M712" s="409"/>
      <c r="N712" s="409"/>
      <c r="O712" s="409"/>
      <c r="P712" s="409"/>
      <c r="Q712" s="409"/>
      <c r="R712" s="409"/>
      <c r="S712" s="409"/>
      <c r="T712" s="409"/>
      <c r="U712" s="409"/>
      <c r="V712" s="409"/>
      <c r="W712" s="409"/>
      <c r="X712" s="409"/>
      <c r="Y712" s="409"/>
      <c r="Z712" s="409"/>
      <c r="AA712" s="409"/>
      <c r="AB712" s="409"/>
      <c r="AC712" s="409"/>
      <c r="AD712" s="409"/>
    </row>
    <row r="713" ht="16.5" customHeight="1">
      <c r="A713" s="409"/>
      <c r="B713" s="434"/>
      <c r="C713" s="434"/>
      <c r="D713" s="434"/>
      <c r="E713" s="409"/>
      <c r="F713" s="409"/>
      <c r="G713" s="434"/>
      <c r="H713" s="409"/>
      <c r="I713" s="409"/>
      <c r="J713" s="409"/>
      <c r="K713" s="409"/>
      <c r="L713" s="409"/>
      <c r="M713" s="409"/>
      <c r="N713" s="409"/>
      <c r="O713" s="409"/>
      <c r="P713" s="409"/>
      <c r="Q713" s="409"/>
      <c r="R713" s="409"/>
      <c r="S713" s="409"/>
      <c r="T713" s="409"/>
      <c r="U713" s="409"/>
      <c r="V713" s="409"/>
      <c r="W713" s="409"/>
      <c r="X713" s="409"/>
      <c r="Y713" s="409"/>
      <c r="Z713" s="409"/>
      <c r="AA713" s="409"/>
      <c r="AB713" s="409"/>
      <c r="AC713" s="409"/>
      <c r="AD713" s="409"/>
    </row>
    <row r="714" ht="16.5" customHeight="1">
      <c r="A714" s="409"/>
      <c r="B714" s="434"/>
      <c r="C714" s="434"/>
      <c r="D714" s="434"/>
      <c r="E714" s="409"/>
      <c r="F714" s="409"/>
      <c r="G714" s="434"/>
      <c r="H714" s="409"/>
      <c r="I714" s="409"/>
      <c r="J714" s="409"/>
      <c r="K714" s="409"/>
      <c r="L714" s="409"/>
      <c r="M714" s="409"/>
      <c r="N714" s="409"/>
      <c r="O714" s="409"/>
      <c r="P714" s="409"/>
      <c r="Q714" s="409"/>
      <c r="R714" s="409"/>
      <c r="S714" s="409"/>
      <c r="T714" s="409"/>
      <c r="U714" s="409"/>
      <c r="V714" s="409"/>
      <c r="W714" s="409"/>
      <c r="X714" s="409"/>
      <c r="Y714" s="409"/>
      <c r="Z714" s="409"/>
      <c r="AA714" s="409"/>
      <c r="AB714" s="409"/>
      <c r="AC714" s="409"/>
      <c r="AD714" s="409"/>
    </row>
    <row r="715" ht="16.5" customHeight="1">
      <c r="A715" s="409"/>
      <c r="B715" s="434"/>
      <c r="C715" s="434"/>
      <c r="D715" s="434"/>
      <c r="E715" s="409"/>
      <c r="F715" s="409"/>
      <c r="G715" s="434"/>
      <c r="H715" s="409"/>
      <c r="I715" s="409"/>
      <c r="J715" s="409"/>
      <c r="K715" s="409"/>
      <c r="L715" s="409"/>
      <c r="M715" s="409"/>
      <c r="N715" s="409"/>
      <c r="O715" s="409"/>
      <c r="P715" s="409"/>
      <c r="Q715" s="409"/>
      <c r="R715" s="409"/>
      <c r="S715" s="409"/>
      <c r="T715" s="409"/>
      <c r="U715" s="409"/>
      <c r="V715" s="409"/>
      <c r="W715" s="409"/>
      <c r="X715" s="409"/>
      <c r="Y715" s="409"/>
      <c r="Z715" s="409"/>
      <c r="AA715" s="409"/>
      <c r="AB715" s="409"/>
      <c r="AC715" s="409"/>
      <c r="AD715" s="409"/>
    </row>
    <row r="716" ht="16.5" customHeight="1">
      <c r="A716" s="409"/>
      <c r="B716" s="434"/>
      <c r="C716" s="434"/>
      <c r="D716" s="434"/>
      <c r="E716" s="409"/>
      <c r="F716" s="409"/>
      <c r="G716" s="434"/>
      <c r="H716" s="409"/>
      <c r="I716" s="409"/>
      <c r="J716" s="409"/>
      <c r="K716" s="409"/>
      <c r="L716" s="409"/>
      <c r="M716" s="409"/>
      <c r="N716" s="409"/>
      <c r="O716" s="409"/>
      <c r="P716" s="409"/>
      <c r="Q716" s="409"/>
      <c r="R716" s="409"/>
      <c r="S716" s="409"/>
      <c r="T716" s="409"/>
      <c r="U716" s="409"/>
      <c r="V716" s="409"/>
      <c r="W716" s="409"/>
      <c r="X716" s="409"/>
      <c r="Y716" s="409"/>
      <c r="Z716" s="409"/>
      <c r="AA716" s="409"/>
      <c r="AB716" s="409"/>
      <c r="AC716" s="409"/>
      <c r="AD716" s="409"/>
    </row>
    <row r="717" ht="16.5" customHeight="1">
      <c r="A717" s="409"/>
      <c r="B717" s="434"/>
      <c r="C717" s="434"/>
      <c r="D717" s="434"/>
      <c r="E717" s="409"/>
      <c r="F717" s="409"/>
      <c r="G717" s="434"/>
      <c r="H717" s="409"/>
      <c r="I717" s="409"/>
      <c r="J717" s="409"/>
      <c r="K717" s="409"/>
      <c r="L717" s="409"/>
      <c r="M717" s="409"/>
      <c r="N717" s="409"/>
      <c r="O717" s="409"/>
      <c r="P717" s="409"/>
      <c r="Q717" s="409"/>
      <c r="R717" s="409"/>
      <c r="S717" s="409"/>
      <c r="T717" s="409"/>
      <c r="U717" s="409"/>
      <c r="V717" s="409"/>
      <c r="W717" s="409"/>
      <c r="X717" s="409"/>
      <c r="Y717" s="409"/>
      <c r="Z717" s="409"/>
      <c r="AA717" s="409"/>
      <c r="AB717" s="409"/>
      <c r="AC717" s="409"/>
      <c r="AD717" s="409"/>
    </row>
    <row r="718" ht="16.5" customHeight="1">
      <c r="A718" s="409"/>
      <c r="B718" s="434"/>
      <c r="C718" s="434"/>
      <c r="D718" s="434"/>
      <c r="E718" s="409"/>
      <c r="F718" s="409"/>
      <c r="G718" s="434"/>
      <c r="H718" s="409"/>
      <c r="I718" s="409"/>
      <c r="J718" s="409"/>
      <c r="K718" s="409"/>
      <c r="L718" s="409"/>
      <c r="M718" s="409"/>
      <c r="N718" s="409"/>
      <c r="O718" s="409"/>
      <c r="P718" s="409"/>
      <c r="Q718" s="409"/>
      <c r="R718" s="409"/>
      <c r="S718" s="409"/>
      <c r="T718" s="409"/>
      <c r="U718" s="409"/>
      <c r="V718" s="409"/>
      <c r="W718" s="409"/>
      <c r="X718" s="409"/>
      <c r="Y718" s="409"/>
      <c r="Z718" s="409"/>
      <c r="AA718" s="409"/>
      <c r="AB718" s="409"/>
      <c r="AC718" s="409"/>
      <c r="AD718" s="409"/>
    </row>
    <row r="719" ht="16.5" customHeight="1">
      <c r="A719" s="409"/>
      <c r="B719" s="434"/>
      <c r="C719" s="434"/>
      <c r="D719" s="434"/>
      <c r="E719" s="409"/>
      <c r="F719" s="409"/>
      <c r="G719" s="434"/>
      <c r="H719" s="409"/>
      <c r="I719" s="409"/>
      <c r="J719" s="409"/>
      <c r="K719" s="409"/>
      <c r="L719" s="409"/>
      <c r="M719" s="409"/>
      <c r="N719" s="409"/>
      <c r="O719" s="409"/>
      <c r="P719" s="409"/>
      <c r="Q719" s="409"/>
      <c r="R719" s="409"/>
      <c r="S719" s="409"/>
      <c r="T719" s="409"/>
      <c r="U719" s="409"/>
      <c r="V719" s="409"/>
      <c r="W719" s="409"/>
      <c r="X719" s="409"/>
      <c r="Y719" s="409"/>
      <c r="Z719" s="409"/>
      <c r="AA719" s="409"/>
      <c r="AB719" s="409"/>
      <c r="AC719" s="409"/>
      <c r="AD719" s="409"/>
    </row>
    <row r="720" ht="16.5" customHeight="1">
      <c r="A720" s="409"/>
      <c r="B720" s="434"/>
      <c r="C720" s="434"/>
      <c r="D720" s="434"/>
      <c r="E720" s="409"/>
      <c r="F720" s="409"/>
      <c r="G720" s="434"/>
      <c r="H720" s="409"/>
      <c r="I720" s="409"/>
      <c r="J720" s="409"/>
      <c r="K720" s="409"/>
      <c r="L720" s="409"/>
      <c r="M720" s="409"/>
      <c r="N720" s="409"/>
      <c r="O720" s="409"/>
      <c r="P720" s="409"/>
      <c r="Q720" s="409"/>
      <c r="R720" s="409"/>
      <c r="S720" s="409"/>
      <c r="T720" s="409"/>
      <c r="U720" s="409"/>
      <c r="V720" s="409"/>
      <c r="W720" s="409"/>
      <c r="X720" s="409"/>
      <c r="Y720" s="409"/>
      <c r="Z720" s="409"/>
      <c r="AA720" s="409"/>
      <c r="AB720" s="409"/>
      <c r="AC720" s="409"/>
      <c r="AD720" s="409"/>
    </row>
    <row r="721" ht="16.5" customHeight="1">
      <c r="A721" s="409"/>
      <c r="B721" s="434"/>
      <c r="C721" s="434"/>
      <c r="D721" s="434"/>
      <c r="E721" s="409"/>
      <c r="F721" s="409"/>
      <c r="G721" s="434"/>
      <c r="H721" s="409"/>
      <c r="I721" s="409"/>
      <c r="J721" s="409"/>
      <c r="K721" s="409"/>
      <c r="L721" s="409"/>
      <c r="M721" s="409"/>
      <c r="N721" s="409"/>
      <c r="O721" s="409"/>
      <c r="P721" s="409"/>
      <c r="Q721" s="409"/>
      <c r="R721" s="409"/>
      <c r="S721" s="409"/>
      <c r="T721" s="409"/>
      <c r="U721" s="409"/>
      <c r="V721" s="409"/>
      <c r="W721" s="409"/>
      <c r="X721" s="409"/>
      <c r="Y721" s="409"/>
      <c r="Z721" s="409"/>
      <c r="AA721" s="409"/>
      <c r="AB721" s="409"/>
      <c r="AC721" s="409"/>
      <c r="AD721" s="409"/>
    </row>
    <row r="722" ht="16.5" customHeight="1">
      <c r="A722" s="409"/>
      <c r="B722" s="434"/>
      <c r="C722" s="434"/>
      <c r="D722" s="434"/>
      <c r="E722" s="409"/>
      <c r="F722" s="409"/>
      <c r="G722" s="434"/>
      <c r="H722" s="409"/>
      <c r="I722" s="409"/>
      <c r="J722" s="409"/>
      <c r="K722" s="409"/>
      <c r="L722" s="409"/>
      <c r="M722" s="409"/>
      <c r="N722" s="409"/>
      <c r="O722" s="409"/>
      <c r="P722" s="409"/>
      <c r="Q722" s="409"/>
      <c r="R722" s="409"/>
      <c r="S722" s="409"/>
      <c r="T722" s="409"/>
      <c r="U722" s="409"/>
      <c r="V722" s="409"/>
      <c r="W722" s="409"/>
      <c r="X722" s="409"/>
      <c r="Y722" s="409"/>
      <c r="Z722" s="409"/>
      <c r="AA722" s="409"/>
      <c r="AB722" s="409"/>
      <c r="AC722" s="409"/>
      <c r="AD722" s="409"/>
    </row>
    <row r="723" ht="16.5" customHeight="1">
      <c r="A723" s="409"/>
      <c r="B723" s="434"/>
      <c r="C723" s="434"/>
      <c r="D723" s="434"/>
      <c r="E723" s="409"/>
      <c r="F723" s="409"/>
      <c r="G723" s="434"/>
      <c r="H723" s="409"/>
      <c r="I723" s="409"/>
      <c r="J723" s="409"/>
      <c r="K723" s="409"/>
      <c r="L723" s="409"/>
      <c r="M723" s="409"/>
      <c r="N723" s="409"/>
      <c r="O723" s="409"/>
      <c r="P723" s="409"/>
      <c r="Q723" s="409"/>
      <c r="R723" s="409"/>
      <c r="S723" s="409"/>
      <c r="T723" s="409"/>
      <c r="U723" s="409"/>
      <c r="V723" s="409"/>
      <c r="W723" s="409"/>
      <c r="X723" s="409"/>
      <c r="Y723" s="409"/>
      <c r="Z723" s="409"/>
      <c r="AA723" s="409"/>
      <c r="AB723" s="409"/>
      <c r="AC723" s="409"/>
      <c r="AD723" s="409"/>
    </row>
    <row r="724" ht="16.5" customHeight="1">
      <c r="A724" s="409"/>
      <c r="B724" s="434"/>
      <c r="C724" s="434"/>
      <c r="D724" s="434"/>
      <c r="E724" s="409"/>
      <c r="F724" s="409"/>
      <c r="G724" s="434"/>
      <c r="H724" s="409"/>
      <c r="I724" s="409"/>
      <c r="J724" s="409"/>
      <c r="K724" s="409"/>
      <c r="L724" s="409"/>
      <c r="M724" s="409"/>
      <c r="N724" s="409"/>
      <c r="O724" s="409"/>
      <c r="P724" s="409"/>
      <c r="Q724" s="409"/>
      <c r="R724" s="409"/>
      <c r="S724" s="409"/>
      <c r="T724" s="409"/>
      <c r="U724" s="409"/>
      <c r="V724" s="409"/>
      <c r="W724" s="409"/>
      <c r="X724" s="409"/>
      <c r="Y724" s="409"/>
      <c r="Z724" s="409"/>
      <c r="AA724" s="409"/>
      <c r="AB724" s="409"/>
      <c r="AC724" s="409"/>
      <c r="AD724" s="409"/>
    </row>
    <row r="725" ht="16.5" customHeight="1">
      <c r="A725" s="409"/>
      <c r="B725" s="434"/>
      <c r="C725" s="434"/>
      <c r="D725" s="434"/>
      <c r="E725" s="409"/>
      <c r="F725" s="409"/>
      <c r="G725" s="434"/>
      <c r="H725" s="409"/>
      <c r="I725" s="409"/>
      <c r="J725" s="409"/>
      <c r="K725" s="409"/>
      <c r="L725" s="409"/>
      <c r="M725" s="409"/>
      <c r="N725" s="409"/>
      <c r="O725" s="409"/>
      <c r="P725" s="409"/>
      <c r="Q725" s="409"/>
      <c r="R725" s="409"/>
      <c r="S725" s="409"/>
      <c r="T725" s="409"/>
      <c r="U725" s="409"/>
      <c r="V725" s="409"/>
      <c r="W725" s="409"/>
      <c r="X725" s="409"/>
      <c r="Y725" s="409"/>
      <c r="Z725" s="409"/>
      <c r="AA725" s="409"/>
      <c r="AB725" s="409"/>
      <c r="AC725" s="409"/>
      <c r="AD725" s="409"/>
    </row>
    <row r="726" ht="16.5" customHeight="1">
      <c r="A726" s="409"/>
      <c r="B726" s="434"/>
      <c r="C726" s="434"/>
      <c r="D726" s="434"/>
      <c r="E726" s="409"/>
      <c r="F726" s="409"/>
      <c r="G726" s="434"/>
      <c r="H726" s="409"/>
      <c r="I726" s="409"/>
      <c r="J726" s="409"/>
      <c r="K726" s="409"/>
      <c r="L726" s="409"/>
      <c r="M726" s="409"/>
      <c r="N726" s="409"/>
      <c r="O726" s="409"/>
      <c r="P726" s="409"/>
      <c r="Q726" s="409"/>
      <c r="R726" s="409"/>
      <c r="S726" s="409"/>
      <c r="T726" s="409"/>
      <c r="U726" s="409"/>
      <c r="V726" s="409"/>
      <c r="W726" s="409"/>
      <c r="X726" s="409"/>
      <c r="Y726" s="409"/>
      <c r="Z726" s="409"/>
      <c r="AA726" s="409"/>
      <c r="AB726" s="409"/>
      <c r="AC726" s="409"/>
      <c r="AD726" s="409"/>
    </row>
    <row r="727" ht="16.5" customHeight="1">
      <c r="A727" s="409"/>
      <c r="B727" s="434"/>
      <c r="C727" s="434"/>
      <c r="D727" s="434"/>
      <c r="E727" s="409"/>
      <c r="F727" s="409"/>
      <c r="G727" s="434"/>
      <c r="H727" s="409"/>
      <c r="I727" s="409"/>
      <c r="J727" s="409"/>
      <c r="K727" s="409"/>
      <c r="L727" s="409"/>
      <c r="M727" s="409"/>
      <c r="N727" s="409"/>
      <c r="O727" s="409"/>
      <c r="P727" s="409"/>
      <c r="Q727" s="409"/>
      <c r="R727" s="409"/>
      <c r="S727" s="409"/>
      <c r="T727" s="409"/>
      <c r="U727" s="409"/>
      <c r="V727" s="409"/>
      <c r="W727" s="409"/>
      <c r="X727" s="409"/>
      <c r="Y727" s="409"/>
      <c r="Z727" s="409"/>
      <c r="AA727" s="409"/>
      <c r="AB727" s="409"/>
      <c r="AC727" s="409"/>
      <c r="AD727" s="409"/>
    </row>
    <row r="728" ht="16.5" customHeight="1">
      <c r="A728" s="409"/>
      <c r="B728" s="434"/>
      <c r="C728" s="434"/>
      <c r="D728" s="434"/>
      <c r="E728" s="409"/>
      <c r="F728" s="409"/>
      <c r="G728" s="434"/>
      <c r="H728" s="409"/>
      <c r="I728" s="409"/>
      <c r="J728" s="409"/>
      <c r="K728" s="409"/>
      <c r="L728" s="409"/>
      <c r="M728" s="409"/>
      <c r="N728" s="409"/>
      <c r="O728" s="409"/>
      <c r="P728" s="409"/>
      <c r="Q728" s="409"/>
      <c r="R728" s="409"/>
      <c r="S728" s="409"/>
      <c r="T728" s="409"/>
      <c r="U728" s="409"/>
      <c r="V728" s="409"/>
      <c r="W728" s="409"/>
      <c r="X728" s="409"/>
      <c r="Y728" s="409"/>
      <c r="Z728" s="409"/>
      <c r="AA728" s="409"/>
      <c r="AB728" s="409"/>
      <c r="AC728" s="409"/>
      <c r="AD728" s="409"/>
    </row>
    <row r="729" ht="16.5" customHeight="1">
      <c r="A729" s="409"/>
      <c r="B729" s="434"/>
      <c r="C729" s="434"/>
      <c r="D729" s="434"/>
      <c r="E729" s="409"/>
      <c r="F729" s="409"/>
      <c r="G729" s="434"/>
      <c r="H729" s="409"/>
      <c r="I729" s="409"/>
      <c r="J729" s="409"/>
      <c r="K729" s="409"/>
      <c r="L729" s="409"/>
      <c r="M729" s="409"/>
      <c r="N729" s="409"/>
      <c r="O729" s="409"/>
      <c r="P729" s="409"/>
      <c r="Q729" s="409"/>
      <c r="R729" s="409"/>
      <c r="S729" s="409"/>
      <c r="T729" s="409"/>
      <c r="U729" s="409"/>
      <c r="V729" s="409"/>
      <c r="W729" s="409"/>
      <c r="X729" s="409"/>
      <c r="Y729" s="409"/>
      <c r="Z729" s="409"/>
      <c r="AA729" s="409"/>
      <c r="AB729" s="409"/>
      <c r="AC729" s="409"/>
      <c r="AD729" s="409"/>
    </row>
    <row r="730" ht="16.5" customHeight="1">
      <c r="A730" s="409"/>
      <c r="B730" s="434"/>
      <c r="C730" s="434"/>
      <c r="D730" s="434"/>
      <c r="E730" s="409"/>
      <c r="F730" s="409"/>
      <c r="G730" s="434"/>
      <c r="H730" s="409"/>
      <c r="I730" s="409"/>
      <c r="J730" s="409"/>
      <c r="K730" s="409"/>
      <c r="L730" s="409"/>
      <c r="M730" s="409"/>
      <c r="N730" s="409"/>
      <c r="O730" s="409"/>
      <c r="P730" s="409"/>
      <c r="Q730" s="409"/>
      <c r="R730" s="409"/>
      <c r="S730" s="409"/>
      <c r="T730" s="409"/>
      <c r="U730" s="409"/>
      <c r="V730" s="409"/>
      <c r="W730" s="409"/>
      <c r="X730" s="409"/>
      <c r="Y730" s="409"/>
      <c r="Z730" s="409"/>
      <c r="AA730" s="409"/>
      <c r="AB730" s="409"/>
      <c r="AC730" s="409"/>
      <c r="AD730" s="409"/>
    </row>
    <row r="731" ht="16.5" customHeight="1">
      <c r="A731" s="409"/>
      <c r="B731" s="434"/>
      <c r="C731" s="434"/>
      <c r="D731" s="434"/>
      <c r="E731" s="409"/>
      <c r="F731" s="409"/>
      <c r="G731" s="434"/>
      <c r="H731" s="409"/>
      <c r="I731" s="409"/>
      <c r="J731" s="409"/>
      <c r="K731" s="409"/>
      <c r="L731" s="409"/>
      <c r="M731" s="409"/>
      <c r="N731" s="409"/>
      <c r="O731" s="409"/>
      <c r="P731" s="409"/>
      <c r="Q731" s="409"/>
      <c r="R731" s="409"/>
      <c r="S731" s="409"/>
      <c r="T731" s="409"/>
      <c r="U731" s="409"/>
      <c r="V731" s="409"/>
      <c r="W731" s="409"/>
      <c r="X731" s="409"/>
      <c r="Y731" s="409"/>
      <c r="Z731" s="409"/>
      <c r="AA731" s="409"/>
      <c r="AB731" s="409"/>
      <c r="AC731" s="409"/>
      <c r="AD731" s="409"/>
    </row>
    <row r="732" ht="16.5" customHeight="1">
      <c r="A732" s="409"/>
      <c r="B732" s="434"/>
      <c r="C732" s="434"/>
      <c r="D732" s="434"/>
      <c r="E732" s="409"/>
      <c r="F732" s="409"/>
      <c r="G732" s="434"/>
      <c r="H732" s="409"/>
      <c r="I732" s="409"/>
      <c r="J732" s="409"/>
      <c r="K732" s="409"/>
      <c r="L732" s="409"/>
      <c r="M732" s="409"/>
      <c r="N732" s="409"/>
      <c r="O732" s="409"/>
      <c r="P732" s="409"/>
      <c r="Q732" s="409"/>
      <c r="R732" s="409"/>
      <c r="S732" s="409"/>
      <c r="T732" s="409"/>
      <c r="U732" s="409"/>
      <c r="V732" s="409"/>
      <c r="W732" s="409"/>
      <c r="X732" s="409"/>
      <c r="Y732" s="409"/>
      <c r="Z732" s="409"/>
      <c r="AA732" s="409"/>
      <c r="AB732" s="409"/>
      <c r="AC732" s="409"/>
      <c r="AD732" s="409"/>
    </row>
    <row r="733" ht="16.5" customHeight="1">
      <c r="A733" s="409"/>
      <c r="B733" s="434"/>
      <c r="C733" s="434"/>
      <c r="D733" s="434"/>
      <c r="E733" s="409"/>
      <c r="F733" s="409"/>
      <c r="G733" s="434"/>
      <c r="H733" s="409"/>
      <c r="I733" s="409"/>
      <c r="J733" s="409"/>
      <c r="K733" s="409"/>
      <c r="L733" s="409"/>
      <c r="M733" s="409"/>
      <c r="N733" s="409"/>
      <c r="O733" s="409"/>
      <c r="P733" s="409"/>
      <c r="Q733" s="409"/>
      <c r="R733" s="409"/>
      <c r="S733" s="409"/>
      <c r="T733" s="409"/>
      <c r="U733" s="409"/>
      <c r="V733" s="409"/>
      <c r="W733" s="409"/>
      <c r="X733" s="409"/>
      <c r="Y733" s="409"/>
      <c r="Z733" s="409"/>
      <c r="AA733" s="409"/>
      <c r="AB733" s="409"/>
      <c r="AC733" s="409"/>
      <c r="AD733" s="409"/>
    </row>
    <row r="734" ht="16.5" customHeight="1">
      <c r="A734" s="409"/>
      <c r="B734" s="434"/>
      <c r="C734" s="434"/>
      <c r="D734" s="434"/>
      <c r="E734" s="409"/>
      <c r="F734" s="409"/>
      <c r="G734" s="434"/>
      <c r="H734" s="409"/>
      <c r="I734" s="409"/>
      <c r="J734" s="409"/>
      <c r="K734" s="409"/>
      <c r="L734" s="409"/>
      <c r="M734" s="409"/>
      <c r="N734" s="409"/>
      <c r="O734" s="409"/>
      <c r="P734" s="409"/>
      <c r="Q734" s="409"/>
      <c r="R734" s="409"/>
      <c r="S734" s="409"/>
      <c r="T734" s="409"/>
      <c r="U734" s="409"/>
      <c r="V734" s="409"/>
      <c r="W734" s="409"/>
      <c r="X734" s="409"/>
      <c r="Y734" s="409"/>
      <c r="Z734" s="409"/>
      <c r="AA734" s="409"/>
      <c r="AB734" s="409"/>
      <c r="AC734" s="409"/>
      <c r="AD734" s="409"/>
    </row>
    <row r="735" ht="16.5" customHeight="1">
      <c r="A735" s="409"/>
      <c r="B735" s="434"/>
      <c r="C735" s="434"/>
      <c r="D735" s="434"/>
      <c r="E735" s="409"/>
      <c r="F735" s="409"/>
      <c r="G735" s="434"/>
      <c r="H735" s="409"/>
      <c r="I735" s="409"/>
      <c r="J735" s="409"/>
      <c r="K735" s="409"/>
      <c r="L735" s="409"/>
      <c r="M735" s="409"/>
      <c r="N735" s="409"/>
      <c r="O735" s="409"/>
      <c r="P735" s="409"/>
      <c r="Q735" s="409"/>
      <c r="R735" s="409"/>
      <c r="S735" s="409"/>
      <c r="T735" s="409"/>
      <c r="U735" s="409"/>
      <c r="V735" s="409"/>
      <c r="W735" s="409"/>
      <c r="X735" s="409"/>
      <c r="Y735" s="409"/>
      <c r="Z735" s="409"/>
      <c r="AA735" s="409"/>
      <c r="AB735" s="409"/>
      <c r="AC735" s="409"/>
      <c r="AD735" s="409"/>
    </row>
    <row r="736" ht="16.5" customHeight="1">
      <c r="A736" s="409"/>
      <c r="B736" s="434"/>
      <c r="C736" s="434"/>
      <c r="D736" s="434"/>
      <c r="E736" s="409"/>
      <c r="F736" s="409"/>
      <c r="G736" s="434"/>
      <c r="H736" s="409"/>
      <c r="I736" s="409"/>
      <c r="J736" s="409"/>
      <c r="K736" s="409"/>
      <c r="L736" s="409"/>
      <c r="M736" s="409"/>
      <c r="N736" s="409"/>
      <c r="O736" s="409"/>
      <c r="P736" s="409"/>
      <c r="Q736" s="409"/>
      <c r="R736" s="409"/>
      <c r="S736" s="409"/>
      <c r="T736" s="409"/>
      <c r="U736" s="409"/>
      <c r="V736" s="409"/>
      <c r="W736" s="409"/>
      <c r="X736" s="409"/>
      <c r="Y736" s="409"/>
      <c r="Z736" s="409"/>
      <c r="AA736" s="409"/>
      <c r="AB736" s="409"/>
      <c r="AC736" s="409"/>
      <c r="AD736" s="409"/>
    </row>
    <row r="737" ht="16.5" customHeight="1">
      <c r="A737" s="409"/>
      <c r="B737" s="434"/>
      <c r="C737" s="434"/>
      <c r="D737" s="434"/>
      <c r="E737" s="409"/>
      <c r="F737" s="409"/>
      <c r="G737" s="434"/>
      <c r="H737" s="409"/>
      <c r="I737" s="409"/>
      <c r="J737" s="409"/>
      <c r="K737" s="409"/>
      <c r="L737" s="409"/>
      <c r="M737" s="409"/>
      <c r="N737" s="409"/>
      <c r="O737" s="409"/>
      <c r="P737" s="409"/>
      <c r="Q737" s="409"/>
      <c r="R737" s="409"/>
      <c r="S737" s="409"/>
      <c r="T737" s="409"/>
      <c r="U737" s="409"/>
      <c r="V737" s="409"/>
      <c r="W737" s="409"/>
      <c r="X737" s="409"/>
      <c r="Y737" s="409"/>
      <c r="Z737" s="409"/>
      <c r="AA737" s="409"/>
      <c r="AB737" s="409"/>
      <c r="AC737" s="409"/>
      <c r="AD737" s="409"/>
    </row>
    <row r="738" ht="16.5" customHeight="1">
      <c r="A738" s="409"/>
      <c r="B738" s="434"/>
      <c r="C738" s="434"/>
      <c r="D738" s="434"/>
      <c r="E738" s="409"/>
      <c r="F738" s="409"/>
      <c r="G738" s="434"/>
      <c r="H738" s="409"/>
      <c r="I738" s="409"/>
      <c r="J738" s="409"/>
      <c r="K738" s="409"/>
      <c r="L738" s="409"/>
      <c r="M738" s="409"/>
      <c r="N738" s="409"/>
      <c r="O738" s="409"/>
      <c r="P738" s="409"/>
      <c r="Q738" s="409"/>
      <c r="R738" s="409"/>
      <c r="S738" s="409"/>
      <c r="T738" s="409"/>
      <c r="U738" s="409"/>
      <c r="V738" s="409"/>
      <c r="W738" s="409"/>
      <c r="X738" s="409"/>
      <c r="Y738" s="409"/>
      <c r="Z738" s="409"/>
      <c r="AA738" s="409"/>
      <c r="AB738" s="409"/>
      <c r="AC738" s="409"/>
      <c r="AD738" s="409"/>
    </row>
    <row r="739" ht="16.5" customHeight="1">
      <c r="A739" s="409"/>
      <c r="B739" s="434"/>
      <c r="C739" s="434"/>
      <c r="D739" s="434"/>
      <c r="E739" s="409"/>
      <c r="F739" s="409"/>
      <c r="G739" s="434"/>
      <c r="H739" s="409"/>
      <c r="I739" s="409"/>
      <c r="J739" s="409"/>
      <c r="K739" s="409"/>
      <c r="L739" s="409"/>
      <c r="M739" s="409"/>
      <c r="N739" s="409"/>
      <c r="O739" s="409"/>
      <c r="P739" s="409"/>
      <c r="Q739" s="409"/>
      <c r="R739" s="409"/>
      <c r="S739" s="409"/>
      <c r="T739" s="409"/>
      <c r="U739" s="409"/>
      <c r="V739" s="409"/>
      <c r="W739" s="409"/>
      <c r="X739" s="409"/>
      <c r="Y739" s="409"/>
      <c r="Z739" s="409"/>
      <c r="AA739" s="409"/>
      <c r="AB739" s="409"/>
      <c r="AC739" s="409"/>
      <c r="AD739" s="409"/>
    </row>
    <row r="740" ht="16.5" customHeight="1">
      <c r="A740" s="409"/>
      <c r="B740" s="434"/>
      <c r="C740" s="434"/>
      <c r="D740" s="434"/>
      <c r="E740" s="409"/>
      <c r="F740" s="409"/>
      <c r="G740" s="434"/>
      <c r="H740" s="409"/>
      <c r="I740" s="409"/>
      <c r="J740" s="409"/>
      <c r="K740" s="409"/>
      <c r="L740" s="409"/>
      <c r="M740" s="409"/>
      <c r="N740" s="409"/>
      <c r="O740" s="409"/>
      <c r="P740" s="409"/>
      <c r="Q740" s="409"/>
      <c r="R740" s="409"/>
      <c r="S740" s="409"/>
      <c r="T740" s="409"/>
      <c r="U740" s="409"/>
      <c r="V740" s="409"/>
      <c r="W740" s="409"/>
      <c r="X740" s="409"/>
      <c r="Y740" s="409"/>
      <c r="Z740" s="409"/>
      <c r="AA740" s="409"/>
      <c r="AB740" s="409"/>
      <c r="AC740" s="409"/>
      <c r="AD740" s="409"/>
    </row>
    <row r="741" ht="16.5" customHeight="1">
      <c r="A741" s="409"/>
      <c r="B741" s="434"/>
      <c r="C741" s="434"/>
      <c r="D741" s="434"/>
      <c r="E741" s="409"/>
      <c r="F741" s="409"/>
      <c r="G741" s="434"/>
      <c r="H741" s="409"/>
      <c r="I741" s="409"/>
      <c r="J741" s="409"/>
      <c r="K741" s="409"/>
      <c r="L741" s="409"/>
      <c r="M741" s="409"/>
      <c r="N741" s="409"/>
      <c r="O741" s="409"/>
      <c r="P741" s="409"/>
      <c r="Q741" s="409"/>
      <c r="R741" s="409"/>
      <c r="S741" s="409"/>
      <c r="T741" s="409"/>
      <c r="U741" s="409"/>
      <c r="V741" s="409"/>
      <c r="W741" s="409"/>
      <c r="X741" s="409"/>
      <c r="Y741" s="409"/>
      <c r="Z741" s="409"/>
      <c r="AA741" s="409"/>
      <c r="AB741" s="409"/>
      <c r="AC741" s="409"/>
      <c r="AD741" s="409"/>
    </row>
    <row r="742" ht="16.5" customHeight="1">
      <c r="A742" s="409"/>
      <c r="B742" s="434"/>
      <c r="C742" s="434"/>
      <c r="D742" s="434"/>
      <c r="E742" s="409"/>
      <c r="F742" s="409"/>
      <c r="G742" s="434"/>
      <c r="H742" s="409"/>
      <c r="I742" s="409"/>
      <c r="J742" s="409"/>
      <c r="K742" s="409"/>
      <c r="L742" s="409"/>
      <c r="M742" s="409"/>
      <c r="N742" s="409"/>
      <c r="O742" s="409"/>
      <c r="P742" s="409"/>
      <c r="Q742" s="409"/>
      <c r="R742" s="409"/>
      <c r="S742" s="409"/>
      <c r="T742" s="409"/>
      <c r="U742" s="409"/>
      <c r="V742" s="409"/>
      <c r="W742" s="409"/>
      <c r="X742" s="409"/>
      <c r="Y742" s="409"/>
      <c r="Z742" s="409"/>
      <c r="AA742" s="409"/>
      <c r="AB742" s="409"/>
      <c r="AC742" s="409"/>
      <c r="AD742" s="409"/>
    </row>
    <row r="743" ht="16.5" customHeight="1">
      <c r="A743" s="409"/>
      <c r="B743" s="434"/>
      <c r="C743" s="434"/>
      <c r="D743" s="434"/>
      <c r="E743" s="409"/>
      <c r="F743" s="409"/>
      <c r="G743" s="434"/>
      <c r="H743" s="409"/>
      <c r="I743" s="409"/>
      <c r="J743" s="409"/>
      <c r="K743" s="409"/>
      <c r="L743" s="409"/>
      <c r="M743" s="409"/>
      <c r="N743" s="409"/>
      <c r="O743" s="409"/>
      <c r="P743" s="409"/>
      <c r="Q743" s="409"/>
      <c r="R743" s="409"/>
      <c r="S743" s="409"/>
      <c r="T743" s="409"/>
      <c r="U743" s="409"/>
      <c r="V743" s="409"/>
      <c r="W743" s="409"/>
      <c r="X743" s="409"/>
      <c r="Y743" s="409"/>
      <c r="Z743" s="409"/>
      <c r="AA743" s="409"/>
      <c r="AB743" s="409"/>
      <c r="AC743" s="409"/>
      <c r="AD743" s="409"/>
    </row>
    <row r="744" ht="16.5" customHeight="1">
      <c r="A744" s="409"/>
      <c r="B744" s="434"/>
      <c r="C744" s="434"/>
      <c r="D744" s="434"/>
      <c r="E744" s="409"/>
      <c r="F744" s="409"/>
      <c r="G744" s="434"/>
      <c r="H744" s="409"/>
      <c r="I744" s="409"/>
      <c r="J744" s="409"/>
      <c r="K744" s="409"/>
      <c r="L744" s="409"/>
      <c r="M744" s="409"/>
      <c r="N744" s="409"/>
      <c r="O744" s="409"/>
      <c r="P744" s="409"/>
      <c r="Q744" s="409"/>
      <c r="R744" s="409"/>
      <c r="S744" s="409"/>
      <c r="T744" s="409"/>
      <c r="U744" s="409"/>
      <c r="V744" s="409"/>
      <c r="W744" s="409"/>
      <c r="X744" s="409"/>
      <c r="Y744" s="409"/>
      <c r="Z744" s="409"/>
      <c r="AA744" s="409"/>
      <c r="AB744" s="409"/>
      <c r="AC744" s="409"/>
      <c r="AD744" s="409"/>
    </row>
    <row r="745" ht="16.5" customHeight="1">
      <c r="A745" s="409"/>
      <c r="B745" s="434"/>
      <c r="C745" s="434"/>
      <c r="D745" s="434"/>
      <c r="E745" s="409"/>
      <c r="F745" s="409"/>
      <c r="G745" s="434"/>
      <c r="H745" s="409"/>
      <c r="I745" s="409"/>
      <c r="J745" s="409"/>
      <c r="K745" s="409"/>
      <c r="L745" s="409"/>
      <c r="M745" s="409"/>
      <c r="N745" s="409"/>
      <c r="O745" s="409"/>
      <c r="P745" s="409"/>
      <c r="Q745" s="409"/>
      <c r="R745" s="409"/>
      <c r="S745" s="409"/>
      <c r="T745" s="409"/>
      <c r="U745" s="409"/>
      <c r="V745" s="409"/>
      <c r="W745" s="409"/>
      <c r="X745" s="409"/>
      <c r="Y745" s="409"/>
      <c r="Z745" s="409"/>
      <c r="AA745" s="409"/>
      <c r="AB745" s="409"/>
      <c r="AC745" s="409"/>
      <c r="AD745" s="409"/>
    </row>
    <row r="746" ht="16.5" customHeight="1">
      <c r="A746" s="409"/>
      <c r="B746" s="434"/>
      <c r="C746" s="434"/>
      <c r="D746" s="434"/>
      <c r="E746" s="409"/>
      <c r="F746" s="409"/>
      <c r="G746" s="434"/>
      <c r="H746" s="409"/>
      <c r="I746" s="409"/>
      <c r="J746" s="409"/>
      <c r="K746" s="409"/>
      <c r="L746" s="409"/>
      <c r="M746" s="409"/>
      <c r="N746" s="409"/>
      <c r="O746" s="409"/>
      <c r="P746" s="409"/>
      <c r="Q746" s="409"/>
      <c r="R746" s="409"/>
      <c r="S746" s="409"/>
      <c r="T746" s="409"/>
      <c r="U746" s="409"/>
      <c r="V746" s="409"/>
      <c r="W746" s="409"/>
      <c r="X746" s="409"/>
      <c r="Y746" s="409"/>
      <c r="Z746" s="409"/>
      <c r="AA746" s="409"/>
      <c r="AB746" s="409"/>
      <c r="AC746" s="409"/>
      <c r="AD746" s="409"/>
    </row>
    <row r="747" ht="16.5" customHeight="1">
      <c r="A747" s="409"/>
      <c r="B747" s="434"/>
      <c r="C747" s="434"/>
      <c r="D747" s="434"/>
      <c r="E747" s="409"/>
      <c r="F747" s="409"/>
      <c r="G747" s="434"/>
      <c r="H747" s="409"/>
      <c r="I747" s="409"/>
      <c r="J747" s="409"/>
      <c r="K747" s="409"/>
      <c r="L747" s="409"/>
      <c r="M747" s="409"/>
      <c r="N747" s="409"/>
      <c r="O747" s="409"/>
      <c r="P747" s="409"/>
      <c r="Q747" s="409"/>
      <c r="R747" s="409"/>
      <c r="S747" s="409"/>
      <c r="T747" s="409"/>
      <c r="U747" s="409"/>
      <c r="V747" s="409"/>
      <c r="W747" s="409"/>
      <c r="X747" s="409"/>
      <c r="Y747" s="409"/>
      <c r="Z747" s="409"/>
      <c r="AA747" s="409"/>
      <c r="AB747" s="409"/>
      <c r="AC747" s="409"/>
      <c r="AD747" s="409"/>
    </row>
    <row r="748" ht="16.5" customHeight="1">
      <c r="A748" s="409"/>
      <c r="B748" s="434"/>
      <c r="C748" s="434"/>
      <c r="D748" s="434"/>
      <c r="E748" s="409"/>
      <c r="F748" s="409"/>
      <c r="G748" s="434"/>
      <c r="H748" s="409"/>
      <c r="I748" s="409"/>
      <c r="J748" s="409"/>
      <c r="K748" s="409"/>
      <c r="L748" s="409"/>
      <c r="M748" s="409"/>
      <c r="N748" s="409"/>
      <c r="O748" s="409"/>
      <c r="P748" s="409"/>
      <c r="Q748" s="409"/>
      <c r="R748" s="409"/>
      <c r="S748" s="409"/>
      <c r="T748" s="409"/>
      <c r="U748" s="409"/>
      <c r="V748" s="409"/>
      <c r="W748" s="409"/>
      <c r="X748" s="409"/>
      <c r="Y748" s="409"/>
      <c r="Z748" s="409"/>
      <c r="AA748" s="409"/>
      <c r="AB748" s="409"/>
      <c r="AC748" s="409"/>
      <c r="AD748" s="409"/>
    </row>
    <row r="749" ht="16.5" customHeight="1">
      <c r="A749" s="409"/>
      <c r="B749" s="434"/>
      <c r="C749" s="434"/>
      <c r="D749" s="434"/>
      <c r="E749" s="409"/>
      <c r="F749" s="409"/>
      <c r="G749" s="434"/>
      <c r="H749" s="409"/>
      <c r="I749" s="409"/>
      <c r="J749" s="409"/>
      <c r="K749" s="409"/>
      <c r="L749" s="409"/>
      <c r="M749" s="409"/>
      <c r="N749" s="409"/>
      <c r="O749" s="409"/>
      <c r="P749" s="409"/>
      <c r="Q749" s="409"/>
      <c r="R749" s="409"/>
      <c r="S749" s="409"/>
      <c r="T749" s="409"/>
      <c r="U749" s="409"/>
      <c r="V749" s="409"/>
      <c r="W749" s="409"/>
      <c r="X749" s="409"/>
      <c r="Y749" s="409"/>
      <c r="Z749" s="409"/>
      <c r="AA749" s="409"/>
      <c r="AB749" s="409"/>
      <c r="AC749" s="409"/>
      <c r="AD749" s="409"/>
    </row>
    <row r="750" ht="16.5" customHeight="1">
      <c r="A750" s="409"/>
      <c r="B750" s="434"/>
      <c r="C750" s="434"/>
      <c r="D750" s="434"/>
      <c r="E750" s="409"/>
      <c r="F750" s="409"/>
      <c r="G750" s="434"/>
      <c r="H750" s="409"/>
      <c r="I750" s="409"/>
      <c r="J750" s="409"/>
      <c r="K750" s="409"/>
      <c r="L750" s="409"/>
      <c r="M750" s="409"/>
      <c r="N750" s="409"/>
      <c r="O750" s="409"/>
      <c r="P750" s="409"/>
      <c r="Q750" s="409"/>
      <c r="R750" s="409"/>
      <c r="S750" s="409"/>
      <c r="T750" s="409"/>
      <c r="U750" s="409"/>
      <c r="V750" s="409"/>
      <c r="W750" s="409"/>
      <c r="X750" s="409"/>
      <c r="Y750" s="409"/>
      <c r="Z750" s="409"/>
      <c r="AA750" s="409"/>
      <c r="AB750" s="409"/>
      <c r="AC750" s="409"/>
      <c r="AD750" s="409"/>
    </row>
    <row r="751" ht="16.5" customHeight="1">
      <c r="A751" s="409"/>
      <c r="B751" s="434"/>
      <c r="C751" s="434"/>
      <c r="D751" s="434"/>
      <c r="E751" s="409"/>
      <c r="F751" s="409"/>
      <c r="G751" s="434"/>
      <c r="H751" s="409"/>
      <c r="I751" s="409"/>
      <c r="J751" s="409"/>
      <c r="K751" s="409"/>
      <c r="L751" s="409"/>
      <c r="M751" s="409"/>
      <c r="N751" s="409"/>
      <c r="O751" s="409"/>
      <c r="P751" s="409"/>
      <c r="Q751" s="409"/>
      <c r="R751" s="409"/>
      <c r="S751" s="409"/>
      <c r="T751" s="409"/>
      <c r="U751" s="409"/>
      <c r="V751" s="409"/>
      <c r="W751" s="409"/>
      <c r="X751" s="409"/>
      <c r="Y751" s="409"/>
      <c r="Z751" s="409"/>
      <c r="AA751" s="409"/>
      <c r="AB751" s="409"/>
      <c r="AC751" s="409"/>
      <c r="AD751" s="409"/>
    </row>
    <row r="752" ht="16.5" customHeight="1">
      <c r="A752" s="409"/>
      <c r="B752" s="434"/>
      <c r="C752" s="434"/>
      <c r="D752" s="434"/>
      <c r="E752" s="409"/>
      <c r="F752" s="409"/>
      <c r="G752" s="434"/>
      <c r="H752" s="409"/>
      <c r="I752" s="409"/>
      <c r="J752" s="409"/>
      <c r="K752" s="409"/>
      <c r="L752" s="409"/>
      <c r="M752" s="409"/>
      <c r="N752" s="409"/>
      <c r="O752" s="409"/>
      <c r="P752" s="409"/>
      <c r="Q752" s="409"/>
      <c r="R752" s="409"/>
      <c r="S752" s="409"/>
      <c r="T752" s="409"/>
      <c r="U752" s="409"/>
      <c r="V752" s="409"/>
      <c r="W752" s="409"/>
      <c r="X752" s="409"/>
      <c r="Y752" s="409"/>
      <c r="Z752" s="409"/>
      <c r="AA752" s="409"/>
      <c r="AB752" s="409"/>
      <c r="AC752" s="409"/>
      <c r="AD752" s="409"/>
    </row>
    <row r="753" ht="16.5" customHeight="1">
      <c r="A753" s="409"/>
      <c r="B753" s="434"/>
      <c r="C753" s="434"/>
      <c r="D753" s="434"/>
      <c r="E753" s="409"/>
      <c r="F753" s="409"/>
      <c r="G753" s="434"/>
      <c r="H753" s="409"/>
      <c r="I753" s="409"/>
      <c r="J753" s="409"/>
      <c r="K753" s="409"/>
      <c r="L753" s="409"/>
      <c r="M753" s="409"/>
      <c r="N753" s="409"/>
      <c r="O753" s="409"/>
      <c r="P753" s="409"/>
      <c r="Q753" s="409"/>
      <c r="R753" s="409"/>
      <c r="S753" s="409"/>
      <c r="T753" s="409"/>
      <c r="U753" s="409"/>
      <c r="V753" s="409"/>
      <c r="W753" s="409"/>
      <c r="X753" s="409"/>
      <c r="Y753" s="409"/>
      <c r="Z753" s="409"/>
      <c r="AA753" s="409"/>
      <c r="AB753" s="409"/>
      <c r="AC753" s="409"/>
      <c r="AD753" s="409"/>
    </row>
    <row r="754" ht="16.5" customHeight="1">
      <c r="A754" s="409"/>
      <c r="B754" s="434"/>
      <c r="C754" s="434"/>
      <c r="D754" s="434"/>
      <c r="E754" s="409"/>
      <c r="F754" s="409"/>
      <c r="G754" s="434"/>
      <c r="H754" s="409"/>
      <c r="I754" s="409"/>
      <c r="J754" s="409"/>
      <c r="K754" s="409"/>
      <c r="L754" s="409"/>
      <c r="M754" s="409"/>
      <c r="N754" s="409"/>
      <c r="O754" s="409"/>
      <c r="P754" s="409"/>
      <c r="Q754" s="409"/>
      <c r="R754" s="409"/>
      <c r="S754" s="409"/>
      <c r="T754" s="409"/>
      <c r="U754" s="409"/>
      <c r="V754" s="409"/>
      <c r="W754" s="409"/>
      <c r="X754" s="409"/>
      <c r="Y754" s="409"/>
      <c r="Z754" s="409"/>
      <c r="AA754" s="409"/>
      <c r="AB754" s="409"/>
      <c r="AC754" s="409"/>
      <c r="AD754" s="409"/>
    </row>
    <row r="755" ht="16.5" customHeight="1">
      <c r="A755" s="409"/>
      <c r="B755" s="434"/>
      <c r="C755" s="434"/>
      <c r="D755" s="434"/>
      <c r="E755" s="409"/>
      <c r="F755" s="409"/>
      <c r="G755" s="434"/>
      <c r="H755" s="409"/>
      <c r="I755" s="409"/>
      <c r="J755" s="409"/>
      <c r="K755" s="409"/>
      <c r="L755" s="409"/>
      <c r="M755" s="409"/>
      <c r="N755" s="409"/>
      <c r="O755" s="409"/>
      <c r="P755" s="409"/>
      <c r="Q755" s="409"/>
      <c r="R755" s="409"/>
      <c r="S755" s="409"/>
      <c r="T755" s="409"/>
      <c r="U755" s="409"/>
      <c r="V755" s="409"/>
      <c r="W755" s="409"/>
      <c r="X755" s="409"/>
      <c r="Y755" s="409"/>
      <c r="Z755" s="409"/>
      <c r="AA755" s="409"/>
      <c r="AB755" s="409"/>
      <c r="AC755" s="409"/>
      <c r="AD755" s="409"/>
    </row>
    <row r="756" ht="16.5" customHeight="1">
      <c r="A756" s="409"/>
      <c r="B756" s="434"/>
      <c r="C756" s="434"/>
      <c r="D756" s="434"/>
      <c r="E756" s="409"/>
      <c r="F756" s="409"/>
      <c r="G756" s="434"/>
      <c r="H756" s="409"/>
      <c r="I756" s="409"/>
      <c r="J756" s="409"/>
      <c r="K756" s="409"/>
      <c r="L756" s="409"/>
      <c r="M756" s="409"/>
      <c r="N756" s="409"/>
      <c r="O756" s="409"/>
      <c r="P756" s="409"/>
      <c r="Q756" s="409"/>
      <c r="R756" s="409"/>
      <c r="S756" s="409"/>
      <c r="T756" s="409"/>
      <c r="U756" s="409"/>
      <c r="V756" s="409"/>
      <c r="W756" s="409"/>
      <c r="X756" s="409"/>
      <c r="Y756" s="409"/>
      <c r="Z756" s="409"/>
      <c r="AA756" s="409"/>
      <c r="AB756" s="409"/>
      <c r="AC756" s="409"/>
      <c r="AD756" s="409"/>
    </row>
    <row r="757" ht="16.5" customHeight="1">
      <c r="A757" s="409"/>
      <c r="B757" s="434"/>
      <c r="C757" s="434"/>
      <c r="D757" s="434"/>
      <c r="E757" s="409"/>
      <c r="F757" s="409"/>
      <c r="G757" s="434"/>
      <c r="H757" s="409"/>
      <c r="I757" s="409"/>
      <c r="J757" s="409"/>
      <c r="K757" s="409"/>
      <c r="L757" s="409"/>
      <c r="M757" s="409"/>
      <c r="N757" s="409"/>
      <c r="O757" s="409"/>
      <c r="P757" s="409"/>
      <c r="Q757" s="409"/>
      <c r="R757" s="409"/>
      <c r="S757" s="409"/>
      <c r="T757" s="409"/>
      <c r="U757" s="409"/>
      <c r="V757" s="409"/>
      <c r="W757" s="409"/>
      <c r="X757" s="409"/>
      <c r="Y757" s="409"/>
      <c r="Z757" s="409"/>
      <c r="AA757" s="409"/>
      <c r="AB757" s="409"/>
      <c r="AC757" s="409"/>
      <c r="AD757" s="409"/>
    </row>
    <row r="758" ht="16.5" customHeight="1">
      <c r="A758" s="409"/>
      <c r="B758" s="434"/>
      <c r="C758" s="434"/>
      <c r="D758" s="434"/>
      <c r="E758" s="409"/>
      <c r="F758" s="409"/>
      <c r="G758" s="434"/>
      <c r="H758" s="409"/>
      <c r="I758" s="409"/>
      <c r="J758" s="409"/>
      <c r="K758" s="409"/>
      <c r="L758" s="409"/>
      <c r="M758" s="409"/>
      <c r="N758" s="409"/>
      <c r="O758" s="409"/>
      <c r="P758" s="409"/>
      <c r="Q758" s="409"/>
      <c r="R758" s="409"/>
      <c r="S758" s="409"/>
      <c r="T758" s="409"/>
      <c r="U758" s="409"/>
      <c r="V758" s="409"/>
      <c r="W758" s="409"/>
      <c r="X758" s="409"/>
      <c r="Y758" s="409"/>
      <c r="Z758" s="409"/>
      <c r="AA758" s="409"/>
      <c r="AB758" s="409"/>
      <c r="AC758" s="409"/>
      <c r="AD758" s="409"/>
    </row>
    <row r="759" ht="16.5" customHeight="1">
      <c r="A759" s="409"/>
      <c r="B759" s="434"/>
      <c r="C759" s="434"/>
      <c r="D759" s="434"/>
      <c r="E759" s="409"/>
      <c r="F759" s="409"/>
      <c r="G759" s="434"/>
      <c r="H759" s="409"/>
      <c r="I759" s="409"/>
      <c r="J759" s="409"/>
      <c r="K759" s="409"/>
      <c r="L759" s="409"/>
      <c r="M759" s="409"/>
      <c r="N759" s="409"/>
      <c r="O759" s="409"/>
      <c r="P759" s="409"/>
      <c r="Q759" s="409"/>
      <c r="R759" s="409"/>
      <c r="S759" s="409"/>
      <c r="T759" s="409"/>
      <c r="U759" s="409"/>
      <c r="V759" s="409"/>
      <c r="W759" s="409"/>
      <c r="X759" s="409"/>
      <c r="Y759" s="409"/>
      <c r="Z759" s="409"/>
      <c r="AA759" s="409"/>
      <c r="AB759" s="409"/>
      <c r="AC759" s="409"/>
      <c r="AD759" s="409"/>
    </row>
    <row r="760" ht="16.5" customHeight="1">
      <c r="A760" s="409"/>
      <c r="B760" s="434"/>
      <c r="C760" s="434"/>
      <c r="D760" s="434"/>
      <c r="E760" s="409"/>
      <c r="F760" s="409"/>
      <c r="G760" s="434"/>
      <c r="H760" s="409"/>
      <c r="I760" s="409"/>
      <c r="J760" s="409"/>
      <c r="K760" s="409"/>
      <c r="L760" s="409"/>
      <c r="M760" s="409"/>
      <c r="N760" s="409"/>
      <c r="O760" s="409"/>
      <c r="P760" s="409"/>
      <c r="Q760" s="409"/>
      <c r="R760" s="409"/>
      <c r="S760" s="409"/>
      <c r="T760" s="409"/>
      <c r="U760" s="409"/>
      <c r="V760" s="409"/>
      <c r="W760" s="409"/>
      <c r="X760" s="409"/>
      <c r="Y760" s="409"/>
      <c r="Z760" s="409"/>
      <c r="AA760" s="409"/>
      <c r="AB760" s="409"/>
      <c r="AC760" s="409"/>
      <c r="AD760" s="409"/>
    </row>
    <row r="761" ht="16.5" customHeight="1">
      <c r="A761" s="409"/>
      <c r="B761" s="434"/>
      <c r="C761" s="434"/>
      <c r="D761" s="434"/>
      <c r="E761" s="409"/>
      <c r="F761" s="409"/>
      <c r="G761" s="434"/>
      <c r="H761" s="409"/>
      <c r="I761" s="409"/>
      <c r="J761" s="409"/>
      <c r="K761" s="409"/>
      <c r="L761" s="409"/>
      <c r="M761" s="409"/>
      <c r="N761" s="409"/>
      <c r="O761" s="409"/>
      <c r="P761" s="409"/>
      <c r="Q761" s="409"/>
      <c r="R761" s="409"/>
      <c r="S761" s="409"/>
      <c r="T761" s="409"/>
      <c r="U761" s="409"/>
      <c r="V761" s="409"/>
      <c r="W761" s="409"/>
      <c r="X761" s="409"/>
      <c r="Y761" s="409"/>
      <c r="Z761" s="409"/>
      <c r="AA761" s="409"/>
      <c r="AB761" s="409"/>
      <c r="AC761" s="409"/>
      <c r="AD761" s="409"/>
    </row>
    <row r="762" ht="16.5" customHeight="1">
      <c r="A762" s="409"/>
      <c r="B762" s="434"/>
      <c r="C762" s="434"/>
      <c r="D762" s="434"/>
      <c r="E762" s="409"/>
      <c r="F762" s="409"/>
      <c r="G762" s="434"/>
      <c r="H762" s="409"/>
      <c r="I762" s="409"/>
      <c r="J762" s="409"/>
      <c r="K762" s="409"/>
      <c r="L762" s="409"/>
      <c r="M762" s="409"/>
      <c r="N762" s="409"/>
      <c r="O762" s="409"/>
      <c r="P762" s="409"/>
      <c r="Q762" s="409"/>
      <c r="R762" s="409"/>
      <c r="S762" s="409"/>
      <c r="T762" s="409"/>
      <c r="U762" s="409"/>
      <c r="V762" s="409"/>
      <c r="W762" s="409"/>
      <c r="X762" s="409"/>
      <c r="Y762" s="409"/>
      <c r="Z762" s="409"/>
      <c r="AA762" s="409"/>
      <c r="AB762" s="409"/>
      <c r="AC762" s="409"/>
      <c r="AD762" s="409"/>
    </row>
    <row r="763" ht="16.5" customHeight="1">
      <c r="A763" s="409"/>
      <c r="B763" s="434"/>
      <c r="C763" s="434"/>
      <c r="D763" s="434"/>
      <c r="E763" s="409"/>
      <c r="F763" s="409"/>
      <c r="G763" s="434"/>
      <c r="H763" s="409"/>
      <c r="I763" s="409"/>
      <c r="J763" s="409"/>
      <c r="K763" s="409"/>
      <c r="L763" s="409"/>
      <c r="M763" s="409"/>
      <c r="N763" s="409"/>
      <c r="O763" s="409"/>
      <c r="P763" s="409"/>
      <c r="Q763" s="409"/>
      <c r="R763" s="409"/>
      <c r="S763" s="409"/>
      <c r="T763" s="409"/>
      <c r="U763" s="409"/>
      <c r="V763" s="409"/>
      <c r="W763" s="409"/>
      <c r="X763" s="409"/>
      <c r="Y763" s="409"/>
      <c r="Z763" s="409"/>
      <c r="AA763" s="409"/>
      <c r="AB763" s="409"/>
      <c r="AC763" s="409"/>
      <c r="AD763" s="409"/>
    </row>
    <row r="764" ht="16.5" customHeight="1">
      <c r="A764" s="409"/>
      <c r="B764" s="434"/>
      <c r="C764" s="434"/>
      <c r="D764" s="434"/>
      <c r="E764" s="409"/>
      <c r="F764" s="409"/>
      <c r="G764" s="434"/>
      <c r="H764" s="409"/>
      <c r="I764" s="409"/>
      <c r="J764" s="409"/>
      <c r="K764" s="409"/>
      <c r="L764" s="409"/>
      <c r="M764" s="409"/>
      <c r="N764" s="409"/>
      <c r="O764" s="409"/>
      <c r="P764" s="409"/>
      <c r="Q764" s="409"/>
      <c r="R764" s="409"/>
      <c r="S764" s="409"/>
      <c r="T764" s="409"/>
      <c r="U764" s="409"/>
      <c r="V764" s="409"/>
      <c r="W764" s="409"/>
      <c r="X764" s="409"/>
      <c r="Y764" s="409"/>
      <c r="Z764" s="409"/>
      <c r="AA764" s="409"/>
      <c r="AB764" s="409"/>
      <c r="AC764" s="409"/>
      <c r="AD764" s="409"/>
    </row>
    <row r="765" ht="16.5" customHeight="1">
      <c r="A765" s="409"/>
      <c r="B765" s="434"/>
      <c r="C765" s="434"/>
      <c r="D765" s="434"/>
      <c r="E765" s="409"/>
      <c r="F765" s="409"/>
      <c r="G765" s="434"/>
      <c r="H765" s="409"/>
      <c r="I765" s="409"/>
      <c r="J765" s="409"/>
      <c r="K765" s="409"/>
      <c r="L765" s="409"/>
      <c r="M765" s="409"/>
      <c r="N765" s="409"/>
      <c r="O765" s="409"/>
      <c r="P765" s="409"/>
      <c r="Q765" s="409"/>
      <c r="R765" s="409"/>
      <c r="S765" s="409"/>
      <c r="T765" s="409"/>
      <c r="U765" s="409"/>
      <c r="V765" s="409"/>
      <c r="W765" s="409"/>
      <c r="X765" s="409"/>
      <c r="Y765" s="409"/>
      <c r="Z765" s="409"/>
      <c r="AA765" s="409"/>
      <c r="AB765" s="409"/>
      <c r="AC765" s="409"/>
      <c r="AD765" s="409"/>
    </row>
    <row r="766" ht="16.5" customHeight="1">
      <c r="A766" s="409"/>
      <c r="B766" s="434"/>
      <c r="C766" s="434"/>
      <c r="D766" s="434"/>
      <c r="E766" s="409"/>
      <c r="F766" s="409"/>
      <c r="G766" s="434"/>
      <c r="H766" s="409"/>
      <c r="I766" s="409"/>
      <c r="J766" s="409"/>
      <c r="K766" s="409"/>
      <c r="L766" s="409"/>
      <c r="M766" s="409"/>
      <c r="N766" s="409"/>
      <c r="O766" s="409"/>
      <c r="P766" s="409"/>
      <c r="Q766" s="409"/>
      <c r="R766" s="409"/>
      <c r="S766" s="409"/>
      <c r="T766" s="409"/>
      <c r="U766" s="409"/>
      <c r="V766" s="409"/>
      <c r="W766" s="409"/>
      <c r="X766" s="409"/>
      <c r="Y766" s="409"/>
      <c r="Z766" s="409"/>
      <c r="AA766" s="409"/>
      <c r="AB766" s="409"/>
      <c r="AC766" s="409"/>
      <c r="AD766" s="409"/>
    </row>
    <row r="767" ht="16.5" customHeight="1">
      <c r="A767" s="409"/>
      <c r="B767" s="434"/>
      <c r="C767" s="434"/>
      <c r="D767" s="434"/>
      <c r="E767" s="409"/>
      <c r="F767" s="409"/>
      <c r="G767" s="434"/>
      <c r="H767" s="409"/>
      <c r="I767" s="409"/>
      <c r="J767" s="409"/>
      <c r="K767" s="409"/>
      <c r="L767" s="409"/>
      <c r="M767" s="409"/>
      <c r="N767" s="409"/>
      <c r="O767" s="409"/>
      <c r="P767" s="409"/>
      <c r="Q767" s="409"/>
      <c r="R767" s="409"/>
      <c r="S767" s="409"/>
      <c r="T767" s="409"/>
      <c r="U767" s="409"/>
      <c r="V767" s="409"/>
      <c r="W767" s="409"/>
      <c r="X767" s="409"/>
      <c r="Y767" s="409"/>
      <c r="Z767" s="409"/>
      <c r="AA767" s="409"/>
      <c r="AB767" s="409"/>
      <c r="AC767" s="409"/>
      <c r="AD767" s="409"/>
    </row>
    <row r="768" ht="16.5" customHeight="1">
      <c r="A768" s="409"/>
      <c r="B768" s="434"/>
      <c r="C768" s="434"/>
      <c r="D768" s="434"/>
      <c r="E768" s="409"/>
      <c r="F768" s="409"/>
      <c r="G768" s="434"/>
      <c r="H768" s="409"/>
      <c r="I768" s="409"/>
      <c r="J768" s="409"/>
      <c r="K768" s="409"/>
      <c r="L768" s="409"/>
      <c r="M768" s="409"/>
      <c r="N768" s="409"/>
      <c r="O768" s="409"/>
      <c r="P768" s="409"/>
      <c r="Q768" s="409"/>
      <c r="R768" s="409"/>
      <c r="S768" s="409"/>
      <c r="T768" s="409"/>
      <c r="U768" s="409"/>
      <c r="V768" s="409"/>
      <c r="W768" s="409"/>
      <c r="X768" s="409"/>
      <c r="Y768" s="409"/>
      <c r="Z768" s="409"/>
      <c r="AA768" s="409"/>
      <c r="AB768" s="409"/>
      <c r="AC768" s="409"/>
      <c r="AD768" s="409"/>
    </row>
    <row r="769" ht="16.5" customHeight="1">
      <c r="A769" s="409"/>
      <c r="B769" s="434"/>
      <c r="C769" s="434"/>
      <c r="D769" s="434"/>
      <c r="E769" s="409"/>
      <c r="F769" s="409"/>
      <c r="G769" s="434"/>
      <c r="H769" s="409"/>
      <c r="I769" s="409"/>
      <c r="J769" s="409"/>
      <c r="K769" s="409"/>
      <c r="L769" s="409"/>
      <c r="M769" s="409"/>
      <c r="N769" s="409"/>
      <c r="O769" s="409"/>
      <c r="P769" s="409"/>
      <c r="Q769" s="409"/>
      <c r="R769" s="409"/>
      <c r="S769" s="409"/>
      <c r="T769" s="409"/>
      <c r="U769" s="409"/>
      <c r="V769" s="409"/>
      <c r="W769" s="409"/>
      <c r="X769" s="409"/>
      <c r="Y769" s="409"/>
      <c r="Z769" s="409"/>
      <c r="AA769" s="409"/>
      <c r="AB769" s="409"/>
      <c r="AC769" s="409"/>
      <c r="AD769" s="409"/>
    </row>
    <row r="770" ht="16.5" customHeight="1">
      <c r="A770" s="409"/>
      <c r="B770" s="434"/>
      <c r="C770" s="434"/>
      <c r="D770" s="434"/>
      <c r="E770" s="409"/>
      <c r="F770" s="409"/>
      <c r="G770" s="434"/>
      <c r="H770" s="409"/>
      <c r="I770" s="409"/>
      <c r="J770" s="409"/>
      <c r="K770" s="409"/>
      <c r="L770" s="409"/>
      <c r="M770" s="409"/>
      <c r="N770" s="409"/>
      <c r="O770" s="409"/>
      <c r="P770" s="409"/>
      <c r="Q770" s="409"/>
      <c r="R770" s="409"/>
      <c r="S770" s="409"/>
      <c r="T770" s="409"/>
      <c r="U770" s="409"/>
      <c r="V770" s="409"/>
      <c r="W770" s="409"/>
      <c r="X770" s="409"/>
      <c r="Y770" s="409"/>
      <c r="Z770" s="409"/>
      <c r="AA770" s="409"/>
      <c r="AB770" s="409"/>
      <c r="AC770" s="409"/>
      <c r="AD770" s="409"/>
    </row>
    <row r="771" ht="16.5" customHeight="1">
      <c r="A771" s="409"/>
      <c r="B771" s="434"/>
      <c r="C771" s="434"/>
      <c r="D771" s="434"/>
      <c r="E771" s="409"/>
      <c r="F771" s="409"/>
      <c r="G771" s="434"/>
      <c r="H771" s="409"/>
      <c r="I771" s="409"/>
      <c r="J771" s="409"/>
      <c r="K771" s="409"/>
      <c r="L771" s="409"/>
      <c r="M771" s="409"/>
      <c r="N771" s="409"/>
      <c r="O771" s="409"/>
      <c r="P771" s="409"/>
      <c r="Q771" s="409"/>
      <c r="R771" s="409"/>
      <c r="S771" s="409"/>
      <c r="T771" s="409"/>
      <c r="U771" s="409"/>
      <c r="V771" s="409"/>
      <c r="W771" s="409"/>
      <c r="X771" s="409"/>
      <c r="Y771" s="409"/>
      <c r="Z771" s="409"/>
      <c r="AA771" s="409"/>
      <c r="AB771" s="409"/>
      <c r="AC771" s="409"/>
      <c r="AD771" s="409"/>
    </row>
    <row r="772" ht="16.5" customHeight="1">
      <c r="A772" s="409"/>
      <c r="B772" s="434"/>
      <c r="C772" s="434"/>
      <c r="D772" s="434"/>
      <c r="E772" s="409"/>
      <c r="F772" s="409"/>
      <c r="G772" s="434"/>
      <c r="H772" s="409"/>
      <c r="I772" s="409"/>
      <c r="J772" s="409"/>
      <c r="K772" s="409"/>
      <c r="L772" s="409"/>
      <c r="M772" s="409"/>
      <c r="N772" s="409"/>
      <c r="O772" s="409"/>
      <c r="P772" s="409"/>
      <c r="Q772" s="409"/>
      <c r="R772" s="409"/>
      <c r="S772" s="409"/>
      <c r="T772" s="409"/>
      <c r="U772" s="409"/>
      <c r="V772" s="409"/>
      <c r="W772" s="409"/>
      <c r="X772" s="409"/>
      <c r="Y772" s="409"/>
      <c r="Z772" s="409"/>
      <c r="AA772" s="409"/>
      <c r="AB772" s="409"/>
      <c r="AC772" s="409"/>
      <c r="AD772" s="409"/>
    </row>
    <row r="773" ht="16.5" customHeight="1">
      <c r="A773" s="409"/>
      <c r="B773" s="434"/>
      <c r="C773" s="434"/>
      <c r="D773" s="434"/>
      <c r="E773" s="409"/>
      <c r="F773" s="409"/>
      <c r="G773" s="434"/>
      <c r="H773" s="409"/>
      <c r="I773" s="409"/>
      <c r="J773" s="409"/>
      <c r="K773" s="409"/>
      <c r="L773" s="409"/>
      <c r="M773" s="409"/>
      <c r="N773" s="409"/>
      <c r="O773" s="409"/>
      <c r="P773" s="409"/>
      <c r="Q773" s="409"/>
      <c r="R773" s="409"/>
      <c r="S773" s="409"/>
      <c r="T773" s="409"/>
      <c r="U773" s="409"/>
      <c r="V773" s="409"/>
      <c r="W773" s="409"/>
      <c r="X773" s="409"/>
      <c r="Y773" s="409"/>
      <c r="Z773" s="409"/>
      <c r="AA773" s="409"/>
      <c r="AB773" s="409"/>
      <c r="AC773" s="409"/>
      <c r="AD773" s="409"/>
    </row>
    <row r="774" ht="16.5" customHeight="1">
      <c r="A774" s="409"/>
      <c r="B774" s="434"/>
      <c r="C774" s="434"/>
      <c r="D774" s="434"/>
      <c r="E774" s="409"/>
      <c r="F774" s="409"/>
      <c r="G774" s="434"/>
      <c r="H774" s="409"/>
      <c r="I774" s="409"/>
      <c r="J774" s="409"/>
      <c r="K774" s="409"/>
      <c r="L774" s="409"/>
      <c r="M774" s="409"/>
      <c r="N774" s="409"/>
      <c r="O774" s="409"/>
      <c r="P774" s="409"/>
      <c r="Q774" s="409"/>
      <c r="R774" s="409"/>
      <c r="S774" s="409"/>
      <c r="T774" s="409"/>
      <c r="U774" s="409"/>
      <c r="V774" s="409"/>
      <c r="W774" s="409"/>
      <c r="X774" s="409"/>
      <c r="Y774" s="409"/>
      <c r="Z774" s="409"/>
      <c r="AA774" s="409"/>
      <c r="AB774" s="409"/>
      <c r="AC774" s="409"/>
      <c r="AD774" s="409"/>
    </row>
    <row r="775" ht="16.5" customHeight="1">
      <c r="A775" s="409"/>
      <c r="B775" s="434"/>
      <c r="C775" s="434"/>
      <c r="D775" s="434"/>
      <c r="E775" s="409"/>
      <c r="F775" s="409"/>
      <c r="G775" s="434"/>
      <c r="H775" s="409"/>
      <c r="I775" s="409"/>
      <c r="J775" s="409"/>
      <c r="K775" s="409"/>
      <c r="L775" s="409"/>
      <c r="M775" s="409"/>
      <c r="N775" s="409"/>
      <c r="O775" s="409"/>
      <c r="P775" s="409"/>
      <c r="Q775" s="409"/>
      <c r="R775" s="409"/>
      <c r="S775" s="409"/>
      <c r="T775" s="409"/>
      <c r="U775" s="409"/>
      <c r="V775" s="409"/>
      <c r="W775" s="409"/>
      <c r="X775" s="409"/>
      <c r="Y775" s="409"/>
      <c r="Z775" s="409"/>
      <c r="AA775" s="409"/>
      <c r="AB775" s="409"/>
      <c r="AC775" s="409"/>
      <c r="AD775" s="409"/>
    </row>
    <row r="776" ht="16.5" customHeight="1">
      <c r="A776" s="409"/>
      <c r="B776" s="434"/>
      <c r="C776" s="434"/>
      <c r="D776" s="434"/>
      <c r="E776" s="409"/>
      <c r="F776" s="409"/>
      <c r="G776" s="434"/>
      <c r="H776" s="409"/>
      <c r="I776" s="409"/>
      <c r="J776" s="409"/>
      <c r="K776" s="409"/>
      <c r="L776" s="409"/>
      <c r="M776" s="409"/>
      <c r="N776" s="409"/>
      <c r="O776" s="409"/>
      <c r="P776" s="409"/>
      <c r="Q776" s="409"/>
      <c r="R776" s="409"/>
      <c r="S776" s="409"/>
      <c r="T776" s="409"/>
      <c r="U776" s="409"/>
      <c r="V776" s="409"/>
      <c r="W776" s="409"/>
      <c r="X776" s="409"/>
      <c r="Y776" s="409"/>
      <c r="Z776" s="409"/>
      <c r="AA776" s="409"/>
      <c r="AB776" s="409"/>
      <c r="AC776" s="409"/>
      <c r="AD776" s="409"/>
    </row>
    <row r="777" ht="16.5" customHeight="1">
      <c r="A777" s="409"/>
      <c r="B777" s="434"/>
      <c r="C777" s="434"/>
      <c r="D777" s="434"/>
      <c r="E777" s="409"/>
      <c r="F777" s="409"/>
      <c r="G777" s="434"/>
      <c r="H777" s="409"/>
      <c r="I777" s="409"/>
      <c r="J777" s="409"/>
      <c r="K777" s="409"/>
      <c r="L777" s="409"/>
      <c r="M777" s="409"/>
      <c r="N777" s="409"/>
      <c r="O777" s="409"/>
      <c r="P777" s="409"/>
      <c r="Q777" s="409"/>
      <c r="R777" s="409"/>
      <c r="S777" s="409"/>
      <c r="T777" s="409"/>
      <c r="U777" s="409"/>
      <c r="V777" s="409"/>
      <c r="W777" s="409"/>
      <c r="X777" s="409"/>
      <c r="Y777" s="409"/>
      <c r="Z777" s="409"/>
      <c r="AA777" s="409"/>
      <c r="AB777" s="409"/>
      <c r="AC777" s="409"/>
      <c r="AD777" s="409"/>
    </row>
    <row r="778" ht="16.5" customHeight="1">
      <c r="A778" s="409"/>
      <c r="B778" s="434"/>
      <c r="C778" s="434"/>
      <c r="D778" s="434"/>
      <c r="E778" s="409"/>
      <c r="F778" s="409"/>
      <c r="G778" s="434"/>
      <c r="H778" s="409"/>
      <c r="I778" s="409"/>
      <c r="J778" s="409"/>
      <c r="K778" s="409"/>
      <c r="L778" s="409"/>
      <c r="M778" s="409"/>
      <c r="N778" s="409"/>
      <c r="O778" s="409"/>
      <c r="P778" s="409"/>
      <c r="Q778" s="409"/>
      <c r="R778" s="409"/>
      <c r="S778" s="409"/>
      <c r="T778" s="409"/>
      <c r="U778" s="409"/>
      <c r="V778" s="409"/>
      <c r="W778" s="409"/>
      <c r="X778" s="409"/>
      <c r="Y778" s="409"/>
      <c r="Z778" s="409"/>
      <c r="AA778" s="409"/>
      <c r="AB778" s="409"/>
      <c r="AC778" s="409"/>
      <c r="AD778" s="409"/>
    </row>
    <row r="779" ht="16.5" customHeight="1">
      <c r="A779" s="409"/>
      <c r="B779" s="434"/>
      <c r="C779" s="434"/>
      <c r="D779" s="434"/>
      <c r="E779" s="409"/>
      <c r="F779" s="409"/>
      <c r="G779" s="434"/>
      <c r="H779" s="409"/>
      <c r="I779" s="409"/>
      <c r="J779" s="409"/>
      <c r="K779" s="409"/>
      <c r="L779" s="409"/>
      <c r="M779" s="409"/>
      <c r="N779" s="409"/>
      <c r="O779" s="409"/>
      <c r="P779" s="409"/>
      <c r="Q779" s="409"/>
      <c r="R779" s="409"/>
      <c r="S779" s="409"/>
      <c r="T779" s="409"/>
      <c r="U779" s="409"/>
      <c r="V779" s="409"/>
      <c r="W779" s="409"/>
      <c r="X779" s="409"/>
      <c r="Y779" s="409"/>
      <c r="Z779" s="409"/>
      <c r="AA779" s="409"/>
      <c r="AB779" s="409"/>
      <c r="AC779" s="409"/>
      <c r="AD779" s="409"/>
    </row>
    <row r="780" ht="16.5" customHeight="1">
      <c r="A780" s="409"/>
      <c r="B780" s="434"/>
      <c r="C780" s="434"/>
      <c r="D780" s="434"/>
      <c r="E780" s="409"/>
      <c r="F780" s="409"/>
      <c r="G780" s="434"/>
      <c r="H780" s="409"/>
      <c r="I780" s="409"/>
      <c r="J780" s="409"/>
      <c r="K780" s="409"/>
      <c r="L780" s="409"/>
      <c r="M780" s="409"/>
      <c r="N780" s="409"/>
      <c r="O780" s="409"/>
      <c r="P780" s="409"/>
      <c r="Q780" s="409"/>
      <c r="R780" s="409"/>
      <c r="S780" s="409"/>
      <c r="T780" s="409"/>
      <c r="U780" s="409"/>
      <c r="V780" s="409"/>
      <c r="W780" s="409"/>
      <c r="X780" s="409"/>
      <c r="Y780" s="409"/>
      <c r="Z780" s="409"/>
      <c r="AA780" s="409"/>
      <c r="AB780" s="409"/>
      <c r="AC780" s="409"/>
      <c r="AD780" s="409"/>
    </row>
    <row r="781" ht="16.5" customHeight="1">
      <c r="A781" s="409"/>
      <c r="B781" s="434"/>
      <c r="C781" s="434"/>
      <c r="D781" s="434"/>
      <c r="E781" s="409"/>
      <c r="F781" s="409"/>
      <c r="G781" s="434"/>
      <c r="H781" s="409"/>
      <c r="I781" s="409"/>
      <c r="J781" s="409"/>
      <c r="K781" s="409"/>
      <c r="L781" s="409"/>
      <c r="M781" s="409"/>
      <c r="N781" s="409"/>
      <c r="O781" s="409"/>
      <c r="P781" s="409"/>
      <c r="Q781" s="409"/>
      <c r="R781" s="409"/>
      <c r="S781" s="409"/>
      <c r="T781" s="409"/>
      <c r="U781" s="409"/>
      <c r="V781" s="409"/>
      <c r="W781" s="409"/>
      <c r="X781" s="409"/>
      <c r="Y781" s="409"/>
      <c r="Z781" s="409"/>
      <c r="AA781" s="409"/>
      <c r="AB781" s="409"/>
      <c r="AC781" s="409"/>
      <c r="AD781" s="409"/>
    </row>
    <row r="782" ht="16.5" customHeight="1">
      <c r="A782" s="409"/>
      <c r="B782" s="434"/>
      <c r="C782" s="434"/>
      <c r="D782" s="434"/>
      <c r="E782" s="409"/>
      <c r="F782" s="409"/>
      <c r="G782" s="434"/>
      <c r="H782" s="409"/>
      <c r="I782" s="409"/>
      <c r="J782" s="409"/>
      <c r="K782" s="409"/>
      <c r="L782" s="409"/>
      <c r="M782" s="409"/>
      <c r="N782" s="409"/>
      <c r="O782" s="409"/>
      <c r="P782" s="409"/>
      <c r="Q782" s="409"/>
      <c r="R782" s="409"/>
      <c r="S782" s="409"/>
      <c r="T782" s="409"/>
      <c r="U782" s="409"/>
      <c r="V782" s="409"/>
      <c r="W782" s="409"/>
      <c r="X782" s="409"/>
      <c r="Y782" s="409"/>
      <c r="Z782" s="409"/>
      <c r="AA782" s="409"/>
      <c r="AB782" s="409"/>
      <c r="AC782" s="409"/>
      <c r="AD782" s="409"/>
    </row>
    <row r="783" ht="16.5" customHeight="1">
      <c r="A783" s="409"/>
      <c r="B783" s="434"/>
      <c r="C783" s="434"/>
      <c r="D783" s="434"/>
      <c r="E783" s="409"/>
      <c r="F783" s="409"/>
      <c r="G783" s="434"/>
      <c r="H783" s="409"/>
      <c r="I783" s="409"/>
      <c r="J783" s="409"/>
      <c r="K783" s="409"/>
      <c r="L783" s="409"/>
      <c r="M783" s="409"/>
      <c r="N783" s="409"/>
      <c r="O783" s="409"/>
      <c r="P783" s="409"/>
      <c r="Q783" s="409"/>
      <c r="R783" s="409"/>
      <c r="S783" s="409"/>
      <c r="T783" s="409"/>
      <c r="U783" s="409"/>
      <c r="V783" s="409"/>
      <c r="W783" s="409"/>
      <c r="X783" s="409"/>
      <c r="Y783" s="409"/>
      <c r="Z783" s="409"/>
      <c r="AA783" s="409"/>
      <c r="AB783" s="409"/>
      <c r="AC783" s="409"/>
      <c r="AD783" s="409"/>
    </row>
    <row r="784" ht="16.5" customHeight="1">
      <c r="A784" s="409"/>
      <c r="B784" s="434"/>
      <c r="C784" s="434"/>
      <c r="D784" s="434"/>
      <c r="E784" s="409"/>
      <c r="F784" s="409"/>
      <c r="G784" s="434"/>
      <c r="H784" s="409"/>
      <c r="I784" s="409"/>
      <c r="J784" s="409"/>
      <c r="K784" s="409"/>
      <c r="L784" s="409"/>
      <c r="M784" s="409"/>
      <c r="N784" s="409"/>
      <c r="O784" s="409"/>
      <c r="P784" s="409"/>
      <c r="Q784" s="409"/>
      <c r="R784" s="409"/>
      <c r="S784" s="409"/>
      <c r="T784" s="409"/>
      <c r="U784" s="409"/>
      <c r="V784" s="409"/>
      <c r="W784" s="409"/>
      <c r="X784" s="409"/>
      <c r="Y784" s="409"/>
      <c r="Z784" s="409"/>
      <c r="AA784" s="409"/>
      <c r="AB784" s="409"/>
      <c r="AC784" s="409"/>
      <c r="AD784" s="409"/>
    </row>
    <row r="785" ht="16.5" customHeight="1">
      <c r="A785" s="409"/>
      <c r="B785" s="434"/>
      <c r="C785" s="434"/>
      <c r="D785" s="434"/>
      <c r="E785" s="409"/>
      <c r="F785" s="409"/>
      <c r="G785" s="434"/>
      <c r="H785" s="409"/>
      <c r="I785" s="409"/>
      <c r="J785" s="409"/>
      <c r="K785" s="409"/>
      <c r="L785" s="409"/>
      <c r="M785" s="409"/>
      <c r="N785" s="409"/>
      <c r="O785" s="409"/>
      <c r="P785" s="409"/>
      <c r="Q785" s="409"/>
      <c r="R785" s="409"/>
      <c r="S785" s="409"/>
      <c r="T785" s="409"/>
      <c r="U785" s="409"/>
      <c r="V785" s="409"/>
      <c r="W785" s="409"/>
      <c r="X785" s="409"/>
      <c r="Y785" s="409"/>
      <c r="Z785" s="409"/>
      <c r="AA785" s="409"/>
      <c r="AB785" s="409"/>
      <c r="AC785" s="409"/>
      <c r="AD785" s="409"/>
    </row>
    <row r="786" ht="16.5" customHeight="1">
      <c r="A786" s="409"/>
      <c r="B786" s="434"/>
      <c r="C786" s="434"/>
      <c r="D786" s="434"/>
      <c r="E786" s="409"/>
      <c r="F786" s="409"/>
      <c r="G786" s="434"/>
      <c r="H786" s="409"/>
      <c r="I786" s="409"/>
      <c r="J786" s="409"/>
      <c r="K786" s="409"/>
      <c r="L786" s="409"/>
      <c r="M786" s="409"/>
      <c r="N786" s="409"/>
      <c r="O786" s="409"/>
      <c r="P786" s="409"/>
      <c r="Q786" s="409"/>
      <c r="R786" s="409"/>
      <c r="S786" s="409"/>
      <c r="T786" s="409"/>
      <c r="U786" s="409"/>
      <c r="V786" s="409"/>
      <c r="W786" s="409"/>
      <c r="X786" s="409"/>
      <c r="Y786" s="409"/>
      <c r="Z786" s="409"/>
      <c r="AA786" s="409"/>
      <c r="AB786" s="409"/>
      <c r="AC786" s="409"/>
      <c r="AD786" s="409"/>
    </row>
    <row r="787" ht="16.5" customHeight="1">
      <c r="A787" s="409"/>
      <c r="B787" s="434"/>
      <c r="C787" s="434"/>
      <c r="D787" s="434"/>
      <c r="E787" s="409"/>
      <c r="F787" s="409"/>
      <c r="G787" s="434"/>
      <c r="H787" s="409"/>
      <c r="I787" s="409"/>
      <c r="J787" s="409"/>
      <c r="K787" s="409"/>
      <c r="L787" s="409"/>
      <c r="M787" s="409"/>
      <c r="N787" s="409"/>
      <c r="O787" s="409"/>
      <c r="P787" s="409"/>
      <c r="Q787" s="409"/>
      <c r="R787" s="409"/>
      <c r="S787" s="409"/>
      <c r="T787" s="409"/>
      <c r="U787" s="409"/>
      <c r="V787" s="409"/>
      <c r="W787" s="409"/>
      <c r="X787" s="409"/>
      <c r="Y787" s="409"/>
      <c r="Z787" s="409"/>
      <c r="AA787" s="409"/>
      <c r="AB787" s="409"/>
      <c r="AC787" s="409"/>
      <c r="AD787" s="409"/>
    </row>
    <row r="788" ht="16.5" customHeight="1">
      <c r="A788" s="409"/>
      <c r="B788" s="434"/>
      <c r="C788" s="434"/>
      <c r="D788" s="434"/>
      <c r="E788" s="409"/>
      <c r="F788" s="409"/>
      <c r="G788" s="434"/>
      <c r="H788" s="409"/>
      <c r="I788" s="409"/>
      <c r="J788" s="409"/>
      <c r="K788" s="409"/>
      <c r="L788" s="409"/>
      <c r="M788" s="409"/>
      <c r="N788" s="409"/>
      <c r="O788" s="409"/>
      <c r="P788" s="409"/>
      <c r="Q788" s="409"/>
      <c r="R788" s="409"/>
      <c r="S788" s="409"/>
      <c r="T788" s="409"/>
      <c r="U788" s="409"/>
      <c r="V788" s="409"/>
      <c r="W788" s="409"/>
      <c r="X788" s="409"/>
      <c r="Y788" s="409"/>
      <c r="Z788" s="409"/>
      <c r="AA788" s="409"/>
      <c r="AB788" s="409"/>
      <c r="AC788" s="409"/>
      <c r="AD788" s="409"/>
    </row>
    <row r="789" ht="16.5" customHeight="1">
      <c r="A789" s="409"/>
      <c r="B789" s="434"/>
      <c r="C789" s="434"/>
      <c r="D789" s="434"/>
      <c r="E789" s="409"/>
      <c r="F789" s="409"/>
      <c r="G789" s="434"/>
      <c r="H789" s="409"/>
      <c r="I789" s="409"/>
      <c r="J789" s="409"/>
      <c r="K789" s="409"/>
      <c r="L789" s="409"/>
      <c r="M789" s="409"/>
      <c r="N789" s="409"/>
      <c r="O789" s="409"/>
      <c r="P789" s="409"/>
      <c r="Q789" s="409"/>
      <c r="R789" s="409"/>
      <c r="S789" s="409"/>
      <c r="T789" s="409"/>
      <c r="U789" s="409"/>
      <c r="V789" s="409"/>
      <c r="W789" s="409"/>
      <c r="X789" s="409"/>
      <c r="Y789" s="409"/>
      <c r="Z789" s="409"/>
      <c r="AA789" s="409"/>
      <c r="AB789" s="409"/>
      <c r="AC789" s="409"/>
      <c r="AD789" s="409"/>
    </row>
    <row r="790" ht="16.5" customHeight="1">
      <c r="A790" s="409"/>
      <c r="B790" s="434"/>
      <c r="C790" s="434"/>
      <c r="D790" s="434"/>
      <c r="E790" s="409"/>
      <c r="F790" s="409"/>
      <c r="G790" s="434"/>
      <c r="H790" s="409"/>
      <c r="I790" s="409"/>
      <c r="J790" s="409"/>
      <c r="K790" s="409"/>
      <c r="L790" s="409"/>
      <c r="M790" s="409"/>
      <c r="N790" s="409"/>
      <c r="O790" s="409"/>
      <c r="P790" s="409"/>
      <c r="Q790" s="409"/>
      <c r="R790" s="409"/>
      <c r="S790" s="409"/>
      <c r="T790" s="409"/>
      <c r="U790" s="409"/>
      <c r="V790" s="409"/>
      <c r="W790" s="409"/>
      <c r="X790" s="409"/>
      <c r="Y790" s="409"/>
      <c r="Z790" s="409"/>
      <c r="AA790" s="409"/>
      <c r="AB790" s="409"/>
      <c r="AC790" s="409"/>
      <c r="AD790" s="409"/>
    </row>
    <row r="791" ht="16.5" customHeight="1">
      <c r="A791" s="409"/>
      <c r="B791" s="434"/>
      <c r="C791" s="434"/>
      <c r="D791" s="434"/>
      <c r="E791" s="409"/>
      <c r="F791" s="409"/>
      <c r="G791" s="434"/>
      <c r="H791" s="409"/>
      <c r="I791" s="409"/>
      <c r="J791" s="409"/>
      <c r="K791" s="409"/>
      <c r="L791" s="409"/>
      <c r="M791" s="409"/>
      <c r="N791" s="409"/>
      <c r="O791" s="409"/>
      <c r="P791" s="409"/>
      <c r="Q791" s="409"/>
      <c r="R791" s="409"/>
      <c r="S791" s="409"/>
      <c r="T791" s="409"/>
      <c r="U791" s="409"/>
      <c r="V791" s="409"/>
      <c r="W791" s="409"/>
      <c r="X791" s="409"/>
      <c r="Y791" s="409"/>
      <c r="Z791" s="409"/>
      <c r="AA791" s="409"/>
      <c r="AB791" s="409"/>
      <c r="AC791" s="409"/>
      <c r="AD791" s="409"/>
    </row>
    <row r="792" ht="16.5" customHeight="1">
      <c r="A792" s="409"/>
      <c r="B792" s="434"/>
      <c r="C792" s="434"/>
      <c r="D792" s="434"/>
      <c r="E792" s="409"/>
      <c r="F792" s="409"/>
      <c r="G792" s="434"/>
      <c r="H792" s="409"/>
      <c r="I792" s="409"/>
      <c r="J792" s="409"/>
      <c r="K792" s="409"/>
      <c r="L792" s="409"/>
      <c r="M792" s="409"/>
      <c r="N792" s="409"/>
      <c r="O792" s="409"/>
      <c r="P792" s="409"/>
      <c r="Q792" s="409"/>
      <c r="R792" s="409"/>
      <c r="S792" s="409"/>
      <c r="T792" s="409"/>
      <c r="U792" s="409"/>
      <c r="V792" s="409"/>
      <c r="W792" s="409"/>
      <c r="X792" s="409"/>
      <c r="Y792" s="409"/>
      <c r="Z792" s="409"/>
      <c r="AA792" s="409"/>
      <c r="AB792" s="409"/>
      <c r="AC792" s="409"/>
      <c r="AD792" s="409"/>
    </row>
    <row r="793" ht="16.5" customHeight="1">
      <c r="A793" s="409"/>
      <c r="B793" s="434"/>
      <c r="C793" s="434"/>
      <c r="D793" s="434"/>
      <c r="E793" s="409"/>
      <c r="F793" s="409"/>
      <c r="G793" s="434"/>
      <c r="H793" s="409"/>
      <c r="I793" s="409"/>
      <c r="J793" s="409"/>
      <c r="K793" s="409"/>
      <c r="L793" s="409"/>
      <c r="M793" s="409"/>
      <c r="N793" s="409"/>
      <c r="O793" s="409"/>
      <c r="P793" s="409"/>
      <c r="Q793" s="409"/>
      <c r="R793" s="409"/>
      <c r="S793" s="409"/>
      <c r="T793" s="409"/>
      <c r="U793" s="409"/>
      <c r="V793" s="409"/>
      <c r="W793" s="409"/>
      <c r="X793" s="409"/>
      <c r="Y793" s="409"/>
      <c r="Z793" s="409"/>
      <c r="AA793" s="409"/>
      <c r="AB793" s="409"/>
      <c r="AC793" s="409"/>
      <c r="AD793" s="409"/>
    </row>
    <row r="794" ht="16.5" customHeight="1">
      <c r="A794" s="409"/>
      <c r="B794" s="434"/>
      <c r="C794" s="434"/>
      <c r="D794" s="434"/>
      <c r="E794" s="409"/>
      <c r="F794" s="409"/>
      <c r="G794" s="434"/>
      <c r="H794" s="409"/>
      <c r="I794" s="409"/>
      <c r="J794" s="409"/>
      <c r="K794" s="409"/>
      <c r="L794" s="409"/>
      <c r="M794" s="409"/>
      <c r="N794" s="409"/>
      <c r="O794" s="409"/>
      <c r="P794" s="409"/>
      <c r="Q794" s="409"/>
      <c r="R794" s="409"/>
      <c r="S794" s="409"/>
      <c r="T794" s="409"/>
      <c r="U794" s="409"/>
      <c r="V794" s="409"/>
      <c r="W794" s="409"/>
      <c r="X794" s="409"/>
      <c r="Y794" s="409"/>
      <c r="Z794" s="409"/>
      <c r="AA794" s="409"/>
      <c r="AB794" s="409"/>
      <c r="AC794" s="409"/>
      <c r="AD794" s="409"/>
    </row>
    <row r="795" ht="16.5" customHeight="1">
      <c r="A795" s="409"/>
      <c r="B795" s="434"/>
      <c r="C795" s="434"/>
      <c r="D795" s="434"/>
      <c r="E795" s="409"/>
      <c r="F795" s="409"/>
      <c r="G795" s="434"/>
      <c r="H795" s="409"/>
      <c r="I795" s="409"/>
      <c r="J795" s="409"/>
      <c r="K795" s="409"/>
      <c r="L795" s="409"/>
      <c r="M795" s="409"/>
      <c r="N795" s="409"/>
      <c r="O795" s="409"/>
      <c r="P795" s="409"/>
      <c r="Q795" s="409"/>
      <c r="R795" s="409"/>
      <c r="S795" s="409"/>
      <c r="T795" s="409"/>
      <c r="U795" s="409"/>
      <c r="V795" s="409"/>
      <c r="W795" s="409"/>
      <c r="X795" s="409"/>
      <c r="Y795" s="409"/>
      <c r="Z795" s="409"/>
      <c r="AA795" s="409"/>
      <c r="AB795" s="409"/>
      <c r="AC795" s="409"/>
      <c r="AD795" s="409"/>
    </row>
    <row r="796" ht="16.5" customHeight="1">
      <c r="A796" s="409"/>
      <c r="B796" s="434"/>
      <c r="C796" s="434"/>
      <c r="D796" s="434"/>
      <c r="E796" s="409"/>
      <c r="F796" s="409"/>
      <c r="G796" s="434"/>
      <c r="H796" s="409"/>
      <c r="I796" s="409"/>
      <c r="J796" s="409"/>
      <c r="K796" s="409"/>
      <c r="L796" s="409"/>
      <c r="M796" s="409"/>
      <c r="N796" s="409"/>
      <c r="O796" s="409"/>
      <c r="P796" s="409"/>
      <c r="Q796" s="409"/>
      <c r="R796" s="409"/>
      <c r="S796" s="409"/>
      <c r="T796" s="409"/>
      <c r="U796" s="409"/>
      <c r="V796" s="409"/>
      <c r="W796" s="409"/>
      <c r="X796" s="409"/>
      <c r="Y796" s="409"/>
      <c r="Z796" s="409"/>
      <c r="AA796" s="409"/>
      <c r="AB796" s="409"/>
      <c r="AC796" s="409"/>
      <c r="AD796" s="409"/>
    </row>
    <row r="797" ht="16.5" customHeight="1">
      <c r="A797" s="409"/>
      <c r="B797" s="434"/>
      <c r="C797" s="434"/>
      <c r="D797" s="434"/>
      <c r="E797" s="409"/>
      <c r="F797" s="409"/>
      <c r="G797" s="434"/>
      <c r="H797" s="409"/>
      <c r="I797" s="409"/>
      <c r="J797" s="409"/>
      <c r="K797" s="409"/>
      <c r="L797" s="409"/>
      <c r="M797" s="409"/>
      <c r="N797" s="409"/>
      <c r="O797" s="409"/>
      <c r="P797" s="409"/>
      <c r="Q797" s="409"/>
      <c r="R797" s="409"/>
      <c r="S797" s="409"/>
      <c r="T797" s="409"/>
      <c r="U797" s="409"/>
      <c r="V797" s="409"/>
      <c r="W797" s="409"/>
      <c r="X797" s="409"/>
      <c r="Y797" s="409"/>
      <c r="Z797" s="409"/>
      <c r="AA797" s="409"/>
      <c r="AB797" s="409"/>
      <c r="AC797" s="409"/>
      <c r="AD797" s="409"/>
    </row>
    <row r="798" ht="16.5" customHeight="1">
      <c r="A798" s="409"/>
      <c r="B798" s="434"/>
      <c r="C798" s="434"/>
      <c r="D798" s="434"/>
      <c r="E798" s="409"/>
      <c r="F798" s="409"/>
      <c r="G798" s="434"/>
      <c r="H798" s="409"/>
      <c r="I798" s="409"/>
      <c r="J798" s="409"/>
      <c r="K798" s="409"/>
      <c r="L798" s="409"/>
      <c r="M798" s="409"/>
      <c r="N798" s="409"/>
      <c r="O798" s="409"/>
      <c r="P798" s="409"/>
      <c r="Q798" s="409"/>
      <c r="R798" s="409"/>
      <c r="S798" s="409"/>
      <c r="T798" s="409"/>
      <c r="U798" s="409"/>
      <c r="V798" s="409"/>
      <c r="W798" s="409"/>
      <c r="X798" s="409"/>
      <c r="Y798" s="409"/>
      <c r="Z798" s="409"/>
      <c r="AA798" s="409"/>
      <c r="AB798" s="409"/>
      <c r="AC798" s="409"/>
      <c r="AD798" s="409"/>
    </row>
    <row r="799" ht="16.5" customHeight="1">
      <c r="A799" s="409"/>
      <c r="B799" s="434"/>
      <c r="C799" s="434"/>
      <c r="D799" s="434"/>
      <c r="E799" s="409"/>
      <c r="F799" s="409"/>
      <c r="G799" s="434"/>
      <c r="H799" s="409"/>
      <c r="I799" s="409"/>
      <c r="J799" s="409"/>
      <c r="K799" s="409"/>
      <c r="L799" s="409"/>
      <c r="M799" s="409"/>
      <c r="N799" s="409"/>
      <c r="O799" s="409"/>
      <c r="P799" s="409"/>
      <c r="Q799" s="409"/>
      <c r="R799" s="409"/>
      <c r="S799" s="409"/>
      <c r="T799" s="409"/>
      <c r="U799" s="409"/>
      <c r="V799" s="409"/>
      <c r="W799" s="409"/>
      <c r="X799" s="409"/>
      <c r="Y799" s="409"/>
      <c r="Z799" s="409"/>
      <c r="AA799" s="409"/>
      <c r="AB799" s="409"/>
      <c r="AC799" s="409"/>
      <c r="AD799" s="409"/>
    </row>
    <row r="800" ht="16.5" customHeight="1">
      <c r="A800" s="409"/>
      <c r="B800" s="434"/>
      <c r="C800" s="434"/>
      <c r="D800" s="434"/>
      <c r="E800" s="409"/>
      <c r="F800" s="409"/>
      <c r="G800" s="434"/>
      <c r="H800" s="409"/>
      <c r="I800" s="409"/>
      <c r="J800" s="409"/>
      <c r="K800" s="409"/>
      <c r="L800" s="409"/>
      <c r="M800" s="409"/>
      <c r="N800" s="409"/>
      <c r="O800" s="409"/>
      <c r="P800" s="409"/>
      <c r="Q800" s="409"/>
      <c r="R800" s="409"/>
      <c r="S800" s="409"/>
      <c r="T800" s="409"/>
      <c r="U800" s="409"/>
      <c r="V800" s="409"/>
      <c r="W800" s="409"/>
      <c r="X800" s="409"/>
      <c r="Y800" s="409"/>
      <c r="Z800" s="409"/>
      <c r="AA800" s="409"/>
      <c r="AB800" s="409"/>
      <c r="AC800" s="409"/>
      <c r="AD800" s="409"/>
    </row>
    <row r="801" ht="16.5" customHeight="1">
      <c r="A801" s="409"/>
      <c r="B801" s="434"/>
      <c r="C801" s="434"/>
      <c r="D801" s="434"/>
      <c r="E801" s="409"/>
      <c r="F801" s="409"/>
      <c r="G801" s="434"/>
      <c r="H801" s="409"/>
      <c r="I801" s="409"/>
      <c r="J801" s="409"/>
      <c r="K801" s="409"/>
      <c r="L801" s="409"/>
      <c r="M801" s="409"/>
      <c r="N801" s="409"/>
      <c r="O801" s="409"/>
      <c r="P801" s="409"/>
      <c r="Q801" s="409"/>
      <c r="R801" s="409"/>
      <c r="S801" s="409"/>
      <c r="T801" s="409"/>
      <c r="U801" s="409"/>
      <c r="V801" s="409"/>
      <c r="W801" s="409"/>
      <c r="X801" s="409"/>
      <c r="Y801" s="409"/>
      <c r="Z801" s="409"/>
      <c r="AA801" s="409"/>
      <c r="AB801" s="409"/>
      <c r="AC801" s="409"/>
      <c r="AD801" s="409"/>
    </row>
    <row r="802" ht="16.5" customHeight="1">
      <c r="A802" s="409"/>
      <c r="B802" s="434"/>
      <c r="C802" s="434"/>
      <c r="D802" s="434"/>
      <c r="E802" s="409"/>
      <c r="F802" s="409"/>
      <c r="G802" s="434"/>
      <c r="H802" s="409"/>
      <c r="I802" s="409"/>
      <c r="J802" s="409"/>
      <c r="K802" s="409"/>
      <c r="L802" s="409"/>
      <c r="M802" s="409"/>
      <c r="N802" s="409"/>
      <c r="O802" s="409"/>
      <c r="P802" s="409"/>
      <c r="Q802" s="409"/>
      <c r="R802" s="409"/>
      <c r="S802" s="409"/>
      <c r="T802" s="409"/>
      <c r="U802" s="409"/>
      <c r="V802" s="409"/>
      <c r="W802" s="409"/>
      <c r="X802" s="409"/>
      <c r="Y802" s="409"/>
      <c r="Z802" s="409"/>
      <c r="AA802" s="409"/>
      <c r="AB802" s="409"/>
      <c r="AC802" s="409"/>
      <c r="AD802" s="409"/>
    </row>
    <row r="803" ht="16.5" customHeight="1">
      <c r="A803" s="409"/>
      <c r="B803" s="434"/>
      <c r="C803" s="434"/>
      <c r="D803" s="434"/>
      <c r="E803" s="409"/>
      <c r="F803" s="409"/>
      <c r="G803" s="434"/>
      <c r="H803" s="409"/>
      <c r="I803" s="409"/>
      <c r="J803" s="409"/>
      <c r="K803" s="409"/>
      <c r="L803" s="409"/>
      <c r="M803" s="409"/>
      <c r="N803" s="409"/>
      <c r="O803" s="409"/>
      <c r="P803" s="409"/>
      <c r="Q803" s="409"/>
      <c r="R803" s="409"/>
      <c r="S803" s="409"/>
      <c r="T803" s="409"/>
      <c r="U803" s="409"/>
      <c r="V803" s="409"/>
      <c r="W803" s="409"/>
      <c r="X803" s="409"/>
      <c r="Y803" s="409"/>
      <c r="Z803" s="409"/>
      <c r="AA803" s="409"/>
      <c r="AB803" s="409"/>
      <c r="AC803" s="409"/>
      <c r="AD803" s="409"/>
    </row>
    <row r="804" ht="16.5" customHeight="1">
      <c r="A804" s="409"/>
      <c r="B804" s="434"/>
      <c r="C804" s="434"/>
      <c r="D804" s="434"/>
      <c r="E804" s="409"/>
      <c r="F804" s="409"/>
      <c r="G804" s="434"/>
      <c r="H804" s="409"/>
      <c r="I804" s="409"/>
      <c r="J804" s="409"/>
      <c r="K804" s="409"/>
      <c r="L804" s="409"/>
      <c r="M804" s="409"/>
      <c r="N804" s="409"/>
      <c r="O804" s="409"/>
      <c r="P804" s="409"/>
      <c r="Q804" s="409"/>
      <c r="R804" s="409"/>
      <c r="S804" s="409"/>
      <c r="T804" s="409"/>
      <c r="U804" s="409"/>
      <c r="V804" s="409"/>
      <c r="W804" s="409"/>
      <c r="X804" s="409"/>
      <c r="Y804" s="409"/>
      <c r="Z804" s="409"/>
      <c r="AA804" s="409"/>
      <c r="AB804" s="409"/>
      <c r="AC804" s="409"/>
      <c r="AD804" s="409"/>
    </row>
    <row r="805" ht="16.5" customHeight="1">
      <c r="A805" s="409"/>
      <c r="B805" s="434"/>
      <c r="C805" s="434"/>
      <c r="D805" s="434"/>
      <c r="E805" s="409"/>
      <c r="F805" s="409"/>
      <c r="G805" s="434"/>
      <c r="H805" s="409"/>
      <c r="I805" s="409"/>
      <c r="J805" s="409"/>
      <c r="K805" s="409"/>
      <c r="L805" s="409"/>
      <c r="M805" s="409"/>
      <c r="N805" s="409"/>
      <c r="O805" s="409"/>
      <c r="P805" s="409"/>
      <c r="Q805" s="409"/>
      <c r="R805" s="409"/>
      <c r="S805" s="409"/>
      <c r="T805" s="409"/>
      <c r="U805" s="409"/>
      <c r="V805" s="409"/>
      <c r="W805" s="409"/>
      <c r="X805" s="409"/>
      <c r="Y805" s="409"/>
      <c r="Z805" s="409"/>
      <c r="AA805" s="409"/>
      <c r="AB805" s="409"/>
      <c r="AC805" s="409"/>
      <c r="AD805" s="409"/>
    </row>
    <row r="806" ht="16.5" customHeight="1">
      <c r="A806" s="409"/>
      <c r="B806" s="434"/>
      <c r="C806" s="434"/>
      <c r="D806" s="434"/>
      <c r="E806" s="409"/>
      <c r="F806" s="409"/>
      <c r="G806" s="434"/>
      <c r="H806" s="409"/>
      <c r="I806" s="409"/>
      <c r="J806" s="409"/>
      <c r="K806" s="409"/>
      <c r="L806" s="409"/>
      <c r="M806" s="409"/>
      <c r="N806" s="409"/>
      <c r="O806" s="409"/>
      <c r="P806" s="409"/>
      <c r="Q806" s="409"/>
      <c r="R806" s="409"/>
      <c r="S806" s="409"/>
      <c r="T806" s="409"/>
      <c r="U806" s="409"/>
      <c r="V806" s="409"/>
      <c r="W806" s="409"/>
      <c r="X806" s="409"/>
      <c r="Y806" s="409"/>
      <c r="Z806" s="409"/>
      <c r="AA806" s="409"/>
      <c r="AB806" s="409"/>
      <c r="AC806" s="409"/>
      <c r="AD806" s="409"/>
    </row>
    <row r="807" ht="16.5" customHeight="1">
      <c r="A807" s="409"/>
      <c r="B807" s="434"/>
      <c r="C807" s="434"/>
      <c r="D807" s="434"/>
      <c r="E807" s="409"/>
      <c r="F807" s="409"/>
      <c r="G807" s="434"/>
      <c r="H807" s="409"/>
      <c r="I807" s="409"/>
      <c r="J807" s="409"/>
      <c r="K807" s="409"/>
      <c r="L807" s="409"/>
      <c r="M807" s="409"/>
      <c r="N807" s="409"/>
      <c r="O807" s="409"/>
      <c r="P807" s="409"/>
      <c r="Q807" s="409"/>
      <c r="R807" s="409"/>
      <c r="S807" s="409"/>
      <c r="T807" s="409"/>
      <c r="U807" s="409"/>
      <c r="V807" s="409"/>
      <c r="W807" s="409"/>
      <c r="X807" s="409"/>
      <c r="Y807" s="409"/>
      <c r="Z807" s="409"/>
      <c r="AA807" s="409"/>
      <c r="AB807" s="409"/>
      <c r="AC807" s="409"/>
      <c r="AD807" s="409"/>
    </row>
    <row r="808" ht="16.5" customHeight="1">
      <c r="A808" s="409"/>
      <c r="B808" s="434"/>
      <c r="C808" s="434"/>
      <c r="D808" s="434"/>
      <c r="E808" s="409"/>
      <c r="F808" s="409"/>
      <c r="G808" s="434"/>
      <c r="H808" s="409"/>
      <c r="I808" s="409"/>
      <c r="J808" s="409"/>
      <c r="K808" s="409"/>
      <c r="L808" s="409"/>
      <c r="M808" s="409"/>
      <c r="N808" s="409"/>
      <c r="O808" s="409"/>
      <c r="P808" s="409"/>
      <c r="Q808" s="409"/>
      <c r="R808" s="409"/>
      <c r="S808" s="409"/>
      <c r="T808" s="409"/>
      <c r="U808" s="409"/>
      <c r="V808" s="409"/>
      <c r="W808" s="409"/>
      <c r="X808" s="409"/>
      <c r="Y808" s="409"/>
      <c r="Z808" s="409"/>
      <c r="AA808" s="409"/>
      <c r="AB808" s="409"/>
      <c r="AC808" s="409"/>
      <c r="AD808" s="409"/>
    </row>
    <row r="809" ht="16.5" customHeight="1">
      <c r="A809" s="409"/>
      <c r="B809" s="434"/>
      <c r="C809" s="434"/>
      <c r="D809" s="434"/>
      <c r="E809" s="409"/>
      <c r="F809" s="409"/>
      <c r="G809" s="434"/>
      <c r="H809" s="409"/>
      <c r="I809" s="409"/>
      <c r="J809" s="409"/>
      <c r="K809" s="409"/>
      <c r="L809" s="409"/>
      <c r="M809" s="409"/>
      <c r="N809" s="409"/>
      <c r="O809" s="409"/>
      <c r="P809" s="409"/>
      <c r="Q809" s="409"/>
      <c r="R809" s="409"/>
      <c r="S809" s="409"/>
      <c r="T809" s="409"/>
      <c r="U809" s="409"/>
      <c r="V809" s="409"/>
      <c r="W809" s="409"/>
      <c r="X809" s="409"/>
      <c r="Y809" s="409"/>
      <c r="Z809" s="409"/>
      <c r="AA809" s="409"/>
      <c r="AB809" s="409"/>
      <c r="AC809" s="409"/>
      <c r="AD809" s="409"/>
    </row>
    <row r="810" ht="16.5" customHeight="1">
      <c r="A810" s="409"/>
      <c r="B810" s="434"/>
      <c r="C810" s="434"/>
      <c r="D810" s="434"/>
      <c r="E810" s="409"/>
      <c r="F810" s="409"/>
      <c r="G810" s="434"/>
      <c r="H810" s="409"/>
      <c r="I810" s="409"/>
      <c r="J810" s="409"/>
      <c r="K810" s="409"/>
      <c r="L810" s="409"/>
      <c r="M810" s="409"/>
      <c r="N810" s="409"/>
      <c r="O810" s="409"/>
      <c r="P810" s="409"/>
      <c r="Q810" s="409"/>
      <c r="R810" s="409"/>
      <c r="S810" s="409"/>
      <c r="T810" s="409"/>
      <c r="U810" s="409"/>
      <c r="V810" s="409"/>
      <c r="W810" s="409"/>
      <c r="X810" s="409"/>
      <c r="Y810" s="409"/>
      <c r="Z810" s="409"/>
      <c r="AA810" s="409"/>
      <c r="AB810" s="409"/>
      <c r="AC810" s="409"/>
      <c r="AD810" s="409"/>
    </row>
    <row r="811" ht="16.5" customHeight="1">
      <c r="A811" s="409"/>
      <c r="B811" s="434"/>
      <c r="C811" s="434"/>
      <c r="D811" s="434"/>
      <c r="E811" s="409"/>
      <c r="F811" s="409"/>
      <c r="G811" s="434"/>
      <c r="H811" s="409"/>
      <c r="I811" s="409"/>
      <c r="J811" s="409"/>
      <c r="K811" s="409"/>
      <c r="L811" s="409"/>
      <c r="M811" s="409"/>
      <c r="N811" s="409"/>
      <c r="O811" s="409"/>
      <c r="P811" s="409"/>
      <c r="Q811" s="409"/>
      <c r="R811" s="409"/>
      <c r="S811" s="409"/>
      <c r="T811" s="409"/>
      <c r="U811" s="409"/>
      <c r="V811" s="409"/>
      <c r="W811" s="409"/>
      <c r="X811" s="409"/>
      <c r="Y811" s="409"/>
      <c r="Z811" s="409"/>
      <c r="AA811" s="409"/>
      <c r="AB811" s="409"/>
      <c r="AC811" s="409"/>
      <c r="AD811" s="409"/>
    </row>
    <row r="812" ht="16.5" customHeight="1">
      <c r="A812" s="409"/>
      <c r="B812" s="434"/>
      <c r="C812" s="434"/>
      <c r="D812" s="434"/>
      <c r="E812" s="409"/>
      <c r="F812" s="409"/>
      <c r="G812" s="434"/>
      <c r="H812" s="409"/>
      <c r="I812" s="409"/>
      <c r="J812" s="409"/>
      <c r="K812" s="409"/>
      <c r="L812" s="409"/>
      <c r="M812" s="409"/>
      <c r="N812" s="409"/>
      <c r="O812" s="409"/>
      <c r="P812" s="409"/>
      <c r="Q812" s="409"/>
      <c r="R812" s="409"/>
      <c r="S812" s="409"/>
      <c r="T812" s="409"/>
      <c r="U812" s="409"/>
      <c r="V812" s="409"/>
      <c r="W812" s="409"/>
      <c r="X812" s="409"/>
      <c r="Y812" s="409"/>
      <c r="Z812" s="409"/>
      <c r="AA812" s="409"/>
      <c r="AB812" s="409"/>
      <c r="AC812" s="409"/>
      <c r="AD812" s="409"/>
    </row>
    <row r="813" ht="16.5" customHeight="1">
      <c r="A813" s="409"/>
      <c r="B813" s="434"/>
      <c r="C813" s="434"/>
      <c r="D813" s="434"/>
      <c r="E813" s="409"/>
      <c r="F813" s="409"/>
      <c r="G813" s="434"/>
      <c r="H813" s="409"/>
      <c r="I813" s="409"/>
      <c r="J813" s="409"/>
      <c r="K813" s="409"/>
      <c r="L813" s="409"/>
      <c r="M813" s="409"/>
      <c r="N813" s="409"/>
      <c r="O813" s="409"/>
      <c r="P813" s="409"/>
      <c r="Q813" s="409"/>
      <c r="R813" s="409"/>
      <c r="S813" s="409"/>
      <c r="T813" s="409"/>
      <c r="U813" s="409"/>
      <c r="V813" s="409"/>
      <c r="W813" s="409"/>
      <c r="X813" s="409"/>
      <c r="Y813" s="409"/>
      <c r="Z813" s="409"/>
      <c r="AA813" s="409"/>
      <c r="AB813" s="409"/>
      <c r="AC813" s="409"/>
      <c r="AD813" s="409"/>
    </row>
    <row r="814" ht="16.5" customHeight="1">
      <c r="A814" s="409"/>
      <c r="B814" s="434"/>
      <c r="C814" s="434"/>
      <c r="D814" s="434"/>
      <c r="E814" s="409"/>
      <c r="F814" s="409"/>
      <c r="G814" s="434"/>
      <c r="H814" s="409"/>
      <c r="I814" s="409"/>
      <c r="J814" s="409"/>
      <c r="K814" s="409"/>
      <c r="L814" s="409"/>
      <c r="M814" s="409"/>
      <c r="N814" s="409"/>
      <c r="O814" s="409"/>
      <c r="P814" s="409"/>
      <c r="Q814" s="409"/>
      <c r="R814" s="409"/>
      <c r="S814" s="409"/>
      <c r="T814" s="409"/>
      <c r="U814" s="409"/>
      <c r="V814" s="409"/>
      <c r="W814" s="409"/>
      <c r="X814" s="409"/>
      <c r="Y814" s="409"/>
      <c r="Z814" s="409"/>
      <c r="AA814" s="409"/>
      <c r="AB814" s="409"/>
      <c r="AC814" s="409"/>
      <c r="AD814" s="409"/>
    </row>
    <row r="815" ht="16.5" customHeight="1">
      <c r="A815" s="409"/>
      <c r="B815" s="434"/>
      <c r="C815" s="434"/>
      <c r="D815" s="434"/>
      <c r="E815" s="409"/>
      <c r="F815" s="409"/>
      <c r="G815" s="434"/>
      <c r="H815" s="409"/>
      <c r="I815" s="409"/>
      <c r="J815" s="409"/>
      <c r="K815" s="409"/>
      <c r="L815" s="409"/>
      <c r="M815" s="409"/>
      <c r="N815" s="409"/>
      <c r="O815" s="409"/>
      <c r="P815" s="409"/>
      <c r="Q815" s="409"/>
      <c r="R815" s="409"/>
      <c r="S815" s="409"/>
      <c r="T815" s="409"/>
      <c r="U815" s="409"/>
      <c r="V815" s="409"/>
      <c r="W815" s="409"/>
      <c r="X815" s="409"/>
      <c r="Y815" s="409"/>
      <c r="Z815" s="409"/>
      <c r="AA815" s="409"/>
      <c r="AB815" s="409"/>
      <c r="AC815" s="409"/>
      <c r="AD815" s="409"/>
    </row>
    <row r="816" ht="16.5" customHeight="1">
      <c r="A816" s="409"/>
      <c r="B816" s="434"/>
      <c r="C816" s="434"/>
      <c r="D816" s="434"/>
      <c r="E816" s="409"/>
      <c r="F816" s="409"/>
      <c r="G816" s="434"/>
      <c r="H816" s="409"/>
      <c r="I816" s="409"/>
      <c r="J816" s="409"/>
      <c r="K816" s="409"/>
      <c r="L816" s="409"/>
      <c r="M816" s="409"/>
      <c r="N816" s="409"/>
      <c r="O816" s="409"/>
      <c r="P816" s="409"/>
      <c r="Q816" s="409"/>
      <c r="R816" s="409"/>
      <c r="S816" s="409"/>
      <c r="T816" s="409"/>
      <c r="U816" s="409"/>
      <c r="V816" s="409"/>
      <c r="W816" s="409"/>
      <c r="X816" s="409"/>
      <c r="Y816" s="409"/>
      <c r="Z816" s="409"/>
      <c r="AA816" s="409"/>
      <c r="AB816" s="409"/>
      <c r="AC816" s="409"/>
      <c r="AD816" s="409"/>
    </row>
    <row r="817" ht="16.5" customHeight="1">
      <c r="A817" s="409"/>
      <c r="B817" s="434"/>
      <c r="C817" s="434"/>
      <c r="D817" s="434"/>
      <c r="E817" s="409"/>
      <c r="F817" s="409"/>
      <c r="G817" s="434"/>
      <c r="H817" s="409"/>
      <c r="I817" s="409"/>
      <c r="J817" s="409"/>
      <c r="K817" s="409"/>
      <c r="L817" s="409"/>
      <c r="M817" s="409"/>
      <c r="N817" s="409"/>
      <c r="O817" s="409"/>
      <c r="P817" s="409"/>
      <c r="Q817" s="409"/>
      <c r="R817" s="409"/>
      <c r="S817" s="409"/>
      <c r="T817" s="409"/>
      <c r="U817" s="409"/>
      <c r="V817" s="409"/>
      <c r="W817" s="409"/>
      <c r="X817" s="409"/>
      <c r="Y817" s="409"/>
      <c r="Z817" s="409"/>
      <c r="AA817" s="409"/>
      <c r="AB817" s="409"/>
      <c r="AC817" s="409"/>
      <c r="AD817" s="409"/>
    </row>
    <row r="818" ht="16.5" customHeight="1">
      <c r="A818" s="409"/>
      <c r="B818" s="434"/>
      <c r="C818" s="434"/>
      <c r="D818" s="434"/>
      <c r="E818" s="409"/>
      <c r="F818" s="409"/>
      <c r="G818" s="434"/>
      <c r="H818" s="409"/>
      <c r="I818" s="409"/>
      <c r="J818" s="409"/>
      <c r="K818" s="409"/>
      <c r="L818" s="409"/>
      <c r="M818" s="409"/>
      <c r="N818" s="409"/>
      <c r="O818" s="409"/>
      <c r="P818" s="409"/>
      <c r="Q818" s="409"/>
      <c r="R818" s="409"/>
      <c r="S818" s="409"/>
      <c r="T818" s="409"/>
      <c r="U818" s="409"/>
      <c r="V818" s="409"/>
      <c r="W818" s="409"/>
      <c r="X818" s="409"/>
      <c r="Y818" s="409"/>
      <c r="Z818" s="409"/>
      <c r="AA818" s="409"/>
      <c r="AB818" s="409"/>
      <c r="AC818" s="409"/>
      <c r="AD818" s="409"/>
    </row>
    <row r="819" ht="16.5" customHeight="1">
      <c r="A819" s="409"/>
      <c r="B819" s="434"/>
      <c r="C819" s="434"/>
      <c r="D819" s="434"/>
      <c r="E819" s="409"/>
      <c r="F819" s="409"/>
      <c r="G819" s="434"/>
      <c r="H819" s="409"/>
      <c r="I819" s="409"/>
      <c r="J819" s="409"/>
      <c r="K819" s="409"/>
      <c r="L819" s="409"/>
      <c r="M819" s="409"/>
      <c r="N819" s="409"/>
      <c r="O819" s="409"/>
      <c r="P819" s="409"/>
      <c r="Q819" s="409"/>
      <c r="R819" s="409"/>
      <c r="S819" s="409"/>
      <c r="T819" s="409"/>
      <c r="U819" s="409"/>
      <c r="V819" s="409"/>
      <c r="W819" s="409"/>
      <c r="X819" s="409"/>
      <c r="Y819" s="409"/>
      <c r="Z819" s="409"/>
      <c r="AA819" s="409"/>
      <c r="AB819" s="409"/>
      <c r="AC819" s="409"/>
      <c r="AD819" s="409"/>
    </row>
    <row r="820" ht="16.5" customHeight="1">
      <c r="A820" s="409"/>
      <c r="B820" s="434"/>
      <c r="C820" s="434"/>
      <c r="D820" s="434"/>
      <c r="E820" s="409"/>
      <c r="F820" s="409"/>
      <c r="G820" s="434"/>
      <c r="H820" s="409"/>
      <c r="I820" s="409"/>
      <c r="J820" s="409"/>
      <c r="K820" s="409"/>
      <c r="L820" s="409"/>
      <c r="M820" s="409"/>
      <c r="N820" s="409"/>
      <c r="O820" s="409"/>
      <c r="P820" s="409"/>
      <c r="Q820" s="409"/>
      <c r="R820" s="409"/>
      <c r="S820" s="409"/>
      <c r="T820" s="409"/>
      <c r="U820" s="409"/>
      <c r="V820" s="409"/>
      <c r="W820" s="409"/>
      <c r="X820" s="409"/>
      <c r="Y820" s="409"/>
      <c r="Z820" s="409"/>
      <c r="AA820" s="409"/>
      <c r="AB820" s="409"/>
      <c r="AC820" s="409"/>
      <c r="AD820" s="409"/>
    </row>
    <row r="821" ht="16.5" customHeight="1">
      <c r="A821" s="409"/>
      <c r="B821" s="434"/>
      <c r="C821" s="434"/>
      <c r="D821" s="434"/>
      <c r="E821" s="409"/>
      <c r="F821" s="409"/>
      <c r="G821" s="434"/>
      <c r="H821" s="409"/>
      <c r="I821" s="409"/>
      <c r="J821" s="409"/>
      <c r="K821" s="409"/>
      <c r="L821" s="409"/>
      <c r="M821" s="409"/>
      <c r="N821" s="409"/>
      <c r="O821" s="409"/>
      <c r="P821" s="409"/>
      <c r="Q821" s="409"/>
      <c r="R821" s="409"/>
      <c r="S821" s="409"/>
      <c r="T821" s="409"/>
      <c r="U821" s="409"/>
      <c r="V821" s="409"/>
      <c r="W821" s="409"/>
      <c r="X821" s="409"/>
      <c r="Y821" s="409"/>
      <c r="Z821" s="409"/>
      <c r="AA821" s="409"/>
      <c r="AB821" s="409"/>
      <c r="AC821" s="409"/>
      <c r="AD821" s="409"/>
    </row>
    <row r="822" ht="16.5" customHeight="1">
      <c r="A822" s="409"/>
      <c r="B822" s="434"/>
      <c r="C822" s="434"/>
      <c r="D822" s="434"/>
      <c r="E822" s="409"/>
      <c r="F822" s="409"/>
      <c r="G822" s="434"/>
      <c r="H822" s="409"/>
      <c r="I822" s="409"/>
      <c r="J822" s="409"/>
      <c r="K822" s="409"/>
      <c r="L822" s="409"/>
      <c r="M822" s="409"/>
      <c r="N822" s="409"/>
      <c r="O822" s="409"/>
      <c r="P822" s="409"/>
      <c r="Q822" s="409"/>
      <c r="R822" s="409"/>
      <c r="S822" s="409"/>
      <c r="T822" s="409"/>
      <c r="U822" s="409"/>
      <c r="V822" s="409"/>
      <c r="W822" s="409"/>
      <c r="X822" s="409"/>
      <c r="Y822" s="409"/>
      <c r="Z822" s="409"/>
      <c r="AA822" s="409"/>
      <c r="AB822" s="409"/>
      <c r="AC822" s="409"/>
      <c r="AD822" s="409"/>
    </row>
    <row r="823" ht="16.5" customHeight="1">
      <c r="A823" s="409"/>
      <c r="B823" s="434"/>
      <c r="C823" s="434"/>
      <c r="D823" s="434"/>
      <c r="E823" s="409"/>
      <c r="F823" s="409"/>
      <c r="G823" s="434"/>
      <c r="H823" s="409"/>
      <c r="I823" s="409"/>
      <c r="J823" s="409"/>
      <c r="K823" s="409"/>
      <c r="L823" s="409"/>
      <c r="M823" s="409"/>
      <c r="N823" s="409"/>
      <c r="O823" s="409"/>
      <c r="P823" s="409"/>
      <c r="Q823" s="409"/>
      <c r="R823" s="409"/>
      <c r="S823" s="409"/>
      <c r="T823" s="409"/>
      <c r="U823" s="409"/>
      <c r="V823" s="409"/>
      <c r="W823" s="409"/>
      <c r="X823" s="409"/>
      <c r="Y823" s="409"/>
      <c r="Z823" s="409"/>
      <c r="AA823" s="409"/>
      <c r="AB823" s="409"/>
      <c r="AC823" s="409"/>
      <c r="AD823" s="409"/>
    </row>
    <row r="824" ht="16.5" customHeight="1">
      <c r="A824" s="409"/>
      <c r="B824" s="434"/>
      <c r="C824" s="434"/>
      <c r="D824" s="434"/>
      <c r="E824" s="409"/>
      <c r="F824" s="409"/>
      <c r="G824" s="434"/>
      <c r="H824" s="409"/>
      <c r="I824" s="409"/>
      <c r="J824" s="409"/>
      <c r="K824" s="409"/>
      <c r="L824" s="409"/>
      <c r="M824" s="409"/>
      <c r="N824" s="409"/>
      <c r="O824" s="409"/>
      <c r="P824" s="409"/>
      <c r="Q824" s="409"/>
      <c r="R824" s="409"/>
      <c r="S824" s="409"/>
      <c r="T824" s="409"/>
      <c r="U824" s="409"/>
      <c r="V824" s="409"/>
      <c r="W824" s="409"/>
      <c r="X824" s="409"/>
      <c r="Y824" s="409"/>
      <c r="Z824" s="409"/>
      <c r="AA824" s="409"/>
      <c r="AB824" s="409"/>
      <c r="AC824" s="409"/>
      <c r="AD824" s="409"/>
    </row>
    <row r="825" ht="16.5" customHeight="1">
      <c r="A825" s="409"/>
      <c r="B825" s="434"/>
      <c r="C825" s="434"/>
      <c r="D825" s="434"/>
      <c r="E825" s="409"/>
      <c r="F825" s="409"/>
      <c r="G825" s="434"/>
      <c r="H825" s="409"/>
      <c r="I825" s="409"/>
      <c r="J825" s="409"/>
      <c r="K825" s="409"/>
      <c r="L825" s="409"/>
      <c r="M825" s="409"/>
      <c r="N825" s="409"/>
      <c r="O825" s="409"/>
      <c r="P825" s="409"/>
      <c r="Q825" s="409"/>
      <c r="R825" s="409"/>
      <c r="S825" s="409"/>
      <c r="T825" s="409"/>
      <c r="U825" s="409"/>
      <c r="V825" s="409"/>
      <c r="W825" s="409"/>
      <c r="X825" s="409"/>
      <c r="Y825" s="409"/>
      <c r="Z825" s="409"/>
      <c r="AA825" s="409"/>
      <c r="AB825" s="409"/>
      <c r="AC825" s="409"/>
      <c r="AD825" s="409"/>
    </row>
    <row r="826" ht="16.5" customHeight="1">
      <c r="A826" s="409"/>
      <c r="B826" s="434"/>
      <c r="C826" s="434"/>
      <c r="D826" s="434"/>
      <c r="E826" s="409"/>
      <c r="F826" s="409"/>
      <c r="G826" s="434"/>
      <c r="H826" s="409"/>
      <c r="I826" s="409"/>
      <c r="J826" s="409"/>
      <c r="K826" s="409"/>
      <c r="L826" s="409"/>
      <c r="M826" s="409"/>
      <c r="N826" s="409"/>
      <c r="O826" s="409"/>
      <c r="P826" s="409"/>
      <c r="Q826" s="409"/>
      <c r="R826" s="409"/>
      <c r="S826" s="409"/>
      <c r="T826" s="409"/>
      <c r="U826" s="409"/>
      <c r="V826" s="409"/>
      <c r="W826" s="409"/>
      <c r="X826" s="409"/>
      <c r="Y826" s="409"/>
      <c r="Z826" s="409"/>
      <c r="AA826" s="409"/>
      <c r="AB826" s="409"/>
      <c r="AC826" s="409"/>
      <c r="AD826" s="409"/>
    </row>
    <row r="827" ht="16.5" customHeight="1">
      <c r="A827" s="409"/>
      <c r="B827" s="434"/>
      <c r="C827" s="434"/>
      <c r="D827" s="434"/>
      <c r="E827" s="409"/>
      <c r="F827" s="409"/>
      <c r="G827" s="434"/>
      <c r="H827" s="409"/>
      <c r="I827" s="409"/>
      <c r="J827" s="409"/>
      <c r="K827" s="409"/>
      <c r="L827" s="409"/>
      <c r="M827" s="409"/>
      <c r="N827" s="409"/>
      <c r="O827" s="409"/>
      <c r="P827" s="409"/>
      <c r="Q827" s="409"/>
      <c r="R827" s="409"/>
      <c r="S827" s="409"/>
      <c r="T827" s="409"/>
      <c r="U827" s="409"/>
      <c r="V827" s="409"/>
      <c r="W827" s="409"/>
      <c r="X827" s="409"/>
      <c r="Y827" s="409"/>
      <c r="Z827" s="409"/>
      <c r="AA827" s="409"/>
      <c r="AB827" s="409"/>
      <c r="AC827" s="409"/>
      <c r="AD827" s="409"/>
    </row>
    <row r="828" ht="16.5" customHeight="1">
      <c r="A828" s="409"/>
      <c r="B828" s="434"/>
      <c r="C828" s="434"/>
      <c r="D828" s="434"/>
      <c r="E828" s="409"/>
      <c r="F828" s="409"/>
      <c r="G828" s="434"/>
      <c r="H828" s="409"/>
      <c r="I828" s="409"/>
      <c r="J828" s="409"/>
      <c r="K828" s="409"/>
      <c r="L828" s="409"/>
      <c r="M828" s="409"/>
      <c r="N828" s="409"/>
      <c r="O828" s="409"/>
      <c r="P828" s="409"/>
      <c r="Q828" s="409"/>
      <c r="R828" s="409"/>
      <c r="S828" s="409"/>
      <c r="T828" s="409"/>
      <c r="U828" s="409"/>
      <c r="V828" s="409"/>
      <c r="W828" s="409"/>
      <c r="X828" s="409"/>
      <c r="Y828" s="409"/>
      <c r="Z828" s="409"/>
      <c r="AA828" s="409"/>
      <c r="AB828" s="409"/>
      <c r="AC828" s="409"/>
      <c r="AD828" s="409"/>
    </row>
    <row r="829" ht="16.5" customHeight="1">
      <c r="A829" s="409"/>
      <c r="B829" s="434"/>
      <c r="C829" s="434"/>
      <c r="D829" s="434"/>
      <c r="E829" s="409"/>
      <c r="F829" s="409"/>
      <c r="G829" s="434"/>
      <c r="H829" s="409"/>
      <c r="I829" s="409"/>
      <c r="J829" s="409"/>
      <c r="K829" s="409"/>
      <c r="L829" s="409"/>
      <c r="M829" s="409"/>
      <c r="N829" s="409"/>
      <c r="O829" s="409"/>
      <c r="P829" s="409"/>
      <c r="Q829" s="409"/>
      <c r="R829" s="409"/>
      <c r="S829" s="409"/>
      <c r="T829" s="409"/>
      <c r="U829" s="409"/>
      <c r="V829" s="409"/>
      <c r="W829" s="409"/>
      <c r="X829" s="409"/>
      <c r="Y829" s="409"/>
      <c r="Z829" s="409"/>
      <c r="AA829" s="409"/>
      <c r="AB829" s="409"/>
      <c r="AC829" s="409"/>
      <c r="AD829" s="409"/>
    </row>
    <row r="830" ht="16.5" customHeight="1">
      <c r="A830" s="409"/>
      <c r="B830" s="434"/>
      <c r="C830" s="434"/>
      <c r="D830" s="434"/>
      <c r="E830" s="409"/>
      <c r="F830" s="409"/>
      <c r="G830" s="434"/>
      <c r="H830" s="409"/>
      <c r="I830" s="409"/>
      <c r="J830" s="409"/>
      <c r="K830" s="409"/>
      <c r="L830" s="409"/>
      <c r="M830" s="409"/>
      <c r="N830" s="409"/>
      <c r="O830" s="409"/>
      <c r="P830" s="409"/>
      <c r="Q830" s="409"/>
      <c r="R830" s="409"/>
      <c r="S830" s="409"/>
      <c r="T830" s="409"/>
      <c r="U830" s="409"/>
      <c r="V830" s="409"/>
      <c r="W830" s="409"/>
      <c r="X830" s="409"/>
      <c r="Y830" s="409"/>
      <c r="Z830" s="409"/>
      <c r="AA830" s="409"/>
      <c r="AB830" s="409"/>
      <c r="AC830" s="409"/>
      <c r="AD830" s="409"/>
    </row>
    <row r="831" ht="16.5" customHeight="1">
      <c r="A831" s="409"/>
      <c r="B831" s="434"/>
      <c r="C831" s="434"/>
      <c r="D831" s="434"/>
      <c r="E831" s="409"/>
      <c r="F831" s="409"/>
      <c r="G831" s="434"/>
      <c r="H831" s="409"/>
      <c r="I831" s="409"/>
      <c r="J831" s="409"/>
      <c r="K831" s="409"/>
      <c r="L831" s="409"/>
      <c r="M831" s="409"/>
      <c r="N831" s="409"/>
      <c r="O831" s="409"/>
      <c r="P831" s="409"/>
      <c r="Q831" s="409"/>
      <c r="R831" s="409"/>
      <c r="S831" s="409"/>
      <c r="T831" s="409"/>
      <c r="U831" s="409"/>
      <c r="V831" s="409"/>
      <c r="W831" s="409"/>
      <c r="X831" s="409"/>
      <c r="Y831" s="409"/>
      <c r="Z831" s="409"/>
      <c r="AA831" s="409"/>
      <c r="AB831" s="409"/>
      <c r="AC831" s="409"/>
      <c r="AD831" s="409"/>
    </row>
    <row r="832" ht="16.5" customHeight="1">
      <c r="A832" s="409"/>
      <c r="B832" s="434"/>
      <c r="C832" s="434"/>
      <c r="D832" s="434"/>
      <c r="E832" s="409"/>
      <c r="F832" s="409"/>
      <c r="G832" s="434"/>
      <c r="H832" s="409"/>
      <c r="I832" s="409"/>
      <c r="J832" s="409"/>
      <c r="K832" s="409"/>
      <c r="L832" s="409"/>
      <c r="M832" s="409"/>
      <c r="N832" s="409"/>
      <c r="O832" s="409"/>
      <c r="P832" s="409"/>
      <c r="Q832" s="409"/>
      <c r="R832" s="409"/>
      <c r="S832" s="409"/>
      <c r="T832" s="409"/>
      <c r="U832" s="409"/>
      <c r="V832" s="409"/>
      <c r="W832" s="409"/>
      <c r="X832" s="409"/>
      <c r="Y832" s="409"/>
      <c r="Z832" s="409"/>
      <c r="AA832" s="409"/>
      <c r="AB832" s="409"/>
      <c r="AC832" s="409"/>
      <c r="AD832" s="409"/>
    </row>
    <row r="833" ht="16.5" customHeight="1">
      <c r="A833" s="409"/>
      <c r="B833" s="434"/>
      <c r="C833" s="434"/>
      <c r="D833" s="434"/>
      <c r="E833" s="409"/>
      <c r="F833" s="409"/>
      <c r="G833" s="434"/>
      <c r="H833" s="409"/>
      <c r="I833" s="409"/>
      <c r="J833" s="409"/>
      <c r="K833" s="409"/>
      <c r="L833" s="409"/>
      <c r="M833" s="409"/>
      <c r="N833" s="409"/>
      <c r="O833" s="409"/>
      <c r="P833" s="409"/>
      <c r="Q833" s="409"/>
      <c r="R833" s="409"/>
      <c r="S833" s="409"/>
      <c r="T833" s="409"/>
      <c r="U833" s="409"/>
      <c r="V833" s="409"/>
      <c r="W833" s="409"/>
      <c r="X833" s="409"/>
      <c r="Y833" s="409"/>
      <c r="Z833" s="409"/>
      <c r="AA833" s="409"/>
      <c r="AB833" s="409"/>
      <c r="AC833" s="409"/>
      <c r="AD833" s="409"/>
    </row>
    <row r="834" ht="16.5" customHeight="1">
      <c r="A834" s="409"/>
      <c r="B834" s="434"/>
      <c r="C834" s="434"/>
      <c r="D834" s="434"/>
      <c r="E834" s="409"/>
      <c r="F834" s="409"/>
      <c r="G834" s="434"/>
      <c r="H834" s="409"/>
      <c r="I834" s="409"/>
      <c r="J834" s="409"/>
      <c r="K834" s="409"/>
      <c r="L834" s="409"/>
      <c r="M834" s="409"/>
      <c r="N834" s="409"/>
      <c r="O834" s="409"/>
      <c r="P834" s="409"/>
      <c r="Q834" s="409"/>
      <c r="R834" s="409"/>
      <c r="S834" s="409"/>
      <c r="T834" s="409"/>
      <c r="U834" s="409"/>
      <c r="V834" s="409"/>
      <c r="W834" s="409"/>
      <c r="X834" s="409"/>
      <c r="Y834" s="409"/>
      <c r="Z834" s="409"/>
      <c r="AA834" s="409"/>
      <c r="AB834" s="409"/>
      <c r="AC834" s="409"/>
      <c r="AD834" s="409"/>
    </row>
    <row r="835" ht="16.5" customHeight="1">
      <c r="A835" s="409"/>
      <c r="B835" s="434"/>
      <c r="C835" s="434"/>
      <c r="D835" s="434"/>
      <c r="E835" s="409"/>
      <c r="F835" s="409"/>
      <c r="G835" s="434"/>
      <c r="H835" s="409"/>
      <c r="I835" s="409"/>
      <c r="J835" s="409"/>
      <c r="K835" s="409"/>
      <c r="L835" s="409"/>
      <c r="M835" s="409"/>
      <c r="N835" s="409"/>
      <c r="O835" s="409"/>
      <c r="P835" s="409"/>
      <c r="Q835" s="409"/>
      <c r="R835" s="409"/>
      <c r="S835" s="409"/>
      <c r="T835" s="409"/>
      <c r="U835" s="409"/>
      <c r="V835" s="409"/>
      <c r="W835" s="409"/>
      <c r="X835" s="409"/>
      <c r="Y835" s="409"/>
      <c r="Z835" s="409"/>
      <c r="AA835" s="409"/>
      <c r="AB835" s="409"/>
      <c r="AC835" s="409"/>
      <c r="AD835" s="409"/>
    </row>
    <row r="836" ht="16.5" customHeight="1">
      <c r="A836" s="409"/>
      <c r="B836" s="434"/>
      <c r="C836" s="434"/>
      <c r="D836" s="434"/>
      <c r="E836" s="409"/>
      <c r="F836" s="409"/>
      <c r="G836" s="434"/>
      <c r="H836" s="409"/>
      <c r="I836" s="409"/>
      <c r="J836" s="409"/>
      <c r="K836" s="409"/>
      <c r="L836" s="409"/>
      <c r="M836" s="409"/>
      <c r="N836" s="409"/>
      <c r="O836" s="409"/>
      <c r="P836" s="409"/>
      <c r="Q836" s="409"/>
      <c r="R836" s="409"/>
      <c r="S836" s="409"/>
      <c r="T836" s="409"/>
      <c r="U836" s="409"/>
      <c r="V836" s="409"/>
      <c r="W836" s="409"/>
      <c r="X836" s="409"/>
      <c r="Y836" s="409"/>
      <c r="Z836" s="409"/>
      <c r="AA836" s="409"/>
      <c r="AB836" s="409"/>
      <c r="AC836" s="409"/>
      <c r="AD836" s="409"/>
    </row>
    <row r="837" ht="16.5" customHeight="1">
      <c r="A837" s="409"/>
      <c r="B837" s="434"/>
      <c r="C837" s="434"/>
      <c r="D837" s="434"/>
      <c r="E837" s="409"/>
      <c r="F837" s="409"/>
      <c r="G837" s="434"/>
      <c r="H837" s="409"/>
      <c r="I837" s="409"/>
      <c r="J837" s="409"/>
      <c r="K837" s="409"/>
      <c r="L837" s="409"/>
      <c r="M837" s="409"/>
      <c r="N837" s="409"/>
      <c r="O837" s="409"/>
      <c r="P837" s="409"/>
      <c r="Q837" s="409"/>
      <c r="R837" s="409"/>
      <c r="S837" s="409"/>
      <c r="T837" s="409"/>
      <c r="U837" s="409"/>
      <c r="V837" s="409"/>
      <c r="W837" s="409"/>
      <c r="X837" s="409"/>
      <c r="Y837" s="409"/>
      <c r="Z837" s="409"/>
      <c r="AA837" s="409"/>
      <c r="AB837" s="409"/>
      <c r="AC837" s="409"/>
      <c r="AD837" s="409"/>
    </row>
    <row r="838" ht="16.5" customHeight="1">
      <c r="A838" s="409"/>
      <c r="B838" s="434"/>
      <c r="C838" s="434"/>
      <c r="D838" s="434"/>
      <c r="E838" s="409"/>
      <c r="F838" s="409"/>
      <c r="G838" s="434"/>
      <c r="H838" s="409"/>
      <c r="I838" s="409"/>
      <c r="J838" s="409"/>
      <c r="K838" s="409"/>
      <c r="L838" s="409"/>
      <c r="M838" s="409"/>
      <c r="N838" s="409"/>
      <c r="O838" s="409"/>
      <c r="P838" s="409"/>
      <c r="Q838" s="409"/>
      <c r="R838" s="409"/>
      <c r="S838" s="409"/>
      <c r="T838" s="409"/>
      <c r="U838" s="409"/>
      <c r="V838" s="409"/>
      <c r="W838" s="409"/>
      <c r="X838" s="409"/>
      <c r="Y838" s="409"/>
      <c r="Z838" s="409"/>
      <c r="AA838" s="409"/>
      <c r="AB838" s="409"/>
      <c r="AC838" s="409"/>
      <c r="AD838" s="409"/>
    </row>
    <row r="839" ht="16.5" customHeight="1">
      <c r="A839" s="409"/>
      <c r="B839" s="434"/>
      <c r="C839" s="434"/>
      <c r="D839" s="434"/>
      <c r="E839" s="409"/>
      <c r="F839" s="409"/>
      <c r="G839" s="434"/>
      <c r="H839" s="409"/>
      <c r="I839" s="409"/>
      <c r="J839" s="409"/>
      <c r="K839" s="409"/>
      <c r="L839" s="409"/>
      <c r="M839" s="409"/>
      <c r="N839" s="409"/>
      <c r="O839" s="409"/>
      <c r="P839" s="409"/>
      <c r="Q839" s="409"/>
      <c r="R839" s="409"/>
      <c r="S839" s="409"/>
      <c r="T839" s="409"/>
      <c r="U839" s="409"/>
      <c r="V839" s="409"/>
      <c r="W839" s="409"/>
      <c r="X839" s="409"/>
      <c r="Y839" s="409"/>
      <c r="Z839" s="409"/>
      <c r="AA839" s="409"/>
      <c r="AB839" s="409"/>
      <c r="AC839" s="409"/>
      <c r="AD839" s="409"/>
    </row>
    <row r="840" ht="16.5" customHeight="1">
      <c r="A840" s="409"/>
      <c r="B840" s="434"/>
      <c r="C840" s="434"/>
      <c r="D840" s="434"/>
      <c r="E840" s="409"/>
      <c r="F840" s="409"/>
      <c r="G840" s="434"/>
      <c r="H840" s="409"/>
      <c r="I840" s="409"/>
      <c r="J840" s="409"/>
      <c r="K840" s="409"/>
      <c r="L840" s="409"/>
      <c r="M840" s="409"/>
      <c r="N840" s="409"/>
      <c r="O840" s="409"/>
      <c r="P840" s="409"/>
      <c r="Q840" s="409"/>
      <c r="R840" s="409"/>
      <c r="S840" s="409"/>
      <c r="T840" s="409"/>
      <c r="U840" s="409"/>
      <c r="V840" s="409"/>
      <c r="W840" s="409"/>
      <c r="X840" s="409"/>
      <c r="Y840" s="409"/>
      <c r="Z840" s="409"/>
      <c r="AA840" s="409"/>
      <c r="AB840" s="409"/>
      <c r="AC840" s="409"/>
      <c r="AD840" s="409"/>
    </row>
    <row r="841" ht="16.5" customHeight="1">
      <c r="A841" s="409"/>
      <c r="B841" s="434"/>
      <c r="C841" s="434"/>
      <c r="D841" s="434"/>
      <c r="E841" s="409"/>
      <c r="F841" s="409"/>
      <c r="G841" s="434"/>
      <c r="H841" s="409"/>
      <c r="I841" s="409"/>
      <c r="J841" s="409"/>
      <c r="K841" s="409"/>
      <c r="L841" s="409"/>
      <c r="M841" s="409"/>
      <c r="N841" s="409"/>
      <c r="O841" s="409"/>
      <c r="P841" s="409"/>
      <c r="Q841" s="409"/>
      <c r="R841" s="409"/>
      <c r="S841" s="409"/>
      <c r="T841" s="409"/>
      <c r="U841" s="409"/>
      <c r="V841" s="409"/>
      <c r="W841" s="409"/>
      <c r="X841" s="409"/>
      <c r="Y841" s="409"/>
      <c r="Z841" s="409"/>
      <c r="AA841" s="409"/>
      <c r="AB841" s="409"/>
      <c r="AC841" s="409"/>
      <c r="AD841" s="409"/>
    </row>
    <row r="842" ht="16.5" customHeight="1">
      <c r="A842" s="409"/>
      <c r="B842" s="434"/>
      <c r="C842" s="434"/>
      <c r="D842" s="434"/>
      <c r="E842" s="409"/>
      <c r="F842" s="409"/>
      <c r="G842" s="434"/>
      <c r="H842" s="409"/>
      <c r="I842" s="409"/>
      <c r="J842" s="409"/>
      <c r="K842" s="409"/>
      <c r="L842" s="409"/>
      <c r="M842" s="409"/>
      <c r="N842" s="409"/>
      <c r="O842" s="409"/>
      <c r="P842" s="409"/>
      <c r="Q842" s="409"/>
      <c r="R842" s="409"/>
      <c r="S842" s="409"/>
      <c r="T842" s="409"/>
      <c r="U842" s="409"/>
      <c r="V842" s="409"/>
      <c r="W842" s="409"/>
      <c r="X842" s="409"/>
      <c r="Y842" s="409"/>
      <c r="Z842" s="409"/>
      <c r="AA842" s="409"/>
      <c r="AB842" s="409"/>
      <c r="AC842" s="409"/>
      <c r="AD842" s="409"/>
    </row>
    <row r="843" ht="16.5" customHeight="1">
      <c r="A843" s="409"/>
      <c r="B843" s="434"/>
      <c r="C843" s="434"/>
      <c r="D843" s="434"/>
      <c r="E843" s="409"/>
      <c r="F843" s="409"/>
      <c r="G843" s="434"/>
      <c r="H843" s="409"/>
      <c r="I843" s="409"/>
      <c r="J843" s="409"/>
      <c r="K843" s="409"/>
      <c r="L843" s="409"/>
      <c r="M843" s="409"/>
      <c r="N843" s="409"/>
      <c r="O843" s="409"/>
      <c r="P843" s="409"/>
      <c r="Q843" s="409"/>
      <c r="R843" s="409"/>
      <c r="S843" s="409"/>
      <c r="T843" s="409"/>
      <c r="U843" s="409"/>
      <c r="V843" s="409"/>
      <c r="W843" s="409"/>
      <c r="X843" s="409"/>
      <c r="Y843" s="409"/>
      <c r="Z843" s="409"/>
      <c r="AA843" s="409"/>
      <c r="AB843" s="409"/>
      <c r="AC843" s="409"/>
      <c r="AD843" s="409"/>
    </row>
    <row r="844" ht="16.5" customHeight="1">
      <c r="A844" s="409"/>
      <c r="B844" s="434"/>
      <c r="C844" s="434"/>
      <c r="D844" s="434"/>
      <c r="E844" s="409"/>
      <c r="F844" s="409"/>
      <c r="G844" s="434"/>
      <c r="H844" s="409"/>
      <c r="I844" s="409"/>
      <c r="J844" s="409"/>
      <c r="K844" s="409"/>
      <c r="L844" s="409"/>
      <c r="M844" s="409"/>
      <c r="N844" s="409"/>
      <c r="O844" s="409"/>
      <c r="P844" s="409"/>
      <c r="Q844" s="409"/>
      <c r="R844" s="409"/>
      <c r="S844" s="409"/>
      <c r="T844" s="409"/>
      <c r="U844" s="409"/>
      <c r="V844" s="409"/>
      <c r="W844" s="409"/>
      <c r="X844" s="409"/>
      <c r="Y844" s="409"/>
      <c r="Z844" s="409"/>
      <c r="AA844" s="409"/>
      <c r="AB844" s="409"/>
      <c r="AC844" s="409"/>
      <c r="AD844" s="409"/>
    </row>
    <row r="845" ht="16.5" customHeight="1">
      <c r="A845" s="409"/>
      <c r="B845" s="434"/>
      <c r="C845" s="434"/>
      <c r="D845" s="434"/>
      <c r="E845" s="409"/>
      <c r="F845" s="409"/>
      <c r="G845" s="434"/>
      <c r="H845" s="409"/>
      <c r="I845" s="409"/>
      <c r="J845" s="409"/>
      <c r="K845" s="409"/>
      <c r="L845" s="409"/>
      <c r="M845" s="409"/>
      <c r="N845" s="409"/>
      <c r="O845" s="409"/>
      <c r="P845" s="409"/>
      <c r="Q845" s="409"/>
      <c r="R845" s="409"/>
      <c r="S845" s="409"/>
      <c r="T845" s="409"/>
      <c r="U845" s="409"/>
      <c r="V845" s="409"/>
      <c r="W845" s="409"/>
      <c r="X845" s="409"/>
      <c r="Y845" s="409"/>
      <c r="Z845" s="409"/>
      <c r="AA845" s="409"/>
      <c r="AB845" s="409"/>
      <c r="AC845" s="409"/>
      <c r="AD845" s="409"/>
    </row>
    <row r="846" ht="16.5" customHeight="1">
      <c r="A846" s="409"/>
      <c r="B846" s="434"/>
      <c r="C846" s="434"/>
      <c r="D846" s="434"/>
      <c r="E846" s="409"/>
      <c r="F846" s="409"/>
      <c r="G846" s="434"/>
      <c r="H846" s="409"/>
      <c r="I846" s="409"/>
      <c r="J846" s="409"/>
      <c r="K846" s="409"/>
      <c r="L846" s="409"/>
      <c r="M846" s="409"/>
      <c r="N846" s="409"/>
      <c r="O846" s="409"/>
      <c r="P846" s="409"/>
      <c r="Q846" s="409"/>
      <c r="R846" s="409"/>
      <c r="S846" s="409"/>
      <c r="T846" s="409"/>
      <c r="U846" s="409"/>
      <c r="V846" s="409"/>
      <c r="W846" s="409"/>
      <c r="X846" s="409"/>
      <c r="Y846" s="409"/>
      <c r="Z846" s="409"/>
      <c r="AA846" s="409"/>
      <c r="AB846" s="409"/>
      <c r="AC846" s="409"/>
      <c r="AD846" s="409"/>
    </row>
    <row r="847" ht="16.5" customHeight="1">
      <c r="A847" s="409"/>
      <c r="B847" s="434"/>
      <c r="C847" s="434"/>
      <c r="D847" s="434"/>
      <c r="E847" s="409"/>
      <c r="F847" s="409"/>
      <c r="G847" s="434"/>
      <c r="H847" s="409"/>
      <c r="I847" s="409"/>
      <c r="J847" s="409"/>
      <c r="K847" s="409"/>
      <c r="L847" s="409"/>
      <c r="M847" s="409"/>
      <c r="N847" s="409"/>
      <c r="O847" s="409"/>
      <c r="P847" s="409"/>
      <c r="Q847" s="409"/>
      <c r="R847" s="409"/>
      <c r="S847" s="409"/>
      <c r="T847" s="409"/>
      <c r="U847" s="409"/>
      <c r="V847" s="409"/>
      <c r="W847" s="409"/>
      <c r="X847" s="409"/>
      <c r="Y847" s="409"/>
      <c r="Z847" s="409"/>
      <c r="AA847" s="409"/>
      <c r="AB847" s="409"/>
      <c r="AC847" s="409"/>
      <c r="AD847" s="409"/>
    </row>
    <row r="848" ht="16.5" customHeight="1">
      <c r="A848" s="409"/>
      <c r="B848" s="434"/>
      <c r="C848" s="434"/>
      <c r="D848" s="434"/>
      <c r="E848" s="409"/>
      <c r="F848" s="409"/>
      <c r="G848" s="434"/>
      <c r="H848" s="409"/>
      <c r="I848" s="409"/>
      <c r="J848" s="409"/>
      <c r="K848" s="409"/>
      <c r="L848" s="409"/>
      <c r="M848" s="409"/>
      <c r="N848" s="409"/>
      <c r="O848" s="409"/>
      <c r="P848" s="409"/>
      <c r="Q848" s="409"/>
      <c r="R848" s="409"/>
      <c r="S848" s="409"/>
      <c r="T848" s="409"/>
      <c r="U848" s="409"/>
      <c r="V848" s="409"/>
      <c r="W848" s="409"/>
      <c r="X848" s="409"/>
      <c r="Y848" s="409"/>
      <c r="Z848" s="409"/>
      <c r="AA848" s="409"/>
      <c r="AB848" s="409"/>
      <c r="AC848" s="409"/>
      <c r="AD848" s="409"/>
    </row>
    <row r="849" ht="16.5" customHeight="1">
      <c r="A849" s="409"/>
      <c r="B849" s="434"/>
      <c r="C849" s="434"/>
      <c r="D849" s="434"/>
      <c r="E849" s="409"/>
      <c r="F849" s="409"/>
      <c r="G849" s="434"/>
      <c r="H849" s="409"/>
      <c r="I849" s="409"/>
      <c r="J849" s="409"/>
      <c r="K849" s="409"/>
      <c r="L849" s="409"/>
      <c r="M849" s="409"/>
      <c r="N849" s="409"/>
      <c r="O849" s="409"/>
      <c r="P849" s="409"/>
      <c r="Q849" s="409"/>
      <c r="R849" s="409"/>
      <c r="S849" s="409"/>
      <c r="T849" s="409"/>
      <c r="U849" s="409"/>
      <c r="V849" s="409"/>
      <c r="W849" s="409"/>
      <c r="X849" s="409"/>
      <c r="Y849" s="409"/>
      <c r="Z849" s="409"/>
      <c r="AA849" s="409"/>
      <c r="AB849" s="409"/>
      <c r="AC849" s="409"/>
      <c r="AD849" s="409"/>
    </row>
    <row r="850" ht="16.5" customHeight="1">
      <c r="A850" s="409"/>
      <c r="B850" s="434"/>
      <c r="C850" s="434"/>
      <c r="D850" s="434"/>
      <c r="E850" s="409"/>
      <c r="F850" s="409"/>
      <c r="G850" s="434"/>
      <c r="H850" s="409"/>
      <c r="I850" s="409"/>
      <c r="J850" s="409"/>
      <c r="K850" s="409"/>
      <c r="L850" s="409"/>
      <c r="M850" s="409"/>
      <c r="N850" s="409"/>
      <c r="O850" s="409"/>
      <c r="P850" s="409"/>
      <c r="Q850" s="409"/>
      <c r="R850" s="409"/>
      <c r="S850" s="409"/>
      <c r="T850" s="409"/>
      <c r="U850" s="409"/>
      <c r="V850" s="409"/>
      <c r="W850" s="409"/>
      <c r="X850" s="409"/>
      <c r="Y850" s="409"/>
      <c r="Z850" s="409"/>
      <c r="AA850" s="409"/>
      <c r="AB850" s="409"/>
      <c r="AC850" s="409"/>
      <c r="AD850" s="409"/>
    </row>
    <row r="851" ht="16.5" customHeight="1">
      <c r="A851" s="409"/>
      <c r="B851" s="434"/>
      <c r="C851" s="434"/>
      <c r="D851" s="434"/>
      <c r="E851" s="409"/>
      <c r="F851" s="409"/>
      <c r="G851" s="434"/>
      <c r="H851" s="409"/>
      <c r="I851" s="409"/>
      <c r="J851" s="409"/>
      <c r="K851" s="409"/>
      <c r="L851" s="409"/>
      <c r="M851" s="409"/>
      <c r="N851" s="409"/>
      <c r="O851" s="409"/>
      <c r="P851" s="409"/>
      <c r="Q851" s="409"/>
      <c r="R851" s="409"/>
      <c r="S851" s="409"/>
      <c r="T851" s="409"/>
      <c r="U851" s="409"/>
      <c r="V851" s="409"/>
      <c r="W851" s="409"/>
      <c r="X851" s="409"/>
      <c r="Y851" s="409"/>
      <c r="Z851" s="409"/>
      <c r="AA851" s="409"/>
      <c r="AB851" s="409"/>
      <c r="AC851" s="409"/>
      <c r="AD851" s="409"/>
    </row>
    <row r="852" ht="16.5" customHeight="1">
      <c r="A852" s="409"/>
      <c r="B852" s="434"/>
      <c r="C852" s="434"/>
      <c r="D852" s="434"/>
      <c r="E852" s="409"/>
      <c r="F852" s="409"/>
      <c r="G852" s="434"/>
      <c r="H852" s="409"/>
      <c r="I852" s="409"/>
      <c r="J852" s="409"/>
      <c r="K852" s="409"/>
      <c r="L852" s="409"/>
      <c r="M852" s="409"/>
      <c r="N852" s="409"/>
      <c r="O852" s="409"/>
      <c r="P852" s="409"/>
      <c r="Q852" s="409"/>
      <c r="R852" s="409"/>
      <c r="S852" s="409"/>
      <c r="T852" s="409"/>
      <c r="U852" s="409"/>
      <c r="V852" s="409"/>
      <c r="W852" s="409"/>
      <c r="X852" s="409"/>
      <c r="Y852" s="409"/>
      <c r="Z852" s="409"/>
      <c r="AA852" s="409"/>
      <c r="AB852" s="409"/>
      <c r="AC852" s="409"/>
      <c r="AD852" s="409"/>
    </row>
    <row r="853" ht="16.5" customHeight="1">
      <c r="A853" s="409"/>
      <c r="B853" s="434"/>
      <c r="C853" s="434"/>
      <c r="D853" s="434"/>
      <c r="E853" s="409"/>
      <c r="F853" s="409"/>
      <c r="G853" s="434"/>
      <c r="H853" s="409"/>
      <c r="I853" s="409"/>
      <c r="J853" s="409"/>
      <c r="K853" s="409"/>
      <c r="L853" s="409"/>
      <c r="M853" s="409"/>
      <c r="N853" s="409"/>
      <c r="O853" s="409"/>
      <c r="P853" s="409"/>
      <c r="Q853" s="409"/>
      <c r="R853" s="409"/>
      <c r="S853" s="409"/>
      <c r="T853" s="409"/>
      <c r="U853" s="409"/>
      <c r="V853" s="409"/>
      <c r="W853" s="409"/>
      <c r="X853" s="409"/>
      <c r="Y853" s="409"/>
      <c r="Z853" s="409"/>
      <c r="AA853" s="409"/>
      <c r="AB853" s="409"/>
      <c r="AC853" s="409"/>
      <c r="AD853" s="409"/>
    </row>
    <row r="854" ht="16.5" customHeight="1">
      <c r="A854" s="409"/>
      <c r="B854" s="434"/>
      <c r="C854" s="434"/>
      <c r="D854" s="434"/>
      <c r="E854" s="409"/>
      <c r="F854" s="409"/>
      <c r="G854" s="434"/>
      <c r="H854" s="409"/>
      <c r="I854" s="409"/>
      <c r="J854" s="409"/>
      <c r="K854" s="409"/>
      <c r="L854" s="409"/>
      <c r="M854" s="409"/>
      <c r="N854" s="409"/>
      <c r="O854" s="409"/>
      <c r="P854" s="409"/>
      <c r="Q854" s="409"/>
      <c r="R854" s="409"/>
      <c r="S854" s="409"/>
      <c r="T854" s="409"/>
      <c r="U854" s="409"/>
      <c r="V854" s="409"/>
      <c r="W854" s="409"/>
      <c r="X854" s="409"/>
      <c r="Y854" s="409"/>
      <c r="Z854" s="409"/>
      <c r="AA854" s="409"/>
      <c r="AB854" s="409"/>
      <c r="AC854" s="409"/>
      <c r="AD854" s="409"/>
    </row>
    <row r="855" ht="16.5" customHeight="1">
      <c r="A855" s="409"/>
      <c r="B855" s="434"/>
      <c r="C855" s="434"/>
      <c r="D855" s="434"/>
      <c r="E855" s="409"/>
      <c r="F855" s="409"/>
      <c r="G855" s="434"/>
      <c r="H855" s="409"/>
      <c r="I855" s="409"/>
      <c r="J855" s="409"/>
      <c r="K855" s="409"/>
      <c r="L855" s="409"/>
      <c r="M855" s="409"/>
      <c r="N855" s="409"/>
      <c r="O855" s="409"/>
      <c r="P855" s="409"/>
      <c r="Q855" s="409"/>
      <c r="R855" s="409"/>
      <c r="S855" s="409"/>
      <c r="T855" s="409"/>
      <c r="U855" s="409"/>
      <c r="V855" s="409"/>
      <c r="W855" s="409"/>
      <c r="X855" s="409"/>
      <c r="Y855" s="409"/>
      <c r="Z855" s="409"/>
      <c r="AA855" s="409"/>
      <c r="AB855" s="409"/>
      <c r="AC855" s="409"/>
      <c r="AD855" s="409"/>
    </row>
    <row r="856" ht="16.5" customHeight="1">
      <c r="A856" s="409"/>
      <c r="B856" s="434"/>
      <c r="C856" s="434"/>
      <c r="D856" s="434"/>
      <c r="E856" s="409"/>
      <c r="F856" s="409"/>
      <c r="G856" s="434"/>
      <c r="H856" s="409"/>
      <c r="I856" s="409"/>
      <c r="J856" s="409"/>
      <c r="K856" s="409"/>
      <c r="L856" s="409"/>
      <c r="M856" s="409"/>
      <c r="N856" s="409"/>
      <c r="O856" s="409"/>
      <c r="P856" s="409"/>
      <c r="Q856" s="409"/>
      <c r="R856" s="409"/>
      <c r="S856" s="409"/>
      <c r="T856" s="409"/>
      <c r="U856" s="409"/>
      <c r="V856" s="409"/>
      <c r="W856" s="409"/>
      <c r="X856" s="409"/>
      <c r="Y856" s="409"/>
      <c r="Z856" s="409"/>
      <c r="AA856" s="409"/>
      <c r="AB856" s="409"/>
      <c r="AC856" s="409"/>
      <c r="AD856" s="409"/>
    </row>
    <row r="857" ht="16.5" customHeight="1">
      <c r="A857" s="409"/>
      <c r="B857" s="434"/>
      <c r="C857" s="434"/>
      <c r="D857" s="434"/>
      <c r="E857" s="409"/>
      <c r="F857" s="409"/>
      <c r="G857" s="434"/>
      <c r="H857" s="409"/>
      <c r="I857" s="409"/>
      <c r="J857" s="409"/>
      <c r="K857" s="409"/>
      <c r="L857" s="409"/>
      <c r="M857" s="409"/>
      <c r="N857" s="409"/>
      <c r="O857" s="409"/>
      <c r="P857" s="409"/>
      <c r="Q857" s="409"/>
      <c r="R857" s="409"/>
      <c r="S857" s="409"/>
      <c r="T857" s="409"/>
      <c r="U857" s="409"/>
      <c r="V857" s="409"/>
      <c r="W857" s="409"/>
      <c r="X857" s="409"/>
      <c r="Y857" s="409"/>
      <c r="Z857" s="409"/>
      <c r="AA857" s="409"/>
      <c r="AB857" s="409"/>
      <c r="AC857" s="409"/>
      <c r="AD857" s="409"/>
    </row>
    <row r="858" ht="16.5" customHeight="1">
      <c r="A858" s="409"/>
      <c r="B858" s="434"/>
      <c r="C858" s="434"/>
      <c r="D858" s="434"/>
      <c r="E858" s="409"/>
      <c r="F858" s="409"/>
      <c r="G858" s="434"/>
      <c r="H858" s="409"/>
      <c r="I858" s="409"/>
      <c r="J858" s="409"/>
      <c r="K858" s="409"/>
      <c r="L858" s="409"/>
      <c r="M858" s="409"/>
      <c r="N858" s="409"/>
      <c r="O858" s="409"/>
      <c r="P858" s="409"/>
      <c r="Q858" s="409"/>
      <c r="R858" s="409"/>
      <c r="S858" s="409"/>
      <c r="T858" s="409"/>
      <c r="U858" s="409"/>
      <c r="V858" s="409"/>
      <c r="W858" s="409"/>
      <c r="X858" s="409"/>
      <c r="Y858" s="409"/>
      <c r="Z858" s="409"/>
      <c r="AA858" s="409"/>
      <c r="AB858" s="409"/>
      <c r="AC858" s="409"/>
      <c r="AD858" s="409"/>
    </row>
    <row r="859" ht="16.5" customHeight="1">
      <c r="A859" s="409"/>
      <c r="B859" s="434"/>
      <c r="C859" s="434"/>
      <c r="D859" s="434"/>
      <c r="E859" s="409"/>
      <c r="F859" s="409"/>
      <c r="G859" s="434"/>
      <c r="H859" s="409"/>
      <c r="I859" s="409"/>
      <c r="J859" s="409"/>
      <c r="K859" s="409"/>
      <c r="L859" s="409"/>
      <c r="M859" s="409"/>
      <c r="N859" s="409"/>
      <c r="O859" s="409"/>
      <c r="P859" s="409"/>
      <c r="Q859" s="409"/>
      <c r="R859" s="409"/>
      <c r="S859" s="409"/>
      <c r="T859" s="409"/>
      <c r="U859" s="409"/>
      <c r="V859" s="409"/>
      <c r="W859" s="409"/>
      <c r="X859" s="409"/>
      <c r="Y859" s="409"/>
      <c r="Z859" s="409"/>
      <c r="AA859" s="409"/>
      <c r="AB859" s="409"/>
      <c r="AC859" s="409"/>
      <c r="AD859" s="409"/>
    </row>
    <row r="860" ht="16.5" customHeight="1">
      <c r="A860" s="409"/>
      <c r="B860" s="434"/>
      <c r="C860" s="434"/>
      <c r="D860" s="434"/>
      <c r="E860" s="409"/>
      <c r="F860" s="409"/>
      <c r="G860" s="434"/>
      <c r="H860" s="409"/>
      <c r="I860" s="409"/>
      <c r="J860" s="409"/>
      <c r="K860" s="409"/>
      <c r="L860" s="409"/>
      <c r="M860" s="409"/>
      <c r="N860" s="409"/>
      <c r="O860" s="409"/>
      <c r="P860" s="409"/>
      <c r="Q860" s="409"/>
      <c r="R860" s="409"/>
      <c r="S860" s="409"/>
      <c r="T860" s="409"/>
      <c r="U860" s="409"/>
      <c r="V860" s="409"/>
      <c r="W860" s="409"/>
      <c r="X860" s="409"/>
      <c r="Y860" s="409"/>
      <c r="Z860" s="409"/>
      <c r="AA860" s="409"/>
      <c r="AB860" s="409"/>
      <c r="AC860" s="409"/>
      <c r="AD860" s="409"/>
    </row>
    <row r="861" ht="16.5" customHeight="1">
      <c r="A861" s="409"/>
      <c r="B861" s="434"/>
      <c r="C861" s="434"/>
      <c r="D861" s="434"/>
      <c r="E861" s="409"/>
      <c r="F861" s="409"/>
      <c r="G861" s="434"/>
      <c r="H861" s="409"/>
      <c r="I861" s="409"/>
      <c r="J861" s="409"/>
      <c r="K861" s="409"/>
      <c r="L861" s="409"/>
      <c r="M861" s="409"/>
      <c r="N861" s="409"/>
      <c r="O861" s="409"/>
      <c r="P861" s="409"/>
      <c r="Q861" s="409"/>
      <c r="R861" s="409"/>
      <c r="S861" s="409"/>
      <c r="T861" s="409"/>
      <c r="U861" s="409"/>
      <c r="V861" s="409"/>
      <c r="W861" s="409"/>
      <c r="X861" s="409"/>
      <c r="Y861" s="409"/>
      <c r="Z861" s="409"/>
      <c r="AA861" s="409"/>
      <c r="AB861" s="409"/>
      <c r="AC861" s="409"/>
      <c r="AD861" s="409"/>
    </row>
    <row r="862" ht="16.5" customHeight="1">
      <c r="A862" s="409"/>
      <c r="B862" s="434"/>
      <c r="C862" s="434"/>
      <c r="D862" s="434"/>
      <c r="E862" s="409"/>
      <c r="F862" s="409"/>
      <c r="G862" s="434"/>
      <c r="H862" s="409"/>
      <c r="I862" s="409"/>
      <c r="J862" s="409"/>
      <c r="K862" s="409"/>
      <c r="L862" s="409"/>
      <c r="M862" s="409"/>
      <c r="N862" s="409"/>
      <c r="O862" s="409"/>
      <c r="P862" s="409"/>
      <c r="Q862" s="409"/>
      <c r="R862" s="409"/>
      <c r="S862" s="409"/>
      <c r="T862" s="409"/>
      <c r="U862" s="409"/>
      <c r="V862" s="409"/>
      <c r="W862" s="409"/>
      <c r="X862" s="409"/>
      <c r="Y862" s="409"/>
      <c r="Z862" s="409"/>
      <c r="AA862" s="409"/>
      <c r="AB862" s="409"/>
      <c r="AC862" s="409"/>
      <c r="AD862" s="409"/>
    </row>
    <row r="863" ht="16.5" customHeight="1">
      <c r="A863" s="409"/>
      <c r="B863" s="434"/>
      <c r="C863" s="434"/>
      <c r="D863" s="434"/>
      <c r="E863" s="409"/>
      <c r="F863" s="409"/>
      <c r="G863" s="434"/>
      <c r="H863" s="409"/>
      <c r="I863" s="409"/>
      <c r="J863" s="409"/>
      <c r="K863" s="409"/>
      <c r="L863" s="409"/>
      <c r="M863" s="409"/>
      <c r="N863" s="409"/>
      <c r="O863" s="409"/>
      <c r="P863" s="409"/>
      <c r="Q863" s="409"/>
      <c r="R863" s="409"/>
      <c r="S863" s="409"/>
      <c r="T863" s="409"/>
      <c r="U863" s="409"/>
      <c r="V863" s="409"/>
      <c r="W863" s="409"/>
      <c r="X863" s="409"/>
      <c r="Y863" s="409"/>
      <c r="Z863" s="409"/>
      <c r="AA863" s="409"/>
      <c r="AB863" s="409"/>
      <c r="AC863" s="409"/>
      <c r="AD863" s="409"/>
    </row>
    <row r="864" ht="16.5" customHeight="1">
      <c r="A864" s="409"/>
      <c r="B864" s="434"/>
      <c r="C864" s="434"/>
      <c r="D864" s="434"/>
      <c r="E864" s="409"/>
      <c r="F864" s="409"/>
      <c r="G864" s="434"/>
      <c r="H864" s="409"/>
      <c r="I864" s="409"/>
      <c r="J864" s="409"/>
      <c r="K864" s="409"/>
      <c r="L864" s="409"/>
      <c r="M864" s="409"/>
      <c r="N864" s="409"/>
      <c r="O864" s="409"/>
      <c r="P864" s="409"/>
      <c r="Q864" s="409"/>
      <c r="R864" s="409"/>
      <c r="S864" s="409"/>
      <c r="T864" s="409"/>
      <c r="U864" s="409"/>
      <c r="V864" s="409"/>
      <c r="W864" s="409"/>
      <c r="X864" s="409"/>
      <c r="Y864" s="409"/>
      <c r="Z864" s="409"/>
      <c r="AA864" s="409"/>
      <c r="AB864" s="409"/>
      <c r="AC864" s="409"/>
      <c r="AD864" s="409"/>
    </row>
    <row r="865" ht="16.5" customHeight="1">
      <c r="A865" s="409"/>
      <c r="B865" s="434"/>
      <c r="C865" s="434"/>
      <c r="D865" s="434"/>
      <c r="E865" s="409"/>
      <c r="F865" s="409"/>
      <c r="G865" s="434"/>
      <c r="H865" s="409"/>
      <c r="I865" s="409"/>
      <c r="J865" s="409"/>
      <c r="K865" s="409"/>
      <c r="L865" s="409"/>
      <c r="M865" s="409"/>
      <c r="N865" s="409"/>
      <c r="O865" s="409"/>
      <c r="P865" s="409"/>
      <c r="Q865" s="409"/>
      <c r="R865" s="409"/>
      <c r="S865" s="409"/>
      <c r="T865" s="409"/>
      <c r="U865" s="409"/>
      <c r="V865" s="409"/>
      <c r="W865" s="409"/>
      <c r="X865" s="409"/>
      <c r="Y865" s="409"/>
      <c r="Z865" s="409"/>
      <c r="AA865" s="409"/>
      <c r="AB865" s="409"/>
      <c r="AC865" s="409"/>
      <c r="AD865" s="409"/>
    </row>
    <row r="866" ht="16.5" customHeight="1">
      <c r="A866" s="409"/>
      <c r="B866" s="434"/>
      <c r="C866" s="434"/>
      <c r="D866" s="434"/>
      <c r="E866" s="409"/>
      <c r="F866" s="409"/>
      <c r="G866" s="434"/>
      <c r="H866" s="409"/>
      <c r="I866" s="409"/>
      <c r="J866" s="409"/>
      <c r="K866" s="409"/>
      <c r="L866" s="409"/>
      <c r="M866" s="409"/>
      <c r="N866" s="409"/>
      <c r="O866" s="409"/>
      <c r="P866" s="409"/>
      <c r="Q866" s="409"/>
      <c r="R866" s="409"/>
      <c r="S866" s="409"/>
      <c r="T866" s="409"/>
      <c r="U866" s="409"/>
      <c r="V866" s="409"/>
      <c r="W866" s="409"/>
      <c r="X866" s="409"/>
      <c r="Y866" s="409"/>
      <c r="Z866" s="409"/>
      <c r="AA866" s="409"/>
      <c r="AB866" s="409"/>
      <c r="AC866" s="409"/>
      <c r="AD866" s="409"/>
    </row>
    <row r="867" ht="16.5" customHeight="1">
      <c r="A867" s="409"/>
      <c r="B867" s="434"/>
      <c r="C867" s="434"/>
      <c r="D867" s="434"/>
      <c r="E867" s="409"/>
      <c r="F867" s="409"/>
      <c r="G867" s="434"/>
      <c r="H867" s="409"/>
      <c r="I867" s="409"/>
      <c r="J867" s="409"/>
      <c r="K867" s="409"/>
      <c r="L867" s="409"/>
      <c r="M867" s="409"/>
      <c r="N867" s="409"/>
      <c r="O867" s="409"/>
      <c r="P867" s="409"/>
      <c r="Q867" s="409"/>
      <c r="R867" s="409"/>
      <c r="S867" s="409"/>
      <c r="T867" s="409"/>
      <c r="U867" s="409"/>
      <c r="V867" s="409"/>
      <c r="W867" s="409"/>
      <c r="X867" s="409"/>
      <c r="Y867" s="409"/>
      <c r="Z867" s="409"/>
      <c r="AA867" s="409"/>
      <c r="AB867" s="409"/>
      <c r="AC867" s="409"/>
      <c r="AD867" s="409"/>
    </row>
    <row r="868" ht="16.5" customHeight="1">
      <c r="A868" s="409"/>
      <c r="B868" s="434"/>
      <c r="C868" s="434"/>
      <c r="D868" s="434"/>
      <c r="E868" s="409"/>
      <c r="F868" s="409"/>
      <c r="G868" s="434"/>
      <c r="H868" s="409"/>
      <c r="I868" s="409"/>
      <c r="J868" s="409"/>
      <c r="K868" s="409"/>
      <c r="L868" s="409"/>
      <c r="M868" s="409"/>
      <c r="N868" s="409"/>
      <c r="O868" s="409"/>
      <c r="P868" s="409"/>
      <c r="Q868" s="409"/>
      <c r="R868" s="409"/>
      <c r="S868" s="409"/>
      <c r="T868" s="409"/>
      <c r="U868" s="409"/>
      <c r="V868" s="409"/>
      <c r="W868" s="409"/>
      <c r="X868" s="409"/>
      <c r="Y868" s="409"/>
      <c r="Z868" s="409"/>
      <c r="AA868" s="409"/>
      <c r="AB868" s="409"/>
      <c r="AC868" s="409"/>
      <c r="AD868" s="409"/>
    </row>
    <row r="869" ht="16.5" customHeight="1">
      <c r="A869" s="409"/>
      <c r="B869" s="434"/>
      <c r="C869" s="434"/>
      <c r="D869" s="434"/>
      <c r="E869" s="409"/>
      <c r="F869" s="409"/>
      <c r="G869" s="434"/>
      <c r="H869" s="409"/>
      <c r="I869" s="409"/>
      <c r="J869" s="409"/>
      <c r="K869" s="409"/>
      <c r="L869" s="409"/>
      <c r="M869" s="409"/>
      <c r="N869" s="409"/>
      <c r="O869" s="409"/>
      <c r="P869" s="409"/>
      <c r="Q869" s="409"/>
      <c r="R869" s="409"/>
      <c r="S869" s="409"/>
      <c r="T869" s="409"/>
      <c r="U869" s="409"/>
      <c r="V869" s="409"/>
      <c r="W869" s="409"/>
      <c r="X869" s="409"/>
      <c r="Y869" s="409"/>
      <c r="Z869" s="409"/>
      <c r="AA869" s="409"/>
      <c r="AB869" s="409"/>
      <c r="AC869" s="409"/>
      <c r="AD869" s="409"/>
    </row>
    <row r="870" ht="16.5" customHeight="1">
      <c r="A870" s="409"/>
      <c r="B870" s="434"/>
      <c r="C870" s="434"/>
      <c r="D870" s="434"/>
      <c r="E870" s="409"/>
      <c r="F870" s="409"/>
      <c r="G870" s="434"/>
      <c r="H870" s="409"/>
      <c r="I870" s="409"/>
      <c r="J870" s="409"/>
      <c r="K870" s="409"/>
      <c r="L870" s="409"/>
      <c r="M870" s="409"/>
      <c r="N870" s="409"/>
      <c r="O870" s="409"/>
      <c r="P870" s="409"/>
      <c r="Q870" s="409"/>
      <c r="R870" s="409"/>
      <c r="S870" s="409"/>
      <c r="T870" s="409"/>
      <c r="U870" s="409"/>
      <c r="V870" s="409"/>
      <c r="W870" s="409"/>
      <c r="X870" s="409"/>
      <c r="Y870" s="409"/>
      <c r="Z870" s="409"/>
      <c r="AA870" s="409"/>
      <c r="AB870" s="409"/>
      <c r="AC870" s="409"/>
      <c r="AD870" s="409"/>
    </row>
    <row r="871" ht="16.5" customHeight="1">
      <c r="A871" s="409"/>
      <c r="B871" s="434"/>
      <c r="C871" s="434"/>
      <c r="D871" s="434"/>
      <c r="E871" s="409"/>
      <c r="F871" s="409"/>
      <c r="G871" s="434"/>
      <c r="H871" s="409"/>
      <c r="I871" s="409"/>
      <c r="J871" s="409"/>
      <c r="K871" s="409"/>
      <c r="L871" s="409"/>
      <c r="M871" s="409"/>
      <c r="N871" s="409"/>
      <c r="O871" s="409"/>
      <c r="P871" s="409"/>
      <c r="Q871" s="409"/>
      <c r="R871" s="409"/>
      <c r="S871" s="409"/>
      <c r="T871" s="409"/>
      <c r="U871" s="409"/>
      <c r="V871" s="409"/>
      <c r="W871" s="409"/>
      <c r="X871" s="409"/>
      <c r="Y871" s="409"/>
      <c r="Z871" s="409"/>
      <c r="AA871" s="409"/>
      <c r="AB871" s="409"/>
      <c r="AC871" s="409"/>
      <c r="AD871" s="409"/>
    </row>
    <row r="872" ht="16.5" customHeight="1">
      <c r="A872" s="409"/>
      <c r="B872" s="434"/>
      <c r="C872" s="434"/>
      <c r="D872" s="434"/>
      <c r="E872" s="409"/>
      <c r="F872" s="409"/>
      <c r="G872" s="434"/>
      <c r="H872" s="409"/>
      <c r="I872" s="409"/>
      <c r="J872" s="409"/>
      <c r="K872" s="409"/>
      <c r="L872" s="409"/>
      <c r="M872" s="409"/>
      <c r="N872" s="409"/>
      <c r="O872" s="409"/>
      <c r="P872" s="409"/>
      <c r="Q872" s="409"/>
      <c r="R872" s="409"/>
      <c r="S872" s="409"/>
      <c r="T872" s="409"/>
      <c r="U872" s="409"/>
      <c r="V872" s="409"/>
      <c r="W872" s="409"/>
      <c r="X872" s="409"/>
      <c r="Y872" s="409"/>
      <c r="Z872" s="409"/>
      <c r="AA872" s="409"/>
      <c r="AB872" s="409"/>
      <c r="AC872" s="409"/>
      <c r="AD872" s="409"/>
    </row>
    <row r="873" ht="16.5" customHeight="1">
      <c r="A873" s="409"/>
      <c r="B873" s="434"/>
      <c r="C873" s="434"/>
      <c r="D873" s="434"/>
      <c r="E873" s="409"/>
      <c r="F873" s="409"/>
      <c r="G873" s="434"/>
      <c r="H873" s="409"/>
      <c r="I873" s="409"/>
      <c r="J873" s="409"/>
      <c r="K873" s="409"/>
      <c r="L873" s="409"/>
      <c r="M873" s="409"/>
      <c r="N873" s="409"/>
      <c r="O873" s="409"/>
      <c r="P873" s="409"/>
      <c r="Q873" s="409"/>
      <c r="R873" s="409"/>
      <c r="S873" s="409"/>
      <c r="T873" s="409"/>
      <c r="U873" s="409"/>
      <c r="V873" s="409"/>
      <c r="W873" s="409"/>
      <c r="X873" s="409"/>
      <c r="Y873" s="409"/>
      <c r="Z873" s="409"/>
      <c r="AA873" s="409"/>
      <c r="AB873" s="409"/>
      <c r="AC873" s="409"/>
      <c r="AD873" s="409"/>
    </row>
    <row r="874" ht="16.5" customHeight="1">
      <c r="A874" s="409"/>
      <c r="B874" s="434"/>
      <c r="C874" s="434"/>
      <c r="D874" s="434"/>
      <c r="E874" s="409"/>
      <c r="F874" s="409"/>
      <c r="G874" s="434"/>
      <c r="H874" s="409"/>
      <c r="I874" s="409"/>
      <c r="J874" s="409"/>
      <c r="K874" s="409"/>
      <c r="L874" s="409"/>
      <c r="M874" s="409"/>
      <c r="N874" s="409"/>
      <c r="O874" s="409"/>
      <c r="P874" s="409"/>
      <c r="Q874" s="409"/>
      <c r="R874" s="409"/>
      <c r="S874" s="409"/>
      <c r="T874" s="409"/>
      <c r="U874" s="409"/>
      <c r="V874" s="409"/>
      <c r="W874" s="409"/>
      <c r="X874" s="409"/>
      <c r="Y874" s="409"/>
      <c r="Z874" s="409"/>
      <c r="AA874" s="409"/>
      <c r="AB874" s="409"/>
      <c r="AC874" s="409"/>
      <c r="AD874" s="409"/>
    </row>
    <row r="875" ht="16.5" customHeight="1">
      <c r="A875" s="409"/>
      <c r="B875" s="434"/>
      <c r="C875" s="434"/>
      <c r="D875" s="434"/>
      <c r="E875" s="409"/>
      <c r="F875" s="409"/>
      <c r="G875" s="434"/>
      <c r="H875" s="409"/>
      <c r="I875" s="409"/>
      <c r="J875" s="409"/>
      <c r="K875" s="409"/>
      <c r="L875" s="409"/>
      <c r="M875" s="409"/>
      <c r="N875" s="409"/>
      <c r="O875" s="409"/>
      <c r="P875" s="409"/>
      <c r="Q875" s="409"/>
      <c r="R875" s="409"/>
      <c r="S875" s="409"/>
      <c r="T875" s="409"/>
      <c r="U875" s="409"/>
      <c r="V875" s="409"/>
      <c r="W875" s="409"/>
      <c r="X875" s="409"/>
      <c r="Y875" s="409"/>
      <c r="Z875" s="409"/>
      <c r="AA875" s="409"/>
      <c r="AB875" s="409"/>
      <c r="AC875" s="409"/>
      <c r="AD875" s="409"/>
    </row>
    <row r="876" ht="16.5" customHeight="1">
      <c r="A876" s="409"/>
      <c r="B876" s="434"/>
      <c r="C876" s="434"/>
      <c r="D876" s="434"/>
      <c r="E876" s="409"/>
      <c r="F876" s="409"/>
      <c r="G876" s="434"/>
      <c r="H876" s="409"/>
      <c r="I876" s="409"/>
      <c r="J876" s="409"/>
      <c r="K876" s="409"/>
      <c r="L876" s="409"/>
      <c r="M876" s="409"/>
      <c r="N876" s="409"/>
      <c r="O876" s="409"/>
      <c r="P876" s="409"/>
      <c r="Q876" s="409"/>
      <c r="R876" s="409"/>
      <c r="S876" s="409"/>
      <c r="T876" s="409"/>
      <c r="U876" s="409"/>
      <c r="V876" s="409"/>
      <c r="W876" s="409"/>
      <c r="X876" s="409"/>
      <c r="Y876" s="409"/>
      <c r="Z876" s="409"/>
      <c r="AA876" s="409"/>
      <c r="AB876" s="409"/>
      <c r="AC876" s="409"/>
      <c r="AD876" s="409"/>
    </row>
    <row r="877" ht="16.5" customHeight="1">
      <c r="A877" s="409"/>
      <c r="B877" s="434"/>
      <c r="C877" s="434"/>
      <c r="D877" s="434"/>
      <c r="E877" s="409"/>
      <c r="F877" s="409"/>
      <c r="G877" s="434"/>
      <c r="H877" s="409"/>
      <c r="I877" s="409"/>
      <c r="J877" s="409"/>
      <c r="K877" s="409"/>
      <c r="L877" s="409"/>
      <c r="M877" s="409"/>
      <c r="N877" s="409"/>
      <c r="O877" s="409"/>
      <c r="P877" s="409"/>
      <c r="Q877" s="409"/>
      <c r="R877" s="409"/>
      <c r="S877" s="409"/>
      <c r="T877" s="409"/>
      <c r="U877" s="409"/>
      <c r="V877" s="409"/>
      <c r="W877" s="409"/>
      <c r="X877" s="409"/>
      <c r="Y877" s="409"/>
      <c r="Z877" s="409"/>
      <c r="AA877" s="409"/>
      <c r="AB877" s="409"/>
      <c r="AC877" s="409"/>
      <c r="AD877" s="409"/>
    </row>
    <row r="878" ht="16.5" customHeight="1">
      <c r="A878" s="409"/>
      <c r="B878" s="434"/>
      <c r="C878" s="434"/>
      <c r="D878" s="434"/>
      <c r="E878" s="409"/>
      <c r="F878" s="409"/>
      <c r="G878" s="434"/>
      <c r="H878" s="409"/>
      <c r="I878" s="409"/>
      <c r="J878" s="409"/>
      <c r="K878" s="409"/>
      <c r="L878" s="409"/>
      <c r="M878" s="409"/>
      <c r="N878" s="409"/>
      <c r="O878" s="409"/>
      <c r="P878" s="409"/>
      <c r="Q878" s="409"/>
      <c r="R878" s="409"/>
      <c r="S878" s="409"/>
      <c r="T878" s="409"/>
      <c r="U878" s="409"/>
      <c r="V878" s="409"/>
      <c r="W878" s="409"/>
      <c r="X878" s="409"/>
      <c r="Y878" s="409"/>
      <c r="Z878" s="409"/>
      <c r="AA878" s="409"/>
      <c r="AB878" s="409"/>
      <c r="AC878" s="409"/>
      <c r="AD878" s="409"/>
    </row>
    <row r="879" ht="16.5" customHeight="1">
      <c r="A879" s="409"/>
      <c r="B879" s="434"/>
      <c r="C879" s="434"/>
      <c r="D879" s="434"/>
      <c r="E879" s="409"/>
      <c r="F879" s="409"/>
      <c r="G879" s="434"/>
      <c r="H879" s="409"/>
      <c r="I879" s="409"/>
      <c r="J879" s="409"/>
      <c r="K879" s="409"/>
      <c r="L879" s="409"/>
      <c r="M879" s="409"/>
      <c r="N879" s="409"/>
      <c r="O879" s="409"/>
      <c r="P879" s="409"/>
      <c r="Q879" s="409"/>
      <c r="R879" s="409"/>
      <c r="S879" s="409"/>
      <c r="T879" s="409"/>
      <c r="U879" s="409"/>
      <c r="V879" s="409"/>
      <c r="W879" s="409"/>
      <c r="X879" s="409"/>
      <c r="Y879" s="409"/>
      <c r="Z879" s="409"/>
      <c r="AA879" s="409"/>
      <c r="AB879" s="409"/>
      <c r="AC879" s="409"/>
      <c r="AD879" s="409"/>
    </row>
    <row r="880" ht="16.5" customHeight="1">
      <c r="A880" s="409"/>
      <c r="B880" s="434"/>
      <c r="C880" s="434"/>
      <c r="D880" s="434"/>
      <c r="E880" s="409"/>
      <c r="F880" s="409"/>
      <c r="G880" s="434"/>
      <c r="H880" s="409"/>
      <c r="I880" s="409"/>
      <c r="J880" s="409"/>
      <c r="K880" s="409"/>
      <c r="L880" s="409"/>
      <c r="M880" s="409"/>
      <c r="N880" s="409"/>
      <c r="O880" s="409"/>
      <c r="P880" s="409"/>
      <c r="Q880" s="409"/>
      <c r="R880" s="409"/>
      <c r="S880" s="409"/>
      <c r="T880" s="409"/>
      <c r="U880" s="409"/>
      <c r="V880" s="409"/>
      <c r="W880" s="409"/>
      <c r="X880" s="409"/>
      <c r="Y880" s="409"/>
      <c r="Z880" s="409"/>
      <c r="AA880" s="409"/>
      <c r="AB880" s="409"/>
      <c r="AC880" s="409"/>
      <c r="AD880" s="409"/>
    </row>
    <row r="881" ht="16.5" customHeight="1">
      <c r="A881" s="409"/>
      <c r="B881" s="434"/>
      <c r="C881" s="434"/>
      <c r="D881" s="434"/>
      <c r="E881" s="409"/>
      <c r="F881" s="409"/>
      <c r="G881" s="434"/>
      <c r="H881" s="409"/>
      <c r="I881" s="409"/>
      <c r="J881" s="409"/>
      <c r="K881" s="409"/>
      <c r="L881" s="409"/>
      <c r="M881" s="409"/>
      <c r="N881" s="409"/>
      <c r="O881" s="409"/>
      <c r="P881" s="409"/>
      <c r="Q881" s="409"/>
      <c r="R881" s="409"/>
      <c r="S881" s="409"/>
      <c r="T881" s="409"/>
      <c r="U881" s="409"/>
      <c r="V881" s="409"/>
      <c r="W881" s="409"/>
      <c r="X881" s="409"/>
      <c r="Y881" s="409"/>
      <c r="Z881" s="409"/>
      <c r="AA881" s="409"/>
      <c r="AB881" s="409"/>
      <c r="AC881" s="409"/>
      <c r="AD881" s="409"/>
    </row>
    <row r="882" ht="16.5" customHeight="1">
      <c r="A882" s="409"/>
      <c r="B882" s="434"/>
      <c r="C882" s="434"/>
      <c r="D882" s="434"/>
      <c r="E882" s="409"/>
      <c r="F882" s="409"/>
      <c r="G882" s="434"/>
      <c r="H882" s="409"/>
      <c r="I882" s="409"/>
      <c r="J882" s="409"/>
      <c r="K882" s="409"/>
      <c r="L882" s="409"/>
      <c r="M882" s="409"/>
      <c r="N882" s="409"/>
      <c r="O882" s="409"/>
      <c r="P882" s="409"/>
      <c r="Q882" s="409"/>
      <c r="R882" s="409"/>
      <c r="S882" s="409"/>
      <c r="T882" s="409"/>
      <c r="U882" s="409"/>
      <c r="V882" s="409"/>
      <c r="W882" s="409"/>
      <c r="X882" s="409"/>
      <c r="Y882" s="409"/>
      <c r="Z882" s="409"/>
      <c r="AA882" s="409"/>
      <c r="AB882" s="409"/>
      <c r="AC882" s="409"/>
      <c r="AD882" s="409"/>
    </row>
    <row r="883" ht="16.5" customHeight="1">
      <c r="A883" s="409"/>
      <c r="B883" s="434"/>
      <c r="C883" s="434"/>
      <c r="D883" s="434"/>
      <c r="E883" s="409"/>
      <c r="F883" s="409"/>
      <c r="G883" s="434"/>
      <c r="H883" s="409"/>
      <c r="I883" s="409"/>
      <c r="J883" s="409"/>
      <c r="K883" s="409"/>
      <c r="L883" s="409"/>
      <c r="M883" s="409"/>
      <c r="N883" s="409"/>
      <c r="O883" s="409"/>
      <c r="P883" s="409"/>
      <c r="Q883" s="409"/>
      <c r="R883" s="409"/>
      <c r="S883" s="409"/>
      <c r="T883" s="409"/>
      <c r="U883" s="409"/>
      <c r="V883" s="409"/>
      <c r="W883" s="409"/>
      <c r="X883" s="409"/>
      <c r="Y883" s="409"/>
      <c r="Z883" s="409"/>
      <c r="AA883" s="409"/>
      <c r="AB883" s="409"/>
      <c r="AC883" s="409"/>
      <c r="AD883" s="409"/>
    </row>
    <row r="884" ht="16.5" customHeight="1">
      <c r="A884" s="409"/>
      <c r="B884" s="434"/>
      <c r="C884" s="434"/>
      <c r="D884" s="434"/>
      <c r="E884" s="409"/>
      <c r="F884" s="409"/>
      <c r="G884" s="434"/>
      <c r="H884" s="409"/>
      <c r="I884" s="409"/>
      <c r="J884" s="409"/>
      <c r="K884" s="409"/>
      <c r="L884" s="409"/>
      <c r="M884" s="409"/>
      <c r="N884" s="409"/>
      <c r="O884" s="409"/>
      <c r="P884" s="409"/>
      <c r="Q884" s="409"/>
      <c r="R884" s="409"/>
      <c r="S884" s="409"/>
      <c r="T884" s="409"/>
      <c r="U884" s="409"/>
      <c r="V884" s="409"/>
      <c r="W884" s="409"/>
      <c r="X884" s="409"/>
      <c r="Y884" s="409"/>
      <c r="Z884" s="409"/>
      <c r="AA884" s="409"/>
      <c r="AB884" s="409"/>
      <c r="AC884" s="409"/>
      <c r="AD884" s="409"/>
    </row>
    <row r="885" ht="16.5" customHeight="1">
      <c r="A885" s="409"/>
      <c r="B885" s="434"/>
      <c r="C885" s="434"/>
      <c r="D885" s="434"/>
      <c r="E885" s="409"/>
      <c r="F885" s="409"/>
      <c r="G885" s="434"/>
      <c r="H885" s="409"/>
      <c r="I885" s="409"/>
      <c r="J885" s="409"/>
      <c r="K885" s="409"/>
      <c r="L885" s="409"/>
      <c r="M885" s="409"/>
      <c r="N885" s="409"/>
      <c r="O885" s="409"/>
      <c r="P885" s="409"/>
      <c r="Q885" s="409"/>
      <c r="R885" s="409"/>
      <c r="S885" s="409"/>
      <c r="T885" s="409"/>
      <c r="U885" s="409"/>
      <c r="V885" s="409"/>
      <c r="W885" s="409"/>
      <c r="X885" s="409"/>
      <c r="Y885" s="409"/>
      <c r="Z885" s="409"/>
      <c r="AA885" s="409"/>
      <c r="AB885" s="409"/>
      <c r="AC885" s="409"/>
      <c r="AD885" s="409"/>
    </row>
    <row r="886" ht="16.5" customHeight="1">
      <c r="A886" s="409"/>
      <c r="B886" s="434"/>
      <c r="C886" s="434"/>
      <c r="D886" s="434"/>
      <c r="E886" s="409"/>
      <c r="F886" s="409"/>
      <c r="G886" s="434"/>
      <c r="H886" s="409"/>
      <c r="I886" s="409"/>
      <c r="J886" s="409"/>
      <c r="K886" s="409"/>
      <c r="L886" s="409"/>
      <c r="M886" s="409"/>
      <c r="N886" s="409"/>
      <c r="O886" s="409"/>
      <c r="P886" s="409"/>
      <c r="Q886" s="409"/>
      <c r="R886" s="409"/>
      <c r="S886" s="409"/>
      <c r="T886" s="409"/>
      <c r="U886" s="409"/>
      <c r="V886" s="409"/>
      <c r="W886" s="409"/>
      <c r="X886" s="409"/>
      <c r="Y886" s="409"/>
      <c r="Z886" s="409"/>
      <c r="AA886" s="409"/>
      <c r="AB886" s="409"/>
      <c r="AC886" s="409"/>
      <c r="AD886" s="409"/>
    </row>
    <row r="887" ht="16.5" customHeight="1">
      <c r="A887" s="409"/>
      <c r="B887" s="434"/>
      <c r="C887" s="434"/>
      <c r="D887" s="434"/>
      <c r="E887" s="409"/>
      <c r="F887" s="409"/>
      <c r="G887" s="434"/>
      <c r="H887" s="409"/>
      <c r="I887" s="409"/>
      <c r="J887" s="409"/>
      <c r="K887" s="409"/>
      <c r="L887" s="409"/>
      <c r="M887" s="409"/>
      <c r="N887" s="409"/>
      <c r="O887" s="409"/>
      <c r="P887" s="409"/>
      <c r="Q887" s="409"/>
      <c r="R887" s="409"/>
      <c r="S887" s="409"/>
      <c r="T887" s="409"/>
      <c r="U887" s="409"/>
      <c r="V887" s="409"/>
      <c r="W887" s="409"/>
      <c r="X887" s="409"/>
      <c r="Y887" s="409"/>
      <c r="Z887" s="409"/>
      <c r="AA887" s="409"/>
      <c r="AB887" s="409"/>
      <c r="AC887" s="409"/>
      <c r="AD887" s="409"/>
    </row>
    <row r="888" ht="16.5" customHeight="1">
      <c r="A888" s="409"/>
      <c r="B888" s="434"/>
      <c r="C888" s="434"/>
      <c r="D888" s="434"/>
      <c r="E888" s="409"/>
      <c r="F888" s="409"/>
      <c r="G888" s="434"/>
      <c r="H888" s="409"/>
      <c r="I888" s="409"/>
      <c r="J888" s="409"/>
      <c r="K888" s="409"/>
      <c r="L888" s="409"/>
      <c r="M888" s="409"/>
      <c r="N888" s="409"/>
      <c r="O888" s="409"/>
      <c r="P888" s="409"/>
      <c r="Q888" s="409"/>
      <c r="R888" s="409"/>
      <c r="S888" s="409"/>
      <c r="T888" s="409"/>
      <c r="U888" s="409"/>
      <c r="V888" s="409"/>
      <c r="W888" s="409"/>
      <c r="X888" s="409"/>
      <c r="Y888" s="409"/>
      <c r="Z888" s="409"/>
      <c r="AA888" s="409"/>
      <c r="AB888" s="409"/>
      <c r="AC888" s="409"/>
      <c r="AD888" s="409"/>
    </row>
    <row r="889" ht="16.5" customHeight="1">
      <c r="A889" s="409"/>
      <c r="B889" s="434"/>
      <c r="C889" s="434"/>
      <c r="D889" s="434"/>
      <c r="E889" s="409"/>
      <c r="F889" s="409"/>
      <c r="G889" s="434"/>
      <c r="H889" s="409"/>
      <c r="I889" s="409"/>
      <c r="J889" s="409"/>
      <c r="K889" s="409"/>
      <c r="L889" s="409"/>
      <c r="M889" s="409"/>
      <c r="N889" s="409"/>
      <c r="O889" s="409"/>
      <c r="P889" s="409"/>
      <c r="Q889" s="409"/>
      <c r="R889" s="409"/>
      <c r="S889" s="409"/>
      <c r="T889" s="409"/>
      <c r="U889" s="409"/>
      <c r="V889" s="409"/>
      <c r="W889" s="409"/>
      <c r="X889" s="409"/>
      <c r="Y889" s="409"/>
      <c r="Z889" s="409"/>
      <c r="AA889" s="409"/>
      <c r="AB889" s="409"/>
      <c r="AC889" s="409"/>
      <c r="AD889" s="409"/>
    </row>
    <row r="890" ht="16.5" customHeight="1">
      <c r="A890" s="409"/>
      <c r="B890" s="434"/>
      <c r="C890" s="434"/>
      <c r="D890" s="434"/>
      <c r="E890" s="409"/>
      <c r="F890" s="409"/>
      <c r="G890" s="434"/>
      <c r="H890" s="409"/>
      <c r="I890" s="409"/>
      <c r="J890" s="409"/>
      <c r="K890" s="409"/>
      <c r="L890" s="409"/>
      <c r="M890" s="409"/>
      <c r="N890" s="409"/>
      <c r="O890" s="409"/>
      <c r="P890" s="409"/>
      <c r="Q890" s="409"/>
      <c r="R890" s="409"/>
      <c r="S890" s="409"/>
      <c r="T890" s="409"/>
      <c r="U890" s="409"/>
      <c r="V890" s="409"/>
      <c r="W890" s="409"/>
      <c r="X890" s="409"/>
      <c r="Y890" s="409"/>
      <c r="Z890" s="409"/>
      <c r="AA890" s="409"/>
      <c r="AB890" s="409"/>
      <c r="AC890" s="409"/>
      <c r="AD890" s="409"/>
    </row>
    <row r="891" ht="16.5" customHeight="1">
      <c r="A891" s="409"/>
      <c r="B891" s="434"/>
      <c r="C891" s="434"/>
      <c r="D891" s="434"/>
      <c r="E891" s="409"/>
      <c r="F891" s="409"/>
      <c r="G891" s="434"/>
      <c r="H891" s="409"/>
      <c r="I891" s="409"/>
      <c r="J891" s="409"/>
      <c r="K891" s="409"/>
      <c r="L891" s="409"/>
      <c r="M891" s="409"/>
      <c r="N891" s="409"/>
      <c r="O891" s="409"/>
      <c r="P891" s="409"/>
      <c r="Q891" s="409"/>
      <c r="R891" s="409"/>
      <c r="S891" s="409"/>
      <c r="T891" s="409"/>
      <c r="U891" s="409"/>
      <c r="V891" s="409"/>
      <c r="W891" s="409"/>
      <c r="X891" s="409"/>
      <c r="Y891" s="409"/>
      <c r="Z891" s="409"/>
      <c r="AA891" s="409"/>
      <c r="AB891" s="409"/>
      <c r="AC891" s="409"/>
      <c r="AD891" s="409"/>
    </row>
    <row r="892" ht="16.5" customHeight="1">
      <c r="A892" s="409"/>
      <c r="B892" s="434"/>
      <c r="C892" s="434"/>
      <c r="D892" s="434"/>
      <c r="E892" s="409"/>
      <c r="F892" s="409"/>
      <c r="G892" s="434"/>
      <c r="H892" s="409"/>
      <c r="I892" s="409"/>
      <c r="J892" s="409"/>
      <c r="K892" s="409"/>
      <c r="L892" s="409"/>
      <c r="M892" s="409"/>
      <c r="N892" s="409"/>
      <c r="O892" s="409"/>
      <c r="P892" s="409"/>
      <c r="Q892" s="409"/>
      <c r="R892" s="409"/>
      <c r="S892" s="409"/>
      <c r="T892" s="409"/>
      <c r="U892" s="409"/>
      <c r="V892" s="409"/>
      <c r="W892" s="409"/>
      <c r="X892" s="409"/>
      <c r="Y892" s="409"/>
      <c r="Z892" s="409"/>
      <c r="AA892" s="409"/>
      <c r="AB892" s="409"/>
      <c r="AC892" s="409"/>
      <c r="AD892" s="409"/>
    </row>
    <row r="893" ht="16.5" customHeight="1">
      <c r="A893" s="409"/>
      <c r="B893" s="434"/>
      <c r="C893" s="434"/>
      <c r="D893" s="434"/>
      <c r="E893" s="409"/>
      <c r="F893" s="409"/>
      <c r="G893" s="434"/>
      <c r="H893" s="409"/>
      <c r="I893" s="409"/>
      <c r="J893" s="409"/>
      <c r="K893" s="409"/>
      <c r="L893" s="409"/>
      <c r="M893" s="409"/>
      <c r="N893" s="409"/>
      <c r="O893" s="409"/>
      <c r="P893" s="409"/>
      <c r="Q893" s="409"/>
      <c r="R893" s="409"/>
      <c r="S893" s="409"/>
      <c r="T893" s="409"/>
      <c r="U893" s="409"/>
      <c r="V893" s="409"/>
      <c r="W893" s="409"/>
      <c r="X893" s="409"/>
      <c r="Y893" s="409"/>
      <c r="Z893" s="409"/>
      <c r="AA893" s="409"/>
      <c r="AB893" s="409"/>
      <c r="AC893" s="409"/>
      <c r="AD893" s="409"/>
    </row>
    <row r="894" ht="16.5" customHeight="1">
      <c r="A894" s="409"/>
      <c r="B894" s="434"/>
      <c r="C894" s="434"/>
      <c r="D894" s="434"/>
      <c r="E894" s="409"/>
      <c r="F894" s="409"/>
      <c r="G894" s="434"/>
      <c r="H894" s="409"/>
      <c r="I894" s="409"/>
      <c r="J894" s="409"/>
      <c r="K894" s="409"/>
      <c r="L894" s="409"/>
      <c r="M894" s="409"/>
      <c r="N894" s="409"/>
      <c r="O894" s="409"/>
      <c r="P894" s="409"/>
      <c r="Q894" s="409"/>
      <c r="R894" s="409"/>
      <c r="S894" s="409"/>
      <c r="T894" s="409"/>
      <c r="U894" s="409"/>
      <c r="V894" s="409"/>
      <c r="W894" s="409"/>
      <c r="X894" s="409"/>
      <c r="Y894" s="409"/>
      <c r="Z894" s="409"/>
      <c r="AA894" s="409"/>
      <c r="AB894" s="409"/>
      <c r="AC894" s="409"/>
      <c r="AD894" s="409"/>
    </row>
    <row r="895" ht="16.5" customHeight="1">
      <c r="A895" s="409"/>
      <c r="B895" s="434"/>
      <c r="C895" s="434"/>
      <c r="D895" s="434"/>
      <c r="E895" s="409"/>
      <c r="F895" s="409"/>
      <c r="G895" s="434"/>
      <c r="H895" s="409"/>
      <c r="I895" s="409"/>
      <c r="J895" s="409"/>
      <c r="K895" s="409"/>
      <c r="L895" s="409"/>
      <c r="M895" s="409"/>
      <c r="N895" s="409"/>
      <c r="O895" s="409"/>
      <c r="P895" s="409"/>
      <c r="Q895" s="409"/>
      <c r="R895" s="409"/>
      <c r="S895" s="409"/>
      <c r="T895" s="409"/>
      <c r="U895" s="409"/>
      <c r="V895" s="409"/>
      <c r="W895" s="409"/>
      <c r="X895" s="409"/>
      <c r="Y895" s="409"/>
      <c r="Z895" s="409"/>
      <c r="AA895" s="409"/>
      <c r="AB895" s="409"/>
      <c r="AC895" s="409"/>
      <c r="AD895" s="409"/>
    </row>
    <row r="896" ht="16.5" customHeight="1">
      <c r="A896" s="409"/>
      <c r="B896" s="434"/>
      <c r="C896" s="434"/>
      <c r="D896" s="434"/>
      <c r="E896" s="409"/>
      <c r="F896" s="409"/>
      <c r="G896" s="434"/>
      <c r="H896" s="409"/>
      <c r="I896" s="409"/>
      <c r="J896" s="409"/>
      <c r="K896" s="409"/>
      <c r="L896" s="409"/>
      <c r="M896" s="409"/>
      <c r="N896" s="409"/>
      <c r="O896" s="409"/>
      <c r="P896" s="409"/>
      <c r="Q896" s="409"/>
      <c r="R896" s="409"/>
      <c r="S896" s="409"/>
      <c r="T896" s="409"/>
      <c r="U896" s="409"/>
      <c r="V896" s="409"/>
      <c r="W896" s="409"/>
      <c r="X896" s="409"/>
      <c r="Y896" s="409"/>
      <c r="Z896" s="409"/>
      <c r="AA896" s="409"/>
      <c r="AB896" s="409"/>
      <c r="AC896" s="409"/>
      <c r="AD896" s="409"/>
    </row>
    <row r="897" ht="16.5" customHeight="1">
      <c r="A897" s="409"/>
      <c r="B897" s="434"/>
      <c r="C897" s="434"/>
      <c r="D897" s="434"/>
      <c r="E897" s="409"/>
      <c r="F897" s="409"/>
      <c r="G897" s="434"/>
      <c r="H897" s="409"/>
      <c r="I897" s="409"/>
      <c r="J897" s="409"/>
      <c r="K897" s="409"/>
      <c r="L897" s="409"/>
      <c r="M897" s="409"/>
      <c r="N897" s="409"/>
      <c r="O897" s="409"/>
      <c r="P897" s="409"/>
      <c r="Q897" s="409"/>
      <c r="R897" s="409"/>
      <c r="S897" s="409"/>
      <c r="T897" s="409"/>
      <c r="U897" s="409"/>
      <c r="V897" s="409"/>
      <c r="W897" s="409"/>
      <c r="X897" s="409"/>
      <c r="Y897" s="409"/>
      <c r="Z897" s="409"/>
      <c r="AA897" s="409"/>
      <c r="AB897" s="409"/>
      <c r="AC897" s="409"/>
      <c r="AD897" s="409"/>
    </row>
    <row r="898" ht="16.5" customHeight="1">
      <c r="A898" s="409"/>
      <c r="B898" s="434"/>
      <c r="C898" s="434"/>
      <c r="D898" s="434"/>
      <c r="E898" s="409"/>
      <c r="F898" s="409"/>
      <c r="G898" s="434"/>
      <c r="H898" s="409"/>
      <c r="I898" s="409"/>
      <c r="J898" s="409"/>
      <c r="K898" s="409"/>
      <c r="L898" s="409"/>
      <c r="M898" s="409"/>
      <c r="N898" s="409"/>
      <c r="O898" s="409"/>
      <c r="P898" s="409"/>
      <c r="Q898" s="409"/>
      <c r="R898" s="409"/>
      <c r="S898" s="409"/>
      <c r="T898" s="409"/>
      <c r="U898" s="409"/>
      <c r="V898" s="409"/>
      <c r="W898" s="409"/>
      <c r="X898" s="409"/>
      <c r="Y898" s="409"/>
      <c r="Z898" s="409"/>
      <c r="AA898" s="409"/>
      <c r="AB898" s="409"/>
      <c r="AC898" s="409"/>
      <c r="AD898" s="409"/>
    </row>
    <row r="899" ht="16.5" customHeight="1">
      <c r="A899" s="409"/>
      <c r="B899" s="434"/>
      <c r="C899" s="434"/>
      <c r="D899" s="434"/>
      <c r="E899" s="409"/>
      <c r="F899" s="409"/>
      <c r="G899" s="434"/>
      <c r="H899" s="409"/>
      <c r="I899" s="409"/>
      <c r="J899" s="409"/>
      <c r="K899" s="409"/>
      <c r="L899" s="409"/>
      <c r="M899" s="409"/>
      <c r="N899" s="409"/>
      <c r="O899" s="409"/>
      <c r="P899" s="409"/>
      <c r="Q899" s="409"/>
      <c r="R899" s="409"/>
      <c r="S899" s="409"/>
      <c r="T899" s="409"/>
      <c r="U899" s="409"/>
      <c r="V899" s="409"/>
      <c r="W899" s="409"/>
      <c r="X899" s="409"/>
      <c r="Y899" s="409"/>
      <c r="Z899" s="409"/>
      <c r="AA899" s="409"/>
      <c r="AB899" s="409"/>
      <c r="AC899" s="409"/>
      <c r="AD899" s="409"/>
    </row>
    <row r="900" ht="16.5" customHeight="1">
      <c r="A900" s="409"/>
      <c r="B900" s="434"/>
      <c r="C900" s="434"/>
      <c r="D900" s="434"/>
      <c r="E900" s="409"/>
      <c r="F900" s="409"/>
      <c r="G900" s="434"/>
      <c r="H900" s="409"/>
      <c r="I900" s="409"/>
      <c r="J900" s="409"/>
      <c r="K900" s="409"/>
      <c r="L900" s="409"/>
      <c r="M900" s="409"/>
      <c r="N900" s="409"/>
      <c r="O900" s="409"/>
      <c r="P900" s="409"/>
      <c r="Q900" s="409"/>
      <c r="R900" s="409"/>
      <c r="S900" s="409"/>
      <c r="T900" s="409"/>
      <c r="U900" s="409"/>
      <c r="V900" s="409"/>
      <c r="W900" s="409"/>
      <c r="X900" s="409"/>
      <c r="Y900" s="409"/>
      <c r="Z900" s="409"/>
      <c r="AA900" s="409"/>
      <c r="AB900" s="409"/>
      <c r="AC900" s="409"/>
      <c r="AD900" s="409"/>
    </row>
    <row r="901" ht="16.5" customHeight="1">
      <c r="A901" s="409"/>
      <c r="B901" s="434"/>
      <c r="C901" s="434"/>
      <c r="D901" s="434"/>
      <c r="E901" s="409"/>
      <c r="F901" s="409"/>
      <c r="G901" s="434"/>
      <c r="H901" s="409"/>
      <c r="I901" s="409"/>
      <c r="J901" s="409"/>
      <c r="K901" s="409"/>
      <c r="L901" s="409"/>
      <c r="M901" s="409"/>
      <c r="N901" s="409"/>
      <c r="O901" s="409"/>
      <c r="P901" s="409"/>
      <c r="Q901" s="409"/>
      <c r="R901" s="409"/>
      <c r="S901" s="409"/>
      <c r="T901" s="409"/>
      <c r="U901" s="409"/>
      <c r="V901" s="409"/>
      <c r="W901" s="409"/>
      <c r="X901" s="409"/>
      <c r="Y901" s="409"/>
      <c r="Z901" s="409"/>
      <c r="AA901" s="409"/>
      <c r="AB901" s="409"/>
      <c r="AC901" s="409"/>
      <c r="AD901" s="409"/>
    </row>
    <row r="902" ht="16.5" customHeight="1">
      <c r="A902" s="409"/>
      <c r="B902" s="434"/>
      <c r="C902" s="434"/>
      <c r="D902" s="434"/>
      <c r="E902" s="409"/>
      <c r="F902" s="409"/>
      <c r="G902" s="434"/>
      <c r="H902" s="409"/>
      <c r="I902" s="409"/>
      <c r="J902" s="409"/>
      <c r="K902" s="409"/>
      <c r="L902" s="409"/>
      <c r="M902" s="409"/>
      <c r="N902" s="409"/>
      <c r="O902" s="409"/>
      <c r="P902" s="409"/>
      <c r="Q902" s="409"/>
      <c r="R902" s="409"/>
      <c r="S902" s="409"/>
      <c r="T902" s="409"/>
      <c r="U902" s="409"/>
      <c r="V902" s="409"/>
      <c r="W902" s="409"/>
      <c r="X902" s="409"/>
      <c r="Y902" s="409"/>
      <c r="Z902" s="409"/>
      <c r="AA902" s="409"/>
      <c r="AB902" s="409"/>
      <c r="AC902" s="409"/>
      <c r="AD902" s="409"/>
    </row>
    <row r="903" ht="16.5" customHeight="1">
      <c r="A903" s="409"/>
      <c r="B903" s="434"/>
      <c r="C903" s="434"/>
      <c r="D903" s="434"/>
      <c r="E903" s="409"/>
      <c r="F903" s="409"/>
      <c r="G903" s="434"/>
      <c r="H903" s="409"/>
      <c r="I903" s="409"/>
      <c r="J903" s="409"/>
      <c r="K903" s="409"/>
      <c r="L903" s="409"/>
      <c r="M903" s="409"/>
      <c r="N903" s="409"/>
      <c r="O903" s="409"/>
      <c r="P903" s="409"/>
      <c r="Q903" s="409"/>
      <c r="R903" s="409"/>
      <c r="S903" s="409"/>
      <c r="T903" s="409"/>
      <c r="U903" s="409"/>
      <c r="V903" s="409"/>
      <c r="W903" s="409"/>
      <c r="X903" s="409"/>
      <c r="Y903" s="409"/>
      <c r="Z903" s="409"/>
      <c r="AA903" s="409"/>
      <c r="AB903" s="409"/>
      <c r="AC903" s="409"/>
      <c r="AD903" s="409"/>
    </row>
    <row r="904" ht="16.5" customHeight="1">
      <c r="A904" s="409"/>
      <c r="B904" s="434"/>
      <c r="C904" s="434"/>
      <c r="D904" s="434"/>
      <c r="E904" s="409"/>
      <c r="F904" s="409"/>
      <c r="G904" s="434"/>
      <c r="H904" s="409"/>
      <c r="I904" s="409"/>
      <c r="J904" s="409"/>
      <c r="K904" s="409"/>
      <c r="L904" s="409"/>
      <c r="M904" s="409"/>
      <c r="N904" s="409"/>
      <c r="O904" s="409"/>
      <c r="P904" s="409"/>
      <c r="Q904" s="409"/>
      <c r="R904" s="409"/>
      <c r="S904" s="409"/>
      <c r="T904" s="409"/>
      <c r="U904" s="409"/>
      <c r="V904" s="409"/>
      <c r="W904" s="409"/>
      <c r="X904" s="409"/>
      <c r="Y904" s="409"/>
      <c r="Z904" s="409"/>
      <c r="AA904" s="409"/>
      <c r="AB904" s="409"/>
      <c r="AC904" s="409"/>
      <c r="AD904" s="409"/>
    </row>
    <row r="905" ht="16.5" customHeight="1">
      <c r="A905" s="409"/>
      <c r="B905" s="434"/>
      <c r="C905" s="434"/>
      <c r="D905" s="434"/>
      <c r="E905" s="409"/>
      <c r="F905" s="409"/>
      <c r="G905" s="434"/>
      <c r="H905" s="409"/>
      <c r="I905" s="409"/>
      <c r="J905" s="409"/>
      <c r="K905" s="409"/>
      <c r="L905" s="409"/>
      <c r="M905" s="409"/>
      <c r="N905" s="409"/>
      <c r="O905" s="409"/>
      <c r="P905" s="409"/>
      <c r="Q905" s="409"/>
      <c r="R905" s="409"/>
      <c r="S905" s="409"/>
      <c r="T905" s="409"/>
      <c r="U905" s="409"/>
      <c r="V905" s="409"/>
      <c r="W905" s="409"/>
      <c r="X905" s="409"/>
      <c r="Y905" s="409"/>
      <c r="Z905" s="409"/>
      <c r="AA905" s="409"/>
      <c r="AB905" s="409"/>
      <c r="AC905" s="409"/>
      <c r="AD905" s="409"/>
    </row>
    <row r="906" ht="16.5" customHeight="1">
      <c r="A906" s="409"/>
      <c r="B906" s="434"/>
      <c r="C906" s="434"/>
      <c r="D906" s="434"/>
      <c r="E906" s="409"/>
      <c r="F906" s="409"/>
      <c r="G906" s="434"/>
      <c r="H906" s="409"/>
      <c r="I906" s="409"/>
      <c r="J906" s="409"/>
      <c r="K906" s="409"/>
      <c r="L906" s="409"/>
      <c r="M906" s="409"/>
      <c r="N906" s="409"/>
      <c r="O906" s="409"/>
      <c r="P906" s="409"/>
      <c r="Q906" s="409"/>
      <c r="R906" s="409"/>
      <c r="S906" s="409"/>
      <c r="T906" s="409"/>
      <c r="U906" s="409"/>
      <c r="V906" s="409"/>
      <c r="W906" s="409"/>
      <c r="X906" s="409"/>
      <c r="Y906" s="409"/>
      <c r="Z906" s="409"/>
      <c r="AA906" s="409"/>
      <c r="AB906" s="409"/>
      <c r="AC906" s="409"/>
      <c r="AD906" s="409"/>
    </row>
    <row r="907" ht="16.5" customHeight="1">
      <c r="A907" s="409"/>
      <c r="B907" s="434"/>
      <c r="C907" s="434"/>
      <c r="D907" s="434"/>
      <c r="E907" s="409"/>
      <c r="F907" s="409"/>
      <c r="G907" s="434"/>
      <c r="H907" s="409"/>
      <c r="I907" s="409"/>
      <c r="J907" s="409"/>
      <c r="K907" s="409"/>
      <c r="L907" s="409"/>
      <c r="M907" s="409"/>
      <c r="N907" s="409"/>
      <c r="O907" s="409"/>
      <c r="P907" s="409"/>
      <c r="Q907" s="409"/>
      <c r="R907" s="409"/>
      <c r="S907" s="409"/>
      <c r="T907" s="409"/>
      <c r="U907" s="409"/>
      <c r="V907" s="409"/>
      <c r="W907" s="409"/>
      <c r="X907" s="409"/>
      <c r="Y907" s="409"/>
      <c r="Z907" s="409"/>
      <c r="AA907" s="409"/>
      <c r="AB907" s="409"/>
      <c r="AC907" s="409"/>
      <c r="AD907" s="409"/>
    </row>
    <row r="908" ht="16.5" customHeight="1">
      <c r="A908" s="409"/>
      <c r="B908" s="434"/>
      <c r="C908" s="434"/>
      <c r="D908" s="434"/>
      <c r="E908" s="409"/>
      <c r="F908" s="409"/>
      <c r="G908" s="434"/>
      <c r="H908" s="409"/>
      <c r="I908" s="409"/>
      <c r="J908" s="409"/>
      <c r="K908" s="409"/>
      <c r="L908" s="409"/>
      <c r="M908" s="409"/>
      <c r="N908" s="409"/>
      <c r="O908" s="409"/>
      <c r="P908" s="409"/>
      <c r="Q908" s="409"/>
      <c r="R908" s="409"/>
      <c r="S908" s="409"/>
      <c r="T908" s="409"/>
      <c r="U908" s="409"/>
      <c r="V908" s="409"/>
      <c r="W908" s="409"/>
      <c r="X908" s="409"/>
      <c r="Y908" s="409"/>
      <c r="Z908" s="409"/>
      <c r="AA908" s="409"/>
      <c r="AB908" s="409"/>
      <c r="AC908" s="409"/>
      <c r="AD908" s="409"/>
    </row>
    <row r="909" ht="16.5" customHeight="1">
      <c r="A909" s="409"/>
      <c r="B909" s="434"/>
      <c r="C909" s="434"/>
      <c r="D909" s="434"/>
      <c r="E909" s="409"/>
      <c r="F909" s="409"/>
      <c r="G909" s="434"/>
      <c r="H909" s="409"/>
      <c r="I909" s="409"/>
      <c r="J909" s="409"/>
      <c r="K909" s="409"/>
      <c r="L909" s="409"/>
      <c r="M909" s="409"/>
      <c r="N909" s="409"/>
      <c r="O909" s="409"/>
      <c r="P909" s="409"/>
      <c r="Q909" s="409"/>
      <c r="R909" s="409"/>
      <c r="S909" s="409"/>
      <c r="T909" s="409"/>
      <c r="U909" s="409"/>
      <c r="V909" s="409"/>
      <c r="W909" s="409"/>
      <c r="X909" s="409"/>
      <c r="Y909" s="409"/>
      <c r="Z909" s="409"/>
      <c r="AA909" s="409"/>
      <c r="AB909" s="409"/>
      <c r="AC909" s="409"/>
      <c r="AD909" s="409"/>
    </row>
    <row r="910" ht="16.5" customHeight="1">
      <c r="A910" s="409"/>
      <c r="B910" s="434"/>
      <c r="C910" s="434"/>
      <c r="D910" s="434"/>
      <c r="E910" s="409"/>
      <c r="F910" s="409"/>
      <c r="G910" s="434"/>
      <c r="H910" s="409"/>
      <c r="I910" s="409"/>
      <c r="J910" s="409"/>
      <c r="K910" s="409"/>
      <c r="L910" s="409"/>
      <c r="M910" s="409"/>
      <c r="N910" s="409"/>
      <c r="O910" s="409"/>
      <c r="P910" s="409"/>
      <c r="Q910" s="409"/>
      <c r="R910" s="409"/>
      <c r="S910" s="409"/>
      <c r="T910" s="409"/>
      <c r="U910" s="409"/>
      <c r="V910" s="409"/>
      <c r="W910" s="409"/>
      <c r="X910" s="409"/>
      <c r="Y910" s="409"/>
      <c r="Z910" s="409"/>
      <c r="AA910" s="409"/>
      <c r="AB910" s="409"/>
      <c r="AC910" s="409"/>
      <c r="AD910" s="409"/>
    </row>
    <row r="911" ht="16.5" customHeight="1">
      <c r="A911" s="409"/>
      <c r="B911" s="434"/>
      <c r="C911" s="434"/>
      <c r="D911" s="434"/>
      <c r="E911" s="409"/>
      <c r="F911" s="409"/>
      <c r="G911" s="434"/>
      <c r="H911" s="409"/>
      <c r="I911" s="409"/>
      <c r="J911" s="409"/>
      <c r="K911" s="409"/>
      <c r="L911" s="409"/>
      <c r="M911" s="409"/>
      <c r="N911" s="409"/>
      <c r="O911" s="409"/>
      <c r="P911" s="409"/>
      <c r="Q911" s="409"/>
      <c r="R911" s="409"/>
      <c r="S911" s="409"/>
      <c r="T911" s="409"/>
      <c r="U911" s="409"/>
      <c r="V911" s="409"/>
      <c r="W911" s="409"/>
      <c r="X911" s="409"/>
      <c r="Y911" s="409"/>
      <c r="Z911" s="409"/>
      <c r="AA911" s="409"/>
      <c r="AB911" s="409"/>
      <c r="AC911" s="409"/>
      <c r="AD911" s="409"/>
    </row>
    <row r="912" ht="16.5" customHeight="1">
      <c r="A912" s="409"/>
      <c r="B912" s="434"/>
      <c r="C912" s="434"/>
      <c r="D912" s="434"/>
      <c r="E912" s="409"/>
      <c r="F912" s="409"/>
      <c r="G912" s="434"/>
      <c r="H912" s="409"/>
      <c r="I912" s="409"/>
      <c r="J912" s="409"/>
      <c r="K912" s="409"/>
      <c r="L912" s="409"/>
      <c r="M912" s="409"/>
      <c r="N912" s="409"/>
      <c r="O912" s="409"/>
      <c r="P912" s="409"/>
      <c r="Q912" s="409"/>
      <c r="R912" s="409"/>
      <c r="S912" s="409"/>
      <c r="T912" s="409"/>
      <c r="U912" s="409"/>
      <c r="V912" s="409"/>
      <c r="W912" s="409"/>
      <c r="X912" s="409"/>
      <c r="Y912" s="409"/>
      <c r="Z912" s="409"/>
      <c r="AA912" s="409"/>
      <c r="AB912" s="409"/>
      <c r="AC912" s="409"/>
      <c r="AD912" s="409"/>
    </row>
    <row r="913" ht="16.5" customHeight="1">
      <c r="A913" s="409"/>
      <c r="B913" s="434"/>
      <c r="C913" s="434"/>
      <c r="D913" s="434"/>
      <c r="E913" s="409"/>
      <c r="F913" s="409"/>
      <c r="G913" s="434"/>
      <c r="H913" s="409"/>
      <c r="I913" s="409"/>
      <c r="J913" s="409"/>
      <c r="K913" s="409"/>
      <c r="L913" s="409"/>
      <c r="M913" s="409"/>
      <c r="N913" s="409"/>
      <c r="O913" s="409"/>
      <c r="P913" s="409"/>
      <c r="Q913" s="409"/>
      <c r="R913" s="409"/>
      <c r="S913" s="409"/>
      <c r="T913" s="409"/>
      <c r="U913" s="409"/>
      <c r="V913" s="409"/>
      <c r="W913" s="409"/>
      <c r="X913" s="409"/>
      <c r="Y913" s="409"/>
      <c r="Z913" s="409"/>
      <c r="AA913" s="409"/>
      <c r="AB913" s="409"/>
      <c r="AC913" s="409"/>
      <c r="AD913" s="409"/>
    </row>
    <row r="914" ht="16.5" customHeight="1">
      <c r="A914" s="409"/>
      <c r="B914" s="434"/>
      <c r="C914" s="434"/>
      <c r="D914" s="434"/>
      <c r="E914" s="409"/>
      <c r="F914" s="409"/>
      <c r="G914" s="434"/>
      <c r="H914" s="409"/>
      <c r="I914" s="409"/>
      <c r="J914" s="409"/>
      <c r="K914" s="409"/>
      <c r="L914" s="409"/>
      <c r="M914" s="409"/>
      <c r="N914" s="409"/>
      <c r="O914" s="409"/>
      <c r="P914" s="409"/>
      <c r="Q914" s="409"/>
      <c r="R914" s="409"/>
      <c r="S914" s="409"/>
      <c r="T914" s="409"/>
      <c r="U914" s="409"/>
      <c r="V914" s="409"/>
      <c r="W914" s="409"/>
      <c r="X914" s="409"/>
      <c r="Y914" s="409"/>
      <c r="Z914" s="409"/>
      <c r="AA914" s="409"/>
      <c r="AB914" s="409"/>
      <c r="AC914" s="409"/>
      <c r="AD914" s="409"/>
    </row>
    <row r="915" ht="16.5" customHeight="1">
      <c r="A915" s="409"/>
      <c r="B915" s="434"/>
      <c r="C915" s="434"/>
      <c r="D915" s="434"/>
      <c r="E915" s="409"/>
      <c r="F915" s="409"/>
      <c r="G915" s="434"/>
      <c r="H915" s="409"/>
      <c r="I915" s="409"/>
      <c r="J915" s="409"/>
      <c r="K915" s="409"/>
      <c r="L915" s="409"/>
      <c r="M915" s="409"/>
      <c r="N915" s="409"/>
      <c r="O915" s="409"/>
      <c r="P915" s="409"/>
      <c r="Q915" s="409"/>
      <c r="R915" s="409"/>
      <c r="S915" s="409"/>
      <c r="T915" s="409"/>
      <c r="U915" s="409"/>
      <c r="V915" s="409"/>
      <c r="W915" s="409"/>
      <c r="X915" s="409"/>
      <c r="Y915" s="409"/>
      <c r="Z915" s="409"/>
      <c r="AA915" s="409"/>
      <c r="AB915" s="409"/>
      <c r="AC915" s="409"/>
      <c r="AD915" s="409"/>
    </row>
    <row r="916" ht="16.5" customHeight="1">
      <c r="A916" s="409"/>
      <c r="B916" s="434"/>
      <c r="C916" s="434"/>
      <c r="D916" s="434"/>
      <c r="E916" s="409"/>
      <c r="F916" s="409"/>
      <c r="G916" s="434"/>
      <c r="H916" s="409"/>
      <c r="I916" s="409"/>
      <c r="J916" s="409"/>
      <c r="K916" s="409"/>
      <c r="L916" s="409"/>
      <c r="M916" s="409"/>
      <c r="N916" s="409"/>
      <c r="O916" s="409"/>
      <c r="P916" s="409"/>
      <c r="Q916" s="409"/>
      <c r="R916" s="409"/>
      <c r="S916" s="409"/>
      <c r="T916" s="409"/>
      <c r="U916" s="409"/>
      <c r="V916" s="409"/>
      <c r="W916" s="409"/>
      <c r="X916" s="409"/>
      <c r="Y916" s="409"/>
      <c r="Z916" s="409"/>
      <c r="AA916" s="409"/>
      <c r="AB916" s="409"/>
      <c r="AC916" s="409"/>
      <c r="AD916" s="409"/>
    </row>
    <row r="917" ht="16.5" customHeight="1">
      <c r="A917" s="409"/>
      <c r="B917" s="434"/>
      <c r="C917" s="434"/>
      <c r="D917" s="434"/>
      <c r="E917" s="409"/>
      <c r="F917" s="409"/>
      <c r="G917" s="434"/>
      <c r="H917" s="409"/>
      <c r="I917" s="409"/>
      <c r="J917" s="409"/>
      <c r="K917" s="409"/>
      <c r="L917" s="409"/>
      <c r="M917" s="409"/>
      <c r="N917" s="409"/>
      <c r="O917" s="409"/>
      <c r="P917" s="409"/>
      <c r="Q917" s="409"/>
      <c r="R917" s="409"/>
      <c r="S917" s="409"/>
      <c r="T917" s="409"/>
      <c r="U917" s="409"/>
      <c r="V917" s="409"/>
      <c r="W917" s="409"/>
      <c r="X917" s="409"/>
      <c r="Y917" s="409"/>
      <c r="Z917" s="409"/>
      <c r="AA917" s="409"/>
      <c r="AB917" s="409"/>
      <c r="AC917" s="409"/>
      <c r="AD917" s="409"/>
    </row>
    <row r="918" ht="16.5" customHeight="1">
      <c r="A918" s="409"/>
      <c r="B918" s="434"/>
      <c r="C918" s="434"/>
      <c r="D918" s="434"/>
      <c r="E918" s="409"/>
      <c r="F918" s="409"/>
      <c r="G918" s="434"/>
      <c r="H918" s="409"/>
      <c r="I918" s="409"/>
      <c r="J918" s="409"/>
      <c r="K918" s="409"/>
      <c r="L918" s="409"/>
      <c r="M918" s="409"/>
      <c r="N918" s="409"/>
      <c r="O918" s="409"/>
      <c r="P918" s="409"/>
      <c r="Q918" s="409"/>
      <c r="R918" s="409"/>
      <c r="S918" s="409"/>
      <c r="T918" s="409"/>
      <c r="U918" s="409"/>
      <c r="V918" s="409"/>
      <c r="W918" s="409"/>
      <c r="X918" s="409"/>
      <c r="Y918" s="409"/>
      <c r="Z918" s="409"/>
      <c r="AA918" s="409"/>
      <c r="AB918" s="409"/>
      <c r="AC918" s="409"/>
      <c r="AD918" s="409"/>
    </row>
    <row r="919" ht="16.5" customHeight="1">
      <c r="A919" s="409"/>
      <c r="B919" s="434"/>
      <c r="C919" s="434"/>
      <c r="D919" s="434"/>
      <c r="E919" s="409"/>
      <c r="F919" s="409"/>
      <c r="G919" s="434"/>
      <c r="H919" s="409"/>
      <c r="I919" s="409"/>
      <c r="J919" s="409"/>
      <c r="K919" s="409"/>
      <c r="L919" s="409"/>
      <c r="M919" s="409"/>
      <c r="N919" s="409"/>
      <c r="O919" s="409"/>
      <c r="P919" s="409"/>
      <c r="Q919" s="409"/>
      <c r="R919" s="409"/>
      <c r="S919" s="409"/>
      <c r="T919" s="409"/>
      <c r="U919" s="409"/>
      <c r="V919" s="409"/>
      <c r="W919" s="409"/>
      <c r="X919" s="409"/>
      <c r="Y919" s="409"/>
      <c r="Z919" s="409"/>
      <c r="AA919" s="409"/>
      <c r="AB919" s="409"/>
      <c r="AC919" s="409"/>
      <c r="AD919" s="409"/>
    </row>
    <row r="920" ht="16.5" customHeight="1">
      <c r="A920" s="409"/>
      <c r="B920" s="434"/>
      <c r="C920" s="434"/>
      <c r="D920" s="434"/>
      <c r="E920" s="409"/>
      <c r="F920" s="409"/>
      <c r="G920" s="434"/>
      <c r="H920" s="409"/>
      <c r="I920" s="409"/>
      <c r="J920" s="409"/>
      <c r="K920" s="409"/>
      <c r="L920" s="409"/>
      <c r="M920" s="409"/>
      <c r="N920" s="409"/>
      <c r="O920" s="409"/>
      <c r="P920" s="409"/>
      <c r="Q920" s="409"/>
      <c r="R920" s="409"/>
      <c r="S920" s="409"/>
      <c r="T920" s="409"/>
      <c r="U920" s="409"/>
      <c r="V920" s="409"/>
      <c r="W920" s="409"/>
      <c r="X920" s="409"/>
      <c r="Y920" s="409"/>
      <c r="Z920" s="409"/>
      <c r="AA920" s="409"/>
      <c r="AB920" s="409"/>
      <c r="AC920" s="409"/>
      <c r="AD920" s="409"/>
    </row>
    <row r="921" ht="16.5" customHeight="1">
      <c r="A921" s="409"/>
      <c r="B921" s="434"/>
      <c r="C921" s="434"/>
      <c r="D921" s="434"/>
      <c r="E921" s="409"/>
      <c r="F921" s="409"/>
      <c r="G921" s="434"/>
      <c r="H921" s="409"/>
      <c r="I921" s="409"/>
      <c r="J921" s="409"/>
      <c r="K921" s="409"/>
      <c r="L921" s="409"/>
      <c r="M921" s="409"/>
      <c r="N921" s="409"/>
      <c r="O921" s="409"/>
      <c r="P921" s="409"/>
      <c r="Q921" s="409"/>
      <c r="R921" s="409"/>
      <c r="S921" s="409"/>
      <c r="T921" s="409"/>
      <c r="U921" s="409"/>
      <c r="V921" s="409"/>
      <c r="W921" s="409"/>
      <c r="X921" s="409"/>
      <c r="Y921" s="409"/>
      <c r="Z921" s="409"/>
      <c r="AA921" s="409"/>
      <c r="AB921" s="409"/>
      <c r="AC921" s="409"/>
      <c r="AD921" s="409"/>
    </row>
    <row r="922" ht="16.5" customHeight="1">
      <c r="A922" s="409"/>
      <c r="B922" s="434"/>
      <c r="C922" s="434"/>
      <c r="D922" s="434"/>
      <c r="E922" s="409"/>
      <c r="F922" s="409"/>
      <c r="G922" s="434"/>
      <c r="H922" s="409"/>
      <c r="I922" s="409"/>
      <c r="J922" s="409"/>
      <c r="K922" s="409"/>
      <c r="L922" s="409"/>
      <c r="M922" s="409"/>
      <c r="N922" s="409"/>
      <c r="O922" s="409"/>
      <c r="P922" s="409"/>
      <c r="Q922" s="409"/>
      <c r="R922" s="409"/>
      <c r="S922" s="409"/>
      <c r="T922" s="409"/>
      <c r="U922" s="409"/>
      <c r="V922" s="409"/>
      <c r="W922" s="409"/>
      <c r="X922" s="409"/>
      <c r="Y922" s="409"/>
      <c r="Z922" s="409"/>
      <c r="AA922" s="409"/>
      <c r="AB922" s="409"/>
      <c r="AC922" s="409"/>
      <c r="AD922" s="409"/>
    </row>
    <row r="923" ht="16.5" customHeight="1">
      <c r="A923" s="409"/>
      <c r="B923" s="434"/>
      <c r="C923" s="434"/>
      <c r="D923" s="434"/>
      <c r="E923" s="409"/>
      <c r="F923" s="409"/>
      <c r="G923" s="434"/>
      <c r="H923" s="409"/>
      <c r="I923" s="409"/>
      <c r="J923" s="409"/>
      <c r="K923" s="409"/>
      <c r="L923" s="409"/>
      <c r="M923" s="409"/>
      <c r="N923" s="409"/>
      <c r="O923" s="409"/>
      <c r="P923" s="409"/>
      <c r="Q923" s="409"/>
      <c r="R923" s="409"/>
      <c r="S923" s="409"/>
      <c r="T923" s="409"/>
      <c r="U923" s="409"/>
      <c r="V923" s="409"/>
      <c r="W923" s="409"/>
      <c r="X923" s="409"/>
      <c r="Y923" s="409"/>
      <c r="Z923" s="409"/>
      <c r="AA923" s="409"/>
      <c r="AB923" s="409"/>
      <c r="AC923" s="409"/>
      <c r="AD923" s="409"/>
    </row>
    <row r="924" ht="16.5" customHeight="1">
      <c r="A924" s="409"/>
      <c r="B924" s="434"/>
      <c r="C924" s="434"/>
      <c r="D924" s="434"/>
      <c r="E924" s="409"/>
      <c r="F924" s="409"/>
      <c r="G924" s="434"/>
      <c r="H924" s="409"/>
      <c r="I924" s="409"/>
      <c r="J924" s="409"/>
      <c r="K924" s="409"/>
      <c r="L924" s="409"/>
      <c r="M924" s="409"/>
      <c r="N924" s="409"/>
      <c r="O924" s="409"/>
      <c r="P924" s="409"/>
      <c r="Q924" s="409"/>
      <c r="R924" s="409"/>
      <c r="S924" s="409"/>
      <c r="T924" s="409"/>
      <c r="U924" s="409"/>
      <c r="V924" s="409"/>
      <c r="W924" s="409"/>
      <c r="X924" s="409"/>
      <c r="Y924" s="409"/>
      <c r="Z924" s="409"/>
      <c r="AA924" s="409"/>
      <c r="AB924" s="409"/>
      <c r="AC924" s="409"/>
      <c r="AD924" s="409"/>
    </row>
    <row r="925" ht="16.5" customHeight="1">
      <c r="A925" s="409"/>
      <c r="B925" s="434"/>
      <c r="C925" s="434"/>
      <c r="D925" s="434"/>
      <c r="E925" s="409"/>
      <c r="F925" s="409"/>
      <c r="G925" s="434"/>
      <c r="H925" s="409"/>
      <c r="I925" s="409"/>
      <c r="J925" s="409"/>
      <c r="K925" s="409"/>
      <c r="L925" s="409"/>
      <c r="M925" s="409"/>
      <c r="N925" s="409"/>
      <c r="O925" s="409"/>
      <c r="P925" s="409"/>
      <c r="Q925" s="409"/>
      <c r="R925" s="409"/>
      <c r="S925" s="409"/>
      <c r="T925" s="409"/>
      <c r="U925" s="409"/>
      <c r="V925" s="409"/>
      <c r="W925" s="409"/>
      <c r="X925" s="409"/>
      <c r="Y925" s="409"/>
      <c r="Z925" s="409"/>
      <c r="AA925" s="409"/>
      <c r="AB925" s="409"/>
      <c r="AC925" s="409"/>
      <c r="AD925" s="409"/>
    </row>
    <row r="926" ht="16.5" customHeight="1">
      <c r="A926" s="409"/>
      <c r="B926" s="434"/>
      <c r="C926" s="434"/>
      <c r="D926" s="434"/>
      <c r="E926" s="409"/>
      <c r="F926" s="409"/>
      <c r="G926" s="434"/>
      <c r="H926" s="409"/>
      <c r="I926" s="409"/>
      <c r="J926" s="409"/>
      <c r="K926" s="409"/>
      <c r="L926" s="409"/>
      <c r="M926" s="409"/>
      <c r="N926" s="409"/>
      <c r="O926" s="409"/>
      <c r="P926" s="409"/>
      <c r="Q926" s="409"/>
      <c r="R926" s="409"/>
      <c r="S926" s="409"/>
      <c r="T926" s="409"/>
      <c r="U926" s="409"/>
      <c r="V926" s="409"/>
      <c r="W926" s="409"/>
      <c r="X926" s="409"/>
      <c r="Y926" s="409"/>
      <c r="Z926" s="409"/>
      <c r="AA926" s="409"/>
      <c r="AB926" s="409"/>
      <c r="AC926" s="409"/>
      <c r="AD926" s="409"/>
    </row>
    <row r="927" ht="16.5" customHeight="1">
      <c r="A927" s="409"/>
      <c r="B927" s="434"/>
      <c r="C927" s="434"/>
      <c r="D927" s="434"/>
      <c r="E927" s="409"/>
      <c r="F927" s="409"/>
      <c r="G927" s="434"/>
      <c r="H927" s="409"/>
      <c r="I927" s="409"/>
      <c r="J927" s="409"/>
      <c r="K927" s="409"/>
      <c r="L927" s="409"/>
      <c r="M927" s="409"/>
      <c r="N927" s="409"/>
      <c r="O927" s="409"/>
      <c r="P927" s="409"/>
      <c r="Q927" s="409"/>
      <c r="R927" s="409"/>
      <c r="S927" s="409"/>
      <c r="T927" s="409"/>
      <c r="U927" s="409"/>
      <c r="V927" s="409"/>
      <c r="W927" s="409"/>
      <c r="X927" s="409"/>
      <c r="Y927" s="409"/>
      <c r="Z927" s="409"/>
      <c r="AA927" s="409"/>
      <c r="AB927" s="409"/>
      <c r="AC927" s="409"/>
      <c r="AD927" s="409"/>
    </row>
    <row r="928" ht="16.5" customHeight="1">
      <c r="A928" s="409"/>
      <c r="B928" s="434"/>
      <c r="C928" s="434"/>
      <c r="D928" s="434"/>
      <c r="E928" s="409"/>
      <c r="F928" s="409"/>
      <c r="G928" s="434"/>
      <c r="H928" s="409"/>
      <c r="I928" s="409"/>
      <c r="J928" s="409"/>
      <c r="K928" s="409"/>
      <c r="L928" s="409"/>
      <c r="M928" s="409"/>
      <c r="N928" s="409"/>
      <c r="O928" s="409"/>
      <c r="P928" s="409"/>
      <c r="Q928" s="409"/>
      <c r="R928" s="409"/>
      <c r="S928" s="409"/>
      <c r="T928" s="409"/>
      <c r="U928" s="409"/>
      <c r="V928" s="409"/>
      <c r="W928" s="409"/>
      <c r="X928" s="409"/>
      <c r="Y928" s="409"/>
      <c r="Z928" s="409"/>
      <c r="AA928" s="409"/>
      <c r="AB928" s="409"/>
      <c r="AC928" s="409"/>
      <c r="AD928" s="409"/>
    </row>
    <row r="929" ht="16.5" customHeight="1">
      <c r="A929" s="409"/>
      <c r="B929" s="434"/>
      <c r="C929" s="434"/>
      <c r="D929" s="434"/>
      <c r="E929" s="409"/>
      <c r="F929" s="409"/>
      <c r="G929" s="434"/>
      <c r="H929" s="409"/>
      <c r="I929" s="409"/>
      <c r="J929" s="409"/>
      <c r="K929" s="409"/>
      <c r="L929" s="409"/>
      <c r="M929" s="409"/>
      <c r="N929" s="409"/>
      <c r="O929" s="409"/>
      <c r="P929" s="409"/>
      <c r="Q929" s="409"/>
      <c r="R929" s="409"/>
      <c r="S929" s="409"/>
      <c r="T929" s="409"/>
      <c r="U929" s="409"/>
      <c r="V929" s="409"/>
      <c r="W929" s="409"/>
      <c r="X929" s="409"/>
      <c r="Y929" s="409"/>
      <c r="Z929" s="409"/>
      <c r="AA929" s="409"/>
      <c r="AB929" s="409"/>
      <c r="AC929" s="409"/>
      <c r="AD929" s="409"/>
    </row>
    <row r="930" ht="16.5" customHeight="1">
      <c r="A930" s="409"/>
      <c r="B930" s="434"/>
      <c r="C930" s="434"/>
      <c r="D930" s="434"/>
      <c r="E930" s="409"/>
      <c r="F930" s="409"/>
      <c r="G930" s="434"/>
      <c r="H930" s="409"/>
      <c r="I930" s="409"/>
      <c r="J930" s="409"/>
      <c r="K930" s="409"/>
      <c r="L930" s="409"/>
      <c r="M930" s="409"/>
      <c r="N930" s="409"/>
      <c r="O930" s="409"/>
      <c r="P930" s="409"/>
      <c r="Q930" s="409"/>
      <c r="R930" s="409"/>
      <c r="S930" s="409"/>
      <c r="T930" s="409"/>
      <c r="U930" s="409"/>
      <c r="V930" s="409"/>
      <c r="W930" s="409"/>
      <c r="X930" s="409"/>
      <c r="Y930" s="409"/>
      <c r="Z930" s="409"/>
      <c r="AA930" s="409"/>
      <c r="AB930" s="409"/>
      <c r="AC930" s="409"/>
      <c r="AD930" s="409"/>
    </row>
    <row r="931" ht="16.5" customHeight="1">
      <c r="A931" s="409"/>
      <c r="B931" s="434"/>
      <c r="C931" s="434"/>
      <c r="D931" s="434"/>
      <c r="E931" s="409"/>
      <c r="F931" s="409"/>
      <c r="G931" s="434"/>
      <c r="H931" s="409"/>
      <c r="I931" s="409"/>
      <c r="J931" s="409"/>
      <c r="K931" s="409"/>
      <c r="L931" s="409"/>
      <c r="M931" s="409"/>
      <c r="N931" s="409"/>
      <c r="O931" s="409"/>
      <c r="P931" s="409"/>
      <c r="Q931" s="409"/>
      <c r="R931" s="409"/>
      <c r="S931" s="409"/>
      <c r="T931" s="409"/>
      <c r="U931" s="409"/>
      <c r="V931" s="409"/>
      <c r="W931" s="409"/>
      <c r="X931" s="409"/>
      <c r="Y931" s="409"/>
      <c r="Z931" s="409"/>
      <c r="AA931" s="409"/>
      <c r="AB931" s="409"/>
      <c r="AC931" s="409"/>
      <c r="AD931" s="409"/>
    </row>
    <row r="932" ht="16.5" customHeight="1">
      <c r="A932" s="409"/>
      <c r="B932" s="434"/>
      <c r="C932" s="434"/>
      <c r="D932" s="434"/>
      <c r="E932" s="409"/>
      <c r="F932" s="409"/>
      <c r="G932" s="434"/>
      <c r="H932" s="409"/>
      <c r="I932" s="409"/>
      <c r="J932" s="409"/>
      <c r="K932" s="409"/>
      <c r="L932" s="409"/>
      <c r="M932" s="409"/>
      <c r="N932" s="409"/>
      <c r="O932" s="409"/>
      <c r="P932" s="409"/>
      <c r="Q932" s="409"/>
      <c r="R932" s="409"/>
      <c r="S932" s="409"/>
      <c r="T932" s="409"/>
      <c r="U932" s="409"/>
      <c r="V932" s="409"/>
      <c r="W932" s="409"/>
      <c r="X932" s="409"/>
      <c r="Y932" s="409"/>
      <c r="Z932" s="409"/>
      <c r="AA932" s="409"/>
      <c r="AB932" s="409"/>
      <c r="AC932" s="409"/>
      <c r="AD932" s="409"/>
    </row>
    <row r="933" ht="16.5" customHeight="1">
      <c r="A933" s="409"/>
      <c r="B933" s="434"/>
      <c r="C933" s="434"/>
      <c r="D933" s="434"/>
      <c r="E933" s="409"/>
      <c r="F933" s="409"/>
      <c r="G933" s="434"/>
      <c r="H933" s="409"/>
      <c r="I933" s="409"/>
      <c r="J933" s="409"/>
      <c r="K933" s="409"/>
      <c r="L933" s="409"/>
      <c r="M933" s="409"/>
      <c r="N933" s="409"/>
      <c r="O933" s="409"/>
      <c r="P933" s="409"/>
      <c r="Q933" s="409"/>
      <c r="R933" s="409"/>
      <c r="S933" s="409"/>
      <c r="T933" s="409"/>
      <c r="U933" s="409"/>
      <c r="V933" s="409"/>
      <c r="W933" s="409"/>
      <c r="X933" s="409"/>
      <c r="Y933" s="409"/>
      <c r="Z933" s="409"/>
      <c r="AA933" s="409"/>
      <c r="AB933" s="409"/>
      <c r="AC933" s="409"/>
      <c r="AD933" s="409"/>
    </row>
    <row r="934" ht="16.5" customHeight="1">
      <c r="A934" s="409"/>
      <c r="B934" s="434"/>
      <c r="C934" s="434"/>
      <c r="D934" s="434"/>
      <c r="E934" s="409"/>
      <c r="F934" s="409"/>
      <c r="G934" s="434"/>
      <c r="H934" s="409"/>
      <c r="I934" s="409"/>
      <c r="J934" s="409"/>
      <c r="K934" s="409"/>
      <c r="L934" s="409"/>
      <c r="M934" s="409"/>
      <c r="N934" s="409"/>
      <c r="O934" s="409"/>
      <c r="P934" s="409"/>
      <c r="Q934" s="409"/>
      <c r="R934" s="409"/>
      <c r="S934" s="409"/>
      <c r="T934" s="409"/>
      <c r="U934" s="409"/>
      <c r="V934" s="409"/>
      <c r="W934" s="409"/>
      <c r="X934" s="409"/>
      <c r="Y934" s="409"/>
      <c r="Z934" s="409"/>
      <c r="AA934" s="409"/>
      <c r="AB934" s="409"/>
      <c r="AC934" s="409"/>
      <c r="AD934" s="409"/>
    </row>
    <row r="935" ht="16.5" customHeight="1">
      <c r="A935" s="409"/>
      <c r="B935" s="434"/>
      <c r="C935" s="434"/>
      <c r="D935" s="434"/>
      <c r="E935" s="409"/>
      <c r="F935" s="409"/>
      <c r="G935" s="434"/>
      <c r="H935" s="409"/>
      <c r="I935" s="409"/>
      <c r="J935" s="409"/>
      <c r="K935" s="409"/>
      <c r="L935" s="409"/>
      <c r="M935" s="409"/>
      <c r="N935" s="409"/>
      <c r="O935" s="409"/>
      <c r="P935" s="409"/>
      <c r="Q935" s="409"/>
      <c r="R935" s="409"/>
      <c r="S935" s="409"/>
      <c r="T935" s="409"/>
      <c r="U935" s="409"/>
      <c r="V935" s="409"/>
      <c r="W935" s="409"/>
      <c r="X935" s="409"/>
      <c r="Y935" s="409"/>
      <c r="Z935" s="409"/>
      <c r="AA935" s="409"/>
      <c r="AB935" s="409"/>
      <c r="AC935" s="409"/>
      <c r="AD935" s="409"/>
    </row>
    <row r="936" ht="16.5" customHeight="1">
      <c r="A936" s="409"/>
      <c r="B936" s="434"/>
      <c r="C936" s="434"/>
      <c r="D936" s="434"/>
      <c r="E936" s="409"/>
      <c r="F936" s="409"/>
      <c r="G936" s="434"/>
      <c r="H936" s="409"/>
      <c r="I936" s="409"/>
      <c r="J936" s="409"/>
      <c r="K936" s="409"/>
      <c r="L936" s="409"/>
      <c r="M936" s="409"/>
      <c r="N936" s="409"/>
      <c r="O936" s="409"/>
      <c r="P936" s="409"/>
      <c r="Q936" s="409"/>
      <c r="R936" s="409"/>
      <c r="S936" s="409"/>
      <c r="T936" s="409"/>
      <c r="U936" s="409"/>
      <c r="V936" s="409"/>
      <c r="W936" s="409"/>
      <c r="X936" s="409"/>
      <c r="Y936" s="409"/>
      <c r="Z936" s="409"/>
      <c r="AA936" s="409"/>
      <c r="AB936" s="409"/>
      <c r="AC936" s="409"/>
      <c r="AD936" s="409"/>
    </row>
    <row r="937" ht="16.5" customHeight="1">
      <c r="A937" s="409"/>
      <c r="B937" s="434"/>
      <c r="C937" s="434"/>
      <c r="D937" s="434"/>
      <c r="E937" s="409"/>
      <c r="F937" s="409"/>
      <c r="G937" s="434"/>
      <c r="H937" s="409"/>
      <c r="I937" s="409"/>
      <c r="J937" s="409"/>
      <c r="K937" s="409"/>
      <c r="L937" s="409"/>
      <c r="M937" s="409"/>
      <c r="N937" s="409"/>
      <c r="O937" s="409"/>
      <c r="P937" s="409"/>
      <c r="Q937" s="409"/>
      <c r="R937" s="409"/>
      <c r="S937" s="409"/>
      <c r="T937" s="409"/>
      <c r="U937" s="409"/>
      <c r="V937" s="409"/>
      <c r="W937" s="409"/>
      <c r="X937" s="409"/>
      <c r="Y937" s="409"/>
      <c r="Z937" s="409"/>
      <c r="AA937" s="409"/>
      <c r="AB937" s="409"/>
      <c r="AC937" s="409"/>
      <c r="AD937" s="409"/>
    </row>
    <row r="938" ht="16.5" customHeight="1">
      <c r="A938" s="409"/>
      <c r="B938" s="434"/>
      <c r="C938" s="434"/>
      <c r="D938" s="434"/>
      <c r="E938" s="409"/>
      <c r="F938" s="409"/>
      <c r="G938" s="434"/>
      <c r="H938" s="409"/>
      <c r="I938" s="409"/>
      <c r="J938" s="409"/>
      <c r="K938" s="409"/>
      <c r="L938" s="409"/>
      <c r="M938" s="409"/>
      <c r="N938" s="409"/>
      <c r="O938" s="409"/>
      <c r="P938" s="409"/>
      <c r="Q938" s="409"/>
      <c r="R938" s="409"/>
      <c r="S938" s="409"/>
      <c r="T938" s="409"/>
      <c r="U938" s="409"/>
      <c r="V938" s="409"/>
      <c r="W938" s="409"/>
      <c r="X938" s="409"/>
      <c r="Y938" s="409"/>
      <c r="Z938" s="409"/>
      <c r="AA938" s="409"/>
      <c r="AB938" s="409"/>
      <c r="AC938" s="409"/>
      <c r="AD938" s="409"/>
    </row>
    <row r="939" ht="16.5" customHeight="1">
      <c r="A939" s="409"/>
      <c r="B939" s="434"/>
      <c r="C939" s="434"/>
      <c r="D939" s="434"/>
      <c r="E939" s="409"/>
      <c r="F939" s="409"/>
      <c r="G939" s="434"/>
      <c r="H939" s="409"/>
      <c r="I939" s="409"/>
      <c r="J939" s="409"/>
      <c r="K939" s="409"/>
      <c r="L939" s="409"/>
      <c r="M939" s="409"/>
      <c r="N939" s="409"/>
      <c r="O939" s="409"/>
      <c r="P939" s="409"/>
      <c r="Q939" s="409"/>
      <c r="R939" s="409"/>
      <c r="S939" s="409"/>
      <c r="T939" s="409"/>
      <c r="U939" s="409"/>
      <c r="V939" s="409"/>
      <c r="W939" s="409"/>
      <c r="X939" s="409"/>
      <c r="Y939" s="409"/>
      <c r="Z939" s="409"/>
      <c r="AA939" s="409"/>
      <c r="AB939" s="409"/>
      <c r="AC939" s="409"/>
      <c r="AD939" s="409"/>
    </row>
    <row r="940" ht="16.5" customHeight="1">
      <c r="A940" s="409"/>
      <c r="B940" s="434"/>
      <c r="C940" s="434"/>
      <c r="D940" s="434"/>
      <c r="E940" s="409"/>
      <c r="F940" s="409"/>
      <c r="G940" s="434"/>
      <c r="H940" s="409"/>
      <c r="I940" s="409"/>
      <c r="J940" s="409"/>
      <c r="K940" s="409"/>
      <c r="L940" s="409"/>
      <c r="M940" s="409"/>
      <c r="N940" s="409"/>
      <c r="O940" s="409"/>
      <c r="P940" s="409"/>
      <c r="Q940" s="409"/>
      <c r="R940" s="409"/>
      <c r="S940" s="409"/>
      <c r="T940" s="409"/>
      <c r="U940" s="409"/>
      <c r="V940" s="409"/>
      <c r="W940" s="409"/>
      <c r="X940" s="409"/>
      <c r="Y940" s="409"/>
      <c r="Z940" s="409"/>
      <c r="AA940" s="409"/>
      <c r="AB940" s="409"/>
      <c r="AC940" s="409"/>
      <c r="AD940" s="409"/>
    </row>
    <row r="941" ht="16.5" customHeight="1">
      <c r="A941" s="409"/>
      <c r="B941" s="434"/>
      <c r="C941" s="434"/>
      <c r="D941" s="434"/>
      <c r="E941" s="409"/>
      <c r="F941" s="409"/>
      <c r="G941" s="434"/>
      <c r="H941" s="409"/>
      <c r="I941" s="409"/>
      <c r="J941" s="409"/>
      <c r="K941" s="409"/>
      <c r="L941" s="409"/>
      <c r="M941" s="409"/>
      <c r="N941" s="409"/>
      <c r="O941" s="409"/>
      <c r="P941" s="409"/>
      <c r="Q941" s="409"/>
      <c r="R941" s="409"/>
      <c r="S941" s="409"/>
      <c r="T941" s="409"/>
      <c r="U941" s="409"/>
      <c r="V941" s="409"/>
      <c r="W941" s="409"/>
      <c r="X941" s="409"/>
      <c r="Y941" s="409"/>
      <c r="Z941" s="409"/>
      <c r="AA941" s="409"/>
      <c r="AB941" s="409"/>
      <c r="AC941" s="409"/>
      <c r="AD941" s="409"/>
    </row>
    <row r="942" ht="16.5" customHeight="1">
      <c r="A942" s="409"/>
      <c r="B942" s="434"/>
      <c r="C942" s="434"/>
      <c r="D942" s="434"/>
      <c r="E942" s="409"/>
      <c r="F942" s="409"/>
      <c r="G942" s="434"/>
      <c r="H942" s="409"/>
      <c r="I942" s="409"/>
      <c r="J942" s="409"/>
      <c r="K942" s="409"/>
      <c r="L942" s="409"/>
      <c r="M942" s="409"/>
      <c r="N942" s="409"/>
      <c r="O942" s="409"/>
      <c r="P942" s="409"/>
      <c r="Q942" s="409"/>
      <c r="R942" s="409"/>
      <c r="S942" s="409"/>
      <c r="T942" s="409"/>
      <c r="U942" s="409"/>
      <c r="V942" s="409"/>
      <c r="W942" s="409"/>
      <c r="X942" s="409"/>
      <c r="Y942" s="409"/>
      <c r="Z942" s="409"/>
      <c r="AA942" s="409"/>
      <c r="AB942" s="409"/>
      <c r="AC942" s="409"/>
      <c r="AD942" s="409"/>
    </row>
    <row r="943" ht="16.5" customHeight="1">
      <c r="A943" s="409"/>
      <c r="B943" s="434"/>
      <c r="C943" s="434"/>
      <c r="D943" s="434"/>
      <c r="E943" s="409"/>
      <c r="F943" s="409"/>
      <c r="G943" s="434"/>
      <c r="H943" s="409"/>
      <c r="I943" s="409"/>
      <c r="J943" s="409"/>
      <c r="K943" s="409"/>
      <c r="L943" s="409"/>
      <c r="M943" s="409"/>
      <c r="N943" s="409"/>
      <c r="O943" s="409"/>
      <c r="P943" s="409"/>
      <c r="Q943" s="409"/>
      <c r="R943" s="409"/>
      <c r="S943" s="409"/>
      <c r="T943" s="409"/>
      <c r="U943" s="409"/>
      <c r="V943" s="409"/>
      <c r="W943" s="409"/>
      <c r="X943" s="409"/>
      <c r="Y943" s="409"/>
      <c r="Z943" s="409"/>
      <c r="AA943" s="409"/>
      <c r="AB943" s="409"/>
      <c r="AC943" s="409"/>
      <c r="AD943" s="409"/>
    </row>
    <row r="944" ht="16.5" customHeight="1">
      <c r="A944" s="409"/>
      <c r="B944" s="434"/>
      <c r="C944" s="434"/>
      <c r="D944" s="434"/>
      <c r="E944" s="409"/>
      <c r="F944" s="409"/>
      <c r="G944" s="434"/>
      <c r="H944" s="409"/>
      <c r="I944" s="409"/>
      <c r="J944" s="409"/>
      <c r="K944" s="409"/>
      <c r="L944" s="409"/>
      <c r="M944" s="409"/>
      <c r="N944" s="409"/>
      <c r="O944" s="409"/>
      <c r="P944" s="409"/>
      <c r="Q944" s="409"/>
      <c r="R944" s="409"/>
      <c r="S944" s="409"/>
      <c r="T944" s="409"/>
      <c r="U944" s="409"/>
      <c r="V944" s="409"/>
      <c r="W944" s="409"/>
      <c r="X944" s="409"/>
      <c r="Y944" s="409"/>
      <c r="Z944" s="409"/>
      <c r="AA944" s="409"/>
      <c r="AB944" s="409"/>
      <c r="AC944" s="409"/>
      <c r="AD944" s="409"/>
    </row>
    <row r="945" ht="16.5" customHeight="1">
      <c r="A945" s="409"/>
      <c r="B945" s="434"/>
      <c r="C945" s="434"/>
      <c r="D945" s="434"/>
      <c r="E945" s="409"/>
      <c r="F945" s="409"/>
      <c r="G945" s="434"/>
      <c r="H945" s="409"/>
      <c r="I945" s="409"/>
      <c r="J945" s="409"/>
      <c r="K945" s="409"/>
      <c r="L945" s="409"/>
      <c r="M945" s="409"/>
      <c r="N945" s="409"/>
      <c r="O945" s="409"/>
      <c r="P945" s="409"/>
      <c r="Q945" s="409"/>
      <c r="R945" s="409"/>
      <c r="S945" s="409"/>
      <c r="T945" s="409"/>
      <c r="U945" s="409"/>
      <c r="V945" s="409"/>
      <c r="W945" s="409"/>
      <c r="X945" s="409"/>
      <c r="Y945" s="409"/>
      <c r="Z945" s="409"/>
      <c r="AA945" s="409"/>
      <c r="AB945" s="409"/>
      <c r="AC945" s="409"/>
      <c r="AD945" s="409"/>
    </row>
    <row r="946" ht="16.5" customHeight="1">
      <c r="A946" s="409"/>
      <c r="B946" s="434"/>
      <c r="C946" s="434"/>
      <c r="D946" s="434"/>
      <c r="E946" s="409"/>
      <c r="F946" s="409"/>
      <c r="G946" s="434"/>
      <c r="H946" s="409"/>
      <c r="I946" s="409"/>
      <c r="J946" s="409"/>
      <c r="K946" s="409"/>
      <c r="L946" s="409"/>
      <c r="M946" s="409"/>
      <c r="N946" s="409"/>
      <c r="O946" s="409"/>
      <c r="P946" s="409"/>
      <c r="Q946" s="409"/>
      <c r="R946" s="409"/>
      <c r="S946" s="409"/>
      <c r="T946" s="409"/>
      <c r="U946" s="409"/>
      <c r="V946" s="409"/>
      <c r="W946" s="409"/>
      <c r="X946" s="409"/>
      <c r="Y946" s="409"/>
      <c r="Z946" s="409"/>
      <c r="AA946" s="409"/>
      <c r="AB946" s="409"/>
      <c r="AC946" s="409"/>
      <c r="AD946" s="409"/>
    </row>
    <row r="947" ht="16.5" customHeight="1">
      <c r="A947" s="409"/>
      <c r="B947" s="434"/>
      <c r="C947" s="434"/>
      <c r="D947" s="434"/>
      <c r="E947" s="409"/>
      <c r="F947" s="409"/>
      <c r="G947" s="434"/>
      <c r="H947" s="409"/>
      <c r="I947" s="409"/>
      <c r="J947" s="409"/>
      <c r="K947" s="409"/>
      <c r="L947" s="409"/>
      <c r="M947" s="409"/>
      <c r="N947" s="409"/>
      <c r="O947" s="409"/>
      <c r="P947" s="409"/>
      <c r="Q947" s="409"/>
      <c r="R947" s="409"/>
      <c r="S947" s="409"/>
      <c r="T947" s="409"/>
      <c r="U947" s="409"/>
      <c r="V947" s="409"/>
      <c r="W947" s="409"/>
      <c r="X947" s="409"/>
      <c r="Y947" s="409"/>
      <c r="Z947" s="409"/>
      <c r="AA947" s="409"/>
      <c r="AB947" s="409"/>
      <c r="AC947" s="409"/>
      <c r="AD947" s="409"/>
    </row>
    <row r="948" ht="16.5" customHeight="1">
      <c r="A948" s="409"/>
      <c r="B948" s="434"/>
      <c r="C948" s="434"/>
      <c r="D948" s="434"/>
      <c r="E948" s="409"/>
      <c r="F948" s="409"/>
      <c r="G948" s="434"/>
      <c r="H948" s="409"/>
      <c r="I948" s="409"/>
      <c r="J948" s="409"/>
      <c r="K948" s="409"/>
      <c r="L948" s="409"/>
      <c r="M948" s="409"/>
      <c r="N948" s="409"/>
      <c r="O948" s="409"/>
      <c r="P948" s="409"/>
      <c r="Q948" s="409"/>
      <c r="R948" s="409"/>
      <c r="S948" s="409"/>
      <c r="T948" s="409"/>
      <c r="U948" s="409"/>
      <c r="V948" s="409"/>
      <c r="W948" s="409"/>
      <c r="X948" s="409"/>
      <c r="Y948" s="409"/>
      <c r="Z948" s="409"/>
      <c r="AA948" s="409"/>
      <c r="AB948" s="409"/>
      <c r="AC948" s="409"/>
      <c r="AD948" s="409"/>
    </row>
    <row r="949" ht="16.5" customHeight="1">
      <c r="A949" s="409"/>
      <c r="B949" s="434"/>
      <c r="C949" s="434"/>
      <c r="D949" s="434"/>
      <c r="E949" s="409"/>
      <c r="F949" s="409"/>
      <c r="G949" s="434"/>
      <c r="H949" s="409"/>
      <c r="I949" s="409"/>
      <c r="J949" s="409"/>
      <c r="K949" s="409"/>
      <c r="L949" s="409"/>
      <c r="M949" s="409"/>
      <c r="N949" s="409"/>
      <c r="O949" s="409"/>
      <c r="P949" s="409"/>
      <c r="Q949" s="409"/>
      <c r="R949" s="409"/>
      <c r="S949" s="409"/>
      <c r="T949" s="409"/>
      <c r="U949" s="409"/>
      <c r="V949" s="409"/>
      <c r="W949" s="409"/>
      <c r="X949" s="409"/>
      <c r="Y949" s="409"/>
      <c r="Z949" s="409"/>
      <c r="AA949" s="409"/>
      <c r="AB949" s="409"/>
      <c r="AC949" s="409"/>
      <c r="AD949" s="409"/>
    </row>
    <row r="950" ht="16.5" customHeight="1">
      <c r="A950" s="409"/>
      <c r="B950" s="434"/>
      <c r="C950" s="434"/>
      <c r="D950" s="434"/>
      <c r="E950" s="409"/>
      <c r="F950" s="409"/>
      <c r="G950" s="434"/>
      <c r="H950" s="409"/>
      <c r="I950" s="409"/>
      <c r="J950" s="409"/>
      <c r="K950" s="409"/>
      <c r="L950" s="409"/>
      <c r="M950" s="409"/>
      <c r="N950" s="409"/>
      <c r="O950" s="409"/>
      <c r="P950" s="409"/>
      <c r="Q950" s="409"/>
      <c r="R950" s="409"/>
      <c r="S950" s="409"/>
      <c r="T950" s="409"/>
      <c r="U950" s="409"/>
      <c r="V950" s="409"/>
      <c r="W950" s="409"/>
      <c r="X950" s="409"/>
      <c r="Y950" s="409"/>
      <c r="Z950" s="409"/>
      <c r="AA950" s="409"/>
      <c r="AB950" s="409"/>
      <c r="AC950" s="409"/>
      <c r="AD950" s="409"/>
    </row>
    <row r="951" ht="16.5" customHeight="1">
      <c r="A951" s="409"/>
      <c r="B951" s="434"/>
      <c r="C951" s="434"/>
      <c r="D951" s="434"/>
      <c r="E951" s="409"/>
      <c r="F951" s="409"/>
      <c r="G951" s="434"/>
      <c r="H951" s="409"/>
      <c r="I951" s="409"/>
      <c r="J951" s="409"/>
      <c r="K951" s="409"/>
      <c r="L951" s="409"/>
      <c r="M951" s="409"/>
      <c r="N951" s="409"/>
      <c r="O951" s="409"/>
      <c r="P951" s="409"/>
      <c r="Q951" s="409"/>
      <c r="R951" s="409"/>
      <c r="S951" s="409"/>
      <c r="T951" s="409"/>
      <c r="U951" s="409"/>
      <c r="V951" s="409"/>
      <c r="W951" s="409"/>
      <c r="X951" s="409"/>
      <c r="Y951" s="409"/>
      <c r="Z951" s="409"/>
      <c r="AA951" s="409"/>
      <c r="AB951" s="409"/>
      <c r="AC951" s="409"/>
      <c r="AD951" s="409"/>
    </row>
    <row r="952" ht="16.5" customHeight="1">
      <c r="A952" s="409"/>
      <c r="B952" s="434"/>
      <c r="C952" s="434"/>
      <c r="D952" s="434"/>
      <c r="E952" s="409"/>
      <c r="F952" s="409"/>
      <c r="G952" s="434"/>
      <c r="H952" s="409"/>
      <c r="I952" s="409"/>
      <c r="J952" s="409"/>
      <c r="K952" s="409"/>
      <c r="L952" s="409"/>
      <c r="M952" s="409"/>
      <c r="N952" s="409"/>
      <c r="O952" s="409"/>
      <c r="P952" s="409"/>
      <c r="Q952" s="409"/>
      <c r="R952" s="409"/>
      <c r="S952" s="409"/>
      <c r="T952" s="409"/>
      <c r="U952" s="409"/>
      <c r="V952" s="409"/>
      <c r="W952" s="409"/>
      <c r="X952" s="409"/>
      <c r="Y952" s="409"/>
      <c r="Z952" s="409"/>
      <c r="AA952" s="409"/>
      <c r="AB952" s="409"/>
      <c r="AC952" s="409"/>
      <c r="AD952" s="409"/>
    </row>
    <row r="953" ht="16.5" customHeight="1">
      <c r="A953" s="409"/>
      <c r="B953" s="434"/>
      <c r="C953" s="434"/>
      <c r="D953" s="434"/>
      <c r="E953" s="409"/>
      <c r="F953" s="409"/>
      <c r="G953" s="434"/>
      <c r="H953" s="409"/>
      <c r="I953" s="409"/>
      <c r="J953" s="409"/>
      <c r="K953" s="409"/>
      <c r="L953" s="409"/>
      <c r="M953" s="409"/>
      <c r="N953" s="409"/>
      <c r="O953" s="409"/>
      <c r="P953" s="409"/>
      <c r="Q953" s="409"/>
      <c r="R953" s="409"/>
      <c r="S953" s="409"/>
      <c r="T953" s="409"/>
      <c r="U953" s="409"/>
      <c r="V953" s="409"/>
      <c r="W953" s="409"/>
      <c r="X953" s="409"/>
      <c r="Y953" s="409"/>
      <c r="Z953" s="409"/>
      <c r="AA953" s="409"/>
      <c r="AB953" s="409"/>
      <c r="AC953" s="409"/>
      <c r="AD953" s="409"/>
    </row>
    <row r="954" ht="16.5" customHeight="1">
      <c r="A954" s="409"/>
      <c r="B954" s="434"/>
      <c r="C954" s="434"/>
      <c r="D954" s="434"/>
      <c r="E954" s="409"/>
      <c r="F954" s="409"/>
      <c r="G954" s="434"/>
      <c r="H954" s="409"/>
      <c r="I954" s="409"/>
      <c r="J954" s="409"/>
      <c r="K954" s="409"/>
      <c r="L954" s="409"/>
      <c r="M954" s="409"/>
      <c r="N954" s="409"/>
      <c r="O954" s="409"/>
      <c r="P954" s="409"/>
      <c r="Q954" s="409"/>
      <c r="R954" s="409"/>
      <c r="S954" s="409"/>
      <c r="T954" s="409"/>
      <c r="U954" s="409"/>
      <c r="V954" s="409"/>
      <c r="W954" s="409"/>
      <c r="X954" s="409"/>
      <c r="Y954" s="409"/>
      <c r="Z954" s="409"/>
      <c r="AA954" s="409"/>
      <c r="AB954" s="409"/>
      <c r="AC954" s="409"/>
      <c r="AD954" s="409"/>
    </row>
    <row r="955" ht="16.5" customHeight="1">
      <c r="A955" s="409"/>
      <c r="B955" s="434"/>
      <c r="C955" s="434"/>
      <c r="D955" s="434"/>
      <c r="E955" s="409"/>
      <c r="F955" s="409"/>
      <c r="G955" s="434"/>
      <c r="H955" s="409"/>
      <c r="I955" s="409"/>
      <c r="J955" s="409"/>
      <c r="K955" s="409"/>
      <c r="L955" s="409"/>
      <c r="M955" s="409"/>
      <c r="N955" s="409"/>
      <c r="O955" s="409"/>
      <c r="P955" s="409"/>
      <c r="Q955" s="409"/>
      <c r="R955" s="409"/>
      <c r="S955" s="409"/>
      <c r="T955" s="409"/>
      <c r="U955" s="409"/>
      <c r="V955" s="409"/>
      <c r="W955" s="409"/>
      <c r="X955" s="409"/>
      <c r="Y955" s="409"/>
      <c r="Z955" s="409"/>
      <c r="AA955" s="409"/>
      <c r="AB955" s="409"/>
      <c r="AC955" s="409"/>
      <c r="AD955" s="409"/>
    </row>
    <row r="956" ht="16.5" customHeight="1">
      <c r="A956" s="409"/>
      <c r="B956" s="434"/>
      <c r="C956" s="434"/>
      <c r="D956" s="434"/>
      <c r="E956" s="409"/>
      <c r="F956" s="409"/>
      <c r="G956" s="434"/>
      <c r="H956" s="409"/>
      <c r="I956" s="409"/>
      <c r="J956" s="409"/>
      <c r="K956" s="409"/>
      <c r="L956" s="409"/>
      <c r="M956" s="409"/>
      <c r="N956" s="409"/>
      <c r="O956" s="409"/>
      <c r="P956" s="409"/>
      <c r="Q956" s="409"/>
      <c r="R956" s="409"/>
      <c r="S956" s="409"/>
      <c r="T956" s="409"/>
      <c r="U956" s="409"/>
      <c r="V956" s="409"/>
      <c r="W956" s="409"/>
      <c r="X956" s="409"/>
      <c r="Y956" s="409"/>
      <c r="Z956" s="409"/>
      <c r="AA956" s="409"/>
      <c r="AB956" s="409"/>
      <c r="AC956" s="409"/>
      <c r="AD956" s="409"/>
    </row>
    <row r="957" ht="16.5" customHeight="1">
      <c r="A957" s="409"/>
      <c r="B957" s="434"/>
      <c r="C957" s="434"/>
      <c r="D957" s="434"/>
      <c r="E957" s="409"/>
      <c r="F957" s="409"/>
      <c r="G957" s="434"/>
      <c r="H957" s="409"/>
      <c r="I957" s="409"/>
      <c r="J957" s="409"/>
      <c r="K957" s="409"/>
      <c r="L957" s="409"/>
      <c r="M957" s="409"/>
      <c r="N957" s="409"/>
      <c r="O957" s="409"/>
      <c r="P957" s="409"/>
      <c r="Q957" s="409"/>
      <c r="R957" s="409"/>
      <c r="S957" s="409"/>
      <c r="T957" s="409"/>
      <c r="U957" s="409"/>
      <c r="V957" s="409"/>
      <c r="W957" s="409"/>
      <c r="X957" s="409"/>
      <c r="Y957" s="409"/>
      <c r="Z957" s="409"/>
      <c r="AA957" s="409"/>
      <c r="AB957" s="409"/>
      <c r="AC957" s="409"/>
      <c r="AD957" s="409"/>
    </row>
    <row r="958" ht="16.5" customHeight="1">
      <c r="A958" s="409"/>
      <c r="B958" s="434"/>
      <c r="C958" s="434"/>
      <c r="D958" s="434"/>
      <c r="E958" s="409"/>
      <c r="F958" s="409"/>
      <c r="G958" s="434"/>
      <c r="H958" s="409"/>
      <c r="I958" s="409"/>
      <c r="J958" s="409"/>
      <c r="K958" s="409"/>
      <c r="L958" s="409"/>
      <c r="M958" s="409"/>
      <c r="N958" s="409"/>
      <c r="O958" s="409"/>
      <c r="P958" s="409"/>
      <c r="Q958" s="409"/>
      <c r="R958" s="409"/>
      <c r="S958" s="409"/>
      <c r="T958" s="409"/>
      <c r="U958" s="409"/>
      <c r="V958" s="409"/>
      <c r="W958" s="409"/>
      <c r="X958" s="409"/>
      <c r="Y958" s="409"/>
      <c r="Z958" s="409"/>
      <c r="AA958" s="409"/>
      <c r="AB958" s="409"/>
      <c r="AC958" s="409"/>
      <c r="AD958" s="409"/>
    </row>
    <row r="959" ht="16.5" customHeight="1">
      <c r="A959" s="409"/>
      <c r="B959" s="434"/>
      <c r="C959" s="434"/>
      <c r="D959" s="434"/>
      <c r="E959" s="409"/>
      <c r="F959" s="409"/>
      <c r="G959" s="434"/>
      <c r="H959" s="409"/>
      <c r="I959" s="409"/>
      <c r="J959" s="409"/>
      <c r="K959" s="409"/>
      <c r="L959" s="409"/>
      <c r="M959" s="409"/>
      <c r="N959" s="409"/>
      <c r="O959" s="409"/>
      <c r="P959" s="409"/>
      <c r="Q959" s="409"/>
      <c r="R959" s="409"/>
      <c r="S959" s="409"/>
      <c r="T959" s="409"/>
      <c r="U959" s="409"/>
      <c r="V959" s="409"/>
      <c r="W959" s="409"/>
      <c r="X959" s="409"/>
      <c r="Y959" s="409"/>
      <c r="Z959" s="409"/>
      <c r="AA959" s="409"/>
      <c r="AB959" s="409"/>
      <c r="AC959" s="409"/>
      <c r="AD959" s="409"/>
    </row>
    <row r="960" ht="16.5" customHeight="1">
      <c r="A960" s="409"/>
      <c r="B960" s="434"/>
      <c r="C960" s="434"/>
      <c r="D960" s="434"/>
      <c r="E960" s="409"/>
      <c r="F960" s="409"/>
      <c r="G960" s="434"/>
      <c r="H960" s="409"/>
      <c r="I960" s="409"/>
      <c r="J960" s="409"/>
      <c r="K960" s="409"/>
      <c r="L960" s="409"/>
      <c r="M960" s="409"/>
      <c r="N960" s="409"/>
      <c r="O960" s="409"/>
      <c r="P960" s="409"/>
      <c r="Q960" s="409"/>
      <c r="R960" s="409"/>
      <c r="S960" s="409"/>
      <c r="T960" s="409"/>
      <c r="U960" s="409"/>
      <c r="V960" s="409"/>
      <c r="W960" s="409"/>
      <c r="X960" s="409"/>
      <c r="Y960" s="409"/>
      <c r="Z960" s="409"/>
      <c r="AA960" s="409"/>
      <c r="AB960" s="409"/>
      <c r="AC960" s="409"/>
      <c r="AD960" s="409"/>
    </row>
    <row r="961" ht="16.5" customHeight="1">
      <c r="A961" s="409"/>
      <c r="B961" s="434"/>
      <c r="C961" s="434"/>
      <c r="D961" s="434"/>
      <c r="E961" s="409"/>
      <c r="F961" s="409"/>
      <c r="G961" s="434"/>
      <c r="H961" s="409"/>
      <c r="I961" s="409"/>
      <c r="J961" s="409"/>
      <c r="K961" s="409"/>
      <c r="L961" s="409"/>
      <c r="M961" s="409"/>
      <c r="N961" s="409"/>
      <c r="O961" s="409"/>
      <c r="P961" s="409"/>
      <c r="Q961" s="409"/>
      <c r="R961" s="409"/>
      <c r="S961" s="409"/>
      <c r="T961" s="409"/>
      <c r="U961" s="409"/>
      <c r="V961" s="409"/>
      <c r="W961" s="409"/>
      <c r="X961" s="409"/>
      <c r="Y961" s="409"/>
      <c r="Z961" s="409"/>
      <c r="AA961" s="409"/>
      <c r="AB961" s="409"/>
      <c r="AC961" s="409"/>
      <c r="AD961" s="409"/>
    </row>
    <row r="962" ht="16.5" customHeight="1">
      <c r="A962" s="409"/>
      <c r="B962" s="434"/>
      <c r="C962" s="434"/>
      <c r="D962" s="434"/>
      <c r="E962" s="409"/>
      <c r="F962" s="409"/>
      <c r="G962" s="434"/>
      <c r="H962" s="409"/>
      <c r="I962" s="409"/>
      <c r="J962" s="409"/>
      <c r="K962" s="409"/>
      <c r="L962" s="409"/>
      <c r="M962" s="409"/>
      <c r="N962" s="409"/>
      <c r="O962" s="409"/>
      <c r="P962" s="409"/>
      <c r="Q962" s="409"/>
      <c r="R962" s="409"/>
      <c r="S962" s="409"/>
      <c r="T962" s="409"/>
      <c r="U962" s="409"/>
      <c r="V962" s="409"/>
      <c r="W962" s="409"/>
      <c r="X962" s="409"/>
      <c r="Y962" s="409"/>
      <c r="Z962" s="409"/>
      <c r="AA962" s="409"/>
      <c r="AB962" s="409"/>
      <c r="AC962" s="409"/>
      <c r="AD962" s="409"/>
    </row>
    <row r="963" ht="16.5" customHeight="1">
      <c r="A963" s="409"/>
      <c r="B963" s="434"/>
      <c r="C963" s="434"/>
      <c r="D963" s="434"/>
      <c r="E963" s="409"/>
      <c r="F963" s="409"/>
      <c r="G963" s="434"/>
      <c r="H963" s="409"/>
      <c r="I963" s="409"/>
      <c r="J963" s="409"/>
      <c r="K963" s="409"/>
      <c r="L963" s="409"/>
      <c r="M963" s="409"/>
      <c r="N963" s="409"/>
      <c r="O963" s="409"/>
      <c r="P963" s="409"/>
      <c r="Q963" s="409"/>
      <c r="R963" s="409"/>
      <c r="S963" s="409"/>
      <c r="T963" s="409"/>
      <c r="U963" s="409"/>
      <c r="V963" s="409"/>
      <c r="W963" s="409"/>
      <c r="X963" s="409"/>
      <c r="Y963" s="409"/>
      <c r="Z963" s="409"/>
      <c r="AA963" s="409"/>
      <c r="AB963" s="409"/>
      <c r="AC963" s="409"/>
      <c r="AD963" s="409"/>
    </row>
    <row r="964" ht="16.5" customHeight="1">
      <c r="A964" s="409"/>
      <c r="B964" s="434"/>
      <c r="C964" s="434"/>
      <c r="D964" s="434"/>
      <c r="E964" s="409"/>
      <c r="F964" s="409"/>
      <c r="G964" s="434"/>
      <c r="H964" s="409"/>
      <c r="I964" s="409"/>
      <c r="J964" s="409"/>
      <c r="K964" s="409"/>
      <c r="L964" s="409"/>
      <c r="M964" s="409"/>
      <c r="N964" s="409"/>
      <c r="O964" s="409"/>
      <c r="P964" s="409"/>
      <c r="Q964" s="409"/>
      <c r="R964" s="409"/>
      <c r="S964" s="409"/>
      <c r="T964" s="409"/>
      <c r="U964" s="409"/>
      <c r="V964" s="409"/>
      <c r="W964" s="409"/>
      <c r="X964" s="409"/>
      <c r="Y964" s="409"/>
      <c r="Z964" s="409"/>
      <c r="AA964" s="409"/>
      <c r="AB964" s="409"/>
      <c r="AC964" s="409"/>
      <c r="AD964" s="409"/>
    </row>
    <row r="965" ht="16.5" customHeight="1">
      <c r="A965" s="409"/>
      <c r="B965" s="434"/>
      <c r="C965" s="434"/>
      <c r="D965" s="434"/>
      <c r="E965" s="409"/>
      <c r="F965" s="409"/>
      <c r="G965" s="434"/>
      <c r="H965" s="409"/>
      <c r="I965" s="409"/>
      <c r="J965" s="409"/>
      <c r="K965" s="409"/>
      <c r="L965" s="409"/>
      <c r="M965" s="409"/>
      <c r="N965" s="409"/>
      <c r="O965" s="409"/>
      <c r="P965" s="409"/>
      <c r="Q965" s="409"/>
      <c r="R965" s="409"/>
      <c r="S965" s="409"/>
      <c r="T965" s="409"/>
      <c r="U965" s="409"/>
      <c r="V965" s="409"/>
      <c r="W965" s="409"/>
      <c r="X965" s="409"/>
      <c r="Y965" s="409"/>
      <c r="Z965" s="409"/>
      <c r="AA965" s="409"/>
      <c r="AB965" s="409"/>
      <c r="AC965" s="409"/>
      <c r="AD965" s="409"/>
    </row>
    <row r="966" ht="16.5" customHeight="1">
      <c r="A966" s="409"/>
      <c r="B966" s="434"/>
      <c r="C966" s="434"/>
      <c r="D966" s="434"/>
      <c r="E966" s="409"/>
      <c r="F966" s="409"/>
      <c r="G966" s="434"/>
      <c r="H966" s="409"/>
      <c r="I966" s="409"/>
      <c r="J966" s="409"/>
      <c r="K966" s="409"/>
      <c r="L966" s="409"/>
      <c r="M966" s="409"/>
      <c r="N966" s="409"/>
      <c r="O966" s="409"/>
      <c r="P966" s="409"/>
      <c r="Q966" s="409"/>
      <c r="R966" s="409"/>
      <c r="S966" s="409"/>
      <c r="T966" s="409"/>
      <c r="U966" s="409"/>
      <c r="V966" s="409"/>
      <c r="W966" s="409"/>
      <c r="X966" s="409"/>
      <c r="Y966" s="409"/>
      <c r="Z966" s="409"/>
      <c r="AA966" s="409"/>
      <c r="AB966" s="409"/>
      <c r="AC966" s="409"/>
      <c r="AD966" s="409"/>
    </row>
    <row r="967" ht="16.5" customHeight="1">
      <c r="A967" s="409"/>
      <c r="B967" s="434"/>
      <c r="C967" s="434"/>
      <c r="D967" s="434"/>
      <c r="E967" s="409"/>
      <c r="F967" s="409"/>
      <c r="G967" s="434"/>
      <c r="H967" s="409"/>
      <c r="I967" s="409"/>
      <c r="J967" s="409"/>
      <c r="K967" s="409"/>
      <c r="L967" s="409"/>
      <c r="M967" s="409"/>
      <c r="N967" s="409"/>
      <c r="O967" s="409"/>
      <c r="P967" s="409"/>
      <c r="Q967" s="409"/>
      <c r="R967" s="409"/>
      <c r="S967" s="409"/>
      <c r="T967" s="409"/>
      <c r="U967" s="409"/>
      <c r="V967" s="409"/>
      <c r="W967" s="409"/>
      <c r="X967" s="409"/>
      <c r="Y967" s="409"/>
      <c r="Z967" s="409"/>
      <c r="AA967" s="409"/>
      <c r="AB967" s="409"/>
      <c r="AC967" s="409"/>
      <c r="AD967" s="409"/>
    </row>
    <row r="968" ht="16.5" customHeight="1">
      <c r="A968" s="409"/>
      <c r="B968" s="434"/>
      <c r="C968" s="434"/>
      <c r="D968" s="434"/>
      <c r="E968" s="409"/>
      <c r="F968" s="409"/>
      <c r="G968" s="434"/>
      <c r="H968" s="409"/>
      <c r="I968" s="409"/>
      <c r="J968" s="409"/>
      <c r="K968" s="409"/>
      <c r="L968" s="409"/>
      <c r="M968" s="409"/>
      <c r="N968" s="409"/>
      <c r="O968" s="409"/>
      <c r="P968" s="409"/>
      <c r="Q968" s="409"/>
      <c r="R968" s="409"/>
      <c r="S968" s="409"/>
      <c r="T968" s="409"/>
      <c r="U968" s="409"/>
      <c r="V968" s="409"/>
      <c r="W968" s="409"/>
      <c r="X968" s="409"/>
      <c r="Y968" s="409"/>
      <c r="Z968" s="409"/>
      <c r="AA968" s="409"/>
      <c r="AB968" s="409"/>
      <c r="AC968" s="409"/>
      <c r="AD968" s="409"/>
    </row>
    <row r="969" ht="16.5" customHeight="1">
      <c r="A969" s="409"/>
      <c r="B969" s="434"/>
      <c r="C969" s="434"/>
      <c r="D969" s="434"/>
      <c r="E969" s="409"/>
      <c r="F969" s="409"/>
      <c r="G969" s="434"/>
      <c r="H969" s="409"/>
      <c r="I969" s="409"/>
      <c r="J969" s="409"/>
      <c r="K969" s="409"/>
      <c r="L969" s="409"/>
      <c r="M969" s="409"/>
      <c r="N969" s="409"/>
      <c r="O969" s="409"/>
      <c r="P969" s="409"/>
      <c r="Q969" s="409"/>
      <c r="R969" s="409"/>
      <c r="S969" s="409"/>
      <c r="T969" s="409"/>
      <c r="U969" s="409"/>
      <c r="V969" s="409"/>
      <c r="W969" s="409"/>
      <c r="X969" s="409"/>
      <c r="Y969" s="409"/>
      <c r="Z969" s="409"/>
      <c r="AA969" s="409"/>
      <c r="AB969" s="409"/>
      <c r="AC969" s="409"/>
      <c r="AD969" s="409"/>
    </row>
    <row r="970" ht="16.5" customHeight="1">
      <c r="A970" s="409"/>
      <c r="B970" s="434"/>
      <c r="C970" s="434"/>
      <c r="D970" s="434"/>
      <c r="E970" s="409"/>
      <c r="F970" s="409"/>
      <c r="G970" s="434"/>
      <c r="H970" s="409"/>
      <c r="I970" s="409"/>
      <c r="J970" s="409"/>
      <c r="K970" s="409"/>
      <c r="L970" s="409"/>
      <c r="M970" s="409"/>
      <c r="N970" s="409"/>
      <c r="O970" s="409"/>
      <c r="P970" s="409"/>
      <c r="Q970" s="409"/>
      <c r="R970" s="409"/>
      <c r="S970" s="409"/>
      <c r="T970" s="409"/>
      <c r="U970" s="409"/>
      <c r="V970" s="409"/>
      <c r="W970" s="409"/>
      <c r="X970" s="409"/>
      <c r="Y970" s="409"/>
      <c r="Z970" s="409"/>
      <c r="AA970" s="409"/>
      <c r="AB970" s="409"/>
      <c r="AC970" s="409"/>
      <c r="AD970" s="409"/>
    </row>
    <row r="971" ht="16.5" customHeight="1">
      <c r="A971" s="409"/>
      <c r="B971" s="434"/>
      <c r="C971" s="434"/>
      <c r="D971" s="434"/>
      <c r="E971" s="409"/>
      <c r="F971" s="409"/>
      <c r="G971" s="434"/>
      <c r="H971" s="409"/>
      <c r="I971" s="409"/>
      <c r="J971" s="409"/>
      <c r="K971" s="409"/>
      <c r="L971" s="409"/>
      <c r="M971" s="409"/>
      <c r="N971" s="409"/>
      <c r="O971" s="409"/>
      <c r="P971" s="409"/>
      <c r="Q971" s="409"/>
      <c r="R971" s="409"/>
      <c r="S971" s="409"/>
      <c r="T971" s="409"/>
      <c r="U971" s="409"/>
      <c r="V971" s="409"/>
      <c r="W971" s="409"/>
      <c r="X971" s="409"/>
      <c r="Y971" s="409"/>
      <c r="Z971" s="409"/>
      <c r="AA971" s="409"/>
      <c r="AB971" s="409"/>
      <c r="AC971" s="409"/>
      <c r="AD971" s="409"/>
    </row>
    <row r="972" ht="16.5" customHeight="1">
      <c r="A972" s="409"/>
      <c r="B972" s="434"/>
      <c r="C972" s="434"/>
      <c r="D972" s="434"/>
      <c r="E972" s="409"/>
      <c r="F972" s="409"/>
      <c r="G972" s="434"/>
      <c r="H972" s="409"/>
      <c r="I972" s="409"/>
      <c r="J972" s="409"/>
      <c r="K972" s="409"/>
      <c r="L972" s="409"/>
      <c r="M972" s="409"/>
      <c r="N972" s="409"/>
      <c r="O972" s="409"/>
      <c r="P972" s="409"/>
      <c r="Q972" s="409"/>
      <c r="R972" s="409"/>
      <c r="S972" s="409"/>
      <c r="T972" s="409"/>
      <c r="U972" s="409"/>
      <c r="V972" s="409"/>
      <c r="W972" s="409"/>
      <c r="X972" s="409"/>
      <c r="Y972" s="409"/>
      <c r="Z972" s="409"/>
      <c r="AA972" s="409"/>
      <c r="AB972" s="409"/>
      <c r="AC972" s="409"/>
      <c r="AD972" s="409"/>
    </row>
    <row r="973" ht="16.5" customHeight="1">
      <c r="A973" s="409"/>
      <c r="B973" s="434"/>
      <c r="C973" s="434"/>
      <c r="D973" s="434"/>
      <c r="E973" s="409"/>
      <c r="F973" s="409"/>
      <c r="G973" s="434"/>
      <c r="H973" s="409"/>
      <c r="I973" s="409"/>
      <c r="J973" s="409"/>
      <c r="K973" s="409"/>
      <c r="L973" s="409"/>
      <c r="M973" s="409"/>
      <c r="N973" s="409"/>
      <c r="O973" s="409"/>
      <c r="P973" s="409"/>
      <c r="Q973" s="409"/>
      <c r="R973" s="409"/>
      <c r="S973" s="409"/>
      <c r="T973" s="409"/>
      <c r="U973" s="409"/>
      <c r="V973" s="409"/>
      <c r="W973" s="409"/>
      <c r="X973" s="409"/>
      <c r="Y973" s="409"/>
      <c r="Z973" s="409"/>
      <c r="AA973" s="409"/>
      <c r="AB973" s="409"/>
      <c r="AC973" s="409"/>
      <c r="AD973" s="409"/>
    </row>
    <row r="974" ht="16.5" customHeight="1">
      <c r="A974" s="409"/>
      <c r="B974" s="434"/>
      <c r="C974" s="434"/>
      <c r="D974" s="434"/>
      <c r="E974" s="409"/>
      <c r="F974" s="409"/>
      <c r="G974" s="434"/>
      <c r="H974" s="409"/>
      <c r="I974" s="409"/>
      <c r="J974" s="409"/>
      <c r="K974" s="409"/>
      <c r="L974" s="409"/>
      <c r="M974" s="409"/>
      <c r="N974" s="409"/>
      <c r="O974" s="409"/>
      <c r="P974" s="409"/>
      <c r="Q974" s="409"/>
      <c r="R974" s="409"/>
      <c r="S974" s="409"/>
      <c r="T974" s="409"/>
      <c r="U974" s="409"/>
      <c r="V974" s="409"/>
      <c r="W974" s="409"/>
      <c r="X974" s="409"/>
      <c r="Y974" s="409"/>
      <c r="Z974" s="409"/>
      <c r="AA974" s="409"/>
      <c r="AB974" s="409"/>
      <c r="AC974" s="409"/>
      <c r="AD974" s="409"/>
    </row>
    <row r="975" ht="16.5" customHeight="1">
      <c r="A975" s="409"/>
      <c r="B975" s="434"/>
      <c r="C975" s="434"/>
      <c r="D975" s="434"/>
      <c r="E975" s="409"/>
      <c r="F975" s="409"/>
      <c r="G975" s="434"/>
      <c r="H975" s="409"/>
      <c r="I975" s="409"/>
      <c r="J975" s="409"/>
      <c r="K975" s="409"/>
      <c r="L975" s="409"/>
      <c r="M975" s="409"/>
      <c r="N975" s="409"/>
      <c r="O975" s="409"/>
      <c r="P975" s="409"/>
      <c r="Q975" s="409"/>
      <c r="R975" s="409"/>
      <c r="S975" s="409"/>
      <c r="T975" s="409"/>
      <c r="U975" s="409"/>
      <c r="V975" s="409"/>
      <c r="W975" s="409"/>
      <c r="X975" s="409"/>
      <c r="Y975" s="409"/>
      <c r="Z975" s="409"/>
      <c r="AA975" s="409"/>
      <c r="AB975" s="409"/>
      <c r="AC975" s="409"/>
      <c r="AD975" s="409"/>
    </row>
    <row r="976" ht="16.5" customHeight="1">
      <c r="A976" s="409"/>
      <c r="B976" s="434"/>
      <c r="C976" s="434"/>
      <c r="D976" s="434"/>
      <c r="E976" s="409"/>
      <c r="F976" s="409"/>
      <c r="G976" s="434"/>
      <c r="H976" s="409"/>
      <c r="I976" s="409"/>
      <c r="J976" s="409"/>
      <c r="K976" s="409"/>
      <c r="L976" s="409"/>
      <c r="M976" s="409"/>
      <c r="N976" s="409"/>
      <c r="O976" s="409"/>
      <c r="P976" s="409"/>
      <c r="Q976" s="409"/>
      <c r="R976" s="409"/>
      <c r="S976" s="409"/>
      <c r="T976" s="409"/>
      <c r="U976" s="409"/>
      <c r="V976" s="409"/>
      <c r="W976" s="409"/>
      <c r="X976" s="409"/>
      <c r="Y976" s="409"/>
      <c r="Z976" s="409"/>
      <c r="AA976" s="409"/>
      <c r="AB976" s="409"/>
      <c r="AC976" s="409"/>
      <c r="AD976" s="409"/>
    </row>
    <row r="977" ht="16.5" customHeight="1">
      <c r="A977" s="409"/>
      <c r="B977" s="434"/>
      <c r="C977" s="434"/>
      <c r="D977" s="434"/>
      <c r="E977" s="409"/>
      <c r="F977" s="409"/>
      <c r="G977" s="434"/>
      <c r="H977" s="409"/>
      <c r="I977" s="409"/>
      <c r="J977" s="409"/>
      <c r="K977" s="409"/>
      <c r="L977" s="409"/>
      <c r="M977" s="409"/>
      <c r="N977" s="409"/>
      <c r="O977" s="409"/>
      <c r="P977" s="409"/>
      <c r="Q977" s="409"/>
      <c r="R977" s="409"/>
      <c r="S977" s="409"/>
      <c r="T977" s="409"/>
      <c r="U977" s="409"/>
      <c r="V977" s="409"/>
      <c r="W977" s="409"/>
      <c r="X977" s="409"/>
      <c r="Y977" s="409"/>
      <c r="Z977" s="409"/>
      <c r="AA977" s="409"/>
      <c r="AB977" s="409"/>
      <c r="AC977" s="409"/>
      <c r="AD977" s="409"/>
    </row>
    <row r="978" ht="16.5" customHeight="1">
      <c r="A978" s="409"/>
      <c r="B978" s="434"/>
      <c r="C978" s="434"/>
      <c r="D978" s="434"/>
      <c r="E978" s="409"/>
      <c r="F978" s="409"/>
      <c r="G978" s="434"/>
      <c r="H978" s="409"/>
      <c r="I978" s="409"/>
      <c r="J978" s="409"/>
      <c r="K978" s="409"/>
      <c r="L978" s="409"/>
      <c r="M978" s="409"/>
      <c r="N978" s="409"/>
      <c r="O978" s="409"/>
      <c r="P978" s="409"/>
      <c r="Q978" s="409"/>
      <c r="R978" s="409"/>
      <c r="S978" s="409"/>
      <c r="T978" s="409"/>
      <c r="U978" s="409"/>
      <c r="V978" s="409"/>
      <c r="W978" s="409"/>
      <c r="X978" s="409"/>
      <c r="Y978" s="409"/>
      <c r="Z978" s="409"/>
      <c r="AA978" s="409"/>
      <c r="AB978" s="409"/>
      <c r="AC978" s="409"/>
      <c r="AD978" s="409"/>
    </row>
    <row r="979" ht="16.5" customHeight="1">
      <c r="A979" s="409"/>
      <c r="B979" s="434"/>
      <c r="C979" s="434"/>
      <c r="D979" s="434"/>
      <c r="E979" s="409"/>
      <c r="F979" s="409"/>
      <c r="G979" s="434"/>
      <c r="H979" s="409"/>
      <c r="I979" s="409"/>
      <c r="J979" s="409"/>
      <c r="K979" s="409"/>
      <c r="L979" s="409"/>
      <c r="M979" s="409"/>
      <c r="N979" s="409"/>
      <c r="O979" s="409"/>
      <c r="P979" s="409"/>
      <c r="Q979" s="409"/>
      <c r="R979" s="409"/>
      <c r="S979" s="409"/>
      <c r="T979" s="409"/>
      <c r="U979" s="409"/>
      <c r="V979" s="409"/>
      <c r="W979" s="409"/>
      <c r="X979" s="409"/>
      <c r="Y979" s="409"/>
      <c r="Z979" s="409"/>
      <c r="AA979" s="409"/>
      <c r="AB979" s="409"/>
      <c r="AC979" s="409"/>
      <c r="AD979" s="409"/>
    </row>
    <row r="980" ht="16.5" customHeight="1">
      <c r="A980" s="409"/>
      <c r="B980" s="434"/>
      <c r="C980" s="434"/>
      <c r="D980" s="434"/>
      <c r="E980" s="409"/>
      <c r="F980" s="409"/>
      <c r="G980" s="434"/>
      <c r="H980" s="409"/>
      <c r="I980" s="409"/>
      <c r="J980" s="409"/>
      <c r="K980" s="409"/>
      <c r="L980" s="409"/>
      <c r="M980" s="409"/>
      <c r="N980" s="409"/>
      <c r="O980" s="409"/>
      <c r="P980" s="409"/>
      <c r="Q980" s="409"/>
      <c r="R980" s="409"/>
      <c r="S980" s="409"/>
      <c r="T980" s="409"/>
      <c r="U980" s="409"/>
      <c r="V980" s="409"/>
      <c r="W980" s="409"/>
      <c r="X980" s="409"/>
      <c r="Y980" s="409"/>
      <c r="Z980" s="409"/>
      <c r="AA980" s="409"/>
      <c r="AB980" s="409"/>
      <c r="AC980" s="409"/>
      <c r="AD980" s="409"/>
    </row>
    <row r="981" ht="16.5" customHeight="1">
      <c r="A981" s="409"/>
      <c r="B981" s="434"/>
      <c r="C981" s="434"/>
      <c r="D981" s="434"/>
      <c r="E981" s="409"/>
      <c r="F981" s="409"/>
      <c r="G981" s="434"/>
      <c r="H981" s="409"/>
      <c r="I981" s="409"/>
      <c r="J981" s="409"/>
      <c r="K981" s="409"/>
      <c r="L981" s="409"/>
      <c r="M981" s="409"/>
      <c r="N981" s="409"/>
      <c r="O981" s="409"/>
      <c r="P981" s="409"/>
      <c r="Q981" s="409"/>
      <c r="R981" s="409"/>
      <c r="S981" s="409"/>
      <c r="T981" s="409"/>
      <c r="U981" s="409"/>
      <c r="V981" s="409"/>
      <c r="W981" s="409"/>
      <c r="X981" s="409"/>
      <c r="Y981" s="409"/>
      <c r="Z981" s="409"/>
      <c r="AA981" s="409"/>
      <c r="AB981" s="409"/>
      <c r="AC981" s="409"/>
      <c r="AD981" s="409"/>
    </row>
    <row r="982" ht="16.5" customHeight="1">
      <c r="A982" s="409"/>
      <c r="B982" s="434"/>
      <c r="C982" s="434"/>
      <c r="D982" s="434"/>
      <c r="E982" s="409"/>
      <c r="F982" s="409"/>
      <c r="G982" s="434"/>
      <c r="H982" s="409"/>
      <c r="I982" s="409"/>
      <c r="J982" s="409"/>
      <c r="K982" s="409"/>
      <c r="L982" s="409"/>
      <c r="M982" s="409"/>
      <c r="N982" s="409"/>
      <c r="O982" s="409"/>
      <c r="P982" s="409"/>
      <c r="Q982" s="409"/>
      <c r="R982" s="409"/>
      <c r="S982" s="409"/>
      <c r="T982" s="409"/>
      <c r="U982" s="409"/>
      <c r="V982" s="409"/>
      <c r="W982" s="409"/>
      <c r="X982" s="409"/>
      <c r="Y982" s="409"/>
      <c r="Z982" s="409"/>
      <c r="AA982" s="409"/>
      <c r="AB982" s="409"/>
      <c r="AC982" s="409"/>
      <c r="AD982" s="409"/>
    </row>
    <row r="983" ht="16.5" customHeight="1">
      <c r="A983" s="409"/>
      <c r="B983" s="434"/>
      <c r="C983" s="434"/>
      <c r="D983" s="434"/>
      <c r="E983" s="409"/>
      <c r="F983" s="409"/>
      <c r="G983" s="434"/>
      <c r="H983" s="409"/>
      <c r="I983" s="409"/>
      <c r="J983" s="409"/>
      <c r="K983" s="409"/>
      <c r="L983" s="409"/>
      <c r="M983" s="409"/>
      <c r="N983" s="409"/>
      <c r="O983" s="409"/>
      <c r="P983" s="409"/>
      <c r="Q983" s="409"/>
      <c r="R983" s="409"/>
      <c r="S983" s="409"/>
      <c r="T983" s="409"/>
      <c r="U983" s="409"/>
      <c r="V983" s="409"/>
      <c r="W983" s="409"/>
      <c r="X983" s="409"/>
      <c r="Y983" s="409"/>
      <c r="Z983" s="409"/>
      <c r="AA983" s="409"/>
      <c r="AB983" s="409"/>
      <c r="AC983" s="409"/>
      <c r="AD983" s="409"/>
    </row>
    <row r="984" ht="16.5" customHeight="1">
      <c r="A984" s="409"/>
      <c r="B984" s="434"/>
      <c r="C984" s="434"/>
      <c r="D984" s="434"/>
      <c r="E984" s="409"/>
      <c r="F984" s="409"/>
      <c r="G984" s="434"/>
      <c r="H984" s="409"/>
      <c r="I984" s="409"/>
      <c r="J984" s="409"/>
      <c r="K984" s="409"/>
      <c r="L984" s="409"/>
      <c r="M984" s="409"/>
      <c r="N984" s="409"/>
      <c r="O984" s="409"/>
      <c r="P984" s="409"/>
      <c r="Q984" s="409"/>
      <c r="R984" s="409"/>
      <c r="S984" s="409"/>
      <c r="T984" s="409"/>
      <c r="U984" s="409"/>
      <c r="V984" s="409"/>
      <c r="W984" s="409"/>
      <c r="X984" s="409"/>
      <c r="Y984" s="409"/>
      <c r="Z984" s="409"/>
      <c r="AA984" s="409"/>
      <c r="AB984" s="409"/>
      <c r="AC984" s="409"/>
      <c r="AD984" s="409"/>
    </row>
    <row r="985" ht="16.5" customHeight="1">
      <c r="A985" s="409"/>
      <c r="B985" s="434"/>
      <c r="C985" s="434"/>
      <c r="D985" s="434"/>
      <c r="E985" s="409"/>
      <c r="F985" s="409"/>
      <c r="G985" s="434"/>
      <c r="H985" s="409"/>
      <c r="I985" s="409"/>
      <c r="J985" s="409"/>
      <c r="K985" s="409"/>
      <c r="L985" s="409"/>
      <c r="M985" s="409"/>
      <c r="N985" s="409"/>
      <c r="O985" s="409"/>
      <c r="P985" s="409"/>
      <c r="Q985" s="409"/>
      <c r="R985" s="409"/>
      <c r="S985" s="409"/>
      <c r="T985" s="409"/>
      <c r="U985" s="409"/>
      <c r="V985" s="409"/>
      <c r="W985" s="409"/>
      <c r="X985" s="409"/>
      <c r="Y985" s="409"/>
      <c r="Z985" s="409"/>
      <c r="AA985" s="409"/>
      <c r="AB985" s="409"/>
      <c r="AC985" s="409"/>
      <c r="AD985" s="409"/>
    </row>
    <row r="986" ht="16.5" customHeight="1">
      <c r="A986" s="409"/>
      <c r="B986" s="434"/>
      <c r="C986" s="434"/>
      <c r="D986" s="434"/>
      <c r="E986" s="409"/>
      <c r="F986" s="409"/>
      <c r="G986" s="434"/>
      <c r="H986" s="409"/>
      <c r="I986" s="409"/>
      <c r="J986" s="409"/>
      <c r="K986" s="409"/>
      <c r="L986" s="409"/>
      <c r="M986" s="409"/>
      <c r="N986" s="409"/>
      <c r="O986" s="409"/>
      <c r="P986" s="409"/>
      <c r="Q986" s="409"/>
      <c r="R986" s="409"/>
      <c r="S986" s="409"/>
      <c r="T986" s="409"/>
      <c r="U986" s="409"/>
      <c r="V986" s="409"/>
      <c r="W986" s="409"/>
      <c r="X986" s="409"/>
      <c r="Y986" s="409"/>
      <c r="Z986" s="409"/>
      <c r="AA986" s="409"/>
      <c r="AB986" s="409"/>
      <c r="AC986" s="409"/>
      <c r="AD986" s="409"/>
    </row>
    <row r="987" ht="16.5" customHeight="1">
      <c r="A987" s="409"/>
      <c r="B987" s="434"/>
      <c r="C987" s="434"/>
      <c r="D987" s="434"/>
      <c r="E987" s="409"/>
      <c r="F987" s="409"/>
      <c r="G987" s="434"/>
      <c r="H987" s="409"/>
      <c r="I987" s="409"/>
      <c r="J987" s="409"/>
      <c r="K987" s="409"/>
      <c r="L987" s="409"/>
      <c r="M987" s="409"/>
      <c r="N987" s="409"/>
      <c r="O987" s="409"/>
      <c r="P987" s="409"/>
      <c r="Q987" s="409"/>
      <c r="R987" s="409"/>
      <c r="S987" s="409"/>
      <c r="T987" s="409"/>
      <c r="U987" s="409"/>
      <c r="V987" s="409"/>
      <c r="W987" s="409"/>
      <c r="X987" s="409"/>
      <c r="Y987" s="409"/>
      <c r="Z987" s="409"/>
      <c r="AA987" s="409"/>
      <c r="AB987" s="409"/>
      <c r="AC987" s="409"/>
      <c r="AD987" s="409"/>
    </row>
    <row r="988" ht="16.5" customHeight="1">
      <c r="A988" s="409"/>
      <c r="B988" s="434"/>
      <c r="C988" s="434"/>
      <c r="D988" s="434"/>
      <c r="E988" s="409"/>
      <c r="F988" s="409"/>
      <c r="G988" s="434"/>
      <c r="H988" s="409"/>
      <c r="I988" s="409"/>
      <c r="J988" s="409"/>
      <c r="K988" s="409"/>
      <c r="L988" s="409"/>
      <c r="M988" s="409"/>
      <c r="N988" s="409"/>
      <c r="O988" s="409"/>
      <c r="P988" s="409"/>
      <c r="Q988" s="409"/>
      <c r="R988" s="409"/>
      <c r="S988" s="409"/>
      <c r="T988" s="409"/>
      <c r="U988" s="409"/>
      <c r="V988" s="409"/>
      <c r="W988" s="409"/>
      <c r="X988" s="409"/>
      <c r="Y988" s="409"/>
      <c r="Z988" s="409"/>
      <c r="AA988" s="409"/>
      <c r="AB988" s="409"/>
      <c r="AC988" s="409"/>
      <c r="AD988" s="409"/>
    </row>
    <row r="989" ht="16.5" customHeight="1">
      <c r="A989" s="409"/>
      <c r="B989" s="434"/>
      <c r="C989" s="434"/>
      <c r="D989" s="434"/>
      <c r="E989" s="409"/>
      <c r="F989" s="409"/>
      <c r="G989" s="434"/>
      <c r="H989" s="409"/>
      <c r="I989" s="409"/>
      <c r="J989" s="409"/>
      <c r="K989" s="409"/>
      <c r="L989" s="409"/>
      <c r="M989" s="409"/>
      <c r="N989" s="409"/>
      <c r="O989" s="409"/>
      <c r="P989" s="409"/>
      <c r="Q989" s="409"/>
      <c r="R989" s="409"/>
      <c r="S989" s="409"/>
      <c r="T989" s="409"/>
      <c r="U989" s="409"/>
      <c r="V989" s="409"/>
      <c r="W989" s="409"/>
      <c r="X989" s="409"/>
      <c r="Y989" s="409"/>
      <c r="Z989" s="409"/>
      <c r="AA989" s="409"/>
      <c r="AB989" s="409"/>
      <c r="AC989" s="409"/>
      <c r="AD989" s="409"/>
    </row>
    <row r="990" ht="16.5" customHeight="1">
      <c r="A990" s="409"/>
      <c r="B990" s="434"/>
      <c r="C990" s="434"/>
      <c r="D990" s="434"/>
      <c r="E990" s="409"/>
      <c r="F990" s="409"/>
      <c r="G990" s="434"/>
      <c r="H990" s="409"/>
      <c r="I990" s="409"/>
      <c r="J990" s="409"/>
      <c r="K990" s="409"/>
      <c r="L990" s="409"/>
      <c r="M990" s="409"/>
      <c r="N990" s="409"/>
      <c r="O990" s="409"/>
      <c r="P990" s="409"/>
      <c r="Q990" s="409"/>
      <c r="R990" s="409"/>
      <c r="S990" s="409"/>
      <c r="T990" s="409"/>
      <c r="U990" s="409"/>
      <c r="V990" s="409"/>
      <c r="W990" s="409"/>
      <c r="X990" s="409"/>
      <c r="Y990" s="409"/>
      <c r="Z990" s="409"/>
      <c r="AA990" s="409"/>
      <c r="AB990" s="409"/>
      <c r="AC990" s="409"/>
      <c r="AD990" s="409"/>
    </row>
    <row r="991" ht="16.5" customHeight="1">
      <c r="A991" s="409"/>
      <c r="B991" s="434"/>
      <c r="C991" s="434"/>
      <c r="D991" s="434"/>
      <c r="E991" s="409"/>
      <c r="F991" s="409"/>
      <c r="G991" s="434"/>
      <c r="H991" s="409"/>
      <c r="I991" s="409"/>
      <c r="J991" s="409"/>
      <c r="K991" s="409"/>
      <c r="L991" s="409"/>
      <c r="M991" s="409"/>
      <c r="N991" s="409"/>
      <c r="O991" s="409"/>
      <c r="P991" s="409"/>
      <c r="Q991" s="409"/>
      <c r="R991" s="409"/>
      <c r="S991" s="409"/>
      <c r="T991" s="409"/>
      <c r="U991" s="409"/>
      <c r="V991" s="409"/>
      <c r="W991" s="409"/>
      <c r="X991" s="409"/>
      <c r="Y991" s="409"/>
      <c r="Z991" s="409"/>
      <c r="AA991" s="409"/>
      <c r="AB991" s="409"/>
      <c r="AC991" s="409"/>
      <c r="AD991" s="409"/>
    </row>
    <row r="992" ht="16.5" customHeight="1">
      <c r="A992" s="409"/>
      <c r="B992" s="434"/>
      <c r="C992" s="434"/>
      <c r="D992" s="434"/>
      <c r="E992" s="409"/>
      <c r="F992" s="409"/>
      <c r="G992" s="434"/>
      <c r="H992" s="409"/>
      <c r="I992" s="409"/>
      <c r="J992" s="409"/>
      <c r="K992" s="409"/>
      <c r="L992" s="409"/>
      <c r="M992" s="409"/>
      <c r="N992" s="409"/>
      <c r="O992" s="409"/>
      <c r="P992" s="409"/>
      <c r="Q992" s="409"/>
      <c r="R992" s="409"/>
      <c r="S992" s="409"/>
      <c r="T992" s="409"/>
      <c r="U992" s="409"/>
      <c r="V992" s="409"/>
      <c r="W992" s="409"/>
      <c r="X992" s="409"/>
      <c r="Y992" s="409"/>
      <c r="Z992" s="409"/>
      <c r="AA992" s="409"/>
      <c r="AB992" s="409"/>
      <c r="AC992" s="409"/>
      <c r="AD992" s="409"/>
    </row>
    <row r="993" ht="16.5" customHeight="1">
      <c r="A993" s="409"/>
      <c r="B993" s="434"/>
      <c r="C993" s="434"/>
      <c r="D993" s="434"/>
      <c r="E993" s="409"/>
      <c r="F993" s="409"/>
      <c r="G993" s="434"/>
      <c r="H993" s="409"/>
      <c r="I993" s="409"/>
      <c r="J993" s="409"/>
      <c r="K993" s="409"/>
      <c r="L993" s="409"/>
      <c r="M993" s="409"/>
      <c r="N993" s="409"/>
      <c r="O993" s="409"/>
      <c r="P993" s="409"/>
      <c r="Q993" s="409"/>
      <c r="R993" s="409"/>
      <c r="S993" s="409"/>
      <c r="T993" s="409"/>
      <c r="U993" s="409"/>
      <c r="V993" s="409"/>
      <c r="W993" s="409"/>
      <c r="X993" s="409"/>
      <c r="Y993" s="409"/>
      <c r="Z993" s="409"/>
      <c r="AA993" s="409"/>
      <c r="AB993" s="409"/>
      <c r="AC993" s="409"/>
      <c r="AD993" s="409"/>
    </row>
    <row r="994" ht="16.5" customHeight="1">
      <c r="A994" s="409"/>
      <c r="B994" s="434"/>
      <c r="C994" s="434"/>
      <c r="D994" s="434"/>
      <c r="E994" s="409"/>
      <c r="F994" s="409"/>
      <c r="G994" s="434"/>
      <c r="H994" s="409"/>
      <c r="I994" s="409"/>
      <c r="J994" s="409"/>
      <c r="K994" s="409"/>
      <c r="L994" s="409"/>
      <c r="M994" s="409"/>
      <c r="N994" s="409"/>
      <c r="O994" s="409"/>
      <c r="P994" s="409"/>
      <c r="Q994" s="409"/>
      <c r="R994" s="409"/>
      <c r="S994" s="409"/>
      <c r="T994" s="409"/>
      <c r="U994" s="409"/>
      <c r="V994" s="409"/>
      <c r="W994" s="409"/>
      <c r="X994" s="409"/>
      <c r="Y994" s="409"/>
      <c r="Z994" s="409"/>
      <c r="AA994" s="409"/>
      <c r="AB994" s="409"/>
      <c r="AC994" s="409"/>
      <c r="AD994" s="409"/>
    </row>
    <row r="995" ht="16.5" customHeight="1">
      <c r="A995" s="409"/>
      <c r="B995" s="434"/>
      <c r="C995" s="434"/>
      <c r="D995" s="434"/>
      <c r="E995" s="409"/>
      <c r="F995" s="409"/>
      <c r="G995" s="434"/>
      <c r="H995" s="409"/>
      <c r="I995" s="409"/>
      <c r="J995" s="409"/>
      <c r="K995" s="409"/>
      <c r="L995" s="409"/>
      <c r="M995" s="409"/>
      <c r="N995" s="409"/>
      <c r="O995" s="409"/>
      <c r="P995" s="409"/>
      <c r="Q995" s="409"/>
      <c r="R995" s="409"/>
      <c r="S995" s="409"/>
      <c r="T995" s="409"/>
      <c r="U995" s="409"/>
      <c r="V995" s="409"/>
      <c r="W995" s="409"/>
      <c r="X995" s="409"/>
      <c r="Y995" s="409"/>
      <c r="Z995" s="409"/>
      <c r="AA995" s="409"/>
      <c r="AB995" s="409"/>
      <c r="AC995" s="409"/>
      <c r="AD995" s="409"/>
    </row>
    <row r="996" ht="16.5" customHeight="1">
      <c r="A996" s="409"/>
      <c r="B996" s="434"/>
      <c r="C996" s="434"/>
      <c r="D996" s="434"/>
      <c r="E996" s="409"/>
      <c r="F996" s="409"/>
      <c r="G996" s="434"/>
      <c r="H996" s="409"/>
      <c r="I996" s="409"/>
      <c r="J996" s="409"/>
      <c r="K996" s="409"/>
      <c r="L996" s="409"/>
      <c r="M996" s="409"/>
      <c r="N996" s="409"/>
      <c r="O996" s="409"/>
      <c r="P996" s="409"/>
      <c r="Q996" s="409"/>
      <c r="R996" s="409"/>
      <c r="S996" s="409"/>
      <c r="T996" s="409"/>
      <c r="U996" s="409"/>
      <c r="V996" s="409"/>
      <c r="W996" s="409"/>
      <c r="X996" s="409"/>
      <c r="Y996" s="409"/>
      <c r="Z996" s="409"/>
      <c r="AA996" s="409"/>
      <c r="AB996" s="409"/>
      <c r="AC996" s="409"/>
      <c r="AD996" s="409"/>
    </row>
    <row r="997" ht="16.5" customHeight="1">
      <c r="A997" s="409"/>
      <c r="B997" s="434"/>
      <c r="C997" s="434"/>
      <c r="D997" s="434"/>
      <c r="E997" s="409"/>
      <c r="F997" s="409"/>
      <c r="G997" s="434"/>
      <c r="H997" s="409"/>
      <c r="I997" s="409"/>
      <c r="J997" s="409"/>
      <c r="K997" s="409"/>
      <c r="L997" s="409"/>
      <c r="M997" s="409"/>
      <c r="N997" s="409"/>
      <c r="O997" s="409"/>
      <c r="P997" s="409"/>
      <c r="Q997" s="409"/>
      <c r="R997" s="409"/>
      <c r="S997" s="409"/>
      <c r="T997" s="409"/>
      <c r="U997" s="409"/>
      <c r="V997" s="409"/>
      <c r="W997" s="409"/>
      <c r="X997" s="409"/>
      <c r="Y997" s="409"/>
      <c r="Z997" s="409"/>
      <c r="AA997" s="409"/>
      <c r="AB997" s="409"/>
      <c r="AC997" s="409"/>
      <c r="AD997" s="409"/>
    </row>
    <row r="998" ht="16.5" customHeight="1">
      <c r="A998" s="409"/>
      <c r="B998" s="434"/>
      <c r="C998" s="434"/>
      <c r="D998" s="434"/>
      <c r="E998" s="409"/>
      <c r="F998" s="409"/>
      <c r="G998" s="434"/>
      <c r="H998" s="409"/>
      <c r="I998" s="409"/>
      <c r="J998" s="409"/>
      <c r="K998" s="409"/>
      <c r="L998" s="409"/>
      <c r="M998" s="409"/>
      <c r="N998" s="409"/>
      <c r="O998" s="409"/>
      <c r="P998" s="409"/>
      <c r="Q998" s="409"/>
      <c r="R998" s="409"/>
      <c r="S998" s="409"/>
      <c r="T998" s="409"/>
      <c r="U998" s="409"/>
      <c r="V998" s="409"/>
      <c r="W998" s="409"/>
      <c r="X998" s="409"/>
      <c r="Y998" s="409"/>
      <c r="Z998" s="409"/>
      <c r="AA998" s="409"/>
      <c r="AB998" s="409"/>
      <c r="AC998" s="409"/>
      <c r="AD998" s="409"/>
    </row>
    <row r="999" ht="16.5" customHeight="1">
      <c r="A999" s="409"/>
      <c r="B999" s="434"/>
      <c r="C999" s="434"/>
      <c r="D999" s="434"/>
      <c r="E999" s="409"/>
      <c r="F999" s="409"/>
      <c r="G999" s="434"/>
      <c r="H999" s="409"/>
      <c r="I999" s="409"/>
      <c r="J999" s="409"/>
      <c r="K999" s="409"/>
      <c r="L999" s="409"/>
      <c r="M999" s="409"/>
      <c r="N999" s="409"/>
      <c r="O999" s="409"/>
      <c r="P999" s="409"/>
      <c r="Q999" s="409"/>
      <c r="R999" s="409"/>
      <c r="S999" s="409"/>
      <c r="T999" s="409"/>
      <c r="U999" s="409"/>
      <c r="V999" s="409"/>
      <c r="W999" s="409"/>
      <c r="X999" s="409"/>
      <c r="Y999" s="409"/>
      <c r="Z999" s="409"/>
      <c r="AA999" s="409"/>
      <c r="AB999" s="409"/>
      <c r="AC999" s="409"/>
      <c r="AD999" s="409"/>
    </row>
    <row r="1000" ht="16.5" customHeight="1">
      <c r="A1000" s="409"/>
      <c r="B1000" s="434"/>
      <c r="C1000" s="434"/>
      <c r="D1000" s="434"/>
      <c r="E1000" s="409"/>
      <c r="F1000" s="409"/>
      <c r="G1000" s="434"/>
      <c r="H1000" s="409"/>
      <c r="I1000" s="409"/>
      <c r="J1000" s="409"/>
      <c r="K1000" s="409"/>
      <c r="L1000" s="409"/>
      <c r="M1000" s="409"/>
      <c r="N1000" s="409"/>
      <c r="O1000" s="409"/>
      <c r="P1000" s="409"/>
      <c r="Q1000" s="409"/>
      <c r="R1000" s="409"/>
      <c r="S1000" s="409"/>
      <c r="T1000" s="409"/>
      <c r="U1000" s="409"/>
      <c r="V1000" s="409"/>
      <c r="W1000" s="409"/>
      <c r="X1000" s="409"/>
      <c r="Y1000" s="409"/>
      <c r="Z1000" s="409"/>
      <c r="AA1000" s="409"/>
      <c r="AB1000" s="409"/>
      <c r="AC1000" s="409"/>
      <c r="AD1000" s="409"/>
    </row>
  </sheetData>
  <mergeCells count="9">
    <mergeCell ref="A81:B81"/>
    <mergeCell ref="C81:D81"/>
    <mergeCell ref="A1:D2"/>
    <mergeCell ref="F1:J2"/>
    <mergeCell ref="G77:H77"/>
    <mergeCell ref="C78:D78"/>
    <mergeCell ref="H78:I78"/>
    <mergeCell ref="F80:G81"/>
    <mergeCell ref="H80:J81"/>
  </mergeCells>
  <printOptions horizontalCentered="1" verticalCentered="1"/>
  <pageMargins bottom="0.138194444444444" footer="0.0" header="0.0" left="0.447916666666667" right="0.448611111111111" top="0.177777777777778"/>
  <pageSetup paperSize="9" scale="71" orientation="portrait" pageOrder="overThenDown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43.57"/>
    <col customWidth="1" min="3" max="3" width="26.43"/>
    <col customWidth="1" min="4" max="4" width="22.29"/>
    <col customWidth="1" min="5" max="5" width="20.71"/>
    <col customWidth="1" min="6" max="6" width="9.0"/>
    <col customWidth="1" min="7" max="7" width="35.57"/>
    <col customWidth="1" min="8" max="8" width="24.14"/>
    <col customWidth="1" min="9" max="9" width="16.0"/>
    <col customWidth="1" min="10" max="10" width="12.71"/>
    <col customWidth="1" min="11" max="30" width="12.0"/>
  </cols>
  <sheetData>
    <row r="1" ht="13.5" customHeight="1">
      <c r="A1" s="408" t="s">
        <v>705</v>
      </c>
      <c r="B1" s="265"/>
      <c r="C1" s="265"/>
      <c r="D1" s="266"/>
      <c r="E1" s="409"/>
      <c r="F1" s="408" t="str">
        <f>A1</f>
        <v> PAGAMENTO TAXA CONDOMÍNIOS ISOLADOSPARA O BP DE ABRIL 2024</v>
      </c>
      <c r="G1" s="265"/>
      <c r="H1" s="265"/>
      <c r="I1" s="265"/>
      <c r="J1" s="266"/>
      <c r="K1" s="413"/>
      <c r="L1" s="413"/>
      <c r="M1" s="413"/>
      <c r="N1" s="413"/>
      <c r="O1" s="413"/>
      <c r="P1" s="413"/>
      <c r="Q1" s="413"/>
      <c r="R1" s="413"/>
      <c r="S1" s="413"/>
      <c r="T1" s="413"/>
      <c r="U1" s="413"/>
      <c r="V1" s="413"/>
      <c r="W1" s="413"/>
      <c r="X1" s="413"/>
      <c r="Y1" s="413"/>
      <c r="Z1" s="413"/>
      <c r="AA1" s="413"/>
      <c r="AB1" s="413"/>
      <c r="AC1" s="413"/>
      <c r="AD1" s="413"/>
    </row>
    <row r="2" ht="13.5" customHeight="1">
      <c r="A2" s="267"/>
      <c r="B2" s="268"/>
      <c r="C2" s="268"/>
      <c r="D2" s="269"/>
      <c r="E2" s="409"/>
      <c r="F2" s="267"/>
      <c r="G2" s="268"/>
      <c r="H2" s="268"/>
      <c r="I2" s="268"/>
      <c r="J2" s="269"/>
      <c r="K2" s="413"/>
      <c r="L2" s="413"/>
      <c r="M2" s="413"/>
      <c r="N2" s="413"/>
      <c r="O2" s="413"/>
      <c r="P2" s="413"/>
      <c r="Q2" s="413"/>
      <c r="R2" s="413"/>
      <c r="S2" s="413"/>
      <c r="T2" s="413"/>
      <c r="U2" s="413"/>
      <c r="V2" s="413"/>
      <c r="W2" s="413"/>
      <c r="X2" s="413"/>
      <c r="Y2" s="413"/>
      <c r="Z2" s="413"/>
      <c r="AA2" s="413"/>
      <c r="AB2" s="413"/>
      <c r="AC2" s="413"/>
      <c r="AD2" s="413"/>
    </row>
    <row r="3" ht="13.5" customHeight="1">
      <c r="A3" s="410"/>
      <c r="B3" s="411" t="s">
        <v>337</v>
      </c>
      <c r="C3" s="411" t="s">
        <v>561</v>
      </c>
      <c r="D3" s="411" t="s">
        <v>562</v>
      </c>
      <c r="E3" s="409"/>
      <c r="F3" s="411"/>
      <c r="G3" s="411" t="s">
        <v>337</v>
      </c>
      <c r="H3" s="411" t="s">
        <v>561</v>
      </c>
      <c r="I3" s="411" t="s">
        <v>562</v>
      </c>
      <c r="J3" s="412" t="s">
        <v>372</v>
      </c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413"/>
      <c r="Z3" s="413"/>
      <c r="AA3" s="413"/>
      <c r="AB3" s="413"/>
      <c r="AC3" s="413"/>
      <c r="AD3" s="413"/>
    </row>
    <row r="4" ht="13.5" customHeight="1">
      <c r="A4" s="414">
        <v>1.0</v>
      </c>
      <c r="B4" s="414" t="s">
        <v>630</v>
      </c>
      <c r="C4" s="415">
        <f>745.53-119.11</f>
        <v>626.42</v>
      </c>
      <c r="D4" s="416">
        <v>45361.0</v>
      </c>
      <c r="E4" s="409"/>
      <c r="F4" s="414">
        <v>1.0</v>
      </c>
      <c r="G4" s="414" t="str">
        <f t="shared" ref="G4:I4" si="1">B4</f>
        <v>QI 31 BLOCO 9 Aptº 401</v>
      </c>
      <c r="H4" s="415">
        <f t="shared" si="1"/>
        <v>626.42</v>
      </c>
      <c r="I4" s="416">
        <f t="shared" si="1"/>
        <v>45361</v>
      </c>
      <c r="J4" s="417"/>
      <c r="K4" s="413"/>
      <c r="L4" s="413"/>
      <c r="M4" s="413"/>
      <c r="N4" s="413"/>
      <c r="O4" s="413"/>
      <c r="P4" s="413"/>
      <c r="Q4" s="413"/>
      <c r="R4" s="413"/>
      <c r="S4" s="413"/>
      <c r="T4" s="413"/>
      <c r="U4" s="413"/>
      <c r="V4" s="413"/>
      <c r="W4" s="413"/>
      <c r="X4" s="413"/>
      <c r="Y4" s="413"/>
      <c r="Z4" s="413"/>
      <c r="AA4" s="413"/>
      <c r="AB4" s="413"/>
      <c r="AC4" s="413"/>
      <c r="AD4" s="413"/>
    </row>
    <row r="5" ht="13.5" customHeight="1">
      <c r="A5" s="414">
        <v>2.0</v>
      </c>
      <c r="B5" s="414" t="s">
        <v>631</v>
      </c>
      <c r="C5" s="415">
        <v>320.0</v>
      </c>
      <c r="D5" s="416">
        <v>45358.0</v>
      </c>
      <c r="E5" s="409"/>
      <c r="F5" s="414">
        <v>2.0</v>
      </c>
      <c r="G5" s="414" t="str">
        <f t="shared" ref="G5:I5" si="2">B5</f>
        <v>SHCES 1109 BLOCO A Aptº 204</v>
      </c>
      <c r="H5" s="415">
        <f t="shared" si="2"/>
        <v>320</v>
      </c>
      <c r="I5" s="416">
        <f t="shared" si="2"/>
        <v>45358</v>
      </c>
      <c r="J5" s="417"/>
      <c r="K5" s="413"/>
      <c r="L5" s="413"/>
      <c r="M5" s="413"/>
      <c r="N5" s="413"/>
      <c r="O5" s="413"/>
      <c r="P5" s="413"/>
      <c r="Q5" s="413"/>
      <c r="R5" s="413"/>
      <c r="S5" s="413"/>
      <c r="T5" s="413"/>
      <c r="U5" s="413"/>
      <c r="V5" s="413"/>
      <c r="W5" s="413"/>
      <c r="X5" s="413"/>
      <c r="Y5" s="413"/>
      <c r="Z5" s="413"/>
      <c r="AA5" s="413"/>
      <c r="AB5" s="413"/>
      <c r="AC5" s="413"/>
      <c r="AD5" s="413"/>
    </row>
    <row r="6" ht="13.5" customHeight="1">
      <c r="A6" s="414">
        <v>3.0</v>
      </c>
      <c r="B6" s="414" t="s">
        <v>632</v>
      </c>
      <c r="C6" s="415">
        <f>490-30</f>
        <v>460</v>
      </c>
      <c r="D6" s="416">
        <v>45359.0</v>
      </c>
      <c r="E6" s="409"/>
      <c r="F6" s="414">
        <v>3.0</v>
      </c>
      <c r="G6" s="414" t="str">
        <f t="shared" ref="G6:I6" si="3">B6</f>
        <v>SHCES 1209 BLOCO G Aptº 304</v>
      </c>
      <c r="H6" s="415">
        <f t="shared" si="3"/>
        <v>460</v>
      </c>
      <c r="I6" s="416">
        <f t="shared" si="3"/>
        <v>45359</v>
      </c>
      <c r="J6" s="417"/>
      <c r="K6" s="413"/>
      <c r="L6" s="413"/>
      <c r="M6" s="413"/>
      <c r="N6" s="413"/>
      <c r="O6" s="413"/>
      <c r="P6" s="413"/>
      <c r="Q6" s="413"/>
      <c r="R6" s="413"/>
      <c r="S6" s="413"/>
      <c r="T6" s="413"/>
      <c r="U6" s="413"/>
      <c r="V6" s="413"/>
      <c r="W6" s="413"/>
      <c r="X6" s="413"/>
      <c r="Y6" s="413"/>
      <c r="Z6" s="413"/>
      <c r="AA6" s="413"/>
      <c r="AB6" s="413"/>
      <c r="AC6" s="413"/>
      <c r="AD6" s="413"/>
    </row>
    <row r="7" ht="13.5" customHeight="1">
      <c r="A7" s="414">
        <v>4.0</v>
      </c>
      <c r="B7" s="419" t="s">
        <v>633</v>
      </c>
      <c r="C7" s="420">
        <v>450.0</v>
      </c>
      <c r="D7" s="421">
        <v>45361.0</v>
      </c>
      <c r="E7" s="409"/>
      <c r="F7" s="414">
        <v>4.0</v>
      </c>
      <c r="G7" s="414" t="str">
        <f t="shared" ref="G7:I7" si="4">B7</f>
        <v>SHCES 1303 BLOCO B Aptº 403</v>
      </c>
      <c r="H7" s="415">
        <f t="shared" si="4"/>
        <v>450</v>
      </c>
      <c r="I7" s="416">
        <f t="shared" si="4"/>
        <v>45361</v>
      </c>
      <c r="J7" s="417"/>
      <c r="K7" s="413"/>
      <c r="L7" s="413"/>
      <c r="M7" s="413"/>
      <c r="N7" s="413"/>
      <c r="O7" s="413"/>
      <c r="P7" s="413"/>
      <c r="Q7" s="413"/>
      <c r="R7" s="413"/>
      <c r="S7" s="413"/>
      <c r="T7" s="413"/>
      <c r="U7" s="413"/>
      <c r="V7" s="413"/>
      <c r="W7" s="413"/>
      <c r="X7" s="413"/>
      <c r="Y7" s="413"/>
      <c r="Z7" s="413"/>
      <c r="AA7" s="413"/>
      <c r="AB7" s="413"/>
      <c r="AC7" s="413"/>
      <c r="AD7" s="413"/>
    </row>
    <row r="8" ht="13.5" customHeight="1">
      <c r="A8" s="414">
        <v>5.0</v>
      </c>
      <c r="B8" s="414" t="s">
        <v>634</v>
      </c>
      <c r="C8" s="415">
        <f>689.7-120</f>
        <v>569.7</v>
      </c>
      <c r="D8" s="416">
        <v>45363.0</v>
      </c>
      <c r="E8" s="409"/>
      <c r="F8" s="414">
        <v>5.0</v>
      </c>
      <c r="G8" s="414" t="str">
        <f t="shared" ref="G8:I8" si="5">B8</f>
        <v>SHCES 913 BLOCO E Aptº 303</v>
      </c>
      <c r="H8" s="415">
        <f t="shared" si="5"/>
        <v>569.7</v>
      </c>
      <c r="I8" s="416">
        <f t="shared" si="5"/>
        <v>45363</v>
      </c>
      <c r="J8" s="417"/>
      <c r="K8" s="413"/>
      <c r="L8" s="413"/>
      <c r="M8" s="413"/>
      <c r="N8" s="413"/>
      <c r="O8" s="413"/>
      <c r="P8" s="413"/>
      <c r="Q8" s="413"/>
      <c r="R8" s="413"/>
      <c r="S8" s="413"/>
      <c r="T8" s="413"/>
      <c r="U8" s="413"/>
      <c r="V8" s="413"/>
      <c r="W8" s="413"/>
      <c r="X8" s="413"/>
      <c r="Y8" s="413"/>
      <c r="Z8" s="413"/>
      <c r="AA8" s="413"/>
      <c r="AB8" s="413"/>
      <c r="AC8" s="413"/>
      <c r="AD8" s="413"/>
    </row>
    <row r="9" ht="13.5" customHeight="1">
      <c r="A9" s="414">
        <v>6.0</v>
      </c>
      <c r="B9" s="414" t="s">
        <v>635</v>
      </c>
      <c r="C9" s="415">
        <f>675-75</f>
        <v>600</v>
      </c>
      <c r="D9" s="416">
        <v>45356.0</v>
      </c>
      <c r="E9" s="409"/>
      <c r="F9" s="414">
        <v>6.0</v>
      </c>
      <c r="G9" s="414" t="str">
        <f t="shared" ref="G9:I9" si="6">B9</f>
        <v>SHCGN 715 BLOCO P Aptº 204</v>
      </c>
      <c r="H9" s="415">
        <f t="shared" si="6"/>
        <v>600</v>
      </c>
      <c r="I9" s="416">
        <f t="shared" si="6"/>
        <v>45356</v>
      </c>
      <c r="J9" s="417"/>
      <c r="K9" s="413"/>
      <c r="L9" s="413"/>
      <c r="M9" s="413"/>
      <c r="N9" s="413"/>
      <c r="O9" s="413"/>
      <c r="P9" s="413"/>
      <c r="Q9" s="413"/>
      <c r="R9" s="413"/>
      <c r="S9" s="413"/>
      <c r="T9" s="413"/>
      <c r="U9" s="413"/>
      <c r="V9" s="413"/>
      <c r="W9" s="413"/>
      <c r="X9" s="413"/>
      <c r="Y9" s="413"/>
      <c r="Z9" s="413"/>
      <c r="AA9" s="413"/>
      <c r="AB9" s="413"/>
      <c r="AC9" s="413"/>
      <c r="AD9" s="413"/>
    </row>
    <row r="10" ht="13.5" customHeight="1">
      <c r="A10" s="414">
        <v>7.0</v>
      </c>
      <c r="B10" s="414" t="s">
        <v>636</v>
      </c>
      <c r="C10" s="415">
        <f t="shared" ref="C10:C11" si="8">886.16-147.37</f>
        <v>738.79</v>
      </c>
      <c r="D10" s="416">
        <v>45361.0</v>
      </c>
      <c r="E10" s="409"/>
      <c r="F10" s="414">
        <v>7.0</v>
      </c>
      <c r="G10" s="414" t="str">
        <f t="shared" ref="G10:I10" si="7">B10</f>
        <v>SHCGN 716 BLOCO A Aptº 111</v>
      </c>
      <c r="H10" s="415">
        <f t="shared" si="7"/>
        <v>738.79</v>
      </c>
      <c r="I10" s="416">
        <f t="shared" si="7"/>
        <v>45361</v>
      </c>
      <c r="J10" s="417"/>
      <c r="K10" s="413"/>
      <c r="L10" s="413"/>
      <c r="M10" s="413"/>
      <c r="N10" s="413"/>
      <c r="O10" s="413"/>
      <c r="P10" s="413"/>
      <c r="Q10" s="413"/>
      <c r="R10" s="413"/>
      <c r="S10" s="413"/>
      <c r="T10" s="413"/>
      <c r="U10" s="413"/>
      <c r="V10" s="413"/>
      <c r="W10" s="413"/>
      <c r="X10" s="413"/>
      <c r="Y10" s="413"/>
      <c r="Z10" s="413"/>
      <c r="AA10" s="413"/>
      <c r="AB10" s="413"/>
      <c r="AC10" s="413"/>
      <c r="AD10" s="413"/>
    </row>
    <row r="11" ht="13.5" customHeight="1">
      <c r="A11" s="414">
        <v>8.0</v>
      </c>
      <c r="B11" s="414" t="s">
        <v>637</v>
      </c>
      <c r="C11" s="415">
        <f t="shared" si="8"/>
        <v>738.79</v>
      </c>
      <c r="D11" s="416">
        <v>45361.0</v>
      </c>
      <c r="E11" s="409"/>
      <c r="F11" s="414">
        <v>8.0</v>
      </c>
      <c r="G11" s="414" t="str">
        <f t="shared" ref="G11:I11" si="9">B11</f>
        <v>SHCGN 716 BLOCO A Aptº 509</v>
      </c>
      <c r="H11" s="415">
        <f t="shared" si="9"/>
        <v>738.79</v>
      </c>
      <c r="I11" s="416">
        <f t="shared" si="9"/>
        <v>45361</v>
      </c>
      <c r="J11" s="417"/>
      <c r="K11" s="413"/>
      <c r="L11" s="413"/>
      <c r="M11" s="413"/>
      <c r="N11" s="413"/>
      <c r="O11" s="413"/>
      <c r="P11" s="413"/>
      <c r="Q11" s="413"/>
      <c r="R11" s="413"/>
      <c r="S11" s="413"/>
      <c r="T11" s="413"/>
      <c r="U11" s="413"/>
      <c r="V11" s="413"/>
      <c r="W11" s="413"/>
      <c r="X11" s="413"/>
      <c r="Y11" s="413"/>
      <c r="Z11" s="413"/>
      <c r="AA11" s="413"/>
      <c r="AB11" s="413"/>
      <c r="AC11" s="413"/>
      <c r="AD11" s="413"/>
    </row>
    <row r="12" ht="13.5" customHeight="1">
      <c r="A12" s="414">
        <v>9.0</v>
      </c>
      <c r="B12" s="414" t="s">
        <v>638</v>
      </c>
      <c r="C12" s="415">
        <f>1100-50</f>
        <v>1050</v>
      </c>
      <c r="D12" s="416">
        <v>45356.0</v>
      </c>
      <c r="E12" s="409"/>
      <c r="F12" s="414">
        <v>9.0</v>
      </c>
      <c r="G12" s="414" t="str">
        <f t="shared" ref="G12:I12" si="10">B12</f>
        <v>SQN 105 BLOCO E Aptº 302</v>
      </c>
      <c r="H12" s="415">
        <f t="shared" si="10"/>
        <v>1050</v>
      </c>
      <c r="I12" s="416">
        <f t="shared" si="10"/>
        <v>45356</v>
      </c>
      <c r="J12" s="417"/>
      <c r="K12" s="413"/>
      <c r="L12" s="413"/>
      <c r="M12" s="413"/>
      <c r="N12" s="413"/>
      <c r="O12" s="413"/>
      <c r="P12" s="413"/>
      <c r="Q12" s="413"/>
      <c r="R12" s="413"/>
      <c r="S12" s="413"/>
      <c r="T12" s="413"/>
      <c r="U12" s="413"/>
      <c r="V12" s="413"/>
      <c r="W12" s="413"/>
      <c r="X12" s="413"/>
      <c r="Y12" s="413"/>
      <c r="Z12" s="413"/>
      <c r="AA12" s="413"/>
      <c r="AB12" s="413"/>
      <c r="AC12" s="413"/>
      <c r="AD12" s="413"/>
    </row>
    <row r="13" ht="13.5" customHeight="1">
      <c r="A13" s="414">
        <v>10.0</v>
      </c>
      <c r="B13" s="414" t="s">
        <v>639</v>
      </c>
      <c r="C13" s="415">
        <f>942.81-94.28</f>
        <v>848.53</v>
      </c>
      <c r="D13" s="416">
        <v>45359.0</v>
      </c>
      <c r="E13" s="409"/>
      <c r="F13" s="414">
        <v>10.0</v>
      </c>
      <c r="G13" s="414" t="str">
        <f t="shared" ref="G13:I13" si="11">B13</f>
        <v>SQN 105 BLOCO G Aptº 503</v>
      </c>
      <c r="H13" s="415">
        <f t="shared" si="11"/>
        <v>848.53</v>
      </c>
      <c r="I13" s="416">
        <f t="shared" si="11"/>
        <v>45359</v>
      </c>
      <c r="J13" s="417"/>
      <c r="K13" s="413"/>
      <c r="L13" s="413"/>
      <c r="M13" s="413"/>
      <c r="N13" s="413"/>
      <c r="O13" s="413"/>
      <c r="P13" s="413"/>
      <c r="Q13" s="413"/>
      <c r="R13" s="413"/>
      <c r="S13" s="413"/>
      <c r="T13" s="413"/>
      <c r="U13" s="413"/>
      <c r="V13" s="413"/>
      <c r="W13" s="413"/>
      <c r="X13" s="413"/>
      <c r="Y13" s="413"/>
      <c r="Z13" s="413"/>
      <c r="AA13" s="413"/>
      <c r="AB13" s="413"/>
      <c r="AC13" s="413"/>
      <c r="AD13" s="413"/>
    </row>
    <row r="14" ht="13.5" customHeight="1">
      <c r="A14" s="414">
        <v>11.0</v>
      </c>
      <c r="B14" s="414" t="s">
        <v>640</v>
      </c>
      <c r="C14" s="415">
        <f t="shared" ref="C14:C17" si="13">1164.5-81.52</f>
        <v>1082.98</v>
      </c>
      <c r="D14" s="416">
        <v>45356.0</v>
      </c>
      <c r="E14" s="409"/>
      <c r="F14" s="414">
        <v>11.0</v>
      </c>
      <c r="G14" s="414" t="str">
        <f t="shared" ref="G14:I14" si="12">B14</f>
        <v>SQN 105 BLOCO I Apt 101</v>
      </c>
      <c r="H14" s="415">
        <f t="shared" si="12"/>
        <v>1082.98</v>
      </c>
      <c r="I14" s="416">
        <f t="shared" si="12"/>
        <v>45356</v>
      </c>
      <c r="J14" s="417"/>
      <c r="K14" s="413"/>
      <c r="L14" s="413"/>
      <c r="M14" s="413"/>
      <c r="N14" s="413"/>
      <c r="O14" s="413"/>
      <c r="P14" s="413"/>
      <c r="Q14" s="413"/>
      <c r="R14" s="413"/>
      <c r="S14" s="413"/>
      <c r="T14" s="413"/>
      <c r="U14" s="413"/>
      <c r="V14" s="413"/>
      <c r="W14" s="413"/>
      <c r="X14" s="413"/>
      <c r="Y14" s="413"/>
      <c r="Z14" s="413"/>
      <c r="AA14" s="413"/>
      <c r="AB14" s="413"/>
      <c r="AC14" s="413"/>
      <c r="AD14" s="413"/>
    </row>
    <row r="15" ht="13.5" customHeight="1">
      <c r="A15" s="414">
        <v>12.0</v>
      </c>
      <c r="B15" s="414" t="s">
        <v>641</v>
      </c>
      <c r="C15" s="415">
        <f t="shared" si="13"/>
        <v>1082.98</v>
      </c>
      <c r="D15" s="416">
        <v>45356.0</v>
      </c>
      <c r="E15" s="409"/>
      <c r="F15" s="414">
        <v>12.0</v>
      </c>
      <c r="G15" s="414" t="str">
        <f t="shared" ref="G15:I15" si="14">B15</f>
        <v>SQN 105 BLOCO I Apt 102</v>
      </c>
      <c r="H15" s="415">
        <f t="shared" si="14"/>
        <v>1082.98</v>
      </c>
      <c r="I15" s="416">
        <f t="shared" si="14"/>
        <v>45356</v>
      </c>
      <c r="J15" s="417"/>
      <c r="K15" s="413"/>
      <c r="L15" s="413"/>
      <c r="M15" s="413"/>
      <c r="N15" s="413"/>
      <c r="O15" s="413"/>
      <c r="P15" s="413"/>
      <c r="Q15" s="413"/>
      <c r="R15" s="413"/>
      <c r="S15" s="413"/>
      <c r="T15" s="413"/>
      <c r="U15" s="413"/>
      <c r="V15" s="413"/>
      <c r="W15" s="413"/>
      <c r="X15" s="413"/>
      <c r="Y15" s="413"/>
      <c r="Z15" s="413"/>
      <c r="AA15" s="413"/>
      <c r="AB15" s="413"/>
      <c r="AC15" s="413"/>
      <c r="AD15" s="413"/>
    </row>
    <row r="16" ht="13.5" customHeight="1">
      <c r="A16" s="414">
        <v>13.0</v>
      </c>
      <c r="B16" s="414" t="s">
        <v>642</v>
      </c>
      <c r="C16" s="415">
        <f t="shared" si="13"/>
        <v>1082.98</v>
      </c>
      <c r="D16" s="416">
        <v>45356.0</v>
      </c>
      <c r="E16" s="409"/>
      <c r="F16" s="414">
        <v>13.0</v>
      </c>
      <c r="G16" s="414" t="str">
        <f t="shared" ref="G16:I16" si="15">B16</f>
        <v>SQN 105 BLOCO I Apt 105</v>
      </c>
      <c r="H16" s="415">
        <f t="shared" si="15"/>
        <v>1082.98</v>
      </c>
      <c r="I16" s="416">
        <f t="shared" si="15"/>
        <v>45356</v>
      </c>
      <c r="J16" s="417"/>
      <c r="K16" s="413"/>
      <c r="L16" s="413"/>
      <c r="M16" s="413"/>
      <c r="N16" s="413"/>
      <c r="O16" s="413"/>
      <c r="P16" s="413"/>
      <c r="Q16" s="413"/>
      <c r="R16" s="413"/>
      <c r="S16" s="413"/>
      <c r="T16" s="413"/>
      <c r="U16" s="413"/>
      <c r="V16" s="413"/>
      <c r="W16" s="413"/>
      <c r="X16" s="413"/>
      <c r="Y16" s="413"/>
      <c r="Z16" s="413"/>
      <c r="AA16" s="413"/>
      <c r="AB16" s="413"/>
      <c r="AC16" s="413"/>
      <c r="AD16" s="413"/>
    </row>
    <row r="17" ht="13.5" customHeight="1">
      <c r="A17" s="414">
        <v>14.0</v>
      </c>
      <c r="B17" s="414" t="s">
        <v>643</v>
      </c>
      <c r="C17" s="415">
        <f t="shared" si="13"/>
        <v>1082.98</v>
      </c>
      <c r="D17" s="416">
        <v>45356.0</v>
      </c>
      <c r="E17" s="409"/>
      <c r="F17" s="414">
        <v>14.0</v>
      </c>
      <c r="G17" s="414" t="str">
        <f t="shared" ref="G17:I17" si="16">B17</f>
        <v>SQN 105 BLOCO I Aptº 503</v>
      </c>
      <c r="H17" s="415">
        <f t="shared" si="16"/>
        <v>1082.98</v>
      </c>
      <c r="I17" s="416">
        <f t="shared" si="16"/>
        <v>45356</v>
      </c>
      <c r="J17" s="417"/>
      <c r="K17" s="413"/>
      <c r="L17" s="413"/>
      <c r="M17" s="413"/>
      <c r="N17" s="413"/>
      <c r="O17" s="413"/>
      <c r="P17" s="413"/>
      <c r="Q17" s="413"/>
      <c r="R17" s="413"/>
      <c r="S17" s="413"/>
      <c r="T17" s="413"/>
      <c r="U17" s="413"/>
      <c r="V17" s="413"/>
      <c r="W17" s="413"/>
      <c r="X17" s="413"/>
      <c r="Y17" s="413"/>
      <c r="Z17" s="413"/>
      <c r="AA17" s="413"/>
      <c r="AB17" s="413"/>
      <c r="AC17" s="413"/>
      <c r="AD17" s="413"/>
    </row>
    <row r="18" ht="13.5" customHeight="1">
      <c r="A18" s="414">
        <v>15.0</v>
      </c>
      <c r="B18" s="414" t="s">
        <v>644</v>
      </c>
      <c r="C18" s="415">
        <f>1159.13-80</f>
        <v>1079.13</v>
      </c>
      <c r="D18" s="416">
        <v>45358.0</v>
      </c>
      <c r="E18" s="409"/>
      <c r="F18" s="414">
        <v>15.0</v>
      </c>
      <c r="G18" s="414" t="str">
        <f t="shared" ref="G18:I18" si="17">B18</f>
        <v>SQN 105 BLOCO J Apt 107</v>
      </c>
      <c r="H18" s="415">
        <f t="shared" si="17"/>
        <v>1079.13</v>
      </c>
      <c r="I18" s="416">
        <f t="shared" si="17"/>
        <v>45358</v>
      </c>
      <c r="J18" s="417"/>
      <c r="K18" s="413"/>
      <c r="L18" s="413"/>
      <c r="M18" s="413"/>
      <c r="N18" s="413"/>
      <c r="O18" s="413"/>
      <c r="P18" s="413"/>
      <c r="Q18" s="413"/>
      <c r="R18" s="413"/>
      <c r="S18" s="413"/>
      <c r="T18" s="413"/>
      <c r="U18" s="413"/>
      <c r="V18" s="413"/>
      <c r="W18" s="413"/>
      <c r="X18" s="413"/>
      <c r="Y18" s="413"/>
      <c r="Z18" s="413"/>
      <c r="AA18" s="413"/>
      <c r="AB18" s="413"/>
      <c r="AC18" s="413"/>
      <c r="AD18" s="413"/>
    </row>
    <row r="19" ht="13.5" customHeight="1">
      <c r="A19" s="414">
        <v>16.0</v>
      </c>
      <c r="B19" s="414" t="s">
        <v>645</v>
      </c>
      <c r="C19" s="415">
        <v>1078.0</v>
      </c>
      <c r="D19" s="416">
        <v>45359.0</v>
      </c>
      <c r="E19" s="409"/>
      <c r="F19" s="414">
        <v>16.0</v>
      </c>
      <c r="G19" s="414" t="str">
        <f t="shared" ref="G19:I19" si="18">B19</f>
        <v>SQN 112 BLOCO E Aptº 303</v>
      </c>
      <c r="H19" s="415">
        <f t="shared" si="18"/>
        <v>1078</v>
      </c>
      <c r="I19" s="416">
        <f t="shared" si="18"/>
        <v>45359</v>
      </c>
      <c r="J19" s="417"/>
      <c r="K19" s="413"/>
      <c r="L19" s="413"/>
      <c r="M19" s="413"/>
      <c r="N19" s="413"/>
      <c r="O19" s="413"/>
      <c r="P19" s="413"/>
      <c r="Q19" s="413"/>
      <c r="R19" s="413"/>
      <c r="S19" s="413"/>
      <c r="T19" s="413"/>
      <c r="U19" s="413"/>
      <c r="V19" s="413"/>
      <c r="W19" s="413"/>
      <c r="X19" s="413"/>
      <c r="Y19" s="413"/>
      <c r="Z19" s="413"/>
      <c r="AA19" s="413"/>
      <c r="AB19" s="413"/>
      <c r="AC19" s="413"/>
      <c r="AD19" s="413"/>
    </row>
    <row r="20" ht="13.5" customHeight="1">
      <c r="A20" s="414">
        <v>17.0</v>
      </c>
      <c r="B20" s="414" t="s">
        <v>646</v>
      </c>
      <c r="C20" s="415">
        <f>900-20</f>
        <v>880</v>
      </c>
      <c r="D20" s="416">
        <v>45356.0</v>
      </c>
      <c r="E20" s="409"/>
      <c r="F20" s="414">
        <v>17.0</v>
      </c>
      <c r="G20" s="414" t="str">
        <f t="shared" ref="G20:I20" si="19">B20</f>
        <v>SQN 307 BLOCO B Apt 306</v>
      </c>
      <c r="H20" s="415">
        <f t="shared" si="19"/>
        <v>880</v>
      </c>
      <c r="I20" s="416">
        <f t="shared" si="19"/>
        <v>45356</v>
      </c>
      <c r="J20" s="417"/>
      <c r="K20" s="413"/>
      <c r="L20" s="413"/>
      <c r="M20" s="413"/>
      <c r="N20" s="413"/>
      <c r="O20" s="413"/>
      <c r="P20" s="413"/>
      <c r="Q20" s="413"/>
      <c r="R20" s="413"/>
      <c r="S20" s="413"/>
      <c r="T20" s="413"/>
      <c r="U20" s="413"/>
      <c r="V20" s="413"/>
      <c r="W20" s="413"/>
      <c r="X20" s="413"/>
      <c r="Y20" s="413"/>
      <c r="Z20" s="413"/>
      <c r="AA20" s="413"/>
      <c r="AB20" s="413"/>
      <c r="AC20" s="413"/>
      <c r="AD20" s="413"/>
    </row>
    <row r="21" ht="13.5" customHeight="1">
      <c r="A21" s="414">
        <v>18.0</v>
      </c>
      <c r="B21" s="414" t="s">
        <v>647</v>
      </c>
      <c r="C21" s="415">
        <v>955.0</v>
      </c>
      <c r="D21" s="416">
        <v>45356.0</v>
      </c>
      <c r="E21" s="409"/>
      <c r="F21" s="414">
        <v>18.0</v>
      </c>
      <c r="G21" s="414" t="str">
        <f t="shared" ref="G21:I21" si="20">B21</f>
        <v>SQN 307 BLOCO E Aptº 601</v>
      </c>
      <c r="H21" s="415">
        <f t="shared" si="20"/>
        <v>955</v>
      </c>
      <c r="I21" s="416">
        <f t="shared" si="20"/>
        <v>45356</v>
      </c>
      <c r="J21" s="417"/>
      <c r="K21" s="413"/>
      <c r="L21" s="413"/>
      <c r="M21" s="413"/>
      <c r="N21" s="413"/>
      <c r="O21" s="413"/>
      <c r="P21" s="413"/>
      <c r="Q21" s="413"/>
      <c r="R21" s="413"/>
      <c r="S21" s="413"/>
      <c r="T21" s="413"/>
      <c r="U21" s="413"/>
      <c r="V21" s="413"/>
      <c r="W21" s="413"/>
      <c r="X21" s="413"/>
      <c r="Y21" s="413"/>
      <c r="Z21" s="413"/>
      <c r="AA21" s="413"/>
      <c r="AB21" s="413"/>
      <c r="AC21" s="413"/>
      <c r="AD21" s="413"/>
    </row>
    <row r="22" ht="13.5" customHeight="1">
      <c r="A22" s="414">
        <v>19.0</v>
      </c>
      <c r="B22" s="414" t="s">
        <v>648</v>
      </c>
      <c r="C22" s="415">
        <v>1200.0</v>
      </c>
      <c r="D22" s="416">
        <v>45356.0</v>
      </c>
      <c r="E22" s="409"/>
      <c r="F22" s="414">
        <v>19.0</v>
      </c>
      <c r="G22" s="414" t="str">
        <f t="shared" ref="G22:I22" si="21">B22</f>
        <v>SQN 307 BLOCO F Apt 103</v>
      </c>
      <c r="H22" s="415">
        <f t="shared" si="21"/>
        <v>1200</v>
      </c>
      <c r="I22" s="416">
        <f t="shared" si="21"/>
        <v>45356</v>
      </c>
      <c r="J22" s="417"/>
      <c r="K22" s="413"/>
      <c r="L22" s="413"/>
      <c r="M22" s="413"/>
      <c r="N22" s="413"/>
      <c r="O22" s="413"/>
      <c r="P22" s="413"/>
      <c r="Q22" s="413"/>
      <c r="R22" s="413"/>
      <c r="S22" s="413"/>
      <c r="T22" s="413"/>
      <c r="U22" s="413"/>
      <c r="V22" s="413"/>
      <c r="W22" s="413"/>
      <c r="X22" s="413"/>
      <c r="Y22" s="413"/>
      <c r="Z22" s="413"/>
      <c r="AA22" s="413"/>
      <c r="AB22" s="413"/>
      <c r="AC22" s="413"/>
      <c r="AD22" s="413"/>
    </row>
    <row r="23" ht="13.5" customHeight="1">
      <c r="A23" s="414">
        <v>20.0</v>
      </c>
      <c r="B23" s="414" t="s">
        <v>649</v>
      </c>
      <c r="C23" s="415">
        <f>1224.53-116.62</f>
        <v>1107.91</v>
      </c>
      <c r="D23" s="416">
        <v>45357.0</v>
      </c>
      <c r="E23" s="409"/>
      <c r="F23" s="414">
        <v>20.0</v>
      </c>
      <c r="G23" s="414" t="str">
        <f t="shared" ref="G23:I23" si="22">B23</f>
        <v>SQN 313 BLOCO E Aptº 507</v>
      </c>
      <c r="H23" s="415">
        <f t="shared" si="22"/>
        <v>1107.91</v>
      </c>
      <c r="I23" s="416">
        <f t="shared" si="22"/>
        <v>45357</v>
      </c>
      <c r="J23" s="417"/>
      <c r="K23" s="413"/>
      <c r="L23" s="413"/>
      <c r="M23" s="413"/>
      <c r="N23" s="413"/>
      <c r="O23" s="413"/>
      <c r="P23" s="413"/>
      <c r="Q23" s="413"/>
      <c r="R23" s="413"/>
      <c r="S23" s="413"/>
      <c r="T23" s="413"/>
      <c r="U23" s="413"/>
      <c r="V23" s="413"/>
      <c r="W23" s="413"/>
      <c r="X23" s="413"/>
      <c r="Y23" s="413"/>
      <c r="Z23" s="413"/>
      <c r="AA23" s="413"/>
      <c r="AB23" s="413"/>
      <c r="AC23" s="413"/>
      <c r="AD23" s="413"/>
    </row>
    <row r="24" ht="13.5" customHeight="1">
      <c r="A24" s="414">
        <v>21.0</v>
      </c>
      <c r="B24" s="414" t="s">
        <v>650</v>
      </c>
      <c r="C24" s="415">
        <f t="shared" ref="C24:C25" si="24">470-50</f>
        <v>420</v>
      </c>
      <c r="D24" s="416">
        <v>45361.0</v>
      </c>
      <c r="E24" s="409"/>
      <c r="F24" s="414">
        <v>21.0</v>
      </c>
      <c r="G24" s="414" t="str">
        <f t="shared" ref="G24:I24" si="23">B24</f>
        <v>SQN 409 BLOCO G Apt 208</v>
      </c>
      <c r="H24" s="415">
        <f t="shared" si="23"/>
        <v>420</v>
      </c>
      <c r="I24" s="416">
        <f t="shared" si="23"/>
        <v>45361</v>
      </c>
      <c r="J24" s="417"/>
      <c r="K24" s="413"/>
      <c r="L24" s="413"/>
      <c r="M24" s="413"/>
      <c r="N24" s="413"/>
      <c r="O24" s="413"/>
      <c r="P24" s="413"/>
      <c r="Q24" s="413"/>
      <c r="R24" s="413"/>
      <c r="S24" s="413"/>
      <c r="T24" s="413"/>
      <c r="U24" s="413"/>
      <c r="V24" s="413"/>
      <c r="W24" s="413"/>
      <c r="X24" s="413"/>
      <c r="Y24" s="413"/>
      <c r="Z24" s="413"/>
      <c r="AA24" s="413"/>
      <c r="AB24" s="413"/>
      <c r="AC24" s="413"/>
      <c r="AD24" s="413"/>
    </row>
    <row r="25" ht="13.5" customHeight="1">
      <c r="A25" s="414">
        <v>22.0</v>
      </c>
      <c r="B25" s="414" t="s">
        <v>651</v>
      </c>
      <c r="C25" s="415">
        <f t="shared" si="24"/>
        <v>420</v>
      </c>
      <c r="D25" s="416">
        <v>45361.0</v>
      </c>
      <c r="E25" s="409"/>
      <c r="F25" s="414">
        <v>22.0</v>
      </c>
      <c r="G25" s="414" t="str">
        <f t="shared" ref="G25:I25" si="25">B25</f>
        <v>SQN 409 BLOCO G Aptº 306</v>
      </c>
      <c r="H25" s="415">
        <f t="shared" si="25"/>
        <v>420</v>
      </c>
      <c r="I25" s="416">
        <f t="shared" si="25"/>
        <v>45361</v>
      </c>
      <c r="J25" s="417"/>
      <c r="K25" s="413"/>
      <c r="L25" s="413"/>
      <c r="M25" s="413"/>
      <c r="N25" s="413"/>
      <c r="O25" s="413"/>
      <c r="P25" s="413"/>
      <c r="Q25" s="413"/>
      <c r="R25" s="413"/>
      <c r="S25" s="413"/>
      <c r="T25" s="413"/>
      <c r="U25" s="413"/>
      <c r="V25" s="413"/>
      <c r="W25" s="413"/>
      <c r="X25" s="413"/>
      <c r="Y25" s="413"/>
      <c r="Z25" s="413"/>
      <c r="AA25" s="413"/>
      <c r="AB25" s="413"/>
      <c r="AC25" s="413"/>
      <c r="AD25" s="413"/>
    </row>
    <row r="26" ht="13.5" customHeight="1">
      <c r="A26" s="414">
        <v>23.0</v>
      </c>
      <c r="B26" s="414" t="s">
        <v>652</v>
      </c>
      <c r="C26" s="415">
        <f>640-40</f>
        <v>600</v>
      </c>
      <c r="D26" s="416">
        <v>45361.0</v>
      </c>
      <c r="E26" s="409"/>
      <c r="F26" s="414">
        <v>23.0</v>
      </c>
      <c r="G26" s="414" t="str">
        <f t="shared" ref="G26:I26" si="26">B26</f>
        <v>SQN 411 BLOCO O Apt 205</v>
      </c>
      <c r="H26" s="415">
        <f t="shared" si="26"/>
        <v>600</v>
      </c>
      <c r="I26" s="416">
        <f t="shared" si="26"/>
        <v>45361</v>
      </c>
      <c r="J26" s="417"/>
      <c r="K26" s="413"/>
      <c r="L26" s="413"/>
      <c r="M26" s="413"/>
      <c r="N26" s="413"/>
      <c r="O26" s="413"/>
      <c r="P26" s="413"/>
      <c r="Q26" s="413"/>
      <c r="R26" s="413"/>
      <c r="S26" s="413"/>
      <c r="T26" s="413"/>
      <c r="U26" s="413"/>
      <c r="V26" s="413"/>
      <c r="W26" s="413"/>
      <c r="X26" s="413"/>
      <c r="Y26" s="413"/>
      <c r="Z26" s="413"/>
      <c r="AA26" s="413"/>
      <c r="AB26" s="413"/>
      <c r="AC26" s="413"/>
      <c r="AD26" s="413"/>
    </row>
    <row r="27" ht="13.5" customHeight="1">
      <c r="A27" s="414">
        <v>24.0</v>
      </c>
      <c r="B27" s="414" t="s">
        <v>653</v>
      </c>
      <c r="C27" s="415">
        <f>706.2-50</f>
        <v>656.2</v>
      </c>
      <c r="D27" s="416">
        <v>45356.0</v>
      </c>
      <c r="E27" s="409"/>
      <c r="F27" s="414">
        <v>24.0</v>
      </c>
      <c r="G27" s="414" t="str">
        <f t="shared" ref="G27:I27" si="27">B27</f>
        <v>SQN 412 BLOCO F Apt 301</v>
      </c>
      <c r="H27" s="415">
        <f t="shared" si="27"/>
        <v>656.2</v>
      </c>
      <c r="I27" s="416">
        <f t="shared" si="27"/>
        <v>45356</v>
      </c>
      <c r="J27" s="417"/>
      <c r="K27" s="413"/>
      <c r="L27" s="413"/>
      <c r="M27" s="413"/>
      <c r="N27" s="413"/>
      <c r="O27" s="413"/>
      <c r="P27" s="413"/>
      <c r="Q27" s="413"/>
      <c r="R27" s="413"/>
      <c r="S27" s="413"/>
      <c r="T27" s="413"/>
      <c r="U27" s="413"/>
      <c r="V27" s="413"/>
      <c r="W27" s="413"/>
      <c r="X27" s="413"/>
      <c r="Y27" s="413"/>
      <c r="Z27" s="413"/>
      <c r="AA27" s="413"/>
      <c r="AB27" s="413"/>
      <c r="AC27" s="413"/>
      <c r="AD27" s="413"/>
    </row>
    <row r="28" ht="13.5" customHeight="1">
      <c r="A28" s="414">
        <v>25.0</v>
      </c>
      <c r="B28" s="414" t="s">
        <v>654</v>
      </c>
      <c r="C28" s="415">
        <v>740.0</v>
      </c>
      <c r="D28" s="416">
        <v>45356.0</v>
      </c>
      <c r="E28" s="409"/>
      <c r="F28" s="414">
        <v>25.0</v>
      </c>
      <c r="G28" s="414" t="str">
        <f t="shared" ref="G28:I28" si="28">B28</f>
        <v>SQN 412 BLOCO L Aptº 307</v>
      </c>
      <c r="H28" s="415">
        <f t="shared" si="28"/>
        <v>740</v>
      </c>
      <c r="I28" s="416">
        <f t="shared" si="28"/>
        <v>45356</v>
      </c>
      <c r="J28" s="417"/>
      <c r="K28" s="413"/>
      <c r="L28" s="413"/>
      <c r="M28" s="413"/>
      <c r="N28" s="413"/>
      <c r="O28" s="413"/>
      <c r="P28" s="413"/>
      <c r="Q28" s="413"/>
      <c r="R28" s="413"/>
      <c r="S28" s="413"/>
      <c r="T28" s="413"/>
      <c r="U28" s="413"/>
      <c r="V28" s="413"/>
      <c r="W28" s="413"/>
      <c r="X28" s="413"/>
      <c r="Y28" s="413"/>
      <c r="Z28" s="413"/>
      <c r="AA28" s="413"/>
      <c r="AB28" s="413"/>
      <c r="AC28" s="413"/>
      <c r="AD28" s="413"/>
    </row>
    <row r="29" ht="13.5" customHeight="1">
      <c r="A29" s="414">
        <v>26.0</v>
      </c>
      <c r="B29" s="414" t="s">
        <v>655</v>
      </c>
      <c r="C29" s="415">
        <v>1496.69</v>
      </c>
      <c r="D29" s="416">
        <v>45356.0</v>
      </c>
      <c r="E29" s="409"/>
      <c r="F29" s="414">
        <v>26.0</v>
      </c>
      <c r="G29" s="414" t="str">
        <f t="shared" ref="G29:I29" si="29">B29</f>
        <v>SQS 104 BLOCO B Aptº 101</v>
      </c>
      <c r="H29" s="415">
        <f t="shared" si="29"/>
        <v>1496.69</v>
      </c>
      <c r="I29" s="416">
        <f t="shared" si="29"/>
        <v>45356</v>
      </c>
      <c r="J29" s="417"/>
      <c r="K29" s="413"/>
      <c r="L29" s="413"/>
      <c r="M29" s="413"/>
      <c r="N29" s="413"/>
      <c r="O29" s="413"/>
      <c r="P29" s="413"/>
      <c r="Q29" s="413"/>
      <c r="R29" s="413"/>
      <c r="S29" s="413"/>
      <c r="T29" s="413"/>
      <c r="U29" s="413"/>
      <c r="V29" s="413"/>
      <c r="W29" s="413"/>
      <c r="X29" s="413"/>
      <c r="Y29" s="413"/>
      <c r="Z29" s="413"/>
      <c r="AA29" s="413"/>
      <c r="AB29" s="413"/>
      <c r="AC29" s="413"/>
      <c r="AD29" s="413"/>
    </row>
    <row r="30" ht="13.5" customHeight="1">
      <c r="A30" s="414">
        <v>27.0</v>
      </c>
      <c r="B30" s="414" t="s">
        <v>656</v>
      </c>
      <c r="C30" s="415">
        <v>1496.69</v>
      </c>
      <c r="D30" s="416">
        <v>45356.0</v>
      </c>
      <c r="E30" s="409"/>
      <c r="F30" s="414">
        <v>27.0</v>
      </c>
      <c r="G30" s="414" t="str">
        <f t="shared" ref="G30:I30" si="30">B30</f>
        <v>SQS 104 BLOCO B Aptº 203</v>
      </c>
      <c r="H30" s="415">
        <f t="shared" si="30"/>
        <v>1496.69</v>
      </c>
      <c r="I30" s="416">
        <f t="shared" si="30"/>
        <v>45356</v>
      </c>
      <c r="J30" s="417"/>
      <c r="K30" s="413"/>
      <c r="L30" s="413"/>
      <c r="M30" s="413"/>
      <c r="N30" s="413"/>
      <c r="O30" s="413"/>
      <c r="P30" s="413"/>
      <c r="Q30" s="413"/>
      <c r="R30" s="413"/>
      <c r="S30" s="413"/>
      <c r="T30" s="413"/>
      <c r="U30" s="413"/>
      <c r="V30" s="413"/>
      <c r="W30" s="413"/>
      <c r="X30" s="413"/>
      <c r="Y30" s="413"/>
      <c r="Z30" s="413"/>
      <c r="AA30" s="413"/>
      <c r="AB30" s="413"/>
      <c r="AC30" s="413"/>
      <c r="AD30" s="413"/>
    </row>
    <row r="31" ht="13.5" customHeight="1">
      <c r="A31" s="414">
        <v>28.0</v>
      </c>
      <c r="B31" s="414" t="s">
        <v>657</v>
      </c>
      <c r="C31" s="415">
        <v>1496.69</v>
      </c>
      <c r="D31" s="416">
        <v>45356.0</v>
      </c>
      <c r="E31" s="409"/>
      <c r="F31" s="414">
        <v>28.0</v>
      </c>
      <c r="G31" s="414" t="str">
        <f t="shared" ref="G31:I31" si="31">B31</f>
        <v>SQS 104 BLOCO B Aptº 302</v>
      </c>
      <c r="H31" s="415">
        <f t="shared" si="31"/>
        <v>1496.69</v>
      </c>
      <c r="I31" s="416">
        <f t="shared" si="31"/>
        <v>45356</v>
      </c>
      <c r="J31" s="417"/>
      <c r="K31" s="413"/>
      <c r="L31" s="413"/>
      <c r="M31" s="413"/>
      <c r="N31" s="413"/>
      <c r="O31" s="413"/>
      <c r="P31" s="413"/>
      <c r="Q31" s="413"/>
      <c r="R31" s="413"/>
      <c r="S31" s="413"/>
      <c r="T31" s="413"/>
      <c r="U31" s="413"/>
      <c r="V31" s="413"/>
      <c r="W31" s="413"/>
      <c r="X31" s="413"/>
      <c r="Y31" s="413"/>
      <c r="Z31" s="413"/>
      <c r="AA31" s="413"/>
      <c r="AB31" s="413"/>
      <c r="AC31" s="413"/>
      <c r="AD31" s="413"/>
    </row>
    <row r="32" ht="13.5" customHeight="1">
      <c r="A32" s="414">
        <v>29.0</v>
      </c>
      <c r="B32" s="414" t="s">
        <v>658</v>
      </c>
      <c r="C32" s="415">
        <v>1496.69</v>
      </c>
      <c r="D32" s="416">
        <v>45356.0</v>
      </c>
      <c r="E32" s="409"/>
      <c r="F32" s="414">
        <v>29.0</v>
      </c>
      <c r="G32" s="414" t="str">
        <f t="shared" ref="G32:I32" si="32">B32</f>
        <v>SQS 104 BLOCO B Aptº 503</v>
      </c>
      <c r="H32" s="415">
        <f t="shared" si="32"/>
        <v>1496.69</v>
      </c>
      <c r="I32" s="416">
        <f t="shared" si="32"/>
        <v>45356</v>
      </c>
      <c r="J32" s="417"/>
      <c r="K32" s="413"/>
      <c r="L32" s="413"/>
      <c r="M32" s="413"/>
      <c r="N32" s="413"/>
      <c r="O32" s="413"/>
      <c r="P32" s="413"/>
      <c r="Q32" s="413"/>
      <c r="R32" s="413"/>
      <c r="S32" s="413"/>
      <c r="T32" s="413"/>
      <c r="U32" s="413"/>
      <c r="V32" s="413"/>
      <c r="W32" s="413"/>
      <c r="X32" s="413"/>
      <c r="Y32" s="413"/>
      <c r="Z32" s="413"/>
      <c r="AA32" s="413"/>
      <c r="AB32" s="413"/>
      <c r="AC32" s="413"/>
      <c r="AD32" s="413"/>
    </row>
    <row r="33" ht="13.5" customHeight="1">
      <c r="A33" s="414">
        <v>30.0</v>
      </c>
      <c r="B33" s="414" t="s">
        <v>659</v>
      </c>
      <c r="C33" s="415">
        <f t="shared" ref="C33:C35" si="34">1800-150</f>
        <v>1650</v>
      </c>
      <c r="D33" s="416">
        <v>45357.0</v>
      </c>
      <c r="E33" s="409"/>
      <c r="F33" s="414">
        <v>30.0</v>
      </c>
      <c r="G33" s="414" t="str">
        <f t="shared" ref="G33:I33" si="33">B33</f>
        <v>SQS 104 BLOCO H Aptº 301</v>
      </c>
      <c r="H33" s="415">
        <f t="shared" si="33"/>
        <v>1650</v>
      </c>
      <c r="I33" s="416">
        <f t="shared" si="33"/>
        <v>45357</v>
      </c>
      <c r="J33" s="417"/>
      <c r="K33" s="413"/>
      <c r="L33" s="413"/>
      <c r="M33" s="413"/>
      <c r="N33" s="413"/>
      <c r="O33" s="413"/>
      <c r="P33" s="413"/>
      <c r="Q33" s="413"/>
      <c r="R33" s="413"/>
      <c r="S33" s="413"/>
      <c r="T33" s="413"/>
      <c r="U33" s="413"/>
      <c r="V33" s="413"/>
      <c r="W33" s="413"/>
      <c r="X33" s="413"/>
      <c r="Y33" s="413"/>
      <c r="Z33" s="413"/>
      <c r="AA33" s="413"/>
      <c r="AB33" s="413"/>
      <c r="AC33" s="413"/>
      <c r="AD33" s="413"/>
    </row>
    <row r="34" ht="13.5" customHeight="1">
      <c r="A34" s="414">
        <v>31.0</v>
      </c>
      <c r="B34" s="414" t="s">
        <v>660</v>
      </c>
      <c r="C34" s="415">
        <f t="shared" si="34"/>
        <v>1650</v>
      </c>
      <c r="D34" s="416">
        <v>45357.0</v>
      </c>
      <c r="E34" s="409"/>
      <c r="F34" s="414">
        <v>31.0</v>
      </c>
      <c r="G34" s="414" t="str">
        <f t="shared" ref="G34:I34" si="35">B34</f>
        <v>SQS 104 BLOCO H Aptº 505</v>
      </c>
      <c r="H34" s="415">
        <f t="shared" si="35"/>
        <v>1650</v>
      </c>
      <c r="I34" s="416">
        <f t="shared" si="35"/>
        <v>45357</v>
      </c>
      <c r="J34" s="417"/>
      <c r="K34" s="413"/>
      <c r="L34" s="413"/>
      <c r="M34" s="413"/>
      <c r="N34" s="413"/>
      <c r="O34" s="413"/>
      <c r="P34" s="413"/>
      <c r="Q34" s="413"/>
      <c r="R34" s="413"/>
      <c r="S34" s="413"/>
      <c r="T34" s="413"/>
      <c r="U34" s="413"/>
      <c r="V34" s="413"/>
      <c r="W34" s="413"/>
      <c r="X34" s="413"/>
      <c r="Y34" s="413"/>
      <c r="Z34" s="413"/>
      <c r="AA34" s="413"/>
      <c r="AB34" s="413"/>
      <c r="AC34" s="413"/>
      <c r="AD34" s="413"/>
    </row>
    <row r="35" ht="13.5" customHeight="1">
      <c r="A35" s="414">
        <v>32.0</v>
      </c>
      <c r="B35" s="414" t="s">
        <v>661</v>
      </c>
      <c r="C35" s="415">
        <f t="shared" si="34"/>
        <v>1650</v>
      </c>
      <c r="D35" s="416">
        <v>45357.0</v>
      </c>
      <c r="E35" s="409"/>
      <c r="F35" s="414">
        <v>32.0</v>
      </c>
      <c r="G35" s="414" t="str">
        <f t="shared" ref="G35:I35" si="36">B35</f>
        <v>SQS 104 BLOCO H Aptº 605</v>
      </c>
      <c r="H35" s="415">
        <f t="shared" si="36"/>
        <v>1650</v>
      </c>
      <c r="I35" s="416">
        <f t="shared" si="36"/>
        <v>45357</v>
      </c>
      <c r="J35" s="417"/>
      <c r="K35" s="413"/>
      <c r="L35" s="413"/>
      <c r="M35" s="413"/>
      <c r="N35" s="413"/>
      <c r="O35" s="413"/>
      <c r="P35" s="413"/>
      <c r="Q35" s="413"/>
      <c r="R35" s="413"/>
      <c r="S35" s="413"/>
      <c r="T35" s="413"/>
      <c r="U35" s="413"/>
      <c r="V35" s="413"/>
      <c r="W35" s="413"/>
      <c r="X35" s="413"/>
      <c r="Y35" s="413"/>
      <c r="Z35" s="413"/>
      <c r="AA35" s="413"/>
      <c r="AB35" s="413"/>
      <c r="AC35" s="413"/>
      <c r="AD35" s="413"/>
    </row>
    <row r="36" ht="13.5" customHeight="1">
      <c r="A36" s="414">
        <v>33.0</v>
      </c>
      <c r="B36" s="414" t="s">
        <v>662</v>
      </c>
      <c r="C36" s="415">
        <v>2100.0</v>
      </c>
      <c r="D36" s="416">
        <v>45356.0</v>
      </c>
      <c r="E36" s="409"/>
      <c r="F36" s="414">
        <v>33.0</v>
      </c>
      <c r="G36" s="414" t="str">
        <f t="shared" ref="G36:I36" si="37">B36</f>
        <v>SQS 104 BLOCO J Aptº 104</v>
      </c>
      <c r="H36" s="415">
        <f t="shared" si="37"/>
        <v>2100</v>
      </c>
      <c r="I36" s="416">
        <f t="shared" si="37"/>
        <v>45356</v>
      </c>
      <c r="J36" s="417"/>
      <c r="K36" s="413"/>
      <c r="L36" s="413"/>
      <c r="M36" s="413"/>
      <c r="N36" s="413"/>
      <c r="O36" s="413"/>
      <c r="P36" s="413"/>
      <c r="Q36" s="413"/>
      <c r="R36" s="413"/>
      <c r="S36" s="413"/>
      <c r="T36" s="413"/>
      <c r="U36" s="413"/>
      <c r="V36" s="413"/>
      <c r="W36" s="413"/>
      <c r="X36" s="413"/>
      <c r="Y36" s="413"/>
      <c r="Z36" s="413"/>
      <c r="AA36" s="413"/>
      <c r="AB36" s="413"/>
      <c r="AC36" s="413"/>
      <c r="AD36" s="413"/>
    </row>
    <row r="37" ht="13.5" customHeight="1">
      <c r="A37" s="414">
        <v>34.0</v>
      </c>
      <c r="B37" s="414" t="s">
        <v>663</v>
      </c>
      <c r="C37" s="415">
        <v>2100.0</v>
      </c>
      <c r="D37" s="416">
        <v>45356.0</v>
      </c>
      <c r="E37" s="409"/>
      <c r="F37" s="414">
        <v>34.0</v>
      </c>
      <c r="G37" s="414" t="str">
        <f t="shared" ref="G37:I37" si="38">B37</f>
        <v>SQS 104 BLOCO J Aptº 204</v>
      </c>
      <c r="H37" s="415">
        <f t="shared" si="38"/>
        <v>2100</v>
      </c>
      <c r="I37" s="416">
        <f t="shared" si="38"/>
        <v>45356</v>
      </c>
      <c r="J37" s="417"/>
      <c r="K37" s="413"/>
      <c r="L37" s="413"/>
      <c r="M37" s="413"/>
      <c r="N37" s="413"/>
      <c r="O37" s="413"/>
      <c r="P37" s="413"/>
      <c r="Q37" s="413"/>
      <c r="R37" s="413"/>
      <c r="S37" s="413"/>
      <c r="T37" s="413"/>
      <c r="U37" s="413"/>
      <c r="V37" s="413"/>
      <c r="W37" s="413"/>
      <c r="X37" s="413"/>
      <c r="Y37" s="413"/>
      <c r="Z37" s="413"/>
      <c r="AA37" s="413"/>
      <c r="AB37" s="413"/>
      <c r="AC37" s="413"/>
      <c r="AD37" s="413"/>
    </row>
    <row r="38" ht="13.5" customHeight="1">
      <c r="A38" s="414">
        <v>35.0</v>
      </c>
      <c r="B38" s="422" t="s">
        <v>664</v>
      </c>
      <c r="C38" s="423" t="s">
        <v>665</v>
      </c>
      <c r="D38" s="424"/>
      <c r="E38" s="409"/>
      <c r="F38" s="414">
        <v>35.0</v>
      </c>
      <c r="G38" s="414" t="str">
        <f t="shared" ref="G38:H38" si="39">B38</f>
        <v>SQS 104 BLOCO J Aptº 502</v>
      </c>
      <c r="H38" s="441" t="str">
        <f t="shared" si="39"/>
        <v>Pagamento no condominio</v>
      </c>
      <c r="I38" s="231"/>
      <c r="J38" s="417"/>
      <c r="K38" s="413"/>
      <c r="L38" s="413"/>
      <c r="M38" s="413"/>
      <c r="N38" s="413"/>
      <c r="O38" s="413"/>
      <c r="P38" s="413"/>
      <c r="Q38" s="413"/>
      <c r="R38" s="413"/>
      <c r="S38" s="413"/>
      <c r="T38" s="413"/>
      <c r="U38" s="413"/>
      <c r="V38" s="413"/>
      <c r="W38" s="413"/>
      <c r="X38" s="413"/>
      <c r="Y38" s="413"/>
      <c r="Z38" s="413"/>
      <c r="AA38" s="413"/>
      <c r="AB38" s="413"/>
      <c r="AC38" s="413"/>
      <c r="AD38" s="413"/>
    </row>
    <row r="39" ht="13.5" customHeight="1">
      <c r="A39" s="414">
        <v>36.0</v>
      </c>
      <c r="B39" s="414" t="s">
        <v>666</v>
      </c>
      <c r="C39" s="415">
        <f t="shared" ref="C39:C40" si="41">2567-1067</f>
        <v>1500</v>
      </c>
      <c r="D39" s="416">
        <v>45354.0</v>
      </c>
      <c r="E39" s="409"/>
      <c r="F39" s="414">
        <v>36.0</v>
      </c>
      <c r="G39" s="414" t="str">
        <f t="shared" ref="G39:I39" si="40">B39</f>
        <v>SQS 104 BLOCO K Aptº 503</v>
      </c>
      <c r="H39" s="415">
        <f t="shared" si="40"/>
        <v>1500</v>
      </c>
      <c r="I39" s="416">
        <f t="shared" si="40"/>
        <v>45354</v>
      </c>
      <c r="J39" s="417"/>
      <c r="K39" s="413"/>
      <c r="L39" s="413"/>
      <c r="M39" s="413"/>
      <c r="N39" s="413"/>
      <c r="O39" s="413"/>
      <c r="P39" s="413"/>
      <c r="Q39" s="413"/>
      <c r="R39" s="413"/>
      <c r="S39" s="413"/>
      <c r="T39" s="413"/>
      <c r="U39" s="413"/>
      <c r="V39" s="413"/>
      <c r="W39" s="413"/>
      <c r="X39" s="413"/>
      <c r="Y39" s="413"/>
      <c r="Z39" s="413"/>
      <c r="AA39" s="413"/>
      <c r="AB39" s="413"/>
      <c r="AC39" s="413"/>
      <c r="AD39" s="413"/>
    </row>
    <row r="40" ht="13.5" customHeight="1">
      <c r="A40" s="414">
        <v>37.0</v>
      </c>
      <c r="B40" s="414" t="s">
        <v>667</v>
      </c>
      <c r="C40" s="415">
        <f t="shared" si="41"/>
        <v>1500</v>
      </c>
      <c r="D40" s="416">
        <v>45354.0</v>
      </c>
      <c r="E40" s="409"/>
      <c r="F40" s="414">
        <v>37.0</v>
      </c>
      <c r="G40" s="414" t="str">
        <f t="shared" ref="G40:I40" si="42">B40</f>
        <v>SQS 104 BLOCO K Aptº 601</v>
      </c>
      <c r="H40" s="415">
        <f t="shared" si="42"/>
        <v>1500</v>
      </c>
      <c r="I40" s="416">
        <f t="shared" si="42"/>
        <v>45354</v>
      </c>
      <c r="J40" s="417"/>
      <c r="K40" s="413"/>
      <c r="L40" s="413"/>
      <c r="M40" s="413"/>
      <c r="N40" s="413"/>
      <c r="O40" s="413"/>
      <c r="P40" s="413"/>
      <c r="Q40" s="413"/>
      <c r="R40" s="413"/>
      <c r="S40" s="413"/>
      <c r="T40" s="413"/>
      <c r="U40" s="413"/>
      <c r="V40" s="413"/>
      <c r="W40" s="413"/>
      <c r="X40" s="413"/>
      <c r="Y40" s="413"/>
      <c r="Z40" s="413"/>
      <c r="AA40" s="413"/>
      <c r="AB40" s="413"/>
      <c r="AC40" s="413"/>
      <c r="AD40" s="413"/>
    </row>
    <row r="41" ht="13.5" customHeight="1">
      <c r="A41" s="414">
        <v>38.0</v>
      </c>
      <c r="B41" s="414" t="s">
        <v>668</v>
      </c>
      <c r="C41" s="415">
        <f>2050-150</f>
        <v>1900</v>
      </c>
      <c r="D41" s="416">
        <v>45361.0</v>
      </c>
      <c r="E41" s="409"/>
      <c r="F41" s="414">
        <v>38.0</v>
      </c>
      <c r="G41" s="414" t="str">
        <f t="shared" ref="G41:I41" si="43">B41</f>
        <v>SQS 105 BLOCO  C Apt 102</v>
      </c>
      <c r="H41" s="415">
        <f t="shared" si="43"/>
        <v>1900</v>
      </c>
      <c r="I41" s="416">
        <f t="shared" si="43"/>
        <v>45361</v>
      </c>
      <c r="J41" s="417"/>
      <c r="K41" s="413"/>
      <c r="L41" s="413"/>
      <c r="M41" s="413"/>
      <c r="N41" s="413"/>
      <c r="O41" s="413"/>
      <c r="P41" s="413"/>
      <c r="Q41" s="413"/>
      <c r="R41" s="413"/>
      <c r="S41" s="413"/>
      <c r="T41" s="413"/>
      <c r="U41" s="413"/>
      <c r="V41" s="413"/>
      <c r="W41" s="413"/>
      <c r="X41" s="413"/>
      <c r="Y41" s="413"/>
      <c r="Z41" s="413"/>
      <c r="AA41" s="413"/>
      <c r="AB41" s="413"/>
      <c r="AC41" s="413"/>
      <c r="AD41" s="413"/>
    </row>
    <row r="42" ht="13.5" customHeight="1">
      <c r="A42" s="414">
        <v>39.0</v>
      </c>
      <c r="B42" s="414" t="s">
        <v>669</v>
      </c>
      <c r="C42" s="415">
        <f>2000-450</f>
        <v>1550</v>
      </c>
      <c r="D42" s="416">
        <v>45354.0</v>
      </c>
      <c r="E42" s="409"/>
      <c r="F42" s="414">
        <v>39.0</v>
      </c>
      <c r="G42" s="414" t="str">
        <f t="shared" ref="G42:I42" si="44">B42</f>
        <v>SQS 114 BLOCO  B Apt 204</v>
      </c>
      <c r="H42" s="415">
        <f t="shared" si="44"/>
        <v>1550</v>
      </c>
      <c r="I42" s="416">
        <f t="shared" si="44"/>
        <v>45354</v>
      </c>
      <c r="J42" s="417"/>
      <c r="K42" s="413"/>
      <c r="L42" s="413"/>
      <c r="M42" s="413"/>
      <c r="N42" s="413"/>
      <c r="O42" s="413"/>
      <c r="P42" s="413"/>
      <c r="Q42" s="413"/>
      <c r="R42" s="413"/>
      <c r="S42" s="413"/>
      <c r="T42" s="413"/>
      <c r="U42" s="413"/>
      <c r="V42" s="413"/>
      <c r="W42" s="413"/>
      <c r="X42" s="413"/>
      <c r="Y42" s="413"/>
      <c r="Z42" s="413"/>
      <c r="AA42" s="413"/>
      <c r="AB42" s="413"/>
      <c r="AC42" s="413"/>
      <c r="AD42" s="413"/>
    </row>
    <row r="43" ht="13.5" customHeight="1">
      <c r="A43" s="414">
        <v>40.0</v>
      </c>
      <c r="B43" s="414" t="s">
        <v>670</v>
      </c>
      <c r="C43" s="415">
        <f t="shared" ref="C43:C44" si="46">1337.89-368.37</f>
        <v>969.52</v>
      </c>
      <c r="D43" s="416">
        <v>45359.0</v>
      </c>
      <c r="E43" s="409"/>
      <c r="F43" s="414">
        <v>40.0</v>
      </c>
      <c r="G43" s="414" t="str">
        <f t="shared" ref="G43:I43" si="45">B43</f>
        <v>SQS 116 BLOCO C Apt 106</v>
      </c>
      <c r="H43" s="415">
        <f t="shared" si="45"/>
        <v>969.52</v>
      </c>
      <c r="I43" s="416">
        <f t="shared" si="45"/>
        <v>45359</v>
      </c>
      <c r="J43" s="417"/>
      <c r="K43" s="413"/>
      <c r="L43" s="413"/>
      <c r="M43" s="413"/>
      <c r="N43" s="413"/>
      <c r="O43" s="413"/>
      <c r="P43" s="413"/>
      <c r="Q43" s="413"/>
      <c r="R43" s="413"/>
      <c r="S43" s="413"/>
      <c r="T43" s="413"/>
      <c r="U43" s="413"/>
      <c r="V43" s="413"/>
      <c r="W43" s="413"/>
      <c r="X43" s="413"/>
      <c r="Y43" s="413"/>
      <c r="Z43" s="413"/>
      <c r="AA43" s="413"/>
      <c r="AB43" s="413"/>
      <c r="AC43" s="413"/>
      <c r="AD43" s="413"/>
    </row>
    <row r="44" ht="13.5" customHeight="1">
      <c r="A44" s="414">
        <v>41.0</v>
      </c>
      <c r="B44" s="414" t="s">
        <v>671</v>
      </c>
      <c r="C44" s="415">
        <f t="shared" si="46"/>
        <v>969.52</v>
      </c>
      <c r="D44" s="416">
        <v>45359.0</v>
      </c>
      <c r="E44" s="409"/>
      <c r="F44" s="414">
        <v>41.0</v>
      </c>
      <c r="G44" s="414" t="str">
        <f t="shared" ref="G44:I44" si="47">B44</f>
        <v>SQS 116 BLOCO C Apt 603</v>
      </c>
      <c r="H44" s="415">
        <f t="shared" si="47"/>
        <v>969.52</v>
      </c>
      <c r="I44" s="416">
        <f t="shared" si="47"/>
        <v>45359</v>
      </c>
      <c r="J44" s="417"/>
      <c r="K44" s="413"/>
      <c r="L44" s="413"/>
      <c r="M44" s="413"/>
      <c r="N44" s="413"/>
      <c r="O44" s="413"/>
      <c r="P44" s="413"/>
      <c r="Q44" s="413"/>
      <c r="R44" s="413"/>
      <c r="S44" s="413"/>
      <c r="T44" s="413"/>
      <c r="U44" s="413"/>
      <c r="V44" s="413"/>
      <c r="W44" s="413"/>
      <c r="X44" s="413"/>
      <c r="Y44" s="413"/>
      <c r="Z44" s="413"/>
      <c r="AA44" s="413"/>
      <c r="AB44" s="413"/>
      <c r="AC44" s="413"/>
      <c r="AD44" s="413"/>
    </row>
    <row r="45" ht="13.5" customHeight="1">
      <c r="A45" s="414">
        <v>42.0</v>
      </c>
      <c r="B45" s="414" t="s">
        <v>672</v>
      </c>
      <c r="C45" s="415">
        <f>800-20</f>
        <v>780</v>
      </c>
      <c r="D45" s="416">
        <v>45356.0</v>
      </c>
      <c r="E45" s="409"/>
      <c r="F45" s="414">
        <v>42.0</v>
      </c>
      <c r="G45" s="414" t="str">
        <f t="shared" ref="G45:I45" si="48">B45</f>
        <v>SQS 205 BLOCO G Apt 406</v>
      </c>
      <c r="H45" s="415">
        <f t="shared" si="48"/>
        <v>780</v>
      </c>
      <c r="I45" s="416">
        <f t="shared" si="48"/>
        <v>45356</v>
      </c>
      <c r="J45" s="417"/>
      <c r="K45" s="413"/>
      <c r="L45" s="413"/>
      <c r="M45" s="413"/>
      <c r="N45" s="413"/>
      <c r="O45" s="413"/>
      <c r="P45" s="413"/>
      <c r="Q45" s="413"/>
      <c r="R45" s="413"/>
      <c r="S45" s="413"/>
      <c r="T45" s="413"/>
      <c r="U45" s="413"/>
      <c r="V45" s="413"/>
      <c r="W45" s="413"/>
      <c r="X45" s="413"/>
      <c r="Y45" s="413"/>
      <c r="Z45" s="413"/>
      <c r="AA45" s="413"/>
      <c r="AB45" s="413"/>
      <c r="AC45" s="413"/>
      <c r="AD45" s="413"/>
    </row>
    <row r="46" ht="13.5" customHeight="1">
      <c r="A46" s="414">
        <v>43.0</v>
      </c>
      <c r="B46" s="414" t="s">
        <v>673</v>
      </c>
      <c r="C46" s="415">
        <f>1050-50</f>
        <v>1000</v>
      </c>
      <c r="D46" s="416">
        <v>45358.0</v>
      </c>
      <c r="E46" s="409"/>
      <c r="F46" s="414">
        <v>43.0</v>
      </c>
      <c r="G46" s="414" t="str">
        <f t="shared" ref="G46:I46" si="49">B46</f>
        <v>SQS 205 BLOCO K Apt 202</v>
      </c>
      <c r="H46" s="415">
        <f t="shared" si="49"/>
        <v>1000</v>
      </c>
      <c r="I46" s="416">
        <f t="shared" si="49"/>
        <v>45358</v>
      </c>
      <c r="J46" s="417"/>
      <c r="K46" s="413"/>
      <c r="L46" s="413"/>
      <c r="M46" s="413"/>
      <c r="N46" s="413"/>
      <c r="O46" s="413"/>
      <c r="P46" s="413"/>
      <c r="Q46" s="413"/>
      <c r="R46" s="413"/>
      <c r="S46" s="413"/>
      <c r="T46" s="413"/>
      <c r="U46" s="413"/>
      <c r="V46" s="413"/>
      <c r="W46" s="413"/>
      <c r="X46" s="413"/>
      <c r="Y46" s="413"/>
      <c r="Z46" s="413"/>
      <c r="AA46" s="413"/>
      <c r="AB46" s="413"/>
      <c r="AC46" s="413"/>
      <c r="AD46" s="413"/>
    </row>
    <row r="47" ht="13.5" customHeight="1">
      <c r="A47" s="414">
        <v>44.0</v>
      </c>
      <c r="B47" s="414" t="s">
        <v>674</v>
      </c>
      <c r="C47" s="415">
        <v>940.0</v>
      </c>
      <c r="D47" s="416">
        <v>45361.0</v>
      </c>
      <c r="E47" s="409"/>
      <c r="F47" s="414">
        <v>44.0</v>
      </c>
      <c r="G47" s="414" t="str">
        <f t="shared" ref="G47:I47" si="50">B47</f>
        <v>SQS 206 BLOCO C Apt 205</v>
      </c>
      <c r="H47" s="415">
        <f t="shared" si="50"/>
        <v>940</v>
      </c>
      <c r="I47" s="416">
        <f t="shared" si="50"/>
        <v>45361</v>
      </c>
      <c r="J47" s="417"/>
      <c r="K47" s="413"/>
      <c r="L47" s="413"/>
      <c r="M47" s="413"/>
      <c r="N47" s="413"/>
      <c r="O47" s="413"/>
      <c r="P47" s="413"/>
      <c r="Q47" s="413"/>
      <c r="R47" s="413"/>
      <c r="S47" s="413"/>
      <c r="T47" s="413"/>
      <c r="U47" s="413"/>
      <c r="V47" s="413"/>
      <c r="W47" s="413"/>
      <c r="X47" s="413"/>
      <c r="Y47" s="413"/>
      <c r="Z47" s="413"/>
      <c r="AA47" s="413"/>
      <c r="AB47" s="413"/>
      <c r="AC47" s="413"/>
      <c r="AD47" s="413"/>
    </row>
    <row r="48" ht="13.5" customHeight="1">
      <c r="A48" s="414">
        <v>45.0</v>
      </c>
      <c r="B48" s="428" t="s">
        <v>675</v>
      </c>
      <c r="C48" s="415">
        <f>1145-100</f>
        <v>1045</v>
      </c>
      <c r="D48" s="416">
        <v>45358.0</v>
      </c>
      <c r="E48" s="409"/>
      <c r="F48" s="414">
        <v>45.0</v>
      </c>
      <c r="G48" s="414" t="str">
        <f t="shared" ref="G48:I48" si="51">B48</f>
        <v>SQS 207 BLOCO E Aptº 206</v>
      </c>
      <c r="H48" s="415">
        <f t="shared" si="51"/>
        <v>1045</v>
      </c>
      <c r="I48" s="416">
        <f t="shared" si="51"/>
        <v>45358</v>
      </c>
      <c r="J48" s="417"/>
      <c r="K48" s="413"/>
      <c r="L48" s="413"/>
      <c r="M48" s="413"/>
      <c r="N48" s="413"/>
      <c r="O48" s="413"/>
      <c r="P48" s="413"/>
      <c r="Q48" s="413"/>
      <c r="R48" s="413"/>
      <c r="S48" s="413"/>
      <c r="T48" s="413"/>
      <c r="U48" s="413"/>
      <c r="V48" s="413"/>
      <c r="W48" s="413"/>
      <c r="X48" s="413"/>
      <c r="Y48" s="413"/>
      <c r="Z48" s="413"/>
      <c r="AA48" s="413"/>
      <c r="AB48" s="413"/>
      <c r="AC48" s="413"/>
      <c r="AD48" s="413"/>
    </row>
    <row r="49" ht="13.5" customHeight="1">
      <c r="A49" s="414">
        <v>46.0</v>
      </c>
      <c r="B49" s="414" t="s">
        <v>676</v>
      </c>
      <c r="C49" s="415">
        <f>1650-150</f>
        <v>1500</v>
      </c>
      <c r="D49" s="416">
        <v>45356.0</v>
      </c>
      <c r="E49" s="409"/>
      <c r="F49" s="414">
        <v>46.0</v>
      </c>
      <c r="G49" s="414" t="str">
        <f t="shared" ref="G49:I49" si="52">B49</f>
        <v>SQS 216 BLOCO H Aptº 102</v>
      </c>
      <c r="H49" s="415">
        <f t="shared" si="52"/>
        <v>1500</v>
      </c>
      <c r="I49" s="416">
        <f t="shared" si="52"/>
        <v>45356</v>
      </c>
      <c r="J49" s="417"/>
      <c r="K49" s="413"/>
      <c r="L49" s="413"/>
      <c r="M49" s="413"/>
      <c r="N49" s="413"/>
      <c r="O49" s="413"/>
      <c r="P49" s="413"/>
      <c r="Q49" s="413"/>
      <c r="R49" s="413"/>
      <c r="S49" s="413"/>
      <c r="T49" s="413"/>
      <c r="U49" s="413"/>
      <c r="V49" s="413"/>
      <c r="W49" s="413"/>
      <c r="X49" s="413"/>
      <c r="Y49" s="413"/>
      <c r="Z49" s="413"/>
      <c r="AA49" s="413"/>
      <c r="AB49" s="413"/>
      <c r="AC49" s="413"/>
      <c r="AD49" s="413"/>
    </row>
    <row r="50" ht="13.5" customHeight="1">
      <c r="A50" s="414">
        <v>47.0</v>
      </c>
      <c r="B50" s="414" t="s">
        <v>677</v>
      </c>
      <c r="C50" s="415">
        <v>1540.0</v>
      </c>
      <c r="D50" s="416">
        <v>45353.0</v>
      </c>
      <c r="E50" s="409"/>
      <c r="F50" s="414">
        <v>47.0</v>
      </c>
      <c r="G50" s="414" t="str">
        <f t="shared" ref="G50:I50" si="53">B50</f>
        <v>SQS 216 BLOCO K Apt 205</v>
      </c>
      <c r="H50" s="415">
        <f t="shared" si="53"/>
        <v>1540</v>
      </c>
      <c r="I50" s="416">
        <f t="shared" si="53"/>
        <v>45353</v>
      </c>
      <c r="J50" s="417"/>
      <c r="K50" s="413"/>
      <c r="L50" s="413"/>
      <c r="M50" s="413"/>
      <c r="N50" s="413"/>
      <c r="O50" s="413"/>
      <c r="P50" s="413"/>
      <c r="Q50" s="413"/>
      <c r="R50" s="413"/>
      <c r="S50" s="413"/>
      <c r="T50" s="413"/>
      <c r="U50" s="413"/>
      <c r="V50" s="413"/>
      <c r="W50" s="413"/>
      <c r="X50" s="413"/>
      <c r="Y50" s="413"/>
      <c r="Z50" s="413"/>
      <c r="AA50" s="413"/>
      <c r="AB50" s="413"/>
      <c r="AC50" s="413"/>
      <c r="AD50" s="413"/>
    </row>
    <row r="51" ht="13.5" customHeight="1">
      <c r="A51" s="414">
        <v>48.0</v>
      </c>
      <c r="B51" s="414" t="s">
        <v>678</v>
      </c>
      <c r="C51" s="415">
        <f>1518.91-63.29</f>
        <v>1455.62</v>
      </c>
      <c r="D51" s="416">
        <v>45356.0</v>
      </c>
      <c r="E51" s="409"/>
      <c r="F51" s="414">
        <v>48.0</v>
      </c>
      <c r="G51" s="414" t="str">
        <f t="shared" ref="G51:I51" si="54">B51</f>
        <v>SQS 307 BLOCO B Apt 506</v>
      </c>
      <c r="H51" s="415">
        <f t="shared" si="54"/>
        <v>1455.62</v>
      </c>
      <c r="I51" s="416">
        <f t="shared" si="54"/>
        <v>45356</v>
      </c>
      <c r="J51" s="417"/>
      <c r="K51" s="413"/>
      <c r="L51" s="413"/>
      <c r="M51" s="413"/>
      <c r="N51" s="413"/>
      <c r="O51" s="413"/>
      <c r="P51" s="413"/>
      <c r="Q51" s="413"/>
      <c r="R51" s="413"/>
      <c r="S51" s="413"/>
      <c r="T51" s="413"/>
      <c r="U51" s="413"/>
      <c r="V51" s="413"/>
      <c r="W51" s="413"/>
      <c r="X51" s="413"/>
      <c r="Y51" s="413"/>
      <c r="Z51" s="413"/>
      <c r="AA51" s="413"/>
      <c r="AB51" s="413"/>
      <c r="AC51" s="413"/>
      <c r="AD51" s="413"/>
    </row>
    <row r="52" ht="13.5" customHeight="1">
      <c r="A52" s="414">
        <v>49.0</v>
      </c>
      <c r="B52" s="414" t="s">
        <v>679</v>
      </c>
      <c r="C52" s="415">
        <f>1680-100</f>
        <v>1580</v>
      </c>
      <c r="D52" s="416">
        <v>45356.0</v>
      </c>
      <c r="E52" s="409"/>
      <c r="F52" s="414">
        <v>49.0</v>
      </c>
      <c r="G52" s="414" t="str">
        <f t="shared" ref="G52:I52" si="55">B52</f>
        <v>SQS 308 BLOCO C Aptº 403</v>
      </c>
      <c r="H52" s="415">
        <f t="shared" si="55"/>
        <v>1580</v>
      </c>
      <c r="I52" s="416">
        <f t="shared" si="55"/>
        <v>45356</v>
      </c>
      <c r="J52" s="417"/>
      <c r="K52" s="413"/>
      <c r="L52" s="413"/>
      <c r="M52" s="413"/>
      <c r="N52" s="413"/>
      <c r="O52" s="413"/>
      <c r="P52" s="413"/>
      <c r="Q52" s="413"/>
      <c r="R52" s="413"/>
      <c r="S52" s="413"/>
      <c r="T52" s="413"/>
      <c r="U52" s="413"/>
      <c r="V52" s="413"/>
      <c r="W52" s="413"/>
      <c r="X52" s="413"/>
      <c r="Y52" s="413"/>
      <c r="Z52" s="413"/>
      <c r="AA52" s="413"/>
      <c r="AB52" s="413"/>
      <c r="AC52" s="413"/>
      <c r="AD52" s="413"/>
    </row>
    <row r="53" ht="13.5" customHeight="1">
      <c r="A53" s="414">
        <v>50.0</v>
      </c>
      <c r="B53" s="414" t="s">
        <v>680</v>
      </c>
      <c r="C53" s="415">
        <f>1600-100</f>
        <v>1500</v>
      </c>
      <c r="D53" s="416">
        <v>45353.0</v>
      </c>
      <c r="E53" s="409"/>
      <c r="F53" s="414">
        <v>50.0</v>
      </c>
      <c r="G53" s="414" t="str">
        <f t="shared" ref="G53:I53" si="56">B53</f>
        <v>SQS 308 BLOCO D Aptº 402</v>
      </c>
      <c r="H53" s="415">
        <f t="shared" si="56"/>
        <v>1500</v>
      </c>
      <c r="I53" s="416">
        <f t="shared" si="56"/>
        <v>45353</v>
      </c>
      <c r="J53" s="417"/>
      <c r="K53" s="413"/>
      <c r="L53" s="413"/>
      <c r="M53" s="413"/>
      <c r="N53" s="413"/>
      <c r="O53" s="413"/>
      <c r="P53" s="413"/>
      <c r="Q53" s="413"/>
      <c r="R53" s="413"/>
      <c r="S53" s="413"/>
      <c r="T53" s="413"/>
      <c r="U53" s="413"/>
      <c r="V53" s="413"/>
      <c r="W53" s="413"/>
      <c r="X53" s="413"/>
      <c r="Y53" s="413"/>
      <c r="Z53" s="413"/>
      <c r="AA53" s="413"/>
      <c r="AB53" s="413"/>
      <c r="AC53" s="413"/>
      <c r="AD53" s="413"/>
    </row>
    <row r="54" ht="13.5" customHeight="1">
      <c r="A54" s="414">
        <v>51.0</v>
      </c>
      <c r="B54" s="414" t="s">
        <v>681</v>
      </c>
      <c r="C54" s="415">
        <v>1210.0</v>
      </c>
      <c r="D54" s="416">
        <v>45361.0</v>
      </c>
      <c r="E54" s="409"/>
      <c r="F54" s="414">
        <v>51.0</v>
      </c>
      <c r="G54" s="414" t="str">
        <f t="shared" ref="G54:I54" si="57">B54</f>
        <v>SQS 308 BLOCO I Aptº 103</v>
      </c>
      <c r="H54" s="415">
        <f t="shared" si="57"/>
        <v>1210</v>
      </c>
      <c r="I54" s="416">
        <f t="shared" si="57"/>
        <v>45361</v>
      </c>
      <c r="J54" s="417"/>
      <c r="K54" s="413"/>
      <c r="L54" s="413"/>
      <c r="M54" s="413"/>
      <c r="N54" s="413"/>
      <c r="O54" s="413"/>
      <c r="P54" s="413"/>
      <c r="Q54" s="413"/>
      <c r="R54" s="413"/>
      <c r="S54" s="413"/>
      <c r="T54" s="413"/>
      <c r="U54" s="413"/>
      <c r="V54" s="413"/>
      <c r="W54" s="413"/>
      <c r="X54" s="413"/>
      <c r="Y54" s="413"/>
      <c r="Z54" s="413"/>
      <c r="AA54" s="413"/>
      <c r="AB54" s="413"/>
      <c r="AC54" s="413"/>
      <c r="AD54" s="413"/>
    </row>
    <row r="55" ht="13.5" customHeight="1">
      <c r="A55" s="414">
        <v>52.0</v>
      </c>
      <c r="B55" s="414" t="s">
        <v>682</v>
      </c>
      <c r="C55" s="415">
        <v>970.0</v>
      </c>
      <c r="D55" s="416">
        <v>45359.0</v>
      </c>
      <c r="E55" s="409"/>
      <c r="F55" s="414">
        <v>52.0</v>
      </c>
      <c r="G55" s="414" t="str">
        <f t="shared" ref="G55:I55" si="58">B55</f>
        <v>SQS 310 BLOCO J Aptº 406</v>
      </c>
      <c r="H55" s="415">
        <f t="shared" si="58"/>
        <v>970</v>
      </c>
      <c r="I55" s="416">
        <f t="shared" si="58"/>
        <v>45359</v>
      </c>
      <c r="J55" s="417"/>
      <c r="K55" s="413"/>
      <c r="L55" s="413"/>
      <c r="M55" s="413"/>
      <c r="N55" s="413"/>
      <c r="O55" s="413"/>
      <c r="P55" s="413"/>
      <c r="Q55" s="413"/>
      <c r="R55" s="413"/>
      <c r="S55" s="413"/>
      <c r="T55" s="413"/>
      <c r="U55" s="413"/>
      <c r="V55" s="413"/>
      <c r="W55" s="413"/>
      <c r="X55" s="413"/>
      <c r="Y55" s="413"/>
      <c r="Z55" s="413"/>
      <c r="AA55" s="413"/>
      <c r="AB55" s="413"/>
      <c r="AC55" s="413"/>
      <c r="AD55" s="413"/>
    </row>
    <row r="56" ht="13.5" customHeight="1">
      <c r="A56" s="414">
        <v>53.0</v>
      </c>
      <c r="B56" s="414" t="s">
        <v>683</v>
      </c>
      <c r="C56" s="415">
        <f>2299.49-201.71</f>
        <v>2097.78</v>
      </c>
      <c r="D56" s="416">
        <v>45359.0</v>
      </c>
      <c r="E56" s="409"/>
      <c r="F56" s="414">
        <v>53.0</v>
      </c>
      <c r="G56" s="414" t="str">
        <f t="shared" ref="G56:I56" si="59">B56</f>
        <v>SQS 312 BLOCO B Apt 201</v>
      </c>
      <c r="H56" s="415">
        <f t="shared" si="59"/>
        <v>2097.78</v>
      </c>
      <c r="I56" s="416">
        <f t="shared" si="59"/>
        <v>45359</v>
      </c>
      <c r="J56" s="417"/>
      <c r="K56" s="413"/>
      <c r="L56" s="413"/>
      <c r="M56" s="413"/>
      <c r="N56" s="413"/>
      <c r="O56" s="413"/>
      <c r="P56" s="413"/>
      <c r="Q56" s="413"/>
      <c r="R56" s="413"/>
      <c r="S56" s="413"/>
      <c r="T56" s="413"/>
      <c r="U56" s="413"/>
      <c r="V56" s="413"/>
      <c r="W56" s="413"/>
      <c r="X56" s="413"/>
      <c r="Y56" s="413"/>
      <c r="Z56" s="413"/>
      <c r="AA56" s="413"/>
      <c r="AB56" s="413"/>
      <c r="AC56" s="413"/>
      <c r="AD56" s="413"/>
    </row>
    <row r="57" ht="13.5" customHeight="1">
      <c r="A57" s="414">
        <v>54.0</v>
      </c>
      <c r="B57" s="414" t="s">
        <v>684</v>
      </c>
      <c r="C57" s="415">
        <v>1600.0</v>
      </c>
      <c r="D57" s="416">
        <v>45356.0</v>
      </c>
      <c r="E57" s="409"/>
      <c r="F57" s="414">
        <v>54.0</v>
      </c>
      <c r="G57" s="414" t="str">
        <f t="shared" ref="G57:I57" si="60">B57</f>
        <v>SQS 316 BLOCO G Apt 405</v>
      </c>
      <c r="H57" s="415">
        <f t="shared" si="60"/>
        <v>1600</v>
      </c>
      <c r="I57" s="416">
        <f t="shared" si="60"/>
        <v>45356</v>
      </c>
      <c r="J57" s="417"/>
      <c r="K57" s="413"/>
      <c r="L57" s="413"/>
      <c r="M57" s="413"/>
      <c r="N57" s="413"/>
      <c r="O57" s="413"/>
      <c r="P57" s="413"/>
      <c r="Q57" s="413"/>
      <c r="R57" s="413"/>
      <c r="S57" s="413"/>
      <c r="T57" s="413"/>
      <c r="U57" s="413"/>
      <c r="V57" s="413"/>
      <c r="W57" s="413"/>
      <c r="X57" s="413"/>
      <c r="Y57" s="413"/>
      <c r="Z57" s="413"/>
      <c r="AA57" s="413"/>
      <c r="AB57" s="413"/>
      <c r="AC57" s="413"/>
      <c r="AD57" s="413"/>
    </row>
    <row r="58" ht="13.5" customHeight="1">
      <c r="A58" s="414">
        <v>55.0</v>
      </c>
      <c r="B58" s="419" t="s">
        <v>685</v>
      </c>
      <c r="C58" s="420">
        <v>0.0</v>
      </c>
      <c r="D58" s="421">
        <v>45358.0</v>
      </c>
      <c r="E58" s="409"/>
      <c r="F58" s="414">
        <v>55.0</v>
      </c>
      <c r="G58" s="414" t="str">
        <f t="shared" ref="G58:I58" si="61">B58</f>
        <v>SQS 316 BLOCO H Apt 305</v>
      </c>
      <c r="H58" s="415">
        <f t="shared" si="61"/>
        <v>0</v>
      </c>
      <c r="I58" s="416">
        <f t="shared" si="61"/>
        <v>45358</v>
      </c>
      <c r="J58" s="417"/>
      <c r="K58" s="413"/>
      <c r="L58" s="413"/>
      <c r="M58" s="413"/>
      <c r="N58" s="413"/>
      <c r="O58" s="413"/>
      <c r="P58" s="413"/>
      <c r="Q58" s="413"/>
      <c r="R58" s="413"/>
      <c r="S58" s="413"/>
      <c r="T58" s="413"/>
      <c r="U58" s="413"/>
      <c r="V58" s="413"/>
      <c r="W58" s="413"/>
      <c r="X58" s="413"/>
      <c r="Y58" s="413"/>
      <c r="Z58" s="413"/>
      <c r="AA58" s="413"/>
      <c r="AB58" s="413"/>
      <c r="AC58" s="413"/>
      <c r="AD58" s="413"/>
    </row>
    <row r="59" ht="13.5" customHeight="1">
      <c r="A59" s="414">
        <v>56.0</v>
      </c>
      <c r="B59" s="414" t="s">
        <v>686</v>
      </c>
      <c r="C59" s="415">
        <f>645-30</f>
        <v>615</v>
      </c>
      <c r="D59" s="416">
        <v>45356.0</v>
      </c>
      <c r="E59" s="409"/>
      <c r="F59" s="414">
        <v>56.0</v>
      </c>
      <c r="G59" s="414" t="str">
        <f t="shared" ref="G59:I59" si="62">B59</f>
        <v>SQS 403 BLOCO N Apt 101</v>
      </c>
      <c r="H59" s="415">
        <f t="shared" si="62"/>
        <v>615</v>
      </c>
      <c r="I59" s="416">
        <f t="shared" si="62"/>
        <v>45356</v>
      </c>
      <c r="J59" s="417"/>
      <c r="K59" s="413"/>
      <c r="L59" s="413"/>
      <c r="M59" s="413"/>
      <c r="N59" s="413"/>
      <c r="O59" s="413"/>
      <c r="P59" s="413"/>
      <c r="Q59" s="413"/>
      <c r="R59" s="413"/>
      <c r="S59" s="413"/>
      <c r="T59" s="413"/>
      <c r="U59" s="413"/>
      <c r="V59" s="413"/>
      <c r="W59" s="413"/>
      <c r="X59" s="413"/>
      <c r="Y59" s="413"/>
      <c r="Z59" s="413"/>
      <c r="AA59" s="413"/>
      <c r="AB59" s="413"/>
      <c r="AC59" s="413"/>
      <c r="AD59" s="413"/>
    </row>
    <row r="60" ht="13.5" customHeight="1">
      <c r="A60" s="414">
        <v>57.0</v>
      </c>
      <c r="B60" s="419" t="s">
        <v>687</v>
      </c>
      <c r="C60" s="420">
        <f>1280.57-200</f>
        <v>1080.57</v>
      </c>
      <c r="D60" s="421">
        <v>45356.0</v>
      </c>
      <c r="E60" s="409"/>
      <c r="F60" s="414">
        <v>57.0</v>
      </c>
      <c r="G60" s="414" t="str">
        <f t="shared" ref="G60:I60" si="63">B60</f>
        <v>SQS 411 BLOCO I Apt 101</v>
      </c>
      <c r="H60" s="415">
        <f t="shared" si="63"/>
        <v>1080.57</v>
      </c>
      <c r="I60" s="416">
        <f t="shared" si="63"/>
        <v>45356</v>
      </c>
      <c r="J60" s="417"/>
      <c r="K60" s="413"/>
      <c r="L60" s="413"/>
      <c r="M60" s="413"/>
      <c r="N60" s="413"/>
      <c r="O60" s="413"/>
      <c r="P60" s="413"/>
      <c r="Q60" s="413"/>
      <c r="R60" s="413"/>
      <c r="S60" s="413"/>
      <c r="T60" s="413"/>
      <c r="U60" s="413"/>
      <c r="V60" s="413"/>
      <c r="W60" s="413"/>
      <c r="X60" s="413"/>
      <c r="Y60" s="413"/>
      <c r="Z60" s="413"/>
      <c r="AA60" s="413"/>
      <c r="AB60" s="413"/>
      <c r="AC60" s="413"/>
      <c r="AD60" s="413"/>
    </row>
    <row r="61" ht="13.5" customHeight="1">
      <c r="A61" s="414">
        <v>58.0</v>
      </c>
      <c r="B61" s="414" t="s">
        <v>688</v>
      </c>
      <c r="C61" s="415">
        <v>400.0</v>
      </c>
      <c r="D61" s="416">
        <v>45361.0</v>
      </c>
      <c r="E61" s="409"/>
      <c r="F61" s="414">
        <v>58.0</v>
      </c>
      <c r="G61" s="414" t="str">
        <f t="shared" ref="G61:I61" si="64">B61</f>
        <v>SQS 411 BLOCO T Apt 305</v>
      </c>
      <c r="H61" s="415">
        <f t="shared" si="64"/>
        <v>400</v>
      </c>
      <c r="I61" s="416">
        <f t="shared" si="64"/>
        <v>45361</v>
      </c>
      <c r="J61" s="417"/>
      <c r="K61" s="413"/>
      <c r="L61" s="413"/>
      <c r="M61" s="413"/>
      <c r="N61" s="413"/>
      <c r="O61" s="413"/>
      <c r="P61" s="413"/>
      <c r="Q61" s="413"/>
      <c r="R61" s="413"/>
      <c r="S61" s="413"/>
      <c r="T61" s="413"/>
      <c r="U61" s="413"/>
      <c r="V61" s="413"/>
      <c r="W61" s="413"/>
      <c r="X61" s="413"/>
      <c r="Y61" s="413"/>
      <c r="Z61" s="413"/>
      <c r="AA61" s="413"/>
      <c r="AB61" s="413"/>
      <c r="AC61" s="413"/>
      <c r="AD61" s="413"/>
    </row>
    <row r="62" ht="13.5" customHeight="1">
      <c r="A62" s="414">
        <v>59.0</v>
      </c>
      <c r="B62" s="414" t="s">
        <v>689</v>
      </c>
      <c r="C62" s="415">
        <f>520-20</f>
        <v>500</v>
      </c>
      <c r="D62" s="416">
        <v>45361.0</v>
      </c>
      <c r="E62" s="409"/>
      <c r="F62" s="414">
        <v>59.0</v>
      </c>
      <c r="G62" s="414" t="str">
        <f t="shared" ref="G62:I62" si="65">B62</f>
        <v>SQS 413 BLOCO D Apt 210</v>
      </c>
      <c r="H62" s="415">
        <f t="shared" si="65"/>
        <v>500</v>
      </c>
      <c r="I62" s="416">
        <f t="shared" si="65"/>
        <v>45361</v>
      </c>
      <c r="J62" s="417"/>
      <c r="K62" s="413"/>
      <c r="L62" s="413"/>
      <c r="M62" s="413"/>
      <c r="N62" s="413"/>
      <c r="O62" s="413"/>
      <c r="P62" s="413"/>
      <c r="Q62" s="413"/>
      <c r="R62" s="413"/>
      <c r="S62" s="413"/>
      <c r="T62" s="413"/>
      <c r="U62" s="413"/>
      <c r="V62" s="413"/>
      <c r="W62" s="413"/>
      <c r="X62" s="413"/>
      <c r="Y62" s="413"/>
      <c r="Z62" s="413"/>
      <c r="AA62" s="413"/>
      <c r="AB62" s="413"/>
      <c r="AC62" s="413"/>
      <c r="AD62" s="413"/>
    </row>
    <row r="63" ht="13.5" customHeight="1">
      <c r="A63" s="414">
        <v>60.0</v>
      </c>
      <c r="B63" s="419" t="s">
        <v>690</v>
      </c>
      <c r="C63" s="420">
        <f t="shared" ref="C63:C74" si="67">544.15-54.42</f>
        <v>489.73</v>
      </c>
      <c r="D63" s="421">
        <v>45356.0</v>
      </c>
      <c r="E63" s="409"/>
      <c r="F63" s="414">
        <v>60.0</v>
      </c>
      <c r="G63" s="414" t="str">
        <f t="shared" ref="G63:I63" si="66">B63</f>
        <v>A. CLARAS QS 07 A 302</v>
      </c>
      <c r="H63" s="415">
        <f t="shared" si="66"/>
        <v>489.73</v>
      </c>
      <c r="I63" s="416">
        <f t="shared" si="66"/>
        <v>45356</v>
      </c>
      <c r="J63" s="417"/>
      <c r="K63" s="413"/>
      <c r="L63" s="413"/>
      <c r="M63" s="413"/>
      <c r="N63" s="413"/>
      <c r="O63" s="413"/>
      <c r="P63" s="413"/>
      <c r="Q63" s="413"/>
      <c r="R63" s="413"/>
      <c r="S63" s="413"/>
      <c r="T63" s="413"/>
      <c r="U63" s="413"/>
      <c r="V63" s="413"/>
      <c r="W63" s="413"/>
      <c r="X63" s="413"/>
      <c r="Y63" s="413"/>
      <c r="Z63" s="413"/>
      <c r="AA63" s="413"/>
      <c r="AB63" s="413"/>
      <c r="AC63" s="413"/>
      <c r="AD63" s="413"/>
    </row>
    <row r="64" ht="13.5" customHeight="1">
      <c r="A64" s="414">
        <v>61.0</v>
      </c>
      <c r="B64" s="419" t="s">
        <v>691</v>
      </c>
      <c r="C64" s="420">
        <f t="shared" si="67"/>
        <v>489.73</v>
      </c>
      <c r="D64" s="421">
        <v>45356.0</v>
      </c>
      <c r="E64" s="409"/>
      <c r="F64" s="414">
        <v>61.0</v>
      </c>
      <c r="G64" s="414" t="str">
        <f t="shared" ref="G64:I64" si="68">B64</f>
        <v>A. CLARAS QS 07 B 105</v>
      </c>
      <c r="H64" s="415">
        <f t="shared" si="68"/>
        <v>489.73</v>
      </c>
      <c r="I64" s="416">
        <f t="shared" si="68"/>
        <v>45356</v>
      </c>
      <c r="J64" s="417"/>
      <c r="K64" s="413"/>
      <c r="L64" s="413"/>
      <c r="M64" s="413"/>
      <c r="N64" s="413"/>
      <c r="O64" s="413"/>
      <c r="P64" s="413"/>
      <c r="Q64" s="413"/>
      <c r="R64" s="413"/>
      <c r="S64" s="413"/>
      <c r="T64" s="413"/>
      <c r="U64" s="413"/>
      <c r="V64" s="413"/>
      <c r="W64" s="413"/>
      <c r="X64" s="413"/>
      <c r="Y64" s="413"/>
      <c r="Z64" s="413"/>
      <c r="AA64" s="413"/>
      <c r="AB64" s="413"/>
      <c r="AC64" s="413"/>
      <c r="AD64" s="413"/>
    </row>
    <row r="65" ht="13.5" customHeight="1">
      <c r="A65" s="414">
        <v>62.0</v>
      </c>
      <c r="B65" s="419" t="s">
        <v>692</v>
      </c>
      <c r="C65" s="420">
        <f t="shared" si="67"/>
        <v>489.73</v>
      </c>
      <c r="D65" s="421">
        <v>45356.0</v>
      </c>
      <c r="E65" s="409"/>
      <c r="F65" s="414">
        <v>62.0</v>
      </c>
      <c r="G65" s="414" t="str">
        <f t="shared" ref="G65:I65" si="69">B65</f>
        <v>A. CLARAS QS 07 B 106</v>
      </c>
      <c r="H65" s="415">
        <f t="shared" si="69"/>
        <v>489.73</v>
      </c>
      <c r="I65" s="416">
        <f t="shared" si="69"/>
        <v>45356</v>
      </c>
      <c r="J65" s="417"/>
      <c r="K65" s="413"/>
      <c r="L65" s="413"/>
      <c r="M65" s="413"/>
      <c r="N65" s="413"/>
      <c r="O65" s="413"/>
      <c r="P65" s="413"/>
      <c r="Q65" s="413"/>
      <c r="R65" s="413"/>
      <c r="S65" s="413"/>
      <c r="T65" s="413"/>
      <c r="U65" s="413"/>
      <c r="V65" s="413"/>
      <c r="W65" s="413"/>
      <c r="X65" s="413"/>
      <c r="Y65" s="413"/>
      <c r="Z65" s="413"/>
      <c r="AA65" s="413"/>
      <c r="AB65" s="413"/>
      <c r="AC65" s="413"/>
      <c r="AD65" s="413"/>
    </row>
    <row r="66" ht="13.5" customHeight="1">
      <c r="A66" s="414">
        <v>63.0</v>
      </c>
      <c r="B66" s="419" t="s">
        <v>693</v>
      </c>
      <c r="C66" s="420">
        <f t="shared" si="67"/>
        <v>489.73</v>
      </c>
      <c r="D66" s="421">
        <v>45356.0</v>
      </c>
      <c r="E66" s="409"/>
      <c r="F66" s="414">
        <v>63.0</v>
      </c>
      <c r="G66" s="414" t="str">
        <f t="shared" ref="G66:I66" si="70">B66</f>
        <v>A. CLARAS QS 07 B 107</v>
      </c>
      <c r="H66" s="415">
        <f t="shared" si="70"/>
        <v>489.73</v>
      </c>
      <c r="I66" s="416">
        <f t="shared" si="70"/>
        <v>45356</v>
      </c>
      <c r="J66" s="417"/>
      <c r="K66" s="413"/>
      <c r="L66" s="413"/>
      <c r="M66" s="413"/>
      <c r="N66" s="413"/>
      <c r="O66" s="413"/>
      <c r="P66" s="413"/>
      <c r="Q66" s="413"/>
      <c r="R66" s="413"/>
      <c r="S66" s="413"/>
      <c r="T66" s="413"/>
      <c r="U66" s="413"/>
      <c r="V66" s="413"/>
      <c r="W66" s="413"/>
      <c r="X66" s="413"/>
      <c r="Y66" s="413"/>
      <c r="Z66" s="413"/>
      <c r="AA66" s="413"/>
      <c r="AB66" s="413"/>
      <c r="AC66" s="413"/>
      <c r="AD66" s="413"/>
    </row>
    <row r="67" ht="13.5" customHeight="1">
      <c r="A67" s="414">
        <v>64.0</v>
      </c>
      <c r="B67" s="419" t="s">
        <v>694</v>
      </c>
      <c r="C67" s="420">
        <f t="shared" si="67"/>
        <v>489.73</v>
      </c>
      <c r="D67" s="421">
        <v>45356.0</v>
      </c>
      <c r="E67" s="409"/>
      <c r="F67" s="414">
        <v>64.0</v>
      </c>
      <c r="G67" s="414" t="str">
        <f t="shared" ref="G67:I67" si="71">B67</f>
        <v>A. CLARAS QS 07 B 109</v>
      </c>
      <c r="H67" s="415">
        <f t="shared" si="71"/>
        <v>489.73</v>
      </c>
      <c r="I67" s="416">
        <f t="shared" si="71"/>
        <v>45356</v>
      </c>
      <c r="J67" s="417"/>
      <c r="K67" s="413"/>
      <c r="L67" s="413"/>
      <c r="M67" s="413"/>
      <c r="N67" s="413"/>
      <c r="O67" s="413"/>
      <c r="P67" s="413"/>
      <c r="Q67" s="413"/>
      <c r="R67" s="413"/>
      <c r="S67" s="413"/>
      <c r="T67" s="413"/>
      <c r="U67" s="413"/>
      <c r="V67" s="413"/>
      <c r="W67" s="413"/>
      <c r="X67" s="413"/>
      <c r="Y67" s="413"/>
      <c r="Z67" s="413"/>
      <c r="AA67" s="413"/>
      <c r="AB67" s="413"/>
      <c r="AC67" s="413"/>
      <c r="AD67" s="413"/>
    </row>
    <row r="68" ht="13.5" customHeight="1">
      <c r="A68" s="414">
        <v>65.0</v>
      </c>
      <c r="B68" s="419" t="s">
        <v>695</v>
      </c>
      <c r="C68" s="420">
        <f t="shared" si="67"/>
        <v>489.73</v>
      </c>
      <c r="D68" s="421">
        <v>45356.0</v>
      </c>
      <c r="E68" s="409"/>
      <c r="F68" s="414">
        <v>65.0</v>
      </c>
      <c r="G68" s="414" t="str">
        <f t="shared" ref="G68:I68" si="72">B68</f>
        <v>A. CLARAS QS 07 B 110</v>
      </c>
      <c r="H68" s="415">
        <f t="shared" si="72"/>
        <v>489.73</v>
      </c>
      <c r="I68" s="416">
        <f t="shared" si="72"/>
        <v>45356</v>
      </c>
      <c r="J68" s="417"/>
      <c r="K68" s="413"/>
      <c r="L68" s="413"/>
      <c r="M68" s="413"/>
      <c r="N68" s="413"/>
      <c r="O68" s="413"/>
      <c r="P68" s="413"/>
      <c r="Q68" s="413"/>
      <c r="R68" s="413"/>
      <c r="S68" s="413"/>
      <c r="T68" s="413"/>
      <c r="U68" s="413"/>
      <c r="V68" s="413"/>
      <c r="W68" s="413"/>
      <c r="X68" s="413"/>
      <c r="Y68" s="413"/>
      <c r="Z68" s="413"/>
      <c r="AA68" s="413"/>
      <c r="AB68" s="413"/>
      <c r="AC68" s="413"/>
      <c r="AD68" s="413"/>
    </row>
    <row r="69" ht="13.5" customHeight="1">
      <c r="A69" s="414">
        <v>66.0</v>
      </c>
      <c r="B69" s="419" t="s">
        <v>696</v>
      </c>
      <c r="C69" s="420">
        <f t="shared" si="67"/>
        <v>489.73</v>
      </c>
      <c r="D69" s="421">
        <v>45356.0</v>
      </c>
      <c r="E69" s="409"/>
      <c r="F69" s="414">
        <v>66.0</v>
      </c>
      <c r="G69" s="414" t="str">
        <f t="shared" ref="G69:I69" si="73">B69</f>
        <v>A. CLARAS QS 07 B 205</v>
      </c>
      <c r="H69" s="415">
        <f t="shared" si="73"/>
        <v>489.73</v>
      </c>
      <c r="I69" s="416">
        <f t="shared" si="73"/>
        <v>45356</v>
      </c>
      <c r="J69" s="417"/>
      <c r="K69" s="413"/>
      <c r="L69" s="413"/>
      <c r="M69" s="413"/>
      <c r="N69" s="413"/>
      <c r="O69" s="413"/>
      <c r="P69" s="413"/>
      <c r="Q69" s="413"/>
      <c r="R69" s="413"/>
      <c r="S69" s="413"/>
      <c r="T69" s="413"/>
      <c r="U69" s="413"/>
      <c r="V69" s="413"/>
      <c r="W69" s="413"/>
      <c r="X69" s="413"/>
      <c r="Y69" s="413"/>
      <c r="Z69" s="413"/>
      <c r="AA69" s="413"/>
      <c r="AB69" s="413"/>
      <c r="AC69" s="413"/>
      <c r="AD69" s="413"/>
    </row>
    <row r="70" ht="13.5" customHeight="1">
      <c r="A70" s="414">
        <v>67.0</v>
      </c>
      <c r="B70" s="419" t="s">
        <v>697</v>
      </c>
      <c r="C70" s="420">
        <f t="shared" si="67"/>
        <v>489.73</v>
      </c>
      <c r="D70" s="421">
        <v>45356.0</v>
      </c>
      <c r="E70" s="409"/>
      <c r="F70" s="414">
        <v>67.0</v>
      </c>
      <c r="G70" s="414" t="str">
        <f t="shared" ref="G70:I70" si="74">B70</f>
        <v>A. CLARAS QS 07 B 208</v>
      </c>
      <c r="H70" s="415">
        <f t="shared" si="74"/>
        <v>489.73</v>
      </c>
      <c r="I70" s="416">
        <f t="shared" si="74"/>
        <v>45356</v>
      </c>
      <c r="J70" s="417"/>
      <c r="K70" s="413"/>
      <c r="L70" s="413"/>
      <c r="M70" s="413"/>
      <c r="N70" s="413"/>
      <c r="O70" s="413"/>
      <c r="P70" s="413"/>
      <c r="Q70" s="413"/>
      <c r="R70" s="413"/>
      <c r="S70" s="413"/>
      <c r="T70" s="413"/>
      <c r="U70" s="413"/>
      <c r="V70" s="413"/>
      <c r="W70" s="413"/>
      <c r="X70" s="413"/>
      <c r="Y70" s="413"/>
      <c r="Z70" s="413"/>
      <c r="AA70" s="413"/>
      <c r="AB70" s="413"/>
      <c r="AC70" s="413"/>
      <c r="AD70" s="413"/>
    </row>
    <row r="71" ht="13.5" customHeight="1">
      <c r="A71" s="414">
        <v>68.0</v>
      </c>
      <c r="B71" s="419" t="s">
        <v>698</v>
      </c>
      <c r="C71" s="420">
        <f t="shared" si="67"/>
        <v>489.73</v>
      </c>
      <c r="D71" s="421">
        <v>45356.0</v>
      </c>
      <c r="E71" s="409"/>
      <c r="F71" s="414">
        <v>68.0</v>
      </c>
      <c r="G71" s="414" t="str">
        <f t="shared" ref="G71:I71" si="75">B71</f>
        <v>A. CLARAS QS 07 B 210</v>
      </c>
      <c r="H71" s="415">
        <f t="shared" si="75"/>
        <v>489.73</v>
      </c>
      <c r="I71" s="416">
        <f t="shared" si="75"/>
        <v>45356</v>
      </c>
      <c r="J71" s="417"/>
      <c r="K71" s="413"/>
      <c r="L71" s="413"/>
      <c r="M71" s="413"/>
      <c r="N71" s="413"/>
      <c r="O71" s="413"/>
      <c r="P71" s="413"/>
      <c r="Q71" s="413"/>
      <c r="R71" s="413"/>
      <c r="S71" s="413"/>
      <c r="T71" s="413"/>
      <c r="U71" s="413"/>
      <c r="V71" s="413"/>
      <c r="W71" s="413"/>
      <c r="X71" s="413"/>
      <c r="Y71" s="413"/>
      <c r="Z71" s="413"/>
      <c r="AA71" s="413"/>
      <c r="AB71" s="413"/>
      <c r="AC71" s="413"/>
      <c r="AD71" s="413"/>
    </row>
    <row r="72" ht="13.5" customHeight="1">
      <c r="A72" s="414">
        <v>69.0</v>
      </c>
      <c r="B72" s="419" t="s">
        <v>699</v>
      </c>
      <c r="C72" s="420">
        <f t="shared" si="67"/>
        <v>489.73</v>
      </c>
      <c r="D72" s="421">
        <v>45356.0</v>
      </c>
      <c r="E72" s="409"/>
      <c r="F72" s="414">
        <v>69.0</v>
      </c>
      <c r="G72" s="414" t="str">
        <f t="shared" ref="G72:I72" si="76">B72</f>
        <v>A. CLARAS QS 07 B 306</v>
      </c>
      <c r="H72" s="415">
        <f t="shared" si="76"/>
        <v>489.73</v>
      </c>
      <c r="I72" s="416">
        <f t="shared" si="76"/>
        <v>45356</v>
      </c>
      <c r="J72" s="417"/>
      <c r="K72" s="413"/>
      <c r="L72" s="413"/>
      <c r="M72" s="413"/>
      <c r="N72" s="413"/>
      <c r="O72" s="413"/>
      <c r="P72" s="413"/>
      <c r="Q72" s="413"/>
      <c r="R72" s="413"/>
      <c r="S72" s="413"/>
      <c r="T72" s="413"/>
      <c r="U72" s="413"/>
      <c r="V72" s="413"/>
      <c r="W72" s="413"/>
      <c r="X72" s="413"/>
      <c r="Y72" s="413"/>
      <c r="Z72" s="413"/>
      <c r="AA72" s="413"/>
      <c r="AB72" s="413"/>
      <c r="AC72" s="413"/>
      <c r="AD72" s="413"/>
    </row>
    <row r="73" ht="13.5" customHeight="1">
      <c r="A73" s="414">
        <v>70.0</v>
      </c>
      <c r="B73" s="419" t="s">
        <v>700</v>
      </c>
      <c r="C73" s="420">
        <f t="shared" si="67"/>
        <v>489.73</v>
      </c>
      <c r="D73" s="421">
        <v>45356.0</v>
      </c>
      <c r="E73" s="409"/>
      <c r="F73" s="414">
        <v>70.0</v>
      </c>
      <c r="G73" s="414" t="str">
        <f t="shared" ref="G73:I73" si="77">B73</f>
        <v>A. CLARAS QS 07 B 308</v>
      </c>
      <c r="H73" s="415">
        <f t="shared" si="77"/>
        <v>489.73</v>
      </c>
      <c r="I73" s="416">
        <f t="shared" si="77"/>
        <v>45356</v>
      </c>
      <c r="J73" s="417"/>
      <c r="K73" s="413"/>
      <c r="L73" s="413"/>
      <c r="M73" s="413"/>
      <c r="N73" s="413"/>
      <c r="O73" s="413"/>
      <c r="P73" s="413"/>
      <c r="Q73" s="413"/>
      <c r="R73" s="413"/>
      <c r="S73" s="413"/>
      <c r="T73" s="413"/>
      <c r="U73" s="413"/>
      <c r="V73" s="413"/>
      <c r="W73" s="413"/>
      <c r="X73" s="413"/>
      <c r="Y73" s="413"/>
      <c r="Z73" s="413"/>
      <c r="AA73" s="413"/>
      <c r="AB73" s="413"/>
      <c r="AC73" s="413"/>
      <c r="AD73" s="413"/>
    </row>
    <row r="74" ht="13.5" customHeight="1">
      <c r="A74" s="414">
        <v>71.0</v>
      </c>
      <c r="B74" s="419" t="s">
        <v>701</v>
      </c>
      <c r="C74" s="420">
        <f t="shared" si="67"/>
        <v>489.73</v>
      </c>
      <c r="D74" s="421">
        <v>45356.0</v>
      </c>
      <c r="E74" s="409"/>
      <c r="F74" s="414">
        <v>71.0</v>
      </c>
      <c r="G74" s="414" t="str">
        <f t="shared" ref="G74:I74" si="78">B74</f>
        <v>A. CLARAS QS 07 B 309</v>
      </c>
      <c r="H74" s="415">
        <f t="shared" si="78"/>
        <v>489.73</v>
      </c>
      <c r="I74" s="416">
        <f t="shared" si="78"/>
        <v>45356</v>
      </c>
      <c r="J74" s="417"/>
      <c r="K74" s="413"/>
      <c r="L74" s="413"/>
      <c r="M74" s="413"/>
      <c r="N74" s="413"/>
      <c r="O74" s="413"/>
      <c r="P74" s="413"/>
      <c r="Q74" s="413"/>
      <c r="R74" s="413"/>
      <c r="S74" s="413"/>
      <c r="T74" s="413"/>
      <c r="U74" s="413"/>
      <c r="V74" s="413"/>
      <c r="W74" s="413"/>
      <c r="X74" s="413"/>
      <c r="Y74" s="413"/>
      <c r="Z74" s="413"/>
      <c r="AA74" s="413"/>
      <c r="AB74" s="413"/>
      <c r="AC74" s="413"/>
      <c r="AD74" s="413"/>
    </row>
    <row r="75" ht="13.5" customHeight="1">
      <c r="A75" s="412"/>
      <c r="B75" s="411" t="s">
        <v>135</v>
      </c>
      <c r="C75" s="430">
        <f>SUM(C3:C74)</f>
        <v>69086.92</v>
      </c>
      <c r="D75" s="411"/>
      <c r="E75" s="409"/>
      <c r="F75" s="417"/>
      <c r="G75" s="431" t="s">
        <v>135</v>
      </c>
      <c r="H75" s="442">
        <f>C75</f>
        <v>69086.92</v>
      </c>
      <c r="I75" s="431"/>
      <c r="J75" s="433"/>
      <c r="K75" s="413"/>
      <c r="L75" s="413"/>
      <c r="M75" s="413"/>
      <c r="N75" s="413"/>
      <c r="O75" s="413"/>
      <c r="P75" s="413"/>
      <c r="Q75" s="413"/>
      <c r="R75" s="413"/>
      <c r="S75" s="413"/>
      <c r="T75" s="413"/>
      <c r="U75" s="413"/>
      <c r="V75" s="413"/>
      <c r="W75" s="413"/>
      <c r="X75" s="413"/>
      <c r="Y75" s="413"/>
      <c r="Z75" s="413"/>
      <c r="AA75" s="413"/>
      <c r="AB75" s="413"/>
      <c r="AC75" s="413"/>
      <c r="AD75" s="413"/>
    </row>
    <row r="76" ht="13.5" customHeight="1">
      <c r="A76" s="413"/>
      <c r="B76" s="443"/>
      <c r="C76" s="443"/>
      <c r="D76" s="443"/>
      <c r="E76" s="413"/>
      <c r="F76" s="413"/>
      <c r="G76" s="444"/>
      <c r="H76" s="444"/>
      <c r="I76" s="444"/>
      <c r="J76" s="413"/>
      <c r="K76" s="413"/>
      <c r="L76" s="413"/>
      <c r="M76" s="413"/>
      <c r="N76" s="413"/>
      <c r="O76" s="413"/>
      <c r="P76" s="413"/>
      <c r="Q76" s="413"/>
      <c r="R76" s="413"/>
      <c r="S76" s="413"/>
      <c r="T76" s="413"/>
      <c r="U76" s="413"/>
      <c r="V76" s="413"/>
      <c r="W76" s="413"/>
      <c r="X76" s="413"/>
      <c r="Y76" s="413"/>
      <c r="Z76" s="413"/>
      <c r="AA76" s="413"/>
      <c r="AB76" s="413"/>
      <c r="AC76" s="413"/>
      <c r="AD76" s="413"/>
    </row>
    <row r="77" ht="17.25" customHeight="1">
      <c r="A77" s="413"/>
      <c r="B77" s="445" t="s">
        <v>706</v>
      </c>
      <c r="E77" s="446"/>
      <c r="F77" s="445" t="s">
        <v>707</v>
      </c>
      <c r="K77" s="413"/>
      <c r="L77" s="413"/>
      <c r="M77" s="413"/>
      <c r="N77" s="413"/>
      <c r="O77" s="413"/>
      <c r="P77" s="413"/>
      <c r="Q77" s="413"/>
      <c r="R77" s="413"/>
      <c r="S77" s="413"/>
      <c r="T77" s="413"/>
      <c r="U77" s="413"/>
      <c r="V77" s="413"/>
      <c r="W77" s="413"/>
      <c r="X77" s="413"/>
      <c r="Y77" s="413"/>
      <c r="Z77" s="413"/>
      <c r="AA77" s="413"/>
      <c r="AB77" s="413"/>
      <c r="AC77" s="413"/>
      <c r="AD77" s="413"/>
    </row>
    <row r="78" ht="13.5" customHeight="1">
      <c r="A78" s="413"/>
      <c r="E78" s="413"/>
      <c r="K78" s="413"/>
      <c r="L78" s="413"/>
      <c r="M78" s="413"/>
      <c r="N78" s="413"/>
      <c r="O78" s="413"/>
      <c r="P78" s="413"/>
      <c r="Q78" s="413"/>
      <c r="R78" s="413"/>
      <c r="S78" s="413"/>
      <c r="T78" s="413"/>
      <c r="U78" s="413"/>
      <c r="V78" s="413"/>
      <c r="W78" s="413"/>
      <c r="X78" s="413"/>
      <c r="Y78" s="413"/>
      <c r="Z78" s="413"/>
      <c r="AA78" s="413"/>
      <c r="AB78" s="413"/>
      <c r="AC78" s="413"/>
      <c r="AD78" s="413"/>
    </row>
    <row r="79" ht="13.5" customHeight="1">
      <c r="A79" s="413"/>
      <c r="B79" s="443"/>
      <c r="C79" s="443"/>
      <c r="D79" s="443"/>
      <c r="E79" s="413"/>
      <c r="F79" s="413"/>
      <c r="G79" s="443"/>
      <c r="H79" s="443"/>
      <c r="I79" s="443"/>
      <c r="J79" s="413"/>
      <c r="K79" s="413"/>
      <c r="L79" s="413"/>
      <c r="M79" s="413"/>
      <c r="N79" s="413"/>
      <c r="O79" s="413"/>
      <c r="P79" s="413"/>
      <c r="Q79" s="413"/>
      <c r="R79" s="413"/>
      <c r="S79" s="413"/>
      <c r="T79" s="413"/>
      <c r="U79" s="413"/>
      <c r="V79" s="413"/>
      <c r="W79" s="413"/>
      <c r="X79" s="413"/>
      <c r="Y79" s="413"/>
      <c r="Z79" s="413"/>
      <c r="AA79" s="413"/>
      <c r="AB79" s="413"/>
      <c r="AC79" s="413"/>
      <c r="AD79" s="413"/>
    </row>
    <row r="80" ht="13.5" customHeight="1">
      <c r="A80" s="413"/>
      <c r="B80" s="443"/>
      <c r="C80" s="443"/>
      <c r="D80" s="443"/>
      <c r="E80" s="413"/>
      <c r="F80" s="413"/>
      <c r="G80" s="443"/>
      <c r="H80" s="443"/>
      <c r="I80" s="443"/>
      <c r="J80" s="413"/>
      <c r="K80" s="413"/>
      <c r="L80" s="413"/>
      <c r="M80" s="413"/>
      <c r="N80" s="413"/>
      <c r="O80" s="413"/>
      <c r="P80" s="413"/>
      <c r="Q80" s="413"/>
      <c r="R80" s="413"/>
      <c r="S80" s="413"/>
      <c r="T80" s="413"/>
      <c r="U80" s="413"/>
      <c r="V80" s="413"/>
      <c r="W80" s="413"/>
      <c r="X80" s="413"/>
      <c r="Y80" s="413"/>
      <c r="Z80" s="413"/>
      <c r="AA80" s="413"/>
      <c r="AB80" s="413"/>
      <c r="AC80" s="413"/>
      <c r="AD80" s="413"/>
    </row>
    <row r="81" ht="13.5" customHeight="1">
      <c r="A81" s="413"/>
      <c r="B81" s="435" t="s">
        <v>702</v>
      </c>
      <c r="D81" s="443"/>
      <c r="E81" s="413"/>
      <c r="F81" s="413"/>
      <c r="G81" s="435" t="s">
        <v>702</v>
      </c>
      <c r="I81" s="443"/>
      <c r="J81" s="413"/>
      <c r="K81" s="413"/>
      <c r="L81" s="413"/>
      <c r="M81" s="413"/>
      <c r="N81" s="413"/>
      <c r="O81" s="413"/>
      <c r="P81" s="413"/>
      <c r="Q81" s="413"/>
      <c r="R81" s="413"/>
      <c r="S81" s="413"/>
      <c r="T81" s="413"/>
      <c r="U81" s="413"/>
      <c r="V81" s="413"/>
      <c r="W81" s="413"/>
      <c r="X81" s="413"/>
      <c r="Y81" s="413"/>
      <c r="Z81" s="413"/>
      <c r="AA81" s="413"/>
      <c r="AB81" s="413"/>
      <c r="AC81" s="413"/>
      <c r="AD81" s="413"/>
    </row>
    <row r="82" ht="13.5" customHeight="1">
      <c r="A82" s="413"/>
      <c r="B82" s="443"/>
      <c r="C82" s="443"/>
      <c r="D82" s="443"/>
      <c r="E82" s="413"/>
      <c r="F82" s="413"/>
      <c r="G82" s="443"/>
      <c r="H82" s="443"/>
      <c r="I82" s="443"/>
      <c r="J82" s="413"/>
      <c r="K82" s="413"/>
      <c r="L82" s="413"/>
      <c r="M82" s="413"/>
      <c r="N82" s="413"/>
      <c r="O82" s="413"/>
      <c r="P82" s="413"/>
      <c r="Q82" s="413"/>
      <c r="R82" s="413"/>
      <c r="S82" s="413"/>
      <c r="T82" s="413"/>
      <c r="U82" s="413"/>
      <c r="V82" s="413"/>
      <c r="W82" s="413"/>
      <c r="X82" s="413"/>
      <c r="Y82" s="413"/>
      <c r="Z82" s="413"/>
      <c r="AA82" s="413"/>
      <c r="AB82" s="413"/>
      <c r="AC82" s="413"/>
      <c r="AD82" s="413"/>
    </row>
    <row r="83" ht="13.5" customHeight="1">
      <c r="A83" s="413"/>
      <c r="B83" s="443"/>
      <c r="C83" s="443"/>
      <c r="D83" s="443"/>
      <c r="E83" s="413"/>
      <c r="F83" s="413"/>
      <c r="G83" s="443"/>
      <c r="H83" s="443"/>
      <c r="I83" s="443"/>
      <c r="J83" s="413"/>
      <c r="K83" s="413"/>
      <c r="L83" s="413"/>
      <c r="M83" s="413"/>
      <c r="N83" s="413"/>
      <c r="O83" s="413"/>
      <c r="P83" s="413"/>
      <c r="Q83" s="413"/>
      <c r="R83" s="413"/>
      <c r="S83" s="413"/>
      <c r="T83" s="413"/>
      <c r="U83" s="413"/>
      <c r="V83" s="413"/>
      <c r="W83" s="413"/>
      <c r="X83" s="413"/>
      <c r="Y83" s="413"/>
      <c r="Z83" s="413"/>
      <c r="AA83" s="413"/>
      <c r="AB83" s="413"/>
      <c r="AC83" s="413"/>
      <c r="AD83" s="413"/>
    </row>
    <row r="84" ht="13.5" customHeight="1">
      <c r="A84" s="413"/>
      <c r="B84" s="443"/>
      <c r="C84" s="443"/>
      <c r="D84" s="443"/>
      <c r="E84" s="413"/>
      <c r="F84" s="413"/>
      <c r="G84" s="443"/>
      <c r="H84" s="443"/>
      <c r="I84" s="443"/>
      <c r="J84" s="413"/>
      <c r="K84" s="413"/>
      <c r="L84" s="413"/>
      <c r="M84" s="413"/>
      <c r="N84" s="413"/>
      <c r="O84" s="413"/>
      <c r="P84" s="413"/>
      <c r="Q84" s="413"/>
      <c r="R84" s="413"/>
      <c r="S84" s="413"/>
      <c r="T84" s="413"/>
      <c r="U84" s="413"/>
      <c r="V84" s="413"/>
      <c r="W84" s="413"/>
      <c r="X84" s="413"/>
      <c r="Y84" s="413"/>
      <c r="Z84" s="413"/>
      <c r="AA84" s="413"/>
      <c r="AB84" s="413"/>
      <c r="AC84" s="413"/>
      <c r="AD84" s="413"/>
    </row>
    <row r="85" ht="13.5" customHeight="1">
      <c r="A85" s="440" t="s">
        <v>704</v>
      </c>
      <c r="C85" s="440" t="s">
        <v>627</v>
      </c>
      <c r="E85" s="413"/>
      <c r="F85" s="440" t="s">
        <v>704</v>
      </c>
      <c r="H85" s="440" t="s">
        <v>627</v>
      </c>
      <c r="K85" s="413"/>
      <c r="L85" s="413"/>
      <c r="M85" s="413"/>
      <c r="N85" s="413"/>
      <c r="O85" s="413"/>
      <c r="P85" s="413"/>
      <c r="Q85" s="413"/>
      <c r="R85" s="413"/>
      <c r="S85" s="413"/>
      <c r="T85" s="413"/>
      <c r="U85" s="413"/>
      <c r="V85" s="413"/>
      <c r="W85" s="413"/>
      <c r="X85" s="413"/>
      <c r="Y85" s="413"/>
      <c r="Z85" s="413"/>
      <c r="AA85" s="413"/>
      <c r="AB85" s="413"/>
      <c r="AC85" s="413"/>
      <c r="AD85" s="413"/>
    </row>
    <row r="86" ht="13.5" customHeight="1">
      <c r="A86" s="413"/>
      <c r="B86" s="443"/>
      <c r="C86" s="443"/>
      <c r="D86" s="443"/>
      <c r="E86" s="413"/>
      <c r="F86" s="413"/>
      <c r="G86" s="443"/>
      <c r="H86" s="443"/>
      <c r="I86" s="443"/>
      <c r="J86" s="413"/>
      <c r="K86" s="413"/>
      <c r="L86" s="413"/>
      <c r="M86" s="413"/>
      <c r="N86" s="413"/>
      <c r="O86" s="413"/>
      <c r="P86" s="413"/>
      <c r="Q86" s="413"/>
      <c r="R86" s="413"/>
      <c r="S86" s="413"/>
      <c r="T86" s="413"/>
      <c r="U86" s="413"/>
      <c r="V86" s="413"/>
      <c r="W86" s="413"/>
      <c r="X86" s="413"/>
      <c r="Y86" s="413"/>
      <c r="Z86" s="413"/>
      <c r="AA86" s="413"/>
      <c r="AB86" s="413"/>
      <c r="AC86" s="413"/>
      <c r="AD86" s="413"/>
    </row>
    <row r="87" ht="13.5" customHeight="1">
      <c r="A87" s="413"/>
      <c r="B87" s="443"/>
      <c r="C87" s="443"/>
      <c r="D87" s="443"/>
      <c r="E87" s="413"/>
      <c r="F87" s="413"/>
      <c r="G87" s="443"/>
      <c r="H87" s="443"/>
      <c r="I87" s="443"/>
      <c r="J87" s="413"/>
      <c r="K87" s="413"/>
      <c r="L87" s="413"/>
      <c r="M87" s="413"/>
      <c r="N87" s="413"/>
      <c r="O87" s="413"/>
      <c r="P87" s="413"/>
      <c r="Q87" s="413"/>
      <c r="R87" s="413"/>
      <c r="S87" s="413"/>
      <c r="T87" s="413"/>
      <c r="U87" s="413"/>
      <c r="V87" s="413"/>
      <c r="W87" s="413"/>
      <c r="X87" s="413"/>
      <c r="Y87" s="413"/>
      <c r="Z87" s="413"/>
      <c r="AA87" s="413"/>
      <c r="AB87" s="413"/>
      <c r="AC87" s="413"/>
      <c r="AD87" s="413"/>
    </row>
    <row r="88" ht="13.5" customHeight="1">
      <c r="A88" s="413"/>
      <c r="B88" s="443"/>
      <c r="C88" s="443"/>
      <c r="D88" s="443"/>
      <c r="E88" s="413"/>
      <c r="F88" s="413"/>
      <c r="G88" s="443"/>
      <c r="H88" s="443"/>
      <c r="I88" s="443"/>
      <c r="J88" s="413"/>
      <c r="K88" s="413"/>
      <c r="L88" s="413"/>
      <c r="M88" s="413"/>
      <c r="N88" s="413"/>
      <c r="O88" s="413"/>
      <c r="P88" s="413"/>
      <c r="Q88" s="413"/>
      <c r="R88" s="413"/>
      <c r="S88" s="413"/>
      <c r="T88" s="413"/>
      <c r="U88" s="413"/>
      <c r="V88" s="413"/>
      <c r="W88" s="413"/>
      <c r="X88" s="413"/>
      <c r="Y88" s="413"/>
      <c r="Z88" s="413"/>
      <c r="AA88" s="413"/>
      <c r="AB88" s="413"/>
      <c r="AC88" s="413"/>
      <c r="AD88" s="413"/>
    </row>
    <row r="89" ht="13.5" customHeight="1">
      <c r="A89" s="413"/>
      <c r="B89" s="443"/>
      <c r="C89" s="443"/>
      <c r="D89" s="443"/>
      <c r="E89" s="413"/>
      <c r="F89" s="413"/>
      <c r="G89" s="443"/>
      <c r="H89" s="443"/>
      <c r="I89" s="443"/>
      <c r="J89" s="413"/>
      <c r="K89" s="413"/>
      <c r="L89" s="413"/>
      <c r="M89" s="413"/>
      <c r="N89" s="413"/>
      <c r="O89" s="413"/>
      <c r="P89" s="413"/>
      <c r="Q89" s="413"/>
      <c r="R89" s="413"/>
      <c r="S89" s="413"/>
      <c r="T89" s="413"/>
      <c r="U89" s="413"/>
      <c r="V89" s="413"/>
      <c r="W89" s="413"/>
      <c r="X89" s="413"/>
      <c r="Y89" s="413"/>
      <c r="Z89" s="413"/>
      <c r="AA89" s="413"/>
      <c r="AB89" s="413"/>
      <c r="AC89" s="413"/>
      <c r="AD89" s="413"/>
    </row>
    <row r="90" ht="13.5" customHeight="1">
      <c r="A90" s="413"/>
      <c r="B90" s="443"/>
      <c r="C90" s="443"/>
      <c r="D90" s="443"/>
      <c r="E90" s="413"/>
      <c r="F90" s="413"/>
      <c r="G90" s="443"/>
      <c r="H90" s="443"/>
      <c r="I90" s="443"/>
      <c r="J90" s="413"/>
      <c r="K90" s="413"/>
      <c r="L90" s="413"/>
      <c r="M90" s="413"/>
      <c r="N90" s="413"/>
      <c r="O90" s="413"/>
      <c r="P90" s="413"/>
      <c r="Q90" s="413"/>
      <c r="R90" s="413"/>
      <c r="S90" s="413"/>
      <c r="T90" s="413"/>
      <c r="U90" s="413"/>
      <c r="V90" s="413"/>
      <c r="W90" s="413"/>
      <c r="X90" s="413"/>
      <c r="Y90" s="413"/>
      <c r="Z90" s="413"/>
      <c r="AA90" s="413"/>
      <c r="AB90" s="413"/>
      <c r="AC90" s="413"/>
      <c r="AD90" s="413"/>
    </row>
    <row r="91" ht="13.5" customHeight="1">
      <c r="A91" s="413"/>
      <c r="B91" s="443"/>
      <c r="C91" s="443"/>
      <c r="D91" s="443"/>
      <c r="E91" s="413"/>
      <c r="F91" s="413"/>
      <c r="G91" s="443"/>
      <c r="H91" s="443"/>
      <c r="I91" s="443"/>
      <c r="J91" s="413"/>
      <c r="K91" s="413"/>
      <c r="L91" s="413"/>
      <c r="M91" s="413"/>
      <c r="N91" s="413"/>
      <c r="O91" s="413"/>
      <c r="P91" s="413"/>
      <c r="Q91" s="413"/>
      <c r="R91" s="413"/>
      <c r="S91" s="413"/>
      <c r="T91" s="413"/>
      <c r="U91" s="413"/>
      <c r="V91" s="413"/>
      <c r="W91" s="413"/>
      <c r="X91" s="413"/>
      <c r="Y91" s="413"/>
      <c r="Z91" s="413"/>
      <c r="AA91" s="413"/>
      <c r="AB91" s="413"/>
      <c r="AC91" s="413"/>
      <c r="AD91" s="413"/>
    </row>
    <row r="92" ht="13.5" customHeight="1">
      <c r="A92" s="413"/>
      <c r="B92" s="443"/>
      <c r="C92" s="443"/>
      <c r="D92" s="443"/>
      <c r="E92" s="413"/>
      <c r="F92" s="413"/>
      <c r="G92" s="443"/>
      <c r="H92" s="443"/>
      <c r="I92" s="443"/>
      <c r="J92" s="413"/>
      <c r="K92" s="413"/>
      <c r="L92" s="413"/>
      <c r="M92" s="413"/>
      <c r="N92" s="413"/>
      <c r="O92" s="413"/>
      <c r="P92" s="413"/>
      <c r="Q92" s="413"/>
      <c r="R92" s="413"/>
      <c r="S92" s="413"/>
      <c r="T92" s="413"/>
      <c r="U92" s="413"/>
      <c r="V92" s="413"/>
      <c r="W92" s="413"/>
      <c r="X92" s="413"/>
      <c r="Y92" s="413"/>
      <c r="Z92" s="413"/>
      <c r="AA92" s="413"/>
      <c r="AB92" s="413"/>
      <c r="AC92" s="413"/>
      <c r="AD92" s="413"/>
    </row>
    <row r="93" ht="13.5" customHeight="1">
      <c r="A93" s="413"/>
      <c r="B93" s="443"/>
      <c r="C93" s="443"/>
      <c r="D93" s="443"/>
      <c r="E93" s="413"/>
      <c r="F93" s="413"/>
      <c r="G93" s="443"/>
      <c r="H93" s="443"/>
      <c r="I93" s="443"/>
      <c r="J93" s="413"/>
      <c r="K93" s="413"/>
      <c r="L93" s="413"/>
      <c r="M93" s="413"/>
      <c r="N93" s="413"/>
      <c r="O93" s="413"/>
      <c r="P93" s="413"/>
      <c r="Q93" s="413"/>
      <c r="R93" s="413"/>
      <c r="S93" s="413"/>
      <c r="T93" s="413"/>
      <c r="U93" s="413"/>
      <c r="V93" s="413"/>
      <c r="W93" s="413"/>
      <c r="X93" s="413"/>
      <c r="Y93" s="413"/>
      <c r="Z93" s="413"/>
      <c r="AA93" s="413"/>
      <c r="AB93" s="413"/>
      <c r="AC93" s="413"/>
      <c r="AD93" s="413"/>
    </row>
    <row r="94" ht="13.5" customHeight="1">
      <c r="A94" s="413"/>
      <c r="B94" s="443"/>
      <c r="C94" s="443"/>
      <c r="D94" s="443"/>
      <c r="E94" s="413"/>
      <c r="F94" s="413"/>
      <c r="G94" s="443"/>
      <c r="H94" s="443"/>
      <c r="I94" s="443"/>
      <c r="J94" s="413"/>
      <c r="K94" s="413"/>
      <c r="L94" s="413"/>
      <c r="M94" s="413"/>
      <c r="N94" s="413"/>
      <c r="O94" s="413"/>
      <c r="P94" s="413"/>
      <c r="Q94" s="413"/>
      <c r="R94" s="413"/>
      <c r="S94" s="413"/>
      <c r="T94" s="413"/>
      <c r="U94" s="413"/>
      <c r="V94" s="413"/>
      <c r="W94" s="413"/>
      <c r="X94" s="413"/>
      <c r="Y94" s="413"/>
      <c r="Z94" s="413"/>
      <c r="AA94" s="413"/>
      <c r="AB94" s="413"/>
      <c r="AC94" s="413"/>
      <c r="AD94" s="413"/>
    </row>
    <row r="95" ht="13.5" customHeight="1">
      <c r="A95" s="413"/>
      <c r="B95" s="443"/>
      <c r="C95" s="443"/>
      <c r="D95" s="443"/>
      <c r="E95" s="413"/>
      <c r="F95" s="413"/>
      <c r="G95" s="443"/>
      <c r="H95" s="443"/>
      <c r="I95" s="443"/>
      <c r="J95" s="413"/>
      <c r="K95" s="413"/>
      <c r="L95" s="413"/>
      <c r="M95" s="413"/>
      <c r="N95" s="413"/>
      <c r="O95" s="413"/>
      <c r="P95" s="413"/>
      <c r="Q95" s="413"/>
      <c r="R95" s="413"/>
      <c r="S95" s="413"/>
      <c r="T95" s="413"/>
      <c r="U95" s="413"/>
      <c r="V95" s="413"/>
      <c r="W95" s="413"/>
      <c r="X95" s="413"/>
      <c r="Y95" s="413"/>
      <c r="Z95" s="413"/>
      <c r="AA95" s="413"/>
      <c r="AB95" s="413"/>
      <c r="AC95" s="413"/>
      <c r="AD95" s="413"/>
    </row>
    <row r="96" ht="13.5" customHeight="1">
      <c r="A96" s="413"/>
      <c r="B96" s="443"/>
      <c r="C96" s="443"/>
      <c r="D96" s="443"/>
      <c r="E96" s="413"/>
      <c r="F96" s="413"/>
      <c r="G96" s="443"/>
      <c r="H96" s="443"/>
      <c r="I96" s="443"/>
      <c r="J96" s="413"/>
      <c r="K96" s="413"/>
      <c r="L96" s="413"/>
      <c r="M96" s="413"/>
      <c r="N96" s="413"/>
      <c r="O96" s="413"/>
      <c r="P96" s="413"/>
      <c r="Q96" s="413"/>
      <c r="R96" s="413"/>
      <c r="S96" s="413"/>
      <c r="T96" s="413"/>
      <c r="U96" s="413"/>
      <c r="V96" s="413"/>
      <c r="W96" s="413"/>
      <c r="X96" s="413"/>
      <c r="Y96" s="413"/>
      <c r="Z96" s="413"/>
      <c r="AA96" s="413"/>
      <c r="AB96" s="413"/>
      <c r="AC96" s="413"/>
      <c r="AD96" s="413"/>
    </row>
    <row r="97" ht="13.5" customHeight="1">
      <c r="A97" s="413"/>
      <c r="B97" s="443"/>
      <c r="C97" s="443"/>
      <c r="D97" s="443"/>
      <c r="E97" s="413"/>
      <c r="F97" s="413"/>
      <c r="G97" s="443"/>
      <c r="H97" s="443"/>
      <c r="I97" s="443"/>
      <c r="J97" s="413"/>
      <c r="K97" s="413"/>
      <c r="L97" s="413"/>
      <c r="M97" s="413"/>
      <c r="N97" s="413"/>
      <c r="O97" s="413"/>
      <c r="P97" s="413"/>
      <c r="Q97" s="413"/>
      <c r="R97" s="413"/>
      <c r="S97" s="413"/>
      <c r="T97" s="413"/>
      <c r="U97" s="413"/>
      <c r="V97" s="413"/>
      <c r="W97" s="413"/>
      <c r="X97" s="413"/>
      <c r="Y97" s="413"/>
      <c r="Z97" s="413"/>
      <c r="AA97" s="413"/>
      <c r="AB97" s="413"/>
      <c r="AC97" s="413"/>
      <c r="AD97" s="413"/>
    </row>
    <row r="98" ht="13.5" customHeight="1">
      <c r="A98" s="413"/>
      <c r="B98" s="443"/>
      <c r="C98" s="443"/>
      <c r="D98" s="443"/>
      <c r="E98" s="413"/>
      <c r="F98" s="413"/>
      <c r="G98" s="443"/>
      <c r="H98" s="443"/>
      <c r="I98" s="443"/>
      <c r="J98" s="413"/>
      <c r="K98" s="413"/>
      <c r="L98" s="413"/>
      <c r="M98" s="413"/>
      <c r="N98" s="413"/>
      <c r="O98" s="413"/>
      <c r="P98" s="413"/>
      <c r="Q98" s="413"/>
      <c r="R98" s="413"/>
      <c r="S98" s="413"/>
      <c r="T98" s="413"/>
      <c r="U98" s="413"/>
      <c r="V98" s="413"/>
      <c r="W98" s="413"/>
      <c r="X98" s="413"/>
      <c r="Y98" s="413"/>
      <c r="Z98" s="413"/>
      <c r="AA98" s="413"/>
      <c r="AB98" s="413"/>
      <c r="AC98" s="413"/>
      <c r="AD98" s="413"/>
    </row>
    <row r="99" ht="13.5" customHeight="1">
      <c r="A99" s="413"/>
      <c r="B99" s="443"/>
      <c r="C99" s="443"/>
      <c r="D99" s="443"/>
      <c r="E99" s="413"/>
      <c r="F99" s="413"/>
      <c r="G99" s="443"/>
      <c r="H99" s="443"/>
      <c r="I99" s="443"/>
      <c r="J99" s="413"/>
      <c r="K99" s="413"/>
      <c r="L99" s="413"/>
      <c r="M99" s="413"/>
      <c r="N99" s="413"/>
      <c r="O99" s="413"/>
      <c r="P99" s="413"/>
      <c r="Q99" s="413"/>
      <c r="R99" s="413"/>
      <c r="S99" s="413"/>
      <c r="T99" s="413"/>
      <c r="U99" s="413"/>
      <c r="V99" s="413"/>
      <c r="W99" s="413"/>
      <c r="X99" s="413"/>
      <c r="Y99" s="413"/>
      <c r="Z99" s="413"/>
      <c r="AA99" s="413"/>
      <c r="AB99" s="413"/>
      <c r="AC99" s="413"/>
      <c r="AD99" s="413"/>
    </row>
    <row r="100" ht="13.5" customHeight="1">
      <c r="A100" s="413"/>
      <c r="B100" s="443"/>
      <c r="C100" s="443"/>
      <c r="D100" s="443"/>
      <c r="E100" s="413"/>
      <c r="F100" s="413"/>
      <c r="G100" s="443"/>
      <c r="H100" s="443"/>
      <c r="I100" s="443"/>
      <c r="J100" s="413"/>
      <c r="K100" s="413"/>
      <c r="L100" s="413"/>
      <c r="M100" s="413"/>
      <c r="N100" s="413"/>
      <c r="O100" s="413"/>
      <c r="P100" s="413"/>
      <c r="Q100" s="413"/>
      <c r="R100" s="413"/>
      <c r="S100" s="413"/>
      <c r="T100" s="413"/>
      <c r="U100" s="413"/>
      <c r="V100" s="413"/>
      <c r="W100" s="413"/>
      <c r="X100" s="413"/>
      <c r="Y100" s="413"/>
      <c r="Z100" s="413"/>
      <c r="AA100" s="413"/>
      <c r="AB100" s="413"/>
      <c r="AC100" s="413"/>
      <c r="AD100" s="413"/>
    </row>
    <row r="101" ht="13.5" customHeight="1">
      <c r="A101" s="413"/>
      <c r="B101" s="443"/>
      <c r="C101" s="443"/>
      <c r="D101" s="443"/>
      <c r="E101" s="413"/>
      <c r="F101" s="413"/>
      <c r="G101" s="443"/>
      <c r="H101" s="443"/>
      <c r="I101" s="443"/>
      <c r="J101" s="413"/>
      <c r="K101" s="413"/>
      <c r="L101" s="413"/>
      <c r="M101" s="413"/>
      <c r="N101" s="413"/>
      <c r="O101" s="413"/>
      <c r="P101" s="413"/>
      <c r="Q101" s="413"/>
      <c r="R101" s="413"/>
      <c r="S101" s="413"/>
      <c r="T101" s="413"/>
      <c r="U101" s="413"/>
      <c r="V101" s="413"/>
      <c r="W101" s="413"/>
      <c r="X101" s="413"/>
      <c r="Y101" s="413"/>
      <c r="Z101" s="413"/>
      <c r="AA101" s="413"/>
      <c r="AB101" s="413"/>
      <c r="AC101" s="413"/>
      <c r="AD101" s="413"/>
    </row>
    <row r="102" ht="13.5" customHeight="1">
      <c r="A102" s="413"/>
      <c r="B102" s="443"/>
      <c r="C102" s="443"/>
      <c r="D102" s="443"/>
      <c r="E102" s="413"/>
      <c r="F102" s="413"/>
      <c r="G102" s="443"/>
      <c r="H102" s="443"/>
      <c r="I102" s="443"/>
      <c r="J102" s="413"/>
      <c r="K102" s="413"/>
      <c r="L102" s="413"/>
      <c r="M102" s="413"/>
      <c r="N102" s="413"/>
      <c r="O102" s="413"/>
      <c r="P102" s="413"/>
      <c r="Q102" s="413"/>
      <c r="R102" s="413"/>
      <c r="S102" s="413"/>
      <c r="T102" s="413"/>
      <c r="U102" s="413"/>
      <c r="V102" s="413"/>
      <c r="W102" s="413"/>
      <c r="X102" s="413"/>
      <c r="Y102" s="413"/>
      <c r="Z102" s="413"/>
      <c r="AA102" s="413"/>
      <c r="AB102" s="413"/>
      <c r="AC102" s="413"/>
      <c r="AD102" s="413"/>
    </row>
    <row r="103" ht="13.5" customHeight="1">
      <c r="A103" s="413"/>
      <c r="B103" s="443"/>
      <c r="C103" s="443"/>
      <c r="D103" s="443"/>
      <c r="E103" s="413"/>
      <c r="F103" s="413"/>
      <c r="G103" s="443"/>
      <c r="H103" s="443"/>
      <c r="I103" s="443"/>
      <c r="J103" s="413"/>
      <c r="K103" s="413"/>
      <c r="L103" s="413"/>
      <c r="M103" s="413"/>
      <c r="N103" s="413"/>
      <c r="O103" s="413"/>
      <c r="P103" s="413"/>
      <c r="Q103" s="413"/>
      <c r="R103" s="413"/>
      <c r="S103" s="413"/>
      <c r="T103" s="413"/>
      <c r="U103" s="413"/>
      <c r="V103" s="413"/>
      <c r="W103" s="413"/>
      <c r="X103" s="413"/>
      <c r="Y103" s="413"/>
      <c r="Z103" s="413"/>
      <c r="AA103" s="413"/>
      <c r="AB103" s="413"/>
      <c r="AC103" s="413"/>
      <c r="AD103" s="413"/>
    </row>
    <row r="104" ht="13.5" customHeight="1">
      <c r="A104" s="413"/>
      <c r="B104" s="443"/>
      <c r="C104" s="443"/>
      <c r="D104" s="443"/>
      <c r="E104" s="413"/>
      <c r="F104" s="413"/>
      <c r="G104" s="443"/>
      <c r="H104" s="443"/>
      <c r="I104" s="443"/>
      <c r="J104" s="413"/>
      <c r="K104" s="413"/>
      <c r="L104" s="413"/>
      <c r="M104" s="413"/>
      <c r="N104" s="413"/>
      <c r="O104" s="413"/>
      <c r="P104" s="413"/>
      <c r="Q104" s="413"/>
      <c r="R104" s="413"/>
      <c r="S104" s="413"/>
      <c r="T104" s="413"/>
      <c r="U104" s="413"/>
      <c r="V104" s="413"/>
      <c r="W104" s="413"/>
      <c r="X104" s="413"/>
      <c r="Y104" s="413"/>
      <c r="Z104" s="413"/>
      <c r="AA104" s="413"/>
      <c r="AB104" s="413"/>
      <c r="AC104" s="413"/>
      <c r="AD104" s="413"/>
    </row>
    <row r="105" ht="13.5" customHeight="1">
      <c r="A105" s="413"/>
      <c r="B105" s="443"/>
      <c r="C105" s="443"/>
      <c r="D105" s="443"/>
      <c r="E105" s="413"/>
      <c r="F105" s="413"/>
      <c r="G105" s="443"/>
      <c r="H105" s="443"/>
      <c r="I105" s="443"/>
      <c r="J105" s="413"/>
      <c r="K105" s="413"/>
      <c r="L105" s="413"/>
      <c r="M105" s="413"/>
      <c r="N105" s="413"/>
      <c r="O105" s="413"/>
      <c r="P105" s="413"/>
      <c r="Q105" s="413"/>
      <c r="R105" s="413"/>
      <c r="S105" s="413"/>
      <c r="T105" s="413"/>
      <c r="U105" s="413"/>
      <c r="V105" s="413"/>
      <c r="W105" s="413"/>
      <c r="X105" s="413"/>
      <c r="Y105" s="413"/>
      <c r="Z105" s="413"/>
      <c r="AA105" s="413"/>
      <c r="AB105" s="413"/>
      <c r="AC105" s="413"/>
      <c r="AD105" s="413"/>
    </row>
    <row r="106" ht="13.5" customHeight="1">
      <c r="A106" s="413"/>
      <c r="B106" s="443"/>
      <c r="C106" s="443"/>
      <c r="D106" s="443"/>
      <c r="E106" s="413"/>
      <c r="F106" s="413"/>
      <c r="G106" s="443"/>
      <c r="H106" s="443"/>
      <c r="I106" s="443"/>
      <c r="J106" s="413"/>
      <c r="K106" s="413"/>
      <c r="L106" s="413"/>
      <c r="M106" s="413"/>
      <c r="N106" s="413"/>
      <c r="O106" s="413"/>
      <c r="P106" s="413"/>
      <c r="Q106" s="413"/>
      <c r="R106" s="413"/>
      <c r="S106" s="413"/>
      <c r="T106" s="413"/>
      <c r="U106" s="413"/>
      <c r="V106" s="413"/>
      <c r="W106" s="413"/>
      <c r="X106" s="413"/>
      <c r="Y106" s="413"/>
      <c r="Z106" s="413"/>
      <c r="AA106" s="413"/>
      <c r="AB106" s="413"/>
      <c r="AC106" s="413"/>
      <c r="AD106" s="413"/>
    </row>
    <row r="107" ht="13.5" customHeight="1">
      <c r="A107" s="413"/>
      <c r="B107" s="443"/>
      <c r="C107" s="443"/>
      <c r="D107" s="443"/>
      <c r="E107" s="413"/>
      <c r="F107" s="413"/>
      <c r="G107" s="443"/>
      <c r="H107" s="443"/>
      <c r="I107" s="443"/>
      <c r="J107" s="413"/>
      <c r="K107" s="413"/>
      <c r="L107" s="413"/>
      <c r="M107" s="413"/>
      <c r="N107" s="413"/>
      <c r="O107" s="413"/>
      <c r="P107" s="413"/>
      <c r="Q107" s="413"/>
      <c r="R107" s="413"/>
      <c r="S107" s="413"/>
      <c r="T107" s="413"/>
      <c r="U107" s="413"/>
      <c r="V107" s="413"/>
      <c r="W107" s="413"/>
      <c r="X107" s="413"/>
      <c r="Y107" s="413"/>
      <c r="Z107" s="413"/>
      <c r="AA107" s="413"/>
      <c r="AB107" s="413"/>
      <c r="AC107" s="413"/>
      <c r="AD107" s="413"/>
    </row>
    <row r="108" ht="13.5" customHeight="1">
      <c r="A108" s="413"/>
      <c r="B108" s="443"/>
      <c r="C108" s="443"/>
      <c r="D108" s="443"/>
      <c r="E108" s="413"/>
      <c r="F108" s="413"/>
      <c r="G108" s="443"/>
      <c r="H108" s="443"/>
      <c r="I108" s="443"/>
      <c r="J108" s="413"/>
      <c r="K108" s="413"/>
      <c r="L108" s="413"/>
      <c r="M108" s="413"/>
      <c r="N108" s="413"/>
      <c r="O108" s="413"/>
      <c r="P108" s="413"/>
      <c r="Q108" s="413"/>
      <c r="R108" s="413"/>
      <c r="S108" s="413"/>
      <c r="T108" s="413"/>
      <c r="U108" s="413"/>
      <c r="V108" s="413"/>
      <c r="W108" s="413"/>
      <c r="X108" s="413"/>
      <c r="Y108" s="413"/>
      <c r="Z108" s="413"/>
      <c r="AA108" s="413"/>
      <c r="AB108" s="413"/>
      <c r="AC108" s="413"/>
      <c r="AD108" s="413"/>
    </row>
    <row r="109" ht="13.5" customHeight="1">
      <c r="A109" s="413"/>
      <c r="B109" s="443"/>
      <c r="C109" s="443"/>
      <c r="D109" s="443"/>
      <c r="E109" s="413"/>
      <c r="F109" s="413"/>
      <c r="G109" s="443"/>
      <c r="H109" s="443"/>
      <c r="I109" s="443"/>
      <c r="J109" s="413"/>
      <c r="K109" s="413"/>
      <c r="L109" s="413"/>
      <c r="M109" s="413"/>
      <c r="N109" s="413"/>
      <c r="O109" s="413"/>
      <c r="P109" s="413"/>
      <c r="Q109" s="413"/>
      <c r="R109" s="413"/>
      <c r="S109" s="413"/>
      <c r="T109" s="413"/>
      <c r="U109" s="413"/>
      <c r="V109" s="413"/>
      <c r="W109" s="413"/>
      <c r="X109" s="413"/>
      <c r="Y109" s="413"/>
      <c r="Z109" s="413"/>
      <c r="AA109" s="413"/>
      <c r="AB109" s="413"/>
      <c r="AC109" s="413"/>
      <c r="AD109" s="413"/>
    </row>
    <row r="110" ht="13.5" customHeight="1">
      <c r="A110" s="413"/>
      <c r="B110" s="443"/>
      <c r="C110" s="443"/>
      <c r="D110" s="443"/>
      <c r="E110" s="413"/>
      <c r="F110" s="413"/>
      <c r="G110" s="443"/>
      <c r="H110" s="443"/>
      <c r="I110" s="443"/>
      <c r="J110" s="413"/>
      <c r="K110" s="413"/>
      <c r="L110" s="413"/>
      <c r="M110" s="413"/>
      <c r="N110" s="413"/>
      <c r="O110" s="413"/>
      <c r="P110" s="413"/>
      <c r="Q110" s="413"/>
      <c r="R110" s="413"/>
      <c r="S110" s="413"/>
      <c r="T110" s="413"/>
      <c r="U110" s="413"/>
      <c r="V110" s="413"/>
      <c r="W110" s="413"/>
      <c r="X110" s="413"/>
      <c r="Y110" s="413"/>
      <c r="Z110" s="413"/>
      <c r="AA110" s="413"/>
      <c r="AB110" s="413"/>
      <c r="AC110" s="413"/>
      <c r="AD110" s="413"/>
    </row>
    <row r="111" ht="13.5" customHeight="1">
      <c r="A111" s="413"/>
      <c r="B111" s="443"/>
      <c r="C111" s="443"/>
      <c r="D111" s="443"/>
      <c r="E111" s="413"/>
      <c r="F111" s="413"/>
      <c r="G111" s="443"/>
      <c r="H111" s="443"/>
      <c r="I111" s="443"/>
      <c r="J111" s="413"/>
      <c r="K111" s="413"/>
      <c r="L111" s="413"/>
      <c r="M111" s="413"/>
      <c r="N111" s="413"/>
      <c r="O111" s="413"/>
      <c r="P111" s="413"/>
      <c r="Q111" s="413"/>
      <c r="R111" s="413"/>
      <c r="S111" s="413"/>
      <c r="T111" s="413"/>
      <c r="U111" s="413"/>
      <c r="V111" s="413"/>
      <c r="W111" s="413"/>
      <c r="X111" s="413"/>
      <c r="Y111" s="413"/>
      <c r="Z111" s="413"/>
      <c r="AA111" s="413"/>
      <c r="AB111" s="413"/>
      <c r="AC111" s="413"/>
      <c r="AD111" s="413"/>
    </row>
    <row r="112" ht="13.5" customHeight="1">
      <c r="A112" s="413"/>
      <c r="B112" s="443"/>
      <c r="C112" s="443"/>
      <c r="D112" s="443"/>
      <c r="E112" s="413"/>
      <c r="F112" s="413"/>
      <c r="G112" s="443"/>
      <c r="H112" s="443"/>
      <c r="I112" s="443"/>
      <c r="J112" s="413"/>
      <c r="K112" s="413"/>
      <c r="L112" s="413"/>
      <c r="M112" s="413"/>
      <c r="N112" s="413"/>
      <c r="O112" s="413"/>
      <c r="P112" s="413"/>
      <c r="Q112" s="413"/>
      <c r="R112" s="413"/>
      <c r="S112" s="413"/>
      <c r="T112" s="413"/>
      <c r="U112" s="413"/>
      <c r="V112" s="413"/>
      <c r="W112" s="413"/>
      <c r="X112" s="413"/>
      <c r="Y112" s="413"/>
      <c r="Z112" s="413"/>
      <c r="AA112" s="413"/>
      <c r="AB112" s="413"/>
      <c r="AC112" s="413"/>
      <c r="AD112" s="413"/>
    </row>
    <row r="113" ht="13.5" customHeight="1">
      <c r="A113" s="413"/>
      <c r="B113" s="443"/>
      <c r="C113" s="443"/>
      <c r="D113" s="443"/>
      <c r="E113" s="413"/>
      <c r="F113" s="413"/>
      <c r="G113" s="443"/>
      <c r="H113" s="443"/>
      <c r="I113" s="443"/>
      <c r="J113" s="413"/>
      <c r="K113" s="413"/>
      <c r="L113" s="413"/>
      <c r="M113" s="413"/>
      <c r="N113" s="413"/>
      <c r="O113" s="413"/>
      <c r="P113" s="413"/>
      <c r="Q113" s="413"/>
      <c r="R113" s="413"/>
      <c r="S113" s="413"/>
      <c r="T113" s="413"/>
      <c r="U113" s="413"/>
      <c r="V113" s="413"/>
      <c r="W113" s="413"/>
      <c r="X113" s="413"/>
      <c r="Y113" s="413"/>
      <c r="Z113" s="413"/>
      <c r="AA113" s="413"/>
      <c r="AB113" s="413"/>
      <c r="AC113" s="413"/>
      <c r="AD113" s="413"/>
    </row>
    <row r="114" ht="13.5" customHeight="1">
      <c r="A114" s="413"/>
      <c r="B114" s="443"/>
      <c r="C114" s="443"/>
      <c r="D114" s="443"/>
      <c r="E114" s="413"/>
      <c r="F114" s="413"/>
      <c r="G114" s="443"/>
      <c r="H114" s="443"/>
      <c r="I114" s="443"/>
      <c r="J114" s="413"/>
      <c r="K114" s="413"/>
      <c r="L114" s="413"/>
      <c r="M114" s="413"/>
      <c r="N114" s="413"/>
      <c r="O114" s="413"/>
      <c r="P114" s="413"/>
      <c r="Q114" s="413"/>
      <c r="R114" s="413"/>
      <c r="S114" s="413"/>
      <c r="T114" s="413"/>
      <c r="U114" s="413"/>
      <c r="V114" s="413"/>
      <c r="W114" s="413"/>
      <c r="X114" s="413"/>
      <c r="Y114" s="413"/>
      <c r="Z114" s="413"/>
      <c r="AA114" s="413"/>
      <c r="AB114" s="413"/>
      <c r="AC114" s="413"/>
      <c r="AD114" s="413"/>
    </row>
    <row r="115" ht="13.5" customHeight="1">
      <c r="A115" s="413"/>
      <c r="B115" s="443"/>
      <c r="C115" s="443"/>
      <c r="D115" s="443"/>
      <c r="E115" s="413"/>
      <c r="F115" s="413"/>
      <c r="G115" s="443"/>
      <c r="H115" s="443"/>
      <c r="I115" s="443"/>
      <c r="J115" s="413"/>
      <c r="K115" s="413"/>
      <c r="L115" s="413"/>
      <c r="M115" s="413"/>
      <c r="N115" s="413"/>
      <c r="O115" s="413"/>
      <c r="P115" s="413"/>
      <c r="Q115" s="413"/>
      <c r="R115" s="413"/>
      <c r="S115" s="413"/>
      <c r="T115" s="413"/>
      <c r="U115" s="413"/>
      <c r="V115" s="413"/>
      <c r="W115" s="413"/>
      <c r="X115" s="413"/>
      <c r="Y115" s="413"/>
      <c r="Z115" s="413"/>
      <c r="AA115" s="413"/>
      <c r="AB115" s="413"/>
      <c r="AC115" s="413"/>
      <c r="AD115" s="413"/>
    </row>
    <row r="116" ht="13.5" customHeight="1">
      <c r="A116" s="413"/>
      <c r="B116" s="443"/>
      <c r="C116" s="443"/>
      <c r="D116" s="443"/>
      <c r="E116" s="413"/>
      <c r="F116" s="413"/>
      <c r="G116" s="443"/>
      <c r="H116" s="443"/>
      <c r="I116" s="443"/>
      <c r="J116" s="413"/>
      <c r="K116" s="413"/>
      <c r="L116" s="413"/>
      <c r="M116" s="413"/>
      <c r="N116" s="413"/>
      <c r="O116" s="413"/>
      <c r="P116" s="413"/>
      <c r="Q116" s="413"/>
      <c r="R116" s="413"/>
      <c r="S116" s="413"/>
      <c r="T116" s="413"/>
      <c r="U116" s="413"/>
      <c r="V116" s="413"/>
      <c r="W116" s="413"/>
      <c r="X116" s="413"/>
      <c r="Y116" s="413"/>
      <c r="Z116" s="413"/>
      <c r="AA116" s="413"/>
      <c r="AB116" s="413"/>
      <c r="AC116" s="413"/>
      <c r="AD116" s="413"/>
    </row>
    <row r="117" ht="13.5" customHeight="1">
      <c r="A117" s="413"/>
      <c r="B117" s="443"/>
      <c r="C117" s="443"/>
      <c r="D117" s="443"/>
      <c r="E117" s="413"/>
      <c r="F117" s="413"/>
      <c r="G117" s="443"/>
      <c r="H117" s="443"/>
      <c r="I117" s="443"/>
      <c r="J117" s="413"/>
      <c r="K117" s="413"/>
      <c r="L117" s="413"/>
      <c r="M117" s="413"/>
      <c r="N117" s="413"/>
      <c r="O117" s="413"/>
      <c r="P117" s="413"/>
      <c r="Q117" s="413"/>
      <c r="R117" s="413"/>
      <c r="S117" s="413"/>
      <c r="T117" s="413"/>
      <c r="U117" s="413"/>
      <c r="V117" s="413"/>
      <c r="W117" s="413"/>
      <c r="X117" s="413"/>
      <c r="Y117" s="413"/>
      <c r="Z117" s="413"/>
      <c r="AA117" s="413"/>
      <c r="AB117" s="413"/>
      <c r="AC117" s="413"/>
      <c r="AD117" s="413"/>
    </row>
    <row r="118" ht="13.5" customHeight="1">
      <c r="A118" s="413"/>
      <c r="B118" s="443"/>
      <c r="C118" s="443"/>
      <c r="D118" s="443"/>
      <c r="E118" s="413"/>
      <c r="F118" s="413"/>
      <c r="G118" s="443"/>
      <c r="H118" s="443"/>
      <c r="I118" s="443"/>
      <c r="J118" s="413"/>
      <c r="K118" s="413"/>
      <c r="L118" s="413"/>
      <c r="M118" s="413"/>
      <c r="N118" s="413"/>
      <c r="O118" s="413"/>
      <c r="P118" s="413"/>
      <c r="Q118" s="413"/>
      <c r="R118" s="413"/>
      <c r="S118" s="413"/>
      <c r="T118" s="413"/>
      <c r="U118" s="413"/>
      <c r="V118" s="413"/>
      <c r="W118" s="413"/>
      <c r="X118" s="413"/>
      <c r="Y118" s="413"/>
      <c r="Z118" s="413"/>
      <c r="AA118" s="413"/>
      <c r="AB118" s="413"/>
      <c r="AC118" s="413"/>
      <c r="AD118" s="413"/>
    </row>
    <row r="119" ht="13.5" customHeight="1">
      <c r="A119" s="413"/>
      <c r="B119" s="443"/>
      <c r="C119" s="443"/>
      <c r="D119" s="443"/>
      <c r="E119" s="413"/>
      <c r="F119" s="413"/>
      <c r="G119" s="443"/>
      <c r="H119" s="443"/>
      <c r="I119" s="443"/>
      <c r="J119" s="413"/>
      <c r="K119" s="413"/>
      <c r="L119" s="413"/>
      <c r="M119" s="413"/>
      <c r="N119" s="413"/>
      <c r="O119" s="413"/>
      <c r="P119" s="413"/>
      <c r="Q119" s="413"/>
      <c r="R119" s="413"/>
      <c r="S119" s="413"/>
      <c r="T119" s="413"/>
      <c r="U119" s="413"/>
      <c r="V119" s="413"/>
      <c r="W119" s="413"/>
      <c r="X119" s="413"/>
      <c r="Y119" s="413"/>
      <c r="Z119" s="413"/>
      <c r="AA119" s="413"/>
      <c r="AB119" s="413"/>
      <c r="AC119" s="413"/>
      <c r="AD119" s="413"/>
    </row>
    <row r="120" ht="13.5" customHeight="1">
      <c r="A120" s="413"/>
      <c r="B120" s="443"/>
      <c r="C120" s="443"/>
      <c r="D120" s="443"/>
      <c r="E120" s="413"/>
      <c r="F120" s="413"/>
      <c r="G120" s="443"/>
      <c r="H120" s="443"/>
      <c r="I120" s="443"/>
      <c r="J120" s="413"/>
      <c r="K120" s="413"/>
      <c r="L120" s="413"/>
      <c r="M120" s="413"/>
      <c r="N120" s="413"/>
      <c r="O120" s="413"/>
      <c r="P120" s="413"/>
      <c r="Q120" s="413"/>
      <c r="R120" s="413"/>
      <c r="S120" s="413"/>
      <c r="T120" s="413"/>
      <c r="U120" s="413"/>
      <c r="V120" s="413"/>
      <c r="W120" s="413"/>
      <c r="X120" s="413"/>
      <c r="Y120" s="413"/>
      <c r="Z120" s="413"/>
      <c r="AA120" s="413"/>
      <c r="AB120" s="413"/>
      <c r="AC120" s="413"/>
      <c r="AD120" s="413"/>
    </row>
    <row r="121" ht="13.5" customHeight="1">
      <c r="A121" s="413"/>
      <c r="B121" s="443"/>
      <c r="C121" s="443"/>
      <c r="D121" s="443"/>
      <c r="E121" s="413"/>
      <c r="F121" s="413"/>
      <c r="G121" s="443"/>
      <c r="H121" s="443"/>
      <c r="I121" s="443"/>
      <c r="J121" s="413"/>
      <c r="K121" s="413"/>
      <c r="L121" s="413"/>
      <c r="M121" s="413"/>
      <c r="N121" s="413"/>
      <c r="O121" s="413"/>
      <c r="P121" s="413"/>
      <c r="Q121" s="413"/>
      <c r="R121" s="413"/>
      <c r="S121" s="413"/>
      <c r="T121" s="413"/>
      <c r="U121" s="413"/>
      <c r="V121" s="413"/>
      <c r="W121" s="413"/>
      <c r="X121" s="413"/>
      <c r="Y121" s="413"/>
      <c r="Z121" s="413"/>
      <c r="AA121" s="413"/>
      <c r="AB121" s="413"/>
      <c r="AC121" s="413"/>
      <c r="AD121" s="413"/>
    </row>
    <row r="122" ht="13.5" customHeight="1">
      <c r="A122" s="413"/>
      <c r="B122" s="443"/>
      <c r="C122" s="443"/>
      <c r="D122" s="443"/>
      <c r="E122" s="413"/>
      <c r="F122" s="413"/>
      <c r="G122" s="443"/>
      <c r="H122" s="443"/>
      <c r="I122" s="443"/>
      <c r="J122" s="413"/>
      <c r="K122" s="413"/>
      <c r="L122" s="413"/>
      <c r="M122" s="413"/>
      <c r="N122" s="413"/>
      <c r="O122" s="413"/>
      <c r="P122" s="413"/>
      <c r="Q122" s="413"/>
      <c r="R122" s="413"/>
      <c r="S122" s="413"/>
      <c r="T122" s="413"/>
      <c r="U122" s="413"/>
      <c r="V122" s="413"/>
      <c r="W122" s="413"/>
      <c r="X122" s="413"/>
      <c r="Y122" s="413"/>
      <c r="Z122" s="413"/>
      <c r="AA122" s="413"/>
      <c r="AB122" s="413"/>
      <c r="AC122" s="413"/>
      <c r="AD122" s="413"/>
    </row>
    <row r="123" ht="13.5" customHeight="1">
      <c r="A123" s="413"/>
      <c r="B123" s="443"/>
      <c r="C123" s="443"/>
      <c r="D123" s="443"/>
      <c r="E123" s="413"/>
      <c r="F123" s="413"/>
      <c r="G123" s="443"/>
      <c r="H123" s="443"/>
      <c r="I123" s="443"/>
      <c r="J123" s="413"/>
      <c r="K123" s="413"/>
      <c r="L123" s="413"/>
      <c r="M123" s="413"/>
      <c r="N123" s="413"/>
      <c r="O123" s="413"/>
      <c r="P123" s="413"/>
      <c r="Q123" s="413"/>
      <c r="R123" s="413"/>
      <c r="S123" s="413"/>
      <c r="T123" s="413"/>
      <c r="U123" s="413"/>
      <c r="V123" s="413"/>
      <c r="W123" s="413"/>
      <c r="X123" s="413"/>
      <c r="Y123" s="413"/>
      <c r="Z123" s="413"/>
      <c r="AA123" s="413"/>
      <c r="AB123" s="413"/>
      <c r="AC123" s="413"/>
      <c r="AD123" s="413"/>
    </row>
    <row r="124" ht="13.5" customHeight="1">
      <c r="A124" s="413"/>
      <c r="B124" s="443"/>
      <c r="C124" s="443"/>
      <c r="D124" s="443"/>
      <c r="E124" s="413"/>
      <c r="F124" s="413"/>
      <c r="G124" s="443"/>
      <c r="H124" s="443"/>
      <c r="I124" s="443"/>
      <c r="J124" s="413"/>
      <c r="K124" s="413"/>
      <c r="L124" s="413"/>
      <c r="M124" s="413"/>
      <c r="N124" s="413"/>
      <c r="O124" s="413"/>
      <c r="P124" s="413"/>
      <c r="Q124" s="413"/>
      <c r="R124" s="413"/>
      <c r="S124" s="413"/>
      <c r="T124" s="413"/>
      <c r="U124" s="413"/>
      <c r="V124" s="413"/>
      <c r="W124" s="413"/>
      <c r="X124" s="413"/>
      <c r="Y124" s="413"/>
      <c r="Z124" s="413"/>
      <c r="AA124" s="413"/>
      <c r="AB124" s="413"/>
      <c r="AC124" s="413"/>
      <c r="AD124" s="413"/>
    </row>
    <row r="125" ht="13.5" customHeight="1">
      <c r="A125" s="413"/>
      <c r="B125" s="443"/>
      <c r="C125" s="443"/>
      <c r="D125" s="443"/>
      <c r="E125" s="413"/>
      <c r="F125" s="413"/>
      <c r="G125" s="443"/>
      <c r="H125" s="443"/>
      <c r="I125" s="443"/>
      <c r="J125" s="413"/>
      <c r="K125" s="413"/>
      <c r="L125" s="413"/>
      <c r="M125" s="413"/>
      <c r="N125" s="413"/>
      <c r="O125" s="413"/>
      <c r="P125" s="413"/>
      <c r="Q125" s="413"/>
      <c r="R125" s="413"/>
      <c r="S125" s="413"/>
      <c r="T125" s="413"/>
      <c r="U125" s="413"/>
      <c r="V125" s="413"/>
      <c r="W125" s="413"/>
      <c r="X125" s="413"/>
      <c r="Y125" s="413"/>
      <c r="Z125" s="413"/>
      <c r="AA125" s="413"/>
      <c r="AB125" s="413"/>
      <c r="AC125" s="413"/>
      <c r="AD125" s="413"/>
    </row>
    <row r="126" ht="13.5" customHeight="1">
      <c r="A126" s="413"/>
      <c r="B126" s="443"/>
      <c r="C126" s="443"/>
      <c r="D126" s="443"/>
      <c r="E126" s="413"/>
      <c r="F126" s="413"/>
      <c r="G126" s="443"/>
      <c r="H126" s="443"/>
      <c r="I126" s="443"/>
      <c r="J126" s="413"/>
      <c r="K126" s="413"/>
      <c r="L126" s="413"/>
      <c r="M126" s="413"/>
      <c r="N126" s="413"/>
      <c r="O126" s="413"/>
      <c r="P126" s="413"/>
      <c r="Q126" s="413"/>
      <c r="R126" s="413"/>
      <c r="S126" s="413"/>
      <c r="T126" s="413"/>
      <c r="U126" s="413"/>
      <c r="V126" s="413"/>
      <c r="W126" s="413"/>
      <c r="X126" s="413"/>
      <c r="Y126" s="413"/>
      <c r="Z126" s="413"/>
      <c r="AA126" s="413"/>
      <c r="AB126" s="413"/>
      <c r="AC126" s="413"/>
      <c r="AD126" s="413"/>
    </row>
    <row r="127" ht="13.5" customHeight="1">
      <c r="A127" s="413"/>
      <c r="B127" s="443"/>
      <c r="C127" s="443"/>
      <c r="D127" s="443"/>
      <c r="E127" s="413"/>
      <c r="F127" s="413"/>
      <c r="G127" s="443"/>
      <c r="H127" s="443"/>
      <c r="I127" s="443"/>
      <c r="J127" s="413"/>
      <c r="K127" s="413"/>
      <c r="L127" s="413"/>
      <c r="M127" s="413"/>
      <c r="N127" s="413"/>
      <c r="O127" s="413"/>
      <c r="P127" s="413"/>
      <c r="Q127" s="413"/>
      <c r="R127" s="413"/>
      <c r="S127" s="413"/>
      <c r="T127" s="413"/>
      <c r="U127" s="413"/>
      <c r="V127" s="413"/>
      <c r="W127" s="413"/>
      <c r="X127" s="413"/>
      <c r="Y127" s="413"/>
      <c r="Z127" s="413"/>
      <c r="AA127" s="413"/>
      <c r="AB127" s="413"/>
      <c r="AC127" s="413"/>
      <c r="AD127" s="413"/>
    </row>
    <row r="128" ht="13.5" customHeight="1">
      <c r="A128" s="413"/>
      <c r="B128" s="443"/>
      <c r="C128" s="443"/>
      <c r="D128" s="443"/>
      <c r="E128" s="413"/>
      <c r="F128" s="413"/>
      <c r="G128" s="443"/>
      <c r="H128" s="443"/>
      <c r="I128" s="443"/>
      <c r="J128" s="413"/>
      <c r="K128" s="413"/>
      <c r="L128" s="413"/>
      <c r="M128" s="413"/>
      <c r="N128" s="413"/>
      <c r="O128" s="413"/>
      <c r="P128" s="413"/>
      <c r="Q128" s="413"/>
      <c r="R128" s="413"/>
      <c r="S128" s="413"/>
      <c r="T128" s="413"/>
      <c r="U128" s="413"/>
      <c r="V128" s="413"/>
      <c r="W128" s="413"/>
      <c r="X128" s="413"/>
      <c r="Y128" s="413"/>
      <c r="Z128" s="413"/>
      <c r="AA128" s="413"/>
      <c r="AB128" s="413"/>
      <c r="AC128" s="413"/>
      <c r="AD128" s="413"/>
    </row>
    <row r="129" ht="13.5" customHeight="1">
      <c r="A129" s="413"/>
      <c r="B129" s="443"/>
      <c r="C129" s="443"/>
      <c r="D129" s="443"/>
      <c r="E129" s="413"/>
      <c r="F129" s="413"/>
      <c r="G129" s="443"/>
      <c r="H129" s="443"/>
      <c r="I129" s="443"/>
      <c r="J129" s="413"/>
      <c r="K129" s="413"/>
      <c r="L129" s="413"/>
      <c r="M129" s="413"/>
      <c r="N129" s="413"/>
      <c r="O129" s="413"/>
      <c r="P129" s="413"/>
      <c r="Q129" s="413"/>
      <c r="R129" s="413"/>
      <c r="S129" s="413"/>
      <c r="T129" s="413"/>
      <c r="U129" s="413"/>
      <c r="V129" s="413"/>
      <c r="W129" s="413"/>
      <c r="X129" s="413"/>
      <c r="Y129" s="413"/>
      <c r="Z129" s="413"/>
      <c r="AA129" s="413"/>
      <c r="AB129" s="413"/>
      <c r="AC129" s="413"/>
      <c r="AD129" s="413"/>
    </row>
    <row r="130" ht="13.5" customHeight="1">
      <c r="A130" s="413"/>
      <c r="B130" s="443"/>
      <c r="C130" s="443"/>
      <c r="D130" s="443"/>
      <c r="E130" s="413"/>
      <c r="F130" s="413"/>
      <c r="G130" s="443"/>
      <c r="H130" s="443"/>
      <c r="I130" s="443"/>
      <c r="J130" s="413"/>
      <c r="K130" s="413"/>
      <c r="L130" s="413"/>
      <c r="M130" s="413"/>
      <c r="N130" s="413"/>
      <c r="O130" s="413"/>
      <c r="P130" s="413"/>
      <c r="Q130" s="413"/>
      <c r="R130" s="413"/>
      <c r="S130" s="413"/>
      <c r="T130" s="413"/>
      <c r="U130" s="413"/>
      <c r="V130" s="413"/>
      <c r="W130" s="413"/>
      <c r="X130" s="413"/>
      <c r="Y130" s="413"/>
      <c r="Z130" s="413"/>
      <c r="AA130" s="413"/>
      <c r="AB130" s="413"/>
      <c r="AC130" s="413"/>
      <c r="AD130" s="413"/>
    </row>
    <row r="131" ht="13.5" customHeight="1">
      <c r="A131" s="413"/>
      <c r="B131" s="443"/>
      <c r="C131" s="443"/>
      <c r="D131" s="443"/>
      <c r="E131" s="413"/>
      <c r="F131" s="413"/>
      <c r="G131" s="443"/>
      <c r="H131" s="443"/>
      <c r="I131" s="443"/>
      <c r="J131" s="413"/>
      <c r="K131" s="413"/>
      <c r="L131" s="413"/>
      <c r="M131" s="413"/>
      <c r="N131" s="413"/>
      <c r="O131" s="413"/>
      <c r="P131" s="413"/>
      <c r="Q131" s="413"/>
      <c r="R131" s="413"/>
      <c r="S131" s="413"/>
      <c r="T131" s="413"/>
      <c r="U131" s="413"/>
      <c r="V131" s="413"/>
      <c r="W131" s="413"/>
      <c r="X131" s="413"/>
      <c r="Y131" s="413"/>
      <c r="Z131" s="413"/>
      <c r="AA131" s="413"/>
      <c r="AB131" s="413"/>
      <c r="AC131" s="413"/>
      <c r="AD131" s="413"/>
    </row>
    <row r="132" ht="13.5" customHeight="1">
      <c r="A132" s="413"/>
      <c r="B132" s="443"/>
      <c r="C132" s="443"/>
      <c r="D132" s="443"/>
      <c r="E132" s="413"/>
      <c r="F132" s="413"/>
      <c r="G132" s="443"/>
      <c r="H132" s="443"/>
      <c r="I132" s="443"/>
      <c r="J132" s="413"/>
      <c r="K132" s="413"/>
      <c r="L132" s="413"/>
      <c r="M132" s="413"/>
      <c r="N132" s="413"/>
      <c r="O132" s="413"/>
      <c r="P132" s="413"/>
      <c r="Q132" s="413"/>
      <c r="R132" s="413"/>
      <c r="S132" s="413"/>
      <c r="T132" s="413"/>
      <c r="U132" s="413"/>
      <c r="V132" s="413"/>
      <c r="W132" s="413"/>
      <c r="X132" s="413"/>
      <c r="Y132" s="413"/>
      <c r="Z132" s="413"/>
      <c r="AA132" s="413"/>
      <c r="AB132" s="413"/>
      <c r="AC132" s="413"/>
      <c r="AD132" s="413"/>
    </row>
    <row r="133" ht="13.5" customHeight="1">
      <c r="A133" s="413"/>
      <c r="B133" s="443"/>
      <c r="C133" s="443"/>
      <c r="D133" s="443"/>
      <c r="E133" s="413"/>
      <c r="F133" s="413"/>
      <c r="G133" s="443"/>
      <c r="H133" s="443"/>
      <c r="I133" s="443"/>
      <c r="J133" s="413"/>
      <c r="K133" s="413"/>
      <c r="L133" s="413"/>
      <c r="M133" s="413"/>
      <c r="N133" s="413"/>
      <c r="O133" s="413"/>
      <c r="P133" s="413"/>
      <c r="Q133" s="413"/>
      <c r="R133" s="413"/>
      <c r="S133" s="413"/>
      <c r="T133" s="413"/>
      <c r="U133" s="413"/>
      <c r="V133" s="413"/>
      <c r="W133" s="413"/>
      <c r="X133" s="413"/>
      <c r="Y133" s="413"/>
      <c r="Z133" s="413"/>
      <c r="AA133" s="413"/>
      <c r="AB133" s="413"/>
      <c r="AC133" s="413"/>
      <c r="AD133" s="413"/>
    </row>
    <row r="134" ht="13.5" customHeight="1">
      <c r="A134" s="413"/>
      <c r="B134" s="443"/>
      <c r="C134" s="443"/>
      <c r="D134" s="443"/>
      <c r="E134" s="413"/>
      <c r="F134" s="413"/>
      <c r="G134" s="443"/>
      <c r="H134" s="443"/>
      <c r="I134" s="443"/>
      <c r="J134" s="413"/>
      <c r="K134" s="413"/>
      <c r="L134" s="413"/>
      <c r="M134" s="413"/>
      <c r="N134" s="413"/>
      <c r="O134" s="413"/>
      <c r="P134" s="413"/>
      <c r="Q134" s="413"/>
      <c r="R134" s="413"/>
      <c r="S134" s="413"/>
      <c r="T134" s="413"/>
      <c r="U134" s="413"/>
      <c r="V134" s="413"/>
      <c r="W134" s="413"/>
      <c r="X134" s="413"/>
      <c r="Y134" s="413"/>
      <c r="Z134" s="413"/>
      <c r="AA134" s="413"/>
      <c r="AB134" s="413"/>
      <c r="AC134" s="413"/>
      <c r="AD134" s="413"/>
    </row>
    <row r="135" ht="13.5" customHeight="1">
      <c r="A135" s="413"/>
      <c r="B135" s="443"/>
      <c r="C135" s="443"/>
      <c r="D135" s="443"/>
      <c r="E135" s="413"/>
      <c r="F135" s="413"/>
      <c r="G135" s="443"/>
      <c r="H135" s="443"/>
      <c r="I135" s="443"/>
      <c r="J135" s="413"/>
      <c r="K135" s="413"/>
      <c r="L135" s="413"/>
      <c r="M135" s="413"/>
      <c r="N135" s="413"/>
      <c r="O135" s="413"/>
      <c r="P135" s="413"/>
      <c r="Q135" s="413"/>
      <c r="R135" s="413"/>
      <c r="S135" s="413"/>
      <c r="T135" s="413"/>
      <c r="U135" s="413"/>
      <c r="V135" s="413"/>
      <c r="W135" s="413"/>
      <c r="X135" s="413"/>
      <c r="Y135" s="413"/>
      <c r="Z135" s="413"/>
      <c r="AA135" s="413"/>
      <c r="AB135" s="413"/>
      <c r="AC135" s="413"/>
      <c r="AD135" s="413"/>
    </row>
    <row r="136" ht="13.5" customHeight="1">
      <c r="A136" s="413"/>
      <c r="B136" s="443"/>
      <c r="C136" s="443"/>
      <c r="D136" s="443"/>
      <c r="E136" s="413"/>
      <c r="F136" s="413"/>
      <c r="G136" s="443"/>
      <c r="H136" s="443"/>
      <c r="I136" s="443"/>
      <c r="J136" s="413"/>
      <c r="K136" s="413"/>
      <c r="L136" s="413"/>
      <c r="M136" s="413"/>
      <c r="N136" s="413"/>
      <c r="O136" s="413"/>
      <c r="P136" s="413"/>
      <c r="Q136" s="413"/>
      <c r="R136" s="413"/>
      <c r="S136" s="413"/>
      <c r="T136" s="413"/>
      <c r="U136" s="413"/>
      <c r="V136" s="413"/>
      <c r="W136" s="413"/>
      <c r="X136" s="413"/>
      <c r="Y136" s="413"/>
      <c r="Z136" s="413"/>
      <c r="AA136" s="413"/>
      <c r="AB136" s="413"/>
      <c r="AC136" s="413"/>
      <c r="AD136" s="413"/>
    </row>
    <row r="137" ht="13.5" customHeight="1">
      <c r="A137" s="413"/>
      <c r="B137" s="443"/>
      <c r="C137" s="443"/>
      <c r="D137" s="443"/>
      <c r="E137" s="413"/>
      <c r="F137" s="413"/>
      <c r="G137" s="443"/>
      <c r="H137" s="443"/>
      <c r="I137" s="443"/>
      <c r="J137" s="413"/>
      <c r="K137" s="413"/>
      <c r="L137" s="413"/>
      <c r="M137" s="413"/>
      <c r="N137" s="413"/>
      <c r="O137" s="413"/>
      <c r="P137" s="413"/>
      <c r="Q137" s="413"/>
      <c r="R137" s="413"/>
      <c r="S137" s="413"/>
      <c r="T137" s="413"/>
      <c r="U137" s="413"/>
      <c r="V137" s="413"/>
      <c r="W137" s="413"/>
      <c r="X137" s="413"/>
      <c r="Y137" s="413"/>
      <c r="Z137" s="413"/>
      <c r="AA137" s="413"/>
      <c r="AB137" s="413"/>
      <c r="AC137" s="413"/>
      <c r="AD137" s="413"/>
    </row>
    <row r="138" ht="13.5" customHeight="1">
      <c r="A138" s="413"/>
      <c r="B138" s="443"/>
      <c r="C138" s="443"/>
      <c r="D138" s="443"/>
      <c r="E138" s="413"/>
      <c r="F138" s="413"/>
      <c r="G138" s="443"/>
      <c r="H138" s="443"/>
      <c r="I138" s="443"/>
      <c r="J138" s="413"/>
      <c r="K138" s="413"/>
      <c r="L138" s="413"/>
      <c r="M138" s="413"/>
      <c r="N138" s="413"/>
      <c r="O138" s="413"/>
      <c r="P138" s="413"/>
      <c r="Q138" s="413"/>
      <c r="R138" s="413"/>
      <c r="S138" s="413"/>
      <c r="T138" s="413"/>
      <c r="U138" s="413"/>
      <c r="V138" s="413"/>
      <c r="W138" s="413"/>
      <c r="X138" s="413"/>
      <c r="Y138" s="413"/>
      <c r="Z138" s="413"/>
      <c r="AA138" s="413"/>
      <c r="AB138" s="413"/>
      <c r="AC138" s="413"/>
      <c r="AD138" s="413"/>
    </row>
    <row r="139" ht="13.5" customHeight="1">
      <c r="A139" s="413"/>
      <c r="B139" s="443"/>
      <c r="C139" s="443"/>
      <c r="D139" s="443"/>
      <c r="E139" s="413"/>
      <c r="F139" s="413"/>
      <c r="G139" s="443"/>
      <c r="H139" s="443"/>
      <c r="I139" s="443"/>
      <c r="J139" s="413"/>
      <c r="K139" s="413"/>
      <c r="L139" s="413"/>
      <c r="M139" s="413"/>
      <c r="N139" s="413"/>
      <c r="O139" s="413"/>
      <c r="P139" s="413"/>
      <c r="Q139" s="413"/>
      <c r="R139" s="413"/>
      <c r="S139" s="413"/>
      <c r="T139" s="413"/>
      <c r="U139" s="413"/>
      <c r="V139" s="413"/>
      <c r="W139" s="413"/>
      <c r="X139" s="413"/>
      <c r="Y139" s="413"/>
      <c r="Z139" s="413"/>
      <c r="AA139" s="413"/>
      <c r="AB139" s="413"/>
      <c r="AC139" s="413"/>
      <c r="AD139" s="413"/>
    </row>
    <row r="140" ht="13.5" customHeight="1">
      <c r="A140" s="413"/>
      <c r="B140" s="443"/>
      <c r="C140" s="443"/>
      <c r="D140" s="443"/>
      <c r="E140" s="413"/>
      <c r="F140" s="413"/>
      <c r="G140" s="443"/>
      <c r="H140" s="443"/>
      <c r="I140" s="443"/>
      <c r="J140" s="413"/>
      <c r="K140" s="413"/>
      <c r="L140" s="413"/>
      <c r="M140" s="413"/>
      <c r="N140" s="413"/>
      <c r="O140" s="413"/>
      <c r="P140" s="413"/>
      <c r="Q140" s="413"/>
      <c r="R140" s="413"/>
      <c r="S140" s="413"/>
      <c r="T140" s="413"/>
      <c r="U140" s="413"/>
      <c r="V140" s="413"/>
      <c r="W140" s="413"/>
      <c r="X140" s="413"/>
      <c r="Y140" s="413"/>
      <c r="Z140" s="413"/>
      <c r="AA140" s="413"/>
      <c r="AB140" s="413"/>
      <c r="AC140" s="413"/>
      <c r="AD140" s="413"/>
    </row>
    <row r="141" ht="13.5" customHeight="1">
      <c r="A141" s="413"/>
      <c r="B141" s="443"/>
      <c r="C141" s="443"/>
      <c r="D141" s="443"/>
      <c r="E141" s="413"/>
      <c r="F141" s="413"/>
      <c r="G141" s="443"/>
      <c r="H141" s="443"/>
      <c r="I141" s="443"/>
      <c r="J141" s="413"/>
      <c r="K141" s="413"/>
      <c r="L141" s="413"/>
      <c r="M141" s="413"/>
      <c r="N141" s="413"/>
      <c r="O141" s="413"/>
      <c r="P141" s="413"/>
      <c r="Q141" s="413"/>
      <c r="R141" s="413"/>
      <c r="S141" s="413"/>
      <c r="T141" s="413"/>
      <c r="U141" s="413"/>
      <c r="V141" s="413"/>
      <c r="W141" s="413"/>
      <c r="X141" s="413"/>
      <c r="Y141" s="413"/>
      <c r="Z141" s="413"/>
      <c r="AA141" s="413"/>
      <c r="AB141" s="413"/>
      <c r="AC141" s="413"/>
      <c r="AD141" s="413"/>
    </row>
    <row r="142" ht="13.5" customHeight="1">
      <c r="A142" s="413"/>
      <c r="B142" s="443"/>
      <c r="C142" s="443"/>
      <c r="D142" s="443"/>
      <c r="E142" s="413"/>
      <c r="F142" s="413"/>
      <c r="G142" s="443"/>
      <c r="H142" s="443"/>
      <c r="I142" s="443"/>
      <c r="J142" s="413"/>
      <c r="K142" s="413"/>
      <c r="L142" s="413"/>
      <c r="M142" s="413"/>
      <c r="N142" s="413"/>
      <c r="O142" s="413"/>
      <c r="P142" s="413"/>
      <c r="Q142" s="413"/>
      <c r="R142" s="413"/>
      <c r="S142" s="413"/>
      <c r="T142" s="413"/>
      <c r="U142" s="413"/>
      <c r="V142" s="413"/>
      <c r="W142" s="413"/>
      <c r="X142" s="413"/>
      <c r="Y142" s="413"/>
      <c r="Z142" s="413"/>
      <c r="AA142" s="413"/>
      <c r="AB142" s="413"/>
      <c r="AC142" s="413"/>
      <c r="AD142" s="413"/>
    </row>
    <row r="143" ht="13.5" customHeight="1">
      <c r="A143" s="413"/>
      <c r="B143" s="443"/>
      <c r="C143" s="443"/>
      <c r="D143" s="443"/>
      <c r="E143" s="413"/>
      <c r="F143" s="413"/>
      <c r="G143" s="443"/>
      <c r="H143" s="443"/>
      <c r="I143" s="443"/>
      <c r="J143" s="413"/>
      <c r="K143" s="413"/>
      <c r="L143" s="413"/>
      <c r="M143" s="413"/>
      <c r="N143" s="413"/>
      <c r="O143" s="413"/>
      <c r="P143" s="413"/>
      <c r="Q143" s="413"/>
      <c r="R143" s="413"/>
      <c r="S143" s="413"/>
      <c r="T143" s="413"/>
      <c r="U143" s="413"/>
      <c r="V143" s="413"/>
      <c r="W143" s="413"/>
      <c r="X143" s="413"/>
      <c r="Y143" s="413"/>
      <c r="Z143" s="413"/>
      <c r="AA143" s="413"/>
      <c r="AB143" s="413"/>
      <c r="AC143" s="413"/>
      <c r="AD143" s="413"/>
    </row>
    <row r="144" ht="13.5" customHeight="1">
      <c r="A144" s="413"/>
      <c r="B144" s="443"/>
      <c r="C144" s="443"/>
      <c r="D144" s="443"/>
      <c r="E144" s="413"/>
      <c r="F144" s="413"/>
      <c r="G144" s="443"/>
      <c r="H144" s="443"/>
      <c r="I144" s="443"/>
      <c r="J144" s="413"/>
      <c r="K144" s="413"/>
      <c r="L144" s="413"/>
      <c r="M144" s="413"/>
      <c r="N144" s="413"/>
      <c r="O144" s="413"/>
      <c r="P144" s="413"/>
      <c r="Q144" s="413"/>
      <c r="R144" s="413"/>
      <c r="S144" s="413"/>
      <c r="T144" s="413"/>
      <c r="U144" s="413"/>
      <c r="V144" s="413"/>
      <c r="W144" s="413"/>
      <c r="X144" s="413"/>
      <c r="Y144" s="413"/>
      <c r="Z144" s="413"/>
      <c r="AA144" s="413"/>
      <c r="AB144" s="413"/>
      <c r="AC144" s="413"/>
      <c r="AD144" s="413"/>
    </row>
    <row r="145" ht="13.5" customHeight="1">
      <c r="A145" s="413"/>
      <c r="B145" s="443"/>
      <c r="C145" s="443"/>
      <c r="D145" s="443"/>
      <c r="E145" s="413"/>
      <c r="F145" s="413"/>
      <c r="G145" s="443"/>
      <c r="H145" s="443"/>
      <c r="I145" s="443"/>
      <c r="J145" s="413"/>
      <c r="K145" s="413"/>
      <c r="L145" s="413"/>
      <c r="M145" s="413"/>
      <c r="N145" s="413"/>
      <c r="O145" s="413"/>
      <c r="P145" s="413"/>
      <c r="Q145" s="413"/>
      <c r="R145" s="413"/>
      <c r="S145" s="413"/>
      <c r="T145" s="413"/>
      <c r="U145" s="413"/>
      <c r="V145" s="413"/>
      <c r="W145" s="413"/>
      <c r="X145" s="413"/>
      <c r="Y145" s="413"/>
      <c r="Z145" s="413"/>
      <c r="AA145" s="413"/>
      <c r="AB145" s="413"/>
      <c r="AC145" s="413"/>
      <c r="AD145" s="413"/>
    </row>
    <row r="146" ht="13.5" customHeight="1">
      <c r="A146" s="413"/>
      <c r="B146" s="443"/>
      <c r="C146" s="443"/>
      <c r="D146" s="443"/>
      <c r="E146" s="413"/>
      <c r="F146" s="413"/>
      <c r="G146" s="443"/>
      <c r="H146" s="443"/>
      <c r="I146" s="443"/>
      <c r="J146" s="413"/>
      <c r="K146" s="413"/>
      <c r="L146" s="413"/>
      <c r="M146" s="413"/>
      <c r="N146" s="413"/>
      <c r="O146" s="413"/>
      <c r="P146" s="413"/>
      <c r="Q146" s="413"/>
      <c r="R146" s="413"/>
      <c r="S146" s="413"/>
      <c r="T146" s="413"/>
      <c r="U146" s="413"/>
      <c r="V146" s="413"/>
      <c r="W146" s="413"/>
      <c r="X146" s="413"/>
      <c r="Y146" s="413"/>
      <c r="Z146" s="413"/>
      <c r="AA146" s="413"/>
      <c r="AB146" s="413"/>
      <c r="AC146" s="413"/>
      <c r="AD146" s="413"/>
    </row>
    <row r="147" ht="13.5" customHeight="1">
      <c r="A147" s="413"/>
      <c r="B147" s="443"/>
      <c r="C147" s="443"/>
      <c r="D147" s="443"/>
      <c r="E147" s="413"/>
      <c r="F147" s="413"/>
      <c r="G147" s="443"/>
      <c r="H147" s="443"/>
      <c r="I147" s="443"/>
      <c r="J147" s="413"/>
      <c r="K147" s="413"/>
      <c r="L147" s="413"/>
      <c r="M147" s="413"/>
      <c r="N147" s="413"/>
      <c r="O147" s="413"/>
      <c r="P147" s="413"/>
      <c r="Q147" s="413"/>
      <c r="R147" s="413"/>
      <c r="S147" s="413"/>
      <c r="T147" s="413"/>
      <c r="U147" s="413"/>
      <c r="V147" s="413"/>
      <c r="W147" s="413"/>
      <c r="X147" s="413"/>
      <c r="Y147" s="413"/>
      <c r="Z147" s="413"/>
      <c r="AA147" s="413"/>
      <c r="AB147" s="413"/>
      <c r="AC147" s="413"/>
      <c r="AD147" s="413"/>
    </row>
    <row r="148" ht="13.5" customHeight="1">
      <c r="A148" s="413"/>
      <c r="B148" s="443"/>
      <c r="C148" s="443"/>
      <c r="D148" s="443"/>
      <c r="E148" s="413"/>
      <c r="F148" s="413"/>
      <c r="G148" s="443"/>
      <c r="H148" s="443"/>
      <c r="I148" s="443"/>
      <c r="J148" s="413"/>
      <c r="K148" s="413"/>
      <c r="L148" s="413"/>
      <c r="M148" s="413"/>
      <c r="N148" s="413"/>
      <c r="O148" s="413"/>
      <c r="P148" s="413"/>
      <c r="Q148" s="413"/>
      <c r="R148" s="413"/>
      <c r="S148" s="413"/>
      <c r="T148" s="413"/>
      <c r="U148" s="413"/>
      <c r="V148" s="413"/>
      <c r="W148" s="413"/>
      <c r="X148" s="413"/>
      <c r="Y148" s="413"/>
      <c r="Z148" s="413"/>
      <c r="AA148" s="413"/>
      <c r="AB148" s="413"/>
      <c r="AC148" s="413"/>
      <c r="AD148" s="413"/>
    </row>
    <row r="149" ht="13.5" customHeight="1">
      <c r="A149" s="413"/>
      <c r="B149" s="443"/>
      <c r="C149" s="443"/>
      <c r="D149" s="443"/>
      <c r="E149" s="413"/>
      <c r="F149" s="413"/>
      <c r="G149" s="443"/>
      <c r="H149" s="443"/>
      <c r="I149" s="443"/>
      <c r="J149" s="413"/>
      <c r="K149" s="413"/>
      <c r="L149" s="413"/>
      <c r="M149" s="413"/>
      <c r="N149" s="413"/>
      <c r="O149" s="413"/>
      <c r="P149" s="413"/>
      <c r="Q149" s="413"/>
      <c r="R149" s="413"/>
      <c r="S149" s="413"/>
      <c r="T149" s="413"/>
      <c r="U149" s="413"/>
      <c r="V149" s="413"/>
      <c r="W149" s="413"/>
      <c r="X149" s="413"/>
      <c r="Y149" s="413"/>
      <c r="Z149" s="413"/>
      <c r="AA149" s="413"/>
      <c r="AB149" s="413"/>
      <c r="AC149" s="413"/>
      <c r="AD149" s="413"/>
    </row>
    <row r="150" ht="13.5" customHeight="1">
      <c r="A150" s="413"/>
      <c r="B150" s="443"/>
      <c r="C150" s="443"/>
      <c r="D150" s="443"/>
      <c r="E150" s="413"/>
      <c r="F150" s="413"/>
      <c r="G150" s="443"/>
      <c r="H150" s="443"/>
      <c r="I150" s="443"/>
      <c r="J150" s="413"/>
      <c r="K150" s="413"/>
      <c r="L150" s="413"/>
      <c r="M150" s="413"/>
      <c r="N150" s="413"/>
      <c r="O150" s="413"/>
      <c r="P150" s="413"/>
      <c r="Q150" s="413"/>
      <c r="R150" s="413"/>
      <c r="S150" s="413"/>
      <c r="T150" s="413"/>
      <c r="U150" s="413"/>
      <c r="V150" s="413"/>
      <c r="W150" s="413"/>
      <c r="X150" s="413"/>
      <c r="Y150" s="413"/>
      <c r="Z150" s="413"/>
      <c r="AA150" s="413"/>
      <c r="AB150" s="413"/>
      <c r="AC150" s="413"/>
      <c r="AD150" s="413"/>
    </row>
    <row r="151" ht="13.5" customHeight="1">
      <c r="A151" s="413"/>
      <c r="B151" s="443"/>
      <c r="C151" s="443"/>
      <c r="D151" s="443"/>
      <c r="E151" s="413"/>
      <c r="F151" s="413"/>
      <c r="G151" s="443"/>
      <c r="H151" s="443"/>
      <c r="I151" s="443"/>
      <c r="J151" s="413"/>
      <c r="K151" s="413"/>
      <c r="L151" s="413"/>
      <c r="M151" s="413"/>
      <c r="N151" s="413"/>
      <c r="O151" s="413"/>
      <c r="P151" s="413"/>
      <c r="Q151" s="413"/>
      <c r="R151" s="413"/>
      <c r="S151" s="413"/>
      <c r="T151" s="413"/>
      <c r="U151" s="413"/>
      <c r="V151" s="413"/>
      <c r="W151" s="413"/>
      <c r="X151" s="413"/>
      <c r="Y151" s="413"/>
      <c r="Z151" s="413"/>
      <c r="AA151" s="413"/>
      <c r="AB151" s="413"/>
      <c r="AC151" s="413"/>
      <c r="AD151" s="413"/>
    </row>
    <row r="152" ht="13.5" customHeight="1">
      <c r="A152" s="413"/>
      <c r="B152" s="443"/>
      <c r="C152" s="443"/>
      <c r="D152" s="443"/>
      <c r="E152" s="413"/>
      <c r="F152" s="413"/>
      <c r="G152" s="443"/>
      <c r="H152" s="443"/>
      <c r="I152" s="443"/>
      <c r="J152" s="413"/>
      <c r="K152" s="413"/>
      <c r="L152" s="413"/>
      <c r="M152" s="413"/>
      <c r="N152" s="413"/>
      <c r="O152" s="413"/>
      <c r="P152" s="413"/>
      <c r="Q152" s="413"/>
      <c r="R152" s="413"/>
      <c r="S152" s="413"/>
      <c r="T152" s="413"/>
      <c r="U152" s="413"/>
      <c r="V152" s="413"/>
      <c r="W152" s="413"/>
      <c r="X152" s="413"/>
      <c r="Y152" s="413"/>
      <c r="Z152" s="413"/>
      <c r="AA152" s="413"/>
      <c r="AB152" s="413"/>
      <c r="AC152" s="413"/>
      <c r="AD152" s="413"/>
    </row>
    <row r="153" ht="13.5" customHeight="1">
      <c r="A153" s="413"/>
      <c r="B153" s="443"/>
      <c r="C153" s="443"/>
      <c r="D153" s="443"/>
      <c r="E153" s="413"/>
      <c r="F153" s="413"/>
      <c r="G153" s="443"/>
      <c r="H153" s="443"/>
      <c r="I153" s="443"/>
      <c r="J153" s="413"/>
      <c r="K153" s="413"/>
      <c r="L153" s="413"/>
      <c r="M153" s="413"/>
      <c r="N153" s="413"/>
      <c r="O153" s="413"/>
      <c r="P153" s="413"/>
      <c r="Q153" s="413"/>
      <c r="R153" s="413"/>
      <c r="S153" s="413"/>
      <c r="T153" s="413"/>
      <c r="U153" s="413"/>
      <c r="V153" s="413"/>
      <c r="W153" s="413"/>
      <c r="X153" s="413"/>
      <c r="Y153" s="413"/>
      <c r="Z153" s="413"/>
      <c r="AA153" s="413"/>
      <c r="AB153" s="413"/>
      <c r="AC153" s="413"/>
      <c r="AD153" s="413"/>
    </row>
    <row r="154" ht="13.5" customHeight="1">
      <c r="A154" s="413"/>
      <c r="B154" s="443"/>
      <c r="C154" s="443"/>
      <c r="D154" s="443"/>
      <c r="E154" s="413"/>
      <c r="F154" s="413"/>
      <c r="G154" s="443"/>
      <c r="H154" s="443"/>
      <c r="I154" s="443"/>
      <c r="J154" s="413"/>
      <c r="K154" s="413"/>
      <c r="L154" s="413"/>
      <c r="M154" s="413"/>
      <c r="N154" s="413"/>
      <c r="O154" s="413"/>
      <c r="P154" s="413"/>
      <c r="Q154" s="413"/>
      <c r="R154" s="413"/>
      <c r="S154" s="413"/>
      <c r="T154" s="413"/>
      <c r="U154" s="413"/>
      <c r="V154" s="413"/>
      <c r="W154" s="413"/>
      <c r="X154" s="413"/>
      <c r="Y154" s="413"/>
      <c r="Z154" s="413"/>
      <c r="AA154" s="413"/>
      <c r="AB154" s="413"/>
      <c r="AC154" s="413"/>
      <c r="AD154" s="413"/>
    </row>
    <row r="155" ht="13.5" customHeight="1">
      <c r="A155" s="413"/>
      <c r="B155" s="443"/>
      <c r="C155" s="443"/>
      <c r="D155" s="443"/>
      <c r="E155" s="413"/>
      <c r="F155" s="413"/>
      <c r="G155" s="443"/>
      <c r="H155" s="443"/>
      <c r="I155" s="443"/>
      <c r="J155" s="413"/>
      <c r="K155" s="413"/>
      <c r="L155" s="413"/>
      <c r="M155" s="413"/>
      <c r="N155" s="413"/>
      <c r="O155" s="413"/>
      <c r="P155" s="413"/>
      <c r="Q155" s="413"/>
      <c r="R155" s="413"/>
      <c r="S155" s="413"/>
      <c r="T155" s="413"/>
      <c r="U155" s="413"/>
      <c r="V155" s="413"/>
      <c r="W155" s="413"/>
      <c r="X155" s="413"/>
      <c r="Y155" s="413"/>
      <c r="Z155" s="413"/>
      <c r="AA155" s="413"/>
      <c r="AB155" s="413"/>
      <c r="AC155" s="413"/>
      <c r="AD155" s="413"/>
    </row>
    <row r="156" ht="13.5" customHeight="1">
      <c r="A156" s="413"/>
      <c r="B156" s="443"/>
      <c r="C156" s="443"/>
      <c r="D156" s="443"/>
      <c r="E156" s="413"/>
      <c r="F156" s="413"/>
      <c r="G156" s="443"/>
      <c r="H156" s="443"/>
      <c r="I156" s="443"/>
      <c r="J156" s="413"/>
      <c r="K156" s="413"/>
      <c r="L156" s="413"/>
      <c r="M156" s="413"/>
      <c r="N156" s="413"/>
      <c r="O156" s="413"/>
      <c r="P156" s="413"/>
      <c r="Q156" s="413"/>
      <c r="R156" s="413"/>
      <c r="S156" s="413"/>
      <c r="T156" s="413"/>
      <c r="U156" s="413"/>
      <c r="V156" s="413"/>
      <c r="W156" s="413"/>
      <c r="X156" s="413"/>
      <c r="Y156" s="413"/>
      <c r="Z156" s="413"/>
      <c r="AA156" s="413"/>
      <c r="AB156" s="413"/>
      <c r="AC156" s="413"/>
      <c r="AD156" s="413"/>
    </row>
    <row r="157" ht="13.5" customHeight="1">
      <c r="A157" s="413"/>
      <c r="B157" s="443"/>
      <c r="C157" s="443"/>
      <c r="D157" s="443"/>
      <c r="E157" s="413"/>
      <c r="F157" s="413"/>
      <c r="G157" s="443"/>
      <c r="H157" s="443"/>
      <c r="I157" s="443"/>
      <c r="J157" s="413"/>
      <c r="K157" s="413"/>
      <c r="L157" s="413"/>
      <c r="M157" s="413"/>
      <c r="N157" s="413"/>
      <c r="O157" s="413"/>
      <c r="P157" s="413"/>
      <c r="Q157" s="413"/>
      <c r="R157" s="413"/>
      <c r="S157" s="413"/>
      <c r="T157" s="413"/>
      <c r="U157" s="413"/>
      <c r="V157" s="413"/>
      <c r="W157" s="413"/>
      <c r="X157" s="413"/>
      <c r="Y157" s="413"/>
      <c r="Z157" s="413"/>
      <c r="AA157" s="413"/>
      <c r="AB157" s="413"/>
      <c r="AC157" s="413"/>
      <c r="AD157" s="413"/>
    </row>
    <row r="158" ht="13.5" customHeight="1">
      <c r="A158" s="413"/>
      <c r="B158" s="443"/>
      <c r="C158" s="443"/>
      <c r="D158" s="443"/>
      <c r="E158" s="413"/>
      <c r="F158" s="413"/>
      <c r="G158" s="443"/>
      <c r="H158" s="443"/>
      <c r="I158" s="443"/>
      <c r="J158" s="413"/>
      <c r="K158" s="413"/>
      <c r="L158" s="413"/>
      <c r="M158" s="413"/>
      <c r="N158" s="413"/>
      <c r="O158" s="413"/>
      <c r="P158" s="413"/>
      <c r="Q158" s="413"/>
      <c r="R158" s="413"/>
      <c r="S158" s="413"/>
      <c r="T158" s="413"/>
      <c r="U158" s="413"/>
      <c r="V158" s="413"/>
      <c r="W158" s="413"/>
      <c r="X158" s="413"/>
      <c r="Y158" s="413"/>
      <c r="Z158" s="413"/>
      <c r="AA158" s="413"/>
      <c r="AB158" s="413"/>
      <c r="AC158" s="413"/>
      <c r="AD158" s="413"/>
    </row>
    <row r="159" ht="13.5" customHeight="1">
      <c r="A159" s="413"/>
      <c r="B159" s="443"/>
      <c r="C159" s="443"/>
      <c r="D159" s="443"/>
      <c r="E159" s="413"/>
      <c r="F159" s="413"/>
      <c r="G159" s="443"/>
      <c r="H159" s="443"/>
      <c r="I159" s="443"/>
      <c r="J159" s="413"/>
      <c r="K159" s="413"/>
      <c r="L159" s="413"/>
      <c r="M159" s="413"/>
      <c r="N159" s="413"/>
      <c r="O159" s="413"/>
      <c r="P159" s="413"/>
      <c r="Q159" s="413"/>
      <c r="R159" s="413"/>
      <c r="S159" s="413"/>
      <c r="T159" s="413"/>
      <c r="U159" s="413"/>
      <c r="V159" s="413"/>
      <c r="W159" s="413"/>
      <c r="X159" s="413"/>
      <c r="Y159" s="413"/>
      <c r="Z159" s="413"/>
      <c r="AA159" s="413"/>
      <c r="AB159" s="413"/>
      <c r="AC159" s="413"/>
      <c r="AD159" s="413"/>
    </row>
    <row r="160" ht="13.5" customHeight="1">
      <c r="A160" s="413"/>
      <c r="B160" s="443"/>
      <c r="C160" s="443"/>
      <c r="D160" s="443"/>
      <c r="E160" s="413"/>
      <c r="F160" s="413"/>
      <c r="G160" s="443"/>
      <c r="H160" s="443"/>
      <c r="I160" s="443"/>
      <c r="J160" s="413"/>
      <c r="K160" s="413"/>
      <c r="L160" s="413"/>
      <c r="M160" s="413"/>
      <c r="N160" s="413"/>
      <c r="O160" s="413"/>
      <c r="P160" s="413"/>
      <c r="Q160" s="413"/>
      <c r="R160" s="413"/>
      <c r="S160" s="413"/>
      <c r="T160" s="413"/>
      <c r="U160" s="413"/>
      <c r="V160" s="413"/>
      <c r="W160" s="413"/>
      <c r="X160" s="413"/>
      <c r="Y160" s="413"/>
      <c r="Z160" s="413"/>
      <c r="AA160" s="413"/>
      <c r="AB160" s="413"/>
      <c r="AC160" s="413"/>
      <c r="AD160" s="413"/>
    </row>
    <row r="161" ht="13.5" customHeight="1">
      <c r="A161" s="413"/>
      <c r="B161" s="443"/>
      <c r="C161" s="443"/>
      <c r="D161" s="443"/>
      <c r="E161" s="413"/>
      <c r="F161" s="413"/>
      <c r="G161" s="443"/>
      <c r="H161" s="443"/>
      <c r="I161" s="443"/>
      <c r="J161" s="413"/>
      <c r="K161" s="413"/>
      <c r="L161" s="413"/>
      <c r="M161" s="413"/>
      <c r="N161" s="413"/>
      <c r="O161" s="413"/>
      <c r="P161" s="413"/>
      <c r="Q161" s="413"/>
      <c r="R161" s="413"/>
      <c r="S161" s="413"/>
      <c r="T161" s="413"/>
      <c r="U161" s="413"/>
      <c r="V161" s="413"/>
      <c r="W161" s="413"/>
      <c r="X161" s="413"/>
      <c r="Y161" s="413"/>
      <c r="Z161" s="413"/>
      <c r="AA161" s="413"/>
      <c r="AB161" s="413"/>
      <c r="AC161" s="413"/>
      <c r="AD161" s="413"/>
    </row>
    <row r="162" ht="13.5" customHeight="1">
      <c r="A162" s="413"/>
      <c r="B162" s="443"/>
      <c r="C162" s="443"/>
      <c r="D162" s="443"/>
      <c r="E162" s="413"/>
      <c r="F162" s="413"/>
      <c r="G162" s="443"/>
      <c r="H162" s="443"/>
      <c r="I162" s="443"/>
      <c r="J162" s="413"/>
      <c r="K162" s="413"/>
      <c r="L162" s="413"/>
      <c r="M162" s="413"/>
      <c r="N162" s="413"/>
      <c r="O162" s="413"/>
      <c r="P162" s="413"/>
      <c r="Q162" s="413"/>
      <c r="R162" s="413"/>
      <c r="S162" s="413"/>
      <c r="T162" s="413"/>
      <c r="U162" s="413"/>
      <c r="V162" s="413"/>
      <c r="W162" s="413"/>
      <c r="X162" s="413"/>
      <c r="Y162" s="413"/>
      <c r="Z162" s="413"/>
      <c r="AA162" s="413"/>
      <c r="AB162" s="413"/>
      <c r="AC162" s="413"/>
      <c r="AD162" s="413"/>
    </row>
    <row r="163" ht="13.5" customHeight="1">
      <c r="A163" s="413"/>
      <c r="B163" s="443"/>
      <c r="C163" s="443"/>
      <c r="D163" s="443"/>
      <c r="E163" s="413"/>
      <c r="F163" s="413"/>
      <c r="G163" s="443"/>
      <c r="H163" s="443"/>
      <c r="I163" s="443"/>
      <c r="J163" s="413"/>
      <c r="K163" s="413"/>
      <c r="L163" s="413"/>
      <c r="M163" s="413"/>
      <c r="N163" s="413"/>
      <c r="O163" s="413"/>
      <c r="P163" s="413"/>
      <c r="Q163" s="413"/>
      <c r="R163" s="413"/>
      <c r="S163" s="413"/>
      <c r="T163" s="413"/>
      <c r="U163" s="413"/>
      <c r="V163" s="413"/>
      <c r="W163" s="413"/>
      <c r="X163" s="413"/>
      <c r="Y163" s="413"/>
      <c r="Z163" s="413"/>
      <c r="AA163" s="413"/>
      <c r="AB163" s="413"/>
      <c r="AC163" s="413"/>
      <c r="AD163" s="413"/>
    </row>
    <row r="164" ht="13.5" customHeight="1">
      <c r="A164" s="413"/>
      <c r="B164" s="443"/>
      <c r="C164" s="443"/>
      <c r="D164" s="443"/>
      <c r="E164" s="413"/>
      <c r="F164" s="413"/>
      <c r="G164" s="443"/>
      <c r="H164" s="443"/>
      <c r="I164" s="443"/>
      <c r="J164" s="413"/>
      <c r="K164" s="413"/>
      <c r="L164" s="413"/>
      <c r="M164" s="413"/>
      <c r="N164" s="413"/>
      <c r="O164" s="413"/>
      <c r="P164" s="413"/>
      <c r="Q164" s="413"/>
      <c r="R164" s="413"/>
      <c r="S164" s="413"/>
      <c r="T164" s="413"/>
      <c r="U164" s="413"/>
      <c r="V164" s="413"/>
      <c r="W164" s="413"/>
      <c r="X164" s="413"/>
      <c r="Y164" s="413"/>
      <c r="Z164" s="413"/>
      <c r="AA164" s="413"/>
      <c r="AB164" s="413"/>
      <c r="AC164" s="413"/>
      <c r="AD164" s="413"/>
    </row>
    <row r="165" ht="13.5" customHeight="1">
      <c r="A165" s="413"/>
      <c r="B165" s="443"/>
      <c r="C165" s="443"/>
      <c r="D165" s="443"/>
      <c r="E165" s="413"/>
      <c r="F165" s="413"/>
      <c r="G165" s="443"/>
      <c r="H165" s="443"/>
      <c r="I165" s="443"/>
      <c r="J165" s="413"/>
      <c r="K165" s="413"/>
      <c r="L165" s="413"/>
      <c r="M165" s="413"/>
      <c r="N165" s="413"/>
      <c r="O165" s="413"/>
      <c r="P165" s="413"/>
      <c r="Q165" s="413"/>
      <c r="R165" s="413"/>
      <c r="S165" s="413"/>
      <c r="T165" s="413"/>
      <c r="U165" s="413"/>
      <c r="V165" s="413"/>
      <c r="W165" s="413"/>
      <c r="X165" s="413"/>
      <c r="Y165" s="413"/>
      <c r="Z165" s="413"/>
      <c r="AA165" s="413"/>
      <c r="AB165" s="413"/>
      <c r="AC165" s="413"/>
      <c r="AD165" s="413"/>
    </row>
    <row r="166" ht="13.5" customHeight="1">
      <c r="A166" s="413"/>
      <c r="B166" s="443"/>
      <c r="C166" s="443"/>
      <c r="D166" s="443"/>
      <c r="E166" s="413"/>
      <c r="F166" s="413"/>
      <c r="G166" s="443"/>
      <c r="H166" s="443"/>
      <c r="I166" s="443"/>
      <c r="J166" s="413"/>
      <c r="K166" s="413"/>
      <c r="L166" s="413"/>
      <c r="M166" s="413"/>
      <c r="N166" s="413"/>
      <c r="O166" s="413"/>
      <c r="P166" s="413"/>
      <c r="Q166" s="413"/>
      <c r="R166" s="413"/>
      <c r="S166" s="413"/>
      <c r="T166" s="413"/>
      <c r="U166" s="413"/>
      <c r="V166" s="413"/>
      <c r="W166" s="413"/>
      <c r="X166" s="413"/>
      <c r="Y166" s="413"/>
      <c r="Z166" s="413"/>
      <c r="AA166" s="413"/>
      <c r="AB166" s="413"/>
      <c r="AC166" s="413"/>
      <c r="AD166" s="413"/>
    </row>
    <row r="167" ht="13.5" customHeight="1">
      <c r="A167" s="413"/>
      <c r="B167" s="443"/>
      <c r="C167" s="443"/>
      <c r="D167" s="443"/>
      <c r="E167" s="413"/>
      <c r="F167" s="413"/>
      <c r="G167" s="443"/>
      <c r="H167" s="443"/>
      <c r="I167" s="443"/>
      <c r="J167" s="413"/>
      <c r="K167" s="413"/>
      <c r="L167" s="413"/>
      <c r="M167" s="413"/>
      <c r="N167" s="413"/>
      <c r="O167" s="413"/>
      <c r="P167" s="413"/>
      <c r="Q167" s="413"/>
      <c r="R167" s="413"/>
      <c r="S167" s="413"/>
      <c r="T167" s="413"/>
      <c r="U167" s="413"/>
      <c r="V167" s="413"/>
      <c r="W167" s="413"/>
      <c r="X167" s="413"/>
      <c r="Y167" s="413"/>
      <c r="Z167" s="413"/>
      <c r="AA167" s="413"/>
      <c r="AB167" s="413"/>
      <c r="AC167" s="413"/>
      <c r="AD167" s="413"/>
    </row>
    <row r="168" ht="13.5" customHeight="1">
      <c r="A168" s="413"/>
      <c r="B168" s="443"/>
      <c r="C168" s="443"/>
      <c r="D168" s="443"/>
      <c r="E168" s="413"/>
      <c r="F168" s="413"/>
      <c r="G168" s="443"/>
      <c r="H168" s="443"/>
      <c r="I168" s="443"/>
      <c r="J168" s="413"/>
      <c r="K168" s="413"/>
      <c r="L168" s="413"/>
      <c r="M168" s="413"/>
      <c r="N168" s="413"/>
      <c r="O168" s="413"/>
      <c r="P168" s="413"/>
      <c r="Q168" s="413"/>
      <c r="R168" s="413"/>
      <c r="S168" s="413"/>
      <c r="T168" s="413"/>
      <c r="U168" s="413"/>
      <c r="V168" s="413"/>
      <c r="W168" s="413"/>
      <c r="X168" s="413"/>
      <c r="Y168" s="413"/>
      <c r="Z168" s="413"/>
      <c r="AA168" s="413"/>
      <c r="AB168" s="413"/>
      <c r="AC168" s="413"/>
      <c r="AD168" s="413"/>
    </row>
    <row r="169" ht="13.5" customHeight="1">
      <c r="A169" s="413"/>
      <c r="B169" s="443"/>
      <c r="C169" s="443"/>
      <c r="D169" s="443"/>
      <c r="E169" s="413"/>
      <c r="F169" s="413"/>
      <c r="G169" s="443"/>
      <c r="H169" s="443"/>
      <c r="I169" s="443"/>
      <c r="J169" s="413"/>
      <c r="K169" s="413"/>
      <c r="L169" s="413"/>
      <c r="M169" s="413"/>
      <c r="N169" s="413"/>
      <c r="O169" s="413"/>
      <c r="P169" s="413"/>
      <c r="Q169" s="413"/>
      <c r="R169" s="413"/>
      <c r="S169" s="413"/>
      <c r="T169" s="413"/>
      <c r="U169" s="413"/>
      <c r="V169" s="413"/>
      <c r="W169" s="413"/>
      <c r="X169" s="413"/>
      <c r="Y169" s="413"/>
      <c r="Z169" s="413"/>
      <c r="AA169" s="413"/>
      <c r="AB169" s="413"/>
      <c r="AC169" s="413"/>
      <c r="AD169" s="413"/>
    </row>
    <row r="170" ht="13.5" customHeight="1">
      <c r="A170" s="413"/>
      <c r="B170" s="443"/>
      <c r="C170" s="443"/>
      <c r="D170" s="443"/>
      <c r="E170" s="413"/>
      <c r="F170" s="413"/>
      <c r="G170" s="443"/>
      <c r="H170" s="443"/>
      <c r="I170" s="443"/>
      <c r="J170" s="413"/>
      <c r="K170" s="413"/>
      <c r="L170" s="413"/>
      <c r="M170" s="413"/>
      <c r="N170" s="413"/>
      <c r="O170" s="413"/>
      <c r="P170" s="413"/>
      <c r="Q170" s="413"/>
      <c r="R170" s="413"/>
      <c r="S170" s="413"/>
      <c r="T170" s="413"/>
      <c r="U170" s="413"/>
      <c r="V170" s="413"/>
      <c r="W170" s="413"/>
      <c r="X170" s="413"/>
      <c r="Y170" s="413"/>
      <c r="Z170" s="413"/>
      <c r="AA170" s="413"/>
      <c r="AB170" s="413"/>
      <c r="AC170" s="413"/>
      <c r="AD170" s="413"/>
    </row>
    <row r="171" ht="13.5" customHeight="1">
      <c r="A171" s="413"/>
      <c r="B171" s="443"/>
      <c r="C171" s="443"/>
      <c r="D171" s="443"/>
      <c r="E171" s="413"/>
      <c r="F171" s="413"/>
      <c r="G171" s="443"/>
      <c r="H171" s="443"/>
      <c r="I171" s="443"/>
      <c r="J171" s="413"/>
      <c r="K171" s="413"/>
      <c r="L171" s="413"/>
      <c r="M171" s="413"/>
      <c r="N171" s="413"/>
      <c r="O171" s="413"/>
      <c r="P171" s="413"/>
      <c r="Q171" s="413"/>
      <c r="R171" s="413"/>
      <c r="S171" s="413"/>
      <c r="T171" s="413"/>
      <c r="U171" s="413"/>
      <c r="V171" s="413"/>
      <c r="W171" s="413"/>
      <c r="X171" s="413"/>
      <c r="Y171" s="413"/>
      <c r="Z171" s="413"/>
      <c r="AA171" s="413"/>
      <c r="AB171" s="413"/>
      <c r="AC171" s="413"/>
      <c r="AD171" s="413"/>
    </row>
    <row r="172" ht="13.5" customHeight="1">
      <c r="A172" s="413"/>
      <c r="B172" s="443"/>
      <c r="C172" s="443"/>
      <c r="D172" s="443"/>
      <c r="E172" s="413"/>
      <c r="F172" s="413"/>
      <c r="G172" s="443"/>
      <c r="H172" s="443"/>
      <c r="I172" s="443"/>
      <c r="J172" s="413"/>
      <c r="K172" s="413"/>
      <c r="L172" s="413"/>
      <c r="M172" s="413"/>
      <c r="N172" s="413"/>
      <c r="O172" s="413"/>
      <c r="P172" s="413"/>
      <c r="Q172" s="413"/>
      <c r="R172" s="413"/>
      <c r="S172" s="413"/>
      <c r="T172" s="413"/>
      <c r="U172" s="413"/>
      <c r="V172" s="413"/>
      <c r="W172" s="413"/>
      <c r="X172" s="413"/>
      <c r="Y172" s="413"/>
      <c r="Z172" s="413"/>
      <c r="AA172" s="413"/>
      <c r="AB172" s="413"/>
      <c r="AC172" s="413"/>
      <c r="AD172" s="413"/>
    </row>
    <row r="173" ht="13.5" customHeight="1">
      <c r="A173" s="413"/>
      <c r="B173" s="443"/>
      <c r="C173" s="443"/>
      <c r="D173" s="443"/>
      <c r="E173" s="413"/>
      <c r="F173" s="413"/>
      <c r="G173" s="443"/>
      <c r="H173" s="443"/>
      <c r="I173" s="443"/>
      <c r="J173" s="413"/>
      <c r="K173" s="413"/>
      <c r="L173" s="413"/>
      <c r="M173" s="413"/>
      <c r="N173" s="413"/>
      <c r="O173" s="413"/>
      <c r="P173" s="413"/>
      <c r="Q173" s="413"/>
      <c r="R173" s="413"/>
      <c r="S173" s="413"/>
      <c r="T173" s="413"/>
      <c r="U173" s="413"/>
      <c r="V173" s="413"/>
      <c r="W173" s="413"/>
      <c r="X173" s="413"/>
      <c r="Y173" s="413"/>
      <c r="Z173" s="413"/>
      <c r="AA173" s="413"/>
      <c r="AB173" s="413"/>
      <c r="AC173" s="413"/>
      <c r="AD173" s="413"/>
    </row>
    <row r="174" ht="13.5" customHeight="1">
      <c r="A174" s="413"/>
      <c r="B174" s="443"/>
      <c r="C174" s="443"/>
      <c r="D174" s="443"/>
      <c r="E174" s="413"/>
      <c r="F174" s="413"/>
      <c r="G174" s="443"/>
      <c r="H174" s="443"/>
      <c r="I174" s="443"/>
      <c r="J174" s="413"/>
      <c r="K174" s="413"/>
      <c r="L174" s="413"/>
      <c r="M174" s="413"/>
      <c r="N174" s="413"/>
      <c r="O174" s="413"/>
      <c r="P174" s="413"/>
      <c r="Q174" s="413"/>
      <c r="R174" s="413"/>
      <c r="S174" s="413"/>
      <c r="T174" s="413"/>
      <c r="U174" s="413"/>
      <c r="V174" s="413"/>
      <c r="W174" s="413"/>
      <c r="X174" s="413"/>
      <c r="Y174" s="413"/>
      <c r="Z174" s="413"/>
      <c r="AA174" s="413"/>
      <c r="AB174" s="413"/>
      <c r="AC174" s="413"/>
      <c r="AD174" s="413"/>
    </row>
    <row r="175" ht="13.5" customHeight="1">
      <c r="A175" s="413"/>
      <c r="B175" s="443"/>
      <c r="C175" s="443"/>
      <c r="D175" s="443"/>
      <c r="E175" s="413"/>
      <c r="F175" s="413"/>
      <c r="G175" s="443"/>
      <c r="H175" s="443"/>
      <c r="I175" s="443"/>
      <c r="J175" s="413"/>
      <c r="K175" s="413"/>
      <c r="L175" s="413"/>
      <c r="M175" s="413"/>
      <c r="N175" s="413"/>
      <c r="O175" s="413"/>
      <c r="P175" s="413"/>
      <c r="Q175" s="413"/>
      <c r="R175" s="413"/>
      <c r="S175" s="413"/>
      <c r="T175" s="413"/>
      <c r="U175" s="413"/>
      <c r="V175" s="413"/>
      <c r="W175" s="413"/>
      <c r="X175" s="413"/>
      <c r="Y175" s="413"/>
      <c r="Z175" s="413"/>
      <c r="AA175" s="413"/>
      <c r="AB175" s="413"/>
      <c r="AC175" s="413"/>
      <c r="AD175" s="413"/>
    </row>
    <row r="176" ht="13.5" customHeight="1">
      <c r="A176" s="413"/>
      <c r="B176" s="443"/>
      <c r="C176" s="443"/>
      <c r="D176" s="443"/>
      <c r="E176" s="413"/>
      <c r="F176" s="413"/>
      <c r="G176" s="443"/>
      <c r="H176" s="443"/>
      <c r="I176" s="443"/>
      <c r="J176" s="413"/>
      <c r="K176" s="413"/>
      <c r="L176" s="413"/>
      <c r="M176" s="413"/>
      <c r="N176" s="413"/>
      <c r="O176" s="413"/>
      <c r="P176" s="413"/>
      <c r="Q176" s="413"/>
      <c r="R176" s="413"/>
      <c r="S176" s="413"/>
      <c r="T176" s="413"/>
      <c r="U176" s="413"/>
      <c r="V176" s="413"/>
      <c r="W176" s="413"/>
      <c r="X176" s="413"/>
      <c r="Y176" s="413"/>
      <c r="Z176" s="413"/>
      <c r="AA176" s="413"/>
      <c r="AB176" s="413"/>
      <c r="AC176" s="413"/>
      <c r="AD176" s="413"/>
    </row>
    <row r="177" ht="13.5" customHeight="1">
      <c r="A177" s="413"/>
      <c r="B177" s="443"/>
      <c r="C177" s="443"/>
      <c r="D177" s="443"/>
      <c r="E177" s="413"/>
      <c r="F177" s="413"/>
      <c r="G177" s="443"/>
      <c r="H177" s="443"/>
      <c r="I177" s="443"/>
      <c r="J177" s="413"/>
      <c r="K177" s="413"/>
      <c r="L177" s="413"/>
      <c r="M177" s="413"/>
      <c r="N177" s="413"/>
      <c r="O177" s="413"/>
      <c r="P177" s="413"/>
      <c r="Q177" s="413"/>
      <c r="R177" s="413"/>
      <c r="S177" s="413"/>
      <c r="T177" s="413"/>
      <c r="U177" s="413"/>
      <c r="V177" s="413"/>
      <c r="W177" s="413"/>
      <c r="X177" s="413"/>
      <c r="Y177" s="413"/>
      <c r="Z177" s="413"/>
      <c r="AA177" s="413"/>
      <c r="AB177" s="413"/>
      <c r="AC177" s="413"/>
      <c r="AD177" s="413"/>
    </row>
    <row r="178" ht="13.5" customHeight="1">
      <c r="A178" s="413"/>
      <c r="B178" s="443"/>
      <c r="C178" s="443"/>
      <c r="D178" s="443"/>
      <c r="E178" s="413"/>
      <c r="F178" s="413"/>
      <c r="G178" s="443"/>
      <c r="H178" s="443"/>
      <c r="I178" s="443"/>
      <c r="J178" s="413"/>
      <c r="K178" s="413"/>
      <c r="L178" s="413"/>
      <c r="M178" s="413"/>
      <c r="N178" s="413"/>
      <c r="O178" s="413"/>
      <c r="P178" s="413"/>
      <c r="Q178" s="413"/>
      <c r="R178" s="413"/>
      <c r="S178" s="413"/>
      <c r="T178" s="413"/>
      <c r="U178" s="413"/>
      <c r="V178" s="413"/>
      <c r="W178" s="413"/>
      <c r="X178" s="413"/>
      <c r="Y178" s="413"/>
      <c r="Z178" s="413"/>
      <c r="AA178" s="413"/>
      <c r="AB178" s="413"/>
      <c r="AC178" s="413"/>
      <c r="AD178" s="413"/>
    </row>
    <row r="179" ht="13.5" customHeight="1">
      <c r="A179" s="413"/>
      <c r="B179" s="443"/>
      <c r="C179" s="443"/>
      <c r="D179" s="443"/>
      <c r="E179" s="413"/>
      <c r="F179" s="413"/>
      <c r="G179" s="443"/>
      <c r="H179" s="443"/>
      <c r="I179" s="443"/>
      <c r="J179" s="413"/>
      <c r="K179" s="413"/>
      <c r="L179" s="413"/>
      <c r="M179" s="413"/>
      <c r="N179" s="413"/>
      <c r="O179" s="413"/>
      <c r="P179" s="413"/>
      <c r="Q179" s="413"/>
      <c r="R179" s="413"/>
      <c r="S179" s="413"/>
      <c r="T179" s="413"/>
      <c r="U179" s="413"/>
      <c r="V179" s="413"/>
      <c r="W179" s="413"/>
      <c r="X179" s="413"/>
      <c r="Y179" s="413"/>
      <c r="Z179" s="413"/>
      <c r="AA179" s="413"/>
      <c r="AB179" s="413"/>
      <c r="AC179" s="413"/>
      <c r="AD179" s="413"/>
    </row>
    <row r="180" ht="13.5" customHeight="1">
      <c r="A180" s="413"/>
      <c r="B180" s="443"/>
      <c r="C180" s="443"/>
      <c r="D180" s="443"/>
      <c r="E180" s="413"/>
      <c r="F180" s="413"/>
      <c r="G180" s="443"/>
      <c r="H180" s="443"/>
      <c r="I180" s="443"/>
      <c r="J180" s="413"/>
      <c r="K180" s="413"/>
      <c r="L180" s="413"/>
      <c r="M180" s="413"/>
      <c r="N180" s="413"/>
      <c r="O180" s="413"/>
      <c r="P180" s="413"/>
      <c r="Q180" s="413"/>
      <c r="R180" s="413"/>
      <c r="S180" s="413"/>
      <c r="T180" s="413"/>
      <c r="U180" s="413"/>
      <c r="V180" s="413"/>
      <c r="W180" s="413"/>
      <c r="X180" s="413"/>
      <c r="Y180" s="413"/>
      <c r="Z180" s="413"/>
      <c r="AA180" s="413"/>
      <c r="AB180" s="413"/>
      <c r="AC180" s="413"/>
      <c r="AD180" s="413"/>
    </row>
    <row r="181" ht="13.5" customHeight="1">
      <c r="A181" s="413"/>
      <c r="B181" s="443"/>
      <c r="C181" s="443"/>
      <c r="D181" s="443"/>
      <c r="E181" s="413"/>
      <c r="F181" s="413"/>
      <c r="G181" s="443"/>
      <c r="H181" s="443"/>
      <c r="I181" s="443"/>
      <c r="J181" s="413"/>
      <c r="K181" s="413"/>
      <c r="L181" s="413"/>
      <c r="M181" s="413"/>
      <c r="N181" s="413"/>
      <c r="O181" s="413"/>
      <c r="P181" s="413"/>
      <c r="Q181" s="413"/>
      <c r="R181" s="413"/>
      <c r="S181" s="413"/>
      <c r="T181" s="413"/>
      <c r="U181" s="413"/>
      <c r="V181" s="413"/>
      <c r="W181" s="413"/>
      <c r="X181" s="413"/>
      <c r="Y181" s="413"/>
      <c r="Z181" s="413"/>
      <c r="AA181" s="413"/>
      <c r="AB181" s="413"/>
      <c r="AC181" s="413"/>
      <c r="AD181" s="413"/>
    </row>
    <row r="182" ht="13.5" customHeight="1">
      <c r="A182" s="413"/>
      <c r="B182" s="443"/>
      <c r="C182" s="443"/>
      <c r="D182" s="443"/>
      <c r="E182" s="413"/>
      <c r="F182" s="413"/>
      <c r="G182" s="443"/>
      <c r="H182" s="443"/>
      <c r="I182" s="443"/>
      <c r="J182" s="413"/>
      <c r="K182" s="413"/>
      <c r="L182" s="413"/>
      <c r="M182" s="413"/>
      <c r="N182" s="413"/>
      <c r="O182" s="413"/>
      <c r="P182" s="413"/>
      <c r="Q182" s="413"/>
      <c r="R182" s="413"/>
      <c r="S182" s="413"/>
      <c r="T182" s="413"/>
      <c r="U182" s="413"/>
      <c r="V182" s="413"/>
      <c r="W182" s="413"/>
      <c r="X182" s="413"/>
      <c r="Y182" s="413"/>
      <c r="Z182" s="413"/>
      <c r="AA182" s="413"/>
      <c r="AB182" s="413"/>
      <c r="AC182" s="413"/>
      <c r="AD182" s="413"/>
    </row>
    <row r="183" ht="13.5" customHeight="1">
      <c r="A183" s="413"/>
      <c r="B183" s="443"/>
      <c r="C183" s="443"/>
      <c r="D183" s="443"/>
      <c r="E183" s="413"/>
      <c r="F183" s="413"/>
      <c r="G183" s="443"/>
      <c r="H183" s="443"/>
      <c r="I183" s="443"/>
      <c r="J183" s="413"/>
      <c r="K183" s="413"/>
      <c r="L183" s="413"/>
      <c r="M183" s="413"/>
      <c r="N183" s="413"/>
      <c r="O183" s="413"/>
      <c r="P183" s="413"/>
      <c r="Q183" s="413"/>
      <c r="R183" s="413"/>
      <c r="S183" s="413"/>
      <c r="T183" s="413"/>
      <c r="U183" s="413"/>
      <c r="V183" s="413"/>
      <c r="W183" s="413"/>
      <c r="X183" s="413"/>
      <c r="Y183" s="413"/>
      <c r="Z183" s="413"/>
      <c r="AA183" s="413"/>
      <c r="AB183" s="413"/>
      <c r="AC183" s="413"/>
      <c r="AD183" s="413"/>
    </row>
    <row r="184" ht="13.5" customHeight="1">
      <c r="A184" s="413"/>
      <c r="B184" s="443"/>
      <c r="C184" s="443"/>
      <c r="D184" s="443"/>
      <c r="E184" s="413"/>
      <c r="F184" s="413"/>
      <c r="G184" s="443"/>
      <c r="H184" s="443"/>
      <c r="I184" s="443"/>
      <c r="J184" s="413"/>
      <c r="K184" s="413"/>
      <c r="L184" s="413"/>
      <c r="M184" s="413"/>
      <c r="N184" s="413"/>
      <c r="O184" s="413"/>
      <c r="P184" s="413"/>
      <c r="Q184" s="413"/>
      <c r="R184" s="413"/>
      <c r="S184" s="413"/>
      <c r="T184" s="413"/>
      <c r="U184" s="413"/>
      <c r="V184" s="413"/>
      <c r="W184" s="413"/>
      <c r="X184" s="413"/>
      <c r="Y184" s="413"/>
      <c r="Z184" s="413"/>
      <c r="AA184" s="413"/>
      <c r="AB184" s="413"/>
      <c r="AC184" s="413"/>
      <c r="AD184" s="413"/>
    </row>
    <row r="185" ht="13.5" customHeight="1">
      <c r="A185" s="413"/>
      <c r="B185" s="443"/>
      <c r="C185" s="443"/>
      <c r="D185" s="443"/>
      <c r="E185" s="413"/>
      <c r="F185" s="413"/>
      <c r="G185" s="443"/>
      <c r="H185" s="443"/>
      <c r="I185" s="443"/>
      <c r="J185" s="413"/>
      <c r="K185" s="413"/>
      <c r="L185" s="413"/>
      <c r="M185" s="413"/>
      <c r="N185" s="413"/>
      <c r="O185" s="413"/>
      <c r="P185" s="413"/>
      <c r="Q185" s="413"/>
      <c r="R185" s="413"/>
      <c r="S185" s="413"/>
      <c r="T185" s="413"/>
      <c r="U185" s="413"/>
      <c r="V185" s="413"/>
      <c r="W185" s="413"/>
      <c r="X185" s="413"/>
      <c r="Y185" s="413"/>
      <c r="Z185" s="413"/>
      <c r="AA185" s="413"/>
      <c r="AB185" s="413"/>
      <c r="AC185" s="413"/>
      <c r="AD185" s="413"/>
    </row>
    <row r="186" ht="13.5" customHeight="1">
      <c r="A186" s="413"/>
      <c r="B186" s="443"/>
      <c r="C186" s="443"/>
      <c r="D186" s="443"/>
      <c r="E186" s="413"/>
      <c r="F186" s="413"/>
      <c r="G186" s="443"/>
      <c r="H186" s="443"/>
      <c r="I186" s="443"/>
      <c r="J186" s="413"/>
      <c r="K186" s="413"/>
      <c r="L186" s="413"/>
      <c r="M186" s="413"/>
      <c r="N186" s="413"/>
      <c r="O186" s="413"/>
      <c r="P186" s="413"/>
      <c r="Q186" s="413"/>
      <c r="R186" s="413"/>
      <c r="S186" s="413"/>
      <c r="T186" s="413"/>
      <c r="U186" s="413"/>
      <c r="V186" s="413"/>
      <c r="W186" s="413"/>
      <c r="X186" s="413"/>
      <c r="Y186" s="413"/>
      <c r="Z186" s="413"/>
      <c r="AA186" s="413"/>
      <c r="AB186" s="413"/>
      <c r="AC186" s="413"/>
      <c r="AD186" s="413"/>
    </row>
    <row r="187" ht="13.5" customHeight="1">
      <c r="A187" s="413"/>
      <c r="B187" s="443"/>
      <c r="C187" s="443"/>
      <c r="D187" s="443"/>
      <c r="E187" s="413"/>
      <c r="F187" s="413"/>
      <c r="G187" s="443"/>
      <c r="H187" s="443"/>
      <c r="I187" s="443"/>
      <c r="J187" s="413"/>
      <c r="K187" s="413"/>
      <c r="L187" s="413"/>
      <c r="M187" s="413"/>
      <c r="N187" s="413"/>
      <c r="O187" s="413"/>
      <c r="P187" s="413"/>
      <c r="Q187" s="413"/>
      <c r="R187" s="413"/>
      <c r="S187" s="413"/>
      <c r="T187" s="413"/>
      <c r="U187" s="413"/>
      <c r="V187" s="413"/>
      <c r="W187" s="413"/>
      <c r="X187" s="413"/>
      <c r="Y187" s="413"/>
      <c r="Z187" s="413"/>
      <c r="AA187" s="413"/>
      <c r="AB187" s="413"/>
      <c r="AC187" s="413"/>
      <c r="AD187" s="413"/>
    </row>
    <row r="188" ht="13.5" customHeight="1">
      <c r="A188" s="413"/>
      <c r="B188" s="443"/>
      <c r="C188" s="443"/>
      <c r="D188" s="443"/>
      <c r="E188" s="413"/>
      <c r="F188" s="413"/>
      <c r="G188" s="443"/>
      <c r="H188" s="443"/>
      <c r="I188" s="443"/>
      <c r="J188" s="413"/>
      <c r="K188" s="413"/>
      <c r="L188" s="413"/>
      <c r="M188" s="413"/>
      <c r="N188" s="413"/>
      <c r="O188" s="413"/>
      <c r="P188" s="413"/>
      <c r="Q188" s="413"/>
      <c r="R188" s="413"/>
      <c r="S188" s="413"/>
      <c r="T188" s="413"/>
      <c r="U188" s="413"/>
      <c r="V188" s="413"/>
      <c r="W188" s="413"/>
      <c r="X188" s="413"/>
      <c r="Y188" s="413"/>
      <c r="Z188" s="413"/>
      <c r="AA188" s="413"/>
      <c r="AB188" s="413"/>
      <c r="AC188" s="413"/>
      <c r="AD188" s="413"/>
    </row>
    <row r="189" ht="13.5" customHeight="1">
      <c r="A189" s="413"/>
      <c r="B189" s="443"/>
      <c r="C189" s="443"/>
      <c r="D189" s="443"/>
      <c r="E189" s="413"/>
      <c r="F189" s="413"/>
      <c r="G189" s="443"/>
      <c r="H189" s="443"/>
      <c r="I189" s="443"/>
      <c r="J189" s="413"/>
      <c r="K189" s="413"/>
      <c r="L189" s="413"/>
      <c r="M189" s="413"/>
      <c r="N189" s="413"/>
      <c r="O189" s="413"/>
      <c r="P189" s="413"/>
      <c r="Q189" s="413"/>
      <c r="R189" s="413"/>
      <c r="S189" s="413"/>
      <c r="T189" s="413"/>
      <c r="U189" s="413"/>
      <c r="V189" s="413"/>
      <c r="W189" s="413"/>
      <c r="X189" s="413"/>
      <c r="Y189" s="413"/>
      <c r="Z189" s="413"/>
      <c r="AA189" s="413"/>
      <c r="AB189" s="413"/>
      <c r="AC189" s="413"/>
      <c r="AD189" s="413"/>
    </row>
    <row r="190" ht="13.5" customHeight="1">
      <c r="A190" s="413"/>
      <c r="B190" s="443"/>
      <c r="C190" s="443"/>
      <c r="D190" s="443"/>
      <c r="E190" s="413"/>
      <c r="F190" s="413"/>
      <c r="G190" s="443"/>
      <c r="H190" s="443"/>
      <c r="I190" s="443"/>
      <c r="J190" s="413"/>
      <c r="K190" s="413"/>
      <c r="L190" s="413"/>
      <c r="M190" s="413"/>
      <c r="N190" s="413"/>
      <c r="O190" s="413"/>
      <c r="P190" s="413"/>
      <c r="Q190" s="413"/>
      <c r="R190" s="413"/>
      <c r="S190" s="413"/>
      <c r="T190" s="413"/>
      <c r="U190" s="413"/>
      <c r="V190" s="413"/>
      <c r="W190" s="413"/>
      <c r="X190" s="413"/>
      <c r="Y190" s="413"/>
      <c r="Z190" s="413"/>
      <c r="AA190" s="413"/>
      <c r="AB190" s="413"/>
      <c r="AC190" s="413"/>
      <c r="AD190" s="413"/>
    </row>
    <row r="191" ht="13.5" customHeight="1">
      <c r="A191" s="413"/>
      <c r="B191" s="443"/>
      <c r="C191" s="443"/>
      <c r="D191" s="443"/>
      <c r="E191" s="413"/>
      <c r="F191" s="413"/>
      <c r="G191" s="443"/>
      <c r="H191" s="443"/>
      <c r="I191" s="443"/>
      <c r="J191" s="413"/>
      <c r="K191" s="413"/>
      <c r="L191" s="413"/>
      <c r="M191" s="413"/>
      <c r="N191" s="413"/>
      <c r="O191" s="413"/>
      <c r="P191" s="413"/>
      <c r="Q191" s="413"/>
      <c r="R191" s="413"/>
      <c r="S191" s="413"/>
      <c r="T191" s="413"/>
      <c r="U191" s="413"/>
      <c r="V191" s="413"/>
      <c r="W191" s="413"/>
      <c r="X191" s="413"/>
      <c r="Y191" s="413"/>
      <c r="Z191" s="413"/>
      <c r="AA191" s="413"/>
      <c r="AB191" s="413"/>
      <c r="AC191" s="413"/>
      <c r="AD191" s="413"/>
    </row>
    <row r="192" ht="13.5" customHeight="1">
      <c r="A192" s="413"/>
      <c r="B192" s="443"/>
      <c r="C192" s="443"/>
      <c r="D192" s="443"/>
      <c r="E192" s="413"/>
      <c r="F192" s="413"/>
      <c r="G192" s="443"/>
      <c r="H192" s="443"/>
      <c r="I192" s="443"/>
      <c r="J192" s="413"/>
      <c r="K192" s="413"/>
      <c r="L192" s="413"/>
      <c r="M192" s="413"/>
      <c r="N192" s="413"/>
      <c r="O192" s="413"/>
      <c r="P192" s="413"/>
      <c r="Q192" s="413"/>
      <c r="R192" s="413"/>
      <c r="S192" s="413"/>
      <c r="T192" s="413"/>
      <c r="U192" s="413"/>
      <c r="V192" s="413"/>
      <c r="W192" s="413"/>
      <c r="X192" s="413"/>
      <c r="Y192" s="413"/>
      <c r="Z192" s="413"/>
      <c r="AA192" s="413"/>
      <c r="AB192" s="413"/>
      <c r="AC192" s="413"/>
      <c r="AD192" s="413"/>
    </row>
    <row r="193" ht="13.5" customHeight="1">
      <c r="A193" s="413"/>
      <c r="B193" s="443"/>
      <c r="C193" s="443"/>
      <c r="D193" s="443"/>
      <c r="E193" s="413"/>
      <c r="F193" s="413"/>
      <c r="G193" s="443"/>
      <c r="H193" s="443"/>
      <c r="I193" s="443"/>
      <c r="J193" s="413"/>
      <c r="K193" s="413"/>
      <c r="L193" s="413"/>
      <c r="M193" s="413"/>
      <c r="N193" s="413"/>
      <c r="O193" s="413"/>
      <c r="P193" s="413"/>
      <c r="Q193" s="413"/>
      <c r="R193" s="413"/>
      <c r="S193" s="413"/>
      <c r="T193" s="413"/>
      <c r="U193" s="413"/>
      <c r="V193" s="413"/>
      <c r="W193" s="413"/>
      <c r="X193" s="413"/>
      <c r="Y193" s="413"/>
      <c r="Z193" s="413"/>
      <c r="AA193" s="413"/>
      <c r="AB193" s="413"/>
      <c r="AC193" s="413"/>
      <c r="AD193" s="413"/>
    </row>
    <row r="194" ht="13.5" customHeight="1">
      <c r="A194" s="413"/>
      <c r="B194" s="443"/>
      <c r="C194" s="443"/>
      <c r="D194" s="443"/>
      <c r="E194" s="413"/>
      <c r="F194" s="413"/>
      <c r="G194" s="443"/>
      <c r="H194" s="443"/>
      <c r="I194" s="443"/>
      <c r="J194" s="413"/>
      <c r="K194" s="413"/>
      <c r="L194" s="413"/>
      <c r="M194" s="413"/>
      <c r="N194" s="413"/>
      <c r="O194" s="413"/>
      <c r="P194" s="413"/>
      <c r="Q194" s="413"/>
      <c r="R194" s="413"/>
      <c r="S194" s="413"/>
      <c r="T194" s="413"/>
      <c r="U194" s="413"/>
      <c r="V194" s="413"/>
      <c r="W194" s="413"/>
      <c r="X194" s="413"/>
      <c r="Y194" s="413"/>
      <c r="Z194" s="413"/>
      <c r="AA194" s="413"/>
      <c r="AB194" s="413"/>
      <c r="AC194" s="413"/>
      <c r="AD194" s="413"/>
    </row>
    <row r="195" ht="13.5" customHeight="1">
      <c r="A195" s="413"/>
      <c r="B195" s="443"/>
      <c r="C195" s="443"/>
      <c r="D195" s="443"/>
      <c r="E195" s="413"/>
      <c r="F195" s="413"/>
      <c r="G195" s="443"/>
      <c r="H195" s="443"/>
      <c r="I195" s="443"/>
      <c r="J195" s="413"/>
      <c r="K195" s="413"/>
      <c r="L195" s="413"/>
      <c r="M195" s="413"/>
      <c r="N195" s="413"/>
      <c r="O195" s="413"/>
      <c r="P195" s="413"/>
      <c r="Q195" s="413"/>
      <c r="R195" s="413"/>
      <c r="S195" s="413"/>
      <c r="T195" s="413"/>
      <c r="U195" s="413"/>
      <c r="V195" s="413"/>
      <c r="W195" s="413"/>
      <c r="X195" s="413"/>
      <c r="Y195" s="413"/>
      <c r="Z195" s="413"/>
      <c r="AA195" s="413"/>
      <c r="AB195" s="413"/>
      <c r="AC195" s="413"/>
      <c r="AD195" s="413"/>
    </row>
    <row r="196" ht="13.5" customHeight="1">
      <c r="A196" s="413"/>
      <c r="B196" s="443"/>
      <c r="C196" s="443"/>
      <c r="D196" s="443"/>
      <c r="E196" s="413"/>
      <c r="F196" s="413"/>
      <c r="G196" s="443"/>
      <c r="H196" s="443"/>
      <c r="I196" s="443"/>
      <c r="J196" s="413"/>
      <c r="K196" s="413"/>
      <c r="L196" s="413"/>
      <c r="M196" s="413"/>
      <c r="N196" s="413"/>
      <c r="O196" s="413"/>
      <c r="P196" s="413"/>
      <c r="Q196" s="413"/>
      <c r="R196" s="413"/>
      <c r="S196" s="413"/>
      <c r="T196" s="413"/>
      <c r="U196" s="413"/>
      <c r="V196" s="413"/>
      <c r="W196" s="413"/>
      <c r="X196" s="413"/>
      <c r="Y196" s="413"/>
      <c r="Z196" s="413"/>
      <c r="AA196" s="413"/>
      <c r="AB196" s="413"/>
      <c r="AC196" s="413"/>
      <c r="AD196" s="413"/>
    </row>
    <row r="197" ht="13.5" customHeight="1">
      <c r="A197" s="413"/>
      <c r="B197" s="443"/>
      <c r="C197" s="443"/>
      <c r="D197" s="443"/>
      <c r="E197" s="413"/>
      <c r="F197" s="413"/>
      <c r="G197" s="443"/>
      <c r="H197" s="443"/>
      <c r="I197" s="443"/>
      <c r="J197" s="413"/>
      <c r="K197" s="413"/>
      <c r="L197" s="413"/>
      <c r="M197" s="413"/>
      <c r="N197" s="413"/>
      <c r="O197" s="413"/>
      <c r="P197" s="413"/>
      <c r="Q197" s="413"/>
      <c r="R197" s="413"/>
      <c r="S197" s="413"/>
      <c r="T197" s="413"/>
      <c r="U197" s="413"/>
      <c r="V197" s="413"/>
      <c r="W197" s="413"/>
      <c r="X197" s="413"/>
      <c r="Y197" s="413"/>
      <c r="Z197" s="413"/>
      <c r="AA197" s="413"/>
      <c r="AB197" s="413"/>
      <c r="AC197" s="413"/>
      <c r="AD197" s="413"/>
    </row>
    <row r="198" ht="13.5" customHeight="1">
      <c r="A198" s="413"/>
      <c r="B198" s="443"/>
      <c r="C198" s="443"/>
      <c r="D198" s="443"/>
      <c r="E198" s="413"/>
      <c r="F198" s="413"/>
      <c r="G198" s="443"/>
      <c r="H198" s="443"/>
      <c r="I198" s="443"/>
      <c r="J198" s="413"/>
      <c r="K198" s="413"/>
      <c r="L198" s="413"/>
      <c r="M198" s="413"/>
      <c r="N198" s="413"/>
      <c r="O198" s="413"/>
      <c r="P198" s="413"/>
      <c r="Q198" s="413"/>
      <c r="R198" s="413"/>
      <c r="S198" s="413"/>
      <c r="T198" s="413"/>
      <c r="U198" s="413"/>
      <c r="V198" s="413"/>
      <c r="W198" s="413"/>
      <c r="X198" s="413"/>
      <c r="Y198" s="413"/>
      <c r="Z198" s="413"/>
      <c r="AA198" s="413"/>
      <c r="AB198" s="413"/>
      <c r="AC198" s="413"/>
      <c r="AD198" s="413"/>
    </row>
    <row r="199" ht="13.5" customHeight="1">
      <c r="A199" s="413"/>
      <c r="B199" s="443"/>
      <c r="C199" s="443"/>
      <c r="D199" s="443"/>
      <c r="E199" s="413"/>
      <c r="F199" s="413"/>
      <c r="G199" s="443"/>
      <c r="H199" s="443"/>
      <c r="I199" s="443"/>
      <c r="J199" s="413"/>
      <c r="K199" s="413"/>
      <c r="L199" s="413"/>
      <c r="M199" s="413"/>
      <c r="N199" s="413"/>
      <c r="O199" s="413"/>
      <c r="P199" s="413"/>
      <c r="Q199" s="413"/>
      <c r="R199" s="413"/>
      <c r="S199" s="413"/>
      <c r="T199" s="413"/>
      <c r="U199" s="413"/>
      <c r="V199" s="413"/>
      <c r="W199" s="413"/>
      <c r="X199" s="413"/>
      <c r="Y199" s="413"/>
      <c r="Z199" s="413"/>
      <c r="AA199" s="413"/>
      <c r="AB199" s="413"/>
      <c r="AC199" s="413"/>
      <c r="AD199" s="413"/>
    </row>
    <row r="200" ht="13.5" customHeight="1">
      <c r="A200" s="413"/>
      <c r="B200" s="443"/>
      <c r="C200" s="443"/>
      <c r="D200" s="443"/>
      <c r="E200" s="413"/>
      <c r="F200" s="413"/>
      <c r="G200" s="443"/>
      <c r="H200" s="443"/>
      <c r="I200" s="443"/>
      <c r="J200" s="413"/>
      <c r="K200" s="413"/>
      <c r="L200" s="413"/>
      <c r="M200" s="413"/>
      <c r="N200" s="413"/>
      <c r="O200" s="413"/>
      <c r="P200" s="413"/>
      <c r="Q200" s="413"/>
      <c r="R200" s="413"/>
      <c r="S200" s="413"/>
      <c r="T200" s="413"/>
      <c r="U200" s="413"/>
      <c r="V200" s="413"/>
      <c r="W200" s="413"/>
      <c r="X200" s="413"/>
      <c r="Y200" s="413"/>
      <c r="Z200" s="413"/>
      <c r="AA200" s="413"/>
      <c r="AB200" s="413"/>
      <c r="AC200" s="413"/>
      <c r="AD200" s="413"/>
    </row>
    <row r="201" ht="13.5" customHeight="1">
      <c r="A201" s="413"/>
      <c r="B201" s="443"/>
      <c r="C201" s="443"/>
      <c r="D201" s="443"/>
      <c r="E201" s="413"/>
      <c r="F201" s="413"/>
      <c r="G201" s="443"/>
      <c r="H201" s="443"/>
      <c r="I201" s="443"/>
      <c r="J201" s="413"/>
      <c r="K201" s="413"/>
      <c r="L201" s="413"/>
      <c r="M201" s="413"/>
      <c r="N201" s="413"/>
      <c r="O201" s="413"/>
      <c r="P201" s="413"/>
      <c r="Q201" s="413"/>
      <c r="R201" s="413"/>
      <c r="S201" s="413"/>
      <c r="T201" s="413"/>
      <c r="U201" s="413"/>
      <c r="V201" s="413"/>
      <c r="W201" s="413"/>
      <c r="X201" s="413"/>
      <c r="Y201" s="413"/>
      <c r="Z201" s="413"/>
      <c r="AA201" s="413"/>
      <c r="AB201" s="413"/>
      <c r="AC201" s="413"/>
      <c r="AD201" s="413"/>
    </row>
    <row r="202" ht="13.5" customHeight="1">
      <c r="A202" s="413"/>
      <c r="B202" s="443"/>
      <c r="C202" s="443"/>
      <c r="D202" s="443"/>
      <c r="E202" s="413"/>
      <c r="F202" s="413"/>
      <c r="G202" s="443"/>
      <c r="H202" s="443"/>
      <c r="I202" s="443"/>
      <c r="J202" s="413"/>
      <c r="K202" s="413"/>
      <c r="L202" s="413"/>
      <c r="M202" s="413"/>
      <c r="N202" s="413"/>
      <c r="O202" s="413"/>
      <c r="P202" s="413"/>
      <c r="Q202" s="413"/>
      <c r="R202" s="413"/>
      <c r="S202" s="413"/>
      <c r="T202" s="413"/>
      <c r="U202" s="413"/>
      <c r="V202" s="413"/>
      <c r="W202" s="413"/>
      <c r="X202" s="413"/>
      <c r="Y202" s="413"/>
      <c r="Z202" s="413"/>
      <c r="AA202" s="413"/>
      <c r="AB202" s="413"/>
      <c r="AC202" s="413"/>
      <c r="AD202" s="413"/>
    </row>
    <row r="203" ht="13.5" customHeight="1">
      <c r="A203" s="413"/>
      <c r="B203" s="443"/>
      <c r="C203" s="443"/>
      <c r="D203" s="443"/>
      <c r="E203" s="413"/>
      <c r="F203" s="413"/>
      <c r="G203" s="443"/>
      <c r="H203" s="443"/>
      <c r="I203" s="443"/>
      <c r="J203" s="413"/>
      <c r="K203" s="413"/>
      <c r="L203" s="413"/>
      <c r="M203" s="413"/>
      <c r="N203" s="413"/>
      <c r="O203" s="413"/>
      <c r="P203" s="413"/>
      <c r="Q203" s="413"/>
      <c r="R203" s="413"/>
      <c r="S203" s="413"/>
      <c r="T203" s="413"/>
      <c r="U203" s="413"/>
      <c r="V203" s="413"/>
      <c r="W203" s="413"/>
      <c r="X203" s="413"/>
      <c r="Y203" s="413"/>
      <c r="Z203" s="413"/>
      <c r="AA203" s="413"/>
      <c r="AB203" s="413"/>
      <c r="AC203" s="413"/>
      <c r="AD203" s="413"/>
    </row>
    <row r="204" ht="13.5" customHeight="1">
      <c r="A204" s="413"/>
      <c r="B204" s="443"/>
      <c r="C204" s="443"/>
      <c r="D204" s="443"/>
      <c r="E204" s="413"/>
      <c r="F204" s="413"/>
      <c r="G204" s="443"/>
      <c r="H204" s="443"/>
      <c r="I204" s="443"/>
      <c r="J204" s="413"/>
      <c r="K204" s="413"/>
      <c r="L204" s="413"/>
      <c r="M204" s="413"/>
      <c r="N204" s="413"/>
      <c r="O204" s="413"/>
      <c r="P204" s="413"/>
      <c r="Q204" s="413"/>
      <c r="R204" s="413"/>
      <c r="S204" s="413"/>
      <c r="T204" s="413"/>
      <c r="U204" s="413"/>
      <c r="V204" s="413"/>
      <c r="W204" s="413"/>
      <c r="X204" s="413"/>
      <c r="Y204" s="413"/>
      <c r="Z204" s="413"/>
      <c r="AA204" s="413"/>
      <c r="AB204" s="413"/>
      <c r="AC204" s="413"/>
      <c r="AD204" s="413"/>
    </row>
    <row r="205" ht="13.5" customHeight="1">
      <c r="A205" s="413"/>
      <c r="B205" s="443"/>
      <c r="C205" s="443"/>
      <c r="D205" s="443"/>
      <c r="E205" s="413"/>
      <c r="F205" s="413"/>
      <c r="G205" s="443"/>
      <c r="H205" s="443"/>
      <c r="I205" s="443"/>
      <c r="J205" s="413"/>
      <c r="K205" s="413"/>
      <c r="L205" s="413"/>
      <c r="M205" s="413"/>
      <c r="N205" s="413"/>
      <c r="O205" s="413"/>
      <c r="P205" s="413"/>
      <c r="Q205" s="413"/>
      <c r="R205" s="413"/>
      <c r="S205" s="413"/>
      <c r="T205" s="413"/>
      <c r="U205" s="413"/>
      <c r="V205" s="413"/>
      <c r="W205" s="413"/>
      <c r="X205" s="413"/>
      <c r="Y205" s="413"/>
      <c r="Z205" s="413"/>
      <c r="AA205" s="413"/>
      <c r="AB205" s="413"/>
      <c r="AC205" s="413"/>
      <c r="AD205" s="413"/>
    </row>
    <row r="206" ht="13.5" customHeight="1">
      <c r="A206" s="413"/>
      <c r="B206" s="443"/>
      <c r="C206" s="443"/>
      <c r="D206" s="443"/>
      <c r="E206" s="413"/>
      <c r="F206" s="413"/>
      <c r="G206" s="443"/>
      <c r="H206" s="443"/>
      <c r="I206" s="443"/>
      <c r="J206" s="413"/>
      <c r="K206" s="413"/>
      <c r="L206" s="413"/>
      <c r="M206" s="413"/>
      <c r="N206" s="413"/>
      <c r="O206" s="413"/>
      <c r="P206" s="413"/>
      <c r="Q206" s="413"/>
      <c r="R206" s="413"/>
      <c r="S206" s="413"/>
      <c r="T206" s="413"/>
      <c r="U206" s="413"/>
      <c r="V206" s="413"/>
      <c r="W206" s="413"/>
      <c r="X206" s="413"/>
      <c r="Y206" s="413"/>
      <c r="Z206" s="413"/>
      <c r="AA206" s="413"/>
      <c r="AB206" s="413"/>
      <c r="AC206" s="413"/>
      <c r="AD206" s="413"/>
    </row>
    <row r="207" ht="13.5" customHeight="1">
      <c r="A207" s="413"/>
      <c r="B207" s="443"/>
      <c r="C207" s="443"/>
      <c r="D207" s="443"/>
      <c r="E207" s="413"/>
      <c r="F207" s="413"/>
      <c r="G207" s="443"/>
      <c r="H207" s="443"/>
      <c r="I207" s="443"/>
      <c r="J207" s="413"/>
      <c r="K207" s="413"/>
      <c r="L207" s="413"/>
      <c r="M207" s="413"/>
      <c r="N207" s="413"/>
      <c r="O207" s="413"/>
      <c r="P207" s="413"/>
      <c r="Q207" s="413"/>
      <c r="R207" s="413"/>
      <c r="S207" s="413"/>
      <c r="T207" s="413"/>
      <c r="U207" s="413"/>
      <c r="V207" s="413"/>
      <c r="W207" s="413"/>
      <c r="X207" s="413"/>
      <c r="Y207" s="413"/>
      <c r="Z207" s="413"/>
      <c r="AA207" s="413"/>
      <c r="AB207" s="413"/>
      <c r="AC207" s="413"/>
      <c r="AD207" s="413"/>
    </row>
    <row r="208" ht="13.5" customHeight="1">
      <c r="A208" s="413"/>
      <c r="B208" s="443"/>
      <c r="C208" s="443"/>
      <c r="D208" s="443"/>
      <c r="E208" s="413"/>
      <c r="F208" s="413"/>
      <c r="G208" s="443"/>
      <c r="H208" s="443"/>
      <c r="I208" s="443"/>
      <c r="J208" s="413"/>
      <c r="K208" s="413"/>
      <c r="L208" s="413"/>
      <c r="M208" s="413"/>
      <c r="N208" s="413"/>
      <c r="O208" s="413"/>
      <c r="P208" s="413"/>
      <c r="Q208" s="413"/>
      <c r="R208" s="413"/>
      <c r="S208" s="413"/>
      <c r="T208" s="413"/>
      <c r="U208" s="413"/>
      <c r="V208" s="413"/>
      <c r="W208" s="413"/>
      <c r="X208" s="413"/>
      <c r="Y208" s="413"/>
      <c r="Z208" s="413"/>
      <c r="AA208" s="413"/>
      <c r="AB208" s="413"/>
      <c r="AC208" s="413"/>
      <c r="AD208" s="413"/>
    </row>
    <row r="209" ht="13.5" customHeight="1">
      <c r="A209" s="413"/>
      <c r="B209" s="443"/>
      <c r="C209" s="443"/>
      <c r="D209" s="443"/>
      <c r="E209" s="413"/>
      <c r="F209" s="413"/>
      <c r="G209" s="443"/>
      <c r="H209" s="443"/>
      <c r="I209" s="443"/>
      <c r="J209" s="413"/>
      <c r="K209" s="413"/>
      <c r="L209" s="413"/>
      <c r="M209" s="413"/>
      <c r="N209" s="413"/>
      <c r="O209" s="413"/>
      <c r="P209" s="413"/>
      <c r="Q209" s="413"/>
      <c r="R209" s="413"/>
      <c r="S209" s="413"/>
      <c r="T209" s="413"/>
      <c r="U209" s="413"/>
      <c r="V209" s="413"/>
      <c r="W209" s="413"/>
      <c r="X209" s="413"/>
      <c r="Y209" s="413"/>
      <c r="Z209" s="413"/>
      <c r="AA209" s="413"/>
      <c r="AB209" s="413"/>
      <c r="AC209" s="413"/>
      <c r="AD209" s="413"/>
    </row>
    <row r="210" ht="13.5" customHeight="1">
      <c r="A210" s="413"/>
      <c r="B210" s="443"/>
      <c r="C210" s="443"/>
      <c r="D210" s="443"/>
      <c r="E210" s="413"/>
      <c r="F210" s="413"/>
      <c r="G210" s="443"/>
      <c r="H210" s="443"/>
      <c r="I210" s="443"/>
      <c r="J210" s="413"/>
      <c r="K210" s="413"/>
      <c r="L210" s="413"/>
      <c r="M210" s="413"/>
      <c r="N210" s="413"/>
      <c r="O210" s="413"/>
      <c r="P210" s="413"/>
      <c r="Q210" s="413"/>
      <c r="R210" s="413"/>
      <c r="S210" s="413"/>
      <c r="T210" s="413"/>
      <c r="U210" s="413"/>
      <c r="V210" s="413"/>
      <c r="W210" s="413"/>
      <c r="X210" s="413"/>
      <c r="Y210" s="413"/>
      <c r="Z210" s="413"/>
      <c r="AA210" s="413"/>
      <c r="AB210" s="413"/>
      <c r="AC210" s="413"/>
      <c r="AD210" s="413"/>
    </row>
    <row r="211" ht="13.5" customHeight="1">
      <c r="A211" s="413"/>
      <c r="B211" s="443"/>
      <c r="C211" s="443"/>
      <c r="D211" s="443"/>
      <c r="E211" s="413"/>
      <c r="F211" s="413"/>
      <c r="G211" s="443"/>
      <c r="H211" s="443"/>
      <c r="I211" s="443"/>
      <c r="J211" s="413"/>
      <c r="K211" s="413"/>
      <c r="L211" s="413"/>
      <c r="M211" s="413"/>
      <c r="N211" s="413"/>
      <c r="O211" s="413"/>
      <c r="P211" s="413"/>
      <c r="Q211" s="413"/>
      <c r="R211" s="413"/>
      <c r="S211" s="413"/>
      <c r="T211" s="413"/>
      <c r="U211" s="413"/>
      <c r="V211" s="413"/>
      <c r="W211" s="413"/>
      <c r="X211" s="413"/>
      <c r="Y211" s="413"/>
      <c r="Z211" s="413"/>
      <c r="AA211" s="413"/>
      <c r="AB211" s="413"/>
      <c r="AC211" s="413"/>
      <c r="AD211" s="413"/>
    </row>
    <row r="212" ht="13.5" customHeight="1">
      <c r="A212" s="413"/>
      <c r="B212" s="443"/>
      <c r="C212" s="443"/>
      <c r="D212" s="443"/>
      <c r="E212" s="413"/>
      <c r="F212" s="413"/>
      <c r="G212" s="443"/>
      <c r="H212" s="443"/>
      <c r="I212" s="443"/>
      <c r="J212" s="413"/>
      <c r="K212" s="413"/>
      <c r="L212" s="413"/>
      <c r="M212" s="413"/>
      <c r="N212" s="413"/>
      <c r="O212" s="413"/>
      <c r="P212" s="413"/>
      <c r="Q212" s="413"/>
      <c r="R212" s="413"/>
      <c r="S212" s="413"/>
      <c r="T212" s="413"/>
      <c r="U212" s="413"/>
      <c r="V212" s="413"/>
      <c r="W212" s="413"/>
      <c r="X212" s="413"/>
      <c r="Y212" s="413"/>
      <c r="Z212" s="413"/>
      <c r="AA212" s="413"/>
      <c r="AB212" s="413"/>
      <c r="AC212" s="413"/>
      <c r="AD212" s="413"/>
    </row>
    <row r="213" ht="13.5" customHeight="1">
      <c r="A213" s="413"/>
      <c r="B213" s="443"/>
      <c r="C213" s="443"/>
      <c r="D213" s="443"/>
      <c r="E213" s="413"/>
      <c r="F213" s="413"/>
      <c r="G213" s="443"/>
      <c r="H213" s="443"/>
      <c r="I213" s="443"/>
      <c r="J213" s="413"/>
      <c r="K213" s="413"/>
      <c r="L213" s="413"/>
      <c r="M213" s="413"/>
      <c r="N213" s="413"/>
      <c r="O213" s="413"/>
      <c r="P213" s="413"/>
      <c r="Q213" s="413"/>
      <c r="R213" s="413"/>
      <c r="S213" s="413"/>
      <c r="T213" s="413"/>
      <c r="U213" s="413"/>
      <c r="V213" s="413"/>
      <c r="W213" s="413"/>
      <c r="X213" s="413"/>
      <c r="Y213" s="413"/>
      <c r="Z213" s="413"/>
      <c r="AA213" s="413"/>
      <c r="AB213" s="413"/>
      <c r="AC213" s="413"/>
      <c r="AD213" s="413"/>
    </row>
    <row r="214" ht="13.5" customHeight="1">
      <c r="A214" s="413"/>
      <c r="B214" s="443"/>
      <c r="C214" s="443"/>
      <c r="D214" s="443"/>
      <c r="E214" s="413"/>
      <c r="F214" s="413"/>
      <c r="G214" s="443"/>
      <c r="H214" s="443"/>
      <c r="I214" s="443"/>
      <c r="J214" s="413"/>
      <c r="K214" s="413"/>
      <c r="L214" s="413"/>
      <c r="M214" s="413"/>
      <c r="N214" s="413"/>
      <c r="O214" s="413"/>
      <c r="P214" s="413"/>
      <c r="Q214" s="413"/>
      <c r="R214" s="413"/>
      <c r="S214" s="413"/>
      <c r="T214" s="413"/>
      <c r="U214" s="413"/>
      <c r="V214" s="413"/>
      <c r="W214" s="413"/>
      <c r="X214" s="413"/>
      <c r="Y214" s="413"/>
      <c r="Z214" s="413"/>
      <c r="AA214" s="413"/>
      <c r="AB214" s="413"/>
      <c r="AC214" s="413"/>
      <c r="AD214" s="413"/>
    </row>
    <row r="215" ht="13.5" customHeight="1">
      <c r="A215" s="413"/>
      <c r="B215" s="443"/>
      <c r="C215" s="443"/>
      <c r="D215" s="443"/>
      <c r="E215" s="413"/>
      <c r="F215" s="413"/>
      <c r="G215" s="443"/>
      <c r="H215" s="443"/>
      <c r="I215" s="443"/>
      <c r="J215" s="413"/>
      <c r="K215" s="413"/>
      <c r="L215" s="413"/>
      <c r="M215" s="413"/>
      <c r="N215" s="413"/>
      <c r="O215" s="413"/>
      <c r="P215" s="413"/>
      <c r="Q215" s="413"/>
      <c r="R215" s="413"/>
      <c r="S215" s="413"/>
      <c r="T215" s="413"/>
      <c r="U215" s="413"/>
      <c r="V215" s="413"/>
      <c r="W215" s="413"/>
      <c r="X215" s="413"/>
      <c r="Y215" s="413"/>
      <c r="Z215" s="413"/>
      <c r="AA215" s="413"/>
      <c r="AB215" s="413"/>
      <c r="AC215" s="413"/>
      <c r="AD215" s="413"/>
    </row>
    <row r="216" ht="13.5" customHeight="1">
      <c r="A216" s="413"/>
      <c r="B216" s="443"/>
      <c r="C216" s="443"/>
      <c r="D216" s="443"/>
      <c r="E216" s="413"/>
      <c r="F216" s="413"/>
      <c r="G216" s="443"/>
      <c r="H216" s="443"/>
      <c r="I216" s="443"/>
      <c r="J216" s="413"/>
      <c r="K216" s="413"/>
      <c r="L216" s="413"/>
      <c r="M216" s="413"/>
      <c r="N216" s="413"/>
      <c r="O216" s="413"/>
      <c r="P216" s="413"/>
      <c r="Q216" s="413"/>
      <c r="R216" s="413"/>
      <c r="S216" s="413"/>
      <c r="T216" s="413"/>
      <c r="U216" s="413"/>
      <c r="V216" s="413"/>
      <c r="W216" s="413"/>
      <c r="X216" s="413"/>
      <c r="Y216" s="413"/>
      <c r="Z216" s="413"/>
      <c r="AA216" s="413"/>
      <c r="AB216" s="413"/>
      <c r="AC216" s="413"/>
      <c r="AD216" s="413"/>
    </row>
    <row r="217" ht="13.5" customHeight="1">
      <c r="A217" s="413"/>
      <c r="B217" s="443"/>
      <c r="C217" s="443"/>
      <c r="D217" s="443"/>
      <c r="E217" s="413"/>
      <c r="F217" s="413"/>
      <c r="G217" s="443"/>
      <c r="H217" s="443"/>
      <c r="I217" s="443"/>
      <c r="J217" s="413"/>
      <c r="K217" s="413"/>
      <c r="L217" s="413"/>
      <c r="M217" s="413"/>
      <c r="N217" s="413"/>
      <c r="O217" s="413"/>
      <c r="P217" s="413"/>
      <c r="Q217" s="413"/>
      <c r="R217" s="413"/>
      <c r="S217" s="413"/>
      <c r="T217" s="413"/>
      <c r="U217" s="413"/>
      <c r="V217" s="413"/>
      <c r="W217" s="413"/>
      <c r="X217" s="413"/>
      <c r="Y217" s="413"/>
      <c r="Z217" s="413"/>
      <c r="AA217" s="413"/>
      <c r="AB217" s="413"/>
      <c r="AC217" s="413"/>
      <c r="AD217" s="413"/>
    </row>
    <row r="218" ht="13.5" customHeight="1">
      <c r="A218" s="413"/>
      <c r="B218" s="443"/>
      <c r="C218" s="443"/>
      <c r="D218" s="443"/>
      <c r="E218" s="413"/>
      <c r="F218" s="413"/>
      <c r="G218" s="443"/>
      <c r="H218" s="443"/>
      <c r="I218" s="443"/>
      <c r="J218" s="413"/>
      <c r="K218" s="413"/>
      <c r="L218" s="413"/>
      <c r="M218" s="413"/>
      <c r="N218" s="413"/>
      <c r="O218" s="413"/>
      <c r="P218" s="413"/>
      <c r="Q218" s="413"/>
      <c r="R218" s="413"/>
      <c r="S218" s="413"/>
      <c r="T218" s="413"/>
      <c r="U218" s="413"/>
      <c r="V218" s="413"/>
      <c r="W218" s="413"/>
      <c r="X218" s="413"/>
      <c r="Y218" s="413"/>
      <c r="Z218" s="413"/>
      <c r="AA218" s="413"/>
      <c r="AB218" s="413"/>
      <c r="AC218" s="413"/>
      <c r="AD218" s="413"/>
    </row>
    <row r="219" ht="13.5" customHeight="1">
      <c r="A219" s="413"/>
      <c r="B219" s="443"/>
      <c r="C219" s="443"/>
      <c r="D219" s="443"/>
      <c r="E219" s="413"/>
      <c r="F219" s="413"/>
      <c r="G219" s="443"/>
      <c r="H219" s="443"/>
      <c r="I219" s="443"/>
      <c r="J219" s="413"/>
      <c r="K219" s="413"/>
      <c r="L219" s="413"/>
      <c r="M219" s="413"/>
      <c r="N219" s="413"/>
      <c r="O219" s="413"/>
      <c r="P219" s="413"/>
      <c r="Q219" s="413"/>
      <c r="R219" s="413"/>
      <c r="S219" s="413"/>
      <c r="T219" s="413"/>
      <c r="U219" s="413"/>
      <c r="V219" s="413"/>
      <c r="W219" s="413"/>
      <c r="X219" s="413"/>
      <c r="Y219" s="413"/>
      <c r="Z219" s="413"/>
      <c r="AA219" s="413"/>
      <c r="AB219" s="413"/>
      <c r="AC219" s="413"/>
      <c r="AD219" s="413"/>
    </row>
    <row r="220" ht="13.5" customHeight="1">
      <c r="A220" s="413"/>
      <c r="B220" s="443"/>
      <c r="C220" s="443"/>
      <c r="D220" s="443"/>
      <c r="E220" s="413"/>
      <c r="F220" s="413"/>
      <c r="G220" s="443"/>
      <c r="H220" s="443"/>
      <c r="I220" s="443"/>
      <c r="J220" s="413"/>
      <c r="K220" s="413"/>
      <c r="L220" s="413"/>
      <c r="M220" s="413"/>
      <c r="N220" s="413"/>
      <c r="O220" s="413"/>
      <c r="P220" s="413"/>
      <c r="Q220" s="413"/>
      <c r="R220" s="413"/>
      <c r="S220" s="413"/>
      <c r="T220" s="413"/>
      <c r="U220" s="413"/>
      <c r="V220" s="413"/>
      <c r="W220" s="413"/>
      <c r="X220" s="413"/>
      <c r="Y220" s="413"/>
      <c r="Z220" s="413"/>
      <c r="AA220" s="413"/>
      <c r="AB220" s="413"/>
      <c r="AC220" s="413"/>
      <c r="AD220" s="413"/>
    </row>
    <row r="221" ht="13.5" customHeight="1">
      <c r="A221" s="413"/>
      <c r="B221" s="443"/>
      <c r="C221" s="443"/>
      <c r="D221" s="443"/>
      <c r="E221" s="413"/>
      <c r="F221" s="413"/>
      <c r="G221" s="443"/>
      <c r="H221" s="443"/>
      <c r="I221" s="443"/>
      <c r="J221" s="413"/>
      <c r="K221" s="413"/>
      <c r="L221" s="413"/>
      <c r="M221" s="413"/>
      <c r="N221" s="413"/>
      <c r="O221" s="413"/>
      <c r="P221" s="413"/>
      <c r="Q221" s="413"/>
      <c r="R221" s="413"/>
      <c r="S221" s="413"/>
      <c r="T221" s="413"/>
      <c r="U221" s="413"/>
      <c r="V221" s="413"/>
      <c r="W221" s="413"/>
      <c r="X221" s="413"/>
      <c r="Y221" s="413"/>
      <c r="Z221" s="413"/>
      <c r="AA221" s="413"/>
      <c r="AB221" s="413"/>
      <c r="AC221" s="413"/>
      <c r="AD221" s="413"/>
    </row>
    <row r="222" ht="13.5" customHeight="1">
      <c r="A222" s="413"/>
      <c r="B222" s="443"/>
      <c r="C222" s="443"/>
      <c r="D222" s="443"/>
      <c r="E222" s="413"/>
      <c r="F222" s="413"/>
      <c r="G222" s="443"/>
      <c r="H222" s="443"/>
      <c r="I222" s="443"/>
      <c r="J222" s="413"/>
      <c r="K222" s="413"/>
      <c r="L222" s="413"/>
      <c r="M222" s="413"/>
      <c r="N222" s="413"/>
      <c r="O222" s="413"/>
      <c r="P222" s="413"/>
      <c r="Q222" s="413"/>
      <c r="R222" s="413"/>
      <c r="S222" s="413"/>
      <c r="T222" s="413"/>
      <c r="U222" s="413"/>
      <c r="V222" s="413"/>
      <c r="W222" s="413"/>
      <c r="X222" s="413"/>
      <c r="Y222" s="413"/>
      <c r="Z222" s="413"/>
      <c r="AA222" s="413"/>
      <c r="AB222" s="413"/>
      <c r="AC222" s="413"/>
      <c r="AD222" s="413"/>
    </row>
    <row r="223" ht="13.5" customHeight="1">
      <c r="A223" s="413"/>
      <c r="B223" s="443"/>
      <c r="C223" s="443"/>
      <c r="D223" s="443"/>
      <c r="E223" s="413"/>
      <c r="F223" s="413"/>
      <c r="G223" s="443"/>
      <c r="H223" s="443"/>
      <c r="I223" s="443"/>
      <c r="J223" s="413"/>
      <c r="K223" s="413"/>
      <c r="L223" s="413"/>
      <c r="M223" s="413"/>
      <c r="N223" s="413"/>
      <c r="O223" s="413"/>
      <c r="P223" s="413"/>
      <c r="Q223" s="413"/>
      <c r="R223" s="413"/>
      <c r="S223" s="413"/>
      <c r="T223" s="413"/>
      <c r="U223" s="413"/>
      <c r="V223" s="413"/>
      <c r="W223" s="413"/>
      <c r="X223" s="413"/>
      <c r="Y223" s="413"/>
      <c r="Z223" s="413"/>
      <c r="AA223" s="413"/>
      <c r="AB223" s="413"/>
      <c r="AC223" s="413"/>
      <c r="AD223" s="413"/>
    </row>
    <row r="224" ht="13.5" customHeight="1">
      <c r="A224" s="413"/>
      <c r="B224" s="443"/>
      <c r="C224" s="443"/>
      <c r="D224" s="443"/>
      <c r="E224" s="413"/>
      <c r="F224" s="413"/>
      <c r="G224" s="443"/>
      <c r="H224" s="443"/>
      <c r="I224" s="443"/>
      <c r="J224" s="413"/>
      <c r="K224" s="413"/>
      <c r="L224" s="413"/>
      <c r="M224" s="413"/>
      <c r="N224" s="413"/>
      <c r="O224" s="413"/>
      <c r="P224" s="413"/>
      <c r="Q224" s="413"/>
      <c r="R224" s="413"/>
      <c r="S224" s="413"/>
      <c r="T224" s="413"/>
      <c r="U224" s="413"/>
      <c r="V224" s="413"/>
      <c r="W224" s="413"/>
      <c r="X224" s="413"/>
      <c r="Y224" s="413"/>
      <c r="Z224" s="413"/>
      <c r="AA224" s="413"/>
      <c r="AB224" s="413"/>
      <c r="AC224" s="413"/>
      <c r="AD224" s="413"/>
    </row>
    <row r="225" ht="13.5" customHeight="1">
      <c r="A225" s="413"/>
      <c r="B225" s="443"/>
      <c r="C225" s="443"/>
      <c r="D225" s="443"/>
      <c r="E225" s="413"/>
      <c r="F225" s="413"/>
      <c r="G225" s="443"/>
      <c r="H225" s="443"/>
      <c r="I225" s="443"/>
      <c r="J225" s="413"/>
      <c r="K225" s="413"/>
      <c r="L225" s="413"/>
      <c r="M225" s="413"/>
      <c r="N225" s="413"/>
      <c r="O225" s="413"/>
      <c r="P225" s="413"/>
      <c r="Q225" s="413"/>
      <c r="R225" s="413"/>
      <c r="S225" s="413"/>
      <c r="T225" s="413"/>
      <c r="U225" s="413"/>
      <c r="V225" s="413"/>
      <c r="W225" s="413"/>
      <c r="X225" s="413"/>
      <c r="Y225" s="413"/>
      <c r="Z225" s="413"/>
      <c r="AA225" s="413"/>
      <c r="AB225" s="413"/>
      <c r="AC225" s="413"/>
      <c r="AD225" s="413"/>
    </row>
    <row r="226" ht="13.5" customHeight="1">
      <c r="A226" s="413"/>
      <c r="B226" s="443"/>
      <c r="C226" s="443"/>
      <c r="D226" s="443"/>
      <c r="E226" s="413"/>
      <c r="F226" s="413"/>
      <c r="G226" s="443"/>
      <c r="H226" s="443"/>
      <c r="I226" s="443"/>
      <c r="J226" s="413"/>
      <c r="K226" s="413"/>
      <c r="L226" s="413"/>
      <c r="M226" s="413"/>
      <c r="N226" s="413"/>
      <c r="O226" s="413"/>
      <c r="P226" s="413"/>
      <c r="Q226" s="413"/>
      <c r="R226" s="413"/>
      <c r="S226" s="413"/>
      <c r="T226" s="413"/>
      <c r="U226" s="413"/>
      <c r="V226" s="413"/>
      <c r="W226" s="413"/>
      <c r="X226" s="413"/>
      <c r="Y226" s="413"/>
      <c r="Z226" s="413"/>
      <c r="AA226" s="413"/>
      <c r="AB226" s="413"/>
      <c r="AC226" s="413"/>
      <c r="AD226" s="413"/>
    </row>
    <row r="227" ht="13.5" customHeight="1">
      <c r="A227" s="413"/>
      <c r="B227" s="443"/>
      <c r="C227" s="443"/>
      <c r="D227" s="443"/>
      <c r="E227" s="413"/>
      <c r="F227" s="413"/>
      <c r="G227" s="443"/>
      <c r="H227" s="443"/>
      <c r="I227" s="443"/>
      <c r="J227" s="413"/>
      <c r="K227" s="413"/>
      <c r="L227" s="413"/>
      <c r="M227" s="413"/>
      <c r="N227" s="413"/>
      <c r="O227" s="413"/>
      <c r="P227" s="413"/>
      <c r="Q227" s="413"/>
      <c r="R227" s="413"/>
      <c r="S227" s="413"/>
      <c r="T227" s="413"/>
      <c r="U227" s="413"/>
      <c r="V227" s="413"/>
      <c r="W227" s="413"/>
      <c r="X227" s="413"/>
      <c r="Y227" s="413"/>
      <c r="Z227" s="413"/>
      <c r="AA227" s="413"/>
      <c r="AB227" s="413"/>
      <c r="AC227" s="413"/>
      <c r="AD227" s="413"/>
    </row>
    <row r="228" ht="13.5" customHeight="1">
      <c r="A228" s="413"/>
      <c r="B228" s="443"/>
      <c r="C228" s="443"/>
      <c r="D228" s="443"/>
      <c r="E228" s="413"/>
      <c r="F228" s="413"/>
      <c r="G228" s="443"/>
      <c r="H228" s="443"/>
      <c r="I228" s="443"/>
      <c r="J228" s="413"/>
      <c r="K228" s="413"/>
      <c r="L228" s="413"/>
      <c r="M228" s="413"/>
      <c r="N228" s="413"/>
      <c r="O228" s="413"/>
      <c r="P228" s="413"/>
      <c r="Q228" s="413"/>
      <c r="R228" s="413"/>
      <c r="S228" s="413"/>
      <c r="T228" s="413"/>
      <c r="U228" s="413"/>
      <c r="V228" s="413"/>
      <c r="W228" s="413"/>
      <c r="X228" s="413"/>
      <c r="Y228" s="413"/>
      <c r="Z228" s="413"/>
      <c r="AA228" s="413"/>
      <c r="AB228" s="413"/>
      <c r="AC228" s="413"/>
      <c r="AD228" s="413"/>
    </row>
    <row r="229" ht="13.5" customHeight="1">
      <c r="A229" s="413"/>
      <c r="B229" s="443"/>
      <c r="C229" s="443"/>
      <c r="D229" s="443"/>
      <c r="E229" s="413"/>
      <c r="F229" s="413"/>
      <c r="G229" s="443"/>
      <c r="H229" s="443"/>
      <c r="I229" s="443"/>
      <c r="J229" s="413"/>
      <c r="K229" s="413"/>
      <c r="L229" s="413"/>
      <c r="M229" s="413"/>
      <c r="N229" s="413"/>
      <c r="O229" s="413"/>
      <c r="P229" s="413"/>
      <c r="Q229" s="413"/>
      <c r="R229" s="413"/>
      <c r="S229" s="413"/>
      <c r="T229" s="413"/>
      <c r="U229" s="413"/>
      <c r="V229" s="413"/>
      <c r="W229" s="413"/>
      <c r="X229" s="413"/>
      <c r="Y229" s="413"/>
      <c r="Z229" s="413"/>
      <c r="AA229" s="413"/>
      <c r="AB229" s="413"/>
      <c r="AC229" s="413"/>
      <c r="AD229" s="413"/>
    </row>
    <row r="230" ht="13.5" customHeight="1">
      <c r="A230" s="413"/>
      <c r="B230" s="443"/>
      <c r="C230" s="443"/>
      <c r="D230" s="443"/>
      <c r="E230" s="413"/>
      <c r="F230" s="413"/>
      <c r="G230" s="443"/>
      <c r="H230" s="443"/>
      <c r="I230" s="443"/>
      <c r="J230" s="413"/>
      <c r="K230" s="413"/>
      <c r="L230" s="413"/>
      <c r="M230" s="413"/>
      <c r="N230" s="413"/>
      <c r="O230" s="413"/>
      <c r="P230" s="413"/>
      <c r="Q230" s="413"/>
      <c r="R230" s="413"/>
      <c r="S230" s="413"/>
      <c r="T230" s="413"/>
      <c r="U230" s="413"/>
      <c r="V230" s="413"/>
      <c r="W230" s="413"/>
      <c r="X230" s="413"/>
      <c r="Y230" s="413"/>
      <c r="Z230" s="413"/>
      <c r="AA230" s="413"/>
      <c r="AB230" s="413"/>
      <c r="AC230" s="413"/>
      <c r="AD230" s="413"/>
    </row>
    <row r="231" ht="13.5" customHeight="1">
      <c r="A231" s="413"/>
      <c r="B231" s="443"/>
      <c r="C231" s="443"/>
      <c r="D231" s="443"/>
      <c r="E231" s="413"/>
      <c r="F231" s="413"/>
      <c r="G231" s="443"/>
      <c r="H231" s="443"/>
      <c r="I231" s="443"/>
      <c r="J231" s="413"/>
      <c r="K231" s="413"/>
      <c r="L231" s="413"/>
      <c r="M231" s="413"/>
      <c r="N231" s="413"/>
      <c r="O231" s="413"/>
      <c r="P231" s="413"/>
      <c r="Q231" s="413"/>
      <c r="R231" s="413"/>
      <c r="S231" s="413"/>
      <c r="T231" s="413"/>
      <c r="U231" s="413"/>
      <c r="V231" s="413"/>
      <c r="W231" s="413"/>
      <c r="X231" s="413"/>
      <c r="Y231" s="413"/>
      <c r="Z231" s="413"/>
      <c r="AA231" s="413"/>
      <c r="AB231" s="413"/>
      <c r="AC231" s="413"/>
      <c r="AD231" s="413"/>
    </row>
    <row r="232" ht="13.5" customHeight="1">
      <c r="A232" s="413"/>
      <c r="B232" s="443"/>
      <c r="C232" s="443"/>
      <c r="D232" s="443"/>
      <c r="E232" s="413"/>
      <c r="F232" s="413"/>
      <c r="G232" s="443"/>
      <c r="H232" s="443"/>
      <c r="I232" s="443"/>
      <c r="J232" s="413"/>
      <c r="K232" s="413"/>
      <c r="L232" s="413"/>
      <c r="M232" s="413"/>
      <c r="N232" s="413"/>
      <c r="O232" s="413"/>
      <c r="P232" s="413"/>
      <c r="Q232" s="413"/>
      <c r="R232" s="413"/>
      <c r="S232" s="413"/>
      <c r="T232" s="413"/>
      <c r="U232" s="413"/>
      <c r="V232" s="413"/>
      <c r="W232" s="413"/>
      <c r="X232" s="413"/>
      <c r="Y232" s="413"/>
      <c r="Z232" s="413"/>
      <c r="AA232" s="413"/>
      <c r="AB232" s="413"/>
      <c r="AC232" s="413"/>
      <c r="AD232" s="413"/>
    </row>
    <row r="233" ht="13.5" customHeight="1">
      <c r="A233" s="413"/>
      <c r="B233" s="443"/>
      <c r="C233" s="443"/>
      <c r="D233" s="443"/>
      <c r="E233" s="413"/>
      <c r="F233" s="413"/>
      <c r="G233" s="443"/>
      <c r="H233" s="443"/>
      <c r="I233" s="443"/>
      <c r="J233" s="413"/>
      <c r="K233" s="413"/>
      <c r="L233" s="413"/>
      <c r="M233" s="413"/>
      <c r="N233" s="413"/>
      <c r="O233" s="413"/>
      <c r="P233" s="413"/>
      <c r="Q233" s="413"/>
      <c r="R233" s="413"/>
      <c r="S233" s="413"/>
      <c r="T233" s="413"/>
      <c r="U233" s="413"/>
      <c r="V233" s="413"/>
      <c r="W233" s="413"/>
      <c r="X233" s="413"/>
      <c r="Y233" s="413"/>
      <c r="Z233" s="413"/>
      <c r="AA233" s="413"/>
      <c r="AB233" s="413"/>
      <c r="AC233" s="413"/>
      <c r="AD233" s="413"/>
    </row>
    <row r="234" ht="13.5" customHeight="1">
      <c r="A234" s="413"/>
      <c r="B234" s="443"/>
      <c r="C234" s="443"/>
      <c r="D234" s="443"/>
      <c r="E234" s="413"/>
      <c r="F234" s="413"/>
      <c r="G234" s="443"/>
      <c r="H234" s="443"/>
      <c r="I234" s="443"/>
      <c r="J234" s="413"/>
      <c r="K234" s="413"/>
      <c r="L234" s="413"/>
      <c r="M234" s="413"/>
      <c r="N234" s="413"/>
      <c r="O234" s="413"/>
      <c r="P234" s="413"/>
      <c r="Q234" s="413"/>
      <c r="R234" s="413"/>
      <c r="S234" s="413"/>
      <c r="T234" s="413"/>
      <c r="U234" s="413"/>
      <c r="V234" s="413"/>
      <c r="W234" s="413"/>
      <c r="X234" s="413"/>
      <c r="Y234" s="413"/>
      <c r="Z234" s="413"/>
      <c r="AA234" s="413"/>
      <c r="AB234" s="413"/>
      <c r="AC234" s="413"/>
      <c r="AD234" s="413"/>
    </row>
    <row r="235" ht="13.5" customHeight="1">
      <c r="A235" s="413"/>
      <c r="B235" s="443"/>
      <c r="C235" s="443"/>
      <c r="D235" s="443"/>
      <c r="E235" s="413"/>
      <c r="F235" s="413"/>
      <c r="G235" s="443"/>
      <c r="H235" s="443"/>
      <c r="I235" s="443"/>
      <c r="J235" s="413"/>
      <c r="K235" s="413"/>
      <c r="L235" s="413"/>
      <c r="M235" s="413"/>
      <c r="N235" s="413"/>
      <c r="O235" s="413"/>
      <c r="P235" s="413"/>
      <c r="Q235" s="413"/>
      <c r="R235" s="413"/>
      <c r="S235" s="413"/>
      <c r="T235" s="413"/>
      <c r="U235" s="413"/>
      <c r="V235" s="413"/>
      <c r="W235" s="413"/>
      <c r="X235" s="413"/>
      <c r="Y235" s="413"/>
      <c r="Z235" s="413"/>
      <c r="AA235" s="413"/>
      <c r="AB235" s="413"/>
      <c r="AC235" s="413"/>
      <c r="AD235" s="413"/>
    </row>
    <row r="236" ht="13.5" customHeight="1">
      <c r="A236" s="413"/>
      <c r="B236" s="443"/>
      <c r="C236" s="443"/>
      <c r="D236" s="443"/>
      <c r="E236" s="413"/>
      <c r="F236" s="413"/>
      <c r="G236" s="443"/>
      <c r="H236" s="443"/>
      <c r="I236" s="443"/>
      <c r="J236" s="413"/>
      <c r="K236" s="413"/>
      <c r="L236" s="413"/>
      <c r="M236" s="413"/>
      <c r="N236" s="413"/>
      <c r="O236" s="413"/>
      <c r="P236" s="413"/>
      <c r="Q236" s="413"/>
      <c r="R236" s="413"/>
      <c r="S236" s="413"/>
      <c r="T236" s="413"/>
      <c r="U236" s="413"/>
      <c r="V236" s="413"/>
      <c r="W236" s="413"/>
      <c r="X236" s="413"/>
      <c r="Y236" s="413"/>
      <c r="Z236" s="413"/>
      <c r="AA236" s="413"/>
      <c r="AB236" s="413"/>
      <c r="AC236" s="413"/>
      <c r="AD236" s="413"/>
    </row>
    <row r="237" ht="13.5" customHeight="1">
      <c r="A237" s="413"/>
      <c r="B237" s="443"/>
      <c r="C237" s="443"/>
      <c r="D237" s="443"/>
      <c r="E237" s="413"/>
      <c r="F237" s="413"/>
      <c r="G237" s="443"/>
      <c r="H237" s="443"/>
      <c r="I237" s="443"/>
      <c r="J237" s="413"/>
      <c r="K237" s="413"/>
      <c r="L237" s="413"/>
      <c r="M237" s="413"/>
      <c r="N237" s="413"/>
      <c r="O237" s="413"/>
      <c r="P237" s="413"/>
      <c r="Q237" s="413"/>
      <c r="R237" s="413"/>
      <c r="S237" s="413"/>
      <c r="T237" s="413"/>
      <c r="U237" s="413"/>
      <c r="V237" s="413"/>
      <c r="W237" s="413"/>
      <c r="X237" s="413"/>
      <c r="Y237" s="413"/>
      <c r="Z237" s="413"/>
      <c r="AA237" s="413"/>
      <c r="AB237" s="413"/>
      <c r="AC237" s="413"/>
      <c r="AD237" s="413"/>
    </row>
    <row r="238" ht="13.5" customHeight="1">
      <c r="A238" s="413"/>
      <c r="B238" s="443"/>
      <c r="C238" s="443"/>
      <c r="D238" s="443"/>
      <c r="E238" s="413"/>
      <c r="F238" s="413"/>
      <c r="G238" s="443"/>
      <c r="H238" s="443"/>
      <c r="I238" s="443"/>
      <c r="J238" s="413"/>
      <c r="K238" s="413"/>
      <c r="L238" s="413"/>
      <c r="M238" s="413"/>
      <c r="N238" s="413"/>
      <c r="O238" s="413"/>
      <c r="P238" s="413"/>
      <c r="Q238" s="413"/>
      <c r="R238" s="413"/>
      <c r="S238" s="413"/>
      <c r="T238" s="413"/>
      <c r="U238" s="413"/>
      <c r="V238" s="413"/>
      <c r="W238" s="413"/>
      <c r="X238" s="413"/>
      <c r="Y238" s="413"/>
      <c r="Z238" s="413"/>
      <c r="AA238" s="413"/>
      <c r="AB238" s="413"/>
      <c r="AC238" s="413"/>
      <c r="AD238" s="413"/>
    </row>
    <row r="239" ht="13.5" customHeight="1">
      <c r="A239" s="413"/>
      <c r="B239" s="443"/>
      <c r="C239" s="443"/>
      <c r="D239" s="443"/>
      <c r="E239" s="413"/>
      <c r="F239" s="413"/>
      <c r="G239" s="443"/>
      <c r="H239" s="443"/>
      <c r="I239" s="443"/>
      <c r="J239" s="413"/>
      <c r="K239" s="413"/>
      <c r="L239" s="413"/>
      <c r="M239" s="413"/>
      <c r="N239" s="413"/>
      <c r="O239" s="413"/>
      <c r="P239" s="413"/>
      <c r="Q239" s="413"/>
      <c r="R239" s="413"/>
      <c r="S239" s="413"/>
      <c r="T239" s="413"/>
      <c r="U239" s="413"/>
      <c r="V239" s="413"/>
      <c r="W239" s="413"/>
      <c r="X239" s="413"/>
      <c r="Y239" s="413"/>
      <c r="Z239" s="413"/>
      <c r="AA239" s="413"/>
      <c r="AB239" s="413"/>
      <c r="AC239" s="413"/>
      <c r="AD239" s="413"/>
    </row>
    <row r="240" ht="13.5" customHeight="1">
      <c r="A240" s="413"/>
      <c r="B240" s="443"/>
      <c r="C240" s="443"/>
      <c r="D240" s="443"/>
      <c r="E240" s="413"/>
      <c r="F240" s="413"/>
      <c r="G240" s="443"/>
      <c r="H240" s="443"/>
      <c r="I240" s="443"/>
      <c r="J240" s="413"/>
      <c r="K240" s="413"/>
      <c r="L240" s="413"/>
      <c r="M240" s="413"/>
      <c r="N240" s="413"/>
      <c r="O240" s="413"/>
      <c r="P240" s="413"/>
      <c r="Q240" s="413"/>
      <c r="R240" s="413"/>
      <c r="S240" s="413"/>
      <c r="T240" s="413"/>
      <c r="U240" s="413"/>
      <c r="V240" s="413"/>
      <c r="W240" s="413"/>
      <c r="X240" s="413"/>
      <c r="Y240" s="413"/>
      <c r="Z240" s="413"/>
      <c r="AA240" s="413"/>
      <c r="AB240" s="413"/>
      <c r="AC240" s="413"/>
      <c r="AD240" s="413"/>
    </row>
    <row r="241" ht="13.5" customHeight="1">
      <c r="A241" s="413"/>
      <c r="B241" s="443"/>
      <c r="C241" s="443"/>
      <c r="D241" s="443"/>
      <c r="E241" s="413"/>
      <c r="F241" s="413"/>
      <c r="G241" s="443"/>
      <c r="H241" s="443"/>
      <c r="I241" s="443"/>
      <c r="J241" s="413"/>
      <c r="K241" s="413"/>
      <c r="L241" s="413"/>
      <c r="M241" s="413"/>
      <c r="N241" s="413"/>
      <c r="O241" s="413"/>
      <c r="P241" s="413"/>
      <c r="Q241" s="413"/>
      <c r="R241" s="413"/>
      <c r="S241" s="413"/>
      <c r="T241" s="413"/>
      <c r="U241" s="413"/>
      <c r="V241" s="413"/>
      <c r="W241" s="413"/>
      <c r="X241" s="413"/>
      <c r="Y241" s="413"/>
      <c r="Z241" s="413"/>
      <c r="AA241" s="413"/>
      <c r="AB241" s="413"/>
      <c r="AC241" s="413"/>
      <c r="AD241" s="413"/>
    </row>
    <row r="242" ht="13.5" customHeight="1">
      <c r="A242" s="413"/>
      <c r="B242" s="443"/>
      <c r="C242" s="443"/>
      <c r="D242" s="443"/>
      <c r="E242" s="413"/>
      <c r="F242" s="413"/>
      <c r="G242" s="443"/>
      <c r="H242" s="443"/>
      <c r="I242" s="443"/>
      <c r="J242" s="413"/>
      <c r="K242" s="413"/>
      <c r="L242" s="413"/>
      <c r="M242" s="413"/>
      <c r="N242" s="413"/>
      <c r="O242" s="413"/>
      <c r="P242" s="413"/>
      <c r="Q242" s="413"/>
      <c r="R242" s="413"/>
      <c r="S242" s="413"/>
      <c r="T242" s="413"/>
      <c r="U242" s="413"/>
      <c r="V242" s="413"/>
      <c r="W242" s="413"/>
      <c r="X242" s="413"/>
      <c r="Y242" s="413"/>
      <c r="Z242" s="413"/>
      <c r="AA242" s="413"/>
      <c r="AB242" s="413"/>
      <c r="AC242" s="413"/>
      <c r="AD242" s="413"/>
    </row>
    <row r="243" ht="13.5" customHeight="1">
      <c r="A243" s="413"/>
      <c r="B243" s="443"/>
      <c r="C243" s="443"/>
      <c r="D243" s="443"/>
      <c r="E243" s="413"/>
      <c r="F243" s="413"/>
      <c r="G243" s="443"/>
      <c r="H243" s="443"/>
      <c r="I243" s="443"/>
      <c r="J243" s="413"/>
      <c r="K243" s="413"/>
      <c r="L243" s="413"/>
      <c r="M243" s="413"/>
      <c r="N243" s="413"/>
      <c r="O243" s="413"/>
      <c r="P243" s="413"/>
      <c r="Q243" s="413"/>
      <c r="R243" s="413"/>
      <c r="S243" s="413"/>
      <c r="T243" s="413"/>
      <c r="U243" s="413"/>
      <c r="V243" s="413"/>
      <c r="W243" s="413"/>
      <c r="X243" s="413"/>
      <c r="Y243" s="413"/>
      <c r="Z243" s="413"/>
      <c r="AA243" s="413"/>
      <c r="AB243" s="413"/>
      <c r="AC243" s="413"/>
      <c r="AD243" s="413"/>
    </row>
    <row r="244" ht="13.5" customHeight="1">
      <c r="A244" s="413"/>
      <c r="B244" s="443"/>
      <c r="C244" s="443"/>
      <c r="D244" s="443"/>
      <c r="E244" s="413"/>
      <c r="F244" s="413"/>
      <c r="G244" s="443"/>
      <c r="H244" s="443"/>
      <c r="I244" s="443"/>
      <c r="J244" s="413"/>
      <c r="K244" s="413"/>
      <c r="L244" s="413"/>
      <c r="M244" s="413"/>
      <c r="N244" s="413"/>
      <c r="O244" s="413"/>
      <c r="P244" s="413"/>
      <c r="Q244" s="413"/>
      <c r="R244" s="413"/>
      <c r="S244" s="413"/>
      <c r="T244" s="413"/>
      <c r="U244" s="413"/>
      <c r="V244" s="413"/>
      <c r="W244" s="413"/>
      <c r="X244" s="413"/>
      <c r="Y244" s="413"/>
      <c r="Z244" s="413"/>
      <c r="AA244" s="413"/>
      <c r="AB244" s="413"/>
      <c r="AC244" s="413"/>
      <c r="AD244" s="413"/>
    </row>
    <row r="245" ht="13.5" customHeight="1">
      <c r="A245" s="413"/>
      <c r="B245" s="443"/>
      <c r="C245" s="443"/>
      <c r="D245" s="443"/>
      <c r="E245" s="413"/>
      <c r="F245" s="413"/>
      <c r="G245" s="443"/>
      <c r="H245" s="443"/>
      <c r="I245" s="443"/>
      <c r="J245" s="413"/>
      <c r="K245" s="413"/>
      <c r="L245" s="413"/>
      <c r="M245" s="413"/>
      <c r="N245" s="413"/>
      <c r="O245" s="413"/>
      <c r="P245" s="413"/>
      <c r="Q245" s="413"/>
      <c r="R245" s="413"/>
      <c r="S245" s="413"/>
      <c r="T245" s="413"/>
      <c r="U245" s="413"/>
      <c r="V245" s="413"/>
      <c r="W245" s="413"/>
      <c r="X245" s="413"/>
      <c r="Y245" s="413"/>
      <c r="Z245" s="413"/>
      <c r="AA245" s="413"/>
      <c r="AB245" s="413"/>
      <c r="AC245" s="413"/>
      <c r="AD245" s="413"/>
    </row>
    <row r="246" ht="13.5" customHeight="1">
      <c r="A246" s="413"/>
      <c r="B246" s="443"/>
      <c r="C246" s="443"/>
      <c r="D246" s="443"/>
      <c r="E246" s="413"/>
      <c r="F246" s="413"/>
      <c r="G246" s="443"/>
      <c r="H246" s="443"/>
      <c r="I246" s="443"/>
      <c r="J246" s="413"/>
      <c r="K246" s="413"/>
      <c r="L246" s="413"/>
      <c r="M246" s="413"/>
      <c r="N246" s="413"/>
      <c r="O246" s="413"/>
      <c r="P246" s="413"/>
      <c r="Q246" s="413"/>
      <c r="R246" s="413"/>
      <c r="S246" s="413"/>
      <c r="T246" s="413"/>
      <c r="U246" s="413"/>
      <c r="V246" s="413"/>
      <c r="W246" s="413"/>
      <c r="X246" s="413"/>
      <c r="Y246" s="413"/>
      <c r="Z246" s="413"/>
      <c r="AA246" s="413"/>
      <c r="AB246" s="413"/>
      <c r="AC246" s="413"/>
      <c r="AD246" s="413"/>
    </row>
    <row r="247" ht="13.5" customHeight="1">
      <c r="A247" s="413"/>
      <c r="B247" s="443"/>
      <c r="C247" s="443"/>
      <c r="D247" s="443"/>
      <c r="E247" s="413"/>
      <c r="F247" s="413"/>
      <c r="G247" s="443"/>
      <c r="H247" s="443"/>
      <c r="I247" s="443"/>
      <c r="J247" s="413"/>
      <c r="K247" s="413"/>
      <c r="L247" s="413"/>
      <c r="M247" s="413"/>
      <c r="N247" s="413"/>
      <c r="O247" s="413"/>
      <c r="P247" s="413"/>
      <c r="Q247" s="413"/>
      <c r="R247" s="413"/>
      <c r="S247" s="413"/>
      <c r="T247" s="413"/>
      <c r="U247" s="413"/>
      <c r="V247" s="413"/>
      <c r="W247" s="413"/>
      <c r="X247" s="413"/>
      <c r="Y247" s="413"/>
      <c r="Z247" s="413"/>
      <c r="AA247" s="413"/>
      <c r="AB247" s="413"/>
      <c r="AC247" s="413"/>
      <c r="AD247" s="413"/>
    </row>
    <row r="248" ht="13.5" customHeight="1">
      <c r="A248" s="413"/>
      <c r="B248" s="443"/>
      <c r="C248" s="443"/>
      <c r="D248" s="443"/>
      <c r="E248" s="413"/>
      <c r="F248" s="413"/>
      <c r="G248" s="443"/>
      <c r="H248" s="443"/>
      <c r="I248" s="443"/>
      <c r="J248" s="413"/>
      <c r="K248" s="413"/>
      <c r="L248" s="413"/>
      <c r="M248" s="413"/>
      <c r="N248" s="413"/>
      <c r="O248" s="413"/>
      <c r="P248" s="413"/>
      <c r="Q248" s="413"/>
      <c r="R248" s="413"/>
      <c r="S248" s="413"/>
      <c r="T248" s="413"/>
      <c r="U248" s="413"/>
      <c r="V248" s="413"/>
      <c r="W248" s="413"/>
      <c r="X248" s="413"/>
      <c r="Y248" s="413"/>
      <c r="Z248" s="413"/>
      <c r="AA248" s="413"/>
      <c r="AB248" s="413"/>
      <c r="AC248" s="413"/>
      <c r="AD248" s="413"/>
    </row>
    <row r="249" ht="13.5" customHeight="1">
      <c r="A249" s="413"/>
      <c r="B249" s="443"/>
      <c r="C249" s="443"/>
      <c r="D249" s="443"/>
      <c r="E249" s="413"/>
      <c r="F249" s="413"/>
      <c r="G249" s="443"/>
      <c r="H249" s="443"/>
      <c r="I249" s="443"/>
      <c r="J249" s="413"/>
      <c r="K249" s="413"/>
      <c r="L249" s="413"/>
      <c r="M249" s="413"/>
      <c r="N249" s="413"/>
      <c r="O249" s="413"/>
      <c r="P249" s="413"/>
      <c r="Q249" s="413"/>
      <c r="R249" s="413"/>
      <c r="S249" s="413"/>
      <c r="T249" s="413"/>
      <c r="U249" s="413"/>
      <c r="V249" s="413"/>
      <c r="W249" s="413"/>
      <c r="X249" s="413"/>
      <c r="Y249" s="413"/>
      <c r="Z249" s="413"/>
      <c r="AA249" s="413"/>
      <c r="AB249" s="413"/>
      <c r="AC249" s="413"/>
      <c r="AD249" s="413"/>
    </row>
    <row r="250" ht="13.5" customHeight="1">
      <c r="A250" s="413"/>
      <c r="B250" s="443"/>
      <c r="C250" s="443"/>
      <c r="D250" s="443"/>
      <c r="E250" s="413"/>
      <c r="F250" s="413"/>
      <c r="G250" s="443"/>
      <c r="H250" s="443"/>
      <c r="I250" s="443"/>
      <c r="J250" s="413"/>
      <c r="K250" s="413"/>
      <c r="L250" s="413"/>
      <c r="M250" s="413"/>
      <c r="N250" s="413"/>
      <c r="O250" s="413"/>
      <c r="P250" s="413"/>
      <c r="Q250" s="413"/>
      <c r="R250" s="413"/>
      <c r="S250" s="413"/>
      <c r="T250" s="413"/>
      <c r="U250" s="413"/>
      <c r="V250" s="413"/>
      <c r="W250" s="413"/>
      <c r="X250" s="413"/>
      <c r="Y250" s="413"/>
      <c r="Z250" s="413"/>
      <c r="AA250" s="413"/>
      <c r="AB250" s="413"/>
      <c r="AC250" s="413"/>
      <c r="AD250" s="413"/>
    </row>
    <row r="251" ht="13.5" customHeight="1">
      <c r="A251" s="413"/>
      <c r="B251" s="443"/>
      <c r="C251" s="443"/>
      <c r="D251" s="443"/>
      <c r="E251" s="413"/>
      <c r="F251" s="413"/>
      <c r="G251" s="443"/>
      <c r="H251" s="443"/>
      <c r="I251" s="443"/>
      <c r="J251" s="413"/>
      <c r="K251" s="413"/>
      <c r="L251" s="413"/>
      <c r="M251" s="413"/>
      <c r="N251" s="413"/>
      <c r="O251" s="413"/>
      <c r="P251" s="413"/>
      <c r="Q251" s="413"/>
      <c r="R251" s="413"/>
      <c r="S251" s="413"/>
      <c r="T251" s="413"/>
      <c r="U251" s="413"/>
      <c r="V251" s="413"/>
      <c r="W251" s="413"/>
      <c r="X251" s="413"/>
      <c r="Y251" s="413"/>
      <c r="Z251" s="413"/>
      <c r="AA251" s="413"/>
      <c r="AB251" s="413"/>
      <c r="AC251" s="413"/>
      <c r="AD251" s="413"/>
    </row>
    <row r="252" ht="13.5" customHeight="1">
      <c r="A252" s="413"/>
      <c r="B252" s="443"/>
      <c r="C252" s="443"/>
      <c r="D252" s="443"/>
      <c r="E252" s="413"/>
      <c r="F252" s="413"/>
      <c r="G252" s="443"/>
      <c r="H252" s="443"/>
      <c r="I252" s="443"/>
      <c r="J252" s="413"/>
      <c r="K252" s="413"/>
      <c r="L252" s="413"/>
      <c r="M252" s="413"/>
      <c r="N252" s="413"/>
      <c r="O252" s="413"/>
      <c r="P252" s="413"/>
      <c r="Q252" s="413"/>
      <c r="R252" s="413"/>
      <c r="S252" s="413"/>
      <c r="T252" s="413"/>
      <c r="U252" s="413"/>
      <c r="V252" s="413"/>
      <c r="W252" s="413"/>
      <c r="X252" s="413"/>
      <c r="Y252" s="413"/>
      <c r="Z252" s="413"/>
      <c r="AA252" s="413"/>
      <c r="AB252" s="413"/>
      <c r="AC252" s="413"/>
      <c r="AD252" s="413"/>
    </row>
    <row r="253" ht="13.5" customHeight="1">
      <c r="A253" s="413"/>
      <c r="B253" s="443"/>
      <c r="C253" s="443"/>
      <c r="D253" s="443"/>
      <c r="E253" s="413"/>
      <c r="F253" s="413"/>
      <c r="G253" s="443"/>
      <c r="H253" s="443"/>
      <c r="I253" s="443"/>
      <c r="J253" s="413"/>
      <c r="K253" s="413"/>
      <c r="L253" s="413"/>
      <c r="M253" s="413"/>
      <c r="N253" s="413"/>
      <c r="O253" s="413"/>
      <c r="P253" s="413"/>
      <c r="Q253" s="413"/>
      <c r="R253" s="413"/>
      <c r="S253" s="413"/>
      <c r="T253" s="413"/>
      <c r="U253" s="413"/>
      <c r="V253" s="413"/>
      <c r="W253" s="413"/>
      <c r="X253" s="413"/>
      <c r="Y253" s="413"/>
      <c r="Z253" s="413"/>
      <c r="AA253" s="413"/>
      <c r="AB253" s="413"/>
      <c r="AC253" s="413"/>
      <c r="AD253" s="413"/>
    </row>
    <row r="254" ht="13.5" customHeight="1">
      <c r="A254" s="413"/>
      <c r="B254" s="443"/>
      <c r="C254" s="443"/>
      <c r="D254" s="443"/>
      <c r="E254" s="413"/>
      <c r="F254" s="413"/>
      <c r="G254" s="443"/>
      <c r="H254" s="443"/>
      <c r="I254" s="443"/>
      <c r="J254" s="413"/>
      <c r="K254" s="413"/>
      <c r="L254" s="413"/>
      <c r="M254" s="413"/>
      <c r="N254" s="413"/>
      <c r="O254" s="413"/>
      <c r="P254" s="413"/>
      <c r="Q254" s="413"/>
      <c r="R254" s="413"/>
      <c r="S254" s="413"/>
      <c r="T254" s="413"/>
      <c r="U254" s="413"/>
      <c r="V254" s="413"/>
      <c r="W254" s="413"/>
      <c r="X254" s="413"/>
      <c r="Y254" s="413"/>
      <c r="Z254" s="413"/>
      <c r="AA254" s="413"/>
      <c r="AB254" s="413"/>
      <c r="AC254" s="413"/>
      <c r="AD254" s="413"/>
    </row>
    <row r="255" ht="13.5" customHeight="1">
      <c r="A255" s="413"/>
      <c r="B255" s="443"/>
      <c r="C255" s="443"/>
      <c r="D255" s="443"/>
      <c r="E255" s="413"/>
      <c r="F255" s="413"/>
      <c r="G255" s="443"/>
      <c r="H255" s="443"/>
      <c r="I255" s="443"/>
      <c r="J255" s="413"/>
      <c r="K255" s="413"/>
      <c r="L255" s="413"/>
      <c r="M255" s="413"/>
      <c r="N255" s="413"/>
      <c r="O255" s="413"/>
      <c r="P255" s="413"/>
      <c r="Q255" s="413"/>
      <c r="R255" s="413"/>
      <c r="S255" s="413"/>
      <c r="T255" s="413"/>
      <c r="U255" s="413"/>
      <c r="V255" s="413"/>
      <c r="W255" s="413"/>
      <c r="X255" s="413"/>
      <c r="Y255" s="413"/>
      <c r="Z255" s="413"/>
      <c r="AA255" s="413"/>
      <c r="AB255" s="413"/>
      <c r="AC255" s="413"/>
      <c r="AD255" s="413"/>
    </row>
    <row r="256" ht="13.5" customHeight="1">
      <c r="A256" s="413"/>
      <c r="B256" s="443"/>
      <c r="C256" s="443"/>
      <c r="D256" s="443"/>
      <c r="E256" s="413"/>
      <c r="F256" s="413"/>
      <c r="G256" s="443"/>
      <c r="H256" s="443"/>
      <c r="I256" s="443"/>
      <c r="J256" s="413"/>
      <c r="K256" s="413"/>
      <c r="L256" s="413"/>
      <c r="M256" s="413"/>
      <c r="N256" s="413"/>
      <c r="O256" s="413"/>
      <c r="P256" s="413"/>
      <c r="Q256" s="413"/>
      <c r="R256" s="413"/>
      <c r="S256" s="413"/>
      <c r="T256" s="413"/>
      <c r="U256" s="413"/>
      <c r="V256" s="413"/>
      <c r="W256" s="413"/>
      <c r="X256" s="413"/>
      <c r="Y256" s="413"/>
      <c r="Z256" s="413"/>
      <c r="AA256" s="413"/>
      <c r="AB256" s="413"/>
      <c r="AC256" s="413"/>
      <c r="AD256" s="413"/>
    </row>
    <row r="257" ht="13.5" customHeight="1">
      <c r="A257" s="413"/>
      <c r="B257" s="443"/>
      <c r="C257" s="443"/>
      <c r="D257" s="443"/>
      <c r="E257" s="413"/>
      <c r="F257" s="413"/>
      <c r="G257" s="443"/>
      <c r="H257" s="443"/>
      <c r="I257" s="443"/>
      <c r="J257" s="413"/>
      <c r="K257" s="413"/>
      <c r="L257" s="413"/>
      <c r="M257" s="413"/>
      <c r="N257" s="413"/>
      <c r="O257" s="413"/>
      <c r="P257" s="413"/>
      <c r="Q257" s="413"/>
      <c r="R257" s="413"/>
      <c r="S257" s="413"/>
      <c r="T257" s="413"/>
      <c r="U257" s="413"/>
      <c r="V257" s="413"/>
      <c r="W257" s="413"/>
      <c r="X257" s="413"/>
      <c r="Y257" s="413"/>
      <c r="Z257" s="413"/>
      <c r="AA257" s="413"/>
      <c r="AB257" s="413"/>
      <c r="AC257" s="413"/>
      <c r="AD257" s="413"/>
    </row>
    <row r="258" ht="13.5" customHeight="1">
      <c r="A258" s="413"/>
      <c r="B258" s="443"/>
      <c r="C258" s="443"/>
      <c r="D258" s="443"/>
      <c r="E258" s="413"/>
      <c r="F258" s="413"/>
      <c r="G258" s="443"/>
      <c r="H258" s="443"/>
      <c r="I258" s="443"/>
      <c r="J258" s="413"/>
      <c r="K258" s="413"/>
      <c r="L258" s="413"/>
      <c r="M258" s="413"/>
      <c r="N258" s="413"/>
      <c r="O258" s="413"/>
      <c r="P258" s="413"/>
      <c r="Q258" s="413"/>
      <c r="R258" s="413"/>
      <c r="S258" s="413"/>
      <c r="T258" s="413"/>
      <c r="U258" s="413"/>
      <c r="V258" s="413"/>
      <c r="W258" s="413"/>
      <c r="X258" s="413"/>
      <c r="Y258" s="413"/>
      <c r="Z258" s="413"/>
      <c r="AA258" s="413"/>
      <c r="AB258" s="413"/>
      <c r="AC258" s="413"/>
      <c r="AD258" s="413"/>
    </row>
    <row r="259" ht="13.5" customHeight="1">
      <c r="A259" s="413"/>
      <c r="B259" s="443"/>
      <c r="C259" s="443"/>
      <c r="D259" s="443"/>
      <c r="E259" s="413"/>
      <c r="F259" s="413"/>
      <c r="G259" s="443"/>
      <c r="H259" s="443"/>
      <c r="I259" s="443"/>
      <c r="J259" s="413"/>
      <c r="K259" s="413"/>
      <c r="L259" s="413"/>
      <c r="M259" s="413"/>
      <c r="N259" s="413"/>
      <c r="O259" s="413"/>
      <c r="P259" s="413"/>
      <c r="Q259" s="413"/>
      <c r="R259" s="413"/>
      <c r="S259" s="413"/>
      <c r="T259" s="413"/>
      <c r="U259" s="413"/>
      <c r="V259" s="413"/>
      <c r="W259" s="413"/>
      <c r="X259" s="413"/>
      <c r="Y259" s="413"/>
      <c r="Z259" s="413"/>
      <c r="AA259" s="413"/>
      <c r="AB259" s="413"/>
      <c r="AC259" s="413"/>
      <c r="AD259" s="413"/>
    </row>
    <row r="260" ht="13.5" customHeight="1">
      <c r="A260" s="413"/>
      <c r="B260" s="443"/>
      <c r="C260" s="443"/>
      <c r="D260" s="443"/>
      <c r="E260" s="413"/>
      <c r="F260" s="413"/>
      <c r="G260" s="443"/>
      <c r="H260" s="443"/>
      <c r="I260" s="443"/>
      <c r="J260" s="413"/>
      <c r="K260" s="413"/>
      <c r="L260" s="413"/>
      <c r="M260" s="413"/>
      <c r="N260" s="413"/>
      <c r="O260" s="413"/>
      <c r="P260" s="413"/>
      <c r="Q260" s="413"/>
      <c r="R260" s="413"/>
      <c r="S260" s="413"/>
      <c r="T260" s="413"/>
      <c r="U260" s="413"/>
      <c r="V260" s="413"/>
      <c r="W260" s="413"/>
      <c r="X260" s="413"/>
      <c r="Y260" s="413"/>
      <c r="Z260" s="413"/>
      <c r="AA260" s="413"/>
      <c r="AB260" s="413"/>
      <c r="AC260" s="413"/>
      <c r="AD260" s="413"/>
    </row>
    <row r="261" ht="13.5" customHeight="1">
      <c r="A261" s="413"/>
      <c r="B261" s="443"/>
      <c r="C261" s="443"/>
      <c r="D261" s="443"/>
      <c r="E261" s="413"/>
      <c r="F261" s="413"/>
      <c r="G261" s="443"/>
      <c r="H261" s="443"/>
      <c r="I261" s="443"/>
      <c r="J261" s="413"/>
      <c r="K261" s="413"/>
      <c r="L261" s="413"/>
      <c r="M261" s="413"/>
      <c r="N261" s="413"/>
      <c r="O261" s="413"/>
      <c r="P261" s="413"/>
      <c r="Q261" s="413"/>
      <c r="R261" s="413"/>
      <c r="S261" s="413"/>
      <c r="T261" s="413"/>
      <c r="U261" s="413"/>
      <c r="V261" s="413"/>
      <c r="W261" s="413"/>
      <c r="X261" s="413"/>
      <c r="Y261" s="413"/>
      <c r="Z261" s="413"/>
      <c r="AA261" s="413"/>
      <c r="AB261" s="413"/>
      <c r="AC261" s="413"/>
      <c r="AD261" s="413"/>
    </row>
    <row r="262" ht="13.5" customHeight="1">
      <c r="A262" s="413"/>
      <c r="B262" s="443"/>
      <c r="C262" s="443"/>
      <c r="D262" s="443"/>
      <c r="E262" s="413"/>
      <c r="F262" s="413"/>
      <c r="G262" s="443"/>
      <c r="H262" s="443"/>
      <c r="I262" s="443"/>
      <c r="J262" s="413"/>
      <c r="K262" s="413"/>
      <c r="L262" s="413"/>
      <c r="M262" s="413"/>
      <c r="N262" s="413"/>
      <c r="O262" s="413"/>
      <c r="P262" s="413"/>
      <c r="Q262" s="413"/>
      <c r="R262" s="413"/>
      <c r="S262" s="413"/>
      <c r="T262" s="413"/>
      <c r="U262" s="413"/>
      <c r="V262" s="413"/>
      <c r="W262" s="413"/>
      <c r="X262" s="413"/>
      <c r="Y262" s="413"/>
      <c r="Z262" s="413"/>
      <c r="AA262" s="413"/>
      <c r="AB262" s="413"/>
      <c r="AC262" s="413"/>
      <c r="AD262" s="413"/>
    </row>
    <row r="263" ht="13.5" customHeight="1">
      <c r="A263" s="413"/>
      <c r="B263" s="443"/>
      <c r="C263" s="443"/>
      <c r="D263" s="443"/>
      <c r="E263" s="413"/>
      <c r="F263" s="413"/>
      <c r="G263" s="443"/>
      <c r="H263" s="443"/>
      <c r="I263" s="443"/>
      <c r="J263" s="413"/>
      <c r="K263" s="413"/>
      <c r="L263" s="413"/>
      <c r="M263" s="413"/>
      <c r="N263" s="413"/>
      <c r="O263" s="413"/>
      <c r="P263" s="413"/>
      <c r="Q263" s="413"/>
      <c r="R263" s="413"/>
      <c r="S263" s="413"/>
      <c r="T263" s="413"/>
      <c r="U263" s="413"/>
      <c r="V263" s="413"/>
      <c r="W263" s="413"/>
      <c r="X263" s="413"/>
      <c r="Y263" s="413"/>
      <c r="Z263" s="413"/>
      <c r="AA263" s="413"/>
      <c r="AB263" s="413"/>
      <c r="AC263" s="413"/>
      <c r="AD263" s="413"/>
    </row>
    <row r="264" ht="13.5" customHeight="1">
      <c r="A264" s="413"/>
      <c r="B264" s="443"/>
      <c r="C264" s="443"/>
      <c r="D264" s="443"/>
      <c r="E264" s="413"/>
      <c r="F264" s="413"/>
      <c r="G264" s="443"/>
      <c r="H264" s="443"/>
      <c r="I264" s="443"/>
      <c r="J264" s="413"/>
      <c r="K264" s="413"/>
      <c r="L264" s="413"/>
      <c r="M264" s="413"/>
      <c r="N264" s="413"/>
      <c r="O264" s="413"/>
      <c r="P264" s="413"/>
      <c r="Q264" s="413"/>
      <c r="R264" s="413"/>
      <c r="S264" s="413"/>
      <c r="T264" s="413"/>
      <c r="U264" s="413"/>
      <c r="V264" s="413"/>
      <c r="W264" s="413"/>
      <c r="X264" s="413"/>
      <c r="Y264" s="413"/>
      <c r="Z264" s="413"/>
      <c r="AA264" s="413"/>
      <c r="AB264" s="413"/>
      <c r="AC264" s="413"/>
      <c r="AD264" s="413"/>
    </row>
    <row r="265" ht="13.5" customHeight="1">
      <c r="A265" s="413"/>
      <c r="B265" s="443"/>
      <c r="C265" s="443"/>
      <c r="D265" s="443"/>
      <c r="E265" s="413"/>
      <c r="F265" s="413"/>
      <c r="G265" s="443"/>
      <c r="H265" s="443"/>
      <c r="I265" s="443"/>
      <c r="J265" s="413"/>
      <c r="K265" s="413"/>
      <c r="L265" s="413"/>
      <c r="M265" s="413"/>
      <c r="N265" s="413"/>
      <c r="O265" s="413"/>
      <c r="P265" s="413"/>
      <c r="Q265" s="413"/>
      <c r="R265" s="413"/>
      <c r="S265" s="413"/>
      <c r="T265" s="413"/>
      <c r="U265" s="413"/>
      <c r="V265" s="413"/>
      <c r="W265" s="413"/>
      <c r="X265" s="413"/>
      <c r="Y265" s="413"/>
      <c r="Z265" s="413"/>
      <c r="AA265" s="413"/>
      <c r="AB265" s="413"/>
      <c r="AC265" s="413"/>
      <c r="AD265" s="413"/>
    </row>
    <row r="266" ht="13.5" customHeight="1">
      <c r="A266" s="413"/>
      <c r="B266" s="443"/>
      <c r="C266" s="443"/>
      <c r="D266" s="443"/>
      <c r="E266" s="413"/>
      <c r="F266" s="413"/>
      <c r="G266" s="443"/>
      <c r="H266" s="443"/>
      <c r="I266" s="443"/>
      <c r="J266" s="413"/>
      <c r="K266" s="413"/>
      <c r="L266" s="413"/>
      <c r="M266" s="413"/>
      <c r="N266" s="413"/>
      <c r="O266" s="413"/>
      <c r="P266" s="413"/>
      <c r="Q266" s="413"/>
      <c r="R266" s="413"/>
      <c r="S266" s="413"/>
      <c r="T266" s="413"/>
      <c r="U266" s="413"/>
      <c r="V266" s="413"/>
      <c r="W266" s="413"/>
      <c r="X266" s="413"/>
      <c r="Y266" s="413"/>
      <c r="Z266" s="413"/>
      <c r="AA266" s="413"/>
      <c r="AB266" s="413"/>
      <c r="AC266" s="413"/>
      <c r="AD266" s="413"/>
    </row>
    <row r="267" ht="13.5" customHeight="1">
      <c r="A267" s="413"/>
      <c r="B267" s="443"/>
      <c r="C267" s="443"/>
      <c r="D267" s="443"/>
      <c r="E267" s="413"/>
      <c r="F267" s="413"/>
      <c r="G267" s="443"/>
      <c r="H267" s="443"/>
      <c r="I267" s="443"/>
      <c r="J267" s="413"/>
      <c r="K267" s="413"/>
      <c r="L267" s="413"/>
      <c r="M267" s="413"/>
      <c r="N267" s="413"/>
      <c r="O267" s="413"/>
      <c r="P267" s="413"/>
      <c r="Q267" s="413"/>
      <c r="R267" s="413"/>
      <c r="S267" s="413"/>
      <c r="T267" s="413"/>
      <c r="U267" s="413"/>
      <c r="V267" s="413"/>
      <c r="W267" s="413"/>
      <c r="X267" s="413"/>
      <c r="Y267" s="413"/>
      <c r="Z267" s="413"/>
      <c r="AA267" s="413"/>
      <c r="AB267" s="413"/>
      <c r="AC267" s="413"/>
      <c r="AD267" s="413"/>
    </row>
    <row r="268" ht="13.5" customHeight="1">
      <c r="A268" s="413"/>
      <c r="B268" s="443"/>
      <c r="C268" s="443"/>
      <c r="D268" s="443"/>
      <c r="E268" s="413"/>
      <c r="F268" s="413"/>
      <c r="G268" s="443"/>
      <c r="H268" s="443"/>
      <c r="I268" s="443"/>
      <c r="J268" s="413"/>
      <c r="K268" s="413"/>
      <c r="L268" s="413"/>
      <c r="M268" s="413"/>
      <c r="N268" s="413"/>
      <c r="O268" s="413"/>
      <c r="P268" s="413"/>
      <c r="Q268" s="413"/>
      <c r="R268" s="413"/>
      <c r="S268" s="413"/>
      <c r="T268" s="413"/>
      <c r="U268" s="413"/>
      <c r="V268" s="413"/>
      <c r="W268" s="413"/>
      <c r="X268" s="413"/>
      <c r="Y268" s="413"/>
      <c r="Z268" s="413"/>
      <c r="AA268" s="413"/>
      <c r="AB268" s="413"/>
      <c r="AC268" s="413"/>
      <c r="AD268" s="413"/>
    </row>
    <row r="269" ht="13.5" customHeight="1">
      <c r="A269" s="413"/>
      <c r="B269" s="443"/>
      <c r="C269" s="443"/>
      <c r="D269" s="443"/>
      <c r="E269" s="413"/>
      <c r="F269" s="413"/>
      <c r="G269" s="443"/>
      <c r="H269" s="443"/>
      <c r="I269" s="443"/>
      <c r="J269" s="413"/>
      <c r="K269" s="413"/>
      <c r="L269" s="413"/>
      <c r="M269" s="413"/>
      <c r="N269" s="413"/>
      <c r="O269" s="413"/>
      <c r="P269" s="413"/>
      <c r="Q269" s="413"/>
      <c r="R269" s="413"/>
      <c r="S269" s="413"/>
      <c r="T269" s="413"/>
      <c r="U269" s="413"/>
      <c r="V269" s="413"/>
      <c r="W269" s="413"/>
      <c r="X269" s="413"/>
      <c r="Y269" s="413"/>
      <c r="Z269" s="413"/>
      <c r="AA269" s="413"/>
      <c r="AB269" s="413"/>
      <c r="AC269" s="413"/>
      <c r="AD269" s="413"/>
    </row>
    <row r="270" ht="13.5" customHeight="1">
      <c r="A270" s="413"/>
      <c r="B270" s="443"/>
      <c r="C270" s="443"/>
      <c r="D270" s="443"/>
      <c r="E270" s="413"/>
      <c r="F270" s="413"/>
      <c r="G270" s="443"/>
      <c r="H270" s="443"/>
      <c r="I270" s="443"/>
      <c r="J270" s="413"/>
      <c r="K270" s="413"/>
      <c r="L270" s="413"/>
      <c r="M270" s="413"/>
      <c r="N270" s="413"/>
      <c r="O270" s="413"/>
      <c r="P270" s="413"/>
      <c r="Q270" s="413"/>
      <c r="R270" s="413"/>
      <c r="S270" s="413"/>
      <c r="T270" s="413"/>
      <c r="U270" s="413"/>
      <c r="V270" s="413"/>
      <c r="W270" s="413"/>
      <c r="X270" s="413"/>
      <c r="Y270" s="413"/>
      <c r="Z270" s="413"/>
      <c r="AA270" s="413"/>
      <c r="AB270" s="413"/>
      <c r="AC270" s="413"/>
      <c r="AD270" s="413"/>
    </row>
    <row r="271" ht="13.5" customHeight="1">
      <c r="A271" s="413"/>
      <c r="B271" s="443"/>
      <c r="C271" s="443"/>
      <c r="D271" s="443"/>
      <c r="E271" s="413"/>
      <c r="F271" s="413"/>
      <c r="G271" s="443"/>
      <c r="H271" s="443"/>
      <c r="I271" s="443"/>
      <c r="J271" s="413"/>
      <c r="K271" s="413"/>
      <c r="L271" s="413"/>
      <c r="M271" s="413"/>
      <c r="N271" s="413"/>
      <c r="O271" s="413"/>
      <c r="P271" s="413"/>
      <c r="Q271" s="413"/>
      <c r="R271" s="413"/>
      <c r="S271" s="413"/>
      <c r="T271" s="413"/>
      <c r="U271" s="413"/>
      <c r="V271" s="413"/>
      <c r="W271" s="413"/>
      <c r="X271" s="413"/>
      <c r="Y271" s="413"/>
      <c r="Z271" s="413"/>
      <c r="AA271" s="413"/>
      <c r="AB271" s="413"/>
      <c r="AC271" s="413"/>
      <c r="AD271" s="413"/>
    </row>
    <row r="272" ht="13.5" customHeight="1">
      <c r="A272" s="413"/>
      <c r="B272" s="443"/>
      <c r="C272" s="443"/>
      <c r="D272" s="443"/>
      <c r="E272" s="413"/>
      <c r="F272" s="413"/>
      <c r="G272" s="443"/>
      <c r="H272" s="443"/>
      <c r="I272" s="443"/>
      <c r="J272" s="413"/>
      <c r="K272" s="413"/>
      <c r="L272" s="413"/>
      <c r="M272" s="413"/>
      <c r="N272" s="413"/>
      <c r="O272" s="413"/>
      <c r="P272" s="413"/>
      <c r="Q272" s="413"/>
      <c r="R272" s="413"/>
      <c r="S272" s="413"/>
      <c r="T272" s="413"/>
      <c r="U272" s="413"/>
      <c r="V272" s="413"/>
      <c r="W272" s="413"/>
      <c r="X272" s="413"/>
      <c r="Y272" s="413"/>
      <c r="Z272" s="413"/>
      <c r="AA272" s="413"/>
      <c r="AB272" s="413"/>
      <c r="AC272" s="413"/>
      <c r="AD272" s="413"/>
    </row>
    <row r="273" ht="13.5" customHeight="1">
      <c r="A273" s="413"/>
      <c r="B273" s="443"/>
      <c r="C273" s="443"/>
      <c r="D273" s="443"/>
      <c r="E273" s="413"/>
      <c r="F273" s="413"/>
      <c r="G273" s="443"/>
      <c r="H273" s="443"/>
      <c r="I273" s="443"/>
      <c r="J273" s="413"/>
      <c r="K273" s="413"/>
      <c r="L273" s="413"/>
      <c r="M273" s="413"/>
      <c r="N273" s="413"/>
      <c r="O273" s="413"/>
      <c r="P273" s="413"/>
      <c r="Q273" s="413"/>
      <c r="R273" s="413"/>
      <c r="S273" s="413"/>
      <c r="T273" s="413"/>
      <c r="U273" s="413"/>
      <c r="V273" s="413"/>
      <c r="W273" s="413"/>
      <c r="X273" s="413"/>
      <c r="Y273" s="413"/>
      <c r="Z273" s="413"/>
      <c r="AA273" s="413"/>
      <c r="AB273" s="413"/>
      <c r="AC273" s="413"/>
      <c r="AD273" s="413"/>
    </row>
    <row r="274" ht="13.5" customHeight="1">
      <c r="A274" s="413"/>
      <c r="B274" s="443"/>
      <c r="C274" s="443"/>
      <c r="D274" s="443"/>
      <c r="E274" s="413"/>
      <c r="F274" s="413"/>
      <c r="G274" s="443"/>
      <c r="H274" s="443"/>
      <c r="I274" s="443"/>
      <c r="J274" s="413"/>
      <c r="K274" s="413"/>
      <c r="L274" s="413"/>
      <c r="M274" s="413"/>
      <c r="N274" s="413"/>
      <c r="O274" s="413"/>
      <c r="P274" s="413"/>
      <c r="Q274" s="413"/>
      <c r="R274" s="413"/>
      <c r="S274" s="413"/>
      <c r="T274" s="413"/>
      <c r="U274" s="413"/>
      <c r="V274" s="413"/>
      <c r="W274" s="413"/>
      <c r="X274" s="413"/>
      <c r="Y274" s="413"/>
      <c r="Z274" s="413"/>
      <c r="AA274" s="413"/>
      <c r="AB274" s="413"/>
      <c r="AC274" s="413"/>
      <c r="AD274" s="413"/>
    </row>
    <row r="275" ht="13.5" customHeight="1">
      <c r="A275" s="413"/>
      <c r="B275" s="443"/>
      <c r="C275" s="443"/>
      <c r="D275" s="443"/>
      <c r="E275" s="413"/>
      <c r="F275" s="413"/>
      <c r="G275" s="443"/>
      <c r="H275" s="443"/>
      <c r="I275" s="443"/>
      <c r="J275" s="413"/>
      <c r="K275" s="413"/>
      <c r="L275" s="413"/>
      <c r="M275" s="413"/>
      <c r="N275" s="413"/>
      <c r="O275" s="413"/>
      <c r="P275" s="413"/>
      <c r="Q275" s="413"/>
      <c r="R275" s="413"/>
      <c r="S275" s="413"/>
      <c r="T275" s="413"/>
      <c r="U275" s="413"/>
      <c r="V275" s="413"/>
      <c r="W275" s="413"/>
      <c r="X275" s="413"/>
      <c r="Y275" s="413"/>
      <c r="Z275" s="413"/>
      <c r="AA275" s="413"/>
      <c r="AB275" s="413"/>
      <c r="AC275" s="413"/>
      <c r="AD275" s="413"/>
    </row>
    <row r="276" ht="13.5" customHeight="1">
      <c r="A276" s="413"/>
      <c r="B276" s="443"/>
      <c r="C276" s="443"/>
      <c r="D276" s="443"/>
      <c r="E276" s="413"/>
      <c r="F276" s="413"/>
      <c r="G276" s="443"/>
      <c r="H276" s="443"/>
      <c r="I276" s="443"/>
      <c r="J276" s="413"/>
      <c r="K276" s="413"/>
      <c r="L276" s="413"/>
      <c r="M276" s="413"/>
      <c r="N276" s="413"/>
      <c r="O276" s="413"/>
      <c r="P276" s="413"/>
      <c r="Q276" s="413"/>
      <c r="R276" s="413"/>
      <c r="S276" s="413"/>
      <c r="T276" s="413"/>
      <c r="U276" s="413"/>
      <c r="V276" s="413"/>
      <c r="W276" s="413"/>
      <c r="X276" s="413"/>
      <c r="Y276" s="413"/>
      <c r="Z276" s="413"/>
      <c r="AA276" s="413"/>
      <c r="AB276" s="413"/>
      <c r="AC276" s="413"/>
      <c r="AD276" s="413"/>
    </row>
    <row r="277" ht="13.5" customHeight="1">
      <c r="A277" s="413"/>
      <c r="B277" s="443"/>
      <c r="C277" s="443"/>
      <c r="D277" s="443"/>
      <c r="E277" s="413"/>
      <c r="F277" s="413"/>
      <c r="G277" s="443"/>
      <c r="H277" s="443"/>
      <c r="I277" s="443"/>
      <c r="J277" s="413"/>
      <c r="K277" s="413"/>
      <c r="L277" s="413"/>
      <c r="M277" s="413"/>
      <c r="N277" s="413"/>
      <c r="O277" s="413"/>
      <c r="P277" s="413"/>
      <c r="Q277" s="413"/>
      <c r="R277" s="413"/>
      <c r="S277" s="413"/>
      <c r="T277" s="413"/>
      <c r="U277" s="413"/>
      <c r="V277" s="413"/>
      <c r="W277" s="413"/>
      <c r="X277" s="413"/>
      <c r="Y277" s="413"/>
      <c r="Z277" s="413"/>
      <c r="AA277" s="413"/>
      <c r="AB277" s="413"/>
      <c r="AC277" s="413"/>
      <c r="AD277" s="413"/>
    </row>
    <row r="278" ht="13.5" customHeight="1">
      <c r="A278" s="413"/>
      <c r="B278" s="443"/>
      <c r="C278" s="443"/>
      <c r="D278" s="443"/>
      <c r="E278" s="413"/>
      <c r="F278" s="413"/>
      <c r="G278" s="443"/>
      <c r="H278" s="443"/>
      <c r="I278" s="443"/>
      <c r="J278" s="413"/>
      <c r="K278" s="413"/>
      <c r="L278" s="413"/>
      <c r="M278" s="413"/>
      <c r="N278" s="413"/>
      <c r="O278" s="413"/>
      <c r="P278" s="413"/>
      <c r="Q278" s="413"/>
      <c r="R278" s="413"/>
      <c r="S278" s="413"/>
      <c r="T278" s="413"/>
      <c r="U278" s="413"/>
      <c r="V278" s="413"/>
      <c r="W278" s="413"/>
      <c r="X278" s="413"/>
      <c r="Y278" s="413"/>
      <c r="Z278" s="413"/>
      <c r="AA278" s="413"/>
      <c r="AB278" s="413"/>
      <c r="AC278" s="413"/>
      <c r="AD278" s="413"/>
    </row>
    <row r="279" ht="13.5" customHeight="1">
      <c r="A279" s="413"/>
      <c r="B279" s="443"/>
      <c r="C279" s="443"/>
      <c r="D279" s="443"/>
      <c r="E279" s="413"/>
      <c r="F279" s="413"/>
      <c r="G279" s="443"/>
      <c r="H279" s="443"/>
      <c r="I279" s="443"/>
      <c r="J279" s="413"/>
      <c r="K279" s="413"/>
      <c r="L279" s="413"/>
      <c r="M279" s="413"/>
      <c r="N279" s="413"/>
      <c r="O279" s="413"/>
      <c r="P279" s="413"/>
      <c r="Q279" s="413"/>
      <c r="R279" s="413"/>
      <c r="S279" s="413"/>
      <c r="T279" s="413"/>
      <c r="U279" s="413"/>
      <c r="V279" s="413"/>
      <c r="W279" s="413"/>
      <c r="X279" s="413"/>
      <c r="Y279" s="413"/>
      <c r="Z279" s="413"/>
      <c r="AA279" s="413"/>
      <c r="AB279" s="413"/>
      <c r="AC279" s="413"/>
      <c r="AD279" s="413"/>
    </row>
    <row r="280" ht="13.5" customHeight="1">
      <c r="A280" s="413"/>
      <c r="B280" s="443"/>
      <c r="C280" s="443"/>
      <c r="D280" s="443"/>
      <c r="E280" s="413"/>
      <c r="F280" s="413"/>
      <c r="G280" s="443"/>
      <c r="H280" s="443"/>
      <c r="I280" s="443"/>
      <c r="J280" s="413"/>
      <c r="K280" s="413"/>
      <c r="L280" s="413"/>
      <c r="M280" s="413"/>
      <c r="N280" s="413"/>
      <c r="O280" s="413"/>
      <c r="P280" s="413"/>
      <c r="Q280" s="413"/>
      <c r="R280" s="413"/>
      <c r="S280" s="413"/>
      <c r="T280" s="413"/>
      <c r="U280" s="413"/>
      <c r="V280" s="413"/>
      <c r="W280" s="413"/>
      <c r="X280" s="413"/>
      <c r="Y280" s="413"/>
      <c r="Z280" s="413"/>
      <c r="AA280" s="413"/>
      <c r="AB280" s="413"/>
      <c r="AC280" s="413"/>
      <c r="AD280" s="413"/>
    </row>
    <row r="281" ht="13.5" customHeight="1">
      <c r="A281" s="413"/>
      <c r="B281" s="443"/>
      <c r="C281" s="443"/>
      <c r="D281" s="443"/>
      <c r="E281" s="413"/>
      <c r="F281" s="413"/>
      <c r="G281" s="443"/>
      <c r="H281" s="443"/>
      <c r="I281" s="443"/>
      <c r="J281" s="413"/>
      <c r="K281" s="413"/>
      <c r="L281" s="413"/>
      <c r="M281" s="413"/>
      <c r="N281" s="413"/>
      <c r="O281" s="413"/>
      <c r="P281" s="413"/>
      <c r="Q281" s="413"/>
      <c r="R281" s="413"/>
      <c r="S281" s="413"/>
      <c r="T281" s="413"/>
      <c r="U281" s="413"/>
      <c r="V281" s="413"/>
      <c r="W281" s="413"/>
      <c r="X281" s="413"/>
      <c r="Y281" s="413"/>
      <c r="Z281" s="413"/>
      <c r="AA281" s="413"/>
      <c r="AB281" s="413"/>
      <c r="AC281" s="413"/>
      <c r="AD281" s="413"/>
    </row>
    <row r="282" ht="13.5" customHeight="1">
      <c r="A282" s="413"/>
      <c r="B282" s="443"/>
      <c r="C282" s="443"/>
      <c r="D282" s="443"/>
      <c r="E282" s="413"/>
      <c r="F282" s="413"/>
      <c r="G282" s="443"/>
      <c r="H282" s="443"/>
      <c r="I282" s="443"/>
      <c r="J282" s="413"/>
      <c r="K282" s="413"/>
      <c r="L282" s="413"/>
      <c r="M282" s="413"/>
      <c r="N282" s="413"/>
      <c r="O282" s="413"/>
      <c r="P282" s="413"/>
      <c r="Q282" s="413"/>
      <c r="R282" s="413"/>
      <c r="S282" s="413"/>
      <c r="T282" s="413"/>
      <c r="U282" s="413"/>
      <c r="V282" s="413"/>
      <c r="W282" s="413"/>
      <c r="X282" s="413"/>
      <c r="Y282" s="413"/>
      <c r="Z282" s="413"/>
      <c r="AA282" s="413"/>
      <c r="AB282" s="413"/>
      <c r="AC282" s="413"/>
      <c r="AD282" s="413"/>
    </row>
    <row r="283" ht="13.5" customHeight="1">
      <c r="A283" s="413"/>
      <c r="B283" s="443"/>
      <c r="C283" s="443"/>
      <c r="D283" s="443"/>
      <c r="E283" s="413"/>
      <c r="F283" s="413"/>
      <c r="G283" s="443"/>
      <c r="H283" s="443"/>
      <c r="I283" s="443"/>
      <c r="J283" s="413"/>
      <c r="K283" s="413"/>
      <c r="L283" s="413"/>
      <c r="M283" s="413"/>
      <c r="N283" s="413"/>
      <c r="O283" s="413"/>
      <c r="P283" s="413"/>
      <c r="Q283" s="413"/>
      <c r="R283" s="413"/>
      <c r="S283" s="413"/>
      <c r="T283" s="413"/>
      <c r="U283" s="413"/>
      <c r="V283" s="413"/>
      <c r="W283" s="413"/>
      <c r="X283" s="413"/>
      <c r="Y283" s="413"/>
      <c r="Z283" s="413"/>
      <c r="AA283" s="413"/>
      <c r="AB283" s="413"/>
      <c r="AC283" s="413"/>
      <c r="AD283" s="413"/>
    </row>
    <row r="284" ht="13.5" customHeight="1">
      <c r="A284" s="413"/>
      <c r="B284" s="443"/>
      <c r="C284" s="443"/>
      <c r="D284" s="443"/>
      <c r="E284" s="413"/>
      <c r="F284" s="413"/>
      <c r="G284" s="443"/>
      <c r="H284" s="443"/>
      <c r="I284" s="443"/>
      <c r="J284" s="413"/>
      <c r="K284" s="413"/>
      <c r="L284" s="413"/>
      <c r="M284" s="413"/>
      <c r="N284" s="413"/>
      <c r="O284" s="413"/>
      <c r="P284" s="413"/>
      <c r="Q284" s="413"/>
      <c r="R284" s="413"/>
      <c r="S284" s="413"/>
      <c r="T284" s="413"/>
      <c r="U284" s="413"/>
      <c r="V284" s="413"/>
      <c r="W284" s="413"/>
      <c r="X284" s="413"/>
      <c r="Y284" s="413"/>
      <c r="Z284" s="413"/>
      <c r="AA284" s="413"/>
      <c r="AB284" s="413"/>
      <c r="AC284" s="413"/>
      <c r="AD284" s="413"/>
    </row>
    <row r="285" ht="13.5" customHeight="1">
      <c r="A285" s="413"/>
      <c r="B285" s="443"/>
      <c r="C285" s="443"/>
      <c r="D285" s="443"/>
      <c r="E285" s="413"/>
      <c r="F285" s="413"/>
      <c r="G285" s="443"/>
      <c r="H285" s="443"/>
      <c r="I285" s="443"/>
      <c r="J285" s="413"/>
      <c r="K285" s="413"/>
      <c r="L285" s="413"/>
      <c r="M285" s="413"/>
      <c r="N285" s="413"/>
      <c r="O285" s="413"/>
      <c r="P285" s="413"/>
      <c r="Q285" s="413"/>
      <c r="R285" s="413"/>
      <c r="S285" s="413"/>
      <c r="T285" s="413"/>
      <c r="U285" s="413"/>
      <c r="V285" s="413"/>
      <c r="W285" s="413"/>
      <c r="X285" s="413"/>
      <c r="Y285" s="413"/>
      <c r="Z285" s="413"/>
      <c r="AA285" s="413"/>
      <c r="AB285" s="413"/>
      <c r="AC285" s="413"/>
      <c r="AD285" s="413"/>
    </row>
    <row r="286" ht="13.5" customHeight="1">
      <c r="A286" s="413"/>
      <c r="B286" s="443"/>
      <c r="C286" s="443"/>
      <c r="D286" s="443"/>
      <c r="E286" s="413"/>
      <c r="F286" s="413"/>
      <c r="G286" s="443"/>
      <c r="H286" s="443"/>
      <c r="I286" s="443"/>
      <c r="J286" s="413"/>
      <c r="K286" s="413"/>
      <c r="L286" s="413"/>
      <c r="M286" s="413"/>
      <c r="N286" s="413"/>
      <c r="O286" s="413"/>
      <c r="P286" s="413"/>
      <c r="Q286" s="413"/>
      <c r="R286" s="413"/>
      <c r="S286" s="413"/>
      <c r="T286" s="413"/>
      <c r="U286" s="413"/>
      <c r="V286" s="413"/>
      <c r="W286" s="413"/>
      <c r="X286" s="413"/>
      <c r="Y286" s="413"/>
      <c r="Z286" s="413"/>
      <c r="AA286" s="413"/>
      <c r="AB286" s="413"/>
      <c r="AC286" s="413"/>
      <c r="AD286" s="413"/>
    </row>
    <row r="287" ht="13.5" customHeight="1">
      <c r="A287" s="413"/>
      <c r="B287" s="443"/>
      <c r="C287" s="443"/>
      <c r="D287" s="443"/>
      <c r="E287" s="413"/>
      <c r="F287" s="413"/>
      <c r="G287" s="443"/>
      <c r="H287" s="443"/>
      <c r="I287" s="443"/>
      <c r="J287" s="413"/>
      <c r="K287" s="413"/>
      <c r="L287" s="413"/>
      <c r="M287" s="413"/>
      <c r="N287" s="413"/>
      <c r="O287" s="413"/>
      <c r="P287" s="413"/>
      <c r="Q287" s="413"/>
      <c r="R287" s="413"/>
      <c r="S287" s="413"/>
      <c r="T287" s="413"/>
      <c r="U287" s="413"/>
      <c r="V287" s="413"/>
      <c r="W287" s="413"/>
      <c r="X287" s="413"/>
      <c r="Y287" s="413"/>
      <c r="Z287" s="413"/>
      <c r="AA287" s="413"/>
      <c r="AB287" s="413"/>
      <c r="AC287" s="413"/>
      <c r="AD287" s="413"/>
    </row>
    <row r="288" ht="13.5" customHeight="1">
      <c r="A288" s="413"/>
      <c r="B288" s="443"/>
      <c r="C288" s="443"/>
      <c r="D288" s="443"/>
      <c r="E288" s="413"/>
      <c r="F288" s="413"/>
      <c r="G288" s="443"/>
      <c r="H288" s="443"/>
      <c r="I288" s="443"/>
      <c r="J288" s="413"/>
      <c r="K288" s="413"/>
      <c r="L288" s="413"/>
      <c r="M288" s="413"/>
      <c r="N288" s="413"/>
      <c r="O288" s="413"/>
      <c r="P288" s="413"/>
      <c r="Q288" s="413"/>
      <c r="R288" s="413"/>
      <c r="S288" s="413"/>
      <c r="T288" s="413"/>
      <c r="U288" s="413"/>
      <c r="V288" s="413"/>
      <c r="W288" s="413"/>
      <c r="X288" s="413"/>
      <c r="Y288" s="413"/>
      <c r="Z288" s="413"/>
      <c r="AA288" s="413"/>
      <c r="AB288" s="413"/>
      <c r="AC288" s="413"/>
      <c r="AD288" s="413"/>
    </row>
    <row r="289" ht="13.5" customHeight="1">
      <c r="A289" s="413"/>
      <c r="B289" s="443"/>
      <c r="C289" s="443"/>
      <c r="D289" s="443"/>
      <c r="E289" s="413"/>
      <c r="F289" s="413"/>
      <c r="G289" s="443"/>
      <c r="H289" s="443"/>
      <c r="I289" s="443"/>
      <c r="J289" s="413"/>
      <c r="K289" s="413"/>
      <c r="L289" s="413"/>
      <c r="M289" s="413"/>
      <c r="N289" s="413"/>
      <c r="O289" s="413"/>
      <c r="P289" s="413"/>
      <c r="Q289" s="413"/>
      <c r="R289" s="413"/>
      <c r="S289" s="413"/>
      <c r="T289" s="413"/>
      <c r="U289" s="413"/>
      <c r="V289" s="413"/>
      <c r="W289" s="413"/>
      <c r="X289" s="413"/>
      <c r="Y289" s="413"/>
      <c r="Z289" s="413"/>
      <c r="AA289" s="413"/>
      <c r="AB289" s="413"/>
      <c r="AC289" s="413"/>
      <c r="AD289" s="413"/>
    </row>
    <row r="290" ht="13.5" customHeight="1">
      <c r="A290" s="413"/>
      <c r="B290" s="443"/>
      <c r="C290" s="443"/>
      <c r="D290" s="443"/>
      <c r="E290" s="413"/>
      <c r="F290" s="413"/>
      <c r="G290" s="443"/>
      <c r="H290" s="443"/>
      <c r="I290" s="443"/>
      <c r="J290" s="413"/>
      <c r="K290" s="413"/>
      <c r="L290" s="413"/>
      <c r="M290" s="413"/>
      <c r="N290" s="413"/>
      <c r="O290" s="413"/>
      <c r="P290" s="413"/>
      <c r="Q290" s="413"/>
      <c r="R290" s="413"/>
      <c r="S290" s="413"/>
      <c r="T290" s="413"/>
      <c r="U290" s="413"/>
      <c r="V290" s="413"/>
      <c r="W290" s="413"/>
      <c r="X290" s="413"/>
      <c r="Y290" s="413"/>
      <c r="Z290" s="413"/>
      <c r="AA290" s="413"/>
      <c r="AB290" s="413"/>
      <c r="AC290" s="413"/>
      <c r="AD290" s="413"/>
    </row>
    <row r="291" ht="13.5" customHeight="1">
      <c r="A291" s="413"/>
      <c r="B291" s="443"/>
      <c r="C291" s="443"/>
      <c r="D291" s="443"/>
      <c r="E291" s="413"/>
      <c r="F291" s="413"/>
      <c r="G291" s="443"/>
      <c r="H291" s="443"/>
      <c r="I291" s="443"/>
      <c r="J291" s="413"/>
      <c r="K291" s="413"/>
      <c r="L291" s="413"/>
      <c r="M291" s="413"/>
      <c r="N291" s="413"/>
      <c r="O291" s="413"/>
      <c r="P291" s="413"/>
      <c r="Q291" s="413"/>
      <c r="R291" s="413"/>
      <c r="S291" s="413"/>
      <c r="T291" s="413"/>
      <c r="U291" s="413"/>
      <c r="V291" s="413"/>
      <c r="W291" s="413"/>
      <c r="X291" s="413"/>
      <c r="Y291" s="413"/>
      <c r="Z291" s="413"/>
      <c r="AA291" s="413"/>
      <c r="AB291" s="413"/>
      <c r="AC291" s="413"/>
      <c r="AD291" s="413"/>
    </row>
    <row r="292" ht="13.5" customHeight="1">
      <c r="A292" s="413"/>
      <c r="B292" s="443"/>
      <c r="C292" s="443"/>
      <c r="D292" s="443"/>
      <c r="E292" s="413"/>
      <c r="F292" s="413"/>
      <c r="G292" s="443"/>
      <c r="H292" s="443"/>
      <c r="I292" s="443"/>
      <c r="J292" s="413"/>
      <c r="K292" s="413"/>
      <c r="L292" s="413"/>
      <c r="M292" s="413"/>
      <c r="N292" s="413"/>
      <c r="O292" s="413"/>
      <c r="P292" s="413"/>
      <c r="Q292" s="413"/>
      <c r="R292" s="413"/>
      <c r="S292" s="413"/>
      <c r="T292" s="413"/>
      <c r="U292" s="413"/>
      <c r="V292" s="413"/>
      <c r="W292" s="413"/>
      <c r="X292" s="413"/>
      <c r="Y292" s="413"/>
      <c r="Z292" s="413"/>
      <c r="AA292" s="413"/>
      <c r="AB292" s="413"/>
      <c r="AC292" s="413"/>
      <c r="AD292" s="413"/>
    </row>
    <row r="293" ht="13.5" customHeight="1">
      <c r="A293" s="413"/>
      <c r="B293" s="443"/>
      <c r="C293" s="443"/>
      <c r="D293" s="443"/>
      <c r="E293" s="413"/>
      <c r="F293" s="413"/>
      <c r="G293" s="443"/>
      <c r="H293" s="443"/>
      <c r="I293" s="443"/>
      <c r="J293" s="413"/>
      <c r="K293" s="413"/>
      <c r="L293" s="413"/>
      <c r="M293" s="413"/>
      <c r="N293" s="413"/>
      <c r="O293" s="413"/>
      <c r="P293" s="413"/>
      <c r="Q293" s="413"/>
      <c r="R293" s="413"/>
      <c r="S293" s="413"/>
      <c r="T293" s="413"/>
      <c r="U293" s="413"/>
      <c r="V293" s="413"/>
      <c r="W293" s="413"/>
      <c r="X293" s="413"/>
      <c r="Y293" s="413"/>
      <c r="Z293" s="413"/>
      <c r="AA293" s="413"/>
      <c r="AB293" s="413"/>
      <c r="AC293" s="413"/>
      <c r="AD293" s="413"/>
    </row>
    <row r="294" ht="13.5" customHeight="1">
      <c r="A294" s="413"/>
      <c r="B294" s="443"/>
      <c r="C294" s="443"/>
      <c r="D294" s="443"/>
      <c r="E294" s="413"/>
      <c r="F294" s="413"/>
      <c r="G294" s="443"/>
      <c r="H294" s="443"/>
      <c r="I294" s="443"/>
      <c r="J294" s="413"/>
      <c r="K294" s="413"/>
      <c r="L294" s="413"/>
      <c r="M294" s="413"/>
      <c r="N294" s="413"/>
      <c r="O294" s="413"/>
      <c r="P294" s="413"/>
      <c r="Q294" s="413"/>
      <c r="R294" s="413"/>
      <c r="S294" s="413"/>
      <c r="T294" s="413"/>
      <c r="U294" s="413"/>
      <c r="V294" s="413"/>
      <c r="W294" s="413"/>
      <c r="X294" s="413"/>
      <c r="Y294" s="413"/>
      <c r="Z294" s="413"/>
      <c r="AA294" s="413"/>
      <c r="AB294" s="413"/>
      <c r="AC294" s="413"/>
      <c r="AD294" s="413"/>
    </row>
    <row r="295" ht="13.5" customHeight="1">
      <c r="A295" s="413"/>
      <c r="B295" s="443"/>
      <c r="C295" s="443"/>
      <c r="D295" s="443"/>
      <c r="E295" s="413"/>
      <c r="F295" s="413"/>
      <c r="G295" s="443"/>
      <c r="H295" s="443"/>
      <c r="I295" s="443"/>
      <c r="J295" s="413"/>
      <c r="K295" s="413"/>
      <c r="L295" s="413"/>
      <c r="M295" s="413"/>
      <c r="N295" s="413"/>
      <c r="O295" s="413"/>
      <c r="P295" s="413"/>
      <c r="Q295" s="413"/>
      <c r="R295" s="413"/>
      <c r="S295" s="413"/>
      <c r="T295" s="413"/>
      <c r="U295" s="413"/>
      <c r="V295" s="413"/>
      <c r="W295" s="413"/>
      <c r="X295" s="413"/>
      <c r="Y295" s="413"/>
      <c r="Z295" s="413"/>
      <c r="AA295" s="413"/>
      <c r="AB295" s="413"/>
      <c r="AC295" s="413"/>
      <c r="AD295" s="413"/>
    </row>
    <row r="296" ht="13.5" customHeight="1">
      <c r="A296" s="413"/>
      <c r="B296" s="443"/>
      <c r="C296" s="443"/>
      <c r="D296" s="443"/>
      <c r="E296" s="413"/>
      <c r="F296" s="413"/>
      <c r="G296" s="443"/>
      <c r="H296" s="443"/>
      <c r="I296" s="443"/>
      <c r="J296" s="413"/>
      <c r="K296" s="413"/>
      <c r="L296" s="413"/>
      <c r="M296" s="413"/>
      <c r="N296" s="413"/>
      <c r="O296" s="413"/>
      <c r="P296" s="413"/>
      <c r="Q296" s="413"/>
      <c r="R296" s="413"/>
      <c r="S296" s="413"/>
      <c r="T296" s="413"/>
      <c r="U296" s="413"/>
      <c r="V296" s="413"/>
      <c r="W296" s="413"/>
      <c r="X296" s="413"/>
      <c r="Y296" s="413"/>
      <c r="Z296" s="413"/>
      <c r="AA296" s="413"/>
      <c r="AB296" s="413"/>
      <c r="AC296" s="413"/>
      <c r="AD296" s="413"/>
    </row>
    <row r="297" ht="13.5" customHeight="1">
      <c r="A297" s="413"/>
      <c r="B297" s="443"/>
      <c r="C297" s="443"/>
      <c r="D297" s="443"/>
      <c r="E297" s="413"/>
      <c r="F297" s="413"/>
      <c r="G297" s="443"/>
      <c r="H297" s="443"/>
      <c r="I297" s="443"/>
      <c r="J297" s="413"/>
      <c r="K297" s="413"/>
      <c r="L297" s="413"/>
      <c r="M297" s="413"/>
      <c r="N297" s="413"/>
      <c r="O297" s="413"/>
      <c r="P297" s="413"/>
      <c r="Q297" s="413"/>
      <c r="R297" s="413"/>
      <c r="S297" s="413"/>
      <c r="T297" s="413"/>
      <c r="U297" s="413"/>
      <c r="V297" s="413"/>
      <c r="W297" s="413"/>
      <c r="X297" s="413"/>
      <c r="Y297" s="413"/>
      <c r="Z297" s="413"/>
      <c r="AA297" s="413"/>
      <c r="AB297" s="413"/>
      <c r="AC297" s="413"/>
      <c r="AD297" s="413"/>
    </row>
    <row r="298" ht="13.5" customHeight="1">
      <c r="A298" s="413"/>
      <c r="B298" s="443"/>
      <c r="C298" s="443"/>
      <c r="D298" s="443"/>
      <c r="E298" s="413"/>
      <c r="F298" s="413"/>
      <c r="G298" s="443"/>
      <c r="H298" s="443"/>
      <c r="I298" s="443"/>
      <c r="J298" s="413"/>
      <c r="K298" s="413"/>
      <c r="L298" s="413"/>
      <c r="M298" s="413"/>
      <c r="N298" s="413"/>
      <c r="O298" s="413"/>
      <c r="P298" s="413"/>
      <c r="Q298" s="413"/>
      <c r="R298" s="413"/>
      <c r="S298" s="413"/>
      <c r="T298" s="413"/>
      <c r="U298" s="413"/>
      <c r="V298" s="413"/>
      <c r="W298" s="413"/>
      <c r="X298" s="413"/>
      <c r="Y298" s="413"/>
      <c r="Z298" s="413"/>
      <c r="AA298" s="413"/>
      <c r="AB298" s="413"/>
      <c r="AC298" s="413"/>
      <c r="AD298" s="413"/>
    </row>
    <row r="299" ht="13.5" customHeight="1">
      <c r="A299" s="413"/>
      <c r="B299" s="443"/>
      <c r="C299" s="443"/>
      <c r="D299" s="443"/>
      <c r="E299" s="413"/>
      <c r="F299" s="413"/>
      <c r="G299" s="443"/>
      <c r="H299" s="443"/>
      <c r="I299" s="443"/>
      <c r="J299" s="413"/>
      <c r="K299" s="413"/>
      <c r="L299" s="413"/>
      <c r="M299" s="413"/>
      <c r="N299" s="413"/>
      <c r="O299" s="413"/>
      <c r="P299" s="413"/>
      <c r="Q299" s="413"/>
      <c r="R299" s="413"/>
      <c r="S299" s="413"/>
      <c r="T299" s="413"/>
      <c r="U299" s="413"/>
      <c r="V299" s="413"/>
      <c r="W299" s="413"/>
      <c r="X299" s="413"/>
      <c r="Y299" s="413"/>
      <c r="Z299" s="413"/>
      <c r="AA299" s="413"/>
      <c r="AB299" s="413"/>
      <c r="AC299" s="413"/>
      <c r="AD299" s="413"/>
    </row>
    <row r="300" ht="13.5" customHeight="1">
      <c r="A300" s="413"/>
      <c r="B300" s="443"/>
      <c r="C300" s="443"/>
      <c r="D300" s="443"/>
      <c r="E300" s="413"/>
      <c r="F300" s="413"/>
      <c r="G300" s="443"/>
      <c r="H300" s="443"/>
      <c r="I300" s="443"/>
      <c r="J300" s="413"/>
      <c r="K300" s="413"/>
      <c r="L300" s="413"/>
      <c r="M300" s="413"/>
      <c r="N300" s="413"/>
      <c r="O300" s="413"/>
      <c r="P300" s="413"/>
      <c r="Q300" s="413"/>
      <c r="R300" s="413"/>
      <c r="S300" s="413"/>
      <c r="T300" s="413"/>
      <c r="U300" s="413"/>
      <c r="V300" s="413"/>
      <c r="W300" s="413"/>
      <c r="X300" s="413"/>
      <c r="Y300" s="413"/>
      <c r="Z300" s="413"/>
      <c r="AA300" s="413"/>
      <c r="AB300" s="413"/>
      <c r="AC300" s="413"/>
      <c r="AD300" s="413"/>
    </row>
    <row r="301" ht="13.5" customHeight="1">
      <c r="A301" s="413"/>
      <c r="B301" s="443"/>
      <c r="C301" s="443"/>
      <c r="D301" s="443"/>
      <c r="E301" s="413"/>
      <c r="F301" s="413"/>
      <c r="G301" s="443"/>
      <c r="H301" s="443"/>
      <c r="I301" s="443"/>
      <c r="J301" s="413"/>
      <c r="K301" s="413"/>
      <c r="L301" s="413"/>
      <c r="M301" s="413"/>
      <c r="N301" s="413"/>
      <c r="O301" s="413"/>
      <c r="P301" s="413"/>
      <c r="Q301" s="413"/>
      <c r="R301" s="413"/>
      <c r="S301" s="413"/>
      <c r="T301" s="413"/>
      <c r="U301" s="413"/>
      <c r="V301" s="413"/>
      <c r="W301" s="413"/>
      <c r="X301" s="413"/>
      <c r="Y301" s="413"/>
      <c r="Z301" s="413"/>
      <c r="AA301" s="413"/>
      <c r="AB301" s="413"/>
      <c r="AC301" s="413"/>
      <c r="AD301" s="413"/>
    </row>
    <row r="302" ht="13.5" customHeight="1">
      <c r="A302" s="413"/>
      <c r="B302" s="443"/>
      <c r="C302" s="443"/>
      <c r="D302" s="443"/>
      <c r="E302" s="413"/>
      <c r="F302" s="413"/>
      <c r="G302" s="443"/>
      <c r="H302" s="443"/>
      <c r="I302" s="443"/>
      <c r="J302" s="413"/>
      <c r="K302" s="413"/>
      <c r="L302" s="413"/>
      <c r="M302" s="413"/>
      <c r="N302" s="413"/>
      <c r="O302" s="413"/>
      <c r="P302" s="413"/>
      <c r="Q302" s="413"/>
      <c r="R302" s="413"/>
      <c r="S302" s="413"/>
      <c r="T302" s="413"/>
      <c r="U302" s="413"/>
      <c r="V302" s="413"/>
      <c r="W302" s="413"/>
      <c r="X302" s="413"/>
      <c r="Y302" s="413"/>
      <c r="Z302" s="413"/>
      <c r="AA302" s="413"/>
      <c r="AB302" s="413"/>
      <c r="AC302" s="413"/>
      <c r="AD302" s="413"/>
    </row>
    <row r="303" ht="13.5" customHeight="1">
      <c r="A303" s="413"/>
      <c r="B303" s="443"/>
      <c r="C303" s="443"/>
      <c r="D303" s="443"/>
      <c r="E303" s="413"/>
      <c r="F303" s="413"/>
      <c r="G303" s="443"/>
      <c r="H303" s="443"/>
      <c r="I303" s="443"/>
      <c r="J303" s="413"/>
      <c r="K303" s="413"/>
      <c r="L303" s="413"/>
      <c r="M303" s="413"/>
      <c r="N303" s="413"/>
      <c r="O303" s="413"/>
      <c r="P303" s="413"/>
      <c r="Q303" s="413"/>
      <c r="R303" s="413"/>
      <c r="S303" s="413"/>
      <c r="T303" s="413"/>
      <c r="U303" s="413"/>
      <c r="V303" s="413"/>
      <c r="W303" s="413"/>
      <c r="X303" s="413"/>
      <c r="Y303" s="413"/>
      <c r="Z303" s="413"/>
      <c r="AA303" s="413"/>
      <c r="AB303" s="413"/>
      <c r="AC303" s="413"/>
      <c r="AD303" s="413"/>
    </row>
    <row r="304" ht="13.5" customHeight="1">
      <c r="A304" s="413"/>
      <c r="B304" s="443"/>
      <c r="C304" s="443"/>
      <c r="D304" s="443"/>
      <c r="E304" s="413"/>
      <c r="F304" s="413"/>
      <c r="G304" s="443"/>
      <c r="H304" s="443"/>
      <c r="I304" s="443"/>
      <c r="J304" s="413"/>
      <c r="K304" s="413"/>
      <c r="L304" s="413"/>
      <c r="M304" s="413"/>
      <c r="N304" s="413"/>
      <c r="O304" s="413"/>
      <c r="P304" s="413"/>
      <c r="Q304" s="413"/>
      <c r="R304" s="413"/>
      <c r="S304" s="413"/>
      <c r="T304" s="413"/>
      <c r="U304" s="413"/>
      <c r="V304" s="413"/>
      <c r="W304" s="413"/>
      <c r="X304" s="413"/>
      <c r="Y304" s="413"/>
      <c r="Z304" s="413"/>
      <c r="AA304" s="413"/>
      <c r="AB304" s="413"/>
      <c r="AC304" s="413"/>
      <c r="AD304" s="413"/>
    </row>
    <row r="305" ht="13.5" customHeight="1">
      <c r="A305" s="413"/>
      <c r="B305" s="443"/>
      <c r="C305" s="443"/>
      <c r="D305" s="443"/>
      <c r="E305" s="413"/>
      <c r="F305" s="413"/>
      <c r="G305" s="443"/>
      <c r="H305" s="443"/>
      <c r="I305" s="443"/>
      <c r="J305" s="413"/>
      <c r="K305" s="413"/>
      <c r="L305" s="413"/>
      <c r="M305" s="413"/>
      <c r="N305" s="413"/>
      <c r="O305" s="413"/>
      <c r="P305" s="413"/>
      <c r="Q305" s="413"/>
      <c r="R305" s="413"/>
      <c r="S305" s="413"/>
      <c r="T305" s="413"/>
      <c r="U305" s="413"/>
      <c r="V305" s="413"/>
      <c r="W305" s="413"/>
      <c r="X305" s="413"/>
      <c r="Y305" s="413"/>
      <c r="Z305" s="413"/>
      <c r="AA305" s="413"/>
      <c r="AB305" s="413"/>
      <c r="AC305" s="413"/>
      <c r="AD305" s="413"/>
    </row>
    <row r="306" ht="13.5" customHeight="1">
      <c r="A306" s="413"/>
      <c r="B306" s="443"/>
      <c r="C306" s="443"/>
      <c r="D306" s="443"/>
      <c r="E306" s="413"/>
      <c r="F306" s="413"/>
      <c r="G306" s="443"/>
      <c r="H306" s="443"/>
      <c r="I306" s="443"/>
      <c r="J306" s="413"/>
      <c r="K306" s="413"/>
      <c r="L306" s="413"/>
      <c r="M306" s="413"/>
      <c r="N306" s="413"/>
      <c r="O306" s="413"/>
      <c r="P306" s="413"/>
      <c r="Q306" s="413"/>
      <c r="R306" s="413"/>
      <c r="S306" s="413"/>
      <c r="T306" s="413"/>
      <c r="U306" s="413"/>
      <c r="V306" s="413"/>
      <c r="W306" s="413"/>
      <c r="X306" s="413"/>
      <c r="Y306" s="413"/>
      <c r="Z306" s="413"/>
      <c r="AA306" s="413"/>
      <c r="AB306" s="413"/>
      <c r="AC306" s="413"/>
      <c r="AD306" s="413"/>
    </row>
    <row r="307" ht="13.5" customHeight="1">
      <c r="A307" s="413"/>
      <c r="B307" s="443"/>
      <c r="C307" s="443"/>
      <c r="D307" s="443"/>
      <c r="E307" s="413"/>
      <c r="F307" s="413"/>
      <c r="G307" s="443"/>
      <c r="H307" s="443"/>
      <c r="I307" s="443"/>
      <c r="J307" s="413"/>
      <c r="K307" s="413"/>
      <c r="L307" s="413"/>
      <c r="M307" s="413"/>
      <c r="N307" s="413"/>
      <c r="O307" s="413"/>
      <c r="P307" s="413"/>
      <c r="Q307" s="413"/>
      <c r="R307" s="413"/>
      <c r="S307" s="413"/>
      <c r="T307" s="413"/>
      <c r="U307" s="413"/>
      <c r="V307" s="413"/>
      <c r="W307" s="413"/>
      <c r="X307" s="413"/>
      <c r="Y307" s="413"/>
      <c r="Z307" s="413"/>
      <c r="AA307" s="413"/>
      <c r="AB307" s="413"/>
      <c r="AC307" s="413"/>
      <c r="AD307" s="413"/>
    </row>
    <row r="308" ht="13.5" customHeight="1">
      <c r="A308" s="413"/>
      <c r="B308" s="443"/>
      <c r="C308" s="443"/>
      <c r="D308" s="443"/>
      <c r="E308" s="413"/>
      <c r="F308" s="413"/>
      <c r="G308" s="443"/>
      <c r="H308" s="443"/>
      <c r="I308" s="443"/>
      <c r="J308" s="413"/>
      <c r="K308" s="413"/>
      <c r="L308" s="413"/>
      <c r="M308" s="413"/>
      <c r="N308" s="413"/>
      <c r="O308" s="413"/>
      <c r="P308" s="413"/>
      <c r="Q308" s="413"/>
      <c r="R308" s="413"/>
      <c r="S308" s="413"/>
      <c r="T308" s="413"/>
      <c r="U308" s="413"/>
      <c r="V308" s="413"/>
      <c r="W308" s="413"/>
      <c r="X308" s="413"/>
      <c r="Y308" s="413"/>
      <c r="Z308" s="413"/>
      <c r="AA308" s="413"/>
      <c r="AB308" s="413"/>
      <c r="AC308" s="413"/>
      <c r="AD308" s="413"/>
    </row>
    <row r="309" ht="13.5" customHeight="1">
      <c r="A309" s="413"/>
      <c r="B309" s="443"/>
      <c r="C309" s="443"/>
      <c r="D309" s="443"/>
      <c r="E309" s="413"/>
      <c r="F309" s="413"/>
      <c r="G309" s="443"/>
      <c r="H309" s="443"/>
      <c r="I309" s="443"/>
      <c r="J309" s="413"/>
      <c r="K309" s="413"/>
      <c r="L309" s="413"/>
      <c r="M309" s="413"/>
      <c r="N309" s="413"/>
      <c r="O309" s="413"/>
      <c r="P309" s="413"/>
      <c r="Q309" s="413"/>
      <c r="R309" s="413"/>
      <c r="S309" s="413"/>
      <c r="T309" s="413"/>
      <c r="U309" s="413"/>
      <c r="V309" s="413"/>
      <c r="W309" s="413"/>
      <c r="X309" s="413"/>
      <c r="Y309" s="413"/>
      <c r="Z309" s="413"/>
      <c r="AA309" s="413"/>
      <c r="AB309" s="413"/>
      <c r="AC309" s="413"/>
      <c r="AD309" s="413"/>
    </row>
    <row r="310" ht="13.5" customHeight="1">
      <c r="A310" s="413"/>
      <c r="B310" s="443"/>
      <c r="C310" s="443"/>
      <c r="D310" s="443"/>
      <c r="E310" s="413"/>
      <c r="F310" s="413"/>
      <c r="G310" s="443"/>
      <c r="H310" s="443"/>
      <c r="I310" s="443"/>
      <c r="J310" s="413"/>
      <c r="K310" s="413"/>
      <c r="L310" s="413"/>
      <c r="M310" s="413"/>
      <c r="N310" s="413"/>
      <c r="O310" s="413"/>
      <c r="P310" s="413"/>
      <c r="Q310" s="413"/>
      <c r="R310" s="413"/>
      <c r="S310" s="413"/>
      <c r="T310" s="413"/>
      <c r="U310" s="413"/>
      <c r="V310" s="413"/>
      <c r="W310" s="413"/>
      <c r="X310" s="413"/>
      <c r="Y310" s="413"/>
      <c r="Z310" s="413"/>
      <c r="AA310" s="413"/>
      <c r="AB310" s="413"/>
      <c r="AC310" s="413"/>
      <c r="AD310" s="413"/>
    </row>
    <row r="311" ht="13.5" customHeight="1">
      <c r="A311" s="413"/>
      <c r="B311" s="443"/>
      <c r="C311" s="443"/>
      <c r="D311" s="443"/>
      <c r="E311" s="413"/>
      <c r="F311" s="413"/>
      <c r="G311" s="443"/>
      <c r="H311" s="443"/>
      <c r="I311" s="443"/>
      <c r="J311" s="413"/>
      <c r="K311" s="413"/>
      <c r="L311" s="413"/>
      <c r="M311" s="413"/>
      <c r="N311" s="413"/>
      <c r="O311" s="413"/>
      <c r="P311" s="413"/>
      <c r="Q311" s="413"/>
      <c r="R311" s="413"/>
      <c r="S311" s="413"/>
      <c r="T311" s="413"/>
      <c r="U311" s="413"/>
      <c r="V311" s="413"/>
      <c r="W311" s="413"/>
      <c r="X311" s="413"/>
      <c r="Y311" s="413"/>
      <c r="Z311" s="413"/>
      <c r="AA311" s="413"/>
      <c r="AB311" s="413"/>
      <c r="AC311" s="413"/>
      <c r="AD311" s="413"/>
    </row>
    <row r="312" ht="13.5" customHeight="1">
      <c r="A312" s="413"/>
      <c r="B312" s="443"/>
      <c r="C312" s="443"/>
      <c r="D312" s="443"/>
      <c r="E312" s="413"/>
      <c r="F312" s="413"/>
      <c r="G312" s="443"/>
      <c r="H312" s="443"/>
      <c r="I312" s="443"/>
      <c r="J312" s="413"/>
      <c r="K312" s="413"/>
      <c r="L312" s="413"/>
      <c r="M312" s="413"/>
      <c r="N312" s="413"/>
      <c r="O312" s="413"/>
      <c r="P312" s="413"/>
      <c r="Q312" s="413"/>
      <c r="R312" s="413"/>
      <c r="S312" s="413"/>
      <c r="T312" s="413"/>
      <c r="U312" s="413"/>
      <c r="V312" s="413"/>
      <c r="W312" s="413"/>
      <c r="X312" s="413"/>
      <c r="Y312" s="413"/>
      <c r="Z312" s="413"/>
      <c r="AA312" s="413"/>
      <c r="AB312" s="413"/>
      <c r="AC312" s="413"/>
      <c r="AD312" s="413"/>
    </row>
    <row r="313" ht="13.5" customHeight="1">
      <c r="A313" s="413"/>
      <c r="B313" s="443"/>
      <c r="C313" s="443"/>
      <c r="D313" s="443"/>
      <c r="E313" s="413"/>
      <c r="F313" s="413"/>
      <c r="G313" s="443"/>
      <c r="H313" s="443"/>
      <c r="I313" s="443"/>
      <c r="J313" s="413"/>
      <c r="K313" s="413"/>
      <c r="L313" s="413"/>
      <c r="M313" s="413"/>
      <c r="N313" s="413"/>
      <c r="O313" s="413"/>
      <c r="P313" s="413"/>
      <c r="Q313" s="413"/>
      <c r="R313" s="413"/>
      <c r="S313" s="413"/>
      <c r="T313" s="413"/>
      <c r="U313" s="413"/>
      <c r="V313" s="413"/>
      <c r="W313" s="413"/>
      <c r="X313" s="413"/>
      <c r="Y313" s="413"/>
      <c r="Z313" s="413"/>
      <c r="AA313" s="413"/>
      <c r="AB313" s="413"/>
      <c r="AC313" s="413"/>
      <c r="AD313" s="413"/>
    </row>
    <row r="314" ht="13.5" customHeight="1">
      <c r="A314" s="413"/>
      <c r="B314" s="443"/>
      <c r="C314" s="443"/>
      <c r="D314" s="443"/>
      <c r="E314" s="413"/>
      <c r="F314" s="413"/>
      <c r="G314" s="443"/>
      <c r="H314" s="443"/>
      <c r="I314" s="443"/>
      <c r="J314" s="413"/>
      <c r="K314" s="413"/>
      <c r="L314" s="413"/>
      <c r="M314" s="413"/>
      <c r="N314" s="413"/>
      <c r="O314" s="413"/>
      <c r="P314" s="413"/>
      <c r="Q314" s="413"/>
      <c r="R314" s="413"/>
      <c r="S314" s="413"/>
      <c r="T314" s="413"/>
      <c r="U314" s="413"/>
      <c r="V314" s="413"/>
      <c r="W314" s="413"/>
      <c r="X314" s="413"/>
      <c r="Y314" s="413"/>
      <c r="Z314" s="413"/>
      <c r="AA314" s="413"/>
      <c r="AB314" s="413"/>
      <c r="AC314" s="413"/>
      <c r="AD314" s="413"/>
    </row>
    <row r="315" ht="13.5" customHeight="1">
      <c r="A315" s="413"/>
      <c r="B315" s="443"/>
      <c r="C315" s="443"/>
      <c r="D315" s="443"/>
      <c r="E315" s="413"/>
      <c r="F315" s="413"/>
      <c r="G315" s="443"/>
      <c r="H315" s="443"/>
      <c r="I315" s="443"/>
      <c r="J315" s="413"/>
      <c r="K315" s="413"/>
      <c r="L315" s="413"/>
      <c r="M315" s="413"/>
      <c r="N315" s="413"/>
      <c r="O315" s="413"/>
      <c r="P315" s="413"/>
      <c r="Q315" s="413"/>
      <c r="R315" s="413"/>
      <c r="S315" s="413"/>
      <c r="T315" s="413"/>
      <c r="U315" s="413"/>
      <c r="V315" s="413"/>
      <c r="W315" s="413"/>
      <c r="X315" s="413"/>
      <c r="Y315" s="413"/>
      <c r="Z315" s="413"/>
      <c r="AA315" s="413"/>
      <c r="AB315" s="413"/>
      <c r="AC315" s="413"/>
      <c r="AD315" s="413"/>
    </row>
    <row r="316" ht="13.5" customHeight="1">
      <c r="A316" s="413"/>
      <c r="B316" s="443"/>
      <c r="C316" s="443"/>
      <c r="D316" s="443"/>
      <c r="E316" s="413"/>
      <c r="F316" s="413"/>
      <c r="G316" s="443"/>
      <c r="H316" s="443"/>
      <c r="I316" s="443"/>
      <c r="J316" s="413"/>
      <c r="K316" s="413"/>
      <c r="L316" s="413"/>
      <c r="M316" s="413"/>
      <c r="N316" s="413"/>
      <c r="O316" s="413"/>
      <c r="P316" s="413"/>
      <c r="Q316" s="413"/>
      <c r="R316" s="413"/>
      <c r="S316" s="413"/>
      <c r="T316" s="413"/>
      <c r="U316" s="413"/>
      <c r="V316" s="413"/>
      <c r="W316" s="413"/>
      <c r="X316" s="413"/>
      <c r="Y316" s="413"/>
      <c r="Z316" s="413"/>
      <c r="AA316" s="413"/>
      <c r="AB316" s="413"/>
      <c r="AC316" s="413"/>
      <c r="AD316" s="413"/>
    </row>
    <row r="317" ht="13.5" customHeight="1">
      <c r="A317" s="413"/>
      <c r="B317" s="443"/>
      <c r="C317" s="443"/>
      <c r="D317" s="443"/>
      <c r="E317" s="413"/>
      <c r="F317" s="413"/>
      <c r="G317" s="443"/>
      <c r="H317" s="443"/>
      <c r="I317" s="443"/>
      <c r="J317" s="413"/>
      <c r="K317" s="413"/>
      <c r="L317" s="413"/>
      <c r="M317" s="413"/>
      <c r="N317" s="413"/>
      <c r="O317" s="413"/>
      <c r="P317" s="413"/>
      <c r="Q317" s="413"/>
      <c r="R317" s="413"/>
      <c r="S317" s="413"/>
      <c r="T317" s="413"/>
      <c r="U317" s="413"/>
      <c r="V317" s="413"/>
      <c r="W317" s="413"/>
      <c r="X317" s="413"/>
      <c r="Y317" s="413"/>
      <c r="Z317" s="413"/>
      <c r="AA317" s="413"/>
      <c r="AB317" s="413"/>
      <c r="AC317" s="413"/>
      <c r="AD317" s="413"/>
    </row>
    <row r="318" ht="13.5" customHeight="1">
      <c r="A318" s="413"/>
      <c r="B318" s="443"/>
      <c r="C318" s="443"/>
      <c r="D318" s="443"/>
      <c r="E318" s="413"/>
      <c r="F318" s="413"/>
      <c r="G318" s="443"/>
      <c r="H318" s="443"/>
      <c r="I318" s="443"/>
      <c r="J318" s="413"/>
      <c r="K318" s="413"/>
      <c r="L318" s="413"/>
      <c r="M318" s="413"/>
      <c r="N318" s="413"/>
      <c r="O318" s="413"/>
      <c r="P318" s="413"/>
      <c r="Q318" s="413"/>
      <c r="R318" s="413"/>
      <c r="S318" s="413"/>
      <c r="T318" s="413"/>
      <c r="U318" s="413"/>
      <c r="V318" s="413"/>
      <c r="W318" s="413"/>
      <c r="X318" s="413"/>
      <c r="Y318" s="413"/>
      <c r="Z318" s="413"/>
      <c r="AA318" s="413"/>
      <c r="AB318" s="413"/>
      <c r="AC318" s="413"/>
      <c r="AD318" s="413"/>
    </row>
    <row r="319" ht="13.5" customHeight="1">
      <c r="A319" s="413"/>
      <c r="B319" s="443"/>
      <c r="C319" s="443"/>
      <c r="D319" s="443"/>
      <c r="E319" s="413"/>
      <c r="F319" s="413"/>
      <c r="G319" s="443"/>
      <c r="H319" s="443"/>
      <c r="I319" s="443"/>
      <c r="J319" s="413"/>
      <c r="K319" s="413"/>
      <c r="L319" s="413"/>
      <c r="M319" s="413"/>
      <c r="N319" s="413"/>
      <c r="O319" s="413"/>
      <c r="P319" s="413"/>
      <c r="Q319" s="413"/>
      <c r="R319" s="413"/>
      <c r="S319" s="413"/>
      <c r="T319" s="413"/>
      <c r="U319" s="413"/>
      <c r="V319" s="413"/>
      <c r="W319" s="413"/>
      <c r="X319" s="413"/>
      <c r="Y319" s="413"/>
      <c r="Z319" s="413"/>
      <c r="AA319" s="413"/>
      <c r="AB319" s="413"/>
      <c r="AC319" s="413"/>
      <c r="AD319" s="413"/>
    </row>
    <row r="320" ht="13.5" customHeight="1">
      <c r="A320" s="413"/>
      <c r="B320" s="443"/>
      <c r="C320" s="443"/>
      <c r="D320" s="443"/>
      <c r="E320" s="413"/>
      <c r="F320" s="413"/>
      <c r="G320" s="443"/>
      <c r="H320" s="443"/>
      <c r="I320" s="443"/>
      <c r="J320" s="413"/>
      <c r="K320" s="413"/>
      <c r="L320" s="413"/>
      <c r="M320" s="413"/>
      <c r="N320" s="413"/>
      <c r="O320" s="413"/>
      <c r="P320" s="413"/>
      <c r="Q320" s="413"/>
      <c r="R320" s="413"/>
      <c r="S320" s="413"/>
      <c r="T320" s="413"/>
      <c r="U320" s="413"/>
      <c r="V320" s="413"/>
      <c r="W320" s="413"/>
      <c r="X320" s="413"/>
      <c r="Y320" s="413"/>
      <c r="Z320" s="413"/>
      <c r="AA320" s="413"/>
      <c r="AB320" s="413"/>
      <c r="AC320" s="413"/>
      <c r="AD320" s="413"/>
    </row>
    <row r="321" ht="13.5" customHeight="1">
      <c r="A321" s="413"/>
      <c r="B321" s="443"/>
      <c r="C321" s="443"/>
      <c r="D321" s="443"/>
      <c r="E321" s="413"/>
      <c r="F321" s="413"/>
      <c r="G321" s="443"/>
      <c r="H321" s="443"/>
      <c r="I321" s="443"/>
      <c r="J321" s="413"/>
      <c r="K321" s="413"/>
      <c r="L321" s="413"/>
      <c r="M321" s="413"/>
      <c r="N321" s="413"/>
      <c r="O321" s="413"/>
      <c r="P321" s="413"/>
      <c r="Q321" s="413"/>
      <c r="R321" s="413"/>
      <c r="S321" s="413"/>
      <c r="T321" s="413"/>
      <c r="U321" s="413"/>
      <c r="V321" s="413"/>
      <c r="W321" s="413"/>
      <c r="X321" s="413"/>
      <c r="Y321" s="413"/>
      <c r="Z321" s="413"/>
      <c r="AA321" s="413"/>
      <c r="AB321" s="413"/>
      <c r="AC321" s="413"/>
      <c r="AD321" s="413"/>
    </row>
    <row r="322" ht="13.5" customHeight="1">
      <c r="A322" s="413"/>
      <c r="B322" s="443"/>
      <c r="C322" s="443"/>
      <c r="D322" s="443"/>
      <c r="E322" s="413"/>
      <c r="F322" s="413"/>
      <c r="G322" s="443"/>
      <c r="H322" s="443"/>
      <c r="I322" s="443"/>
      <c r="J322" s="413"/>
      <c r="K322" s="413"/>
      <c r="L322" s="413"/>
      <c r="M322" s="413"/>
      <c r="N322" s="413"/>
      <c r="O322" s="413"/>
      <c r="P322" s="413"/>
      <c r="Q322" s="413"/>
      <c r="R322" s="413"/>
      <c r="S322" s="413"/>
      <c r="T322" s="413"/>
      <c r="U322" s="413"/>
      <c r="V322" s="413"/>
      <c r="W322" s="413"/>
      <c r="X322" s="413"/>
      <c r="Y322" s="413"/>
      <c r="Z322" s="413"/>
      <c r="AA322" s="413"/>
      <c r="AB322" s="413"/>
      <c r="AC322" s="413"/>
      <c r="AD322" s="413"/>
    </row>
    <row r="323" ht="13.5" customHeight="1">
      <c r="A323" s="413"/>
      <c r="B323" s="443"/>
      <c r="C323" s="443"/>
      <c r="D323" s="443"/>
      <c r="E323" s="413"/>
      <c r="F323" s="413"/>
      <c r="G323" s="443"/>
      <c r="H323" s="443"/>
      <c r="I323" s="443"/>
      <c r="J323" s="413"/>
      <c r="K323" s="413"/>
      <c r="L323" s="413"/>
      <c r="M323" s="413"/>
      <c r="N323" s="413"/>
      <c r="O323" s="413"/>
      <c r="P323" s="413"/>
      <c r="Q323" s="413"/>
      <c r="R323" s="413"/>
      <c r="S323" s="413"/>
      <c r="T323" s="413"/>
      <c r="U323" s="413"/>
      <c r="V323" s="413"/>
      <c r="W323" s="413"/>
      <c r="X323" s="413"/>
      <c r="Y323" s="413"/>
      <c r="Z323" s="413"/>
      <c r="AA323" s="413"/>
      <c r="AB323" s="413"/>
      <c r="AC323" s="413"/>
      <c r="AD323" s="413"/>
    </row>
    <row r="324" ht="13.5" customHeight="1">
      <c r="A324" s="413"/>
      <c r="B324" s="443"/>
      <c r="C324" s="443"/>
      <c r="D324" s="443"/>
      <c r="E324" s="413"/>
      <c r="F324" s="413"/>
      <c r="G324" s="443"/>
      <c r="H324" s="443"/>
      <c r="I324" s="443"/>
      <c r="J324" s="413"/>
      <c r="K324" s="413"/>
      <c r="L324" s="413"/>
      <c r="M324" s="413"/>
      <c r="N324" s="413"/>
      <c r="O324" s="413"/>
      <c r="P324" s="413"/>
      <c r="Q324" s="413"/>
      <c r="R324" s="413"/>
      <c r="S324" s="413"/>
      <c r="T324" s="413"/>
      <c r="U324" s="413"/>
      <c r="V324" s="413"/>
      <c r="W324" s="413"/>
      <c r="X324" s="413"/>
      <c r="Y324" s="413"/>
      <c r="Z324" s="413"/>
      <c r="AA324" s="413"/>
      <c r="AB324" s="413"/>
      <c r="AC324" s="413"/>
      <c r="AD324" s="413"/>
    </row>
    <row r="325" ht="13.5" customHeight="1">
      <c r="A325" s="413"/>
      <c r="B325" s="443"/>
      <c r="C325" s="443"/>
      <c r="D325" s="443"/>
      <c r="E325" s="413"/>
      <c r="F325" s="413"/>
      <c r="G325" s="443"/>
      <c r="H325" s="443"/>
      <c r="I325" s="443"/>
      <c r="J325" s="413"/>
      <c r="K325" s="413"/>
      <c r="L325" s="413"/>
      <c r="M325" s="413"/>
      <c r="N325" s="413"/>
      <c r="O325" s="413"/>
      <c r="P325" s="413"/>
      <c r="Q325" s="413"/>
      <c r="R325" s="413"/>
      <c r="S325" s="413"/>
      <c r="T325" s="413"/>
      <c r="U325" s="413"/>
      <c r="V325" s="413"/>
      <c r="W325" s="413"/>
      <c r="X325" s="413"/>
      <c r="Y325" s="413"/>
      <c r="Z325" s="413"/>
      <c r="AA325" s="413"/>
      <c r="AB325" s="413"/>
      <c r="AC325" s="413"/>
      <c r="AD325" s="413"/>
    </row>
    <row r="326" ht="13.5" customHeight="1">
      <c r="A326" s="413"/>
      <c r="B326" s="443"/>
      <c r="C326" s="443"/>
      <c r="D326" s="443"/>
      <c r="E326" s="413"/>
      <c r="F326" s="413"/>
      <c r="G326" s="443"/>
      <c r="H326" s="443"/>
      <c r="I326" s="443"/>
      <c r="J326" s="413"/>
      <c r="K326" s="413"/>
      <c r="L326" s="413"/>
      <c r="M326" s="413"/>
      <c r="N326" s="413"/>
      <c r="O326" s="413"/>
      <c r="P326" s="413"/>
      <c r="Q326" s="413"/>
      <c r="R326" s="413"/>
      <c r="S326" s="413"/>
      <c r="T326" s="413"/>
      <c r="U326" s="413"/>
      <c r="V326" s="413"/>
      <c r="W326" s="413"/>
      <c r="X326" s="413"/>
      <c r="Y326" s="413"/>
      <c r="Z326" s="413"/>
      <c r="AA326" s="413"/>
      <c r="AB326" s="413"/>
      <c r="AC326" s="413"/>
      <c r="AD326" s="413"/>
    </row>
    <row r="327" ht="13.5" customHeight="1">
      <c r="A327" s="413"/>
      <c r="B327" s="443"/>
      <c r="C327" s="443"/>
      <c r="D327" s="443"/>
      <c r="E327" s="413"/>
      <c r="F327" s="413"/>
      <c r="G327" s="443"/>
      <c r="H327" s="443"/>
      <c r="I327" s="443"/>
      <c r="J327" s="413"/>
      <c r="K327" s="413"/>
      <c r="L327" s="413"/>
      <c r="M327" s="413"/>
      <c r="N327" s="413"/>
      <c r="O327" s="413"/>
      <c r="P327" s="413"/>
      <c r="Q327" s="413"/>
      <c r="R327" s="413"/>
      <c r="S327" s="413"/>
      <c r="T327" s="413"/>
      <c r="U327" s="413"/>
      <c r="V327" s="413"/>
      <c r="W327" s="413"/>
      <c r="X327" s="413"/>
      <c r="Y327" s="413"/>
      <c r="Z327" s="413"/>
      <c r="AA327" s="413"/>
      <c r="AB327" s="413"/>
      <c r="AC327" s="413"/>
      <c r="AD327" s="413"/>
    </row>
    <row r="328" ht="13.5" customHeight="1">
      <c r="A328" s="413"/>
      <c r="B328" s="443"/>
      <c r="C328" s="443"/>
      <c r="D328" s="443"/>
      <c r="E328" s="413"/>
      <c r="F328" s="413"/>
      <c r="G328" s="443"/>
      <c r="H328" s="443"/>
      <c r="I328" s="443"/>
      <c r="J328" s="413"/>
      <c r="K328" s="413"/>
      <c r="L328" s="413"/>
      <c r="M328" s="413"/>
      <c r="N328" s="413"/>
      <c r="O328" s="413"/>
      <c r="P328" s="413"/>
      <c r="Q328" s="413"/>
      <c r="R328" s="413"/>
      <c r="S328" s="413"/>
      <c r="T328" s="413"/>
      <c r="U328" s="413"/>
      <c r="V328" s="413"/>
      <c r="W328" s="413"/>
      <c r="X328" s="413"/>
      <c r="Y328" s="413"/>
      <c r="Z328" s="413"/>
      <c r="AA328" s="413"/>
      <c r="AB328" s="413"/>
      <c r="AC328" s="413"/>
      <c r="AD328" s="413"/>
    </row>
    <row r="329" ht="13.5" customHeight="1">
      <c r="A329" s="413"/>
      <c r="B329" s="443"/>
      <c r="C329" s="443"/>
      <c r="D329" s="443"/>
      <c r="E329" s="413"/>
      <c r="F329" s="413"/>
      <c r="G329" s="443"/>
      <c r="H329" s="443"/>
      <c r="I329" s="443"/>
      <c r="J329" s="413"/>
      <c r="K329" s="413"/>
      <c r="L329" s="413"/>
      <c r="M329" s="413"/>
      <c r="N329" s="413"/>
      <c r="O329" s="413"/>
      <c r="P329" s="413"/>
      <c r="Q329" s="413"/>
      <c r="R329" s="413"/>
      <c r="S329" s="413"/>
      <c r="T329" s="413"/>
      <c r="U329" s="413"/>
      <c r="V329" s="413"/>
      <c r="W329" s="413"/>
      <c r="X329" s="413"/>
      <c r="Y329" s="413"/>
      <c r="Z329" s="413"/>
      <c r="AA329" s="413"/>
      <c r="AB329" s="413"/>
      <c r="AC329" s="413"/>
      <c r="AD329" s="413"/>
    </row>
    <row r="330" ht="13.5" customHeight="1">
      <c r="A330" s="413"/>
      <c r="B330" s="443"/>
      <c r="C330" s="443"/>
      <c r="D330" s="443"/>
      <c r="E330" s="413"/>
      <c r="F330" s="413"/>
      <c r="G330" s="443"/>
      <c r="H330" s="443"/>
      <c r="I330" s="443"/>
      <c r="J330" s="413"/>
      <c r="K330" s="413"/>
      <c r="L330" s="413"/>
      <c r="M330" s="413"/>
      <c r="N330" s="413"/>
      <c r="O330" s="413"/>
      <c r="P330" s="413"/>
      <c r="Q330" s="413"/>
      <c r="R330" s="413"/>
      <c r="S330" s="413"/>
      <c r="T330" s="413"/>
      <c r="U330" s="413"/>
      <c r="V330" s="413"/>
      <c r="W330" s="413"/>
      <c r="X330" s="413"/>
      <c r="Y330" s="413"/>
      <c r="Z330" s="413"/>
      <c r="AA330" s="413"/>
      <c r="AB330" s="413"/>
      <c r="AC330" s="413"/>
      <c r="AD330" s="413"/>
    </row>
    <row r="331" ht="13.5" customHeight="1">
      <c r="A331" s="413"/>
      <c r="B331" s="443"/>
      <c r="C331" s="443"/>
      <c r="D331" s="443"/>
      <c r="E331" s="413"/>
      <c r="F331" s="413"/>
      <c r="G331" s="443"/>
      <c r="H331" s="443"/>
      <c r="I331" s="443"/>
      <c r="J331" s="413"/>
      <c r="K331" s="413"/>
      <c r="L331" s="413"/>
      <c r="M331" s="413"/>
      <c r="N331" s="413"/>
      <c r="O331" s="413"/>
      <c r="P331" s="413"/>
      <c r="Q331" s="413"/>
      <c r="R331" s="413"/>
      <c r="S331" s="413"/>
      <c r="T331" s="413"/>
      <c r="U331" s="413"/>
      <c r="V331" s="413"/>
      <c r="W331" s="413"/>
      <c r="X331" s="413"/>
      <c r="Y331" s="413"/>
      <c r="Z331" s="413"/>
      <c r="AA331" s="413"/>
      <c r="AB331" s="413"/>
      <c r="AC331" s="413"/>
      <c r="AD331" s="413"/>
    </row>
    <row r="332" ht="13.5" customHeight="1">
      <c r="A332" s="413"/>
      <c r="B332" s="443"/>
      <c r="C332" s="443"/>
      <c r="D332" s="443"/>
      <c r="E332" s="413"/>
      <c r="F332" s="413"/>
      <c r="G332" s="443"/>
      <c r="H332" s="443"/>
      <c r="I332" s="443"/>
      <c r="J332" s="413"/>
      <c r="K332" s="413"/>
      <c r="L332" s="413"/>
      <c r="M332" s="413"/>
      <c r="N332" s="413"/>
      <c r="O332" s="413"/>
      <c r="P332" s="413"/>
      <c r="Q332" s="413"/>
      <c r="R332" s="413"/>
      <c r="S332" s="413"/>
      <c r="T332" s="413"/>
      <c r="U332" s="413"/>
      <c r="V332" s="413"/>
      <c r="W332" s="413"/>
      <c r="X332" s="413"/>
      <c r="Y332" s="413"/>
      <c r="Z332" s="413"/>
      <c r="AA332" s="413"/>
      <c r="AB332" s="413"/>
      <c r="AC332" s="413"/>
      <c r="AD332" s="413"/>
    </row>
    <row r="333" ht="13.5" customHeight="1">
      <c r="A333" s="413"/>
      <c r="B333" s="443"/>
      <c r="C333" s="443"/>
      <c r="D333" s="443"/>
      <c r="E333" s="413"/>
      <c r="F333" s="413"/>
      <c r="G333" s="443"/>
      <c r="H333" s="443"/>
      <c r="I333" s="443"/>
      <c r="J333" s="413"/>
      <c r="K333" s="413"/>
      <c r="L333" s="413"/>
      <c r="M333" s="413"/>
      <c r="N333" s="413"/>
      <c r="O333" s="413"/>
      <c r="P333" s="413"/>
      <c r="Q333" s="413"/>
      <c r="R333" s="413"/>
      <c r="S333" s="413"/>
      <c r="T333" s="413"/>
      <c r="U333" s="413"/>
      <c r="V333" s="413"/>
      <c r="W333" s="413"/>
      <c r="X333" s="413"/>
      <c r="Y333" s="413"/>
      <c r="Z333" s="413"/>
      <c r="AA333" s="413"/>
      <c r="AB333" s="413"/>
      <c r="AC333" s="413"/>
      <c r="AD333" s="413"/>
    </row>
    <row r="334" ht="13.5" customHeight="1">
      <c r="A334" s="413"/>
      <c r="B334" s="443"/>
      <c r="C334" s="443"/>
      <c r="D334" s="443"/>
      <c r="E334" s="413"/>
      <c r="F334" s="413"/>
      <c r="G334" s="443"/>
      <c r="H334" s="443"/>
      <c r="I334" s="443"/>
      <c r="J334" s="413"/>
      <c r="K334" s="413"/>
      <c r="L334" s="413"/>
      <c r="M334" s="413"/>
      <c r="N334" s="413"/>
      <c r="O334" s="413"/>
      <c r="P334" s="413"/>
      <c r="Q334" s="413"/>
      <c r="R334" s="413"/>
      <c r="S334" s="413"/>
      <c r="T334" s="413"/>
      <c r="U334" s="413"/>
      <c r="V334" s="413"/>
      <c r="W334" s="413"/>
      <c r="X334" s="413"/>
      <c r="Y334" s="413"/>
      <c r="Z334" s="413"/>
      <c r="AA334" s="413"/>
      <c r="AB334" s="413"/>
      <c r="AC334" s="413"/>
      <c r="AD334" s="413"/>
    </row>
    <row r="335" ht="13.5" customHeight="1">
      <c r="A335" s="413"/>
      <c r="B335" s="443"/>
      <c r="C335" s="443"/>
      <c r="D335" s="443"/>
      <c r="E335" s="413"/>
      <c r="F335" s="413"/>
      <c r="G335" s="443"/>
      <c r="H335" s="443"/>
      <c r="I335" s="443"/>
      <c r="J335" s="413"/>
      <c r="K335" s="413"/>
      <c r="L335" s="413"/>
      <c r="M335" s="413"/>
      <c r="N335" s="413"/>
      <c r="O335" s="413"/>
      <c r="P335" s="413"/>
      <c r="Q335" s="413"/>
      <c r="R335" s="413"/>
      <c r="S335" s="413"/>
      <c r="T335" s="413"/>
      <c r="U335" s="413"/>
      <c r="V335" s="413"/>
      <c r="W335" s="413"/>
      <c r="X335" s="413"/>
      <c r="Y335" s="413"/>
      <c r="Z335" s="413"/>
      <c r="AA335" s="413"/>
      <c r="AB335" s="413"/>
      <c r="AC335" s="413"/>
      <c r="AD335" s="413"/>
    </row>
    <row r="336" ht="13.5" customHeight="1">
      <c r="A336" s="413"/>
      <c r="B336" s="443"/>
      <c r="C336" s="443"/>
      <c r="D336" s="443"/>
      <c r="E336" s="413"/>
      <c r="F336" s="413"/>
      <c r="G336" s="443"/>
      <c r="H336" s="443"/>
      <c r="I336" s="443"/>
      <c r="J336" s="413"/>
      <c r="K336" s="413"/>
      <c r="L336" s="413"/>
      <c r="M336" s="413"/>
      <c r="N336" s="413"/>
      <c r="O336" s="413"/>
      <c r="P336" s="413"/>
      <c r="Q336" s="413"/>
      <c r="R336" s="413"/>
      <c r="S336" s="413"/>
      <c r="T336" s="413"/>
      <c r="U336" s="413"/>
      <c r="V336" s="413"/>
      <c r="W336" s="413"/>
      <c r="X336" s="413"/>
      <c r="Y336" s="413"/>
      <c r="Z336" s="413"/>
      <c r="AA336" s="413"/>
      <c r="AB336" s="413"/>
      <c r="AC336" s="413"/>
      <c r="AD336" s="413"/>
    </row>
    <row r="337" ht="13.5" customHeight="1">
      <c r="A337" s="413"/>
      <c r="B337" s="443"/>
      <c r="C337" s="443"/>
      <c r="D337" s="443"/>
      <c r="E337" s="413"/>
      <c r="F337" s="413"/>
      <c r="G337" s="443"/>
      <c r="H337" s="443"/>
      <c r="I337" s="443"/>
      <c r="J337" s="413"/>
      <c r="K337" s="413"/>
      <c r="L337" s="413"/>
      <c r="M337" s="413"/>
      <c r="N337" s="413"/>
      <c r="O337" s="413"/>
      <c r="P337" s="413"/>
      <c r="Q337" s="413"/>
      <c r="R337" s="413"/>
      <c r="S337" s="413"/>
      <c r="T337" s="413"/>
      <c r="U337" s="413"/>
      <c r="V337" s="413"/>
      <c r="W337" s="413"/>
      <c r="X337" s="413"/>
      <c r="Y337" s="413"/>
      <c r="Z337" s="413"/>
      <c r="AA337" s="413"/>
      <c r="AB337" s="413"/>
      <c r="AC337" s="413"/>
      <c r="AD337" s="413"/>
    </row>
    <row r="338" ht="13.5" customHeight="1">
      <c r="A338" s="413"/>
      <c r="B338" s="443"/>
      <c r="C338" s="443"/>
      <c r="D338" s="443"/>
      <c r="E338" s="413"/>
      <c r="F338" s="413"/>
      <c r="G338" s="443"/>
      <c r="H338" s="443"/>
      <c r="I338" s="443"/>
      <c r="J338" s="413"/>
      <c r="K338" s="413"/>
      <c r="L338" s="413"/>
      <c r="M338" s="413"/>
      <c r="N338" s="413"/>
      <c r="O338" s="413"/>
      <c r="P338" s="413"/>
      <c r="Q338" s="413"/>
      <c r="R338" s="413"/>
      <c r="S338" s="413"/>
      <c r="T338" s="413"/>
      <c r="U338" s="413"/>
      <c r="V338" s="413"/>
      <c r="W338" s="413"/>
      <c r="X338" s="413"/>
      <c r="Y338" s="413"/>
      <c r="Z338" s="413"/>
      <c r="AA338" s="413"/>
      <c r="AB338" s="413"/>
      <c r="AC338" s="413"/>
      <c r="AD338" s="413"/>
    </row>
    <row r="339" ht="13.5" customHeight="1">
      <c r="A339" s="413"/>
      <c r="B339" s="443"/>
      <c r="C339" s="443"/>
      <c r="D339" s="443"/>
      <c r="E339" s="413"/>
      <c r="F339" s="413"/>
      <c r="G339" s="443"/>
      <c r="H339" s="443"/>
      <c r="I339" s="443"/>
      <c r="J339" s="413"/>
      <c r="K339" s="413"/>
      <c r="L339" s="413"/>
      <c r="M339" s="413"/>
      <c r="N339" s="413"/>
      <c r="O339" s="413"/>
      <c r="P339" s="413"/>
      <c r="Q339" s="413"/>
      <c r="R339" s="413"/>
      <c r="S339" s="413"/>
      <c r="T339" s="413"/>
      <c r="U339" s="413"/>
      <c r="V339" s="413"/>
      <c r="W339" s="413"/>
      <c r="X339" s="413"/>
      <c r="Y339" s="413"/>
      <c r="Z339" s="413"/>
      <c r="AA339" s="413"/>
      <c r="AB339" s="413"/>
      <c r="AC339" s="413"/>
      <c r="AD339" s="413"/>
    </row>
    <row r="340" ht="13.5" customHeight="1">
      <c r="A340" s="413"/>
      <c r="B340" s="443"/>
      <c r="C340" s="443"/>
      <c r="D340" s="443"/>
      <c r="E340" s="413"/>
      <c r="F340" s="413"/>
      <c r="G340" s="443"/>
      <c r="H340" s="443"/>
      <c r="I340" s="443"/>
      <c r="J340" s="413"/>
      <c r="K340" s="413"/>
      <c r="L340" s="413"/>
      <c r="M340" s="413"/>
      <c r="N340" s="413"/>
      <c r="O340" s="413"/>
      <c r="P340" s="413"/>
      <c r="Q340" s="413"/>
      <c r="R340" s="413"/>
      <c r="S340" s="413"/>
      <c r="T340" s="413"/>
      <c r="U340" s="413"/>
      <c r="V340" s="413"/>
      <c r="W340" s="413"/>
      <c r="X340" s="413"/>
      <c r="Y340" s="413"/>
      <c r="Z340" s="413"/>
      <c r="AA340" s="413"/>
      <c r="AB340" s="413"/>
      <c r="AC340" s="413"/>
      <c r="AD340" s="413"/>
    </row>
    <row r="341" ht="13.5" customHeight="1">
      <c r="A341" s="413"/>
      <c r="B341" s="443"/>
      <c r="C341" s="443"/>
      <c r="D341" s="443"/>
      <c r="E341" s="413"/>
      <c r="F341" s="413"/>
      <c r="G341" s="443"/>
      <c r="H341" s="443"/>
      <c r="I341" s="443"/>
      <c r="J341" s="413"/>
      <c r="K341" s="413"/>
      <c r="L341" s="413"/>
      <c r="M341" s="413"/>
      <c r="N341" s="413"/>
      <c r="O341" s="413"/>
      <c r="P341" s="413"/>
      <c r="Q341" s="413"/>
      <c r="R341" s="413"/>
      <c r="S341" s="413"/>
      <c r="T341" s="413"/>
      <c r="U341" s="413"/>
      <c r="V341" s="413"/>
      <c r="W341" s="413"/>
      <c r="X341" s="413"/>
      <c r="Y341" s="413"/>
      <c r="Z341" s="413"/>
      <c r="AA341" s="413"/>
      <c r="AB341" s="413"/>
      <c r="AC341" s="413"/>
      <c r="AD341" s="413"/>
    </row>
    <row r="342" ht="13.5" customHeight="1">
      <c r="A342" s="413"/>
      <c r="B342" s="443"/>
      <c r="C342" s="443"/>
      <c r="D342" s="443"/>
      <c r="E342" s="413"/>
      <c r="F342" s="413"/>
      <c r="G342" s="443"/>
      <c r="H342" s="443"/>
      <c r="I342" s="443"/>
      <c r="J342" s="413"/>
      <c r="K342" s="413"/>
      <c r="L342" s="413"/>
      <c r="M342" s="413"/>
      <c r="N342" s="413"/>
      <c r="O342" s="413"/>
      <c r="P342" s="413"/>
      <c r="Q342" s="413"/>
      <c r="R342" s="413"/>
      <c r="S342" s="413"/>
      <c r="T342" s="413"/>
      <c r="U342" s="413"/>
      <c r="V342" s="413"/>
      <c r="W342" s="413"/>
      <c r="X342" s="413"/>
      <c r="Y342" s="413"/>
      <c r="Z342" s="413"/>
      <c r="AA342" s="413"/>
      <c r="AB342" s="413"/>
      <c r="AC342" s="413"/>
      <c r="AD342" s="413"/>
    </row>
    <row r="343" ht="13.5" customHeight="1">
      <c r="A343" s="413"/>
      <c r="B343" s="443"/>
      <c r="C343" s="443"/>
      <c r="D343" s="443"/>
      <c r="E343" s="413"/>
      <c r="F343" s="413"/>
      <c r="G343" s="443"/>
      <c r="H343" s="443"/>
      <c r="I343" s="443"/>
      <c r="J343" s="413"/>
      <c r="K343" s="413"/>
      <c r="L343" s="413"/>
      <c r="M343" s="413"/>
      <c r="N343" s="413"/>
      <c r="O343" s="413"/>
      <c r="P343" s="413"/>
      <c r="Q343" s="413"/>
      <c r="R343" s="413"/>
      <c r="S343" s="413"/>
      <c r="T343" s="413"/>
      <c r="U343" s="413"/>
      <c r="V343" s="413"/>
      <c r="W343" s="413"/>
      <c r="X343" s="413"/>
      <c r="Y343" s="413"/>
      <c r="Z343" s="413"/>
      <c r="AA343" s="413"/>
      <c r="AB343" s="413"/>
      <c r="AC343" s="413"/>
      <c r="AD343" s="413"/>
    </row>
    <row r="344" ht="13.5" customHeight="1">
      <c r="A344" s="413"/>
      <c r="B344" s="443"/>
      <c r="C344" s="443"/>
      <c r="D344" s="443"/>
      <c r="E344" s="413"/>
      <c r="F344" s="413"/>
      <c r="G344" s="443"/>
      <c r="H344" s="443"/>
      <c r="I344" s="443"/>
      <c r="J344" s="413"/>
      <c r="K344" s="413"/>
      <c r="L344" s="413"/>
      <c r="M344" s="413"/>
      <c r="N344" s="413"/>
      <c r="O344" s="413"/>
      <c r="P344" s="413"/>
      <c r="Q344" s="413"/>
      <c r="R344" s="413"/>
      <c r="S344" s="413"/>
      <c r="T344" s="413"/>
      <c r="U344" s="413"/>
      <c r="V344" s="413"/>
      <c r="W344" s="413"/>
      <c r="X344" s="413"/>
      <c r="Y344" s="413"/>
      <c r="Z344" s="413"/>
      <c r="AA344" s="413"/>
      <c r="AB344" s="413"/>
      <c r="AC344" s="413"/>
      <c r="AD344" s="413"/>
    </row>
    <row r="345" ht="13.5" customHeight="1">
      <c r="A345" s="413"/>
      <c r="B345" s="443"/>
      <c r="C345" s="443"/>
      <c r="D345" s="443"/>
      <c r="E345" s="413"/>
      <c r="F345" s="413"/>
      <c r="G345" s="443"/>
      <c r="H345" s="443"/>
      <c r="I345" s="443"/>
      <c r="J345" s="413"/>
      <c r="K345" s="413"/>
      <c r="L345" s="413"/>
      <c r="M345" s="413"/>
      <c r="N345" s="413"/>
      <c r="O345" s="413"/>
      <c r="P345" s="413"/>
      <c r="Q345" s="413"/>
      <c r="R345" s="413"/>
      <c r="S345" s="413"/>
      <c r="T345" s="413"/>
      <c r="U345" s="413"/>
      <c r="V345" s="413"/>
      <c r="W345" s="413"/>
      <c r="X345" s="413"/>
      <c r="Y345" s="413"/>
      <c r="Z345" s="413"/>
      <c r="AA345" s="413"/>
      <c r="AB345" s="413"/>
      <c r="AC345" s="413"/>
      <c r="AD345" s="413"/>
    </row>
    <row r="346" ht="13.5" customHeight="1">
      <c r="A346" s="413"/>
      <c r="B346" s="443"/>
      <c r="C346" s="443"/>
      <c r="D346" s="443"/>
      <c r="E346" s="413"/>
      <c r="F346" s="413"/>
      <c r="G346" s="443"/>
      <c r="H346" s="443"/>
      <c r="I346" s="443"/>
      <c r="J346" s="413"/>
      <c r="K346" s="413"/>
      <c r="L346" s="413"/>
      <c r="M346" s="413"/>
      <c r="N346" s="413"/>
      <c r="O346" s="413"/>
      <c r="P346" s="413"/>
      <c r="Q346" s="413"/>
      <c r="R346" s="413"/>
      <c r="S346" s="413"/>
      <c r="T346" s="413"/>
      <c r="U346" s="413"/>
      <c r="V346" s="413"/>
      <c r="W346" s="413"/>
      <c r="X346" s="413"/>
      <c r="Y346" s="413"/>
      <c r="Z346" s="413"/>
      <c r="AA346" s="413"/>
      <c r="AB346" s="413"/>
      <c r="AC346" s="413"/>
      <c r="AD346" s="413"/>
    </row>
    <row r="347" ht="13.5" customHeight="1">
      <c r="A347" s="413"/>
      <c r="B347" s="443"/>
      <c r="C347" s="443"/>
      <c r="D347" s="443"/>
      <c r="E347" s="413"/>
      <c r="F347" s="413"/>
      <c r="G347" s="443"/>
      <c r="H347" s="443"/>
      <c r="I347" s="443"/>
      <c r="J347" s="413"/>
      <c r="K347" s="413"/>
      <c r="L347" s="413"/>
      <c r="M347" s="413"/>
      <c r="N347" s="413"/>
      <c r="O347" s="413"/>
      <c r="P347" s="413"/>
      <c r="Q347" s="413"/>
      <c r="R347" s="413"/>
      <c r="S347" s="413"/>
      <c r="T347" s="413"/>
      <c r="U347" s="413"/>
      <c r="V347" s="413"/>
      <c r="W347" s="413"/>
      <c r="X347" s="413"/>
      <c r="Y347" s="413"/>
      <c r="Z347" s="413"/>
      <c r="AA347" s="413"/>
      <c r="AB347" s="413"/>
      <c r="AC347" s="413"/>
      <c r="AD347" s="413"/>
    </row>
    <row r="348" ht="13.5" customHeight="1">
      <c r="A348" s="413"/>
      <c r="B348" s="443"/>
      <c r="C348" s="443"/>
      <c r="D348" s="443"/>
      <c r="E348" s="413"/>
      <c r="F348" s="413"/>
      <c r="G348" s="443"/>
      <c r="H348" s="443"/>
      <c r="I348" s="443"/>
      <c r="J348" s="413"/>
      <c r="K348" s="413"/>
      <c r="L348" s="413"/>
      <c r="M348" s="413"/>
      <c r="N348" s="413"/>
      <c r="O348" s="413"/>
      <c r="P348" s="413"/>
      <c r="Q348" s="413"/>
      <c r="R348" s="413"/>
      <c r="S348" s="413"/>
      <c r="T348" s="413"/>
      <c r="U348" s="413"/>
      <c r="V348" s="413"/>
      <c r="W348" s="413"/>
      <c r="X348" s="413"/>
      <c r="Y348" s="413"/>
      <c r="Z348" s="413"/>
      <c r="AA348" s="413"/>
      <c r="AB348" s="413"/>
      <c r="AC348" s="413"/>
      <c r="AD348" s="413"/>
    </row>
    <row r="349" ht="13.5" customHeight="1">
      <c r="A349" s="413"/>
      <c r="B349" s="443"/>
      <c r="C349" s="443"/>
      <c r="D349" s="443"/>
      <c r="E349" s="413"/>
      <c r="F349" s="413"/>
      <c r="G349" s="443"/>
      <c r="H349" s="443"/>
      <c r="I349" s="443"/>
      <c r="J349" s="413"/>
      <c r="K349" s="413"/>
      <c r="L349" s="413"/>
      <c r="M349" s="413"/>
      <c r="N349" s="413"/>
      <c r="O349" s="413"/>
      <c r="P349" s="413"/>
      <c r="Q349" s="413"/>
      <c r="R349" s="413"/>
      <c r="S349" s="413"/>
      <c r="T349" s="413"/>
      <c r="U349" s="413"/>
      <c r="V349" s="413"/>
      <c r="W349" s="413"/>
      <c r="X349" s="413"/>
      <c r="Y349" s="413"/>
      <c r="Z349" s="413"/>
      <c r="AA349" s="413"/>
      <c r="AB349" s="413"/>
      <c r="AC349" s="413"/>
      <c r="AD349" s="413"/>
    </row>
    <row r="350" ht="13.5" customHeight="1">
      <c r="A350" s="413"/>
      <c r="B350" s="443"/>
      <c r="C350" s="443"/>
      <c r="D350" s="443"/>
      <c r="E350" s="413"/>
      <c r="F350" s="413"/>
      <c r="G350" s="443"/>
      <c r="H350" s="443"/>
      <c r="I350" s="443"/>
      <c r="J350" s="413"/>
      <c r="K350" s="413"/>
      <c r="L350" s="413"/>
      <c r="M350" s="413"/>
      <c r="N350" s="413"/>
      <c r="O350" s="413"/>
      <c r="P350" s="413"/>
      <c r="Q350" s="413"/>
      <c r="R350" s="413"/>
      <c r="S350" s="413"/>
      <c r="T350" s="413"/>
      <c r="U350" s="413"/>
      <c r="V350" s="413"/>
      <c r="W350" s="413"/>
      <c r="X350" s="413"/>
      <c r="Y350" s="413"/>
      <c r="Z350" s="413"/>
      <c r="AA350" s="413"/>
      <c r="AB350" s="413"/>
      <c r="AC350" s="413"/>
      <c r="AD350" s="413"/>
    </row>
    <row r="351" ht="13.5" customHeight="1">
      <c r="A351" s="413"/>
      <c r="B351" s="443"/>
      <c r="C351" s="443"/>
      <c r="D351" s="443"/>
      <c r="E351" s="413"/>
      <c r="F351" s="413"/>
      <c r="G351" s="443"/>
      <c r="H351" s="443"/>
      <c r="I351" s="443"/>
      <c r="J351" s="413"/>
      <c r="K351" s="413"/>
      <c r="L351" s="413"/>
      <c r="M351" s="413"/>
      <c r="N351" s="413"/>
      <c r="O351" s="413"/>
      <c r="P351" s="413"/>
      <c r="Q351" s="413"/>
      <c r="R351" s="413"/>
      <c r="S351" s="413"/>
      <c r="T351" s="413"/>
      <c r="U351" s="413"/>
      <c r="V351" s="413"/>
      <c r="W351" s="413"/>
      <c r="X351" s="413"/>
      <c r="Y351" s="413"/>
      <c r="Z351" s="413"/>
      <c r="AA351" s="413"/>
      <c r="AB351" s="413"/>
      <c r="AC351" s="413"/>
      <c r="AD351" s="413"/>
    </row>
    <row r="352" ht="13.5" customHeight="1">
      <c r="A352" s="413"/>
      <c r="B352" s="443"/>
      <c r="C352" s="443"/>
      <c r="D352" s="443"/>
      <c r="E352" s="413"/>
      <c r="F352" s="413"/>
      <c r="G352" s="443"/>
      <c r="H352" s="443"/>
      <c r="I352" s="443"/>
      <c r="J352" s="413"/>
      <c r="K352" s="413"/>
      <c r="L352" s="413"/>
      <c r="M352" s="413"/>
      <c r="N352" s="413"/>
      <c r="O352" s="413"/>
      <c r="P352" s="413"/>
      <c r="Q352" s="413"/>
      <c r="R352" s="413"/>
      <c r="S352" s="413"/>
      <c r="T352" s="413"/>
      <c r="U352" s="413"/>
      <c r="V352" s="413"/>
      <c r="W352" s="413"/>
      <c r="X352" s="413"/>
      <c r="Y352" s="413"/>
      <c r="Z352" s="413"/>
      <c r="AA352" s="413"/>
      <c r="AB352" s="413"/>
      <c r="AC352" s="413"/>
      <c r="AD352" s="413"/>
    </row>
    <row r="353" ht="13.5" customHeight="1">
      <c r="A353" s="413"/>
      <c r="B353" s="443"/>
      <c r="C353" s="443"/>
      <c r="D353" s="443"/>
      <c r="E353" s="413"/>
      <c r="F353" s="413"/>
      <c r="G353" s="443"/>
      <c r="H353" s="443"/>
      <c r="I353" s="443"/>
      <c r="J353" s="413"/>
      <c r="K353" s="413"/>
      <c r="L353" s="413"/>
      <c r="M353" s="413"/>
      <c r="N353" s="413"/>
      <c r="O353" s="413"/>
      <c r="P353" s="413"/>
      <c r="Q353" s="413"/>
      <c r="R353" s="413"/>
      <c r="S353" s="413"/>
      <c r="T353" s="413"/>
      <c r="U353" s="413"/>
      <c r="V353" s="413"/>
      <c r="W353" s="413"/>
      <c r="X353" s="413"/>
      <c r="Y353" s="413"/>
      <c r="Z353" s="413"/>
      <c r="AA353" s="413"/>
      <c r="AB353" s="413"/>
      <c r="AC353" s="413"/>
      <c r="AD353" s="413"/>
    </row>
    <row r="354" ht="13.5" customHeight="1">
      <c r="A354" s="413"/>
      <c r="B354" s="443"/>
      <c r="C354" s="443"/>
      <c r="D354" s="443"/>
      <c r="E354" s="413"/>
      <c r="F354" s="413"/>
      <c r="G354" s="443"/>
      <c r="H354" s="443"/>
      <c r="I354" s="443"/>
      <c r="J354" s="413"/>
      <c r="K354" s="413"/>
      <c r="L354" s="413"/>
      <c r="M354" s="413"/>
      <c r="N354" s="413"/>
      <c r="O354" s="413"/>
      <c r="P354" s="413"/>
      <c r="Q354" s="413"/>
      <c r="R354" s="413"/>
      <c r="S354" s="413"/>
      <c r="T354" s="413"/>
      <c r="U354" s="413"/>
      <c r="V354" s="413"/>
      <c r="W354" s="413"/>
      <c r="X354" s="413"/>
      <c r="Y354" s="413"/>
      <c r="Z354" s="413"/>
      <c r="AA354" s="413"/>
      <c r="AB354" s="413"/>
      <c r="AC354" s="413"/>
      <c r="AD354" s="413"/>
    </row>
    <row r="355" ht="13.5" customHeight="1">
      <c r="A355" s="413"/>
      <c r="B355" s="443"/>
      <c r="C355" s="443"/>
      <c r="D355" s="443"/>
      <c r="E355" s="413"/>
      <c r="F355" s="413"/>
      <c r="G355" s="443"/>
      <c r="H355" s="443"/>
      <c r="I355" s="443"/>
      <c r="J355" s="413"/>
      <c r="K355" s="413"/>
      <c r="L355" s="413"/>
      <c r="M355" s="413"/>
      <c r="N355" s="413"/>
      <c r="O355" s="413"/>
      <c r="P355" s="413"/>
      <c r="Q355" s="413"/>
      <c r="R355" s="413"/>
      <c r="S355" s="413"/>
      <c r="T355" s="413"/>
      <c r="U355" s="413"/>
      <c r="V355" s="413"/>
      <c r="W355" s="413"/>
      <c r="X355" s="413"/>
      <c r="Y355" s="413"/>
      <c r="Z355" s="413"/>
      <c r="AA355" s="413"/>
      <c r="AB355" s="413"/>
      <c r="AC355" s="413"/>
      <c r="AD355" s="413"/>
    </row>
    <row r="356" ht="13.5" customHeight="1">
      <c r="A356" s="413"/>
      <c r="B356" s="443"/>
      <c r="C356" s="443"/>
      <c r="D356" s="443"/>
      <c r="E356" s="413"/>
      <c r="F356" s="413"/>
      <c r="G356" s="443"/>
      <c r="H356" s="443"/>
      <c r="I356" s="443"/>
      <c r="J356" s="413"/>
      <c r="K356" s="413"/>
      <c r="L356" s="413"/>
      <c r="M356" s="413"/>
      <c r="N356" s="413"/>
      <c r="O356" s="413"/>
      <c r="P356" s="413"/>
      <c r="Q356" s="413"/>
      <c r="R356" s="413"/>
      <c r="S356" s="413"/>
      <c r="T356" s="413"/>
      <c r="U356" s="413"/>
      <c r="V356" s="413"/>
      <c r="W356" s="413"/>
      <c r="X356" s="413"/>
      <c r="Y356" s="413"/>
      <c r="Z356" s="413"/>
      <c r="AA356" s="413"/>
      <c r="AB356" s="413"/>
      <c r="AC356" s="413"/>
      <c r="AD356" s="413"/>
    </row>
    <row r="357" ht="13.5" customHeight="1">
      <c r="A357" s="413"/>
      <c r="B357" s="443"/>
      <c r="C357" s="443"/>
      <c r="D357" s="443"/>
      <c r="E357" s="413"/>
      <c r="F357" s="413"/>
      <c r="G357" s="443"/>
      <c r="H357" s="443"/>
      <c r="I357" s="443"/>
      <c r="J357" s="413"/>
      <c r="K357" s="413"/>
      <c r="L357" s="413"/>
      <c r="M357" s="413"/>
      <c r="N357" s="413"/>
      <c r="O357" s="413"/>
      <c r="P357" s="413"/>
      <c r="Q357" s="413"/>
      <c r="R357" s="413"/>
      <c r="S357" s="413"/>
      <c r="T357" s="413"/>
      <c r="U357" s="413"/>
      <c r="V357" s="413"/>
      <c r="W357" s="413"/>
      <c r="X357" s="413"/>
      <c r="Y357" s="413"/>
      <c r="Z357" s="413"/>
      <c r="AA357" s="413"/>
      <c r="AB357" s="413"/>
      <c r="AC357" s="413"/>
      <c r="AD357" s="413"/>
    </row>
    <row r="358" ht="13.5" customHeight="1">
      <c r="A358" s="413"/>
      <c r="B358" s="443"/>
      <c r="C358" s="443"/>
      <c r="D358" s="443"/>
      <c r="E358" s="413"/>
      <c r="F358" s="413"/>
      <c r="G358" s="443"/>
      <c r="H358" s="443"/>
      <c r="I358" s="443"/>
      <c r="J358" s="413"/>
      <c r="K358" s="413"/>
      <c r="L358" s="413"/>
      <c r="M358" s="413"/>
      <c r="N358" s="413"/>
      <c r="O358" s="413"/>
      <c r="P358" s="413"/>
      <c r="Q358" s="413"/>
      <c r="R358" s="413"/>
      <c r="S358" s="413"/>
      <c r="T358" s="413"/>
      <c r="U358" s="413"/>
      <c r="V358" s="413"/>
      <c r="W358" s="413"/>
      <c r="X358" s="413"/>
      <c r="Y358" s="413"/>
      <c r="Z358" s="413"/>
      <c r="AA358" s="413"/>
      <c r="AB358" s="413"/>
      <c r="AC358" s="413"/>
      <c r="AD358" s="413"/>
    </row>
    <row r="359" ht="13.5" customHeight="1">
      <c r="A359" s="413"/>
      <c r="B359" s="443"/>
      <c r="C359" s="443"/>
      <c r="D359" s="443"/>
      <c r="E359" s="413"/>
      <c r="F359" s="413"/>
      <c r="G359" s="443"/>
      <c r="H359" s="443"/>
      <c r="I359" s="443"/>
      <c r="J359" s="413"/>
      <c r="K359" s="413"/>
      <c r="L359" s="413"/>
      <c r="M359" s="413"/>
      <c r="N359" s="413"/>
      <c r="O359" s="413"/>
      <c r="P359" s="413"/>
      <c r="Q359" s="413"/>
      <c r="R359" s="413"/>
      <c r="S359" s="413"/>
      <c r="T359" s="413"/>
      <c r="U359" s="413"/>
      <c r="V359" s="413"/>
      <c r="W359" s="413"/>
      <c r="X359" s="413"/>
      <c r="Y359" s="413"/>
      <c r="Z359" s="413"/>
      <c r="AA359" s="413"/>
      <c r="AB359" s="413"/>
      <c r="AC359" s="413"/>
      <c r="AD359" s="413"/>
    </row>
    <row r="360" ht="13.5" customHeight="1">
      <c r="A360" s="413"/>
      <c r="B360" s="443"/>
      <c r="C360" s="443"/>
      <c r="D360" s="443"/>
      <c r="E360" s="413"/>
      <c r="F360" s="413"/>
      <c r="G360" s="443"/>
      <c r="H360" s="443"/>
      <c r="I360" s="443"/>
      <c r="J360" s="413"/>
      <c r="K360" s="413"/>
      <c r="L360" s="413"/>
      <c r="M360" s="413"/>
      <c r="N360" s="413"/>
      <c r="O360" s="413"/>
      <c r="P360" s="413"/>
      <c r="Q360" s="413"/>
      <c r="R360" s="413"/>
      <c r="S360" s="413"/>
      <c r="T360" s="413"/>
      <c r="U360" s="413"/>
      <c r="V360" s="413"/>
      <c r="W360" s="413"/>
      <c r="X360" s="413"/>
      <c r="Y360" s="413"/>
      <c r="Z360" s="413"/>
      <c r="AA360" s="413"/>
      <c r="AB360" s="413"/>
      <c r="AC360" s="413"/>
      <c r="AD360" s="413"/>
    </row>
    <row r="361" ht="13.5" customHeight="1">
      <c r="A361" s="413"/>
      <c r="B361" s="443"/>
      <c r="C361" s="443"/>
      <c r="D361" s="443"/>
      <c r="E361" s="413"/>
      <c r="F361" s="413"/>
      <c r="G361" s="443"/>
      <c r="H361" s="443"/>
      <c r="I361" s="443"/>
      <c r="J361" s="413"/>
      <c r="K361" s="413"/>
      <c r="L361" s="413"/>
      <c r="M361" s="413"/>
      <c r="N361" s="413"/>
      <c r="O361" s="413"/>
      <c r="P361" s="413"/>
      <c r="Q361" s="413"/>
      <c r="R361" s="413"/>
      <c r="S361" s="413"/>
      <c r="T361" s="413"/>
      <c r="U361" s="413"/>
      <c r="V361" s="413"/>
      <c r="W361" s="413"/>
      <c r="X361" s="413"/>
      <c r="Y361" s="413"/>
      <c r="Z361" s="413"/>
      <c r="AA361" s="413"/>
      <c r="AB361" s="413"/>
      <c r="AC361" s="413"/>
      <c r="AD361" s="413"/>
    </row>
    <row r="362" ht="13.5" customHeight="1">
      <c r="A362" s="413"/>
      <c r="B362" s="443"/>
      <c r="C362" s="443"/>
      <c r="D362" s="443"/>
      <c r="E362" s="413"/>
      <c r="F362" s="413"/>
      <c r="G362" s="443"/>
      <c r="H362" s="443"/>
      <c r="I362" s="443"/>
      <c r="J362" s="413"/>
      <c r="K362" s="413"/>
      <c r="L362" s="413"/>
      <c r="M362" s="413"/>
      <c r="N362" s="413"/>
      <c r="O362" s="413"/>
      <c r="P362" s="413"/>
      <c r="Q362" s="413"/>
      <c r="R362" s="413"/>
      <c r="S362" s="413"/>
      <c r="T362" s="413"/>
      <c r="U362" s="413"/>
      <c r="V362" s="413"/>
      <c r="W362" s="413"/>
      <c r="X362" s="413"/>
      <c r="Y362" s="413"/>
      <c r="Z362" s="413"/>
      <c r="AA362" s="413"/>
      <c r="AB362" s="413"/>
      <c r="AC362" s="413"/>
      <c r="AD362" s="413"/>
    </row>
    <row r="363" ht="13.5" customHeight="1">
      <c r="A363" s="413"/>
      <c r="B363" s="443"/>
      <c r="C363" s="443"/>
      <c r="D363" s="443"/>
      <c r="E363" s="413"/>
      <c r="F363" s="413"/>
      <c r="G363" s="443"/>
      <c r="H363" s="443"/>
      <c r="I363" s="443"/>
      <c r="J363" s="413"/>
      <c r="K363" s="413"/>
      <c r="L363" s="413"/>
      <c r="M363" s="413"/>
      <c r="N363" s="413"/>
      <c r="O363" s="413"/>
      <c r="P363" s="413"/>
      <c r="Q363" s="413"/>
      <c r="R363" s="413"/>
      <c r="S363" s="413"/>
      <c r="T363" s="413"/>
      <c r="U363" s="413"/>
      <c r="V363" s="413"/>
      <c r="W363" s="413"/>
      <c r="X363" s="413"/>
      <c r="Y363" s="413"/>
      <c r="Z363" s="413"/>
      <c r="AA363" s="413"/>
      <c r="AB363" s="413"/>
      <c r="AC363" s="413"/>
      <c r="AD363" s="413"/>
    </row>
    <row r="364" ht="13.5" customHeight="1">
      <c r="A364" s="413"/>
      <c r="B364" s="443"/>
      <c r="C364" s="443"/>
      <c r="D364" s="443"/>
      <c r="E364" s="413"/>
      <c r="F364" s="413"/>
      <c r="G364" s="443"/>
      <c r="H364" s="443"/>
      <c r="I364" s="443"/>
      <c r="J364" s="413"/>
      <c r="K364" s="413"/>
      <c r="L364" s="413"/>
      <c r="M364" s="413"/>
      <c r="N364" s="413"/>
      <c r="O364" s="413"/>
      <c r="P364" s="413"/>
      <c r="Q364" s="413"/>
      <c r="R364" s="413"/>
      <c r="S364" s="413"/>
      <c r="T364" s="413"/>
      <c r="U364" s="413"/>
      <c r="V364" s="413"/>
      <c r="W364" s="413"/>
      <c r="X364" s="413"/>
      <c r="Y364" s="413"/>
      <c r="Z364" s="413"/>
      <c r="AA364" s="413"/>
      <c r="AB364" s="413"/>
      <c r="AC364" s="413"/>
      <c r="AD364" s="413"/>
    </row>
    <row r="365" ht="13.5" customHeight="1">
      <c r="A365" s="413"/>
      <c r="B365" s="443"/>
      <c r="C365" s="443"/>
      <c r="D365" s="443"/>
      <c r="E365" s="413"/>
      <c r="F365" s="413"/>
      <c r="G365" s="443"/>
      <c r="H365" s="443"/>
      <c r="I365" s="443"/>
      <c r="J365" s="413"/>
      <c r="K365" s="413"/>
      <c r="L365" s="413"/>
      <c r="M365" s="413"/>
      <c r="N365" s="413"/>
      <c r="O365" s="413"/>
      <c r="P365" s="413"/>
      <c r="Q365" s="413"/>
      <c r="R365" s="413"/>
      <c r="S365" s="413"/>
      <c r="T365" s="413"/>
      <c r="U365" s="413"/>
      <c r="V365" s="413"/>
      <c r="W365" s="413"/>
      <c r="X365" s="413"/>
      <c r="Y365" s="413"/>
      <c r="Z365" s="413"/>
      <c r="AA365" s="413"/>
      <c r="AB365" s="413"/>
      <c r="AC365" s="413"/>
      <c r="AD365" s="413"/>
    </row>
    <row r="366" ht="13.5" customHeight="1">
      <c r="A366" s="413"/>
      <c r="B366" s="443"/>
      <c r="C366" s="443"/>
      <c r="D366" s="443"/>
      <c r="E366" s="413"/>
      <c r="F366" s="413"/>
      <c r="G366" s="443"/>
      <c r="H366" s="443"/>
      <c r="I366" s="443"/>
      <c r="J366" s="413"/>
      <c r="K366" s="413"/>
      <c r="L366" s="413"/>
      <c r="M366" s="413"/>
      <c r="N366" s="413"/>
      <c r="O366" s="413"/>
      <c r="P366" s="413"/>
      <c r="Q366" s="413"/>
      <c r="R366" s="413"/>
      <c r="S366" s="413"/>
      <c r="T366" s="413"/>
      <c r="U366" s="413"/>
      <c r="V366" s="413"/>
      <c r="W366" s="413"/>
      <c r="X366" s="413"/>
      <c r="Y366" s="413"/>
      <c r="Z366" s="413"/>
      <c r="AA366" s="413"/>
      <c r="AB366" s="413"/>
      <c r="AC366" s="413"/>
      <c r="AD366" s="413"/>
    </row>
    <row r="367" ht="13.5" customHeight="1">
      <c r="A367" s="413"/>
      <c r="B367" s="443"/>
      <c r="C367" s="443"/>
      <c r="D367" s="443"/>
      <c r="E367" s="413"/>
      <c r="F367" s="413"/>
      <c r="G367" s="443"/>
      <c r="H367" s="443"/>
      <c r="I367" s="443"/>
      <c r="J367" s="413"/>
      <c r="K367" s="413"/>
      <c r="L367" s="413"/>
      <c r="M367" s="413"/>
      <c r="N367" s="413"/>
      <c r="O367" s="413"/>
      <c r="P367" s="413"/>
      <c r="Q367" s="413"/>
      <c r="R367" s="413"/>
      <c r="S367" s="413"/>
      <c r="T367" s="413"/>
      <c r="U367" s="413"/>
      <c r="V367" s="413"/>
      <c r="W367" s="413"/>
      <c r="X367" s="413"/>
      <c r="Y367" s="413"/>
      <c r="Z367" s="413"/>
      <c r="AA367" s="413"/>
      <c r="AB367" s="413"/>
      <c r="AC367" s="413"/>
      <c r="AD367" s="413"/>
    </row>
    <row r="368" ht="13.5" customHeight="1">
      <c r="A368" s="413"/>
      <c r="B368" s="443"/>
      <c r="C368" s="443"/>
      <c r="D368" s="443"/>
      <c r="E368" s="413"/>
      <c r="F368" s="413"/>
      <c r="G368" s="443"/>
      <c r="H368" s="443"/>
      <c r="I368" s="443"/>
      <c r="J368" s="413"/>
      <c r="K368" s="413"/>
      <c r="L368" s="413"/>
      <c r="M368" s="413"/>
      <c r="N368" s="413"/>
      <c r="O368" s="413"/>
      <c r="P368" s="413"/>
      <c r="Q368" s="413"/>
      <c r="R368" s="413"/>
      <c r="S368" s="413"/>
      <c r="T368" s="413"/>
      <c r="U368" s="413"/>
      <c r="V368" s="413"/>
      <c r="W368" s="413"/>
      <c r="X368" s="413"/>
      <c r="Y368" s="413"/>
      <c r="Z368" s="413"/>
      <c r="AA368" s="413"/>
      <c r="AB368" s="413"/>
      <c r="AC368" s="413"/>
      <c r="AD368" s="413"/>
    </row>
    <row r="369" ht="13.5" customHeight="1">
      <c r="A369" s="413"/>
      <c r="B369" s="443"/>
      <c r="C369" s="443"/>
      <c r="D369" s="443"/>
      <c r="E369" s="413"/>
      <c r="F369" s="413"/>
      <c r="G369" s="443"/>
      <c r="H369" s="443"/>
      <c r="I369" s="443"/>
      <c r="J369" s="413"/>
      <c r="K369" s="413"/>
      <c r="L369" s="413"/>
      <c r="M369" s="413"/>
      <c r="N369" s="413"/>
      <c r="O369" s="413"/>
      <c r="P369" s="413"/>
      <c r="Q369" s="413"/>
      <c r="R369" s="413"/>
      <c r="S369" s="413"/>
      <c r="T369" s="413"/>
      <c r="U369" s="413"/>
      <c r="V369" s="413"/>
      <c r="W369" s="413"/>
      <c r="X369" s="413"/>
      <c r="Y369" s="413"/>
      <c r="Z369" s="413"/>
      <c r="AA369" s="413"/>
      <c r="AB369" s="413"/>
      <c r="AC369" s="413"/>
      <c r="AD369" s="413"/>
    </row>
    <row r="370" ht="13.5" customHeight="1">
      <c r="A370" s="413"/>
      <c r="B370" s="443"/>
      <c r="C370" s="443"/>
      <c r="D370" s="443"/>
      <c r="E370" s="413"/>
      <c r="F370" s="413"/>
      <c r="G370" s="443"/>
      <c r="H370" s="443"/>
      <c r="I370" s="443"/>
      <c r="J370" s="413"/>
      <c r="K370" s="413"/>
      <c r="L370" s="413"/>
      <c r="M370" s="413"/>
      <c r="N370" s="413"/>
      <c r="O370" s="413"/>
      <c r="P370" s="413"/>
      <c r="Q370" s="413"/>
      <c r="R370" s="413"/>
      <c r="S370" s="413"/>
      <c r="T370" s="413"/>
      <c r="U370" s="413"/>
      <c r="V370" s="413"/>
      <c r="W370" s="413"/>
      <c r="X370" s="413"/>
      <c r="Y370" s="413"/>
      <c r="Z370" s="413"/>
      <c r="AA370" s="413"/>
      <c r="AB370" s="413"/>
      <c r="AC370" s="413"/>
      <c r="AD370" s="413"/>
    </row>
    <row r="371" ht="13.5" customHeight="1">
      <c r="A371" s="413"/>
      <c r="B371" s="443"/>
      <c r="C371" s="443"/>
      <c r="D371" s="443"/>
      <c r="E371" s="413"/>
      <c r="F371" s="413"/>
      <c r="G371" s="443"/>
      <c r="H371" s="443"/>
      <c r="I371" s="443"/>
      <c r="J371" s="413"/>
      <c r="K371" s="413"/>
      <c r="L371" s="413"/>
      <c r="M371" s="413"/>
      <c r="N371" s="413"/>
      <c r="O371" s="413"/>
      <c r="P371" s="413"/>
      <c r="Q371" s="413"/>
      <c r="R371" s="413"/>
      <c r="S371" s="413"/>
      <c r="T371" s="413"/>
      <c r="U371" s="413"/>
      <c r="V371" s="413"/>
      <c r="W371" s="413"/>
      <c r="X371" s="413"/>
      <c r="Y371" s="413"/>
      <c r="Z371" s="413"/>
      <c r="AA371" s="413"/>
      <c r="AB371" s="413"/>
      <c r="AC371" s="413"/>
      <c r="AD371" s="413"/>
    </row>
    <row r="372" ht="13.5" customHeight="1">
      <c r="A372" s="413"/>
      <c r="B372" s="443"/>
      <c r="C372" s="443"/>
      <c r="D372" s="443"/>
      <c r="E372" s="413"/>
      <c r="F372" s="413"/>
      <c r="G372" s="443"/>
      <c r="H372" s="443"/>
      <c r="I372" s="443"/>
      <c r="J372" s="413"/>
      <c r="K372" s="413"/>
      <c r="L372" s="413"/>
      <c r="M372" s="413"/>
      <c r="N372" s="413"/>
      <c r="O372" s="413"/>
      <c r="P372" s="413"/>
      <c r="Q372" s="413"/>
      <c r="R372" s="413"/>
      <c r="S372" s="413"/>
      <c r="T372" s="413"/>
      <c r="U372" s="413"/>
      <c r="V372" s="413"/>
      <c r="W372" s="413"/>
      <c r="X372" s="413"/>
      <c r="Y372" s="413"/>
      <c r="Z372" s="413"/>
      <c r="AA372" s="413"/>
      <c r="AB372" s="413"/>
      <c r="AC372" s="413"/>
      <c r="AD372" s="413"/>
    </row>
    <row r="373" ht="13.5" customHeight="1">
      <c r="A373" s="413"/>
      <c r="B373" s="443"/>
      <c r="C373" s="443"/>
      <c r="D373" s="443"/>
      <c r="E373" s="413"/>
      <c r="F373" s="413"/>
      <c r="G373" s="443"/>
      <c r="H373" s="443"/>
      <c r="I373" s="443"/>
      <c r="J373" s="413"/>
      <c r="K373" s="413"/>
      <c r="L373" s="413"/>
      <c r="M373" s="413"/>
      <c r="N373" s="413"/>
      <c r="O373" s="413"/>
      <c r="P373" s="413"/>
      <c r="Q373" s="413"/>
      <c r="R373" s="413"/>
      <c r="S373" s="413"/>
      <c r="T373" s="413"/>
      <c r="U373" s="413"/>
      <c r="V373" s="413"/>
      <c r="W373" s="413"/>
      <c r="X373" s="413"/>
      <c r="Y373" s="413"/>
      <c r="Z373" s="413"/>
      <c r="AA373" s="413"/>
      <c r="AB373" s="413"/>
      <c r="AC373" s="413"/>
      <c r="AD373" s="413"/>
    </row>
    <row r="374" ht="13.5" customHeight="1">
      <c r="A374" s="413"/>
      <c r="B374" s="443"/>
      <c r="C374" s="443"/>
      <c r="D374" s="443"/>
      <c r="E374" s="413"/>
      <c r="F374" s="413"/>
      <c r="G374" s="443"/>
      <c r="H374" s="443"/>
      <c r="I374" s="443"/>
      <c r="J374" s="413"/>
      <c r="K374" s="413"/>
      <c r="L374" s="413"/>
      <c r="M374" s="413"/>
      <c r="N374" s="413"/>
      <c r="O374" s="413"/>
      <c r="P374" s="413"/>
      <c r="Q374" s="413"/>
      <c r="R374" s="413"/>
      <c r="S374" s="413"/>
      <c r="T374" s="413"/>
      <c r="U374" s="413"/>
      <c r="V374" s="413"/>
      <c r="W374" s="413"/>
      <c r="X374" s="413"/>
      <c r="Y374" s="413"/>
      <c r="Z374" s="413"/>
      <c r="AA374" s="413"/>
      <c r="AB374" s="413"/>
      <c r="AC374" s="413"/>
      <c r="AD374" s="413"/>
    </row>
    <row r="375" ht="13.5" customHeight="1">
      <c r="A375" s="413"/>
      <c r="B375" s="443"/>
      <c r="C375" s="443"/>
      <c r="D375" s="443"/>
      <c r="E375" s="413"/>
      <c r="F375" s="413"/>
      <c r="G375" s="443"/>
      <c r="H375" s="443"/>
      <c r="I375" s="443"/>
      <c r="J375" s="413"/>
      <c r="K375" s="413"/>
      <c r="L375" s="413"/>
      <c r="M375" s="413"/>
      <c r="N375" s="413"/>
      <c r="O375" s="413"/>
      <c r="P375" s="413"/>
      <c r="Q375" s="413"/>
      <c r="R375" s="413"/>
      <c r="S375" s="413"/>
      <c r="T375" s="413"/>
      <c r="U375" s="413"/>
      <c r="V375" s="413"/>
      <c r="W375" s="413"/>
      <c r="X375" s="413"/>
      <c r="Y375" s="413"/>
      <c r="Z375" s="413"/>
      <c r="AA375" s="413"/>
      <c r="AB375" s="413"/>
      <c r="AC375" s="413"/>
      <c r="AD375" s="413"/>
    </row>
    <row r="376" ht="13.5" customHeight="1">
      <c r="A376" s="413"/>
      <c r="B376" s="443"/>
      <c r="C376" s="443"/>
      <c r="D376" s="443"/>
      <c r="E376" s="413"/>
      <c r="F376" s="413"/>
      <c r="G376" s="443"/>
      <c r="H376" s="443"/>
      <c r="I376" s="443"/>
      <c r="J376" s="413"/>
      <c r="K376" s="413"/>
      <c r="L376" s="413"/>
      <c r="M376" s="413"/>
      <c r="N376" s="413"/>
      <c r="O376" s="413"/>
      <c r="P376" s="413"/>
      <c r="Q376" s="413"/>
      <c r="R376" s="413"/>
      <c r="S376" s="413"/>
      <c r="T376" s="413"/>
      <c r="U376" s="413"/>
      <c r="V376" s="413"/>
      <c r="W376" s="413"/>
      <c r="X376" s="413"/>
      <c r="Y376" s="413"/>
      <c r="Z376" s="413"/>
      <c r="AA376" s="413"/>
      <c r="AB376" s="413"/>
      <c r="AC376" s="413"/>
      <c r="AD376" s="413"/>
    </row>
    <row r="377" ht="13.5" customHeight="1">
      <c r="A377" s="413"/>
      <c r="B377" s="443"/>
      <c r="C377" s="443"/>
      <c r="D377" s="443"/>
      <c r="E377" s="413"/>
      <c r="F377" s="413"/>
      <c r="G377" s="443"/>
      <c r="H377" s="443"/>
      <c r="I377" s="443"/>
      <c r="J377" s="413"/>
      <c r="K377" s="413"/>
      <c r="L377" s="413"/>
      <c r="M377" s="413"/>
      <c r="N377" s="413"/>
      <c r="O377" s="413"/>
      <c r="P377" s="413"/>
      <c r="Q377" s="413"/>
      <c r="R377" s="413"/>
      <c r="S377" s="413"/>
      <c r="T377" s="413"/>
      <c r="U377" s="413"/>
      <c r="V377" s="413"/>
      <c r="W377" s="413"/>
      <c r="X377" s="413"/>
      <c r="Y377" s="413"/>
      <c r="Z377" s="413"/>
      <c r="AA377" s="413"/>
      <c r="AB377" s="413"/>
      <c r="AC377" s="413"/>
      <c r="AD377" s="413"/>
    </row>
    <row r="378" ht="13.5" customHeight="1">
      <c r="A378" s="413"/>
      <c r="B378" s="443"/>
      <c r="C378" s="443"/>
      <c r="D378" s="443"/>
      <c r="E378" s="413"/>
      <c r="F378" s="413"/>
      <c r="G378" s="443"/>
      <c r="H378" s="443"/>
      <c r="I378" s="443"/>
      <c r="J378" s="413"/>
      <c r="K378" s="413"/>
      <c r="L378" s="413"/>
      <c r="M378" s="413"/>
      <c r="N378" s="413"/>
      <c r="O378" s="413"/>
      <c r="P378" s="413"/>
      <c r="Q378" s="413"/>
      <c r="R378" s="413"/>
      <c r="S378" s="413"/>
      <c r="T378" s="413"/>
      <c r="U378" s="413"/>
      <c r="V378" s="413"/>
      <c r="W378" s="413"/>
      <c r="X378" s="413"/>
      <c r="Y378" s="413"/>
      <c r="Z378" s="413"/>
      <c r="AA378" s="413"/>
      <c r="AB378" s="413"/>
      <c r="AC378" s="413"/>
      <c r="AD378" s="413"/>
    </row>
    <row r="379" ht="13.5" customHeight="1">
      <c r="A379" s="413"/>
      <c r="B379" s="443"/>
      <c r="C379" s="443"/>
      <c r="D379" s="443"/>
      <c r="E379" s="413"/>
      <c r="F379" s="413"/>
      <c r="G379" s="443"/>
      <c r="H379" s="443"/>
      <c r="I379" s="443"/>
      <c r="J379" s="413"/>
      <c r="K379" s="413"/>
      <c r="L379" s="413"/>
      <c r="M379" s="413"/>
      <c r="N379" s="413"/>
      <c r="O379" s="413"/>
      <c r="P379" s="413"/>
      <c r="Q379" s="413"/>
      <c r="R379" s="413"/>
      <c r="S379" s="413"/>
      <c r="T379" s="413"/>
      <c r="U379" s="413"/>
      <c r="V379" s="413"/>
      <c r="W379" s="413"/>
      <c r="X379" s="413"/>
      <c r="Y379" s="413"/>
      <c r="Z379" s="413"/>
      <c r="AA379" s="413"/>
      <c r="AB379" s="413"/>
      <c r="AC379" s="413"/>
      <c r="AD379" s="413"/>
    </row>
    <row r="380" ht="13.5" customHeight="1">
      <c r="A380" s="413"/>
      <c r="B380" s="443"/>
      <c r="C380" s="443"/>
      <c r="D380" s="443"/>
      <c r="E380" s="413"/>
      <c r="F380" s="413"/>
      <c r="G380" s="443"/>
      <c r="H380" s="443"/>
      <c r="I380" s="443"/>
      <c r="J380" s="413"/>
      <c r="K380" s="413"/>
      <c r="L380" s="413"/>
      <c r="M380" s="413"/>
      <c r="N380" s="413"/>
      <c r="O380" s="413"/>
      <c r="P380" s="413"/>
      <c r="Q380" s="413"/>
      <c r="R380" s="413"/>
      <c r="S380" s="413"/>
      <c r="T380" s="413"/>
      <c r="U380" s="413"/>
      <c r="V380" s="413"/>
      <c r="W380" s="413"/>
      <c r="X380" s="413"/>
      <c r="Y380" s="413"/>
      <c r="Z380" s="413"/>
      <c r="AA380" s="413"/>
      <c r="AB380" s="413"/>
      <c r="AC380" s="413"/>
      <c r="AD380" s="413"/>
    </row>
    <row r="381" ht="13.5" customHeight="1">
      <c r="A381" s="413"/>
      <c r="B381" s="443"/>
      <c r="C381" s="443"/>
      <c r="D381" s="443"/>
      <c r="E381" s="413"/>
      <c r="F381" s="413"/>
      <c r="G381" s="443"/>
      <c r="H381" s="443"/>
      <c r="I381" s="443"/>
      <c r="J381" s="413"/>
      <c r="K381" s="413"/>
      <c r="L381" s="413"/>
      <c r="M381" s="413"/>
      <c r="N381" s="413"/>
      <c r="O381" s="413"/>
      <c r="P381" s="413"/>
      <c r="Q381" s="413"/>
      <c r="R381" s="413"/>
      <c r="S381" s="413"/>
      <c r="T381" s="413"/>
      <c r="U381" s="413"/>
      <c r="V381" s="413"/>
      <c r="W381" s="413"/>
      <c r="X381" s="413"/>
      <c r="Y381" s="413"/>
      <c r="Z381" s="413"/>
      <c r="AA381" s="413"/>
      <c r="AB381" s="413"/>
      <c r="AC381" s="413"/>
      <c r="AD381" s="413"/>
    </row>
    <row r="382" ht="13.5" customHeight="1">
      <c r="A382" s="413"/>
      <c r="B382" s="443"/>
      <c r="C382" s="443"/>
      <c r="D382" s="443"/>
      <c r="E382" s="413"/>
      <c r="F382" s="413"/>
      <c r="G382" s="443"/>
      <c r="H382" s="443"/>
      <c r="I382" s="443"/>
      <c r="J382" s="413"/>
      <c r="K382" s="413"/>
      <c r="L382" s="413"/>
      <c r="M382" s="413"/>
      <c r="N382" s="413"/>
      <c r="O382" s="413"/>
      <c r="P382" s="413"/>
      <c r="Q382" s="413"/>
      <c r="R382" s="413"/>
      <c r="S382" s="413"/>
      <c r="T382" s="413"/>
      <c r="U382" s="413"/>
      <c r="V382" s="413"/>
      <c r="W382" s="413"/>
      <c r="X382" s="413"/>
      <c r="Y382" s="413"/>
      <c r="Z382" s="413"/>
      <c r="AA382" s="413"/>
      <c r="AB382" s="413"/>
      <c r="AC382" s="413"/>
      <c r="AD382" s="413"/>
    </row>
    <row r="383" ht="13.5" customHeight="1">
      <c r="A383" s="413"/>
      <c r="B383" s="443"/>
      <c r="C383" s="443"/>
      <c r="D383" s="443"/>
      <c r="E383" s="413"/>
      <c r="F383" s="413"/>
      <c r="G383" s="443"/>
      <c r="H383" s="443"/>
      <c r="I383" s="443"/>
      <c r="J383" s="413"/>
      <c r="K383" s="413"/>
      <c r="L383" s="413"/>
      <c r="M383" s="413"/>
      <c r="N383" s="413"/>
      <c r="O383" s="413"/>
      <c r="P383" s="413"/>
      <c r="Q383" s="413"/>
      <c r="R383" s="413"/>
      <c r="S383" s="413"/>
      <c r="T383" s="413"/>
      <c r="U383" s="413"/>
      <c r="V383" s="413"/>
      <c r="W383" s="413"/>
      <c r="X383" s="413"/>
      <c r="Y383" s="413"/>
      <c r="Z383" s="413"/>
      <c r="AA383" s="413"/>
      <c r="AB383" s="413"/>
      <c r="AC383" s="413"/>
      <c r="AD383" s="413"/>
    </row>
    <row r="384" ht="13.5" customHeight="1">
      <c r="A384" s="413"/>
      <c r="B384" s="443"/>
      <c r="C384" s="443"/>
      <c r="D384" s="443"/>
      <c r="E384" s="413"/>
      <c r="F384" s="413"/>
      <c r="G384" s="443"/>
      <c r="H384" s="443"/>
      <c r="I384" s="443"/>
      <c r="J384" s="413"/>
      <c r="K384" s="413"/>
      <c r="L384" s="413"/>
      <c r="M384" s="413"/>
      <c r="N384" s="413"/>
      <c r="O384" s="413"/>
      <c r="P384" s="413"/>
      <c r="Q384" s="413"/>
      <c r="R384" s="413"/>
      <c r="S384" s="413"/>
      <c r="T384" s="413"/>
      <c r="U384" s="413"/>
      <c r="V384" s="413"/>
      <c r="W384" s="413"/>
      <c r="X384" s="413"/>
      <c r="Y384" s="413"/>
      <c r="Z384" s="413"/>
      <c r="AA384" s="413"/>
      <c r="AB384" s="413"/>
      <c r="AC384" s="413"/>
      <c r="AD384" s="413"/>
    </row>
    <row r="385" ht="13.5" customHeight="1">
      <c r="A385" s="413"/>
      <c r="B385" s="443"/>
      <c r="C385" s="443"/>
      <c r="D385" s="443"/>
      <c r="E385" s="413"/>
      <c r="F385" s="413"/>
      <c r="G385" s="443"/>
      <c r="H385" s="443"/>
      <c r="I385" s="443"/>
      <c r="J385" s="413"/>
      <c r="K385" s="413"/>
      <c r="L385" s="413"/>
      <c r="M385" s="413"/>
      <c r="N385" s="413"/>
      <c r="O385" s="413"/>
      <c r="P385" s="413"/>
      <c r="Q385" s="413"/>
      <c r="R385" s="413"/>
      <c r="S385" s="413"/>
      <c r="T385" s="413"/>
      <c r="U385" s="413"/>
      <c r="V385" s="413"/>
      <c r="W385" s="413"/>
      <c r="X385" s="413"/>
      <c r="Y385" s="413"/>
      <c r="Z385" s="413"/>
      <c r="AA385" s="413"/>
      <c r="AB385" s="413"/>
      <c r="AC385" s="413"/>
      <c r="AD385" s="413"/>
    </row>
    <row r="386" ht="13.5" customHeight="1">
      <c r="A386" s="413"/>
      <c r="B386" s="443"/>
      <c r="C386" s="443"/>
      <c r="D386" s="443"/>
      <c r="E386" s="413"/>
      <c r="F386" s="413"/>
      <c r="G386" s="443"/>
      <c r="H386" s="443"/>
      <c r="I386" s="443"/>
      <c r="J386" s="413"/>
      <c r="K386" s="413"/>
      <c r="L386" s="413"/>
      <c r="M386" s="413"/>
      <c r="N386" s="413"/>
      <c r="O386" s="413"/>
      <c r="P386" s="413"/>
      <c r="Q386" s="413"/>
      <c r="R386" s="413"/>
      <c r="S386" s="413"/>
      <c r="T386" s="413"/>
      <c r="U386" s="413"/>
      <c r="V386" s="413"/>
      <c r="W386" s="413"/>
      <c r="X386" s="413"/>
      <c r="Y386" s="413"/>
      <c r="Z386" s="413"/>
      <c r="AA386" s="413"/>
      <c r="AB386" s="413"/>
      <c r="AC386" s="413"/>
      <c r="AD386" s="413"/>
    </row>
    <row r="387" ht="13.5" customHeight="1">
      <c r="A387" s="413"/>
      <c r="B387" s="443"/>
      <c r="C387" s="443"/>
      <c r="D387" s="443"/>
      <c r="E387" s="413"/>
      <c r="F387" s="413"/>
      <c r="G387" s="443"/>
      <c r="H387" s="443"/>
      <c r="I387" s="443"/>
      <c r="J387" s="413"/>
      <c r="K387" s="413"/>
      <c r="L387" s="413"/>
      <c r="M387" s="413"/>
      <c r="N387" s="413"/>
      <c r="O387" s="413"/>
      <c r="P387" s="413"/>
      <c r="Q387" s="413"/>
      <c r="R387" s="413"/>
      <c r="S387" s="413"/>
      <c r="T387" s="413"/>
      <c r="U387" s="413"/>
      <c r="V387" s="413"/>
      <c r="W387" s="413"/>
      <c r="X387" s="413"/>
      <c r="Y387" s="413"/>
      <c r="Z387" s="413"/>
      <c r="AA387" s="413"/>
      <c r="AB387" s="413"/>
      <c r="AC387" s="413"/>
      <c r="AD387" s="413"/>
    </row>
    <row r="388" ht="13.5" customHeight="1">
      <c r="A388" s="413"/>
      <c r="B388" s="443"/>
      <c r="C388" s="443"/>
      <c r="D388" s="443"/>
      <c r="E388" s="413"/>
      <c r="F388" s="413"/>
      <c r="G388" s="443"/>
      <c r="H388" s="443"/>
      <c r="I388" s="443"/>
      <c r="J388" s="413"/>
      <c r="K388" s="413"/>
      <c r="L388" s="413"/>
      <c r="M388" s="413"/>
      <c r="N388" s="413"/>
      <c r="O388" s="413"/>
      <c r="P388" s="413"/>
      <c r="Q388" s="413"/>
      <c r="R388" s="413"/>
      <c r="S388" s="413"/>
      <c r="T388" s="413"/>
      <c r="U388" s="413"/>
      <c r="V388" s="413"/>
      <c r="W388" s="413"/>
      <c r="X388" s="413"/>
      <c r="Y388" s="413"/>
      <c r="Z388" s="413"/>
      <c r="AA388" s="413"/>
      <c r="AB388" s="413"/>
      <c r="AC388" s="413"/>
      <c r="AD388" s="413"/>
    </row>
    <row r="389" ht="13.5" customHeight="1">
      <c r="A389" s="413"/>
      <c r="B389" s="443"/>
      <c r="C389" s="443"/>
      <c r="D389" s="443"/>
      <c r="E389" s="413"/>
      <c r="F389" s="413"/>
      <c r="G389" s="443"/>
      <c r="H389" s="443"/>
      <c r="I389" s="443"/>
      <c r="J389" s="413"/>
      <c r="K389" s="413"/>
      <c r="L389" s="413"/>
      <c r="M389" s="413"/>
      <c r="N389" s="413"/>
      <c r="O389" s="413"/>
      <c r="P389" s="413"/>
      <c r="Q389" s="413"/>
      <c r="R389" s="413"/>
      <c r="S389" s="413"/>
      <c r="T389" s="413"/>
      <c r="U389" s="413"/>
      <c r="V389" s="413"/>
      <c r="W389" s="413"/>
      <c r="X389" s="413"/>
      <c r="Y389" s="413"/>
      <c r="Z389" s="413"/>
      <c r="AA389" s="413"/>
      <c r="AB389" s="413"/>
      <c r="AC389" s="413"/>
      <c r="AD389" s="413"/>
    </row>
    <row r="390" ht="13.5" customHeight="1">
      <c r="A390" s="413"/>
      <c r="B390" s="443"/>
      <c r="C390" s="443"/>
      <c r="D390" s="443"/>
      <c r="E390" s="413"/>
      <c r="F390" s="413"/>
      <c r="G390" s="443"/>
      <c r="H390" s="443"/>
      <c r="I390" s="443"/>
      <c r="J390" s="413"/>
      <c r="K390" s="413"/>
      <c r="L390" s="413"/>
      <c r="M390" s="413"/>
      <c r="N390" s="413"/>
      <c r="O390" s="413"/>
      <c r="P390" s="413"/>
      <c r="Q390" s="413"/>
      <c r="R390" s="413"/>
      <c r="S390" s="413"/>
      <c r="T390" s="413"/>
      <c r="U390" s="413"/>
      <c r="V390" s="413"/>
      <c r="W390" s="413"/>
      <c r="X390" s="413"/>
      <c r="Y390" s="413"/>
      <c r="Z390" s="413"/>
      <c r="AA390" s="413"/>
      <c r="AB390" s="413"/>
      <c r="AC390" s="413"/>
      <c r="AD390" s="413"/>
    </row>
    <row r="391" ht="13.5" customHeight="1">
      <c r="A391" s="413"/>
      <c r="B391" s="443"/>
      <c r="C391" s="443"/>
      <c r="D391" s="443"/>
      <c r="E391" s="413"/>
      <c r="F391" s="413"/>
      <c r="G391" s="443"/>
      <c r="H391" s="443"/>
      <c r="I391" s="443"/>
      <c r="J391" s="413"/>
      <c r="K391" s="413"/>
      <c r="L391" s="413"/>
      <c r="M391" s="413"/>
      <c r="N391" s="413"/>
      <c r="O391" s="413"/>
      <c r="P391" s="413"/>
      <c r="Q391" s="413"/>
      <c r="R391" s="413"/>
      <c r="S391" s="413"/>
      <c r="T391" s="413"/>
      <c r="U391" s="413"/>
      <c r="V391" s="413"/>
      <c r="W391" s="413"/>
      <c r="X391" s="413"/>
      <c r="Y391" s="413"/>
      <c r="Z391" s="413"/>
      <c r="AA391" s="413"/>
      <c r="AB391" s="413"/>
      <c r="AC391" s="413"/>
      <c r="AD391" s="413"/>
    </row>
    <row r="392" ht="13.5" customHeight="1">
      <c r="A392" s="413"/>
      <c r="B392" s="443"/>
      <c r="C392" s="443"/>
      <c r="D392" s="443"/>
      <c r="E392" s="413"/>
      <c r="F392" s="413"/>
      <c r="G392" s="443"/>
      <c r="H392" s="443"/>
      <c r="I392" s="443"/>
      <c r="J392" s="413"/>
      <c r="K392" s="413"/>
      <c r="L392" s="413"/>
      <c r="M392" s="413"/>
      <c r="N392" s="413"/>
      <c r="O392" s="413"/>
      <c r="P392" s="413"/>
      <c r="Q392" s="413"/>
      <c r="R392" s="413"/>
      <c r="S392" s="413"/>
      <c r="T392" s="413"/>
      <c r="U392" s="413"/>
      <c r="V392" s="413"/>
      <c r="W392" s="413"/>
      <c r="X392" s="413"/>
      <c r="Y392" s="413"/>
      <c r="Z392" s="413"/>
      <c r="AA392" s="413"/>
      <c r="AB392" s="413"/>
      <c r="AC392" s="413"/>
      <c r="AD392" s="413"/>
    </row>
    <row r="393" ht="13.5" customHeight="1">
      <c r="A393" s="413"/>
      <c r="B393" s="443"/>
      <c r="C393" s="443"/>
      <c r="D393" s="443"/>
      <c r="E393" s="413"/>
      <c r="F393" s="413"/>
      <c r="G393" s="443"/>
      <c r="H393" s="443"/>
      <c r="I393" s="443"/>
      <c r="J393" s="413"/>
      <c r="K393" s="413"/>
      <c r="L393" s="413"/>
      <c r="M393" s="413"/>
      <c r="N393" s="413"/>
      <c r="O393" s="413"/>
      <c r="P393" s="413"/>
      <c r="Q393" s="413"/>
      <c r="R393" s="413"/>
      <c r="S393" s="413"/>
      <c r="T393" s="413"/>
      <c r="U393" s="413"/>
      <c r="V393" s="413"/>
      <c r="W393" s="413"/>
      <c r="X393" s="413"/>
      <c r="Y393" s="413"/>
      <c r="Z393" s="413"/>
      <c r="AA393" s="413"/>
      <c r="AB393" s="413"/>
      <c r="AC393" s="413"/>
      <c r="AD393" s="413"/>
    </row>
    <row r="394" ht="13.5" customHeight="1">
      <c r="A394" s="413"/>
      <c r="B394" s="443"/>
      <c r="C394" s="443"/>
      <c r="D394" s="443"/>
      <c r="E394" s="413"/>
      <c r="F394" s="413"/>
      <c r="G394" s="443"/>
      <c r="H394" s="443"/>
      <c r="I394" s="443"/>
      <c r="J394" s="413"/>
      <c r="K394" s="413"/>
      <c r="L394" s="413"/>
      <c r="M394" s="413"/>
      <c r="N394" s="413"/>
      <c r="O394" s="413"/>
      <c r="P394" s="413"/>
      <c r="Q394" s="413"/>
      <c r="R394" s="413"/>
      <c r="S394" s="413"/>
      <c r="T394" s="413"/>
      <c r="U394" s="413"/>
      <c r="V394" s="413"/>
      <c r="W394" s="413"/>
      <c r="X394" s="413"/>
      <c r="Y394" s="413"/>
      <c r="Z394" s="413"/>
      <c r="AA394" s="413"/>
      <c r="AB394" s="413"/>
      <c r="AC394" s="413"/>
      <c r="AD394" s="413"/>
    </row>
    <row r="395" ht="13.5" customHeight="1">
      <c r="A395" s="413"/>
      <c r="B395" s="443"/>
      <c r="C395" s="443"/>
      <c r="D395" s="443"/>
      <c r="E395" s="413"/>
      <c r="F395" s="413"/>
      <c r="G395" s="443"/>
      <c r="H395" s="443"/>
      <c r="I395" s="443"/>
      <c r="J395" s="413"/>
      <c r="K395" s="413"/>
      <c r="L395" s="413"/>
      <c r="M395" s="413"/>
      <c r="N395" s="413"/>
      <c r="O395" s="413"/>
      <c r="P395" s="413"/>
      <c r="Q395" s="413"/>
      <c r="R395" s="413"/>
      <c r="S395" s="413"/>
      <c r="T395" s="413"/>
      <c r="U395" s="413"/>
      <c r="V395" s="413"/>
      <c r="W395" s="413"/>
      <c r="X395" s="413"/>
      <c r="Y395" s="413"/>
      <c r="Z395" s="413"/>
      <c r="AA395" s="413"/>
      <c r="AB395" s="413"/>
      <c r="AC395" s="413"/>
      <c r="AD395" s="413"/>
    </row>
    <row r="396" ht="13.5" customHeight="1">
      <c r="A396" s="413"/>
      <c r="B396" s="443"/>
      <c r="C396" s="443"/>
      <c r="D396" s="443"/>
      <c r="E396" s="413"/>
      <c r="F396" s="413"/>
      <c r="G396" s="443"/>
      <c r="H396" s="443"/>
      <c r="I396" s="443"/>
      <c r="J396" s="413"/>
      <c r="K396" s="413"/>
      <c r="L396" s="413"/>
      <c r="M396" s="413"/>
      <c r="N396" s="413"/>
      <c r="O396" s="413"/>
      <c r="P396" s="413"/>
      <c r="Q396" s="413"/>
      <c r="R396" s="413"/>
      <c r="S396" s="413"/>
      <c r="T396" s="413"/>
      <c r="U396" s="413"/>
      <c r="V396" s="413"/>
      <c r="W396" s="413"/>
      <c r="X396" s="413"/>
      <c r="Y396" s="413"/>
      <c r="Z396" s="413"/>
      <c r="AA396" s="413"/>
      <c r="AB396" s="413"/>
      <c r="AC396" s="413"/>
      <c r="AD396" s="413"/>
    </row>
    <row r="397" ht="13.5" customHeight="1">
      <c r="A397" s="413"/>
      <c r="B397" s="443"/>
      <c r="C397" s="443"/>
      <c r="D397" s="443"/>
      <c r="E397" s="413"/>
      <c r="F397" s="413"/>
      <c r="G397" s="443"/>
      <c r="H397" s="443"/>
      <c r="I397" s="443"/>
      <c r="J397" s="413"/>
      <c r="K397" s="413"/>
      <c r="L397" s="413"/>
      <c r="M397" s="413"/>
      <c r="N397" s="413"/>
      <c r="O397" s="413"/>
      <c r="P397" s="413"/>
      <c r="Q397" s="413"/>
      <c r="R397" s="413"/>
      <c r="S397" s="413"/>
      <c r="T397" s="413"/>
      <c r="U397" s="413"/>
      <c r="V397" s="413"/>
      <c r="W397" s="413"/>
      <c r="X397" s="413"/>
      <c r="Y397" s="413"/>
      <c r="Z397" s="413"/>
      <c r="AA397" s="413"/>
      <c r="AB397" s="413"/>
      <c r="AC397" s="413"/>
      <c r="AD397" s="413"/>
    </row>
    <row r="398" ht="13.5" customHeight="1">
      <c r="A398" s="413"/>
      <c r="B398" s="443"/>
      <c r="C398" s="443"/>
      <c r="D398" s="443"/>
      <c r="E398" s="413"/>
      <c r="F398" s="413"/>
      <c r="G398" s="443"/>
      <c r="H398" s="443"/>
      <c r="I398" s="443"/>
      <c r="J398" s="413"/>
      <c r="K398" s="413"/>
      <c r="L398" s="413"/>
      <c r="M398" s="413"/>
      <c r="N398" s="413"/>
      <c r="O398" s="413"/>
      <c r="P398" s="413"/>
      <c r="Q398" s="413"/>
      <c r="R398" s="413"/>
      <c r="S398" s="413"/>
      <c r="T398" s="413"/>
      <c r="U398" s="413"/>
      <c r="V398" s="413"/>
      <c r="W398" s="413"/>
      <c r="X398" s="413"/>
      <c r="Y398" s="413"/>
      <c r="Z398" s="413"/>
      <c r="AA398" s="413"/>
      <c r="AB398" s="413"/>
      <c r="AC398" s="413"/>
      <c r="AD398" s="413"/>
    </row>
    <row r="399" ht="13.5" customHeight="1">
      <c r="A399" s="413"/>
      <c r="B399" s="443"/>
      <c r="C399" s="443"/>
      <c r="D399" s="443"/>
      <c r="E399" s="413"/>
      <c r="F399" s="413"/>
      <c r="G399" s="443"/>
      <c r="H399" s="443"/>
      <c r="I399" s="443"/>
      <c r="J399" s="413"/>
      <c r="K399" s="413"/>
      <c r="L399" s="413"/>
      <c r="M399" s="413"/>
      <c r="N399" s="413"/>
      <c r="O399" s="413"/>
      <c r="P399" s="413"/>
      <c r="Q399" s="413"/>
      <c r="R399" s="413"/>
      <c r="S399" s="413"/>
      <c r="T399" s="413"/>
      <c r="U399" s="413"/>
      <c r="V399" s="413"/>
      <c r="W399" s="413"/>
      <c r="X399" s="413"/>
      <c r="Y399" s="413"/>
      <c r="Z399" s="413"/>
      <c r="AA399" s="413"/>
      <c r="AB399" s="413"/>
      <c r="AC399" s="413"/>
      <c r="AD399" s="413"/>
    </row>
    <row r="400" ht="13.5" customHeight="1">
      <c r="A400" s="413"/>
      <c r="B400" s="443"/>
      <c r="C400" s="443"/>
      <c r="D400" s="443"/>
      <c r="E400" s="413"/>
      <c r="F400" s="413"/>
      <c r="G400" s="443"/>
      <c r="H400" s="443"/>
      <c r="I400" s="443"/>
      <c r="J400" s="413"/>
      <c r="K400" s="413"/>
      <c r="L400" s="413"/>
      <c r="M400" s="413"/>
      <c r="N400" s="413"/>
      <c r="O400" s="413"/>
      <c r="P400" s="413"/>
      <c r="Q400" s="413"/>
      <c r="R400" s="413"/>
      <c r="S400" s="413"/>
      <c r="T400" s="413"/>
      <c r="U400" s="413"/>
      <c r="V400" s="413"/>
      <c r="W400" s="413"/>
      <c r="X400" s="413"/>
      <c r="Y400" s="413"/>
      <c r="Z400" s="413"/>
      <c r="AA400" s="413"/>
      <c r="AB400" s="413"/>
      <c r="AC400" s="413"/>
      <c r="AD400" s="413"/>
    </row>
    <row r="401" ht="13.5" customHeight="1">
      <c r="A401" s="413"/>
      <c r="B401" s="443"/>
      <c r="C401" s="443"/>
      <c r="D401" s="443"/>
      <c r="E401" s="413"/>
      <c r="F401" s="413"/>
      <c r="G401" s="443"/>
      <c r="H401" s="443"/>
      <c r="I401" s="443"/>
      <c r="J401" s="413"/>
      <c r="K401" s="413"/>
      <c r="L401" s="413"/>
      <c r="M401" s="413"/>
      <c r="N401" s="413"/>
      <c r="O401" s="413"/>
      <c r="P401" s="413"/>
      <c r="Q401" s="413"/>
      <c r="R401" s="413"/>
      <c r="S401" s="413"/>
      <c r="T401" s="413"/>
      <c r="U401" s="413"/>
      <c r="V401" s="413"/>
      <c r="W401" s="413"/>
      <c r="X401" s="413"/>
      <c r="Y401" s="413"/>
      <c r="Z401" s="413"/>
      <c r="AA401" s="413"/>
      <c r="AB401" s="413"/>
      <c r="AC401" s="413"/>
      <c r="AD401" s="413"/>
    </row>
    <row r="402" ht="13.5" customHeight="1">
      <c r="A402" s="413"/>
      <c r="B402" s="443"/>
      <c r="C402" s="443"/>
      <c r="D402" s="443"/>
      <c r="E402" s="413"/>
      <c r="F402" s="413"/>
      <c r="G402" s="443"/>
      <c r="H402" s="443"/>
      <c r="I402" s="443"/>
      <c r="J402" s="413"/>
      <c r="K402" s="413"/>
      <c r="L402" s="413"/>
      <c r="M402" s="413"/>
      <c r="N402" s="413"/>
      <c r="O402" s="413"/>
      <c r="P402" s="413"/>
      <c r="Q402" s="413"/>
      <c r="R402" s="413"/>
      <c r="S402" s="413"/>
      <c r="T402" s="413"/>
      <c r="U402" s="413"/>
      <c r="V402" s="413"/>
      <c r="W402" s="413"/>
      <c r="X402" s="413"/>
      <c r="Y402" s="413"/>
      <c r="Z402" s="413"/>
      <c r="AA402" s="413"/>
      <c r="AB402" s="413"/>
      <c r="AC402" s="413"/>
      <c r="AD402" s="413"/>
    </row>
    <row r="403" ht="13.5" customHeight="1">
      <c r="A403" s="413"/>
      <c r="B403" s="443"/>
      <c r="C403" s="443"/>
      <c r="D403" s="443"/>
      <c r="E403" s="413"/>
      <c r="F403" s="413"/>
      <c r="G403" s="443"/>
      <c r="H403" s="443"/>
      <c r="I403" s="443"/>
      <c r="J403" s="413"/>
      <c r="K403" s="413"/>
      <c r="L403" s="413"/>
      <c r="M403" s="413"/>
      <c r="N403" s="413"/>
      <c r="O403" s="413"/>
      <c r="P403" s="413"/>
      <c r="Q403" s="413"/>
      <c r="R403" s="413"/>
      <c r="S403" s="413"/>
      <c r="T403" s="413"/>
      <c r="U403" s="413"/>
      <c r="V403" s="413"/>
      <c r="W403" s="413"/>
      <c r="X403" s="413"/>
      <c r="Y403" s="413"/>
      <c r="Z403" s="413"/>
      <c r="AA403" s="413"/>
      <c r="AB403" s="413"/>
      <c r="AC403" s="413"/>
      <c r="AD403" s="413"/>
    </row>
    <row r="404" ht="13.5" customHeight="1">
      <c r="A404" s="413"/>
      <c r="B404" s="443"/>
      <c r="C404" s="443"/>
      <c r="D404" s="443"/>
      <c r="E404" s="413"/>
      <c r="F404" s="413"/>
      <c r="G404" s="443"/>
      <c r="H404" s="443"/>
      <c r="I404" s="443"/>
      <c r="J404" s="413"/>
      <c r="K404" s="413"/>
      <c r="L404" s="413"/>
      <c r="M404" s="413"/>
      <c r="N404" s="413"/>
      <c r="O404" s="413"/>
      <c r="P404" s="413"/>
      <c r="Q404" s="413"/>
      <c r="R404" s="413"/>
      <c r="S404" s="413"/>
      <c r="T404" s="413"/>
      <c r="U404" s="413"/>
      <c r="V404" s="413"/>
      <c r="W404" s="413"/>
      <c r="X404" s="413"/>
      <c r="Y404" s="413"/>
      <c r="Z404" s="413"/>
      <c r="AA404" s="413"/>
      <c r="AB404" s="413"/>
      <c r="AC404" s="413"/>
      <c r="AD404" s="413"/>
    </row>
    <row r="405" ht="13.5" customHeight="1">
      <c r="A405" s="413"/>
      <c r="B405" s="443"/>
      <c r="C405" s="443"/>
      <c r="D405" s="443"/>
      <c r="E405" s="413"/>
      <c r="F405" s="413"/>
      <c r="G405" s="443"/>
      <c r="H405" s="443"/>
      <c r="I405" s="443"/>
      <c r="J405" s="413"/>
      <c r="K405" s="413"/>
      <c r="L405" s="413"/>
      <c r="M405" s="413"/>
      <c r="N405" s="413"/>
      <c r="O405" s="413"/>
      <c r="P405" s="413"/>
      <c r="Q405" s="413"/>
      <c r="R405" s="413"/>
      <c r="S405" s="413"/>
      <c r="T405" s="413"/>
      <c r="U405" s="413"/>
      <c r="V405" s="413"/>
      <c r="W405" s="413"/>
      <c r="X405" s="413"/>
      <c r="Y405" s="413"/>
      <c r="Z405" s="413"/>
      <c r="AA405" s="413"/>
      <c r="AB405" s="413"/>
      <c r="AC405" s="413"/>
      <c r="AD405" s="413"/>
    </row>
    <row r="406" ht="13.5" customHeight="1">
      <c r="A406" s="413"/>
      <c r="B406" s="443"/>
      <c r="C406" s="443"/>
      <c r="D406" s="443"/>
      <c r="E406" s="413"/>
      <c r="F406" s="413"/>
      <c r="G406" s="443"/>
      <c r="H406" s="443"/>
      <c r="I406" s="443"/>
      <c r="J406" s="413"/>
      <c r="K406" s="413"/>
      <c r="L406" s="413"/>
      <c r="M406" s="413"/>
      <c r="N406" s="413"/>
      <c r="O406" s="413"/>
      <c r="P406" s="413"/>
      <c r="Q406" s="413"/>
      <c r="R406" s="413"/>
      <c r="S406" s="413"/>
      <c r="T406" s="413"/>
      <c r="U406" s="413"/>
      <c r="V406" s="413"/>
      <c r="W406" s="413"/>
      <c r="X406" s="413"/>
      <c r="Y406" s="413"/>
      <c r="Z406" s="413"/>
      <c r="AA406" s="413"/>
      <c r="AB406" s="413"/>
      <c r="AC406" s="413"/>
      <c r="AD406" s="413"/>
    </row>
    <row r="407" ht="13.5" customHeight="1">
      <c r="A407" s="413"/>
      <c r="B407" s="443"/>
      <c r="C407" s="443"/>
      <c r="D407" s="443"/>
      <c r="E407" s="413"/>
      <c r="F407" s="413"/>
      <c r="G407" s="443"/>
      <c r="H407" s="443"/>
      <c r="I407" s="443"/>
      <c r="J407" s="413"/>
      <c r="K407" s="413"/>
      <c r="L407" s="413"/>
      <c r="M407" s="413"/>
      <c r="N407" s="413"/>
      <c r="O407" s="413"/>
      <c r="P407" s="413"/>
      <c r="Q407" s="413"/>
      <c r="R407" s="413"/>
      <c r="S407" s="413"/>
      <c r="T407" s="413"/>
      <c r="U407" s="413"/>
      <c r="V407" s="413"/>
      <c r="W407" s="413"/>
      <c r="X407" s="413"/>
      <c r="Y407" s="413"/>
      <c r="Z407" s="413"/>
      <c r="AA407" s="413"/>
      <c r="AB407" s="413"/>
      <c r="AC407" s="413"/>
      <c r="AD407" s="413"/>
    </row>
    <row r="408" ht="13.5" customHeight="1">
      <c r="A408" s="413"/>
      <c r="B408" s="443"/>
      <c r="C408" s="443"/>
      <c r="D408" s="443"/>
      <c r="E408" s="413"/>
      <c r="F408" s="413"/>
      <c r="G408" s="443"/>
      <c r="H408" s="443"/>
      <c r="I408" s="443"/>
      <c r="J408" s="413"/>
      <c r="K408" s="413"/>
      <c r="L408" s="413"/>
      <c r="M408" s="413"/>
      <c r="N408" s="413"/>
      <c r="O408" s="413"/>
      <c r="P408" s="413"/>
      <c r="Q408" s="413"/>
      <c r="R408" s="413"/>
      <c r="S408" s="413"/>
      <c r="T408" s="413"/>
      <c r="U408" s="413"/>
      <c r="V408" s="413"/>
      <c r="W408" s="413"/>
      <c r="X408" s="413"/>
      <c r="Y408" s="413"/>
      <c r="Z408" s="413"/>
      <c r="AA408" s="413"/>
      <c r="AB408" s="413"/>
      <c r="AC408" s="413"/>
      <c r="AD408" s="413"/>
    </row>
    <row r="409" ht="13.5" customHeight="1">
      <c r="A409" s="413"/>
      <c r="B409" s="443"/>
      <c r="C409" s="443"/>
      <c r="D409" s="443"/>
      <c r="E409" s="413"/>
      <c r="F409" s="413"/>
      <c r="G409" s="443"/>
      <c r="H409" s="443"/>
      <c r="I409" s="443"/>
      <c r="J409" s="413"/>
      <c r="K409" s="413"/>
      <c r="L409" s="413"/>
      <c r="M409" s="413"/>
      <c r="N409" s="413"/>
      <c r="O409" s="413"/>
      <c r="P409" s="413"/>
      <c r="Q409" s="413"/>
      <c r="R409" s="413"/>
      <c r="S409" s="413"/>
      <c r="T409" s="413"/>
      <c r="U409" s="413"/>
      <c r="V409" s="413"/>
      <c r="W409" s="413"/>
      <c r="X409" s="413"/>
      <c r="Y409" s="413"/>
      <c r="Z409" s="413"/>
      <c r="AA409" s="413"/>
      <c r="AB409" s="413"/>
      <c r="AC409" s="413"/>
      <c r="AD409" s="413"/>
    </row>
    <row r="410" ht="13.5" customHeight="1">
      <c r="A410" s="413"/>
      <c r="B410" s="443"/>
      <c r="C410" s="443"/>
      <c r="D410" s="443"/>
      <c r="E410" s="413"/>
      <c r="F410" s="413"/>
      <c r="G410" s="443"/>
      <c r="H410" s="443"/>
      <c r="I410" s="443"/>
      <c r="J410" s="413"/>
      <c r="K410" s="413"/>
      <c r="L410" s="413"/>
      <c r="M410" s="413"/>
      <c r="N410" s="413"/>
      <c r="O410" s="413"/>
      <c r="P410" s="413"/>
      <c r="Q410" s="413"/>
      <c r="R410" s="413"/>
      <c r="S410" s="413"/>
      <c r="T410" s="413"/>
      <c r="U410" s="413"/>
      <c r="V410" s="413"/>
      <c r="W410" s="413"/>
      <c r="X410" s="413"/>
      <c r="Y410" s="413"/>
      <c r="Z410" s="413"/>
      <c r="AA410" s="413"/>
      <c r="AB410" s="413"/>
      <c r="AC410" s="413"/>
      <c r="AD410" s="413"/>
    </row>
    <row r="411" ht="13.5" customHeight="1">
      <c r="A411" s="413"/>
      <c r="B411" s="443"/>
      <c r="C411" s="443"/>
      <c r="D411" s="443"/>
      <c r="E411" s="413"/>
      <c r="F411" s="413"/>
      <c r="G411" s="443"/>
      <c r="H411" s="443"/>
      <c r="I411" s="443"/>
      <c r="J411" s="413"/>
      <c r="K411" s="413"/>
      <c r="L411" s="413"/>
      <c r="M411" s="413"/>
      <c r="N411" s="413"/>
      <c r="O411" s="413"/>
      <c r="P411" s="413"/>
      <c r="Q411" s="413"/>
      <c r="R411" s="413"/>
      <c r="S411" s="413"/>
      <c r="T411" s="413"/>
      <c r="U411" s="413"/>
      <c r="V411" s="413"/>
      <c r="W411" s="413"/>
      <c r="X411" s="413"/>
      <c r="Y411" s="413"/>
      <c r="Z411" s="413"/>
      <c r="AA411" s="413"/>
      <c r="AB411" s="413"/>
      <c r="AC411" s="413"/>
      <c r="AD411" s="413"/>
    </row>
    <row r="412" ht="13.5" customHeight="1">
      <c r="A412" s="413"/>
      <c r="B412" s="443"/>
      <c r="C412" s="443"/>
      <c r="D412" s="443"/>
      <c r="E412" s="413"/>
      <c r="F412" s="413"/>
      <c r="G412" s="443"/>
      <c r="H412" s="443"/>
      <c r="I412" s="443"/>
      <c r="J412" s="413"/>
      <c r="K412" s="413"/>
      <c r="L412" s="413"/>
      <c r="M412" s="413"/>
      <c r="N412" s="413"/>
      <c r="O412" s="413"/>
      <c r="P412" s="413"/>
      <c r="Q412" s="413"/>
      <c r="R412" s="413"/>
      <c r="S412" s="413"/>
      <c r="T412" s="413"/>
      <c r="U412" s="413"/>
      <c r="V412" s="413"/>
      <c r="W412" s="413"/>
      <c r="X412" s="413"/>
      <c r="Y412" s="413"/>
      <c r="Z412" s="413"/>
      <c r="AA412" s="413"/>
      <c r="AB412" s="413"/>
      <c r="AC412" s="413"/>
      <c r="AD412" s="413"/>
    </row>
    <row r="413" ht="13.5" customHeight="1">
      <c r="A413" s="413"/>
      <c r="B413" s="443"/>
      <c r="C413" s="443"/>
      <c r="D413" s="443"/>
      <c r="E413" s="413"/>
      <c r="F413" s="413"/>
      <c r="G413" s="443"/>
      <c r="H413" s="443"/>
      <c r="I413" s="443"/>
      <c r="J413" s="413"/>
      <c r="K413" s="413"/>
      <c r="L413" s="413"/>
      <c r="M413" s="413"/>
      <c r="N413" s="413"/>
      <c r="O413" s="413"/>
      <c r="P413" s="413"/>
      <c r="Q413" s="413"/>
      <c r="R413" s="413"/>
      <c r="S413" s="413"/>
      <c r="T413" s="413"/>
      <c r="U413" s="413"/>
      <c r="V413" s="413"/>
      <c r="W413" s="413"/>
      <c r="X413" s="413"/>
      <c r="Y413" s="413"/>
      <c r="Z413" s="413"/>
      <c r="AA413" s="413"/>
      <c r="AB413" s="413"/>
      <c r="AC413" s="413"/>
      <c r="AD413" s="413"/>
    </row>
    <row r="414" ht="13.5" customHeight="1">
      <c r="A414" s="413"/>
      <c r="B414" s="443"/>
      <c r="C414" s="443"/>
      <c r="D414" s="443"/>
      <c r="E414" s="413"/>
      <c r="F414" s="413"/>
      <c r="G414" s="443"/>
      <c r="H414" s="443"/>
      <c r="I414" s="443"/>
      <c r="J414" s="413"/>
      <c r="K414" s="413"/>
      <c r="L414" s="413"/>
      <c r="M414" s="413"/>
      <c r="N414" s="413"/>
      <c r="O414" s="413"/>
      <c r="P414" s="413"/>
      <c r="Q414" s="413"/>
      <c r="R414" s="413"/>
      <c r="S414" s="413"/>
      <c r="T414" s="413"/>
      <c r="U414" s="413"/>
      <c r="V414" s="413"/>
      <c r="W414" s="413"/>
      <c r="X414" s="413"/>
      <c r="Y414" s="413"/>
      <c r="Z414" s="413"/>
      <c r="AA414" s="413"/>
      <c r="AB414" s="413"/>
      <c r="AC414" s="413"/>
      <c r="AD414" s="413"/>
    </row>
    <row r="415" ht="13.5" customHeight="1">
      <c r="A415" s="413"/>
      <c r="B415" s="443"/>
      <c r="C415" s="443"/>
      <c r="D415" s="443"/>
      <c r="E415" s="413"/>
      <c r="F415" s="413"/>
      <c r="G415" s="443"/>
      <c r="H415" s="443"/>
      <c r="I415" s="443"/>
      <c r="J415" s="413"/>
      <c r="K415" s="413"/>
      <c r="L415" s="413"/>
      <c r="M415" s="413"/>
      <c r="N415" s="413"/>
      <c r="O415" s="413"/>
      <c r="P415" s="413"/>
      <c r="Q415" s="413"/>
      <c r="R415" s="413"/>
      <c r="S415" s="413"/>
      <c r="T415" s="413"/>
      <c r="U415" s="413"/>
      <c r="V415" s="413"/>
      <c r="W415" s="413"/>
      <c r="X415" s="413"/>
      <c r="Y415" s="413"/>
      <c r="Z415" s="413"/>
      <c r="AA415" s="413"/>
      <c r="AB415" s="413"/>
      <c r="AC415" s="413"/>
      <c r="AD415" s="413"/>
    </row>
    <row r="416" ht="13.5" customHeight="1">
      <c r="A416" s="413"/>
      <c r="B416" s="443"/>
      <c r="C416" s="443"/>
      <c r="D416" s="443"/>
      <c r="E416" s="413"/>
      <c r="F416" s="413"/>
      <c r="G416" s="443"/>
      <c r="H416" s="443"/>
      <c r="I416" s="443"/>
      <c r="J416" s="413"/>
      <c r="K416" s="413"/>
      <c r="L416" s="413"/>
      <c r="M416" s="413"/>
      <c r="N416" s="413"/>
      <c r="O416" s="413"/>
      <c r="P416" s="413"/>
      <c r="Q416" s="413"/>
      <c r="R416" s="413"/>
      <c r="S416" s="413"/>
      <c r="T416" s="413"/>
      <c r="U416" s="413"/>
      <c r="V416" s="413"/>
      <c r="W416" s="413"/>
      <c r="X416" s="413"/>
      <c r="Y416" s="413"/>
      <c r="Z416" s="413"/>
      <c r="AA416" s="413"/>
      <c r="AB416" s="413"/>
      <c r="AC416" s="413"/>
      <c r="AD416" s="413"/>
    </row>
    <row r="417" ht="13.5" customHeight="1">
      <c r="A417" s="413"/>
      <c r="B417" s="443"/>
      <c r="C417" s="443"/>
      <c r="D417" s="443"/>
      <c r="E417" s="413"/>
      <c r="F417" s="413"/>
      <c r="G417" s="443"/>
      <c r="H417" s="443"/>
      <c r="I417" s="443"/>
      <c r="J417" s="413"/>
      <c r="K417" s="413"/>
      <c r="L417" s="413"/>
      <c r="M417" s="413"/>
      <c r="N417" s="413"/>
      <c r="O417" s="413"/>
      <c r="P417" s="413"/>
      <c r="Q417" s="413"/>
      <c r="R417" s="413"/>
      <c r="S417" s="413"/>
      <c r="T417" s="413"/>
      <c r="U417" s="413"/>
      <c r="V417" s="413"/>
      <c r="W417" s="413"/>
      <c r="X417" s="413"/>
      <c r="Y417" s="413"/>
      <c r="Z417" s="413"/>
      <c r="AA417" s="413"/>
      <c r="AB417" s="413"/>
      <c r="AC417" s="413"/>
      <c r="AD417" s="413"/>
    </row>
    <row r="418" ht="13.5" customHeight="1">
      <c r="A418" s="413"/>
      <c r="B418" s="443"/>
      <c r="C418" s="443"/>
      <c r="D418" s="443"/>
      <c r="E418" s="413"/>
      <c r="F418" s="413"/>
      <c r="G418" s="443"/>
      <c r="H418" s="443"/>
      <c r="I418" s="443"/>
      <c r="J418" s="413"/>
      <c r="K418" s="413"/>
      <c r="L418" s="413"/>
      <c r="M418" s="413"/>
      <c r="N418" s="413"/>
      <c r="O418" s="413"/>
      <c r="P418" s="413"/>
      <c r="Q418" s="413"/>
      <c r="R418" s="413"/>
      <c r="S418" s="413"/>
      <c r="T418" s="413"/>
      <c r="U418" s="413"/>
      <c r="V418" s="413"/>
      <c r="W418" s="413"/>
      <c r="X418" s="413"/>
      <c r="Y418" s="413"/>
      <c r="Z418" s="413"/>
      <c r="AA418" s="413"/>
      <c r="AB418" s="413"/>
      <c r="AC418" s="413"/>
      <c r="AD418" s="413"/>
    </row>
    <row r="419" ht="13.5" customHeight="1">
      <c r="A419" s="413"/>
      <c r="B419" s="443"/>
      <c r="C419" s="443"/>
      <c r="D419" s="443"/>
      <c r="E419" s="413"/>
      <c r="F419" s="413"/>
      <c r="G419" s="443"/>
      <c r="H419" s="443"/>
      <c r="I419" s="443"/>
      <c r="J419" s="413"/>
      <c r="K419" s="413"/>
      <c r="L419" s="413"/>
      <c r="M419" s="413"/>
      <c r="N419" s="413"/>
      <c r="O419" s="413"/>
      <c r="P419" s="413"/>
      <c r="Q419" s="413"/>
      <c r="R419" s="413"/>
      <c r="S419" s="413"/>
      <c r="T419" s="413"/>
      <c r="U419" s="413"/>
      <c r="V419" s="413"/>
      <c r="W419" s="413"/>
      <c r="X419" s="413"/>
      <c r="Y419" s="413"/>
      <c r="Z419" s="413"/>
      <c r="AA419" s="413"/>
      <c r="AB419" s="413"/>
      <c r="AC419" s="413"/>
      <c r="AD419" s="413"/>
    </row>
    <row r="420" ht="13.5" customHeight="1">
      <c r="A420" s="413"/>
      <c r="B420" s="443"/>
      <c r="C420" s="443"/>
      <c r="D420" s="443"/>
      <c r="E420" s="413"/>
      <c r="F420" s="413"/>
      <c r="G420" s="443"/>
      <c r="H420" s="443"/>
      <c r="I420" s="443"/>
      <c r="J420" s="413"/>
      <c r="K420" s="413"/>
      <c r="L420" s="413"/>
      <c r="M420" s="413"/>
      <c r="N420" s="413"/>
      <c r="O420" s="413"/>
      <c r="P420" s="413"/>
      <c r="Q420" s="413"/>
      <c r="R420" s="413"/>
      <c r="S420" s="413"/>
      <c r="T420" s="413"/>
      <c r="U420" s="413"/>
      <c r="V420" s="413"/>
      <c r="W420" s="413"/>
      <c r="X420" s="413"/>
      <c r="Y420" s="413"/>
      <c r="Z420" s="413"/>
      <c r="AA420" s="413"/>
      <c r="AB420" s="413"/>
      <c r="AC420" s="413"/>
      <c r="AD420" s="413"/>
    </row>
    <row r="421" ht="13.5" customHeight="1">
      <c r="A421" s="413"/>
      <c r="B421" s="443"/>
      <c r="C421" s="443"/>
      <c r="D421" s="443"/>
      <c r="E421" s="413"/>
      <c r="F421" s="413"/>
      <c r="G421" s="443"/>
      <c r="H421" s="443"/>
      <c r="I421" s="443"/>
      <c r="J421" s="413"/>
      <c r="K421" s="413"/>
      <c r="L421" s="413"/>
      <c r="M421" s="413"/>
      <c r="N421" s="413"/>
      <c r="O421" s="413"/>
      <c r="P421" s="413"/>
      <c r="Q421" s="413"/>
      <c r="R421" s="413"/>
      <c r="S421" s="413"/>
      <c r="T421" s="413"/>
      <c r="U421" s="413"/>
      <c r="V421" s="413"/>
      <c r="W421" s="413"/>
      <c r="X421" s="413"/>
      <c r="Y421" s="413"/>
      <c r="Z421" s="413"/>
      <c r="AA421" s="413"/>
      <c r="AB421" s="413"/>
      <c r="AC421" s="413"/>
      <c r="AD421" s="413"/>
    </row>
    <row r="422" ht="13.5" customHeight="1">
      <c r="A422" s="413"/>
      <c r="B422" s="443"/>
      <c r="C422" s="443"/>
      <c r="D422" s="443"/>
      <c r="E422" s="413"/>
      <c r="F422" s="413"/>
      <c r="G422" s="443"/>
      <c r="H422" s="443"/>
      <c r="I422" s="443"/>
      <c r="J422" s="413"/>
      <c r="K422" s="413"/>
      <c r="L422" s="413"/>
      <c r="M422" s="413"/>
      <c r="N422" s="413"/>
      <c r="O422" s="413"/>
      <c r="P422" s="413"/>
      <c r="Q422" s="413"/>
      <c r="R422" s="413"/>
      <c r="S422" s="413"/>
      <c r="T422" s="413"/>
      <c r="U422" s="413"/>
      <c r="V422" s="413"/>
      <c r="W422" s="413"/>
      <c r="X422" s="413"/>
      <c r="Y422" s="413"/>
      <c r="Z422" s="413"/>
      <c r="AA422" s="413"/>
      <c r="AB422" s="413"/>
      <c r="AC422" s="413"/>
      <c r="AD422" s="413"/>
    </row>
    <row r="423" ht="13.5" customHeight="1">
      <c r="A423" s="413"/>
      <c r="B423" s="443"/>
      <c r="C423" s="443"/>
      <c r="D423" s="443"/>
      <c r="E423" s="413"/>
      <c r="F423" s="413"/>
      <c r="G423" s="443"/>
      <c r="H423" s="443"/>
      <c r="I423" s="443"/>
      <c r="J423" s="413"/>
      <c r="K423" s="413"/>
      <c r="L423" s="413"/>
      <c r="M423" s="413"/>
      <c r="N423" s="413"/>
      <c r="O423" s="413"/>
      <c r="P423" s="413"/>
      <c r="Q423" s="413"/>
      <c r="R423" s="413"/>
      <c r="S423" s="413"/>
      <c r="T423" s="413"/>
      <c r="U423" s="413"/>
      <c r="V423" s="413"/>
      <c r="W423" s="413"/>
      <c r="X423" s="413"/>
      <c r="Y423" s="413"/>
      <c r="Z423" s="413"/>
      <c r="AA423" s="413"/>
      <c r="AB423" s="413"/>
      <c r="AC423" s="413"/>
      <c r="AD423" s="413"/>
    </row>
    <row r="424" ht="13.5" customHeight="1">
      <c r="A424" s="413"/>
      <c r="B424" s="443"/>
      <c r="C424" s="443"/>
      <c r="D424" s="443"/>
      <c r="E424" s="413"/>
      <c r="F424" s="413"/>
      <c r="G424" s="443"/>
      <c r="H424" s="443"/>
      <c r="I424" s="443"/>
      <c r="J424" s="413"/>
      <c r="K424" s="413"/>
      <c r="L424" s="413"/>
      <c r="M424" s="413"/>
      <c r="N424" s="413"/>
      <c r="O424" s="413"/>
      <c r="P424" s="413"/>
      <c r="Q424" s="413"/>
      <c r="R424" s="413"/>
      <c r="S424" s="413"/>
      <c r="T424" s="413"/>
      <c r="U424" s="413"/>
      <c r="V424" s="413"/>
      <c r="W424" s="413"/>
      <c r="X424" s="413"/>
      <c r="Y424" s="413"/>
      <c r="Z424" s="413"/>
      <c r="AA424" s="413"/>
      <c r="AB424" s="413"/>
      <c r="AC424" s="413"/>
      <c r="AD424" s="413"/>
    </row>
    <row r="425" ht="13.5" customHeight="1">
      <c r="A425" s="413"/>
      <c r="B425" s="443"/>
      <c r="C425" s="443"/>
      <c r="D425" s="443"/>
      <c r="E425" s="413"/>
      <c r="F425" s="413"/>
      <c r="G425" s="443"/>
      <c r="H425" s="443"/>
      <c r="I425" s="443"/>
      <c r="J425" s="413"/>
      <c r="K425" s="413"/>
      <c r="L425" s="413"/>
      <c r="M425" s="413"/>
      <c r="N425" s="413"/>
      <c r="O425" s="413"/>
      <c r="P425" s="413"/>
      <c r="Q425" s="413"/>
      <c r="R425" s="413"/>
      <c r="S425" s="413"/>
      <c r="T425" s="413"/>
      <c r="U425" s="413"/>
      <c r="V425" s="413"/>
      <c r="W425" s="413"/>
      <c r="X425" s="413"/>
      <c r="Y425" s="413"/>
      <c r="Z425" s="413"/>
      <c r="AA425" s="413"/>
      <c r="AB425" s="413"/>
      <c r="AC425" s="413"/>
      <c r="AD425" s="413"/>
    </row>
    <row r="426" ht="13.5" customHeight="1">
      <c r="A426" s="413"/>
      <c r="B426" s="443"/>
      <c r="C426" s="443"/>
      <c r="D426" s="443"/>
      <c r="E426" s="413"/>
      <c r="F426" s="413"/>
      <c r="G426" s="443"/>
      <c r="H426" s="443"/>
      <c r="I426" s="443"/>
      <c r="J426" s="413"/>
      <c r="K426" s="413"/>
      <c r="L426" s="413"/>
      <c r="M426" s="413"/>
      <c r="N426" s="413"/>
      <c r="O426" s="413"/>
      <c r="P426" s="413"/>
      <c r="Q426" s="413"/>
      <c r="R426" s="413"/>
      <c r="S426" s="413"/>
      <c r="T426" s="413"/>
      <c r="U426" s="413"/>
      <c r="V426" s="413"/>
      <c r="W426" s="413"/>
      <c r="X426" s="413"/>
      <c r="Y426" s="413"/>
      <c r="Z426" s="413"/>
      <c r="AA426" s="413"/>
      <c r="AB426" s="413"/>
      <c r="AC426" s="413"/>
      <c r="AD426" s="413"/>
    </row>
    <row r="427" ht="13.5" customHeight="1">
      <c r="A427" s="413"/>
      <c r="B427" s="443"/>
      <c r="C427" s="443"/>
      <c r="D427" s="443"/>
      <c r="E427" s="413"/>
      <c r="F427" s="413"/>
      <c r="G427" s="443"/>
      <c r="H427" s="443"/>
      <c r="I427" s="443"/>
      <c r="J427" s="413"/>
      <c r="K427" s="413"/>
      <c r="L427" s="413"/>
      <c r="M427" s="413"/>
      <c r="N427" s="413"/>
      <c r="O427" s="413"/>
      <c r="P427" s="413"/>
      <c r="Q427" s="413"/>
      <c r="R427" s="413"/>
      <c r="S427" s="413"/>
      <c r="T427" s="413"/>
      <c r="U427" s="413"/>
      <c r="V427" s="413"/>
      <c r="W427" s="413"/>
      <c r="X427" s="413"/>
      <c r="Y427" s="413"/>
      <c r="Z427" s="413"/>
      <c r="AA427" s="413"/>
      <c r="AB427" s="413"/>
      <c r="AC427" s="413"/>
      <c r="AD427" s="413"/>
    </row>
    <row r="428" ht="13.5" customHeight="1">
      <c r="A428" s="413"/>
      <c r="B428" s="443"/>
      <c r="C428" s="443"/>
      <c r="D428" s="443"/>
      <c r="E428" s="413"/>
      <c r="F428" s="413"/>
      <c r="G428" s="443"/>
      <c r="H428" s="443"/>
      <c r="I428" s="443"/>
      <c r="J428" s="413"/>
      <c r="K428" s="413"/>
      <c r="L428" s="413"/>
      <c r="M428" s="413"/>
      <c r="N428" s="413"/>
      <c r="O428" s="413"/>
      <c r="P428" s="413"/>
      <c r="Q428" s="413"/>
      <c r="R428" s="413"/>
      <c r="S428" s="413"/>
      <c r="T428" s="413"/>
      <c r="U428" s="413"/>
      <c r="V428" s="413"/>
      <c r="W428" s="413"/>
      <c r="X428" s="413"/>
      <c r="Y428" s="413"/>
      <c r="Z428" s="413"/>
      <c r="AA428" s="413"/>
      <c r="AB428" s="413"/>
      <c r="AC428" s="413"/>
      <c r="AD428" s="413"/>
    </row>
    <row r="429" ht="13.5" customHeight="1">
      <c r="A429" s="413"/>
      <c r="B429" s="443"/>
      <c r="C429" s="443"/>
      <c r="D429" s="443"/>
      <c r="E429" s="413"/>
      <c r="F429" s="413"/>
      <c r="G429" s="443"/>
      <c r="H429" s="443"/>
      <c r="I429" s="443"/>
      <c r="J429" s="413"/>
      <c r="K429" s="413"/>
      <c r="L429" s="413"/>
      <c r="M429" s="413"/>
      <c r="N429" s="413"/>
      <c r="O429" s="413"/>
      <c r="P429" s="413"/>
      <c r="Q429" s="413"/>
      <c r="R429" s="413"/>
      <c r="S429" s="413"/>
      <c r="T429" s="413"/>
      <c r="U429" s="413"/>
      <c r="V429" s="413"/>
      <c r="W429" s="413"/>
      <c r="X429" s="413"/>
      <c r="Y429" s="413"/>
      <c r="Z429" s="413"/>
      <c r="AA429" s="413"/>
      <c r="AB429" s="413"/>
      <c r="AC429" s="413"/>
      <c r="AD429" s="413"/>
    </row>
    <row r="430" ht="13.5" customHeight="1">
      <c r="A430" s="413"/>
      <c r="B430" s="443"/>
      <c r="C430" s="443"/>
      <c r="D430" s="443"/>
      <c r="E430" s="413"/>
      <c r="F430" s="413"/>
      <c r="G430" s="443"/>
      <c r="H430" s="443"/>
      <c r="I430" s="443"/>
      <c r="J430" s="413"/>
      <c r="K430" s="413"/>
      <c r="L430" s="413"/>
      <c r="M430" s="413"/>
      <c r="N430" s="413"/>
      <c r="O430" s="413"/>
      <c r="P430" s="413"/>
      <c r="Q430" s="413"/>
      <c r="R430" s="413"/>
      <c r="S430" s="413"/>
      <c r="T430" s="413"/>
      <c r="U430" s="413"/>
      <c r="V430" s="413"/>
      <c r="W430" s="413"/>
      <c r="X430" s="413"/>
      <c r="Y430" s="413"/>
      <c r="Z430" s="413"/>
      <c r="AA430" s="413"/>
      <c r="AB430" s="413"/>
      <c r="AC430" s="413"/>
      <c r="AD430" s="413"/>
    </row>
    <row r="431" ht="13.5" customHeight="1">
      <c r="A431" s="413"/>
      <c r="B431" s="443"/>
      <c r="C431" s="443"/>
      <c r="D431" s="443"/>
      <c r="E431" s="413"/>
      <c r="F431" s="413"/>
      <c r="G431" s="443"/>
      <c r="H431" s="443"/>
      <c r="I431" s="443"/>
      <c r="J431" s="413"/>
      <c r="K431" s="413"/>
      <c r="L431" s="413"/>
      <c r="M431" s="413"/>
      <c r="N431" s="413"/>
      <c r="O431" s="413"/>
      <c r="P431" s="413"/>
      <c r="Q431" s="413"/>
      <c r="R431" s="413"/>
      <c r="S431" s="413"/>
      <c r="T431" s="413"/>
      <c r="U431" s="413"/>
      <c r="V431" s="413"/>
      <c r="W431" s="413"/>
      <c r="X431" s="413"/>
      <c r="Y431" s="413"/>
      <c r="Z431" s="413"/>
      <c r="AA431" s="413"/>
      <c r="AB431" s="413"/>
      <c r="AC431" s="413"/>
      <c r="AD431" s="413"/>
    </row>
    <row r="432" ht="13.5" customHeight="1">
      <c r="A432" s="413"/>
      <c r="B432" s="443"/>
      <c r="C432" s="443"/>
      <c r="D432" s="443"/>
      <c r="E432" s="413"/>
      <c r="F432" s="413"/>
      <c r="G432" s="443"/>
      <c r="H432" s="443"/>
      <c r="I432" s="443"/>
      <c r="J432" s="413"/>
      <c r="K432" s="413"/>
      <c r="L432" s="413"/>
      <c r="M432" s="413"/>
      <c r="N432" s="413"/>
      <c r="O432" s="413"/>
      <c r="P432" s="413"/>
      <c r="Q432" s="413"/>
      <c r="R432" s="413"/>
      <c r="S432" s="413"/>
      <c r="T432" s="413"/>
      <c r="U432" s="413"/>
      <c r="V432" s="413"/>
      <c r="W432" s="413"/>
      <c r="X432" s="413"/>
      <c r="Y432" s="413"/>
      <c r="Z432" s="413"/>
      <c r="AA432" s="413"/>
      <c r="AB432" s="413"/>
      <c r="AC432" s="413"/>
      <c r="AD432" s="413"/>
    </row>
    <row r="433" ht="13.5" customHeight="1">
      <c r="A433" s="413"/>
      <c r="B433" s="443"/>
      <c r="C433" s="443"/>
      <c r="D433" s="443"/>
      <c r="E433" s="413"/>
      <c r="F433" s="413"/>
      <c r="G433" s="443"/>
      <c r="H433" s="443"/>
      <c r="I433" s="443"/>
      <c r="J433" s="413"/>
      <c r="K433" s="413"/>
      <c r="L433" s="413"/>
      <c r="M433" s="413"/>
      <c r="N433" s="413"/>
      <c r="O433" s="413"/>
      <c r="P433" s="413"/>
      <c r="Q433" s="413"/>
      <c r="R433" s="413"/>
      <c r="S433" s="413"/>
      <c r="T433" s="413"/>
      <c r="U433" s="413"/>
      <c r="V433" s="413"/>
      <c r="W433" s="413"/>
      <c r="X433" s="413"/>
      <c r="Y433" s="413"/>
      <c r="Z433" s="413"/>
      <c r="AA433" s="413"/>
      <c r="AB433" s="413"/>
      <c r="AC433" s="413"/>
      <c r="AD433" s="413"/>
    </row>
    <row r="434" ht="13.5" customHeight="1">
      <c r="A434" s="413"/>
      <c r="B434" s="443"/>
      <c r="C434" s="443"/>
      <c r="D434" s="443"/>
      <c r="E434" s="413"/>
      <c r="F434" s="413"/>
      <c r="G434" s="443"/>
      <c r="H434" s="443"/>
      <c r="I434" s="443"/>
      <c r="J434" s="413"/>
      <c r="K434" s="413"/>
      <c r="L434" s="413"/>
      <c r="M434" s="413"/>
      <c r="N434" s="413"/>
      <c r="O434" s="413"/>
      <c r="P434" s="413"/>
      <c r="Q434" s="413"/>
      <c r="R434" s="413"/>
      <c r="S434" s="413"/>
      <c r="T434" s="413"/>
      <c r="U434" s="413"/>
      <c r="V434" s="413"/>
      <c r="W434" s="413"/>
      <c r="X434" s="413"/>
      <c r="Y434" s="413"/>
      <c r="Z434" s="413"/>
      <c r="AA434" s="413"/>
      <c r="AB434" s="413"/>
      <c r="AC434" s="413"/>
      <c r="AD434" s="413"/>
    </row>
    <row r="435" ht="13.5" customHeight="1">
      <c r="A435" s="413"/>
      <c r="B435" s="443"/>
      <c r="C435" s="443"/>
      <c r="D435" s="443"/>
      <c r="E435" s="413"/>
      <c r="F435" s="413"/>
      <c r="G435" s="443"/>
      <c r="H435" s="443"/>
      <c r="I435" s="443"/>
      <c r="J435" s="413"/>
      <c r="K435" s="413"/>
      <c r="L435" s="413"/>
      <c r="M435" s="413"/>
      <c r="N435" s="413"/>
      <c r="O435" s="413"/>
      <c r="P435" s="413"/>
      <c r="Q435" s="413"/>
      <c r="R435" s="413"/>
      <c r="S435" s="413"/>
      <c r="T435" s="413"/>
      <c r="U435" s="413"/>
      <c r="V435" s="413"/>
      <c r="W435" s="413"/>
      <c r="X435" s="413"/>
      <c r="Y435" s="413"/>
      <c r="Z435" s="413"/>
      <c r="AA435" s="413"/>
      <c r="AB435" s="413"/>
      <c r="AC435" s="413"/>
      <c r="AD435" s="413"/>
    </row>
    <row r="436" ht="13.5" customHeight="1">
      <c r="A436" s="413"/>
      <c r="B436" s="443"/>
      <c r="C436" s="443"/>
      <c r="D436" s="443"/>
      <c r="E436" s="413"/>
      <c r="F436" s="413"/>
      <c r="G436" s="443"/>
      <c r="H436" s="443"/>
      <c r="I436" s="443"/>
      <c r="J436" s="413"/>
      <c r="K436" s="413"/>
      <c r="L436" s="413"/>
      <c r="M436" s="413"/>
      <c r="N436" s="413"/>
      <c r="O436" s="413"/>
      <c r="P436" s="413"/>
      <c r="Q436" s="413"/>
      <c r="R436" s="413"/>
      <c r="S436" s="413"/>
      <c r="T436" s="413"/>
      <c r="U436" s="413"/>
      <c r="V436" s="413"/>
      <c r="W436" s="413"/>
      <c r="X436" s="413"/>
      <c r="Y436" s="413"/>
      <c r="Z436" s="413"/>
      <c r="AA436" s="413"/>
      <c r="AB436" s="413"/>
      <c r="AC436" s="413"/>
      <c r="AD436" s="413"/>
    </row>
    <row r="437" ht="13.5" customHeight="1">
      <c r="A437" s="413"/>
      <c r="B437" s="443"/>
      <c r="C437" s="443"/>
      <c r="D437" s="443"/>
      <c r="E437" s="413"/>
      <c r="F437" s="413"/>
      <c r="G437" s="443"/>
      <c r="H437" s="443"/>
      <c r="I437" s="443"/>
      <c r="J437" s="413"/>
      <c r="K437" s="413"/>
      <c r="L437" s="413"/>
      <c r="M437" s="413"/>
      <c r="N437" s="413"/>
      <c r="O437" s="413"/>
      <c r="P437" s="413"/>
      <c r="Q437" s="413"/>
      <c r="R437" s="413"/>
      <c r="S437" s="413"/>
      <c r="T437" s="413"/>
      <c r="U437" s="413"/>
      <c r="V437" s="413"/>
      <c r="W437" s="413"/>
      <c r="X437" s="413"/>
      <c r="Y437" s="413"/>
      <c r="Z437" s="413"/>
      <c r="AA437" s="413"/>
      <c r="AB437" s="413"/>
      <c r="AC437" s="413"/>
      <c r="AD437" s="413"/>
    </row>
    <row r="438" ht="13.5" customHeight="1">
      <c r="A438" s="413"/>
      <c r="B438" s="443"/>
      <c r="C438" s="443"/>
      <c r="D438" s="443"/>
      <c r="E438" s="413"/>
      <c r="F438" s="413"/>
      <c r="G438" s="443"/>
      <c r="H438" s="443"/>
      <c r="I438" s="443"/>
      <c r="J438" s="413"/>
      <c r="K438" s="413"/>
      <c r="L438" s="413"/>
      <c r="M438" s="413"/>
      <c r="N438" s="413"/>
      <c r="O438" s="413"/>
      <c r="P438" s="413"/>
      <c r="Q438" s="413"/>
      <c r="R438" s="413"/>
      <c r="S438" s="413"/>
      <c r="T438" s="413"/>
      <c r="U438" s="413"/>
      <c r="V438" s="413"/>
      <c r="W438" s="413"/>
      <c r="X438" s="413"/>
      <c r="Y438" s="413"/>
      <c r="Z438" s="413"/>
      <c r="AA438" s="413"/>
      <c r="AB438" s="413"/>
      <c r="AC438" s="413"/>
      <c r="AD438" s="413"/>
    </row>
    <row r="439" ht="13.5" customHeight="1">
      <c r="A439" s="413"/>
      <c r="B439" s="443"/>
      <c r="C439" s="443"/>
      <c r="D439" s="443"/>
      <c r="E439" s="413"/>
      <c r="F439" s="413"/>
      <c r="G439" s="443"/>
      <c r="H439" s="443"/>
      <c r="I439" s="443"/>
      <c r="J439" s="413"/>
      <c r="K439" s="413"/>
      <c r="L439" s="413"/>
      <c r="M439" s="413"/>
      <c r="N439" s="413"/>
      <c r="O439" s="413"/>
      <c r="P439" s="413"/>
      <c r="Q439" s="413"/>
      <c r="R439" s="413"/>
      <c r="S439" s="413"/>
      <c r="T439" s="413"/>
      <c r="U439" s="413"/>
      <c r="V439" s="413"/>
      <c r="W439" s="413"/>
      <c r="X439" s="413"/>
      <c r="Y439" s="413"/>
      <c r="Z439" s="413"/>
      <c r="AA439" s="413"/>
      <c r="AB439" s="413"/>
      <c r="AC439" s="413"/>
      <c r="AD439" s="413"/>
    </row>
    <row r="440" ht="13.5" customHeight="1">
      <c r="A440" s="413"/>
      <c r="B440" s="443"/>
      <c r="C440" s="443"/>
      <c r="D440" s="443"/>
      <c r="E440" s="413"/>
      <c r="F440" s="413"/>
      <c r="G440" s="443"/>
      <c r="H440" s="443"/>
      <c r="I440" s="443"/>
      <c r="J440" s="413"/>
      <c r="K440" s="413"/>
      <c r="L440" s="413"/>
      <c r="M440" s="413"/>
      <c r="N440" s="413"/>
      <c r="O440" s="413"/>
      <c r="P440" s="413"/>
      <c r="Q440" s="413"/>
      <c r="R440" s="413"/>
      <c r="S440" s="413"/>
      <c r="T440" s="413"/>
      <c r="U440" s="413"/>
      <c r="V440" s="413"/>
      <c r="W440" s="413"/>
      <c r="X440" s="413"/>
      <c r="Y440" s="413"/>
      <c r="Z440" s="413"/>
      <c r="AA440" s="413"/>
      <c r="AB440" s="413"/>
      <c r="AC440" s="413"/>
      <c r="AD440" s="413"/>
    </row>
    <row r="441" ht="13.5" customHeight="1">
      <c r="A441" s="413"/>
      <c r="B441" s="443"/>
      <c r="C441" s="443"/>
      <c r="D441" s="443"/>
      <c r="E441" s="413"/>
      <c r="F441" s="413"/>
      <c r="G441" s="443"/>
      <c r="H441" s="443"/>
      <c r="I441" s="443"/>
      <c r="J441" s="413"/>
      <c r="K441" s="413"/>
      <c r="L441" s="413"/>
      <c r="M441" s="413"/>
      <c r="N441" s="413"/>
      <c r="O441" s="413"/>
      <c r="P441" s="413"/>
      <c r="Q441" s="413"/>
      <c r="R441" s="413"/>
      <c r="S441" s="413"/>
      <c r="T441" s="413"/>
      <c r="U441" s="413"/>
      <c r="V441" s="413"/>
      <c r="W441" s="413"/>
      <c r="X441" s="413"/>
      <c r="Y441" s="413"/>
      <c r="Z441" s="413"/>
      <c r="AA441" s="413"/>
      <c r="AB441" s="413"/>
      <c r="AC441" s="413"/>
      <c r="AD441" s="413"/>
    </row>
    <row r="442" ht="13.5" customHeight="1">
      <c r="A442" s="413"/>
      <c r="B442" s="443"/>
      <c r="C442" s="443"/>
      <c r="D442" s="443"/>
      <c r="E442" s="413"/>
      <c r="F442" s="413"/>
      <c r="G442" s="443"/>
      <c r="H442" s="443"/>
      <c r="I442" s="443"/>
      <c r="J442" s="413"/>
      <c r="K442" s="413"/>
      <c r="L442" s="413"/>
      <c r="M442" s="413"/>
      <c r="N442" s="413"/>
      <c r="O442" s="413"/>
      <c r="P442" s="413"/>
      <c r="Q442" s="413"/>
      <c r="R442" s="413"/>
      <c r="S442" s="413"/>
      <c r="T442" s="413"/>
      <c r="U442" s="413"/>
      <c r="V442" s="413"/>
      <c r="W442" s="413"/>
      <c r="X442" s="413"/>
      <c r="Y442" s="413"/>
      <c r="Z442" s="413"/>
      <c r="AA442" s="413"/>
      <c r="AB442" s="413"/>
      <c r="AC442" s="413"/>
      <c r="AD442" s="413"/>
    </row>
    <row r="443" ht="13.5" customHeight="1">
      <c r="A443" s="413"/>
      <c r="B443" s="443"/>
      <c r="C443" s="443"/>
      <c r="D443" s="443"/>
      <c r="E443" s="413"/>
      <c r="F443" s="413"/>
      <c r="G443" s="443"/>
      <c r="H443" s="443"/>
      <c r="I443" s="443"/>
      <c r="J443" s="413"/>
      <c r="K443" s="413"/>
      <c r="L443" s="413"/>
      <c r="M443" s="413"/>
      <c r="N443" s="413"/>
      <c r="O443" s="413"/>
      <c r="P443" s="413"/>
      <c r="Q443" s="413"/>
      <c r="R443" s="413"/>
      <c r="S443" s="413"/>
      <c r="T443" s="413"/>
      <c r="U443" s="413"/>
      <c r="V443" s="413"/>
      <c r="W443" s="413"/>
      <c r="X443" s="413"/>
      <c r="Y443" s="413"/>
      <c r="Z443" s="413"/>
      <c r="AA443" s="413"/>
      <c r="AB443" s="413"/>
      <c r="AC443" s="413"/>
      <c r="AD443" s="413"/>
    </row>
    <row r="444" ht="13.5" customHeight="1">
      <c r="A444" s="413"/>
      <c r="B444" s="443"/>
      <c r="C444" s="443"/>
      <c r="D444" s="443"/>
      <c r="E444" s="413"/>
      <c r="F444" s="413"/>
      <c r="G444" s="443"/>
      <c r="H444" s="443"/>
      <c r="I444" s="443"/>
      <c r="J444" s="413"/>
      <c r="K444" s="413"/>
      <c r="L444" s="413"/>
      <c r="M444" s="413"/>
      <c r="N444" s="413"/>
      <c r="O444" s="413"/>
      <c r="P444" s="413"/>
      <c r="Q444" s="413"/>
      <c r="R444" s="413"/>
      <c r="S444" s="413"/>
      <c r="T444" s="413"/>
      <c r="U444" s="413"/>
      <c r="V444" s="413"/>
      <c r="W444" s="413"/>
      <c r="X444" s="413"/>
      <c r="Y444" s="413"/>
      <c r="Z444" s="413"/>
      <c r="AA444" s="413"/>
      <c r="AB444" s="413"/>
      <c r="AC444" s="413"/>
      <c r="AD444" s="413"/>
    </row>
    <row r="445" ht="13.5" customHeight="1">
      <c r="A445" s="413"/>
      <c r="B445" s="443"/>
      <c r="C445" s="443"/>
      <c r="D445" s="443"/>
      <c r="E445" s="413"/>
      <c r="F445" s="413"/>
      <c r="G445" s="443"/>
      <c r="H445" s="443"/>
      <c r="I445" s="443"/>
      <c r="J445" s="413"/>
      <c r="K445" s="413"/>
      <c r="L445" s="413"/>
      <c r="M445" s="413"/>
      <c r="N445" s="413"/>
      <c r="O445" s="413"/>
      <c r="P445" s="413"/>
      <c r="Q445" s="413"/>
      <c r="R445" s="413"/>
      <c r="S445" s="413"/>
      <c r="T445" s="413"/>
      <c r="U445" s="413"/>
      <c r="V445" s="413"/>
      <c r="W445" s="413"/>
      <c r="X445" s="413"/>
      <c r="Y445" s="413"/>
      <c r="Z445" s="413"/>
      <c r="AA445" s="413"/>
      <c r="AB445" s="413"/>
      <c r="AC445" s="413"/>
      <c r="AD445" s="413"/>
    </row>
    <row r="446" ht="13.5" customHeight="1">
      <c r="A446" s="413"/>
      <c r="B446" s="443"/>
      <c r="C446" s="443"/>
      <c r="D446" s="443"/>
      <c r="E446" s="413"/>
      <c r="F446" s="413"/>
      <c r="G446" s="443"/>
      <c r="H446" s="443"/>
      <c r="I446" s="443"/>
      <c r="J446" s="413"/>
      <c r="K446" s="413"/>
      <c r="L446" s="413"/>
      <c r="M446" s="413"/>
      <c r="N446" s="413"/>
      <c r="O446" s="413"/>
      <c r="P446" s="413"/>
      <c r="Q446" s="413"/>
      <c r="R446" s="413"/>
      <c r="S446" s="413"/>
      <c r="T446" s="413"/>
      <c r="U446" s="413"/>
      <c r="V446" s="413"/>
      <c r="W446" s="413"/>
      <c r="X446" s="413"/>
      <c r="Y446" s="413"/>
      <c r="Z446" s="413"/>
      <c r="AA446" s="413"/>
      <c r="AB446" s="413"/>
      <c r="AC446" s="413"/>
      <c r="AD446" s="413"/>
    </row>
    <row r="447" ht="13.5" customHeight="1">
      <c r="A447" s="413"/>
      <c r="B447" s="443"/>
      <c r="C447" s="443"/>
      <c r="D447" s="443"/>
      <c r="E447" s="413"/>
      <c r="F447" s="413"/>
      <c r="G447" s="443"/>
      <c r="H447" s="443"/>
      <c r="I447" s="443"/>
      <c r="J447" s="413"/>
      <c r="K447" s="413"/>
      <c r="L447" s="413"/>
      <c r="M447" s="413"/>
      <c r="N447" s="413"/>
      <c r="O447" s="413"/>
      <c r="P447" s="413"/>
      <c r="Q447" s="413"/>
      <c r="R447" s="413"/>
      <c r="S447" s="413"/>
      <c r="T447" s="413"/>
      <c r="U447" s="413"/>
      <c r="V447" s="413"/>
      <c r="W447" s="413"/>
      <c r="X447" s="413"/>
      <c r="Y447" s="413"/>
      <c r="Z447" s="413"/>
      <c r="AA447" s="413"/>
      <c r="AB447" s="413"/>
      <c r="AC447" s="413"/>
      <c r="AD447" s="413"/>
    </row>
    <row r="448" ht="13.5" customHeight="1">
      <c r="A448" s="413"/>
      <c r="B448" s="443"/>
      <c r="C448" s="443"/>
      <c r="D448" s="443"/>
      <c r="E448" s="413"/>
      <c r="F448" s="413"/>
      <c r="G448" s="443"/>
      <c r="H448" s="443"/>
      <c r="I448" s="443"/>
      <c r="J448" s="413"/>
      <c r="K448" s="413"/>
      <c r="L448" s="413"/>
      <c r="M448" s="413"/>
      <c r="N448" s="413"/>
      <c r="O448" s="413"/>
      <c r="P448" s="413"/>
      <c r="Q448" s="413"/>
      <c r="R448" s="413"/>
      <c r="S448" s="413"/>
      <c r="T448" s="413"/>
      <c r="U448" s="413"/>
      <c r="V448" s="413"/>
      <c r="W448" s="413"/>
      <c r="X448" s="413"/>
      <c r="Y448" s="413"/>
      <c r="Z448" s="413"/>
      <c r="AA448" s="413"/>
      <c r="AB448" s="413"/>
      <c r="AC448" s="413"/>
      <c r="AD448" s="413"/>
    </row>
    <row r="449" ht="13.5" customHeight="1">
      <c r="A449" s="413"/>
      <c r="B449" s="443"/>
      <c r="C449" s="443"/>
      <c r="D449" s="443"/>
      <c r="E449" s="413"/>
      <c r="F449" s="413"/>
      <c r="G449" s="443"/>
      <c r="H449" s="443"/>
      <c r="I449" s="443"/>
      <c r="J449" s="413"/>
      <c r="K449" s="413"/>
      <c r="L449" s="413"/>
      <c r="M449" s="413"/>
      <c r="N449" s="413"/>
      <c r="O449" s="413"/>
      <c r="P449" s="413"/>
      <c r="Q449" s="413"/>
      <c r="R449" s="413"/>
      <c r="S449" s="413"/>
      <c r="T449" s="413"/>
      <c r="U449" s="413"/>
      <c r="V449" s="413"/>
      <c r="W449" s="413"/>
      <c r="X449" s="413"/>
      <c r="Y449" s="413"/>
      <c r="Z449" s="413"/>
      <c r="AA449" s="413"/>
      <c r="AB449" s="413"/>
      <c r="AC449" s="413"/>
      <c r="AD449" s="413"/>
    </row>
    <row r="450" ht="13.5" customHeight="1">
      <c r="A450" s="413"/>
      <c r="B450" s="443"/>
      <c r="C450" s="443"/>
      <c r="D450" s="443"/>
      <c r="E450" s="413"/>
      <c r="F450" s="413"/>
      <c r="G450" s="443"/>
      <c r="H450" s="443"/>
      <c r="I450" s="443"/>
      <c r="J450" s="413"/>
      <c r="K450" s="413"/>
      <c r="L450" s="413"/>
      <c r="M450" s="413"/>
      <c r="N450" s="413"/>
      <c r="O450" s="413"/>
      <c r="P450" s="413"/>
      <c r="Q450" s="413"/>
      <c r="R450" s="413"/>
      <c r="S450" s="413"/>
      <c r="T450" s="413"/>
      <c r="U450" s="413"/>
      <c r="V450" s="413"/>
      <c r="W450" s="413"/>
      <c r="X450" s="413"/>
      <c r="Y450" s="413"/>
      <c r="Z450" s="413"/>
      <c r="AA450" s="413"/>
      <c r="AB450" s="413"/>
      <c r="AC450" s="413"/>
      <c r="AD450" s="413"/>
    </row>
    <row r="451" ht="13.5" customHeight="1">
      <c r="A451" s="413"/>
      <c r="B451" s="443"/>
      <c r="C451" s="443"/>
      <c r="D451" s="443"/>
      <c r="E451" s="413"/>
      <c r="F451" s="413"/>
      <c r="G451" s="443"/>
      <c r="H451" s="443"/>
      <c r="I451" s="443"/>
      <c r="J451" s="413"/>
      <c r="K451" s="413"/>
      <c r="L451" s="413"/>
      <c r="M451" s="413"/>
      <c r="N451" s="413"/>
      <c r="O451" s="413"/>
      <c r="P451" s="413"/>
      <c r="Q451" s="413"/>
      <c r="R451" s="413"/>
      <c r="S451" s="413"/>
      <c r="T451" s="413"/>
      <c r="U451" s="413"/>
      <c r="V451" s="413"/>
      <c r="W451" s="413"/>
      <c r="X451" s="413"/>
      <c r="Y451" s="413"/>
      <c r="Z451" s="413"/>
      <c r="AA451" s="413"/>
      <c r="AB451" s="413"/>
      <c r="AC451" s="413"/>
      <c r="AD451" s="413"/>
    </row>
    <row r="452" ht="13.5" customHeight="1">
      <c r="A452" s="413"/>
      <c r="B452" s="443"/>
      <c r="C452" s="443"/>
      <c r="D452" s="443"/>
      <c r="E452" s="413"/>
      <c r="F452" s="413"/>
      <c r="G452" s="443"/>
      <c r="H452" s="443"/>
      <c r="I452" s="443"/>
      <c r="J452" s="413"/>
      <c r="K452" s="413"/>
      <c r="L452" s="413"/>
      <c r="M452" s="413"/>
      <c r="N452" s="413"/>
      <c r="O452" s="413"/>
      <c r="P452" s="413"/>
      <c r="Q452" s="413"/>
      <c r="R452" s="413"/>
      <c r="S452" s="413"/>
      <c r="T452" s="413"/>
      <c r="U452" s="413"/>
      <c r="V452" s="413"/>
      <c r="W452" s="413"/>
      <c r="X452" s="413"/>
      <c r="Y452" s="413"/>
      <c r="Z452" s="413"/>
      <c r="AA452" s="413"/>
      <c r="AB452" s="413"/>
      <c r="AC452" s="413"/>
      <c r="AD452" s="413"/>
    </row>
    <row r="453" ht="13.5" customHeight="1">
      <c r="A453" s="413"/>
      <c r="B453" s="443"/>
      <c r="C453" s="443"/>
      <c r="D453" s="443"/>
      <c r="E453" s="413"/>
      <c r="F453" s="413"/>
      <c r="G453" s="443"/>
      <c r="H453" s="443"/>
      <c r="I453" s="443"/>
      <c r="J453" s="413"/>
      <c r="K453" s="413"/>
      <c r="L453" s="413"/>
      <c r="M453" s="413"/>
      <c r="N453" s="413"/>
      <c r="O453" s="413"/>
      <c r="P453" s="413"/>
      <c r="Q453" s="413"/>
      <c r="R453" s="413"/>
      <c r="S453" s="413"/>
      <c r="T453" s="413"/>
      <c r="U453" s="413"/>
      <c r="V453" s="413"/>
      <c r="W453" s="413"/>
      <c r="X453" s="413"/>
      <c r="Y453" s="413"/>
      <c r="Z453" s="413"/>
      <c r="AA453" s="413"/>
      <c r="AB453" s="413"/>
      <c r="AC453" s="413"/>
      <c r="AD453" s="413"/>
    </row>
    <row r="454" ht="13.5" customHeight="1">
      <c r="A454" s="413"/>
      <c r="B454" s="443"/>
      <c r="C454" s="443"/>
      <c r="D454" s="443"/>
      <c r="E454" s="413"/>
      <c r="F454" s="413"/>
      <c r="G454" s="443"/>
      <c r="H454" s="443"/>
      <c r="I454" s="443"/>
      <c r="J454" s="413"/>
      <c r="K454" s="413"/>
      <c r="L454" s="413"/>
      <c r="M454" s="413"/>
      <c r="N454" s="413"/>
      <c r="O454" s="413"/>
      <c r="P454" s="413"/>
      <c r="Q454" s="413"/>
      <c r="R454" s="413"/>
      <c r="S454" s="413"/>
      <c r="T454" s="413"/>
      <c r="U454" s="413"/>
      <c r="V454" s="413"/>
      <c r="W454" s="413"/>
      <c r="X454" s="413"/>
      <c r="Y454" s="413"/>
      <c r="Z454" s="413"/>
      <c r="AA454" s="413"/>
      <c r="AB454" s="413"/>
      <c r="AC454" s="413"/>
      <c r="AD454" s="413"/>
    </row>
    <row r="455" ht="13.5" customHeight="1">
      <c r="A455" s="413"/>
      <c r="B455" s="443"/>
      <c r="C455" s="443"/>
      <c r="D455" s="443"/>
      <c r="E455" s="413"/>
      <c r="F455" s="413"/>
      <c r="G455" s="443"/>
      <c r="H455" s="443"/>
      <c r="I455" s="443"/>
      <c r="J455" s="413"/>
      <c r="K455" s="413"/>
      <c r="L455" s="413"/>
      <c r="M455" s="413"/>
      <c r="N455" s="413"/>
      <c r="O455" s="413"/>
      <c r="P455" s="413"/>
      <c r="Q455" s="413"/>
      <c r="R455" s="413"/>
      <c r="S455" s="413"/>
      <c r="T455" s="413"/>
      <c r="U455" s="413"/>
      <c r="V455" s="413"/>
      <c r="W455" s="413"/>
      <c r="X455" s="413"/>
      <c r="Y455" s="413"/>
      <c r="Z455" s="413"/>
      <c r="AA455" s="413"/>
      <c r="AB455" s="413"/>
      <c r="AC455" s="413"/>
      <c r="AD455" s="413"/>
    </row>
    <row r="456" ht="13.5" customHeight="1">
      <c r="A456" s="413"/>
      <c r="B456" s="443"/>
      <c r="C456" s="443"/>
      <c r="D456" s="443"/>
      <c r="E456" s="413"/>
      <c r="F456" s="413"/>
      <c r="G456" s="443"/>
      <c r="H456" s="443"/>
      <c r="I456" s="443"/>
      <c r="J456" s="413"/>
      <c r="K456" s="413"/>
      <c r="L456" s="413"/>
      <c r="M456" s="413"/>
      <c r="N456" s="413"/>
      <c r="O456" s="413"/>
      <c r="P456" s="413"/>
      <c r="Q456" s="413"/>
      <c r="R456" s="413"/>
      <c r="S456" s="413"/>
      <c r="T456" s="413"/>
      <c r="U456" s="413"/>
      <c r="V456" s="413"/>
      <c r="W456" s="413"/>
      <c r="X456" s="413"/>
      <c r="Y456" s="413"/>
      <c r="Z456" s="413"/>
      <c r="AA456" s="413"/>
      <c r="AB456" s="413"/>
      <c r="AC456" s="413"/>
      <c r="AD456" s="413"/>
    </row>
    <row r="457" ht="13.5" customHeight="1">
      <c r="A457" s="413"/>
      <c r="B457" s="443"/>
      <c r="C457" s="443"/>
      <c r="D457" s="443"/>
      <c r="E457" s="413"/>
      <c r="F457" s="413"/>
      <c r="G457" s="443"/>
      <c r="H457" s="443"/>
      <c r="I457" s="443"/>
      <c r="J457" s="413"/>
      <c r="K457" s="413"/>
      <c r="L457" s="413"/>
      <c r="M457" s="413"/>
      <c r="N457" s="413"/>
      <c r="O457" s="413"/>
      <c r="P457" s="413"/>
      <c r="Q457" s="413"/>
      <c r="R457" s="413"/>
      <c r="S457" s="413"/>
      <c r="T457" s="413"/>
      <c r="U457" s="413"/>
      <c r="V457" s="413"/>
      <c r="W457" s="413"/>
      <c r="X457" s="413"/>
      <c r="Y457" s="413"/>
      <c r="Z457" s="413"/>
      <c r="AA457" s="413"/>
      <c r="AB457" s="413"/>
      <c r="AC457" s="413"/>
      <c r="AD457" s="413"/>
    </row>
    <row r="458" ht="13.5" customHeight="1">
      <c r="A458" s="413"/>
      <c r="B458" s="443"/>
      <c r="C458" s="443"/>
      <c r="D458" s="443"/>
      <c r="E458" s="413"/>
      <c r="F458" s="413"/>
      <c r="G458" s="443"/>
      <c r="H458" s="443"/>
      <c r="I458" s="443"/>
      <c r="J458" s="413"/>
      <c r="K458" s="413"/>
      <c r="L458" s="413"/>
      <c r="M458" s="413"/>
      <c r="N458" s="413"/>
      <c r="O458" s="413"/>
      <c r="P458" s="413"/>
      <c r="Q458" s="413"/>
      <c r="R458" s="413"/>
      <c r="S458" s="413"/>
      <c r="T458" s="413"/>
      <c r="U458" s="413"/>
      <c r="V458" s="413"/>
      <c r="W458" s="413"/>
      <c r="X458" s="413"/>
      <c r="Y458" s="413"/>
      <c r="Z458" s="413"/>
      <c r="AA458" s="413"/>
      <c r="AB458" s="413"/>
      <c r="AC458" s="413"/>
      <c r="AD458" s="413"/>
    </row>
    <row r="459" ht="13.5" customHeight="1">
      <c r="A459" s="413"/>
      <c r="B459" s="443"/>
      <c r="C459" s="443"/>
      <c r="D459" s="443"/>
      <c r="E459" s="413"/>
      <c r="F459" s="413"/>
      <c r="G459" s="443"/>
      <c r="H459" s="443"/>
      <c r="I459" s="443"/>
      <c r="J459" s="413"/>
      <c r="K459" s="413"/>
      <c r="L459" s="413"/>
      <c r="M459" s="413"/>
      <c r="N459" s="413"/>
      <c r="O459" s="413"/>
      <c r="P459" s="413"/>
      <c r="Q459" s="413"/>
      <c r="R459" s="413"/>
      <c r="S459" s="413"/>
      <c r="T459" s="413"/>
      <c r="U459" s="413"/>
      <c r="V459" s="413"/>
      <c r="W459" s="413"/>
      <c r="X459" s="413"/>
      <c r="Y459" s="413"/>
      <c r="Z459" s="413"/>
      <c r="AA459" s="413"/>
      <c r="AB459" s="413"/>
      <c r="AC459" s="413"/>
      <c r="AD459" s="413"/>
    </row>
    <row r="460" ht="13.5" customHeight="1">
      <c r="A460" s="413"/>
      <c r="B460" s="443"/>
      <c r="C460" s="443"/>
      <c r="D460" s="443"/>
      <c r="E460" s="413"/>
      <c r="F460" s="413"/>
      <c r="G460" s="443"/>
      <c r="H460" s="443"/>
      <c r="I460" s="443"/>
      <c r="J460" s="413"/>
      <c r="K460" s="413"/>
      <c r="L460" s="413"/>
      <c r="M460" s="413"/>
      <c r="N460" s="413"/>
      <c r="O460" s="413"/>
      <c r="P460" s="413"/>
      <c r="Q460" s="413"/>
      <c r="R460" s="413"/>
      <c r="S460" s="413"/>
      <c r="T460" s="413"/>
      <c r="U460" s="413"/>
      <c r="V460" s="413"/>
      <c r="W460" s="413"/>
      <c r="X460" s="413"/>
      <c r="Y460" s="413"/>
      <c r="Z460" s="413"/>
      <c r="AA460" s="413"/>
      <c r="AB460" s="413"/>
      <c r="AC460" s="413"/>
      <c r="AD460" s="413"/>
    </row>
    <row r="461" ht="13.5" customHeight="1">
      <c r="A461" s="413"/>
      <c r="B461" s="443"/>
      <c r="C461" s="443"/>
      <c r="D461" s="443"/>
      <c r="E461" s="413"/>
      <c r="F461" s="413"/>
      <c r="G461" s="443"/>
      <c r="H461" s="443"/>
      <c r="I461" s="443"/>
      <c r="J461" s="413"/>
      <c r="K461" s="413"/>
      <c r="L461" s="413"/>
      <c r="M461" s="413"/>
      <c r="N461" s="413"/>
      <c r="O461" s="413"/>
      <c r="P461" s="413"/>
      <c r="Q461" s="413"/>
      <c r="R461" s="413"/>
      <c r="S461" s="413"/>
      <c r="T461" s="413"/>
      <c r="U461" s="413"/>
      <c r="V461" s="413"/>
      <c r="W461" s="413"/>
      <c r="X461" s="413"/>
      <c r="Y461" s="413"/>
      <c r="Z461" s="413"/>
      <c r="AA461" s="413"/>
      <c r="AB461" s="413"/>
      <c r="AC461" s="413"/>
      <c r="AD461" s="413"/>
    </row>
    <row r="462" ht="13.5" customHeight="1">
      <c r="A462" s="413"/>
      <c r="B462" s="443"/>
      <c r="C462" s="443"/>
      <c r="D462" s="443"/>
      <c r="E462" s="413"/>
      <c r="F462" s="413"/>
      <c r="G462" s="443"/>
      <c r="H462" s="443"/>
      <c r="I462" s="443"/>
      <c r="J462" s="413"/>
      <c r="K462" s="413"/>
      <c r="L462" s="413"/>
      <c r="M462" s="413"/>
      <c r="N462" s="413"/>
      <c r="O462" s="413"/>
      <c r="P462" s="413"/>
      <c r="Q462" s="413"/>
      <c r="R462" s="413"/>
      <c r="S462" s="413"/>
      <c r="T462" s="413"/>
      <c r="U462" s="413"/>
      <c r="V462" s="413"/>
      <c r="W462" s="413"/>
      <c r="X462" s="413"/>
      <c r="Y462" s="413"/>
      <c r="Z462" s="413"/>
      <c r="AA462" s="413"/>
      <c r="AB462" s="413"/>
      <c r="AC462" s="413"/>
      <c r="AD462" s="413"/>
    </row>
    <row r="463" ht="13.5" customHeight="1">
      <c r="A463" s="413"/>
      <c r="B463" s="443"/>
      <c r="C463" s="443"/>
      <c r="D463" s="443"/>
      <c r="E463" s="413"/>
      <c r="F463" s="413"/>
      <c r="G463" s="443"/>
      <c r="H463" s="443"/>
      <c r="I463" s="443"/>
      <c r="J463" s="413"/>
      <c r="K463" s="413"/>
      <c r="L463" s="413"/>
      <c r="M463" s="413"/>
      <c r="N463" s="413"/>
      <c r="O463" s="413"/>
      <c r="P463" s="413"/>
      <c r="Q463" s="413"/>
      <c r="R463" s="413"/>
      <c r="S463" s="413"/>
      <c r="T463" s="413"/>
      <c r="U463" s="413"/>
      <c r="V463" s="413"/>
      <c r="W463" s="413"/>
      <c r="X463" s="413"/>
      <c r="Y463" s="413"/>
      <c r="Z463" s="413"/>
      <c r="AA463" s="413"/>
      <c r="AB463" s="413"/>
      <c r="AC463" s="413"/>
      <c r="AD463" s="413"/>
    </row>
    <row r="464" ht="13.5" customHeight="1">
      <c r="A464" s="413"/>
      <c r="B464" s="443"/>
      <c r="C464" s="443"/>
      <c r="D464" s="443"/>
      <c r="E464" s="413"/>
      <c r="F464" s="413"/>
      <c r="G464" s="443"/>
      <c r="H464" s="443"/>
      <c r="I464" s="443"/>
      <c r="J464" s="413"/>
      <c r="K464" s="413"/>
      <c r="L464" s="413"/>
      <c r="M464" s="413"/>
      <c r="N464" s="413"/>
      <c r="O464" s="413"/>
      <c r="P464" s="413"/>
      <c r="Q464" s="413"/>
      <c r="R464" s="413"/>
      <c r="S464" s="413"/>
      <c r="T464" s="413"/>
      <c r="U464" s="413"/>
      <c r="V464" s="413"/>
      <c r="W464" s="413"/>
      <c r="X464" s="413"/>
      <c r="Y464" s="413"/>
      <c r="Z464" s="413"/>
      <c r="AA464" s="413"/>
      <c r="AB464" s="413"/>
      <c r="AC464" s="413"/>
      <c r="AD464" s="413"/>
    </row>
    <row r="465" ht="13.5" customHeight="1">
      <c r="A465" s="413"/>
      <c r="B465" s="443"/>
      <c r="C465" s="443"/>
      <c r="D465" s="443"/>
      <c r="E465" s="413"/>
      <c r="F465" s="413"/>
      <c r="G465" s="443"/>
      <c r="H465" s="443"/>
      <c r="I465" s="443"/>
      <c r="J465" s="413"/>
      <c r="K465" s="413"/>
      <c r="L465" s="413"/>
      <c r="M465" s="413"/>
      <c r="N465" s="413"/>
      <c r="O465" s="413"/>
      <c r="P465" s="413"/>
      <c r="Q465" s="413"/>
      <c r="R465" s="413"/>
      <c r="S465" s="413"/>
      <c r="T465" s="413"/>
      <c r="U465" s="413"/>
      <c r="V465" s="413"/>
      <c r="W465" s="413"/>
      <c r="X465" s="413"/>
      <c r="Y465" s="413"/>
      <c r="Z465" s="413"/>
      <c r="AA465" s="413"/>
      <c r="AB465" s="413"/>
      <c r="AC465" s="413"/>
      <c r="AD465" s="413"/>
    </row>
    <row r="466" ht="13.5" customHeight="1">
      <c r="A466" s="413"/>
      <c r="B466" s="443"/>
      <c r="C466" s="443"/>
      <c r="D466" s="443"/>
      <c r="E466" s="413"/>
      <c r="F466" s="413"/>
      <c r="G466" s="443"/>
      <c r="H466" s="443"/>
      <c r="I466" s="443"/>
      <c r="J466" s="413"/>
      <c r="K466" s="413"/>
      <c r="L466" s="413"/>
      <c r="M466" s="413"/>
      <c r="N466" s="413"/>
      <c r="O466" s="413"/>
      <c r="P466" s="413"/>
      <c r="Q466" s="413"/>
      <c r="R466" s="413"/>
      <c r="S466" s="413"/>
      <c r="T466" s="413"/>
      <c r="U466" s="413"/>
      <c r="V466" s="413"/>
      <c r="W466" s="413"/>
      <c r="X466" s="413"/>
      <c r="Y466" s="413"/>
      <c r="Z466" s="413"/>
      <c r="AA466" s="413"/>
      <c r="AB466" s="413"/>
      <c r="AC466" s="413"/>
      <c r="AD466" s="413"/>
    </row>
    <row r="467" ht="13.5" customHeight="1">
      <c r="A467" s="413"/>
      <c r="B467" s="443"/>
      <c r="C467" s="443"/>
      <c r="D467" s="443"/>
      <c r="E467" s="413"/>
      <c r="F467" s="413"/>
      <c r="G467" s="443"/>
      <c r="H467" s="443"/>
      <c r="I467" s="443"/>
      <c r="J467" s="413"/>
      <c r="K467" s="413"/>
      <c r="L467" s="413"/>
      <c r="M467" s="413"/>
      <c r="N467" s="413"/>
      <c r="O467" s="413"/>
      <c r="P467" s="413"/>
      <c r="Q467" s="413"/>
      <c r="R467" s="413"/>
      <c r="S467" s="413"/>
      <c r="T467" s="413"/>
      <c r="U467" s="413"/>
      <c r="V467" s="413"/>
      <c r="W467" s="413"/>
      <c r="X467" s="413"/>
      <c r="Y467" s="413"/>
      <c r="Z467" s="413"/>
      <c r="AA467" s="413"/>
      <c r="AB467" s="413"/>
      <c r="AC467" s="413"/>
      <c r="AD467" s="413"/>
    </row>
    <row r="468" ht="13.5" customHeight="1">
      <c r="A468" s="413"/>
      <c r="B468" s="443"/>
      <c r="C468" s="443"/>
      <c r="D468" s="443"/>
      <c r="E468" s="413"/>
      <c r="F468" s="413"/>
      <c r="G468" s="443"/>
      <c r="H468" s="443"/>
      <c r="I468" s="443"/>
      <c r="J468" s="413"/>
      <c r="K468" s="413"/>
      <c r="L468" s="413"/>
      <c r="M468" s="413"/>
      <c r="N468" s="413"/>
      <c r="O468" s="413"/>
      <c r="P468" s="413"/>
      <c r="Q468" s="413"/>
      <c r="R468" s="413"/>
      <c r="S468" s="413"/>
      <c r="T468" s="413"/>
      <c r="U468" s="413"/>
      <c r="V468" s="413"/>
      <c r="W468" s="413"/>
      <c r="X468" s="413"/>
      <c r="Y468" s="413"/>
      <c r="Z468" s="413"/>
      <c r="AA468" s="413"/>
      <c r="AB468" s="413"/>
      <c r="AC468" s="413"/>
      <c r="AD468" s="413"/>
    </row>
    <row r="469" ht="13.5" customHeight="1">
      <c r="A469" s="413"/>
      <c r="B469" s="443"/>
      <c r="C469" s="443"/>
      <c r="D469" s="443"/>
      <c r="E469" s="413"/>
      <c r="F469" s="413"/>
      <c r="G469" s="443"/>
      <c r="H469" s="443"/>
      <c r="I469" s="443"/>
      <c r="J469" s="413"/>
      <c r="K469" s="413"/>
      <c r="L469" s="413"/>
      <c r="M469" s="413"/>
      <c r="N469" s="413"/>
      <c r="O469" s="413"/>
      <c r="P469" s="413"/>
      <c r="Q469" s="413"/>
      <c r="R469" s="413"/>
      <c r="S469" s="413"/>
      <c r="T469" s="413"/>
      <c r="U469" s="413"/>
      <c r="V469" s="413"/>
      <c r="W469" s="413"/>
      <c r="X469" s="413"/>
      <c r="Y469" s="413"/>
      <c r="Z469" s="413"/>
      <c r="AA469" s="413"/>
      <c r="AB469" s="413"/>
      <c r="AC469" s="413"/>
      <c r="AD469" s="413"/>
    </row>
    <row r="470" ht="13.5" customHeight="1">
      <c r="A470" s="413"/>
      <c r="B470" s="443"/>
      <c r="C470" s="443"/>
      <c r="D470" s="443"/>
      <c r="E470" s="413"/>
      <c r="F470" s="413"/>
      <c r="G470" s="443"/>
      <c r="H470" s="443"/>
      <c r="I470" s="443"/>
      <c r="J470" s="413"/>
      <c r="K470" s="413"/>
      <c r="L470" s="413"/>
      <c r="M470" s="413"/>
      <c r="N470" s="413"/>
      <c r="O470" s="413"/>
      <c r="P470" s="413"/>
      <c r="Q470" s="413"/>
      <c r="R470" s="413"/>
      <c r="S470" s="413"/>
      <c r="T470" s="413"/>
      <c r="U470" s="413"/>
      <c r="V470" s="413"/>
      <c r="W470" s="413"/>
      <c r="X470" s="413"/>
      <c r="Y470" s="413"/>
      <c r="Z470" s="413"/>
      <c r="AA470" s="413"/>
      <c r="AB470" s="413"/>
      <c r="AC470" s="413"/>
      <c r="AD470" s="413"/>
    </row>
    <row r="471" ht="13.5" customHeight="1">
      <c r="A471" s="413"/>
      <c r="B471" s="443"/>
      <c r="C471" s="443"/>
      <c r="D471" s="443"/>
      <c r="E471" s="413"/>
      <c r="F471" s="413"/>
      <c r="G471" s="443"/>
      <c r="H471" s="443"/>
      <c r="I471" s="443"/>
      <c r="J471" s="413"/>
      <c r="K471" s="413"/>
      <c r="L471" s="413"/>
      <c r="M471" s="413"/>
      <c r="N471" s="413"/>
      <c r="O471" s="413"/>
      <c r="P471" s="413"/>
      <c r="Q471" s="413"/>
      <c r="R471" s="413"/>
      <c r="S471" s="413"/>
      <c r="T471" s="413"/>
      <c r="U471" s="413"/>
      <c r="V471" s="413"/>
      <c r="W471" s="413"/>
      <c r="X471" s="413"/>
      <c r="Y471" s="413"/>
      <c r="Z471" s="413"/>
      <c r="AA471" s="413"/>
      <c r="AB471" s="413"/>
      <c r="AC471" s="413"/>
      <c r="AD471" s="413"/>
    </row>
    <row r="472" ht="13.5" customHeight="1">
      <c r="A472" s="413"/>
      <c r="B472" s="443"/>
      <c r="C472" s="443"/>
      <c r="D472" s="443"/>
      <c r="E472" s="413"/>
      <c r="F472" s="413"/>
      <c r="G472" s="443"/>
      <c r="H472" s="443"/>
      <c r="I472" s="443"/>
      <c r="J472" s="413"/>
      <c r="K472" s="413"/>
      <c r="L472" s="413"/>
      <c r="M472" s="413"/>
      <c r="N472" s="413"/>
      <c r="O472" s="413"/>
      <c r="P472" s="413"/>
      <c r="Q472" s="413"/>
      <c r="R472" s="413"/>
      <c r="S472" s="413"/>
      <c r="T472" s="413"/>
      <c r="U472" s="413"/>
      <c r="V472" s="413"/>
      <c r="W472" s="413"/>
      <c r="X472" s="413"/>
      <c r="Y472" s="413"/>
      <c r="Z472" s="413"/>
      <c r="AA472" s="413"/>
      <c r="AB472" s="413"/>
      <c r="AC472" s="413"/>
      <c r="AD472" s="413"/>
    </row>
    <row r="473" ht="13.5" customHeight="1">
      <c r="A473" s="413"/>
      <c r="B473" s="443"/>
      <c r="C473" s="443"/>
      <c r="D473" s="443"/>
      <c r="E473" s="413"/>
      <c r="F473" s="413"/>
      <c r="G473" s="443"/>
      <c r="H473" s="443"/>
      <c r="I473" s="443"/>
      <c r="J473" s="413"/>
      <c r="K473" s="413"/>
      <c r="L473" s="413"/>
      <c r="M473" s="413"/>
      <c r="N473" s="413"/>
      <c r="O473" s="413"/>
      <c r="P473" s="413"/>
      <c r="Q473" s="413"/>
      <c r="R473" s="413"/>
      <c r="S473" s="413"/>
      <c r="T473" s="413"/>
      <c r="U473" s="413"/>
      <c r="V473" s="413"/>
      <c r="W473" s="413"/>
      <c r="X473" s="413"/>
      <c r="Y473" s="413"/>
      <c r="Z473" s="413"/>
      <c r="AA473" s="413"/>
      <c r="AB473" s="413"/>
      <c r="AC473" s="413"/>
      <c r="AD473" s="413"/>
    </row>
    <row r="474" ht="13.5" customHeight="1">
      <c r="A474" s="413"/>
      <c r="B474" s="443"/>
      <c r="C474" s="443"/>
      <c r="D474" s="443"/>
      <c r="E474" s="413"/>
      <c r="F474" s="413"/>
      <c r="G474" s="443"/>
      <c r="H474" s="443"/>
      <c r="I474" s="443"/>
      <c r="J474" s="413"/>
      <c r="K474" s="413"/>
      <c r="L474" s="413"/>
      <c r="M474" s="413"/>
      <c r="N474" s="413"/>
      <c r="O474" s="413"/>
      <c r="P474" s="413"/>
      <c r="Q474" s="413"/>
      <c r="R474" s="413"/>
      <c r="S474" s="413"/>
      <c r="T474" s="413"/>
      <c r="U474" s="413"/>
      <c r="V474" s="413"/>
      <c r="W474" s="413"/>
      <c r="X474" s="413"/>
      <c r="Y474" s="413"/>
      <c r="Z474" s="413"/>
      <c r="AA474" s="413"/>
      <c r="AB474" s="413"/>
      <c r="AC474" s="413"/>
      <c r="AD474" s="413"/>
    </row>
    <row r="475" ht="13.5" customHeight="1">
      <c r="A475" s="413"/>
      <c r="B475" s="443"/>
      <c r="C475" s="443"/>
      <c r="D475" s="443"/>
      <c r="E475" s="413"/>
      <c r="F475" s="413"/>
      <c r="G475" s="443"/>
      <c r="H475" s="443"/>
      <c r="I475" s="443"/>
      <c r="J475" s="413"/>
      <c r="K475" s="413"/>
      <c r="L475" s="413"/>
      <c r="M475" s="413"/>
      <c r="N475" s="413"/>
      <c r="O475" s="413"/>
      <c r="P475" s="413"/>
      <c r="Q475" s="413"/>
      <c r="R475" s="413"/>
      <c r="S475" s="413"/>
      <c r="T475" s="413"/>
      <c r="U475" s="413"/>
      <c r="V475" s="413"/>
      <c r="W475" s="413"/>
      <c r="X475" s="413"/>
      <c r="Y475" s="413"/>
      <c r="Z475" s="413"/>
      <c r="AA475" s="413"/>
      <c r="AB475" s="413"/>
      <c r="AC475" s="413"/>
      <c r="AD475" s="413"/>
    </row>
    <row r="476" ht="13.5" customHeight="1">
      <c r="A476" s="413"/>
      <c r="B476" s="443"/>
      <c r="C476" s="443"/>
      <c r="D476" s="443"/>
      <c r="E476" s="413"/>
      <c r="F476" s="413"/>
      <c r="G476" s="443"/>
      <c r="H476" s="443"/>
      <c r="I476" s="443"/>
      <c r="J476" s="413"/>
      <c r="K476" s="413"/>
      <c r="L476" s="413"/>
      <c r="M476" s="413"/>
      <c r="N476" s="413"/>
      <c r="O476" s="413"/>
      <c r="P476" s="413"/>
      <c r="Q476" s="413"/>
      <c r="R476" s="413"/>
      <c r="S476" s="413"/>
      <c r="T476" s="413"/>
      <c r="U476" s="413"/>
      <c r="V476" s="413"/>
      <c r="W476" s="413"/>
      <c r="X476" s="413"/>
      <c r="Y476" s="413"/>
      <c r="Z476" s="413"/>
      <c r="AA476" s="413"/>
      <c r="AB476" s="413"/>
      <c r="AC476" s="413"/>
      <c r="AD476" s="413"/>
    </row>
    <row r="477" ht="13.5" customHeight="1">
      <c r="A477" s="413"/>
      <c r="B477" s="443"/>
      <c r="C477" s="443"/>
      <c r="D477" s="443"/>
      <c r="E477" s="413"/>
      <c r="F477" s="413"/>
      <c r="G477" s="443"/>
      <c r="H477" s="443"/>
      <c r="I477" s="443"/>
      <c r="J477" s="413"/>
      <c r="K477" s="413"/>
      <c r="L477" s="413"/>
      <c r="M477" s="413"/>
      <c r="N477" s="413"/>
      <c r="O477" s="413"/>
      <c r="P477" s="413"/>
      <c r="Q477" s="413"/>
      <c r="R477" s="413"/>
      <c r="S477" s="413"/>
      <c r="T477" s="413"/>
      <c r="U477" s="413"/>
      <c r="V477" s="413"/>
      <c r="W477" s="413"/>
      <c r="X477" s="413"/>
      <c r="Y477" s="413"/>
      <c r="Z477" s="413"/>
      <c r="AA477" s="413"/>
      <c r="AB477" s="413"/>
      <c r="AC477" s="413"/>
      <c r="AD477" s="413"/>
    </row>
    <row r="478" ht="13.5" customHeight="1">
      <c r="A478" s="413"/>
      <c r="B478" s="443"/>
      <c r="C478" s="443"/>
      <c r="D478" s="443"/>
      <c r="E478" s="413"/>
      <c r="F478" s="413"/>
      <c r="G478" s="443"/>
      <c r="H478" s="443"/>
      <c r="I478" s="443"/>
      <c r="J478" s="413"/>
      <c r="K478" s="413"/>
      <c r="L478" s="413"/>
      <c r="M478" s="413"/>
      <c r="N478" s="413"/>
      <c r="O478" s="413"/>
      <c r="P478" s="413"/>
      <c r="Q478" s="413"/>
      <c r="R478" s="413"/>
      <c r="S478" s="413"/>
      <c r="T478" s="413"/>
      <c r="U478" s="413"/>
      <c r="V478" s="413"/>
      <c r="W478" s="413"/>
      <c r="X478" s="413"/>
      <c r="Y478" s="413"/>
      <c r="Z478" s="413"/>
      <c r="AA478" s="413"/>
      <c r="AB478" s="413"/>
      <c r="AC478" s="413"/>
      <c r="AD478" s="413"/>
    </row>
    <row r="479" ht="13.5" customHeight="1">
      <c r="A479" s="413"/>
      <c r="B479" s="443"/>
      <c r="C479" s="443"/>
      <c r="D479" s="443"/>
      <c r="E479" s="413"/>
      <c r="F479" s="413"/>
      <c r="G479" s="443"/>
      <c r="H479" s="443"/>
      <c r="I479" s="443"/>
      <c r="J479" s="413"/>
      <c r="K479" s="413"/>
      <c r="L479" s="413"/>
      <c r="M479" s="413"/>
      <c r="N479" s="413"/>
      <c r="O479" s="413"/>
      <c r="P479" s="413"/>
      <c r="Q479" s="413"/>
      <c r="R479" s="413"/>
      <c r="S479" s="413"/>
      <c r="T479" s="413"/>
      <c r="U479" s="413"/>
      <c r="V479" s="413"/>
      <c r="W479" s="413"/>
      <c r="X479" s="413"/>
      <c r="Y479" s="413"/>
      <c r="Z479" s="413"/>
      <c r="AA479" s="413"/>
      <c r="AB479" s="413"/>
      <c r="AC479" s="413"/>
      <c r="AD479" s="413"/>
    </row>
    <row r="480" ht="13.5" customHeight="1">
      <c r="A480" s="413"/>
      <c r="B480" s="443"/>
      <c r="C480" s="443"/>
      <c r="D480" s="443"/>
      <c r="E480" s="413"/>
      <c r="F480" s="413"/>
      <c r="G480" s="443"/>
      <c r="H480" s="443"/>
      <c r="I480" s="443"/>
      <c r="J480" s="413"/>
      <c r="K480" s="413"/>
      <c r="L480" s="413"/>
      <c r="M480" s="413"/>
      <c r="N480" s="413"/>
      <c r="O480" s="413"/>
      <c r="P480" s="413"/>
      <c r="Q480" s="413"/>
      <c r="R480" s="413"/>
      <c r="S480" s="413"/>
      <c r="T480" s="413"/>
      <c r="U480" s="413"/>
      <c r="V480" s="413"/>
      <c r="W480" s="413"/>
      <c r="X480" s="413"/>
      <c r="Y480" s="413"/>
      <c r="Z480" s="413"/>
      <c r="AA480" s="413"/>
      <c r="AB480" s="413"/>
      <c r="AC480" s="413"/>
      <c r="AD480" s="413"/>
    </row>
    <row r="481" ht="13.5" customHeight="1">
      <c r="A481" s="413"/>
      <c r="B481" s="443"/>
      <c r="C481" s="443"/>
      <c r="D481" s="443"/>
      <c r="E481" s="413"/>
      <c r="F481" s="413"/>
      <c r="G481" s="443"/>
      <c r="H481" s="443"/>
      <c r="I481" s="443"/>
      <c r="J481" s="413"/>
      <c r="K481" s="413"/>
      <c r="L481" s="413"/>
      <c r="M481" s="413"/>
      <c r="N481" s="413"/>
      <c r="O481" s="413"/>
      <c r="P481" s="413"/>
      <c r="Q481" s="413"/>
      <c r="R481" s="413"/>
      <c r="S481" s="413"/>
      <c r="T481" s="413"/>
      <c r="U481" s="413"/>
      <c r="V481" s="413"/>
      <c r="W481" s="413"/>
      <c r="X481" s="413"/>
      <c r="Y481" s="413"/>
      <c r="Z481" s="413"/>
      <c r="AA481" s="413"/>
      <c r="AB481" s="413"/>
      <c r="AC481" s="413"/>
      <c r="AD481" s="413"/>
    </row>
    <row r="482" ht="13.5" customHeight="1">
      <c r="A482" s="413"/>
      <c r="B482" s="443"/>
      <c r="C482" s="443"/>
      <c r="D482" s="443"/>
      <c r="E482" s="413"/>
      <c r="F482" s="413"/>
      <c r="G482" s="443"/>
      <c r="H482" s="443"/>
      <c r="I482" s="443"/>
      <c r="J482" s="413"/>
      <c r="K482" s="413"/>
      <c r="L482" s="413"/>
      <c r="M482" s="413"/>
      <c r="N482" s="413"/>
      <c r="O482" s="413"/>
      <c r="P482" s="413"/>
      <c r="Q482" s="413"/>
      <c r="R482" s="413"/>
      <c r="S482" s="413"/>
      <c r="T482" s="413"/>
      <c r="U482" s="413"/>
      <c r="V482" s="413"/>
      <c r="W482" s="413"/>
      <c r="X482" s="413"/>
      <c r="Y482" s="413"/>
      <c r="Z482" s="413"/>
      <c r="AA482" s="413"/>
      <c r="AB482" s="413"/>
      <c r="AC482" s="413"/>
      <c r="AD482" s="413"/>
    </row>
    <row r="483" ht="13.5" customHeight="1">
      <c r="A483" s="413"/>
      <c r="B483" s="443"/>
      <c r="C483" s="443"/>
      <c r="D483" s="443"/>
      <c r="E483" s="413"/>
      <c r="F483" s="413"/>
      <c r="G483" s="443"/>
      <c r="H483" s="443"/>
      <c r="I483" s="443"/>
      <c r="J483" s="413"/>
      <c r="K483" s="413"/>
      <c r="L483" s="413"/>
      <c r="M483" s="413"/>
      <c r="N483" s="413"/>
      <c r="O483" s="413"/>
      <c r="P483" s="413"/>
      <c r="Q483" s="413"/>
      <c r="R483" s="413"/>
      <c r="S483" s="413"/>
      <c r="T483" s="413"/>
      <c r="U483" s="413"/>
      <c r="V483" s="413"/>
      <c r="W483" s="413"/>
      <c r="X483" s="413"/>
      <c r="Y483" s="413"/>
      <c r="Z483" s="413"/>
      <c r="AA483" s="413"/>
      <c r="AB483" s="413"/>
      <c r="AC483" s="413"/>
      <c r="AD483" s="413"/>
    </row>
    <row r="484" ht="13.5" customHeight="1">
      <c r="A484" s="413"/>
      <c r="B484" s="443"/>
      <c r="C484" s="443"/>
      <c r="D484" s="443"/>
      <c r="E484" s="413"/>
      <c r="F484" s="413"/>
      <c r="G484" s="443"/>
      <c r="H484" s="443"/>
      <c r="I484" s="443"/>
      <c r="J484" s="413"/>
      <c r="K484" s="413"/>
      <c r="L484" s="413"/>
      <c r="M484" s="413"/>
      <c r="N484" s="413"/>
      <c r="O484" s="413"/>
      <c r="P484" s="413"/>
      <c r="Q484" s="413"/>
      <c r="R484" s="413"/>
      <c r="S484" s="413"/>
      <c r="T484" s="413"/>
      <c r="U484" s="413"/>
      <c r="V484" s="413"/>
      <c r="W484" s="413"/>
      <c r="X484" s="413"/>
      <c r="Y484" s="413"/>
      <c r="Z484" s="413"/>
      <c r="AA484" s="413"/>
      <c r="AB484" s="413"/>
      <c r="AC484" s="413"/>
      <c r="AD484" s="413"/>
    </row>
    <row r="485" ht="13.5" customHeight="1">
      <c r="A485" s="413"/>
      <c r="B485" s="443"/>
      <c r="C485" s="443"/>
      <c r="D485" s="443"/>
      <c r="E485" s="413"/>
      <c r="F485" s="413"/>
      <c r="G485" s="443"/>
      <c r="H485" s="443"/>
      <c r="I485" s="443"/>
      <c r="J485" s="413"/>
      <c r="K485" s="413"/>
      <c r="L485" s="413"/>
      <c r="M485" s="413"/>
      <c r="N485" s="413"/>
      <c r="O485" s="413"/>
      <c r="P485" s="413"/>
      <c r="Q485" s="413"/>
      <c r="R485" s="413"/>
      <c r="S485" s="413"/>
      <c r="T485" s="413"/>
      <c r="U485" s="413"/>
      <c r="V485" s="413"/>
      <c r="W485" s="413"/>
      <c r="X485" s="413"/>
      <c r="Y485" s="413"/>
      <c r="Z485" s="413"/>
      <c r="AA485" s="413"/>
      <c r="AB485" s="413"/>
      <c r="AC485" s="413"/>
      <c r="AD485" s="413"/>
    </row>
    <row r="486" ht="13.5" customHeight="1">
      <c r="A486" s="413"/>
      <c r="B486" s="443"/>
      <c r="C486" s="443"/>
      <c r="D486" s="443"/>
      <c r="E486" s="413"/>
      <c r="F486" s="413"/>
      <c r="G486" s="443"/>
      <c r="H486" s="443"/>
      <c r="I486" s="443"/>
      <c r="J486" s="413"/>
      <c r="K486" s="413"/>
      <c r="L486" s="413"/>
      <c r="M486" s="413"/>
      <c r="N486" s="413"/>
      <c r="O486" s="413"/>
      <c r="P486" s="413"/>
      <c r="Q486" s="413"/>
      <c r="R486" s="413"/>
      <c r="S486" s="413"/>
      <c r="T486" s="413"/>
      <c r="U486" s="413"/>
      <c r="V486" s="413"/>
      <c r="W486" s="413"/>
      <c r="X486" s="413"/>
      <c r="Y486" s="413"/>
      <c r="Z486" s="413"/>
      <c r="AA486" s="413"/>
      <c r="AB486" s="413"/>
      <c r="AC486" s="413"/>
      <c r="AD486" s="413"/>
    </row>
    <row r="487" ht="13.5" customHeight="1">
      <c r="A487" s="413"/>
      <c r="B487" s="443"/>
      <c r="C487" s="443"/>
      <c r="D487" s="443"/>
      <c r="E487" s="413"/>
      <c r="F487" s="413"/>
      <c r="G487" s="443"/>
      <c r="H487" s="443"/>
      <c r="I487" s="443"/>
      <c r="J487" s="413"/>
      <c r="K487" s="413"/>
      <c r="L487" s="413"/>
      <c r="M487" s="413"/>
      <c r="N487" s="413"/>
      <c r="O487" s="413"/>
      <c r="P487" s="413"/>
      <c r="Q487" s="413"/>
      <c r="R487" s="413"/>
      <c r="S487" s="413"/>
      <c r="T487" s="413"/>
      <c r="U487" s="413"/>
      <c r="V487" s="413"/>
      <c r="W487" s="413"/>
      <c r="X487" s="413"/>
      <c r="Y487" s="413"/>
      <c r="Z487" s="413"/>
      <c r="AA487" s="413"/>
      <c r="AB487" s="413"/>
      <c r="AC487" s="413"/>
      <c r="AD487" s="413"/>
    </row>
    <row r="488" ht="13.5" customHeight="1">
      <c r="A488" s="413"/>
      <c r="B488" s="443"/>
      <c r="C488" s="443"/>
      <c r="D488" s="443"/>
      <c r="E488" s="413"/>
      <c r="F488" s="413"/>
      <c r="G488" s="443"/>
      <c r="H488" s="443"/>
      <c r="I488" s="443"/>
      <c r="J488" s="413"/>
      <c r="K488" s="413"/>
      <c r="L488" s="413"/>
      <c r="M488" s="413"/>
      <c r="N488" s="413"/>
      <c r="O488" s="413"/>
      <c r="P488" s="413"/>
      <c r="Q488" s="413"/>
      <c r="R488" s="413"/>
      <c r="S488" s="413"/>
      <c r="T488" s="413"/>
      <c r="U488" s="413"/>
      <c r="V488" s="413"/>
      <c r="W488" s="413"/>
      <c r="X488" s="413"/>
      <c r="Y488" s="413"/>
      <c r="Z488" s="413"/>
      <c r="AA488" s="413"/>
      <c r="AB488" s="413"/>
      <c r="AC488" s="413"/>
      <c r="AD488" s="413"/>
    </row>
    <row r="489" ht="13.5" customHeight="1">
      <c r="A489" s="413"/>
      <c r="B489" s="443"/>
      <c r="C489" s="443"/>
      <c r="D489" s="443"/>
      <c r="E489" s="413"/>
      <c r="F489" s="413"/>
      <c r="G489" s="443"/>
      <c r="H489" s="443"/>
      <c r="I489" s="443"/>
      <c r="J489" s="413"/>
      <c r="K489" s="413"/>
      <c r="L489" s="413"/>
      <c r="M489" s="413"/>
      <c r="N489" s="413"/>
      <c r="O489" s="413"/>
      <c r="P489" s="413"/>
      <c r="Q489" s="413"/>
      <c r="R489" s="413"/>
      <c r="S489" s="413"/>
      <c r="T489" s="413"/>
      <c r="U489" s="413"/>
      <c r="V489" s="413"/>
      <c r="W489" s="413"/>
      <c r="X489" s="413"/>
      <c r="Y489" s="413"/>
      <c r="Z489" s="413"/>
      <c r="AA489" s="413"/>
      <c r="AB489" s="413"/>
      <c r="AC489" s="413"/>
      <c r="AD489" s="413"/>
    </row>
    <row r="490" ht="13.5" customHeight="1">
      <c r="A490" s="413"/>
      <c r="B490" s="443"/>
      <c r="C490" s="443"/>
      <c r="D490" s="443"/>
      <c r="E490" s="413"/>
      <c r="F490" s="413"/>
      <c r="G490" s="443"/>
      <c r="H490" s="443"/>
      <c r="I490" s="443"/>
      <c r="J490" s="413"/>
      <c r="K490" s="413"/>
      <c r="L490" s="413"/>
      <c r="M490" s="413"/>
      <c r="N490" s="413"/>
      <c r="O490" s="413"/>
      <c r="P490" s="413"/>
      <c r="Q490" s="413"/>
      <c r="R490" s="413"/>
      <c r="S490" s="413"/>
      <c r="T490" s="413"/>
      <c r="U490" s="413"/>
      <c r="V490" s="413"/>
      <c r="W490" s="413"/>
      <c r="X490" s="413"/>
      <c r="Y490" s="413"/>
      <c r="Z490" s="413"/>
      <c r="AA490" s="413"/>
      <c r="AB490" s="413"/>
      <c r="AC490" s="413"/>
      <c r="AD490" s="413"/>
    </row>
    <row r="491" ht="13.5" customHeight="1">
      <c r="A491" s="413"/>
      <c r="B491" s="443"/>
      <c r="C491" s="443"/>
      <c r="D491" s="443"/>
      <c r="E491" s="413"/>
      <c r="F491" s="413"/>
      <c r="G491" s="443"/>
      <c r="H491" s="443"/>
      <c r="I491" s="443"/>
      <c r="J491" s="413"/>
      <c r="K491" s="413"/>
      <c r="L491" s="413"/>
      <c r="M491" s="413"/>
      <c r="N491" s="413"/>
      <c r="O491" s="413"/>
      <c r="P491" s="413"/>
      <c r="Q491" s="413"/>
      <c r="R491" s="413"/>
      <c r="S491" s="413"/>
      <c r="T491" s="413"/>
      <c r="U491" s="413"/>
      <c r="V491" s="413"/>
      <c r="W491" s="413"/>
      <c r="X491" s="413"/>
      <c r="Y491" s="413"/>
      <c r="Z491" s="413"/>
      <c r="AA491" s="413"/>
      <c r="AB491" s="413"/>
      <c r="AC491" s="413"/>
      <c r="AD491" s="413"/>
    </row>
    <row r="492" ht="13.5" customHeight="1">
      <c r="A492" s="413"/>
      <c r="B492" s="443"/>
      <c r="C492" s="443"/>
      <c r="D492" s="443"/>
      <c r="E492" s="413"/>
      <c r="F492" s="413"/>
      <c r="G492" s="443"/>
      <c r="H492" s="443"/>
      <c r="I492" s="443"/>
      <c r="J492" s="413"/>
      <c r="K492" s="413"/>
      <c r="L492" s="413"/>
      <c r="M492" s="413"/>
      <c r="N492" s="413"/>
      <c r="O492" s="413"/>
      <c r="P492" s="413"/>
      <c r="Q492" s="413"/>
      <c r="R492" s="413"/>
      <c r="S492" s="413"/>
      <c r="T492" s="413"/>
      <c r="U492" s="413"/>
      <c r="V492" s="413"/>
      <c r="W492" s="413"/>
      <c r="X492" s="413"/>
      <c r="Y492" s="413"/>
      <c r="Z492" s="413"/>
      <c r="AA492" s="413"/>
      <c r="AB492" s="413"/>
      <c r="AC492" s="413"/>
      <c r="AD492" s="413"/>
    </row>
    <row r="493" ht="13.5" customHeight="1">
      <c r="A493" s="413"/>
      <c r="B493" s="443"/>
      <c r="C493" s="443"/>
      <c r="D493" s="443"/>
      <c r="E493" s="413"/>
      <c r="F493" s="413"/>
      <c r="G493" s="443"/>
      <c r="H493" s="443"/>
      <c r="I493" s="443"/>
      <c r="J493" s="413"/>
      <c r="K493" s="413"/>
      <c r="L493" s="413"/>
      <c r="M493" s="413"/>
      <c r="N493" s="413"/>
      <c r="O493" s="413"/>
      <c r="P493" s="413"/>
      <c r="Q493" s="413"/>
      <c r="R493" s="413"/>
      <c r="S493" s="413"/>
      <c r="T493" s="413"/>
      <c r="U493" s="413"/>
      <c r="V493" s="413"/>
      <c r="W493" s="413"/>
      <c r="X493" s="413"/>
      <c r="Y493" s="413"/>
      <c r="Z493" s="413"/>
      <c r="AA493" s="413"/>
      <c r="AB493" s="413"/>
      <c r="AC493" s="413"/>
      <c r="AD493" s="413"/>
    </row>
    <row r="494" ht="13.5" customHeight="1">
      <c r="A494" s="413"/>
      <c r="B494" s="443"/>
      <c r="C494" s="443"/>
      <c r="D494" s="443"/>
      <c r="E494" s="413"/>
      <c r="F494" s="413"/>
      <c r="G494" s="443"/>
      <c r="H494" s="443"/>
      <c r="I494" s="443"/>
      <c r="J494" s="413"/>
      <c r="K494" s="413"/>
      <c r="L494" s="413"/>
      <c r="M494" s="413"/>
      <c r="N494" s="413"/>
      <c r="O494" s="413"/>
      <c r="P494" s="413"/>
      <c r="Q494" s="413"/>
      <c r="R494" s="413"/>
      <c r="S494" s="413"/>
      <c r="T494" s="413"/>
      <c r="U494" s="413"/>
      <c r="V494" s="413"/>
      <c r="W494" s="413"/>
      <c r="X494" s="413"/>
      <c r="Y494" s="413"/>
      <c r="Z494" s="413"/>
      <c r="AA494" s="413"/>
      <c r="AB494" s="413"/>
      <c r="AC494" s="413"/>
      <c r="AD494" s="413"/>
    </row>
    <row r="495" ht="13.5" customHeight="1">
      <c r="A495" s="413"/>
      <c r="B495" s="443"/>
      <c r="C495" s="443"/>
      <c r="D495" s="443"/>
      <c r="E495" s="413"/>
      <c r="F495" s="413"/>
      <c r="G495" s="443"/>
      <c r="H495" s="443"/>
      <c r="I495" s="443"/>
      <c r="J495" s="413"/>
      <c r="K495" s="413"/>
      <c r="L495" s="413"/>
      <c r="M495" s="413"/>
      <c r="N495" s="413"/>
      <c r="O495" s="413"/>
      <c r="P495" s="413"/>
      <c r="Q495" s="413"/>
      <c r="R495" s="413"/>
      <c r="S495" s="413"/>
      <c r="T495" s="413"/>
      <c r="U495" s="413"/>
      <c r="V495" s="413"/>
      <c r="W495" s="413"/>
      <c r="X495" s="413"/>
      <c r="Y495" s="413"/>
      <c r="Z495" s="413"/>
      <c r="AA495" s="413"/>
      <c r="AB495" s="413"/>
      <c r="AC495" s="413"/>
      <c r="AD495" s="413"/>
    </row>
    <row r="496" ht="13.5" customHeight="1">
      <c r="A496" s="413"/>
      <c r="B496" s="443"/>
      <c r="C496" s="443"/>
      <c r="D496" s="443"/>
      <c r="E496" s="413"/>
      <c r="F496" s="413"/>
      <c r="G496" s="443"/>
      <c r="H496" s="443"/>
      <c r="I496" s="443"/>
      <c r="J496" s="413"/>
      <c r="K496" s="413"/>
      <c r="L496" s="413"/>
      <c r="M496" s="413"/>
      <c r="N496" s="413"/>
      <c r="O496" s="413"/>
      <c r="P496" s="413"/>
      <c r="Q496" s="413"/>
      <c r="R496" s="413"/>
      <c r="S496" s="413"/>
      <c r="T496" s="413"/>
      <c r="U496" s="413"/>
      <c r="V496" s="413"/>
      <c r="W496" s="413"/>
      <c r="X496" s="413"/>
      <c r="Y496" s="413"/>
      <c r="Z496" s="413"/>
      <c r="AA496" s="413"/>
      <c r="AB496" s="413"/>
      <c r="AC496" s="413"/>
      <c r="AD496" s="413"/>
    </row>
    <row r="497" ht="13.5" customHeight="1">
      <c r="A497" s="413"/>
      <c r="B497" s="443"/>
      <c r="C497" s="443"/>
      <c r="D497" s="443"/>
      <c r="E497" s="413"/>
      <c r="F497" s="413"/>
      <c r="G497" s="443"/>
      <c r="H497" s="443"/>
      <c r="I497" s="443"/>
      <c r="J497" s="413"/>
      <c r="K497" s="413"/>
      <c r="L497" s="413"/>
      <c r="M497" s="413"/>
      <c r="N497" s="413"/>
      <c r="O497" s="413"/>
      <c r="P497" s="413"/>
      <c r="Q497" s="413"/>
      <c r="R497" s="413"/>
      <c r="S497" s="413"/>
      <c r="T497" s="413"/>
      <c r="U497" s="413"/>
      <c r="V497" s="413"/>
      <c r="W497" s="413"/>
      <c r="X497" s="413"/>
      <c r="Y497" s="413"/>
      <c r="Z497" s="413"/>
      <c r="AA497" s="413"/>
      <c r="AB497" s="413"/>
      <c r="AC497" s="413"/>
      <c r="AD497" s="413"/>
    </row>
    <row r="498" ht="13.5" customHeight="1">
      <c r="A498" s="413"/>
      <c r="B498" s="443"/>
      <c r="C498" s="443"/>
      <c r="D498" s="443"/>
      <c r="E498" s="413"/>
      <c r="F498" s="413"/>
      <c r="G498" s="443"/>
      <c r="H498" s="443"/>
      <c r="I498" s="443"/>
      <c r="J498" s="413"/>
      <c r="K498" s="413"/>
      <c r="L498" s="413"/>
      <c r="M498" s="413"/>
      <c r="N498" s="413"/>
      <c r="O498" s="413"/>
      <c r="P498" s="413"/>
      <c r="Q498" s="413"/>
      <c r="R498" s="413"/>
      <c r="S498" s="413"/>
      <c r="T498" s="413"/>
      <c r="U498" s="413"/>
      <c r="V498" s="413"/>
      <c r="W498" s="413"/>
      <c r="X498" s="413"/>
      <c r="Y498" s="413"/>
      <c r="Z498" s="413"/>
      <c r="AA498" s="413"/>
      <c r="AB498" s="413"/>
      <c r="AC498" s="413"/>
      <c r="AD498" s="413"/>
    </row>
    <row r="499" ht="13.5" customHeight="1">
      <c r="A499" s="413"/>
      <c r="B499" s="443"/>
      <c r="C499" s="443"/>
      <c r="D499" s="443"/>
      <c r="E499" s="413"/>
      <c r="F499" s="413"/>
      <c r="G499" s="443"/>
      <c r="H499" s="443"/>
      <c r="I499" s="443"/>
      <c r="J499" s="413"/>
      <c r="K499" s="413"/>
      <c r="L499" s="413"/>
      <c r="M499" s="413"/>
      <c r="N499" s="413"/>
      <c r="O499" s="413"/>
      <c r="P499" s="413"/>
      <c r="Q499" s="413"/>
      <c r="R499" s="413"/>
      <c r="S499" s="413"/>
      <c r="T499" s="413"/>
      <c r="U499" s="413"/>
      <c r="V499" s="413"/>
      <c r="W499" s="413"/>
      <c r="X499" s="413"/>
      <c r="Y499" s="413"/>
      <c r="Z499" s="413"/>
      <c r="AA499" s="413"/>
      <c r="AB499" s="413"/>
      <c r="AC499" s="413"/>
      <c r="AD499" s="413"/>
    </row>
    <row r="500" ht="13.5" customHeight="1">
      <c r="A500" s="413"/>
      <c r="B500" s="443"/>
      <c r="C500" s="443"/>
      <c r="D500" s="443"/>
      <c r="E500" s="413"/>
      <c r="F500" s="413"/>
      <c r="G500" s="443"/>
      <c r="H500" s="443"/>
      <c r="I500" s="443"/>
      <c r="J500" s="413"/>
      <c r="K500" s="413"/>
      <c r="L500" s="413"/>
      <c r="M500" s="413"/>
      <c r="N500" s="413"/>
      <c r="O500" s="413"/>
      <c r="P500" s="413"/>
      <c r="Q500" s="413"/>
      <c r="R500" s="413"/>
      <c r="S500" s="413"/>
      <c r="T500" s="413"/>
      <c r="U500" s="413"/>
      <c r="V500" s="413"/>
      <c r="W500" s="413"/>
      <c r="X500" s="413"/>
      <c r="Y500" s="413"/>
      <c r="Z500" s="413"/>
      <c r="AA500" s="413"/>
      <c r="AB500" s="413"/>
      <c r="AC500" s="413"/>
      <c r="AD500" s="413"/>
    </row>
    <row r="501" ht="13.5" customHeight="1">
      <c r="A501" s="413"/>
      <c r="B501" s="443"/>
      <c r="C501" s="443"/>
      <c r="D501" s="443"/>
      <c r="E501" s="413"/>
      <c r="F501" s="413"/>
      <c r="G501" s="443"/>
      <c r="H501" s="443"/>
      <c r="I501" s="443"/>
      <c r="J501" s="413"/>
      <c r="K501" s="413"/>
      <c r="L501" s="413"/>
      <c r="M501" s="413"/>
      <c r="N501" s="413"/>
      <c r="O501" s="413"/>
      <c r="P501" s="413"/>
      <c r="Q501" s="413"/>
      <c r="R501" s="413"/>
      <c r="S501" s="413"/>
      <c r="T501" s="413"/>
      <c r="U501" s="413"/>
      <c r="V501" s="413"/>
      <c r="W501" s="413"/>
      <c r="X501" s="413"/>
      <c r="Y501" s="413"/>
      <c r="Z501" s="413"/>
      <c r="AA501" s="413"/>
      <c r="AB501" s="413"/>
      <c r="AC501" s="413"/>
      <c r="AD501" s="413"/>
    </row>
    <row r="502" ht="13.5" customHeight="1">
      <c r="A502" s="413"/>
      <c r="B502" s="443"/>
      <c r="C502" s="443"/>
      <c r="D502" s="443"/>
      <c r="E502" s="413"/>
      <c r="F502" s="413"/>
      <c r="G502" s="443"/>
      <c r="H502" s="443"/>
      <c r="I502" s="443"/>
      <c r="J502" s="413"/>
      <c r="K502" s="413"/>
      <c r="L502" s="413"/>
      <c r="M502" s="413"/>
      <c r="N502" s="413"/>
      <c r="O502" s="413"/>
      <c r="P502" s="413"/>
      <c r="Q502" s="413"/>
      <c r="R502" s="413"/>
      <c r="S502" s="413"/>
      <c r="T502" s="413"/>
      <c r="U502" s="413"/>
      <c r="V502" s="413"/>
      <c r="W502" s="413"/>
      <c r="X502" s="413"/>
      <c r="Y502" s="413"/>
      <c r="Z502" s="413"/>
      <c r="AA502" s="413"/>
      <c r="AB502" s="413"/>
      <c r="AC502" s="413"/>
      <c r="AD502" s="413"/>
    </row>
    <row r="503" ht="13.5" customHeight="1">
      <c r="A503" s="413"/>
      <c r="B503" s="443"/>
      <c r="C503" s="443"/>
      <c r="D503" s="443"/>
      <c r="E503" s="413"/>
      <c r="F503" s="413"/>
      <c r="G503" s="443"/>
      <c r="H503" s="443"/>
      <c r="I503" s="443"/>
      <c r="J503" s="413"/>
      <c r="K503" s="413"/>
      <c r="L503" s="413"/>
      <c r="M503" s="413"/>
      <c r="N503" s="413"/>
      <c r="O503" s="413"/>
      <c r="P503" s="413"/>
      <c r="Q503" s="413"/>
      <c r="R503" s="413"/>
      <c r="S503" s="413"/>
      <c r="T503" s="413"/>
      <c r="U503" s="413"/>
      <c r="V503" s="413"/>
      <c r="W503" s="413"/>
      <c r="X503" s="413"/>
      <c r="Y503" s="413"/>
      <c r="Z503" s="413"/>
      <c r="AA503" s="413"/>
      <c r="AB503" s="413"/>
      <c r="AC503" s="413"/>
      <c r="AD503" s="413"/>
    </row>
    <row r="504" ht="13.5" customHeight="1">
      <c r="A504" s="413"/>
      <c r="B504" s="443"/>
      <c r="C504" s="443"/>
      <c r="D504" s="443"/>
      <c r="E504" s="413"/>
      <c r="F504" s="413"/>
      <c r="G504" s="443"/>
      <c r="H504" s="443"/>
      <c r="I504" s="443"/>
      <c r="J504" s="413"/>
      <c r="K504" s="413"/>
      <c r="L504" s="413"/>
      <c r="M504" s="413"/>
      <c r="N504" s="413"/>
      <c r="O504" s="413"/>
      <c r="P504" s="413"/>
      <c r="Q504" s="413"/>
      <c r="R504" s="413"/>
      <c r="S504" s="413"/>
      <c r="T504" s="413"/>
      <c r="U504" s="413"/>
      <c r="V504" s="413"/>
      <c r="W504" s="413"/>
      <c r="X504" s="413"/>
      <c r="Y504" s="413"/>
      <c r="Z504" s="413"/>
      <c r="AA504" s="413"/>
      <c r="AB504" s="413"/>
      <c r="AC504" s="413"/>
      <c r="AD504" s="413"/>
    </row>
    <row r="505" ht="13.5" customHeight="1">
      <c r="A505" s="413"/>
      <c r="B505" s="443"/>
      <c r="C505" s="443"/>
      <c r="D505" s="443"/>
      <c r="E505" s="413"/>
      <c r="F505" s="413"/>
      <c r="G505" s="443"/>
      <c r="H505" s="443"/>
      <c r="I505" s="443"/>
      <c r="J505" s="413"/>
      <c r="K505" s="413"/>
      <c r="L505" s="413"/>
      <c r="M505" s="413"/>
      <c r="N505" s="413"/>
      <c r="O505" s="413"/>
      <c r="P505" s="413"/>
      <c r="Q505" s="413"/>
      <c r="R505" s="413"/>
      <c r="S505" s="413"/>
      <c r="T505" s="413"/>
      <c r="U505" s="413"/>
      <c r="V505" s="413"/>
      <c r="W505" s="413"/>
      <c r="X505" s="413"/>
      <c r="Y505" s="413"/>
      <c r="Z505" s="413"/>
      <c r="AA505" s="413"/>
      <c r="AB505" s="413"/>
      <c r="AC505" s="413"/>
      <c r="AD505" s="413"/>
    </row>
    <row r="506" ht="13.5" customHeight="1">
      <c r="A506" s="413"/>
      <c r="B506" s="443"/>
      <c r="C506" s="443"/>
      <c r="D506" s="443"/>
      <c r="E506" s="413"/>
      <c r="F506" s="413"/>
      <c r="G506" s="443"/>
      <c r="H506" s="443"/>
      <c r="I506" s="443"/>
      <c r="J506" s="413"/>
      <c r="K506" s="413"/>
      <c r="L506" s="413"/>
      <c r="M506" s="413"/>
      <c r="N506" s="413"/>
      <c r="O506" s="413"/>
      <c r="P506" s="413"/>
      <c r="Q506" s="413"/>
      <c r="R506" s="413"/>
      <c r="S506" s="413"/>
      <c r="T506" s="413"/>
      <c r="U506" s="413"/>
      <c r="V506" s="413"/>
      <c r="W506" s="413"/>
      <c r="X506" s="413"/>
      <c r="Y506" s="413"/>
      <c r="Z506" s="413"/>
      <c r="AA506" s="413"/>
      <c r="AB506" s="413"/>
      <c r="AC506" s="413"/>
      <c r="AD506" s="413"/>
    </row>
    <row r="507" ht="13.5" customHeight="1">
      <c r="A507" s="413"/>
      <c r="B507" s="443"/>
      <c r="C507" s="443"/>
      <c r="D507" s="443"/>
      <c r="E507" s="413"/>
      <c r="F507" s="413"/>
      <c r="G507" s="443"/>
      <c r="H507" s="443"/>
      <c r="I507" s="443"/>
      <c r="J507" s="413"/>
      <c r="K507" s="413"/>
      <c r="L507" s="413"/>
      <c r="M507" s="413"/>
      <c r="N507" s="413"/>
      <c r="O507" s="413"/>
      <c r="P507" s="413"/>
      <c r="Q507" s="413"/>
      <c r="R507" s="413"/>
      <c r="S507" s="413"/>
      <c r="T507" s="413"/>
      <c r="U507" s="413"/>
      <c r="V507" s="413"/>
      <c r="W507" s="413"/>
      <c r="X507" s="413"/>
      <c r="Y507" s="413"/>
      <c r="Z507" s="413"/>
      <c r="AA507" s="413"/>
      <c r="AB507" s="413"/>
      <c r="AC507" s="413"/>
      <c r="AD507" s="413"/>
    </row>
    <row r="508" ht="13.5" customHeight="1">
      <c r="A508" s="413"/>
      <c r="B508" s="443"/>
      <c r="C508" s="443"/>
      <c r="D508" s="443"/>
      <c r="E508" s="413"/>
      <c r="F508" s="413"/>
      <c r="G508" s="443"/>
      <c r="H508" s="443"/>
      <c r="I508" s="443"/>
      <c r="J508" s="413"/>
      <c r="K508" s="413"/>
      <c r="L508" s="413"/>
      <c r="M508" s="413"/>
      <c r="N508" s="413"/>
      <c r="O508" s="413"/>
      <c r="P508" s="413"/>
      <c r="Q508" s="413"/>
      <c r="R508" s="413"/>
      <c r="S508" s="413"/>
      <c r="T508" s="413"/>
      <c r="U508" s="413"/>
      <c r="V508" s="413"/>
      <c r="W508" s="413"/>
      <c r="X508" s="413"/>
      <c r="Y508" s="413"/>
      <c r="Z508" s="413"/>
      <c r="AA508" s="413"/>
      <c r="AB508" s="413"/>
      <c r="AC508" s="413"/>
      <c r="AD508" s="413"/>
    </row>
    <row r="509" ht="13.5" customHeight="1">
      <c r="A509" s="413"/>
      <c r="B509" s="443"/>
      <c r="C509" s="443"/>
      <c r="D509" s="443"/>
      <c r="E509" s="413"/>
      <c r="F509" s="413"/>
      <c r="G509" s="443"/>
      <c r="H509" s="443"/>
      <c r="I509" s="443"/>
      <c r="J509" s="413"/>
      <c r="K509" s="413"/>
      <c r="L509" s="413"/>
      <c r="M509" s="413"/>
      <c r="N509" s="413"/>
      <c r="O509" s="413"/>
      <c r="P509" s="413"/>
      <c r="Q509" s="413"/>
      <c r="R509" s="413"/>
      <c r="S509" s="413"/>
      <c r="T509" s="413"/>
      <c r="U509" s="413"/>
      <c r="V509" s="413"/>
      <c r="W509" s="413"/>
      <c r="X509" s="413"/>
      <c r="Y509" s="413"/>
      <c r="Z509" s="413"/>
      <c r="AA509" s="413"/>
      <c r="AB509" s="413"/>
      <c r="AC509" s="413"/>
      <c r="AD509" s="413"/>
    </row>
    <row r="510" ht="13.5" customHeight="1">
      <c r="A510" s="413"/>
      <c r="B510" s="443"/>
      <c r="C510" s="443"/>
      <c r="D510" s="443"/>
      <c r="E510" s="413"/>
      <c r="F510" s="413"/>
      <c r="G510" s="443"/>
      <c r="H510" s="443"/>
      <c r="I510" s="443"/>
      <c r="J510" s="413"/>
      <c r="K510" s="413"/>
      <c r="L510" s="413"/>
      <c r="M510" s="413"/>
      <c r="N510" s="413"/>
      <c r="O510" s="413"/>
      <c r="P510" s="413"/>
      <c r="Q510" s="413"/>
      <c r="R510" s="413"/>
      <c r="S510" s="413"/>
      <c r="T510" s="413"/>
      <c r="U510" s="413"/>
      <c r="V510" s="413"/>
      <c r="W510" s="413"/>
      <c r="X510" s="413"/>
      <c r="Y510" s="413"/>
      <c r="Z510" s="413"/>
      <c r="AA510" s="413"/>
      <c r="AB510" s="413"/>
      <c r="AC510" s="413"/>
      <c r="AD510" s="413"/>
    </row>
    <row r="511" ht="13.5" customHeight="1">
      <c r="A511" s="413"/>
      <c r="B511" s="443"/>
      <c r="C511" s="443"/>
      <c r="D511" s="443"/>
      <c r="E511" s="413"/>
      <c r="F511" s="413"/>
      <c r="G511" s="443"/>
      <c r="H511" s="443"/>
      <c r="I511" s="443"/>
      <c r="J511" s="413"/>
      <c r="K511" s="413"/>
      <c r="L511" s="413"/>
      <c r="M511" s="413"/>
      <c r="N511" s="413"/>
      <c r="O511" s="413"/>
      <c r="P511" s="413"/>
      <c r="Q511" s="413"/>
      <c r="R511" s="413"/>
      <c r="S511" s="413"/>
      <c r="T511" s="413"/>
      <c r="U511" s="413"/>
      <c r="V511" s="413"/>
      <c r="W511" s="413"/>
      <c r="X511" s="413"/>
      <c r="Y511" s="413"/>
      <c r="Z511" s="413"/>
      <c r="AA511" s="413"/>
      <c r="AB511" s="413"/>
      <c r="AC511" s="413"/>
      <c r="AD511" s="413"/>
    </row>
    <row r="512" ht="13.5" customHeight="1">
      <c r="A512" s="413"/>
      <c r="B512" s="443"/>
      <c r="C512" s="443"/>
      <c r="D512" s="443"/>
      <c r="E512" s="413"/>
      <c r="F512" s="413"/>
      <c r="G512" s="443"/>
      <c r="H512" s="443"/>
      <c r="I512" s="443"/>
      <c r="J512" s="413"/>
      <c r="K512" s="413"/>
      <c r="L512" s="413"/>
      <c r="M512" s="413"/>
      <c r="N512" s="413"/>
      <c r="O512" s="413"/>
      <c r="P512" s="413"/>
      <c r="Q512" s="413"/>
      <c r="R512" s="413"/>
      <c r="S512" s="413"/>
      <c r="T512" s="413"/>
      <c r="U512" s="413"/>
      <c r="V512" s="413"/>
      <c r="W512" s="413"/>
      <c r="X512" s="413"/>
      <c r="Y512" s="413"/>
      <c r="Z512" s="413"/>
      <c r="AA512" s="413"/>
      <c r="AB512" s="413"/>
      <c r="AC512" s="413"/>
      <c r="AD512" s="413"/>
    </row>
    <row r="513" ht="13.5" customHeight="1">
      <c r="A513" s="413"/>
      <c r="B513" s="443"/>
      <c r="C513" s="443"/>
      <c r="D513" s="443"/>
      <c r="E513" s="413"/>
      <c r="F513" s="413"/>
      <c r="G513" s="443"/>
      <c r="H513" s="443"/>
      <c r="I513" s="443"/>
      <c r="J513" s="413"/>
      <c r="K513" s="413"/>
      <c r="L513" s="413"/>
      <c r="M513" s="413"/>
      <c r="N513" s="413"/>
      <c r="O513" s="413"/>
      <c r="P513" s="413"/>
      <c r="Q513" s="413"/>
      <c r="R513" s="413"/>
      <c r="S513" s="413"/>
      <c r="T513" s="413"/>
      <c r="U513" s="413"/>
      <c r="V513" s="413"/>
      <c r="W513" s="413"/>
      <c r="X513" s="413"/>
      <c r="Y513" s="413"/>
      <c r="Z513" s="413"/>
      <c r="AA513" s="413"/>
      <c r="AB513" s="413"/>
      <c r="AC513" s="413"/>
      <c r="AD513" s="413"/>
    </row>
    <row r="514" ht="13.5" customHeight="1">
      <c r="A514" s="413"/>
      <c r="B514" s="443"/>
      <c r="C514" s="443"/>
      <c r="D514" s="443"/>
      <c r="E514" s="413"/>
      <c r="F514" s="413"/>
      <c r="G514" s="443"/>
      <c r="H514" s="443"/>
      <c r="I514" s="443"/>
      <c r="J514" s="413"/>
      <c r="K514" s="413"/>
      <c r="L514" s="413"/>
      <c r="M514" s="413"/>
      <c r="N514" s="413"/>
      <c r="O514" s="413"/>
      <c r="P514" s="413"/>
      <c r="Q514" s="413"/>
      <c r="R514" s="413"/>
      <c r="S514" s="413"/>
      <c r="T514" s="413"/>
      <c r="U514" s="413"/>
      <c r="V514" s="413"/>
      <c r="W514" s="413"/>
      <c r="X514" s="413"/>
      <c r="Y514" s="413"/>
      <c r="Z514" s="413"/>
      <c r="AA514" s="413"/>
      <c r="AB514" s="413"/>
      <c r="AC514" s="413"/>
      <c r="AD514" s="413"/>
    </row>
    <row r="515" ht="13.5" customHeight="1">
      <c r="A515" s="413"/>
      <c r="B515" s="443"/>
      <c r="C515" s="443"/>
      <c r="D515" s="443"/>
      <c r="E515" s="413"/>
      <c r="F515" s="413"/>
      <c r="G515" s="443"/>
      <c r="H515" s="443"/>
      <c r="I515" s="443"/>
      <c r="J515" s="413"/>
      <c r="K515" s="413"/>
      <c r="L515" s="413"/>
      <c r="M515" s="413"/>
      <c r="N515" s="413"/>
      <c r="O515" s="413"/>
      <c r="P515" s="413"/>
      <c r="Q515" s="413"/>
      <c r="R515" s="413"/>
      <c r="S515" s="413"/>
      <c r="T515" s="413"/>
      <c r="U515" s="413"/>
      <c r="V515" s="413"/>
      <c r="W515" s="413"/>
      <c r="X515" s="413"/>
      <c r="Y515" s="413"/>
      <c r="Z515" s="413"/>
      <c r="AA515" s="413"/>
      <c r="AB515" s="413"/>
      <c r="AC515" s="413"/>
      <c r="AD515" s="413"/>
    </row>
    <row r="516" ht="13.5" customHeight="1">
      <c r="A516" s="413"/>
      <c r="B516" s="443"/>
      <c r="C516" s="443"/>
      <c r="D516" s="443"/>
      <c r="E516" s="413"/>
      <c r="F516" s="413"/>
      <c r="G516" s="443"/>
      <c r="H516" s="443"/>
      <c r="I516" s="443"/>
      <c r="J516" s="413"/>
      <c r="K516" s="413"/>
      <c r="L516" s="413"/>
      <c r="M516" s="413"/>
      <c r="N516" s="413"/>
      <c r="O516" s="413"/>
      <c r="P516" s="413"/>
      <c r="Q516" s="413"/>
      <c r="R516" s="413"/>
      <c r="S516" s="413"/>
      <c r="T516" s="413"/>
      <c r="U516" s="413"/>
      <c r="V516" s="413"/>
      <c r="W516" s="413"/>
      <c r="X516" s="413"/>
      <c r="Y516" s="413"/>
      <c r="Z516" s="413"/>
      <c r="AA516" s="413"/>
      <c r="AB516" s="413"/>
      <c r="AC516" s="413"/>
      <c r="AD516" s="413"/>
    </row>
    <row r="517" ht="13.5" customHeight="1">
      <c r="A517" s="413"/>
      <c r="B517" s="443"/>
      <c r="C517" s="443"/>
      <c r="D517" s="443"/>
      <c r="E517" s="413"/>
      <c r="F517" s="413"/>
      <c r="G517" s="443"/>
      <c r="H517" s="443"/>
      <c r="I517" s="443"/>
      <c r="J517" s="413"/>
      <c r="K517" s="413"/>
      <c r="L517" s="413"/>
      <c r="M517" s="413"/>
      <c r="N517" s="413"/>
      <c r="O517" s="413"/>
      <c r="P517" s="413"/>
      <c r="Q517" s="413"/>
      <c r="R517" s="413"/>
      <c r="S517" s="413"/>
      <c r="T517" s="413"/>
      <c r="U517" s="413"/>
      <c r="V517" s="413"/>
      <c r="W517" s="413"/>
      <c r="X517" s="413"/>
      <c r="Y517" s="413"/>
      <c r="Z517" s="413"/>
      <c r="AA517" s="413"/>
      <c r="AB517" s="413"/>
      <c r="AC517" s="413"/>
      <c r="AD517" s="413"/>
    </row>
    <row r="518" ht="13.5" customHeight="1">
      <c r="A518" s="413"/>
      <c r="B518" s="443"/>
      <c r="C518" s="443"/>
      <c r="D518" s="443"/>
      <c r="E518" s="413"/>
      <c r="F518" s="413"/>
      <c r="G518" s="443"/>
      <c r="H518" s="443"/>
      <c r="I518" s="443"/>
      <c r="J518" s="413"/>
      <c r="K518" s="413"/>
      <c r="L518" s="413"/>
      <c r="M518" s="413"/>
      <c r="N518" s="413"/>
      <c r="O518" s="413"/>
      <c r="P518" s="413"/>
      <c r="Q518" s="413"/>
      <c r="R518" s="413"/>
      <c r="S518" s="413"/>
      <c r="T518" s="413"/>
      <c r="U518" s="413"/>
      <c r="V518" s="413"/>
      <c r="W518" s="413"/>
      <c r="X518" s="413"/>
      <c r="Y518" s="413"/>
      <c r="Z518" s="413"/>
      <c r="AA518" s="413"/>
      <c r="AB518" s="413"/>
      <c r="AC518" s="413"/>
      <c r="AD518" s="413"/>
    </row>
    <row r="519" ht="13.5" customHeight="1">
      <c r="A519" s="413"/>
      <c r="B519" s="443"/>
      <c r="C519" s="443"/>
      <c r="D519" s="443"/>
      <c r="E519" s="413"/>
      <c r="F519" s="413"/>
      <c r="G519" s="443"/>
      <c r="H519" s="443"/>
      <c r="I519" s="443"/>
      <c r="J519" s="413"/>
      <c r="K519" s="413"/>
      <c r="L519" s="413"/>
      <c r="M519" s="413"/>
      <c r="N519" s="413"/>
      <c r="O519" s="413"/>
      <c r="P519" s="413"/>
      <c r="Q519" s="413"/>
      <c r="R519" s="413"/>
      <c r="S519" s="413"/>
      <c r="T519" s="413"/>
      <c r="U519" s="413"/>
      <c r="V519" s="413"/>
      <c r="W519" s="413"/>
      <c r="X519" s="413"/>
      <c r="Y519" s="413"/>
      <c r="Z519" s="413"/>
      <c r="AA519" s="413"/>
      <c r="AB519" s="413"/>
      <c r="AC519" s="413"/>
      <c r="AD519" s="413"/>
    </row>
    <row r="520" ht="13.5" customHeight="1">
      <c r="A520" s="413"/>
      <c r="B520" s="443"/>
      <c r="C520" s="443"/>
      <c r="D520" s="443"/>
      <c r="E520" s="413"/>
      <c r="F520" s="413"/>
      <c r="G520" s="443"/>
      <c r="H520" s="443"/>
      <c r="I520" s="443"/>
      <c r="J520" s="413"/>
      <c r="K520" s="413"/>
      <c r="L520" s="413"/>
      <c r="M520" s="413"/>
      <c r="N520" s="413"/>
      <c r="O520" s="413"/>
      <c r="P520" s="413"/>
      <c r="Q520" s="413"/>
      <c r="R520" s="413"/>
      <c r="S520" s="413"/>
      <c r="T520" s="413"/>
      <c r="U520" s="413"/>
      <c r="V520" s="413"/>
      <c r="W520" s="413"/>
      <c r="X520" s="413"/>
      <c r="Y520" s="413"/>
      <c r="Z520" s="413"/>
      <c r="AA520" s="413"/>
      <c r="AB520" s="413"/>
      <c r="AC520" s="413"/>
      <c r="AD520" s="413"/>
    </row>
    <row r="521" ht="13.5" customHeight="1">
      <c r="A521" s="413"/>
      <c r="B521" s="443"/>
      <c r="C521" s="443"/>
      <c r="D521" s="443"/>
      <c r="E521" s="413"/>
      <c r="F521" s="413"/>
      <c r="G521" s="443"/>
      <c r="H521" s="443"/>
      <c r="I521" s="443"/>
      <c r="J521" s="413"/>
      <c r="K521" s="413"/>
      <c r="L521" s="413"/>
      <c r="M521" s="413"/>
      <c r="N521" s="413"/>
      <c r="O521" s="413"/>
      <c r="P521" s="413"/>
      <c r="Q521" s="413"/>
      <c r="R521" s="413"/>
      <c r="S521" s="413"/>
      <c r="T521" s="413"/>
      <c r="U521" s="413"/>
      <c r="V521" s="413"/>
      <c r="W521" s="413"/>
      <c r="X521" s="413"/>
      <c r="Y521" s="413"/>
      <c r="Z521" s="413"/>
      <c r="AA521" s="413"/>
      <c r="AB521" s="413"/>
      <c r="AC521" s="413"/>
      <c r="AD521" s="413"/>
    </row>
    <row r="522" ht="13.5" customHeight="1">
      <c r="A522" s="413"/>
      <c r="B522" s="443"/>
      <c r="C522" s="443"/>
      <c r="D522" s="443"/>
      <c r="E522" s="413"/>
      <c r="F522" s="413"/>
      <c r="G522" s="443"/>
      <c r="H522" s="443"/>
      <c r="I522" s="443"/>
      <c r="J522" s="413"/>
      <c r="K522" s="413"/>
      <c r="L522" s="413"/>
      <c r="M522" s="413"/>
      <c r="N522" s="413"/>
      <c r="O522" s="413"/>
      <c r="P522" s="413"/>
      <c r="Q522" s="413"/>
      <c r="R522" s="413"/>
      <c r="S522" s="413"/>
      <c r="T522" s="413"/>
      <c r="U522" s="413"/>
      <c r="V522" s="413"/>
      <c r="W522" s="413"/>
      <c r="X522" s="413"/>
      <c r="Y522" s="413"/>
      <c r="Z522" s="413"/>
      <c r="AA522" s="413"/>
      <c r="AB522" s="413"/>
      <c r="AC522" s="413"/>
      <c r="AD522" s="413"/>
    </row>
    <row r="523" ht="13.5" customHeight="1">
      <c r="A523" s="413"/>
      <c r="B523" s="443"/>
      <c r="C523" s="443"/>
      <c r="D523" s="443"/>
      <c r="E523" s="413"/>
      <c r="F523" s="413"/>
      <c r="G523" s="443"/>
      <c r="H523" s="443"/>
      <c r="I523" s="443"/>
      <c r="J523" s="413"/>
      <c r="K523" s="413"/>
      <c r="L523" s="413"/>
      <c r="M523" s="413"/>
      <c r="N523" s="413"/>
      <c r="O523" s="413"/>
      <c r="P523" s="413"/>
      <c r="Q523" s="413"/>
      <c r="R523" s="413"/>
      <c r="S523" s="413"/>
      <c r="T523" s="413"/>
      <c r="U523" s="413"/>
      <c r="V523" s="413"/>
      <c r="W523" s="413"/>
      <c r="X523" s="413"/>
      <c r="Y523" s="413"/>
      <c r="Z523" s="413"/>
      <c r="AA523" s="413"/>
      <c r="AB523" s="413"/>
      <c r="AC523" s="413"/>
      <c r="AD523" s="413"/>
    </row>
    <row r="524" ht="13.5" customHeight="1">
      <c r="A524" s="413"/>
      <c r="B524" s="443"/>
      <c r="C524" s="443"/>
      <c r="D524" s="443"/>
      <c r="E524" s="413"/>
      <c r="F524" s="413"/>
      <c r="G524" s="443"/>
      <c r="H524" s="443"/>
      <c r="I524" s="443"/>
      <c r="J524" s="413"/>
      <c r="K524" s="413"/>
      <c r="L524" s="413"/>
      <c r="M524" s="413"/>
      <c r="N524" s="413"/>
      <c r="O524" s="413"/>
      <c r="P524" s="413"/>
      <c r="Q524" s="413"/>
      <c r="R524" s="413"/>
      <c r="S524" s="413"/>
      <c r="T524" s="413"/>
      <c r="U524" s="413"/>
      <c r="V524" s="413"/>
      <c r="W524" s="413"/>
      <c r="X524" s="413"/>
      <c r="Y524" s="413"/>
      <c r="Z524" s="413"/>
      <c r="AA524" s="413"/>
      <c r="AB524" s="413"/>
      <c r="AC524" s="413"/>
      <c r="AD524" s="413"/>
    </row>
    <row r="525" ht="13.5" customHeight="1">
      <c r="A525" s="413"/>
      <c r="B525" s="443"/>
      <c r="C525" s="443"/>
      <c r="D525" s="443"/>
      <c r="E525" s="413"/>
      <c r="F525" s="413"/>
      <c r="G525" s="443"/>
      <c r="H525" s="443"/>
      <c r="I525" s="443"/>
      <c r="J525" s="413"/>
      <c r="K525" s="413"/>
      <c r="L525" s="413"/>
      <c r="M525" s="413"/>
      <c r="N525" s="413"/>
      <c r="O525" s="413"/>
      <c r="P525" s="413"/>
      <c r="Q525" s="413"/>
      <c r="R525" s="413"/>
      <c r="S525" s="413"/>
      <c r="T525" s="413"/>
      <c r="U525" s="413"/>
      <c r="V525" s="413"/>
      <c r="W525" s="413"/>
      <c r="X525" s="413"/>
      <c r="Y525" s="413"/>
      <c r="Z525" s="413"/>
      <c r="AA525" s="413"/>
      <c r="AB525" s="413"/>
      <c r="AC525" s="413"/>
      <c r="AD525" s="413"/>
    </row>
    <row r="526" ht="13.5" customHeight="1">
      <c r="A526" s="413"/>
      <c r="B526" s="443"/>
      <c r="C526" s="443"/>
      <c r="D526" s="443"/>
      <c r="E526" s="413"/>
      <c r="F526" s="413"/>
      <c r="G526" s="443"/>
      <c r="H526" s="443"/>
      <c r="I526" s="443"/>
      <c r="J526" s="413"/>
      <c r="K526" s="413"/>
      <c r="L526" s="413"/>
      <c r="M526" s="413"/>
      <c r="N526" s="413"/>
      <c r="O526" s="413"/>
      <c r="P526" s="413"/>
      <c r="Q526" s="413"/>
      <c r="R526" s="413"/>
      <c r="S526" s="413"/>
      <c r="T526" s="413"/>
      <c r="U526" s="413"/>
      <c r="V526" s="413"/>
      <c r="W526" s="413"/>
      <c r="X526" s="413"/>
      <c r="Y526" s="413"/>
      <c r="Z526" s="413"/>
      <c r="AA526" s="413"/>
      <c r="AB526" s="413"/>
      <c r="AC526" s="413"/>
      <c r="AD526" s="413"/>
    </row>
    <row r="527" ht="13.5" customHeight="1">
      <c r="A527" s="413"/>
      <c r="B527" s="443"/>
      <c r="C527" s="443"/>
      <c r="D527" s="443"/>
      <c r="E527" s="413"/>
      <c r="F527" s="413"/>
      <c r="G527" s="443"/>
      <c r="H527" s="443"/>
      <c r="I527" s="443"/>
      <c r="J527" s="413"/>
      <c r="K527" s="413"/>
      <c r="L527" s="413"/>
      <c r="M527" s="413"/>
      <c r="N527" s="413"/>
      <c r="O527" s="413"/>
      <c r="P527" s="413"/>
      <c r="Q527" s="413"/>
      <c r="R527" s="413"/>
      <c r="S527" s="413"/>
      <c r="T527" s="413"/>
      <c r="U527" s="413"/>
      <c r="V527" s="413"/>
      <c r="W527" s="413"/>
      <c r="X527" s="413"/>
      <c r="Y527" s="413"/>
      <c r="Z527" s="413"/>
      <c r="AA527" s="413"/>
      <c r="AB527" s="413"/>
      <c r="AC527" s="413"/>
      <c r="AD527" s="413"/>
    </row>
    <row r="528" ht="13.5" customHeight="1">
      <c r="A528" s="413"/>
      <c r="B528" s="443"/>
      <c r="C528" s="443"/>
      <c r="D528" s="443"/>
      <c r="E528" s="413"/>
      <c r="F528" s="413"/>
      <c r="G528" s="443"/>
      <c r="H528" s="443"/>
      <c r="I528" s="443"/>
      <c r="J528" s="413"/>
      <c r="K528" s="413"/>
      <c r="L528" s="413"/>
      <c r="M528" s="413"/>
      <c r="N528" s="413"/>
      <c r="O528" s="413"/>
      <c r="P528" s="413"/>
      <c r="Q528" s="413"/>
      <c r="R528" s="413"/>
      <c r="S528" s="413"/>
      <c r="T528" s="413"/>
      <c r="U528" s="413"/>
      <c r="V528" s="413"/>
      <c r="W528" s="413"/>
      <c r="X528" s="413"/>
      <c r="Y528" s="413"/>
      <c r="Z528" s="413"/>
      <c r="AA528" s="413"/>
      <c r="AB528" s="413"/>
      <c r="AC528" s="413"/>
      <c r="AD528" s="413"/>
    </row>
    <row r="529" ht="13.5" customHeight="1">
      <c r="A529" s="413"/>
      <c r="B529" s="443"/>
      <c r="C529" s="443"/>
      <c r="D529" s="443"/>
      <c r="E529" s="413"/>
      <c r="F529" s="413"/>
      <c r="G529" s="443"/>
      <c r="H529" s="443"/>
      <c r="I529" s="443"/>
      <c r="J529" s="413"/>
      <c r="K529" s="413"/>
      <c r="L529" s="413"/>
      <c r="M529" s="413"/>
      <c r="N529" s="413"/>
      <c r="O529" s="413"/>
      <c r="P529" s="413"/>
      <c r="Q529" s="413"/>
      <c r="R529" s="413"/>
      <c r="S529" s="413"/>
      <c r="T529" s="413"/>
      <c r="U529" s="413"/>
      <c r="V529" s="413"/>
      <c r="W529" s="413"/>
      <c r="X529" s="413"/>
      <c r="Y529" s="413"/>
      <c r="Z529" s="413"/>
      <c r="AA529" s="413"/>
      <c r="AB529" s="413"/>
      <c r="AC529" s="413"/>
      <c r="AD529" s="413"/>
    </row>
    <row r="530" ht="13.5" customHeight="1">
      <c r="A530" s="413"/>
      <c r="B530" s="443"/>
      <c r="C530" s="443"/>
      <c r="D530" s="443"/>
      <c r="E530" s="413"/>
      <c r="F530" s="413"/>
      <c r="G530" s="443"/>
      <c r="H530" s="443"/>
      <c r="I530" s="443"/>
      <c r="J530" s="413"/>
      <c r="K530" s="413"/>
      <c r="L530" s="413"/>
      <c r="M530" s="413"/>
      <c r="N530" s="413"/>
      <c r="O530" s="413"/>
      <c r="P530" s="413"/>
      <c r="Q530" s="413"/>
      <c r="R530" s="413"/>
      <c r="S530" s="413"/>
      <c r="T530" s="413"/>
      <c r="U530" s="413"/>
      <c r="V530" s="413"/>
      <c r="W530" s="413"/>
      <c r="X530" s="413"/>
      <c r="Y530" s="413"/>
      <c r="Z530" s="413"/>
      <c r="AA530" s="413"/>
      <c r="AB530" s="413"/>
      <c r="AC530" s="413"/>
      <c r="AD530" s="413"/>
    </row>
    <row r="531" ht="13.5" customHeight="1">
      <c r="A531" s="413"/>
      <c r="B531" s="443"/>
      <c r="C531" s="443"/>
      <c r="D531" s="443"/>
      <c r="E531" s="413"/>
      <c r="F531" s="413"/>
      <c r="G531" s="443"/>
      <c r="H531" s="443"/>
      <c r="I531" s="443"/>
      <c r="J531" s="413"/>
      <c r="K531" s="413"/>
      <c r="L531" s="413"/>
      <c r="M531" s="413"/>
      <c r="N531" s="413"/>
      <c r="O531" s="413"/>
      <c r="P531" s="413"/>
      <c r="Q531" s="413"/>
      <c r="R531" s="413"/>
      <c r="S531" s="413"/>
      <c r="T531" s="413"/>
      <c r="U531" s="413"/>
      <c r="V531" s="413"/>
      <c r="W531" s="413"/>
      <c r="X531" s="413"/>
      <c r="Y531" s="413"/>
      <c r="Z531" s="413"/>
      <c r="AA531" s="413"/>
      <c r="AB531" s="413"/>
      <c r="AC531" s="413"/>
      <c r="AD531" s="413"/>
    </row>
    <row r="532" ht="13.5" customHeight="1">
      <c r="A532" s="413"/>
      <c r="B532" s="443"/>
      <c r="C532" s="443"/>
      <c r="D532" s="443"/>
      <c r="E532" s="413"/>
      <c r="F532" s="413"/>
      <c r="G532" s="443"/>
      <c r="H532" s="443"/>
      <c r="I532" s="443"/>
      <c r="J532" s="413"/>
      <c r="K532" s="413"/>
      <c r="L532" s="413"/>
      <c r="M532" s="413"/>
      <c r="N532" s="413"/>
      <c r="O532" s="413"/>
      <c r="P532" s="413"/>
      <c r="Q532" s="413"/>
      <c r="R532" s="413"/>
      <c r="S532" s="413"/>
      <c r="T532" s="413"/>
      <c r="U532" s="413"/>
      <c r="V532" s="413"/>
      <c r="W532" s="413"/>
      <c r="X532" s="413"/>
      <c r="Y532" s="413"/>
      <c r="Z532" s="413"/>
      <c r="AA532" s="413"/>
      <c r="AB532" s="413"/>
      <c r="AC532" s="413"/>
      <c r="AD532" s="413"/>
    </row>
    <row r="533" ht="13.5" customHeight="1">
      <c r="A533" s="413"/>
      <c r="B533" s="443"/>
      <c r="C533" s="443"/>
      <c r="D533" s="443"/>
      <c r="E533" s="413"/>
      <c r="F533" s="413"/>
      <c r="G533" s="443"/>
      <c r="H533" s="443"/>
      <c r="I533" s="443"/>
      <c r="J533" s="413"/>
      <c r="K533" s="413"/>
      <c r="L533" s="413"/>
      <c r="M533" s="413"/>
      <c r="N533" s="413"/>
      <c r="O533" s="413"/>
      <c r="P533" s="413"/>
      <c r="Q533" s="413"/>
      <c r="R533" s="413"/>
      <c r="S533" s="413"/>
      <c r="T533" s="413"/>
      <c r="U533" s="413"/>
      <c r="V533" s="413"/>
      <c r="W533" s="413"/>
      <c r="X533" s="413"/>
      <c r="Y533" s="413"/>
      <c r="Z533" s="413"/>
      <c r="AA533" s="413"/>
      <c r="AB533" s="413"/>
      <c r="AC533" s="413"/>
      <c r="AD533" s="413"/>
    </row>
    <row r="534" ht="13.5" customHeight="1">
      <c r="A534" s="413"/>
      <c r="B534" s="443"/>
      <c r="C534" s="443"/>
      <c r="D534" s="443"/>
      <c r="E534" s="413"/>
      <c r="F534" s="413"/>
      <c r="G534" s="443"/>
      <c r="H534" s="443"/>
      <c r="I534" s="443"/>
      <c r="J534" s="413"/>
      <c r="K534" s="413"/>
      <c r="L534" s="413"/>
      <c r="M534" s="413"/>
      <c r="N534" s="413"/>
      <c r="O534" s="413"/>
      <c r="P534" s="413"/>
      <c r="Q534" s="413"/>
      <c r="R534" s="413"/>
      <c r="S534" s="413"/>
      <c r="T534" s="413"/>
      <c r="U534" s="413"/>
      <c r="V534" s="413"/>
      <c r="W534" s="413"/>
      <c r="X534" s="413"/>
      <c r="Y534" s="413"/>
      <c r="Z534" s="413"/>
      <c r="AA534" s="413"/>
      <c r="AB534" s="413"/>
      <c r="AC534" s="413"/>
      <c r="AD534" s="413"/>
    </row>
    <row r="535" ht="13.5" customHeight="1">
      <c r="A535" s="413"/>
      <c r="B535" s="443"/>
      <c r="C535" s="443"/>
      <c r="D535" s="443"/>
      <c r="E535" s="413"/>
      <c r="F535" s="413"/>
      <c r="G535" s="443"/>
      <c r="H535" s="443"/>
      <c r="I535" s="443"/>
      <c r="J535" s="413"/>
      <c r="K535" s="413"/>
      <c r="L535" s="413"/>
      <c r="M535" s="413"/>
      <c r="N535" s="413"/>
      <c r="O535" s="413"/>
      <c r="P535" s="413"/>
      <c r="Q535" s="413"/>
      <c r="R535" s="413"/>
      <c r="S535" s="413"/>
      <c r="T535" s="413"/>
      <c r="U535" s="413"/>
      <c r="V535" s="413"/>
      <c r="W535" s="413"/>
      <c r="X535" s="413"/>
      <c r="Y535" s="413"/>
      <c r="Z535" s="413"/>
      <c r="AA535" s="413"/>
      <c r="AB535" s="413"/>
      <c r="AC535" s="413"/>
      <c r="AD535" s="413"/>
    </row>
    <row r="536" ht="13.5" customHeight="1">
      <c r="A536" s="413"/>
      <c r="B536" s="443"/>
      <c r="C536" s="443"/>
      <c r="D536" s="443"/>
      <c r="E536" s="413"/>
      <c r="F536" s="413"/>
      <c r="G536" s="443"/>
      <c r="H536" s="443"/>
      <c r="I536" s="443"/>
      <c r="J536" s="413"/>
      <c r="K536" s="413"/>
      <c r="L536" s="413"/>
      <c r="M536" s="413"/>
      <c r="N536" s="413"/>
      <c r="O536" s="413"/>
      <c r="P536" s="413"/>
      <c r="Q536" s="413"/>
      <c r="R536" s="413"/>
      <c r="S536" s="413"/>
      <c r="T536" s="413"/>
      <c r="U536" s="413"/>
      <c r="V536" s="413"/>
      <c r="W536" s="413"/>
      <c r="X536" s="413"/>
      <c r="Y536" s="413"/>
      <c r="Z536" s="413"/>
      <c r="AA536" s="413"/>
      <c r="AB536" s="413"/>
      <c r="AC536" s="413"/>
      <c r="AD536" s="413"/>
    </row>
    <row r="537" ht="13.5" customHeight="1">
      <c r="A537" s="413"/>
      <c r="B537" s="443"/>
      <c r="C537" s="443"/>
      <c r="D537" s="443"/>
      <c r="E537" s="413"/>
      <c r="F537" s="413"/>
      <c r="G537" s="443"/>
      <c r="H537" s="443"/>
      <c r="I537" s="443"/>
      <c r="J537" s="413"/>
      <c r="K537" s="413"/>
      <c r="L537" s="413"/>
      <c r="M537" s="413"/>
      <c r="N537" s="413"/>
      <c r="O537" s="413"/>
      <c r="P537" s="413"/>
      <c r="Q537" s="413"/>
      <c r="R537" s="413"/>
      <c r="S537" s="413"/>
      <c r="T537" s="413"/>
      <c r="U537" s="413"/>
      <c r="V537" s="413"/>
      <c r="W537" s="413"/>
      <c r="X537" s="413"/>
      <c r="Y537" s="413"/>
      <c r="Z537" s="413"/>
      <c r="AA537" s="413"/>
      <c r="AB537" s="413"/>
      <c r="AC537" s="413"/>
      <c r="AD537" s="413"/>
    </row>
    <row r="538" ht="13.5" customHeight="1">
      <c r="A538" s="413"/>
      <c r="B538" s="443"/>
      <c r="C538" s="443"/>
      <c r="D538" s="443"/>
      <c r="E538" s="413"/>
      <c r="F538" s="413"/>
      <c r="G538" s="443"/>
      <c r="H538" s="443"/>
      <c r="I538" s="443"/>
      <c r="J538" s="413"/>
      <c r="K538" s="413"/>
      <c r="L538" s="413"/>
      <c r="M538" s="413"/>
      <c r="N538" s="413"/>
      <c r="O538" s="413"/>
      <c r="P538" s="413"/>
      <c r="Q538" s="413"/>
      <c r="R538" s="413"/>
      <c r="S538" s="413"/>
      <c r="T538" s="413"/>
      <c r="U538" s="413"/>
      <c r="V538" s="413"/>
      <c r="W538" s="413"/>
      <c r="X538" s="413"/>
      <c r="Y538" s="413"/>
      <c r="Z538" s="413"/>
      <c r="AA538" s="413"/>
      <c r="AB538" s="413"/>
      <c r="AC538" s="413"/>
      <c r="AD538" s="413"/>
    </row>
    <row r="539" ht="13.5" customHeight="1">
      <c r="A539" s="413"/>
      <c r="B539" s="443"/>
      <c r="C539" s="443"/>
      <c r="D539" s="443"/>
      <c r="E539" s="413"/>
      <c r="F539" s="413"/>
      <c r="G539" s="443"/>
      <c r="H539" s="443"/>
      <c r="I539" s="443"/>
      <c r="J539" s="413"/>
      <c r="K539" s="413"/>
      <c r="L539" s="413"/>
      <c r="M539" s="413"/>
      <c r="N539" s="413"/>
      <c r="O539" s="413"/>
      <c r="P539" s="413"/>
      <c r="Q539" s="413"/>
      <c r="R539" s="413"/>
      <c r="S539" s="413"/>
      <c r="T539" s="413"/>
      <c r="U539" s="413"/>
      <c r="V539" s="413"/>
      <c r="W539" s="413"/>
      <c r="X539" s="413"/>
      <c r="Y539" s="413"/>
      <c r="Z539" s="413"/>
      <c r="AA539" s="413"/>
      <c r="AB539" s="413"/>
      <c r="AC539" s="413"/>
      <c r="AD539" s="413"/>
    </row>
    <row r="540" ht="13.5" customHeight="1">
      <c r="A540" s="413"/>
      <c r="B540" s="443"/>
      <c r="C540" s="443"/>
      <c r="D540" s="443"/>
      <c r="E540" s="413"/>
      <c r="F540" s="413"/>
      <c r="G540" s="443"/>
      <c r="H540" s="443"/>
      <c r="I540" s="443"/>
      <c r="J540" s="413"/>
      <c r="K540" s="413"/>
      <c r="L540" s="413"/>
      <c r="M540" s="413"/>
      <c r="N540" s="413"/>
      <c r="O540" s="413"/>
      <c r="P540" s="413"/>
      <c r="Q540" s="413"/>
      <c r="R540" s="413"/>
      <c r="S540" s="413"/>
      <c r="T540" s="413"/>
      <c r="U540" s="413"/>
      <c r="V540" s="413"/>
      <c r="W540" s="413"/>
      <c r="X540" s="413"/>
      <c r="Y540" s="413"/>
      <c r="Z540" s="413"/>
      <c r="AA540" s="413"/>
      <c r="AB540" s="413"/>
      <c r="AC540" s="413"/>
      <c r="AD540" s="413"/>
    </row>
    <row r="541" ht="13.5" customHeight="1">
      <c r="A541" s="413"/>
      <c r="B541" s="443"/>
      <c r="C541" s="443"/>
      <c r="D541" s="443"/>
      <c r="E541" s="413"/>
      <c r="F541" s="413"/>
      <c r="G541" s="443"/>
      <c r="H541" s="443"/>
      <c r="I541" s="443"/>
      <c r="J541" s="413"/>
      <c r="K541" s="413"/>
      <c r="L541" s="413"/>
      <c r="M541" s="413"/>
      <c r="N541" s="413"/>
      <c r="O541" s="413"/>
      <c r="P541" s="413"/>
      <c r="Q541" s="413"/>
      <c r="R541" s="413"/>
      <c r="S541" s="413"/>
      <c r="T541" s="413"/>
      <c r="U541" s="413"/>
      <c r="V541" s="413"/>
      <c r="W541" s="413"/>
      <c r="X541" s="413"/>
      <c r="Y541" s="413"/>
      <c r="Z541" s="413"/>
      <c r="AA541" s="413"/>
      <c r="AB541" s="413"/>
      <c r="AC541" s="413"/>
      <c r="AD541" s="413"/>
    </row>
    <row r="542" ht="13.5" customHeight="1">
      <c r="A542" s="413"/>
      <c r="B542" s="443"/>
      <c r="C542" s="443"/>
      <c r="D542" s="443"/>
      <c r="E542" s="413"/>
      <c r="F542" s="413"/>
      <c r="G542" s="443"/>
      <c r="H542" s="443"/>
      <c r="I542" s="443"/>
      <c r="J542" s="413"/>
      <c r="K542" s="413"/>
      <c r="L542" s="413"/>
      <c r="M542" s="413"/>
      <c r="N542" s="413"/>
      <c r="O542" s="413"/>
      <c r="P542" s="413"/>
      <c r="Q542" s="413"/>
      <c r="R542" s="413"/>
      <c r="S542" s="413"/>
      <c r="T542" s="413"/>
      <c r="U542" s="413"/>
      <c r="V542" s="413"/>
      <c r="W542" s="413"/>
      <c r="X542" s="413"/>
      <c r="Y542" s="413"/>
      <c r="Z542" s="413"/>
      <c r="AA542" s="413"/>
      <c r="AB542" s="413"/>
      <c r="AC542" s="413"/>
      <c r="AD542" s="413"/>
    </row>
    <row r="543" ht="13.5" customHeight="1">
      <c r="A543" s="413"/>
      <c r="B543" s="443"/>
      <c r="C543" s="443"/>
      <c r="D543" s="443"/>
      <c r="E543" s="413"/>
      <c r="F543" s="413"/>
      <c r="G543" s="443"/>
      <c r="H543" s="443"/>
      <c r="I543" s="443"/>
      <c r="J543" s="413"/>
      <c r="K543" s="413"/>
      <c r="L543" s="413"/>
      <c r="M543" s="413"/>
      <c r="N543" s="413"/>
      <c r="O543" s="413"/>
      <c r="P543" s="413"/>
      <c r="Q543" s="413"/>
      <c r="R543" s="413"/>
      <c r="S543" s="413"/>
      <c r="T543" s="413"/>
      <c r="U543" s="413"/>
      <c r="V543" s="413"/>
      <c r="W543" s="413"/>
      <c r="X543" s="413"/>
      <c r="Y543" s="413"/>
      <c r="Z543" s="413"/>
      <c r="AA543" s="413"/>
      <c r="AB543" s="413"/>
      <c r="AC543" s="413"/>
      <c r="AD543" s="413"/>
    </row>
    <row r="544" ht="13.5" customHeight="1">
      <c r="A544" s="413"/>
      <c r="B544" s="443"/>
      <c r="C544" s="443"/>
      <c r="D544" s="443"/>
      <c r="E544" s="413"/>
      <c r="F544" s="413"/>
      <c r="G544" s="443"/>
      <c r="H544" s="443"/>
      <c r="I544" s="443"/>
      <c r="J544" s="413"/>
      <c r="K544" s="413"/>
      <c r="L544" s="413"/>
      <c r="M544" s="413"/>
      <c r="N544" s="413"/>
      <c r="O544" s="413"/>
      <c r="P544" s="413"/>
      <c r="Q544" s="413"/>
      <c r="R544" s="413"/>
      <c r="S544" s="413"/>
      <c r="T544" s="413"/>
      <c r="U544" s="413"/>
      <c r="V544" s="413"/>
      <c r="W544" s="413"/>
      <c r="X544" s="413"/>
      <c r="Y544" s="413"/>
      <c r="Z544" s="413"/>
      <c r="AA544" s="413"/>
      <c r="AB544" s="413"/>
      <c r="AC544" s="413"/>
      <c r="AD544" s="413"/>
    </row>
    <row r="545" ht="13.5" customHeight="1">
      <c r="A545" s="413"/>
      <c r="B545" s="443"/>
      <c r="C545" s="443"/>
      <c r="D545" s="443"/>
      <c r="E545" s="413"/>
      <c r="F545" s="413"/>
      <c r="G545" s="443"/>
      <c r="H545" s="443"/>
      <c r="I545" s="443"/>
      <c r="J545" s="413"/>
      <c r="K545" s="413"/>
      <c r="L545" s="413"/>
      <c r="M545" s="413"/>
      <c r="N545" s="413"/>
      <c r="O545" s="413"/>
      <c r="P545" s="413"/>
      <c r="Q545" s="413"/>
      <c r="R545" s="413"/>
      <c r="S545" s="413"/>
      <c r="T545" s="413"/>
      <c r="U545" s="413"/>
      <c r="V545" s="413"/>
      <c r="W545" s="413"/>
      <c r="X545" s="413"/>
      <c r="Y545" s="413"/>
      <c r="Z545" s="413"/>
      <c r="AA545" s="413"/>
      <c r="AB545" s="413"/>
      <c r="AC545" s="413"/>
      <c r="AD545" s="413"/>
    </row>
    <row r="546" ht="13.5" customHeight="1">
      <c r="A546" s="413"/>
      <c r="B546" s="443"/>
      <c r="C546" s="443"/>
      <c r="D546" s="443"/>
      <c r="E546" s="413"/>
      <c r="F546" s="413"/>
      <c r="G546" s="443"/>
      <c r="H546" s="443"/>
      <c r="I546" s="443"/>
      <c r="J546" s="413"/>
      <c r="K546" s="413"/>
      <c r="L546" s="413"/>
      <c r="M546" s="413"/>
      <c r="N546" s="413"/>
      <c r="O546" s="413"/>
      <c r="P546" s="413"/>
      <c r="Q546" s="413"/>
      <c r="R546" s="413"/>
      <c r="S546" s="413"/>
      <c r="T546" s="413"/>
      <c r="U546" s="413"/>
      <c r="V546" s="413"/>
      <c r="W546" s="413"/>
      <c r="X546" s="413"/>
      <c r="Y546" s="413"/>
      <c r="Z546" s="413"/>
      <c r="AA546" s="413"/>
      <c r="AB546" s="413"/>
      <c r="AC546" s="413"/>
      <c r="AD546" s="413"/>
    </row>
    <row r="547" ht="13.5" customHeight="1">
      <c r="A547" s="413"/>
      <c r="B547" s="443"/>
      <c r="C547" s="443"/>
      <c r="D547" s="443"/>
      <c r="E547" s="413"/>
      <c r="F547" s="413"/>
      <c r="G547" s="443"/>
      <c r="H547" s="443"/>
      <c r="I547" s="443"/>
      <c r="J547" s="413"/>
      <c r="K547" s="413"/>
      <c r="L547" s="413"/>
      <c r="M547" s="413"/>
      <c r="N547" s="413"/>
      <c r="O547" s="413"/>
      <c r="P547" s="413"/>
      <c r="Q547" s="413"/>
      <c r="R547" s="413"/>
      <c r="S547" s="413"/>
      <c r="T547" s="413"/>
      <c r="U547" s="413"/>
      <c r="V547" s="413"/>
      <c r="W547" s="413"/>
      <c r="X547" s="413"/>
      <c r="Y547" s="413"/>
      <c r="Z547" s="413"/>
      <c r="AA547" s="413"/>
      <c r="AB547" s="413"/>
      <c r="AC547" s="413"/>
      <c r="AD547" s="413"/>
    </row>
    <row r="548" ht="13.5" customHeight="1">
      <c r="A548" s="413"/>
      <c r="B548" s="443"/>
      <c r="C548" s="443"/>
      <c r="D548" s="443"/>
      <c r="E548" s="413"/>
      <c r="F548" s="413"/>
      <c r="G548" s="443"/>
      <c r="H548" s="443"/>
      <c r="I548" s="443"/>
      <c r="J548" s="413"/>
      <c r="K548" s="413"/>
      <c r="L548" s="413"/>
      <c r="M548" s="413"/>
      <c r="N548" s="413"/>
      <c r="O548" s="413"/>
      <c r="P548" s="413"/>
      <c r="Q548" s="413"/>
      <c r="R548" s="413"/>
      <c r="S548" s="413"/>
      <c r="T548" s="413"/>
      <c r="U548" s="413"/>
      <c r="V548" s="413"/>
      <c r="W548" s="413"/>
      <c r="X548" s="413"/>
      <c r="Y548" s="413"/>
      <c r="Z548" s="413"/>
      <c r="AA548" s="413"/>
      <c r="AB548" s="413"/>
      <c r="AC548" s="413"/>
      <c r="AD548" s="413"/>
    </row>
    <row r="549" ht="13.5" customHeight="1">
      <c r="A549" s="413"/>
      <c r="B549" s="443"/>
      <c r="C549" s="443"/>
      <c r="D549" s="443"/>
      <c r="E549" s="413"/>
      <c r="F549" s="413"/>
      <c r="G549" s="443"/>
      <c r="H549" s="443"/>
      <c r="I549" s="443"/>
      <c r="J549" s="413"/>
      <c r="K549" s="413"/>
      <c r="L549" s="413"/>
      <c r="M549" s="413"/>
      <c r="N549" s="413"/>
      <c r="O549" s="413"/>
      <c r="P549" s="413"/>
      <c r="Q549" s="413"/>
      <c r="R549" s="413"/>
      <c r="S549" s="413"/>
      <c r="T549" s="413"/>
      <c r="U549" s="413"/>
      <c r="V549" s="413"/>
      <c r="W549" s="413"/>
      <c r="X549" s="413"/>
      <c r="Y549" s="413"/>
      <c r="Z549" s="413"/>
      <c r="AA549" s="413"/>
      <c r="AB549" s="413"/>
      <c r="AC549" s="413"/>
      <c r="AD549" s="413"/>
    </row>
    <row r="550" ht="13.5" customHeight="1">
      <c r="A550" s="413"/>
      <c r="B550" s="443"/>
      <c r="C550" s="443"/>
      <c r="D550" s="443"/>
      <c r="E550" s="413"/>
      <c r="F550" s="413"/>
      <c r="G550" s="443"/>
      <c r="H550" s="443"/>
      <c r="I550" s="443"/>
      <c r="J550" s="413"/>
      <c r="K550" s="413"/>
      <c r="L550" s="413"/>
      <c r="M550" s="413"/>
      <c r="N550" s="413"/>
      <c r="O550" s="413"/>
      <c r="P550" s="413"/>
      <c r="Q550" s="413"/>
      <c r="R550" s="413"/>
      <c r="S550" s="413"/>
      <c r="T550" s="413"/>
      <c r="U550" s="413"/>
      <c r="V550" s="413"/>
      <c r="W550" s="413"/>
      <c r="X550" s="413"/>
      <c r="Y550" s="413"/>
      <c r="Z550" s="413"/>
      <c r="AA550" s="413"/>
      <c r="AB550" s="413"/>
      <c r="AC550" s="413"/>
      <c r="AD550" s="413"/>
    </row>
    <row r="551" ht="13.5" customHeight="1">
      <c r="A551" s="413"/>
      <c r="B551" s="443"/>
      <c r="C551" s="443"/>
      <c r="D551" s="443"/>
      <c r="E551" s="413"/>
      <c r="F551" s="413"/>
      <c r="G551" s="443"/>
      <c r="H551" s="443"/>
      <c r="I551" s="443"/>
      <c r="J551" s="413"/>
      <c r="K551" s="413"/>
      <c r="L551" s="413"/>
      <c r="M551" s="413"/>
      <c r="N551" s="413"/>
      <c r="O551" s="413"/>
      <c r="P551" s="413"/>
      <c r="Q551" s="413"/>
      <c r="R551" s="413"/>
      <c r="S551" s="413"/>
      <c r="T551" s="413"/>
      <c r="U551" s="413"/>
      <c r="V551" s="413"/>
      <c r="W551" s="413"/>
      <c r="X551" s="413"/>
      <c r="Y551" s="413"/>
      <c r="Z551" s="413"/>
      <c r="AA551" s="413"/>
      <c r="AB551" s="413"/>
      <c r="AC551" s="413"/>
      <c r="AD551" s="413"/>
    </row>
    <row r="552" ht="13.5" customHeight="1">
      <c r="A552" s="413"/>
      <c r="B552" s="443"/>
      <c r="C552" s="443"/>
      <c r="D552" s="443"/>
      <c r="E552" s="413"/>
      <c r="F552" s="413"/>
      <c r="G552" s="443"/>
      <c r="H552" s="443"/>
      <c r="I552" s="443"/>
      <c r="J552" s="413"/>
      <c r="K552" s="413"/>
      <c r="L552" s="413"/>
      <c r="M552" s="413"/>
      <c r="N552" s="413"/>
      <c r="O552" s="413"/>
      <c r="P552" s="413"/>
      <c r="Q552" s="413"/>
      <c r="R552" s="413"/>
      <c r="S552" s="413"/>
      <c r="T552" s="413"/>
      <c r="U552" s="413"/>
      <c r="V552" s="413"/>
      <c r="W552" s="413"/>
      <c r="X552" s="413"/>
      <c r="Y552" s="413"/>
      <c r="Z552" s="413"/>
      <c r="AA552" s="413"/>
      <c r="AB552" s="413"/>
      <c r="AC552" s="413"/>
      <c r="AD552" s="413"/>
    </row>
    <row r="553" ht="13.5" customHeight="1">
      <c r="A553" s="413"/>
      <c r="B553" s="443"/>
      <c r="C553" s="443"/>
      <c r="D553" s="443"/>
      <c r="E553" s="413"/>
      <c r="F553" s="413"/>
      <c r="G553" s="443"/>
      <c r="H553" s="443"/>
      <c r="I553" s="443"/>
      <c r="J553" s="413"/>
      <c r="K553" s="413"/>
      <c r="L553" s="413"/>
      <c r="M553" s="413"/>
      <c r="N553" s="413"/>
      <c r="O553" s="413"/>
      <c r="P553" s="413"/>
      <c r="Q553" s="413"/>
      <c r="R553" s="413"/>
      <c r="S553" s="413"/>
      <c r="T553" s="413"/>
      <c r="U553" s="413"/>
      <c r="V553" s="413"/>
      <c r="W553" s="413"/>
      <c r="X553" s="413"/>
      <c r="Y553" s="413"/>
      <c r="Z553" s="413"/>
      <c r="AA553" s="413"/>
      <c r="AB553" s="413"/>
      <c r="AC553" s="413"/>
      <c r="AD553" s="413"/>
    </row>
    <row r="554" ht="13.5" customHeight="1">
      <c r="A554" s="413"/>
      <c r="B554" s="443"/>
      <c r="C554" s="443"/>
      <c r="D554" s="443"/>
      <c r="E554" s="413"/>
      <c r="F554" s="413"/>
      <c r="G554" s="443"/>
      <c r="H554" s="443"/>
      <c r="I554" s="443"/>
      <c r="J554" s="413"/>
      <c r="K554" s="413"/>
      <c r="L554" s="413"/>
      <c r="M554" s="413"/>
      <c r="N554" s="413"/>
      <c r="O554" s="413"/>
      <c r="P554" s="413"/>
      <c r="Q554" s="413"/>
      <c r="R554" s="413"/>
      <c r="S554" s="413"/>
      <c r="T554" s="413"/>
      <c r="U554" s="413"/>
      <c r="V554" s="413"/>
      <c r="W554" s="413"/>
      <c r="X554" s="413"/>
      <c r="Y554" s="413"/>
      <c r="Z554" s="413"/>
      <c r="AA554" s="413"/>
      <c r="AB554" s="413"/>
      <c r="AC554" s="413"/>
      <c r="AD554" s="413"/>
    </row>
    <row r="555" ht="13.5" customHeight="1">
      <c r="A555" s="413"/>
      <c r="B555" s="443"/>
      <c r="C555" s="443"/>
      <c r="D555" s="443"/>
      <c r="E555" s="413"/>
      <c r="F555" s="413"/>
      <c r="G555" s="443"/>
      <c r="H555" s="443"/>
      <c r="I555" s="443"/>
      <c r="J555" s="413"/>
      <c r="K555" s="413"/>
      <c r="L555" s="413"/>
      <c r="M555" s="413"/>
      <c r="N555" s="413"/>
      <c r="O555" s="413"/>
      <c r="P555" s="413"/>
      <c r="Q555" s="413"/>
      <c r="R555" s="413"/>
      <c r="S555" s="413"/>
      <c r="T555" s="413"/>
      <c r="U555" s="413"/>
      <c r="V555" s="413"/>
      <c r="W555" s="413"/>
      <c r="X555" s="413"/>
      <c r="Y555" s="413"/>
      <c r="Z555" s="413"/>
      <c r="AA555" s="413"/>
      <c r="AB555" s="413"/>
      <c r="AC555" s="413"/>
      <c r="AD555" s="413"/>
    </row>
    <row r="556" ht="13.5" customHeight="1">
      <c r="A556" s="413"/>
      <c r="B556" s="443"/>
      <c r="C556" s="443"/>
      <c r="D556" s="443"/>
      <c r="E556" s="413"/>
      <c r="F556" s="413"/>
      <c r="G556" s="443"/>
      <c r="H556" s="443"/>
      <c r="I556" s="443"/>
      <c r="J556" s="413"/>
      <c r="K556" s="413"/>
      <c r="L556" s="413"/>
      <c r="M556" s="413"/>
      <c r="N556" s="413"/>
      <c r="O556" s="413"/>
      <c r="P556" s="413"/>
      <c r="Q556" s="413"/>
      <c r="R556" s="413"/>
      <c r="S556" s="413"/>
      <c r="T556" s="413"/>
      <c r="U556" s="413"/>
      <c r="V556" s="413"/>
      <c r="W556" s="413"/>
      <c r="X556" s="413"/>
      <c r="Y556" s="413"/>
      <c r="Z556" s="413"/>
      <c r="AA556" s="413"/>
      <c r="AB556" s="413"/>
      <c r="AC556" s="413"/>
      <c r="AD556" s="413"/>
    </row>
    <row r="557" ht="13.5" customHeight="1">
      <c r="A557" s="413"/>
      <c r="B557" s="443"/>
      <c r="C557" s="443"/>
      <c r="D557" s="443"/>
      <c r="E557" s="413"/>
      <c r="F557" s="413"/>
      <c r="G557" s="443"/>
      <c r="H557" s="443"/>
      <c r="I557" s="443"/>
      <c r="J557" s="413"/>
      <c r="K557" s="413"/>
      <c r="L557" s="413"/>
      <c r="M557" s="413"/>
      <c r="N557" s="413"/>
      <c r="O557" s="413"/>
      <c r="P557" s="413"/>
      <c r="Q557" s="413"/>
      <c r="R557" s="413"/>
      <c r="S557" s="413"/>
      <c r="T557" s="413"/>
      <c r="U557" s="413"/>
      <c r="V557" s="413"/>
      <c r="W557" s="413"/>
      <c r="X557" s="413"/>
      <c r="Y557" s="413"/>
      <c r="Z557" s="413"/>
      <c r="AA557" s="413"/>
      <c r="AB557" s="413"/>
      <c r="AC557" s="413"/>
      <c r="AD557" s="413"/>
    </row>
    <row r="558" ht="13.5" customHeight="1">
      <c r="A558" s="413"/>
      <c r="B558" s="443"/>
      <c r="C558" s="443"/>
      <c r="D558" s="443"/>
      <c r="E558" s="413"/>
      <c r="F558" s="413"/>
      <c r="G558" s="443"/>
      <c r="H558" s="443"/>
      <c r="I558" s="443"/>
      <c r="J558" s="413"/>
      <c r="K558" s="413"/>
      <c r="L558" s="413"/>
      <c r="M558" s="413"/>
      <c r="N558" s="413"/>
      <c r="O558" s="413"/>
      <c r="P558" s="413"/>
      <c r="Q558" s="413"/>
      <c r="R558" s="413"/>
      <c r="S558" s="413"/>
      <c r="T558" s="413"/>
      <c r="U558" s="413"/>
      <c r="V558" s="413"/>
      <c r="W558" s="413"/>
      <c r="X558" s="413"/>
      <c r="Y558" s="413"/>
      <c r="Z558" s="413"/>
      <c r="AA558" s="413"/>
      <c r="AB558" s="413"/>
      <c r="AC558" s="413"/>
      <c r="AD558" s="413"/>
    </row>
    <row r="559" ht="13.5" customHeight="1">
      <c r="A559" s="413"/>
      <c r="B559" s="443"/>
      <c r="C559" s="443"/>
      <c r="D559" s="443"/>
      <c r="E559" s="413"/>
      <c r="F559" s="413"/>
      <c r="G559" s="443"/>
      <c r="H559" s="443"/>
      <c r="I559" s="443"/>
      <c r="J559" s="413"/>
      <c r="K559" s="413"/>
      <c r="L559" s="413"/>
      <c r="M559" s="413"/>
      <c r="N559" s="413"/>
      <c r="O559" s="413"/>
      <c r="P559" s="413"/>
      <c r="Q559" s="413"/>
      <c r="R559" s="413"/>
      <c r="S559" s="413"/>
      <c r="T559" s="413"/>
      <c r="U559" s="413"/>
      <c r="V559" s="413"/>
      <c r="W559" s="413"/>
      <c r="X559" s="413"/>
      <c r="Y559" s="413"/>
      <c r="Z559" s="413"/>
      <c r="AA559" s="413"/>
      <c r="AB559" s="413"/>
      <c r="AC559" s="413"/>
      <c r="AD559" s="413"/>
    </row>
    <row r="560" ht="13.5" customHeight="1">
      <c r="A560" s="413"/>
      <c r="B560" s="443"/>
      <c r="C560" s="443"/>
      <c r="D560" s="443"/>
      <c r="E560" s="413"/>
      <c r="F560" s="413"/>
      <c r="G560" s="443"/>
      <c r="H560" s="443"/>
      <c r="I560" s="443"/>
      <c r="J560" s="413"/>
      <c r="K560" s="413"/>
      <c r="L560" s="413"/>
      <c r="M560" s="413"/>
      <c r="N560" s="413"/>
      <c r="O560" s="413"/>
      <c r="P560" s="413"/>
      <c r="Q560" s="413"/>
      <c r="R560" s="413"/>
      <c r="S560" s="413"/>
      <c r="T560" s="413"/>
      <c r="U560" s="413"/>
      <c r="V560" s="413"/>
      <c r="W560" s="413"/>
      <c r="X560" s="413"/>
      <c r="Y560" s="413"/>
      <c r="Z560" s="413"/>
      <c r="AA560" s="413"/>
      <c r="AB560" s="413"/>
      <c r="AC560" s="413"/>
      <c r="AD560" s="413"/>
    </row>
    <row r="561" ht="13.5" customHeight="1">
      <c r="A561" s="413"/>
      <c r="B561" s="443"/>
      <c r="C561" s="443"/>
      <c r="D561" s="443"/>
      <c r="E561" s="413"/>
      <c r="F561" s="413"/>
      <c r="G561" s="443"/>
      <c r="H561" s="443"/>
      <c r="I561" s="443"/>
      <c r="J561" s="413"/>
      <c r="K561" s="413"/>
      <c r="L561" s="413"/>
      <c r="M561" s="413"/>
      <c r="N561" s="413"/>
      <c r="O561" s="413"/>
      <c r="P561" s="413"/>
      <c r="Q561" s="413"/>
      <c r="R561" s="413"/>
      <c r="S561" s="413"/>
      <c r="T561" s="413"/>
      <c r="U561" s="413"/>
      <c r="V561" s="413"/>
      <c r="W561" s="413"/>
      <c r="X561" s="413"/>
      <c r="Y561" s="413"/>
      <c r="Z561" s="413"/>
      <c r="AA561" s="413"/>
      <c r="AB561" s="413"/>
      <c r="AC561" s="413"/>
      <c r="AD561" s="413"/>
    </row>
    <row r="562" ht="13.5" customHeight="1">
      <c r="A562" s="413"/>
      <c r="B562" s="443"/>
      <c r="C562" s="443"/>
      <c r="D562" s="443"/>
      <c r="E562" s="413"/>
      <c r="F562" s="413"/>
      <c r="G562" s="443"/>
      <c r="H562" s="443"/>
      <c r="I562" s="443"/>
      <c r="J562" s="413"/>
      <c r="K562" s="413"/>
      <c r="L562" s="413"/>
      <c r="M562" s="413"/>
      <c r="N562" s="413"/>
      <c r="O562" s="413"/>
      <c r="P562" s="413"/>
      <c r="Q562" s="413"/>
      <c r="R562" s="413"/>
      <c r="S562" s="413"/>
      <c r="T562" s="413"/>
      <c r="U562" s="413"/>
      <c r="V562" s="413"/>
      <c r="W562" s="413"/>
      <c r="X562" s="413"/>
      <c r="Y562" s="413"/>
      <c r="Z562" s="413"/>
      <c r="AA562" s="413"/>
      <c r="AB562" s="413"/>
      <c r="AC562" s="413"/>
      <c r="AD562" s="413"/>
    </row>
    <row r="563" ht="13.5" customHeight="1">
      <c r="A563" s="413"/>
      <c r="B563" s="443"/>
      <c r="C563" s="443"/>
      <c r="D563" s="443"/>
      <c r="E563" s="413"/>
      <c r="F563" s="413"/>
      <c r="G563" s="443"/>
      <c r="H563" s="443"/>
      <c r="I563" s="443"/>
      <c r="J563" s="413"/>
      <c r="K563" s="413"/>
      <c r="L563" s="413"/>
      <c r="M563" s="413"/>
      <c r="N563" s="413"/>
      <c r="O563" s="413"/>
      <c r="P563" s="413"/>
      <c r="Q563" s="413"/>
      <c r="R563" s="413"/>
      <c r="S563" s="413"/>
      <c r="T563" s="413"/>
      <c r="U563" s="413"/>
      <c r="V563" s="413"/>
      <c r="W563" s="413"/>
      <c r="X563" s="413"/>
      <c r="Y563" s="413"/>
      <c r="Z563" s="413"/>
      <c r="AA563" s="413"/>
      <c r="AB563" s="413"/>
      <c r="AC563" s="413"/>
      <c r="AD563" s="413"/>
    </row>
    <row r="564" ht="13.5" customHeight="1">
      <c r="A564" s="413"/>
      <c r="B564" s="443"/>
      <c r="C564" s="443"/>
      <c r="D564" s="443"/>
      <c r="E564" s="413"/>
      <c r="F564" s="413"/>
      <c r="G564" s="443"/>
      <c r="H564" s="443"/>
      <c r="I564" s="443"/>
      <c r="J564" s="413"/>
      <c r="K564" s="413"/>
      <c r="L564" s="413"/>
      <c r="M564" s="413"/>
      <c r="N564" s="413"/>
      <c r="O564" s="413"/>
      <c r="P564" s="413"/>
      <c r="Q564" s="413"/>
      <c r="R564" s="413"/>
      <c r="S564" s="413"/>
      <c r="T564" s="413"/>
      <c r="U564" s="413"/>
      <c r="V564" s="413"/>
      <c r="W564" s="413"/>
      <c r="X564" s="413"/>
      <c r="Y564" s="413"/>
      <c r="Z564" s="413"/>
      <c r="AA564" s="413"/>
      <c r="AB564" s="413"/>
      <c r="AC564" s="413"/>
      <c r="AD564" s="413"/>
    </row>
    <row r="565" ht="13.5" customHeight="1">
      <c r="A565" s="413"/>
      <c r="B565" s="443"/>
      <c r="C565" s="443"/>
      <c r="D565" s="443"/>
      <c r="E565" s="413"/>
      <c r="F565" s="413"/>
      <c r="G565" s="443"/>
      <c r="H565" s="443"/>
      <c r="I565" s="443"/>
      <c r="J565" s="413"/>
      <c r="K565" s="413"/>
      <c r="L565" s="413"/>
      <c r="M565" s="413"/>
      <c r="N565" s="413"/>
      <c r="O565" s="413"/>
      <c r="P565" s="413"/>
      <c r="Q565" s="413"/>
      <c r="R565" s="413"/>
      <c r="S565" s="413"/>
      <c r="T565" s="413"/>
      <c r="U565" s="413"/>
      <c r="V565" s="413"/>
      <c r="W565" s="413"/>
      <c r="X565" s="413"/>
      <c r="Y565" s="413"/>
      <c r="Z565" s="413"/>
      <c r="AA565" s="413"/>
      <c r="AB565" s="413"/>
      <c r="AC565" s="413"/>
      <c r="AD565" s="413"/>
    </row>
    <row r="566" ht="13.5" customHeight="1">
      <c r="A566" s="413"/>
      <c r="B566" s="443"/>
      <c r="C566" s="443"/>
      <c r="D566" s="443"/>
      <c r="E566" s="413"/>
      <c r="F566" s="413"/>
      <c r="G566" s="443"/>
      <c r="H566" s="443"/>
      <c r="I566" s="443"/>
      <c r="J566" s="413"/>
      <c r="K566" s="413"/>
      <c r="L566" s="413"/>
      <c r="M566" s="413"/>
      <c r="N566" s="413"/>
      <c r="O566" s="413"/>
      <c r="P566" s="413"/>
      <c r="Q566" s="413"/>
      <c r="R566" s="413"/>
      <c r="S566" s="413"/>
      <c r="T566" s="413"/>
      <c r="U566" s="413"/>
      <c r="V566" s="413"/>
      <c r="W566" s="413"/>
      <c r="X566" s="413"/>
      <c r="Y566" s="413"/>
      <c r="Z566" s="413"/>
      <c r="AA566" s="413"/>
      <c r="AB566" s="413"/>
      <c r="AC566" s="413"/>
      <c r="AD566" s="413"/>
    </row>
    <row r="567" ht="13.5" customHeight="1">
      <c r="A567" s="413"/>
      <c r="B567" s="443"/>
      <c r="C567" s="443"/>
      <c r="D567" s="443"/>
      <c r="E567" s="413"/>
      <c r="F567" s="413"/>
      <c r="G567" s="443"/>
      <c r="H567" s="443"/>
      <c r="I567" s="443"/>
      <c r="J567" s="413"/>
      <c r="K567" s="413"/>
      <c r="L567" s="413"/>
      <c r="M567" s="413"/>
      <c r="N567" s="413"/>
      <c r="O567" s="413"/>
      <c r="P567" s="413"/>
      <c r="Q567" s="413"/>
      <c r="R567" s="413"/>
      <c r="S567" s="413"/>
      <c r="T567" s="413"/>
      <c r="U567" s="413"/>
      <c r="V567" s="413"/>
      <c r="W567" s="413"/>
      <c r="X567" s="413"/>
      <c r="Y567" s="413"/>
      <c r="Z567" s="413"/>
      <c r="AA567" s="413"/>
      <c r="AB567" s="413"/>
      <c r="AC567" s="413"/>
      <c r="AD567" s="413"/>
    </row>
    <row r="568" ht="13.5" customHeight="1">
      <c r="A568" s="413"/>
      <c r="B568" s="443"/>
      <c r="C568" s="443"/>
      <c r="D568" s="443"/>
      <c r="E568" s="413"/>
      <c r="F568" s="413"/>
      <c r="G568" s="443"/>
      <c r="H568" s="443"/>
      <c r="I568" s="443"/>
      <c r="J568" s="413"/>
      <c r="K568" s="413"/>
      <c r="L568" s="413"/>
      <c r="M568" s="413"/>
      <c r="N568" s="413"/>
      <c r="O568" s="413"/>
      <c r="P568" s="413"/>
      <c r="Q568" s="413"/>
      <c r="R568" s="413"/>
      <c r="S568" s="413"/>
      <c r="T568" s="413"/>
      <c r="U568" s="413"/>
      <c r="V568" s="413"/>
      <c r="W568" s="413"/>
      <c r="X568" s="413"/>
      <c r="Y568" s="413"/>
      <c r="Z568" s="413"/>
      <c r="AA568" s="413"/>
      <c r="AB568" s="413"/>
      <c r="AC568" s="413"/>
      <c r="AD568" s="413"/>
    </row>
    <row r="569" ht="13.5" customHeight="1">
      <c r="A569" s="413"/>
      <c r="B569" s="443"/>
      <c r="C569" s="443"/>
      <c r="D569" s="443"/>
      <c r="E569" s="413"/>
      <c r="F569" s="413"/>
      <c r="G569" s="443"/>
      <c r="H569" s="443"/>
      <c r="I569" s="443"/>
      <c r="J569" s="413"/>
      <c r="K569" s="413"/>
      <c r="L569" s="413"/>
      <c r="M569" s="413"/>
      <c r="N569" s="413"/>
      <c r="O569" s="413"/>
      <c r="P569" s="413"/>
      <c r="Q569" s="413"/>
      <c r="R569" s="413"/>
      <c r="S569" s="413"/>
      <c r="T569" s="413"/>
      <c r="U569" s="413"/>
      <c r="V569" s="413"/>
      <c r="W569" s="413"/>
      <c r="X569" s="413"/>
      <c r="Y569" s="413"/>
      <c r="Z569" s="413"/>
      <c r="AA569" s="413"/>
      <c r="AB569" s="413"/>
      <c r="AC569" s="413"/>
      <c r="AD569" s="413"/>
    </row>
    <row r="570" ht="13.5" customHeight="1">
      <c r="A570" s="413"/>
      <c r="B570" s="443"/>
      <c r="C570" s="443"/>
      <c r="D570" s="443"/>
      <c r="E570" s="413"/>
      <c r="F570" s="413"/>
      <c r="G570" s="443"/>
      <c r="H570" s="443"/>
      <c r="I570" s="443"/>
      <c r="J570" s="413"/>
      <c r="K570" s="413"/>
      <c r="L570" s="413"/>
      <c r="M570" s="413"/>
      <c r="N570" s="413"/>
      <c r="O570" s="413"/>
      <c r="P570" s="413"/>
      <c r="Q570" s="413"/>
      <c r="R570" s="413"/>
      <c r="S570" s="413"/>
      <c r="T570" s="413"/>
      <c r="U570" s="413"/>
      <c r="V570" s="413"/>
      <c r="W570" s="413"/>
      <c r="X570" s="413"/>
      <c r="Y570" s="413"/>
      <c r="Z570" s="413"/>
      <c r="AA570" s="413"/>
      <c r="AB570" s="413"/>
      <c r="AC570" s="413"/>
      <c r="AD570" s="413"/>
    </row>
    <row r="571" ht="13.5" customHeight="1">
      <c r="A571" s="413"/>
      <c r="B571" s="443"/>
      <c r="C571" s="443"/>
      <c r="D571" s="443"/>
      <c r="E571" s="413"/>
      <c r="F571" s="413"/>
      <c r="G571" s="443"/>
      <c r="H571" s="443"/>
      <c r="I571" s="443"/>
      <c r="J571" s="413"/>
      <c r="K571" s="413"/>
      <c r="L571" s="413"/>
      <c r="M571" s="413"/>
      <c r="N571" s="413"/>
      <c r="O571" s="413"/>
      <c r="P571" s="413"/>
      <c r="Q571" s="413"/>
      <c r="R571" s="413"/>
      <c r="S571" s="413"/>
      <c r="T571" s="413"/>
      <c r="U571" s="413"/>
      <c r="V571" s="413"/>
      <c r="W571" s="413"/>
      <c r="X571" s="413"/>
      <c r="Y571" s="413"/>
      <c r="Z571" s="413"/>
      <c r="AA571" s="413"/>
      <c r="AB571" s="413"/>
      <c r="AC571" s="413"/>
      <c r="AD571" s="413"/>
    </row>
    <row r="572" ht="13.5" customHeight="1">
      <c r="A572" s="413"/>
      <c r="B572" s="443"/>
      <c r="C572" s="443"/>
      <c r="D572" s="443"/>
      <c r="E572" s="413"/>
      <c r="F572" s="413"/>
      <c r="G572" s="443"/>
      <c r="H572" s="443"/>
      <c r="I572" s="443"/>
      <c r="J572" s="413"/>
      <c r="K572" s="413"/>
      <c r="L572" s="413"/>
      <c r="M572" s="413"/>
      <c r="N572" s="413"/>
      <c r="O572" s="413"/>
      <c r="P572" s="413"/>
      <c r="Q572" s="413"/>
      <c r="R572" s="413"/>
      <c r="S572" s="413"/>
      <c r="T572" s="413"/>
      <c r="U572" s="413"/>
      <c r="V572" s="413"/>
      <c r="W572" s="413"/>
      <c r="X572" s="413"/>
      <c r="Y572" s="413"/>
      <c r="Z572" s="413"/>
      <c r="AA572" s="413"/>
      <c r="AB572" s="413"/>
      <c r="AC572" s="413"/>
      <c r="AD572" s="413"/>
    </row>
    <row r="573" ht="13.5" customHeight="1">
      <c r="A573" s="413"/>
      <c r="B573" s="443"/>
      <c r="C573" s="443"/>
      <c r="D573" s="443"/>
      <c r="E573" s="413"/>
      <c r="F573" s="413"/>
      <c r="G573" s="443"/>
      <c r="H573" s="443"/>
      <c r="I573" s="443"/>
      <c r="J573" s="413"/>
      <c r="K573" s="413"/>
      <c r="L573" s="413"/>
      <c r="M573" s="413"/>
      <c r="N573" s="413"/>
      <c r="O573" s="413"/>
      <c r="P573" s="413"/>
      <c r="Q573" s="413"/>
      <c r="R573" s="413"/>
      <c r="S573" s="413"/>
      <c r="T573" s="413"/>
      <c r="U573" s="413"/>
      <c r="V573" s="413"/>
      <c r="W573" s="413"/>
      <c r="X573" s="413"/>
      <c r="Y573" s="413"/>
      <c r="Z573" s="413"/>
      <c r="AA573" s="413"/>
      <c r="AB573" s="413"/>
      <c r="AC573" s="413"/>
      <c r="AD573" s="413"/>
    </row>
    <row r="574" ht="13.5" customHeight="1">
      <c r="A574" s="413"/>
      <c r="B574" s="443"/>
      <c r="C574" s="443"/>
      <c r="D574" s="443"/>
      <c r="E574" s="413"/>
      <c r="F574" s="413"/>
      <c r="G574" s="443"/>
      <c r="H574" s="443"/>
      <c r="I574" s="443"/>
      <c r="J574" s="413"/>
      <c r="K574" s="413"/>
      <c r="L574" s="413"/>
      <c r="M574" s="413"/>
      <c r="N574" s="413"/>
      <c r="O574" s="413"/>
      <c r="P574" s="413"/>
      <c r="Q574" s="413"/>
      <c r="R574" s="413"/>
      <c r="S574" s="413"/>
      <c r="T574" s="413"/>
      <c r="U574" s="413"/>
      <c r="V574" s="413"/>
      <c r="W574" s="413"/>
      <c r="X574" s="413"/>
      <c r="Y574" s="413"/>
      <c r="Z574" s="413"/>
      <c r="AA574" s="413"/>
      <c r="AB574" s="413"/>
      <c r="AC574" s="413"/>
      <c r="AD574" s="413"/>
    </row>
    <row r="575" ht="13.5" customHeight="1">
      <c r="A575" s="413"/>
      <c r="B575" s="443"/>
      <c r="C575" s="443"/>
      <c r="D575" s="443"/>
      <c r="E575" s="413"/>
      <c r="F575" s="413"/>
      <c r="G575" s="443"/>
      <c r="H575" s="443"/>
      <c r="I575" s="443"/>
      <c r="J575" s="413"/>
      <c r="K575" s="413"/>
      <c r="L575" s="413"/>
      <c r="M575" s="413"/>
      <c r="N575" s="413"/>
      <c r="O575" s="413"/>
      <c r="P575" s="413"/>
      <c r="Q575" s="413"/>
      <c r="R575" s="413"/>
      <c r="S575" s="413"/>
      <c r="T575" s="413"/>
      <c r="U575" s="413"/>
      <c r="V575" s="413"/>
      <c r="W575" s="413"/>
      <c r="X575" s="413"/>
      <c r="Y575" s="413"/>
      <c r="Z575" s="413"/>
      <c r="AA575" s="413"/>
      <c r="AB575" s="413"/>
      <c r="AC575" s="413"/>
      <c r="AD575" s="413"/>
    </row>
    <row r="576" ht="13.5" customHeight="1">
      <c r="A576" s="413"/>
      <c r="B576" s="443"/>
      <c r="C576" s="443"/>
      <c r="D576" s="443"/>
      <c r="E576" s="413"/>
      <c r="F576" s="413"/>
      <c r="G576" s="443"/>
      <c r="H576" s="443"/>
      <c r="I576" s="443"/>
      <c r="J576" s="413"/>
      <c r="K576" s="413"/>
      <c r="L576" s="413"/>
      <c r="M576" s="413"/>
      <c r="N576" s="413"/>
      <c r="O576" s="413"/>
      <c r="P576" s="413"/>
      <c r="Q576" s="413"/>
      <c r="R576" s="413"/>
      <c r="S576" s="413"/>
      <c r="T576" s="413"/>
      <c r="U576" s="413"/>
      <c r="V576" s="413"/>
      <c r="W576" s="413"/>
      <c r="X576" s="413"/>
      <c r="Y576" s="413"/>
      <c r="Z576" s="413"/>
      <c r="AA576" s="413"/>
      <c r="AB576" s="413"/>
      <c r="AC576" s="413"/>
      <c r="AD576" s="413"/>
    </row>
    <row r="577" ht="13.5" customHeight="1">
      <c r="A577" s="413"/>
      <c r="B577" s="443"/>
      <c r="C577" s="443"/>
      <c r="D577" s="443"/>
      <c r="E577" s="413"/>
      <c r="F577" s="413"/>
      <c r="G577" s="443"/>
      <c r="H577" s="443"/>
      <c r="I577" s="443"/>
      <c r="J577" s="413"/>
      <c r="K577" s="413"/>
      <c r="L577" s="413"/>
      <c r="M577" s="413"/>
      <c r="N577" s="413"/>
      <c r="O577" s="413"/>
      <c r="P577" s="413"/>
      <c r="Q577" s="413"/>
      <c r="R577" s="413"/>
      <c r="S577" s="413"/>
      <c r="T577" s="413"/>
      <c r="U577" s="413"/>
      <c r="V577" s="413"/>
      <c r="W577" s="413"/>
      <c r="X577" s="413"/>
      <c r="Y577" s="413"/>
      <c r="Z577" s="413"/>
      <c r="AA577" s="413"/>
      <c r="AB577" s="413"/>
      <c r="AC577" s="413"/>
      <c r="AD577" s="413"/>
    </row>
    <row r="578" ht="13.5" customHeight="1">
      <c r="A578" s="413"/>
      <c r="B578" s="443"/>
      <c r="C578" s="443"/>
      <c r="D578" s="443"/>
      <c r="E578" s="413"/>
      <c r="F578" s="413"/>
      <c r="G578" s="443"/>
      <c r="H578" s="443"/>
      <c r="I578" s="443"/>
      <c r="J578" s="413"/>
      <c r="K578" s="413"/>
      <c r="L578" s="413"/>
      <c r="M578" s="413"/>
      <c r="N578" s="413"/>
      <c r="O578" s="413"/>
      <c r="P578" s="413"/>
      <c r="Q578" s="413"/>
      <c r="R578" s="413"/>
      <c r="S578" s="413"/>
      <c r="T578" s="413"/>
      <c r="U578" s="413"/>
      <c r="V578" s="413"/>
      <c r="W578" s="413"/>
      <c r="X578" s="413"/>
      <c r="Y578" s="413"/>
      <c r="Z578" s="413"/>
      <c r="AA578" s="413"/>
      <c r="AB578" s="413"/>
      <c r="AC578" s="413"/>
      <c r="AD578" s="413"/>
    </row>
    <row r="579" ht="13.5" customHeight="1">
      <c r="A579" s="413"/>
      <c r="B579" s="443"/>
      <c r="C579" s="443"/>
      <c r="D579" s="443"/>
      <c r="E579" s="413"/>
      <c r="F579" s="413"/>
      <c r="G579" s="443"/>
      <c r="H579" s="443"/>
      <c r="I579" s="443"/>
      <c r="J579" s="413"/>
      <c r="K579" s="413"/>
      <c r="L579" s="413"/>
      <c r="M579" s="413"/>
      <c r="N579" s="413"/>
      <c r="O579" s="413"/>
      <c r="P579" s="413"/>
      <c r="Q579" s="413"/>
      <c r="R579" s="413"/>
      <c r="S579" s="413"/>
      <c r="T579" s="413"/>
      <c r="U579" s="413"/>
      <c r="V579" s="413"/>
      <c r="W579" s="413"/>
      <c r="X579" s="413"/>
      <c r="Y579" s="413"/>
      <c r="Z579" s="413"/>
      <c r="AA579" s="413"/>
      <c r="AB579" s="413"/>
      <c r="AC579" s="413"/>
      <c r="AD579" s="413"/>
    </row>
    <row r="580" ht="13.5" customHeight="1">
      <c r="A580" s="413"/>
      <c r="B580" s="443"/>
      <c r="C580" s="443"/>
      <c r="D580" s="443"/>
      <c r="E580" s="413"/>
      <c r="F580" s="413"/>
      <c r="G580" s="443"/>
      <c r="H580" s="443"/>
      <c r="I580" s="443"/>
      <c r="J580" s="413"/>
      <c r="K580" s="413"/>
      <c r="L580" s="413"/>
      <c r="M580" s="413"/>
      <c r="N580" s="413"/>
      <c r="O580" s="413"/>
      <c r="P580" s="413"/>
      <c r="Q580" s="413"/>
      <c r="R580" s="413"/>
      <c r="S580" s="413"/>
      <c r="T580" s="413"/>
      <c r="U580" s="413"/>
      <c r="V580" s="413"/>
      <c r="W580" s="413"/>
      <c r="X580" s="413"/>
      <c r="Y580" s="413"/>
      <c r="Z580" s="413"/>
      <c r="AA580" s="413"/>
      <c r="AB580" s="413"/>
      <c r="AC580" s="413"/>
      <c r="AD580" s="413"/>
    </row>
    <row r="581" ht="13.5" customHeight="1">
      <c r="A581" s="413"/>
      <c r="B581" s="443"/>
      <c r="C581" s="443"/>
      <c r="D581" s="443"/>
      <c r="E581" s="413"/>
      <c r="F581" s="413"/>
      <c r="G581" s="443"/>
      <c r="H581" s="443"/>
      <c r="I581" s="443"/>
      <c r="J581" s="413"/>
      <c r="K581" s="413"/>
      <c r="L581" s="413"/>
      <c r="M581" s="413"/>
      <c r="N581" s="413"/>
      <c r="O581" s="413"/>
      <c r="P581" s="413"/>
      <c r="Q581" s="413"/>
      <c r="R581" s="413"/>
      <c r="S581" s="413"/>
      <c r="T581" s="413"/>
      <c r="U581" s="413"/>
      <c r="V581" s="413"/>
      <c r="W581" s="413"/>
      <c r="X581" s="413"/>
      <c r="Y581" s="413"/>
      <c r="Z581" s="413"/>
      <c r="AA581" s="413"/>
      <c r="AB581" s="413"/>
      <c r="AC581" s="413"/>
      <c r="AD581" s="413"/>
    </row>
    <row r="582" ht="13.5" customHeight="1">
      <c r="A582" s="413"/>
      <c r="B582" s="443"/>
      <c r="C582" s="443"/>
      <c r="D582" s="443"/>
      <c r="E582" s="413"/>
      <c r="F582" s="413"/>
      <c r="G582" s="443"/>
      <c r="H582" s="443"/>
      <c r="I582" s="443"/>
      <c r="J582" s="413"/>
      <c r="K582" s="413"/>
      <c r="L582" s="413"/>
      <c r="M582" s="413"/>
      <c r="N582" s="413"/>
      <c r="O582" s="413"/>
      <c r="P582" s="413"/>
      <c r="Q582" s="413"/>
      <c r="R582" s="413"/>
      <c r="S582" s="413"/>
      <c r="T582" s="413"/>
      <c r="U582" s="413"/>
      <c r="V582" s="413"/>
      <c r="W582" s="413"/>
      <c r="X582" s="413"/>
      <c r="Y582" s="413"/>
      <c r="Z582" s="413"/>
      <c r="AA582" s="413"/>
      <c r="AB582" s="413"/>
      <c r="AC582" s="413"/>
      <c r="AD582" s="413"/>
    </row>
    <row r="583" ht="13.5" customHeight="1">
      <c r="A583" s="413"/>
      <c r="B583" s="443"/>
      <c r="C583" s="443"/>
      <c r="D583" s="443"/>
      <c r="E583" s="413"/>
      <c r="F583" s="413"/>
      <c r="G583" s="443"/>
      <c r="H583" s="443"/>
      <c r="I583" s="443"/>
      <c r="J583" s="413"/>
      <c r="K583" s="413"/>
      <c r="L583" s="413"/>
      <c r="M583" s="413"/>
      <c r="N583" s="413"/>
      <c r="O583" s="413"/>
      <c r="P583" s="413"/>
      <c r="Q583" s="413"/>
      <c r="R583" s="413"/>
      <c r="S583" s="413"/>
      <c r="T583" s="413"/>
      <c r="U583" s="413"/>
      <c r="V583" s="413"/>
      <c r="W583" s="413"/>
      <c r="X583" s="413"/>
      <c r="Y583" s="413"/>
      <c r="Z583" s="413"/>
      <c r="AA583" s="413"/>
      <c r="AB583" s="413"/>
      <c r="AC583" s="413"/>
      <c r="AD583" s="413"/>
    </row>
    <row r="584" ht="13.5" customHeight="1">
      <c r="A584" s="413"/>
      <c r="B584" s="443"/>
      <c r="C584" s="443"/>
      <c r="D584" s="443"/>
      <c r="E584" s="413"/>
      <c r="F584" s="413"/>
      <c r="G584" s="443"/>
      <c r="H584" s="443"/>
      <c r="I584" s="443"/>
      <c r="J584" s="413"/>
      <c r="K584" s="413"/>
      <c r="L584" s="413"/>
      <c r="M584" s="413"/>
      <c r="N584" s="413"/>
      <c r="O584" s="413"/>
      <c r="P584" s="413"/>
      <c r="Q584" s="413"/>
      <c r="R584" s="413"/>
      <c r="S584" s="413"/>
      <c r="T584" s="413"/>
      <c r="U584" s="413"/>
      <c r="V584" s="413"/>
      <c r="W584" s="413"/>
      <c r="X584" s="413"/>
      <c r="Y584" s="413"/>
      <c r="Z584" s="413"/>
      <c r="AA584" s="413"/>
      <c r="AB584" s="413"/>
      <c r="AC584" s="413"/>
      <c r="AD584" s="413"/>
    </row>
    <row r="585" ht="13.5" customHeight="1">
      <c r="A585" s="413"/>
      <c r="B585" s="443"/>
      <c r="C585" s="443"/>
      <c r="D585" s="443"/>
      <c r="E585" s="413"/>
      <c r="F585" s="413"/>
      <c r="G585" s="443"/>
      <c r="H585" s="443"/>
      <c r="I585" s="443"/>
      <c r="J585" s="413"/>
      <c r="K585" s="413"/>
      <c r="L585" s="413"/>
      <c r="M585" s="413"/>
      <c r="N585" s="413"/>
      <c r="O585" s="413"/>
      <c r="P585" s="413"/>
      <c r="Q585" s="413"/>
      <c r="R585" s="413"/>
      <c r="S585" s="413"/>
      <c r="T585" s="413"/>
      <c r="U585" s="413"/>
      <c r="V585" s="413"/>
      <c r="W585" s="413"/>
      <c r="X585" s="413"/>
      <c r="Y585" s="413"/>
      <c r="Z585" s="413"/>
      <c r="AA585" s="413"/>
      <c r="AB585" s="413"/>
      <c r="AC585" s="413"/>
      <c r="AD585" s="413"/>
    </row>
    <row r="586" ht="13.5" customHeight="1">
      <c r="A586" s="413"/>
      <c r="B586" s="443"/>
      <c r="C586" s="443"/>
      <c r="D586" s="443"/>
      <c r="E586" s="413"/>
      <c r="F586" s="413"/>
      <c r="G586" s="443"/>
      <c r="H586" s="443"/>
      <c r="I586" s="443"/>
      <c r="J586" s="413"/>
      <c r="K586" s="413"/>
      <c r="L586" s="413"/>
      <c r="M586" s="413"/>
      <c r="N586" s="413"/>
      <c r="O586" s="413"/>
      <c r="P586" s="413"/>
      <c r="Q586" s="413"/>
      <c r="R586" s="413"/>
      <c r="S586" s="413"/>
      <c r="T586" s="413"/>
      <c r="U586" s="413"/>
      <c r="V586" s="413"/>
      <c r="W586" s="413"/>
      <c r="X586" s="413"/>
      <c r="Y586" s="413"/>
      <c r="Z586" s="413"/>
      <c r="AA586" s="413"/>
      <c r="AB586" s="413"/>
      <c r="AC586" s="413"/>
      <c r="AD586" s="413"/>
    </row>
    <row r="587" ht="13.5" customHeight="1">
      <c r="A587" s="413"/>
      <c r="B587" s="443"/>
      <c r="C587" s="443"/>
      <c r="D587" s="443"/>
      <c r="E587" s="413"/>
      <c r="F587" s="413"/>
      <c r="G587" s="443"/>
      <c r="H587" s="443"/>
      <c r="I587" s="443"/>
      <c r="J587" s="413"/>
      <c r="K587" s="413"/>
      <c r="L587" s="413"/>
      <c r="M587" s="413"/>
      <c r="N587" s="413"/>
      <c r="O587" s="413"/>
      <c r="P587" s="413"/>
      <c r="Q587" s="413"/>
      <c r="R587" s="413"/>
      <c r="S587" s="413"/>
      <c r="T587" s="413"/>
      <c r="U587" s="413"/>
      <c r="V587" s="413"/>
      <c r="W587" s="413"/>
      <c r="X587" s="413"/>
      <c r="Y587" s="413"/>
      <c r="Z587" s="413"/>
      <c r="AA587" s="413"/>
      <c r="AB587" s="413"/>
      <c r="AC587" s="413"/>
      <c r="AD587" s="413"/>
    </row>
    <row r="588" ht="13.5" customHeight="1">
      <c r="A588" s="413"/>
      <c r="B588" s="443"/>
      <c r="C588" s="443"/>
      <c r="D588" s="443"/>
      <c r="E588" s="413"/>
      <c r="F588" s="413"/>
      <c r="G588" s="443"/>
      <c r="H588" s="443"/>
      <c r="I588" s="443"/>
      <c r="J588" s="413"/>
      <c r="K588" s="413"/>
      <c r="L588" s="413"/>
      <c r="M588" s="413"/>
      <c r="N588" s="413"/>
      <c r="O588" s="413"/>
      <c r="P588" s="413"/>
      <c r="Q588" s="413"/>
      <c r="R588" s="413"/>
      <c r="S588" s="413"/>
      <c r="T588" s="413"/>
      <c r="U588" s="413"/>
      <c r="V588" s="413"/>
      <c r="W588" s="413"/>
      <c r="X588" s="413"/>
      <c r="Y588" s="413"/>
      <c r="Z588" s="413"/>
      <c r="AA588" s="413"/>
      <c r="AB588" s="413"/>
      <c r="AC588" s="413"/>
      <c r="AD588" s="413"/>
    </row>
    <row r="589" ht="13.5" customHeight="1">
      <c r="A589" s="413"/>
      <c r="B589" s="443"/>
      <c r="C589" s="443"/>
      <c r="D589" s="443"/>
      <c r="E589" s="413"/>
      <c r="F589" s="413"/>
      <c r="G589" s="443"/>
      <c r="H589" s="443"/>
      <c r="I589" s="443"/>
      <c r="J589" s="413"/>
      <c r="K589" s="413"/>
      <c r="L589" s="413"/>
      <c r="M589" s="413"/>
      <c r="N589" s="413"/>
      <c r="O589" s="413"/>
      <c r="P589" s="413"/>
      <c r="Q589" s="413"/>
      <c r="R589" s="413"/>
      <c r="S589" s="413"/>
      <c r="T589" s="413"/>
      <c r="U589" s="413"/>
      <c r="V589" s="413"/>
      <c r="W589" s="413"/>
      <c r="X589" s="413"/>
      <c r="Y589" s="413"/>
      <c r="Z589" s="413"/>
      <c r="AA589" s="413"/>
      <c r="AB589" s="413"/>
      <c r="AC589" s="413"/>
      <c r="AD589" s="413"/>
    </row>
    <row r="590" ht="13.5" customHeight="1">
      <c r="A590" s="413"/>
      <c r="B590" s="443"/>
      <c r="C590" s="443"/>
      <c r="D590" s="443"/>
      <c r="E590" s="413"/>
      <c r="F590" s="413"/>
      <c r="G590" s="443"/>
      <c r="H590" s="443"/>
      <c r="I590" s="443"/>
      <c r="J590" s="413"/>
      <c r="K590" s="413"/>
      <c r="L590" s="413"/>
      <c r="M590" s="413"/>
      <c r="N590" s="413"/>
      <c r="O590" s="413"/>
      <c r="P590" s="413"/>
      <c r="Q590" s="413"/>
      <c r="R590" s="413"/>
      <c r="S590" s="413"/>
      <c r="T590" s="413"/>
      <c r="U590" s="413"/>
      <c r="V590" s="413"/>
      <c r="W590" s="413"/>
      <c r="X590" s="413"/>
      <c r="Y590" s="413"/>
      <c r="Z590" s="413"/>
      <c r="AA590" s="413"/>
      <c r="AB590" s="413"/>
      <c r="AC590" s="413"/>
      <c r="AD590" s="413"/>
    </row>
    <row r="591" ht="13.5" customHeight="1">
      <c r="A591" s="413"/>
      <c r="B591" s="443"/>
      <c r="C591" s="443"/>
      <c r="D591" s="443"/>
      <c r="E591" s="413"/>
      <c r="F591" s="413"/>
      <c r="G591" s="443"/>
      <c r="H591" s="443"/>
      <c r="I591" s="443"/>
      <c r="J591" s="413"/>
      <c r="K591" s="413"/>
      <c r="L591" s="413"/>
      <c r="M591" s="413"/>
      <c r="N591" s="413"/>
      <c r="O591" s="413"/>
      <c r="P591" s="413"/>
      <c r="Q591" s="413"/>
      <c r="R591" s="413"/>
      <c r="S591" s="413"/>
      <c r="T591" s="413"/>
      <c r="U591" s="413"/>
      <c r="V591" s="413"/>
      <c r="W591" s="413"/>
      <c r="X591" s="413"/>
      <c r="Y591" s="413"/>
      <c r="Z591" s="413"/>
      <c r="AA591" s="413"/>
      <c r="AB591" s="413"/>
      <c r="AC591" s="413"/>
      <c r="AD591" s="413"/>
    </row>
    <row r="592" ht="13.5" customHeight="1">
      <c r="A592" s="413"/>
      <c r="B592" s="443"/>
      <c r="C592" s="443"/>
      <c r="D592" s="443"/>
      <c r="E592" s="413"/>
      <c r="F592" s="413"/>
      <c r="G592" s="443"/>
      <c r="H592" s="443"/>
      <c r="I592" s="443"/>
      <c r="J592" s="413"/>
      <c r="K592" s="413"/>
      <c r="L592" s="413"/>
      <c r="M592" s="413"/>
      <c r="N592" s="413"/>
      <c r="O592" s="413"/>
      <c r="P592" s="413"/>
      <c r="Q592" s="413"/>
      <c r="R592" s="413"/>
      <c r="S592" s="413"/>
      <c r="T592" s="413"/>
      <c r="U592" s="413"/>
      <c r="V592" s="413"/>
      <c r="W592" s="413"/>
      <c r="X592" s="413"/>
      <c r="Y592" s="413"/>
      <c r="Z592" s="413"/>
      <c r="AA592" s="413"/>
      <c r="AB592" s="413"/>
      <c r="AC592" s="413"/>
      <c r="AD592" s="413"/>
    </row>
    <row r="593" ht="13.5" customHeight="1">
      <c r="A593" s="413"/>
      <c r="B593" s="443"/>
      <c r="C593" s="443"/>
      <c r="D593" s="443"/>
      <c r="E593" s="413"/>
      <c r="F593" s="413"/>
      <c r="G593" s="443"/>
      <c r="H593" s="443"/>
      <c r="I593" s="443"/>
      <c r="J593" s="413"/>
      <c r="K593" s="413"/>
      <c r="L593" s="413"/>
      <c r="M593" s="413"/>
      <c r="N593" s="413"/>
      <c r="O593" s="413"/>
      <c r="P593" s="413"/>
      <c r="Q593" s="413"/>
      <c r="R593" s="413"/>
      <c r="S593" s="413"/>
      <c r="T593" s="413"/>
      <c r="U593" s="413"/>
      <c r="V593" s="413"/>
      <c r="W593" s="413"/>
      <c r="X593" s="413"/>
      <c r="Y593" s="413"/>
      <c r="Z593" s="413"/>
      <c r="AA593" s="413"/>
      <c r="AB593" s="413"/>
      <c r="AC593" s="413"/>
      <c r="AD593" s="413"/>
    </row>
    <row r="594" ht="13.5" customHeight="1">
      <c r="A594" s="413"/>
      <c r="B594" s="443"/>
      <c r="C594" s="443"/>
      <c r="D594" s="443"/>
      <c r="E594" s="413"/>
      <c r="F594" s="413"/>
      <c r="G594" s="443"/>
      <c r="H594" s="443"/>
      <c r="I594" s="443"/>
      <c r="J594" s="413"/>
      <c r="K594" s="413"/>
      <c r="L594" s="413"/>
      <c r="M594" s="413"/>
      <c r="N594" s="413"/>
      <c r="O594" s="413"/>
      <c r="P594" s="413"/>
      <c r="Q594" s="413"/>
      <c r="R594" s="413"/>
      <c r="S594" s="413"/>
      <c r="T594" s="413"/>
      <c r="U594" s="413"/>
      <c r="V594" s="413"/>
      <c r="W594" s="413"/>
      <c r="X594" s="413"/>
      <c r="Y594" s="413"/>
      <c r="Z594" s="413"/>
      <c r="AA594" s="413"/>
      <c r="AB594" s="413"/>
      <c r="AC594" s="413"/>
      <c r="AD594" s="413"/>
    </row>
    <row r="595" ht="13.5" customHeight="1">
      <c r="A595" s="413"/>
      <c r="B595" s="443"/>
      <c r="C595" s="443"/>
      <c r="D595" s="443"/>
      <c r="E595" s="413"/>
      <c r="F595" s="413"/>
      <c r="G595" s="443"/>
      <c r="H595" s="443"/>
      <c r="I595" s="443"/>
      <c r="J595" s="413"/>
      <c r="K595" s="413"/>
      <c r="L595" s="413"/>
      <c r="M595" s="413"/>
      <c r="N595" s="413"/>
      <c r="O595" s="413"/>
      <c r="P595" s="413"/>
      <c r="Q595" s="413"/>
      <c r="R595" s="413"/>
      <c r="S595" s="413"/>
      <c r="T595" s="413"/>
      <c r="U595" s="413"/>
      <c r="V595" s="413"/>
      <c r="W595" s="413"/>
      <c r="X595" s="413"/>
      <c r="Y595" s="413"/>
      <c r="Z595" s="413"/>
      <c r="AA595" s="413"/>
      <c r="AB595" s="413"/>
      <c r="AC595" s="413"/>
      <c r="AD595" s="413"/>
    </row>
    <row r="596" ht="13.5" customHeight="1">
      <c r="A596" s="413"/>
      <c r="B596" s="443"/>
      <c r="C596" s="443"/>
      <c r="D596" s="443"/>
      <c r="E596" s="413"/>
      <c r="F596" s="413"/>
      <c r="G596" s="443"/>
      <c r="H596" s="443"/>
      <c r="I596" s="443"/>
      <c r="J596" s="413"/>
      <c r="K596" s="413"/>
      <c r="L596" s="413"/>
      <c r="M596" s="413"/>
      <c r="N596" s="413"/>
      <c r="O596" s="413"/>
      <c r="P596" s="413"/>
      <c r="Q596" s="413"/>
      <c r="R596" s="413"/>
      <c r="S596" s="413"/>
      <c r="T596" s="413"/>
      <c r="U596" s="413"/>
      <c r="V596" s="413"/>
      <c r="W596" s="413"/>
      <c r="X596" s="413"/>
      <c r="Y596" s="413"/>
      <c r="Z596" s="413"/>
      <c r="AA596" s="413"/>
      <c r="AB596" s="413"/>
      <c r="AC596" s="413"/>
      <c r="AD596" s="413"/>
    </row>
    <row r="597" ht="13.5" customHeight="1">
      <c r="A597" s="413"/>
      <c r="B597" s="443"/>
      <c r="C597" s="443"/>
      <c r="D597" s="443"/>
      <c r="E597" s="413"/>
      <c r="F597" s="413"/>
      <c r="G597" s="443"/>
      <c r="H597" s="443"/>
      <c r="I597" s="443"/>
      <c r="J597" s="413"/>
      <c r="K597" s="413"/>
      <c r="L597" s="413"/>
      <c r="M597" s="413"/>
      <c r="N597" s="413"/>
      <c r="O597" s="413"/>
      <c r="P597" s="413"/>
      <c r="Q597" s="413"/>
      <c r="R597" s="413"/>
      <c r="S597" s="413"/>
      <c r="T597" s="413"/>
      <c r="U597" s="413"/>
      <c r="V597" s="413"/>
      <c r="W597" s="413"/>
      <c r="X597" s="413"/>
      <c r="Y597" s="413"/>
      <c r="Z597" s="413"/>
      <c r="AA597" s="413"/>
      <c r="AB597" s="413"/>
      <c r="AC597" s="413"/>
      <c r="AD597" s="413"/>
    </row>
    <row r="598" ht="13.5" customHeight="1">
      <c r="A598" s="413"/>
      <c r="B598" s="443"/>
      <c r="C598" s="443"/>
      <c r="D598" s="443"/>
      <c r="E598" s="413"/>
      <c r="F598" s="413"/>
      <c r="G598" s="443"/>
      <c r="H598" s="443"/>
      <c r="I598" s="443"/>
      <c r="J598" s="413"/>
      <c r="K598" s="413"/>
      <c r="L598" s="413"/>
      <c r="M598" s="413"/>
      <c r="N598" s="413"/>
      <c r="O598" s="413"/>
      <c r="P598" s="413"/>
      <c r="Q598" s="413"/>
      <c r="R598" s="413"/>
      <c r="S598" s="413"/>
      <c r="T598" s="413"/>
      <c r="U598" s="413"/>
      <c r="V598" s="413"/>
      <c r="W598" s="413"/>
      <c r="X598" s="413"/>
      <c r="Y598" s="413"/>
      <c r="Z598" s="413"/>
      <c r="AA598" s="413"/>
      <c r="AB598" s="413"/>
      <c r="AC598" s="413"/>
      <c r="AD598" s="413"/>
    </row>
    <row r="599" ht="13.5" customHeight="1">
      <c r="A599" s="413"/>
      <c r="B599" s="443"/>
      <c r="C599" s="443"/>
      <c r="D599" s="443"/>
      <c r="E599" s="413"/>
      <c r="F599" s="413"/>
      <c r="G599" s="443"/>
      <c r="H599" s="443"/>
      <c r="I599" s="443"/>
      <c r="J599" s="413"/>
      <c r="K599" s="413"/>
      <c r="L599" s="413"/>
      <c r="M599" s="413"/>
      <c r="N599" s="413"/>
      <c r="O599" s="413"/>
      <c r="P599" s="413"/>
      <c r="Q599" s="413"/>
      <c r="R599" s="413"/>
      <c r="S599" s="413"/>
      <c r="T599" s="413"/>
      <c r="U599" s="413"/>
      <c r="V599" s="413"/>
      <c r="W599" s="413"/>
      <c r="X599" s="413"/>
      <c r="Y599" s="413"/>
      <c r="Z599" s="413"/>
      <c r="AA599" s="413"/>
      <c r="AB599" s="413"/>
      <c r="AC599" s="413"/>
      <c r="AD599" s="413"/>
    </row>
    <row r="600" ht="13.5" customHeight="1">
      <c r="A600" s="413"/>
      <c r="B600" s="443"/>
      <c r="C600" s="443"/>
      <c r="D600" s="443"/>
      <c r="E600" s="413"/>
      <c r="F600" s="413"/>
      <c r="G600" s="443"/>
      <c r="H600" s="443"/>
      <c r="I600" s="443"/>
      <c r="J600" s="413"/>
      <c r="K600" s="413"/>
      <c r="L600" s="413"/>
      <c r="M600" s="413"/>
      <c r="N600" s="413"/>
      <c r="O600" s="413"/>
      <c r="P600" s="413"/>
      <c r="Q600" s="413"/>
      <c r="R600" s="413"/>
      <c r="S600" s="413"/>
      <c r="T600" s="413"/>
      <c r="U600" s="413"/>
      <c r="V600" s="413"/>
      <c r="W600" s="413"/>
      <c r="X600" s="413"/>
      <c r="Y600" s="413"/>
      <c r="Z600" s="413"/>
      <c r="AA600" s="413"/>
      <c r="AB600" s="413"/>
      <c r="AC600" s="413"/>
      <c r="AD600" s="413"/>
    </row>
    <row r="601" ht="13.5" customHeight="1">
      <c r="A601" s="413"/>
      <c r="B601" s="443"/>
      <c r="C601" s="443"/>
      <c r="D601" s="443"/>
      <c r="E601" s="413"/>
      <c r="F601" s="413"/>
      <c r="G601" s="443"/>
      <c r="H601" s="443"/>
      <c r="I601" s="443"/>
      <c r="J601" s="413"/>
      <c r="K601" s="413"/>
      <c r="L601" s="413"/>
      <c r="M601" s="413"/>
      <c r="N601" s="413"/>
      <c r="O601" s="413"/>
      <c r="P601" s="413"/>
      <c r="Q601" s="413"/>
      <c r="R601" s="413"/>
      <c r="S601" s="413"/>
      <c r="T601" s="413"/>
      <c r="U601" s="413"/>
      <c r="V601" s="413"/>
      <c r="W601" s="413"/>
      <c r="X601" s="413"/>
      <c r="Y601" s="413"/>
      <c r="Z601" s="413"/>
      <c r="AA601" s="413"/>
      <c r="AB601" s="413"/>
      <c r="AC601" s="413"/>
      <c r="AD601" s="413"/>
    </row>
    <row r="602" ht="13.5" customHeight="1">
      <c r="A602" s="413"/>
      <c r="B602" s="443"/>
      <c r="C602" s="443"/>
      <c r="D602" s="443"/>
      <c r="E602" s="413"/>
      <c r="F602" s="413"/>
      <c r="G602" s="443"/>
      <c r="H602" s="443"/>
      <c r="I602" s="443"/>
      <c r="J602" s="413"/>
      <c r="K602" s="413"/>
      <c r="L602" s="413"/>
      <c r="M602" s="413"/>
      <c r="N602" s="413"/>
      <c r="O602" s="413"/>
      <c r="P602" s="413"/>
      <c r="Q602" s="413"/>
      <c r="R602" s="413"/>
      <c r="S602" s="413"/>
      <c r="T602" s="413"/>
      <c r="U602" s="413"/>
      <c r="V602" s="413"/>
      <c r="W602" s="413"/>
      <c r="X602" s="413"/>
      <c r="Y602" s="413"/>
      <c r="Z602" s="413"/>
      <c r="AA602" s="413"/>
      <c r="AB602" s="413"/>
      <c r="AC602" s="413"/>
      <c r="AD602" s="413"/>
    </row>
    <row r="603" ht="13.5" customHeight="1">
      <c r="A603" s="413"/>
      <c r="B603" s="443"/>
      <c r="C603" s="443"/>
      <c r="D603" s="443"/>
      <c r="E603" s="413"/>
      <c r="F603" s="413"/>
      <c r="G603" s="443"/>
      <c r="H603" s="443"/>
      <c r="I603" s="443"/>
      <c r="J603" s="413"/>
      <c r="K603" s="413"/>
      <c r="L603" s="413"/>
      <c r="M603" s="413"/>
      <c r="N603" s="413"/>
      <c r="O603" s="413"/>
      <c r="P603" s="413"/>
      <c r="Q603" s="413"/>
      <c r="R603" s="413"/>
      <c r="S603" s="413"/>
      <c r="T603" s="413"/>
      <c r="U603" s="413"/>
      <c r="V603" s="413"/>
      <c r="W603" s="413"/>
      <c r="X603" s="413"/>
      <c r="Y603" s="413"/>
      <c r="Z603" s="413"/>
      <c r="AA603" s="413"/>
      <c r="AB603" s="413"/>
      <c r="AC603" s="413"/>
      <c r="AD603" s="413"/>
    </row>
    <row r="604" ht="13.5" customHeight="1">
      <c r="A604" s="413"/>
      <c r="B604" s="443"/>
      <c r="C604" s="443"/>
      <c r="D604" s="443"/>
      <c r="E604" s="413"/>
      <c r="F604" s="413"/>
      <c r="G604" s="443"/>
      <c r="H604" s="443"/>
      <c r="I604" s="443"/>
      <c r="J604" s="413"/>
      <c r="K604" s="413"/>
      <c r="L604" s="413"/>
      <c r="M604" s="413"/>
      <c r="N604" s="413"/>
      <c r="O604" s="413"/>
      <c r="P604" s="413"/>
      <c r="Q604" s="413"/>
      <c r="R604" s="413"/>
      <c r="S604" s="413"/>
      <c r="T604" s="413"/>
      <c r="U604" s="413"/>
      <c r="V604" s="413"/>
      <c r="W604" s="413"/>
      <c r="X604" s="413"/>
      <c r="Y604" s="413"/>
      <c r="Z604" s="413"/>
      <c r="AA604" s="413"/>
      <c r="AB604" s="413"/>
      <c r="AC604" s="413"/>
      <c r="AD604" s="413"/>
    </row>
    <row r="605" ht="13.5" customHeight="1">
      <c r="A605" s="413"/>
      <c r="B605" s="443"/>
      <c r="C605" s="443"/>
      <c r="D605" s="443"/>
      <c r="E605" s="413"/>
      <c r="F605" s="413"/>
      <c r="G605" s="443"/>
      <c r="H605" s="443"/>
      <c r="I605" s="443"/>
      <c r="J605" s="413"/>
      <c r="K605" s="413"/>
      <c r="L605" s="413"/>
      <c r="M605" s="413"/>
      <c r="N605" s="413"/>
      <c r="O605" s="413"/>
      <c r="P605" s="413"/>
      <c r="Q605" s="413"/>
      <c r="R605" s="413"/>
      <c r="S605" s="413"/>
      <c r="T605" s="413"/>
      <c r="U605" s="413"/>
      <c r="V605" s="413"/>
      <c r="W605" s="413"/>
      <c r="X605" s="413"/>
      <c r="Y605" s="413"/>
      <c r="Z605" s="413"/>
      <c r="AA605" s="413"/>
      <c r="AB605" s="413"/>
      <c r="AC605" s="413"/>
      <c r="AD605" s="413"/>
    </row>
    <row r="606" ht="13.5" customHeight="1">
      <c r="A606" s="413"/>
      <c r="B606" s="443"/>
      <c r="C606" s="443"/>
      <c r="D606" s="443"/>
      <c r="E606" s="413"/>
      <c r="F606" s="413"/>
      <c r="G606" s="443"/>
      <c r="H606" s="443"/>
      <c r="I606" s="443"/>
      <c r="J606" s="413"/>
      <c r="K606" s="413"/>
      <c r="L606" s="413"/>
      <c r="M606" s="413"/>
      <c r="N606" s="413"/>
      <c r="O606" s="413"/>
      <c r="P606" s="413"/>
      <c r="Q606" s="413"/>
      <c r="R606" s="413"/>
      <c r="S606" s="413"/>
      <c r="T606" s="413"/>
      <c r="U606" s="413"/>
      <c r="V606" s="413"/>
      <c r="W606" s="413"/>
      <c r="X606" s="413"/>
      <c r="Y606" s="413"/>
      <c r="Z606" s="413"/>
      <c r="AA606" s="413"/>
      <c r="AB606" s="413"/>
      <c r="AC606" s="413"/>
      <c r="AD606" s="413"/>
    </row>
    <row r="607" ht="13.5" customHeight="1">
      <c r="A607" s="413"/>
      <c r="B607" s="443"/>
      <c r="C607" s="443"/>
      <c r="D607" s="443"/>
      <c r="E607" s="413"/>
      <c r="F607" s="413"/>
      <c r="G607" s="443"/>
      <c r="H607" s="443"/>
      <c r="I607" s="443"/>
      <c r="J607" s="413"/>
      <c r="K607" s="413"/>
      <c r="L607" s="413"/>
      <c r="M607" s="413"/>
      <c r="N607" s="413"/>
      <c r="O607" s="413"/>
      <c r="P607" s="413"/>
      <c r="Q607" s="413"/>
      <c r="R607" s="413"/>
      <c r="S607" s="413"/>
      <c r="T607" s="413"/>
      <c r="U607" s="413"/>
      <c r="V607" s="413"/>
      <c r="W607" s="413"/>
      <c r="X607" s="413"/>
      <c r="Y607" s="413"/>
      <c r="Z607" s="413"/>
      <c r="AA607" s="413"/>
      <c r="AB607" s="413"/>
      <c r="AC607" s="413"/>
      <c r="AD607" s="413"/>
    </row>
    <row r="608" ht="13.5" customHeight="1">
      <c r="A608" s="413"/>
      <c r="B608" s="443"/>
      <c r="C608" s="443"/>
      <c r="D608" s="443"/>
      <c r="E608" s="413"/>
      <c r="F608" s="413"/>
      <c r="G608" s="443"/>
      <c r="H608" s="443"/>
      <c r="I608" s="443"/>
      <c r="J608" s="413"/>
      <c r="K608" s="413"/>
      <c r="L608" s="413"/>
      <c r="M608" s="413"/>
      <c r="N608" s="413"/>
      <c r="O608" s="413"/>
      <c r="P608" s="413"/>
      <c r="Q608" s="413"/>
      <c r="R608" s="413"/>
      <c r="S608" s="413"/>
      <c r="T608" s="413"/>
      <c r="U608" s="413"/>
      <c r="V608" s="413"/>
      <c r="W608" s="413"/>
      <c r="X608" s="413"/>
      <c r="Y608" s="413"/>
      <c r="Z608" s="413"/>
      <c r="AA608" s="413"/>
      <c r="AB608" s="413"/>
      <c r="AC608" s="413"/>
      <c r="AD608" s="413"/>
    </row>
    <row r="609" ht="13.5" customHeight="1">
      <c r="A609" s="413"/>
      <c r="B609" s="443"/>
      <c r="C609" s="443"/>
      <c r="D609" s="443"/>
      <c r="E609" s="413"/>
      <c r="F609" s="413"/>
      <c r="G609" s="443"/>
      <c r="H609" s="443"/>
      <c r="I609" s="443"/>
      <c r="J609" s="413"/>
      <c r="K609" s="413"/>
      <c r="L609" s="413"/>
      <c r="M609" s="413"/>
      <c r="N609" s="413"/>
      <c r="O609" s="413"/>
      <c r="P609" s="413"/>
      <c r="Q609" s="413"/>
      <c r="R609" s="413"/>
      <c r="S609" s="413"/>
      <c r="T609" s="413"/>
      <c r="U609" s="413"/>
      <c r="V609" s="413"/>
      <c r="W609" s="413"/>
      <c r="X609" s="413"/>
      <c r="Y609" s="413"/>
      <c r="Z609" s="413"/>
      <c r="AA609" s="413"/>
      <c r="AB609" s="413"/>
      <c r="AC609" s="413"/>
      <c r="AD609" s="413"/>
    </row>
    <row r="610" ht="13.5" customHeight="1">
      <c r="A610" s="413"/>
      <c r="B610" s="443"/>
      <c r="C610" s="443"/>
      <c r="D610" s="443"/>
      <c r="E610" s="413"/>
      <c r="F610" s="413"/>
      <c r="G610" s="443"/>
      <c r="H610" s="443"/>
      <c r="I610" s="443"/>
      <c r="J610" s="413"/>
      <c r="K610" s="413"/>
      <c r="L610" s="413"/>
      <c r="M610" s="413"/>
      <c r="N610" s="413"/>
      <c r="O610" s="413"/>
      <c r="P610" s="413"/>
      <c r="Q610" s="413"/>
      <c r="R610" s="413"/>
      <c r="S610" s="413"/>
      <c r="T610" s="413"/>
      <c r="U610" s="413"/>
      <c r="V610" s="413"/>
      <c r="W610" s="413"/>
      <c r="X610" s="413"/>
      <c r="Y610" s="413"/>
      <c r="Z610" s="413"/>
      <c r="AA610" s="413"/>
      <c r="AB610" s="413"/>
      <c r="AC610" s="413"/>
      <c r="AD610" s="413"/>
    </row>
    <row r="611" ht="13.5" customHeight="1">
      <c r="A611" s="413"/>
      <c r="B611" s="443"/>
      <c r="C611" s="443"/>
      <c r="D611" s="443"/>
      <c r="E611" s="413"/>
      <c r="F611" s="413"/>
      <c r="G611" s="443"/>
      <c r="H611" s="443"/>
      <c r="I611" s="443"/>
      <c r="J611" s="413"/>
      <c r="K611" s="413"/>
      <c r="L611" s="413"/>
      <c r="M611" s="413"/>
      <c r="N611" s="413"/>
      <c r="O611" s="413"/>
      <c r="P611" s="413"/>
      <c r="Q611" s="413"/>
      <c r="R611" s="413"/>
      <c r="S611" s="413"/>
      <c r="T611" s="413"/>
      <c r="U611" s="413"/>
      <c r="V611" s="413"/>
      <c r="W611" s="413"/>
      <c r="X611" s="413"/>
      <c r="Y611" s="413"/>
      <c r="Z611" s="413"/>
      <c r="AA611" s="413"/>
      <c r="AB611" s="413"/>
      <c r="AC611" s="413"/>
      <c r="AD611" s="413"/>
    </row>
    <row r="612" ht="13.5" customHeight="1">
      <c r="A612" s="413"/>
      <c r="B612" s="443"/>
      <c r="C612" s="443"/>
      <c r="D612" s="443"/>
      <c r="E612" s="413"/>
      <c r="F612" s="413"/>
      <c r="G612" s="443"/>
      <c r="H612" s="443"/>
      <c r="I612" s="443"/>
      <c r="J612" s="413"/>
      <c r="K612" s="413"/>
      <c r="L612" s="413"/>
      <c r="M612" s="413"/>
      <c r="N612" s="413"/>
      <c r="O612" s="413"/>
      <c r="P612" s="413"/>
      <c r="Q612" s="413"/>
      <c r="R612" s="413"/>
      <c r="S612" s="413"/>
      <c r="T612" s="413"/>
      <c r="U612" s="413"/>
      <c r="V612" s="413"/>
      <c r="W612" s="413"/>
      <c r="X612" s="413"/>
      <c r="Y612" s="413"/>
      <c r="Z612" s="413"/>
      <c r="AA612" s="413"/>
      <c r="AB612" s="413"/>
      <c r="AC612" s="413"/>
      <c r="AD612" s="413"/>
    </row>
    <row r="613" ht="13.5" customHeight="1">
      <c r="A613" s="413"/>
      <c r="B613" s="443"/>
      <c r="C613" s="443"/>
      <c r="D613" s="443"/>
      <c r="E613" s="413"/>
      <c r="F613" s="413"/>
      <c r="G613" s="443"/>
      <c r="H613" s="443"/>
      <c r="I613" s="443"/>
      <c r="J613" s="413"/>
      <c r="K613" s="413"/>
      <c r="L613" s="413"/>
      <c r="M613" s="413"/>
      <c r="N613" s="413"/>
      <c r="O613" s="413"/>
      <c r="P613" s="413"/>
      <c r="Q613" s="413"/>
      <c r="R613" s="413"/>
      <c r="S613" s="413"/>
      <c r="T613" s="413"/>
      <c r="U613" s="413"/>
      <c r="V613" s="413"/>
      <c r="W613" s="413"/>
      <c r="X613" s="413"/>
      <c r="Y613" s="413"/>
      <c r="Z613" s="413"/>
      <c r="AA613" s="413"/>
      <c r="AB613" s="413"/>
      <c r="AC613" s="413"/>
      <c r="AD613" s="413"/>
    </row>
    <row r="614" ht="13.5" customHeight="1">
      <c r="A614" s="413"/>
      <c r="B614" s="443"/>
      <c r="C614" s="443"/>
      <c r="D614" s="443"/>
      <c r="E614" s="413"/>
      <c r="F614" s="413"/>
      <c r="G614" s="443"/>
      <c r="H614" s="443"/>
      <c r="I614" s="443"/>
      <c r="J614" s="413"/>
      <c r="K614" s="413"/>
      <c r="L614" s="413"/>
      <c r="M614" s="413"/>
      <c r="N614" s="413"/>
      <c r="O614" s="413"/>
      <c r="P614" s="413"/>
      <c r="Q614" s="413"/>
      <c r="R614" s="413"/>
      <c r="S614" s="413"/>
      <c r="T614" s="413"/>
      <c r="U614" s="413"/>
      <c r="V614" s="413"/>
      <c r="W614" s="413"/>
      <c r="X614" s="413"/>
      <c r="Y614" s="413"/>
      <c r="Z614" s="413"/>
      <c r="AA614" s="413"/>
      <c r="AB614" s="413"/>
      <c r="AC614" s="413"/>
      <c r="AD614" s="413"/>
    </row>
    <row r="615" ht="13.5" customHeight="1">
      <c r="A615" s="413"/>
      <c r="B615" s="443"/>
      <c r="C615" s="443"/>
      <c r="D615" s="443"/>
      <c r="E615" s="413"/>
      <c r="F615" s="413"/>
      <c r="G615" s="443"/>
      <c r="H615" s="443"/>
      <c r="I615" s="443"/>
      <c r="J615" s="413"/>
      <c r="K615" s="413"/>
      <c r="L615" s="413"/>
      <c r="M615" s="413"/>
      <c r="N615" s="413"/>
      <c r="O615" s="413"/>
      <c r="P615" s="413"/>
      <c r="Q615" s="413"/>
      <c r="R615" s="413"/>
      <c r="S615" s="413"/>
      <c r="T615" s="413"/>
      <c r="U615" s="413"/>
      <c r="V615" s="413"/>
      <c r="W615" s="413"/>
      <c r="X615" s="413"/>
      <c r="Y615" s="413"/>
      <c r="Z615" s="413"/>
      <c r="AA615" s="413"/>
      <c r="AB615" s="413"/>
      <c r="AC615" s="413"/>
      <c r="AD615" s="413"/>
    </row>
    <row r="616" ht="13.5" customHeight="1">
      <c r="A616" s="413"/>
      <c r="B616" s="443"/>
      <c r="C616" s="443"/>
      <c r="D616" s="443"/>
      <c r="E616" s="413"/>
      <c r="F616" s="413"/>
      <c r="G616" s="443"/>
      <c r="H616" s="443"/>
      <c r="I616" s="443"/>
      <c r="J616" s="413"/>
      <c r="K616" s="413"/>
      <c r="L616" s="413"/>
      <c r="M616" s="413"/>
      <c r="N616" s="413"/>
      <c r="O616" s="413"/>
      <c r="P616" s="413"/>
      <c r="Q616" s="413"/>
      <c r="R616" s="413"/>
      <c r="S616" s="413"/>
      <c r="T616" s="413"/>
      <c r="U616" s="413"/>
      <c r="V616" s="413"/>
      <c r="W616" s="413"/>
      <c r="X616" s="413"/>
      <c r="Y616" s="413"/>
      <c r="Z616" s="413"/>
      <c r="AA616" s="413"/>
      <c r="AB616" s="413"/>
      <c r="AC616" s="413"/>
      <c r="AD616" s="413"/>
    </row>
    <row r="617" ht="13.5" customHeight="1">
      <c r="A617" s="413"/>
      <c r="B617" s="443"/>
      <c r="C617" s="443"/>
      <c r="D617" s="443"/>
      <c r="E617" s="413"/>
      <c r="F617" s="413"/>
      <c r="G617" s="443"/>
      <c r="H617" s="443"/>
      <c r="I617" s="443"/>
      <c r="J617" s="413"/>
      <c r="K617" s="413"/>
      <c r="L617" s="413"/>
      <c r="M617" s="413"/>
      <c r="N617" s="413"/>
      <c r="O617" s="413"/>
      <c r="P617" s="413"/>
      <c r="Q617" s="413"/>
      <c r="R617" s="413"/>
      <c r="S617" s="413"/>
      <c r="T617" s="413"/>
      <c r="U617" s="413"/>
      <c r="V617" s="413"/>
      <c r="W617" s="413"/>
      <c r="X617" s="413"/>
      <c r="Y617" s="413"/>
      <c r="Z617" s="413"/>
      <c r="AA617" s="413"/>
      <c r="AB617" s="413"/>
      <c r="AC617" s="413"/>
      <c r="AD617" s="413"/>
    </row>
    <row r="618" ht="13.5" customHeight="1">
      <c r="A618" s="413"/>
      <c r="B618" s="443"/>
      <c r="C618" s="443"/>
      <c r="D618" s="443"/>
      <c r="E618" s="413"/>
      <c r="F618" s="413"/>
      <c r="G618" s="443"/>
      <c r="H618" s="443"/>
      <c r="I618" s="443"/>
      <c r="J618" s="413"/>
      <c r="K618" s="413"/>
      <c r="L618" s="413"/>
      <c r="M618" s="413"/>
      <c r="N618" s="413"/>
      <c r="O618" s="413"/>
      <c r="P618" s="413"/>
      <c r="Q618" s="413"/>
      <c r="R618" s="413"/>
      <c r="S618" s="413"/>
      <c r="T618" s="413"/>
      <c r="U618" s="413"/>
      <c r="V618" s="413"/>
      <c r="W618" s="413"/>
      <c r="X618" s="413"/>
      <c r="Y618" s="413"/>
      <c r="Z618" s="413"/>
      <c r="AA618" s="413"/>
      <c r="AB618" s="413"/>
      <c r="AC618" s="413"/>
      <c r="AD618" s="413"/>
    </row>
    <row r="619" ht="13.5" customHeight="1">
      <c r="A619" s="413"/>
      <c r="B619" s="443"/>
      <c r="C619" s="443"/>
      <c r="D619" s="443"/>
      <c r="E619" s="413"/>
      <c r="F619" s="413"/>
      <c r="G619" s="443"/>
      <c r="H619" s="443"/>
      <c r="I619" s="443"/>
      <c r="J619" s="413"/>
      <c r="K619" s="413"/>
      <c r="L619" s="413"/>
      <c r="M619" s="413"/>
      <c r="N619" s="413"/>
      <c r="O619" s="413"/>
      <c r="P619" s="413"/>
      <c r="Q619" s="413"/>
      <c r="R619" s="413"/>
      <c r="S619" s="413"/>
      <c r="T619" s="413"/>
      <c r="U619" s="413"/>
      <c r="V619" s="413"/>
      <c r="W619" s="413"/>
      <c r="X619" s="413"/>
      <c r="Y619" s="413"/>
      <c r="Z619" s="413"/>
      <c r="AA619" s="413"/>
      <c r="AB619" s="413"/>
      <c r="AC619" s="413"/>
      <c r="AD619" s="413"/>
    </row>
    <row r="620" ht="13.5" customHeight="1">
      <c r="A620" s="413"/>
      <c r="B620" s="443"/>
      <c r="C620" s="443"/>
      <c r="D620" s="443"/>
      <c r="E620" s="413"/>
      <c r="F620" s="413"/>
      <c r="G620" s="443"/>
      <c r="H620" s="443"/>
      <c r="I620" s="443"/>
      <c r="J620" s="413"/>
      <c r="K620" s="413"/>
      <c r="L620" s="413"/>
      <c r="M620" s="413"/>
      <c r="N620" s="413"/>
      <c r="O620" s="413"/>
      <c r="P620" s="413"/>
      <c r="Q620" s="413"/>
      <c r="R620" s="413"/>
      <c r="S620" s="413"/>
      <c r="T620" s="413"/>
      <c r="U620" s="413"/>
      <c r="V620" s="413"/>
      <c r="W620" s="413"/>
      <c r="X620" s="413"/>
      <c r="Y620" s="413"/>
      <c r="Z620" s="413"/>
      <c r="AA620" s="413"/>
      <c r="AB620" s="413"/>
      <c r="AC620" s="413"/>
      <c r="AD620" s="413"/>
    </row>
    <row r="621" ht="13.5" customHeight="1">
      <c r="A621" s="413"/>
      <c r="B621" s="443"/>
      <c r="C621" s="443"/>
      <c r="D621" s="443"/>
      <c r="E621" s="413"/>
      <c r="F621" s="413"/>
      <c r="G621" s="443"/>
      <c r="H621" s="443"/>
      <c r="I621" s="443"/>
      <c r="J621" s="413"/>
      <c r="K621" s="413"/>
      <c r="L621" s="413"/>
      <c r="M621" s="413"/>
      <c r="N621" s="413"/>
      <c r="O621" s="413"/>
      <c r="P621" s="413"/>
      <c r="Q621" s="413"/>
      <c r="R621" s="413"/>
      <c r="S621" s="413"/>
      <c r="T621" s="413"/>
      <c r="U621" s="413"/>
      <c r="V621" s="413"/>
      <c r="W621" s="413"/>
      <c r="X621" s="413"/>
      <c r="Y621" s="413"/>
      <c r="Z621" s="413"/>
      <c r="AA621" s="413"/>
      <c r="AB621" s="413"/>
      <c r="AC621" s="413"/>
      <c r="AD621" s="413"/>
    </row>
    <row r="622" ht="13.5" customHeight="1">
      <c r="A622" s="413"/>
      <c r="B622" s="443"/>
      <c r="C622" s="443"/>
      <c r="D622" s="443"/>
      <c r="E622" s="413"/>
      <c r="F622" s="413"/>
      <c r="G622" s="443"/>
      <c r="H622" s="443"/>
      <c r="I622" s="443"/>
      <c r="J622" s="413"/>
      <c r="K622" s="413"/>
      <c r="L622" s="413"/>
      <c r="M622" s="413"/>
      <c r="N622" s="413"/>
      <c r="O622" s="413"/>
      <c r="P622" s="413"/>
      <c r="Q622" s="413"/>
      <c r="R622" s="413"/>
      <c r="S622" s="413"/>
      <c r="T622" s="413"/>
      <c r="U622" s="413"/>
      <c r="V622" s="413"/>
      <c r="W622" s="413"/>
      <c r="X622" s="413"/>
      <c r="Y622" s="413"/>
      <c r="Z622" s="413"/>
      <c r="AA622" s="413"/>
      <c r="AB622" s="413"/>
      <c r="AC622" s="413"/>
      <c r="AD622" s="413"/>
    </row>
    <row r="623" ht="13.5" customHeight="1">
      <c r="A623" s="413"/>
      <c r="B623" s="443"/>
      <c r="C623" s="443"/>
      <c r="D623" s="443"/>
      <c r="E623" s="413"/>
      <c r="F623" s="413"/>
      <c r="G623" s="443"/>
      <c r="H623" s="443"/>
      <c r="I623" s="443"/>
      <c r="J623" s="413"/>
      <c r="K623" s="413"/>
      <c r="L623" s="413"/>
      <c r="M623" s="413"/>
      <c r="N623" s="413"/>
      <c r="O623" s="413"/>
      <c r="P623" s="413"/>
      <c r="Q623" s="413"/>
      <c r="R623" s="413"/>
      <c r="S623" s="413"/>
      <c r="T623" s="413"/>
      <c r="U623" s="413"/>
      <c r="V623" s="413"/>
      <c r="W623" s="413"/>
      <c r="X623" s="413"/>
      <c r="Y623" s="413"/>
      <c r="Z623" s="413"/>
      <c r="AA623" s="413"/>
      <c r="AB623" s="413"/>
      <c r="AC623" s="413"/>
      <c r="AD623" s="413"/>
    </row>
    <row r="624" ht="13.5" customHeight="1">
      <c r="A624" s="413"/>
      <c r="B624" s="443"/>
      <c r="C624" s="443"/>
      <c r="D624" s="443"/>
      <c r="E624" s="413"/>
      <c r="F624" s="413"/>
      <c r="G624" s="443"/>
      <c r="H624" s="443"/>
      <c r="I624" s="443"/>
      <c r="J624" s="413"/>
      <c r="K624" s="413"/>
      <c r="L624" s="413"/>
      <c r="M624" s="413"/>
      <c r="N624" s="413"/>
      <c r="O624" s="413"/>
      <c r="P624" s="413"/>
      <c r="Q624" s="413"/>
      <c r="R624" s="413"/>
      <c r="S624" s="413"/>
      <c r="T624" s="413"/>
      <c r="U624" s="413"/>
      <c r="V624" s="413"/>
      <c r="W624" s="413"/>
      <c r="X624" s="413"/>
      <c r="Y624" s="413"/>
      <c r="Z624" s="413"/>
      <c r="AA624" s="413"/>
      <c r="AB624" s="413"/>
      <c r="AC624" s="413"/>
      <c r="AD624" s="413"/>
    </row>
    <row r="625" ht="13.5" customHeight="1">
      <c r="A625" s="413"/>
      <c r="B625" s="443"/>
      <c r="C625" s="443"/>
      <c r="D625" s="443"/>
      <c r="E625" s="413"/>
      <c r="F625" s="413"/>
      <c r="G625" s="443"/>
      <c r="H625" s="443"/>
      <c r="I625" s="443"/>
      <c r="J625" s="413"/>
      <c r="K625" s="413"/>
      <c r="L625" s="413"/>
      <c r="M625" s="413"/>
      <c r="N625" s="413"/>
      <c r="O625" s="413"/>
      <c r="P625" s="413"/>
      <c r="Q625" s="413"/>
      <c r="R625" s="413"/>
      <c r="S625" s="413"/>
      <c r="T625" s="413"/>
      <c r="U625" s="413"/>
      <c r="V625" s="413"/>
      <c r="W625" s="413"/>
      <c r="X625" s="413"/>
      <c r="Y625" s="413"/>
      <c r="Z625" s="413"/>
      <c r="AA625" s="413"/>
      <c r="AB625" s="413"/>
      <c r="AC625" s="413"/>
      <c r="AD625" s="413"/>
    </row>
    <row r="626" ht="13.5" customHeight="1">
      <c r="A626" s="413"/>
      <c r="B626" s="443"/>
      <c r="C626" s="443"/>
      <c r="D626" s="443"/>
      <c r="E626" s="413"/>
      <c r="F626" s="413"/>
      <c r="G626" s="443"/>
      <c r="H626" s="443"/>
      <c r="I626" s="443"/>
      <c r="J626" s="413"/>
      <c r="K626" s="413"/>
      <c r="L626" s="413"/>
      <c r="M626" s="413"/>
      <c r="N626" s="413"/>
      <c r="O626" s="413"/>
      <c r="P626" s="413"/>
      <c r="Q626" s="413"/>
      <c r="R626" s="413"/>
      <c r="S626" s="413"/>
      <c r="T626" s="413"/>
      <c r="U626" s="413"/>
      <c r="V626" s="413"/>
      <c r="W626" s="413"/>
      <c r="X626" s="413"/>
      <c r="Y626" s="413"/>
      <c r="Z626" s="413"/>
      <c r="AA626" s="413"/>
      <c r="AB626" s="413"/>
      <c r="AC626" s="413"/>
      <c r="AD626" s="413"/>
    </row>
    <row r="627" ht="13.5" customHeight="1">
      <c r="A627" s="413"/>
      <c r="B627" s="443"/>
      <c r="C627" s="443"/>
      <c r="D627" s="443"/>
      <c r="E627" s="413"/>
      <c r="F627" s="413"/>
      <c r="G627" s="443"/>
      <c r="H627" s="443"/>
      <c r="I627" s="443"/>
      <c r="J627" s="413"/>
      <c r="K627" s="413"/>
      <c r="L627" s="413"/>
      <c r="M627" s="413"/>
      <c r="N627" s="413"/>
      <c r="O627" s="413"/>
      <c r="P627" s="413"/>
      <c r="Q627" s="413"/>
      <c r="R627" s="413"/>
      <c r="S627" s="413"/>
      <c r="T627" s="413"/>
      <c r="U627" s="413"/>
      <c r="V627" s="413"/>
      <c r="W627" s="413"/>
      <c r="X627" s="413"/>
      <c r="Y627" s="413"/>
      <c r="Z627" s="413"/>
      <c r="AA627" s="413"/>
      <c r="AB627" s="413"/>
      <c r="AC627" s="413"/>
      <c r="AD627" s="413"/>
    </row>
    <row r="628" ht="13.5" customHeight="1">
      <c r="A628" s="413"/>
      <c r="B628" s="443"/>
      <c r="C628" s="443"/>
      <c r="D628" s="443"/>
      <c r="E628" s="413"/>
      <c r="F628" s="413"/>
      <c r="G628" s="443"/>
      <c r="H628" s="443"/>
      <c r="I628" s="443"/>
      <c r="J628" s="413"/>
      <c r="K628" s="413"/>
      <c r="L628" s="413"/>
      <c r="M628" s="413"/>
      <c r="N628" s="413"/>
      <c r="O628" s="413"/>
      <c r="P628" s="413"/>
      <c r="Q628" s="413"/>
      <c r="R628" s="413"/>
      <c r="S628" s="413"/>
      <c r="T628" s="413"/>
      <c r="U628" s="413"/>
      <c r="V628" s="413"/>
      <c r="W628" s="413"/>
      <c r="X628" s="413"/>
      <c r="Y628" s="413"/>
      <c r="Z628" s="413"/>
      <c r="AA628" s="413"/>
      <c r="AB628" s="413"/>
      <c r="AC628" s="413"/>
      <c r="AD628" s="413"/>
    </row>
    <row r="629" ht="13.5" customHeight="1">
      <c r="A629" s="413"/>
      <c r="B629" s="443"/>
      <c r="C629" s="443"/>
      <c r="D629" s="443"/>
      <c r="E629" s="413"/>
      <c r="F629" s="413"/>
      <c r="G629" s="443"/>
      <c r="H629" s="443"/>
      <c r="I629" s="443"/>
      <c r="J629" s="413"/>
      <c r="K629" s="413"/>
      <c r="L629" s="413"/>
      <c r="M629" s="413"/>
      <c r="N629" s="413"/>
      <c r="O629" s="413"/>
      <c r="P629" s="413"/>
      <c r="Q629" s="413"/>
      <c r="R629" s="413"/>
      <c r="S629" s="413"/>
      <c r="T629" s="413"/>
      <c r="U629" s="413"/>
      <c r="V629" s="413"/>
      <c r="W629" s="413"/>
      <c r="X629" s="413"/>
      <c r="Y629" s="413"/>
      <c r="Z629" s="413"/>
      <c r="AA629" s="413"/>
      <c r="AB629" s="413"/>
      <c r="AC629" s="413"/>
      <c r="AD629" s="413"/>
    </row>
    <row r="630" ht="13.5" customHeight="1">
      <c r="A630" s="413"/>
      <c r="B630" s="443"/>
      <c r="C630" s="443"/>
      <c r="D630" s="443"/>
      <c r="E630" s="413"/>
      <c r="F630" s="413"/>
      <c r="G630" s="443"/>
      <c r="H630" s="443"/>
      <c r="I630" s="443"/>
      <c r="J630" s="413"/>
      <c r="K630" s="413"/>
      <c r="L630" s="413"/>
      <c r="M630" s="413"/>
      <c r="N630" s="413"/>
      <c r="O630" s="413"/>
      <c r="P630" s="413"/>
      <c r="Q630" s="413"/>
      <c r="R630" s="413"/>
      <c r="S630" s="413"/>
      <c r="T630" s="413"/>
      <c r="U630" s="413"/>
      <c r="V630" s="413"/>
      <c r="W630" s="413"/>
      <c r="X630" s="413"/>
      <c r="Y630" s="413"/>
      <c r="Z630" s="413"/>
      <c r="AA630" s="413"/>
      <c r="AB630" s="413"/>
      <c r="AC630" s="413"/>
      <c r="AD630" s="413"/>
    </row>
    <row r="631" ht="13.5" customHeight="1">
      <c r="A631" s="413"/>
      <c r="B631" s="443"/>
      <c r="C631" s="443"/>
      <c r="D631" s="443"/>
      <c r="E631" s="413"/>
      <c r="F631" s="413"/>
      <c r="G631" s="443"/>
      <c r="H631" s="443"/>
      <c r="I631" s="443"/>
      <c r="J631" s="413"/>
      <c r="K631" s="413"/>
      <c r="L631" s="413"/>
      <c r="M631" s="413"/>
      <c r="N631" s="413"/>
      <c r="O631" s="413"/>
      <c r="P631" s="413"/>
      <c r="Q631" s="413"/>
      <c r="R631" s="413"/>
      <c r="S631" s="413"/>
      <c r="T631" s="413"/>
      <c r="U631" s="413"/>
      <c r="V631" s="413"/>
      <c r="W631" s="413"/>
      <c r="X631" s="413"/>
      <c r="Y631" s="413"/>
      <c r="Z631" s="413"/>
      <c r="AA631" s="413"/>
      <c r="AB631" s="413"/>
      <c r="AC631" s="413"/>
      <c r="AD631" s="413"/>
    </row>
    <row r="632" ht="13.5" customHeight="1">
      <c r="A632" s="413"/>
      <c r="B632" s="443"/>
      <c r="C632" s="443"/>
      <c r="D632" s="443"/>
      <c r="E632" s="413"/>
      <c r="F632" s="413"/>
      <c r="G632" s="443"/>
      <c r="H632" s="443"/>
      <c r="I632" s="443"/>
      <c r="J632" s="413"/>
      <c r="K632" s="413"/>
      <c r="L632" s="413"/>
      <c r="M632" s="413"/>
      <c r="N632" s="413"/>
      <c r="O632" s="413"/>
      <c r="P632" s="413"/>
      <c r="Q632" s="413"/>
      <c r="R632" s="413"/>
      <c r="S632" s="413"/>
      <c r="T632" s="413"/>
      <c r="U632" s="413"/>
      <c r="V632" s="413"/>
      <c r="W632" s="413"/>
      <c r="X632" s="413"/>
      <c r="Y632" s="413"/>
      <c r="Z632" s="413"/>
      <c r="AA632" s="413"/>
      <c r="AB632" s="413"/>
      <c r="AC632" s="413"/>
      <c r="AD632" s="413"/>
    </row>
    <row r="633" ht="13.5" customHeight="1">
      <c r="A633" s="413"/>
      <c r="B633" s="443"/>
      <c r="C633" s="443"/>
      <c r="D633" s="443"/>
      <c r="E633" s="413"/>
      <c r="F633" s="413"/>
      <c r="G633" s="443"/>
      <c r="H633" s="443"/>
      <c r="I633" s="443"/>
      <c r="J633" s="413"/>
      <c r="K633" s="413"/>
      <c r="L633" s="413"/>
      <c r="M633" s="413"/>
      <c r="N633" s="413"/>
      <c r="O633" s="413"/>
      <c r="P633" s="413"/>
      <c r="Q633" s="413"/>
      <c r="R633" s="413"/>
      <c r="S633" s="413"/>
      <c r="T633" s="413"/>
      <c r="U633" s="413"/>
      <c r="V633" s="413"/>
      <c r="W633" s="413"/>
      <c r="X633" s="413"/>
      <c r="Y633" s="413"/>
      <c r="Z633" s="413"/>
      <c r="AA633" s="413"/>
      <c r="AB633" s="413"/>
      <c r="AC633" s="413"/>
      <c r="AD633" s="413"/>
    </row>
    <row r="634" ht="13.5" customHeight="1">
      <c r="A634" s="413"/>
      <c r="B634" s="443"/>
      <c r="C634" s="443"/>
      <c r="D634" s="443"/>
      <c r="E634" s="413"/>
      <c r="F634" s="413"/>
      <c r="G634" s="443"/>
      <c r="H634" s="443"/>
      <c r="I634" s="443"/>
      <c r="J634" s="413"/>
      <c r="K634" s="413"/>
      <c r="L634" s="413"/>
      <c r="M634" s="413"/>
      <c r="N634" s="413"/>
      <c r="O634" s="413"/>
      <c r="P634" s="413"/>
      <c r="Q634" s="413"/>
      <c r="R634" s="413"/>
      <c r="S634" s="413"/>
      <c r="T634" s="413"/>
      <c r="U634" s="413"/>
      <c r="V634" s="413"/>
      <c r="W634" s="413"/>
      <c r="X634" s="413"/>
      <c r="Y634" s="413"/>
      <c r="Z634" s="413"/>
      <c r="AA634" s="413"/>
      <c r="AB634" s="413"/>
      <c r="AC634" s="413"/>
      <c r="AD634" s="413"/>
    </row>
    <row r="635" ht="13.5" customHeight="1">
      <c r="A635" s="413"/>
      <c r="B635" s="443"/>
      <c r="C635" s="443"/>
      <c r="D635" s="443"/>
      <c r="E635" s="413"/>
      <c r="F635" s="413"/>
      <c r="G635" s="443"/>
      <c r="H635" s="443"/>
      <c r="I635" s="443"/>
      <c r="J635" s="413"/>
      <c r="K635" s="413"/>
      <c r="L635" s="413"/>
      <c r="M635" s="413"/>
      <c r="N635" s="413"/>
      <c r="O635" s="413"/>
      <c r="P635" s="413"/>
      <c r="Q635" s="413"/>
      <c r="R635" s="413"/>
      <c r="S635" s="413"/>
      <c r="T635" s="413"/>
      <c r="U635" s="413"/>
      <c r="V635" s="413"/>
      <c r="W635" s="413"/>
      <c r="X635" s="413"/>
      <c r="Y635" s="413"/>
      <c r="Z635" s="413"/>
      <c r="AA635" s="413"/>
      <c r="AB635" s="413"/>
      <c r="AC635" s="413"/>
      <c r="AD635" s="413"/>
    </row>
    <row r="636" ht="13.5" customHeight="1">
      <c r="A636" s="413"/>
      <c r="B636" s="443"/>
      <c r="C636" s="443"/>
      <c r="D636" s="443"/>
      <c r="E636" s="413"/>
      <c r="F636" s="413"/>
      <c r="G636" s="443"/>
      <c r="H636" s="443"/>
      <c r="I636" s="443"/>
      <c r="J636" s="413"/>
      <c r="K636" s="413"/>
      <c r="L636" s="413"/>
      <c r="M636" s="413"/>
      <c r="N636" s="413"/>
      <c r="O636" s="413"/>
      <c r="P636" s="413"/>
      <c r="Q636" s="413"/>
      <c r="R636" s="413"/>
      <c r="S636" s="413"/>
      <c r="T636" s="413"/>
      <c r="U636" s="413"/>
      <c r="V636" s="413"/>
      <c r="W636" s="413"/>
      <c r="X636" s="413"/>
      <c r="Y636" s="413"/>
      <c r="Z636" s="413"/>
      <c r="AA636" s="413"/>
      <c r="AB636" s="413"/>
      <c r="AC636" s="413"/>
      <c r="AD636" s="413"/>
    </row>
    <row r="637" ht="13.5" customHeight="1">
      <c r="A637" s="413"/>
      <c r="B637" s="443"/>
      <c r="C637" s="443"/>
      <c r="D637" s="443"/>
      <c r="E637" s="413"/>
      <c r="F637" s="413"/>
      <c r="G637" s="443"/>
      <c r="H637" s="443"/>
      <c r="I637" s="443"/>
      <c r="J637" s="413"/>
      <c r="K637" s="413"/>
      <c r="L637" s="413"/>
      <c r="M637" s="413"/>
      <c r="N637" s="413"/>
      <c r="O637" s="413"/>
      <c r="P637" s="413"/>
      <c r="Q637" s="413"/>
      <c r="R637" s="413"/>
      <c r="S637" s="413"/>
      <c r="T637" s="413"/>
      <c r="U637" s="413"/>
      <c r="V637" s="413"/>
      <c r="W637" s="413"/>
      <c r="X637" s="413"/>
      <c r="Y637" s="413"/>
      <c r="Z637" s="413"/>
      <c r="AA637" s="413"/>
      <c r="AB637" s="413"/>
      <c r="AC637" s="413"/>
      <c r="AD637" s="413"/>
    </row>
    <row r="638" ht="13.5" customHeight="1">
      <c r="A638" s="413"/>
      <c r="B638" s="443"/>
      <c r="C638" s="443"/>
      <c r="D638" s="443"/>
      <c r="E638" s="413"/>
      <c r="F638" s="413"/>
      <c r="G638" s="443"/>
      <c r="H638" s="443"/>
      <c r="I638" s="443"/>
      <c r="J638" s="413"/>
      <c r="K638" s="413"/>
      <c r="L638" s="413"/>
      <c r="M638" s="413"/>
      <c r="N638" s="413"/>
      <c r="O638" s="413"/>
      <c r="P638" s="413"/>
      <c r="Q638" s="413"/>
      <c r="R638" s="413"/>
      <c r="S638" s="413"/>
      <c r="T638" s="413"/>
      <c r="U638" s="413"/>
      <c r="V638" s="413"/>
      <c r="W638" s="413"/>
      <c r="X638" s="413"/>
      <c r="Y638" s="413"/>
      <c r="Z638" s="413"/>
      <c r="AA638" s="413"/>
      <c r="AB638" s="413"/>
      <c r="AC638" s="413"/>
      <c r="AD638" s="413"/>
    </row>
    <row r="639" ht="13.5" customHeight="1">
      <c r="A639" s="413"/>
      <c r="B639" s="443"/>
      <c r="C639" s="443"/>
      <c r="D639" s="443"/>
      <c r="E639" s="413"/>
      <c r="F639" s="413"/>
      <c r="G639" s="443"/>
      <c r="H639" s="443"/>
      <c r="I639" s="443"/>
      <c r="J639" s="413"/>
      <c r="K639" s="413"/>
      <c r="L639" s="413"/>
      <c r="M639" s="413"/>
      <c r="N639" s="413"/>
      <c r="O639" s="413"/>
      <c r="P639" s="413"/>
      <c r="Q639" s="413"/>
      <c r="R639" s="413"/>
      <c r="S639" s="413"/>
      <c r="T639" s="413"/>
      <c r="U639" s="413"/>
      <c r="V639" s="413"/>
      <c r="W639" s="413"/>
      <c r="X639" s="413"/>
      <c r="Y639" s="413"/>
      <c r="Z639" s="413"/>
      <c r="AA639" s="413"/>
      <c r="AB639" s="413"/>
      <c r="AC639" s="413"/>
      <c r="AD639" s="413"/>
    </row>
    <row r="640" ht="13.5" customHeight="1">
      <c r="A640" s="413"/>
      <c r="B640" s="443"/>
      <c r="C640" s="443"/>
      <c r="D640" s="443"/>
      <c r="E640" s="413"/>
      <c r="F640" s="413"/>
      <c r="G640" s="443"/>
      <c r="H640" s="443"/>
      <c r="I640" s="443"/>
      <c r="J640" s="413"/>
      <c r="K640" s="413"/>
      <c r="L640" s="413"/>
      <c r="M640" s="413"/>
      <c r="N640" s="413"/>
      <c r="O640" s="413"/>
      <c r="P640" s="413"/>
      <c r="Q640" s="413"/>
      <c r="R640" s="413"/>
      <c r="S640" s="413"/>
      <c r="T640" s="413"/>
      <c r="U640" s="413"/>
      <c r="V640" s="413"/>
      <c r="W640" s="413"/>
      <c r="X640" s="413"/>
      <c r="Y640" s="413"/>
      <c r="Z640" s="413"/>
      <c r="AA640" s="413"/>
      <c r="AB640" s="413"/>
      <c r="AC640" s="413"/>
      <c r="AD640" s="413"/>
    </row>
    <row r="641" ht="13.5" customHeight="1">
      <c r="A641" s="413"/>
      <c r="B641" s="443"/>
      <c r="C641" s="443"/>
      <c r="D641" s="443"/>
      <c r="E641" s="413"/>
      <c r="F641" s="413"/>
      <c r="G641" s="443"/>
      <c r="H641" s="443"/>
      <c r="I641" s="443"/>
      <c r="J641" s="413"/>
      <c r="K641" s="413"/>
      <c r="L641" s="413"/>
      <c r="M641" s="413"/>
      <c r="N641" s="413"/>
      <c r="O641" s="413"/>
      <c r="P641" s="413"/>
      <c r="Q641" s="413"/>
      <c r="R641" s="413"/>
      <c r="S641" s="413"/>
      <c r="T641" s="413"/>
      <c r="U641" s="413"/>
      <c r="V641" s="413"/>
      <c r="W641" s="413"/>
      <c r="X641" s="413"/>
      <c r="Y641" s="413"/>
      <c r="Z641" s="413"/>
      <c r="AA641" s="413"/>
      <c r="AB641" s="413"/>
      <c r="AC641" s="413"/>
      <c r="AD641" s="413"/>
    </row>
    <row r="642" ht="13.5" customHeight="1">
      <c r="A642" s="413"/>
      <c r="B642" s="443"/>
      <c r="C642" s="443"/>
      <c r="D642" s="443"/>
      <c r="E642" s="413"/>
      <c r="F642" s="413"/>
      <c r="G642" s="443"/>
      <c r="H642" s="443"/>
      <c r="I642" s="443"/>
      <c r="J642" s="413"/>
      <c r="K642" s="413"/>
      <c r="L642" s="413"/>
      <c r="M642" s="413"/>
      <c r="N642" s="413"/>
      <c r="O642" s="413"/>
      <c r="P642" s="413"/>
      <c r="Q642" s="413"/>
      <c r="R642" s="413"/>
      <c r="S642" s="413"/>
      <c r="T642" s="413"/>
      <c r="U642" s="413"/>
      <c r="V642" s="413"/>
      <c r="W642" s="413"/>
      <c r="X642" s="413"/>
      <c r="Y642" s="413"/>
      <c r="Z642" s="413"/>
      <c r="AA642" s="413"/>
      <c r="AB642" s="413"/>
      <c r="AC642" s="413"/>
      <c r="AD642" s="413"/>
    </row>
    <row r="643" ht="13.5" customHeight="1">
      <c r="A643" s="413"/>
      <c r="B643" s="443"/>
      <c r="C643" s="443"/>
      <c r="D643" s="443"/>
      <c r="E643" s="413"/>
      <c r="F643" s="413"/>
      <c r="G643" s="443"/>
      <c r="H643" s="443"/>
      <c r="I643" s="443"/>
      <c r="J643" s="413"/>
      <c r="K643" s="413"/>
      <c r="L643" s="413"/>
      <c r="M643" s="413"/>
      <c r="N643" s="413"/>
      <c r="O643" s="413"/>
      <c r="P643" s="413"/>
      <c r="Q643" s="413"/>
      <c r="R643" s="413"/>
      <c r="S643" s="413"/>
      <c r="T643" s="413"/>
      <c r="U643" s="413"/>
      <c r="V643" s="413"/>
      <c r="W643" s="413"/>
      <c r="X643" s="413"/>
      <c r="Y643" s="413"/>
      <c r="Z643" s="413"/>
      <c r="AA643" s="413"/>
      <c r="AB643" s="413"/>
      <c r="AC643" s="413"/>
      <c r="AD643" s="413"/>
    </row>
    <row r="644" ht="13.5" customHeight="1">
      <c r="A644" s="413"/>
      <c r="B644" s="443"/>
      <c r="C644" s="443"/>
      <c r="D644" s="443"/>
      <c r="E644" s="413"/>
      <c r="F644" s="413"/>
      <c r="G644" s="443"/>
      <c r="H644" s="443"/>
      <c r="I644" s="443"/>
      <c r="J644" s="413"/>
      <c r="K644" s="413"/>
      <c r="L644" s="413"/>
      <c r="M644" s="413"/>
      <c r="N644" s="413"/>
      <c r="O644" s="413"/>
      <c r="P644" s="413"/>
      <c r="Q644" s="413"/>
      <c r="R644" s="413"/>
      <c r="S644" s="413"/>
      <c r="T644" s="413"/>
      <c r="U644" s="413"/>
      <c r="V644" s="413"/>
      <c r="W644" s="413"/>
      <c r="X644" s="413"/>
      <c r="Y644" s="413"/>
      <c r="Z644" s="413"/>
      <c r="AA644" s="413"/>
      <c r="AB644" s="413"/>
      <c r="AC644" s="413"/>
      <c r="AD644" s="413"/>
    </row>
    <row r="645" ht="13.5" customHeight="1">
      <c r="A645" s="413"/>
      <c r="B645" s="443"/>
      <c r="C645" s="443"/>
      <c r="D645" s="443"/>
      <c r="E645" s="413"/>
      <c r="F645" s="413"/>
      <c r="G645" s="443"/>
      <c r="H645" s="443"/>
      <c r="I645" s="443"/>
      <c r="J645" s="413"/>
      <c r="K645" s="413"/>
      <c r="L645" s="413"/>
      <c r="M645" s="413"/>
      <c r="N645" s="413"/>
      <c r="O645" s="413"/>
      <c r="P645" s="413"/>
      <c r="Q645" s="413"/>
      <c r="R645" s="413"/>
      <c r="S645" s="413"/>
      <c r="T645" s="413"/>
      <c r="U645" s="413"/>
      <c r="V645" s="413"/>
      <c r="W645" s="413"/>
      <c r="X645" s="413"/>
      <c r="Y645" s="413"/>
      <c r="Z645" s="413"/>
      <c r="AA645" s="413"/>
      <c r="AB645" s="413"/>
      <c r="AC645" s="413"/>
      <c r="AD645" s="413"/>
    </row>
    <row r="646" ht="13.5" customHeight="1">
      <c r="A646" s="413"/>
      <c r="B646" s="443"/>
      <c r="C646" s="443"/>
      <c r="D646" s="443"/>
      <c r="E646" s="413"/>
      <c r="F646" s="413"/>
      <c r="G646" s="443"/>
      <c r="H646" s="443"/>
      <c r="I646" s="443"/>
      <c r="J646" s="413"/>
      <c r="K646" s="413"/>
      <c r="L646" s="413"/>
      <c r="M646" s="413"/>
      <c r="N646" s="413"/>
      <c r="O646" s="413"/>
      <c r="P646" s="413"/>
      <c r="Q646" s="413"/>
      <c r="R646" s="413"/>
      <c r="S646" s="413"/>
      <c r="T646" s="413"/>
      <c r="U646" s="413"/>
      <c r="V646" s="413"/>
      <c r="W646" s="413"/>
      <c r="X646" s="413"/>
      <c r="Y646" s="413"/>
      <c r="Z646" s="413"/>
      <c r="AA646" s="413"/>
      <c r="AB646" s="413"/>
      <c r="AC646" s="413"/>
      <c r="AD646" s="413"/>
    </row>
    <row r="647" ht="13.5" customHeight="1">
      <c r="A647" s="413"/>
      <c r="B647" s="443"/>
      <c r="C647" s="443"/>
      <c r="D647" s="443"/>
      <c r="E647" s="413"/>
      <c r="F647" s="413"/>
      <c r="G647" s="443"/>
      <c r="H647" s="443"/>
      <c r="I647" s="443"/>
      <c r="J647" s="413"/>
      <c r="K647" s="413"/>
      <c r="L647" s="413"/>
      <c r="M647" s="413"/>
      <c r="N647" s="413"/>
      <c r="O647" s="413"/>
      <c r="P647" s="413"/>
      <c r="Q647" s="413"/>
      <c r="R647" s="413"/>
      <c r="S647" s="413"/>
      <c r="T647" s="413"/>
      <c r="U647" s="413"/>
      <c r="V647" s="413"/>
      <c r="W647" s="413"/>
      <c r="X647" s="413"/>
      <c r="Y647" s="413"/>
      <c r="Z647" s="413"/>
      <c r="AA647" s="413"/>
      <c r="AB647" s="413"/>
      <c r="AC647" s="413"/>
      <c r="AD647" s="413"/>
    </row>
    <row r="648" ht="13.5" customHeight="1">
      <c r="A648" s="413"/>
      <c r="B648" s="443"/>
      <c r="C648" s="443"/>
      <c r="D648" s="443"/>
      <c r="E648" s="413"/>
      <c r="F648" s="413"/>
      <c r="G648" s="443"/>
      <c r="H648" s="443"/>
      <c r="I648" s="443"/>
      <c r="J648" s="413"/>
      <c r="K648" s="413"/>
      <c r="L648" s="413"/>
      <c r="M648" s="413"/>
      <c r="N648" s="413"/>
      <c r="O648" s="413"/>
      <c r="P648" s="413"/>
      <c r="Q648" s="413"/>
      <c r="R648" s="413"/>
      <c r="S648" s="413"/>
      <c r="T648" s="413"/>
      <c r="U648" s="413"/>
      <c r="V648" s="413"/>
      <c r="W648" s="413"/>
      <c r="X648" s="413"/>
      <c r="Y648" s="413"/>
      <c r="Z648" s="413"/>
      <c r="AA648" s="413"/>
      <c r="AB648" s="413"/>
      <c r="AC648" s="413"/>
      <c r="AD648" s="413"/>
    </row>
    <row r="649" ht="13.5" customHeight="1">
      <c r="A649" s="413"/>
      <c r="B649" s="443"/>
      <c r="C649" s="443"/>
      <c r="D649" s="443"/>
      <c r="E649" s="413"/>
      <c r="F649" s="413"/>
      <c r="G649" s="443"/>
      <c r="H649" s="443"/>
      <c r="I649" s="443"/>
      <c r="J649" s="413"/>
      <c r="K649" s="413"/>
      <c r="L649" s="413"/>
      <c r="M649" s="413"/>
      <c r="N649" s="413"/>
      <c r="O649" s="413"/>
      <c r="P649" s="413"/>
      <c r="Q649" s="413"/>
      <c r="R649" s="413"/>
      <c r="S649" s="413"/>
      <c r="T649" s="413"/>
      <c r="U649" s="413"/>
      <c r="V649" s="413"/>
      <c r="W649" s="413"/>
      <c r="X649" s="413"/>
      <c r="Y649" s="413"/>
      <c r="Z649" s="413"/>
      <c r="AA649" s="413"/>
      <c r="AB649" s="413"/>
      <c r="AC649" s="413"/>
      <c r="AD649" s="413"/>
    </row>
    <row r="650" ht="13.5" customHeight="1">
      <c r="A650" s="413"/>
      <c r="B650" s="443"/>
      <c r="C650" s="443"/>
      <c r="D650" s="443"/>
      <c r="E650" s="413"/>
      <c r="F650" s="413"/>
      <c r="G650" s="443"/>
      <c r="H650" s="443"/>
      <c r="I650" s="443"/>
      <c r="J650" s="413"/>
      <c r="K650" s="413"/>
      <c r="L650" s="413"/>
      <c r="M650" s="413"/>
      <c r="N650" s="413"/>
      <c r="O650" s="413"/>
      <c r="P650" s="413"/>
      <c r="Q650" s="413"/>
      <c r="R650" s="413"/>
      <c r="S650" s="413"/>
      <c r="T650" s="413"/>
      <c r="U650" s="413"/>
      <c r="V650" s="413"/>
      <c r="W650" s="413"/>
      <c r="X650" s="413"/>
      <c r="Y650" s="413"/>
      <c r="Z650" s="413"/>
      <c r="AA650" s="413"/>
      <c r="AB650" s="413"/>
      <c r="AC650" s="413"/>
      <c r="AD650" s="413"/>
    </row>
    <row r="651" ht="13.5" customHeight="1">
      <c r="A651" s="413"/>
      <c r="B651" s="443"/>
      <c r="C651" s="443"/>
      <c r="D651" s="443"/>
      <c r="E651" s="413"/>
      <c r="F651" s="413"/>
      <c r="G651" s="443"/>
      <c r="H651" s="443"/>
      <c r="I651" s="443"/>
      <c r="J651" s="413"/>
      <c r="K651" s="413"/>
      <c r="L651" s="413"/>
      <c r="M651" s="413"/>
      <c r="N651" s="413"/>
      <c r="O651" s="413"/>
      <c r="P651" s="413"/>
      <c r="Q651" s="413"/>
      <c r="R651" s="413"/>
      <c r="S651" s="413"/>
      <c r="T651" s="413"/>
      <c r="U651" s="413"/>
      <c r="V651" s="413"/>
      <c r="W651" s="413"/>
      <c r="X651" s="413"/>
      <c r="Y651" s="413"/>
      <c r="Z651" s="413"/>
      <c r="AA651" s="413"/>
      <c r="AB651" s="413"/>
      <c r="AC651" s="413"/>
      <c r="AD651" s="413"/>
    </row>
    <row r="652" ht="13.5" customHeight="1">
      <c r="A652" s="413"/>
      <c r="B652" s="443"/>
      <c r="C652" s="443"/>
      <c r="D652" s="443"/>
      <c r="E652" s="413"/>
      <c r="F652" s="413"/>
      <c r="G652" s="443"/>
      <c r="H652" s="443"/>
      <c r="I652" s="443"/>
      <c r="J652" s="413"/>
      <c r="K652" s="413"/>
      <c r="L652" s="413"/>
      <c r="M652" s="413"/>
      <c r="N652" s="413"/>
      <c r="O652" s="413"/>
      <c r="P652" s="413"/>
      <c r="Q652" s="413"/>
      <c r="R652" s="413"/>
      <c r="S652" s="413"/>
      <c r="T652" s="413"/>
      <c r="U652" s="413"/>
      <c r="V652" s="413"/>
      <c r="W652" s="413"/>
      <c r="X652" s="413"/>
      <c r="Y652" s="413"/>
      <c r="Z652" s="413"/>
      <c r="AA652" s="413"/>
      <c r="AB652" s="413"/>
      <c r="AC652" s="413"/>
      <c r="AD652" s="413"/>
    </row>
    <row r="653" ht="13.5" customHeight="1">
      <c r="A653" s="413"/>
      <c r="B653" s="443"/>
      <c r="C653" s="443"/>
      <c r="D653" s="443"/>
      <c r="E653" s="413"/>
      <c r="F653" s="413"/>
      <c r="G653" s="443"/>
      <c r="H653" s="443"/>
      <c r="I653" s="443"/>
      <c r="J653" s="413"/>
      <c r="K653" s="413"/>
      <c r="L653" s="413"/>
      <c r="M653" s="413"/>
      <c r="N653" s="413"/>
      <c r="O653" s="413"/>
      <c r="P653" s="413"/>
      <c r="Q653" s="413"/>
      <c r="R653" s="413"/>
      <c r="S653" s="413"/>
      <c r="T653" s="413"/>
      <c r="U653" s="413"/>
      <c r="V653" s="413"/>
      <c r="W653" s="413"/>
      <c r="X653" s="413"/>
      <c r="Y653" s="413"/>
      <c r="Z653" s="413"/>
      <c r="AA653" s="413"/>
      <c r="AB653" s="413"/>
      <c r="AC653" s="413"/>
      <c r="AD653" s="413"/>
    </row>
    <row r="654" ht="13.5" customHeight="1">
      <c r="A654" s="413"/>
      <c r="B654" s="443"/>
      <c r="C654" s="443"/>
      <c r="D654" s="443"/>
      <c r="E654" s="413"/>
      <c r="F654" s="413"/>
      <c r="G654" s="443"/>
      <c r="H654" s="443"/>
      <c r="I654" s="443"/>
      <c r="J654" s="413"/>
      <c r="K654" s="413"/>
      <c r="L654" s="413"/>
      <c r="M654" s="413"/>
      <c r="N654" s="413"/>
      <c r="O654" s="413"/>
      <c r="P654" s="413"/>
      <c r="Q654" s="413"/>
      <c r="R654" s="413"/>
      <c r="S654" s="413"/>
      <c r="T654" s="413"/>
      <c r="U654" s="413"/>
      <c r="V654" s="413"/>
      <c r="W654" s="413"/>
      <c r="X654" s="413"/>
      <c r="Y654" s="413"/>
      <c r="Z654" s="413"/>
      <c r="AA654" s="413"/>
      <c r="AB654" s="413"/>
      <c r="AC654" s="413"/>
      <c r="AD654" s="413"/>
    </row>
    <row r="655" ht="13.5" customHeight="1">
      <c r="A655" s="413"/>
      <c r="B655" s="443"/>
      <c r="C655" s="443"/>
      <c r="D655" s="443"/>
      <c r="E655" s="413"/>
      <c r="F655" s="413"/>
      <c r="G655" s="443"/>
      <c r="H655" s="443"/>
      <c r="I655" s="443"/>
      <c r="J655" s="413"/>
      <c r="K655" s="413"/>
      <c r="L655" s="413"/>
      <c r="M655" s="413"/>
      <c r="N655" s="413"/>
      <c r="O655" s="413"/>
      <c r="P655" s="413"/>
      <c r="Q655" s="413"/>
      <c r="R655" s="413"/>
      <c r="S655" s="413"/>
      <c r="T655" s="413"/>
      <c r="U655" s="413"/>
      <c r="V655" s="413"/>
      <c r="W655" s="413"/>
      <c r="X655" s="413"/>
      <c r="Y655" s="413"/>
      <c r="Z655" s="413"/>
      <c r="AA655" s="413"/>
      <c r="AB655" s="413"/>
      <c r="AC655" s="413"/>
      <c r="AD655" s="413"/>
    </row>
    <row r="656" ht="13.5" customHeight="1">
      <c r="A656" s="413"/>
      <c r="B656" s="443"/>
      <c r="C656" s="443"/>
      <c r="D656" s="443"/>
      <c r="E656" s="413"/>
      <c r="F656" s="413"/>
      <c r="G656" s="443"/>
      <c r="H656" s="443"/>
      <c r="I656" s="443"/>
      <c r="J656" s="413"/>
      <c r="K656" s="413"/>
      <c r="L656" s="413"/>
      <c r="M656" s="413"/>
      <c r="N656" s="413"/>
      <c r="O656" s="413"/>
      <c r="P656" s="413"/>
      <c r="Q656" s="413"/>
      <c r="R656" s="413"/>
      <c r="S656" s="413"/>
      <c r="T656" s="413"/>
      <c r="U656" s="413"/>
      <c r="V656" s="413"/>
      <c r="W656" s="413"/>
      <c r="X656" s="413"/>
      <c r="Y656" s="413"/>
      <c r="Z656" s="413"/>
      <c r="AA656" s="413"/>
      <c r="AB656" s="413"/>
      <c r="AC656" s="413"/>
      <c r="AD656" s="413"/>
    </row>
    <row r="657" ht="13.5" customHeight="1">
      <c r="A657" s="413"/>
      <c r="B657" s="443"/>
      <c r="C657" s="443"/>
      <c r="D657" s="443"/>
      <c r="E657" s="413"/>
      <c r="F657" s="413"/>
      <c r="G657" s="443"/>
      <c r="H657" s="443"/>
      <c r="I657" s="443"/>
      <c r="J657" s="413"/>
      <c r="K657" s="413"/>
      <c r="L657" s="413"/>
      <c r="M657" s="413"/>
      <c r="N657" s="413"/>
      <c r="O657" s="413"/>
      <c r="P657" s="413"/>
      <c r="Q657" s="413"/>
      <c r="R657" s="413"/>
      <c r="S657" s="413"/>
      <c r="T657" s="413"/>
      <c r="U657" s="413"/>
      <c r="V657" s="413"/>
      <c r="W657" s="413"/>
      <c r="X657" s="413"/>
      <c r="Y657" s="413"/>
      <c r="Z657" s="413"/>
      <c r="AA657" s="413"/>
      <c r="AB657" s="413"/>
      <c r="AC657" s="413"/>
      <c r="AD657" s="413"/>
    </row>
    <row r="658" ht="13.5" customHeight="1">
      <c r="A658" s="413"/>
      <c r="B658" s="443"/>
      <c r="C658" s="443"/>
      <c r="D658" s="443"/>
      <c r="E658" s="413"/>
      <c r="F658" s="413"/>
      <c r="G658" s="443"/>
      <c r="H658" s="443"/>
      <c r="I658" s="443"/>
      <c r="J658" s="413"/>
      <c r="K658" s="413"/>
      <c r="L658" s="413"/>
      <c r="M658" s="413"/>
      <c r="N658" s="413"/>
      <c r="O658" s="413"/>
      <c r="P658" s="413"/>
      <c r="Q658" s="413"/>
      <c r="R658" s="413"/>
      <c r="S658" s="413"/>
      <c r="T658" s="413"/>
      <c r="U658" s="413"/>
      <c r="V658" s="413"/>
      <c r="W658" s="413"/>
      <c r="X658" s="413"/>
      <c r="Y658" s="413"/>
      <c r="Z658" s="413"/>
      <c r="AA658" s="413"/>
      <c r="AB658" s="413"/>
      <c r="AC658" s="413"/>
      <c r="AD658" s="413"/>
    </row>
    <row r="659" ht="13.5" customHeight="1">
      <c r="A659" s="413"/>
      <c r="B659" s="443"/>
      <c r="C659" s="443"/>
      <c r="D659" s="443"/>
      <c r="E659" s="413"/>
      <c r="F659" s="413"/>
      <c r="G659" s="443"/>
      <c r="H659" s="443"/>
      <c r="I659" s="443"/>
      <c r="J659" s="413"/>
      <c r="K659" s="413"/>
      <c r="L659" s="413"/>
      <c r="M659" s="413"/>
      <c r="N659" s="413"/>
      <c r="O659" s="413"/>
      <c r="P659" s="413"/>
      <c r="Q659" s="413"/>
      <c r="R659" s="413"/>
      <c r="S659" s="413"/>
      <c r="T659" s="413"/>
      <c r="U659" s="413"/>
      <c r="V659" s="413"/>
      <c r="W659" s="413"/>
      <c r="X659" s="413"/>
      <c r="Y659" s="413"/>
      <c r="Z659" s="413"/>
      <c r="AA659" s="413"/>
      <c r="AB659" s="413"/>
      <c r="AC659" s="413"/>
      <c r="AD659" s="413"/>
    </row>
    <row r="660" ht="13.5" customHeight="1">
      <c r="A660" s="413"/>
      <c r="B660" s="443"/>
      <c r="C660" s="443"/>
      <c r="D660" s="443"/>
      <c r="E660" s="413"/>
      <c r="F660" s="413"/>
      <c r="G660" s="443"/>
      <c r="H660" s="443"/>
      <c r="I660" s="443"/>
      <c r="J660" s="413"/>
      <c r="K660" s="413"/>
      <c r="L660" s="413"/>
      <c r="M660" s="413"/>
      <c r="N660" s="413"/>
      <c r="O660" s="413"/>
      <c r="P660" s="413"/>
      <c r="Q660" s="413"/>
      <c r="R660" s="413"/>
      <c r="S660" s="413"/>
      <c r="T660" s="413"/>
      <c r="U660" s="413"/>
      <c r="V660" s="413"/>
      <c r="W660" s="413"/>
      <c r="X660" s="413"/>
      <c r="Y660" s="413"/>
      <c r="Z660" s="413"/>
      <c r="AA660" s="413"/>
      <c r="AB660" s="413"/>
      <c r="AC660" s="413"/>
      <c r="AD660" s="413"/>
    </row>
    <row r="661" ht="13.5" customHeight="1">
      <c r="A661" s="413"/>
      <c r="B661" s="443"/>
      <c r="C661" s="443"/>
      <c r="D661" s="443"/>
      <c r="E661" s="413"/>
      <c r="F661" s="413"/>
      <c r="G661" s="443"/>
      <c r="H661" s="443"/>
      <c r="I661" s="443"/>
      <c r="J661" s="413"/>
      <c r="K661" s="413"/>
      <c r="L661" s="413"/>
      <c r="M661" s="413"/>
      <c r="N661" s="413"/>
      <c r="O661" s="413"/>
      <c r="P661" s="413"/>
      <c r="Q661" s="413"/>
      <c r="R661" s="413"/>
      <c r="S661" s="413"/>
      <c r="T661" s="413"/>
      <c r="U661" s="413"/>
      <c r="V661" s="413"/>
      <c r="W661" s="413"/>
      <c r="X661" s="413"/>
      <c r="Y661" s="413"/>
      <c r="Z661" s="413"/>
      <c r="AA661" s="413"/>
      <c r="AB661" s="413"/>
      <c r="AC661" s="413"/>
      <c r="AD661" s="413"/>
    </row>
    <row r="662" ht="13.5" customHeight="1">
      <c r="A662" s="413"/>
      <c r="B662" s="443"/>
      <c r="C662" s="443"/>
      <c r="D662" s="443"/>
      <c r="E662" s="413"/>
      <c r="F662" s="413"/>
      <c r="G662" s="443"/>
      <c r="H662" s="443"/>
      <c r="I662" s="443"/>
      <c r="J662" s="413"/>
      <c r="K662" s="413"/>
      <c r="L662" s="413"/>
      <c r="M662" s="413"/>
      <c r="N662" s="413"/>
      <c r="O662" s="413"/>
      <c r="P662" s="413"/>
      <c r="Q662" s="413"/>
      <c r="R662" s="413"/>
      <c r="S662" s="413"/>
      <c r="T662" s="413"/>
      <c r="U662" s="413"/>
      <c r="V662" s="413"/>
      <c r="W662" s="413"/>
      <c r="X662" s="413"/>
      <c r="Y662" s="413"/>
      <c r="Z662" s="413"/>
      <c r="AA662" s="413"/>
      <c r="AB662" s="413"/>
      <c r="AC662" s="413"/>
      <c r="AD662" s="413"/>
    </row>
    <row r="663" ht="13.5" customHeight="1">
      <c r="A663" s="413"/>
      <c r="B663" s="443"/>
      <c r="C663" s="443"/>
      <c r="D663" s="443"/>
      <c r="E663" s="413"/>
      <c r="F663" s="413"/>
      <c r="G663" s="443"/>
      <c r="H663" s="443"/>
      <c r="I663" s="443"/>
      <c r="J663" s="413"/>
      <c r="K663" s="413"/>
      <c r="L663" s="413"/>
      <c r="M663" s="413"/>
      <c r="N663" s="413"/>
      <c r="O663" s="413"/>
      <c r="P663" s="413"/>
      <c r="Q663" s="413"/>
      <c r="R663" s="413"/>
      <c r="S663" s="413"/>
      <c r="T663" s="413"/>
      <c r="U663" s="413"/>
      <c r="V663" s="413"/>
      <c r="W663" s="413"/>
      <c r="X663" s="413"/>
      <c r="Y663" s="413"/>
      <c r="Z663" s="413"/>
      <c r="AA663" s="413"/>
      <c r="AB663" s="413"/>
      <c r="AC663" s="413"/>
      <c r="AD663" s="413"/>
    </row>
    <row r="664" ht="13.5" customHeight="1">
      <c r="A664" s="413"/>
      <c r="B664" s="443"/>
      <c r="C664" s="443"/>
      <c r="D664" s="443"/>
      <c r="E664" s="413"/>
      <c r="F664" s="413"/>
      <c r="G664" s="443"/>
      <c r="H664" s="443"/>
      <c r="I664" s="443"/>
      <c r="J664" s="413"/>
      <c r="K664" s="413"/>
      <c r="L664" s="413"/>
      <c r="M664" s="413"/>
      <c r="N664" s="413"/>
      <c r="O664" s="413"/>
      <c r="P664" s="413"/>
      <c r="Q664" s="413"/>
      <c r="R664" s="413"/>
      <c r="S664" s="413"/>
      <c r="T664" s="413"/>
      <c r="U664" s="413"/>
      <c r="V664" s="413"/>
      <c r="W664" s="413"/>
      <c r="X664" s="413"/>
      <c r="Y664" s="413"/>
      <c r="Z664" s="413"/>
      <c r="AA664" s="413"/>
      <c r="AB664" s="413"/>
      <c r="AC664" s="413"/>
      <c r="AD664" s="413"/>
    </row>
    <row r="665" ht="13.5" customHeight="1">
      <c r="A665" s="413"/>
      <c r="B665" s="443"/>
      <c r="C665" s="443"/>
      <c r="D665" s="443"/>
      <c r="E665" s="413"/>
      <c r="F665" s="413"/>
      <c r="G665" s="443"/>
      <c r="H665" s="443"/>
      <c r="I665" s="443"/>
      <c r="J665" s="413"/>
      <c r="K665" s="413"/>
      <c r="L665" s="413"/>
      <c r="M665" s="413"/>
      <c r="N665" s="413"/>
      <c r="O665" s="413"/>
      <c r="P665" s="413"/>
      <c r="Q665" s="413"/>
      <c r="R665" s="413"/>
      <c r="S665" s="413"/>
      <c r="T665" s="413"/>
      <c r="U665" s="413"/>
      <c r="V665" s="413"/>
      <c r="W665" s="413"/>
      <c r="X665" s="413"/>
      <c r="Y665" s="413"/>
      <c r="Z665" s="413"/>
      <c r="AA665" s="413"/>
      <c r="AB665" s="413"/>
      <c r="AC665" s="413"/>
      <c r="AD665" s="413"/>
    </row>
    <row r="666" ht="13.5" customHeight="1">
      <c r="A666" s="413"/>
      <c r="B666" s="443"/>
      <c r="C666" s="443"/>
      <c r="D666" s="443"/>
      <c r="E666" s="413"/>
      <c r="F666" s="413"/>
      <c r="G666" s="443"/>
      <c r="H666" s="443"/>
      <c r="I666" s="443"/>
      <c r="J666" s="413"/>
      <c r="K666" s="413"/>
      <c r="L666" s="413"/>
      <c r="M666" s="413"/>
      <c r="N666" s="413"/>
      <c r="O666" s="413"/>
      <c r="P666" s="413"/>
      <c r="Q666" s="413"/>
      <c r="R666" s="413"/>
      <c r="S666" s="413"/>
      <c r="T666" s="413"/>
      <c r="U666" s="413"/>
      <c r="V666" s="413"/>
      <c r="W666" s="413"/>
      <c r="X666" s="413"/>
      <c r="Y666" s="413"/>
      <c r="Z666" s="413"/>
      <c r="AA666" s="413"/>
      <c r="AB666" s="413"/>
      <c r="AC666" s="413"/>
      <c r="AD666" s="413"/>
    </row>
    <row r="667" ht="13.5" customHeight="1">
      <c r="A667" s="413"/>
      <c r="B667" s="443"/>
      <c r="C667" s="443"/>
      <c r="D667" s="443"/>
      <c r="E667" s="413"/>
      <c r="F667" s="413"/>
      <c r="G667" s="443"/>
      <c r="H667" s="443"/>
      <c r="I667" s="443"/>
      <c r="J667" s="413"/>
      <c r="K667" s="413"/>
      <c r="L667" s="413"/>
      <c r="M667" s="413"/>
      <c r="N667" s="413"/>
      <c r="O667" s="413"/>
      <c r="P667" s="413"/>
      <c r="Q667" s="413"/>
      <c r="R667" s="413"/>
      <c r="S667" s="413"/>
      <c r="T667" s="413"/>
      <c r="U667" s="413"/>
      <c r="V667" s="413"/>
      <c r="W667" s="413"/>
      <c r="X667" s="413"/>
      <c r="Y667" s="413"/>
      <c r="Z667" s="413"/>
      <c r="AA667" s="413"/>
      <c r="AB667" s="413"/>
      <c r="AC667" s="413"/>
      <c r="AD667" s="413"/>
    </row>
    <row r="668" ht="13.5" customHeight="1">
      <c r="A668" s="413"/>
      <c r="B668" s="443"/>
      <c r="C668" s="443"/>
      <c r="D668" s="443"/>
      <c r="E668" s="413"/>
      <c r="F668" s="413"/>
      <c r="G668" s="443"/>
      <c r="H668" s="443"/>
      <c r="I668" s="443"/>
      <c r="J668" s="413"/>
      <c r="K668" s="413"/>
      <c r="L668" s="413"/>
      <c r="M668" s="413"/>
      <c r="N668" s="413"/>
      <c r="O668" s="413"/>
      <c r="P668" s="413"/>
      <c r="Q668" s="413"/>
      <c r="R668" s="413"/>
      <c r="S668" s="413"/>
      <c r="T668" s="413"/>
      <c r="U668" s="413"/>
      <c r="V668" s="413"/>
      <c r="W668" s="413"/>
      <c r="X668" s="413"/>
      <c r="Y668" s="413"/>
      <c r="Z668" s="413"/>
      <c r="AA668" s="413"/>
      <c r="AB668" s="413"/>
      <c r="AC668" s="413"/>
      <c r="AD668" s="413"/>
    </row>
    <row r="669" ht="13.5" customHeight="1">
      <c r="A669" s="413"/>
      <c r="B669" s="443"/>
      <c r="C669" s="443"/>
      <c r="D669" s="443"/>
      <c r="E669" s="413"/>
      <c r="F669" s="413"/>
      <c r="G669" s="443"/>
      <c r="H669" s="443"/>
      <c r="I669" s="443"/>
      <c r="J669" s="413"/>
      <c r="K669" s="413"/>
      <c r="L669" s="413"/>
      <c r="M669" s="413"/>
      <c r="N669" s="413"/>
      <c r="O669" s="413"/>
      <c r="P669" s="413"/>
      <c r="Q669" s="413"/>
      <c r="R669" s="413"/>
      <c r="S669" s="413"/>
      <c r="T669" s="413"/>
      <c r="U669" s="413"/>
      <c r="V669" s="413"/>
      <c r="W669" s="413"/>
      <c r="X669" s="413"/>
      <c r="Y669" s="413"/>
      <c r="Z669" s="413"/>
      <c r="AA669" s="413"/>
      <c r="AB669" s="413"/>
      <c r="AC669" s="413"/>
      <c r="AD669" s="413"/>
    </row>
    <row r="670" ht="13.5" customHeight="1">
      <c r="A670" s="413"/>
      <c r="B670" s="443"/>
      <c r="C670" s="443"/>
      <c r="D670" s="443"/>
      <c r="E670" s="413"/>
      <c r="F670" s="413"/>
      <c r="G670" s="443"/>
      <c r="H670" s="443"/>
      <c r="I670" s="443"/>
      <c r="J670" s="413"/>
      <c r="K670" s="413"/>
      <c r="L670" s="413"/>
      <c r="M670" s="413"/>
      <c r="N670" s="413"/>
      <c r="O670" s="413"/>
      <c r="P670" s="413"/>
      <c r="Q670" s="413"/>
      <c r="R670" s="413"/>
      <c r="S670" s="413"/>
      <c r="T670" s="413"/>
      <c r="U670" s="413"/>
      <c r="V670" s="413"/>
      <c r="W670" s="413"/>
      <c r="X670" s="413"/>
      <c r="Y670" s="413"/>
      <c r="Z670" s="413"/>
      <c r="AA670" s="413"/>
      <c r="AB670" s="413"/>
      <c r="AC670" s="413"/>
      <c r="AD670" s="413"/>
    </row>
    <row r="671" ht="13.5" customHeight="1">
      <c r="A671" s="413"/>
      <c r="B671" s="443"/>
      <c r="C671" s="443"/>
      <c r="D671" s="443"/>
      <c r="E671" s="413"/>
      <c r="F671" s="413"/>
      <c r="G671" s="443"/>
      <c r="H671" s="443"/>
      <c r="I671" s="443"/>
      <c r="J671" s="413"/>
      <c r="K671" s="413"/>
      <c r="L671" s="413"/>
      <c r="M671" s="413"/>
      <c r="N671" s="413"/>
      <c r="O671" s="413"/>
      <c r="P671" s="413"/>
      <c r="Q671" s="413"/>
      <c r="R671" s="413"/>
      <c r="S671" s="413"/>
      <c r="T671" s="413"/>
      <c r="U671" s="413"/>
      <c r="V671" s="413"/>
      <c r="W671" s="413"/>
      <c r="X671" s="413"/>
      <c r="Y671" s="413"/>
      <c r="Z671" s="413"/>
      <c r="AA671" s="413"/>
      <c r="AB671" s="413"/>
      <c r="AC671" s="413"/>
      <c r="AD671" s="413"/>
    </row>
    <row r="672" ht="13.5" customHeight="1">
      <c r="A672" s="413"/>
      <c r="B672" s="443"/>
      <c r="C672" s="443"/>
      <c r="D672" s="443"/>
      <c r="E672" s="413"/>
      <c r="F672" s="413"/>
      <c r="G672" s="443"/>
      <c r="H672" s="443"/>
      <c r="I672" s="443"/>
      <c r="J672" s="413"/>
      <c r="K672" s="413"/>
      <c r="L672" s="413"/>
      <c r="M672" s="413"/>
      <c r="N672" s="413"/>
      <c r="O672" s="413"/>
      <c r="P672" s="413"/>
      <c r="Q672" s="413"/>
      <c r="R672" s="413"/>
      <c r="S672" s="413"/>
      <c r="T672" s="413"/>
      <c r="U672" s="413"/>
      <c r="V672" s="413"/>
      <c r="W672" s="413"/>
      <c r="X672" s="413"/>
      <c r="Y672" s="413"/>
      <c r="Z672" s="413"/>
      <c r="AA672" s="413"/>
      <c r="AB672" s="413"/>
      <c r="AC672" s="413"/>
      <c r="AD672" s="413"/>
    </row>
    <row r="673" ht="13.5" customHeight="1">
      <c r="A673" s="413"/>
      <c r="B673" s="443"/>
      <c r="C673" s="443"/>
      <c r="D673" s="443"/>
      <c r="E673" s="413"/>
      <c r="F673" s="413"/>
      <c r="G673" s="443"/>
      <c r="H673" s="443"/>
      <c r="I673" s="443"/>
      <c r="J673" s="413"/>
      <c r="K673" s="413"/>
      <c r="L673" s="413"/>
      <c r="M673" s="413"/>
      <c r="N673" s="413"/>
      <c r="O673" s="413"/>
      <c r="P673" s="413"/>
      <c r="Q673" s="413"/>
      <c r="R673" s="413"/>
      <c r="S673" s="413"/>
      <c r="T673" s="413"/>
      <c r="U673" s="413"/>
      <c r="V673" s="413"/>
      <c r="W673" s="413"/>
      <c r="X673" s="413"/>
      <c r="Y673" s="413"/>
      <c r="Z673" s="413"/>
      <c r="AA673" s="413"/>
      <c r="AB673" s="413"/>
      <c r="AC673" s="413"/>
      <c r="AD673" s="413"/>
    </row>
    <row r="674" ht="13.5" customHeight="1">
      <c r="A674" s="413"/>
      <c r="B674" s="443"/>
      <c r="C674" s="443"/>
      <c r="D674" s="443"/>
      <c r="E674" s="413"/>
      <c r="F674" s="413"/>
      <c r="G674" s="443"/>
      <c r="H674" s="443"/>
      <c r="I674" s="443"/>
      <c r="J674" s="413"/>
      <c r="K674" s="413"/>
      <c r="L674" s="413"/>
      <c r="M674" s="413"/>
      <c r="N674" s="413"/>
      <c r="O674" s="413"/>
      <c r="P674" s="413"/>
      <c r="Q674" s="413"/>
      <c r="R674" s="413"/>
      <c r="S674" s="413"/>
      <c r="T674" s="413"/>
      <c r="U674" s="413"/>
      <c r="V674" s="413"/>
      <c r="W674" s="413"/>
      <c r="X674" s="413"/>
      <c r="Y674" s="413"/>
      <c r="Z674" s="413"/>
      <c r="AA674" s="413"/>
      <c r="AB674" s="413"/>
      <c r="AC674" s="413"/>
      <c r="AD674" s="413"/>
    </row>
    <row r="675" ht="13.5" customHeight="1">
      <c r="A675" s="413"/>
      <c r="B675" s="443"/>
      <c r="C675" s="443"/>
      <c r="D675" s="443"/>
      <c r="E675" s="413"/>
      <c r="F675" s="413"/>
      <c r="G675" s="443"/>
      <c r="H675" s="443"/>
      <c r="I675" s="443"/>
      <c r="J675" s="413"/>
      <c r="K675" s="413"/>
      <c r="L675" s="413"/>
      <c r="M675" s="413"/>
      <c r="N675" s="413"/>
      <c r="O675" s="413"/>
      <c r="P675" s="413"/>
      <c r="Q675" s="413"/>
      <c r="R675" s="413"/>
      <c r="S675" s="413"/>
      <c r="T675" s="413"/>
      <c r="U675" s="413"/>
      <c r="V675" s="413"/>
      <c r="W675" s="413"/>
      <c r="X675" s="413"/>
      <c r="Y675" s="413"/>
      <c r="Z675" s="413"/>
      <c r="AA675" s="413"/>
      <c r="AB675" s="413"/>
      <c r="AC675" s="413"/>
      <c r="AD675" s="413"/>
    </row>
    <row r="676" ht="13.5" customHeight="1">
      <c r="A676" s="413"/>
      <c r="B676" s="443"/>
      <c r="C676" s="443"/>
      <c r="D676" s="443"/>
      <c r="E676" s="413"/>
      <c r="F676" s="413"/>
      <c r="G676" s="443"/>
      <c r="H676" s="443"/>
      <c r="I676" s="443"/>
      <c r="J676" s="413"/>
      <c r="K676" s="413"/>
      <c r="L676" s="413"/>
      <c r="M676" s="413"/>
      <c r="N676" s="413"/>
      <c r="O676" s="413"/>
      <c r="P676" s="413"/>
      <c r="Q676" s="413"/>
      <c r="R676" s="413"/>
      <c r="S676" s="413"/>
      <c r="T676" s="413"/>
      <c r="U676" s="413"/>
      <c r="V676" s="413"/>
      <c r="W676" s="413"/>
      <c r="X676" s="413"/>
      <c r="Y676" s="413"/>
      <c r="Z676" s="413"/>
      <c r="AA676" s="413"/>
      <c r="AB676" s="413"/>
      <c r="AC676" s="413"/>
      <c r="AD676" s="413"/>
    </row>
    <row r="677" ht="13.5" customHeight="1">
      <c r="A677" s="413"/>
      <c r="B677" s="443"/>
      <c r="C677" s="443"/>
      <c r="D677" s="443"/>
      <c r="E677" s="413"/>
      <c r="F677" s="413"/>
      <c r="G677" s="443"/>
      <c r="H677" s="443"/>
      <c r="I677" s="443"/>
      <c r="J677" s="413"/>
      <c r="K677" s="413"/>
      <c r="L677" s="413"/>
      <c r="M677" s="413"/>
      <c r="N677" s="413"/>
      <c r="O677" s="413"/>
      <c r="P677" s="413"/>
      <c r="Q677" s="413"/>
      <c r="R677" s="413"/>
      <c r="S677" s="413"/>
      <c r="T677" s="413"/>
      <c r="U677" s="413"/>
      <c r="V677" s="413"/>
      <c r="W677" s="413"/>
      <c r="X677" s="413"/>
      <c r="Y677" s="413"/>
      <c r="Z677" s="413"/>
      <c r="AA677" s="413"/>
      <c r="AB677" s="413"/>
      <c r="AC677" s="413"/>
      <c r="AD677" s="413"/>
    </row>
    <row r="678" ht="13.5" customHeight="1">
      <c r="A678" s="413"/>
      <c r="B678" s="443"/>
      <c r="C678" s="443"/>
      <c r="D678" s="443"/>
      <c r="E678" s="413"/>
      <c r="F678" s="413"/>
      <c r="G678" s="443"/>
      <c r="H678" s="443"/>
      <c r="I678" s="443"/>
      <c r="J678" s="413"/>
      <c r="K678" s="413"/>
      <c r="L678" s="413"/>
      <c r="M678" s="413"/>
      <c r="N678" s="413"/>
      <c r="O678" s="413"/>
      <c r="P678" s="413"/>
      <c r="Q678" s="413"/>
      <c r="R678" s="413"/>
      <c r="S678" s="413"/>
      <c r="T678" s="413"/>
      <c r="U678" s="413"/>
      <c r="V678" s="413"/>
      <c r="W678" s="413"/>
      <c r="X678" s="413"/>
      <c r="Y678" s="413"/>
      <c r="Z678" s="413"/>
      <c r="AA678" s="413"/>
      <c r="AB678" s="413"/>
      <c r="AC678" s="413"/>
      <c r="AD678" s="413"/>
    </row>
    <row r="679" ht="13.5" customHeight="1">
      <c r="A679" s="413"/>
      <c r="B679" s="443"/>
      <c r="C679" s="443"/>
      <c r="D679" s="443"/>
      <c r="E679" s="413"/>
      <c r="F679" s="413"/>
      <c r="G679" s="443"/>
      <c r="H679" s="443"/>
      <c r="I679" s="443"/>
      <c r="J679" s="413"/>
      <c r="K679" s="413"/>
      <c r="L679" s="413"/>
      <c r="M679" s="413"/>
      <c r="N679" s="413"/>
      <c r="O679" s="413"/>
      <c r="P679" s="413"/>
      <c r="Q679" s="413"/>
      <c r="R679" s="413"/>
      <c r="S679" s="413"/>
      <c r="T679" s="413"/>
      <c r="U679" s="413"/>
      <c r="V679" s="413"/>
      <c r="W679" s="413"/>
      <c r="X679" s="413"/>
      <c r="Y679" s="413"/>
      <c r="Z679" s="413"/>
      <c r="AA679" s="413"/>
      <c r="AB679" s="413"/>
      <c r="AC679" s="413"/>
      <c r="AD679" s="413"/>
    </row>
    <row r="680" ht="13.5" customHeight="1">
      <c r="A680" s="413"/>
      <c r="B680" s="443"/>
      <c r="C680" s="443"/>
      <c r="D680" s="443"/>
      <c r="E680" s="413"/>
      <c r="F680" s="413"/>
      <c r="G680" s="443"/>
      <c r="H680" s="443"/>
      <c r="I680" s="443"/>
      <c r="J680" s="413"/>
      <c r="K680" s="413"/>
      <c r="L680" s="413"/>
      <c r="M680" s="413"/>
      <c r="N680" s="413"/>
      <c r="O680" s="413"/>
      <c r="P680" s="413"/>
      <c r="Q680" s="413"/>
      <c r="R680" s="413"/>
      <c r="S680" s="413"/>
      <c r="T680" s="413"/>
      <c r="U680" s="413"/>
      <c r="V680" s="413"/>
      <c r="W680" s="413"/>
      <c r="X680" s="413"/>
      <c r="Y680" s="413"/>
      <c r="Z680" s="413"/>
      <c r="AA680" s="413"/>
      <c r="AB680" s="413"/>
      <c r="AC680" s="413"/>
      <c r="AD680" s="413"/>
    </row>
    <row r="681" ht="13.5" customHeight="1">
      <c r="A681" s="413"/>
      <c r="B681" s="443"/>
      <c r="C681" s="443"/>
      <c r="D681" s="443"/>
      <c r="E681" s="413"/>
      <c r="F681" s="413"/>
      <c r="G681" s="443"/>
      <c r="H681" s="443"/>
      <c r="I681" s="443"/>
      <c r="J681" s="413"/>
      <c r="K681" s="413"/>
      <c r="L681" s="413"/>
      <c r="M681" s="413"/>
      <c r="N681" s="413"/>
      <c r="O681" s="413"/>
      <c r="P681" s="413"/>
      <c r="Q681" s="413"/>
      <c r="R681" s="413"/>
      <c r="S681" s="413"/>
      <c r="T681" s="413"/>
      <c r="U681" s="413"/>
      <c r="V681" s="413"/>
      <c r="W681" s="413"/>
      <c r="X681" s="413"/>
      <c r="Y681" s="413"/>
      <c r="Z681" s="413"/>
      <c r="AA681" s="413"/>
      <c r="AB681" s="413"/>
      <c r="AC681" s="413"/>
      <c r="AD681" s="413"/>
    </row>
    <row r="682" ht="13.5" customHeight="1">
      <c r="A682" s="413"/>
      <c r="B682" s="443"/>
      <c r="C682" s="443"/>
      <c r="D682" s="443"/>
      <c r="E682" s="413"/>
      <c r="F682" s="413"/>
      <c r="G682" s="443"/>
      <c r="H682" s="443"/>
      <c r="I682" s="443"/>
      <c r="J682" s="413"/>
      <c r="K682" s="413"/>
      <c r="L682" s="413"/>
      <c r="M682" s="413"/>
      <c r="N682" s="413"/>
      <c r="O682" s="413"/>
      <c r="P682" s="413"/>
      <c r="Q682" s="413"/>
      <c r="R682" s="413"/>
      <c r="S682" s="413"/>
      <c r="T682" s="413"/>
      <c r="U682" s="413"/>
      <c r="V682" s="413"/>
      <c r="W682" s="413"/>
      <c r="X682" s="413"/>
      <c r="Y682" s="413"/>
      <c r="Z682" s="413"/>
      <c r="AA682" s="413"/>
      <c r="AB682" s="413"/>
      <c r="AC682" s="413"/>
      <c r="AD682" s="413"/>
    </row>
    <row r="683" ht="13.5" customHeight="1">
      <c r="A683" s="413"/>
      <c r="B683" s="443"/>
      <c r="C683" s="443"/>
      <c r="D683" s="443"/>
      <c r="E683" s="413"/>
      <c r="F683" s="413"/>
      <c r="G683" s="443"/>
      <c r="H683" s="443"/>
      <c r="I683" s="443"/>
      <c r="J683" s="413"/>
      <c r="K683" s="413"/>
      <c r="L683" s="413"/>
      <c r="M683" s="413"/>
      <c r="N683" s="413"/>
      <c r="O683" s="413"/>
      <c r="P683" s="413"/>
      <c r="Q683" s="413"/>
      <c r="R683" s="413"/>
      <c r="S683" s="413"/>
      <c r="T683" s="413"/>
      <c r="U683" s="413"/>
      <c r="V683" s="413"/>
      <c r="W683" s="413"/>
      <c r="X683" s="413"/>
      <c r="Y683" s="413"/>
      <c r="Z683" s="413"/>
      <c r="AA683" s="413"/>
      <c r="AB683" s="413"/>
      <c r="AC683" s="413"/>
      <c r="AD683" s="413"/>
    </row>
    <row r="684" ht="13.5" customHeight="1">
      <c r="A684" s="413"/>
      <c r="B684" s="443"/>
      <c r="C684" s="443"/>
      <c r="D684" s="443"/>
      <c r="E684" s="413"/>
      <c r="F684" s="413"/>
      <c r="G684" s="443"/>
      <c r="H684" s="443"/>
      <c r="I684" s="443"/>
      <c r="J684" s="413"/>
      <c r="K684" s="413"/>
      <c r="L684" s="413"/>
      <c r="M684" s="413"/>
      <c r="N684" s="413"/>
      <c r="O684" s="413"/>
      <c r="P684" s="413"/>
      <c r="Q684" s="413"/>
      <c r="R684" s="413"/>
      <c r="S684" s="413"/>
      <c r="T684" s="413"/>
      <c r="U684" s="413"/>
      <c r="V684" s="413"/>
      <c r="W684" s="413"/>
      <c r="X684" s="413"/>
      <c r="Y684" s="413"/>
      <c r="Z684" s="413"/>
      <c r="AA684" s="413"/>
      <c r="AB684" s="413"/>
      <c r="AC684" s="413"/>
      <c r="AD684" s="413"/>
    </row>
    <row r="685" ht="13.5" customHeight="1">
      <c r="A685" s="413"/>
      <c r="B685" s="443"/>
      <c r="C685" s="443"/>
      <c r="D685" s="443"/>
      <c r="E685" s="413"/>
      <c r="F685" s="413"/>
      <c r="G685" s="443"/>
      <c r="H685" s="443"/>
      <c r="I685" s="443"/>
      <c r="J685" s="413"/>
      <c r="K685" s="413"/>
      <c r="L685" s="413"/>
      <c r="M685" s="413"/>
      <c r="N685" s="413"/>
      <c r="O685" s="413"/>
      <c r="P685" s="413"/>
      <c r="Q685" s="413"/>
      <c r="R685" s="413"/>
      <c r="S685" s="413"/>
      <c r="T685" s="413"/>
      <c r="U685" s="413"/>
      <c r="V685" s="413"/>
      <c r="W685" s="413"/>
      <c r="X685" s="413"/>
      <c r="Y685" s="413"/>
      <c r="Z685" s="413"/>
      <c r="AA685" s="413"/>
      <c r="AB685" s="413"/>
      <c r="AC685" s="413"/>
      <c r="AD685" s="413"/>
    </row>
    <row r="686" ht="13.5" customHeight="1">
      <c r="A686" s="413"/>
      <c r="B686" s="443"/>
      <c r="C686" s="443"/>
      <c r="D686" s="443"/>
      <c r="E686" s="413"/>
      <c r="F686" s="413"/>
      <c r="G686" s="443"/>
      <c r="H686" s="443"/>
      <c r="I686" s="443"/>
      <c r="J686" s="413"/>
      <c r="K686" s="413"/>
      <c r="L686" s="413"/>
      <c r="M686" s="413"/>
      <c r="N686" s="413"/>
      <c r="O686" s="413"/>
      <c r="P686" s="413"/>
      <c r="Q686" s="413"/>
      <c r="R686" s="413"/>
      <c r="S686" s="413"/>
      <c r="T686" s="413"/>
      <c r="U686" s="413"/>
      <c r="V686" s="413"/>
      <c r="W686" s="413"/>
      <c r="X686" s="413"/>
      <c r="Y686" s="413"/>
      <c r="Z686" s="413"/>
      <c r="AA686" s="413"/>
      <c r="AB686" s="413"/>
      <c r="AC686" s="413"/>
      <c r="AD686" s="413"/>
    </row>
    <row r="687" ht="13.5" customHeight="1">
      <c r="A687" s="413"/>
      <c r="B687" s="443"/>
      <c r="C687" s="443"/>
      <c r="D687" s="443"/>
      <c r="E687" s="413"/>
      <c r="F687" s="413"/>
      <c r="G687" s="443"/>
      <c r="H687" s="443"/>
      <c r="I687" s="443"/>
      <c r="J687" s="413"/>
      <c r="K687" s="413"/>
      <c r="L687" s="413"/>
      <c r="M687" s="413"/>
      <c r="N687" s="413"/>
      <c r="O687" s="413"/>
      <c r="P687" s="413"/>
      <c r="Q687" s="413"/>
      <c r="R687" s="413"/>
      <c r="S687" s="413"/>
      <c r="T687" s="413"/>
      <c r="U687" s="413"/>
      <c r="V687" s="413"/>
      <c r="W687" s="413"/>
      <c r="X687" s="413"/>
      <c r="Y687" s="413"/>
      <c r="Z687" s="413"/>
      <c r="AA687" s="413"/>
      <c r="AB687" s="413"/>
      <c r="AC687" s="413"/>
      <c r="AD687" s="413"/>
    </row>
    <row r="688" ht="13.5" customHeight="1">
      <c r="A688" s="413"/>
      <c r="B688" s="443"/>
      <c r="C688" s="443"/>
      <c r="D688" s="443"/>
      <c r="E688" s="413"/>
      <c r="F688" s="413"/>
      <c r="G688" s="443"/>
      <c r="H688" s="443"/>
      <c r="I688" s="443"/>
      <c r="J688" s="413"/>
      <c r="K688" s="413"/>
      <c r="L688" s="413"/>
      <c r="M688" s="413"/>
      <c r="N688" s="413"/>
      <c r="O688" s="413"/>
      <c r="P688" s="413"/>
      <c r="Q688" s="413"/>
      <c r="R688" s="413"/>
      <c r="S688" s="413"/>
      <c r="T688" s="413"/>
      <c r="U688" s="413"/>
      <c r="V688" s="413"/>
      <c r="W688" s="413"/>
      <c r="X688" s="413"/>
      <c r="Y688" s="413"/>
      <c r="Z688" s="413"/>
      <c r="AA688" s="413"/>
      <c r="AB688" s="413"/>
      <c r="AC688" s="413"/>
      <c r="AD688" s="413"/>
    </row>
    <row r="689" ht="13.5" customHeight="1">
      <c r="A689" s="413"/>
      <c r="B689" s="443"/>
      <c r="C689" s="443"/>
      <c r="D689" s="443"/>
      <c r="E689" s="413"/>
      <c r="F689" s="413"/>
      <c r="G689" s="443"/>
      <c r="H689" s="443"/>
      <c r="I689" s="443"/>
      <c r="J689" s="413"/>
      <c r="K689" s="413"/>
      <c r="L689" s="413"/>
      <c r="M689" s="413"/>
      <c r="N689" s="413"/>
      <c r="O689" s="413"/>
      <c r="P689" s="413"/>
      <c r="Q689" s="413"/>
      <c r="R689" s="413"/>
      <c r="S689" s="413"/>
      <c r="T689" s="413"/>
      <c r="U689" s="413"/>
      <c r="V689" s="413"/>
      <c r="W689" s="413"/>
      <c r="X689" s="413"/>
      <c r="Y689" s="413"/>
      <c r="Z689" s="413"/>
      <c r="AA689" s="413"/>
      <c r="AB689" s="413"/>
      <c r="AC689" s="413"/>
      <c r="AD689" s="413"/>
    </row>
    <row r="690" ht="13.5" customHeight="1">
      <c r="A690" s="413"/>
      <c r="B690" s="443"/>
      <c r="C690" s="443"/>
      <c r="D690" s="443"/>
      <c r="E690" s="413"/>
      <c r="F690" s="413"/>
      <c r="G690" s="443"/>
      <c r="H690" s="443"/>
      <c r="I690" s="443"/>
      <c r="J690" s="413"/>
      <c r="K690" s="413"/>
      <c r="L690" s="413"/>
      <c r="M690" s="413"/>
      <c r="N690" s="413"/>
      <c r="O690" s="413"/>
      <c r="P690" s="413"/>
      <c r="Q690" s="413"/>
      <c r="R690" s="413"/>
      <c r="S690" s="413"/>
      <c r="T690" s="413"/>
      <c r="U690" s="413"/>
      <c r="V690" s="413"/>
      <c r="W690" s="413"/>
      <c r="X690" s="413"/>
      <c r="Y690" s="413"/>
      <c r="Z690" s="413"/>
      <c r="AA690" s="413"/>
      <c r="AB690" s="413"/>
      <c r="AC690" s="413"/>
      <c r="AD690" s="413"/>
    </row>
    <row r="691" ht="13.5" customHeight="1">
      <c r="A691" s="413"/>
      <c r="B691" s="443"/>
      <c r="C691" s="443"/>
      <c r="D691" s="443"/>
      <c r="E691" s="413"/>
      <c r="F691" s="413"/>
      <c r="G691" s="443"/>
      <c r="H691" s="443"/>
      <c r="I691" s="443"/>
      <c r="J691" s="413"/>
      <c r="K691" s="413"/>
      <c r="L691" s="413"/>
      <c r="M691" s="413"/>
      <c r="N691" s="413"/>
      <c r="O691" s="413"/>
      <c r="P691" s="413"/>
      <c r="Q691" s="413"/>
      <c r="R691" s="413"/>
      <c r="S691" s="413"/>
      <c r="T691" s="413"/>
      <c r="U691" s="413"/>
      <c r="V691" s="413"/>
      <c r="W691" s="413"/>
      <c r="X691" s="413"/>
      <c r="Y691" s="413"/>
      <c r="Z691" s="413"/>
      <c r="AA691" s="413"/>
      <c r="AB691" s="413"/>
      <c r="AC691" s="413"/>
      <c r="AD691" s="413"/>
    </row>
    <row r="692" ht="13.5" customHeight="1">
      <c r="A692" s="413"/>
      <c r="B692" s="443"/>
      <c r="C692" s="443"/>
      <c r="D692" s="443"/>
      <c r="E692" s="413"/>
      <c r="F692" s="413"/>
      <c r="G692" s="443"/>
      <c r="H692" s="443"/>
      <c r="I692" s="443"/>
      <c r="J692" s="413"/>
      <c r="K692" s="413"/>
      <c r="L692" s="413"/>
      <c r="M692" s="413"/>
      <c r="N692" s="413"/>
      <c r="O692" s="413"/>
      <c r="P692" s="413"/>
      <c r="Q692" s="413"/>
      <c r="R692" s="413"/>
      <c r="S692" s="413"/>
      <c r="T692" s="413"/>
      <c r="U692" s="413"/>
      <c r="V692" s="413"/>
      <c r="W692" s="413"/>
      <c r="X692" s="413"/>
      <c r="Y692" s="413"/>
      <c r="Z692" s="413"/>
      <c r="AA692" s="413"/>
      <c r="AB692" s="413"/>
      <c r="AC692" s="413"/>
      <c r="AD692" s="413"/>
    </row>
    <row r="693" ht="13.5" customHeight="1">
      <c r="A693" s="413"/>
      <c r="B693" s="443"/>
      <c r="C693" s="443"/>
      <c r="D693" s="443"/>
      <c r="E693" s="413"/>
      <c r="F693" s="413"/>
      <c r="G693" s="443"/>
      <c r="H693" s="443"/>
      <c r="I693" s="443"/>
      <c r="J693" s="413"/>
      <c r="K693" s="413"/>
      <c r="L693" s="413"/>
      <c r="M693" s="413"/>
      <c r="N693" s="413"/>
      <c r="O693" s="413"/>
      <c r="P693" s="413"/>
      <c r="Q693" s="413"/>
      <c r="R693" s="413"/>
      <c r="S693" s="413"/>
      <c r="T693" s="413"/>
      <c r="U693" s="413"/>
      <c r="V693" s="413"/>
      <c r="W693" s="413"/>
      <c r="X693" s="413"/>
      <c r="Y693" s="413"/>
      <c r="Z693" s="413"/>
      <c r="AA693" s="413"/>
      <c r="AB693" s="413"/>
      <c r="AC693" s="413"/>
      <c r="AD693" s="413"/>
    </row>
    <row r="694" ht="13.5" customHeight="1">
      <c r="A694" s="413"/>
      <c r="B694" s="443"/>
      <c r="C694" s="443"/>
      <c r="D694" s="443"/>
      <c r="E694" s="413"/>
      <c r="F694" s="413"/>
      <c r="G694" s="443"/>
      <c r="H694" s="443"/>
      <c r="I694" s="443"/>
      <c r="J694" s="413"/>
      <c r="K694" s="413"/>
      <c r="L694" s="413"/>
      <c r="M694" s="413"/>
      <c r="N694" s="413"/>
      <c r="O694" s="413"/>
      <c r="P694" s="413"/>
      <c r="Q694" s="413"/>
      <c r="R694" s="413"/>
      <c r="S694" s="413"/>
      <c r="T694" s="413"/>
      <c r="U694" s="413"/>
      <c r="V694" s="413"/>
      <c r="W694" s="413"/>
      <c r="X694" s="413"/>
      <c r="Y694" s="413"/>
      <c r="Z694" s="413"/>
      <c r="AA694" s="413"/>
      <c r="AB694" s="413"/>
      <c r="AC694" s="413"/>
      <c r="AD694" s="413"/>
    </row>
    <row r="695" ht="13.5" customHeight="1">
      <c r="A695" s="413"/>
      <c r="B695" s="443"/>
      <c r="C695" s="443"/>
      <c r="D695" s="443"/>
      <c r="E695" s="413"/>
      <c r="F695" s="413"/>
      <c r="G695" s="443"/>
      <c r="H695" s="443"/>
      <c r="I695" s="443"/>
      <c r="J695" s="413"/>
      <c r="K695" s="413"/>
      <c r="L695" s="413"/>
      <c r="M695" s="413"/>
      <c r="N695" s="413"/>
      <c r="O695" s="413"/>
      <c r="P695" s="413"/>
      <c r="Q695" s="413"/>
      <c r="R695" s="413"/>
      <c r="S695" s="413"/>
      <c r="T695" s="413"/>
      <c r="U695" s="413"/>
      <c r="V695" s="413"/>
      <c r="W695" s="413"/>
      <c r="X695" s="413"/>
      <c r="Y695" s="413"/>
      <c r="Z695" s="413"/>
      <c r="AA695" s="413"/>
      <c r="AB695" s="413"/>
      <c r="AC695" s="413"/>
      <c r="AD695" s="413"/>
    </row>
    <row r="696" ht="13.5" customHeight="1">
      <c r="A696" s="413"/>
      <c r="B696" s="443"/>
      <c r="C696" s="443"/>
      <c r="D696" s="443"/>
      <c r="E696" s="413"/>
      <c r="F696" s="413"/>
      <c r="G696" s="443"/>
      <c r="H696" s="443"/>
      <c r="I696" s="443"/>
      <c r="J696" s="413"/>
      <c r="K696" s="413"/>
      <c r="L696" s="413"/>
      <c r="M696" s="413"/>
      <c r="N696" s="413"/>
      <c r="O696" s="413"/>
      <c r="P696" s="413"/>
      <c r="Q696" s="413"/>
      <c r="R696" s="413"/>
      <c r="S696" s="413"/>
      <c r="T696" s="413"/>
      <c r="U696" s="413"/>
      <c r="V696" s="413"/>
      <c r="W696" s="413"/>
      <c r="X696" s="413"/>
      <c r="Y696" s="413"/>
      <c r="Z696" s="413"/>
      <c r="AA696" s="413"/>
      <c r="AB696" s="413"/>
      <c r="AC696" s="413"/>
      <c r="AD696" s="413"/>
    </row>
    <row r="697" ht="13.5" customHeight="1">
      <c r="A697" s="413"/>
      <c r="B697" s="443"/>
      <c r="C697" s="443"/>
      <c r="D697" s="443"/>
      <c r="E697" s="413"/>
      <c r="F697" s="413"/>
      <c r="G697" s="443"/>
      <c r="H697" s="443"/>
      <c r="I697" s="443"/>
      <c r="J697" s="413"/>
      <c r="K697" s="413"/>
      <c r="L697" s="413"/>
      <c r="M697" s="413"/>
      <c r="N697" s="413"/>
      <c r="O697" s="413"/>
      <c r="P697" s="413"/>
      <c r="Q697" s="413"/>
      <c r="R697" s="413"/>
      <c r="S697" s="413"/>
      <c r="T697" s="413"/>
      <c r="U697" s="413"/>
      <c r="V697" s="413"/>
      <c r="W697" s="413"/>
      <c r="X697" s="413"/>
      <c r="Y697" s="413"/>
      <c r="Z697" s="413"/>
      <c r="AA697" s="413"/>
      <c r="AB697" s="413"/>
      <c r="AC697" s="413"/>
      <c r="AD697" s="413"/>
    </row>
    <row r="698" ht="13.5" customHeight="1">
      <c r="A698" s="413"/>
      <c r="B698" s="443"/>
      <c r="C698" s="443"/>
      <c r="D698" s="443"/>
      <c r="E698" s="413"/>
      <c r="F698" s="413"/>
      <c r="G698" s="443"/>
      <c r="H698" s="443"/>
      <c r="I698" s="443"/>
      <c r="J698" s="413"/>
      <c r="K698" s="413"/>
      <c r="L698" s="413"/>
      <c r="M698" s="413"/>
      <c r="N698" s="413"/>
      <c r="O698" s="413"/>
      <c r="P698" s="413"/>
      <c r="Q698" s="413"/>
      <c r="R698" s="413"/>
      <c r="S698" s="413"/>
      <c r="T698" s="413"/>
      <c r="U698" s="413"/>
      <c r="V698" s="413"/>
      <c r="W698" s="413"/>
      <c r="X698" s="413"/>
      <c r="Y698" s="413"/>
      <c r="Z698" s="413"/>
      <c r="AA698" s="413"/>
      <c r="AB698" s="413"/>
      <c r="AC698" s="413"/>
      <c r="AD698" s="413"/>
    </row>
    <row r="699" ht="13.5" customHeight="1">
      <c r="A699" s="413"/>
      <c r="B699" s="443"/>
      <c r="C699" s="443"/>
      <c r="D699" s="443"/>
      <c r="E699" s="413"/>
      <c r="F699" s="413"/>
      <c r="G699" s="443"/>
      <c r="H699" s="443"/>
      <c r="I699" s="443"/>
      <c r="J699" s="413"/>
      <c r="K699" s="413"/>
      <c r="L699" s="413"/>
      <c r="M699" s="413"/>
      <c r="N699" s="413"/>
      <c r="O699" s="413"/>
      <c r="P699" s="413"/>
      <c r="Q699" s="413"/>
      <c r="R699" s="413"/>
      <c r="S699" s="413"/>
      <c r="T699" s="413"/>
      <c r="U699" s="413"/>
      <c r="V699" s="413"/>
      <c r="W699" s="413"/>
      <c r="X699" s="413"/>
      <c r="Y699" s="413"/>
      <c r="Z699" s="413"/>
      <c r="AA699" s="413"/>
      <c r="AB699" s="413"/>
      <c r="AC699" s="413"/>
      <c r="AD699" s="413"/>
    </row>
    <row r="700" ht="13.5" customHeight="1">
      <c r="A700" s="413"/>
      <c r="B700" s="443"/>
      <c r="C700" s="443"/>
      <c r="D700" s="443"/>
      <c r="E700" s="413"/>
      <c r="F700" s="413"/>
      <c r="G700" s="443"/>
      <c r="H700" s="443"/>
      <c r="I700" s="443"/>
      <c r="J700" s="413"/>
      <c r="K700" s="413"/>
      <c r="L700" s="413"/>
      <c r="M700" s="413"/>
      <c r="N700" s="413"/>
      <c r="O700" s="413"/>
      <c r="P700" s="413"/>
      <c r="Q700" s="413"/>
      <c r="R700" s="413"/>
      <c r="S700" s="413"/>
      <c r="T700" s="413"/>
      <c r="U700" s="413"/>
      <c r="V700" s="413"/>
      <c r="W700" s="413"/>
      <c r="X700" s="413"/>
      <c r="Y700" s="413"/>
      <c r="Z700" s="413"/>
      <c r="AA700" s="413"/>
      <c r="AB700" s="413"/>
      <c r="AC700" s="413"/>
      <c r="AD700" s="413"/>
    </row>
    <row r="701" ht="13.5" customHeight="1">
      <c r="A701" s="413"/>
      <c r="B701" s="443"/>
      <c r="C701" s="443"/>
      <c r="D701" s="443"/>
      <c r="E701" s="413"/>
      <c r="F701" s="413"/>
      <c r="G701" s="443"/>
      <c r="H701" s="443"/>
      <c r="I701" s="443"/>
      <c r="J701" s="413"/>
      <c r="K701" s="413"/>
      <c r="L701" s="413"/>
      <c r="M701" s="413"/>
      <c r="N701" s="413"/>
      <c r="O701" s="413"/>
      <c r="P701" s="413"/>
      <c r="Q701" s="413"/>
      <c r="R701" s="413"/>
      <c r="S701" s="413"/>
      <c r="T701" s="413"/>
      <c r="U701" s="413"/>
      <c r="V701" s="413"/>
      <c r="W701" s="413"/>
      <c r="X701" s="413"/>
      <c r="Y701" s="413"/>
      <c r="Z701" s="413"/>
      <c r="AA701" s="413"/>
      <c r="AB701" s="413"/>
      <c r="AC701" s="413"/>
      <c r="AD701" s="413"/>
    </row>
    <row r="702" ht="13.5" customHeight="1">
      <c r="A702" s="413"/>
      <c r="B702" s="443"/>
      <c r="C702" s="443"/>
      <c r="D702" s="443"/>
      <c r="E702" s="413"/>
      <c r="F702" s="413"/>
      <c r="G702" s="443"/>
      <c r="H702" s="443"/>
      <c r="I702" s="443"/>
      <c r="J702" s="413"/>
      <c r="K702" s="413"/>
      <c r="L702" s="413"/>
      <c r="M702" s="413"/>
      <c r="N702" s="413"/>
      <c r="O702" s="413"/>
      <c r="P702" s="413"/>
      <c r="Q702" s="413"/>
      <c r="R702" s="413"/>
      <c r="S702" s="413"/>
      <c r="T702" s="413"/>
      <c r="U702" s="413"/>
      <c r="V702" s="413"/>
      <c r="W702" s="413"/>
      <c r="X702" s="413"/>
      <c r="Y702" s="413"/>
      <c r="Z702" s="413"/>
      <c r="AA702" s="413"/>
      <c r="AB702" s="413"/>
      <c r="AC702" s="413"/>
      <c r="AD702" s="413"/>
    </row>
    <row r="703" ht="13.5" customHeight="1">
      <c r="A703" s="413"/>
      <c r="B703" s="443"/>
      <c r="C703" s="443"/>
      <c r="D703" s="443"/>
      <c r="E703" s="413"/>
      <c r="F703" s="413"/>
      <c r="G703" s="443"/>
      <c r="H703" s="443"/>
      <c r="I703" s="443"/>
      <c r="J703" s="413"/>
      <c r="K703" s="413"/>
      <c r="L703" s="413"/>
      <c r="M703" s="413"/>
      <c r="N703" s="413"/>
      <c r="O703" s="413"/>
      <c r="P703" s="413"/>
      <c r="Q703" s="413"/>
      <c r="R703" s="413"/>
      <c r="S703" s="413"/>
      <c r="T703" s="413"/>
      <c r="U703" s="413"/>
      <c r="V703" s="413"/>
      <c r="W703" s="413"/>
      <c r="X703" s="413"/>
      <c r="Y703" s="413"/>
      <c r="Z703" s="413"/>
      <c r="AA703" s="413"/>
      <c r="AB703" s="413"/>
      <c r="AC703" s="413"/>
      <c r="AD703" s="413"/>
    </row>
    <row r="704" ht="13.5" customHeight="1">
      <c r="A704" s="413"/>
      <c r="B704" s="443"/>
      <c r="C704" s="443"/>
      <c r="D704" s="443"/>
      <c r="E704" s="413"/>
      <c r="F704" s="413"/>
      <c r="G704" s="443"/>
      <c r="H704" s="443"/>
      <c r="I704" s="443"/>
      <c r="J704" s="413"/>
      <c r="K704" s="413"/>
      <c r="L704" s="413"/>
      <c r="M704" s="413"/>
      <c r="N704" s="413"/>
      <c r="O704" s="413"/>
      <c r="P704" s="413"/>
      <c r="Q704" s="413"/>
      <c r="R704" s="413"/>
      <c r="S704" s="413"/>
      <c r="T704" s="413"/>
      <c r="U704" s="413"/>
      <c r="V704" s="413"/>
      <c r="W704" s="413"/>
      <c r="X704" s="413"/>
      <c r="Y704" s="413"/>
      <c r="Z704" s="413"/>
      <c r="AA704" s="413"/>
      <c r="AB704" s="413"/>
      <c r="AC704" s="413"/>
      <c r="AD704" s="413"/>
    </row>
    <row r="705" ht="13.5" customHeight="1">
      <c r="A705" s="413"/>
      <c r="B705" s="443"/>
      <c r="C705" s="443"/>
      <c r="D705" s="443"/>
      <c r="E705" s="413"/>
      <c r="F705" s="413"/>
      <c r="G705" s="443"/>
      <c r="H705" s="443"/>
      <c r="I705" s="443"/>
      <c r="J705" s="413"/>
      <c r="K705" s="413"/>
      <c r="L705" s="413"/>
      <c r="M705" s="413"/>
      <c r="N705" s="413"/>
      <c r="O705" s="413"/>
      <c r="P705" s="413"/>
      <c r="Q705" s="413"/>
      <c r="R705" s="413"/>
      <c r="S705" s="413"/>
      <c r="T705" s="413"/>
      <c r="U705" s="413"/>
      <c r="V705" s="413"/>
      <c r="W705" s="413"/>
      <c r="X705" s="413"/>
      <c r="Y705" s="413"/>
      <c r="Z705" s="413"/>
      <c r="AA705" s="413"/>
      <c r="AB705" s="413"/>
      <c r="AC705" s="413"/>
      <c r="AD705" s="413"/>
    </row>
    <row r="706" ht="13.5" customHeight="1">
      <c r="A706" s="413"/>
      <c r="B706" s="443"/>
      <c r="C706" s="443"/>
      <c r="D706" s="443"/>
      <c r="E706" s="413"/>
      <c r="F706" s="413"/>
      <c r="G706" s="443"/>
      <c r="H706" s="443"/>
      <c r="I706" s="443"/>
      <c r="J706" s="413"/>
      <c r="K706" s="413"/>
      <c r="L706" s="413"/>
      <c r="M706" s="413"/>
      <c r="N706" s="413"/>
      <c r="O706" s="413"/>
      <c r="P706" s="413"/>
      <c r="Q706" s="413"/>
      <c r="R706" s="413"/>
      <c r="S706" s="413"/>
      <c r="T706" s="413"/>
      <c r="U706" s="413"/>
      <c r="V706" s="413"/>
      <c r="W706" s="413"/>
      <c r="X706" s="413"/>
      <c r="Y706" s="413"/>
      <c r="Z706" s="413"/>
      <c r="AA706" s="413"/>
      <c r="AB706" s="413"/>
      <c r="AC706" s="413"/>
      <c r="AD706" s="413"/>
    </row>
    <row r="707" ht="13.5" customHeight="1">
      <c r="A707" s="413"/>
      <c r="B707" s="443"/>
      <c r="C707" s="443"/>
      <c r="D707" s="443"/>
      <c r="E707" s="413"/>
      <c r="F707" s="413"/>
      <c r="G707" s="443"/>
      <c r="H707" s="443"/>
      <c r="I707" s="443"/>
      <c r="J707" s="413"/>
      <c r="K707" s="413"/>
      <c r="L707" s="413"/>
      <c r="M707" s="413"/>
      <c r="N707" s="413"/>
      <c r="O707" s="413"/>
      <c r="P707" s="413"/>
      <c r="Q707" s="413"/>
      <c r="R707" s="413"/>
      <c r="S707" s="413"/>
      <c r="T707" s="413"/>
      <c r="U707" s="413"/>
      <c r="V707" s="413"/>
      <c r="W707" s="413"/>
      <c r="X707" s="413"/>
      <c r="Y707" s="413"/>
      <c r="Z707" s="413"/>
      <c r="AA707" s="413"/>
      <c r="AB707" s="413"/>
      <c r="AC707" s="413"/>
      <c r="AD707" s="413"/>
    </row>
    <row r="708" ht="13.5" customHeight="1">
      <c r="A708" s="413"/>
      <c r="B708" s="443"/>
      <c r="C708" s="443"/>
      <c r="D708" s="443"/>
      <c r="E708" s="413"/>
      <c r="F708" s="413"/>
      <c r="G708" s="443"/>
      <c r="H708" s="443"/>
      <c r="I708" s="443"/>
      <c r="J708" s="413"/>
      <c r="K708" s="413"/>
      <c r="L708" s="413"/>
      <c r="M708" s="413"/>
      <c r="N708" s="413"/>
      <c r="O708" s="413"/>
      <c r="P708" s="413"/>
      <c r="Q708" s="413"/>
      <c r="R708" s="413"/>
      <c r="S708" s="413"/>
      <c r="T708" s="413"/>
      <c r="U708" s="413"/>
      <c r="V708" s="413"/>
      <c r="W708" s="413"/>
      <c r="X708" s="413"/>
      <c r="Y708" s="413"/>
      <c r="Z708" s="413"/>
      <c r="AA708" s="413"/>
      <c r="AB708" s="413"/>
      <c r="AC708" s="413"/>
      <c r="AD708" s="413"/>
    </row>
    <row r="709" ht="13.5" customHeight="1">
      <c r="A709" s="413"/>
      <c r="B709" s="443"/>
      <c r="C709" s="443"/>
      <c r="D709" s="443"/>
      <c r="E709" s="413"/>
      <c r="F709" s="413"/>
      <c r="G709" s="443"/>
      <c r="H709" s="443"/>
      <c r="I709" s="443"/>
      <c r="J709" s="413"/>
      <c r="K709" s="413"/>
      <c r="L709" s="413"/>
      <c r="M709" s="413"/>
      <c r="N709" s="413"/>
      <c r="O709" s="413"/>
      <c r="P709" s="413"/>
      <c r="Q709" s="413"/>
      <c r="R709" s="413"/>
      <c r="S709" s="413"/>
      <c r="T709" s="413"/>
      <c r="U709" s="413"/>
      <c r="V709" s="413"/>
      <c r="W709" s="413"/>
      <c r="X709" s="413"/>
      <c r="Y709" s="413"/>
      <c r="Z709" s="413"/>
      <c r="AA709" s="413"/>
      <c r="AB709" s="413"/>
      <c r="AC709" s="413"/>
      <c r="AD709" s="413"/>
    </row>
    <row r="710" ht="13.5" customHeight="1">
      <c r="A710" s="413"/>
      <c r="B710" s="443"/>
      <c r="C710" s="443"/>
      <c r="D710" s="443"/>
      <c r="E710" s="413"/>
      <c r="F710" s="413"/>
      <c r="G710" s="443"/>
      <c r="H710" s="443"/>
      <c r="I710" s="443"/>
      <c r="J710" s="413"/>
      <c r="K710" s="413"/>
      <c r="L710" s="413"/>
      <c r="M710" s="413"/>
      <c r="N710" s="413"/>
      <c r="O710" s="413"/>
      <c r="P710" s="413"/>
      <c r="Q710" s="413"/>
      <c r="R710" s="413"/>
      <c r="S710" s="413"/>
      <c r="T710" s="413"/>
      <c r="U710" s="413"/>
      <c r="V710" s="413"/>
      <c r="W710" s="413"/>
      <c r="X710" s="413"/>
      <c r="Y710" s="413"/>
      <c r="Z710" s="413"/>
      <c r="AA710" s="413"/>
      <c r="AB710" s="413"/>
      <c r="AC710" s="413"/>
      <c r="AD710" s="413"/>
    </row>
    <row r="711" ht="13.5" customHeight="1">
      <c r="A711" s="413"/>
      <c r="B711" s="443"/>
      <c r="C711" s="443"/>
      <c r="D711" s="443"/>
      <c r="E711" s="413"/>
      <c r="F711" s="413"/>
      <c r="G711" s="443"/>
      <c r="H711" s="443"/>
      <c r="I711" s="443"/>
      <c r="J711" s="413"/>
      <c r="K711" s="413"/>
      <c r="L711" s="413"/>
      <c r="M711" s="413"/>
      <c r="N711" s="413"/>
      <c r="O711" s="413"/>
      <c r="P711" s="413"/>
      <c r="Q711" s="413"/>
      <c r="R711" s="413"/>
      <c r="S711" s="413"/>
      <c r="T711" s="413"/>
      <c r="U711" s="413"/>
      <c r="V711" s="413"/>
      <c r="W711" s="413"/>
      <c r="X711" s="413"/>
      <c r="Y711" s="413"/>
      <c r="Z711" s="413"/>
      <c r="AA711" s="413"/>
      <c r="AB711" s="413"/>
      <c r="AC711" s="413"/>
      <c r="AD711" s="413"/>
    </row>
    <row r="712" ht="13.5" customHeight="1">
      <c r="A712" s="413"/>
      <c r="B712" s="443"/>
      <c r="C712" s="443"/>
      <c r="D712" s="443"/>
      <c r="E712" s="413"/>
      <c r="F712" s="413"/>
      <c r="G712" s="443"/>
      <c r="H712" s="443"/>
      <c r="I712" s="443"/>
      <c r="J712" s="413"/>
      <c r="K712" s="413"/>
      <c r="L712" s="413"/>
      <c r="M712" s="413"/>
      <c r="N712" s="413"/>
      <c r="O712" s="413"/>
      <c r="P712" s="413"/>
      <c r="Q712" s="413"/>
      <c r="R712" s="413"/>
      <c r="S712" s="413"/>
      <c r="T712" s="413"/>
      <c r="U712" s="413"/>
      <c r="V712" s="413"/>
      <c r="W712" s="413"/>
      <c r="X712" s="413"/>
      <c r="Y712" s="413"/>
      <c r="Z712" s="413"/>
      <c r="AA712" s="413"/>
      <c r="AB712" s="413"/>
      <c r="AC712" s="413"/>
      <c r="AD712" s="413"/>
    </row>
    <row r="713" ht="13.5" customHeight="1">
      <c r="A713" s="413"/>
      <c r="B713" s="443"/>
      <c r="C713" s="443"/>
      <c r="D713" s="443"/>
      <c r="E713" s="413"/>
      <c r="F713" s="413"/>
      <c r="G713" s="443"/>
      <c r="H713" s="443"/>
      <c r="I713" s="443"/>
      <c r="J713" s="413"/>
      <c r="K713" s="413"/>
      <c r="L713" s="413"/>
      <c r="M713" s="413"/>
      <c r="N713" s="413"/>
      <c r="O713" s="413"/>
      <c r="P713" s="413"/>
      <c r="Q713" s="413"/>
      <c r="R713" s="413"/>
      <c r="S713" s="413"/>
      <c r="T713" s="413"/>
      <c r="U713" s="413"/>
      <c r="V713" s="413"/>
      <c r="W713" s="413"/>
      <c r="X713" s="413"/>
      <c r="Y713" s="413"/>
      <c r="Z713" s="413"/>
      <c r="AA713" s="413"/>
      <c r="AB713" s="413"/>
      <c r="AC713" s="413"/>
      <c r="AD713" s="413"/>
    </row>
    <row r="714" ht="13.5" customHeight="1">
      <c r="A714" s="413"/>
      <c r="B714" s="443"/>
      <c r="C714" s="443"/>
      <c r="D714" s="443"/>
      <c r="E714" s="413"/>
      <c r="F714" s="413"/>
      <c r="G714" s="443"/>
      <c r="H714" s="443"/>
      <c r="I714" s="443"/>
      <c r="J714" s="413"/>
      <c r="K714" s="413"/>
      <c r="L714" s="413"/>
      <c r="M714" s="413"/>
      <c r="N714" s="413"/>
      <c r="O714" s="413"/>
      <c r="P714" s="413"/>
      <c r="Q714" s="413"/>
      <c r="R714" s="413"/>
      <c r="S714" s="413"/>
      <c r="T714" s="413"/>
      <c r="U714" s="413"/>
      <c r="V714" s="413"/>
      <c r="W714" s="413"/>
      <c r="X714" s="413"/>
      <c r="Y714" s="413"/>
      <c r="Z714" s="413"/>
      <c r="AA714" s="413"/>
      <c r="AB714" s="413"/>
      <c r="AC714" s="413"/>
      <c r="AD714" s="413"/>
    </row>
    <row r="715" ht="13.5" customHeight="1">
      <c r="A715" s="413"/>
      <c r="B715" s="443"/>
      <c r="C715" s="443"/>
      <c r="D715" s="443"/>
      <c r="E715" s="413"/>
      <c r="F715" s="413"/>
      <c r="G715" s="443"/>
      <c r="H715" s="443"/>
      <c r="I715" s="443"/>
      <c r="J715" s="413"/>
      <c r="K715" s="413"/>
      <c r="L715" s="413"/>
      <c r="M715" s="413"/>
      <c r="N715" s="413"/>
      <c r="O715" s="413"/>
      <c r="P715" s="413"/>
      <c r="Q715" s="413"/>
      <c r="R715" s="413"/>
      <c r="S715" s="413"/>
      <c r="T715" s="413"/>
      <c r="U715" s="413"/>
      <c r="V715" s="413"/>
      <c r="W715" s="413"/>
      <c r="X715" s="413"/>
      <c r="Y715" s="413"/>
      <c r="Z715" s="413"/>
      <c r="AA715" s="413"/>
      <c r="AB715" s="413"/>
      <c r="AC715" s="413"/>
      <c r="AD715" s="413"/>
    </row>
    <row r="716" ht="13.5" customHeight="1">
      <c r="A716" s="413"/>
      <c r="B716" s="443"/>
      <c r="C716" s="443"/>
      <c r="D716" s="443"/>
      <c r="E716" s="413"/>
      <c r="F716" s="413"/>
      <c r="G716" s="443"/>
      <c r="H716" s="443"/>
      <c r="I716" s="443"/>
      <c r="J716" s="413"/>
      <c r="K716" s="413"/>
      <c r="L716" s="413"/>
      <c r="M716" s="413"/>
      <c r="N716" s="413"/>
      <c r="O716" s="413"/>
      <c r="P716" s="413"/>
      <c r="Q716" s="413"/>
      <c r="R716" s="413"/>
      <c r="S716" s="413"/>
      <c r="T716" s="413"/>
      <c r="U716" s="413"/>
      <c r="V716" s="413"/>
      <c r="W716" s="413"/>
      <c r="X716" s="413"/>
      <c r="Y716" s="413"/>
      <c r="Z716" s="413"/>
      <c r="AA716" s="413"/>
      <c r="AB716" s="413"/>
      <c r="AC716" s="413"/>
      <c r="AD716" s="413"/>
    </row>
    <row r="717" ht="13.5" customHeight="1">
      <c r="A717" s="413"/>
      <c r="B717" s="443"/>
      <c r="C717" s="443"/>
      <c r="D717" s="443"/>
      <c r="E717" s="413"/>
      <c r="F717" s="413"/>
      <c r="G717" s="443"/>
      <c r="H717" s="443"/>
      <c r="I717" s="443"/>
      <c r="J717" s="413"/>
      <c r="K717" s="413"/>
      <c r="L717" s="413"/>
      <c r="M717" s="413"/>
      <c r="N717" s="413"/>
      <c r="O717" s="413"/>
      <c r="P717" s="413"/>
      <c r="Q717" s="413"/>
      <c r="R717" s="413"/>
      <c r="S717" s="413"/>
      <c r="T717" s="413"/>
      <c r="U717" s="413"/>
      <c r="V717" s="413"/>
      <c r="W717" s="413"/>
      <c r="X717" s="413"/>
      <c r="Y717" s="413"/>
      <c r="Z717" s="413"/>
      <c r="AA717" s="413"/>
      <c r="AB717" s="413"/>
      <c r="AC717" s="413"/>
      <c r="AD717" s="413"/>
    </row>
    <row r="718" ht="13.5" customHeight="1">
      <c r="A718" s="413"/>
      <c r="B718" s="443"/>
      <c r="C718" s="443"/>
      <c r="D718" s="443"/>
      <c r="E718" s="413"/>
      <c r="F718" s="413"/>
      <c r="G718" s="443"/>
      <c r="H718" s="443"/>
      <c r="I718" s="443"/>
      <c r="J718" s="413"/>
      <c r="K718" s="413"/>
      <c r="L718" s="413"/>
      <c r="M718" s="413"/>
      <c r="N718" s="413"/>
      <c r="O718" s="413"/>
      <c r="P718" s="413"/>
      <c r="Q718" s="413"/>
      <c r="R718" s="413"/>
      <c r="S718" s="413"/>
      <c r="T718" s="413"/>
      <c r="U718" s="413"/>
      <c r="V718" s="413"/>
      <c r="W718" s="413"/>
      <c r="X718" s="413"/>
      <c r="Y718" s="413"/>
      <c r="Z718" s="413"/>
      <c r="AA718" s="413"/>
      <c r="AB718" s="413"/>
      <c r="AC718" s="413"/>
      <c r="AD718" s="413"/>
    </row>
    <row r="719" ht="13.5" customHeight="1">
      <c r="A719" s="413"/>
      <c r="B719" s="443"/>
      <c r="C719" s="443"/>
      <c r="D719" s="443"/>
      <c r="E719" s="413"/>
      <c r="F719" s="413"/>
      <c r="G719" s="443"/>
      <c r="H719" s="443"/>
      <c r="I719" s="443"/>
      <c r="J719" s="413"/>
      <c r="K719" s="413"/>
      <c r="L719" s="413"/>
      <c r="M719" s="413"/>
      <c r="N719" s="413"/>
      <c r="O719" s="413"/>
      <c r="P719" s="413"/>
      <c r="Q719" s="413"/>
      <c r="R719" s="413"/>
      <c r="S719" s="413"/>
      <c r="T719" s="413"/>
      <c r="U719" s="413"/>
      <c r="V719" s="413"/>
      <c r="W719" s="413"/>
      <c r="X719" s="413"/>
      <c r="Y719" s="413"/>
      <c r="Z719" s="413"/>
      <c r="AA719" s="413"/>
      <c r="AB719" s="413"/>
      <c r="AC719" s="413"/>
      <c r="AD719" s="413"/>
    </row>
    <row r="720" ht="13.5" customHeight="1">
      <c r="A720" s="413"/>
      <c r="B720" s="443"/>
      <c r="C720" s="443"/>
      <c r="D720" s="443"/>
      <c r="E720" s="413"/>
      <c r="F720" s="413"/>
      <c r="G720" s="443"/>
      <c r="H720" s="443"/>
      <c r="I720" s="443"/>
      <c r="J720" s="413"/>
      <c r="K720" s="413"/>
      <c r="L720" s="413"/>
      <c r="M720" s="413"/>
      <c r="N720" s="413"/>
      <c r="O720" s="413"/>
      <c r="P720" s="413"/>
      <c r="Q720" s="413"/>
      <c r="R720" s="413"/>
      <c r="S720" s="413"/>
      <c r="T720" s="413"/>
      <c r="U720" s="413"/>
      <c r="V720" s="413"/>
      <c r="W720" s="413"/>
      <c r="X720" s="413"/>
      <c r="Y720" s="413"/>
      <c r="Z720" s="413"/>
      <c r="AA720" s="413"/>
      <c r="AB720" s="413"/>
      <c r="AC720" s="413"/>
      <c r="AD720" s="413"/>
    </row>
    <row r="721" ht="13.5" customHeight="1">
      <c r="A721" s="413"/>
      <c r="B721" s="443"/>
      <c r="C721" s="443"/>
      <c r="D721" s="443"/>
      <c r="E721" s="413"/>
      <c r="F721" s="413"/>
      <c r="G721" s="443"/>
      <c r="H721" s="443"/>
      <c r="I721" s="443"/>
      <c r="J721" s="413"/>
      <c r="K721" s="413"/>
      <c r="L721" s="413"/>
      <c r="M721" s="413"/>
      <c r="N721" s="413"/>
      <c r="O721" s="413"/>
      <c r="P721" s="413"/>
      <c r="Q721" s="413"/>
      <c r="R721" s="413"/>
      <c r="S721" s="413"/>
      <c r="T721" s="413"/>
      <c r="U721" s="413"/>
      <c r="V721" s="413"/>
      <c r="W721" s="413"/>
      <c r="X721" s="413"/>
      <c r="Y721" s="413"/>
      <c r="Z721" s="413"/>
      <c r="AA721" s="413"/>
      <c r="AB721" s="413"/>
      <c r="AC721" s="413"/>
      <c r="AD721" s="413"/>
    </row>
    <row r="722" ht="13.5" customHeight="1">
      <c r="A722" s="413"/>
      <c r="B722" s="443"/>
      <c r="C722" s="443"/>
      <c r="D722" s="443"/>
      <c r="E722" s="413"/>
      <c r="F722" s="413"/>
      <c r="G722" s="443"/>
      <c r="H722" s="443"/>
      <c r="I722" s="443"/>
      <c r="J722" s="413"/>
      <c r="K722" s="413"/>
      <c r="L722" s="413"/>
      <c r="M722" s="413"/>
      <c r="N722" s="413"/>
      <c r="O722" s="413"/>
      <c r="P722" s="413"/>
      <c r="Q722" s="413"/>
      <c r="R722" s="413"/>
      <c r="S722" s="413"/>
      <c r="T722" s="413"/>
      <c r="U722" s="413"/>
      <c r="V722" s="413"/>
      <c r="W722" s="413"/>
      <c r="X722" s="413"/>
      <c r="Y722" s="413"/>
      <c r="Z722" s="413"/>
      <c r="AA722" s="413"/>
      <c r="AB722" s="413"/>
      <c r="AC722" s="413"/>
      <c r="AD722" s="413"/>
    </row>
    <row r="723" ht="13.5" customHeight="1">
      <c r="A723" s="413"/>
      <c r="B723" s="443"/>
      <c r="C723" s="443"/>
      <c r="D723" s="443"/>
      <c r="E723" s="413"/>
      <c r="F723" s="413"/>
      <c r="G723" s="443"/>
      <c r="H723" s="443"/>
      <c r="I723" s="443"/>
      <c r="J723" s="413"/>
      <c r="K723" s="413"/>
      <c r="L723" s="413"/>
      <c r="M723" s="413"/>
      <c r="N723" s="413"/>
      <c r="O723" s="413"/>
      <c r="P723" s="413"/>
      <c r="Q723" s="413"/>
      <c r="R723" s="413"/>
      <c r="S723" s="413"/>
      <c r="T723" s="413"/>
      <c r="U723" s="413"/>
      <c r="V723" s="413"/>
      <c r="W723" s="413"/>
      <c r="X723" s="413"/>
      <c r="Y723" s="413"/>
      <c r="Z723" s="413"/>
      <c r="AA723" s="413"/>
      <c r="AB723" s="413"/>
      <c r="AC723" s="413"/>
      <c r="AD723" s="413"/>
    </row>
    <row r="724" ht="13.5" customHeight="1">
      <c r="A724" s="413"/>
      <c r="B724" s="443"/>
      <c r="C724" s="443"/>
      <c r="D724" s="443"/>
      <c r="E724" s="413"/>
      <c r="F724" s="413"/>
      <c r="G724" s="443"/>
      <c r="H724" s="443"/>
      <c r="I724" s="443"/>
      <c r="J724" s="413"/>
      <c r="K724" s="413"/>
      <c r="L724" s="413"/>
      <c r="M724" s="413"/>
      <c r="N724" s="413"/>
      <c r="O724" s="413"/>
      <c r="P724" s="413"/>
      <c r="Q724" s="413"/>
      <c r="R724" s="413"/>
      <c r="S724" s="413"/>
      <c r="T724" s="413"/>
      <c r="U724" s="413"/>
      <c r="V724" s="413"/>
      <c r="W724" s="413"/>
      <c r="X724" s="413"/>
      <c r="Y724" s="413"/>
      <c r="Z724" s="413"/>
      <c r="AA724" s="413"/>
      <c r="AB724" s="413"/>
      <c r="AC724" s="413"/>
      <c r="AD724" s="413"/>
    </row>
    <row r="725" ht="13.5" customHeight="1">
      <c r="A725" s="413"/>
      <c r="B725" s="443"/>
      <c r="C725" s="443"/>
      <c r="D725" s="443"/>
      <c r="E725" s="413"/>
      <c r="F725" s="413"/>
      <c r="G725" s="443"/>
      <c r="H725" s="443"/>
      <c r="I725" s="443"/>
      <c r="J725" s="413"/>
      <c r="K725" s="413"/>
      <c r="L725" s="413"/>
      <c r="M725" s="413"/>
      <c r="N725" s="413"/>
      <c r="O725" s="413"/>
      <c r="P725" s="413"/>
      <c r="Q725" s="413"/>
      <c r="R725" s="413"/>
      <c r="S725" s="413"/>
      <c r="T725" s="413"/>
      <c r="U725" s="413"/>
      <c r="V725" s="413"/>
      <c r="W725" s="413"/>
      <c r="X725" s="413"/>
      <c r="Y725" s="413"/>
      <c r="Z725" s="413"/>
      <c r="AA725" s="413"/>
      <c r="AB725" s="413"/>
      <c r="AC725" s="413"/>
      <c r="AD725" s="413"/>
    </row>
    <row r="726" ht="13.5" customHeight="1">
      <c r="A726" s="413"/>
      <c r="B726" s="443"/>
      <c r="C726" s="443"/>
      <c r="D726" s="443"/>
      <c r="E726" s="413"/>
      <c r="F726" s="413"/>
      <c r="G726" s="443"/>
      <c r="H726" s="443"/>
      <c r="I726" s="443"/>
      <c r="J726" s="413"/>
      <c r="K726" s="413"/>
      <c r="L726" s="413"/>
      <c r="M726" s="413"/>
      <c r="N726" s="413"/>
      <c r="O726" s="413"/>
      <c r="P726" s="413"/>
      <c r="Q726" s="413"/>
      <c r="R726" s="413"/>
      <c r="S726" s="413"/>
      <c r="T726" s="413"/>
      <c r="U726" s="413"/>
      <c r="V726" s="413"/>
      <c r="W726" s="413"/>
      <c r="X726" s="413"/>
      <c r="Y726" s="413"/>
      <c r="Z726" s="413"/>
      <c r="AA726" s="413"/>
      <c r="AB726" s="413"/>
      <c r="AC726" s="413"/>
      <c r="AD726" s="413"/>
    </row>
    <row r="727" ht="13.5" customHeight="1">
      <c r="A727" s="413"/>
      <c r="B727" s="443"/>
      <c r="C727" s="443"/>
      <c r="D727" s="443"/>
      <c r="E727" s="413"/>
      <c r="F727" s="413"/>
      <c r="G727" s="443"/>
      <c r="H727" s="443"/>
      <c r="I727" s="443"/>
      <c r="J727" s="413"/>
      <c r="K727" s="413"/>
      <c r="L727" s="413"/>
      <c r="M727" s="413"/>
      <c r="N727" s="413"/>
      <c r="O727" s="413"/>
      <c r="P727" s="413"/>
      <c r="Q727" s="413"/>
      <c r="R727" s="413"/>
      <c r="S727" s="413"/>
      <c r="T727" s="413"/>
      <c r="U727" s="413"/>
      <c r="V727" s="413"/>
      <c r="W727" s="413"/>
      <c r="X727" s="413"/>
      <c r="Y727" s="413"/>
      <c r="Z727" s="413"/>
      <c r="AA727" s="413"/>
      <c r="AB727" s="413"/>
      <c r="AC727" s="413"/>
      <c r="AD727" s="413"/>
    </row>
    <row r="728" ht="13.5" customHeight="1">
      <c r="A728" s="413"/>
      <c r="B728" s="443"/>
      <c r="C728" s="443"/>
      <c r="D728" s="443"/>
      <c r="E728" s="413"/>
      <c r="F728" s="413"/>
      <c r="G728" s="443"/>
      <c r="H728" s="443"/>
      <c r="I728" s="443"/>
      <c r="J728" s="413"/>
      <c r="K728" s="413"/>
      <c r="L728" s="413"/>
      <c r="M728" s="413"/>
      <c r="N728" s="413"/>
      <c r="O728" s="413"/>
      <c r="P728" s="413"/>
      <c r="Q728" s="413"/>
      <c r="R728" s="413"/>
      <c r="S728" s="413"/>
      <c r="T728" s="413"/>
      <c r="U728" s="413"/>
      <c r="V728" s="413"/>
      <c r="W728" s="413"/>
      <c r="X728" s="413"/>
      <c r="Y728" s="413"/>
      <c r="Z728" s="413"/>
      <c r="AA728" s="413"/>
      <c r="AB728" s="413"/>
      <c r="AC728" s="413"/>
      <c r="AD728" s="413"/>
    </row>
    <row r="729" ht="13.5" customHeight="1">
      <c r="A729" s="413"/>
      <c r="B729" s="443"/>
      <c r="C729" s="443"/>
      <c r="D729" s="443"/>
      <c r="E729" s="413"/>
      <c r="F729" s="413"/>
      <c r="G729" s="443"/>
      <c r="H729" s="443"/>
      <c r="I729" s="443"/>
      <c r="J729" s="413"/>
      <c r="K729" s="413"/>
      <c r="L729" s="413"/>
      <c r="M729" s="413"/>
      <c r="N729" s="413"/>
      <c r="O729" s="413"/>
      <c r="P729" s="413"/>
      <c r="Q729" s="413"/>
      <c r="R729" s="413"/>
      <c r="S729" s="413"/>
      <c r="T729" s="413"/>
      <c r="U729" s="413"/>
      <c r="V729" s="413"/>
      <c r="W729" s="413"/>
      <c r="X729" s="413"/>
      <c r="Y729" s="413"/>
      <c r="Z729" s="413"/>
      <c r="AA729" s="413"/>
      <c r="AB729" s="413"/>
      <c r="AC729" s="413"/>
      <c r="AD729" s="413"/>
    </row>
    <row r="730" ht="13.5" customHeight="1">
      <c r="A730" s="413"/>
      <c r="B730" s="443"/>
      <c r="C730" s="443"/>
      <c r="D730" s="443"/>
      <c r="E730" s="413"/>
      <c r="F730" s="413"/>
      <c r="G730" s="443"/>
      <c r="H730" s="443"/>
      <c r="I730" s="443"/>
      <c r="J730" s="413"/>
      <c r="K730" s="413"/>
      <c r="L730" s="413"/>
      <c r="M730" s="413"/>
      <c r="N730" s="413"/>
      <c r="O730" s="413"/>
      <c r="P730" s="413"/>
      <c r="Q730" s="413"/>
      <c r="R730" s="413"/>
      <c r="S730" s="413"/>
      <c r="T730" s="413"/>
      <c r="U730" s="413"/>
      <c r="V730" s="413"/>
      <c r="W730" s="413"/>
      <c r="X730" s="413"/>
      <c r="Y730" s="413"/>
      <c r="Z730" s="413"/>
      <c r="AA730" s="413"/>
      <c r="AB730" s="413"/>
      <c r="AC730" s="413"/>
      <c r="AD730" s="413"/>
    </row>
    <row r="731" ht="13.5" customHeight="1">
      <c r="A731" s="413"/>
      <c r="B731" s="443"/>
      <c r="C731" s="443"/>
      <c r="D731" s="443"/>
      <c r="E731" s="413"/>
      <c r="F731" s="413"/>
      <c r="G731" s="443"/>
      <c r="H731" s="443"/>
      <c r="I731" s="443"/>
      <c r="J731" s="413"/>
      <c r="K731" s="413"/>
      <c r="L731" s="413"/>
      <c r="M731" s="413"/>
      <c r="N731" s="413"/>
      <c r="O731" s="413"/>
      <c r="P731" s="413"/>
      <c r="Q731" s="413"/>
      <c r="R731" s="413"/>
      <c r="S731" s="413"/>
      <c r="T731" s="413"/>
      <c r="U731" s="413"/>
      <c r="V731" s="413"/>
      <c r="W731" s="413"/>
      <c r="X731" s="413"/>
      <c r="Y731" s="413"/>
      <c r="Z731" s="413"/>
      <c r="AA731" s="413"/>
      <c r="AB731" s="413"/>
      <c r="AC731" s="413"/>
      <c r="AD731" s="413"/>
    </row>
    <row r="732" ht="13.5" customHeight="1">
      <c r="A732" s="413"/>
      <c r="B732" s="443"/>
      <c r="C732" s="443"/>
      <c r="D732" s="443"/>
      <c r="E732" s="413"/>
      <c r="F732" s="413"/>
      <c r="G732" s="443"/>
      <c r="H732" s="443"/>
      <c r="I732" s="443"/>
      <c r="J732" s="413"/>
      <c r="K732" s="413"/>
      <c r="L732" s="413"/>
      <c r="M732" s="413"/>
      <c r="N732" s="413"/>
      <c r="O732" s="413"/>
      <c r="P732" s="413"/>
      <c r="Q732" s="413"/>
      <c r="R732" s="413"/>
      <c r="S732" s="413"/>
      <c r="T732" s="413"/>
      <c r="U732" s="413"/>
      <c r="V732" s="413"/>
      <c r="W732" s="413"/>
      <c r="X732" s="413"/>
      <c r="Y732" s="413"/>
      <c r="Z732" s="413"/>
      <c r="AA732" s="413"/>
      <c r="AB732" s="413"/>
      <c r="AC732" s="413"/>
      <c r="AD732" s="413"/>
    </row>
    <row r="733" ht="13.5" customHeight="1">
      <c r="A733" s="413"/>
      <c r="B733" s="443"/>
      <c r="C733" s="443"/>
      <c r="D733" s="443"/>
      <c r="E733" s="413"/>
      <c r="F733" s="413"/>
      <c r="G733" s="443"/>
      <c r="H733" s="443"/>
      <c r="I733" s="443"/>
      <c r="J733" s="413"/>
      <c r="K733" s="413"/>
      <c r="L733" s="413"/>
      <c r="M733" s="413"/>
      <c r="N733" s="413"/>
      <c r="O733" s="413"/>
      <c r="P733" s="413"/>
      <c r="Q733" s="413"/>
      <c r="R733" s="413"/>
      <c r="S733" s="413"/>
      <c r="T733" s="413"/>
      <c r="U733" s="413"/>
      <c r="V733" s="413"/>
      <c r="W733" s="413"/>
      <c r="X733" s="413"/>
      <c r="Y733" s="413"/>
      <c r="Z733" s="413"/>
      <c r="AA733" s="413"/>
      <c r="AB733" s="413"/>
      <c r="AC733" s="413"/>
      <c r="AD733" s="413"/>
    </row>
    <row r="734" ht="13.5" customHeight="1">
      <c r="A734" s="413"/>
      <c r="B734" s="443"/>
      <c r="C734" s="443"/>
      <c r="D734" s="443"/>
      <c r="E734" s="413"/>
      <c r="F734" s="413"/>
      <c r="G734" s="443"/>
      <c r="H734" s="443"/>
      <c r="I734" s="443"/>
      <c r="J734" s="413"/>
      <c r="K734" s="413"/>
      <c r="L734" s="413"/>
      <c r="M734" s="413"/>
      <c r="N734" s="413"/>
      <c r="O734" s="413"/>
      <c r="P734" s="413"/>
      <c r="Q734" s="413"/>
      <c r="R734" s="413"/>
      <c r="S734" s="413"/>
      <c r="T734" s="413"/>
      <c r="U734" s="413"/>
      <c r="V734" s="413"/>
      <c r="W734" s="413"/>
      <c r="X734" s="413"/>
      <c r="Y734" s="413"/>
      <c r="Z734" s="413"/>
      <c r="AA734" s="413"/>
      <c r="AB734" s="413"/>
      <c r="AC734" s="413"/>
      <c r="AD734" s="413"/>
    </row>
    <row r="735" ht="13.5" customHeight="1">
      <c r="A735" s="413"/>
      <c r="B735" s="443"/>
      <c r="C735" s="443"/>
      <c r="D735" s="443"/>
      <c r="E735" s="413"/>
      <c r="F735" s="413"/>
      <c r="G735" s="443"/>
      <c r="H735" s="443"/>
      <c r="I735" s="443"/>
      <c r="J735" s="413"/>
      <c r="K735" s="413"/>
      <c r="L735" s="413"/>
      <c r="M735" s="413"/>
      <c r="N735" s="413"/>
      <c r="O735" s="413"/>
      <c r="P735" s="413"/>
      <c r="Q735" s="413"/>
      <c r="R735" s="413"/>
      <c r="S735" s="413"/>
      <c r="T735" s="413"/>
      <c r="U735" s="413"/>
      <c r="V735" s="413"/>
      <c r="W735" s="413"/>
      <c r="X735" s="413"/>
      <c r="Y735" s="413"/>
      <c r="Z735" s="413"/>
      <c r="AA735" s="413"/>
      <c r="AB735" s="413"/>
      <c r="AC735" s="413"/>
      <c r="AD735" s="413"/>
    </row>
    <row r="736" ht="13.5" customHeight="1">
      <c r="A736" s="413"/>
      <c r="B736" s="443"/>
      <c r="C736" s="443"/>
      <c r="D736" s="443"/>
      <c r="E736" s="413"/>
      <c r="F736" s="413"/>
      <c r="G736" s="443"/>
      <c r="H736" s="443"/>
      <c r="I736" s="443"/>
      <c r="J736" s="413"/>
      <c r="K736" s="413"/>
      <c r="L736" s="413"/>
      <c r="M736" s="413"/>
      <c r="N736" s="413"/>
      <c r="O736" s="413"/>
      <c r="P736" s="413"/>
      <c r="Q736" s="413"/>
      <c r="R736" s="413"/>
      <c r="S736" s="413"/>
      <c r="T736" s="413"/>
      <c r="U736" s="413"/>
      <c r="V736" s="413"/>
      <c r="W736" s="413"/>
      <c r="X736" s="413"/>
      <c r="Y736" s="413"/>
      <c r="Z736" s="413"/>
      <c r="AA736" s="413"/>
      <c r="AB736" s="413"/>
      <c r="AC736" s="413"/>
      <c r="AD736" s="413"/>
    </row>
    <row r="737" ht="13.5" customHeight="1">
      <c r="A737" s="413"/>
      <c r="B737" s="443"/>
      <c r="C737" s="443"/>
      <c r="D737" s="443"/>
      <c r="E737" s="413"/>
      <c r="F737" s="413"/>
      <c r="G737" s="443"/>
      <c r="H737" s="443"/>
      <c r="I737" s="443"/>
      <c r="J737" s="413"/>
      <c r="K737" s="413"/>
      <c r="L737" s="413"/>
      <c r="M737" s="413"/>
      <c r="N737" s="413"/>
      <c r="O737" s="413"/>
      <c r="P737" s="413"/>
      <c r="Q737" s="413"/>
      <c r="R737" s="413"/>
      <c r="S737" s="413"/>
      <c r="T737" s="413"/>
      <c r="U737" s="413"/>
      <c r="V737" s="413"/>
      <c r="W737" s="413"/>
      <c r="X737" s="413"/>
      <c r="Y737" s="413"/>
      <c r="Z737" s="413"/>
      <c r="AA737" s="413"/>
      <c r="AB737" s="413"/>
      <c r="AC737" s="413"/>
      <c r="AD737" s="413"/>
    </row>
    <row r="738" ht="13.5" customHeight="1">
      <c r="A738" s="413"/>
      <c r="B738" s="443"/>
      <c r="C738" s="443"/>
      <c r="D738" s="443"/>
      <c r="E738" s="413"/>
      <c r="F738" s="413"/>
      <c r="G738" s="443"/>
      <c r="H738" s="443"/>
      <c r="I738" s="443"/>
      <c r="J738" s="413"/>
      <c r="K738" s="413"/>
      <c r="L738" s="413"/>
      <c r="M738" s="413"/>
      <c r="N738" s="413"/>
      <c r="O738" s="413"/>
      <c r="P738" s="413"/>
      <c r="Q738" s="413"/>
      <c r="R738" s="413"/>
      <c r="S738" s="413"/>
      <c r="T738" s="413"/>
      <c r="U738" s="413"/>
      <c r="V738" s="413"/>
      <c r="W738" s="413"/>
      <c r="X738" s="413"/>
      <c r="Y738" s="413"/>
      <c r="Z738" s="413"/>
      <c r="AA738" s="413"/>
      <c r="AB738" s="413"/>
      <c r="AC738" s="413"/>
      <c r="AD738" s="413"/>
    </row>
    <row r="739" ht="13.5" customHeight="1">
      <c r="A739" s="413"/>
      <c r="B739" s="443"/>
      <c r="C739" s="443"/>
      <c r="D739" s="443"/>
      <c r="E739" s="413"/>
      <c r="F739" s="413"/>
      <c r="G739" s="443"/>
      <c r="H739" s="443"/>
      <c r="I739" s="443"/>
      <c r="J739" s="413"/>
      <c r="K739" s="413"/>
      <c r="L739" s="413"/>
      <c r="M739" s="413"/>
      <c r="N739" s="413"/>
      <c r="O739" s="413"/>
      <c r="P739" s="413"/>
      <c r="Q739" s="413"/>
      <c r="R739" s="413"/>
      <c r="S739" s="413"/>
      <c r="T739" s="413"/>
      <c r="U739" s="413"/>
      <c r="V739" s="413"/>
      <c r="W739" s="413"/>
      <c r="X739" s="413"/>
      <c r="Y739" s="413"/>
      <c r="Z739" s="413"/>
      <c r="AA739" s="413"/>
      <c r="AB739" s="413"/>
      <c r="AC739" s="413"/>
      <c r="AD739" s="413"/>
    </row>
    <row r="740" ht="13.5" customHeight="1">
      <c r="A740" s="413"/>
      <c r="B740" s="443"/>
      <c r="C740" s="443"/>
      <c r="D740" s="443"/>
      <c r="E740" s="413"/>
      <c r="F740" s="413"/>
      <c r="G740" s="443"/>
      <c r="H740" s="443"/>
      <c r="I740" s="443"/>
      <c r="J740" s="413"/>
      <c r="K740" s="413"/>
      <c r="L740" s="413"/>
      <c r="M740" s="413"/>
      <c r="N740" s="413"/>
      <c r="O740" s="413"/>
      <c r="P740" s="413"/>
      <c r="Q740" s="413"/>
      <c r="R740" s="413"/>
      <c r="S740" s="413"/>
      <c r="T740" s="413"/>
      <c r="U740" s="413"/>
      <c r="V740" s="413"/>
      <c r="W740" s="413"/>
      <c r="X740" s="413"/>
      <c r="Y740" s="413"/>
      <c r="Z740" s="413"/>
      <c r="AA740" s="413"/>
      <c r="AB740" s="413"/>
      <c r="AC740" s="413"/>
      <c r="AD740" s="413"/>
    </row>
    <row r="741" ht="13.5" customHeight="1">
      <c r="A741" s="413"/>
      <c r="B741" s="443"/>
      <c r="C741" s="443"/>
      <c r="D741" s="443"/>
      <c r="E741" s="413"/>
      <c r="F741" s="413"/>
      <c r="G741" s="443"/>
      <c r="H741" s="443"/>
      <c r="I741" s="443"/>
      <c r="J741" s="413"/>
      <c r="K741" s="413"/>
      <c r="L741" s="413"/>
      <c r="M741" s="413"/>
      <c r="N741" s="413"/>
      <c r="O741" s="413"/>
      <c r="P741" s="413"/>
      <c r="Q741" s="413"/>
      <c r="R741" s="413"/>
      <c r="S741" s="413"/>
      <c r="T741" s="413"/>
      <c r="U741" s="413"/>
      <c r="V741" s="413"/>
      <c r="W741" s="413"/>
      <c r="X741" s="413"/>
      <c r="Y741" s="413"/>
      <c r="Z741" s="413"/>
      <c r="AA741" s="413"/>
      <c r="AB741" s="413"/>
      <c r="AC741" s="413"/>
      <c r="AD741" s="413"/>
    </row>
    <row r="742" ht="13.5" customHeight="1">
      <c r="A742" s="413"/>
      <c r="B742" s="443"/>
      <c r="C742" s="443"/>
      <c r="D742" s="443"/>
      <c r="E742" s="413"/>
      <c r="F742" s="413"/>
      <c r="G742" s="443"/>
      <c r="H742" s="443"/>
      <c r="I742" s="443"/>
      <c r="J742" s="413"/>
      <c r="K742" s="413"/>
      <c r="L742" s="413"/>
      <c r="M742" s="413"/>
      <c r="N742" s="413"/>
      <c r="O742" s="413"/>
      <c r="P742" s="413"/>
      <c r="Q742" s="413"/>
      <c r="R742" s="413"/>
      <c r="S742" s="413"/>
      <c r="T742" s="413"/>
      <c r="U742" s="413"/>
      <c r="V742" s="413"/>
      <c r="W742" s="413"/>
      <c r="X742" s="413"/>
      <c r="Y742" s="413"/>
      <c r="Z742" s="413"/>
      <c r="AA742" s="413"/>
      <c r="AB742" s="413"/>
      <c r="AC742" s="413"/>
      <c r="AD742" s="413"/>
    </row>
    <row r="743" ht="13.5" customHeight="1">
      <c r="A743" s="413"/>
      <c r="B743" s="443"/>
      <c r="C743" s="443"/>
      <c r="D743" s="443"/>
      <c r="E743" s="413"/>
      <c r="F743" s="413"/>
      <c r="G743" s="443"/>
      <c r="H743" s="443"/>
      <c r="I743" s="443"/>
      <c r="J743" s="413"/>
      <c r="K743" s="413"/>
      <c r="L743" s="413"/>
      <c r="M743" s="413"/>
      <c r="N743" s="413"/>
      <c r="O743" s="413"/>
      <c r="P743" s="413"/>
      <c r="Q743" s="413"/>
      <c r="R743" s="413"/>
      <c r="S743" s="413"/>
      <c r="T743" s="413"/>
      <c r="U743" s="413"/>
      <c r="V743" s="413"/>
      <c r="W743" s="413"/>
      <c r="X743" s="413"/>
      <c r="Y743" s="413"/>
      <c r="Z743" s="413"/>
      <c r="AA743" s="413"/>
      <c r="AB743" s="413"/>
      <c r="AC743" s="413"/>
      <c r="AD743" s="413"/>
    </row>
    <row r="744" ht="13.5" customHeight="1">
      <c r="A744" s="413"/>
      <c r="B744" s="443"/>
      <c r="C744" s="443"/>
      <c r="D744" s="443"/>
      <c r="E744" s="413"/>
      <c r="F744" s="413"/>
      <c r="G744" s="443"/>
      <c r="H744" s="443"/>
      <c r="I744" s="443"/>
      <c r="J744" s="413"/>
      <c r="K744" s="413"/>
      <c r="L744" s="413"/>
      <c r="M744" s="413"/>
      <c r="N744" s="413"/>
      <c r="O744" s="413"/>
      <c r="P744" s="413"/>
      <c r="Q744" s="413"/>
      <c r="R744" s="413"/>
      <c r="S744" s="413"/>
      <c r="T744" s="413"/>
      <c r="U744" s="413"/>
      <c r="V744" s="413"/>
      <c r="W744" s="413"/>
      <c r="X744" s="413"/>
      <c r="Y744" s="413"/>
      <c r="Z744" s="413"/>
      <c r="AA744" s="413"/>
      <c r="AB744" s="413"/>
      <c r="AC744" s="413"/>
      <c r="AD744" s="413"/>
    </row>
    <row r="745" ht="13.5" customHeight="1">
      <c r="A745" s="413"/>
      <c r="B745" s="443"/>
      <c r="C745" s="443"/>
      <c r="D745" s="443"/>
      <c r="E745" s="413"/>
      <c r="F745" s="413"/>
      <c r="G745" s="443"/>
      <c r="H745" s="443"/>
      <c r="I745" s="443"/>
      <c r="J745" s="413"/>
      <c r="K745" s="413"/>
      <c r="L745" s="413"/>
      <c r="M745" s="413"/>
      <c r="N745" s="413"/>
      <c r="O745" s="413"/>
      <c r="P745" s="413"/>
      <c r="Q745" s="413"/>
      <c r="R745" s="413"/>
      <c r="S745" s="413"/>
      <c r="T745" s="413"/>
      <c r="U745" s="413"/>
      <c r="V745" s="413"/>
      <c r="W745" s="413"/>
      <c r="X745" s="413"/>
      <c r="Y745" s="413"/>
      <c r="Z745" s="413"/>
      <c r="AA745" s="413"/>
      <c r="AB745" s="413"/>
      <c r="AC745" s="413"/>
      <c r="AD745" s="413"/>
    </row>
    <row r="746" ht="13.5" customHeight="1">
      <c r="A746" s="413"/>
      <c r="B746" s="443"/>
      <c r="C746" s="443"/>
      <c r="D746" s="443"/>
      <c r="E746" s="413"/>
      <c r="F746" s="413"/>
      <c r="G746" s="443"/>
      <c r="H746" s="443"/>
      <c r="I746" s="443"/>
      <c r="J746" s="413"/>
      <c r="K746" s="413"/>
      <c r="L746" s="413"/>
      <c r="M746" s="413"/>
      <c r="N746" s="413"/>
      <c r="O746" s="413"/>
      <c r="P746" s="413"/>
      <c r="Q746" s="413"/>
      <c r="R746" s="413"/>
      <c r="S746" s="413"/>
      <c r="T746" s="413"/>
      <c r="U746" s="413"/>
      <c r="V746" s="413"/>
      <c r="W746" s="413"/>
      <c r="X746" s="413"/>
      <c r="Y746" s="413"/>
      <c r="Z746" s="413"/>
      <c r="AA746" s="413"/>
      <c r="AB746" s="413"/>
      <c r="AC746" s="413"/>
      <c r="AD746" s="413"/>
    </row>
    <row r="747" ht="13.5" customHeight="1">
      <c r="A747" s="413"/>
      <c r="B747" s="443"/>
      <c r="C747" s="443"/>
      <c r="D747" s="443"/>
      <c r="E747" s="413"/>
      <c r="F747" s="413"/>
      <c r="G747" s="443"/>
      <c r="H747" s="443"/>
      <c r="I747" s="443"/>
      <c r="J747" s="413"/>
      <c r="K747" s="413"/>
      <c r="L747" s="413"/>
      <c r="M747" s="413"/>
      <c r="N747" s="413"/>
      <c r="O747" s="413"/>
      <c r="P747" s="413"/>
      <c r="Q747" s="413"/>
      <c r="R747" s="413"/>
      <c r="S747" s="413"/>
      <c r="T747" s="413"/>
      <c r="U747" s="413"/>
      <c r="V747" s="413"/>
      <c r="W747" s="413"/>
      <c r="X747" s="413"/>
      <c r="Y747" s="413"/>
      <c r="Z747" s="413"/>
      <c r="AA747" s="413"/>
      <c r="AB747" s="413"/>
      <c r="AC747" s="413"/>
      <c r="AD747" s="413"/>
    </row>
    <row r="748" ht="13.5" customHeight="1">
      <c r="A748" s="413"/>
      <c r="B748" s="443"/>
      <c r="C748" s="443"/>
      <c r="D748" s="443"/>
      <c r="E748" s="413"/>
      <c r="F748" s="413"/>
      <c r="G748" s="443"/>
      <c r="H748" s="443"/>
      <c r="I748" s="443"/>
      <c r="J748" s="413"/>
      <c r="K748" s="413"/>
      <c r="L748" s="413"/>
      <c r="M748" s="413"/>
      <c r="N748" s="413"/>
      <c r="O748" s="413"/>
      <c r="P748" s="413"/>
      <c r="Q748" s="413"/>
      <c r="R748" s="413"/>
      <c r="S748" s="413"/>
      <c r="T748" s="413"/>
      <c r="U748" s="413"/>
      <c r="V748" s="413"/>
      <c r="W748" s="413"/>
      <c r="X748" s="413"/>
      <c r="Y748" s="413"/>
      <c r="Z748" s="413"/>
      <c r="AA748" s="413"/>
      <c r="AB748" s="413"/>
      <c r="AC748" s="413"/>
      <c r="AD748" s="413"/>
    </row>
    <row r="749" ht="13.5" customHeight="1">
      <c r="A749" s="413"/>
      <c r="B749" s="443"/>
      <c r="C749" s="443"/>
      <c r="D749" s="443"/>
      <c r="E749" s="413"/>
      <c r="F749" s="413"/>
      <c r="G749" s="443"/>
      <c r="H749" s="443"/>
      <c r="I749" s="443"/>
      <c r="J749" s="413"/>
      <c r="K749" s="413"/>
      <c r="L749" s="413"/>
      <c r="M749" s="413"/>
      <c r="N749" s="413"/>
      <c r="O749" s="413"/>
      <c r="P749" s="413"/>
      <c r="Q749" s="413"/>
      <c r="R749" s="413"/>
      <c r="S749" s="413"/>
      <c r="T749" s="413"/>
      <c r="U749" s="413"/>
      <c r="V749" s="413"/>
      <c r="W749" s="413"/>
      <c r="X749" s="413"/>
      <c r="Y749" s="413"/>
      <c r="Z749" s="413"/>
      <c r="AA749" s="413"/>
      <c r="AB749" s="413"/>
      <c r="AC749" s="413"/>
      <c r="AD749" s="413"/>
    </row>
    <row r="750" ht="13.5" customHeight="1">
      <c r="A750" s="413"/>
      <c r="B750" s="443"/>
      <c r="C750" s="443"/>
      <c r="D750" s="443"/>
      <c r="E750" s="413"/>
      <c r="F750" s="413"/>
      <c r="G750" s="443"/>
      <c r="H750" s="443"/>
      <c r="I750" s="443"/>
      <c r="J750" s="413"/>
      <c r="K750" s="413"/>
      <c r="L750" s="413"/>
      <c r="M750" s="413"/>
      <c r="N750" s="413"/>
      <c r="O750" s="413"/>
      <c r="P750" s="413"/>
      <c r="Q750" s="413"/>
      <c r="R750" s="413"/>
      <c r="S750" s="413"/>
      <c r="T750" s="413"/>
      <c r="U750" s="413"/>
      <c r="V750" s="413"/>
      <c r="W750" s="413"/>
      <c r="X750" s="413"/>
      <c r="Y750" s="413"/>
      <c r="Z750" s="413"/>
      <c r="AA750" s="413"/>
      <c r="AB750" s="413"/>
      <c r="AC750" s="413"/>
      <c r="AD750" s="413"/>
    </row>
    <row r="751" ht="13.5" customHeight="1">
      <c r="A751" s="413"/>
      <c r="B751" s="443"/>
      <c r="C751" s="443"/>
      <c r="D751" s="443"/>
      <c r="E751" s="413"/>
      <c r="F751" s="413"/>
      <c r="G751" s="443"/>
      <c r="H751" s="443"/>
      <c r="I751" s="443"/>
      <c r="J751" s="413"/>
      <c r="K751" s="413"/>
      <c r="L751" s="413"/>
      <c r="M751" s="413"/>
      <c r="N751" s="413"/>
      <c r="O751" s="413"/>
      <c r="P751" s="413"/>
      <c r="Q751" s="413"/>
      <c r="R751" s="413"/>
      <c r="S751" s="413"/>
      <c r="T751" s="413"/>
      <c r="U751" s="413"/>
      <c r="V751" s="413"/>
      <c r="W751" s="413"/>
      <c r="X751" s="413"/>
      <c r="Y751" s="413"/>
      <c r="Z751" s="413"/>
      <c r="AA751" s="413"/>
      <c r="AB751" s="413"/>
      <c r="AC751" s="413"/>
      <c r="AD751" s="413"/>
    </row>
    <row r="752" ht="13.5" customHeight="1">
      <c r="A752" s="413"/>
      <c r="B752" s="443"/>
      <c r="C752" s="443"/>
      <c r="D752" s="443"/>
      <c r="E752" s="413"/>
      <c r="F752" s="413"/>
      <c r="G752" s="443"/>
      <c r="H752" s="443"/>
      <c r="I752" s="443"/>
      <c r="J752" s="413"/>
      <c r="K752" s="413"/>
      <c r="L752" s="413"/>
      <c r="M752" s="413"/>
      <c r="N752" s="413"/>
      <c r="O752" s="413"/>
      <c r="P752" s="413"/>
      <c r="Q752" s="413"/>
      <c r="R752" s="413"/>
      <c r="S752" s="413"/>
      <c r="T752" s="413"/>
      <c r="U752" s="413"/>
      <c r="V752" s="413"/>
      <c r="W752" s="413"/>
      <c r="X752" s="413"/>
      <c r="Y752" s="413"/>
      <c r="Z752" s="413"/>
      <c r="AA752" s="413"/>
      <c r="AB752" s="413"/>
      <c r="AC752" s="413"/>
      <c r="AD752" s="413"/>
    </row>
    <row r="753" ht="13.5" customHeight="1">
      <c r="A753" s="413"/>
      <c r="B753" s="443"/>
      <c r="C753" s="443"/>
      <c r="D753" s="443"/>
      <c r="E753" s="413"/>
      <c r="F753" s="413"/>
      <c r="G753" s="443"/>
      <c r="H753" s="443"/>
      <c r="I753" s="443"/>
      <c r="J753" s="413"/>
      <c r="K753" s="413"/>
      <c r="L753" s="413"/>
      <c r="M753" s="413"/>
      <c r="N753" s="413"/>
      <c r="O753" s="413"/>
      <c r="P753" s="413"/>
      <c r="Q753" s="413"/>
      <c r="R753" s="413"/>
      <c r="S753" s="413"/>
      <c r="T753" s="413"/>
      <c r="U753" s="413"/>
      <c r="V753" s="413"/>
      <c r="W753" s="413"/>
      <c r="X753" s="413"/>
      <c r="Y753" s="413"/>
      <c r="Z753" s="413"/>
      <c r="AA753" s="413"/>
      <c r="AB753" s="413"/>
      <c r="AC753" s="413"/>
      <c r="AD753" s="413"/>
    </row>
    <row r="754" ht="13.5" customHeight="1">
      <c r="A754" s="413"/>
      <c r="B754" s="443"/>
      <c r="C754" s="443"/>
      <c r="D754" s="443"/>
      <c r="E754" s="413"/>
      <c r="F754" s="413"/>
      <c r="G754" s="443"/>
      <c r="H754" s="443"/>
      <c r="I754" s="443"/>
      <c r="J754" s="413"/>
      <c r="K754" s="413"/>
      <c r="L754" s="413"/>
      <c r="M754" s="413"/>
      <c r="N754" s="413"/>
      <c r="O754" s="413"/>
      <c r="P754" s="413"/>
      <c r="Q754" s="413"/>
      <c r="R754" s="413"/>
      <c r="S754" s="413"/>
      <c r="T754" s="413"/>
      <c r="U754" s="413"/>
      <c r="V754" s="413"/>
      <c r="W754" s="413"/>
      <c r="X754" s="413"/>
      <c r="Y754" s="413"/>
      <c r="Z754" s="413"/>
      <c r="AA754" s="413"/>
      <c r="AB754" s="413"/>
      <c r="AC754" s="413"/>
      <c r="AD754" s="413"/>
    </row>
    <row r="755" ht="13.5" customHeight="1">
      <c r="A755" s="413"/>
      <c r="B755" s="443"/>
      <c r="C755" s="443"/>
      <c r="D755" s="443"/>
      <c r="E755" s="413"/>
      <c r="F755" s="413"/>
      <c r="G755" s="443"/>
      <c r="H755" s="443"/>
      <c r="I755" s="443"/>
      <c r="J755" s="413"/>
      <c r="K755" s="413"/>
      <c r="L755" s="413"/>
      <c r="M755" s="413"/>
      <c r="N755" s="413"/>
      <c r="O755" s="413"/>
      <c r="P755" s="413"/>
      <c r="Q755" s="413"/>
      <c r="R755" s="413"/>
      <c r="S755" s="413"/>
      <c r="T755" s="413"/>
      <c r="U755" s="413"/>
      <c r="V755" s="413"/>
      <c r="W755" s="413"/>
      <c r="X755" s="413"/>
      <c r="Y755" s="413"/>
      <c r="Z755" s="413"/>
      <c r="AA755" s="413"/>
      <c r="AB755" s="413"/>
      <c r="AC755" s="413"/>
      <c r="AD755" s="413"/>
    </row>
    <row r="756" ht="13.5" customHeight="1">
      <c r="A756" s="413"/>
      <c r="B756" s="443"/>
      <c r="C756" s="443"/>
      <c r="D756" s="443"/>
      <c r="E756" s="413"/>
      <c r="F756" s="413"/>
      <c r="G756" s="443"/>
      <c r="H756" s="443"/>
      <c r="I756" s="443"/>
      <c r="J756" s="413"/>
      <c r="K756" s="413"/>
      <c r="L756" s="413"/>
      <c r="M756" s="413"/>
      <c r="N756" s="413"/>
      <c r="O756" s="413"/>
      <c r="P756" s="413"/>
      <c r="Q756" s="413"/>
      <c r="R756" s="413"/>
      <c r="S756" s="413"/>
      <c r="T756" s="413"/>
      <c r="U756" s="413"/>
      <c r="V756" s="413"/>
      <c r="W756" s="413"/>
      <c r="X756" s="413"/>
      <c r="Y756" s="413"/>
      <c r="Z756" s="413"/>
      <c r="AA756" s="413"/>
      <c r="AB756" s="413"/>
      <c r="AC756" s="413"/>
      <c r="AD756" s="413"/>
    </row>
    <row r="757" ht="13.5" customHeight="1">
      <c r="A757" s="413"/>
      <c r="B757" s="443"/>
      <c r="C757" s="443"/>
      <c r="D757" s="443"/>
      <c r="E757" s="413"/>
      <c r="F757" s="413"/>
      <c r="G757" s="443"/>
      <c r="H757" s="443"/>
      <c r="I757" s="443"/>
      <c r="J757" s="413"/>
      <c r="K757" s="413"/>
      <c r="L757" s="413"/>
      <c r="M757" s="413"/>
      <c r="N757" s="413"/>
      <c r="O757" s="413"/>
      <c r="P757" s="413"/>
      <c r="Q757" s="413"/>
      <c r="R757" s="413"/>
      <c r="S757" s="413"/>
      <c r="T757" s="413"/>
      <c r="U757" s="413"/>
      <c r="V757" s="413"/>
      <c r="W757" s="413"/>
      <c r="X757" s="413"/>
      <c r="Y757" s="413"/>
      <c r="Z757" s="413"/>
      <c r="AA757" s="413"/>
      <c r="AB757" s="413"/>
      <c r="AC757" s="413"/>
      <c r="AD757" s="413"/>
    </row>
    <row r="758" ht="13.5" customHeight="1">
      <c r="A758" s="413"/>
      <c r="B758" s="443"/>
      <c r="C758" s="443"/>
      <c r="D758" s="443"/>
      <c r="E758" s="413"/>
      <c r="F758" s="413"/>
      <c r="G758" s="443"/>
      <c r="H758" s="443"/>
      <c r="I758" s="443"/>
      <c r="J758" s="413"/>
      <c r="K758" s="413"/>
      <c r="L758" s="413"/>
      <c r="M758" s="413"/>
      <c r="N758" s="413"/>
      <c r="O758" s="413"/>
      <c r="P758" s="413"/>
      <c r="Q758" s="413"/>
      <c r="R758" s="413"/>
      <c r="S758" s="413"/>
      <c r="T758" s="413"/>
      <c r="U758" s="413"/>
      <c r="V758" s="413"/>
      <c r="W758" s="413"/>
      <c r="X758" s="413"/>
      <c r="Y758" s="413"/>
      <c r="Z758" s="413"/>
      <c r="AA758" s="413"/>
      <c r="AB758" s="413"/>
      <c r="AC758" s="413"/>
      <c r="AD758" s="413"/>
    </row>
    <row r="759" ht="13.5" customHeight="1">
      <c r="A759" s="413"/>
      <c r="B759" s="443"/>
      <c r="C759" s="443"/>
      <c r="D759" s="443"/>
      <c r="E759" s="413"/>
      <c r="F759" s="413"/>
      <c r="G759" s="443"/>
      <c r="H759" s="443"/>
      <c r="I759" s="443"/>
      <c r="J759" s="413"/>
      <c r="K759" s="413"/>
      <c r="L759" s="413"/>
      <c r="M759" s="413"/>
      <c r="N759" s="413"/>
      <c r="O759" s="413"/>
      <c r="P759" s="413"/>
      <c r="Q759" s="413"/>
      <c r="R759" s="413"/>
      <c r="S759" s="413"/>
      <c r="T759" s="413"/>
      <c r="U759" s="413"/>
      <c r="V759" s="413"/>
      <c r="W759" s="413"/>
      <c r="X759" s="413"/>
      <c r="Y759" s="413"/>
      <c r="Z759" s="413"/>
      <c r="AA759" s="413"/>
      <c r="AB759" s="413"/>
      <c r="AC759" s="413"/>
      <c r="AD759" s="413"/>
    </row>
    <row r="760" ht="13.5" customHeight="1">
      <c r="A760" s="413"/>
      <c r="B760" s="443"/>
      <c r="C760" s="443"/>
      <c r="D760" s="443"/>
      <c r="E760" s="413"/>
      <c r="F760" s="413"/>
      <c r="G760" s="443"/>
      <c r="H760" s="443"/>
      <c r="I760" s="443"/>
      <c r="J760" s="413"/>
      <c r="K760" s="413"/>
      <c r="L760" s="413"/>
      <c r="M760" s="413"/>
      <c r="N760" s="413"/>
      <c r="O760" s="413"/>
      <c r="P760" s="413"/>
      <c r="Q760" s="413"/>
      <c r="R760" s="413"/>
      <c r="S760" s="413"/>
      <c r="T760" s="413"/>
      <c r="U760" s="413"/>
      <c r="V760" s="413"/>
      <c r="W760" s="413"/>
      <c r="X760" s="413"/>
      <c r="Y760" s="413"/>
      <c r="Z760" s="413"/>
      <c r="AA760" s="413"/>
      <c r="AB760" s="413"/>
      <c r="AC760" s="413"/>
      <c r="AD760" s="413"/>
    </row>
    <row r="761" ht="13.5" customHeight="1">
      <c r="A761" s="413"/>
      <c r="B761" s="443"/>
      <c r="C761" s="443"/>
      <c r="D761" s="443"/>
      <c r="E761" s="413"/>
      <c r="F761" s="413"/>
      <c r="G761" s="443"/>
      <c r="H761" s="443"/>
      <c r="I761" s="443"/>
      <c r="J761" s="413"/>
      <c r="K761" s="413"/>
      <c r="L761" s="413"/>
      <c r="M761" s="413"/>
      <c r="N761" s="413"/>
      <c r="O761" s="413"/>
      <c r="P761" s="413"/>
      <c r="Q761" s="413"/>
      <c r="R761" s="413"/>
      <c r="S761" s="413"/>
      <c r="T761" s="413"/>
      <c r="U761" s="413"/>
      <c r="V761" s="413"/>
      <c r="W761" s="413"/>
      <c r="X761" s="413"/>
      <c r="Y761" s="413"/>
      <c r="Z761" s="413"/>
      <c r="AA761" s="413"/>
      <c r="AB761" s="413"/>
      <c r="AC761" s="413"/>
      <c r="AD761" s="413"/>
    </row>
    <row r="762" ht="13.5" customHeight="1">
      <c r="A762" s="413"/>
      <c r="B762" s="443"/>
      <c r="C762" s="443"/>
      <c r="D762" s="443"/>
      <c r="E762" s="413"/>
      <c r="F762" s="413"/>
      <c r="G762" s="443"/>
      <c r="H762" s="443"/>
      <c r="I762" s="443"/>
      <c r="J762" s="413"/>
      <c r="K762" s="413"/>
      <c r="L762" s="413"/>
      <c r="M762" s="413"/>
      <c r="N762" s="413"/>
      <c r="O762" s="413"/>
      <c r="P762" s="413"/>
      <c r="Q762" s="413"/>
      <c r="R762" s="413"/>
      <c r="S762" s="413"/>
      <c r="T762" s="413"/>
      <c r="U762" s="413"/>
      <c r="V762" s="413"/>
      <c r="W762" s="413"/>
      <c r="X762" s="413"/>
      <c r="Y762" s="413"/>
      <c r="Z762" s="413"/>
      <c r="AA762" s="413"/>
      <c r="AB762" s="413"/>
      <c r="AC762" s="413"/>
      <c r="AD762" s="413"/>
    </row>
    <row r="763" ht="13.5" customHeight="1">
      <c r="A763" s="413"/>
      <c r="B763" s="443"/>
      <c r="C763" s="443"/>
      <c r="D763" s="443"/>
      <c r="E763" s="413"/>
      <c r="F763" s="413"/>
      <c r="G763" s="443"/>
      <c r="H763" s="443"/>
      <c r="I763" s="443"/>
      <c r="J763" s="413"/>
      <c r="K763" s="413"/>
      <c r="L763" s="413"/>
      <c r="M763" s="413"/>
      <c r="N763" s="413"/>
      <c r="O763" s="413"/>
      <c r="P763" s="413"/>
      <c r="Q763" s="413"/>
      <c r="R763" s="413"/>
      <c r="S763" s="413"/>
      <c r="T763" s="413"/>
      <c r="U763" s="413"/>
      <c r="V763" s="413"/>
      <c r="W763" s="413"/>
      <c r="X763" s="413"/>
      <c r="Y763" s="413"/>
      <c r="Z763" s="413"/>
      <c r="AA763" s="413"/>
      <c r="AB763" s="413"/>
      <c r="AC763" s="413"/>
      <c r="AD763" s="413"/>
    </row>
    <row r="764" ht="13.5" customHeight="1">
      <c r="A764" s="413"/>
      <c r="B764" s="443"/>
      <c r="C764" s="443"/>
      <c r="D764" s="443"/>
      <c r="E764" s="413"/>
      <c r="F764" s="413"/>
      <c r="G764" s="443"/>
      <c r="H764" s="443"/>
      <c r="I764" s="443"/>
      <c r="J764" s="413"/>
      <c r="K764" s="413"/>
      <c r="L764" s="413"/>
      <c r="M764" s="413"/>
      <c r="N764" s="413"/>
      <c r="O764" s="413"/>
      <c r="P764" s="413"/>
      <c r="Q764" s="413"/>
      <c r="R764" s="413"/>
      <c r="S764" s="413"/>
      <c r="T764" s="413"/>
      <c r="U764" s="413"/>
      <c r="V764" s="413"/>
      <c r="W764" s="413"/>
      <c r="X764" s="413"/>
      <c r="Y764" s="413"/>
      <c r="Z764" s="413"/>
      <c r="AA764" s="413"/>
      <c r="AB764" s="413"/>
      <c r="AC764" s="413"/>
      <c r="AD764" s="413"/>
    </row>
    <row r="765" ht="13.5" customHeight="1">
      <c r="A765" s="413"/>
      <c r="B765" s="443"/>
      <c r="C765" s="443"/>
      <c r="D765" s="443"/>
      <c r="E765" s="413"/>
      <c r="F765" s="413"/>
      <c r="G765" s="443"/>
      <c r="H765" s="443"/>
      <c r="I765" s="443"/>
      <c r="J765" s="413"/>
      <c r="K765" s="413"/>
      <c r="L765" s="413"/>
      <c r="M765" s="413"/>
      <c r="N765" s="413"/>
      <c r="O765" s="413"/>
      <c r="P765" s="413"/>
      <c r="Q765" s="413"/>
      <c r="R765" s="413"/>
      <c r="S765" s="413"/>
      <c r="T765" s="413"/>
      <c r="U765" s="413"/>
      <c r="V765" s="413"/>
      <c r="W765" s="413"/>
      <c r="X765" s="413"/>
      <c r="Y765" s="413"/>
      <c r="Z765" s="413"/>
      <c r="AA765" s="413"/>
      <c r="AB765" s="413"/>
      <c r="AC765" s="413"/>
      <c r="AD765" s="413"/>
    </row>
    <row r="766" ht="13.5" customHeight="1">
      <c r="A766" s="413"/>
      <c r="B766" s="443"/>
      <c r="C766" s="443"/>
      <c r="D766" s="443"/>
      <c r="E766" s="413"/>
      <c r="F766" s="413"/>
      <c r="G766" s="443"/>
      <c r="H766" s="443"/>
      <c r="I766" s="443"/>
      <c r="J766" s="413"/>
      <c r="K766" s="413"/>
      <c r="L766" s="413"/>
      <c r="M766" s="413"/>
      <c r="N766" s="413"/>
      <c r="O766" s="413"/>
      <c r="P766" s="413"/>
      <c r="Q766" s="413"/>
      <c r="R766" s="413"/>
      <c r="S766" s="413"/>
      <c r="T766" s="413"/>
      <c r="U766" s="413"/>
      <c r="V766" s="413"/>
      <c r="W766" s="413"/>
      <c r="X766" s="413"/>
      <c r="Y766" s="413"/>
      <c r="Z766" s="413"/>
      <c r="AA766" s="413"/>
      <c r="AB766" s="413"/>
      <c r="AC766" s="413"/>
      <c r="AD766" s="413"/>
    </row>
    <row r="767" ht="13.5" customHeight="1">
      <c r="A767" s="413"/>
      <c r="B767" s="443"/>
      <c r="C767" s="443"/>
      <c r="D767" s="443"/>
      <c r="E767" s="413"/>
      <c r="F767" s="413"/>
      <c r="G767" s="443"/>
      <c r="H767" s="443"/>
      <c r="I767" s="443"/>
      <c r="J767" s="413"/>
      <c r="K767" s="413"/>
      <c r="L767" s="413"/>
      <c r="M767" s="413"/>
      <c r="N767" s="413"/>
      <c r="O767" s="413"/>
      <c r="P767" s="413"/>
      <c r="Q767" s="413"/>
      <c r="R767" s="413"/>
      <c r="S767" s="413"/>
      <c r="T767" s="413"/>
      <c r="U767" s="413"/>
      <c r="V767" s="413"/>
      <c r="W767" s="413"/>
      <c r="X767" s="413"/>
      <c r="Y767" s="413"/>
      <c r="Z767" s="413"/>
      <c r="AA767" s="413"/>
      <c r="AB767" s="413"/>
      <c r="AC767" s="413"/>
      <c r="AD767" s="413"/>
    </row>
    <row r="768" ht="13.5" customHeight="1">
      <c r="A768" s="413"/>
      <c r="B768" s="443"/>
      <c r="C768" s="443"/>
      <c r="D768" s="443"/>
      <c r="E768" s="413"/>
      <c r="F768" s="413"/>
      <c r="G768" s="443"/>
      <c r="H768" s="443"/>
      <c r="I768" s="443"/>
      <c r="J768" s="413"/>
      <c r="K768" s="413"/>
      <c r="L768" s="413"/>
      <c r="M768" s="413"/>
      <c r="N768" s="413"/>
      <c r="O768" s="413"/>
      <c r="P768" s="413"/>
      <c r="Q768" s="413"/>
      <c r="R768" s="413"/>
      <c r="S768" s="413"/>
      <c r="T768" s="413"/>
      <c r="U768" s="413"/>
      <c r="V768" s="413"/>
      <c r="W768" s="413"/>
      <c r="X768" s="413"/>
      <c r="Y768" s="413"/>
      <c r="Z768" s="413"/>
      <c r="AA768" s="413"/>
      <c r="AB768" s="413"/>
      <c r="AC768" s="413"/>
      <c r="AD768" s="413"/>
    </row>
    <row r="769" ht="13.5" customHeight="1">
      <c r="A769" s="413"/>
      <c r="B769" s="443"/>
      <c r="C769" s="443"/>
      <c r="D769" s="443"/>
      <c r="E769" s="413"/>
      <c r="F769" s="413"/>
      <c r="G769" s="443"/>
      <c r="H769" s="443"/>
      <c r="I769" s="443"/>
      <c r="J769" s="413"/>
      <c r="K769" s="413"/>
      <c r="L769" s="413"/>
      <c r="M769" s="413"/>
      <c r="N769" s="413"/>
      <c r="O769" s="413"/>
      <c r="P769" s="413"/>
      <c r="Q769" s="413"/>
      <c r="R769" s="413"/>
      <c r="S769" s="413"/>
      <c r="T769" s="413"/>
      <c r="U769" s="413"/>
      <c r="V769" s="413"/>
      <c r="W769" s="413"/>
      <c r="X769" s="413"/>
      <c r="Y769" s="413"/>
      <c r="Z769" s="413"/>
      <c r="AA769" s="413"/>
      <c r="AB769" s="413"/>
      <c r="AC769" s="413"/>
      <c r="AD769" s="413"/>
    </row>
    <row r="770" ht="13.5" customHeight="1">
      <c r="A770" s="413"/>
      <c r="B770" s="443"/>
      <c r="C770" s="443"/>
      <c r="D770" s="443"/>
      <c r="E770" s="413"/>
      <c r="F770" s="413"/>
      <c r="G770" s="443"/>
      <c r="H770" s="443"/>
      <c r="I770" s="443"/>
      <c r="J770" s="413"/>
      <c r="K770" s="413"/>
      <c r="L770" s="413"/>
      <c r="M770" s="413"/>
      <c r="N770" s="413"/>
      <c r="O770" s="413"/>
      <c r="P770" s="413"/>
      <c r="Q770" s="413"/>
      <c r="R770" s="413"/>
      <c r="S770" s="413"/>
      <c r="T770" s="413"/>
      <c r="U770" s="413"/>
      <c r="V770" s="413"/>
      <c r="W770" s="413"/>
      <c r="X770" s="413"/>
      <c r="Y770" s="413"/>
      <c r="Z770" s="413"/>
      <c r="AA770" s="413"/>
      <c r="AB770" s="413"/>
      <c r="AC770" s="413"/>
      <c r="AD770" s="413"/>
    </row>
    <row r="771" ht="13.5" customHeight="1">
      <c r="A771" s="413"/>
      <c r="B771" s="443"/>
      <c r="C771" s="443"/>
      <c r="D771" s="443"/>
      <c r="E771" s="413"/>
      <c r="F771" s="413"/>
      <c r="G771" s="443"/>
      <c r="H771" s="443"/>
      <c r="I771" s="443"/>
      <c r="J771" s="413"/>
      <c r="K771" s="413"/>
      <c r="L771" s="413"/>
      <c r="M771" s="413"/>
      <c r="N771" s="413"/>
      <c r="O771" s="413"/>
      <c r="P771" s="413"/>
      <c r="Q771" s="413"/>
      <c r="R771" s="413"/>
      <c r="S771" s="413"/>
      <c r="T771" s="413"/>
      <c r="U771" s="413"/>
      <c r="V771" s="413"/>
      <c r="W771" s="413"/>
      <c r="X771" s="413"/>
      <c r="Y771" s="413"/>
      <c r="Z771" s="413"/>
      <c r="AA771" s="413"/>
      <c r="AB771" s="413"/>
      <c r="AC771" s="413"/>
      <c r="AD771" s="413"/>
    </row>
    <row r="772" ht="13.5" customHeight="1">
      <c r="A772" s="413"/>
      <c r="B772" s="443"/>
      <c r="C772" s="443"/>
      <c r="D772" s="443"/>
      <c r="E772" s="413"/>
      <c r="F772" s="413"/>
      <c r="G772" s="443"/>
      <c r="H772" s="443"/>
      <c r="I772" s="443"/>
      <c r="J772" s="413"/>
      <c r="K772" s="413"/>
      <c r="L772" s="413"/>
      <c r="M772" s="413"/>
      <c r="N772" s="413"/>
      <c r="O772" s="413"/>
      <c r="P772" s="413"/>
      <c r="Q772" s="413"/>
      <c r="R772" s="413"/>
      <c r="S772" s="413"/>
      <c r="T772" s="413"/>
      <c r="U772" s="413"/>
      <c r="V772" s="413"/>
      <c r="W772" s="413"/>
      <c r="X772" s="413"/>
      <c r="Y772" s="413"/>
      <c r="Z772" s="413"/>
      <c r="AA772" s="413"/>
      <c r="AB772" s="413"/>
      <c r="AC772" s="413"/>
      <c r="AD772" s="413"/>
    </row>
    <row r="773" ht="13.5" customHeight="1">
      <c r="A773" s="413"/>
      <c r="B773" s="443"/>
      <c r="C773" s="443"/>
      <c r="D773" s="443"/>
      <c r="E773" s="413"/>
      <c r="F773" s="413"/>
      <c r="G773" s="443"/>
      <c r="H773" s="443"/>
      <c r="I773" s="443"/>
      <c r="J773" s="413"/>
      <c r="K773" s="413"/>
      <c r="L773" s="413"/>
      <c r="M773" s="413"/>
      <c r="N773" s="413"/>
      <c r="O773" s="413"/>
      <c r="P773" s="413"/>
      <c r="Q773" s="413"/>
      <c r="R773" s="413"/>
      <c r="S773" s="413"/>
      <c r="T773" s="413"/>
      <c r="U773" s="413"/>
      <c r="V773" s="413"/>
      <c r="W773" s="413"/>
      <c r="X773" s="413"/>
      <c r="Y773" s="413"/>
      <c r="Z773" s="413"/>
      <c r="AA773" s="413"/>
      <c r="AB773" s="413"/>
      <c r="AC773" s="413"/>
      <c r="AD773" s="413"/>
    </row>
    <row r="774" ht="13.5" customHeight="1">
      <c r="A774" s="413"/>
      <c r="B774" s="443"/>
      <c r="C774" s="443"/>
      <c r="D774" s="443"/>
      <c r="E774" s="413"/>
      <c r="F774" s="413"/>
      <c r="G774" s="443"/>
      <c r="H774" s="443"/>
      <c r="I774" s="443"/>
      <c r="J774" s="413"/>
      <c r="K774" s="413"/>
      <c r="L774" s="413"/>
      <c r="M774" s="413"/>
      <c r="N774" s="413"/>
      <c r="O774" s="413"/>
      <c r="P774" s="413"/>
      <c r="Q774" s="413"/>
      <c r="R774" s="413"/>
      <c r="S774" s="413"/>
      <c r="T774" s="413"/>
      <c r="U774" s="413"/>
      <c r="V774" s="413"/>
      <c r="W774" s="413"/>
      <c r="X774" s="413"/>
      <c r="Y774" s="413"/>
      <c r="Z774" s="413"/>
      <c r="AA774" s="413"/>
      <c r="AB774" s="413"/>
      <c r="AC774" s="413"/>
      <c r="AD774" s="413"/>
    </row>
    <row r="775" ht="13.5" customHeight="1">
      <c r="A775" s="413"/>
      <c r="B775" s="443"/>
      <c r="C775" s="443"/>
      <c r="D775" s="443"/>
      <c r="E775" s="413"/>
      <c r="F775" s="413"/>
      <c r="G775" s="443"/>
      <c r="H775" s="443"/>
      <c r="I775" s="443"/>
      <c r="J775" s="413"/>
      <c r="K775" s="413"/>
      <c r="L775" s="413"/>
      <c r="M775" s="413"/>
      <c r="N775" s="413"/>
      <c r="O775" s="413"/>
      <c r="P775" s="413"/>
      <c r="Q775" s="413"/>
      <c r="R775" s="413"/>
      <c r="S775" s="413"/>
      <c r="T775" s="413"/>
      <c r="U775" s="413"/>
      <c r="V775" s="413"/>
      <c r="W775" s="413"/>
      <c r="X775" s="413"/>
      <c r="Y775" s="413"/>
      <c r="Z775" s="413"/>
      <c r="AA775" s="413"/>
      <c r="AB775" s="413"/>
      <c r="AC775" s="413"/>
      <c r="AD775" s="413"/>
    </row>
    <row r="776" ht="13.5" customHeight="1">
      <c r="A776" s="413"/>
      <c r="B776" s="443"/>
      <c r="C776" s="443"/>
      <c r="D776" s="443"/>
      <c r="E776" s="413"/>
      <c r="F776" s="413"/>
      <c r="G776" s="443"/>
      <c r="H776" s="443"/>
      <c r="I776" s="443"/>
      <c r="J776" s="413"/>
      <c r="K776" s="413"/>
      <c r="L776" s="413"/>
      <c r="M776" s="413"/>
      <c r="N776" s="413"/>
      <c r="O776" s="413"/>
      <c r="P776" s="413"/>
      <c r="Q776" s="413"/>
      <c r="R776" s="413"/>
      <c r="S776" s="413"/>
      <c r="T776" s="413"/>
      <c r="U776" s="413"/>
      <c r="V776" s="413"/>
      <c r="W776" s="413"/>
      <c r="X776" s="413"/>
      <c r="Y776" s="413"/>
      <c r="Z776" s="413"/>
      <c r="AA776" s="413"/>
      <c r="AB776" s="413"/>
      <c r="AC776" s="413"/>
      <c r="AD776" s="413"/>
    </row>
    <row r="777" ht="13.5" customHeight="1">
      <c r="A777" s="413"/>
      <c r="B777" s="443"/>
      <c r="C777" s="443"/>
      <c r="D777" s="443"/>
      <c r="E777" s="413"/>
      <c r="F777" s="413"/>
      <c r="G777" s="443"/>
      <c r="H777" s="443"/>
      <c r="I777" s="443"/>
      <c r="J777" s="413"/>
      <c r="K777" s="413"/>
      <c r="L777" s="413"/>
      <c r="M777" s="413"/>
      <c r="N777" s="413"/>
      <c r="O777" s="413"/>
      <c r="P777" s="413"/>
      <c r="Q777" s="413"/>
      <c r="R777" s="413"/>
      <c r="S777" s="413"/>
      <c r="T777" s="413"/>
      <c r="U777" s="413"/>
      <c r="V777" s="413"/>
      <c r="W777" s="413"/>
      <c r="X777" s="413"/>
      <c r="Y777" s="413"/>
      <c r="Z777" s="413"/>
      <c r="AA777" s="413"/>
      <c r="AB777" s="413"/>
      <c r="AC777" s="413"/>
      <c r="AD777" s="413"/>
    </row>
    <row r="778" ht="13.5" customHeight="1">
      <c r="A778" s="413"/>
      <c r="B778" s="443"/>
      <c r="C778" s="443"/>
      <c r="D778" s="443"/>
      <c r="E778" s="413"/>
      <c r="F778" s="413"/>
      <c r="G778" s="443"/>
      <c r="H778" s="443"/>
      <c r="I778" s="443"/>
      <c r="J778" s="413"/>
      <c r="K778" s="413"/>
      <c r="L778" s="413"/>
      <c r="M778" s="413"/>
      <c r="N778" s="413"/>
      <c r="O778" s="413"/>
      <c r="P778" s="413"/>
      <c r="Q778" s="413"/>
      <c r="R778" s="413"/>
      <c r="S778" s="413"/>
      <c r="T778" s="413"/>
      <c r="U778" s="413"/>
      <c r="V778" s="413"/>
      <c r="W778" s="413"/>
      <c r="X778" s="413"/>
      <c r="Y778" s="413"/>
      <c r="Z778" s="413"/>
      <c r="AA778" s="413"/>
      <c r="AB778" s="413"/>
      <c r="AC778" s="413"/>
      <c r="AD778" s="413"/>
    </row>
    <row r="779" ht="13.5" customHeight="1">
      <c r="A779" s="413"/>
      <c r="B779" s="443"/>
      <c r="C779" s="443"/>
      <c r="D779" s="443"/>
      <c r="E779" s="413"/>
      <c r="F779" s="413"/>
      <c r="G779" s="443"/>
      <c r="H779" s="443"/>
      <c r="I779" s="443"/>
      <c r="J779" s="413"/>
      <c r="K779" s="413"/>
      <c r="L779" s="413"/>
      <c r="M779" s="413"/>
      <c r="N779" s="413"/>
      <c r="O779" s="413"/>
      <c r="P779" s="413"/>
      <c r="Q779" s="413"/>
      <c r="R779" s="413"/>
      <c r="S779" s="413"/>
      <c r="T779" s="413"/>
      <c r="U779" s="413"/>
      <c r="V779" s="413"/>
      <c r="W779" s="413"/>
      <c r="X779" s="413"/>
      <c r="Y779" s="413"/>
      <c r="Z779" s="413"/>
      <c r="AA779" s="413"/>
      <c r="AB779" s="413"/>
      <c r="AC779" s="413"/>
      <c r="AD779" s="413"/>
    </row>
    <row r="780" ht="13.5" customHeight="1">
      <c r="A780" s="413"/>
      <c r="B780" s="443"/>
      <c r="C780" s="443"/>
      <c r="D780" s="443"/>
      <c r="E780" s="413"/>
      <c r="F780" s="413"/>
      <c r="G780" s="443"/>
      <c r="H780" s="443"/>
      <c r="I780" s="443"/>
      <c r="J780" s="413"/>
      <c r="K780" s="413"/>
      <c r="L780" s="413"/>
      <c r="M780" s="413"/>
      <c r="N780" s="413"/>
      <c r="O780" s="413"/>
      <c r="P780" s="413"/>
      <c r="Q780" s="413"/>
      <c r="R780" s="413"/>
      <c r="S780" s="413"/>
      <c r="T780" s="413"/>
      <c r="U780" s="413"/>
      <c r="V780" s="413"/>
      <c r="W780" s="413"/>
      <c r="X780" s="413"/>
      <c r="Y780" s="413"/>
      <c r="Z780" s="413"/>
      <c r="AA780" s="413"/>
      <c r="AB780" s="413"/>
      <c r="AC780" s="413"/>
      <c r="AD780" s="413"/>
    </row>
    <row r="781" ht="13.5" customHeight="1">
      <c r="A781" s="413"/>
      <c r="B781" s="443"/>
      <c r="C781" s="443"/>
      <c r="D781" s="443"/>
      <c r="E781" s="413"/>
      <c r="F781" s="413"/>
      <c r="G781" s="443"/>
      <c r="H781" s="443"/>
      <c r="I781" s="443"/>
      <c r="J781" s="413"/>
      <c r="K781" s="413"/>
      <c r="L781" s="413"/>
      <c r="M781" s="413"/>
      <c r="N781" s="413"/>
      <c r="O781" s="413"/>
      <c r="P781" s="413"/>
      <c r="Q781" s="413"/>
      <c r="R781" s="413"/>
      <c r="S781" s="413"/>
      <c r="T781" s="413"/>
      <c r="U781" s="413"/>
      <c r="V781" s="413"/>
      <c r="W781" s="413"/>
      <c r="X781" s="413"/>
      <c r="Y781" s="413"/>
      <c r="Z781" s="413"/>
      <c r="AA781" s="413"/>
      <c r="AB781" s="413"/>
      <c r="AC781" s="413"/>
      <c r="AD781" s="413"/>
    </row>
    <row r="782" ht="13.5" customHeight="1">
      <c r="A782" s="413"/>
      <c r="B782" s="443"/>
      <c r="C782" s="443"/>
      <c r="D782" s="443"/>
      <c r="E782" s="413"/>
      <c r="F782" s="413"/>
      <c r="G782" s="443"/>
      <c r="H782" s="443"/>
      <c r="I782" s="443"/>
      <c r="J782" s="413"/>
      <c r="K782" s="413"/>
      <c r="L782" s="413"/>
      <c r="M782" s="413"/>
      <c r="N782" s="413"/>
      <c r="O782" s="413"/>
      <c r="P782" s="413"/>
      <c r="Q782" s="413"/>
      <c r="R782" s="413"/>
      <c r="S782" s="413"/>
      <c r="T782" s="413"/>
      <c r="U782" s="413"/>
      <c r="V782" s="413"/>
      <c r="W782" s="413"/>
      <c r="X782" s="413"/>
      <c r="Y782" s="413"/>
      <c r="Z782" s="413"/>
      <c r="AA782" s="413"/>
      <c r="AB782" s="413"/>
      <c r="AC782" s="413"/>
      <c r="AD782" s="413"/>
    </row>
    <row r="783" ht="13.5" customHeight="1">
      <c r="A783" s="413"/>
      <c r="B783" s="443"/>
      <c r="C783" s="443"/>
      <c r="D783" s="443"/>
      <c r="E783" s="413"/>
      <c r="F783" s="413"/>
      <c r="G783" s="443"/>
      <c r="H783" s="443"/>
      <c r="I783" s="443"/>
      <c r="J783" s="413"/>
      <c r="K783" s="413"/>
      <c r="L783" s="413"/>
      <c r="M783" s="413"/>
      <c r="N783" s="413"/>
      <c r="O783" s="413"/>
      <c r="P783" s="413"/>
      <c r="Q783" s="413"/>
      <c r="R783" s="413"/>
      <c r="S783" s="413"/>
      <c r="T783" s="413"/>
      <c r="U783" s="413"/>
      <c r="V783" s="413"/>
      <c r="W783" s="413"/>
      <c r="X783" s="413"/>
      <c r="Y783" s="413"/>
      <c r="Z783" s="413"/>
      <c r="AA783" s="413"/>
      <c r="AB783" s="413"/>
      <c r="AC783" s="413"/>
      <c r="AD783" s="413"/>
    </row>
    <row r="784" ht="13.5" customHeight="1">
      <c r="A784" s="413"/>
      <c r="B784" s="443"/>
      <c r="C784" s="443"/>
      <c r="D784" s="443"/>
      <c r="E784" s="413"/>
      <c r="F784" s="413"/>
      <c r="G784" s="443"/>
      <c r="H784" s="443"/>
      <c r="I784" s="443"/>
      <c r="J784" s="413"/>
      <c r="K784" s="413"/>
      <c r="L784" s="413"/>
      <c r="M784" s="413"/>
      <c r="N784" s="413"/>
      <c r="O784" s="413"/>
      <c r="P784" s="413"/>
      <c r="Q784" s="413"/>
      <c r="R784" s="413"/>
      <c r="S784" s="413"/>
      <c r="T784" s="413"/>
      <c r="U784" s="413"/>
      <c r="V784" s="413"/>
      <c r="W784" s="413"/>
      <c r="X784" s="413"/>
      <c r="Y784" s="413"/>
      <c r="Z784" s="413"/>
      <c r="AA784" s="413"/>
      <c r="AB784" s="413"/>
      <c r="AC784" s="413"/>
      <c r="AD784" s="413"/>
    </row>
    <row r="785" ht="13.5" customHeight="1">
      <c r="A785" s="413"/>
      <c r="B785" s="443"/>
      <c r="C785" s="443"/>
      <c r="D785" s="443"/>
      <c r="E785" s="413"/>
      <c r="F785" s="413"/>
      <c r="G785" s="443"/>
      <c r="H785" s="443"/>
      <c r="I785" s="443"/>
      <c r="J785" s="413"/>
      <c r="K785" s="413"/>
      <c r="L785" s="413"/>
      <c r="M785" s="413"/>
      <c r="N785" s="413"/>
      <c r="O785" s="413"/>
      <c r="P785" s="413"/>
      <c r="Q785" s="413"/>
      <c r="R785" s="413"/>
      <c r="S785" s="413"/>
      <c r="T785" s="413"/>
      <c r="U785" s="413"/>
      <c r="V785" s="413"/>
      <c r="W785" s="413"/>
      <c r="X785" s="413"/>
      <c r="Y785" s="413"/>
      <c r="Z785" s="413"/>
      <c r="AA785" s="413"/>
      <c r="AB785" s="413"/>
      <c r="AC785" s="413"/>
      <c r="AD785" s="413"/>
    </row>
    <row r="786" ht="13.5" customHeight="1">
      <c r="A786" s="413"/>
      <c r="B786" s="443"/>
      <c r="C786" s="443"/>
      <c r="D786" s="443"/>
      <c r="E786" s="413"/>
      <c r="F786" s="413"/>
      <c r="G786" s="443"/>
      <c r="H786" s="443"/>
      <c r="I786" s="443"/>
      <c r="J786" s="413"/>
      <c r="K786" s="413"/>
      <c r="L786" s="413"/>
      <c r="M786" s="413"/>
      <c r="N786" s="413"/>
      <c r="O786" s="413"/>
      <c r="P786" s="413"/>
      <c r="Q786" s="413"/>
      <c r="R786" s="413"/>
      <c r="S786" s="413"/>
      <c r="T786" s="413"/>
      <c r="U786" s="413"/>
      <c r="V786" s="413"/>
      <c r="W786" s="413"/>
      <c r="X786" s="413"/>
      <c r="Y786" s="413"/>
      <c r="Z786" s="413"/>
      <c r="AA786" s="413"/>
      <c r="AB786" s="413"/>
      <c r="AC786" s="413"/>
      <c r="AD786" s="413"/>
    </row>
    <row r="787" ht="13.5" customHeight="1">
      <c r="A787" s="413"/>
      <c r="B787" s="443"/>
      <c r="C787" s="443"/>
      <c r="D787" s="443"/>
      <c r="E787" s="413"/>
      <c r="F787" s="413"/>
      <c r="G787" s="443"/>
      <c r="H787" s="443"/>
      <c r="I787" s="443"/>
      <c r="J787" s="413"/>
      <c r="K787" s="413"/>
      <c r="L787" s="413"/>
      <c r="M787" s="413"/>
      <c r="N787" s="413"/>
      <c r="O787" s="413"/>
      <c r="P787" s="413"/>
      <c r="Q787" s="413"/>
      <c r="R787" s="413"/>
      <c r="S787" s="413"/>
      <c r="T787" s="413"/>
      <c r="U787" s="413"/>
      <c r="V787" s="413"/>
      <c r="W787" s="413"/>
      <c r="X787" s="413"/>
      <c r="Y787" s="413"/>
      <c r="Z787" s="413"/>
      <c r="AA787" s="413"/>
      <c r="AB787" s="413"/>
      <c r="AC787" s="413"/>
      <c r="AD787" s="413"/>
    </row>
    <row r="788" ht="13.5" customHeight="1">
      <c r="A788" s="413"/>
      <c r="B788" s="443"/>
      <c r="C788" s="443"/>
      <c r="D788" s="443"/>
      <c r="E788" s="413"/>
      <c r="F788" s="413"/>
      <c r="G788" s="443"/>
      <c r="H788" s="443"/>
      <c r="I788" s="443"/>
      <c r="J788" s="413"/>
      <c r="K788" s="413"/>
      <c r="L788" s="413"/>
      <c r="M788" s="413"/>
      <c r="N788" s="413"/>
      <c r="O788" s="413"/>
      <c r="P788" s="413"/>
      <c r="Q788" s="413"/>
      <c r="R788" s="413"/>
      <c r="S788" s="413"/>
      <c r="T788" s="413"/>
      <c r="U788" s="413"/>
      <c r="V788" s="413"/>
      <c r="W788" s="413"/>
      <c r="X788" s="413"/>
      <c r="Y788" s="413"/>
      <c r="Z788" s="413"/>
      <c r="AA788" s="413"/>
      <c r="AB788" s="413"/>
      <c r="AC788" s="413"/>
      <c r="AD788" s="413"/>
    </row>
    <row r="789" ht="13.5" customHeight="1">
      <c r="A789" s="413"/>
      <c r="B789" s="443"/>
      <c r="C789" s="443"/>
      <c r="D789" s="443"/>
      <c r="E789" s="413"/>
      <c r="F789" s="413"/>
      <c r="G789" s="443"/>
      <c r="H789" s="443"/>
      <c r="I789" s="443"/>
      <c r="J789" s="413"/>
      <c r="K789" s="413"/>
      <c r="L789" s="413"/>
      <c r="M789" s="413"/>
      <c r="N789" s="413"/>
      <c r="O789" s="413"/>
      <c r="P789" s="413"/>
      <c r="Q789" s="413"/>
      <c r="R789" s="413"/>
      <c r="S789" s="413"/>
      <c r="T789" s="413"/>
      <c r="U789" s="413"/>
      <c r="V789" s="413"/>
      <c r="W789" s="413"/>
      <c r="X789" s="413"/>
      <c r="Y789" s="413"/>
      <c r="Z789" s="413"/>
      <c r="AA789" s="413"/>
      <c r="AB789" s="413"/>
      <c r="AC789" s="413"/>
      <c r="AD789" s="413"/>
    </row>
    <row r="790" ht="13.5" customHeight="1">
      <c r="A790" s="413"/>
      <c r="B790" s="443"/>
      <c r="C790" s="443"/>
      <c r="D790" s="443"/>
      <c r="E790" s="413"/>
      <c r="F790" s="413"/>
      <c r="G790" s="443"/>
      <c r="H790" s="443"/>
      <c r="I790" s="443"/>
      <c r="J790" s="413"/>
      <c r="K790" s="413"/>
      <c r="L790" s="413"/>
      <c r="M790" s="413"/>
      <c r="N790" s="413"/>
      <c r="O790" s="413"/>
      <c r="P790" s="413"/>
      <c r="Q790" s="413"/>
      <c r="R790" s="413"/>
      <c r="S790" s="413"/>
      <c r="T790" s="413"/>
      <c r="U790" s="413"/>
      <c r="V790" s="413"/>
      <c r="W790" s="413"/>
      <c r="X790" s="413"/>
      <c r="Y790" s="413"/>
      <c r="Z790" s="413"/>
      <c r="AA790" s="413"/>
      <c r="AB790" s="413"/>
      <c r="AC790" s="413"/>
      <c r="AD790" s="413"/>
    </row>
    <row r="791" ht="13.5" customHeight="1">
      <c r="A791" s="413"/>
      <c r="B791" s="443"/>
      <c r="C791" s="443"/>
      <c r="D791" s="443"/>
      <c r="E791" s="413"/>
      <c r="F791" s="413"/>
      <c r="G791" s="443"/>
      <c r="H791" s="443"/>
      <c r="I791" s="443"/>
      <c r="J791" s="413"/>
      <c r="K791" s="413"/>
      <c r="L791" s="413"/>
      <c r="M791" s="413"/>
      <c r="N791" s="413"/>
      <c r="O791" s="413"/>
      <c r="P791" s="413"/>
      <c r="Q791" s="413"/>
      <c r="R791" s="413"/>
      <c r="S791" s="413"/>
      <c r="T791" s="413"/>
      <c r="U791" s="413"/>
      <c r="V791" s="413"/>
      <c r="W791" s="413"/>
      <c r="X791" s="413"/>
      <c r="Y791" s="413"/>
      <c r="Z791" s="413"/>
      <c r="AA791" s="413"/>
      <c r="AB791" s="413"/>
      <c r="AC791" s="413"/>
      <c r="AD791" s="413"/>
    </row>
    <row r="792" ht="13.5" customHeight="1">
      <c r="A792" s="413"/>
      <c r="B792" s="443"/>
      <c r="C792" s="443"/>
      <c r="D792" s="443"/>
      <c r="E792" s="413"/>
      <c r="F792" s="413"/>
      <c r="G792" s="443"/>
      <c r="H792" s="443"/>
      <c r="I792" s="443"/>
      <c r="J792" s="413"/>
      <c r="K792" s="413"/>
      <c r="L792" s="413"/>
      <c r="M792" s="413"/>
      <c r="N792" s="413"/>
      <c r="O792" s="413"/>
      <c r="P792" s="413"/>
      <c r="Q792" s="413"/>
      <c r="R792" s="413"/>
      <c r="S792" s="413"/>
      <c r="T792" s="413"/>
      <c r="U792" s="413"/>
      <c r="V792" s="413"/>
      <c r="W792" s="413"/>
      <c r="X792" s="413"/>
      <c r="Y792" s="413"/>
      <c r="Z792" s="413"/>
      <c r="AA792" s="413"/>
      <c r="AB792" s="413"/>
      <c r="AC792" s="413"/>
      <c r="AD792" s="413"/>
    </row>
    <row r="793" ht="13.5" customHeight="1">
      <c r="A793" s="413"/>
      <c r="B793" s="443"/>
      <c r="C793" s="443"/>
      <c r="D793" s="443"/>
      <c r="E793" s="413"/>
      <c r="F793" s="413"/>
      <c r="G793" s="443"/>
      <c r="H793" s="443"/>
      <c r="I793" s="443"/>
      <c r="J793" s="413"/>
      <c r="K793" s="413"/>
      <c r="L793" s="413"/>
      <c r="M793" s="413"/>
      <c r="N793" s="413"/>
      <c r="O793" s="413"/>
      <c r="P793" s="413"/>
      <c r="Q793" s="413"/>
      <c r="R793" s="413"/>
      <c r="S793" s="413"/>
      <c r="T793" s="413"/>
      <c r="U793" s="413"/>
      <c r="V793" s="413"/>
      <c r="W793" s="413"/>
      <c r="X793" s="413"/>
      <c r="Y793" s="413"/>
      <c r="Z793" s="413"/>
      <c r="AA793" s="413"/>
      <c r="AB793" s="413"/>
      <c r="AC793" s="413"/>
      <c r="AD793" s="413"/>
    </row>
    <row r="794" ht="13.5" customHeight="1">
      <c r="A794" s="413"/>
      <c r="B794" s="443"/>
      <c r="C794" s="443"/>
      <c r="D794" s="443"/>
      <c r="E794" s="413"/>
      <c r="F794" s="413"/>
      <c r="G794" s="443"/>
      <c r="H794" s="443"/>
      <c r="I794" s="443"/>
      <c r="J794" s="413"/>
      <c r="K794" s="413"/>
      <c r="L794" s="413"/>
      <c r="M794" s="413"/>
      <c r="N794" s="413"/>
      <c r="O794" s="413"/>
      <c r="P794" s="413"/>
      <c r="Q794" s="413"/>
      <c r="R794" s="413"/>
      <c r="S794" s="413"/>
      <c r="T794" s="413"/>
      <c r="U794" s="413"/>
      <c r="V794" s="413"/>
      <c r="W794" s="413"/>
      <c r="X794" s="413"/>
      <c r="Y794" s="413"/>
      <c r="Z794" s="413"/>
      <c r="AA794" s="413"/>
      <c r="AB794" s="413"/>
      <c r="AC794" s="413"/>
      <c r="AD794" s="413"/>
    </row>
    <row r="795" ht="13.5" customHeight="1">
      <c r="A795" s="413"/>
      <c r="B795" s="443"/>
      <c r="C795" s="443"/>
      <c r="D795" s="443"/>
      <c r="E795" s="413"/>
      <c r="F795" s="413"/>
      <c r="G795" s="443"/>
      <c r="H795" s="443"/>
      <c r="I795" s="443"/>
      <c r="J795" s="413"/>
      <c r="K795" s="413"/>
      <c r="L795" s="413"/>
      <c r="M795" s="413"/>
      <c r="N795" s="413"/>
      <c r="O795" s="413"/>
      <c r="P795" s="413"/>
      <c r="Q795" s="413"/>
      <c r="R795" s="413"/>
      <c r="S795" s="413"/>
      <c r="T795" s="413"/>
      <c r="U795" s="413"/>
      <c r="V795" s="413"/>
      <c r="W795" s="413"/>
      <c r="X795" s="413"/>
      <c r="Y795" s="413"/>
      <c r="Z795" s="413"/>
      <c r="AA795" s="413"/>
      <c r="AB795" s="413"/>
      <c r="AC795" s="413"/>
      <c r="AD795" s="413"/>
    </row>
    <row r="796" ht="13.5" customHeight="1">
      <c r="A796" s="413"/>
      <c r="B796" s="443"/>
      <c r="C796" s="443"/>
      <c r="D796" s="443"/>
      <c r="E796" s="413"/>
      <c r="F796" s="413"/>
      <c r="G796" s="443"/>
      <c r="H796" s="443"/>
      <c r="I796" s="443"/>
      <c r="J796" s="413"/>
      <c r="K796" s="413"/>
      <c r="L796" s="413"/>
      <c r="M796" s="413"/>
      <c r="N796" s="413"/>
      <c r="O796" s="413"/>
      <c r="P796" s="413"/>
      <c r="Q796" s="413"/>
      <c r="R796" s="413"/>
      <c r="S796" s="413"/>
      <c r="T796" s="413"/>
      <c r="U796" s="413"/>
      <c r="V796" s="413"/>
      <c r="W796" s="413"/>
      <c r="X796" s="413"/>
      <c r="Y796" s="413"/>
      <c r="Z796" s="413"/>
      <c r="AA796" s="413"/>
      <c r="AB796" s="413"/>
      <c r="AC796" s="413"/>
      <c r="AD796" s="413"/>
    </row>
    <row r="797" ht="13.5" customHeight="1">
      <c r="A797" s="413"/>
      <c r="B797" s="443"/>
      <c r="C797" s="443"/>
      <c r="D797" s="443"/>
      <c r="E797" s="413"/>
      <c r="F797" s="413"/>
      <c r="G797" s="443"/>
      <c r="H797" s="443"/>
      <c r="I797" s="443"/>
      <c r="J797" s="413"/>
      <c r="K797" s="413"/>
      <c r="L797" s="413"/>
      <c r="M797" s="413"/>
      <c r="N797" s="413"/>
      <c r="O797" s="413"/>
      <c r="P797" s="413"/>
      <c r="Q797" s="413"/>
      <c r="R797" s="413"/>
      <c r="S797" s="413"/>
      <c r="T797" s="413"/>
      <c r="U797" s="413"/>
      <c r="V797" s="413"/>
      <c r="W797" s="413"/>
      <c r="X797" s="413"/>
      <c r="Y797" s="413"/>
      <c r="Z797" s="413"/>
      <c r="AA797" s="413"/>
      <c r="AB797" s="413"/>
      <c r="AC797" s="413"/>
      <c r="AD797" s="413"/>
    </row>
    <row r="798" ht="13.5" customHeight="1">
      <c r="A798" s="413"/>
      <c r="B798" s="443"/>
      <c r="C798" s="443"/>
      <c r="D798" s="443"/>
      <c r="E798" s="413"/>
      <c r="F798" s="413"/>
      <c r="G798" s="443"/>
      <c r="H798" s="443"/>
      <c r="I798" s="443"/>
      <c r="J798" s="413"/>
      <c r="K798" s="413"/>
      <c r="L798" s="413"/>
      <c r="M798" s="413"/>
      <c r="N798" s="413"/>
      <c r="O798" s="413"/>
      <c r="P798" s="413"/>
      <c r="Q798" s="413"/>
      <c r="R798" s="413"/>
      <c r="S798" s="413"/>
      <c r="T798" s="413"/>
      <c r="U798" s="413"/>
      <c r="V798" s="413"/>
      <c r="W798" s="413"/>
      <c r="X798" s="413"/>
      <c r="Y798" s="413"/>
      <c r="Z798" s="413"/>
      <c r="AA798" s="413"/>
      <c r="AB798" s="413"/>
      <c r="AC798" s="413"/>
      <c r="AD798" s="413"/>
    </row>
    <row r="799" ht="13.5" customHeight="1">
      <c r="A799" s="413"/>
      <c r="B799" s="443"/>
      <c r="C799" s="443"/>
      <c r="D799" s="443"/>
      <c r="E799" s="413"/>
      <c r="F799" s="413"/>
      <c r="G799" s="443"/>
      <c r="H799" s="443"/>
      <c r="I799" s="443"/>
      <c r="J799" s="413"/>
      <c r="K799" s="413"/>
      <c r="L799" s="413"/>
      <c r="M799" s="413"/>
      <c r="N799" s="413"/>
      <c r="O799" s="413"/>
      <c r="P799" s="413"/>
      <c r="Q799" s="413"/>
      <c r="R799" s="413"/>
      <c r="S799" s="413"/>
      <c r="T799" s="413"/>
      <c r="U799" s="413"/>
      <c r="V799" s="413"/>
      <c r="W799" s="413"/>
      <c r="X799" s="413"/>
      <c r="Y799" s="413"/>
      <c r="Z799" s="413"/>
      <c r="AA799" s="413"/>
      <c r="AB799" s="413"/>
      <c r="AC799" s="413"/>
      <c r="AD799" s="413"/>
    </row>
    <row r="800" ht="13.5" customHeight="1">
      <c r="A800" s="413"/>
      <c r="B800" s="443"/>
      <c r="C800" s="443"/>
      <c r="D800" s="443"/>
      <c r="E800" s="413"/>
      <c r="F800" s="413"/>
      <c r="G800" s="443"/>
      <c r="H800" s="443"/>
      <c r="I800" s="443"/>
      <c r="J800" s="413"/>
      <c r="K800" s="413"/>
      <c r="L800" s="413"/>
      <c r="M800" s="413"/>
      <c r="N800" s="413"/>
      <c r="O800" s="413"/>
      <c r="P800" s="413"/>
      <c r="Q800" s="413"/>
      <c r="R800" s="413"/>
      <c r="S800" s="413"/>
      <c r="T800" s="413"/>
      <c r="U800" s="413"/>
      <c r="V800" s="413"/>
      <c r="W800" s="413"/>
      <c r="X800" s="413"/>
      <c r="Y800" s="413"/>
      <c r="Z800" s="413"/>
      <c r="AA800" s="413"/>
      <c r="AB800" s="413"/>
      <c r="AC800" s="413"/>
      <c r="AD800" s="413"/>
    </row>
    <row r="801" ht="13.5" customHeight="1">
      <c r="A801" s="413"/>
      <c r="B801" s="443"/>
      <c r="C801" s="443"/>
      <c r="D801" s="443"/>
      <c r="E801" s="413"/>
      <c r="F801" s="413"/>
      <c r="G801" s="443"/>
      <c r="H801" s="443"/>
      <c r="I801" s="443"/>
      <c r="J801" s="413"/>
      <c r="K801" s="413"/>
      <c r="L801" s="413"/>
      <c r="M801" s="413"/>
      <c r="N801" s="413"/>
      <c r="O801" s="413"/>
      <c r="P801" s="413"/>
      <c r="Q801" s="413"/>
      <c r="R801" s="413"/>
      <c r="S801" s="413"/>
      <c r="T801" s="413"/>
      <c r="U801" s="413"/>
      <c r="V801" s="413"/>
      <c r="W801" s="413"/>
      <c r="X801" s="413"/>
      <c r="Y801" s="413"/>
      <c r="Z801" s="413"/>
      <c r="AA801" s="413"/>
      <c r="AB801" s="413"/>
      <c r="AC801" s="413"/>
      <c r="AD801" s="413"/>
    </row>
    <row r="802" ht="13.5" customHeight="1">
      <c r="A802" s="413"/>
      <c r="B802" s="443"/>
      <c r="C802" s="443"/>
      <c r="D802" s="443"/>
      <c r="E802" s="413"/>
      <c r="F802" s="413"/>
      <c r="G802" s="443"/>
      <c r="H802" s="443"/>
      <c r="I802" s="443"/>
      <c r="J802" s="413"/>
      <c r="K802" s="413"/>
      <c r="L802" s="413"/>
      <c r="M802" s="413"/>
      <c r="N802" s="413"/>
      <c r="O802" s="413"/>
      <c r="P802" s="413"/>
      <c r="Q802" s="413"/>
      <c r="R802" s="413"/>
      <c r="S802" s="413"/>
      <c r="T802" s="413"/>
      <c r="U802" s="413"/>
      <c r="V802" s="413"/>
      <c r="W802" s="413"/>
      <c r="X802" s="413"/>
      <c r="Y802" s="413"/>
      <c r="Z802" s="413"/>
      <c r="AA802" s="413"/>
      <c r="AB802" s="413"/>
      <c r="AC802" s="413"/>
      <c r="AD802" s="413"/>
    </row>
    <row r="803" ht="13.5" customHeight="1">
      <c r="A803" s="413"/>
      <c r="B803" s="443"/>
      <c r="C803" s="443"/>
      <c r="D803" s="443"/>
      <c r="E803" s="413"/>
      <c r="F803" s="413"/>
      <c r="G803" s="443"/>
      <c r="H803" s="443"/>
      <c r="I803" s="443"/>
      <c r="J803" s="413"/>
      <c r="K803" s="413"/>
      <c r="L803" s="413"/>
      <c r="M803" s="413"/>
      <c r="N803" s="413"/>
      <c r="O803" s="413"/>
      <c r="P803" s="413"/>
      <c r="Q803" s="413"/>
      <c r="R803" s="413"/>
      <c r="S803" s="413"/>
      <c r="T803" s="413"/>
      <c r="U803" s="413"/>
      <c r="V803" s="413"/>
      <c r="W803" s="413"/>
      <c r="X803" s="413"/>
      <c r="Y803" s="413"/>
      <c r="Z803" s="413"/>
      <c r="AA803" s="413"/>
      <c r="AB803" s="413"/>
      <c r="AC803" s="413"/>
      <c r="AD803" s="413"/>
    </row>
    <row r="804" ht="13.5" customHeight="1">
      <c r="A804" s="413"/>
      <c r="B804" s="443"/>
      <c r="C804" s="443"/>
      <c r="D804" s="443"/>
      <c r="E804" s="413"/>
      <c r="F804" s="413"/>
      <c r="G804" s="443"/>
      <c r="H804" s="443"/>
      <c r="I804" s="443"/>
      <c r="J804" s="413"/>
      <c r="K804" s="413"/>
      <c r="L804" s="413"/>
      <c r="M804" s="413"/>
      <c r="N804" s="413"/>
      <c r="O804" s="413"/>
      <c r="P804" s="413"/>
      <c r="Q804" s="413"/>
      <c r="R804" s="413"/>
      <c r="S804" s="413"/>
      <c r="T804" s="413"/>
      <c r="U804" s="413"/>
      <c r="V804" s="413"/>
      <c r="W804" s="413"/>
      <c r="X804" s="413"/>
      <c r="Y804" s="413"/>
      <c r="Z804" s="413"/>
      <c r="AA804" s="413"/>
      <c r="AB804" s="413"/>
      <c r="AC804" s="413"/>
      <c r="AD804" s="413"/>
    </row>
    <row r="805" ht="13.5" customHeight="1">
      <c r="A805" s="413"/>
      <c r="B805" s="443"/>
      <c r="C805" s="443"/>
      <c r="D805" s="443"/>
      <c r="E805" s="413"/>
      <c r="F805" s="413"/>
      <c r="G805" s="443"/>
      <c r="H805" s="443"/>
      <c r="I805" s="443"/>
      <c r="J805" s="413"/>
      <c r="K805" s="413"/>
      <c r="L805" s="413"/>
      <c r="M805" s="413"/>
      <c r="N805" s="413"/>
      <c r="O805" s="413"/>
      <c r="P805" s="413"/>
      <c r="Q805" s="413"/>
      <c r="R805" s="413"/>
      <c r="S805" s="413"/>
      <c r="T805" s="413"/>
      <c r="U805" s="413"/>
      <c r="V805" s="413"/>
      <c r="W805" s="413"/>
      <c r="X805" s="413"/>
      <c r="Y805" s="413"/>
      <c r="Z805" s="413"/>
      <c r="AA805" s="413"/>
      <c r="AB805" s="413"/>
      <c r="AC805" s="413"/>
      <c r="AD805" s="413"/>
    </row>
    <row r="806" ht="13.5" customHeight="1">
      <c r="A806" s="413"/>
      <c r="B806" s="443"/>
      <c r="C806" s="443"/>
      <c r="D806" s="443"/>
      <c r="E806" s="413"/>
      <c r="F806" s="413"/>
      <c r="G806" s="443"/>
      <c r="H806" s="443"/>
      <c r="I806" s="443"/>
      <c r="J806" s="413"/>
      <c r="K806" s="413"/>
      <c r="L806" s="413"/>
      <c r="M806" s="413"/>
      <c r="N806" s="413"/>
      <c r="O806" s="413"/>
      <c r="P806" s="413"/>
      <c r="Q806" s="413"/>
      <c r="R806" s="413"/>
      <c r="S806" s="413"/>
      <c r="T806" s="413"/>
      <c r="U806" s="413"/>
      <c r="V806" s="413"/>
      <c r="W806" s="413"/>
      <c r="X806" s="413"/>
      <c r="Y806" s="413"/>
      <c r="Z806" s="413"/>
      <c r="AA806" s="413"/>
      <c r="AB806" s="413"/>
      <c r="AC806" s="413"/>
      <c r="AD806" s="413"/>
    </row>
    <row r="807" ht="13.5" customHeight="1">
      <c r="A807" s="413"/>
      <c r="B807" s="443"/>
      <c r="C807" s="443"/>
      <c r="D807" s="443"/>
      <c r="E807" s="413"/>
      <c r="F807" s="413"/>
      <c r="G807" s="443"/>
      <c r="H807" s="443"/>
      <c r="I807" s="443"/>
      <c r="J807" s="413"/>
      <c r="K807" s="413"/>
      <c r="L807" s="413"/>
      <c r="M807" s="413"/>
      <c r="N807" s="413"/>
      <c r="O807" s="413"/>
      <c r="P807" s="413"/>
      <c r="Q807" s="413"/>
      <c r="R807" s="413"/>
      <c r="S807" s="413"/>
      <c r="T807" s="413"/>
      <c r="U807" s="413"/>
      <c r="V807" s="413"/>
      <c r="W807" s="413"/>
      <c r="X807" s="413"/>
      <c r="Y807" s="413"/>
      <c r="Z807" s="413"/>
      <c r="AA807" s="413"/>
      <c r="AB807" s="413"/>
      <c r="AC807" s="413"/>
      <c r="AD807" s="413"/>
    </row>
    <row r="808" ht="13.5" customHeight="1">
      <c r="A808" s="413"/>
      <c r="B808" s="443"/>
      <c r="C808" s="443"/>
      <c r="D808" s="443"/>
      <c r="E808" s="413"/>
      <c r="F808" s="413"/>
      <c r="G808" s="443"/>
      <c r="H808" s="443"/>
      <c r="I808" s="443"/>
      <c r="J808" s="413"/>
      <c r="K808" s="413"/>
      <c r="L808" s="413"/>
      <c r="M808" s="413"/>
      <c r="N808" s="413"/>
      <c r="O808" s="413"/>
      <c r="P808" s="413"/>
      <c r="Q808" s="413"/>
      <c r="R808" s="413"/>
      <c r="S808" s="413"/>
      <c r="T808" s="413"/>
      <c r="U808" s="413"/>
      <c r="V808" s="413"/>
      <c r="W808" s="413"/>
      <c r="X808" s="413"/>
      <c r="Y808" s="413"/>
      <c r="Z808" s="413"/>
      <c r="AA808" s="413"/>
      <c r="AB808" s="413"/>
      <c r="AC808" s="413"/>
      <c r="AD808" s="413"/>
    </row>
    <row r="809" ht="13.5" customHeight="1">
      <c r="A809" s="413"/>
      <c r="B809" s="443"/>
      <c r="C809" s="443"/>
      <c r="D809" s="443"/>
      <c r="E809" s="413"/>
      <c r="F809" s="413"/>
      <c r="G809" s="443"/>
      <c r="H809" s="443"/>
      <c r="I809" s="443"/>
      <c r="J809" s="413"/>
      <c r="K809" s="413"/>
      <c r="L809" s="413"/>
      <c r="M809" s="413"/>
      <c r="N809" s="413"/>
      <c r="O809" s="413"/>
      <c r="P809" s="413"/>
      <c r="Q809" s="413"/>
      <c r="R809" s="413"/>
      <c r="S809" s="413"/>
      <c r="T809" s="413"/>
      <c r="U809" s="413"/>
      <c r="V809" s="413"/>
      <c r="W809" s="413"/>
      <c r="X809" s="413"/>
      <c r="Y809" s="413"/>
      <c r="Z809" s="413"/>
      <c r="AA809" s="413"/>
      <c r="AB809" s="413"/>
      <c r="AC809" s="413"/>
      <c r="AD809" s="413"/>
    </row>
    <row r="810" ht="13.5" customHeight="1">
      <c r="A810" s="413"/>
      <c r="B810" s="443"/>
      <c r="C810" s="443"/>
      <c r="D810" s="443"/>
      <c r="E810" s="413"/>
      <c r="F810" s="413"/>
      <c r="G810" s="443"/>
      <c r="H810" s="443"/>
      <c r="I810" s="443"/>
      <c r="J810" s="413"/>
      <c r="K810" s="413"/>
      <c r="L810" s="413"/>
      <c r="M810" s="413"/>
      <c r="N810" s="413"/>
      <c r="O810" s="413"/>
      <c r="P810" s="413"/>
      <c r="Q810" s="413"/>
      <c r="R810" s="413"/>
      <c r="S810" s="413"/>
      <c r="T810" s="413"/>
      <c r="U810" s="413"/>
      <c r="V810" s="413"/>
      <c r="W810" s="413"/>
      <c r="X810" s="413"/>
      <c r="Y810" s="413"/>
      <c r="Z810" s="413"/>
      <c r="AA810" s="413"/>
      <c r="AB810" s="413"/>
      <c r="AC810" s="413"/>
      <c r="AD810" s="413"/>
    </row>
    <row r="811" ht="13.5" customHeight="1">
      <c r="A811" s="413"/>
      <c r="B811" s="443"/>
      <c r="C811" s="443"/>
      <c r="D811" s="443"/>
      <c r="E811" s="413"/>
      <c r="F811" s="413"/>
      <c r="G811" s="443"/>
      <c r="H811" s="443"/>
      <c r="I811" s="443"/>
      <c r="J811" s="413"/>
      <c r="K811" s="413"/>
      <c r="L811" s="413"/>
      <c r="M811" s="413"/>
      <c r="N811" s="413"/>
      <c r="O811" s="413"/>
      <c r="P811" s="413"/>
      <c r="Q811" s="413"/>
      <c r="R811" s="413"/>
      <c r="S811" s="413"/>
      <c r="T811" s="413"/>
      <c r="U811" s="413"/>
      <c r="V811" s="413"/>
      <c r="W811" s="413"/>
      <c r="X811" s="413"/>
      <c r="Y811" s="413"/>
      <c r="Z811" s="413"/>
      <c r="AA811" s="413"/>
      <c r="AB811" s="413"/>
      <c r="AC811" s="413"/>
      <c r="AD811" s="413"/>
    </row>
    <row r="812" ht="13.5" customHeight="1">
      <c r="A812" s="413"/>
      <c r="B812" s="443"/>
      <c r="C812" s="443"/>
      <c r="D812" s="443"/>
      <c r="E812" s="413"/>
      <c r="F812" s="413"/>
      <c r="G812" s="443"/>
      <c r="H812" s="443"/>
      <c r="I812" s="443"/>
      <c r="J812" s="413"/>
      <c r="K812" s="413"/>
      <c r="L812" s="413"/>
      <c r="M812" s="413"/>
      <c r="N812" s="413"/>
      <c r="O812" s="413"/>
      <c r="P812" s="413"/>
      <c r="Q812" s="413"/>
      <c r="R812" s="413"/>
      <c r="S812" s="413"/>
      <c r="T812" s="413"/>
      <c r="U812" s="413"/>
      <c r="V812" s="413"/>
      <c r="W812" s="413"/>
      <c r="X812" s="413"/>
      <c r="Y812" s="413"/>
      <c r="Z812" s="413"/>
      <c r="AA812" s="413"/>
      <c r="AB812" s="413"/>
      <c r="AC812" s="413"/>
      <c r="AD812" s="413"/>
    </row>
    <row r="813" ht="13.5" customHeight="1">
      <c r="A813" s="413"/>
      <c r="B813" s="443"/>
      <c r="C813" s="443"/>
      <c r="D813" s="443"/>
      <c r="E813" s="413"/>
      <c r="F813" s="413"/>
      <c r="G813" s="443"/>
      <c r="H813" s="443"/>
      <c r="I813" s="443"/>
      <c r="J813" s="413"/>
      <c r="K813" s="413"/>
      <c r="L813" s="413"/>
      <c r="M813" s="413"/>
      <c r="N813" s="413"/>
      <c r="O813" s="413"/>
      <c r="P813" s="413"/>
      <c r="Q813" s="413"/>
      <c r="R813" s="413"/>
      <c r="S813" s="413"/>
      <c r="T813" s="413"/>
      <c r="U813" s="413"/>
      <c r="V813" s="413"/>
      <c r="W813" s="413"/>
      <c r="X813" s="413"/>
      <c r="Y813" s="413"/>
      <c r="Z813" s="413"/>
      <c r="AA813" s="413"/>
      <c r="AB813" s="413"/>
      <c r="AC813" s="413"/>
      <c r="AD813" s="413"/>
    </row>
    <row r="814" ht="13.5" customHeight="1">
      <c r="A814" s="413"/>
      <c r="B814" s="443"/>
      <c r="C814" s="443"/>
      <c r="D814" s="443"/>
      <c r="E814" s="413"/>
      <c r="F814" s="413"/>
      <c r="G814" s="443"/>
      <c r="H814" s="443"/>
      <c r="I814" s="443"/>
      <c r="J814" s="413"/>
      <c r="K814" s="413"/>
      <c r="L814" s="413"/>
      <c r="M814" s="413"/>
      <c r="N814" s="413"/>
      <c r="O814" s="413"/>
      <c r="P814" s="413"/>
      <c r="Q814" s="413"/>
      <c r="R814" s="413"/>
      <c r="S814" s="413"/>
      <c r="T814" s="413"/>
      <c r="U814" s="413"/>
      <c r="V814" s="413"/>
      <c r="W814" s="413"/>
      <c r="X814" s="413"/>
      <c r="Y814" s="413"/>
      <c r="Z814" s="413"/>
      <c r="AA814" s="413"/>
      <c r="AB814" s="413"/>
      <c r="AC814" s="413"/>
      <c r="AD814" s="413"/>
    </row>
    <row r="815" ht="13.5" customHeight="1">
      <c r="A815" s="413"/>
      <c r="B815" s="443"/>
      <c r="C815" s="443"/>
      <c r="D815" s="443"/>
      <c r="E815" s="413"/>
      <c r="F815" s="413"/>
      <c r="G815" s="443"/>
      <c r="H815" s="443"/>
      <c r="I815" s="443"/>
      <c r="J815" s="413"/>
      <c r="K815" s="413"/>
      <c r="L815" s="413"/>
      <c r="M815" s="413"/>
      <c r="N815" s="413"/>
      <c r="O815" s="413"/>
      <c r="P815" s="413"/>
      <c r="Q815" s="413"/>
      <c r="R815" s="413"/>
      <c r="S815" s="413"/>
      <c r="T815" s="413"/>
      <c r="U815" s="413"/>
      <c r="V815" s="413"/>
      <c r="W815" s="413"/>
      <c r="X815" s="413"/>
      <c r="Y815" s="413"/>
      <c r="Z815" s="413"/>
      <c r="AA815" s="413"/>
      <c r="AB815" s="413"/>
      <c r="AC815" s="413"/>
      <c r="AD815" s="413"/>
    </row>
    <row r="816" ht="13.5" customHeight="1">
      <c r="A816" s="413"/>
      <c r="B816" s="443"/>
      <c r="C816" s="443"/>
      <c r="D816" s="443"/>
      <c r="E816" s="413"/>
      <c r="F816" s="413"/>
      <c r="G816" s="443"/>
      <c r="H816" s="443"/>
      <c r="I816" s="443"/>
      <c r="J816" s="413"/>
      <c r="K816" s="413"/>
      <c r="L816" s="413"/>
      <c r="M816" s="413"/>
      <c r="N816" s="413"/>
      <c r="O816" s="413"/>
      <c r="P816" s="413"/>
      <c r="Q816" s="413"/>
      <c r="R816" s="413"/>
      <c r="S816" s="413"/>
      <c r="T816" s="413"/>
      <c r="U816" s="413"/>
      <c r="V816" s="413"/>
      <c r="W816" s="413"/>
      <c r="X816" s="413"/>
      <c r="Y816" s="413"/>
      <c r="Z816" s="413"/>
      <c r="AA816" s="413"/>
      <c r="AB816" s="413"/>
      <c r="AC816" s="413"/>
      <c r="AD816" s="413"/>
    </row>
    <row r="817" ht="13.5" customHeight="1">
      <c r="A817" s="413"/>
      <c r="B817" s="443"/>
      <c r="C817" s="443"/>
      <c r="D817" s="443"/>
      <c r="E817" s="413"/>
      <c r="F817" s="413"/>
      <c r="G817" s="443"/>
      <c r="H817" s="443"/>
      <c r="I817" s="443"/>
      <c r="J817" s="413"/>
      <c r="K817" s="413"/>
      <c r="L817" s="413"/>
      <c r="M817" s="413"/>
      <c r="N817" s="413"/>
      <c r="O817" s="413"/>
      <c r="P817" s="413"/>
      <c r="Q817" s="413"/>
      <c r="R817" s="413"/>
      <c r="S817" s="413"/>
      <c r="T817" s="413"/>
      <c r="U817" s="413"/>
      <c r="V817" s="413"/>
      <c r="W817" s="413"/>
      <c r="X817" s="413"/>
      <c r="Y817" s="413"/>
      <c r="Z817" s="413"/>
      <c r="AA817" s="413"/>
      <c r="AB817" s="413"/>
      <c r="AC817" s="413"/>
      <c r="AD817" s="413"/>
    </row>
    <row r="818" ht="13.5" customHeight="1">
      <c r="A818" s="413"/>
      <c r="B818" s="443"/>
      <c r="C818" s="443"/>
      <c r="D818" s="443"/>
      <c r="E818" s="413"/>
      <c r="F818" s="413"/>
      <c r="G818" s="443"/>
      <c r="H818" s="443"/>
      <c r="I818" s="443"/>
      <c r="J818" s="413"/>
      <c r="K818" s="413"/>
      <c r="L818" s="413"/>
      <c r="M818" s="413"/>
      <c r="N818" s="413"/>
      <c r="O818" s="413"/>
      <c r="P818" s="413"/>
      <c r="Q818" s="413"/>
      <c r="R818" s="413"/>
      <c r="S818" s="413"/>
      <c r="T818" s="413"/>
      <c r="U818" s="413"/>
      <c r="V818" s="413"/>
      <c r="W818" s="413"/>
      <c r="X818" s="413"/>
      <c r="Y818" s="413"/>
      <c r="Z818" s="413"/>
      <c r="AA818" s="413"/>
      <c r="AB818" s="413"/>
      <c r="AC818" s="413"/>
      <c r="AD818" s="413"/>
    </row>
    <row r="819" ht="13.5" customHeight="1">
      <c r="A819" s="413"/>
      <c r="B819" s="443"/>
      <c r="C819" s="443"/>
      <c r="D819" s="443"/>
      <c r="E819" s="413"/>
      <c r="F819" s="413"/>
      <c r="G819" s="443"/>
      <c r="H819" s="443"/>
      <c r="I819" s="443"/>
      <c r="J819" s="413"/>
      <c r="K819" s="413"/>
      <c r="L819" s="413"/>
      <c r="M819" s="413"/>
      <c r="N819" s="413"/>
      <c r="O819" s="413"/>
      <c r="P819" s="413"/>
      <c r="Q819" s="413"/>
      <c r="R819" s="413"/>
      <c r="S819" s="413"/>
      <c r="T819" s="413"/>
      <c r="U819" s="413"/>
      <c r="V819" s="413"/>
      <c r="W819" s="413"/>
      <c r="X819" s="413"/>
      <c r="Y819" s="413"/>
      <c r="Z819" s="413"/>
      <c r="AA819" s="413"/>
      <c r="AB819" s="413"/>
      <c r="AC819" s="413"/>
      <c r="AD819" s="413"/>
    </row>
    <row r="820" ht="13.5" customHeight="1">
      <c r="A820" s="413"/>
      <c r="B820" s="443"/>
      <c r="C820" s="443"/>
      <c r="D820" s="443"/>
      <c r="E820" s="413"/>
      <c r="F820" s="413"/>
      <c r="G820" s="443"/>
      <c r="H820" s="443"/>
      <c r="I820" s="443"/>
      <c r="J820" s="413"/>
      <c r="K820" s="413"/>
      <c r="L820" s="413"/>
      <c r="M820" s="413"/>
      <c r="N820" s="413"/>
      <c r="O820" s="413"/>
      <c r="P820" s="413"/>
      <c r="Q820" s="413"/>
      <c r="R820" s="413"/>
      <c r="S820" s="413"/>
      <c r="T820" s="413"/>
      <c r="U820" s="413"/>
      <c r="V820" s="413"/>
      <c r="W820" s="413"/>
      <c r="X820" s="413"/>
      <c r="Y820" s="413"/>
      <c r="Z820" s="413"/>
      <c r="AA820" s="413"/>
      <c r="AB820" s="413"/>
      <c r="AC820" s="413"/>
      <c r="AD820" s="413"/>
    </row>
    <row r="821" ht="13.5" customHeight="1">
      <c r="A821" s="413"/>
      <c r="B821" s="443"/>
      <c r="C821" s="443"/>
      <c r="D821" s="443"/>
      <c r="E821" s="413"/>
      <c r="F821" s="413"/>
      <c r="G821" s="443"/>
      <c r="H821" s="443"/>
      <c r="I821" s="443"/>
      <c r="J821" s="413"/>
      <c r="K821" s="413"/>
      <c r="L821" s="413"/>
      <c r="M821" s="413"/>
      <c r="N821" s="413"/>
      <c r="O821" s="413"/>
      <c r="P821" s="413"/>
      <c r="Q821" s="413"/>
      <c r="R821" s="413"/>
      <c r="S821" s="413"/>
      <c r="T821" s="413"/>
      <c r="U821" s="413"/>
      <c r="V821" s="413"/>
      <c r="W821" s="413"/>
      <c r="X821" s="413"/>
      <c r="Y821" s="413"/>
      <c r="Z821" s="413"/>
      <c r="AA821" s="413"/>
      <c r="AB821" s="413"/>
      <c r="AC821" s="413"/>
      <c r="AD821" s="413"/>
    </row>
    <row r="822" ht="13.5" customHeight="1">
      <c r="A822" s="413"/>
      <c r="B822" s="443"/>
      <c r="C822" s="443"/>
      <c r="D822" s="443"/>
      <c r="E822" s="413"/>
      <c r="F822" s="413"/>
      <c r="G822" s="443"/>
      <c r="H822" s="443"/>
      <c r="I822" s="443"/>
      <c r="J822" s="413"/>
      <c r="K822" s="413"/>
      <c r="L822" s="413"/>
      <c r="M822" s="413"/>
      <c r="N822" s="413"/>
      <c r="O822" s="413"/>
      <c r="P822" s="413"/>
      <c r="Q822" s="413"/>
      <c r="R822" s="413"/>
      <c r="S822" s="413"/>
      <c r="T822" s="413"/>
      <c r="U822" s="413"/>
      <c r="V822" s="413"/>
      <c r="W822" s="413"/>
      <c r="X822" s="413"/>
      <c r="Y822" s="413"/>
      <c r="Z822" s="413"/>
      <c r="AA822" s="413"/>
      <c r="AB822" s="413"/>
      <c r="AC822" s="413"/>
      <c r="AD822" s="413"/>
    </row>
    <row r="823" ht="13.5" customHeight="1">
      <c r="A823" s="413"/>
      <c r="B823" s="443"/>
      <c r="C823" s="443"/>
      <c r="D823" s="443"/>
      <c r="E823" s="413"/>
      <c r="F823" s="413"/>
      <c r="G823" s="443"/>
      <c r="H823" s="443"/>
      <c r="I823" s="443"/>
      <c r="J823" s="413"/>
      <c r="K823" s="413"/>
      <c r="L823" s="413"/>
      <c r="M823" s="413"/>
      <c r="N823" s="413"/>
      <c r="O823" s="413"/>
      <c r="P823" s="413"/>
      <c r="Q823" s="413"/>
      <c r="R823" s="413"/>
      <c r="S823" s="413"/>
      <c r="T823" s="413"/>
      <c r="U823" s="413"/>
      <c r="V823" s="413"/>
      <c r="W823" s="413"/>
      <c r="X823" s="413"/>
      <c r="Y823" s="413"/>
      <c r="Z823" s="413"/>
      <c r="AA823" s="413"/>
      <c r="AB823" s="413"/>
      <c r="AC823" s="413"/>
      <c r="AD823" s="413"/>
    </row>
    <row r="824" ht="13.5" customHeight="1">
      <c r="A824" s="413"/>
      <c r="B824" s="443"/>
      <c r="C824" s="443"/>
      <c r="D824" s="443"/>
      <c r="E824" s="413"/>
      <c r="F824" s="413"/>
      <c r="G824" s="443"/>
      <c r="H824" s="443"/>
      <c r="I824" s="443"/>
      <c r="J824" s="413"/>
      <c r="K824" s="413"/>
      <c r="L824" s="413"/>
      <c r="M824" s="413"/>
      <c r="N824" s="413"/>
      <c r="O824" s="413"/>
      <c r="P824" s="413"/>
      <c r="Q824" s="413"/>
      <c r="R824" s="413"/>
      <c r="S824" s="413"/>
      <c r="T824" s="413"/>
      <c r="U824" s="413"/>
      <c r="V824" s="413"/>
      <c r="W824" s="413"/>
      <c r="X824" s="413"/>
      <c r="Y824" s="413"/>
      <c r="Z824" s="413"/>
      <c r="AA824" s="413"/>
      <c r="AB824" s="413"/>
      <c r="AC824" s="413"/>
      <c r="AD824" s="413"/>
    </row>
    <row r="825" ht="13.5" customHeight="1">
      <c r="A825" s="413"/>
      <c r="B825" s="443"/>
      <c r="C825" s="443"/>
      <c r="D825" s="443"/>
      <c r="E825" s="413"/>
      <c r="F825" s="413"/>
      <c r="G825" s="443"/>
      <c r="H825" s="443"/>
      <c r="I825" s="443"/>
      <c r="J825" s="413"/>
      <c r="K825" s="413"/>
      <c r="L825" s="413"/>
      <c r="M825" s="413"/>
      <c r="N825" s="413"/>
      <c r="O825" s="413"/>
      <c r="P825" s="413"/>
      <c r="Q825" s="413"/>
      <c r="R825" s="413"/>
      <c r="S825" s="413"/>
      <c r="T825" s="413"/>
      <c r="U825" s="413"/>
      <c r="V825" s="413"/>
      <c r="W825" s="413"/>
      <c r="X825" s="413"/>
      <c r="Y825" s="413"/>
      <c r="Z825" s="413"/>
      <c r="AA825" s="413"/>
      <c r="AB825" s="413"/>
      <c r="AC825" s="413"/>
      <c r="AD825" s="413"/>
    </row>
    <row r="826" ht="13.5" customHeight="1">
      <c r="A826" s="413"/>
      <c r="B826" s="443"/>
      <c r="C826" s="443"/>
      <c r="D826" s="443"/>
      <c r="E826" s="413"/>
      <c r="F826" s="413"/>
      <c r="G826" s="443"/>
      <c r="H826" s="443"/>
      <c r="I826" s="443"/>
      <c r="J826" s="413"/>
      <c r="K826" s="413"/>
      <c r="L826" s="413"/>
      <c r="M826" s="413"/>
      <c r="N826" s="413"/>
      <c r="O826" s="413"/>
      <c r="P826" s="413"/>
      <c r="Q826" s="413"/>
      <c r="R826" s="413"/>
      <c r="S826" s="413"/>
      <c r="T826" s="413"/>
      <c r="U826" s="413"/>
      <c r="V826" s="413"/>
      <c r="W826" s="413"/>
      <c r="X826" s="413"/>
      <c r="Y826" s="413"/>
      <c r="Z826" s="413"/>
      <c r="AA826" s="413"/>
      <c r="AB826" s="413"/>
      <c r="AC826" s="413"/>
      <c r="AD826" s="413"/>
    </row>
    <row r="827" ht="13.5" customHeight="1">
      <c r="A827" s="413"/>
      <c r="B827" s="443"/>
      <c r="C827" s="443"/>
      <c r="D827" s="443"/>
      <c r="E827" s="413"/>
      <c r="F827" s="413"/>
      <c r="G827" s="443"/>
      <c r="H827" s="443"/>
      <c r="I827" s="443"/>
      <c r="J827" s="413"/>
      <c r="K827" s="413"/>
      <c r="L827" s="413"/>
      <c r="M827" s="413"/>
      <c r="N827" s="413"/>
      <c r="O827" s="413"/>
      <c r="P827" s="413"/>
      <c r="Q827" s="413"/>
      <c r="R827" s="413"/>
      <c r="S827" s="413"/>
      <c r="T827" s="413"/>
      <c r="U827" s="413"/>
      <c r="V827" s="413"/>
      <c r="W827" s="413"/>
      <c r="X827" s="413"/>
      <c r="Y827" s="413"/>
      <c r="Z827" s="413"/>
      <c r="AA827" s="413"/>
      <c r="AB827" s="413"/>
      <c r="AC827" s="413"/>
      <c r="AD827" s="413"/>
    </row>
    <row r="828" ht="13.5" customHeight="1">
      <c r="A828" s="413"/>
      <c r="B828" s="443"/>
      <c r="C828" s="443"/>
      <c r="D828" s="443"/>
      <c r="E828" s="413"/>
      <c r="F828" s="413"/>
      <c r="G828" s="443"/>
      <c r="H828" s="443"/>
      <c r="I828" s="443"/>
      <c r="J828" s="413"/>
      <c r="K828" s="413"/>
      <c r="L828" s="413"/>
      <c r="M828" s="413"/>
      <c r="N828" s="413"/>
      <c r="O828" s="413"/>
      <c r="P828" s="413"/>
      <c r="Q828" s="413"/>
      <c r="R828" s="413"/>
      <c r="S828" s="413"/>
      <c r="T828" s="413"/>
      <c r="U828" s="413"/>
      <c r="V828" s="413"/>
      <c r="W828" s="413"/>
      <c r="X828" s="413"/>
      <c r="Y828" s="413"/>
      <c r="Z828" s="413"/>
      <c r="AA828" s="413"/>
      <c r="AB828" s="413"/>
      <c r="AC828" s="413"/>
      <c r="AD828" s="413"/>
    </row>
    <row r="829" ht="13.5" customHeight="1">
      <c r="A829" s="413"/>
      <c r="B829" s="443"/>
      <c r="C829" s="443"/>
      <c r="D829" s="443"/>
      <c r="E829" s="413"/>
      <c r="F829" s="413"/>
      <c r="G829" s="443"/>
      <c r="H829" s="443"/>
      <c r="I829" s="443"/>
      <c r="J829" s="413"/>
      <c r="K829" s="413"/>
      <c r="L829" s="413"/>
      <c r="M829" s="413"/>
      <c r="N829" s="413"/>
      <c r="O829" s="413"/>
      <c r="P829" s="413"/>
      <c r="Q829" s="413"/>
      <c r="R829" s="413"/>
      <c r="S829" s="413"/>
      <c r="T829" s="413"/>
      <c r="U829" s="413"/>
      <c r="V829" s="413"/>
      <c r="W829" s="413"/>
      <c r="X829" s="413"/>
      <c r="Y829" s="413"/>
      <c r="Z829" s="413"/>
      <c r="AA829" s="413"/>
      <c r="AB829" s="413"/>
      <c r="AC829" s="413"/>
      <c r="AD829" s="413"/>
    </row>
    <row r="830" ht="13.5" customHeight="1">
      <c r="A830" s="413"/>
      <c r="B830" s="443"/>
      <c r="C830" s="443"/>
      <c r="D830" s="443"/>
      <c r="E830" s="413"/>
      <c r="F830" s="413"/>
      <c r="G830" s="443"/>
      <c r="H830" s="443"/>
      <c r="I830" s="443"/>
      <c r="J830" s="413"/>
      <c r="K830" s="413"/>
      <c r="L830" s="413"/>
      <c r="M830" s="413"/>
      <c r="N830" s="413"/>
      <c r="O830" s="413"/>
      <c r="P830" s="413"/>
      <c r="Q830" s="413"/>
      <c r="R830" s="413"/>
      <c r="S830" s="413"/>
      <c r="T830" s="413"/>
      <c r="U830" s="413"/>
      <c r="V830" s="413"/>
      <c r="W830" s="413"/>
      <c r="X830" s="413"/>
      <c r="Y830" s="413"/>
      <c r="Z830" s="413"/>
      <c r="AA830" s="413"/>
      <c r="AB830" s="413"/>
      <c r="AC830" s="413"/>
      <c r="AD830" s="413"/>
    </row>
    <row r="831" ht="13.5" customHeight="1">
      <c r="A831" s="413"/>
      <c r="B831" s="443"/>
      <c r="C831" s="443"/>
      <c r="D831" s="443"/>
      <c r="E831" s="413"/>
      <c r="F831" s="413"/>
      <c r="G831" s="443"/>
      <c r="H831" s="443"/>
      <c r="I831" s="443"/>
      <c r="J831" s="413"/>
      <c r="K831" s="413"/>
      <c r="L831" s="413"/>
      <c r="M831" s="413"/>
      <c r="N831" s="413"/>
      <c r="O831" s="413"/>
      <c r="P831" s="413"/>
      <c r="Q831" s="413"/>
      <c r="R831" s="413"/>
      <c r="S831" s="413"/>
      <c r="T831" s="413"/>
      <c r="U831" s="413"/>
      <c r="V831" s="413"/>
      <c r="W831" s="413"/>
      <c r="X831" s="413"/>
      <c r="Y831" s="413"/>
      <c r="Z831" s="413"/>
      <c r="AA831" s="413"/>
      <c r="AB831" s="413"/>
      <c r="AC831" s="413"/>
      <c r="AD831" s="413"/>
    </row>
    <row r="832" ht="13.5" customHeight="1">
      <c r="A832" s="413"/>
      <c r="B832" s="443"/>
      <c r="C832" s="443"/>
      <c r="D832" s="443"/>
      <c r="E832" s="413"/>
      <c r="F832" s="413"/>
      <c r="G832" s="443"/>
      <c r="H832" s="443"/>
      <c r="I832" s="443"/>
      <c r="J832" s="413"/>
      <c r="K832" s="413"/>
      <c r="L832" s="413"/>
      <c r="M832" s="413"/>
      <c r="N832" s="413"/>
      <c r="O832" s="413"/>
      <c r="P832" s="413"/>
      <c r="Q832" s="413"/>
      <c r="R832" s="413"/>
      <c r="S832" s="413"/>
      <c r="T832" s="413"/>
      <c r="U832" s="413"/>
      <c r="V832" s="413"/>
      <c r="W832" s="413"/>
      <c r="X832" s="413"/>
      <c r="Y832" s="413"/>
      <c r="Z832" s="413"/>
      <c r="AA832" s="413"/>
      <c r="AB832" s="413"/>
      <c r="AC832" s="413"/>
      <c r="AD832" s="413"/>
    </row>
    <row r="833" ht="13.5" customHeight="1">
      <c r="A833" s="413"/>
      <c r="B833" s="443"/>
      <c r="C833" s="443"/>
      <c r="D833" s="443"/>
      <c r="E833" s="413"/>
      <c r="F833" s="413"/>
      <c r="G833" s="443"/>
      <c r="H833" s="443"/>
      <c r="I833" s="443"/>
      <c r="J833" s="413"/>
      <c r="K833" s="413"/>
      <c r="L833" s="413"/>
      <c r="M833" s="413"/>
      <c r="N833" s="413"/>
      <c r="O833" s="413"/>
      <c r="P833" s="413"/>
      <c r="Q833" s="413"/>
      <c r="R833" s="413"/>
      <c r="S833" s="413"/>
      <c r="T833" s="413"/>
      <c r="U833" s="413"/>
      <c r="V833" s="413"/>
      <c r="W833" s="413"/>
      <c r="X833" s="413"/>
      <c r="Y833" s="413"/>
      <c r="Z833" s="413"/>
      <c r="AA833" s="413"/>
      <c r="AB833" s="413"/>
      <c r="AC833" s="413"/>
      <c r="AD833" s="413"/>
    </row>
    <row r="834" ht="13.5" customHeight="1">
      <c r="A834" s="413"/>
      <c r="B834" s="443"/>
      <c r="C834" s="443"/>
      <c r="D834" s="443"/>
      <c r="E834" s="413"/>
      <c r="F834" s="413"/>
      <c r="G834" s="443"/>
      <c r="H834" s="443"/>
      <c r="I834" s="443"/>
      <c r="J834" s="413"/>
      <c r="K834" s="413"/>
      <c r="L834" s="413"/>
      <c r="M834" s="413"/>
      <c r="N834" s="413"/>
      <c r="O834" s="413"/>
      <c r="P834" s="413"/>
      <c r="Q834" s="413"/>
      <c r="R834" s="413"/>
      <c r="S834" s="413"/>
      <c r="T834" s="413"/>
      <c r="U834" s="413"/>
      <c r="V834" s="413"/>
      <c r="W834" s="413"/>
      <c r="X834" s="413"/>
      <c r="Y834" s="413"/>
      <c r="Z834" s="413"/>
      <c r="AA834" s="413"/>
      <c r="AB834" s="413"/>
      <c r="AC834" s="413"/>
      <c r="AD834" s="413"/>
    </row>
    <row r="835" ht="13.5" customHeight="1">
      <c r="A835" s="413"/>
      <c r="B835" s="443"/>
      <c r="C835" s="443"/>
      <c r="D835" s="443"/>
      <c r="E835" s="413"/>
      <c r="F835" s="413"/>
      <c r="G835" s="443"/>
      <c r="H835" s="443"/>
      <c r="I835" s="443"/>
      <c r="J835" s="413"/>
      <c r="K835" s="413"/>
      <c r="L835" s="413"/>
      <c r="M835" s="413"/>
      <c r="N835" s="413"/>
      <c r="O835" s="413"/>
      <c r="P835" s="413"/>
      <c r="Q835" s="413"/>
      <c r="R835" s="413"/>
      <c r="S835" s="413"/>
      <c r="T835" s="413"/>
      <c r="U835" s="413"/>
      <c r="V835" s="413"/>
      <c r="W835" s="413"/>
      <c r="X835" s="413"/>
      <c r="Y835" s="413"/>
      <c r="Z835" s="413"/>
      <c r="AA835" s="413"/>
      <c r="AB835" s="413"/>
      <c r="AC835" s="413"/>
      <c r="AD835" s="413"/>
    </row>
    <row r="836" ht="13.5" customHeight="1">
      <c r="A836" s="413"/>
      <c r="B836" s="443"/>
      <c r="C836" s="443"/>
      <c r="D836" s="443"/>
      <c r="E836" s="413"/>
      <c r="F836" s="413"/>
      <c r="G836" s="443"/>
      <c r="H836" s="443"/>
      <c r="I836" s="443"/>
      <c r="J836" s="413"/>
      <c r="K836" s="413"/>
      <c r="L836" s="413"/>
      <c r="M836" s="413"/>
      <c r="N836" s="413"/>
      <c r="O836" s="413"/>
      <c r="P836" s="413"/>
      <c r="Q836" s="413"/>
      <c r="R836" s="413"/>
      <c r="S836" s="413"/>
      <c r="T836" s="413"/>
      <c r="U836" s="413"/>
      <c r="V836" s="413"/>
      <c r="W836" s="413"/>
      <c r="X836" s="413"/>
      <c r="Y836" s="413"/>
      <c r="Z836" s="413"/>
      <c r="AA836" s="413"/>
      <c r="AB836" s="413"/>
      <c r="AC836" s="413"/>
      <c r="AD836" s="413"/>
    </row>
    <row r="837" ht="13.5" customHeight="1">
      <c r="A837" s="413"/>
      <c r="B837" s="443"/>
      <c r="C837" s="443"/>
      <c r="D837" s="443"/>
      <c r="E837" s="413"/>
      <c r="F837" s="413"/>
      <c r="G837" s="443"/>
      <c r="H837" s="443"/>
      <c r="I837" s="443"/>
      <c r="J837" s="413"/>
      <c r="K837" s="413"/>
      <c r="L837" s="413"/>
      <c r="M837" s="413"/>
      <c r="N837" s="413"/>
      <c r="O837" s="413"/>
      <c r="P837" s="413"/>
      <c r="Q837" s="413"/>
      <c r="R837" s="413"/>
      <c r="S837" s="413"/>
      <c r="T837" s="413"/>
      <c r="U837" s="413"/>
      <c r="V837" s="413"/>
      <c r="W837" s="413"/>
      <c r="X837" s="413"/>
      <c r="Y837" s="413"/>
      <c r="Z837" s="413"/>
      <c r="AA837" s="413"/>
      <c r="AB837" s="413"/>
      <c r="AC837" s="413"/>
      <c r="AD837" s="413"/>
    </row>
    <row r="838" ht="13.5" customHeight="1">
      <c r="A838" s="413"/>
      <c r="B838" s="443"/>
      <c r="C838" s="443"/>
      <c r="D838" s="443"/>
      <c r="E838" s="413"/>
      <c r="F838" s="413"/>
      <c r="G838" s="443"/>
      <c r="H838" s="443"/>
      <c r="I838" s="443"/>
      <c r="J838" s="413"/>
      <c r="K838" s="413"/>
      <c r="L838" s="413"/>
      <c r="M838" s="413"/>
      <c r="N838" s="413"/>
      <c r="O838" s="413"/>
      <c r="P838" s="413"/>
      <c r="Q838" s="413"/>
      <c r="R838" s="413"/>
      <c r="S838" s="413"/>
      <c r="T838" s="413"/>
      <c r="U838" s="413"/>
      <c r="V838" s="413"/>
      <c r="W838" s="413"/>
      <c r="X838" s="413"/>
      <c r="Y838" s="413"/>
      <c r="Z838" s="413"/>
      <c r="AA838" s="413"/>
      <c r="AB838" s="413"/>
      <c r="AC838" s="413"/>
      <c r="AD838" s="413"/>
    </row>
    <row r="839" ht="13.5" customHeight="1">
      <c r="A839" s="413"/>
      <c r="B839" s="443"/>
      <c r="C839" s="443"/>
      <c r="D839" s="443"/>
      <c r="E839" s="413"/>
      <c r="F839" s="413"/>
      <c r="G839" s="443"/>
      <c r="H839" s="443"/>
      <c r="I839" s="443"/>
      <c r="J839" s="413"/>
      <c r="K839" s="413"/>
      <c r="L839" s="413"/>
      <c r="M839" s="413"/>
      <c r="N839" s="413"/>
      <c r="O839" s="413"/>
      <c r="P839" s="413"/>
      <c r="Q839" s="413"/>
      <c r="R839" s="413"/>
      <c r="S839" s="413"/>
      <c r="T839" s="413"/>
      <c r="U839" s="413"/>
      <c r="V839" s="413"/>
      <c r="W839" s="413"/>
      <c r="X839" s="413"/>
      <c r="Y839" s="413"/>
      <c r="Z839" s="413"/>
      <c r="AA839" s="413"/>
      <c r="AB839" s="413"/>
      <c r="AC839" s="413"/>
      <c r="AD839" s="413"/>
    </row>
    <row r="840" ht="13.5" customHeight="1">
      <c r="A840" s="413"/>
      <c r="B840" s="443"/>
      <c r="C840" s="443"/>
      <c r="D840" s="443"/>
      <c r="E840" s="413"/>
      <c r="F840" s="413"/>
      <c r="G840" s="443"/>
      <c r="H840" s="443"/>
      <c r="I840" s="443"/>
      <c r="J840" s="413"/>
      <c r="K840" s="413"/>
      <c r="L840" s="413"/>
      <c r="M840" s="413"/>
      <c r="N840" s="413"/>
      <c r="O840" s="413"/>
      <c r="P840" s="413"/>
      <c r="Q840" s="413"/>
      <c r="R840" s="413"/>
      <c r="S840" s="413"/>
      <c r="T840" s="413"/>
      <c r="U840" s="413"/>
      <c r="V840" s="413"/>
      <c r="W840" s="413"/>
      <c r="X840" s="413"/>
      <c r="Y840" s="413"/>
      <c r="Z840" s="413"/>
      <c r="AA840" s="413"/>
      <c r="AB840" s="413"/>
      <c r="AC840" s="413"/>
      <c r="AD840" s="413"/>
    </row>
    <row r="841" ht="13.5" customHeight="1">
      <c r="A841" s="413"/>
      <c r="B841" s="443"/>
      <c r="C841" s="443"/>
      <c r="D841" s="443"/>
      <c r="E841" s="413"/>
      <c r="F841" s="413"/>
      <c r="G841" s="443"/>
      <c r="H841" s="443"/>
      <c r="I841" s="443"/>
      <c r="J841" s="413"/>
      <c r="K841" s="413"/>
      <c r="L841" s="413"/>
      <c r="M841" s="413"/>
      <c r="N841" s="413"/>
      <c r="O841" s="413"/>
      <c r="P841" s="413"/>
      <c r="Q841" s="413"/>
      <c r="R841" s="413"/>
      <c r="S841" s="413"/>
      <c r="T841" s="413"/>
      <c r="U841" s="413"/>
      <c r="V841" s="413"/>
      <c r="W841" s="413"/>
      <c r="X841" s="413"/>
      <c r="Y841" s="413"/>
      <c r="Z841" s="413"/>
      <c r="AA841" s="413"/>
      <c r="AB841" s="413"/>
      <c r="AC841" s="413"/>
      <c r="AD841" s="413"/>
    </row>
    <row r="842" ht="13.5" customHeight="1">
      <c r="A842" s="413"/>
      <c r="B842" s="443"/>
      <c r="C842" s="443"/>
      <c r="D842" s="443"/>
      <c r="E842" s="413"/>
      <c r="F842" s="413"/>
      <c r="G842" s="443"/>
      <c r="H842" s="443"/>
      <c r="I842" s="443"/>
      <c r="J842" s="413"/>
      <c r="K842" s="413"/>
      <c r="L842" s="413"/>
      <c r="M842" s="413"/>
      <c r="N842" s="413"/>
      <c r="O842" s="413"/>
      <c r="P842" s="413"/>
      <c r="Q842" s="413"/>
      <c r="R842" s="413"/>
      <c r="S842" s="413"/>
      <c r="T842" s="413"/>
      <c r="U842" s="413"/>
      <c r="V842" s="413"/>
      <c r="W842" s="413"/>
      <c r="X842" s="413"/>
      <c r="Y842" s="413"/>
      <c r="Z842" s="413"/>
      <c r="AA842" s="413"/>
      <c r="AB842" s="413"/>
      <c r="AC842" s="413"/>
      <c r="AD842" s="413"/>
    </row>
    <row r="843" ht="13.5" customHeight="1">
      <c r="A843" s="413"/>
      <c r="B843" s="443"/>
      <c r="C843" s="443"/>
      <c r="D843" s="443"/>
      <c r="E843" s="413"/>
      <c r="F843" s="413"/>
      <c r="G843" s="443"/>
      <c r="H843" s="443"/>
      <c r="I843" s="443"/>
      <c r="J843" s="413"/>
      <c r="K843" s="413"/>
      <c r="L843" s="413"/>
      <c r="M843" s="413"/>
      <c r="N843" s="413"/>
      <c r="O843" s="413"/>
      <c r="P843" s="413"/>
      <c r="Q843" s="413"/>
      <c r="R843" s="413"/>
      <c r="S843" s="413"/>
      <c r="T843" s="413"/>
      <c r="U843" s="413"/>
      <c r="V843" s="413"/>
      <c r="W843" s="413"/>
      <c r="X843" s="413"/>
      <c r="Y843" s="413"/>
      <c r="Z843" s="413"/>
      <c r="AA843" s="413"/>
      <c r="AB843" s="413"/>
      <c r="AC843" s="413"/>
      <c r="AD843" s="413"/>
    </row>
    <row r="844" ht="13.5" customHeight="1">
      <c r="A844" s="413"/>
      <c r="B844" s="443"/>
      <c r="C844" s="443"/>
      <c r="D844" s="443"/>
      <c r="E844" s="413"/>
      <c r="F844" s="413"/>
      <c r="G844" s="443"/>
      <c r="H844" s="443"/>
      <c r="I844" s="443"/>
      <c r="J844" s="413"/>
      <c r="K844" s="413"/>
      <c r="L844" s="413"/>
      <c r="M844" s="413"/>
      <c r="N844" s="413"/>
      <c r="O844" s="413"/>
      <c r="P844" s="413"/>
      <c r="Q844" s="413"/>
      <c r="R844" s="413"/>
      <c r="S844" s="413"/>
      <c r="T844" s="413"/>
      <c r="U844" s="413"/>
      <c r="V844" s="413"/>
      <c r="W844" s="413"/>
      <c r="X844" s="413"/>
      <c r="Y844" s="413"/>
      <c r="Z844" s="413"/>
      <c r="AA844" s="413"/>
      <c r="AB844" s="413"/>
      <c r="AC844" s="413"/>
      <c r="AD844" s="413"/>
    </row>
    <row r="845" ht="13.5" customHeight="1">
      <c r="A845" s="413"/>
      <c r="B845" s="443"/>
      <c r="C845" s="443"/>
      <c r="D845" s="443"/>
      <c r="E845" s="413"/>
      <c r="F845" s="413"/>
      <c r="G845" s="443"/>
      <c r="H845" s="443"/>
      <c r="I845" s="443"/>
      <c r="J845" s="413"/>
      <c r="K845" s="413"/>
      <c r="L845" s="413"/>
      <c r="M845" s="413"/>
      <c r="N845" s="413"/>
      <c r="O845" s="413"/>
      <c r="P845" s="413"/>
      <c r="Q845" s="413"/>
      <c r="R845" s="413"/>
      <c r="S845" s="413"/>
      <c r="T845" s="413"/>
      <c r="U845" s="413"/>
      <c r="V845" s="413"/>
      <c r="W845" s="413"/>
      <c r="X845" s="413"/>
      <c r="Y845" s="413"/>
      <c r="Z845" s="413"/>
      <c r="AA845" s="413"/>
      <c r="AB845" s="413"/>
      <c r="AC845" s="413"/>
      <c r="AD845" s="413"/>
    </row>
    <row r="846" ht="13.5" customHeight="1">
      <c r="A846" s="413"/>
      <c r="B846" s="443"/>
      <c r="C846" s="443"/>
      <c r="D846" s="443"/>
      <c r="E846" s="413"/>
      <c r="F846" s="413"/>
      <c r="G846" s="443"/>
      <c r="H846" s="443"/>
      <c r="I846" s="443"/>
      <c r="J846" s="413"/>
      <c r="K846" s="413"/>
      <c r="L846" s="413"/>
      <c r="M846" s="413"/>
      <c r="N846" s="413"/>
      <c r="O846" s="413"/>
      <c r="P846" s="413"/>
      <c r="Q846" s="413"/>
      <c r="R846" s="413"/>
      <c r="S846" s="413"/>
      <c r="T846" s="413"/>
      <c r="U846" s="413"/>
      <c r="V846" s="413"/>
      <c r="W846" s="413"/>
      <c r="X846" s="413"/>
      <c r="Y846" s="413"/>
      <c r="Z846" s="413"/>
      <c r="AA846" s="413"/>
      <c r="AB846" s="413"/>
      <c r="AC846" s="413"/>
      <c r="AD846" s="413"/>
    </row>
    <row r="847" ht="13.5" customHeight="1">
      <c r="A847" s="413"/>
      <c r="B847" s="443"/>
      <c r="C847" s="443"/>
      <c r="D847" s="443"/>
      <c r="E847" s="413"/>
      <c r="F847" s="413"/>
      <c r="G847" s="443"/>
      <c r="H847" s="443"/>
      <c r="I847" s="443"/>
      <c r="J847" s="413"/>
      <c r="K847" s="413"/>
      <c r="L847" s="413"/>
      <c r="M847" s="413"/>
      <c r="N847" s="413"/>
      <c r="O847" s="413"/>
      <c r="P847" s="413"/>
      <c r="Q847" s="413"/>
      <c r="R847" s="413"/>
      <c r="S847" s="413"/>
      <c r="T847" s="413"/>
      <c r="U847" s="413"/>
      <c r="V847" s="413"/>
      <c r="W847" s="413"/>
      <c r="X847" s="413"/>
      <c r="Y847" s="413"/>
      <c r="Z847" s="413"/>
      <c r="AA847" s="413"/>
      <c r="AB847" s="413"/>
      <c r="AC847" s="413"/>
      <c r="AD847" s="413"/>
    </row>
    <row r="848" ht="13.5" customHeight="1">
      <c r="A848" s="413"/>
      <c r="B848" s="443"/>
      <c r="C848" s="443"/>
      <c r="D848" s="443"/>
      <c r="E848" s="413"/>
      <c r="F848" s="413"/>
      <c r="G848" s="443"/>
      <c r="H848" s="443"/>
      <c r="I848" s="443"/>
      <c r="J848" s="413"/>
      <c r="K848" s="413"/>
      <c r="L848" s="413"/>
      <c r="M848" s="413"/>
      <c r="N848" s="413"/>
      <c r="O848" s="413"/>
      <c r="P848" s="413"/>
      <c r="Q848" s="413"/>
      <c r="R848" s="413"/>
      <c r="S848" s="413"/>
      <c r="T848" s="413"/>
      <c r="U848" s="413"/>
      <c r="V848" s="413"/>
      <c r="W848" s="413"/>
      <c r="X848" s="413"/>
      <c r="Y848" s="413"/>
      <c r="Z848" s="413"/>
      <c r="AA848" s="413"/>
      <c r="AB848" s="413"/>
      <c r="AC848" s="413"/>
      <c r="AD848" s="413"/>
    </row>
    <row r="849" ht="13.5" customHeight="1">
      <c r="A849" s="413"/>
      <c r="B849" s="443"/>
      <c r="C849" s="443"/>
      <c r="D849" s="443"/>
      <c r="E849" s="413"/>
      <c r="F849" s="413"/>
      <c r="G849" s="443"/>
      <c r="H849" s="443"/>
      <c r="I849" s="443"/>
      <c r="J849" s="413"/>
      <c r="K849" s="413"/>
      <c r="L849" s="413"/>
      <c r="M849" s="413"/>
      <c r="N849" s="413"/>
      <c r="O849" s="413"/>
      <c r="P849" s="413"/>
      <c r="Q849" s="413"/>
      <c r="R849" s="413"/>
      <c r="S849" s="413"/>
      <c r="T849" s="413"/>
      <c r="U849" s="413"/>
      <c r="V849" s="413"/>
      <c r="W849" s="413"/>
      <c r="X849" s="413"/>
      <c r="Y849" s="413"/>
      <c r="Z849" s="413"/>
      <c r="AA849" s="413"/>
      <c r="AB849" s="413"/>
      <c r="AC849" s="413"/>
      <c r="AD849" s="413"/>
    </row>
    <row r="850" ht="13.5" customHeight="1">
      <c r="A850" s="413"/>
      <c r="B850" s="443"/>
      <c r="C850" s="443"/>
      <c r="D850" s="443"/>
      <c r="E850" s="413"/>
      <c r="F850" s="413"/>
      <c r="G850" s="443"/>
      <c r="H850" s="443"/>
      <c r="I850" s="443"/>
      <c r="J850" s="413"/>
      <c r="K850" s="413"/>
      <c r="L850" s="413"/>
      <c r="M850" s="413"/>
      <c r="N850" s="413"/>
      <c r="O850" s="413"/>
      <c r="P850" s="413"/>
      <c r="Q850" s="413"/>
      <c r="R850" s="413"/>
      <c r="S850" s="413"/>
      <c r="T850" s="413"/>
      <c r="U850" s="413"/>
      <c r="V850" s="413"/>
      <c r="W850" s="413"/>
      <c r="X850" s="413"/>
      <c r="Y850" s="413"/>
      <c r="Z850" s="413"/>
      <c r="AA850" s="413"/>
      <c r="AB850" s="413"/>
      <c r="AC850" s="413"/>
      <c r="AD850" s="413"/>
    </row>
    <row r="851" ht="13.5" customHeight="1">
      <c r="A851" s="413"/>
      <c r="B851" s="443"/>
      <c r="C851" s="443"/>
      <c r="D851" s="443"/>
      <c r="E851" s="413"/>
      <c r="F851" s="413"/>
      <c r="G851" s="443"/>
      <c r="H851" s="443"/>
      <c r="I851" s="443"/>
      <c r="J851" s="413"/>
      <c r="K851" s="413"/>
      <c r="L851" s="413"/>
      <c r="M851" s="413"/>
      <c r="N851" s="413"/>
      <c r="O851" s="413"/>
      <c r="P851" s="413"/>
      <c r="Q851" s="413"/>
      <c r="R851" s="413"/>
      <c r="S851" s="413"/>
      <c r="T851" s="413"/>
      <c r="U851" s="413"/>
      <c r="V851" s="413"/>
      <c r="W851" s="413"/>
      <c r="X851" s="413"/>
      <c r="Y851" s="413"/>
      <c r="Z851" s="413"/>
      <c r="AA851" s="413"/>
      <c r="AB851" s="413"/>
      <c r="AC851" s="413"/>
      <c r="AD851" s="413"/>
    </row>
    <row r="852" ht="13.5" customHeight="1">
      <c r="A852" s="413"/>
      <c r="B852" s="443"/>
      <c r="C852" s="443"/>
      <c r="D852" s="443"/>
      <c r="E852" s="413"/>
      <c r="F852" s="413"/>
      <c r="G852" s="443"/>
      <c r="H852" s="443"/>
      <c r="I852" s="443"/>
      <c r="J852" s="413"/>
      <c r="K852" s="413"/>
      <c r="L852" s="413"/>
      <c r="M852" s="413"/>
      <c r="N852" s="413"/>
      <c r="O852" s="413"/>
      <c r="P852" s="413"/>
      <c r="Q852" s="413"/>
      <c r="R852" s="413"/>
      <c r="S852" s="413"/>
      <c r="T852" s="413"/>
      <c r="U852" s="413"/>
      <c r="V852" s="413"/>
      <c r="W852" s="413"/>
      <c r="X852" s="413"/>
      <c r="Y852" s="413"/>
      <c r="Z852" s="413"/>
      <c r="AA852" s="413"/>
      <c r="AB852" s="413"/>
      <c r="AC852" s="413"/>
      <c r="AD852" s="413"/>
    </row>
    <row r="853" ht="13.5" customHeight="1">
      <c r="A853" s="413"/>
      <c r="B853" s="443"/>
      <c r="C853" s="443"/>
      <c r="D853" s="443"/>
      <c r="E853" s="413"/>
      <c r="F853" s="413"/>
      <c r="G853" s="443"/>
      <c r="H853" s="443"/>
      <c r="I853" s="443"/>
      <c r="J853" s="413"/>
      <c r="K853" s="413"/>
      <c r="L853" s="413"/>
      <c r="M853" s="413"/>
      <c r="N853" s="413"/>
      <c r="O853" s="413"/>
      <c r="P853" s="413"/>
      <c r="Q853" s="413"/>
      <c r="R853" s="413"/>
      <c r="S853" s="413"/>
      <c r="T853" s="413"/>
      <c r="U853" s="413"/>
      <c r="V853" s="413"/>
      <c r="W853" s="413"/>
      <c r="X853" s="413"/>
      <c r="Y853" s="413"/>
      <c r="Z853" s="413"/>
      <c r="AA853" s="413"/>
      <c r="AB853" s="413"/>
      <c r="AC853" s="413"/>
      <c r="AD853" s="413"/>
    </row>
    <row r="854" ht="13.5" customHeight="1">
      <c r="A854" s="413"/>
      <c r="B854" s="443"/>
      <c r="C854" s="443"/>
      <c r="D854" s="443"/>
      <c r="E854" s="413"/>
      <c r="F854" s="413"/>
      <c r="G854" s="443"/>
      <c r="H854" s="443"/>
      <c r="I854" s="443"/>
      <c r="J854" s="413"/>
      <c r="K854" s="413"/>
      <c r="L854" s="413"/>
      <c r="M854" s="413"/>
      <c r="N854" s="413"/>
      <c r="O854" s="413"/>
      <c r="P854" s="413"/>
      <c r="Q854" s="413"/>
      <c r="R854" s="413"/>
      <c r="S854" s="413"/>
      <c r="T854" s="413"/>
      <c r="U854" s="413"/>
      <c r="V854" s="413"/>
      <c r="W854" s="413"/>
      <c r="X854" s="413"/>
      <c r="Y854" s="413"/>
      <c r="Z854" s="413"/>
      <c r="AA854" s="413"/>
      <c r="AB854" s="413"/>
      <c r="AC854" s="413"/>
      <c r="AD854" s="413"/>
    </row>
    <row r="855" ht="13.5" customHeight="1">
      <c r="A855" s="413"/>
      <c r="B855" s="443"/>
      <c r="C855" s="443"/>
      <c r="D855" s="443"/>
      <c r="E855" s="413"/>
      <c r="F855" s="413"/>
      <c r="G855" s="443"/>
      <c r="H855" s="443"/>
      <c r="I855" s="443"/>
      <c r="J855" s="413"/>
      <c r="K855" s="413"/>
      <c r="L855" s="413"/>
      <c r="M855" s="413"/>
      <c r="N855" s="413"/>
      <c r="O855" s="413"/>
      <c r="P855" s="413"/>
      <c r="Q855" s="413"/>
      <c r="R855" s="413"/>
      <c r="S855" s="413"/>
      <c r="T855" s="413"/>
      <c r="U855" s="413"/>
      <c r="V855" s="413"/>
      <c r="W855" s="413"/>
      <c r="X855" s="413"/>
      <c r="Y855" s="413"/>
      <c r="Z855" s="413"/>
      <c r="AA855" s="413"/>
      <c r="AB855" s="413"/>
      <c r="AC855" s="413"/>
      <c r="AD855" s="413"/>
    </row>
    <row r="856" ht="13.5" customHeight="1">
      <c r="A856" s="413"/>
      <c r="B856" s="443"/>
      <c r="C856" s="443"/>
      <c r="D856" s="443"/>
      <c r="E856" s="413"/>
      <c r="F856" s="413"/>
      <c r="G856" s="443"/>
      <c r="H856" s="443"/>
      <c r="I856" s="443"/>
      <c r="J856" s="413"/>
      <c r="K856" s="413"/>
      <c r="L856" s="413"/>
      <c r="M856" s="413"/>
      <c r="N856" s="413"/>
      <c r="O856" s="413"/>
      <c r="P856" s="413"/>
      <c r="Q856" s="413"/>
      <c r="R856" s="413"/>
      <c r="S856" s="413"/>
      <c r="T856" s="413"/>
      <c r="U856" s="413"/>
      <c r="V856" s="413"/>
      <c r="W856" s="413"/>
      <c r="X856" s="413"/>
      <c r="Y856" s="413"/>
      <c r="Z856" s="413"/>
      <c r="AA856" s="413"/>
      <c r="AB856" s="413"/>
      <c r="AC856" s="413"/>
      <c r="AD856" s="413"/>
    </row>
    <row r="857" ht="13.5" customHeight="1">
      <c r="A857" s="413"/>
      <c r="B857" s="443"/>
      <c r="C857" s="443"/>
      <c r="D857" s="443"/>
      <c r="E857" s="413"/>
      <c r="F857" s="413"/>
      <c r="G857" s="443"/>
      <c r="H857" s="443"/>
      <c r="I857" s="443"/>
      <c r="J857" s="413"/>
      <c r="K857" s="413"/>
      <c r="L857" s="413"/>
      <c r="M857" s="413"/>
      <c r="N857" s="413"/>
      <c r="O857" s="413"/>
      <c r="P857" s="413"/>
      <c r="Q857" s="413"/>
      <c r="R857" s="413"/>
      <c r="S857" s="413"/>
      <c r="T857" s="413"/>
      <c r="U857" s="413"/>
      <c r="V857" s="413"/>
      <c r="W857" s="413"/>
      <c r="X857" s="413"/>
      <c r="Y857" s="413"/>
      <c r="Z857" s="413"/>
      <c r="AA857" s="413"/>
      <c r="AB857" s="413"/>
      <c r="AC857" s="413"/>
      <c r="AD857" s="413"/>
    </row>
    <row r="858" ht="13.5" customHeight="1">
      <c r="A858" s="413"/>
      <c r="B858" s="443"/>
      <c r="C858" s="443"/>
      <c r="D858" s="443"/>
      <c r="E858" s="413"/>
      <c r="F858" s="413"/>
      <c r="G858" s="443"/>
      <c r="H858" s="443"/>
      <c r="I858" s="443"/>
      <c r="J858" s="413"/>
      <c r="K858" s="413"/>
      <c r="L858" s="413"/>
      <c r="M858" s="413"/>
      <c r="N858" s="413"/>
      <c r="O858" s="413"/>
      <c r="P858" s="413"/>
      <c r="Q858" s="413"/>
      <c r="R858" s="413"/>
      <c r="S858" s="413"/>
      <c r="T858" s="413"/>
      <c r="U858" s="413"/>
      <c r="V858" s="413"/>
      <c r="W858" s="413"/>
      <c r="X858" s="413"/>
      <c r="Y858" s="413"/>
      <c r="Z858" s="413"/>
      <c r="AA858" s="413"/>
      <c r="AB858" s="413"/>
      <c r="AC858" s="413"/>
      <c r="AD858" s="413"/>
    </row>
    <row r="859" ht="13.5" customHeight="1">
      <c r="A859" s="413"/>
      <c r="B859" s="443"/>
      <c r="C859" s="443"/>
      <c r="D859" s="443"/>
      <c r="E859" s="413"/>
      <c r="F859" s="413"/>
      <c r="G859" s="443"/>
      <c r="H859" s="443"/>
      <c r="I859" s="443"/>
      <c r="J859" s="413"/>
      <c r="K859" s="413"/>
      <c r="L859" s="413"/>
      <c r="M859" s="413"/>
      <c r="N859" s="413"/>
      <c r="O859" s="413"/>
      <c r="P859" s="413"/>
      <c r="Q859" s="413"/>
      <c r="R859" s="413"/>
      <c r="S859" s="413"/>
      <c r="T859" s="413"/>
      <c r="U859" s="413"/>
      <c r="V859" s="413"/>
      <c r="W859" s="413"/>
      <c r="X859" s="413"/>
      <c r="Y859" s="413"/>
      <c r="Z859" s="413"/>
      <c r="AA859" s="413"/>
      <c r="AB859" s="413"/>
      <c r="AC859" s="413"/>
      <c r="AD859" s="413"/>
    </row>
    <row r="860" ht="13.5" customHeight="1">
      <c r="A860" s="413"/>
      <c r="B860" s="443"/>
      <c r="C860" s="443"/>
      <c r="D860" s="443"/>
      <c r="E860" s="413"/>
      <c r="F860" s="413"/>
      <c r="G860" s="443"/>
      <c r="H860" s="443"/>
      <c r="I860" s="443"/>
      <c r="J860" s="413"/>
      <c r="K860" s="413"/>
      <c r="L860" s="413"/>
      <c r="M860" s="413"/>
      <c r="N860" s="413"/>
      <c r="O860" s="413"/>
      <c r="P860" s="413"/>
      <c r="Q860" s="413"/>
      <c r="R860" s="413"/>
      <c r="S860" s="413"/>
      <c r="T860" s="413"/>
      <c r="U860" s="413"/>
      <c r="V860" s="413"/>
      <c r="W860" s="413"/>
      <c r="X860" s="413"/>
      <c r="Y860" s="413"/>
      <c r="Z860" s="413"/>
      <c r="AA860" s="413"/>
      <c r="AB860" s="413"/>
      <c r="AC860" s="413"/>
      <c r="AD860" s="413"/>
    </row>
    <row r="861" ht="13.5" customHeight="1">
      <c r="A861" s="413"/>
      <c r="B861" s="443"/>
      <c r="C861" s="443"/>
      <c r="D861" s="443"/>
      <c r="E861" s="413"/>
      <c r="F861" s="413"/>
      <c r="G861" s="443"/>
      <c r="H861" s="443"/>
      <c r="I861" s="443"/>
      <c r="J861" s="413"/>
      <c r="K861" s="413"/>
      <c r="L861" s="413"/>
      <c r="M861" s="413"/>
      <c r="N861" s="413"/>
      <c r="O861" s="413"/>
      <c r="P861" s="413"/>
      <c r="Q861" s="413"/>
      <c r="R861" s="413"/>
      <c r="S861" s="413"/>
      <c r="T861" s="413"/>
      <c r="U861" s="413"/>
      <c r="V861" s="413"/>
      <c r="W861" s="413"/>
      <c r="X861" s="413"/>
      <c r="Y861" s="413"/>
      <c r="Z861" s="413"/>
      <c r="AA861" s="413"/>
      <c r="AB861" s="413"/>
      <c r="AC861" s="413"/>
      <c r="AD861" s="413"/>
    </row>
    <row r="862" ht="13.5" customHeight="1">
      <c r="A862" s="413"/>
      <c r="B862" s="443"/>
      <c r="C862" s="443"/>
      <c r="D862" s="443"/>
      <c r="E862" s="413"/>
      <c r="F862" s="413"/>
      <c r="G862" s="443"/>
      <c r="H862" s="443"/>
      <c r="I862" s="443"/>
      <c r="J862" s="413"/>
      <c r="K862" s="413"/>
      <c r="L862" s="413"/>
      <c r="M862" s="413"/>
      <c r="N862" s="413"/>
      <c r="O862" s="413"/>
      <c r="P862" s="413"/>
      <c r="Q862" s="413"/>
      <c r="R862" s="413"/>
      <c r="S862" s="413"/>
      <c r="T862" s="413"/>
      <c r="U862" s="413"/>
      <c r="V862" s="413"/>
      <c r="W862" s="413"/>
      <c r="X862" s="413"/>
      <c r="Y862" s="413"/>
      <c r="Z862" s="413"/>
      <c r="AA862" s="413"/>
      <c r="AB862" s="413"/>
      <c r="AC862" s="413"/>
      <c r="AD862" s="413"/>
    </row>
    <row r="863" ht="13.5" customHeight="1">
      <c r="A863" s="413"/>
      <c r="B863" s="443"/>
      <c r="C863" s="443"/>
      <c r="D863" s="443"/>
      <c r="E863" s="413"/>
      <c r="F863" s="413"/>
      <c r="G863" s="443"/>
      <c r="H863" s="443"/>
      <c r="I863" s="443"/>
      <c r="J863" s="413"/>
      <c r="K863" s="413"/>
      <c r="L863" s="413"/>
      <c r="M863" s="413"/>
      <c r="N863" s="413"/>
      <c r="O863" s="413"/>
      <c r="P863" s="413"/>
      <c r="Q863" s="413"/>
      <c r="R863" s="413"/>
      <c r="S863" s="413"/>
      <c r="T863" s="413"/>
      <c r="U863" s="413"/>
      <c r="V863" s="413"/>
      <c r="W863" s="413"/>
      <c r="X863" s="413"/>
      <c r="Y863" s="413"/>
      <c r="Z863" s="413"/>
      <c r="AA863" s="413"/>
      <c r="AB863" s="413"/>
      <c r="AC863" s="413"/>
      <c r="AD863" s="413"/>
    </row>
    <row r="864" ht="13.5" customHeight="1">
      <c r="A864" s="413"/>
      <c r="B864" s="443"/>
      <c r="C864" s="443"/>
      <c r="D864" s="443"/>
      <c r="E864" s="413"/>
      <c r="F864" s="413"/>
      <c r="G864" s="443"/>
      <c r="H864" s="443"/>
      <c r="I864" s="443"/>
      <c r="J864" s="413"/>
      <c r="K864" s="413"/>
      <c r="L864" s="413"/>
      <c r="M864" s="413"/>
      <c r="N864" s="413"/>
      <c r="O864" s="413"/>
      <c r="P864" s="413"/>
      <c r="Q864" s="413"/>
      <c r="R864" s="413"/>
      <c r="S864" s="413"/>
      <c r="T864" s="413"/>
      <c r="U864" s="413"/>
      <c r="V864" s="413"/>
      <c r="W864" s="413"/>
      <c r="X864" s="413"/>
      <c r="Y864" s="413"/>
      <c r="Z864" s="413"/>
      <c r="AA864" s="413"/>
      <c r="AB864" s="413"/>
      <c r="AC864" s="413"/>
      <c r="AD864" s="413"/>
    </row>
    <row r="865" ht="13.5" customHeight="1">
      <c r="A865" s="413"/>
      <c r="B865" s="443"/>
      <c r="C865" s="443"/>
      <c r="D865" s="443"/>
      <c r="E865" s="413"/>
      <c r="F865" s="413"/>
      <c r="G865" s="443"/>
      <c r="H865" s="443"/>
      <c r="I865" s="443"/>
      <c r="J865" s="413"/>
      <c r="K865" s="413"/>
      <c r="L865" s="413"/>
      <c r="M865" s="413"/>
      <c r="N865" s="413"/>
      <c r="O865" s="413"/>
      <c r="P865" s="413"/>
      <c r="Q865" s="413"/>
      <c r="R865" s="413"/>
      <c r="S865" s="413"/>
      <c r="T865" s="413"/>
      <c r="U865" s="413"/>
      <c r="V865" s="413"/>
      <c r="W865" s="413"/>
      <c r="X865" s="413"/>
      <c r="Y865" s="413"/>
      <c r="Z865" s="413"/>
      <c r="AA865" s="413"/>
      <c r="AB865" s="413"/>
      <c r="AC865" s="413"/>
      <c r="AD865" s="413"/>
    </row>
    <row r="866" ht="13.5" customHeight="1">
      <c r="A866" s="413"/>
      <c r="B866" s="443"/>
      <c r="C866" s="443"/>
      <c r="D866" s="443"/>
      <c r="E866" s="413"/>
      <c r="F866" s="413"/>
      <c r="G866" s="443"/>
      <c r="H866" s="443"/>
      <c r="I866" s="443"/>
      <c r="J866" s="413"/>
      <c r="K866" s="413"/>
      <c r="L866" s="413"/>
      <c r="M866" s="413"/>
      <c r="N866" s="413"/>
      <c r="O866" s="413"/>
      <c r="P866" s="413"/>
      <c r="Q866" s="413"/>
      <c r="R866" s="413"/>
      <c r="S866" s="413"/>
      <c r="T866" s="413"/>
      <c r="U866" s="413"/>
      <c r="V866" s="413"/>
      <c r="W866" s="413"/>
      <c r="X866" s="413"/>
      <c r="Y866" s="413"/>
      <c r="Z866" s="413"/>
      <c r="AA866" s="413"/>
      <c r="AB866" s="413"/>
      <c r="AC866" s="413"/>
      <c r="AD866" s="413"/>
    </row>
    <row r="867" ht="13.5" customHeight="1">
      <c r="A867" s="413"/>
      <c r="B867" s="443"/>
      <c r="C867" s="443"/>
      <c r="D867" s="443"/>
      <c r="E867" s="413"/>
      <c r="F867" s="413"/>
      <c r="G867" s="443"/>
      <c r="H867" s="443"/>
      <c r="I867" s="443"/>
      <c r="J867" s="413"/>
      <c r="K867" s="413"/>
      <c r="L867" s="413"/>
      <c r="M867" s="413"/>
      <c r="N867" s="413"/>
      <c r="O867" s="413"/>
      <c r="P867" s="413"/>
      <c r="Q867" s="413"/>
      <c r="R867" s="413"/>
      <c r="S867" s="413"/>
      <c r="T867" s="413"/>
      <c r="U867" s="413"/>
      <c r="V867" s="413"/>
      <c r="W867" s="413"/>
      <c r="X867" s="413"/>
      <c r="Y867" s="413"/>
      <c r="Z867" s="413"/>
      <c r="AA867" s="413"/>
      <c r="AB867" s="413"/>
      <c r="AC867" s="413"/>
      <c r="AD867" s="413"/>
    </row>
    <row r="868" ht="13.5" customHeight="1">
      <c r="A868" s="413"/>
      <c r="B868" s="443"/>
      <c r="C868" s="443"/>
      <c r="D868" s="443"/>
      <c r="E868" s="413"/>
      <c r="F868" s="413"/>
      <c r="G868" s="443"/>
      <c r="H868" s="443"/>
      <c r="I868" s="443"/>
      <c r="J868" s="413"/>
      <c r="K868" s="413"/>
      <c r="L868" s="413"/>
      <c r="M868" s="413"/>
      <c r="N868" s="413"/>
      <c r="O868" s="413"/>
      <c r="P868" s="413"/>
      <c r="Q868" s="413"/>
      <c r="R868" s="413"/>
      <c r="S868" s="413"/>
      <c r="T868" s="413"/>
      <c r="U868" s="413"/>
      <c r="V868" s="413"/>
      <c r="W868" s="413"/>
      <c r="X868" s="413"/>
      <c r="Y868" s="413"/>
      <c r="Z868" s="413"/>
      <c r="AA868" s="413"/>
      <c r="AB868" s="413"/>
      <c r="AC868" s="413"/>
      <c r="AD868" s="413"/>
    </row>
    <row r="869" ht="13.5" customHeight="1">
      <c r="A869" s="413"/>
      <c r="B869" s="443"/>
      <c r="C869" s="443"/>
      <c r="D869" s="443"/>
      <c r="E869" s="413"/>
      <c r="F869" s="413"/>
      <c r="G869" s="443"/>
      <c r="H869" s="443"/>
      <c r="I869" s="443"/>
      <c r="J869" s="413"/>
      <c r="K869" s="413"/>
      <c r="L869" s="413"/>
      <c r="M869" s="413"/>
      <c r="N869" s="413"/>
      <c r="O869" s="413"/>
      <c r="P869" s="413"/>
      <c r="Q869" s="413"/>
      <c r="R869" s="413"/>
      <c r="S869" s="413"/>
      <c r="T869" s="413"/>
      <c r="U869" s="413"/>
      <c r="V869" s="413"/>
      <c r="W869" s="413"/>
      <c r="X869" s="413"/>
      <c r="Y869" s="413"/>
      <c r="Z869" s="413"/>
      <c r="AA869" s="413"/>
      <c r="AB869" s="413"/>
      <c r="AC869" s="413"/>
      <c r="AD869" s="413"/>
    </row>
    <row r="870" ht="13.5" customHeight="1">
      <c r="A870" s="413"/>
      <c r="B870" s="443"/>
      <c r="C870" s="443"/>
      <c r="D870" s="443"/>
      <c r="E870" s="413"/>
      <c r="F870" s="413"/>
      <c r="G870" s="443"/>
      <c r="H870" s="443"/>
      <c r="I870" s="443"/>
      <c r="J870" s="413"/>
      <c r="K870" s="413"/>
      <c r="L870" s="413"/>
      <c r="M870" s="413"/>
      <c r="N870" s="413"/>
      <c r="O870" s="413"/>
      <c r="P870" s="413"/>
      <c r="Q870" s="413"/>
      <c r="R870" s="413"/>
      <c r="S870" s="413"/>
      <c r="T870" s="413"/>
      <c r="U870" s="413"/>
      <c r="V870" s="413"/>
      <c r="W870" s="413"/>
      <c r="X870" s="413"/>
      <c r="Y870" s="413"/>
      <c r="Z870" s="413"/>
      <c r="AA870" s="413"/>
      <c r="AB870" s="413"/>
      <c r="AC870" s="413"/>
      <c r="AD870" s="413"/>
    </row>
    <row r="871" ht="13.5" customHeight="1">
      <c r="A871" s="413"/>
      <c r="B871" s="443"/>
      <c r="C871" s="443"/>
      <c r="D871" s="443"/>
      <c r="E871" s="413"/>
      <c r="F871" s="413"/>
      <c r="G871" s="443"/>
      <c r="H871" s="443"/>
      <c r="I871" s="443"/>
      <c r="J871" s="413"/>
      <c r="K871" s="413"/>
      <c r="L871" s="413"/>
      <c r="M871" s="413"/>
      <c r="N871" s="413"/>
      <c r="O871" s="413"/>
      <c r="P871" s="413"/>
      <c r="Q871" s="413"/>
      <c r="R871" s="413"/>
      <c r="S871" s="413"/>
      <c r="T871" s="413"/>
      <c r="U871" s="413"/>
      <c r="V871" s="413"/>
      <c r="W871" s="413"/>
      <c r="X871" s="413"/>
      <c r="Y871" s="413"/>
      <c r="Z871" s="413"/>
      <c r="AA871" s="413"/>
      <c r="AB871" s="413"/>
      <c r="AC871" s="413"/>
      <c r="AD871" s="413"/>
    </row>
    <row r="872" ht="13.5" customHeight="1">
      <c r="A872" s="413"/>
      <c r="B872" s="443"/>
      <c r="C872" s="443"/>
      <c r="D872" s="443"/>
      <c r="E872" s="413"/>
      <c r="F872" s="413"/>
      <c r="G872" s="443"/>
      <c r="H872" s="443"/>
      <c r="I872" s="443"/>
      <c r="J872" s="413"/>
      <c r="K872" s="413"/>
      <c r="L872" s="413"/>
      <c r="M872" s="413"/>
      <c r="N872" s="413"/>
      <c r="O872" s="413"/>
      <c r="P872" s="413"/>
      <c r="Q872" s="413"/>
      <c r="R872" s="413"/>
      <c r="S872" s="413"/>
      <c r="T872" s="413"/>
      <c r="U872" s="413"/>
      <c r="V872" s="413"/>
      <c r="W872" s="413"/>
      <c r="X872" s="413"/>
      <c r="Y872" s="413"/>
      <c r="Z872" s="413"/>
      <c r="AA872" s="413"/>
      <c r="AB872" s="413"/>
      <c r="AC872" s="413"/>
      <c r="AD872" s="413"/>
    </row>
    <row r="873" ht="13.5" customHeight="1">
      <c r="A873" s="413"/>
      <c r="B873" s="443"/>
      <c r="C873" s="443"/>
      <c r="D873" s="443"/>
      <c r="E873" s="413"/>
      <c r="F873" s="413"/>
      <c r="G873" s="443"/>
      <c r="H873" s="443"/>
      <c r="I873" s="443"/>
      <c r="J873" s="413"/>
      <c r="K873" s="413"/>
      <c r="L873" s="413"/>
      <c r="M873" s="413"/>
      <c r="N873" s="413"/>
      <c r="O873" s="413"/>
      <c r="P873" s="413"/>
      <c r="Q873" s="413"/>
      <c r="R873" s="413"/>
      <c r="S873" s="413"/>
      <c r="T873" s="413"/>
      <c r="U873" s="413"/>
      <c r="V873" s="413"/>
      <c r="W873" s="413"/>
      <c r="X873" s="413"/>
      <c r="Y873" s="413"/>
      <c r="Z873" s="413"/>
      <c r="AA873" s="413"/>
      <c r="AB873" s="413"/>
      <c r="AC873" s="413"/>
      <c r="AD873" s="413"/>
    </row>
    <row r="874" ht="13.5" customHeight="1">
      <c r="A874" s="413"/>
      <c r="B874" s="443"/>
      <c r="C874" s="443"/>
      <c r="D874" s="443"/>
      <c r="E874" s="413"/>
      <c r="F874" s="413"/>
      <c r="G874" s="443"/>
      <c r="H874" s="443"/>
      <c r="I874" s="443"/>
      <c r="J874" s="413"/>
      <c r="K874" s="413"/>
      <c r="L874" s="413"/>
      <c r="M874" s="413"/>
      <c r="N874" s="413"/>
      <c r="O874" s="413"/>
      <c r="P874" s="413"/>
      <c r="Q874" s="413"/>
      <c r="R874" s="413"/>
      <c r="S874" s="413"/>
      <c r="T874" s="413"/>
      <c r="U874" s="413"/>
      <c r="V874" s="413"/>
      <c r="W874" s="413"/>
      <c r="X874" s="413"/>
      <c r="Y874" s="413"/>
      <c r="Z874" s="413"/>
      <c r="AA874" s="413"/>
      <c r="AB874" s="413"/>
      <c r="AC874" s="413"/>
      <c r="AD874" s="413"/>
    </row>
    <row r="875" ht="13.5" customHeight="1">
      <c r="A875" s="413"/>
      <c r="B875" s="443"/>
      <c r="C875" s="443"/>
      <c r="D875" s="443"/>
      <c r="E875" s="413"/>
      <c r="F875" s="413"/>
      <c r="G875" s="443"/>
      <c r="H875" s="443"/>
      <c r="I875" s="443"/>
      <c r="J875" s="413"/>
      <c r="K875" s="413"/>
      <c r="L875" s="413"/>
      <c r="M875" s="413"/>
      <c r="N875" s="413"/>
      <c r="O875" s="413"/>
      <c r="P875" s="413"/>
      <c r="Q875" s="413"/>
      <c r="R875" s="413"/>
      <c r="S875" s="413"/>
      <c r="T875" s="413"/>
      <c r="U875" s="413"/>
      <c r="V875" s="413"/>
      <c r="W875" s="413"/>
      <c r="X875" s="413"/>
      <c r="Y875" s="413"/>
      <c r="Z875" s="413"/>
      <c r="AA875" s="413"/>
      <c r="AB875" s="413"/>
      <c r="AC875" s="413"/>
      <c r="AD875" s="413"/>
    </row>
    <row r="876" ht="13.5" customHeight="1">
      <c r="A876" s="413"/>
      <c r="B876" s="443"/>
      <c r="C876" s="443"/>
      <c r="D876" s="443"/>
      <c r="E876" s="413"/>
      <c r="F876" s="413"/>
      <c r="G876" s="443"/>
      <c r="H876" s="443"/>
      <c r="I876" s="443"/>
      <c r="J876" s="413"/>
      <c r="K876" s="413"/>
      <c r="L876" s="413"/>
      <c r="M876" s="413"/>
      <c r="N876" s="413"/>
      <c r="O876" s="413"/>
      <c r="P876" s="413"/>
      <c r="Q876" s="413"/>
      <c r="R876" s="413"/>
      <c r="S876" s="413"/>
      <c r="T876" s="413"/>
      <c r="U876" s="413"/>
      <c r="V876" s="413"/>
      <c r="W876" s="413"/>
      <c r="X876" s="413"/>
      <c r="Y876" s="413"/>
      <c r="Z876" s="413"/>
      <c r="AA876" s="413"/>
      <c r="AB876" s="413"/>
      <c r="AC876" s="413"/>
      <c r="AD876" s="413"/>
    </row>
    <row r="877" ht="13.5" customHeight="1">
      <c r="A877" s="413"/>
      <c r="B877" s="443"/>
      <c r="C877" s="443"/>
      <c r="D877" s="443"/>
      <c r="E877" s="413"/>
      <c r="F877" s="413"/>
      <c r="G877" s="443"/>
      <c r="H877" s="443"/>
      <c r="I877" s="443"/>
      <c r="J877" s="413"/>
      <c r="K877" s="413"/>
      <c r="L877" s="413"/>
      <c r="M877" s="413"/>
      <c r="N877" s="413"/>
      <c r="O877" s="413"/>
      <c r="P877" s="413"/>
      <c r="Q877" s="413"/>
      <c r="R877" s="413"/>
      <c r="S877" s="413"/>
      <c r="T877" s="413"/>
      <c r="U877" s="413"/>
      <c r="V877" s="413"/>
      <c r="W877" s="413"/>
      <c r="X877" s="413"/>
      <c r="Y877" s="413"/>
      <c r="Z877" s="413"/>
      <c r="AA877" s="413"/>
      <c r="AB877" s="413"/>
      <c r="AC877" s="413"/>
      <c r="AD877" s="413"/>
    </row>
    <row r="878" ht="13.5" customHeight="1">
      <c r="A878" s="413"/>
      <c r="B878" s="443"/>
      <c r="C878" s="443"/>
      <c r="D878" s="443"/>
      <c r="E878" s="413"/>
      <c r="F878" s="413"/>
      <c r="G878" s="443"/>
      <c r="H878" s="443"/>
      <c r="I878" s="443"/>
      <c r="J878" s="413"/>
      <c r="K878" s="413"/>
      <c r="L878" s="413"/>
      <c r="M878" s="413"/>
      <c r="N878" s="413"/>
      <c r="O878" s="413"/>
      <c r="P878" s="413"/>
      <c r="Q878" s="413"/>
      <c r="R878" s="413"/>
      <c r="S878" s="413"/>
      <c r="T878" s="413"/>
      <c r="U878" s="413"/>
      <c r="V878" s="413"/>
      <c r="W878" s="413"/>
      <c r="X878" s="413"/>
      <c r="Y878" s="413"/>
      <c r="Z878" s="413"/>
      <c r="AA878" s="413"/>
      <c r="AB878" s="413"/>
      <c r="AC878" s="413"/>
      <c r="AD878" s="413"/>
    </row>
    <row r="879" ht="13.5" customHeight="1">
      <c r="A879" s="413"/>
      <c r="B879" s="443"/>
      <c r="C879" s="443"/>
      <c r="D879" s="443"/>
      <c r="E879" s="413"/>
      <c r="F879" s="413"/>
      <c r="G879" s="443"/>
      <c r="H879" s="443"/>
      <c r="I879" s="443"/>
      <c r="J879" s="413"/>
      <c r="K879" s="413"/>
      <c r="L879" s="413"/>
      <c r="M879" s="413"/>
      <c r="N879" s="413"/>
      <c r="O879" s="413"/>
      <c r="P879" s="413"/>
      <c r="Q879" s="413"/>
      <c r="R879" s="413"/>
      <c r="S879" s="413"/>
      <c r="T879" s="413"/>
      <c r="U879" s="413"/>
      <c r="V879" s="413"/>
      <c r="W879" s="413"/>
      <c r="X879" s="413"/>
      <c r="Y879" s="413"/>
      <c r="Z879" s="413"/>
      <c r="AA879" s="413"/>
      <c r="AB879" s="413"/>
      <c r="AC879" s="413"/>
      <c r="AD879" s="413"/>
    </row>
    <row r="880" ht="13.5" customHeight="1">
      <c r="A880" s="413"/>
      <c r="B880" s="443"/>
      <c r="C880" s="443"/>
      <c r="D880" s="443"/>
      <c r="E880" s="413"/>
      <c r="F880" s="413"/>
      <c r="G880" s="443"/>
      <c r="H880" s="443"/>
      <c r="I880" s="443"/>
      <c r="J880" s="413"/>
      <c r="K880" s="413"/>
      <c r="L880" s="413"/>
      <c r="M880" s="413"/>
      <c r="N880" s="413"/>
      <c r="O880" s="413"/>
      <c r="P880" s="413"/>
      <c r="Q880" s="413"/>
      <c r="R880" s="413"/>
      <c r="S880" s="413"/>
      <c r="T880" s="413"/>
      <c r="U880" s="413"/>
      <c r="V880" s="413"/>
      <c r="W880" s="413"/>
      <c r="X880" s="413"/>
      <c r="Y880" s="413"/>
      <c r="Z880" s="413"/>
      <c r="AA880" s="413"/>
      <c r="AB880" s="413"/>
      <c r="AC880" s="413"/>
      <c r="AD880" s="413"/>
    </row>
    <row r="881" ht="13.5" customHeight="1">
      <c r="A881" s="413"/>
      <c r="B881" s="443"/>
      <c r="C881" s="443"/>
      <c r="D881" s="443"/>
      <c r="E881" s="413"/>
      <c r="F881" s="413"/>
      <c r="G881" s="443"/>
      <c r="H881" s="443"/>
      <c r="I881" s="443"/>
      <c r="J881" s="413"/>
      <c r="K881" s="413"/>
      <c r="L881" s="413"/>
      <c r="M881" s="413"/>
      <c r="N881" s="413"/>
      <c r="O881" s="413"/>
      <c r="P881" s="413"/>
      <c r="Q881" s="413"/>
      <c r="R881" s="413"/>
      <c r="S881" s="413"/>
      <c r="T881" s="413"/>
      <c r="U881" s="413"/>
      <c r="V881" s="413"/>
      <c r="W881" s="413"/>
      <c r="X881" s="413"/>
      <c r="Y881" s="413"/>
      <c r="Z881" s="413"/>
      <c r="AA881" s="413"/>
      <c r="AB881" s="413"/>
      <c r="AC881" s="413"/>
      <c r="AD881" s="413"/>
    </row>
    <row r="882" ht="13.5" customHeight="1">
      <c r="A882" s="413"/>
      <c r="B882" s="443"/>
      <c r="C882" s="443"/>
      <c r="D882" s="443"/>
      <c r="E882" s="413"/>
      <c r="F882" s="413"/>
      <c r="G882" s="443"/>
      <c r="H882" s="443"/>
      <c r="I882" s="443"/>
      <c r="J882" s="413"/>
      <c r="K882" s="413"/>
      <c r="L882" s="413"/>
      <c r="M882" s="413"/>
      <c r="N882" s="413"/>
      <c r="O882" s="413"/>
      <c r="P882" s="413"/>
      <c r="Q882" s="413"/>
      <c r="R882" s="413"/>
      <c r="S882" s="413"/>
      <c r="T882" s="413"/>
      <c r="U882" s="413"/>
      <c r="V882" s="413"/>
      <c r="W882" s="413"/>
      <c r="X882" s="413"/>
      <c r="Y882" s="413"/>
      <c r="Z882" s="413"/>
      <c r="AA882" s="413"/>
      <c r="AB882" s="413"/>
      <c r="AC882" s="413"/>
      <c r="AD882" s="413"/>
    </row>
    <row r="883" ht="13.5" customHeight="1">
      <c r="A883" s="413"/>
      <c r="B883" s="443"/>
      <c r="C883" s="443"/>
      <c r="D883" s="443"/>
      <c r="E883" s="413"/>
      <c r="F883" s="413"/>
      <c r="G883" s="443"/>
      <c r="H883" s="443"/>
      <c r="I883" s="443"/>
      <c r="J883" s="413"/>
      <c r="K883" s="413"/>
      <c r="L883" s="413"/>
      <c r="M883" s="413"/>
      <c r="N883" s="413"/>
      <c r="O883" s="413"/>
      <c r="P883" s="413"/>
      <c r="Q883" s="413"/>
      <c r="R883" s="413"/>
      <c r="S883" s="413"/>
      <c r="T883" s="413"/>
      <c r="U883" s="413"/>
      <c r="V883" s="413"/>
      <c r="W883" s="413"/>
      <c r="X883" s="413"/>
      <c r="Y883" s="413"/>
      <c r="Z883" s="413"/>
      <c r="AA883" s="413"/>
      <c r="AB883" s="413"/>
      <c r="AC883" s="413"/>
      <c r="AD883" s="413"/>
    </row>
    <row r="884" ht="13.5" customHeight="1">
      <c r="A884" s="413"/>
      <c r="B884" s="443"/>
      <c r="C884" s="443"/>
      <c r="D884" s="443"/>
      <c r="E884" s="413"/>
      <c r="F884" s="413"/>
      <c r="G884" s="443"/>
      <c r="H884" s="443"/>
      <c r="I884" s="443"/>
      <c r="J884" s="413"/>
      <c r="K884" s="413"/>
      <c r="L884" s="413"/>
      <c r="M884" s="413"/>
      <c r="N884" s="413"/>
      <c r="O884" s="413"/>
      <c r="P884" s="413"/>
      <c r="Q884" s="413"/>
      <c r="R884" s="413"/>
      <c r="S884" s="413"/>
      <c r="T884" s="413"/>
      <c r="U884" s="413"/>
      <c r="V884" s="413"/>
      <c r="W884" s="413"/>
      <c r="X884" s="413"/>
      <c r="Y884" s="413"/>
      <c r="Z884" s="413"/>
      <c r="AA884" s="413"/>
      <c r="AB884" s="413"/>
      <c r="AC884" s="413"/>
      <c r="AD884" s="413"/>
    </row>
    <row r="885" ht="13.5" customHeight="1">
      <c r="A885" s="413"/>
      <c r="B885" s="443"/>
      <c r="C885" s="443"/>
      <c r="D885" s="443"/>
      <c r="E885" s="413"/>
      <c r="F885" s="413"/>
      <c r="G885" s="443"/>
      <c r="H885" s="443"/>
      <c r="I885" s="443"/>
      <c r="J885" s="413"/>
      <c r="K885" s="413"/>
      <c r="L885" s="413"/>
      <c r="M885" s="413"/>
      <c r="N885" s="413"/>
      <c r="O885" s="413"/>
      <c r="P885" s="413"/>
      <c r="Q885" s="413"/>
      <c r="R885" s="413"/>
      <c r="S885" s="413"/>
      <c r="T885" s="413"/>
      <c r="U885" s="413"/>
      <c r="V885" s="413"/>
      <c r="W885" s="413"/>
      <c r="X885" s="413"/>
      <c r="Y885" s="413"/>
      <c r="Z885" s="413"/>
      <c r="AA885" s="413"/>
      <c r="AB885" s="413"/>
      <c r="AC885" s="413"/>
      <c r="AD885" s="413"/>
    </row>
    <row r="886" ht="13.5" customHeight="1">
      <c r="A886" s="413"/>
      <c r="B886" s="443"/>
      <c r="C886" s="443"/>
      <c r="D886" s="443"/>
      <c r="E886" s="413"/>
      <c r="F886" s="413"/>
      <c r="G886" s="443"/>
      <c r="H886" s="443"/>
      <c r="I886" s="443"/>
      <c r="J886" s="413"/>
      <c r="K886" s="413"/>
      <c r="L886" s="413"/>
      <c r="M886" s="413"/>
      <c r="N886" s="413"/>
      <c r="O886" s="413"/>
      <c r="P886" s="413"/>
      <c r="Q886" s="413"/>
      <c r="R886" s="413"/>
      <c r="S886" s="413"/>
      <c r="T886" s="413"/>
      <c r="U886" s="413"/>
      <c r="V886" s="413"/>
      <c r="W886" s="413"/>
      <c r="X886" s="413"/>
      <c r="Y886" s="413"/>
      <c r="Z886" s="413"/>
      <c r="AA886" s="413"/>
      <c r="AB886" s="413"/>
      <c r="AC886" s="413"/>
      <c r="AD886" s="413"/>
    </row>
    <row r="887" ht="13.5" customHeight="1">
      <c r="A887" s="413"/>
      <c r="B887" s="443"/>
      <c r="C887" s="443"/>
      <c r="D887" s="443"/>
      <c r="E887" s="413"/>
      <c r="F887" s="413"/>
      <c r="G887" s="443"/>
      <c r="H887" s="443"/>
      <c r="I887" s="443"/>
      <c r="J887" s="413"/>
      <c r="K887" s="413"/>
      <c r="L887" s="413"/>
      <c r="M887" s="413"/>
      <c r="N887" s="413"/>
      <c r="O887" s="413"/>
      <c r="P887" s="413"/>
      <c r="Q887" s="413"/>
      <c r="R887" s="413"/>
      <c r="S887" s="413"/>
      <c r="T887" s="413"/>
      <c r="U887" s="413"/>
      <c r="V887" s="413"/>
      <c r="W887" s="413"/>
      <c r="X887" s="413"/>
      <c r="Y887" s="413"/>
      <c r="Z887" s="413"/>
      <c r="AA887" s="413"/>
      <c r="AB887" s="413"/>
      <c r="AC887" s="413"/>
      <c r="AD887" s="413"/>
    </row>
    <row r="888" ht="13.5" customHeight="1">
      <c r="A888" s="413"/>
      <c r="B888" s="443"/>
      <c r="C888" s="443"/>
      <c r="D888" s="443"/>
      <c r="E888" s="413"/>
      <c r="F888" s="413"/>
      <c r="G888" s="443"/>
      <c r="H888" s="443"/>
      <c r="I888" s="443"/>
      <c r="J888" s="413"/>
      <c r="K888" s="413"/>
      <c r="L888" s="413"/>
      <c r="M888" s="413"/>
      <c r="N888" s="413"/>
      <c r="O888" s="413"/>
      <c r="P888" s="413"/>
      <c r="Q888" s="413"/>
      <c r="R888" s="413"/>
      <c r="S888" s="413"/>
      <c r="T888" s="413"/>
      <c r="U888" s="413"/>
      <c r="V888" s="413"/>
      <c r="W888" s="413"/>
      <c r="X888" s="413"/>
      <c r="Y888" s="413"/>
      <c r="Z888" s="413"/>
      <c r="AA888" s="413"/>
      <c r="AB888" s="413"/>
      <c r="AC888" s="413"/>
      <c r="AD888" s="413"/>
    </row>
    <row r="889" ht="13.5" customHeight="1">
      <c r="A889" s="413"/>
      <c r="B889" s="443"/>
      <c r="C889" s="443"/>
      <c r="D889" s="443"/>
      <c r="E889" s="413"/>
      <c r="F889" s="413"/>
      <c r="G889" s="443"/>
      <c r="H889" s="443"/>
      <c r="I889" s="443"/>
      <c r="J889" s="413"/>
      <c r="K889" s="413"/>
      <c r="L889" s="413"/>
      <c r="M889" s="413"/>
      <c r="N889" s="413"/>
      <c r="O889" s="413"/>
      <c r="P889" s="413"/>
      <c r="Q889" s="413"/>
      <c r="R889" s="413"/>
      <c r="S889" s="413"/>
      <c r="T889" s="413"/>
      <c r="U889" s="413"/>
      <c r="V889" s="413"/>
      <c r="W889" s="413"/>
      <c r="X889" s="413"/>
      <c r="Y889" s="413"/>
      <c r="Z889" s="413"/>
      <c r="AA889" s="413"/>
      <c r="AB889" s="413"/>
      <c r="AC889" s="413"/>
      <c r="AD889" s="413"/>
    </row>
    <row r="890" ht="13.5" customHeight="1">
      <c r="A890" s="413"/>
      <c r="B890" s="443"/>
      <c r="C890" s="443"/>
      <c r="D890" s="443"/>
      <c r="E890" s="413"/>
      <c r="F890" s="413"/>
      <c r="G890" s="443"/>
      <c r="H890" s="443"/>
      <c r="I890" s="443"/>
      <c r="J890" s="413"/>
      <c r="K890" s="413"/>
      <c r="L890" s="413"/>
      <c r="M890" s="413"/>
      <c r="N890" s="413"/>
      <c r="O890" s="413"/>
      <c r="P890" s="413"/>
      <c r="Q890" s="413"/>
      <c r="R890" s="413"/>
      <c r="S890" s="413"/>
      <c r="T890" s="413"/>
      <c r="U890" s="413"/>
      <c r="V890" s="413"/>
      <c r="W890" s="413"/>
      <c r="X890" s="413"/>
      <c r="Y890" s="413"/>
      <c r="Z890" s="413"/>
      <c r="AA890" s="413"/>
      <c r="AB890" s="413"/>
      <c r="AC890" s="413"/>
      <c r="AD890" s="413"/>
    </row>
    <row r="891" ht="13.5" customHeight="1">
      <c r="A891" s="413"/>
      <c r="B891" s="443"/>
      <c r="C891" s="443"/>
      <c r="D891" s="443"/>
      <c r="E891" s="413"/>
      <c r="F891" s="413"/>
      <c r="G891" s="443"/>
      <c r="H891" s="443"/>
      <c r="I891" s="443"/>
      <c r="J891" s="413"/>
      <c r="K891" s="413"/>
      <c r="L891" s="413"/>
      <c r="M891" s="413"/>
      <c r="N891" s="413"/>
      <c r="O891" s="413"/>
      <c r="P891" s="413"/>
      <c r="Q891" s="413"/>
      <c r="R891" s="413"/>
      <c r="S891" s="413"/>
      <c r="T891" s="413"/>
      <c r="U891" s="413"/>
      <c r="V891" s="413"/>
      <c r="W891" s="413"/>
      <c r="X891" s="413"/>
      <c r="Y891" s="413"/>
      <c r="Z891" s="413"/>
      <c r="AA891" s="413"/>
      <c r="AB891" s="413"/>
      <c r="AC891" s="413"/>
      <c r="AD891" s="413"/>
    </row>
    <row r="892" ht="13.5" customHeight="1">
      <c r="A892" s="413"/>
      <c r="B892" s="443"/>
      <c r="C892" s="443"/>
      <c r="D892" s="443"/>
      <c r="E892" s="413"/>
      <c r="F892" s="413"/>
      <c r="G892" s="443"/>
      <c r="H892" s="443"/>
      <c r="I892" s="443"/>
      <c r="J892" s="413"/>
      <c r="K892" s="413"/>
      <c r="L892" s="413"/>
      <c r="M892" s="413"/>
      <c r="N892" s="413"/>
      <c r="O892" s="413"/>
      <c r="P892" s="413"/>
      <c r="Q892" s="413"/>
      <c r="R892" s="413"/>
      <c r="S892" s="413"/>
      <c r="T892" s="413"/>
      <c r="U892" s="413"/>
      <c r="V892" s="413"/>
      <c r="W892" s="413"/>
      <c r="X892" s="413"/>
      <c r="Y892" s="413"/>
      <c r="Z892" s="413"/>
      <c r="AA892" s="413"/>
      <c r="AB892" s="413"/>
      <c r="AC892" s="413"/>
      <c r="AD892" s="413"/>
    </row>
    <row r="893" ht="13.5" customHeight="1">
      <c r="A893" s="413"/>
      <c r="B893" s="443"/>
      <c r="C893" s="443"/>
      <c r="D893" s="443"/>
      <c r="E893" s="413"/>
      <c r="F893" s="413"/>
      <c r="G893" s="443"/>
      <c r="H893" s="443"/>
      <c r="I893" s="443"/>
      <c r="J893" s="413"/>
      <c r="K893" s="413"/>
      <c r="L893" s="413"/>
      <c r="M893" s="413"/>
      <c r="N893" s="413"/>
      <c r="O893" s="413"/>
      <c r="P893" s="413"/>
      <c r="Q893" s="413"/>
      <c r="R893" s="413"/>
      <c r="S893" s="413"/>
      <c r="T893" s="413"/>
      <c r="U893" s="413"/>
      <c r="V893" s="413"/>
      <c r="W893" s="413"/>
      <c r="X893" s="413"/>
      <c r="Y893" s="413"/>
      <c r="Z893" s="413"/>
      <c r="AA893" s="413"/>
      <c r="AB893" s="413"/>
      <c r="AC893" s="413"/>
      <c r="AD893" s="413"/>
    </row>
    <row r="894" ht="13.5" customHeight="1">
      <c r="A894" s="413"/>
      <c r="B894" s="443"/>
      <c r="C894" s="443"/>
      <c r="D894" s="443"/>
      <c r="E894" s="413"/>
      <c r="F894" s="413"/>
      <c r="G894" s="443"/>
      <c r="H894" s="443"/>
      <c r="I894" s="443"/>
      <c r="J894" s="413"/>
      <c r="K894" s="413"/>
      <c r="L894" s="413"/>
      <c r="M894" s="413"/>
      <c r="N894" s="413"/>
      <c r="O894" s="413"/>
      <c r="P894" s="413"/>
      <c r="Q894" s="413"/>
      <c r="R894" s="413"/>
      <c r="S894" s="413"/>
      <c r="T894" s="413"/>
      <c r="U894" s="413"/>
      <c r="V894" s="413"/>
      <c r="W894" s="413"/>
      <c r="X894" s="413"/>
      <c r="Y894" s="413"/>
      <c r="Z894" s="413"/>
      <c r="AA894" s="413"/>
      <c r="AB894" s="413"/>
      <c r="AC894" s="413"/>
      <c r="AD894" s="413"/>
    </row>
    <row r="895" ht="13.5" customHeight="1">
      <c r="A895" s="413"/>
      <c r="B895" s="443"/>
      <c r="C895" s="443"/>
      <c r="D895" s="443"/>
      <c r="E895" s="413"/>
      <c r="F895" s="413"/>
      <c r="G895" s="443"/>
      <c r="H895" s="443"/>
      <c r="I895" s="443"/>
      <c r="J895" s="413"/>
      <c r="K895" s="413"/>
      <c r="L895" s="413"/>
      <c r="M895" s="413"/>
      <c r="N895" s="413"/>
      <c r="O895" s="413"/>
      <c r="P895" s="413"/>
      <c r="Q895" s="413"/>
      <c r="R895" s="413"/>
      <c r="S895" s="413"/>
      <c r="T895" s="413"/>
      <c r="U895" s="413"/>
      <c r="V895" s="413"/>
      <c r="W895" s="413"/>
      <c r="X895" s="413"/>
      <c r="Y895" s="413"/>
      <c r="Z895" s="413"/>
      <c r="AA895" s="413"/>
      <c r="AB895" s="413"/>
      <c r="AC895" s="413"/>
      <c r="AD895" s="413"/>
    </row>
    <row r="896" ht="13.5" customHeight="1">
      <c r="A896" s="413"/>
      <c r="B896" s="443"/>
      <c r="C896" s="443"/>
      <c r="D896" s="443"/>
      <c r="E896" s="413"/>
      <c r="F896" s="413"/>
      <c r="G896" s="443"/>
      <c r="H896" s="443"/>
      <c r="I896" s="443"/>
      <c r="J896" s="413"/>
      <c r="K896" s="413"/>
      <c r="L896" s="413"/>
      <c r="M896" s="413"/>
      <c r="N896" s="413"/>
      <c r="O896" s="413"/>
      <c r="P896" s="413"/>
      <c r="Q896" s="413"/>
      <c r="R896" s="413"/>
      <c r="S896" s="413"/>
      <c r="T896" s="413"/>
      <c r="U896" s="413"/>
      <c r="V896" s="413"/>
      <c r="W896" s="413"/>
      <c r="X896" s="413"/>
      <c r="Y896" s="413"/>
      <c r="Z896" s="413"/>
      <c r="AA896" s="413"/>
      <c r="AB896" s="413"/>
      <c r="AC896" s="413"/>
      <c r="AD896" s="413"/>
    </row>
    <row r="897" ht="13.5" customHeight="1">
      <c r="A897" s="413"/>
      <c r="B897" s="443"/>
      <c r="C897" s="443"/>
      <c r="D897" s="443"/>
      <c r="E897" s="413"/>
      <c r="F897" s="413"/>
      <c r="G897" s="443"/>
      <c r="H897" s="443"/>
      <c r="I897" s="443"/>
      <c r="J897" s="413"/>
      <c r="K897" s="413"/>
      <c r="L897" s="413"/>
      <c r="M897" s="413"/>
      <c r="N897" s="413"/>
      <c r="O897" s="413"/>
      <c r="P897" s="413"/>
      <c r="Q897" s="413"/>
      <c r="R897" s="413"/>
      <c r="S897" s="413"/>
      <c r="T897" s="413"/>
      <c r="U897" s="413"/>
      <c r="V897" s="413"/>
      <c r="W897" s="413"/>
      <c r="X897" s="413"/>
      <c r="Y897" s="413"/>
      <c r="Z897" s="413"/>
      <c r="AA897" s="413"/>
      <c r="AB897" s="413"/>
      <c r="AC897" s="413"/>
      <c r="AD897" s="413"/>
    </row>
    <row r="898" ht="13.5" customHeight="1">
      <c r="A898" s="413"/>
      <c r="B898" s="443"/>
      <c r="C898" s="443"/>
      <c r="D898" s="443"/>
      <c r="E898" s="413"/>
      <c r="F898" s="413"/>
      <c r="G898" s="443"/>
      <c r="H898" s="443"/>
      <c r="I898" s="443"/>
      <c r="J898" s="413"/>
      <c r="K898" s="413"/>
      <c r="L898" s="413"/>
      <c r="M898" s="413"/>
      <c r="N898" s="413"/>
      <c r="O898" s="413"/>
      <c r="P898" s="413"/>
      <c r="Q898" s="413"/>
      <c r="R898" s="413"/>
      <c r="S898" s="413"/>
      <c r="T898" s="413"/>
      <c r="U898" s="413"/>
      <c r="V898" s="413"/>
      <c r="W898" s="413"/>
      <c r="X898" s="413"/>
      <c r="Y898" s="413"/>
      <c r="Z898" s="413"/>
      <c r="AA898" s="413"/>
      <c r="AB898" s="413"/>
      <c r="AC898" s="413"/>
      <c r="AD898" s="413"/>
    </row>
    <row r="899" ht="13.5" customHeight="1">
      <c r="A899" s="413"/>
      <c r="B899" s="443"/>
      <c r="C899" s="443"/>
      <c r="D899" s="443"/>
      <c r="E899" s="413"/>
      <c r="F899" s="413"/>
      <c r="G899" s="443"/>
      <c r="H899" s="443"/>
      <c r="I899" s="443"/>
      <c r="J899" s="413"/>
      <c r="K899" s="413"/>
      <c r="L899" s="413"/>
      <c r="M899" s="413"/>
      <c r="N899" s="413"/>
      <c r="O899" s="413"/>
      <c r="P899" s="413"/>
      <c r="Q899" s="413"/>
      <c r="R899" s="413"/>
      <c r="S899" s="413"/>
      <c r="T899" s="413"/>
      <c r="U899" s="413"/>
      <c r="V899" s="413"/>
      <c r="W899" s="413"/>
      <c r="X899" s="413"/>
      <c r="Y899" s="413"/>
      <c r="Z899" s="413"/>
      <c r="AA899" s="413"/>
      <c r="AB899" s="413"/>
      <c r="AC899" s="413"/>
      <c r="AD899" s="413"/>
    </row>
    <row r="900" ht="13.5" customHeight="1">
      <c r="A900" s="413"/>
      <c r="B900" s="443"/>
      <c r="C900" s="443"/>
      <c r="D900" s="443"/>
      <c r="E900" s="413"/>
      <c r="F900" s="413"/>
      <c r="G900" s="443"/>
      <c r="H900" s="443"/>
      <c r="I900" s="443"/>
      <c r="J900" s="413"/>
      <c r="K900" s="413"/>
      <c r="L900" s="413"/>
      <c r="M900" s="413"/>
      <c r="N900" s="413"/>
      <c r="O900" s="413"/>
      <c r="P900" s="413"/>
      <c r="Q900" s="413"/>
      <c r="R900" s="413"/>
      <c r="S900" s="413"/>
      <c r="T900" s="413"/>
      <c r="U900" s="413"/>
      <c r="V900" s="413"/>
      <c r="W900" s="413"/>
      <c r="X900" s="413"/>
      <c r="Y900" s="413"/>
      <c r="Z900" s="413"/>
      <c r="AA900" s="413"/>
      <c r="AB900" s="413"/>
      <c r="AC900" s="413"/>
      <c r="AD900" s="413"/>
    </row>
    <row r="901" ht="13.5" customHeight="1">
      <c r="A901" s="413"/>
      <c r="B901" s="443"/>
      <c r="C901" s="443"/>
      <c r="D901" s="443"/>
      <c r="E901" s="413"/>
      <c r="F901" s="413"/>
      <c r="G901" s="443"/>
      <c r="H901" s="443"/>
      <c r="I901" s="443"/>
      <c r="J901" s="413"/>
      <c r="K901" s="413"/>
      <c r="L901" s="413"/>
      <c r="M901" s="413"/>
      <c r="N901" s="413"/>
      <c r="O901" s="413"/>
      <c r="P901" s="413"/>
      <c r="Q901" s="413"/>
      <c r="R901" s="413"/>
      <c r="S901" s="413"/>
      <c r="T901" s="413"/>
      <c r="U901" s="413"/>
      <c r="V901" s="413"/>
      <c r="W901" s="413"/>
      <c r="X901" s="413"/>
      <c r="Y901" s="413"/>
      <c r="Z901" s="413"/>
      <c r="AA901" s="413"/>
      <c r="AB901" s="413"/>
      <c r="AC901" s="413"/>
      <c r="AD901" s="413"/>
    </row>
    <row r="902" ht="13.5" customHeight="1">
      <c r="A902" s="413"/>
      <c r="B902" s="443"/>
      <c r="C902" s="443"/>
      <c r="D902" s="443"/>
      <c r="E902" s="413"/>
      <c r="F902" s="413"/>
      <c r="G902" s="443"/>
      <c r="H902" s="443"/>
      <c r="I902" s="443"/>
      <c r="J902" s="413"/>
      <c r="K902" s="413"/>
      <c r="L902" s="413"/>
      <c r="M902" s="413"/>
      <c r="N902" s="413"/>
      <c r="O902" s="413"/>
      <c r="P902" s="413"/>
      <c r="Q902" s="413"/>
      <c r="R902" s="413"/>
      <c r="S902" s="413"/>
      <c r="T902" s="413"/>
      <c r="U902" s="413"/>
      <c r="V902" s="413"/>
      <c r="W902" s="413"/>
      <c r="X902" s="413"/>
      <c r="Y902" s="413"/>
      <c r="Z902" s="413"/>
      <c r="AA902" s="413"/>
      <c r="AB902" s="413"/>
      <c r="AC902" s="413"/>
      <c r="AD902" s="413"/>
    </row>
    <row r="903" ht="13.5" customHeight="1">
      <c r="A903" s="413"/>
      <c r="B903" s="443"/>
      <c r="C903" s="443"/>
      <c r="D903" s="443"/>
      <c r="E903" s="413"/>
      <c r="F903" s="413"/>
      <c r="G903" s="443"/>
      <c r="H903" s="443"/>
      <c r="I903" s="443"/>
      <c r="J903" s="413"/>
      <c r="K903" s="413"/>
      <c r="L903" s="413"/>
      <c r="M903" s="413"/>
      <c r="N903" s="413"/>
      <c r="O903" s="413"/>
      <c r="P903" s="413"/>
      <c r="Q903" s="413"/>
      <c r="R903" s="413"/>
      <c r="S903" s="413"/>
      <c r="T903" s="413"/>
      <c r="U903" s="413"/>
      <c r="V903" s="413"/>
      <c r="W903" s="413"/>
      <c r="X903" s="413"/>
      <c r="Y903" s="413"/>
      <c r="Z903" s="413"/>
      <c r="AA903" s="413"/>
      <c r="AB903" s="413"/>
      <c r="AC903" s="413"/>
      <c r="AD903" s="413"/>
    </row>
    <row r="904" ht="13.5" customHeight="1">
      <c r="A904" s="413"/>
      <c r="B904" s="443"/>
      <c r="C904" s="443"/>
      <c r="D904" s="443"/>
      <c r="E904" s="413"/>
      <c r="F904" s="413"/>
      <c r="G904" s="443"/>
      <c r="H904" s="443"/>
      <c r="I904" s="443"/>
      <c r="J904" s="413"/>
      <c r="K904" s="413"/>
      <c r="L904" s="413"/>
      <c r="M904" s="413"/>
      <c r="N904" s="413"/>
      <c r="O904" s="413"/>
      <c r="P904" s="413"/>
      <c r="Q904" s="413"/>
      <c r="R904" s="413"/>
      <c r="S904" s="413"/>
      <c r="T904" s="413"/>
      <c r="U904" s="413"/>
      <c r="V904" s="413"/>
      <c r="W904" s="413"/>
      <c r="X904" s="413"/>
      <c r="Y904" s="413"/>
      <c r="Z904" s="413"/>
      <c r="AA904" s="413"/>
      <c r="AB904" s="413"/>
      <c r="AC904" s="413"/>
      <c r="AD904" s="413"/>
    </row>
    <row r="905" ht="13.5" customHeight="1">
      <c r="A905" s="413"/>
      <c r="B905" s="443"/>
      <c r="C905" s="443"/>
      <c r="D905" s="443"/>
      <c r="E905" s="413"/>
      <c r="F905" s="413"/>
      <c r="G905" s="443"/>
      <c r="H905" s="443"/>
      <c r="I905" s="443"/>
      <c r="J905" s="413"/>
      <c r="K905" s="413"/>
      <c r="L905" s="413"/>
      <c r="M905" s="413"/>
      <c r="N905" s="413"/>
      <c r="O905" s="413"/>
      <c r="P905" s="413"/>
      <c r="Q905" s="413"/>
      <c r="R905" s="413"/>
      <c r="S905" s="413"/>
      <c r="T905" s="413"/>
      <c r="U905" s="413"/>
      <c r="V905" s="413"/>
      <c r="W905" s="413"/>
      <c r="X905" s="413"/>
      <c r="Y905" s="413"/>
      <c r="Z905" s="413"/>
      <c r="AA905" s="413"/>
      <c r="AB905" s="413"/>
      <c r="AC905" s="413"/>
      <c r="AD905" s="413"/>
    </row>
    <row r="906" ht="13.5" customHeight="1">
      <c r="A906" s="413"/>
      <c r="B906" s="443"/>
      <c r="C906" s="443"/>
      <c r="D906" s="443"/>
      <c r="E906" s="413"/>
      <c r="F906" s="413"/>
      <c r="G906" s="443"/>
      <c r="H906" s="443"/>
      <c r="I906" s="443"/>
      <c r="J906" s="413"/>
      <c r="K906" s="413"/>
      <c r="L906" s="413"/>
      <c r="M906" s="413"/>
      <c r="N906" s="413"/>
      <c r="O906" s="413"/>
      <c r="P906" s="413"/>
      <c r="Q906" s="413"/>
      <c r="R906" s="413"/>
      <c r="S906" s="413"/>
      <c r="T906" s="413"/>
      <c r="U906" s="413"/>
      <c r="V906" s="413"/>
      <c r="W906" s="413"/>
      <c r="X906" s="413"/>
      <c r="Y906" s="413"/>
      <c r="Z906" s="413"/>
      <c r="AA906" s="413"/>
      <c r="AB906" s="413"/>
      <c r="AC906" s="413"/>
      <c r="AD906" s="413"/>
    </row>
    <row r="907" ht="13.5" customHeight="1">
      <c r="A907" s="413"/>
      <c r="B907" s="443"/>
      <c r="C907" s="443"/>
      <c r="D907" s="443"/>
      <c r="E907" s="413"/>
      <c r="F907" s="413"/>
      <c r="G907" s="443"/>
      <c r="H907" s="443"/>
      <c r="I907" s="443"/>
      <c r="J907" s="413"/>
      <c r="K907" s="413"/>
      <c r="L907" s="413"/>
      <c r="M907" s="413"/>
      <c r="N907" s="413"/>
      <c r="O907" s="413"/>
      <c r="P907" s="413"/>
      <c r="Q907" s="413"/>
      <c r="R907" s="413"/>
      <c r="S907" s="413"/>
      <c r="T907" s="413"/>
      <c r="U907" s="413"/>
      <c r="V907" s="413"/>
      <c r="W907" s="413"/>
      <c r="X907" s="413"/>
      <c r="Y907" s="413"/>
      <c r="Z907" s="413"/>
      <c r="AA907" s="413"/>
      <c r="AB907" s="413"/>
      <c r="AC907" s="413"/>
      <c r="AD907" s="413"/>
    </row>
    <row r="908" ht="13.5" customHeight="1">
      <c r="A908" s="413"/>
      <c r="B908" s="443"/>
      <c r="C908" s="443"/>
      <c r="D908" s="443"/>
      <c r="E908" s="413"/>
      <c r="F908" s="413"/>
      <c r="G908" s="443"/>
      <c r="H908" s="443"/>
      <c r="I908" s="443"/>
      <c r="J908" s="413"/>
      <c r="K908" s="413"/>
      <c r="L908" s="413"/>
      <c r="M908" s="413"/>
      <c r="N908" s="413"/>
      <c r="O908" s="413"/>
      <c r="P908" s="413"/>
      <c r="Q908" s="413"/>
      <c r="R908" s="413"/>
      <c r="S908" s="413"/>
      <c r="T908" s="413"/>
      <c r="U908" s="413"/>
      <c r="V908" s="413"/>
      <c r="W908" s="413"/>
      <c r="X908" s="413"/>
      <c r="Y908" s="413"/>
      <c r="Z908" s="413"/>
      <c r="AA908" s="413"/>
      <c r="AB908" s="413"/>
      <c r="AC908" s="413"/>
      <c r="AD908" s="413"/>
    </row>
    <row r="909" ht="13.5" customHeight="1">
      <c r="A909" s="413"/>
      <c r="B909" s="443"/>
      <c r="C909" s="443"/>
      <c r="D909" s="443"/>
      <c r="E909" s="413"/>
      <c r="F909" s="413"/>
      <c r="G909" s="443"/>
      <c r="H909" s="443"/>
      <c r="I909" s="443"/>
      <c r="J909" s="413"/>
      <c r="K909" s="413"/>
      <c r="L909" s="413"/>
      <c r="M909" s="413"/>
      <c r="N909" s="413"/>
      <c r="O909" s="413"/>
      <c r="P909" s="413"/>
      <c r="Q909" s="413"/>
      <c r="R909" s="413"/>
      <c r="S909" s="413"/>
      <c r="T909" s="413"/>
      <c r="U909" s="413"/>
      <c r="V909" s="413"/>
      <c r="W909" s="413"/>
      <c r="X909" s="413"/>
      <c r="Y909" s="413"/>
      <c r="Z909" s="413"/>
      <c r="AA909" s="413"/>
      <c r="AB909" s="413"/>
      <c r="AC909" s="413"/>
      <c r="AD909" s="413"/>
    </row>
    <row r="910" ht="13.5" customHeight="1">
      <c r="A910" s="413"/>
      <c r="B910" s="443"/>
      <c r="C910" s="443"/>
      <c r="D910" s="443"/>
      <c r="E910" s="413"/>
      <c r="F910" s="413"/>
      <c r="G910" s="443"/>
      <c r="H910" s="443"/>
      <c r="I910" s="443"/>
      <c r="J910" s="413"/>
      <c r="K910" s="413"/>
      <c r="L910" s="413"/>
      <c r="M910" s="413"/>
      <c r="N910" s="413"/>
      <c r="O910" s="413"/>
      <c r="P910" s="413"/>
      <c r="Q910" s="413"/>
      <c r="R910" s="413"/>
      <c r="S910" s="413"/>
      <c r="T910" s="413"/>
      <c r="U910" s="413"/>
      <c r="V910" s="413"/>
      <c r="W910" s="413"/>
      <c r="X910" s="413"/>
      <c r="Y910" s="413"/>
      <c r="Z910" s="413"/>
      <c r="AA910" s="413"/>
      <c r="AB910" s="413"/>
      <c r="AC910" s="413"/>
      <c r="AD910" s="413"/>
    </row>
    <row r="911" ht="13.5" customHeight="1">
      <c r="A911" s="413"/>
      <c r="B911" s="443"/>
      <c r="C911" s="443"/>
      <c r="D911" s="443"/>
      <c r="E911" s="413"/>
      <c r="F911" s="413"/>
      <c r="G911" s="443"/>
      <c r="H911" s="443"/>
      <c r="I911" s="443"/>
      <c r="J911" s="413"/>
      <c r="K911" s="413"/>
      <c r="L911" s="413"/>
      <c r="M911" s="413"/>
      <c r="N911" s="413"/>
      <c r="O911" s="413"/>
      <c r="P911" s="413"/>
      <c r="Q911" s="413"/>
      <c r="R911" s="413"/>
      <c r="S911" s="413"/>
      <c r="T911" s="413"/>
      <c r="U911" s="413"/>
      <c r="V911" s="413"/>
      <c r="W911" s="413"/>
      <c r="X911" s="413"/>
      <c r="Y911" s="413"/>
      <c r="Z911" s="413"/>
      <c r="AA911" s="413"/>
      <c r="AB911" s="413"/>
      <c r="AC911" s="413"/>
      <c r="AD911" s="413"/>
    </row>
    <row r="912" ht="13.5" customHeight="1">
      <c r="A912" s="413"/>
      <c r="B912" s="443"/>
      <c r="C912" s="443"/>
      <c r="D912" s="443"/>
      <c r="E912" s="413"/>
      <c r="F912" s="413"/>
      <c r="G912" s="443"/>
      <c r="H912" s="443"/>
      <c r="I912" s="443"/>
      <c r="J912" s="413"/>
      <c r="K912" s="413"/>
      <c r="L912" s="413"/>
      <c r="M912" s="413"/>
      <c r="N912" s="413"/>
      <c r="O912" s="413"/>
      <c r="P912" s="413"/>
      <c r="Q912" s="413"/>
      <c r="R912" s="413"/>
      <c r="S912" s="413"/>
      <c r="T912" s="413"/>
      <c r="U912" s="413"/>
      <c r="V912" s="413"/>
      <c r="W912" s="413"/>
      <c r="X912" s="413"/>
      <c r="Y912" s="413"/>
      <c r="Z912" s="413"/>
      <c r="AA912" s="413"/>
      <c r="AB912" s="413"/>
      <c r="AC912" s="413"/>
      <c r="AD912" s="413"/>
    </row>
    <row r="913" ht="13.5" customHeight="1">
      <c r="A913" s="413"/>
      <c r="B913" s="443"/>
      <c r="C913" s="443"/>
      <c r="D913" s="443"/>
      <c r="E913" s="413"/>
      <c r="F913" s="413"/>
      <c r="G913" s="443"/>
      <c r="H913" s="443"/>
      <c r="I913" s="443"/>
      <c r="J913" s="413"/>
      <c r="K913" s="413"/>
      <c r="L913" s="413"/>
      <c r="M913" s="413"/>
      <c r="N913" s="413"/>
      <c r="O913" s="413"/>
      <c r="P913" s="413"/>
      <c r="Q913" s="413"/>
      <c r="R913" s="413"/>
      <c r="S913" s="413"/>
      <c r="T913" s="413"/>
      <c r="U913" s="413"/>
      <c r="V913" s="413"/>
      <c r="W913" s="413"/>
      <c r="X913" s="413"/>
      <c r="Y913" s="413"/>
      <c r="Z913" s="413"/>
      <c r="AA913" s="413"/>
      <c r="AB913" s="413"/>
      <c r="AC913" s="413"/>
      <c r="AD913" s="413"/>
    </row>
    <row r="914" ht="13.5" customHeight="1">
      <c r="A914" s="413"/>
      <c r="B914" s="443"/>
      <c r="C914" s="443"/>
      <c r="D914" s="443"/>
      <c r="E914" s="413"/>
      <c r="F914" s="413"/>
      <c r="G914" s="443"/>
      <c r="H914" s="443"/>
      <c r="I914" s="443"/>
      <c r="J914" s="413"/>
      <c r="K914" s="413"/>
      <c r="L914" s="413"/>
      <c r="M914" s="413"/>
      <c r="N914" s="413"/>
      <c r="O914" s="413"/>
      <c r="P914" s="413"/>
      <c r="Q914" s="413"/>
      <c r="R914" s="413"/>
      <c r="S914" s="413"/>
      <c r="T914" s="413"/>
      <c r="U914" s="413"/>
      <c r="V914" s="413"/>
      <c r="W914" s="413"/>
      <c r="X914" s="413"/>
      <c r="Y914" s="413"/>
      <c r="Z914" s="413"/>
      <c r="AA914" s="413"/>
      <c r="AB914" s="413"/>
      <c r="AC914" s="413"/>
      <c r="AD914" s="413"/>
    </row>
    <row r="915" ht="13.5" customHeight="1">
      <c r="A915" s="413"/>
      <c r="B915" s="443"/>
      <c r="C915" s="443"/>
      <c r="D915" s="443"/>
      <c r="E915" s="413"/>
      <c r="F915" s="413"/>
      <c r="G915" s="443"/>
      <c r="H915" s="443"/>
      <c r="I915" s="443"/>
      <c r="J915" s="413"/>
      <c r="K915" s="413"/>
      <c r="L915" s="413"/>
      <c r="M915" s="413"/>
      <c r="N915" s="413"/>
      <c r="O915" s="413"/>
      <c r="P915" s="413"/>
      <c r="Q915" s="413"/>
      <c r="R915" s="413"/>
      <c r="S915" s="413"/>
      <c r="T915" s="413"/>
      <c r="U915" s="413"/>
      <c r="V915" s="413"/>
      <c r="W915" s="413"/>
      <c r="X915" s="413"/>
      <c r="Y915" s="413"/>
      <c r="Z915" s="413"/>
      <c r="AA915" s="413"/>
      <c r="AB915" s="413"/>
      <c r="AC915" s="413"/>
      <c r="AD915" s="413"/>
    </row>
    <row r="916" ht="13.5" customHeight="1">
      <c r="A916" s="413"/>
      <c r="B916" s="443"/>
      <c r="C916" s="443"/>
      <c r="D916" s="443"/>
      <c r="E916" s="413"/>
      <c r="F916" s="413"/>
      <c r="G916" s="443"/>
      <c r="H916" s="443"/>
      <c r="I916" s="443"/>
      <c r="J916" s="413"/>
      <c r="K916" s="413"/>
      <c r="L916" s="413"/>
      <c r="M916" s="413"/>
      <c r="N916" s="413"/>
      <c r="O916" s="413"/>
      <c r="P916" s="413"/>
      <c r="Q916" s="413"/>
      <c r="R916" s="413"/>
      <c r="S916" s="413"/>
      <c r="T916" s="413"/>
      <c r="U916" s="413"/>
      <c r="V916" s="413"/>
      <c r="W916" s="413"/>
      <c r="X916" s="413"/>
      <c r="Y916" s="413"/>
      <c r="Z916" s="413"/>
      <c r="AA916" s="413"/>
      <c r="AB916" s="413"/>
      <c r="AC916" s="413"/>
      <c r="AD916" s="413"/>
    </row>
    <row r="917" ht="13.5" customHeight="1">
      <c r="A917" s="413"/>
      <c r="B917" s="443"/>
      <c r="C917" s="443"/>
      <c r="D917" s="443"/>
      <c r="E917" s="413"/>
      <c r="F917" s="413"/>
      <c r="G917" s="443"/>
      <c r="H917" s="443"/>
      <c r="I917" s="443"/>
      <c r="J917" s="413"/>
      <c r="K917" s="413"/>
      <c r="L917" s="413"/>
      <c r="M917" s="413"/>
      <c r="N917" s="413"/>
      <c r="O917" s="413"/>
      <c r="P917" s="413"/>
      <c r="Q917" s="413"/>
      <c r="R917" s="413"/>
      <c r="S917" s="413"/>
      <c r="T917" s="413"/>
      <c r="U917" s="413"/>
      <c r="V917" s="413"/>
      <c r="W917" s="413"/>
      <c r="X917" s="413"/>
      <c r="Y917" s="413"/>
      <c r="Z917" s="413"/>
      <c r="AA917" s="413"/>
      <c r="AB917" s="413"/>
      <c r="AC917" s="413"/>
      <c r="AD917" s="413"/>
    </row>
    <row r="918" ht="13.5" customHeight="1">
      <c r="A918" s="413"/>
      <c r="B918" s="443"/>
      <c r="C918" s="443"/>
      <c r="D918" s="443"/>
      <c r="E918" s="413"/>
      <c r="F918" s="413"/>
      <c r="G918" s="443"/>
      <c r="H918" s="443"/>
      <c r="I918" s="443"/>
      <c r="J918" s="413"/>
      <c r="K918" s="413"/>
      <c r="L918" s="413"/>
      <c r="M918" s="413"/>
      <c r="N918" s="413"/>
      <c r="O918" s="413"/>
      <c r="P918" s="413"/>
      <c r="Q918" s="413"/>
      <c r="R918" s="413"/>
      <c r="S918" s="413"/>
      <c r="T918" s="413"/>
      <c r="U918" s="413"/>
      <c r="V918" s="413"/>
      <c r="W918" s="413"/>
      <c r="X918" s="413"/>
      <c r="Y918" s="413"/>
      <c r="Z918" s="413"/>
      <c r="AA918" s="413"/>
      <c r="AB918" s="413"/>
      <c r="AC918" s="413"/>
      <c r="AD918" s="413"/>
    </row>
    <row r="919" ht="13.5" customHeight="1">
      <c r="A919" s="413"/>
      <c r="B919" s="443"/>
      <c r="C919" s="443"/>
      <c r="D919" s="443"/>
      <c r="E919" s="413"/>
      <c r="F919" s="413"/>
      <c r="G919" s="443"/>
      <c r="H919" s="443"/>
      <c r="I919" s="443"/>
      <c r="J919" s="413"/>
      <c r="K919" s="413"/>
      <c r="L919" s="413"/>
      <c r="M919" s="413"/>
      <c r="N919" s="413"/>
      <c r="O919" s="413"/>
      <c r="P919" s="413"/>
      <c r="Q919" s="413"/>
      <c r="R919" s="413"/>
      <c r="S919" s="413"/>
      <c r="T919" s="413"/>
      <c r="U919" s="413"/>
      <c r="V919" s="413"/>
      <c r="W919" s="413"/>
      <c r="X919" s="413"/>
      <c r="Y919" s="413"/>
      <c r="Z919" s="413"/>
      <c r="AA919" s="413"/>
      <c r="AB919" s="413"/>
      <c r="AC919" s="413"/>
      <c r="AD919" s="413"/>
    </row>
    <row r="920" ht="13.5" customHeight="1">
      <c r="A920" s="413"/>
      <c r="B920" s="443"/>
      <c r="C920" s="443"/>
      <c r="D920" s="443"/>
      <c r="E920" s="413"/>
      <c r="F920" s="413"/>
      <c r="G920" s="443"/>
      <c r="H920" s="443"/>
      <c r="I920" s="443"/>
      <c r="J920" s="413"/>
      <c r="K920" s="413"/>
      <c r="L920" s="413"/>
      <c r="M920" s="413"/>
      <c r="N920" s="413"/>
      <c r="O920" s="413"/>
      <c r="P920" s="413"/>
      <c r="Q920" s="413"/>
      <c r="R920" s="413"/>
      <c r="S920" s="413"/>
      <c r="T920" s="413"/>
      <c r="U920" s="413"/>
      <c r="V920" s="413"/>
      <c r="W920" s="413"/>
      <c r="X920" s="413"/>
      <c r="Y920" s="413"/>
      <c r="Z920" s="413"/>
      <c r="AA920" s="413"/>
      <c r="AB920" s="413"/>
      <c r="AC920" s="413"/>
      <c r="AD920" s="413"/>
    </row>
    <row r="921" ht="13.5" customHeight="1">
      <c r="A921" s="413"/>
      <c r="B921" s="443"/>
      <c r="C921" s="443"/>
      <c r="D921" s="443"/>
      <c r="E921" s="413"/>
      <c r="F921" s="413"/>
      <c r="G921" s="443"/>
      <c r="H921" s="443"/>
      <c r="I921" s="443"/>
      <c r="J921" s="413"/>
      <c r="K921" s="413"/>
      <c r="L921" s="413"/>
      <c r="M921" s="413"/>
      <c r="N921" s="413"/>
      <c r="O921" s="413"/>
      <c r="P921" s="413"/>
      <c r="Q921" s="413"/>
      <c r="R921" s="413"/>
      <c r="S921" s="413"/>
      <c r="T921" s="413"/>
      <c r="U921" s="413"/>
      <c r="V921" s="413"/>
      <c r="W921" s="413"/>
      <c r="X921" s="413"/>
      <c r="Y921" s="413"/>
      <c r="Z921" s="413"/>
      <c r="AA921" s="413"/>
      <c r="AB921" s="413"/>
      <c r="AC921" s="413"/>
      <c r="AD921" s="413"/>
    </row>
    <row r="922" ht="13.5" customHeight="1">
      <c r="A922" s="413"/>
      <c r="B922" s="443"/>
      <c r="C922" s="443"/>
      <c r="D922" s="443"/>
      <c r="E922" s="413"/>
      <c r="F922" s="413"/>
      <c r="G922" s="443"/>
      <c r="H922" s="443"/>
      <c r="I922" s="443"/>
      <c r="J922" s="413"/>
      <c r="K922" s="413"/>
      <c r="L922" s="413"/>
      <c r="M922" s="413"/>
      <c r="N922" s="413"/>
      <c r="O922" s="413"/>
      <c r="P922" s="413"/>
      <c r="Q922" s="413"/>
      <c r="R922" s="413"/>
      <c r="S922" s="413"/>
      <c r="T922" s="413"/>
      <c r="U922" s="413"/>
      <c r="V922" s="413"/>
      <c r="W922" s="413"/>
      <c r="X922" s="413"/>
      <c r="Y922" s="413"/>
      <c r="Z922" s="413"/>
      <c r="AA922" s="413"/>
      <c r="AB922" s="413"/>
      <c r="AC922" s="413"/>
      <c r="AD922" s="413"/>
    </row>
    <row r="923" ht="13.5" customHeight="1">
      <c r="A923" s="413"/>
      <c r="B923" s="443"/>
      <c r="C923" s="443"/>
      <c r="D923" s="443"/>
      <c r="E923" s="413"/>
      <c r="F923" s="413"/>
      <c r="G923" s="443"/>
      <c r="H923" s="443"/>
      <c r="I923" s="443"/>
      <c r="J923" s="413"/>
      <c r="K923" s="413"/>
      <c r="L923" s="413"/>
      <c r="M923" s="413"/>
      <c r="N923" s="413"/>
      <c r="O923" s="413"/>
      <c r="P923" s="413"/>
      <c r="Q923" s="413"/>
      <c r="R923" s="413"/>
      <c r="S923" s="413"/>
      <c r="T923" s="413"/>
      <c r="U923" s="413"/>
      <c r="V923" s="413"/>
      <c r="W923" s="413"/>
      <c r="X923" s="413"/>
      <c r="Y923" s="413"/>
      <c r="Z923" s="413"/>
      <c r="AA923" s="413"/>
      <c r="AB923" s="413"/>
      <c r="AC923" s="413"/>
      <c r="AD923" s="413"/>
    </row>
    <row r="924" ht="13.5" customHeight="1">
      <c r="A924" s="413"/>
      <c r="B924" s="443"/>
      <c r="C924" s="443"/>
      <c r="D924" s="443"/>
      <c r="E924" s="413"/>
      <c r="F924" s="413"/>
      <c r="G924" s="443"/>
      <c r="H924" s="443"/>
      <c r="I924" s="443"/>
      <c r="J924" s="413"/>
      <c r="K924" s="413"/>
      <c r="L924" s="413"/>
      <c r="M924" s="413"/>
      <c r="N924" s="413"/>
      <c r="O924" s="413"/>
      <c r="P924" s="413"/>
      <c r="Q924" s="413"/>
      <c r="R924" s="413"/>
      <c r="S924" s="413"/>
      <c r="T924" s="413"/>
      <c r="U924" s="413"/>
      <c r="V924" s="413"/>
      <c r="W924" s="413"/>
      <c r="X924" s="413"/>
      <c r="Y924" s="413"/>
      <c r="Z924" s="413"/>
      <c r="AA924" s="413"/>
      <c r="AB924" s="413"/>
      <c r="AC924" s="413"/>
      <c r="AD924" s="413"/>
    </row>
    <row r="925" ht="13.5" customHeight="1">
      <c r="A925" s="413"/>
      <c r="B925" s="443"/>
      <c r="C925" s="443"/>
      <c r="D925" s="443"/>
      <c r="E925" s="413"/>
      <c r="F925" s="413"/>
      <c r="G925" s="443"/>
      <c r="H925" s="443"/>
      <c r="I925" s="443"/>
      <c r="J925" s="413"/>
      <c r="K925" s="413"/>
      <c r="L925" s="413"/>
      <c r="M925" s="413"/>
      <c r="N925" s="413"/>
      <c r="O925" s="413"/>
      <c r="P925" s="413"/>
      <c r="Q925" s="413"/>
      <c r="R925" s="413"/>
      <c r="S925" s="413"/>
      <c r="T925" s="413"/>
      <c r="U925" s="413"/>
      <c r="V925" s="413"/>
      <c r="W925" s="413"/>
      <c r="X925" s="413"/>
      <c r="Y925" s="413"/>
      <c r="Z925" s="413"/>
      <c r="AA925" s="413"/>
      <c r="AB925" s="413"/>
      <c r="AC925" s="413"/>
      <c r="AD925" s="413"/>
    </row>
    <row r="926" ht="13.5" customHeight="1">
      <c r="A926" s="413"/>
      <c r="B926" s="443"/>
      <c r="C926" s="443"/>
      <c r="D926" s="443"/>
      <c r="E926" s="413"/>
      <c r="F926" s="413"/>
      <c r="G926" s="443"/>
      <c r="H926" s="443"/>
      <c r="I926" s="443"/>
      <c r="J926" s="413"/>
      <c r="K926" s="413"/>
      <c r="L926" s="413"/>
      <c r="M926" s="413"/>
      <c r="N926" s="413"/>
      <c r="O926" s="413"/>
      <c r="P926" s="413"/>
      <c r="Q926" s="413"/>
      <c r="R926" s="413"/>
      <c r="S926" s="413"/>
      <c r="T926" s="413"/>
      <c r="U926" s="413"/>
      <c r="V926" s="413"/>
      <c r="W926" s="413"/>
      <c r="X926" s="413"/>
      <c r="Y926" s="413"/>
      <c r="Z926" s="413"/>
      <c r="AA926" s="413"/>
      <c r="AB926" s="413"/>
      <c r="AC926" s="413"/>
      <c r="AD926" s="413"/>
    </row>
    <row r="927" ht="13.5" customHeight="1">
      <c r="A927" s="413"/>
      <c r="B927" s="443"/>
      <c r="C927" s="443"/>
      <c r="D927" s="443"/>
      <c r="E927" s="413"/>
      <c r="F927" s="413"/>
      <c r="G927" s="443"/>
      <c r="H927" s="443"/>
      <c r="I927" s="443"/>
      <c r="J927" s="413"/>
      <c r="K927" s="413"/>
      <c r="L927" s="413"/>
      <c r="M927" s="413"/>
      <c r="N927" s="413"/>
      <c r="O927" s="413"/>
      <c r="P927" s="413"/>
      <c r="Q927" s="413"/>
      <c r="R927" s="413"/>
      <c r="S927" s="413"/>
      <c r="T927" s="413"/>
      <c r="U927" s="413"/>
      <c r="V927" s="413"/>
      <c r="W927" s="413"/>
      <c r="X927" s="413"/>
      <c r="Y927" s="413"/>
      <c r="Z927" s="413"/>
      <c r="AA927" s="413"/>
      <c r="AB927" s="413"/>
      <c r="AC927" s="413"/>
      <c r="AD927" s="413"/>
    </row>
    <row r="928" ht="13.5" customHeight="1">
      <c r="A928" s="413"/>
      <c r="B928" s="443"/>
      <c r="C928" s="443"/>
      <c r="D928" s="443"/>
      <c r="E928" s="413"/>
      <c r="F928" s="413"/>
      <c r="G928" s="443"/>
      <c r="H928" s="443"/>
      <c r="I928" s="443"/>
      <c r="J928" s="413"/>
      <c r="K928" s="413"/>
      <c r="L928" s="413"/>
      <c r="M928" s="413"/>
      <c r="N928" s="413"/>
      <c r="O928" s="413"/>
      <c r="P928" s="413"/>
      <c r="Q928" s="413"/>
      <c r="R928" s="413"/>
      <c r="S928" s="413"/>
      <c r="T928" s="413"/>
      <c r="U928" s="413"/>
      <c r="V928" s="413"/>
      <c r="W928" s="413"/>
      <c r="X928" s="413"/>
      <c r="Y928" s="413"/>
      <c r="Z928" s="413"/>
      <c r="AA928" s="413"/>
      <c r="AB928" s="413"/>
      <c r="AC928" s="413"/>
      <c r="AD928" s="413"/>
    </row>
    <row r="929" ht="13.5" customHeight="1">
      <c r="A929" s="413"/>
      <c r="B929" s="443"/>
      <c r="C929" s="443"/>
      <c r="D929" s="443"/>
      <c r="E929" s="413"/>
      <c r="F929" s="413"/>
      <c r="G929" s="443"/>
      <c r="H929" s="443"/>
      <c r="I929" s="443"/>
      <c r="J929" s="413"/>
      <c r="K929" s="413"/>
      <c r="L929" s="413"/>
      <c r="M929" s="413"/>
      <c r="N929" s="413"/>
      <c r="O929" s="413"/>
      <c r="P929" s="413"/>
      <c r="Q929" s="413"/>
      <c r="R929" s="413"/>
      <c r="S929" s="413"/>
      <c r="T929" s="413"/>
      <c r="U929" s="413"/>
      <c r="V929" s="413"/>
      <c r="W929" s="413"/>
      <c r="X929" s="413"/>
      <c r="Y929" s="413"/>
      <c r="Z929" s="413"/>
      <c r="AA929" s="413"/>
      <c r="AB929" s="413"/>
      <c r="AC929" s="413"/>
      <c r="AD929" s="413"/>
    </row>
    <row r="930" ht="13.5" customHeight="1">
      <c r="A930" s="413"/>
      <c r="B930" s="443"/>
      <c r="C930" s="443"/>
      <c r="D930" s="443"/>
      <c r="E930" s="413"/>
      <c r="F930" s="413"/>
      <c r="G930" s="443"/>
      <c r="H930" s="443"/>
      <c r="I930" s="443"/>
      <c r="J930" s="413"/>
      <c r="K930" s="413"/>
      <c r="L930" s="413"/>
      <c r="M930" s="413"/>
      <c r="N930" s="413"/>
      <c r="O930" s="413"/>
      <c r="P930" s="413"/>
      <c r="Q930" s="413"/>
      <c r="R930" s="413"/>
      <c r="S930" s="413"/>
      <c r="T930" s="413"/>
      <c r="U930" s="413"/>
      <c r="V930" s="413"/>
      <c r="W930" s="413"/>
      <c r="X930" s="413"/>
      <c r="Y930" s="413"/>
      <c r="Z930" s="413"/>
      <c r="AA930" s="413"/>
      <c r="AB930" s="413"/>
      <c r="AC930" s="413"/>
      <c r="AD930" s="413"/>
    </row>
    <row r="931" ht="13.5" customHeight="1">
      <c r="A931" s="413"/>
      <c r="B931" s="443"/>
      <c r="C931" s="443"/>
      <c r="D931" s="443"/>
      <c r="E931" s="413"/>
      <c r="F931" s="413"/>
      <c r="G931" s="443"/>
      <c r="H931" s="443"/>
      <c r="I931" s="443"/>
      <c r="J931" s="413"/>
      <c r="K931" s="413"/>
      <c r="L931" s="413"/>
      <c r="M931" s="413"/>
      <c r="N931" s="413"/>
      <c r="O931" s="413"/>
      <c r="P931" s="413"/>
      <c r="Q931" s="413"/>
      <c r="R931" s="413"/>
      <c r="S931" s="413"/>
      <c r="T931" s="413"/>
      <c r="U931" s="413"/>
      <c r="V931" s="413"/>
      <c r="W931" s="413"/>
      <c r="X931" s="413"/>
      <c r="Y931" s="413"/>
      <c r="Z931" s="413"/>
      <c r="AA931" s="413"/>
      <c r="AB931" s="413"/>
      <c r="AC931" s="413"/>
      <c r="AD931" s="413"/>
    </row>
    <row r="932" ht="13.5" customHeight="1">
      <c r="A932" s="413"/>
      <c r="B932" s="443"/>
      <c r="C932" s="443"/>
      <c r="D932" s="443"/>
      <c r="E932" s="413"/>
      <c r="F932" s="413"/>
      <c r="G932" s="443"/>
      <c r="H932" s="443"/>
      <c r="I932" s="443"/>
      <c r="J932" s="413"/>
      <c r="K932" s="413"/>
      <c r="L932" s="413"/>
      <c r="M932" s="413"/>
      <c r="N932" s="413"/>
      <c r="O932" s="413"/>
      <c r="P932" s="413"/>
      <c r="Q932" s="413"/>
      <c r="R932" s="413"/>
      <c r="S932" s="413"/>
      <c r="T932" s="413"/>
      <c r="U932" s="413"/>
      <c r="V932" s="413"/>
      <c r="W932" s="413"/>
      <c r="X932" s="413"/>
      <c r="Y932" s="413"/>
      <c r="Z932" s="413"/>
      <c r="AA932" s="413"/>
      <c r="AB932" s="413"/>
      <c r="AC932" s="413"/>
      <c r="AD932" s="413"/>
    </row>
    <row r="933" ht="13.5" customHeight="1">
      <c r="A933" s="413"/>
      <c r="B933" s="443"/>
      <c r="C933" s="443"/>
      <c r="D933" s="443"/>
      <c r="E933" s="413"/>
      <c r="F933" s="413"/>
      <c r="G933" s="443"/>
      <c r="H933" s="443"/>
      <c r="I933" s="443"/>
      <c r="J933" s="413"/>
      <c r="K933" s="413"/>
      <c r="L933" s="413"/>
      <c r="M933" s="413"/>
      <c r="N933" s="413"/>
      <c r="O933" s="413"/>
      <c r="P933" s="413"/>
      <c r="Q933" s="413"/>
      <c r="R933" s="413"/>
      <c r="S933" s="413"/>
      <c r="T933" s="413"/>
      <c r="U933" s="413"/>
      <c r="V933" s="413"/>
      <c r="W933" s="413"/>
      <c r="X933" s="413"/>
      <c r="Y933" s="413"/>
      <c r="Z933" s="413"/>
      <c r="AA933" s="413"/>
      <c r="AB933" s="413"/>
      <c r="AC933" s="413"/>
      <c r="AD933" s="413"/>
    </row>
    <row r="934" ht="13.5" customHeight="1">
      <c r="A934" s="413"/>
      <c r="B934" s="443"/>
      <c r="C934" s="443"/>
      <c r="D934" s="443"/>
      <c r="E934" s="413"/>
      <c r="F934" s="413"/>
      <c r="G934" s="443"/>
      <c r="H934" s="443"/>
      <c r="I934" s="443"/>
      <c r="J934" s="413"/>
      <c r="K934" s="413"/>
      <c r="L934" s="413"/>
      <c r="M934" s="413"/>
      <c r="N934" s="413"/>
      <c r="O934" s="413"/>
      <c r="P934" s="413"/>
      <c r="Q934" s="413"/>
      <c r="R934" s="413"/>
      <c r="S934" s="413"/>
      <c r="T934" s="413"/>
      <c r="U934" s="413"/>
      <c r="V934" s="413"/>
      <c r="W934" s="413"/>
      <c r="X934" s="413"/>
      <c r="Y934" s="413"/>
      <c r="Z934" s="413"/>
      <c r="AA934" s="413"/>
      <c r="AB934" s="413"/>
      <c r="AC934" s="413"/>
      <c r="AD934" s="413"/>
    </row>
    <row r="935" ht="13.5" customHeight="1">
      <c r="A935" s="413"/>
      <c r="B935" s="443"/>
      <c r="C935" s="443"/>
      <c r="D935" s="443"/>
      <c r="E935" s="413"/>
      <c r="F935" s="413"/>
      <c r="G935" s="443"/>
      <c r="H935" s="443"/>
      <c r="I935" s="443"/>
      <c r="J935" s="413"/>
      <c r="K935" s="413"/>
      <c r="L935" s="413"/>
      <c r="M935" s="413"/>
      <c r="N935" s="413"/>
      <c r="O935" s="413"/>
      <c r="P935" s="413"/>
      <c r="Q935" s="413"/>
      <c r="R935" s="413"/>
      <c r="S935" s="413"/>
      <c r="T935" s="413"/>
      <c r="U935" s="413"/>
      <c r="V935" s="413"/>
      <c r="W935" s="413"/>
      <c r="X935" s="413"/>
      <c r="Y935" s="413"/>
      <c r="Z935" s="413"/>
      <c r="AA935" s="413"/>
      <c r="AB935" s="413"/>
      <c r="AC935" s="413"/>
      <c r="AD935" s="413"/>
    </row>
    <row r="936" ht="13.5" customHeight="1">
      <c r="A936" s="413"/>
      <c r="B936" s="443"/>
      <c r="C936" s="443"/>
      <c r="D936" s="443"/>
      <c r="E936" s="413"/>
      <c r="F936" s="413"/>
      <c r="G936" s="443"/>
      <c r="H936" s="443"/>
      <c r="I936" s="443"/>
      <c r="J936" s="413"/>
      <c r="K936" s="413"/>
      <c r="L936" s="413"/>
      <c r="M936" s="413"/>
      <c r="N936" s="413"/>
      <c r="O936" s="413"/>
      <c r="P936" s="413"/>
      <c r="Q936" s="413"/>
      <c r="R936" s="413"/>
      <c r="S936" s="413"/>
      <c r="T936" s="413"/>
      <c r="U936" s="413"/>
      <c r="V936" s="413"/>
      <c r="W936" s="413"/>
      <c r="X936" s="413"/>
      <c r="Y936" s="413"/>
      <c r="Z936" s="413"/>
      <c r="AA936" s="413"/>
      <c r="AB936" s="413"/>
      <c r="AC936" s="413"/>
      <c r="AD936" s="413"/>
    </row>
    <row r="937" ht="13.5" customHeight="1">
      <c r="A937" s="413"/>
      <c r="B937" s="443"/>
      <c r="C937" s="443"/>
      <c r="D937" s="443"/>
      <c r="E937" s="413"/>
      <c r="F937" s="413"/>
      <c r="G937" s="443"/>
      <c r="H937" s="443"/>
      <c r="I937" s="443"/>
      <c r="J937" s="413"/>
      <c r="K937" s="413"/>
      <c r="L937" s="413"/>
      <c r="M937" s="413"/>
      <c r="N937" s="413"/>
      <c r="O937" s="413"/>
      <c r="P937" s="413"/>
      <c r="Q937" s="413"/>
      <c r="R937" s="413"/>
      <c r="S937" s="413"/>
      <c r="T937" s="413"/>
      <c r="U937" s="413"/>
      <c r="V937" s="413"/>
      <c r="W937" s="413"/>
      <c r="X937" s="413"/>
      <c r="Y937" s="413"/>
      <c r="Z937" s="413"/>
      <c r="AA937" s="413"/>
      <c r="AB937" s="413"/>
      <c r="AC937" s="413"/>
      <c r="AD937" s="413"/>
    </row>
    <row r="938" ht="13.5" customHeight="1">
      <c r="A938" s="413"/>
      <c r="B938" s="443"/>
      <c r="C938" s="443"/>
      <c r="D938" s="443"/>
      <c r="E938" s="413"/>
      <c r="F938" s="413"/>
      <c r="G938" s="443"/>
      <c r="H938" s="443"/>
      <c r="I938" s="443"/>
      <c r="J938" s="413"/>
      <c r="K938" s="413"/>
      <c r="L938" s="413"/>
      <c r="M938" s="413"/>
      <c r="N938" s="413"/>
      <c r="O938" s="413"/>
      <c r="P938" s="413"/>
      <c r="Q938" s="413"/>
      <c r="R938" s="413"/>
      <c r="S938" s="413"/>
      <c r="T938" s="413"/>
      <c r="U938" s="413"/>
      <c r="V938" s="413"/>
      <c r="W938" s="413"/>
      <c r="X938" s="413"/>
      <c r="Y938" s="413"/>
      <c r="Z938" s="413"/>
      <c r="AA938" s="413"/>
      <c r="AB938" s="413"/>
      <c r="AC938" s="413"/>
      <c r="AD938" s="413"/>
    </row>
    <row r="939" ht="13.5" customHeight="1">
      <c r="A939" s="413"/>
      <c r="B939" s="443"/>
      <c r="C939" s="443"/>
      <c r="D939" s="443"/>
      <c r="E939" s="413"/>
      <c r="F939" s="413"/>
      <c r="G939" s="443"/>
      <c r="H939" s="443"/>
      <c r="I939" s="443"/>
      <c r="J939" s="413"/>
      <c r="K939" s="413"/>
      <c r="L939" s="413"/>
      <c r="M939" s="413"/>
      <c r="N939" s="413"/>
      <c r="O939" s="413"/>
      <c r="P939" s="413"/>
      <c r="Q939" s="413"/>
      <c r="R939" s="413"/>
      <c r="S939" s="413"/>
      <c r="T939" s="413"/>
      <c r="U939" s="413"/>
      <c r="V939" s="413"/>
      <c r="W939" s="413"/>
      <c r="X939" s="413"/>
      <c r="Y939" s="413"/>
      <c r="Z939" s="413"/>
      <c r="AA939" s="413"/>
      <c r="AB939" s="413"/>
      <c r="AC939" s="413"/>
      <c r="AD939" s="413"/>
    </row>
    <row r="940" ht="13.5" customHeight="1">
      <c r="A940" s="413"/>
      <c r="B940" s="443"/>
      <c r="C940" s="443"/>
      <c r="D940" s="443"/>
      <c r="E940" s="413"/>
      <c r="F940" s="413"/>
      <c r="G940" s="443"/>
      <c r="H940" s="443"/>
      <c r="I940" s="443"/>
      <c r="J940" s="413"/>
      <c r="K940" s="413"/>
      <c r="L940" s="413"/>
      <c r="M940" s="413"/>
      <c r="N940" s="413"/>
      <c r="O940" s="413"/>
      <c r="P940" s="413"/>
      <c r="Q940" s="413"/>
      <c r="R940" s="413"/>
      <c r="S940" s="413"/>
      <c r="T940" s="413"/>
      <c r="U940" s="413"/>
      <c r="V940" s="413"/>
      <c r="W940" s="413"/>
      <c r="X940" s="413"/>
      <c r="Y940" s="413"/>
      <c r="Z940" s="413"/>
      <c r="AA940" s="413"/>
      <c r="AB940" s="413"/>
      <c r="AC940" s="413"/>
      <c r="AD940" s="413"/>
    </row>
    <row r="941" ht="13.5" customHeight="1">
      <c r="A941" s="413"/>
      <c r="B941" s="443"/>
      <c r="C941" s="443"/>
      <c r="D941" s="443"/>
      <c r="E941" s="413"/>
      <c r="F941" s="413"/>
      <c r="G941" s="443"/>
      <c r="H941" s="443"/>
      <c r="I941" s="443"/>
      <c r="J941" s="413"/>
      <c r="K941" s="413"/>
      <c r="L941" s="413"/>
      <c r="M941" s="413"/>
      <c r="N941" s="413"/>
      <c r="O941" s="413"/>
      <c r="P941" s="413"/>
      <c r="Q941" s="413"/>
      <c r="R941" s="413"/>
      <c r="S941" s="413"/>
      <c r="T941" s="413"/>
      <c r="U941" s="413"/>
      <c r="V941" s="413"/>
      <c r="W941" s="413"/>
      <c r="X941" s="413"/>
      <c r="Y941" s="413"/>
      <c r="Z941" s="413"/>
      <c r="AA941" s="413"/>
      <c r="AB941" s="413"/>
      <c r="AC941" s="413"/>
      <c r="AD941" s="413"/>
    </row>
    <row r="942" ht="13.5" customHeight="1">
      <c r="A942" s="413"/>
      <c r="B942" s="443"/>
      <c r="C942" s="443"/>
      <c r="D942" s="443"/>
      <c r="E942" s="413"/>
      <c r="F942" s="413"/>
      <c r="G942" s="443"/>
      <c r="H942" s="443"/>
      <c r="I942" s="443"/>
      <c r="J942" s="413"/>
      <c r="K942" s="413"/>
      <c r="L942" s="413"/>
      <c r="M942" s="413"/>
      <c r="N942" s="413"/>
      <c r="O942" s="413"/>
      <c r="P942" s="413"/>
      <c r="Q942" s="413"/>
      <c r="R942" s="413"/>
      <c r="S942" s="413"/>
      <c r="T942" s="413"/>
      <c r="U942" s="413"/>
      <c r="V942" s="413"/>
      <c r="W942" s="413"/>
      <c r="X942" s="413"/>
      <c r="Y942" s="413"/>
      <c r="Z942" s="413"/>
      <c r="AA942" s="413"/>
      <c r="AB942" s="413"/>
      <c r="AC942" s="413"/>
      <c r="AD942" s="413"/>
    </row>
    <row r="943" ht="13.5" customHeight="1">
      <c r="A943" s="413"/>
      <c r="B943" s="443"/>
      <c r="C943" s="443"/>
      <c r="D943" s="443"/>
      <c r="E943" s="413"/>
      <c r="F943" s="413"/>
      <c r="G943" s="443"/>
      <c r="H943" s="443"/>
      <c r="I943" s="443"/>
      <c r="J943" s="413"/>
      <c r="K943" s="413"/>
      <c r="L943" s="413"/>
      <c r="M943" s="413"/>
      <c r="N943" s="413"/>
      <c r="O943" s="413"/>
      <c r="P943" s="413"/>
      <c r="Q943" s="413"/>
      <c r="R943" s="413"/>
      <c r="S943" s="413"/>
      <c r="T943" s="413"/>
      <c r="U943" s="413"/>
      <c r="V943" s="413"/>
      <c r="W943" s="413"/>
      <c r="X943" s="413"/>
      <c r="Y943" s="413"/>
      <c r="Z943" s="413"/>
      <c r="AA943" s="413"/>
      <c r="AB943" s="413"/>
      <c r="AC943" s="413"/>
      <c r="AD943" s="413"/>
    </row>
    <row r="944" ht="13.5" customHeight="1">
      <c r="A944" s="413"/>
      <c r="B944" s="443"/>
      <c r="C944" s="443"/>
      <c r="D944" s="443"/>
      <c r="E944" s="413"/>
      <c r="F944" s="413"/>
      <c r="G944" s="443"/>
      <c r="H944" s="443"/>
      <c r="I944" s="443"/>
      <c r="J944" s="413"/>
      <c r="K944" s="413"/>
      <c r="L944" s="413"/>
      <c r="M944" s="413"/>
      <c r="N944" s="413"/>
      <c r="O944" s="413"/>
      <c r="P944" s="413"/>
      <c r="Q944" s="413"/>
      <c r="R944" s="413"/>
      <c r="S944" s="413"/>
      <c r="T944" s="413"/>
      <c r="U944" s="413"/>
      <c r="V944" s="413"/>
      <c r="W944" s="413"/>
      <c r="X944" s="413"/>
      <c r="Y944" s="413"/>
      <c r="Z944" s="413"/>
      <c r="AA944" s="413"/>
      <c r="AB944" s="413"/>
      <c r="AC944" s="413"/>
      <c r="AD944" s="413"/>
    </row>
    <row r="945" ht="13.5" customHeight="1">
      <c r="A945" s="413"/>
      <c r="B945" s="443"/>
      <c r="C945" s="443"/>
      <c r="D945" s="443"/>
      <c r="E945" s="413"/>
      <c r="F945" s="413"/>
      <c r="G945" s="443"/>
      <c r="H945" s="443"/>
      <c r="I945" s="443"/>
      <c r="J945" s="413"/>
      <c r="K945" s="413"/>
      <c r="L945" s="413"/>
      <c r="M945" s="413"/>
      <c r="N945" s="413"/>
      <c r="O945" s="413"/>
      <c r="P945" s="413"/>
      <c r="Q945" s="413"/>
      <c r="R945" s="413"/>
      <c r="S945" s="413"/>
      <c r="T945" s="413"/>
      <c r="U945" s="413"/>
      <c r="V945" s="413"/>
      <c r="W945" s="413"/>
      <c r="X945" s="413"/>
      <c r="Y945" s="413"/>
      <c r="Z945" s="413"/>
      <c r="AA945" s="413"/>
      <c r="AB945" s="413"/>
      <c r="AC945" s="413"/>
      <c r="AD945" s="413"/>
    </row>
    <row r="946" ht="13.5" customHeight="1">
      <c r="A946" s="413"/>
      <c r="B946" s="443"/>
      <c r="C946" s="443"/>
      <c r="D946" s="443"/>
      <c r="E946" s="413"/>
      <c r="F946" s="413"/>
      <c r="G946" s="443"/>
      <c r="H946" s="443"/>
      <c r="I946" s="443"/>
      <c r="J946" s="413"/>
      <c r="K946" s="413"/>
      <c r="L946" s="413"/>
      <c r="M946" s="413"/>
      <c r="N946" s="413"/>
      <c r="O946" s="413"/>
      <c r="P946" s="413"/>
      <c r="Q946" s="413"/>
      <c r="R946" s="413"/>
      <c r="S946" s="413"/>
      <c r="T946" s="413"/>
      <c r="U946" s="413"/>
      <c r="V946" s="413"/>
      <c r="W946" s="413"/>
      <c r="X946" s="413"/>
      <c r="Y946" s="413"/>
      <c r="Z946" s="413"/>
      <c r="AA946" s="413"/>
      <c r="AB946" s="413"/>
      <c r="AC946" s="413"/>
      <c r="AD946" s="413"/>
    </row>
    <row r="947" ht="13.5" customHeight="1">
      <c r="A947" s="413"/>
      <c r="B947" s="443"/>
      <c r="C947" s="443"/>
      <c r="D947" s="443"/>
      <c r="E947" s="413"/>
      <c r="F947" s="413"/>
      <c r="G947" s="443"/>
      <c r="H947" s="443"/>
      <c r="I947" s="443"/>
      <c r="J947" s="413"/>
      <c r="K947" s="413"/>
      <c r="L947" s="413"/>
      <c r="M947" s="413"/>
      <c r="N947" s="413"/>
      <c r="O947" s="413"/>
      <c r="P947" s="413"/>
      <c r="Q947" s="413"/>
      <c r="R947" s="413"/>
      <c r="S947" s="413"/>
      <c r="T947" s="413"/>
      <c r="U947" s="413"/>
      <c r="V947" s="413"/>
      <c r="W947" s="413"/>
      <c r="X947" s="413"/>
      <c r="Y947" s="413"/>
      <c r="Z947" s="413"/>
      <c r="AA947" s="413"/>
      <c r="AB947" s="413"/>
      <c r="AC947" s="413"/>
      <c r="AD947" s="413"/>
    </row>
    <row r="948" ht="13.5" customHeight="1">
      <c r="A948" s="413"/>
      <c r="B948" s="443"/>
      <c r="C948" s="443"/>
      <c r="D948" s="443"/>
      <c r="E948" s="413"/>
      <c r="F948" s="413"/>
      <c r="G948" s="443"/>
      <c r="H948" s="443"/>
      <c r="I948" s="443"/>
      <c r="J948" s="413"/>
      <c r="K948" s="413"/>
      <c r="L948" s="413"/>
      <c r="M948" s="413"/>
      <c r="N948" s="413"/>
      <c r="O948" s="413"/>
      <c r="P948" s="413"/>
      <c r="Q948" s="413"/>
      <c r="R948" s="413"/>
      <c r="S948" s="413"/>
      <c r="T948" s="413"/>
      <c r="U948" s="413"/>
      <c r="V948" s="413"/>
      <c r="W948" s="413"/>
      <c r="X948" s="413"/>
      <c r="Y948" s="413"/>
      <c r="Z948" s="413"/>
      <c r="AA948" s="413"/>
      <c r="AB948" s="413"/>
      <c r="AC948" s="413"/>
      <c r="AD948" s="413"/>
    </row>
    <row r="949" ht="13.5" customHeight="1">
      <c r="A949" s="413"/>
      <c r="B949" s="443"/>
      <c r="C949" s="443"/>
      <c r="D949" s="443"/>
      <c r="E949" s="413"/>
      <c r="F949" s="413"/>
      <c r="G949" s="443"/>
      <c r="H949" s="443"/>
      <c r="I949" s="443"/>
      <c r="J949" s="413"/>
      <c r="K949" s="413"/>
      <c r="L949" s="413"/>
      <c r="M949" s="413"/>
      <c r="N949" s="413"/>
      <c r="O949" s="413"/>
      <c r="P949" s="413"/>
      <c r="Q949" s="413"/>
      <c r="R949" s="413"/>
      <c r="S949" s="413"/>
      <c r="T949" s="413"/>
      <c r="U949" s="413"/>
      <c r="V949" s="413"/>
      <c r="W949" s="413"/>
      <c r="X949" s="413"/>
      <c r="Y949" s="413"/>
      <c r="Z949" s="413"/>
      <c r="AA949" s="413"/>
      <c r="AB949" s="413"/>
      <c r="AC949" s="413"/>
      <c r="AD949" s="413"/>
    </row>
    <row r="950" ht="13.5" customHeight="1">
      <c r="A950" s="413"/>
      <c r="B950" s="443"/>
      <c r="C950" s="443"/>
      <c r="D950" s="443"/>
      <c r="E950" s="413"/>
      <c r="F950" s="413"/>
      <c r="G950" s="443"/>
      <c r="H950" s="443"/>
      <c r="I950" s="443"/>
      <c r="J950" s="413"/>
      <c r="K950" s="413"/>
      <c r="L950" s="413"/>
      <c r="M950" s="413"/>
      <c r="N950" s="413"/>
      <c r="O950" s="413"/>
      <c r="P950" s="413"/>
      <c r="Q950" s="413"/>
      <c r="R950" s="413"/>
      <c r="S950" s="413"/>
      <c r="T950" s="413"/>
      <c r="U950" s="413"/>
      <c r="V950" s="413"/>
      <c r="W950" s="413"/>
      <c r="X950" s="413"/>
      <c r="Y950" s="413"/>
      <c r="Z950" s="413"/>
      <c r="AA950" s="413"/>
      <c r="AB950" s="413"/>
      <c r="AC950" s="413"/>
      <c r="AD950" s="413"/>
    </row>
    <row r="951" ht="13.5" customHeight="1">
      <c r="A951" s="413"/>
      <c r="B951" s="443"/>
      <c r="C951" s="443"/>
      <c r="D951" s="443"/>
      <c r="E951" s="413"/>
      <c r="F951" s="413"/>
      <c r="G951" s="443"/>
      <c r="H951" s="443"/>
      <c r="I951" s="443"/>
      <c r="J951" s="413"/>
      <c r="K951" s="413"/>
      <c r="L951" s="413"/>
      <c r="M951" s="413"/>
      <c r="N951" s="413"/>
      <c r="O951" s="413"/>
      <c r="P951" s="413"/>
      <c r="Q951" s="413"/>
      <c r="R951" s="413"/>
      <c r="S951" s="413"/>
      <c r="T951" s="413"/>
      <c r="U951" s="413"/>
      <c r="V951" s="413"/>
      <c r="W951" s="413"/>
      <c r="X951" s="413"/>
      <c r="Y951" s="413"/>
      <c r="Z951" s="413"/>
      <c r="AA951" s="413"/>
      <c r="AB951" s="413"/>
      <c r="AC951" s="413"/>
      <c r="AD951" s="413"/>
    </row>
    <row r="952" ht="13.5" customHeight="1">
      <c r="A952" s="413"/>
      <c r="B952" s="443"/>
      <c r="C952" s="443"/>
      <c r="D952" s="443"/>
      <c r="E952" s="413"/>
      <c r="F952" s="413"/>
      <c r="G952" s="443"/>
      <c r="H952" s="443"/>
      <c r="I952" s="443"/>
      <c r="J952" s="413"/>
      <c r="K952" s="413"/>
      <c r="L952" s="413"/>
      <c r="M952" s="413"/>
      <c r="N952" s="413"/>
      <c r="O952" s="413"/>
      <c r="P952" s="413"/>
      <c r="Q952" s="413"/>
      <c r="R952" s="413"/>
      <c r="S952" s="413"/>
      <c r="T952" s="413"/>
      <c r="U952" s="413"/>
      <c r="V952" s="413"/>
      <c r="W952" s="413"/>
      <c r="X952" s="413"/>
      <c r="Y952" s="413"/>
      <c r="Z952" s="413"/>
      <c r="AA952" s="413"/>
      <c r="AB952" s="413"/>
      <c r="AC952" s="413"/>
      <c r="AD952" s="413"/>
    </row>
    <row r="953" ht="13.5" customHeight="1">
      <c r="A953" s="413"/>
      <c r="B953" s="443"/>
      <c r="C953" s="443"/>
      <c r="D953" s="443"/>
      <c r="E953" s="413"/>
      <c r="F953" s="413"/>
      <c r="G953" s="443"/>
      <c r="H953" s="443"/>
      <c r="I953" s="443"/>
      <c r="J953" s="413"/>
      <c r="K953" s="413"/>
      <c r="L953" s="413"/>
      <c r="M953" s="413"/>
      <c r="N953" s="413"/>
      <c r="O953" s="413"/>
      <c r="P953" s="413"/>
      <c r="Q953" s="413"/>
      <c r="R953" s="413"/>
      <c r="S953" s="413"/>
      <c r="T953" s="413"/>
      <c r="U953" s="413"/>
      <c r="V953" s="413"/>
      <c r="W953" s="413"/>
      <c r="X953" s="413"/>
      <c r="Y953" s="413"/>
      <c r="Z953" s="413"/>
      <c r="AA953" s="413"/>
      <c r="AB953" s="413"/>
      <c r="AC953" s="413"/>
      <c r="AD953" s="413"/>
    </row>
    <row r="954" ht="13.5" customHeight="1">
      <c r="A954" s="413"/>
      <c r="B954" s="443"/>
      <c r="C954" s="443"/>
      <c r="D954" s="443"/>
      <c r="E954" s="413"/>
      <c r="F954" s="413"/>
      <c r="G954" s="443"/>
      <c r="H954" s="443"/>
      <c r="I954" s="443"/>
      <c r="J954" s="413"/>
      <c r="K954" s="413"/>
      <c r="L954" s="413"/>
      <c r="M954" s="413"/>
      <c r="N954" s="413"/>
      <c r="O954" s="413"/>
      <c r="P954" s="413"/>
      <c r="Q954" s="413"/>
      <c r="R954" s="413"/>
      <c r="S954" s="413"/>
      <c r="T954" s="413"/>
      <c r="U954" s="413"/>
      <c r="V954" s="413"/>
      <c r="W954" s="413"/>
      <c r="X954" s="413"/>
      <c r="Y954" s="413"/>
      <c r="Z954" s="413"/>
      <c r="AA954" s="413"/>
      <c r="AB954" s="413"/>
      <c r="AC954" s="413"/>
      <c r="AD954" s="413"/>
    </row>
    <row r="955" ht="13.5" customHeight="1">
      <c r="A955" s="413"/>
      <c r="B955" s="443"/>
      <c r="C955" s="443"/>
      <c r="D955" s="443"/>
      <c r="E955" s="413"/>
      <c r="F955" s="413"/>
      <c r="G955" s="443"/>
      <c r="H955" s="443"/>
      <c r="I955" s="443"/>
      <c r="J955" s="413"/>
      <c r="K955" s="413"/>
      <c r="L955" s="413"/>
      <c r="M955" s="413"/>
      <c r="N955" s="413"/>
      <c r="O955" s="413"/>
      <c r="P955" s="413"/>
      <c r="Q955" s="413"/>
      <c r="R955" s="413"/>
      <c r="S955" s="413"/>
      <c r="T955" s="413"/>
      <c r="U955" s="413"/>
      <c r="V955" s="413"/>
      <c r="W955" s="413"/>
      <c r="X955" s="413"/>
      <c r="Y955" s="413"/>
      <c r="Z955" s="413"/>
      <c r="AA955" s="413"/>
      <c r="AB955" s="413"/>
      <c r="AC955" s="413"/>
      <c r="AD955" s="413"/>
    </row>
    <row r="956" ht="13.5" customHeight="1">
      <c r="A956" s="413"/>
      <c r="B956" s="443"/>
      <c r="C956" s="443"/>
      <c r="D956" s="443"/>
      <c r="E956" s="413"/>
      <c r="F956" s="413"/>
      <c r="G956" s="443"/>
      <c r="H956" s="443"/>
      <c r="I956" s="443"/>
      <c r="J956" s="413"/>
      <c r="K956" s="413"/>
      <c r="L956" s="413"/>
      <c r="M956" s="413"/>
      <c r="N956" s="413"/>
      <c r="O956" s="413"/>
      <c r="P956" s="413"/>
      <c r="Q956" s="413"/>
      <c r="R956" s="413"/>
      <c r="S956" s="413"/>
      <c r="T956" s="413"/>
      <c r="U956" s="413"/>
      <c r="V956" s="413"/>
      <c r="W956" s="413"/>
      <c r="X956" s="413"/>
      <c r="Y956" s="413"/>
      <c r="Z956" s="413"/>
      <c r="AA956" s="413"/>
      <c r="AB956" s="413"/>
      <c r="AC956" s="413"/>
      <c r="AD956" s="413"/>
    </row>
    <row r="957" ht="13.5" customHeight="1">
      <c r="A957" s="413"/>
      <c r="B957" s="443"/>
      <c r="C957" s="443"/>
      <c r="D957" s="443"/>
      <c r="E957" s="413"/>
      <c r="F957" s="413"/>
      <c r="G957" s="443"/>
      <c r="H957" s="443"/>
      <c r="I957" s="443"/>
      <c r="J957" s="413"/>
      <c r="K957" s="413"/>
      <c r="L957" s="413"/>
      <c r="M957" s="413"/>
      <c r="N957" s="413"/>
      <c r="O957" s="413"/>
      <c r="P957" s="413"/>
      <c r="Q957" s="413"/>
      <c r="R957" s="413"/>
      <c r="S957" s="413"/>
      <c r="T957" s="413"/>
      <c r="U957" s="413"/>
      <c r="V957" s="413"/>
      <c r="W957" s="413"/>
      <c r="X957" s="413"/>
      <c r="Y957" s="413"/>
      <c r="Z957" s="413"/>
      <c r="AA957" s="413"/>
      <c r="AB957" s="413"/>
      <c r="AC957" s="413"/>
      <c r="AD957" s="413"/>
    </row>
    <row r="958" ht="13.5" customHeight="1">
      <c r="A958" s="413"/>
      <c r="B958" s="443"/>
      <c r="C958" s="443"/>
      <c r="D958" s="443"/>
      <c r="E958" s="413"/>
      <c r="F958" s="413"/>
      <c r="G958" s="443"/>
      <c r="H958" s="443"/>
      <c r="I958" s="443"/>
      <c r="J958" s="413"/>
      <c r="K958" s="413"/>
      <c r="L958" s="413"/>
      <c r="M958" s="413"/>
      <c r="N958" s="413"/>
      <c r="O958" s="413"/>
      <c r="P958" s="413"/>
      <c r="Q958" s="413"/>
      <c r="R958" s="413"/>
      <c r="S958" s="413"/>
      <c r="T958" s="413"/>
      <c r="U958" s="413"/>
      <c r="V958" s="413"/>
      <c r="W958" s="413"/>
      <c r="X958" s="413"/>
      <c r="Y958" s="413"/>
      <c r="Z958" s="413"/>
      <c r="AA958" s="413"/>
      <c r="AB958" s="413"/>
      <c r="AC958" s="413"/>
      <c r="AD958" s="413"/>
    </row>
    <row r="959" ht="13.5" customHeight="1">
      <c r="A959" s="413"/>
      <c r="B959" s="443"/>
      <c r="C959" s="443"/>
      <c r="D959" s="443"/>
      <c r="E959" s="413"/>
      <c r="F959" s="413"/>
      <c r="G959" s="443"/>
      <c r="H959" s="443"/>
      <c r="I959" s="443"/>
      <c r="J959" s="413"/>
      <c r="K959" s="413"/>
      <c r="L959" s="413"/>
      <c r="M959" s="413"/>
      <c r="N959" s="413"/>
      <c r="O959" s="413"/>
      <c r="P959" s="413"/>
      <c r="Q959" s="413"/>
      <c r="R959" s="413"/>
      <c r="S959" s="413"/>
      <c r="T959" s="413"/>
      <c r="U959" s="413"/>
      <c r="V959" s="413"/>
      <c r="W959" s="413"/>
      <c r="X959" s="413"/>
      <c r="Y959" s="413"/>
      <c r="Z959" s="413"/>
      <c r="AA959" s="413"/>
      <c r="AB959" s="413"/>
      <c r="AC959" s="413"/>
      <c r="AD959" s="413"/>
    </row>
    <row r="960" ht="13.5" customHeight="1">
      <c r="A960" s="413"/>
      <c r="B960" s="443"/>
      <c r="C960" s="443"/>
      <c r="D960" s="443"/>
      <c r="E960" s="413"/>
      <c r="F960" s="413"/>
      <c r="G960" s="443"/>
      <c r="H960" s="443"/>
      <c r="I960" s="443"/>
      <c r="J960" s="413"/>
      <c r="K960" s="413"/>
      <c r="L960" s="413"/>
      <c r="M960" s="413"/>
      <c r="N960" s="413"/>
      <c r="O960" s="413"/>
      <c r="P960" s="413"/>
      <c r="Q960" s="413"/>
      <c r="R960" s="413"/>
      <c r="S960" s="413"/>
      <c r="T960" s="413"/>
      <c r="U960" s="413"/>
      <c r="V960" s="413"/>
      <c r="W960" s="413"/>
      <c r="X960" s="413"/>
      <c r="Y960" s="413"/>
      <c r="Z960" s="413"/>
      <c r="AA960" s="413"/>
      <c r="AB960" s="413"/>
      <c r="AC960" s="413"/>
      <c r="AD960" s="413"/>
    </row>
    <row r="961" ht="13.5" customHeight="1">
      <c r="A961" s="413"/>
      <c r="B961" s="443"/>
      <c r="C961" s="443"/>
      <c r="D961" s="443"/>
      <c r="E961" s="413"/>
      <c r="F961" s="413"/>
      <c r="G961" s="443"/>
      <c r="H961" s="443"/>
      <c r="I961" s="443"/>
      <c r="J961" s="413"/>
      <c r="K961" s="413"/>
      <c r="L961" s="413"/>
      <c r="M961" s="413"/>
      <c r="N961" s="413"/>
      <c r="O961" s="413"/>
      <c r="P961" s="413"/>
      <c r="Q961" s="413"/>
      <c r="R961" s="413"/>
      <c r="S961" s="413"/>
      <c r="T961" s="413"/>
      <c r="U961" s="413"/>
      <c r="V961" s="413"/>
      <c r="W961" s="413"/>
      <c r="X961" s="413"/>
      <c r="Y961" s="413"/>
      <c r="Z961" s="413"/>
      <c r="AA961" s="413"/>
      <c r="AB961" s="413"/>
      <c r="AC961" s="413"/>
      <c r="AD961" s="413"/>
    </row>
    <row r="962" ht="13.5" customHeight="1">
      <c r="A962" s="413"/>
      <c r="B962" s="443"/>
      <c r="C962" s="443"/>
      <c r="D962" s="443"/>
      <c r="E962" s="413"/>
      <c r="F962" s="413"/>
      <c r="G962" s="443"/>
      <c r="H962" s="443"/>
      <c r="I962" s="443"/>
      <c r="J962" s="413"/>
      <c r="K962" s="413"/>
      <c r="L962" s="413"/>
      <c r="M962" s="413"/>
      <c r="N962" s="413"/>
      <c r="O962" s="413"/>
      <c r="P962" s="413"/>
      <c r="Q962" s="413"/>
      <c r="R962" s="413"/>
      <c r="S962" s="413"/>
      <c r="T962" s="413"/>
      <c r="U962" s="413"/>
      <c r="V962" s="413"/>
      <c r="W962" s="413"/>
      <c r="X962" s="413"/>
      <c r="Y962" s="413"/>
      <c r="Z962" s="413"/>
      <c r="AA962" s="413"/>
      <c r="AB962" s="413"/>
      <c r="AC962" s="413"/>
      <c r="AD962" s="413"/>
    </row>
    <row r="963" ht="13.5" customHeight="1">
      <c r="A963" s="413"/>
      <c r="B963" s="443"/>
      <c r="C963" s="443"/>
      <c r="D963" s="443"/>
      <c r="E963" s="413"/>
      <c r="F963" s="413"/>
      <c r="G963" s="443"/>
      <c r="H963" s="443"/>
      <c r="I963" s="443"/>
      <c r="J963" s="413"/>
      <c r="K963" s="413"/>
      <c r="L963" s="413"/>
      <c r="M963" s="413"/>
      <c r="N963" s="413"/>
      <c r="O963" s="413"/>
      <c r="P963" s="413"/>
      <c r="Q963" s="413"/>
      <c r="R963" s="413"/>
      <c r="S963" s="413"/>
      <c r="T963" s="413"/>
      <c r="U963" s="413"/>
      <c r="V963" s="413"/>
      <c r="W963" s="413"/>
      <c r="X963" s="413"/>
      <c r="Y963" s="413"/>
      <c r="Z963" s="413"/>
      <c r="AA963" s="413"/>
      <c r="AB963" s="413"/>
      <c r="AC963" s="413"/>
      <c r="AD963" s="413"/>
    </row>
    <row r="964" ht="13.5" customHeight="1">
      <c r="A964" s="413"/>
      <c r="B964" s="443"/>
      <c r="C964" s="443"/>
      <c r="D964" s="443"/>
      <c r="E964" s="413"/>
      <c r="F964" s="413"/>
      <c r="G964" s="443"/>
      <c r="H964" s="443"/>
      <c r="I964" s="443"/>
      <c r="J964" s="413"/>
      <c r="K964" s="413"/>
      <c r="L964" s="413"/>
      <c r="M964" s="413"/>
      <c r="N964" s="413"/>
      <c r="O964" s="413"/>
      <c r="P964" s="413"/>
      <c r="Q964" s="413"/>
      <c r="R964" s="413"/>
      <c r="S964" s="413"/>
      <c r="T964" s="413"/>
      <c r="U964" s="413"/>
      <c r="V964" s="413"/>
      <c r="W964" s="413"/>
      <c r="X964" s="413"/>
      <c r="Y964" s="413"/>
      <c r="Z964" s="413"/>
      <c r="AA964" s="413"/>
      <c r="AB964" s="413"/>
      <c r="AC964" s="413"/>
      <c r="AD964" s="413"/>
    </row>
    <row r="965" ht="13.5" customHeight="1">
      <c r="A965" s="413"/>
      <c r="B965" s="443"/>
      <c r="C965" s="443"/>
      <c r="D965" s="443"/>
      <c r="E965" s="413"/>
      <c r="F965" s="413"/>
      <c r="G965" s="443"/>
      <c r="H965" s="443"/>
      <c r="I965" s="443"/>
      <c r="J965" s="413"/>
      <c r="K965" s="413"/>
      <c r="L965" s="413"/>
      <c r="M965" s="413"/>
      <c r="N965" s="413"/>
      <c r="O965" s="413"/>
      <c r="P965" s="413"/>
      <c r="Q965" s="413"/>
      <c r="R965" s="413"/>
      <c r="S965" s="413"/>
      <c r="T965" s="413"/>
      <c r="U965" s="413"/>
      <c r="V965" s="413"/>
      <c r="W965" s="413"/>
      <c r="X965" s="413"/>
      <c r="Y965" s="413"/>
      <c r="Z965" s="413"/>
      <c r="AA965" s="413"/>
      <c r="AB965" s="413"/>
      <c r="AC965" s="413"/>
      <c r="AD965" s="413"/>
    </row>
    <row r="966" ht="13.5" customHeight="1">
      <c r="A966" s="413"/>
      <c r="B966" s="443"/>
      <c r="C966" s="443"/>
      <c r="D966" s="443"/>
      <c r="E966" s="413"/>
      <c r="F966" s="413"/>
      <c r="G966" s="443"/>
      <c r="H966" s="443"/>
      <c r="I966" s="443"/>
      <c r="J966" s="413"/>
      <c r="K966" s="413"/>
      <c r="L966" s="413"/>
      <c r="M966" s="413"/>
      <c r="N966" s="413"/>
      <c r="O966" s="413"/>
      <c r="P966" s="413"/>
      <c r="Q966" s="413"/>
      <c r="R966" s="413"/>
      <c r="S966" s="413"/>
      <c r="T966" s="413"/>
      <c r="U966" s="413"/>
      <c r="V966" s="413"/>
      <c r="W966" s="413"/>
      <c r="X966" s="413"/>
      <c r="Y966" s="413"/>
      <c r="Z966" s="413"/>
      <c r="AA966" s="413"/>
      <c r="AB966" s="413"/>
      <c r="AC966" s="413"/>
      <c r="AD966" s="413"/>
    </row>
    <row r="967" ht="13.5" customHeight="1">
      <c r="A967" s="413"/>
      <c r="B967" s="443"/>
      <c r="C967" s="443"/>
      <c r="D967" s="443"/>
      <c r="E967" s="413"/>
      <c r="F967" s="413"/>
      <c r="G967" s="443"/>
      <c r="H967" s="443"/>
      <c r="I967" s="443"/>
      <c r="J967" s="413"/>
      <c r="K967" s="413"/>
      <c r="L967" s="413"/>
      <c r="M967" s="413"/>
      <c r="N967" s="413"/>
      <c r="O967" s="413"/>
      <c r="P967" s="413"/>
      <c r="Q967" s="413"/>
      <c r="R967" s="413"/>
      <c r="S967" s="413"/>
      <c r="T967" s="413"/>
      <c r="U967" s="413"/>
      <c r="V967" s="413"/>
      <c r="W967" s="413"/>
      <c r="X967" s="413"/>
      <c r="Y967" s="413"/>
      <c r="Z967" s="413"/>
      <c r="AA967" s="413"/>
      <c r="AB967" s="413"/>
      <c r="AC967" s="413"/>
      <c r="AD967" s="413"/>
    </row>
    <row r="968" ht="13.5" customHeight="1">
      <c r="A968" s="413"/>
      <c r="B968" s="443"/>
      <c r="C968" s="443"/>
      <c r="D968" s="443"/>
      <c r="E968" s="413"/>
      <c r="F968" s="413"/>
      <c r="G968" s="443"/>
      <c r="H968" s="443"/>
      <c r="I968" s="443"/>
      <c r="J968" s="413"/>
      <c r="K968" s="413"/>
      <c r="L968" s="413"/>
      <c r="M968" s="413"/>
      <c r="N968" s="413"/>
      <c r="O968" s="413"/>
      <c r="P968" s="413"/>
      <c r="Q968" s="413"/>
      <c r="R968" s="413"/>
      <c r="S968" s="413"/>
      <c r="T968" s="413"/>
      <c r="U968" s="413"/>
      <c r="V968" s="413"/>
      <c r="W968" s="413"/>
      <c r="X968" s="413"/>
      <c r="Y968" s="413"/>
      <c r="Z968" s="413"/>
      <c r="AA968" s="413"/>
      <c r="AB968" s="413"/>
      <c r="AC968" s="413"/>
      <c r="AD968" s="413"/>
    </row>
    <row r="969" ht="13.5" customHeight="1">
      <c r="A969" s="413"/>
      <c r="B969" s="443"/>
      <c r="C969" s="443"/>
      <c r="D969" s="443"/>
      <c r="E969" s="413"/>
      <c r="F969" s="413"/>
      <c r="G969" s="443"/>
      <c r="H969" s="443"/>
      <c r="I969" s="443"/>
      <c r="J969" s="413"/>
      <c r="K969" s="413"/>
      <c r="L969" s="413"/>
      <c r="M969" s="413"/>
      <c r="N969" s="413"/>
      <c r="O969" s="413"/>
      <c r="P969" s="413"/>
      <c r="Q969" s="413"/>
      <c r="R969" s="413"/>
      <c r="S969" s="413"/>
      <c r="T969" s="413"/>
      <c r="U969" s="413"/>
      <c r="V969" s="413"/>
      <c r="W969" s="413"/>
      <c r="X969" s="413"/>
      <c r="Y969" s="413"/>
      <c r="Z969" s="413"/>
      <c r="AA969" s="413"/>
      <c r="AB969" s="413"/>
      <c r="AC969" s="413"/>
      <c r="AD969" s="413"/>
    </row>
    <row r="970" ht="13.5" customHeight="1">
      <c r="A970" s="413"/>
      <c r="B970" s="443"/>
      <c r="C970" s="443"/>
      <c r="D970" s="443"/>
      <c r="E970" s="413"/>
      <c r="F970" s="413"/>
      <c r="G970" s="443"/>
      <c r="H970" s="443"/>
      <c r="I970" s="443"/>
      <c r="J970" s="413"/>
      <c r="K970" s="413"/>
      <c r="L970" s="413"/>
      <c r="M970" s="413"/>
      <c r="N970" s="413"/>
      <c r="O970" s="413"/>
      <c r="P970" s="413"/>
      <c r="Q970" s="413"/>
      <c r="R970" s="413"/>
      <c r="S970" s="413"/>
      <c r="T970" s="413"/>
      <c r="U970" s="413"/>
      <c r="V970" s="413"/>
      <c r="W970" s="413"/>
      <c r="X970" s="413"/>
      <c r="Y970" s="413"/>
      <c r="Z970" s="413"/>
      <c r="AA970" s="413"/>
      <c r="AB970" s="413"/>
      <c r="AC970" s="413"/>
      <c r="AD970" s="413"/>
    </row>
    <row r="971" ht="13.5" customHeight="1">
      <c r="A971" s="413"/>
      <c r="B971" s="443"/>
      <c r="C971" s="443"/>
      <c r="D971" s="443"/>
      <c r="E971" s="413"/>
      <c r="F971" s="413"/>
      <c r="G971" s="443"/>
      <c r="H971" s="443"/>
      <c r="I971" s="443"/>
      <c r="J971" s="413"/>
      <c r="K971" s="413"/>
      <c r="L971" s="413"/>
      <c r="M971" s="413"/>
      <c r="N971" s="413"/>
      <c r="O971" s="413"/>
      <c r="P971" s="413"/>
      <c r="Q971" s="413"/>
      <c r="R971" s="413"/>
      <c r="S971" s="413"/>
      <c r="T971" s="413"/>
      <c r="U971" s="413"/>
      <c r="V971" s="413"/>
      <c r="W971" s="413"/>
      <c r="X971" s="413"/>
      <c r="Y971" s="413"/>
      <c r="Z971" s="413"/>
      <c r="AA971" s="413"/>
      <c r="AB971" s="413"/>
      <c r="AC971" s="413"/>
      <c r="AD971" s="413"/>
    </row>
    <row r="972" ht="13.5" customHeight="1">
      <c r="A972" s="413"/>
      <c r="B972" s="443"/>
      <c r="C972" s="443"/>
      <c r="D972" s="443"/>
      <c r="E972" s="413"/>
      <c r="F972" s="413"/>
      <c r="G972" s="443"/>
      <c r="H972" s="443"/>
      <c r="I972" s="443"/>
      <c r="J972" s="413"/>
      <c r="K972" s="413"/>
      <c r="L972" s="413"/>
      <c r="M972" s="413"/>
      <c r="N972" s="413"/>
      <c r="O972" s="413"/>
      <c r="P972" s="413"/>
      <c r="Q972" s="413"/>
      <c r="R972" s="413"/>
      <c r="S972" s="413"/>
      <c r="T972" s="413"/>
      <c r="U972" s="413"/>
      <c r="V972" s="413"/>
      <c r="W972" s="413"/>
      <c r="X972" s="413"/>
      <c r="Y972" s="413"/>
      <c r="Z972" s="413"/>
      <c r="AA972" s="413"/>
      <c r="AB972" s="413"/>
      <c r="AC972" s="413"/>
      <c r="AD972" s="413"/>
    </row>
    <row r="973" ht="13.5" customHeight="1">
      <c r="A973" s="413"/>
      <c r="B973" s="443"/>
      <c r="C973" s="443"/>
      <c r="D973" s="443"/>
      <c r="E973" s="413"/>
      <c r="F973" s="413"/>
      <c r="G973" s="443"/>
      <c r="H973" s="443"/>
      <c r="I973" s="443"/>
      <c r="J973" s="413"/>
      <c r="K973" s="413"/>
      <c r="L973" s="413"/>
      <c r="M973" s="413"/>
      <c r="N973" s="413"/>
      <c r="O973" s="413"/>
      <c r="P973" s="413"/>
      <c r="Q973" s="413"/>
      <c r="R973" s="413"/>
      <c r="S973" s="413"/>
      <c r="T973" s="413"/>
      <c r="U973" s="413"/>
      <c r="V973" s="413"/>
      <c r="W973" s="413"/>
      <c r="X973" s="413"/>
      <c r="Y973" s="413"/>
      <c r="Z973" s="413"/>
      <c r="AA973" s="413"/>
      <c r="AB973" s="413"/>
      <c r="AC973" s="413"/>
      <c r="AD973" s="413"/>
    </row>
    <row r="974" ht="13.5" customHeight="1">
      <c r="A974" s="413"/>
      <c r="B974" s="443"/>
      <c r="C974" s="443"/>
      <c r="D974" s="443"/>
      <c r="E974" s="413"/>
      <c r="F974" s="413"/>
      <c r="G974" s="443"/>
      <c r="H974" s="443"/>
      <c r="I974" s="443"/>
      <c r="J974" s="413"/>
      <c r="K974" s="413"/>
      <c r="L974" s="413"/>
      <c r="M974" s="413"/>
      <c r="N974" s="413"/>
      <c r="O974" s="413"/>
      <c r="P974" s="413"/>
      <c r="Q974" s="413"/>
      <c r="R974" s="413"/>
      <c r="S974" s="413"/>
      <c r="T974" s="413"/>
      <c r="U974" s="413"/>
      <c r="V974" s="413"/>
      <c r="W974" s="413"/>
      <c r="X974" s="413"/>
      <c r="Y974" s="413"/>
      <c r="Z974" s="413"/>
      <c r="AA974" s="413"/>
      <c r="AB974" s="413"/>
      <c r="AC974" s="413"/>
      <c r="AD974" s="413"/>
    </row>
    <row r="975" ht="13.5" customHeight="1">
      <c r="A975" s="413"/>
      <c r="B975" s="443"/>
      <c r="C975" s="443"/>
      <c r="D975" s="443"/>
      <c r="E975" s="413"/>
      <c r="F975" s="413"/>
      <c r="G975" s="443"/>
      <c r="H975" s="443"/>
      <c r="I975" s="443"/>
      <c r="J975" s="413"/>
      <c r="K975" s="413"/>
      <c r="L975" s="413"/>
      <c r="M975" s="413"/>
      <c r="N975" s="413"/>
      <c r="O975" s="413"/>
      <c r="P975" s="413"/>
      <c r="Q975" s="413"/>
      <c r="R975" s="413"/>
      <c r="S975" s="413"/>
      <c r="T975" s="413"/>
      <c r="U975" s="413"/>
      <c r="V975" s="413"/>
      <c r="W975" s="413"/>
      <c r="X975" s="413"/>
      <c r="Y975" s="413"/>
      <c r="Z975" s="413"/>
      <c r="AA975" s="413"/>
      <c r="AB975" s="413"/>
      <c r="AC975" s="413"/>
      <c r="AD975" s="413"/>
    </row>
    <row r="976" ht="13.5" customHeight="1">
      <c r="A976" s="413"/>
      <c r="B976" s="443"/>
      <c r="C976" s="443"/>
      <c r="D976" s="443"/>
      <c r="E976" s="413"/>
      <c r="F976" s="413"/>
      <c r="G976" s="443"/>
      <c r="H976" s="443"/>
      <c r="I976" s="443"/>
      <c r="J976" s="413"/>
      <c r="K976" s="413"/>
      <c r="L976" s="413"/>
      <c r="M976" s="413"/>
      <c r="N976" s="413"/>
      <c r="O976" s="413"/>
      <c r="P976" s="413"/>
      <c r="Q976" s="413"/>
      <c r="R976" s="413"/>
      <c r="S976" s="413"/>
      <c r="T976" s="413"/>
      <c r="U976" s="413"/>
      <c r="V976" s="413"/>
      <c r="W976" s="413"/>
      <c r="X976" s="413"/>
      <c r="Y976" s="413"/>
      <c r="Z976" s="413"/>
      <c r="AA976" s="413"/>
      <c r="AB976" s="413"/>
      <c r="AC976" s="413"/>
      <c r="AD976" s="413"/>
    </row>
    <row r="977" ht="13.5" customHeight="1">
      <c r="A977" s="413"/>
      <c r="B977" s="443"/>
      <c r="C977" s="443"/>
      <c r="D977" s="443"/>
      <c r="E977" s="413"/>
      <c r="F977" s="413"/>
      <c r="G977" s="443"/>
      <c r="H977" s="443"/>
      <c r="I977" s="443"/>
      <c r="J977" s="413"/>
      <c r="K977" s="413"/>
      <c r="L977" s="413"/>
      <c r="M977" s="413"/>
      <c r="N977" s="413"/>
      <c r="O977" s="413"/>
      <c r="P977" s="413"/>
      <c r="Q977" s="413"/>
      <c r="R977" s="413"/>
      <c r="S977" s="413"/>
      <c r="T977" s="413"/>
      <c r="U977" s="413"/>
      <c r="V977" s="413"/>
      <c r="W977" s="413"/>
      <c r="X977" s="413"/>
      <c r="Y977" s="413"/>
      <c r="Z977" s="413"/>
      <c r="AA977" s="413"/>
      <c r="AB977" s="413"/>
      <c r="AC977" s="413"/>
      <c r="AD977" s="413"/>
    </row>
    <row r="978" ht="13.5" customHeight="1">
      <c r="A978" s="413"/>
      <c r="B978" s="443"/>
      <c r="C978" s="443"/>
      <c r="D978" s="443"/>
      <c r="E978" s="413"/>
      <c r="F978" s="413"/>
      <c r="G978" s="443"/>
      <c r="H978" s="443"/>
      <c r="I978" s="443"/>
      <c r="J978" s="413"/>
      <c r="K978" s="413"/>
      <c r="L978" s="413"/>
      <c r="M978" s="413"/>
      <c r="N978" s="413"/>
      <c r="O978" s="413"/>
      <c r="P978" s="413"/>
      <c r="Q978" s="413"/>
      <c r="R978" s="413"/>
      <c r="S978" s="413"/>
      <c r="T978" s="413"/>
      <c r="U978" s="413"/>
      <c r="V978" s="413"/>
      <c r="W978" s="413"/>
      <c r="X978" s="413"/>
      <c r="Y978" s="413"/>
      <c r="Z978" s="413"/>
      <c r="AA978" s="413"/>
      <c r="AB978" s="413"/>
      <c r="AC978" s="413"/>
      <c r="AD978" s="413"/>
    </row>
    <row r="979" ht="13.5" customHeight="1">
      <c r="A979" s="413"/>
      <c r="B979" s="443"/>
      <c r="C979" s="443"/>
      <c r="D979" s="443"/>
      <c r="E979" s="413"/>
      <c r="F979" s="413"/>
      <c r="G979" s="443"/>
      <c r="H979" s="443"/>
      <c r="I979" s="443"/>
      <c r="J979" s="413"/>
      <c r="K979" s="413"/>
      <c r="L979" s="413"/>
      <c r="M979" s="413"/>
      <c r="N979" s="413"/>
      <c r="O979" s="413"/>
      <c r="P979" s="413"/>
      <c r="Q979" s="413"/>
      <c r="R979" s="413"/>
      <c r="S979" s="413"/>
      <c r="T979" s="413"/>
      <c r="U979" s="413"/>
      <c r="V979" s="413"/>
      <c r="W979" s="413"/>
      <c r="X979" s="413"/>
      <c r="Y979" s="413"/>
      <c r="Z979" s="413"/>
      <c r="AA979" s="413"/>
      <c r="AB979" s="413"/>
      <c r="AC979" s="413"/>
      <c r="AD979" s="413"/>
    </row>
    <row r="980" ht="13.5" customHeight="1">
      <c r="A980" s="413"/>
      <c r="B980" s="443"/>
      <c r="C980" s="443"/>
      <c r="D980" s="443"/>
      <c r="E980" s="413"/>
      <c r="F980" s="413"/>
      <c r="G980" s="443"/>
      <c r="H980" s="443"/>
      <c r="I980" s="443"/>
      <c r="J980" s="413"/>
      <c r="K980" s="413"/>
      <c r="L980" s="413"/>
      <c r="M980" s="413"/>
      <c r="N980" s="413"/>
      <c r="O980" s="413"/>
      <c r="P980" s="413"/>
      <c r="Q980" s="413"/>
      <c r="R980" s="413"/>
      <c r="S980" s="413"/>
      <c r="T980" s="413"/>
      <c r="U980" s="413"/>
      <c r="V980" s="413"/>
      <c r="W980" s="413"/>
      <c r="X980" s="413"/>
      <c r="Y980" s="413"/>
      <c r="Z980" s="413"/>
      <c r="AA980" s="413"/>
      <c r="AB980" s="413"/>
      <c r="AC980" s="413"/>
      <c r="AD980" s="413"/>
    </row>
    <row r="981" ht="13.5" customHeight="1">
      <c r="A981" s="413"/>
      <c r="B981" s="443"/>
      <c r="C981" s="443"/>
      <c r="D981" s="443"/>
      <c r="E981" s="413"/>
      <c r="F981" s="413"/>
      <c r="G981" s="443"/>
      <c r="H981" s="443"/>
      <c r="I981" s="443"/>
      <c r="J981" s="413"/>
      <c r="K981" s="413"/>
      <c r="L981" s="413"/>
      <c r="M981" s="413"/>
      <c r="N981" s="413"/>
      <c r="O981" s="413"/>
      <c r="P981" s="413"/>
      <c r="Q981" s="413"/>
      <c r="R981" s="413"/>
      <c r="S981" s="413"/>
      <c r="T981" s="413"/>
      <c r="U981" s="413"/>
      <c r="V981" s="413"/>
      <c r="W981" s="413"/>
      <c r="X981" s="413"/>
      <c r="Y981" s="413"/>
      <c r="Z981" s="413"/>
      <c r="AA981" s="413"/>
      <c r="AB981" s="413"/>
      <c r="AC981" s="413"/>
      <c r="AD981" s="413"/>
    </row>
    <row r="982" ht="13.5" customHeight="1">
      <c r="A982" s="413"/>
      <c r="B982" s="443"/>
      <c r="C982" s="443"/>
      <c r="D982" s="443"/>
      <c r="E982" s="413"/>
      <c r="F982" s="413"/>
      <c r="G982" s="443"/>
      <c r="H982" s="443"/>
      <c r="I982" s="443"/>
      <c r="J982" s="413"/>
      <c r="K982" s="413"/>
      <c r="L982" s="413"/>
      <c r="M982" s="413"/>
      <c r="N982" s="413"/>
      <c r="O982" s="413"/>
      <c r="P982" s="413"/>
      <c r="Q982" s="413"/>
      <c r="R982" s="413"/>
      <c r="S982" s="413"/>
      <c r="T982" s="413"/>
      <c r="U982" s="413"/>
      <c r="V982" s="413"/>
      <c r="W982" s="413"/>
      <c r="X982" s="413"/>
      <c r="Y982" s="413"/>
      <c r="Z982" s="413"/>
      <c r="AA982" s="413"/>
      <c r="AB982" s="413"/>
      <c r="AC982" s="413"/>
      <c r="AD982" s="413"/>
    </row>
    <row r="983" ht="13.5" customHeight="1">
      <c r="A983" s="413"/>
      <c r="B983" s="443"/>
      <c r="C983" s="443"/>
      <c r="D983" s="443"/>
      <c r="E983" s="413"/>
      <c r="F983" s="413"/>
      <c r="G983" s="443"/>
      <c r="H983" s="443"/>
      <c r="I983" s="443"/>
      <c r="J983" s="413"/>
      <c r="K983" s="413"/>
      <c r="L983" s="413"/>
      <c r="M983" s="413"/>
      <c r="N983" s="413"/>
      <c r="O983" s="413"/>
      <c r="P983" s="413"/>
      <c r="Q983" s="413"/>
      <c r="R983" s="413"/>
      <c r="S983" s="413"/>
      <c r="T983" s="413"/>
      <c r="U983" s="413"/>
      <c r="V983" s="413"/>
      <c r="W983" s="413"/>
      <c r="X983" s="413"/>
      <c r="Y983" s="413"/>
      <c r="Z983" s="413"/>
      <c r="AA983" s="413"/>
      <c r="AB983" s="413"/>
      <c r="AC983" s="413"/>
      <c r="AD983" s="413"/>
    </row>
    <row r="984" ht="13.5" customHeight="1">
      <c r="A984" s="413"/>
      <c r="B984" s="443"/>
      <c r="C984" s="443"/>
      <c r="D984" s="443"/>
      <c r="E984" s="413"/>
      <c r="F984" s="413"/>
      <c r="G984" s="443"/>
      <c r="H984" s="443"/>
      <c r="I984" s="443"/>
      <c r="J984" s="413"/>
      <c r="K984" s="413"/>
      <c r="L984" s="413"/>
      <c r="M984" s="413"/>
      <c r="N984" s="413"/>
      <c r="O984" s="413"/>
      <c r="P984" s="413"/>
      <c r="Q984" s="413"/>
      <c r="R984" s="413"/>
      <c r="S984" s="413"/>
      <c r="T984" s="413"/>
      <c r="U984" s="413"/>
      <c r="V984" s="413"/>
      <c r="W984" s="413"/>
      <c r="X984" s="413"/>
      <c r="Y984" s="413"/>
      <c r="Z984" s="413"/>
      <c r="AA984" s="413"/>
      <c r="AB984" s="413"/>
      <c r="AC984" s="413"/>
      <c r="AD984" s="413"/>
    </row>
    <row r="985" ht="13.5" customHeight="1">
      <c r="A985" s="413"/>
      <c r="B985" s="443"/>
      <c r="C985" s="443"/>
      <c r="D985" s="443"/>
      <c r="E985" s="413"/>
      <c r="F985" s="413"/>
      <c r="G985" s="443"/>
      <c r="H985" s="443"/>
      <c r="I985" s="443"/>
      <c r="J985" s="413"/>
      <c r="K985" s="413"/>
      <c r="L985" s="413"/>
      <c r="M985" s="413"/>
      <c r="N985" s="413"/>
      <c r="O985" s="413"/>
      <c r="P985" s="413"/>
      <c r="Q985" s="413"/>
      <c r="R985" s="413"/>
      <c r="S985" s="413"/>
      <c r="T985" s="413"/>
      <c r="U985" s="413"/>
      <c r="V985" s="413"/>
      <c r="W985" s="413"/>
      <c r="X985" s="413"/>
      <c r="Y985" s="413"/>
      <c r="Z985" s="413"/>
      <c r="AA985" s="413"/>
      <c r="AB985" s="413"/>
      <c r="AC985" s="413"/>
      <c r="AD985" s="413"/>
    </row>
    <row r="986" ht="13.5" customHeight="1">
      <c r="A986" s="413"/>
      <c r="B986" s="443"/>
      <c r="C986" s="443"/>
      <c r="D986" s="443"/>
      <c r="E986" s="413"/>
      <c r="F986" s="413"/>
      <c r="G986" s="443"/>
      <c r="H986" s="443"/>
      <c r="I986" s="443"/>
      <c r="J986" s="413"/>
      <c r="K986" s="413"/>
      <c r="L986" s="413"/>
      <c r="M986" s="413"/>
      <c r="N986" s="413"/>
      <c r="O986" s="413"/>
      <c r="P986" s="413"/>
      <c r="Q986" s="413"/>
      <c r="R986" s="413"/>
      <c r="S986" s="413"/>
      <c r="T986" s="413"/>
      <c r="U986" s="413"/>
      <c r="V986" s="413"/>
      <c r="W986" s="413"/>
      <c r="X986" s="413"/>
      <c r="Y986" s="413"/>
      <c r="Z986" s="413"/>
      <c r="AA986" s="413"/>
      <c r="AB986" s="413"/>
      <c r="AC986" s="413"/>
      <c r="AD986" s="413"/>
    </row>
    <row r="987" ht="13.5" customHeight="1">
      <c r="A987" s="413"/>
      <c r="B987" s="443"/>
      <c r="C987" s="443"/>
      <c r="D987" s="443"/>
      <c r="E987" s="413"/>
      <c r="F987" s="413"/>
      <c r="G987" s="443"/>
      <c r="H987" s="443"/>
      <c r="I987" s="443"/>
      <c r="J987" s="413"/>
      <c r="K987" s="413"/>
      <c r="L987" s="413"/>
      <c r="M987" s="413"/>
      <c r="N987" s="413"/>
      <c r="O987" s="413"/>
      <c r="P987" s="413"/>
      <c r="Q987" s="413"/>
      <c r="R987" s="413"/>
      <c r="S987" s="413"/>
      <c r="T987" s="413"/>
      <c r="U987" s="413"/>
      <c r="V987" s="413"/>
      <c r="W987" s="413"/>
      <c r="X987" s="413"/>
      <c r="Y987" s="413"/>
      <c r="Z987" s="413"/>
      <c r="AA987" s="413"/>
      <c r="AB987" s="413"/>
      <c r="AC987" s="413"/>
      <c r="AD987" s="413"/>
    </row>
    <row r="988" ht="13.5" customHeight="1">
      <c r="A988" s="413"/>
      <c r="B988" s="443"/>
      <c r="C988" s="443"/>
      <c r="D988" s="443"/>
      <c r="E988" s="413"/>
      <c r="F988" s="413"/>
      <c r="G988" s="443"/>
      <c r="H988" s="443"/>
      <c r="I988" s="443"/>
      <c r="J988" s="413"/>
      <c r="K988" s="413"/>
      <c r="L988" s="413"/>
      <c r="M988" s="413"/>
      <c r="N988" s="413"/>
      <c r="O988" s="413"/>
      <c r="P988" s="413"/>
      <c r="Q988" s="413"/>
      <c r="R988" s="413"/>
      <c r="S988" s="413"/>
      <c r="T988" s="413"/>
      <c r="U988" s="413"/>
      <c r="V988" s="413"/>
      <c r="W988" s="413"/>
      <c r="X988" s="413"/>
      <c r="Y988" s="413"/>
      <c r="Z988" s="413"/>
      <c r="AA988" s="413"/>
      <c r="AB988" s="413"/>
      <c r="AC988" s="413"/>
      <c r="AD988" s="413"/>
    </row>
    <row r="989" ht="13.5" customHeight="1">
      <c r="A989" s="413"/>
      <c r="B989" s="443"/>
      <c r="C989" s="443"/>
      <c r="D989" s="443"/>
      <c r="E989" s="413"/>
      <c r="F989" s="413"/>
      <c r="G989" s="443"/>
      <c r="H989" s="443"/>
      <c r="I989" s="443"/>
      <c r="J989" s="413"/>
      <c r="K989" s="413"/>
      <c r="L989" s="413"/>
      <c r="M989" s="413"/>
      <c r="N989" s="413"/>
      <c r="O989" s="413"/>
      <c r="P989" s="413"/>
      <c r="Q989" s="413"/>
      <c r="R989" s="413"/>
      <c r="S989" s="413"/>
      <c r="T989" s="413"/>
      <c r="U989" s="413"/>
      <c r="V989" s="413"/>
      <c r="W989" s="413"/>
      <c r="X989" s="413"/>
      <c r="Y989" s="413"/>
      <c r="Z989" s="413"/>
      <c r="AA989" s="413"/>
      <c r="AB989" s="413"/>
      <c r="AC989" s="413"/>
      <c r="AD989" s="413"/>
    </row>
    <row r="990" ht="13.5" customHeight="1">
      <c r="A990" s="413"/>
      <c r="B990" s="443"/>
      <c r="C990" s="443"/>
      <c r="D990" s="443"/>
      <c r="E990" s="413"/>
      <c r="F990" s="413"/>
      <c r="G990" s="443"/>
      <c r="H990" s="443"/>
      <c r="I990" s="443"/>
      <c r="J990" s="413"/>
      <c r="K990" s="413"/>
      <c r="L990" s="413"/>
      <c r="M990" s="413"/>
      <c r="N990" s="413"/>
      <c r="O990" s="413"/>
      <c r="P990" s="413"/>
      <c r="Q990" s="413"/>
      <c r="R990" s="413"/>
      <c r="S990" s="413"/>
      <c r="T990" s="413"/>
      <c r="U990" s="413"/>
      <c r="V990" s="413"/>
      <c r="W990" s="413"/>
      <c r="X990" s="413"/>
      <c r="Y990" s="413"/>
      <c r="Z990" s="413"/>
      <c r="AA990" s="413"/>
      <c r="AB990" s="413"/>
      <c r="AC990" s="413"/>
      <c r="AD990" s="413"/>
    </row>
    <row r="991" ht="13.5" customHeight="1">
      <c r="A991" s="413"/>
      <c r="B991" s="443"/>
      <c r="C991" s="443"/>
      <c r="D991" s="443"/>
      <c r="E991" s="413"/>
      <c r="F991" s="413"/>
      <c r="G991" s="443"/>
      <c r="H991" s="443"/>
      <c r="I991" s="443"/>
      <c r="J991" s="413"/>
      <c r="K991" s="413"/>
      <c r="L991" s="413"/>
      <c r="M991" s="413"/>
      <c r="N991" s="413"/>
      <c r="O991" s="413"/>
      <c r="P991" s="413"/>
      <c r="Q991" s="413"/>
      <c r="R991" s="413"/>
      <c r="S991" s="413"/>
      <c r="T991" s="413"/>
      <c r="U991" s="413"/>
      <c r="V991" s="413"/>
      <c r="W991" s="413"/>
      <c r="X991" s="413"/>
      <c r="Y991" s="413"/>
      <c r="Z991" s="413"/>
      <c r="AA991" s="413"/>
      <c r="AB991" s="413"/>
      <c r="AC991" s="413"/>
      <c r="AD991" s="413"/>
    </row>
    <row r="992" ht="13.5" customHeight="1">
      <c r="A992" s="413"/>
      <c r="B992" s="443"/>
      <c r="C992" s="443"/>
      <c r="D992" s="443"/>
      <c r="E992" s="413"/>
      <c r="F992" s="413"/>
      <c r="G992" s="443"/>
      <c r="H992" s="443"/>
      <c r="I992" s="443"/>
      <c r="J992" s="413"/>
      <c r="K992" s="413"/>
      <c r="L992" s="413"/>
      <c r="M992" s="413"/>
      <c r="N992" s="413"/>
      <c r="O992" s="413"/>
      <c r="P992" s="413"/>
      <c r="Q992" s="413"/>
      <c r="R992" s="413"/>
      <c r="S992" s="413"/>
      <c r="T992" s="413"/>
      <c r="U992" s="413"/>
      <c r="V992" s="413"/>
      <c r="W992" s="413"/>
      <c r="X992" s="413"/>
      <c r="Y992" s="413"/>
      <c r="Z992" s="413"/>
      <c r="AA992" s="413"/>
      <c r="AB992" s="413"/>
      <c r="AC992" s="413"/>
      <c r="AD992" s="413"/>
    </row>
    <row r="993" ht="13.5" customHeight="1">
      <c r="A993" s="413"/>
      <c r="B993" s="443"/>
      <c r="C993" s="443"/>
      <c r="D993" s="443"/>
      <c r="E993" s="413"/>
      <c r="F993" s="413"/>
      <c r="G993" s="443"/>
      <c r="H993" s="443"/>
      <c r="I993" s="443"/>
      <c r="J993" s="413"/>
      <c r="K993" s="413"/>
      <c r="L993" s="413"/>
      <c r="M993" s="413"/>
      <c r="N993" s="413"/>
      <c r="O993" s="413"/>
      <c r="P993" s="413"/>
      <c r="Q993" s="413"/>
      <c r="R993" s="413"/>
      <c r="S993" s="413"/>
      <c r="T993" s="413"/>
      <c r="U993" s="413"/>
      <c r="V993" s="413"/>
      <c r="W993" s="413"/>
      <c r="X993" s="413"/>
      <c r="Y993" s="413"/>
      <c r="Z993" s="413"/>
      <c r="AA993" s="413"/>
      <c r="AB993" s="413"/>
      <c r="AC993" s="413"/>
      <c r="AD993" s="413"/>
    </row>
    <row r="994" ht="13.5" customHeight="1">
      <c r="A994" s="413"/>
      <c r="B994" s="443"/>
      <c r="C994" s="443"/>
      <c r="D994" s="443"/>
      <c r="E994" s="413"/>
      <c r="F994" s="413"/>
      <c r="G994" s="443"/>
      <c r="H994" s="443"/>
      <c r="I994" s="443"/>
      <c r="J994" s="413"/>
      <c r="K994" s="413"/>
      <c r="L994" s="413"/>
      <c r="M994" s="413"/>
      <c r="N994" s="413"/>
      <c r="O994" s="413"/>
      <c r="P994" s="413"/>
      <c r="Q994" s="413"/>
      <c r="R994" s="413"/>
      <c r="S994" s="413"/>
      <c r="T994" s="413"/>
      <c r="U994" s="413"/>
      <c r="V994" s="413"/>
      <c r="W994" s="413"/>
      <c r="X994" s="413"/>
      <c r="Y994" s="413"/>
      <c r="Z994" s="413"/>
      <c r="AA994" s="413"/>
      <c r="AB994" s="413"/>
      <c r="AC994" s="413"/>
      <c r="AD994" s="413"/>
    </row>
    <row r="995" ht="13.5" customHeight="1">
      <c r="A995" s="413"/>
      <c r="B995" s="443"/>
      <c r="C995" s="443"/>
      <c r="D995" s="443"/>
      <c r="E995" s="413"/>
      <c r="F995" s="413"/>
      <c r="G995" s="443"/>
      <c r="H995" s="443"/>
      <c r="I995" s="443"/>
      <c r="J995" s="413"/>
      <c r="K995" s="413"/>
      <c r="L995" s="413"/>
      <c r="M995" s="413"/>
      <c r="N995" s="413"/>
      <c r="O995" s="413"/>
      <c r="P995" s="413"/>
      <c r="Q995" s="413"/>
      <c r="R995" s="413"/>
      <c r="S995" s="413"/>
      <c r="T995" s="413"/>
      <c r="U995" s="413"/>
      <c r="V995" s="413"/>
      <c r="W995" s="413"/>
      <c r="X995" s="413"/>
      <c r="Y995" s="413"/>
      <c r="Z995" s="413"/>
      <c r="AA995" s="413"/>
      <c r="AB995" s="413"/>
      <c r="AC995" s="413"/>
      <c r="AD995" s="413"/>
    </row>
    <row r="996" ht="13.5" customHeight="1">
      <c r="A996" s="413"/>
      <c r="B996" s="443"/>
      <c r="C996" s="443"/>
      <c r="D996" s="443"/>
      <c r="E996" s="413"/>
      <c r="F996" s="413"/>
      <c r="G996" s="443"/>
      <c r="H996" s="443"/>
      <c r="I996" s="443"/>
      <c r="J996" s="413"/>
      <c r="K996" s="413"/>
      <c r="L996" s="413"/>
      <c r="M996" s="413"/>
      <c r="N996" s="413"/>
      <c r="O996" s="413"/>
      <c r="P996" s="413"/>
      <c r="Q996" s="413"/>
      <c r="R996" s="413"/>
      <c r="S996" s="413"/>
      <c r="T996" s="413"/>
      <c r="U996" s="413"/>
      <c r="V996" s="413"/>
      <c r="W996" s="413"/>
      <c r="X996" s="413"/>
      <c r="Y996" s="413"/>
      <c r="Z996" s="413"/>
      <c r="AA996" s="413"/>
      <c r="AB996" s="413"/>
      <c r="AC996" s="413"/>
      <c r="AD996" s="413"/>
    </row>
    <row r="997" ht="13.5" customHeight="1">
      <c r="A997" s="413"/>
      <c r="B997" s="443"/>
      <c r="C997" s="443"/>
      <c r="D997" s="443"/>
      <c r="E997" s="413"/>
      <c r="F997" s="413"/>
      <c r="G997" s="443"/>
      <c r="H997" s="443"/>
      <c r="I997" s="443"/>
      <c r="J997" s="413"/>
      <c r="K997" s="413"/>
      <c r="L997" s="413"/>
      <c r="M997" s="413"/>
      <c r="N997" s="413"/>
      <c r="O997" s="413"/>
      <c r="P997" s="413"/>
      <c r="Q997" s="413"/>
      <c r="R997" s="413"/>
      <c r="S997" s="413"/>
      <c r="T997" s="413"/>
      <c r="U997" s="413"/>
      <c r="V997" s="413"/>
      <c r="W997" s="413"/>
      <c r="X997" s="413"/>
      <c r="Y997" s="413"/>
      <c r="Z997" s="413"/>
      <c r="AA997" s="413"/>
      <c r="AB997" s="413"/>
      <c r="AC997" s="413"/>
      <c r="AD997" s="413"/>
    </row>
    <row r="998" ht="13.5" customHeight="1">
      <c r="A998" s="413"/>
      <c r="B998" s="443"/>
      <c r="C998" s="443"/>
      <c r="D998" s="443"/>
      <c r="E998" s="413"/>
      <c r="F998" s="413"/>
      <c r="G998" s="443"/>
      <c r="H998" s="443"/>
      <c r="I998" s="443"/>
      <c r="J998" s="413"/>
      <c r="K998" s="413"/>
      <c r="L998" s="413"/>
      <c r="M998" s="413"/>
      <c r="N998" s="413"/>
      <c r="O998" s="413"/>
      <c r="P998" s="413"/>
      <c r="Q998" s="413"/>
      <c r="R998" s="413"/>
      <c r="S998" s="413"/>
      <c r="T998" s="413"/>
      <c r="U998" s="413"/>
      <c r="V998" s="413"/>
      <c r="W998" s="413"/>
      <c r="X998" s="413"/>
      <c r="Y998" s="413"/>
      <c r="Z998" s="413"/>
      <c r="AA998" s="413"/>
      <c r="AB998" s="413"/>
      <c r="AC998" s="413"/>
      <c r="AD998" s="413"/>
    </row>
    <row r="999" ht="13.5" customHeight="1">
      <c r="A999" s="413"/>
      <c r="B999" s="443"/>
      <c r="C999" s="443"/>
      <c r="D999" s="443"/>
      <c r="E999" s="413"/>
      <c r="F999" s="413"/>
      <c r="G999" s="443"/>
      <c r="H999" s="443"/>
      <c r="I999" s="443"/>
      <c r="J999" s="413"/>
      <c r="K999" s="413"/>
      <c r="L999" s="413"/>
      <c r="M999" s="413"/>
      <c r="N999" s="413"/>
      <c r="O999" s="413"/>
      <c r="P999" s="413"/>
      <c r="Q999" s="413"/>
      <c r="R999" s="413"/>
      <c r="S999" s="413"/>
      <c r="T999" s="413"/>
      <c r="U999" s="413"/>
      <c r="V999" s="413"/>
      <c r="W999" s="413"/>
      <c r="X999" s="413"/>
      <c r="Y999" s="413"/>
      <c r="Z999" s="413"/>
      <c r="AA999" s="413"/>
      <c r="AB999" s="413"/>
      <c r="AC999" s="413"/>
      <c r="AD999" s="413"/>
    </row>
    <row r="1000" ht="13.5" customHeight="1">
      <c r="A1000" s="413"/>
      <c r="B1000" s="443"/>
      <c r="C1000" s="443"/>
      <c r="D1000" s="443"/>
      <c r="E1000" s="413"/>
      <c r="F1000" s="413"/>
      <c r="G1000" s="443"/>
      <c r="H1000" s="443"/>
      <c r="I1000" s="443"/>
      <c r="J1000" s="413"/>
      <c r="K1000" s="413"/>
      <c r="L1000" s="413"/>
      <c r="M1000" s="413"/>
      <c r="N1000" s="413"/>
      <c r="O1000" s="413"/>
      <c r="P1000" s="413"/>
      <c r="Q1000" s="413"/>
      <c r="R1000" s="413"/>
      <c r="S1000" s="413"/>
      <c r="T1000" s="413"/>
      <c r="U1000" s="413"/>
      <c r="V1000" s="413"/>
      <c r="W1000" s="413"/>
      <c r="X1000" s="413"/>
      <c r="Y1000" s="413"/>
      <c r="Z1000" s="413"/>
      <c r="AA1000" s="413"/>
      <c r="AB1000" s="413"/>
      <c r="AC1000" s="413"/>
      <c r="AD1000" s="413"/>
    </row>
  </sheetData>
  <mergeCells count="11">
    <mergeCell ref="A85:B85"/>
    <mergeCell ref="C85:D85"/>
    <mergeCell ref="F85:G85"/>
    <mergeCell ref="H85:J85"/>
    <mergeCell ref="A1:D2"/>
    <mergeCell ref="F1:J2"/>
    <mergeCell ref="H38:I38"/>
    <mergeCell ref="B77:D78"/>
    <mergeCell ref="F77:J78"/>
    <mergeCell ref="B81:C81"/>
    <mergeCell ref="G81:H81"/>
  </mergeCells>
  <printOptions horizontalCentered="1" verticalCentered="1"/>
  <pageMargins bottom="0.138194444444444" footer="0.0" header="0.0" left="0.447916666666667" right="0.448611111111111" top="0.177777777777778"/>
  <pageSetup paperSize="9" scale="71" orientation="portrait" pageOrder="overThenDown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3.43"/>
    <col customWidth="1" min="2" max="2" width="64.43"/>
    <col customWidth="1" min="3" max="3" width="51.29"/>
    <col customWidth="1" min="4" max="4" width="44.43"/>
    <col customWidth="1" min="5" max="5" width="20.71"/>
    <col customWidth="1" min="6" max="6" width="12.0"/>
    <col customWidth="1" min="7" max="7" width="37.71"/>
    <col customWidth="1" min="8" max="8" width="28.57"/>
    <col customWidth="1" min="9" max="9" width="22.14"/>
    <col customWidth="1" min="10" max="10" width="21.43"/>
    <col customWidth="1" min="11" max="30" width="12.0"/>
  </cols>
  <sheetData>
    <row r="1" ht="12.75" customHeight="1">
      <c r="A1" s="447" t="s">
        <v>708</v>
      </c>
      <c r="B1" s="265"/>
      <c r="C1" s="265"/>
      <c r="D1" s="266"/>
      <c r="E1" s="409"/>
      <c r="F1" s="408" t="str">
        <f>A1</f>
        <v>PAGAMENTO TAXA CONDOMÍNIOS ISOLADOS PARA O BP DE MAIO 2024</v>
      </c>
      <c r="G1" s="265"/>
      <c r="H1" s="265"/>
      <c r="I1" s="265"/>
      <c r="J1" s="266"/>
      <c r="K1" s="448"/>
      <c r="L1" s="448"/>
      <c r="M1" s="448"/>
      <c r="N1" s="448"/>
      <c r="O1" s="448"/>
      <c r="P1" s="448"/>
      <c r="Q1" s="448"/>
      <c r="R1" s="448"/>
      <c r="S1" s="448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</row>
    <row r="2" ht="9.75" customHeight="1">
      <c r="A2" s="267"/>
      <c r="B2" s="268"/>
      <c r="C2" s="268"/>
      <c r="D2" s="269"/>
      <c r="E2" s="409"/>
      <c r="F2" s="267"/>
      <c r="G2" s="268"/>
      <c r="H2" s="268"/>
      <c r="I2" s="268"/>
      <c r="J2" s="269"/>
      <c r="K2" s="448"/>
      <c r="L2" s="448"/>
      <c r="M2" s="448"/>
      <c r="N2" s="448"/>
      <c r="O2" s="448"/>
      <c r="P2" s="448"/>
      <c r="Q2" s="448"/>
      <c r="R2" s="448"/>
      <c r="S2" s="448"/>
      <c r="T2" s="448"/>
      <c r="U2" s="448"/>
      <c r="V2" s="448"/>
      <c r="W2" s="448"/>
      <c r="X2" s="448"/>
      <c r="Y2" s="448"/>
      <c r="Z2" s="448"/>
      <c r="AA2" s="448"/>
      <c r="AB2" s="448"/>
      <c r="AC2" s="448"/>
      <c r="AD2" s="448"/>
    </row>
    <row r="3" ht="12.75" customHeight="1">
      <c r="A3" s="449"/>
      <c r="B3" s="450" t="s">
        <v>337</v>
      </c>
      <c r="C3" s="450" t="s">
        <v>561</v>
      </c>
      <c r="D3" s="450" t="s">
        <v>562</v>
      </c>
      <c r="E3" s="451"/>
      <c r="F3" s="450"/>
      <c r="G3" s="450" t="s">
        <v>337</v>
      </c>
      <c r="H3" s="450" t="s">
        <v>561</v>
      </c>
      <c r="I3" s="450" t="s">
        <v>562</v>
      </c>
      <c r="J3" s="452" t="s">
        <v>372</v>
      </c>
      <c r="K3" s="451"/>
      <c r="L3" s="451"/>
      <c r="M3" s="451"/>
      <c r="N3" s="451"/>
      <c r="O3" s="451"/>
      <c r="P3" s="451"/>
      <c r="Q3" s="451"/>
      <c r="R3" s="451"/>
      <c r="S3" s="451"/>
      <c r="T3" s="451"/>
      <c r="U3" s="451"/>
      <c r="V3" s="451"/>
      <c r="W3" s="451"/>
      <c r="X3" s="451"/>
      <c r="Y3" s="451"/>
      <c r="Z3" s="451"/>
      <c r="AA3" s="451"/>
      <c r="AB3" s="451"/>
      <c r="AC3" s="451"/>
      <c r="AD3" s="451"/>
    </row>
    <row r="4" ht="16.5" customHeight="1">
      <c r="A4" s="453">
        <v>1.0</v>
      </c>
      <c r="B4" s="453" t="s">
        <v>630</v>
      </c>
      <c r="C4" s="454">
        <f>745.53-119.11</f>
        <v>626.42</v>
      </c>
      <c r="D4" s="455">
        <v>45392.0</v>
      </c>
      <c r="E4" s="409"/>
      <c r="F4" s="453">
        <v>1.0</v>
      </c>
      <c r="G4" s="453" t="s">
        <v>630</v>
      </c>
      <c r="H4" s="454">
        <f t="shared" ref="H4:I4" si="1">C4</f>
        <v>626.42</v>
      </c>
      <c r="I4" s="455">
        <f t="shared" si="1"/>
        <v>45392</v>
      </c>
      <c r="J4" s="453"/>
      <c r="K4" s="448"/>
      <c r="L4" s="448"/>
      <c r="M4" s="448"/>
      <c r="N4" s="448"/>
      <c r="O4" s="448"/>
      <c r="P4" s="448"/>
      <c r="Q4" s="448"/>
      <c r="R4" s="448"/>
      <c r="S4" s="448"/>
      <c r="T4" s="448"/>
      <c r="U4" s="448"/>
      <c r="V4" s="448"/>
      <c r="W4" s="448"/>
      <c r="X4" s="448"/>
      <c r="Y4" s="448"/>
      <c r="Z4" s="448"/>
      <c r="AA4" s="448"/>
      <c r="AB4" s="448"/>
      <c r="AC4" s="448"/>
      <c r="AD4" s="448"/>
    </row>
    <row r="5" ht="16.5" customHeight="1">
      <c r="A5" s="453">
        <v>2.0</v>
      </c>
      <c r="B5" s="453" t="s">
        <v>631</v>
      </c>
      <c r="C5" s="454">
        <v>320.0</v>
      </c>
      <c r="D5" s="455">
        <v>45389.0</v>
      </c>
      <c r="E5" s="409"/>
      <c r="F5" s="453">
        <v>2.0</v>
      </c>
      <c r="G5" s="453" t="s">
        <v>631</v>
      </c>
      <c r="H5" s="454">
        <f t="shared" ref="H5:I5" si="2">C5</f>
        <v>320</v>
      </c>
      <c r="I5" s="455">
        <f t="shared" si="2"/>
        <v>45389</v>
      </c>
      <c r="J5" s="453"/>
      <c r="K5" s="448"/>
      <c r="L5" s="448"/>
      <c r="M5" s="448"/>
      <c r="N5" s="448"/>
      <c r="O5" s="448"/>
      <c r="P5" s="448"/>
      <c r="Q5" s="448"/>
      <c r="R5" s="448"/>
      <c r="S5" s="448"/>
      <c r="T5" s="448"/>
      <c r="U5" s="448"/>
      <c r="V5" s="448"/>
      <c r="W5" s="448"/>
      <c r="X5" s="448"/>
      <c r="Y5" s="448"/>
      <c r="Z5" s="448"/>
      <c r="AA5" s="448"/>
      <c r="AB5" s="448"/>
      <c r="AC5" s="448"/>
      <c r="AD5" s="448"/>
    </row>
    <row r="6" ht="16.5" customHeight="1">
      <c r="A6" s="453">
        <v>3.0</v>
      </c>
      <c r="B6" s="453" t="s">
        <v>632</v>
      </c>
      <c r="C6" s="454">
        <f>490-30</f>
        <v>460</v>
      </c>
      <c r="D6" s="455">
        <v>45390.0</v>
      </c>
      <c r="E6" s="409"/>
      <c r="F6" s="453">
        <v>3.0</v>
      </c>
      <c r="G6" s="453" t="s">
        <v>632</v>
      </c>
      <c r="H6" s="454">
        <f t="shared" ref="H6:I6" si="3">C6</f>
        <v>460</v>
      </c>
      <c r="I6" s="455">
        <f t="shared" si="3"/>
        <v>45390</v>
      </c>
      <c r="J6" s="453"/>
      <c r="K6" s="448"/>
      <c r="L6" s="448"/>
      <c r="M6" s="448"/>
      <c r="N6" s="448"/>
      <c r="O6" s="448"/>
      <c r="P6" s="448"/>
      <c r="Q6" s="448"/>
      <c r="R6" s="448"/>
      <c r="S6" s="448"/>
      <c r="T6" s="448"/>
      <c r="U6" s="448"/>
      <c r="V6" s="448"/>
      <c r="W6" s="448"/>
      <c r="X6" s="448"/>
      <c r="Y6" s="448"/>
      <c r="Z6" s="448"/>
      <c r="AA6" s="448"/>
      <c r="AB6" s="448"/>
      <c r="AC6" s="448"/>
      <c r="AD6" s="448"/>
    </row>
    <row r="7" ht="16.5" customHeight="1">
      <c r="A7" s="453">
        <v>4.0</v>
      </c>
      <c r="B7" s="453" t="s">
        <v>633</v>
      </c>
      <c r="C7" s="454">
        <v>450.0</v>
      </c>
      <c r="D7" s="455">
        <v>45392.0</v>
      </c>
      <c r="E7" s="409"/>
      <c r="F7" s="453">
        <v>4.0</v>
      </c>
      <c r="G7" s="453" t="s">
        <v>633</v>
      </c>
      <c r="H7" s="454">
        <f t="shared" ref="H7:I7" si="4">C7</f>
        <v>450</v>
      </c>
      <c r="I7" s="455">
        <f t="shared" si="4"/>
        <v>45392</v>
      </c>
      <c r="J7" s="453"/>
      <c r="K7" s="448"/>
      <c r="L7" s="448"/>
      <c r="M7" s="448"/>
      <c r="N7" s="448"/>
      <c r="O7" s="448"/>
      <c r="P7" s="448"/>
      <c r="Q7" s="448"/>
      <c r="R7" s="448"/>
      <c r="S7" s="448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</row>
    <row r="8" ht="16.5" customHeight="1">
      <c r="A8" s="453">
        <v>5.0</v>
      </c>
      <c r="B8" s="453" t="s">
        <v>634</v>
      </c>
      <c r="C8" s="454">
        <f>689.7-120</f>
        <v>569.7</v>
      </c>
      <c r="D8" s="455">
        <v>45394.0</v>
      </c>
      <c r="E8" s="409"/>
      <c r="F8" s="453">
        <v>5.0</v>
      </c>
      <c r="G8" s="453" t="s">
        <v>634</v>
      </c>
      <c r="H8" s="454">
        <f t="shared" ref="H8:I8" si="5">C8</f>
        <v>569.7</v>
      </c>
      <c r="I8" s="455">
        <f t="shared" si="5"/>
        <v>45394</v>
      </c>
      <c r="J8" s="453"/>
      <c r="K8" s="448"/>
      <c r="L8" s="448"/>
      <c r="M8" s="448"/>
      <c r="N8" s="448"/>
      <c r="O8" s="448"/>
      <c r="P8" s="448"/>
      <c r="Q8" s="448"/>
      <c r="R8" s="448"/>
      <c r="S8" s="448"/>
      <c r="T8" s="448"/>
      <c r="U8" s="448"/>
      <c r="V8" s="448"/>
      <c r="W8" s="448"/>
      <c r="X8" s="448"/>
      <c r="Y8" s="448"/>
      <c r="Z8" s="448"/>
      <c r="AA8" s="448"/>
      <c r="AB8" s="448"/>
      <c r="AC8" s="448"/>
      <c r="AD8" s="448"/>
    </row>
    <row r="9" ht="16.5" customHeight="1">
      <c r="A9" s="453">
        <v>6.0</v>
      </c>
      <c r="B9" s="453" t="s">
        <v>635</v>
      </c>
      <c r="C9" s="454">
        <f>675-75</f>
        <v>600</v>
      </c>
      <c r="D9" s="455">
        <v>45387.0</v>
      </c>
      <c r="E9" s="409"/>
      <c r="F9" s="453">
        <v>6.0</v>
      </c>
      <c r="G9" s="453" t="s">
        <v>635</v>
      </c>
      <c r="H9" s="454">
        <f t="shared" ref="H9:I9" si="6">C9</f>
        <v>600</v>
      </c>
      <c r="I9" s="455">
        <f t="shared" si="6"/>
        <v>45387</v>
      </c>
      <c r="J9" s="453"/>
      <c r="K9" s="448"/>
      <c r="L9" s="448"/>
      <c r="M9" s="448"/>
      <c r="N9" s="448"/>
      <c r="O9" s="448"/>
      <c r="P9" s="448"/>
      <c r="Q9" s="448"/>
      <c r="R9" s="448"/>
      <c r="S9" s="448"/>
      <c r="T9" s="448"/>
      <c r="U9" s="448"/>
      <c r="V9" s="448"/>
      <c r="W9" s="448"/>
      <c r="X9" s="448"/>
      <c r="Y9" s="448"/>
      <c r="Z9" s="448"/>
      <c r="AA9" s="448"/>
      <c r="AB9" s="448"/>
      <c r="AC9" s="448"/>
      <c r="AD9" s="448"/>
    </row>
    <row r="10" ht="16.5" customHeight="1">
      <c r="A10" s="453">
        <v>7.0</v>
      </c>
      <c r="B10" s="453" t="s">
        <v>636</v>
      </c>
      <c r="C10" s="454">
        <f t="shared" ref="C10:C11" si="8">886.16-147.37</f>
        <v>738.79</v>
      </c>
      <c r="D10" s="455">
        <v>45392.0</v>
      </c>
      <c r="E10" s="409"/>
      <c r="F10" s="453">
        <v>7.0</v>
      </c>
      <c r="G10" s="453" t="s">
        <v>636</v>
      </c>
      <c r="H10" s="454">
        <f t="shared" ref="H10:I10" si="7">C10</f>
        <v>738.79</v>
      </c>
      <c r="I10" s="455">
        <f t="shared" si="7"/>
        <v>45392</v>
      </c>
      <c r="J10" s="453"/>
      <c r="K10" s="448"/>
      <c r="L10" s="448"/>
      <c r="M10" s="448"/>
      <c r="N10" s="448"/>
      <c r="O10" s="448"/>
      <c r="P10" s="448"/>
      <c r="Q10" s="448"/>
      <c r="R10" s="448"/>
      <c r="S10" s="448"/>
      <c r="T10" s="448"/>
      <c r="U10" s="448"/>
      <c r="V10" s="448"/>
      <c r="W10" s="448"/>
      <c r="X10" s="448"/>
      <c r="Y10" s="448"/>
      <c r="Z10" s="448"/>
      <c r="AA10" s="448"/>
      <c r="AB10" s="448"/>
      <c r="AC10" s="448"/>
      <c r="AD10" s="448"/>
    </row>
    <row r="11" ht="16.5" customHeight="1">
      <c r="A11" s="453">
        <v>8.0</v>
      </c>
      <c r="B11" s="453" t="s">
        <v>637</v>
      </c>
      <c r="C11" s="454">
        <f t="shared" si="8"/>
        <v>738.79</v>
      </c>
      <c r="D11" s="455">
        <v>45392.0</v>
      </c>
      <c r="E11" s="409"/>
      <c r="F11" s="453">
        <v>8.0</v>
      </c>
      <c r="G11" s="453" t="s">
        <v>637</v>
      </c>
      <c r="H11" s="454">
        <f t="shared" ref="H11:I11" si="9">C11</f>
        <v>738.79</v>
      </c>
      <c r="I11" s="455">
        <f t="shared" si="9"/>
        <v>45392</v>
      </c>
      <c r="J11" s="453"/>
      <c r="K11" s="448"/>
      <c r="L11" s="448"/>
      <c r="M11" s="448"/>
      <c r="N11" s="448"/>
      <c r="O11" s="448"/>
      <c r="P11" s="448"/>
      <c r="Q11" s="448"/>
      <c r="R11" s="448"/>
      <c r="S11" s="448"/>
      <c r="T11" s="448"/>
      <c r="U11" s="448"/>
      <c r="V11" s="448"/>
      <c r="W11" s="448"/>
      <c r="X11" s="448"/>
      <c r="Y11" s="448"/>
      <c r="Z11" s="448"/>
      <c r="AA11" s="448"/>
      <c r="AB11" s="448"/>
      <c r="AC11" s="448"/>
      <c r="AD11" s="448"/>
    </row>
    <row r="12" ht="16.5" customHeight="1">
      <c r="A12" s="453">
        <v>9.0</v>
      </c>
      <c r="B12" s="453" t="s">
        <v>638</v>
      </c>
      <c r="C12" s="454">
        <f>1100-50</f>
        <v>1050</v>
      </c>
      <c r="D12" s="455">
        <v>45387.0</v>
      </c>
      <c r="E12" s="409"/>
      <c r="F12" s="453">
        <v>9.0</v>
      </c>
      <c r="G12" s="453" t="s">
        <v>638</v>
      </c>
      <c r="H12" s="454">
        <f t="shared" ref="H12:I12" si="10">C12</f>
        <v>1050</v>
      </c>
      <c r="I12" s="455">
        <f t="shared" si="10"/>
        <v>45387</v>
      </c>
      <c r="J12" s="453"/>
      <c r="K12" s="448"/>
      <c r="L12" s="448"/>
      <c r="M12" s="448"/>
      <c r="N12" s="448"/>
      <c r="O12" s="448"/>
      <c r="P12" s="448"/>
      <c r="Q12" s="448"/>
      <c r="R12" s="448"/>
      <c r="S12" s="448"/>
      <c r="T12" s="448"/>
      <c r="U12" s="448"/>
      <c r="V12" s="448"/>
      <c r="W12" s="448"/>
      <c r="X12" s="448"/>
      <c r="Y12" s="448"/>
      <c r="Z12" s="448"/>
      <c r="AA12" s="448"/>
      <c r="AB12" s="448"/>
      <c r="AC12" s="448"/>
      <c r="AD12" s="448"/>
    </row>
    <row r="13" ht="16.5" customHeight="1">
      <c r="A13" s="456">
        <v>10.0</v>
      </c>
      <c r="B13" s="456" t="s">
        <v>639</v>
      </c>
      <c r="C13" s="457">
        <f>1067.81-94.28</f>
        <v>973.53</v>
      </c>
      <c r="D13" s="458">
        <v>45390.0</v>
      </c>
      <c r="E13" s="409"/>
      <c r="F13" s="453">
        <v>10.0</v>
      </c>
      <c r="G13" s="453" t="s">
        <v>639</v>
      </c>
      <c r="H13" s="454">
        <f t="shared" ref="H13:I13" si="11">C13</f>
        <v>973.53</v>
      </c>
      <c r="I13" s="455">
        <f t="shared" si="11"/>
        <v>45390</v>
      </c>
      <c r="J13" s="453"/>
      <c r="K13" s="448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448"/>
      <c r="X13" s="448"/>
      <c r="Y13" s="448"/>
      <c r="Z13" s="448"/>
      <c r="AA13" s="448"/>
      <c r="AB13" s="448"/>
      <c r="AC13" s="448"/>
      <c r="AD13" s="448"/>
    </row>
    <row r="14" ht="16.5" customHeight="1">
      <c r="A14" s="453">
        <v>11.0</v>
      </c>
      <c r="B14" s="453" t="s">
        <v>640</v>
      </c>
      <c r="C14" s="454">
        <f t="shared" ref="C14:C17" si="13">1164.5-81.52</f>
        <v>1082.98</v>
      </c>
      <c r="D14" s="455">
        <v>45387.0</v>
      </c>
      <c r="E14" s="409"/>
      <c r="F14" s="453">
        <v>11.0</v>
      </c>
      <c r="G14" s="453" t="s">
        <v>640</v>
      </c>
      <c r="H14" s="454">
        <f t="shared" ref="H14:I14" si="12">C14</f>
        <v>1082.98</v>
      </c>
      <c r="I14" s="455">
        <f t="shared" si="12"/>
        <v>45387</v>
      </c>
      <c r="J14" s="453"/>
      <c r="K14" s="448"/>
      <c r="L14" s="448"/>
      <c r="M14" s="448"/>
      <c r="N14" s="448"/>
      <c r="O14" s="448"/>
      <c r="P14" s="448"/>
      <c r="Q14" s="448"/>
      <c r="R14" s="448"/>
      <c r="S14" s="448"/>
      <c r="T14" s="448"/>
      <c r="U14" s="448"/>
      <c r="V14" s="448"/>
      <c r="W14" s="448"/>
      <c r="X14" s="448"/>
      <c r="Y14" s="448"/>
      <c r="Z14" s="448"/>
      <c r="AA14" s="448"/>
      <c r="AB14" s="448"/>
      <c r="AC14" s="448"/>
      <c r="AD14" s="448"/>
    </row>
    <row r="15" ht="16.5" customHeight="1">
      <c r="A15" s="453">
        <v>12.0</v>
      </c>
      <c r="B15" s="453" t="s">
        <v>641</v>
      </c>
      <c r="C15" s="454">
        <f t="shared" si="13"/>
        <v>1082.98</v>
      </c>
      <c r="D15" s="455">
        <v>45387.0</v>
      </c>
      <c r="E15" s="409"/>
      <c r="F15" s="453">
        <v>12.0</v>
      </c>
      <c r="G15" s="453" t="s">
        <v>641</v>
      </c>
      <c r="H15" s="454">
        <f t="shared" ref="H15:I15" si="14">C15</f>
        <v>1082.98</v>
      </c>
      <c r="I15" s="455">
        <f t="shared" si="14"/>
        <v>45387</v>
      </c>
      <c r="J15" s="453"/>
      <c r="K15" s="448"/>
      <c r="L15" s="448"/>
      <c r="M15" s="448"/>
      <c r="N15" s="448"/>
      <c r="O15" s="448"/>
      <c r="P15" s="448"/>
      <c r="Q15" s="448"/>
      <c r="R15" s="448"/>
      <c r="S15" s="448"/>
      <c r="T15" s="448"/>
      <c r="U15" s="448"/>
      <c r="V15" s="448"/>
      <c r="W15" s="448"/>
      <c r="X15" s="448"/>
      <c r="Y15" s="448"/>
      <c r="Z15" s="448"/>
      <c r="AA15" s="448"/>
      <c r="AB15" s="448"/>
      <c r="AC15" s="448"/>
      <c r="AD15" s="448"/>
    </row>
    <row r="16" ht="16.5" customHeight="1">
      <c r="A16" s="453">
        <v>13.0</v>
      </c>
      <c r="B16" s="453" t="s">
        <v>642</v>
      </c>
      <c r="C16" s="454">
        <f t="shared" si="13"/>
        <v>1082.98</v>
      </c>
      <c r="D16" s="455">
        <v>45387.0</v>
      </c>
      <c r="E16" s="409"/>
      <c r="F16" s="453">
        <v>13.0</v>
      </c>
      <c r="G16" s="453" t="s">
        <v>642</v>
      </c>
      <c r="H16" s="454">
        <f t="shared" ref="H16:I16" si="15">C16</f>
        <v>1082.98</v>
      </c>
      <c r="I16" s="455">
        <f t="shared" si="15"/>
        <v>45387</v>
      </c>
      <c r="J16" s="453"/>
      <c r="K16" s="448"/>
      <c r="L16" s="448"/>
      <c r="M16" s="448"/>
      <c r="N16" s="448"/>
      <c r="O16" s="448"/>
      <c r="P16" s="448"/>
      <c r="Q16" s="448"/>
      <c r="R16" s="448"/>
      <c r="S16" s="448"/>
      <c r="T16" s="448"/>
      <c r="U16" s="448"/>
      <c r="V16" s="448"/>
      <c r="W16" s="448"/>
      <c r="X16" s="448"/>
      <c r="Y16" s="448"/>
      <c r="Z16" s="448"/>
      <c r="AA16" s="448"/>
      <c r="AB16" s="448"/>
      <c r="AC16" s="448"/>
      <c r="AD16" s="448"/>
    </row>
    <row r="17" ht="16.5" customHeight="1">
      <c r="A17" s="453">
        <v>14.0</v>
      </c>
      <c r="B17" s="453" t="s">
        <v>643</v>
      </c>
      <c r="C17" s="454">
        <f t="shared" si="13"/>
        <v>1082.98</v>
      </c>
      <c r="D17" s="455">
        <v>45387.0</v>
      </c>
      <c r="E17" s="409"/>
      <c r="F17" s="453">
        <v>14.0</v>
      </c>
      <c r="G17" s="453" t="s">
        <v>643</v>
      </c>
      <c r="H17" s="454">
        <f t="shared" ref="H17:I17" si="16">C17</f>
        <v>1082.98</v>
      </c>
      <c r="I17" s="455">
        <f t="shared" si="16"/>
        <v>45387</v>
      </c>
      <c r="J17" s="453"/>
      <c r="K17" s="448"/>
      <c r="L17" s="448"/>
      <c r="M17" s="448"/>
      <c r="N17" s="448"/>
      <c r="O17" s="448"/>
      <c r="P17" s="448"/>
      <c r="Q17" s="448"/>
      <c r="R17" s="448"/>
      <c r="S17" s="448"/>
      <c r="T17" s="448"/>
      <c r="U17" s="448"/>
      <c r="V17" s="448"/>
      <c r="W17" s="448"/>
      <c r="X17" s="448"/>
      <c r="Y17" s="448"/>
      <c r="Z17" s="448"/>
      <c r="AA17" s="448"/>
      <c r="AB17" s="448"/>
      <c r="AC17" s="448"/>
      <c r="AD17" s="448"/>
    </row>
    <row r="18" ht="16.5" customHeight="1">
      <c r="A18" s="453">
        <v>15.0</v>
      </c>
      <c r="B18" s="453" t="s">
        <v>644</v>
      </c>
      <c r="C18" s="454">
        <f>1159.13-80</f>
        <v>1079.13</v>
      </c>
      <c r="D18" s="455">
        <v>45387.0</v>
      </c>
      <c r="E18" s="409"/>
      <c r="F18" s="453">
        <v>15.0</v>
      </c>
      <c r="G18" s="453" t="s">
        <v>644</v>
      </c>
      <c r="H18" s="454">
        <f t="shared" ref="H18:I18" si="17">C18</f>
        <v>1079.13</v>
      </c>
      <c r="I18" s="455">
        <f t="shared" si="17"/>
        <v>45387</v>
      </c>
      <c r="J18" s="453"/>
      <c r="K18" s="448"/>
      <c r="L18" s="448"/>
      <c r="M18" s="448"/>
      <c r="N18" s="448"/>
      <c r="O18" s="448"/>
      <c r="P18" s="448"/>
      <c r="Q18" s="448"/>
      <c r="R18" s="448"/>
      <c r="S18" s="448"/>
      <c r="T18" s="448"/>
      <c r="U18" s="448"/>
      <c r="V18" s="448"/>
      <c r="W18" s="448"/>
      <c r="X18" s="448"/>
      <c r="Y18" s="448"/>
      <c r="Z18" s="448"/>
      <c r="AA18" s="448"/>
      <c r="AB18" s="448"/>
      <c r="AC18" s="448"/>
      <c r="AD18" s="448"/>
    </row>
    <row r="19" ht="16.5" customHeight="1">
      <c r="A19" s="453">
        <v>16.0</v>
      </c>
      <c r="B19" s="453" t="s">
        <v>645</v>
      </c>
      <c r="C19" s="454">
        <v>1094.0</v>
      </c>
      <c r="D19" s="455">
        <v>45390.0</v>
      </c>
      <c r="E19" s="409"/>
      <c r="F19" s="453">
        <v>16.0</v>
      </c>
      <c r="G19" s="453" t="s">
        <v>645</v>
      </c>
      <c r="H19" s="454">
        <f t="shared" ref="H19:I19" si="18">C19</f>
        <v>1094</v>
      </c>
      <c r="I19" s="455">
        <f t="shared" si="18"/>
        <v>45390</v>
      </c>
      <c r="J19" s="453"/>
      <c r="K19" s="448"/>
      <c r="L19" s="448"/>
      <c r="M19" s="448"/>
      <c r="N19" s="448"/>
      <c r="O19" s="448"/>
      <c r="P19" s="448"/>
      <c r="Q19" s="448"/>
      <c r="R19" s="448"/>
      <c r="S19" s="448"/>
      <c r="T19" s="448"/>
      <c r="U19" s="448"/>
      <c r="V19" s="448"/>
      <c r="W19" s="448"/>
      <c r="X19" s="448"/>
      <c r="Y19" s="448"/>
      <c r="Z19" s="448"/>
      <c r="AA19" s="448"/>
      <c r="AB19" s="448"/>
      <c r="AC19" s="448"/>
      <c r="AD19" s="448"/>
    </row>
    <row r="20" ht="16.5" customHeight="1">
      <c r="A20" s="453">
        <v>17.0</v>
      </c>
      <c r="B20" s="453" t="s">
        <v>646</v>
      </c>
      <c r="C20" s="454">
        <f>900-20</f>
        <v>880</v>
      </c>
      <c r="D20" s="455">
        <v>45387.0</v>
      </c>
      <c r="E20" s="409"/>
      <c r="F20" s="453">
        <v>17.0</v>
      </c>
      <c r="G20" s="453" t="s">
        <v>646</v>
      </c>
      <c r="H20" s="454">
        <f t="shared" ref="H20:I20" si="19">C20</f>
        <v>880</v>
      </c>
      <c r="I20" s="455">
        <f t="shared" si="19"/>
        <v>45387</v>
      </c>
      <c r="J20" s="453"/>
      <c r="K20" s="448"/>
      <c r="L20" s="448"/>
      <c r="M20" s="448"/>
      <c r="N20" s="448"/>
      <c r="O20" s="448"/>
      <c r="P20" s="448"/>
      <c r="Q20" s="448"/>
      <c r="R20" s="448"/>
      <c r="S20" s="448"/>
      <c r="T20" s="448"/>
      <c r="U20" s="448"/>
      <c r="V20" s="448"/>
      <c r="W20" s="448"/>
      <c r="X20" s="448"/>
      <c r="Y20" s="448"/>
      <c r="Z20" s="448"/>
      <c r="AA20" s="448"/>
      <c r="AB20" s="448"/>
      <c r="AC20" s="448"/>
      <c r="AD20" s="448"/>
    </row>
    <row r="21" ht="16.5" customHeight="1">
      <c r="A21" s="453">
        <v>18.0</v>
      </c>
      <c r="B21" s="453" t="s">
        <v>647</v>
      </c>
      <c r="C21" s="454">
        <v>955.0</v>
      </c>
      <c r="D21" s="455">
        <v>45387.0</v>
      </c>
      <c r="E21" s="409"/>
      <c r="F21" s="453">
        <v>18.0</v>
      </c>
      <c r="G21" s="453" t="s">
        <v>647</v>
      </c>
      <c r="H21" s="454">
        <f t="shared" ref="H21:I21" si="20">C21</f>
        <v>955</v>
      </c>
      <c r="I21" s="455">
        <f t="shared" si="20"/>
        <v>45387</v>
      </c>
      <c r="J21" s="453"/>
      <c r="K21" s="448"/>
      <c r="L21" s="448"/>
      <c r="M21" s="448"/>
      <c r="N21" s="448"/>
      <c r="O21" s="448"/>
      <c r="P21" s="448"/>
      <c r="Q21" s="448"/>
      <c r="R21" s="448"/>
      <c r="S21" s="448"/>
      <c r="T21" s="448"/>
      <c r="U21" s="448"/>
      <c r="V21" s="448"/>
      <c r="W21" s="448"/>
      <c r="X21" s="448"/>
      <c r="Y21" s="448"/>
      <c r="Z21" s="448"/>
      <c r="AA21" s="448"/>
      <c r="AB21" s="448"/>
      <c r="AC21" s="448"/>
      <c r="AD21" s="448"/>
    </row>
    <row r="22" ht="16.5" customHeight="1">
      <c r="A22" s="453">
        <v>19.0</v>
      </c>
      <c r="B22" s="453" t="s">
        <v>648</v>
      </c>
      <c r="C22" s="454">
        <v>1200.0</v>
      </c>
      <c r="D22" s="455">
        <v>45387.0</v>
      </c>
      <c r="E22" s="409"/>
      <c r="F22" s="453">
        <v>19.0</v>
      </c>
      <c r="G22" s="453" t="s">
        <v>648</v>
      </c>
      <c r="H22" s="454">
        <f t="shared" ref="H22:I22" si="21">C22</f>
        <v>1200</v>
      </c>
      <c r="I22" s="455">
        <f t="shared" si="21"/>
        <v>45387</v>
      </c>
      <c r="J22" s="453"/>
      <c r="K22" s="448"/>
      <c r="L22" s="448"/>
      <c r="M22" s="448"/>
      <c r="N22" s="448"/>
      <c r="O22" s="448"/>
      <c r="P22" s="448"/>
      <c r="Q22" s="448"/>
      <c r="R22" s="448"/>
      <c r="S22" s="448"/>
      <c r="T22" s="448"/>
      <c r="U22" s="448"/>
      <c r="V22" s="448"/>
      <c r="W22" s="448"/>
      <c r="X22" s="448"/>
      <c r="Y22" s="448"/>
      <c r="Z22" s="448"/>
      <c r="AA22" s="448"/>
      <c r="AB22" s="448"/>
      <c r="AC22" s="448"/>
      <c r="AD22" s="448"/>
    </row>
    <row r="23" ht="16.5" customHeight="1">
      <c r="A23" s="453">
        <v>20.0</v>
      </c>
      <c r="B23" s="453" t="s">
        <v>649</v>
      </c>
      <c r="C23" s="454">
        <f>1224.53-116.62</f>
        <v>1107.91</v>
      </c>
      <c r="D23" s="455">
        <v>45388.0</v>
      </c>
      <c r="E23" s="409"/>
      <c r="F23" s="453">
        <v>20.0</v>
      </c>
      <c r="G23" s="453" t="s">
        <v>649</v>
      </c>
      <c r="H23" s="454">
        <f t="shared" ref="H23:I23" si="22">C23</f>
        <v>1107.91</v>
      </c>
      <c r="I23" s="455">
        <f t="shared" si="22"/>
        <v>45388</v>
      </c>
      <c r="J23" s="453"/>
      <c r="K23" s="448"/>
      <c r="L23" s="448"/>
      <c r="M23" s="448"/>
      <c r="N23" s="448"/>
      <c r="O23" s="448"/>
      <c r="P23" s="448"/>
      <c r="Q23" s="448"/>
      <c r="R23" s="448"/>
      <c r="S23" s="448"/>
      <c r="T23" s="448"/>
      <c r="U23" s="448"/>
      <c r="V23" s="448"/>
      <c r="W23" s="448"/>
      <c r="X23" s="448"/>
      <c r="Y23" s="448"/>
      <c r="Z23" s="448"/>
      <c r="AA23" s="448"/>
      <c r="AB23" s="448"/>
      <c r="AC23" s="448"/>
      <c r="AD23" s="448"/>
    </row>
    <row r="24" ht="16.5" customHeight="1">
      <c r="A24" s="453">
        <v>21.0</v>
      </c>
      <c r="B24" s="453" t="s">
        <v>650</v>
      </c>
      <c r="C24" s="454">
        <f t="shared" ref="C24:C25" si="24">470-50</f>
        <v>420</v>
      </c>
      <c r="D24" s="455">
        <v>45392.0</v>
      </c>
      <c r="E24" s="409"/>
      <c r="F24" s="453">
        <v>21.0</v>
      </c>
      <c r="G24" s="453" t="s">
        <v>650</v>
      </c>
      <c r="H24" s="454">
        <f t="shared" ref="H24:I24" si="23">C24</f>
        <v>420</v>
      </c>
      <c r="I24" s="455">
        <f t="shared" si="23"/>
        <v>45392</v>
      </c>
      <c r="J24" s="453"/>
      <c r="K24" s="448"/>
      <c r="L24" s="448"/>
      <c r="M24" s="448"/>
      <c r="N24" s="448"/>
      <c r="O24" s="448"/>
      <c r="P24" s="448"/>
      <c r="Q24" s="448"/>
      <c r="R24" s="448"/>
      <c r="S24" s="448"/>
      <c r="T24" s="448"/>
      <c r="U24" s="448"/>
      <c r="V24" s="448"/>
      <c r="W24" s="448"/>
      <c r="X24" s="448"/>
      <c r="Y24" s="448"/>
      <c r="Z24" s="448"/>
      <c r="AA24" s="448"/>
      <c r="AB24" s="448"/>
      <c r="AC24" s="448"/>
      <c r="AD24" s="448"/>
    </row>
    <row r="25" ht="16.5" customHeight="1">
      <c r="A25" s="453">
        <v>22.0</v>
      </c>
      <c r="B25" s="453" t="s">
        <v>651</v>
      </c>
      <c r="C25" s="454">
        <f t="shared" si="24"/>
        <v>420</v>
      </c>
      <c r="D25" s="455">
        <v>45392.0</v>
      </c>
      <c r="E25" s="409"/>
      <c r="F25" s="453">
        <v>22.0</v>
      </c>
      <c r="G25" s="453" t="s">
        <v>651</v>
      </c>
      <c r="H25" s="454">
        <f t="shared" ref="H25:I25" si="25">C25</f>
        <v>420</v>
      </c>
      <c r="I25" s="455">
        <f t="shared" si="25"/>
        <v>45392</v>
      </c>
      <c r="J25" s="453"/>
      <c r="K25" s="448"/>
      <c r="L25" s="448"/>
      <c r="M25" s="448"/>
      <c r="N25" s="448"/>
      <c r="O25" s="448"/>
      <c r="P25" s="448"/>
      <c r="Q25" s="448"/>
      <c r="R25" s="448"/>
      <c r="S25" s="448"/>
      <c r="T25" s="448"/>
      <c r="U25" s="448"/>
      <c r="V25" s="448"/>
      <c r="W25" s="448"/>
      <c r="X25" s="448"/>
      <c r="Y25" s="448"/>
      <c r="Z25" s="448"/>
      <c r="AA25" s="448"/>
      <c r="AB25" s="448"/>
      <c r="AC25" s="448"/>
      <c r="AD25" s="448"/>
    </row>
    <row r="26" ht="16.5" customHeight="1">
      <c r="A26" s="453">
        <v>23.0</v>
      </c>
      <c r="B26" s="453" t="s">
        <v>652</v>
      </c>
      <c r="C26" s="454">
        <f>640-40</f>
        <v>600</v>
      </c>
      <c r="D26" s="455">
        <v>45392.0</v>
      </c>
      <c r="E26" s="409"/>
      <c r="F26" s="453">
        <v>23.0</v>
      </c>
      <c r="G26" s="453" t="s">
        <v>652</v>
      </c>
      <c r="H26" s="454">
        <f t="shared" ref="H26:I26" si="26">C26</f>
        <v>600</v>
      </c>
      <c r="I26" s="455">
        <f t="shared" si="26"/>
        <v>45392</v>
      </c>
      <c r="J26" s="453"/>
      <c r="K26" s="448"/>
      <c r="L26" s="448"/>
      <c r="M26" s="448"/>
      <c r="N26" s="448"/>
      <c r="O26" s="448"/>
      <c r="P26" s="448"/>
      <c r="Q26" s="448"/>
      <c r="R26" s="448"/>
      <c r="S26" s="448"/>
      <c r="T26" s="448"/>
      <c r="U26" s="448"/>
      <c r="V26" s="448"/>
      <c r="W26" s="448"/>
      <c r="X26" s="448"/>
      <c r="Y26" s="448"/>
      <c r="Z26" s="448"/>
      <c r="AA26" s="448"/>
      <c r="AB26" s="448"/>
      <c r="AC26" s="448"/>
      <c r="AD26" s="448"/>
    </row>
    <row r="27" ht="16.5" customHeight="1">
      <c r="A27" s="453">
        <v>24.0</v>
      </c>
      <c r="B27" s="453" t="s">
        <v>653</v>
      </c>
      <c r="C27" s="454">
        <f>706.2-50</f>
        <v>656.2</v>
      </c>
      <c r="D27" s="455">
        <v>45387.0</v>
      </c>
      <c r="E27" s="409"/>
      <c r="F27" s="453">
        <v>24.0</v>
      </c>
      <c r="G27" s="453" t="s">
        <v>653</v>
      </c>
      <c r="H27" s="454">
        <f t="shared" ref="H27:I27" si="27">C27</f>
        <v>656.2</v>
      </c>
      <c r="I27" s="455">
        <f t="shared" si="27"/>
        <v>45387</v>
      </c>
      <c r="J27" s="453"/>
      <c r="K27" s="448"/>
      <c r="L27" s="448"/>
      <c r="M27" s="448"/>
      <c r="N27" s="448"/>
      <c r="O27" s="448"/>
      <c r="P27" s="448"/>
      <c r="Q27" s="448"/>
      <c r="R27" s="448"/>
      <c r="S27" s="448"/>
      <c r="T27" s="448"/>
      <c r="U27" s="448"/>
      <c r="V27" s="448"/>
      <c r="W27" s="448"/>
      <c r="X27" s="448"/>
      <c r="Y27" s="448"/>
      <c r="Z27" s="448"/>
      <c r="AA27" s="448"/>
      <c r="AB27" s="448"/>
      <c r="AC27" s="448"/>
      <c r="AD27" s="448"/>
    </row>
    <row r="28" ht="16.5" customHeight="1">
      <c r="A28" s="456">
        <v>25.0</v>
      </c>
      <c r="B28" s="456" t="s">
        <v>654</v>
      </c>
      <c r="C28" s="457">
        <v>850.0</v>
      </c>
      <c r="D28" s="458">
        <v>45387.0</v>
      </c>
      <c r="E28" s="409"/>
      <c r="F28" s="453">
        <v>25.0</v>
      </c>
      <c r="G28" s="453" t="s">
        <v>654</v>
      </c>
      <c r="H28" s="454">
        <f t="shared" ref="H28:I28" si="28">C28</f>
        <v>850</v>
      </c>
      <c r="I28" s="455">
        <f t="shared" si="28"/>
        <v>45387</v>
      </c>
      <c r="J28" s="453"/>
      <c r="K28" s="448"/>
      <c r="L28" s="448"/>
      <c r="M28" s="448"/>
      <c r="N28" s="448"/>
      <c r="O28" s="448"/>
      <c r="P28" s="448"/>
      <c r="Q28" s="448"/>
      <c r="R28" s="448"/>
      <c r="S28" s="448"/>
      <c r="T28" s="448"/>
      <c r="U28" s="448"/>
      <c r="V28" s="448"/>
      <c r="W28" s="448"/>
      <c r="X28" s="448"/>
      <c r="Y28" s="448"/>
      <c r="Z28" s="448"/>
      <c r="AA28" s="448"/>
      <c r="AB28" s="448"/>
      <c r="AC28" s="448"/>
      <c r="AD28" s="448"/>
    </row>
    <row r="29" ht="16.5" customHeight="1">
      <c r="A29" s="453">
        <v>26.0</v>
      </c>
      <c r="B29" s="453" t="s">
        <v>655</v>
      </c>
      <c r="C29" s="454">
        <v>1496.69</v>
      </c>
      <c r="D29" s="455">
        <v>45387.0</v>
      </c>
      <c r="E29" s="409"/>
      <c r="F29" s="453">
        <v>26.0</v>
      </c>
      <c r="G29" s="453" t="s">
        <v>655</v>
      </c>
      <c r="H29" s="454">
        <f t="shared" ref="H29:I29" si="29">C29</f>
        <v>1496.69</v>
      </c>
      <c r="I29" s="455">
        <f t="shared" si="29"/>
        <v>45387</v>
      </c>
      <c r="J29" s="453"/>
      <c r="K29" s="448"/>
      <c r="L29" s="448"/>
      <c r="M29" s="448"/>
      <c r="N29" s="448"/>
      <c r="O29" s="448"/>
      <c r="P29" s="448"/>
      <c r="Q29" s="448"/>
      <c r="R29" s="448"/>
      <c r="S29" s="448"/>
      <c r="T29" s="448"/>
      <c r="U29" s="448"/>
      <c r="V29" s="448"/>
      <c r="W29" s="448"/>
      <c r="X29" s="448"/>
      <c r="Y29" s="448"/>
      <c r="Z29" s="448"/>
      <c r="AA29" s="448"/>
      <c r="AB29" s="448"/>
      <c r="AC29" s="448"/>
      <c r="AD29" s="448"/>
    </row>
    <row r="30" ht="16.5" customHeight="1">
      <c r="A30" s="453">
        <v>27.0</v>
      </c>
      <c r="B30" s="453" t="s">
        <v>656</v>
      </c>
      <c r="C30" s="454">
        <v>1496.69</v>
      </c>
      <c r="D30" s="455">
        <v>45387.0</v>
      </c>
      <c r="E30" s="409"/>
      <c r="F30" s="453">
        <v>27.0</v>
      </c>
      <c r="G30" s="453" t="s">
        <v>656</v>
      </c>
      <c r="H30" s="454">
        <f t="shared" ref="H30:I30" si="30">C30</f>
        <v>1496.69</v>
      </c>
      <c r="I30" s="455">
        <f t="shared" si="30"/>
        <v>45387</v>
      </c>
      <c r="J30" s="453"/>
      <c r="K30" s="448"/>
      <c r="L30" s="448"/>
      <c r="M30" s="448"/>
      <c r="N30" s="448"/>
      <c r="O30" s="448"/>
      <c r="P30" s="448"/>
      <c r="Q30" s="448"/>
      <c r="R30" s="448"/>
      <c r="S30" s="448"/>
      <c r="T30" s="448"/>
      <c r="U30" s="448"/>
      <c r="V30" s="448"/>
      <c r="W30" s="448"/>
      <c r="X30" s="448"/>
      <c r="Y30" s="448"/>
      <c r="Z30" s="448"/>
      <c r="AA30" s="448"/>
      <c r="AB30" s="448"/>
      <c r="AC30" s="448"/>
      <c r="AD30" s="448"/>
    </row>
    <row r="31" ht="16.5" customHeight="1">
      <c r="A31" s="453">
        <v>28.0</v>
      </c>
      <c r="B31" s="453" t="s">
        <v>657</v>
      </c>
      <c r="C31" s="454">
        <v>1496.69</v>
      </c>
      <c r="D31" s="455">
        <v>45387.0</v>
      </c>
      <c r="E31" s="409"/>
      <c r="F31" s="453">
        <v>28.0</v>
      </c>
      <c r="G31" s="453" t="s">
        <v>657</v>
      </c>
      <c r="H31" s="454">
        <f t="shared" ref="H31:I31" si="31">C31</f>
        <v>1496.69</v>
      </c>
      <c r="I31" s="455">
        <f t="shared" si="31"/>
        <v>45387</v>
      </c>
      <c r="J31" s="453"/>
      <c r="K31" s="448"/>
      <c r="L31" s="448"/>
      <c r="M31" s="448"/>
      <c r="N31" s="448"/>
      <c r="O31" s="448"/>
      <c r="P31" s="448"/>
      <c r="Q31" s="448"/>
      <c r="R31" s="448"/>
      <c r="S31" s="448"/>
      <c r="T31" s="448"/>
      <c r="U31" s="448"/>
      <c r="V31" s="448"/>
      <c r="W31" s="448"/>
      <c r="X31" s="448"/>
      <c r="Y31" s="448"/>
      <c r="Z31" s="448"/>
      <c r="AA31" s="448"/>
      <c r="AB31" s="448"/>
      <c r="AC31" s="448"/>
      <c r="AD31" s="448"/>
    </row>
    <row r="32" ht="16.5" customHeight="1">
      <c r="A32" s="453">
        <v>29.0</v>
      </c>
      <c r="B32" s="453" t="s">
        <v>658</v>
      </c>
      <c r="C32" s="454">
        <v>1496.69</v>
      </c>
      <c r="D32" s="455">
        <v>45387.0</v>
      </c>
      <c r="E32" s="409"/>
      <c r="F32" s="453">
        <v>29.0</v>
      </c>
      <c r="G32" s="453" t="s">
        <v>658</v>
      </c>
      <c r="H32" s="454">
        <f t="shared" ref="H32:I32" si="32">C32</f>
        <v>1496.69</v>
      </c>
      <c r="I32" s="455">
        <f t="shared" si="32"/>
        <v>45387</v>
      </c>
      <c r="J32" s="453"/>
      <c r="K32" s="448"/>
      <c r="L32" s="448"/>
      <c r="M32" s="448"/>
      <c r="N32" s="448"/>
      <c r="O32" s="448"/>
      <c r="P32" s="448"/>
      <c r="Q32" s="448"/>
      <c r="R32" s="448"/>
      <c r="S32" s="448"/>
      <c r="T32" s="448"/>
      <c r="U32" s="448"/>
      <c r="V32" s="448"/>
      <c r="W32" s="448"/>
      <c r="X32" s="448"/>
      <c r="Y32" s="448"/>
      <c r="Z32" s="448"/>
      <c r="AA32" s="448"/>
      <c r="AB32" s="448"/>
      <c r="AC32" s="448"/>
      <c r="AD32" s="448"/>
    </row>
    <row r="33" ht="16.5" customHeight="1">
      <c r="A33" s="453">
        <v>30.0</v>
      </c>
      <c r="B33" s="453" t="s">
        <v>659</v>
      </c>
      <c r="C33" s="454">
        <f>1800-150</f>
        <v>1650</v>
      </c>
      <c r="D33" s="455">
        <v>45386.0</v>
      </c>
      <c r="E33" s="409"/>
      <c r="F33" s="453">
        <v>30.0</v>
      </c>
      <c r="G33" s="453" t="s">
        <v>659</v>
      </c>
      <c r="H33" s="454">
        <f t="shared" ref="H33:I33" si="33">C33</f>
        <v>1650</v>
      </c>
      <c r="I33" s="455">
        <f t="shared" si="33"/>
        <v>45386</v>
      </c>
      <c r="J33" s="453"/>
      <c r="K33" s="448"/>
      <c r="L33" s="448"/>
      <c r="M33" s="448"/>
      <c r="N33" s="448"/>
      <c r="O33" s="448"/>
      <c r="P33" s="448"/>
      <c r="Q33" s="448"/>
      <c r="R33" s="448"/>
      <c r="S33" s="448"/>
      <c r="T33" s="448"/>
      <c r="U33" s="448"/>
      <c r="V33" s="448"/>
      <c r="W33" s="448"/>
      <c r="X33" s="448"/>
      <c r="Y33" s="448"/>
      <c r="Z33" s="448"/>
      <c r="AA33" s="448"/>
      <c r="AB33" s="448"/>
      <c r="AC33" s="448"/>
      <c r="AD33" s="448"/>
    </row>
    <row r="34" ht="16.5" customHeight="1">
      <c r="A34" s="456">
        <v>31.0</v>
      </c>
      <c r="B34" s="456" t="s">
        <v>660</v>
      </c>
      <c r="C34" s="457">
        <f>1980-150</f>
        <v>1830</v>
      </c>
      <c r="D34" s="458">
        <v>45386.0</v>
      </c>
      <c r="E34" s="409"/>
      <c r="F34" s="453">
        <v>31.0</v>
      </c>
      <c r="G34" s="453" t="s">
        <v>660</v>
      </c>
      <c r="H34" s="454">
        <f t="shared" ref="H34:I34" si="34">C34</f>
        <v>1830</v>
      </c>
      <c r="I34" s="455">
        <f t="shared" si="34"/>
        <v>45386</v>
      </c>
      <c r="J34" s="453"/>
      <c r="K34" s="448"/>
      <c r="L34" s="448"/>
      <c r="M34" s="448"/>
      <c r="N34" s="448"/>
      <c r="O34" s="448"/>
      <c r="P34" s="448"/>
      <c r="Q34" s="448"/>
      <c r="R34" s="448"/>
      <c r="S34" s="448"/>
      <c r="T34" s="448"/>
      <c r="U34" s="448"/>
      <c r="V34" s="448"/>
      <c r="W34" s="448"/>
      <c r="X34" s="448"/>
      <c r="Y34" s="448"/>
      <c r="Z34" s="448"/>
      <c r="AA34" s="448"/>
      <c r="AB34" s="448"/>
      <c r="AC34" s="448"/>
      <c r="AD34" s="448"/>
    </row>
    <row r="35" ht="16.5" customHeight="1">
      <c r="A35" s="453">
        <v>32.0</v>
      </c>
      <c r="B35" s="453" t="s">
        <v>661</v>
      </c>
      <c r="C35" s="454">
        <f>1800-150</f>
        <v>1650</v>
      </c>
      <c r="D35" s="455">
        <v>45386.0</v>
      </c>
      <c r="E35" s="409"/>
      <c r="F35" s="453">
        <v>32.0</v>
      </c>
      <c r="G35" s="453" t="s">
        <v>661</v>
      </c>
      <c r="H35" s="454">
        <f t="shared" ref="H35:I35" si="35">C35</f>
        <v>1650</v>
      </c>
      <c r="I35" s="455">
        <f t="shared" si="35"/>
        <v>45386</v>
      </c>
      <c r="J35" s="453"/>
      <c r="K35" s="448"/>
      <c r="L35" s="448"/>
      <c r="M35" s="448"/>
      <c r="N35" s="448"/>
      <c r="O35" s="448"/>
      <c r="P35" s="448"/>
      <c r="Q35" s="448"/>
      <c r="R35" s="448"/>
      <c r="S35" s="448"/>
      <c r="T35" s="448"/>
      <c r="U35" s="448"/>
      <c r="V35" s="448"/>
      <c r="W35" s="448"/>
      <c r="X35" s="448"/>
      <c r="Y35" s="448"/>
      <c r="Z35" s="448"/>
      <c r="AA35" s="448"/>
      <c r="AB35" s="448"/>
      <c r="AC35" s="448"/>
      <c r="AD35" s="448"/>
    </row>
    <row r="36" ht="16.5" customHeight="1">
      <c r="A36" s="456">
        <v>33.0</v>
      </c>
      <c r="B36" s="456" t="s">
        <v>662</v>
      </c>
      <c r="C36" s="457">
        <v>2300.0</v>
      </c>
      <c r="D36" s="458">
        <v>45387.0</v>
      </c>
      <c r="E36" s="409"/>
      <c r="F36" s="453">
        <v>33.0</v>
      </c>
      <c r="G36" s="453" t="s">
        <v>662</v>
      </c>
      <c r="H36" s="454">
        <f t="shared" ref="H36:I36" si="36">C36</f>
        <v>2300</v>
      </c>
      <c r="I36" s="455">
        <f t="shared" si="36"/>
        <v>45387</v>
      </c>
      <c r="J36" s="453"/>
      <c r="K36" s="448"/>
      <c r="L36" s="448"/>
      <c r="M36" s="448"/>
      <c r="N36" s="448"/>
      <c r="O36" s="448"/>
      <c r="P36" s="448"/>
      <c r="Q36" s="448"/>
      <c r="R36" s="448"/>
      <c r="S36" s="448"/>
      <c r="T36" s="448"/>
      <c r="U36" s="448"/>
      <c r="V36" s="448"/>
      <c r="W36" s="448"/>
      <c r="X36" s="448"/>
      <c r="Y36" s="448"/>
      <c r="Z36" s="448"/>
      <c r="AA36" s="448"/>
      <c r="AB36" s="448"/>
      <c r="AC36" s="448"/>
      <c r="AD36" s="448"/>
    </row>
    <row r="37" ht="16.5" customHeight="1">
      <c r="A37" s="456">
        <v>34.0</v>
      </c>
      <c r="B37" s="456" t="s">
        <v>663</v>
      </c>
      <c r="C37" s="457">
        <v>2300.0</v>
      </c>
      <c r="D37" s="458">
        <v>45387.0</v>
      </c>
      <c r="E37" s="409"/>
      <c r="F37" s="453">
        <v>34.0</v>
      </c>
      <c r="G37" s="453" t="s">
        <v>663</v>
      </c>
      <c r="H37" s="454">
        <f t="shared" ref="H37:I37" si="37">C37</f>
        <v>2300</v>
      </c>
      <c r="I37" s="455">
        <f t="shared" si="37"/>
        <v>45387</v>
      </c>
      <c r="J37" s="453"/>
      <c r="K37" s="448"/>
      <c r="L37" s="448"/>
      <c r="M37" s="448"/>
      <c r="N37" s="448"/>
      <c r="O37" s="448"/>
      <c r="P37" s="448"/>
      <c r="Q37" s="448"/>
      <c r="R37" s="448"/>
      <c r="S37" s="448"/>
      <c r="T37" s="448"/>
      <c r="U37" s="448"/>
      <c r="V37" s="448"/>
      <c r="W37" s="448"/>
      <c r="X37" s="448"/>
      <c r="Y37" s="448"/>
      <c r="Z37" s="448"/>
      <c r="AA37" s="448"/>
      <c r="AB37" s="448"/>
      <c r="AC37" s="448"/>
      <c r="AD37" s="448"/>
    </row>
    <row r="38" ht="16.5" customHeight="1">
      <c r="A38" s="459">
        <v>35.0</v>
      </c>
      <c r="B38" s="459" t="s">
        <v>664</v>
      </c>
      <c r="C38" s="460" t="s">
        <v>665</v>
      </c>
      <c r="D38" s="461"/>
      <c r="E38" s="409"/>
      <c r="F38" s="453">
        <v>35.0</v>
      </c>
      <c r="G38" s="453" t="s">
        <v>664</v>
      </c>
      <c r="H38" s="454" t="str">
        <f t="shared" ref="H38:I38" si="38">C38</f>
        <v>Pagamento no condominio</v>
      </c>
      <c r="I38" s="455" t="str">
        <f t="shared" si="38"/>
        <v/>
      </c>
      <c r="J38" s="453"/>
      <c r="K38" s="448"/>
      <c r="L38" s="448"/>
      <c r="M38" s="448"/>
      <c r="N38" s="448"/>
      <c r="O38" s="448"/>
      <c r="P38" s="448"/>
      <c r="Q38" s="448"/>
      <c r="R38" s="448"/>
      <c r="S38" s="448"/>
      <c r="T38" s="448"/>
      <c r="U38" s="448"/>
      <c r="V38" s="448"/>
      <c r="W38" s="448"/>
      <c r="X38" s="448"/>
      <c r="Y38" s="448"/>
      <c r="Z38" s="448"/>
      <c r="AA38" s="448"/>
      <c r="AB38" s="448"/>
      <c r="AC38" s="448"/>
      <c r="AD38" s="448"/>
    </row>
    <row r="39" ht="16.5" customHeight="1">
      <c r="A39" s="453">
        <v>36.0</v>
      </c>
      <c r="B39" s="453" t="s">
        <v>666</v>
      </c>
      <c r="C39" s="454">
        <f t="shared" ref="C39:C40" si="40">2567-1067</f>
        <v>1500</v>
      </c>
      <c r="D39" s="455">
        <v>45385.0</v>
      </c>
      <c r="E39" s="409"/>
      <c r="F39" s="453">
        <v>36.0</v>
      </c>
      <c r="G39" s="453" t="s">
        <v>666</v>
      </c>
      <c r="H39" s="454">
        <f t="shared" ref="H39:I39" si="39">C39</f>
        <v>1500</v>
      </c>
      <c r="I39" s="455">
        <f t="shared" si="39"/>
        <v>45385</v>
      </c>
      <c r="J39" s="453"/>
      <c r="K39" s="448"/>
      <c r="L39" s="448"/>
      <c r="M39" s="448"/>
      <c r="N39" s="448"/>
      <c r="O39" s="448"/>
      <c r="P39" s="448"/>
      <c r="Q39" s="448"/>
      <c r="R39" s="448"/>
      <c r="S39" s="448"/>
      <c r="T39" s="448"/>
      <c r="U39" s="448"/>
      <c r="V39" s="448"/>
      <c r="W39" s="448"/>
      <c r="X39" s="448"/>
      <c r="Y39" s="448"/>
      <c r="Z39" s="448"/>
      <c r="AA39" s="448"/>
      <c r="AB39" s="448"/>
      <c r="AC39" s="448"/>
      <c r="AD39" s="448"/>
    </row>
    <row r="40" ht="16.5" customHeight="1">
      <c r="A40" s="453">
        <v>37.0</v>
      </c>
      <c r="B40" s="453" t="s">
        <v>667</v>
      </c>
      <c r="C40" s="454">
        <f t="shared" si="40"/>
        <v>1500</v>
      </c>
      <c r="D40" s="455">
        <v>45385.0</v>
      </c>
      <c r="E40" s="409"/>
      <c r="F40" s="453">
        <v>37.0</v>
      </c>
      <c r="G40" s="453" t="s">
        <v>667</v>
      </c>
      <c r="H40" s="454">
        <f t="shared" ref="H40:I40" si="41">C40</f>
        <v>1500</v>
      </c>
      <c r="I40" s="455">
        <f t="shared" si="41"/>
        <v>45385</v>
      </c>
      <c r="J40" s="453"/>
      <c r="K40" s="448"/>
      <c r="L40" s="448"/>
      <c r="M40" s="448"/>
      <c r="N40" s="448"/>
      <c r="O40" s="448"/>
      <c r="P40" s="448"/>
      <c r="Q40" s="448"/>
      <c r="R40" s="448"/>
      <c r="S40" s="448"/>
      <c r="T40" s="448"/>
      <c r="U40" s="448"/>
      <c r="V40" s="448"/>
      <c r="W40" s="448"/>
      <c r="X40" s="448"/>
      <c r="Y40" s="448"/>
      <c r="Z40" s="448"/>
      <c r="AA40" s="448"/>
      <c r="AB40" s="448"/>
      <c r="AC40" s="448"/>
      <c r="AD40" s="448"/>
    </row>
    <row r="41" ht="16.5" customHeight="1">
      <c r="A41" s="456">
        <v>38.0</v>
      </c>
      <c r="B41" s="456" t="s">
        <v>668</v>
      </c>
      <c r="C41" s="457">
        <f>2120-150</f>
        <v>1970</v>
      </c>
      <c r="D41" s="458">
        <v>45392.0</v>
      </c>
      <c r="E41" s="409"/>
      <c r="F41" s="453">
        <v>38.0</v>
      </c>
      <c r="G41" s="453" t="s">
        <v>668</v>
      </c>
      <c r="H41" s="454">
        <f t="shared" ref="H41:I41" si="42">C41</f>
        <v>1970</v>
      </c>
      <c r="I41" s="455">
        <f t="shared" si="42"/>
        <v>45392</v>
      </c>
      <c r="J41" s="453"/>
      <c r="K41" s="448"/>
      <c r="L41" s="448"/>
      <c r="M41" s="448"/>
      <c r="N41" s="448"/>
      <c r="O41" s="448"/>
      <c r="P41" s="448"/>
      <c r="Q41" s="448"/>
      <c r="R41" s="448"/>
      <c r="S41" s="448"/>
      <c r="T41" s="448"/>
      <c r="U41" s="448"/>
      <c r="V41" s="448"/>
      <c r="W41" s="448"/>
      <c r="X41" s="448"/>
      <c r="Y41" s="448"/>
      <c r="Z41" s="448"/>
      <c r="AA41" s="448"/>
      <c r="AB41" s="448"/>
      <c r="AC41" s="448"/>
      <c r="AD41" s="448"/>
    </row>
    <row r="42" ht="16.5" customHeight="1">
      <c r="A42" s="453">
        <v>39.0</v>
      </c>
      <c r="B42" s="453" t="s">
        <v>669</v>
      </c>
      <c r="C42" s="454">
        <f>2000-450</f>
        <v>1550</v>
      </c>
      <c r="D42" s="455">
        <v>45385.0</v>
      </c>
      <c r="E42" s="409"/>
      <c r="F42" s="453">
        <v>39.0</v>
      </c>
      <c r="G42" s="453" t="s">
        <v>669</v>
      </c>
      <c r="H42" s="454">
        <f t="shared" ref="H42:I42" si="43">C42</f>
        <v>1550</v>
      </c>
      <c r="I42" s="455">
        <f t="shared" si="43"/>
        <v>45385</v>
      </c>
      <c r="J42" s="453"/>
      <c r="K42" s="448"/>
      <c r="L42" s="448"/>
      <c r="M42" s="448"/>
      <c r="N42" s="448"/>
      <c r="O42" s="448"/>
      <c r="P42" s="448"/>
      <c r="Q42" s="448"/>
      <c r="R42" s="448"/>
      <c r="S42" s="448"/>
      <c r="T42" s="448"/>
      <c r="U42" s="448"/>
      <c r="V42" s="448"/>
      <c r="W42" s="448"/>
      <c r="X42" s="448"/>
      <c r="Y42" s="448"/>
      <c r="Z42" s="448"/>
      <c r="AA42" s="448"/>
      <c r="AB42" s="448"/>
      <c r="AC42" s="448"/>
      <c r="AD42" s="448"/>
    </row>
    <row r="43" ht="16.5" customHeight="1">
      <c r="A43" s="456">
        <v>40.0</v>
      </c>
      <c r="B43" s="456" t="s">
        <v>670</v>
      </c>
      <c r="C43" s="457">
        <f t="shared" ref="C43:C44" si="45">1405-387</f>
        <v>1018</v>
      </c>
      <c r="D43" s="458">
        <v>45390.0</v>
      </c>
      <c r="E43" s="409"/>
      <c r="F43" s="453">
        <v>40.0</v>
      </c>
      <c r="G43" s="453" t="s">
        <v>670</v>
      </c>
      <c r="H43" s="454">
        <f t="shared" ref="H43:I43" si="44">C43</f>
        <v>1018</v>
      </c>
      <c r="I43" s="455">
        <f t="shared" si="44"/>
        <v>45390</v>
      </c>
      <c r="J43" s="453"/>
      <c r="K43" s="448"/>
      <c r="L43" s="448"/>
      <c r="M43" s="448"/>
      <c r="N43" s="448"/>
      <c r="O43" s="448"/>
      <c r="P43" s="448"/>
      <c r="Q43" s="448"/>
      <c r="R43" s="448"/>
      <c r="S43" s="448"/>
      <c r="T43" s="448"/>
      <c r="U43" s="448"/>
      <c r="V43" s="448"/>
      <c r="W43" s="448"/>
      <c r="X43" s="448"/>
      <c r="Y43" s="448"/>
      <c r="Z43" s="448"/>
      <c r="AA43" s="448"/>
      <c r="AB43" s="448"/>
      <c r="AC43" s="448"/>
      <c r="AD43" s="448"/>
    </row>
    <row r="44" ht="16.5" customHeight="1">
      <c r="A44" s="456">
        <v>41.0</v>
      </c>
      <c r="B44" s="456" t="s">
        <v>671</v>
      </c>
      <c r="C44" s="457">
        <f t="shared" si="45"/>
        <v>1018</v>
      </c>
      <c r="D44" s="458">
        <v>45390.0</v>
      </c>
      <c r="E44" s="409"/>
      <c r="F44" s="453">
        <v>41.0</v>
      </c>
      <c r="G44" s="453" t="s">
        <v>671</v>
      </c>
      <c r="H44" s="454">
        <f t="shared" ref="H44:I44" si="46">C44</f>
        <v>1018</v>
      </c>
      <c r="I44" s="455">
        <f t="shared" si="46"/>
        <v>45390</v>
      </c>
      <c r="J44" s="453"/>
      <c r="K44" s="448"/>
      <c r="L44" s="448"/>
      <c r="M44" s="448"/>
      <c r="N44" s="448"/>
      <c r="O44" s="448"/>
      <c r="P44" s="448"/>
      <c r="Q44" s="448"/>
      <c r="R44" s="448"/>
      <c r="S44" s="448"/>
      <c r="T44" s="448"/>
      <c r="U44" s="448"/>
      <c r="V44" s="448"/>
      <c r="W44" s="448"/>
      <c r="X44" s="448"/>
      <c r="Y44" s="448"/>
      <c r="Z44" s="448"/>
      <c r="AA44" s="448"/>
      <c r="AB44" s="448"/>
      <c r="AC44" s="448"/>
      <c r="AD44" s="448"/>
    </row>
    <row r="45" ht="16.5" customHeight="1">
      <c r="A45" s="453">
        <v>42.0</v>
      </c>
      <c r="B45" s="453" t="s">
        <v>672</v>
      </c>
      <c r="C45" s="454">
        <f>800-20</f>
        <v>780</v>
      </c>
      <c r="D45" s="455">
        <v>45387.0</v>
      </c>
      <c r="E45" s="409"/>
      <c r="F45" s="453">
        <v>42.0</v>
      </c>
      <c r="G45" s="453" t="s">
        <v>672</v>
      </c>
      <c r="H45" s="454">
        <f t="shared" ref="H45:I45" si="47">C45</f>
        <v>780</v>
      </c>
      <c r="I45" s="455">
        <f t="shared" si="47"/>
        <v>45387</v>
      </c>
      <c r="J45" s="453"/>
      <c r="K45" s="448"/>
      <c r="L45" s="448"/>
      <c r="M45" s="448"/>
      <c r="N45" s="448"/>
      <c r="O45" s="448"/>
      <c r="P45" s="448"/>
      <c r="Q45" s="448"/>
      <c r="R45" s="448"/>
      <c r="S45" s="448"/>
      <c r="T45" s="448"/>
      <c r="U45" s="448"/>
      <c r="V45" s="448"/>
      <c r="W45" s="448"/>
      <c r="X45" s="448"/>
      <c r="Y45" s="448"/>
      <c r="Z45" s="448"/>
      <c r="AA45" s="448"/>
      <c r="AB45" s="448"/>
      <c r="AC45" s="448"/>
      <c r="AD45" s="448"/>
    </row>
    <row r="46" ht="16.5" customHeight="1">
      <c r="A46" s="453">
        <v>43.0</v>
      </c>
      <c r="B46" s="453" t="s">
        <v>673</v>
      </c>
      <c r="C46" s="454">
        <f>1050-50</f>
        <v>1000</v>
      </c>
      <c r="D46" s="455">
        <v>45387.0</v>
      </c>
      <c r="E46" s="409"/>
      <c r="F46" s="453">
        <v>43.0</v>
      </c>
      <c r="G46" s="453" t="s">
        <v>673</v>
      </c>
      <c r="H46" s="454">
        <f t="shared" ref="H46:I46" si="48">C46</f>
        <v>1000</v>
      </c>
      <c r="I46" s="455">
        <f t="shared" si="48"/>
        <v>45387</v>
      </c>
      <c r="J46" s="453"/>
      <c r="K46" s="448"/>
      <c r="L46" s="448"/>
      <c r="M46" s="448"/>
      <c r="N46" s="448"/>
      <c r="O46" s="448"/>
      <c r="P46" s="448"/>
      <c r="Q46" s="448"/>
      <c r="R46" s="448"/>
      <c r="S46" s="448"/>
      <c r="T46" s="448"/>
      <c r="U46" s="448"/>
      <c r="V46" s="448"/>
      <c r="W46" s="448"/>
      <c r="X46" s="448"/>
      <c r="Y46" s="448"/>
      <c r="Z46" s="448"/>
      <c r="AA46" s="448"/>
      <c r="AB46" s="448"/>
      <c r="AC46" s="448"/>
      <c r="AD46" s="448"/>
    </row>
    <row r="47" ht="16.5" customHeight="1">
      <c r="A47" s="456">
        <v>44.0</v>
      </c>
      <c r="B47" s="456" t="s">
        <v>674</v>
      </c>
      <c r="C47" s="457">
        <v>980.0</v>
      </c>
      <c r="D47" s="458">
        <v>45392.0</v>
      </c>
      <c r="E47" s="409"/>
      <c r="F47" s="453">
        <v>44.0</v>
      </c>
      <c r="G47" s="453" t="s">
        <v>674</v>
      </c>
      <c r="H47" s="454">
        <f t="shared" ref="H47:I47" si="49">C47</f>
        <v>980</v>
      </c>
      <c r="I47" s="455">
        <f t="shared" si="49"/>
        <v>45392</v>
      </c>
      <c r="J47" s="453"/>
      <c r="K47" s="448"/>
      <c r="L47" s="448"/>
      <c r="M47" s="448"/>
      <c r="N47" s="448"/>
      <c r="O47" s="448"/>
      <c r="P47" s="448"/>
      <c r="Q47" s="448"/>
      <c r="R47" s="448"/>
      <c r="S47" s="448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</row>
    <row r="48" ht="16.5" customHeight="1">
      <c r="A48" s="453">
        <v>45.0</v>
      </c>
      <c r="B48" s="462" t="s">
        <v>675</v>
      </c>
      <c r="C48" s="454">
        <f>1145-100</f>
        <v>1045</v>
      </c>
      <c r="D48" s="455">
        <v>45389.0</v>
      </c>
      <c r="E48" s="409"/>
      <c r="F48" s="453">
        <v>45.0</v>
      </c>
      <c r="G48" s="462" t="s">
        <v>675</v>
      </c>
      <c r="H48" s="454">
        <f t="shared" ref="H48:I48" si="50">C48</f>
        <v>1045</v>
      </c>
      <c r="I48" s="455">
        <f t="shared" si="50"/>
        <v>45389</v>
      </c>
      <c r="J48" s="453"/>
      <c r="K48" s="448"/>
      <c r="L48" s="448"/>
      <c r="M48" s="448"/>
      <c r="N48" s="448"/>
      <c r="O48" s="448"/>
      <c r="P48" s="448"/>
      <c r="Q48" s="448"/>
      <c r="R48" s="448"/>
      <c r="S48" s="448"/>
      <c r="T48" s="448"/>
      <c r="U48" s="448"/>
      <c r="V48" s="448"/>
      <c r="W48" s="448"/>
      <c r="X48" s="448"/>
      <c r="Y48" s="448"/>
      <c r="Z48" s="448"/>
      <c r="AA48" s="448"/>
      <c r="AB48" s="448"/>
      <c r="AC48" s="448"/>
      <c r="AD48" s="448"/>
    </row>
    <row r="49" ht="16.5" customHeight="1">
      <c r="A49" s="453">
        <v>46.0</v>
      </c>
      <c r="B49" s="453" t="s">
        <v>676</v>
      </c>
      <c r="C49" s="454">
        <f>1650-150</f>
        <v>1500</v>
      </c>
      <c r="D49" s="455">
        <v>45387.0</v>
      </c>
      <c r="E49" s="409"/>
      <c r="F49" s="453">
        <v>46.0</v>
      </c>
      <c r="G49" s="453" t="s">
        <v>676</v>
      </c>
      <c r="H49" s="454">
        <f t="shared" ref="H49:I49" si="51">C49</f>
        <v>1500</v>
      </c>
      <c r="I49" s="455">
        <f t="shared" si="51"/>
        <v>45387</v>
      </c>
      <c r="J49" s="453"/>
      <c r="K49" s="448"/>
      <c r="L49" s="448"/>
      <c r="M49" s="448"/>
      <c r="N49" s="448"/>
      <c r="O49" s="448"/>
      <c r="P49" s="448"/>
      <c r="Q49" s="448"/>
      <c r="R49" s="448"/>
      <c r="S49" s="448"/>
      <c r="T49" s="448"/>
      <c r="U49" s="448"/>
      <c r="V49" s="448"/>
      <c r="W49" s="448"/>
      <c r="X49" s="448"/>
      <c r="Y49" s="448"/>
      <c r="Z49" s="448"/>
      <c r="AA49" s="448"/>
      <c r="AB49" s="448"/>
      <c r="AC49" s="448"/>
      <c r="AD49" s="448"/>
    </row>
    <row r="50" ht="16.5" customHeight="1">
      <c r="A50" s="453">
        <v>47.0</v>
      </c>
      <c r="B50" s="453" t="s">
        <v>677</v>
      </c>
      <c r="C50" s="454">
        <v>1540.0</v>
      </c>
      <c r="D50" s="455">
        <v>45384.0</v>
      </c>
      <c r="E50" s="409"/>
      <c r="F50" s="453">
        <v>47.0</v>
      </c>
      <c r="G50" s="453" t="s">
        <v>677</v>
      </c>
      <c r="H50" s="454">
        <f t="shared" ref="H50:I50" si="52">C50</f>
        <v>1540</v>
      </c>
      <c r="I50" s="455">
        <f t="shared" si="52"/>
        <v>45384</v>
      </c>
      <c r="J50" s="453"/>
      <c r="K50" s="448"/>
      <c r="L50" s="448"/>
      <c r="M50" s="448"/>
      <c r="N50" s="448"/>
      <c r="O50" s="448"/>
      <c r="P50" s="448"/>
      <c r="Q50" s="448"/>
      <c r="R50" s="448"/>
      <c r="S50" s="448"/>
      <c r="T50" s="448"/>
      <c r="U50" s="448"/>
      <c r="V50" s="448"/>
      <c r="W50" s="448"/>
      <c r="X50" s="448"/>
      <c r="Y50" s="448"/>
      <c r="Z50" s="448"/>
      <c r="AA50" s="448"/>
      <c r="AB50" s="448"/>
      <c r="AC50" s="448"/>
      <c r="AD50" s="448"/>
    </row>
    <row r="51" ht="16.5" customHeight="1">
      <c r="A51" s="453">
        <v>48.0</v>
      </c>
      <c r="B51" s="453" t="s">
        <v>678</v>
      </c>
      <c r="C51" s="454">
        <f>1518.91-63.29</f>
        <v>1455.62</v>
      </c>
      <c r="D51" s="455">
        <v>45387.0</v>
      </c>
      <c r="E51" s="409"/>
      <c r="F51" s="453">
        <v>48.0</v>
      </c>
      <c r="G51" s="453" t="s">
        <v>678</v>
      </c>
      <c r="H51" s="454">
        <f t="shared" ref="H51:I51" si="53">C51</f>
        <v>1455.62</v>
      </c>
      <c r="I51" s="455">
        <f t="shared" si="53"/>
        <v>45387</v>
      </c>
      <c r="J51" s="453"/>
      <c r="K51" s="448"/>
      <c r="L51" s="448"/>
      <c r="M51" s="448"/>
      <c r="N51" s="448"/>
      <c r="O51" s="448"/>
      <c r="P51" s="448"/>
      <c r="Q51" s="448"/>
      <c r="R51" s="448"/>
      <c r="S51" s="448"/>
      <c r="T51" s="448"/>
      <c r="U51" s="448"/>
      <c r="V51" s="448"/>
      <c r="W51" s="448"/>
      <c r="X51" s="448"/>
      <c r="Y51" s="448"/>
      <c r="Z51" s="448"/>
      <c r="AA51" s="448"/>
      <c r="AB51" s="448"/>
      <c r="AC51" s="448"/>
      <c r="AD51" s="448"/>
    </row>
    <row r="52" ht="16.5" customHeight="1">
      <c r="A52" s="453">
        <v>49.0</v>
      </c>
      <c r="B52" s="453" t="s">
        <v>679</v>
      </c>
      <c r="C52" s="454">
        <f>1680-100</f>
        <v>1580</v>
      </c>
      <c r="D52" s="455">
        <v>45387.0</v>
      </c>
      <c r="E52" s="409"/>
      <c r="F52" s="453">
        <v>49.0</v>
      </c>
      <c r="G52" s="453" t="s">
        <v>679</v>
      </c>
      <c r="H52" s="454">
        <f t="shared" ref="H52:I52" si="54">C52</f>
        <v>1580</v>
      </c>
      <c r="I52" s="455">
        <f t="shared" si="54"/>
        <v>45387</v>
      </c>
      <c r="J52" s="453"/>
      <c r="K52" s="448"/>
      <c r="L52" s="448"/>
      <c r="M52" s="448"/>
      <c r="N52" s="448"/>
      <c r="O52" s="448"/>
      <c r="P52" s="448"/>
      <c r="Q52" s="448"/>
      <c r="R52" s="448"/>
      <c r="S52" s="448"/>
      <c r="T52" s="448"/>
      <c r="U52" s="448"/>
      <c r="V52" s="448"/>
      <c r="W52" s="448"/>
      <c r="X52" s="448"/>
      <c r="Y52" s="448"/>
      <c r="Z52" s="448"/>
      <c r="AA52" s="448"/>
      <c r="AB52" s="448"/>
      <c r="AC52" s="448"/>
      <c r="AD52" s="448"/>
    </row>
    <row r="53" ht="16.5" customHeight="1">
      <c r="A53" s="456">
        <v>50.0</v>
      </c>
      <c r="B53" s="456" t="s">
        <v>680</v>
      </c>
      <c r="C53" s="457">
        <f>1750-100</f>
        <v>1650</v>
      </c>
      <c r="D53" s="458">
        <v>45384.0</v>
      </c>
      <c r="E53" s="409"/>
      <c r="F53" s="453">
        <v>50.0</v>
      </c>
      <c r="G53" s="453" t="s">
        <v>680</v>
      </c>
      <c r="H53" s="454">
        <f t="shared" ref="H53:I53" si="55">C53</f>
        <v>1650</v>
      </c>
      <c r="I53" s="455">
        <f t="shared" si="55"/>
        <v>45384</v>
      </c>
      <c r="J53" s="453"/>
      <c r="K53" s="448"/>
      <c r="L53" s="448"/>
      <c r="M53" s="448"/>
      <c r="N53" s="448"/>
      <c r="O53" s="448"/>
      <c r="P53" s="448"/>
      <c r="Q53" s="448"/>
      <c r="R53" s="448"/>
      <c r="S53" s="448"/>
      <c r="T53" s="448"/>
      <c r="U53" s="448"/>
      <c r="V53" s="448"/>
      <c r="W53" s="448"/>
      <c r="X53" s="448"/>
      <c r="Y53" s="448"/>
      <c r="Z53" s="448"/>
      <c r="AA53" s="448"/>
      <c r="AB53" s="448"/>
      <c r="AC53" s="448"/>
      <c r="AD53" s="448"/>
    </row>
    <row r="54" ht="16.5" customHeight="1">
      <c r="A54" s="453">
        <v>51.0</v>
      </c>
      <c r="B54" s="453" t="s">
        <v>681</v>
      </c>
      <c r="C54" s="454">
        <v>1210.0</v>
      </c>
      <c r="D54" s="455">
        <v>45392.0</v>
      </c>
      <c r="E54" s="409"/>
      <c r="F54" s="453">
        <v>51.0</v>
      </c>
      <c r="G54" s="453" t="s">
        <v>681</v>
      </c>
      <c r="H54" s="454">
        <f t="shared" ref="H54:I54" si="56">C54</f>
        <v>1210</v>
      </c>
      <c r="I54" s="455">
        <f t="shared" si="56"/>
        <v>45392</v>
      </c>
      <c r="J54" s="453"/>
      <c r="K54" s="448"/>
      <c r="L54" s="448"/>
      <c r="M54" s="448"/>
      <c r="N54" s="448"/>
      <c r="O54" s="448"/>
      <c r="P54" s="448"/>
      <c r="Q54" s="448"/>
      <c r="R54" s="448"/>
      <c r="S54" s="448"/>
      <c r="T54" s="448"/>
      <c r="U54" s="448"/>
      <c r="V54" s="448"/>
      <c r="W54" s="448"/>
      <c r="X54" s="448"/>
      <c r="Y54" s="448"/>
      <c r="Z54" s="448"/>
      <c r="AA54" s="448"/>
      <c r="AB54" s="448"/>
      <c r="AC54" s="448"/>
      <c r="AD54" s="448"/>
    </row>
    <row r="55" ht="16.5" customHeight="1">
      <c r="A55" s="453">
        <v>52.0</v>
      </c>
      <c r="B55" s="453" t="s">
        <v>682</v>
      </c>
      <c r="C55" s="454">
        <v>970.0</v>
      </c>
      <c r="D55" s="455">
        <v>45390.0</v>
      </c>
      <c r="E55" s="409"/>
      <c r="F55" s="453">
        <v>52.0</v>
      </c>
      <c r="G55" s="453" t="s">
        <v>682</v>
      </c>
      <c r="H55" s="454">
        <f t="shared" ref="H55:I55" si="57">C55</f>
        <v>970</v>
      </c>
      <c r="I55" s="455">
        <f t="shared" si="57"/>
        <v>45390</v>
      </c>
      <c r="J55" s="453"/>
      <c r="K55" s="448"/>
      <c r="L55" s="448"/>
      <c r="M55" s="448"/>
      <c r="N55" s="448"/>
      <c r="O55" s="448"/>
      <c r="P55" s="448"/>
      <c r="Q55" s="448"/>
      <c r="R55" s="448"/>
      <c r="S55" s="448"/>
      <c r="T55" s="448"/>
      <c r="U55" s="448"/>
      <c r="V55" s="448"/>
      <c r="W55" s="448"/>
      <c r="X55" s="448"/>
      <c r="Y55" s="448"/>
      <c r="Z55" s="448"/>
      <c r="AA55" s="448"/>
      <c r="AB55" s="448"/>
      <c r="AC55" s="448"/>
      <c r="AD55" s="448"/>
    </row>
    <row r="56" ht="16.5" customHeight="1">
      <c r="A56" s="456">
        <v>53.0</v>
      </c>
      <c r="B56" s="456" t="s">
        <v>683</v>
      </c>
      <c r="C56" s="457">
        <f>2171.08-190.45</f>
        <v>1980.63</v>
      </c>
      <c r="D56" s="458">
        <v>45390.0</v>
      </c>
      <c r="E56" s="409"/>
      <c r="F56" s="453">
        <v>53.0</v>
      </c>
      <c r="G56" s="453" t="s">
        <v>683</v>
      </c>
      <c r="H56" s="454">
        <f t="shared" ref="H56:I56" si="58">C56</f>
        <v>1980.63</v>
      </c>
      <c r="I56" s="455">
        <f t="shared" si="58"/>
        <v>45390</v>
      </c>
      <c r="J56" s="453"/>
      <c r="K56" s="448"/>
      <c r="L56" s="448"/>
      <c r="M56" s="448"/>
      <c r="N56" s="448"/>
      <c r="O56" s="448"/>
      <c r="P56" s="448"/>
      <c r="Q56" s="448"/>
      <c r="R56" s="448"/>
      <c r="S56" s="448"/>
      <c r="T56" s="448"/>
      <c r="U56" s="448"/>
      <c r="V56" s="448"/>
      <c r="W56" s="448"/>
      <c r="X56" s="448"/>
      <c r="Y56" s="448"/>
      <c r="Z56" s="448"/>
      <c r="AA56" s="448"/>
      <c r="AB56" s="448"/>
      <c r="AC56" s="448"/>
      <c r="AD56" s="448"/>
    </row>
    <row r="57" ht="16.5" customHeight="1">
      <c r="A57" s="453">
        <v>54.0</v>
      </c>
      <c r="B57" s="453" t="s">
        <v>684</v>
      </c>
      <c r="C57" s="454">
        <v>1600.0</v>
      </c>
      <c r="D57" s="455">
        <v>45387.0</v>
      </c>
      <c r="E57" s="409"/>
      <c r="F57" s="453">
        <v>54.0</v>
      </c>
      <c r="G57" s="453" t="s">
        <v>684</v>
      </c>
      <c r="H57" s="454">
        <f t="shared" ref="H57:I57" si="59">C57</f>
        <v>1600</v>
      </c>
      <c r="I57" s="455">
        <f t="shared" si="59"/>
        <v>45387</v>
      </c>
      <c r="J57" s="453"/>
      <c r="K57" s="448"/>
      <c r="L57" s="448"/>
      <c r="M57" s="448"/>
      <c r="N57" s="448"/>
      <c r="O57" s="448"/>
      <c r="P57" s="448"/>
      <c r="Q57" s="448"/>
      <c r="R57" s="448"/>
      <c r="S57" s="448"/>
      <c r="T57" s="448"/>
      <c r="U57" s="448"/>
      <c r="V57" s="448"/>
      <c r="W57" s="448"/>
      <c r="X57" s="448"/>
      <c r="Y57" s="448"/>
      <c r="Z57" s="448"/>
      <c r="AA57" s="448"/>
      <c r="AB57" s="448"/>
      <c r="AC57" s="448"/>
      <c r="AD57" s="448"/>
    </row>
    <row r="58" ht="16.5" customHeight="1">
      <c r="A58" s="456">
        <v>55.0</v>
      </c>
      <c r="B58" s="456" t="s">
        <v>685</v>
      </c>
      <c r="C58" s="457">
        <f>1373.13-50</f>
        <v>1323.13</v>
      </c>
      <c r="D58" s="458">
        <v>45387.0</v>
      </c>
      <c r="E58" s="409"/>
      <c r="F58" s="453">
        <v>55.0</v>
      </c>
      <c r="G58" s="453" t="s">
        <v>685</v>
      </c>
      <c r="H58" s="454">
        <f t="shared" ref="H58:I58" si="60">C58</f>
        <v>1323.13</v>
      </c>
      <c r="I58" s="455">
        <f t="shared" si="60"/>
        <v>45387</v>
      </c>
      <c r="J58" s="453"/>
      <c r="K58" s="448"/>
      <c r="L58" s="448"/>
      <c r="M58" s="448"/>
      <c r="N58" s="448"/>
      <c r="O58" s="448"/>
      <c r="P58" s="448"/>
      <c r="Q58" s="448"/>
      <c r="R58" s="448"/>
      <c r="S58" s="448"/>
      <c r="T58" s="448"/>
      <c r="U58" s="448"/>
      <c r="V58" s="448"/>
      <c r="W58" s="448"/>
      <c r="X58" s="448"/>
      <c r="Y58" s="448"/>
      <c r="Z58" s="448"/>
      <c r="AA58" s="448"/>
      <c r="AB58" s="448"/>
      <c r="AC58" s="448"/>
      <c r="AD58" s="448"/>
    </row>
    <row r="59" ht="16.5" customHeight="1">
      <c r="A59" s="453">
        <v>56.0</v>
      </c>
      <c r="B59" s="453" t="s">
        <v>686</v>
      </c>
      <c r="C59" s="454">
        <f>645-30</f>
        <v>615</v>
      </c>
      <c r="D59" s="455">
        <v>45387.0</v>
      </c>
      <c r="E59" s="409"/>
      <c r="F59" s="453">
        <v>56.0</v>
      </c>
      <c r="G59" s="453" t="s">
        <v>686</v>
      </c>
      <c r="H59" s="454">
        <f t="shared" ref="H59:I59" si="61">C59</f>
        <v>615</v>
      </c>
      <c r="I59" s="455">
        <f t="shared" si="61"/>
        <v>45387</v>
      </c>
      <c r="J59" s="453"/>
      <c r="K59" s="448"/>
      <c r="L59" s="448"/>
      <c r="M59" s="448"/>
      <c r="N59" s="448"/>
      <c r="O59" s="448"/>
      <c r="P59" s="448"/>
      <c r="Q59" s="448"/>
      <c r="R59" s="448"/>
      <c r="S59" s="448"/>
      <c r="T59" s="448"/>
      <c r="U59" s="448"/>
      <c r="V59" s="448"/>
      <c r="W59" s="448"/>
      <c r="X59" s="448"/>
      <c r="Y59" s="448"/>
      <c r="Z59" s="448"/>
      <c r="AA59" s="448"/>
      <c r="AB59" s="448"/>
      <c r="AC59" s="448"/>
      <c r="AD59" s="448"/>
    </row>
    <row r="60" ht="16.5" customHeight="1">
      <c r="A60" s="453">
        <v>57.0</v>
      </c>
      <c r="B60" s="453" t="s">
        <v>687</v>
      </c>
      <c r="C60" s="454">
        <f>1280.57-200</f>
        <v>1080.57</v>
      </c>
      <c r="D60" s="455">
        <v>45387.0</v>
      </c>
      <c r="E60" s="409"/>
      <c r="F60" s="453">
        <v>57.0</v>
      </c>
      <c r="G60" s="453" t="s">
        <v>687</v>
      </c>
      <c r="H60" s="454">
        <f t="shared" ref="H60:I60" si="62">C60</f>
        <v>1080.57</v>
      </c>
      <c r="I60" s="455">
        <f t="shared" si="62"/>
        <v>45387</v>
      </c>
      <c r="J60" s="453"/>
      <c r="K60" s="448"/>
      <c r="L60" s="448"/>
      <c r="M60" s="448"/>
      <c r="N60" s="448"/>
      <c r="O60" s="448"/>
      <c r="P60" s="448"/>
      <c r="Q60" s="448"/>
      <c r="R60" s="448"/>
      <c r="S60" s="448"/>
      <c r="T60" s="448"/>
      <c r="U60" s="448"/>
      <c r="V60" s="448"/>
      <c r="W60" s="448"/>
      <c r="X60" s="448"/>
      <c r="Y60" s="448"/>
      <c r="Z60" s="448"/>
      <c r="AA60" s="448"/>
      <c r="AB60" s="448"/>
      <c r="AC60" s="448"/>
      <c r="AD60" s="448"/>
    </row>
    <row r="61" ht="16.5" customHeight="1">
      <c r="A61" s="453">
        <v>58.0</v>
      </c>
      <c r="B61" s="453" t="s">
        <v>688</v>
      </c>
      <c r="C61" s="454">
        <v>400.0</v>
      </c>
      <c r="D61" s="455">
        <v>45392.0</v>
      </c>
      <c r="E61" s="409"/>
      <c r="F61" s="453">
        <v>58.0</v>
      </c>
      <c r="G61" s="453" t="s">
        <v>688</v>
      </c>
      <c r="H61" s="454">
        <f t="shared" ref="H61:I61" si="63">C61</f>
        <v>400</v>
      </c>
      <c r="I61" s="455">
        <f t="shared" si="63"/>
        <v>45392</v>
      </c>
      <c r="J61" s="453"/>
      <c r="K61" s="448"/>
      <c r="L61" s="448"/>
      <c r="M61" s="448"/>
      <c r="N61" s="448"/>
      <c r="O61" s="448"/>
      <c r="P61" s="448"/>
      <c r="Q61" s="448"/>
      <c r="R61" s="448"/>
      <c r="S61" s="448"/>
      <c r="T61" s="448"/>
      <c r="U61" s="448"/>
      <c r="V61" s="448"/>
      <c r="W61" s="448"/>
      <c r="X61" s="448"/>
      <c r="Y61" s="448"/>
      <c r="Z61" s="448"/>
      <c r="AA61" s="448"/>
      <c r="AB61" s="448"/>
      <c r="AC61" s="448"/>
      <c r="AD61" s="448"/>
    </row>
    <row r="62" ht="16.5" customHeight="1">
      <c r="A62" s="453">
        <v>59.0</v>
      </c>
      <c r="B62" s="453" t="s">
        <v>689</v>
      </c>
      <c r="C62" s="454">
        <f>520-20</f>
        <v>500</v>
      </c>
      <c r="D62" s="455">
        <v>45392.0</v>
      </c>
      <c r="E62" s="409"/>
      <c r="F62" s="453">
        <v>59.0</v>
      </c>
      <c r="G62" s="453" t="s">
        <v>689</v>
      </c>
      <c r="H62" s="454">
        <f t="shared" ref="H62:I62" si="64">C62</f>
        <v>500</v>
      </c>
      <c r="I62" s="455">
        <f t="shared" si="64"/>
        <v>45392</v>
      </c>
      <c r="J62" s="453"/>
      <c r="K62" s="448"/>
      <c r="L62" s="448"/>
      <c r="M62" s="448"/>
      <c r="N62" s="448"/>
      <c r="O62" s="448"/>
      <c r="P62" s="448"/>
      <c r="Q62" s="448"/>
      <c r="R62" s="448"/>
      <c r="S62" s="448"/>
      <c r="T62" s="448"/>
      <c r="U62" s="448"/>
      <c r="V62" s="448"/>
      <c r="W62" s="448"/>
      <c r="X62" s="448"/>
      <c r="Y62" s="448"/>
      <c r="Z62" s="448"/>
      <c r="AA62" s="448"/>
      <c r="AB62" s="448"/>
      <c r="AC62" s="448"/>
      <c r="AD62" s="448"/>
    </row>
    <row r="63" ht="16.5" customHeight="1">
      <c r="A63" s="456">
        <v>60.0</v>
      </c>
      <c r="B63" s="456" t="s">
        <v>690</v>
      </c>
      <c r="C63" s="457">
        <f t="shared" ref="C63:C74" si="66">521.8-52.18</f>
        <v>469.62</v>
      </c>
      <c r="D63" s="458">
        <v>45387.0</v>
      </c>
      <c r="E63" s="409"/>
      <c r="F63" s="453">
        <v>60.0</v>
      </c>
      <c r="G63" s="453" t="s">
        <v>690</v>
      </c>
      <c r="H63" s="454">
        <f t="shared" ref="H63:I63" si="65">C63</f>
        <v>469.62</v>
      </c>
      <c r="I63" s="455">
        <f t="shared" si="65"/>
        <v>45387</v>
      </c>
      <c r="J63" s="453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  <c r="W63" s="448"/>
      <c r="X63" s="448"/>
      <c r="Y63" s="448"/>
      <c r="Z63" s="448"/>
      <c r="AA63" s="448"/>
      <c r="AB63" s="448"/>
      <c r="AC63" s="448"/>
      <c r="AD63" s="448"/>
    </row>
    <row r="64" ht="16.5" customHeight="1">
      <c r="A64" s="456">
        <v>61.0</v>
      </c>
      <c r="B64" s="456" t="s">
        <v>691</v>
      </c>
      <c r="C64" s="457">
        <f t="shared" si="66"/>
        <v>469.62</v>
      </c>
      <c r="D64" s="458">
        <v>45387.0</v>
      </c>
      <c r="E64" s="409"/>
      <c r="F64" s="453">
        <v>61.0</v>
      </c>
      <c r="G64" s="453" t="s">
        <v>691</v>
      </c>
      <c r="H64" s="454">
        <f t="shared" ref="H64:I64" si="67">C64</f>
        <v>469.62</v>
      </c>
      <c r="I64" s="455">
        <f t="shared" si="67"/>
        <v>45387</v>
      </c>
      <c r="J64" s="453"/>
      <c r="K64" s="448"/>
      <c r="L64" s="448"/>
      <c r="M64" s="448"/>
      <c r="N64" s="448"/>
      <c r="O64" s="448"/>
      <c r="P64" s="448"/>
      <c r="Q64" s="448"/>
      <c r="R64" s="448"/>
      <c r="S64" s="448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</row>
    <row r="65" ht="16.5" customHeight="1">
      <c r="A65" s="456">
        <v>62.0</v>
      </c>
      <c r="B65" s="456" t="s">
        <v>692</v>
      </c>
      <c r="C65" s="457">
        <f t="shared" si="66"/>
        <v>469.62</v>
      </c>
      <c r="D65" s="458">
        <v>45387.0</v>
      </c>
      <c r="E65" s="409"/>
      <c r="F65" s="453">
        <v>62.0</v>
      </c>
      <c r="G65" s="453" t="s">
        <v>692</v>
      </c>
      <c r="H65" s="454">
        <f t="shared" ref="H65:I65" si="68">C65</f>
        <v>469.62</v>
      </c>
      <c r="I65" s="455">
        <f t="shared" si="68"/>
        <v>45387</v>
      </c>
      <c r="J65" s="453"/>
      <c r="K65" s="448"/>
      <c r="L65" s="448"/>
      <c r="M65" s="448"/>
      <c r="N65" s="448"/>
      <c r="O65" s="448"/>
      <c r="P65" s="448"/>
      <c r="Q65" s="448"/>
      <c r="R65" s="448"/>
      <c r="S65" s="448"/>
      <c r="T65" s="448"/>
      <c r="U65" s="448"/>
      <c r="V65" s="448"/>
      <c r="W65" s="448"/>
      <c r="X65" s="448"/>
      <c r="Y65" s="448"/>
      <c r="Z65" s="448"/>
      <c r="AA65" s="448"/>
      <c r="AB65" s="448"/>
      <c r="AC65" s="448"/>
      <c r="AD65" s="448"/>
    </row>
    <row r="66" ht="16.5" customHeight="1">
      <c r="A66" s="456">
        <v>63.0</v>
      </c>
      <c r="B66" s="456" t="s">
        <v>693</v>
      </c>
      <c r="C66" s="457">
        <f t="shared" si="66"/>
        <v>469.62</v>
      </c>
      <c r="D66" s="458">
        <v>45387.0</v>
      </c>
      <c r="E66" s="409"/>
      <c r="F66" s="453">
        <v>63.0</v>
      </c>
      <c r="G66" s="453" t="s">
        <v>693</v>
      </c>
      <c r="H66" s="454">
        <f t="shared" ref="H66:I66" si="69">C66</f>
        <v>469.62</v>
      </c>
      <c r="I66" s="455">
        <f t="shared" si="69"/>
        <v>45387</v>
      </c>
      <c r="J66" s="453"/>
      <c r="K66" s="448"/>
      <c r="L66" s="448"/>
      <c r="M66" s="448"/>
      <c r="N66" s="448"/>
      <c r="O66" s="448"/>
      <c r="P66" s="448"/>
      <c r="Q66" s="448"/>
      <c r="R66" s="448"/>
      <c r="S66" s="448"/>
      <c r="T66" s="448"/>
      <c r="U66" s="448"/>
      <c r="V66" s="448"/>
      <c r="W66" s="448"/>
      <c r="X66" s="448"/>
      <c r="Y66" s="448"/>
      <c r="Z66" s="448"/>
      <c r="AA66" s="448"/>
      <c r="AB66" s="448"/>
      <c r="AC66" s="448"/>
      <c r="AD66" s="448"/>
    </row>
    <row r="67" ht="16.5" customHeight="1">
      <c r="A67" s="456">
        <v>64.0</v>
      </c>
      <c r="B67" s="456" t="s">
        <v>694</v>
      </c>
      <c r="C67" s="457">
        <f t="shared" si="66"/>
        <v>469.62</v>
      </c>
      <c r="D67" s="458">
        <v>45387.0</v>
      </c>
      <c r="E67" s="409"/>
      <c r="F67" s="453">
        <v>64.0</v>
      </c>
      <c r="G67" s="453" t="s">
        <v>694</v>
      </c>
      <c r="H67" s="454">
        <f t="shared" ref="H67:I67" si="70">C67</f>
        <v>469.62</v>
      </c>
      <c r="I67" s="455">
        <f t="shared" si="70"/>
        <v>45387</v>
      </c>
      <c r="J67" s="453"/>
      <c r="K67" s="448"/>
      <c r="L67" s="448"/>
      <c r="M67" s="448"/>
      <c r="N67" s="448"/>
      <c r="O67" s="448"/>
      <c r="P67" s="448"/>
      <c r="Q67" s="448"/>
      <c r="R67" s="448"/>
      <c r="S67" s="448"/>
      <c r="T67" s="448"/>
      <c r="U67" s="448"/>
      <c r="V67" s="448"/>
      <c r="W67" s="448"/>
      <c r="X67" s="448"/>
      <c r="Y67" s="448"/>
      <c r="Z67" s="448"/>
      <c r="AA67" s="448"/>
      <c r="AB67" s="448"/>
      <c r="AC67" s="448"/>
      <c r="AD67" s="448"/>
    </row>
    <row r="68" ht="16.5" customHeight="1">
      <c r="A68" s="456">
        <v>65.0</v>
      </c>
      <c r="B68" s="456" t="s">
        <v>695</v>
      </c>
      <c r="C68" s="457">
        <f t="shared" si="66"/>
        <v>469.62</v>
      </c>
      <c r="D68" s="458">
        <v>45387.0</v>
      </c>
      <c r="E68" s="409"/>
      <c r="F68" s="453">
        <v>65.0</v>
      </c>
      <c r="G68" s="453" t="s">
        <v>695</v>
      </c>
      <c r="H68" s="454">
        <f t="shared" ref="H68:I68" si="71">C68</f>
        <v>469.62</v>
      </c>
      <c r="I68" s="455">
        <f t="shared" si="71"/>
        <v>45387</v>
      </c>
      <c r="J68" s="453"/>
      <c r="K68" s="448"/>
      <c r="L68" s="448"/>
      <c r="M68" s="448"/>
      <c r="N68" s="448"/>
      <c r="O68" s="448"/>
      <c r="P68" s="448"/>
      <c r="Q68" s="448"/>
      <c r="R68" s="448"/>
      <c r="S68" s="448"/>
      <c r="T68" s="448"/>
      <c r="U68" s="448"/>
      <c r="V68" s="448"/>
      <c r="W68" s="448"/>
      <c r="X68" s="448"/>
      <c r="Y68" s="448"/>
      <c r="Z68" s="448"/>
      <c r="AA68" s="448"/>
      <c r="AB68" s="448"/>
      <c r="AC68" s="448"/>
      <c r="AD68" s="448"/>
    </row>
    <row r="69" ht="16.5" customHeight="1">
      <c r="A69" s="456">
        <v>66.0</v>
      </c>
      <c r="B69" s="456" t="s">
        <v>696</v>
      </c>
      <c r="C69" s="457">
        <f t="shared" si="66"/>
        <v>469.62</v>
      </c>
      <c r="D69" s="458">
        <v>45387.0</v>
      </c>
      <c r="E69" s="409"/>
      <c r="F69" s="453">
        <v>66.0</v>
      </c>
      <c r="G69" s="453" t="s">
        <v>696</v>
      </c>
      <c r="H69" s="454">
        <f t="shared" ref="H69:I69" si="72">C69</f>
        <v>469.62</v>
      </c>
      <c r="I69" s="455">
        <f t="shared" si="72"/>
        <v>45387</v>
      </c>
      <c r="J69" s="453"/>
      <c r="K69" s="448"/>
      <c r="L69" s="448"/>
      <c r="M69" s="448"/>
      <c r="N69" s="448"/>
      <c r="O69" s="448"/>
      <c r="P69" s="448"/>
      <c r="Q69" s="448"/>
      <c r="R69" s="448"/>
      <c r="S69" s="448"/>
      <c r="T69" s="448"/>
      <c r="U69" s="448"/>
      <c r="V69" s="448"/>
      <c r="W69" s="448"/>
      <c r="X69" s="448"/>
      <c r="Y69" s="448"/>
      <c r="Z69" s="448"/>
      <c r="AA69" s="448"/>
      <c r="AB69" s="448"/>
      <c r="AC69" s="448"/>
      <c r="AD69" s="448"/>
    </row>
    <row r="70" ht="16.5" customHeight="1">
      <c r="A70" s="456">
        <v>67.0</v>
      </c>
      <c r="B70" s="456" t="s">
        <v>697</v>
      </c>
      <c r="C70" s="457">
        <f t="shared" si="66"/>
        <v>469.62</v>
      </c>
      <c r="D70" s="458">
        <v>45387.0</v>
      </c>
      <c r="E70" s="409"/>
      <c r="F70" s="453">
        <v>67.0</v>
      </c>
      <c r="G70" s="453" t="s">
        <v>697</v>
      </c>
      <c r="H70" s="454">
        <f t="shared" ref="H70:I70" si="73">C70</f>
        <v>469.62</v>
      </c>
      <c r="I70" s="455">
        <f t="shared" si="73"/>
        <v>45387</v>
      </c>
      <c r="J70" s="453"/>
      <c r="K70" s="448"/>
      <c r="L70" s="448"/>
      <c r="M70" s="448"/>
      <c r="N70" s="448"/>
      <c r="O70" s="448"/>
      <c r="P70" s="448"/>
      <c r="Q70" s="448"/>
      <c r="R70" s="448"/>
      <c r="S70" s="448"/>
      <c r="T70" s="448"/>
      <c r="U70" s="448"/>
      <c r="V70" s="448"/>
      <c r="W70" s="448"/>
      <c r="X70" s="448"/>
      <c r="Y70" s="448"/>
      <c r="Z70" s="448"/>
      <c r="AA70" s="448"/>
      <c r="AB70" s="448"/>
      <c r="AC70" s="448"/>
      <c r="AD70" s="448"/>
    </row>
    <row r="71" ht="16.5" customHeight="1">
      <c r="A71" s="456">
        <v>68.0</v>
      </c>
      <c r="B71" s="456" t="s">
        <v>698</v>
      </c>
      <c r="C71" s="457">
        <f t="shared" si="66"/>
        <v>469.62</v>
      </c>
      <c r="D71" s="458">
        <v>45387.0</v>
      </c>
      <c r="E71" s="409"/>
      <c r="F71" s="453">
        <v>68.0</v>
      </c>
      <c r="G71" s="453" t="s">
        <v>698</v>
      </c>
      <c r="H71" s="454">
        <f t="shared" ref="H71:I71" si="74">C71</f>
        <v>469.62</v>
      </c>
      <c r="I71" s="455">
        <f t="shared" si="74"/>
        <v>45387</v>
      </c>
      <c r="J71" s="453"/>
      <c r="K71" s="448"/>
      <c r="L71" s="448"/>
      <c r="M71" s="448"/>
      <c r="N71" s="448"/>
      <c r="O71" s="448"/>
      <c r="P71" s="448"/>
      <c r="Q71" s="448"/>
      <c r="R71" s="448"/>
      <c r="S71" s="448"/>
      <c r="T71" s="448"/>
      <c r="U71" s="448"/>
      <c r="V71" s="448"/>
      <c r="W71" s="448"/>
      <c r="X71" s="448"/>
      <c r="Y71" s="448"/>
      <c r="Z71" s="448"/>
      <c r="AA71" s="448"/>
      <c r="AB71" s="448"/>
      <c r="AC71" s="448"/>
      <c r="AD71" s="448"/>
    </row>
    <row r="72" ht="16.5" customHeight="1">
      <c r="A72" s="456">
        <v>69.0</v>
      </c>
      <c r="B72" s="456" t="s">
        <v>699</v>
      </c>
      <c r="C72" s="457">
        <f t="shared" si="66"/>
        <v>469.62</v>
      </c>
      <c r="D72" s="458">
        <v>45387.0</v>
      </c>
      <c r="E72" s="409"/>
      <c r="F72" s="453">
        <v>69.0</v>
      </c>
      <c r="G72" s="453" t="s">
        <v>699</v>
      </c>
      <c r="H72" s="454">
        <f t="shared" ref="H72:I72" si="75">C72</f>
        <v>469.62</v>
      </c>
      <c r="I72" s="455">
        <f t="shared" si="75"/>
        <v>45387</v>
      </c>
      <c r="J72" s="453"/>
      <c r="K72" s="448"/>
      <c r="L72" s="448"/>
      <c r="M72" s="448"/>
      <c r="N72" s="448"/>
      <c r="O72" s="448"/>
      <c r="P72" s="448"/>
      <c r="Q72" s="448"/>
      <c r="R72" s="448"/>
      <c r="S72" s="448"/>
      <c r="T72" s="448"/>
      <c r="U72" s="448"/>
      <c r="V72" s="448"/>
      <c r="W72" s="448"/>
      <c r="X72" s="448"/>
      <c r="Y72" s="448"/>
      <c r="Z72" s="448"/>
      <c r="AA72" s="448"/>
      <c r="AB72" s="448"/>
      <c r="AC72" s="448"/>
      <c r="AD72" s="448"/>
    </row>
    <row r="73" ht="16.5" customHeight="1">
      <c r="A73" s="456">
        <v>70.0</v>
      </c>
      <c r="B73" s="456" t="s">
        <v>700</v>
      </c>
      <c r="C73" s="457">
        <f t="shared" si="66"/>
        <v>469.62</v>
      </c>
      <c r="D73" s="458">
        <v>45387.0</v>
      </c>
      <c r="E73" s="409"/>
      <c r="F73" s="414">
        <v>70.0</v>
      </c>
      <c r="G73" s="453" t="s">
        <v>700</v>
      </c>
      <c r="H73" s="454">
        <f t="shared" ref="H73:I73" si="76">C73</f>
        <v>469.62</v>
      </c>
      <c r="I73" s="455">
        <f t="shared" si="76"/>
        <v>45387</v>
      </c>
      <c r="J73" s="414"/>
      <c r="K73" s="448"/>
      <c r="L73" s="448"/>
      <c r="M73" s="448"/>
      <c r="N73" s="448"/>
      <c r="O73" s="448"/>
      <c r="P73" s="448"/>
      <c r="Q73" s="448"/>
      <c r="R73" s="448"/>
      <c r="S73" s="448"/>
      <c r="T73" s="448"/>
      <c r="U73" s="448"/>
      <c r="V73" s="448"/>
      <c r="W73" s="448"/>
      <c r="X73" s="448"/>
      <c r="Y73" s="448"/>
      <c r="Z73" s="448"/>
      <c r="AA73" s="448"/>
      <c r="AB73" s="448"/>
      <c r="AC73" s="448"/>
      <c r="AD73" s="448"/>
    </row>
    <row r="74" ht="16.5" customHeight="1">
      <c r="A74" s="456">
        <v>71.0</v>
      </c>
      <c r="B74" s="456" t="s">
        <v>701</v>
      </c>
      <c r="C74" s="457">
        <f t="shared" si="66"/>
        <v>469.62</v>
      </c>
      <c r="D74" s="458">
        <v>45387.0</v>
      </c>
      <c r="E74" s="409"/>
      <c r="F74" s="414">
        <v>71.0</v>
      </c>
      <c r="G74" s="453" t="s">
        <v>701</v>
      </c>
      <c r="H74" s="454">
        <f t="shared" ref="H74:I74" si="77">C74</f>
        <v>469.62</v>
      </c>
      <c r="I74" s="455">
        <f t="shared" si="77"/>
        <v>45387</v>
      </c>
      <c r="J74" s="414"/>
      <c r="K74" s="448"/>
      <c r="L74" s="448"/>
      <c r="M74" s="448"/>
      <c r="N74" s="448"/>
      <c r="O74" s="448"/>
      <c r="P74" s="448"/>
      <c r="Q74" s="448"/>
      <c r="R74" s="448"/>
      <c r="S74" s="448"/>
      <c r="T74" s="448"/>
      <c r="U74" s="448"/>
      <c r="V74" s="448"/>
      <c r="W74" s="448"/>
      <c r="X74" s="448"/>
      <c r="Y74" s="448"/>
      <c r="Z74" s="448"/>
      <c r="AA74" s="448"/>
      <c r="AB74" s="448"/>
      <c r="AC74" s="448"/>
      <c r="AD74" s="448"/>
    </row>
    <row r="75" ht="16.5" customHeight="1">
      <c r="A75" s="463"/>
      <c r="B75" s="464" t="s">
        <v>135</v>
      </c>
      <c r="C75" s="465">
        <f>SUM(C3:C74)</f>
        <v>71239.54</v>
      </c>
      <c r="D75" s="463"/>
      <c r="E75" s="409"/>
      <c r="F75" s="466"/>
      <c r="G75" s="467" t="s">
        <v>135</v>
      </c>
      <c r="H75" s="468">
        <f>C75</f>
        <v>71239.54</v>
      </c>
      <c r="I75" s="469"/>
      <c r="J75" s="470"/>
      <c r="K75" s="448"/>
      <c r="L75" s="448"/>
      <c r="M75" s="448"/>
      <c r="N75" s="448"/>
      <c r="O75" s="448"/>
      <c r="P75" s="448"/>
      <c r="Q75" s="448"/>
      <c r="R75" s="448"/>
      <c r="S75" s="448"/>
      <c r="T75" s="448"/>
      <c r="U75" s="448"/>
      <c r="V75" s="448"/>
      <c r="W75" s="448"/>
      <c r="X75" s="448"/>
      <c r="Y75" s="448"/>
      <c r="Z75" s="448"/>
      <c r="AA75" s="448"/>
      <c r="AB75" s="448"/>
      <c r="AC75" s="448"/>
      <c r="AD75" s="448"/>
    </row>
    <row r="76" ht="12.75" customHeight="1">
      <c r="A76" s="471"/>
      <c r="B76" s="409"/>
      <c r="C76" s="472"/>
      <c r="D76" s="409"/>
      <c r="E76" s="409"/>
      <c r="F76" s="223"/>
      <c r="K76" s="448"/>
      <c r="L76" s="448"/>
      <c r="M76" s="448"/>
      <c r="N76" s="448"/>
      <c r="O76" s="448"/>
      <c r="P76" s="448"/>
      <c r="Q76" s="448"/>
      <c r="R76" s="448"/>
      <c r="S76" s="448"/>
      <c r="T76" s="448"/>
      <c r="U76" s="448"/>
      <c r="V76" s="448"/>
      <c r="W76" s="448"/>
      <c r="X76" s="448"/>
      <c r="Y76" s="448"/>
      <c r="Z76" s="448"/>
      <c r="AA76" s="448"/>
      <c r="AB76" s="448"/>
      <c r="AC76" s="448"/>
      <c r="AD76" s="448"/>
    </row>
    <row r="77" ht="12.75" customHeight="1">
      <c r="A77" s="413"/>
      <c r="B77" s="473" t="s">
        <v>702</v>
      </c>
      <c r="D77" s="443"/>
      <c r="E77" s="409"/>
      <c r="K77" s="448"/>
      <c r="L77" s="448"/>
      <c r="M77" s="448"/>
      <c r="N77" s="448"/>
      <c r="O77" s="448"/>
      <c r="P77" s="448"/>
      <c r="Q77" s="448"/>
      <c r="R77" s="448"/>
      <c r="S77" s="448"/>
      <c r="T77" s="448"/>
      <c r="U77" s="448"/>
      <c r="V77" s="448"/>
      <c r="W77" s="448"/>
      <c r="X77" s="448"/>
      <c r="Y77" s="448"/>
      <c r="Z77" s="448"/>
      <c r="AA77" s="448"/>
      <c r="AB77" s="448"/>
      <c r="AC77" s="448"/>
      <c r="AD77" s="448"/>
    </row>
    <row r="78" ht="12.75" customHeight="1">
      <c r="A78" s="413"/>
      <c r="B78" s="443"/>
      <c r="C78" s="443"/>
      <c r="D78" s="443"/>
      <c r="E78" s="409"/>
      <c r="F78" s="413"/>
      <c r="G78" s="443"/>
      <c r="H78" s="443"/>
      <c r="I78" s="443"/>
      <c r="J78" s="413"/>
      <c r="K78" s="448"/>
      <c r="L78" s="448"/>
      <c r="M78" s="448"/>
      <c r="N78" s="448"/>
      <c r="O78" s="448"/>
      <c r="P78" s="448"/>
      <c r="Q78" s="448"/>
      <c r="R78" s="448"/>
      <c r="S78" s="448"/>
      <c r="T78" s="448"/>
      <c r="U78" s="448"/>
      <c r="V78" s="448"/>
      <c r="W78" s="448"/>
      <c r="X78" s="448"/>
      <c r="Y78" s="448"/>
      <c r="Z78" s="448"/>
      <c r="AA78" s="448"/>
      <c r="AB78" s="448"/>
      <c r="AC78" s="448"/>
      <c r="AD78" s="448"/>
    </row>
    <row r="79" ht="12.75" customHeight="1">
      <c r="A79" s="413"/>
      <c r="B79" s="443"/>
      <c r="C79" s="443"/>
      <c r="D79" s="443"/>
      <c r="E79" s="448"/>
      <c r="F79" s="413"/>
      <c r="G79" s="443"/>
      <c r="H79" s="443"/>
      <c r="I79" s="443"/>
      <c r="J79" s="413"/>
      <c r="K79" s="448"/>
      <c r="L79" s="448"/>
      <c r="M79" s="448"/>
      <c r="N79" s="448"/>
      <c r="O79" s="448"/>
      <c r="P79" s="448"/>
      <c r="Q79" s="448"/>
      <c r="R79" s="448"/>
      <c r="S79" s="448"/>
      <c r="T79" s="448"/>
      <c r="U79" s="448"/>
      <c r="V79" s="448"/>
      <c r="W79" s="448"/>
      <c r="X79" s="448"/>
      <c r="Y79" s="448"/>
      <c r="Z79" s="448"/>
      <c r="AA79" s="448"/>
      <c r="AB79" s="448"/>
      <c r="AC79" s="448"/>
      <c r="AD79" s="448"/>
    </row>
    <row r="80" ht="12.75" customHeight="1">
      <c r="A80" s="413"/>
      <c r="B80" s="443"/>
      <c r="C80" s="443"/>
      <c r="D80" s="443"/>
      <c r="E80" s="448"/>
      <c r="F80" s="474" t="s">
        <v>702</v>
      </c>
      <c r="I80" s="443"/>
      <c r="J80" s="413"/>
      <c r="K80" s="448"/>
      <c r="L80" s="448"/>
      <c r="M80" s="448"/>
      <c r="N80" s="448"/>
      <c r="O80" s="448"/>
      <c r="P80" s="448"/>
      <c r="Q80" s="448"/>
      <c r="R80" s="448"/>
      <c r="S80" s="448"/>
      <c r="T80" s="448"/>
      <c r="U80" s="448"/>
      <c r="V80" s="448"/>
      <c r="W80" s="448"/>
      <c r="X80" s="448"/>
      <c r="Y80" s="448"/>
      <c r="Z80" s="448"/>
      <c r="AA80" s="448"/>
      <c r="AB80" s="448"/>
      <c r="AC80" s="448"/>
      <c r="AD80" s="448"/>
    </row>
    <row r="81" ht="12.75" customHeight="1">
      <c r="A81" s="413"/>
      <c r="B81" s="223"/>
      <c r="D81" s="475"/>
      <c r="E81" s="448"/>
      <c r="F81" s="413"/>
      <c r="G81" s="443"/>
      <c r="H81" s="443"/>
      <c r="I81" s="443"/>
      <c r="J81" s="413"/>
      <c r="K81" s="448"/>
      <c r="L81" s="448"/>
      <c r="M81" s="448"/>
      <c r="N81" s="448"/>
      <c r="O81" s="448"/>
      <c r="P81" s="448"/>
      <c r="Q81" s="448"/>
      <c r="R81" s="448"/>
      <c r="S81" s="448"/>
      <c r="T81" s="448"/>
      <c r="U81" s="448"/>
      <c r="V81" s="448"/>
      <c r="W81" s="448"/>
      <c r="X81" s="448"/>
      <c r="Y81" s="448"/>
      <c r="Z81" s="448"/>
      <c r="AA81" s="448"/>
      <c r="AB81" s="448"/>
      <c r="AC81" s="448"/>
      <c r="AD81" s="448"/>
    </row>
    <row r="82" ht="18.75" customHeight="1">
      <c r="A82" s="476" t="s">
        <v>704</v>
      </c>
      <c r="C82" s="476" t="s">
        <v>627</v>
      </c>
      <c r="E82" s="448"/>
      <c r="F82" s="413"/>
      <c r="G82" s="443"/>
      <c r="H82" s="443"/>
      <c r="I82" s="443"/>
      <c r="J82" s="413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  <c r="W82" s="448"/>
      <c r="X82" s="448"/>
      <c r="Y82" s="448"/>
      <c r="Z82" s="448"/>
      <c r="AA82" s="448"/>
      <c r="AB82" s="448"/>
      <c r="AC82" s="448"/>
      <c r="AD82" s="448"/>
    </row>
    <row r="83" ht="12.75" customHeight="1">
      <c r="E83" s="448"/>
      <c r="F83" s="413"/>
      <c r="G83" s="443"/>
      <c r="H83" s="443"/>
      <c r="I83" s="443"/>
      <c r="J83" s="413"/>
      <c r="K83" s="448"/>
      <c r="L83" s="448"/>
      <c r="M83" s="448"/>
      <c r="N83" s="448"/>
      <c r="O83" s="448"/>
      <c r="P83" s="448"/>
      <c r="Q83" s="448"/>
      <c r="R83" s="448"/>
      <c r="S83" s="448"/>
      <c r="T83" s="448"/>
      <c r="U83" s="448"/>
      <c r="V83" s="448"/>
      <c r="W83" s="448"/>
      <c r="X83" s="448"/>
      <c r="Y83" s="448"/>
      <c r="Z83" s="448"/>
      <c r="AA83" s="448"/>
      <c r="AB83" s="448"/>
      <c r="AC83" s="448"/>
      <c r="AD83" s="448"/>
    </row>
    <row r="84" ht="14.25" customHeight="1">
      <c r="E84" s="448"/>
      <c r="F84" s="476" t="s">
        <v>704</v>
      </c>
      <c r="H84" s="476" t="s">
        <v>627</v>
      </c>
      <c r="K84" s="448"/>
      <c r="L84" s="448"/>
      <c r="M84" s="448"/>
      <c r="N84" s="448"/>
      <c r="O84" s="448"/>
      <c r="P84" s="448"/>
      <c r="Q84" s="448"/>
      <c r="R84" s="448"/>
      <c r="S84" s="448"/>
      <c r="T84" s="448"/>
      <c r="U84" s="448"/>
      <c r="V84" s="448"/>
      <c r="W84" s="448"/>
      <c r="X84" s="448"/>
      <c r="Y84" s="448"/>
      <c r="Z84" s="448"/>
      <c r="AA84" s="448"/>
      <c r="AB84" s="448"/>
      <c r="AC84" s="448"/>
      <c r="AD84" s="448"/>
    </row>
    <row r="85" ht="13.5" customHeight="1">
      <c r="A85" s="448"/>
      <c r="B85" s="448"/>
      <c r="C85" s="448"/>
      <c r="D85" s="448"/>
      <c r="E85" s="448"/>
      <c r="K85" s="448"/>
      <c r="L85" s="448"/>
      <c r="M85" s="448"/>
      <c r="N85" s="448"/>
      <c r="O85" s="448"/>
      <c r="P85" s="448"/>
      <c r="Q85" s="448"/>
      <c r="R85" s="448"/>
      <c r="S85" s="448"/>
      <c r="T85" s="448"/>
      <c r="U85" s="448"/>
      <c r="V85" s="448"/>
      <c r="W85" s="448"/>
      <c r="X85" s="448"/>
      <c r="Y85" s="448"/>
      <c r="Z85" s="448"/>
      <c r="AA85" s="448"/>
      <c r="AB85" s="448"/>
      <c r="AC85" s="448"/>
      <c r="AD85" s="448"/>
    </row>
    <row r="86" ht="12.75" customHeight="1">
      <c r="A86" s="448"/>
      <c r="B86" s="448"/>
      <c r="C86" s="448"/>
      <c r="D86" s="448"/>
      <c r="E86" s="448"/>
      <c r="K86" s="448"/>
      <c r="L86" s="448"/>
      <c r="M86" s="448"/>
      <c r="N86" s="448"/>
      <c r="O86" s="448"/>
      <c r="P86" s="448"/>
      <c r="Q86" s="448"/>
      <c r="R86" s="448"/>
      <c r="S86" s="448"/>
      <c r="T86" s="448"/>
      <c r="U86" s="448"/>
      <c r="V86" s="448"/>
      <c r="W86" s="448"/>
      <c r="X86" s="448"/>
      <c r="Y86" s="448"/>
      <c r="Z86" s="448"/>
      <c r="AA86" s="448"/>
      <c r="AB86" s="448"/>
      <c r="AC86" s="448"/>
      <c r="AD86" s="448"/>
    </row>
    <row r="87" ht="12.75" customHeight="1">
      <c r="A87" s="448"/>
      <c r="B87" s="448"/>
      <c r="C87" s="448"/>
      <c r="D87" s="448"/>
      <c r="E87" s="448"/>
      <c r="F87" s="448"/>
      <c r="G87" s="448"/>
      <c r="H87" s="448"/>
      <c r="I87" s="448"/>
      <c r="J87" s="448"/>
      <c r="K87" s="448"/>
      <c r="L87" s="448"/>
      <c r="M87" s="448"/>
      <c r="N87" s="448"/>
      <c r="O87" s="448"/>
      <c r="P87" s="448"/>
      <c r="Q87" s="448"/>
      <c r="R87" s="448"/>
      <c r="S87" s="448"/>
      <c r="T87" s="448"/>
      <c r="U87" s="448"/>
      <c r="V87" s="448"/>
      <c r="W87" s="448"/>
      <c r="X87" s="448"/>
      <c r="Y87" s="448"/>
      <c r="Z87" s="448"/>
      <c r="AA87" s="448"/>
      <c r="AB87" s="448"/>
      <c r="AC87" s="448"/>
      <c r="AD87" s="448"/>
    </row>
    <row r="88" ht="12.75" customHeight="1">
      <c r="A88" s="448"/>
      <c r="B88" s="448"/>
      <c r="C88" s="448"/>
      <c r="D88" s="448"/>
      <c r="E88" s="448"/>
      <c r="F88" s="448"/>
      <c r="G88" s="448"/>
      <c r="H88" s="448"/>
      <c r="I88" s="448"/>
      <c r="J88" s="448"/>
      <c r="K88" s="448"/>
      <c r="L88" s="448"/>
      <c r="M88" s="448"/>
      <c r="N88" s="448"/>
      <c r="O88" s="448"/>
      <c r="P88" s="448"/>
      <c r="Q88" s="448"/>
      <c r="R88" s="448"/>
      <c r="S88" s="448"/>
      <c r="T88" s="448"/>
      <c r="U88" s="448"/>
      <c r="V88" s="448"/>
      <c r="W88" s="448"/>
      <c r="X88" s="448"/>
      <c r="Y88" s="448"/>
      <c r="Z88" s="448"/>
      <c r="AA88" s="448"/>
      <c r="AB88" s="448"/>
      <c r="AC88" s="448"/>
      <c r="AD88" s="448"/>
    </row>
    <row r="89" ht="12.75" customHeight="1">
      <c r="A89" s="448"/>
      <c r="B89" s="448"/>
      <c r="C89" s="448"/>
      <c r="D89" s="448"/>
      <c r="E89" s="448"/>
      <c r="F89" s="448"/>
      <c r="G89" s="448"/>
      <c r="H89" s="448"/>
      <c r="I89" s="448"/>
      <c r="J89" s="448"/>
      <c r="K89" s="448"/>
      <c r="L89" s="448"/>
      <c r="M89" s="448"/>
      <c r="N89" s="448"/>
      <c r="O89" s="448"/>
      <c r="P89" s="448"/>
      <c r="Q89" s="448"/>
      <c r="R89" s="448"/>
      <c r="S89" s="448"/>
      <c r="T89" s="448"/>
      <c r="U89" s="448"/>
      <c r="V89" s="448"/>
      <c r="W89" s="448"/>
      <c r="X89" s="448"/>
      <c r="Y89" s="448"/>
      <c r="Z89" s="448"/>
      <c r="AA89" s="448"/>
      <c r="AB89" s="448"/>
      <c r="AC89" s="448"/>
      <c r="AD89" s="448"/>
    </row>
    <row r="90" ht="12.75" customHeight="1">
      <c r="A90" s="448"/>
      <c r="B90" s="448"/>
      <c r="C90" s="448"/>
      <c r="D90" s="448"/>
      <c r="E90" s="448"/>
      <c r="F90" s="448"/>
      <c r="G90" s="448"/>
      <c r="H90" s="448"/>
      <c r="I90" s="448"/>
      <c r="J90" s="448"/>
      <c r="K90" s="448"/>
      <c r="L90" s="448"/>
      <c r="M90" s="448"/>
      <c r="N90" s="448"/>
      <c r="O90" s="448"/>
      <c r="P90" s="448"/>
      <c r="Q90" s="448"/>
      <c r="R90" s="448"/>
      <c r="S90" s="448"/>
      <c r="T90" s="448"/>
      <c r="U90" s="448"/>
      <c r="V90" s="448"/>
      <c r="W90" s="448"/>
      <c r="X90" s="448"/>
      <c r="Y90" s="448"/>
      <c r="Z90" s="448"/>
      <c r="AA90" s="448"/>
      <c r="AB90" s="448"/>
      <c r="AC90" s="448"/>
      <c r="AD90" s="448"/>
    </row>
    <row r="91" ht="12.75" customHeight="1">
      <c r="A91" s="448"/>
      <c r="B91" s="448"/>
      <c r="C91" s="448"/>
      <c r="D91" s="448"/>
      <c r="E91" s="448"/>
      <c r="F91" s="448"/>
      <c r="G91" s="448"/>
      <c r="H91" s="448"/>
      <c r="I91" s="448"/>
      <c r="J91" s="448"/>
      <c r="K91" s="448"/>
      <c r="L91" s="448"/>
      <c r="M91" s="448"/>
      <c r="N91" s="448"/>
      <c r="O91" s="448"/>
      <c r="P91" s="448"/>
      <c r="Q91" s="448"/>
      <c r="R91" s="448"/>
      <c r="S91" s="448"/>
      <c r="T91" s="448"/>
      <c r="U91" s="448"/>
      <c r="V91" s="448"/>
      <c r="W91" s="448"/>
      <c r="X91" s="448"/>
      <c r="Y91" s="448"/>
      <c r="Z91" s="448"/>
      <c r="AA91" s="448"/>
      <c r="AB91" s="448"/>
      <c r="AC91" s="448"/>
      <c r="AD91" s="448"/>
    </row>
    <row r="92" ht="12.75" customHeight="1">
      <c r="A92" s="448"/>
      <c r="B92" s="448"/>
      <c r="C92" s="448"/>
      <c r="D92" s="448"/>
      <c r="E92" s="448"/>
      <c r="F92" s="448"/>
      <c r="G92" s="448"/>
      <c r="H92" s="448"/>
      <c r="I92" s="448"/>
      <c r="J92" s="448"/>
      <c r="K92" s="448"/>
      <c r="L92" s="448"/>
      <c r="M92" s="448"/>
      <c r="N92" s="448"/>
      <c r="O92" s="448"/>
      <c r="P92" s="448"/>
      <c r="Q92" s="448"/>
      <c r="R92" s="448"/>
      <c r="S92" s="448"/>
      <c r="T92" s="448"/>
      <c r="U92" s="448"/>
      <c r="V92" s="448"/>
      <c r="W92" s="448"/>
      <c r="X92" s="448"/>
      <c r="Y92" s="448"/>
      <c r="Z92" s="448"/>
      <c r="AA92" s="448"/>
      <c r="AB92" s="448"/>
      <c r="AC92" s="448"/>
      <c r="AD92" s="448"/>
    </row>
    <row r="93" ht="12.75" customHeight="1">
      <c r="A93" s="448"/>
      <c r="B93" s="448"/>
      <c r="C93" s="448"/>
      <c r="D93" s="448"/>
      <c r="E93" s="448"/>
      <c r="F93" s="448"/>
      <c r="G93" s="448"/>
      <c r="H93" s="448"/>
      <c r="I93" s="448"/>
      <c r="J93" s="448"/>
      <c r="K93" s="448"/>
      <c r="L93" s="448"/>
      <c r="M93" s="448"/>
      <c r="N93" s="448"/>
      <c r="O93" s="448"/>
      <c r="P93" s="448"/>
      <c r="Q93" s="448"/>
      <c r="R93" s="448"/>
      <c r="S93" s="448"/>
      <c r="T93" s="448"/>
      <c r="U93" s="448"/>
      <c r="V93" s="448"/>
      <c r="W93" s="448"/>
      <c r="X93" s="448"/>
      <c r="Y93" s="448"/>
      <c r="Z93" s="448"/>
      <c r="AA93" s="448"/>
      <c r="AB93" s="448"/>
      <c r="AC93" s="448"/>
      <c r="AD93" s="448"/>
    </row>
    <row r="94" ht="12.75" customHeight="1">
      <c r="A94" s="448"/>
      <c r="B94" s="448"/>
      <c r="C94" s="448"/>
      <c r="D94" s="448"/>
      <c r="E94" s="448"/>
      <c r="F94" s="448"/>
      <c r="G94" s="448"/>
      <c r="H94" s="448"/>
      <c r="I94" s="448"/>
      <c r="J94" s="448"/>
      <c r="K94" s="448"/>
      <c r="L94" s="448"/>
      <c r="M94" s="448"/>
      <c r="N94" s="448"/>
      <c r="O94" s="448"/>
      <c r="P94" s="448"/>
      <c r="Q94" s="448"/>
      <c r="R94" s="448"/>
      <c r="S94" s="448"/>
      <c r="T94" s="448"/>
      <c r="U94" s="448"/>
      <c r="V94" s="448"/>
      <c r="W94" s="448"/>
      <c r="X94" s="448"/>
      <c r="Y94" s="448"/>
      <c r="Z94" s="448"/>
      <c r="AA94" s="448"/>
      <c r="AB94" s="448"/>
      <c r="AC94" s="448"/>
      <c r="AD94" s="448"/>
    </row>
    <row r="95" ht="12.75" customHeight="1">
      <c r="A95" s="448"/>
      <c r="B95" s="448"/>
      <c r="C95" s="448"/>
      <c r="D95" s="448"/>
      <c r="E95" s="448"/>
      <c r="F95" s="448"/>
      <c r="G95" s="448"/>
      <c r="H95" s="448"/>
      <c r="I95" s="448"/>
      <c r="J95" s="448"/>
      <c r="K95" s="448"/>
      <c r="L95" s="448"/>
      <c r="M95" s="448"/>
      <c r="N95" s="448"/>
      <c r="O95" s="448"/>
      <c r="P95" s="448"/>
      <c r="Q95" s="448"/>
      <c r="R95" s="448"/>
      <c r="S95" s="448"/>
      <c r="T95" s="448"/>
      <c r="U95" s="448"/>
      <c r="V95" s="448"/>
      <c r="W95" s="448"/>
      <c r="X95" s="448"/>
      <c r="Y95" s="448"/>
      <c r="Z95" s="448"/>
      <c r="AA95" s="448"/>
      <c r="AB95" s="448"/>
      <c r="AC95" s="448"/>
      <c r="AD95" s="448"/>
    </row>
    <row r="96" ht="12.75" customHeight="1">
      <c r="A96" s="448"/>
      <c r="B96" s="448"/>
      <c r="C96" s="448"/>
      <c r="D96" s="448"/>
      <c r="E96" s="448"/>
      <c r="F96" s="448"/>
      <c r="G96" s="448"/>
      <c r="H96" s="448"/>
      <c r="I96" s="448"/>
      <c r="J96" s="448"/>
      <c r="K96" s="448"/>
      <c r="L96" s="448"/>
      <c r="M96" s="448"/>
      <c r="N96" s="448"/>
      <c r="O96" s="448"/>
      <c r="P96" s="448"/>
      <c r="Q96" s="448"/>
      <c r="R96" s="448"/>
      <c r="S96" s="448"/>
      <c r="T96" s="448"/>
      <c r="U96" s="448"/>
      <c r="V96" s="448"/>
      <c r="W96" s="448"/>
      <c r="X96" s="448"/>
      <c r="Y96" s="448"/>
      <c r="Z96" s="448"/>
      <c r="AA96" s="448"/>
      <c r="AB96" s="448"/>
      <c r="AC96" s="448"/>
      <c r="AD96" s="448"/>
    </row>
    <row r="97" ht="12.75" customHeight="1">
      <c r="A97" s="448"/>
      <c r="B97" s="448"/>
      <c r="C97" s="448"/>
      <c r="D97" s="448"/>
      <c r="E97" s="448"/>
      <c r="F97" s="448"/>
      <c r="G97" s="448"/>
      <c r="H97" s="448"/>
      <c r="I97" s="448"/>
      <c r="J97" s="448"/>
      <c r="K97" s="448"/>
      <c r="L97" s="448"/>
      <c r="M97" s="448"/>
      <c r="N97" s="448"/>
      <c r="O97" s="448"/>
      <c r="P97" s="448"/>
      <c r="Q97" s="448"/>
      <c r="R97" s="448"/>
      <c r="S97" s="448"/>
      <c r="T97" s="448"/>
      <c r="U97" s="448"/>
      <c r="V97" s="448"/>
      <c r="W97" s="448"/>
      <c r="X97" s="448"/>
      <c r="Y97" s="448"/>
      <c r="Z97" s="448"/>
      <c r="AA97" s="448"/>
      <c r="AB97" s="448"/>
      <c r="AC97" s="448"/>
      <c r="AD97" s="448"/>
    </row>
    <row r="98" ht="12.75" customHeight="1">
      <c r="A98" s="448"/>
      <c r="B98" s="448"/>
      <c r="C98" s="448"/>
      <c r="D98" s="448"/>
      <c r="E98" s="448"/>
      <c r="F98" s="448"/>
      <c r="G98" s="448"/>
      <c r="H98" s="448"/>
      <c r="I98" s="448"/>
      <c r="J98" s="448"/>
      <c r="K98" s="448"/>
      <c r="L98" s="448"/>
      <c r="M98" s="448"/>
      <c r="N98" s="448"/>
      <c r="O98" s="448"/>
      <c r="P98" s="448"/>
      <c r="Q98" s="448"/>
      <c r="R98" s="448"/>
      <c r="S98" s="448"/>
      <c r="T98" s="448"/>
      <c r="U98" s="448"/>
      <c r="V98" s="448"/>
      <c r="W98" s="448"/>
      <c r="X98" s="448"/>
      <c r="Y98" s="448"/>
      <c r="Z98" s="448"/>
      <c r="AA98" s="448"/>
      <c r="AB98" s="448"/>
      <c r="AC98" s="448"/>
      <c r="AD98" s="448"/>
    </row>
    <row r="99" ht="12.75" customHeight="1">
      <c r="A99" s="448"/>
      <c r="B99" s="448"/>
      <c r="C99" s="448"/>
      <c r="D99" s="448"/>
      <c r="E99" s="448"/>
      <c r="F99" s="448"/>
      <c r="G99" s="448"/>
      <c r="H99" s="448"/>
      <c r="I99" s="448"/>
      <c r="J99" s="448"/>
      <c r="K99" s="448"/>
      <c r="L99" s="448"/>
      <c r="M99" s="448"/>
      <c r="N99" s="448"/>
      <c r="O99" s="448"/>
      <c r="P99" s="448"/>
      <c r="Q99" s="448"/>
      <c r="R99" s="448"/>
      <c r="S99" s="448"/>
      <c r="T99" s="448"/>
      <c r="U99" s="448"/>
      <c r="V99" s="448"/>
      <c r="W99" s="448"/>
      <c r="X99" s="448"/>
      <c r="Y99" s="448"/>
      <c r="Z99" s="448"/>
      <c r="AA99" s="448"/>
      <c r="AB99" s="448"/>
      <c r="AC99" s="448"/>
      <c r="AD99" s="448"/>
    </row>
    <row r="100" ht="12.75" customHeight="1">
      <c r="A100" s="448"/>
      <c r="B100" s="448"/>
      <c r="C100" s="448"/>
      <c r="D100" s="448"/>
      <c r="E100" s="448"/>
      <c r="F100" s="448"/>
      <c r="G100" s="448"/>
      <c r="H100" s="448"/>
      <c r="I100" s="448"/>
      <c r="J100" s="448"/>
      <c r="K100" s="448"/>
      <c r="L100" s="448"/>
      <c r="M100" s="448"/>
      <c r="N100" s="448"/>
      <c r="O100" s="448"/>
      <c r="P100" s="448"/>
      <c r="Q100" s="448"/>
      <c r="R100" s="448"/>
      <c r="S100" s="448"/>
      <c r="T100" s="448"/>
      <c r="U100" s="448"/>
      <c r="V100" s="448"/>
      <c r="W100" s="448"/>
      <c r="X100" s="448"/>
      <c r="Y100" s="448"/>
      <c r="Z100" s="448"/>
      <c r="AA100" s="448"/>
      <c r="AB100" s="448"/>
      <c r="AC100" s="448"/>
      <c r="AD100" s="448"/>
    </row>
    <row r="101" ht="12.75" customHeight="1">
      <c r="A101" s="448"/>
      <c r="B101" s="448"/>
      <c r="C101" s="448"/>
      <c r="D101" s="448"/>
      <c r="E101" s="448"/>
      <c r="F101" s="448"/>
      <c r="G101" s="448"/>
      <c r="H101" s="448"/>
      <c r="I101" s="448"/>
      <c r="J101" s="448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  <c r="W101" s="448"/>
      <c r="X101" s="448"/>
      <c r="Y101" s="448"/>
      <c r="Z101" s="448"/>
      <c r="AA101" s="448"/>
      <c r="AB101" s="448"/>
      <c r="AC101" s="448"/>
      <c r="AD101" s="448"/>
    </row>
    <row r="102" ht="12.75" customHeight="1">
      <c r="A102" s="448"/>
      <c r="B102" s="448"/>
      <c r="C102" s="448"/>
      <c r="D102" s="448"/>
      <c r="E102" s="448"/>
      <c r="F102" s="448"/>
      <c r="G102" s="448"/>
      <c r="H102" s="448"/>
      <c r="I102" s="448"/>
      <c r="J102" s="448"/>
      <c r="K102" s="448"/>
      <c r="L102" s="448"/>
      <c r="M102" s="448"/>
      <c r="N102" s="448"/>
      <c r="O102" s="448"/>
      <c r="P102" s="448"/>
      <c r="Q102" s="448"/>
      <c r="R102" s="448"/>
      <c r="S102" s="448"/>
      <c r="T102" s="448"/>
      <c r="U102" s="448"/>
      <c r="V102" s="448"/>
      <c r="W102" s="448"/>
      <c r="X102" s="448"/>
      <c r="Y102" s="448"/>
      <c r="Z102" s="448"/>
      <c r="AA102" s="448"/>
      <c r="AB102" s="448"/>
      <c r="AC102" s="448"/>
      <c r="AD102" s="448"/>
    </row>
    <row r="103" ht="12.75" customHeight="1">
      <c r="A103" s="448"/>
      <c r="B103" s="448"/>
      <c r="C103" s="448"/>
      <c r="D103" s="448"/>
      <c r="E103" s="448"/>
      <c r="F103" s="448"/>
      <c r="G103" s="448"/>
      <c r="H103" s="448"/>
      <c r="I103" s="448"/>
      <c r="J103" s="448"/>
      <c r="K103" s="448"/>
      <c r="L103" s="448"/>
      <c r="M103" s="448"/>
      <c r="N103" s="448"/>
      <c r="O103" s="448"/>
      <c r="P103" s="448"/>
      <c r="Q103" s="448"/>
      <c r="R103" s="448"/>
      <c r="S103" s="448"/>
      <c r="T103" s="448"/>
      <c r="U103" s="448"/>
      <c r="V103" s="448"/>
      <c r="W103" s="448"/>
      <c r="X103" s="448"/>
      <c r="Y103" s="448"/>
      <c r="Z103" s="448"/>
      <c r="AA103" s="448"/>
      <c r="AB103" s="448"/>
      <c r="AC103" s="448"/>
      <c r="AD103" s="448"/>
    </row>
    <row r="104" ht="12.75" customHeight="1">
      <c r="A104" s="448"/>
      <c r="B104" s="448"/>
      <c r="C104" s="448"/>
      <c r="D104" s="448"/>
      <c r="E104" s="448"/>
      <c r="F104" s="448"/>
      <c r="G104" s="448"/>
      <c r="H104" s="448"/>
      <c r="I104" s="448"/>
      <c r="J104" s="448"/>
      <c r="K104" s="448"/>
      <c r="L104" s="448"/>
      <c r="M104" s="448"/>
      <c r="N104" s="448"/>
      <c r="O104" s="448"/>
      <c r="P104" s="448"/>
      <c r="Q104" s="448"/>
      <c r="R104" s="448"/>
      <c r="S104" s="448"/>
      <c r="T104" s="448"/>
      <c r="U104" s="448"/>
      <c r="V104" s="448"/>
      <c r="W104" s="448"/>
      <c r="X104" s="448"/>
      <c r="Y104" s="448"/>
      <c r="Z104" s="448"/>
      <c r="AA104" s="448"/>
      <c r="AB104" s="448"/>
      <c r="AC104" s="448"/>
      <c r="AD104" s="448"/>
    </row>
    <row r="105" ht="12.75" customHeight="1">
      <c r="A105" s="448"/>
      <c r="B105" s="448"/>
      <c r="C105" s="448"/>
      <c r="D105" s="448"/>
      <c r="E105" s="448"/>
      <c r="F105" s="448"/>
      <c r="G105" s="448"/>
      <c r="H105" s="448"/>
      <c r="I105" s="448"/>
      <c r="J105" s="448"/>
      <c r="K105" s="448"/>
      <c r="L105" s="448"/>
      <c r="M105" s="448"/>
      <c r="N105" s="448"/>
      <c r="O105" s="448"/>
      <c r="P105" s="448"/>
      <c r="Q105" s="448"/>
      <c r="R105" s="448"/>
      <c r="S105" s="448"/>
      <c r="T105" s="448"/>
      <c r="U105" s="448"/>
      <c r="V105" s="448"/>
      <c r="W105" s="448"/>
      <c r="X105" s="448"/>
      <c r="Y105" s="448"/>
      <c r="Z105" s="448"/>
      <c r="AA105" s="448"/>
      <c r="AB105" s="448"/>
      <c r="AC105" s="448"/>
      <c r="AD105" s="448"/>
    </row>
    <row r="106" ht="12.75" customHeight="1">
      <c r="A106" s="448"/>
      <c r="B106" s="448"/>
      <c r="C106" s="448"/>
      <c r="D106" s="448"/>
      <c r="E106" s="448"/>
      <c r="F106" s="448"/>
      <c r="G106" s="448"/>
      <c r="H106" s="448"/>
      <c r="I106" s="448"/>
      <c r="J106" s="448"/>
      <c r="K106" s="448"/>
      <c r="L106" s="448"/>
      <c r="M106" s="448"/>
      <c r="N106" s="448"/>
      <c r="O106" s="448"/>
      <c r="P106" s="448"/>
      <c r="Q106" s="448"/>
      <c r="R106" s="448"/>
      <c r="S106" s="448"/>
      <c r="T106" s="448"/>
      <c r="U106" s="448"/>
      <c r="V106" s="448"/>
      <c r="W106" s="448"/>
      <c r="X106" s="448"/>
      <c r="Y106" s="448"/>
      <c r="Z106" s="448"/>
      <c r="AA106" s="448"/>
      <c r="AB106" s="448"/>
      <c r="AC106" s="448"/>
      <c r="AD106" s="448"/>
    </row>
    <row r="107" ht="12.75" customHeight="1">
      <c r="A107" s="448"/>
      <c r="B107" s="448"/>
      <c r="C107" s="448"/>
      <c r="D107" s="448"/>
      <c r="E107" s="448"/>
      <c r="F107" s="448"/>
      <c r="G107" s="448"/>
      <c r="H107" s="448"/>
      <c r="I107" s="448"/>
      <c r="J107" s="448"/>
      <c r="K107" s="448"/>
      <c r="L107" s="448"/>
      <c r="M107" s="448"/>
      <c r="N107" s="448"/>
      <c r="O107" s="448"/>
      <c r="P107" s="448"/>
      <c r="Q107" s="448"/>
      <c r="R107" s="448"/>
      <c r="S107" s="448"/>
      <c r="T107" s="448"/>
      <c r="U107" s="448"/>
      <c r="V107" s="448"/>
      <c r="W107" s="448"/>
      <c r="X107" s="448"/>
      <c r="Y107" s="448"/>
      <c r="Z107" s="448"/>
      <c r="AA107" s="448"/>
      <c r="AB107" s="448"/>
      <c r="AC107" s="448"/>
      <c r="AD107" s="448"/>
    </row>
    <row r="108" ht="12.75" customHeight="1">
      <c r="A108" s="448"/>
      <c r="B108" s="448"/>
      <c r="C108" s="448"/>
      <c r="D108" s="448"/>
      <c r="E108" s="448"/>
      <c r="F108" s="448"/>
      <c r="G108" s="448"/>
      <c r="H108" s="448"/>
      <c r="I108" s="448"/>
      <c r="J108" s="448"/>
      <c r="K108" s="448"/>
      <c r="L108" s="448"/>
      <c r="M108" s="448"/>
      <c r="N108" s="448"/>
      <c r="O108" s="448"/>
      <c r="P108" s="448"/>
      <c r="Q108" s="448"/>
      <c r="R108" s="448"/>
      <c r="S108" s="448"/>
      <c r="T108" s="448"/>
      <c r="U108" s="448"/>
      <c r="V108" s="448"/>
      <c r="W108" s="448"/>
      <c r="X108" s="448"/>
      <c r="Y108" s="448"/>
      <c r="Z108" s="448"/>
      <c r="AA108" s="448"/>
      <c r="AB108" s="448"/>
      <c r="AC108" s="448"/>
      <c r="AD108" s="448"/>
    </row>
    <row r="109" ht="12.75" customHeight="1">
      <c r="A109" s="448"/>
      <c r="B109" s="448"/>
      <c r="C109" s="448"/>
      <c r="D109" s="448"/>
      <c r="E109" s="448"/>
      <c r="F109" s="448"/>
      <c r="G109" s="448"/>
      <c r="H109" s="448"/>
      <c r="I109" s="448"/>
      <c r="J109" s="448"/>
      <c r="K109" s="448"/>
      <c r="L109" s="448"/>
      <c r="M109" s="448"/>
      <c r="N109" s="448"/>
      <c r="O109" s="448"/>
      <c r="P109" s="448"/>
      <c r="Q109" s="448"/>
      <c r="R109" s="448"/>
      <c r="S109" s="448"/>
      <c r="T109" s="448"/>
      <c r="U109" s="448"/>
      <c r="V109" s="448"/>
      <c r="W109" s="448"/>
      <c r="X109" s="448"/>
      <c r="Y109" s="448"/>
      <c r="Z109" s="448"/>
      <c r="AA109" s="448"/>
      <c r="AB109" s="448"/>
      <c r="AC109" s="448"/>
      <c r="AD109" s="448"/>
    </row>
    <row r="110" ht="12.75" customHeight="1">
      <c r="A110" s="448"/>
      <c r="B110" s="448"/>
      <c r="C110" s="448"/>
      <c r="D110" s="448"/>
      <c r="E110" s="448"/>
      <c r="F110" s="448"/>
      <c r="G110" s="448"/>
      <c r="H110" s="448"/>
      <c r="I110" s="448"/>
      <c r="J110" s="448"/>
      <c r="K110" s="448"/>
      <c r="L110" s="448"/>
      <c r="M110" s="448"/>
      <c r="N110" s="448"/>
      <c r="O110" s="448"/>
      <c r="P110" s="448"/>
      <c r="Q110" s="448"/>
      <c r="R110" s="448"/>
      <c r="S110" s="448"/>
      <c r="T110" s="448"/>
      <c r="U110" s="448"/>
      <c r="V110" s="448"/>
      <c r="W110" s="448"/>
      <c r="X110" s="448"/>
      <c r="Y110" s="448"/>
      <c r="Z110" s="448"/>
      <c r="AA110" s="448"/>
      <c r="AB110" s="448"/>
      <c r="AC110" s="448"/>
      <c r="AD110" s="448"/>
    </row>
    <row r="111" ht="12.75" customHeight="1">
      <c r="A111" s="448"/>
      <c r="B111" s="448"/>
      <c r="C111" s="448"/>
      <c r="D111" s="448"/>
      <c r="E111" s="448"/>
      <c r="F111" s="448"/>
      <c r="G111" s="448"/>
      <c r="H111" s="448"/>
      <c r="I111" s="448"/>
      <c r="J111" s="448"/>
      <c r="K111" s="448"/>
      <c r="L111" s="448"/>
      <c r="M111" s="448"/>
      <c r="N111" s="448"/>
      <c r="O111" s="448"/>
      <c r="P111" s="448"/>
      <c r="Q111" s="448"/>
      <c r="R111" s="448"/>
      <c r="S111" s="448"/>
      <c r="T111" s="448"/>
      <c r="U111" s="448"/>
      <c r="V111" s="448"/>
      <c r="W111" s="448"/>
      <c r="X111" s="448"/>
      <c r="Y111" s="448"/>
      <c r="Z111" s="448"/>
      <c r="AA111" s="448"/>
      <c r="AB111" s="448"/>
      <c r="AC111" s="448"/>
      <c r="AD111" s="448"/>
    </row>
    <row r="112" ht="12.75" customHeight="1">
      <c r="A112" s="448"/>
      <c r="B112" s="448"/>
      <c r="C112" s="448"/>
      <c r="D112" s="448"/>
      <c r="E112" s="448"/>
      <c r="F112" s="448"/>
      <c r="G112" s="448"/>
      <c r="H112" s="448"/>
      <c r="I112" s="448"/>
      <c r="J112" s="448"/>
      <c r="K112" s="448"/>
      <c r="L112" s="448"/>
      <c r="M112" s="448"/>
      <c r="N112" s="448"/>
      <c r="O112" s="448"/>
      <c r="P112" s="448"/>
      <c r="Q112" s="448"/>
      <c r="R112" s="448"/>
      <c r="S112" s="448"/>
      <c r="T112" s="448"/>
      <c r="U112" s="448"/>
      <c r="V112" s="448"/>
      <c r="W112" s="448"/>
      <c r="X112" s="448"/>
      <c r="Y112" s="448"/>
      <c r="Z112" s="448"/>
      <c r="AA112" s="448"/>
      <c r="AB112" s="448"/>
      <c r="AC112" s="448"/>
      <c r="AD112" s="448"/>
    </row>
    <row r="113" ht="12.75" customHeight="1">
      <c r="A113" s="448"/>
      <c r="B113" s="448"/>
      <c r="C113" s="448"/>
      <c r="D113" s="448"/>
      <c r="E113" s="448"/>
      <c r="F113" s="448"/>
      <c r="G113" s="448"/>
      <c r="H113" s="448"/>
      <c r="I113" s="448"/>
      <c r="J113" s="448"/>
      <c r="K113" s="448"/>
      <c r="L113" s="448"/>
      <c r="M113" s="448"/>
      <c r="N113" s="448"/>
      <c r="O113" s="448"/>
      <c r="P113" s="448"/>
      <c r="Q113" s="448"/>
      <c r="R113" s="448"/>
      <c r="S113" s="448"/>
      <c r="T113" s="448"/>
      <c r="U113" s="448"/>
      <c r="V113" s="448"/>
      <c r="W113" s="448"/>
      <c r="X113" s="448"/>
      <c r="Y113" s="448"/>
      <c r="Z113" s="448"/>
      <c r="AA113" s="448"/>
      <c r="AB113" s="448"/>
      <c r="AC113" s="448"/>
      <c r="AD113" s="448"/>
    </row>
    <row r="114" ht="12.75" customHeight="1">
      <c r="A114" s="448"/>
      <c r="B114" s="448"/>
      <c r="C114" s="448"/>
      <c r="D114" s="448"/>
      <c r="E114" s="448"/>
      <c r="F114" s="448"/>
      <c r="G114" s="448"/>
      <c r="H114" s="448"/>
      <c r="I114" s="448"/>
      <c r="J114" s="448"/>
      <c r="K114" s="448"/>
      <c r="L114" s="448"/>
      <c r="M114" s="448"/>
      <c r="N114" s="448"/>
      <c r="O114" s="448"/>
      <c r="P114" s="448"/>
      <c r="Q114" s="448"/>
      <c r="R114" s="448"/>
      <c r="S114" s="448"/>
      <c r="T114" s="448"/>
      <c r="U114" s="448"/>
      <c r="V114" s="448"/>
      <c r="W114" s="448"/>
      <c r="X114" s="448"/>
      <c r="Y114" s="448"/>
      <c r="Z114" s="448"/>
      <c r="AA114" s="448"/>
      <c r="AB114" s="448"/>
      <c r="AC114" s="448"/>
      <c r="AD114" s="448"/>
    </row>
    <row r="115" ht="12.75" customHeight="1">
      <c r="A115" s="448"/>
      <c r="B115" s="448"/>
      <c r="C115" s="448"/>
      <c r="D115" s="448"/>
      <c r="E115" s="448"/>
      <c r="F115" s="448"/>
      <c r="G115" s="448"/>
      <c r="H115" s="448"/>
      <c r="I115" s="448"/>
      <c r="J115" s="448"/>
      <c r="K115" s="448"/>
      <c r="L115" s="448"/>
      <c r="M115" s="448"/>
      <c r="N115" s="448"/>
      <c r="O115" s="448"/>
      <c r="P115" s="448"/>
      <c r="Q115" s="448"/>
      <c r="R115" s="448"/>
      <c r="S115" s="448"/>
      <c r="T115" s="448"/>
      <c r="U115" s="448"/>
      <c r="V115" s="448"/>
      <c r="W115" s="448"/>
      <c r="X115" s="448"/>
      <c r="Y115" s="448"/>
      <c r="Z115" s="448"/>
      <c r="AA115" s="448"/>
      <c r="AB115" s="448"/>
      <c r="AC115" s="448"/>
      <c r="AD115" s="448"/>
    </row>
    <row r="116" ht="12.75" customHeight="1">
      <c r="A116" s="448"/>
      <c r="B116" s="448"/>
      <c r="C116" s="448"/>
      <c r="D116" s="448"/>
      <c r="E116" s="448"/>
      <c r="F116" s="448"/>
      <c r="G116" s="448"/>
      <c r="H116" s="448"/>
      <c r="I116" s="448"/>
      <c r="J116" s="448"/>
      <c r="K116" s="448"/>
      <c r="L116" s="448"/>
      <c r="M116" s="448"/>
      <c r="N116" s="448"/>
      <c r="O116" s="448"/>
      <c r="P116" s="448"/>
      <c r="Q116" s="448"/>
      <c r="R116" s="448"/>
      <c r="S116" s="448"/>
      <c r="T116" s="448"/>
      <c r="U116" s="448"/>
      <c r="V116" s="448"/>
      <c r="W116" s="448"/>
      <c r="X116" s="448"/>
      <c r="Y116" s="448"/>
      <c r="Z116" s="448"/>
      <c r="AA116" s="448"/>
      <c r="AB116" s="448"/>
      <c r="AC116" s="448"/>
      <c r="AD116" s="448"/>
    </row>
    <row r="117" ht="12.75" customHeight="1">
      <c r="A117" s="448"/>
      <c r="B117" s="448"/>
      <c r="C117" s="448"/>
      <c r="D117" s="448"/>
      <c r="E117" s="448"/>
      <c r="F117" s="448"/>
      <c r="G117" s="448"/>
      <c r="H117" s="448"/>
      <c r="I117" s="448"/>
      <c r="J117" s="448"/>
      <c r="K117" s="448"/>
      <c r="L117" s="448"/>
      <c r="M117" s="448"/>
      <c r="N117" s="448"/>
      <c r="O117" s="448"/>
      <c r="P117" s="448"/>
      <c r="Q117" s="448"/>
      <c r="R117" s="448"/>
      <c r="S117" s="448"/>
      <c r="T117" s="448"/>
      <c r="U117" s="448"/>
      <c r="V117" s="448"/>
      <c r="W117" s="448"/>
      <c r="X117" s="448"/>
      <c r="Y117" s="448"/>
      <c r="Z117" s="448"/>
      <c r="AA117" s="448"/>
      <c r="AB117" s="448"/>
      <c r="AC117" s="448"/>
      <c r="AD117" s="448"/>
    </row>
    <row r="118" ht="12.75" customHeight="1">
      <c r="A118" s="448"/>
      <c r="B118" s="448"/>
      <c r="C118" s="448"/>
      <c r="D118" s="448"/>
      <c r="E118" s="448"/>
      <c r="F118" s="448"/>
      <c r="G118" s="448"/>
      <c r="H118" s="448"/>
      <c r="I118" s="448"/>
      <c r="J118" s="448"/>
      <c r="K118" s="448"/>
      <c r="L118" s="448"/>
      <c r="M118" s="448"/>
      <c r="N118" s="448"/>
      <c r="O118" s="448"/>
      <c r="P118" s="448"/>
      <c r="Q118" s="448"/>
      <c r="R118" s="448"/>
      <c r="S118" s="448"/>
      <c r="T118" s="448"/>
      <c r="U118" s="448"/>
      <c r="V118" s="448"/>
      <c r="W118" s="448"/>
      <c r="X118" s="448"/>
      <c r="Y118" s="448"/>
      <c r="Z118" s="448"/>
      <c r="AA118" s="448"/>
      <c r="AB118" s="448"/>
      <c r="AC118" s="448"/>
      <c r="AD118" s="448"/>
    </row>
    <row r="119" ht="12.75" customHeight="1">
      <c r="A119" s="448"/>
      <c r="B119" s="448"/>
      <c r="C119" s="448"/>
      <c r="D119" s="448"/>
      <c r="E119" s="448"/>
      <c r="F119" s="448"/>
      <c r="G119" s="448"/>
      <c r="H119" s="448"/>
      <c r="I119" s="448"/>
      <c r="J119" s="448"/>
      <c r="K119" s="448"/>
      <c r="L119" s="448"/>
      <c r="M119" s="448"/>
      <c r="N119" s="448"/>
      <c r="O119" s="448"/>
      <c r="P119" s="448"/>
      <c r="Q119" s="448"/>
      <c r="R119" s="448"/>
      <c r="S119" s="448"/>
      <c r="T119" s="448"/>
      <c r="U119" s="448"/>
      <c r="V119" s="448"/>
      <c r="W119" s="448"/>
      <c r="X119" s="448"/>
      <c r="Y119" s="448"/>
      <c r="Z119" s="448"/>
      <c r="AA119" s="448"/>
      <c r="AB119" s="448"/>
      <c r="AC119" s="448"/>
      <c r="AD119" s="448"/>
    </row>
    <row r="120" ht="12.75" customHeight="1">
      <c r="A120" s="448"/>
      <c r="B120" s="448"/>
      <c r="C120" s="448"/>
      <c r="D120" s="448"/>
      <c r="E120" s="448"/>
      <c r="F120" s="448"/>
      <c r="G120" s="448"/>
      <c r="H120" s="448"/>
      <c r="I120" s="448"/>
      <c r="J120" s="448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  <c r="W120" s="448"/>
      <c r="X120" s="448"/>
      <c r="Y120" s="448"/>
      <c r="Z120" s="448"/>
      <c r="AA120" s="448"/>
      <c r="AB120" s="448"/>
      <c r="AC120" s="448"/>
      <c r="AD120" s="448"/>
    </row>
    <row r="121" ht="12.75" customHeight="1">
      <c r="A121" s="448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448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</row>
    <row r="122" ht="12.75" customHeight="1">
      <c r="A122" s="448"/>
      <c r="B122" s="448"/>
      <c r="C122" s="448"/>
      <c r="D122" s="448"/>
      <c r="E122" s="448"/>
      <c r="F122" s="448"/>
      <c r="G122" s="448"/>
      <c r="H122" s="448"/>
      <c r="I122" s="448"/>
      <c r="J122" s="448"/>
      <c r="K122" s="448"/>
      <c r="L122" s="448"/>
      <c r="M122" s="448"/>
      <c r="N122" s="448"/>
      <c r="O122" s="448"/>
      <c r="P122" s="448"/>
      <c r="Q122" s="448"/>
      <c r="R122" s="448"/>
      <c r="S122" s="448"/>
      <c r="T122" s="448"/>
      <c r="U122" s="448"/>
      <c r="V122" s="448"/>
      <c r="W122" s="448"/>
      <c r="X122" s="448"/>
      <c r="Y122" s="448"/>
      <c r="Z122" s="448"/>
      <c r="AA122" s="448"/>
      <c r="AB122" s="448"/>
      <c r="AC122" s="448"/>
      <c r="AD122" s="448"/>
    </row>
    <row r="123" ht="12.75" customHeight="1">
      <c r="A123" s="448"/>
      <c r="B123" s="448"/>
      <c r="C123" s="448"/>
      <c r="D123" s="448"/>
      <c r="E123" s="448"/>
      <c r="F123" s="448"/>
      <c r="G123" s="448"/>
      <c r="H123" s="448"/>
      <c r="I123" s="448"/>
      <c r="J123" s="448"/>
      <c r="K123" s="448"/>
      <c r="L123" s="448"/>
      <c r="M123" s="448"/>
      <c r="N123" s="448"/>
      <c r="O123" s="448"/>
      <c r="P123" s="448"/>
      <c r="Q123" s="448"/>
      <c r="R123" s="448"/>
      <c r="S123" s="448"/>
      <c r="T123" s="448"/>
      <c r="U123" s="448"/>
      <c r="V123" s="448"/>
      <c r="W123" s="448"/>
      <c r="X123" s="448"/>
      <c r="Y123" s="448"/>
      <c r="Z123" s="448"/>
      <c r="AA123" s="448"/>
      <c r="AB123" s="448"/>
      <c r="AC123" s="448"/>
      <c r="AD123" s="448"/>
    </row>
    <row r="124" ht="12.75" customHeight="1">
      <c r="A124" s="448"/>
      <c r="B124" s="448"/>
      <c r="C124" s="448"/>
      <c r="D124" s="448"/>
      <c r="E124" s="448"/>
      <c r="F124" s="448"/>
      <c r="G124" s="448"/>
      <c r="H124" s="448"/>
      <c r="I124" s="448"/>
      <c r="J124" s="448"/>
      <c r="K124" s="448"/>
      <c r="L124" s="448"/>
      <c r="M124" s="448"/>
      <c r="N124" s="448"/>
      <c r="O124" s="448"/>
      <c r="P124" s="448"/>
      <c r="Q124" s="448"/>
      <c r="R124" s="448"/>
      <c r="S124" s="448"/>
      <c r="T124" s="448"/>
      <c r="U124" s="448"/>
      <c r="V124" s="448"/>
      <c r="W124" s="448"/>
      <c r="X124" s="448"/>
      <c r="Y124" s="448"/>
      <c r="Z124" s="448"/>
      <c r="AA124" s="448"/>
      <c r="AB124" s="448"/>
      <c r="AC124" s="448"/>
      <c r="AD124" s="448"/>
    </row>
    <row r="125" ht="12.75" customHeight="1">
      <c r="A125" s="448"/>
      <c r="B125" s="448"/>
      <c r="C125" s="448"/>
      <c r="D125" s="448"/>
      <c r="E125" s="448"/>
      <c r="F125" s="448"/>
      <c r="G125" s="448"/>
      <c r="H125" s="448"/>
      <c r="I125" s="448"/>
      <c r="J125" s="448"/>
      <c r="K125" s="448"/>
      <c r="L125" s="448"/>
      <c r="M125" s="448"/>
      <c r="N125" s="448"/>
      <c r="O125" s="448"/>
      <c r="P125" s="448"/>
      <c r="Q125" s="448"/>
      <c r="R125" s="448"/>
      <c r="S125" s="448"/>
      <c r="T125" s="448"/>
      <c r="U125" s="448"/>
      <c r="V125" s="448"/>
      <c r="W125" s="448"/>
      <c r="X125" s="448"/>
      <c r="Y125" s="448"/>
      <c r="Z125" s="448"/>
      <c r="AA125" s="448"/>
      <c r="AB125" s="448"/>
      <c r="AC125" s="448"/>
      <c r="AD125" s="448"/>
    </row>
    <row r="126" ht="12.75" customHeight="1">
      <c r="A126" s="448"/>
      <c r="B126" s="448"/>
      <c r="C126" s="448"/>
      <c r="D126" s="448"/>
      <c r="E126" s="448"/>
      <c r="F126" s="448"/>
      <c r="G126" s="448"/>
      <c r="H126" s="448"/>
      <c r="I126" s="448"/>
      <c r="J126" s="448"/>
      <c r="K126" s="448"/>
      <c r="L126" s="448"/>
      <c r="M126" s="448"/>
      <c r="N126" s="448"/>
      <c r="O126" s="448"/>
      <c r="P126" s="448"/>
      <c r="Q126" s="448"/>
      <c r="R126" s="448"/>
      <c r="S126" s="448"/>
      <c r="T126" s="448"/>
      <c r="U126" s="448"/>
      <c r="V126" s="448"/>
      <c r="W126" s="448"/>
      <c r="X126" s="448"/>
      <c r="Y126" s="448"/>
      <c r="Z126" s="448"/>
      <c r="AA126" s="448"/>
      <c r="AB126" s="448"/>
      <c r="AC126" s="448"/>
      <c r="AD126" s="448"/>
    </row>
    <row r="127" ht="12.75" customHeight="1">
      <c r="A127" s="448"/>
      <c r="B127" s="448"/>
      <c r="C127" s="448"/>
      <c r="D127" s="448"/>
      <c r="E127" s="448"/>
      <c r="F127" s="448"/>
      <c r="G127" s="448"/>
      <c r="H127" s="448"/>
      <c r="I127" s="448"/>
      <c r="J127" s="448"/>
      <c r="K127" s="448"/>
      <c r="L127" s="448"/>
      <c r="M127" s="448"/>
      <c r="N127" s="448"/>
      <c r="O127" s="448"/>
      <c r="P127" s="448"/>
      <c r="Q127" s="448"/>
      <c r="R127" s="448"/>
      <c r="S127" s="448"/>
      <c r="T127" s="448"/>
      <c r="U127" s="448"/>
      <c r="V127" s="448"/>
      <c r="W127" s="448"/>
      <c r="X127" s="448"/>
      <c r="Y127" s="448"/>
      <c r="Z127" s="448"/>
      <c r="AA127" s="448"/>
      <c r="AB127" s="448"/>
      <c r="AC127" s="448"/>
      <c r="AD127" s="448"/>
    </row>
    <row r="128" ht="12.75" customHeight="1">
      <c r="A128" s="448"/>
      <c r="B128" s="448"/>
      <c r="C128" s="448"/>
      <c r="D128" s="448"/>
      <c r="E128" s="448"/>
      <c r="F128" s="448"/>
      <c r="G128" s="448"/>
      <c r="H128" s="448"/>
      <c r="I128" s="448"/>
      <c r="J128" s="448"/>
      <c r="K128" s="448"/>
      <c r="L128" s="448"/>
      <c r="M128" s="448"/>
      <c r="N128" s="448"/>
      <c r="O128" s="448"/>
      <c r="P128" s="448"/>
      <c r="Q128" s="448"/>
      <c r="R128" s="448"/>
      <c r="S128" s="448"/>
      <c r="T128" s="448"/>
      <c r="U128" s="448"/>
      <c r="V128" s="448"/>
      <c r="W128" s="448"/>
      <c r="X128" s="448"/>
      <c r="Y128" s="448"/>
      <c r="Z128" s="448"/>
      <c r="AA128" s="448"/>
      <c r="AB128" s="448"/>
      <c r="AC128" s="448"/>
      <c r="AD128" s="448"/>
    </row>
    <row r="129" ht="12.75" customHeight="1">
      <c r="A129" s="448"/>
      <c r="B129" s="448"/>
      <c r="C129" s="448"/>
      <c r="D129" s="448"/>
      <c r="E129" s="448"/>
      <c r="F129" s="448"/>
      <c r="G129" s="448"/>
      <c r="H129" s="448"/>
      <c r="I129" s="448"/>
      <c r="J129" s="448"/>
      <c r="K129" s="448"/>
      <c r="L129" s="448"/>
      <c r="M129" s="448"/>
      <c r="N129" s="448"/>
      <c r="O129" s="448"/>
      <c r="P129" s="448"/>
      <c r="Q129" s="448"/>
      <c r="R129" s="448"/>
      <c r="S129" s="448"/>
      <c r="T129" s="448"/>
      <c r="U129" s="448"/>
      <c r="V129" s="448"/>
      <c r="W129" s="448"/>
      <c r="X129" s="448"/>
      <c r="Y129" s="448"/>
      <c r="Z129" s="448"/>
      <c r="AA129" s="448"/>
      <c r="AB129" s="448"/>
      <c r="AC129" s="448"/>
      <c r="AD129" s="448"/>
    </row>
    <row r="130" ht="12.75" customHeight="1">
      <c r="A130" s="448"/>
      <c r="B130" s="448"/>
      <c r="C130" s="448"/>
      <c r="D130" s="448"/>
      <c r="E130" s="448"/>
      <c r="F130" s="448"/>
      <c r="G130" s="448"/>
      <c r="H130" s="448"/>
      <c r="I130" s="448"/>
      <c r="J130" s="448"/>
      <c r="K130" s="448"/>
      <c r="L130" s="448"/>
      <c r="M130" s="448"/>
      <c r="N130" s="448"/>
      <c r="O130" s="448"/>
      <c r="P130" s="448"/>
      <c r="Q130" s="448"/>
      <c r="R130" s="448"/>
      <c r="S130" s="448"/>
      <c r="T130" s="448"/>
      <c r="U130" s="448"/>
      <c r="V130" s="448"/>
      <c r="W130" s="448"/>
      <c r="X130" s="448"/>
      <c r="Y130" s="448"/>
      <c r="Z130" s="448"/>
      <c r="AA130" s="448"/>
      <c r="AB130" s="448"/>
      <c r="AC130" s="448"/>
      <c r="AD130" s="448"/>
    </row>
    <row r="131" ht="12.75" customHeight="1">
      <c r="A131" s="448"/>
      <c r="B131" s="448"/>
      <c r="C131" s="448"/>
      <c r="D131" s="448"/>
      <c r="E131" s="448"/>
      <c r="F131" s="448"/>
      <c r="G131" s="448"/>
      <c r="H131" s="448"/>
      <c r="I131" s="448"/>
      <c r="J131" s="448"/>
      <c r="K131" s="448"/>
      <c r="L131" s="448"/>
      <c r="M131" s="448"/>
      <c r="N131" s="448"/>
      <c r="O131" s="448"/>
      <c r="P131" s="448"/>
      <c r="Q131" s="448"/>
      <c r="R131" s="448"/>
      <c r="S131" s="448"/>
      <c r="T131" s="448"/>
      <c r="U131" s="448"/>
      <c r="V131" s="448"/>
      <c r="W131" s="448"/>
      <c r="X131" s="448"/>
      <c r="Y131" s="448"/>
      <c r="Z131" s="448"/>
      <c r="AA131" s="448"/>
      <c r="AB131" s="448"/>
      <c r="AC131" s="448"/>
      <c r="AD131" s="448"/>
    </row>
    <row r="132" ht="12.75" customHeight="1">
      <c r="A132" s="448"/>
      <c r="B132" s="448"/>
      <c r="C132" s="448"/>
      <c r="D132" s="448"/>
      <c r="E132" s="448"/>
      <c r="F132" s="448"/>
      <c r="G132" s="448"/>
      <c r="H132" s="448"/>
      <c r="I132" s="448"/>
      <c r="J132" s="448"/>
      <c r="K132" s="448"/>
      <c r="L132" s="448"/>
      <c r="M132" s="448"/>
      <c r="N132" s="448"/>
      <c r="O132" s="448"/>
      <c r="P132" s="448"/>
      <c r="Q132" s="448"/>
      <c r="R132" s="448"/>
      <c r="S132" s="448"/>
      <c r="T132" s="448"/>
      <c r="U132" s="448"/>
      <c r="V132" s="448"/>
      <c r="W132" s="448"/>
      <c r="X132" s="448"/>
      <c r="Y132" s="448"/>
      <c r="Z132" s="448"/>
      <c r="AA132" s="448"/>
      <c r="AB132" s="448"/>
      <c r="AC132" s="448"/>
      <c r="AD132" s="448"/>
    </row>
    <row r="133" ht="12.75" customHeight="1">
      <c r="A133" s="448"/>
      <c r="B133" s="448"/>
      <c r="C133" s="448"/>
      <c r="D133" s="448"/>
      <c r="E133" s="448"/>
      <c r="F133" s="448"/>
      <c r="G133" s="448"/>
      <c r="H133" s="448"/>
      <c r="I133" s="448"/>
      <c r="J133" s="448"/>
      <c r="K133" s="448"/>
      <c r="L133" s="448"/>
      <c r="M133" s="448"/>
      <c r="N133" s="448"/>
      <c r="O133" s="448"/>
      <c r="P133" s="448"/>
      <c r="Q133" s="448"/>
      <c r="R133" s="448"/>
      <c r="S133" s="448"/>
      <c r="T133" s="448"/>
      <c r="U133" s="448"/>
      <c r="V133" s="448"/>
      <c r="W133" s="448"/>
      <c r="X133" s="448"/>
      <c r="Y133" s="448"/>
      <c r="Z133" s="448"/>
      <c r="AA133" s="448"/>
      <c r="AB133" s="448"/>
      <c r="AC133" s="448"/>
      <c r="AD133" s="448"/>
    </row>
    <row r="134" ht="12.75" customHeight="1">
      <c r="A134" s="448"/>
      <c r="B134" s="448"/>
      <c r="C134" s="448"/>
      <c r="D134" s="448"/>
      <c r="E134" s="448"/>
      <c r="F134" s="448"/>
      <c r="G134" s="448"/>
      <c r="H134" s="448"/>
      <c r="I134" s="448"/>
      <c r="J134" s="448"/>
      <c r="K134" s="448"/>
      <c r="L134" s="448"/>
      <c r="M134" s="448"/>
      <c r="N134" s="448"/>
      <c r="O134" s="448"/>
      <c r="P134" s="448"/>
      <c r="Q134" s="448"/>
      <c r="R134" s="448"/>
      <c r="S134" s="448"/>
      <c r="T134" s="448"/>
      <c r="U134" s="448"/>
      <c r="V134" s="448"/>
      <c r="W134" s="448"/>
      <c r="X134" s="448"/>
      <c r="Y134" s="448"/>
      <c r="Z134" s="448"/>
      <c r="AA134" s="448"/>
      <c r="AB134" s="448"/>
      <c r="AC134" s="448"/>
      <c r="AD134" s="448"/>
    </row>
    <row r="135" ht="12.75" customHeight="1">
      <c r="A135" s="448"/>
      <c r="B135" s="448"/>
      <c r="C135" s="448"/>
      <c r="D135" s="448"/>
      <c r="E135" s="448"/>
      <c r="F135" s="448"/>
      <c r="G135" s="448"/>
      <c r="H135" s="448"/>
      <c r="I135" s="448"/>
      <c r="J135" s="448"/>
      <c r="K135" s="448"/>
      <c r="L135" s="448"/>
      <c r="M135" s="448"/>
      <c r="N135" s="448"/>
      <c r="O135" s="448"/>
      <c r="P135" s="448"/>
      <c r="Q135" s="448"/>
      <c r="R135" s="448"/>
      <c r="S135" s="448"/>
      <c r="T135" s="448"/>
      <c r="U135" s="448"/>
      <c r="V135" s="448"/>
      <c r="W135" s="448"/>
      <c r="X135" s="448"/>
      <c r="Y135" s="448"/>
      <c r="Z135" s="448"/>
      <c r="AA135" s="448"/>
      <c r="AB135" s="448"/>
      <c r="AC135" s="448"/>
      <c r="AD135" s="448"/>
    </row>
    <row r="136" ht="12.75" customHeight="1">
      <c r="A136" s="448"/>
      <c r="B136" s="448"/>
      <c r="C136" s="448"/>
      <c r="D136" s="448"/>
      <c r="E136" s="448"/>
      <c r="F136" s="448"/>
      <c r="G136" s="448"/>
      <c r="H136" s="448"/>
      <c r="I136" s="448"/>
      <c r="J136" s="448"/>
      <c r="K136" s="448"/>
      <c r="L136" s="448"/>
      <c r="M136" s="448"/>
      <c r="N136" s="448"/>
      <c r="O136" s="448"/>
      <c r="P136" s="448"/>
      <c r="Q136" s="448"/>
      <c r="R136" s="448"/>
      <c r="S136" s="448"/>
      <c r="T136" s="448"/>
      <c r="U136" s="448"/>
      <c r="V136" s="448"/>
      <c r="W136" s="448"/>
      <c r="X136" s="448"/>
      <c r="Y136" s="448"/>
      <c r="Z136" s="448"/>
      <c r="AA136" s="448"/>
      <c r="AB136" s="448"/>
      <c r="AC136" s="448"/>
      <c r="AD136" s="448"/>
    </row>
    <row r="137" ht="12.75" customHeight="1">
      <c r="A137" s="448"/>
      <c r="B137" s="448"/>
      <c r="C137" s="448"/>
      <c r="D137" s="448"/>
      <c r="E137" s="448"/>
      <c r="F137" s="448"/>
      <c r="G137" s="448"/>
      <c r="H137" s="448"/>
      <c r="I137" s="448"/>
      <c r="J137" s="448"/>
      <c r="K137" s="448"/>
      <c r="L137" s="448"/>
      <c r="M137" s="448"/>
      <c r="N137" s="448"/>
      <c r="O137" s="448"/>
      <c r="P137" s="448"/>
      <c r="Q137" s="448"/>
      <c r="R137" s="448"/>
      <c r="S137" s="448"/>
      <c r="T137" s="448"/>
      <c r="U137" s="448"/>
      <c r="V137" s="448"/>
      <c r="W137" s="448"/>
      <c r="X137" s="448"/>
      <c r="Y137" s="448"/>
      <c r="Z137" s="448"/>
      <c r="AA137" s="448"/>
      <c r="AB137" s="448"/>
      <c r="AC137" s="448"/>
      <c r="AD137" s="448"/>
    </row>
    <row r="138" ht="12.75" customHeight="1">
      <c r="A138" s="448"/>
      <c r="B138" s="448"/>
      <c r="C138" s="448"/>
      <c r="D138" s="448"/>
      <c r="E138" s="448"/>
      <c r="F138" s="448"/>
      <c r="G138" s="448"/>
      <c r="H138" s="448"/>
      <c r="I138" s="448"/>
      <c r="J138" s="448"/>
      <c r="K138" s="448"/>
      <c r="L138" s="448"/>
      <c r="M138" s="448"/>
      <c r="N138" s="448"/>
      <c r="O138" s="448"/>
      <c r="P138" s="448"/>
      <c r="Q138" s="448"/>
      <c r="R138" s="448"/>
      <c r="S138" s="448"/>
      <c r="T138" s="448"/>
      <c r="U138" s="448"/>
      <c r="V138" s="448"/>
      <c r="W138" s="448"/>
      <c r="X138" s="448"/>
      <c r="Y138" s="448"/>
      <c r="Z138" s="448"/>
      <c r="AA138" s="448"/>
      <c r="AB138" s="448"/>
      <c r="AC138" s="448"/>
      <c r="AD138" s="448"/>
    </row>
    <row r="139" ht="12.75" customHeight="1">
      <c r="A139" s="448"/>
      <c r="B139" s="448"/>
      <c r="C139" s="448"/>
      <c r="D139" s="448"/>
      <c r="E139" s="448"/>
      <c r="F139" s="448"/>
      <c r="G139" s="448"/>
      <c r="H139" s="448"/>
      <c r="I139" s="448"/>
      <c r="J139" s="448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  <c r="W139" s="448"/>
      <c r="X139" s="448"/>
      <c r="Y139" s="448"/>
      <c r="Z139" s="448"/>
      <c r="AA139" s="448"/>
      <c r="AB139" s="448"/>
      <c r="AC139" s="448"/>
      <c r="AD139" s="448"/>
    </row>
    <row r="140" ht="12.75" customHeight="1">
      <c r="A140" s="448"/>
      <c r="B140" s="448"/>
      <c r="C140" s="448"/>
      <c r="D140" s="448"/>
      <c r="E140" s="448"/>
      <c r="F140" s="448"/>
      <c r="G140" s="448"/>
      <c r="H140" s="448"/>
      <c r="I140" s="448"/>
      <c r="J140" s="448"/>
      <c r="K140" s="448"/>
      <c r="L140" s="448"/>
      <c r="M140" s="448"/>
      <c r="N140" s="448"/>
      <c r="O140" s="448"/>
      <c r="P140" s="448"/>
      <c r="Q140" s="448"/>
      <c r="R140" s="448"/>
      <c r="S140" s="448"/>
      <c r="T140" s="448"/>
      <c r="U140" s="448"/>
      <c r="V140" s="448"/>
      <c r="W140" s="448"/>
      <c r="X140" s="448"/>
      <c r="Y140" s="448"/>
      <c r="Z140" s="448"/>
      <c r="AA140" s="448"/>
      <c r="AB140" s="448"/>
      <c r="AC140" s="448"/>
      <c r="AD140" s="448"/>
    </row>
    <row r="141" ht="12.75" customHeight="1">
      <c r="A141" s="448"/>
      <c r="B141" s="448"/>
      <c r="C141" s="448"/>
      <c r="D141" s="448"/>
      <c r="E141" s="448"/>
      <c r="F141" s="448"/>
      <c r="G141" s="448"/>
      <c r="H141" s="448"/>
      <c r="I141" s="448"/>
      <c r="J141" s="448"/>
      <c r="K141" s="448"/>
      <c r="L141" s="448"/>
      <c r="M141" s="448"/>
      <c r="N141" s="448"/>
      <c r="O141" s="448"/>
      <c r="P141" s="448"/>
      <c r="Q141" s="448"/>
      <c r="R141" s="448"/>
      <c r="S141" s="448"/>
      <c r="T141" s="448"/>
      <c r="U141" s="448"/>
      <c r="V141" s="448"/>
      <c r="W141" s="448"/>
      <c r="X141" s="448"/>
      <c r="Y141" s="448"/>
      <c r="Z141" s="448"/>
      <c r="AA141" s="448"/>
      <c r="AB141" s="448"/>
      <c r="AC141" s="448"/>
      <c r="AD141" s="448"/>
    </row>
    <row r="142" ht="12.75" customHeight="1">
      <c r="A142" s="448"/>
      <c r="B142" s="448"/>
      <c r="C142" s="448"/>
      <c r="D142" s="448"/>
      <c r="E142" s="448"/>
      <c r="F142" s="448"/>
      <c r="G142" s="448"/>
      <c r="H142" s="448"/>
      <c r="I142" s="448"/>
      <c r="J142" s="448"/>
      <c r="K142" s="448"/>
      <c r="L142" s="448"/>
      <c r="M142" s="448"/>
      <c r="N142" s="448"/>
      <c r="O142" s="448"/>
      <c r="P142" s="448"/>
      <c r="Q142" s="448"/>
      <c r="R142" s="448"/>
      <c r="S142" s="448"/>
      <c r="T142" s="448"/>
      <c r="U142" s="448"/>
      <c r="V142" s="448"/>
      <c r="W142" s="448"/>
      <c r="X142" s="448"/>
      <c r="Y142" s="448"/>
      <c r="Z142" s="448"/>
      <c r="AA142" s="448"/>
      <c r="AB142" s="448"/>
      <c r="AC142" s="448"/>
      <c r="AD142" s="448"/>
    </row>
    <row r="143" ht="12.75" customHeight="1">
      <c r="A143" s="448"/>
      <c r="B143" s="448"/>
      <c r="C143" s="448"/>
      <c r="D143" s="448"/>
      <c r="E143" s="448"/>
      <c r="F143" s="448"/>
      <c r="G143" s="448"/>
      <c r="H143" s="448"/>
      <c r="I143" s="448"/>
      <c r="J143" s="448"/>
      <c r="K143" s="448"/>
      <c r="L143" s="448"/>
      <c r="M143" s="448"/>
      <c r="N143" s="448"/>
      <c r="O143" s="448"/>
      <c r="P143" s="448"/>
      <c r="Q143" s="448"/>
      <c r="R143" s="448"/>
      <c r="S143" s="448"/>
      <c r="T143" s="448"/>
      <c r="U143" s="448"/>
      <c r="V143" s="448"/>
      <c r="W143" s="448"/>
      <c r="X143" s="448"/>
      <c r="Y143" s="448"/>
      <c r="Z143" s="448"/>
      <c r="AA143" s="448"/>
      <c r="AB143" s="448"/>
      <c r="AC143" s="448"/>
      <c r="AD143" s="448"/>
    </row>
    <row r="144" ht="12.75" customHeight="1">
      <c r="A144" s="448"/>
      <c r="B144" s="448"/>
      <c r="C144" s="448"/>
      <c r="D144" s="448"/>
      <c r="E144" s="448"/>
      <c r="F144" s="448"/>
      <c r="G144" s="448"/>
      <c r="H144" s="448"/>
      <c r="I144" s="448"/>
      <c r="J144" s="448"/>
      <c r="K144" s="448"/>
      <c r="L144" s="448"/>
      <c r="M144" s="448"/>
      <c r="N144" s="448"/>
      <c r="O144" s="448"/>
      <c r="P144" s="448"/>
      <c r="Q144" s="448"/>
      <c r="R144" s="448"/>
      <c r="S144" s="448"/>
      <c r="T144" s="448"/>
      <c r="U144" s="448"/>
      <c r="V144" s="448"/>
      <c r="W144" s="448"/>
      <c r="X144" s="448"/>
      <c r="Y144" s="448"/>
      <c r="Z144" s="448"/>
      <c r="AA144" s="448"/>
      <c r="AB144" s="448"/>
      <c r="AC144" s="448"/>
      <c r="AD144" s="448"/>
    </row>
    <row r="145" ht="12.75" customHeight="1">
      <c r="A145" s="448"/>
      <c r="B145" s="448"/>
      <c r="C145" s="448"/>
      <c r="D145" s="448"/>
      <c r="E145" s="448"/>
      <c r="F145" s="448"/>
      <c r="G145" s="448"/>
      <c r="H145" s="448"/>
      <c r="I145" s="448"/>
      <c r="J145" s="448"/>
      <c r="K145" s="448"/>
      <c r="L145" s="448"/>
      <c r="M145" s="448"/>
      <c r="N145" s="448"/>
      <c r="O145" s="448"/>
      <c r="P145" s="448"/>
      <c r="Q145" s="448"/>
      <c r="R145" s="448"/>
      <c r="S145" s="448"/>
      <c r="T145" s="448"/>
      <c r="U145" s="448"/>
      <c r="V145" s="448"/>
      <c r="W145" s="448"/>
      <c r="X145" s="448"/>
      <c r="Y145" s="448"/>
      <c r="Z145" s="448"/>
      <c r="AA145" s="448"/>
      <c r="AB145" s="448"/>
      <c r="AC145" s="448"/>
      <c r="AD145" s="448"/>
    </row>
    <row r="146" ht="12.75" customHeight="1">
      <c r="A146" s="448"/>
      <c r="B146" s="448"/>
      <c r="C146" s="448"/>
      <c r="D146" s="448"/>
      <c r="E146" s="448"/>
      <c r="F146" s="448"/>
      <c r="G146" s="448"/>
      <c r="H146" s="448"/>
      <c r="I146" s="448"/>
      <c r="J146" s="448"/>
      <c r="K146" s="448"/>
      <c r="L146" s="448"/>
      <c r="M146" s="448"/>
      <c r="N146" s="448"/>
      <c r="O146" s="448"/>
      <c r="P146" s="448"/>
      <c r="Q146" s="448"/>
      <c r="R146" s="448"/>
      <c r="S146" s="448"/>
      <c r="T146" s="448"/>
      <c r="U146" s="448"/>
      <c r="V146" s="448"/>
      <c r="W146" s="448"/>
      <c r="X146" s="448"/>
      <c r="Y146" s="448"/>
      <c r="Z146" s="448"/>
      <c r="AA146" s="448"/>
      <c r="AB146" s="448"/>
      <c r="AC146" s="448"/>
      <c r="AD146" s="448"/>
    </row>
    <row r="147" ht="12.75" customHeight="1">
      <c r="A147" s="448"/>
      <c r="B147" s="448"/>
      <c r="C147" s="448"/>
      <c r="D147" s="448"/>
      <c r="E147" s="448"/>
      <c r="F147" s="448"/>
      <c r="G147" s="448"/>
      <c r="H147" s="448"/>
      <c r="I147" s="448"/>
      <c r="J147" s="448"/>
      <c r="K147" s="448"/>
      <c r="L147" s="448"/>
      <c r="M147" s="448"/>
      <c r="N147" s="448"/>
      <c r="O147" s="448"/>
      <c r="P147" s="448"/>
      <c r="Q147" s="448"/>
      <c r="R147" s="448"/>
      <c r="S147" s="448"/>
      <c r="T147" s="448"/>
      <c r="U147" s="448"/>
      <c r="V147" s="448"/>
      <c r="W147" s="448"/>
      <c r="X147" s="448"/>
      <c r="Y147" s="448"/>
      <c r="Z147" s="448"/>
      <c r="AA147" s="448"/>
      <c r="AB147" s="448"/>
      <c r="AC147" s="448"/>
      <c r="AD147" s="448"/>
    </row>
    <row r="148" ht="12.75" customHeight="1">
      <c r="A148" s="448"/>
      <c r="B148" s="448"/>
      <c r="C148" s="448"/>
      <c r="D148" s="448"/>
      <c r="E148" s="448"/>
      <c r="F148" s="448"/>
      <c r="G148" s="448"/>
      <c r="H148" s="448"/>
      <c r="I148" s="448"/>
      <c r="J148" s="448"/>
      <c r="K148" s="448"/>
      <c r="L148" s="448"/>
      <c r="M148" s="448"/>
      <c r="N148" s="448"/>
      <c r="O148" s="448"/>
      <c r="P148" s="448"/>
      <c r="Q148" s="448"/>
      <c r="R148" s="448"/>
      <c r="S148" s="448"/>
      <c r="T148" s="448"/>
      <c r="U148" s="448"/>
      <c r="V148" s="448"/>
      <c r="W148" s="448"/>
      <c r="X148" s="448"/>
      <c r="Y148" s="448"/>
      <c r="Z148" s="448"/>
      <c r="AA148" s="448"/>
      <c r="AB148" s="448"/>
      <c r="AC148" s="448"/>
      <c r="AD148" s="448"/>
    </row>
    <row r="149" ht="12.75" customHeight="1">
      <c r="A149" s="448"/>
      <c r="B149" s="448"/>
      <c r="C149" s="448"/>
      <c r="D149" s="448"/>
      <c r="E149" s="448"/>
      <c r="F149" s="448"/>
      <c r="G149" s="448"/>
      <c r="H149" s="448"/>
      <c r="I149" s="448"/>
      <c r="J149" s="448"/>
      <c r="K149" s="448"/>
      <c r="L149" s="448"/>
      <c r="M149" s="448"/>
      <c r="N149" s="448"/>
      <c r="O149" s="448"/>
      <c r="P149" s="448"/>
      <c r="Q149" s="448"/>
      <c r="R149" s="448"/>
      <c r="S149" s="448"/>
      <c r="T149" s="448"/>
      <c r="U149" s="448"/>
      <c r="V149" s="448"/>
      <c r="W149" s="448"/>
      <c r="X149" s="448"/>
      <c r="Y149" s="448"/>
      <c r="Z149" s="448"/>
      <c r="AA149" s="448"/>
      <c r="AB149" s="448"/>
      <c r="AC149" s="448"/>
      <c r="AD149" s="448"/>
    </row>
    <row r="150" ht="12.75" customHeight="1">
      <c r="A150" s="448"/>
      <c r="B150" s="448"/>
      <c r="C150" s="448"/>
      <c r="D150" s="448"/>
      <c r="E150" s="448"/>
      <c r="F150" s="448"/>
      <c r="G150" s="448"/>
      <c r="H150" s="448"/>
      <c r="I150" s="448"/>
      <c r="J150" s="448"/>
      <c r="K150" s="448"/>
      <c r="L150" s="448"/>
      <c r="M150" s="448"/>
      <c r="N150" s="448"/>
      <c r="O150" s="448"/>
      <c r="P150" s="448"/>
      <c r="Q150" s="448"/>
      <c r="R150" s="448"/>
      <c r="S150" s="448"/>
      <c r="T150" s="448"/>
      <c r="U150" s="448"/>
      <c r="V150" s="448"/>
      <c r="W150" s="448"/>
      <c r="X150" s="448"/>
      <c r="Y150" s="448"/>
      <c r="Z150" s="448"/>
      <c r="AA150" s="448"/>
      <c r="AB150" s="448"/>
      <c r="AC150" s="448"/>
      <c r="AD150" s="448"/>
    </row>
    <row r="151" ht="12.75" customHeight="1">
      <c r="A151" s="448"/>
      <c r="B151" s="448"/>
      <c r="C151" s="448"/>
      <c r="D151" s="448"/>
      <c r="E151" s="448"/>
      <c r="F151" s="448"/>
      <c r="G151" s="448"/>
      <c r="H151" s="448"/>
      <c r="I151" s="448"/>
      <c r="J151" s="448"/>
      <c r="K151" s="448"/>
      <c r="L151" s="448"/>
      <c r="M151" s="448"/>
      <c r="N151" s="448"/>
      <c r="O151" s="448"/>
      <c r="P151" s="448"/>
      <c r="Q151" s="448"/>
      <c r="R151" s="448"/>
      <c r="S151" s="448"/>
      <c r="T151" s="448"/>
      <c r="U151" s="448"/>
      <c r="V151" s="448"/>
      <c r="W151" s="448"/>
      <c r="X151" s="448"/>
      <c r="Y151" s="448"/>
      <c r="Z151" s="448"/>
      <c r="AA151" s="448"/>
      <c r="AB151" s="448"/>
      <c r="AC151" s="448"/>
      <c r="AD151" s="448"/>
    </row>
    <row r="152" ht="12.75" customHeight="1">
      <c r="A152" s="448"/>
      <c r="B152" s="448"/>
      <c r="C152" s="448"/>
      <c r="D152" s="448"/>
      <c r="E152" s="448"/>
      <c r="F152" s="448"/>
      <c r="G152" s="448"/>
      <c r="H152" s="448"/>
      <c r="I152" s="448"/>
      <c r="J152" s="448"/>
      <c r="K152" s="448"/>
      <c r="L152" s="448"/>
      <c r="M152" s="448"/>
      <c r="N152" s="448"/>
      <c r="O152" s="448"/>
      <c r="P152" s="448"/>
      <c r="Q152" s="448"/>
      <c r="R152" s="448"/>
      <c r="S152" s="448"/>
      <c r="T152" s="448"/>
      <c r="U152" s="448"/>
      <c r="V152" s="448"/>
      <c r="W152" s="448"/>
      <c r="X152" s="448"/>
      <c r="Y152" s="448"/>
      <c r="Z152" s="448"/>
      <c r="AA152" s="448"/>
      <c r="AB152" s="448"/>
      <c r="AC152" s="448"/>
      <c r="AD152" s="448"/>
    </row>
    <row r="153" ht="12.75" customHeight="1">
      <c r="A153" s="448"/>
      <c r="B153" s="448"/>
      <c r="C153" s="448"/>
      <c r="D153" s="448"/>
      <c r="E153" s="448"/>
      <c r="F153" s="448"/>
      <c r="G153" s="448"/>
      <c r="H153" s="448"/>
      <c r="I153" s="448"/>
      <c r="J153" s="448"/>
      <c r="K153" s="448"/>
      <c r="L153" s="448"/>
      <c r="M153" s="448"/>
      <c r="N153" s="448"/>
      <c r="O153" s="448"/>
      <c r="P153" s="448"/>
      <c r="Q153" s="448"/>
      <c r="R153" s="448"/>
      <c r="S153" s="448"/>
      <c r="T153" s="448"/>
      <c r="U153" s="448"/>
      <c r="V153" s="448"/>
      <c r="W153" s="448"/>
      <c r="X153" s="448"/>
      <c r="Y153" s="448"/>
      <c r="Z153" s="448"/>
      <c r="AA153" s="448"/>
      <c r="AB153" s="448"/>
      <c r="AC153" s="448"/>
      <c r="AD153" s="448"/>
    </row>
    <row r="154" ht="12.75" customHeight="1">
      <c r="A154" s="448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448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</row>
    <row r="155" ht="12.75" customHeight="1">
      <c r="A155" s="448"/>
      <c r="B155" s="448"/>
      <c r="C155" s="448"/>
      <c r="D155" s="448"/>
      <c r="E155" s="448"/>
      <c r="F155" s="448"/>
      <c r="G155" s="448"/>
      <c r="H155" s="448"/>
      <c r="I155" s="448"/>
      <c r="J155" s="448"/>
      <c r="K155" s="448"/>
      <c r="L155" s="448"/>
      <c r="M155" s="448"/>
      <c r="N155" s="448"/>
      <c r="O155" s="448"/>
      <c r="P155" s="448"/>
      <c r="Q155" s="448"/>
      <c r="R155" s="448"/>
      <c r="S155" s="448"/>
      <c r="T155" s="448"/>
      <c r="U155" s="448"/>
      <c r="V155" s="448"/>
      <c r="W155" s="448"/>
      <c r="X155" s="448"/>
      <c r="Y155" s="448"/>
      <c r="Z155" s="448"/>
      <c r="AA155" s="448"/>
      <c r="AB155" s="448"/>
      <c r="AC155" s="448"/>
      <c r="AD155" s="448"/>
    </row>
    <row r="156" ht="12.75" customHeight="1">
      <c r="A156" s="448"/>
      <c r="B156" s="448"/>
      <c r="C156" s="448"/>
      <c r="D156" s="448"/>
      <c r="E156" s="448"/>
      <c r="F156" s="448"/>
      <c r="G156" s="448"/>
      <c r="H156" s="448"/>
      <c r="I156" s="448"/>
      <c r="J156" s="448"/>
      <c r="K156" s="448"/>
      <c r="L156" s="448"/>
      <c r="M156" s="448"/>
      <c r="N156" s="448"/>
      <c r="O156" s="448"/>
      <c r="P156" s="448"/>
      <c r="Q156" s="448"/>
      <c r="R156" s="448"/>
      <c r="S156" s="448"/>
      <c r="T156" s="448"/>
      <c r="U156" s="448"/>
      <c r="V156" s="448"/>
      <c r="W156" s="448"/>
      <c r="X156" s="448"/>
      <c r="Y156" s="448"/>
      <c r="Z156" s="448"/>
      <c r="AA156" s="448"/>
      <c r="AB156" s="448"/>
      <c r="AC156" s="448"/>
      <c r="AD156" s="448"/>
    </row>
    <row r="157" ht="12.75" customHeight="1">
      <c r="A157" s="448"/>
      <c r="B157" s="448"/>
      <c r="C157" s="448"/>
      <c r="D157" s="448"/>
      <c r="E157" s="448"/>
      <c r="F157" s="448"/>
      <c r="G157" s="448"/>
      <c r="H157" s="448"/>
      <c r="I157" s="448"/>
      <c r="J157" s="448"/>
      <c r="K157" s="448"/>
      <c r="L157" s="448"/>
      <c r="M157" s="448"/>
      <c r="N157" s="448"/>
      <c r="O157" s="448"/>
      <c r="P157" s="448"/>
      <c r="Q157" s="448"/>
      <c r="R157" s="448"/>
      <c r="S157" s="448"/>
      <c r="T157" s="448"/>
      <c r="U157" s="448"/>
      <c r="V157" s="448"/>
      <c r="W157" s="448"/>
      <c r="X157" s="448"/>
      <c r="Y157" s="448"/>
      <c r="Z157" s="448"/>
      <c r="AA157" s="448"/>
      <c r="AB157" s="448"/>
      <c r="AC157" s="448"/>
      <c r="AD157" s="448"/>
    </row>
    <row r="158" ht="12.75" customHeight="1">
      <c r="A158" s="448"/>
      <c r="B158" s="448"/>
      <c r="C158" s="448"/>
      <c r="D158" s="448"/>
      <c r="E158" s="448"/>
      <c r="F158" s="448"/>
      <c r="G158" s="448"/>
      <c r="H158" s="448"/>
      <c r="I158" s="448"/>
      <c r="J158" s="448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  <c r="W158" s="448"/>
      <c r="X158" s="448"/>
      <c r="Y158" s="448"/>
      <c r="Z158" s="448"/>
      <c r="AA158" s="448"/>
      <c r="AB158" s="448"/>
      <c r="AC158" s="448"/>
      <c r="AD158" s="448"/>
    </row>
    <row r="159" ht="12.75" customHeight="1">
      <c r="A159" s="448"/>
      <c r="B159" s="448"/>
      <c r="C159" s="448"/>
      <c r="D159" s="448"/>
      <c r="E159" s="448"/>
      <c r="F159" s="448"/>
      <c r="G159" s="448"/>
      <c r="H159" s="448"/>
      <c r="I159" s="448"/>
      <c r="J159" s="448"/>
      <c r="K159" s="448"/>
      <c r="L159" s="448"/>
      <c r="M159" s="448"/>
      <c r="N159" s="448"/>
      <c r="O159" s="448"/>
      <c r="P159" s="448"/>
      <c r="Q159" s="448"/>
      <c r="R159" s="448"/>
      <c r="S159" s="448"/>
      <c r="T159" s="448"/>
      <c r="U159" s="448"/>
      <c r="V159" s="448"/>
      <c r="W159" s="448"/>
      <c r="X159" s="448"/>
      <c r="Y159" s="448"/>
      <c r="Z159" s="448"/>
      <c r="AA159" s="448"/>
      <c r="AB159" s="448"/>
      <c r="AC159" s="448"/>
      <c r="AD159" s="448"/>
    </row>
    <row r="160" ht="12.75" customHeight="1">
      <c r="A160" s="448"/>
      <c r="B160" s="448"/>
      <c r="C160" s="448"/>
      <c r="D160" s="448"/>
      <c r="E160" s="448"/>
      <c r="F160" s="448"/>
      <c r="G160" s="448"/>
      <c r="H160" s="448"/>
      <c r="I160" s="448"/>
      <c r="J160" s="448"/>
      <c r="K160" s="448"/>
      <c r="L160" s="448"/>
      <c r="M160" s="448"/>
      <c r="N160" s="448"/>
      <c r="O160" s="448"/>
      <c r="P160" s="448"/>
      <c r="Q160" s="448"/>
      <c r="R160" s="448"/>
      <c r="S160" s="448"/>
      <c r="T160" s="448"/>
      <c r="U160" s="448"/>
      <c r="V160" s="448"/>
      <c r="W160" s="448"/>
      <c r="X160" s="448"/>
      <c r="Y160" s="448"/>
      <c r="Z160" s="448"/>
      <c r="AA160" s="448"/>
      <c r="AB160" s="448"/>
      <c r="AC160" s="448"/>
      <c r="AD160" s="448"/>
    </row>
    <row r="161" ht="12.75" customHeight="1">
      <c r="A161" s="448"/>
      <c r="B161" s="448"/>
      <c r="C161" s="448"/>
      <c r="D161" s="448"/>
      <c r="E161" s="448"/>
      <c r="F161" s="448"/>
      <c r="G161" s="448"/>
      <c r="H161" s="448"/>
      <c r="I161" s="448"/>
      <c r="J161" s="448"/>
      <c r="K161" s="448"/>
      <c r="L161" s="448"/>
      <c r="M161" s="448"/>
      <c r="N161" s="448"/>
      <c r="O161" s="448"/>
      <c r="P161" s="448"/>
      <c r="Q161" s="448"/>
      <c r="R161" s="448"/>
      <c r="S161" s="448"/>
      <c r="T161" s="448"/>
      <c r="U161" s="448"/>
      <c r="V161" s="448"/>
      <c r="W161" s="448"/>
      <c r="X161" s="448"/>
      <c r="Y161" s="448"/>
      <c r="Z161" s="448"/>
      <c r="AA161" s="448"/>
      <c r="AB161" s="448"/>
      <c r="AC161" s="448"/>
      <c r="AD161" s="448"/>
    </row>
    <row r="162" ht="12.75" customHeight="1">
      <c r="A162" s="448"/>
      <c r="B162" s="448"/>
      <c r="C162" s="448"/>
      <c r="D162" s="448"/>
      <c r="E162" s="448"/>
      <c r="F162" s="448"/>
      <c r="G162" s="448"/>
      <c r="H162" s="448"/>
      <c r="I162" s="448"/>
      <c r="J162" s="448"/>
      <c r="K162" s="448"/>
      <c r="L162" s="448"/>
      <c r="M162" s="448"/>
      <c r="N162" s="448"/>
      <c r="O162" s="448"/>
      <c r="P162" s="448"/>
      <c r="Q162" s="448"/>
      <c r="R162" s="448"/>
      <c r="S162" s="448"/>
      <c r="T162" s="448"/>
      <c r="U162" s="448"/>
      <c r="V162" s="448"/>
      <c r="W162" s="448"/>
      <c r="X162" s="448"/>
      <c r="Y162" s="448"/>
      <c r="Z162" s="448"/>
      <c r="AA162" s="448"/>
      <c r="AB162" s="448"/>
      <c r="AC162" s="448"/>
      <c r="AD162" s="448"/>
    </row>
    <row r="163" ht="12.75" customHeight="1">
      <c r="A163" s="448"/>
      <c r="B163" s="448"/>
      <c r="C163" s="448"/>
      <c r="D163" s="448"/>
      <c r="E163" s="448"/>
      <c r="F163" s="448"/>
      <c r="G163" s="448"/>
      <c r="H163" s="448"/>
      <c r="I163" s="448"/>
      <c r="J163" s="448"/>
      <c r="K163" s="448"/>
      <c r="L163" s="448"/>
      <c r="M163" s="448"/>
      <c r="N163" s="448"/>
      <c r="O163" s="448"/>
      <c r="P163" s="448"/>
      <c r="Q163" s="448"/>
      <c r="R163" s="448"/>
      <c r="S163" s="448"/>
      <c r="T163" s="448"/>
      <c r="U163" s="448"/>
      <c r="V163" s="448"/>
      <c r="W163" s="448"/>
      <c r="X163" s="448"/>
      <c r="Y163" s="448"/>
      <c r="Z163" s="448"/>
      <c r="AA163" s="448"/>
      <c r="AB163" s="448"/>
      <c r="AC163" s="448"/>
      <c r="AD163" s="448"/>
    </row>
    <row r="164" ht="12.75" customHeight="1">
      <c r="A164" s="448"/>
      <c r="B164" s="448"/>
      <c r="C164" s="448"/>
      <c r="D164" s="448"/>
      <c r="E164" s="448"/>
      <c r="F164" s="448"/>
      <c r="G164" s="448"/>
      <c r="H164" s="448"/>
      <c r="I164" s="448"/>
      <c r="J164" s="448"/>
      <c r="K164" s="448"/>
      <c r="L164" s="448"/>
      <c r="M164" s="448"/>
      <c r="N164" s="448"/>
      <c r="O164" s="448"/>
      <c r="P164" s="448"/>
      <c r="Q164" s="448"/>
      <c r="R164" s="448"/>
      <c r="S164" s="448"/>
      <c r="T164" s="448"/>
      <c r="U164" s="448"/>
      <c r="V164" s="448"/>
      <c r="W164" s="448"/>
      <c r="X164" s="448"/>
      <c r="Y164" s="448"/>
      <c r="Z164" s="448"/>
      <c r="AA164" s="448"/>
      <c r="AB164" s="448"/>
      <c r="AC164" s="448"/>
      <c r="AD164" s="448"/>
    </row>
    <row r="165" ht="12.75" customHeight="1">
      <c r="A165" s="448"/>
      <c r="B165" s="448"/>
      <c r="C165" s="448"/>
      <c r="D165" s="448"/>
      <c r="E165" s="448"/>
      <c r="F165" s="448"/>
      <c r="G165" s="448"/>
      <c r="H165" s="448"/>
      <c r="I165" s="448"/>
      <c r="J165" s="448"/>
      <c r="K165" s="448"/>
      <c r="L165" s="448"/>
      <c r="M165" s="448"/>
      <c r="N165" s="448"/>
      <c r="O165" s="448"/>
      <c r="P165" s="448"/>
      <c r="Q165" s="448"/>
      <c r="R165" s="448"/>
      <c r="S165" s="448"/>
      <c r="T165" s="448"/>
      <c r="U165" s="448"/>
      <c r="V165" s="448"/>
      <c r="W165" s="448"/>
      <c r="X165" s="448"/>
      <c r="Y165" s="448"/>
      <c r="Z165" s="448"/>
      <c r="AA165" s="448"/>
      <c r="AB165" s="448"/>
      <c r="AC165" s="448"/>
      <c r="AD165" s="448"/>
    </row>
    <row r="166" ht="12.75" customHeight="1">
      <c r="A166" s="448"/>
      <c r="B166" s="448"/>
      <c r="C166" s="448"/>
      <c r="D166" s="448"/>
      <c r="E166" s="448"/>
      <c r="F166" s="448"/>
      <c r="G166" s="448"/>
      <c r="H166" s="448"/>
      <c r="I166" s="448"/>
      <c r="J166" s="448"/>
      <c r="K166" s="448"/>
      <c r="L166" s="448"/>
      <c r="M166" s="448"/>
      <c r="N166" s="448"/>
      <c r="O166" s="448"/>
      <c r="P166" s="448"/>
      <c r="Q166" s="448"/>
      <c r="R166" s="448"/>
      <c r="S166" s="448"/>
      <c r="T166" s="448"/>
      <c r="U166" s="448"/>
      <c r="V166" s="448"/>
      <c r="W166" s="448"/>
      <c r="X166" s="448"/>
      <c r="Y166" s="448"/>
      <c r="Z166" s="448"/>
      <c r="AA166" s="448"/>
      <c r="AB166" s="448"/>
      <c r="AC166" s="448"/>
      <c r="AD166" s="448"/>
    </row>
    <row r="167" ht="12.75" customHeight="1">
      <c r="A167" s="448"/>
      <c r="B167" s="448"/>
      <c r="C167" s="448"/>
      <c r="D167" s="448"/>
      <c r="E167" s="448"/>
      <c r="F167" s="448"/>
      <c r="G167" s="448"/>
      <c r="H167" s="448"/>
      <c r="I167" s="448"/>
      <c r="J167" s="448"/>
      <c r="K167" s="448"/>
      <c r="L167" s="448"/>
      <c r="M167" s="448"/>
      <c r="N167" s="448"/>
      <c r="O167" s="448"/>
      <c r="P167" s="448"/>
      <c r="Q167" s="448"/>
      <c r="R167" s="448"/>
      <c r="S167" s="448"/>
      <c r="T167" s="448"/>
      <c r="U167" s="448"/>
      <c r="V167" s="448"/>
      <c r="W167" s="448"/>
      <c r="X167" s="448"/>
      <c r="Y167" s="448"/>
      <c r="Z167" s="448"/>
      <c r="AA167" s="448"/>
      <c r="AB167" s="448"/>
      <c r="AC167" s="448"/>
      <c r="AD167" s="448"/>
    </row>
    <row r="168" ht="12.75" customHeight="1">
      <c r="A168" s="448"/>
      <c r="B168" s="448"/>
      <c r="C168" s="448"/>
      <c r="D168" s="448"/>
      <c r="E168" s="448"/>
      <c r="F168" s="448"/>
      <c r="G168" s="448"/>
      <c r="H168" s="448"/>
      <c r="I168" s="448"/>
      <c r="J168" s="448"/>
      <c r="K168" s="448"/>
      <c r="L168" s="448"/>
      <c r="M168" s="448"/>
      <c r="N168" s="448"/>
      <c r="O168" s="448"/>
      <c r="P168" s="448"/>
      <c r="Q168" s="448"/>
      <c r="R168" s="448"/>
      <c r="S168" s="448"/>
      <c r="T168" s="448"/>
      <c r="U168" s="448"/>
      <c r="V168" s="448"/>
      <c r="W168" s="448"/>
      <c r="X168" s="448"/>
      <c r="Y168" s="448"/>
      <c r="Z168" s="448"/>
      <c r="AA168" s="448"/>
      <c r="AB168" s="448"/>
      <c r="AC168" s="448"/>
      <c r="AD168" s="448"/>
    </row>
    <row r="169" ht="12.75" customHeight="1">
      <c r="A169" s="448"/>
      <c r="B169" s="448"/>
      <c r="C169" s="448"/>
      <c r="D169" s="448"/>
      <c r="E169" s="448"/>
      <c r="F169" s="448"/>
      <c r="G169" s="448"/>
      <c r="H169" s="448"/>
      <c r="I169" s="448"/>
      <c r="J169" s="448"/>
      <c r="K169" s="448"/>
      <c r="L169" s="448"/>
      <c r="M169" s="448"/>
      <c r="N169" s="448"/>
      <c r="O169" s="448"/>
      <c r="P169" s="448"/>
      <c r="Q169" s="448"/>
      <c r="R169" s="448"/>
      <c r="S169" s="448"/>
      <c r="T169" s="448"/>
      <c r="U169" s="448"/>
      <c r="V169" s="448"/>
      <c r="W169" s="448"/>
      <c r="X169" s="448"/>
      <c r="Y169" s="448"/>
      <c r="Z169" s="448"/>
      <c r="AA169" s="448"/>
      <c r="AB169" s="448"/>
      <c r="AC169" s="448"/>
      <c r="AD169" s="448"/>
    </row>
    <row r="170" ht="12.75" customHeight="1">
      <c r="A170" s="448"/>
      <c r="B170" s="448"/>
      <c r="C170" s="448"/>
      <c r="D170" s="448"/>
      <c r="E170" s="448"/>
      <c r="F170" s="448"/>
      <c r="G170" s="448"/>
      <c r="H170" s="448"/>
      <c r="I170" s="448"/>
      <c r="J170" s="448"/>
      <c r="K170" s="448"/>
      <c r="L170" s="448"/>
      <c r="M170" s="448"/>
      <c r="N170" s="448"/>
      <c r="O170" s="448"/>
      <c r="P170" s="448"/>
      <c r="Q170" s="448"/>
      <c r="R170" s="448"/>
      <c r="S170" s="448"/>
      <c r="T170" s="448"/>
      <c r="U170" s="448"/>
      <c r="V170" s="448"/>
      <c r="W170" s="448"/>
      <c r="X170" s="448"/>
      <c r="Y170" s="448"/>
      <c r="Z170" s="448"/>
      <c r="AA170" s="448"/>
      <c r="AB170" s="448"/>
      <c r="AC170" s="448"/>
      <c r="AD170" s="448"/>
    </row>
    <row r="171" ht="12.75" customHeight="1">
      <c r="A171" s="448"/>
      <c r="B171" s="448"/>
      <c r="C171" s="448"/>
      <c r="D171" s="448"/>
      <c r="E171" s="448"/>
      <c r="F171" s="448"/>
      <c r="G171" s="448"/>
      <c r="H171" s="448"/>
      <c r="I171" s="448"/>
      <c r="J171" s="448"/>
      <c r="K171" s="448"/>
      <c r="L171" s="448"/>
      <c r="M171" s="448"/>
      <c r="N171" s="448"/>
      <c r="O171" s="448"/>
      <c r="P171" s="448"/>
      <c r="Q171" s="448"/>
      <c r="R171" s="448"/>
      <c r="S171" s="448"/>
      <c r="T171" s="448"/>
      <c r="U171" s="448"/>
      <c r="V171" s="448"/>
      <c r="W171" s="448"/>
      <c r="X171" s="448"/>
      <c r="Y171" s="448"/>
      <c r="Z171" s="448"/>
      <c r="AA171" s="448"/>
      <c r="AB171" s="448"/>
      <c r="AC171" s="448"/>
      <c r="AD171" s="448"/>
    </row>
    <row r="172" ht="12.75" customHeight="1">
      <c r="A172" s="448"/>
      <c r="B172" s="448"/>
      <c r="C172" s="448"/>
      <c r="D172" s="448"/>
      <c r="E172" s="448"/>
      <c r="F172" s="448"/>
      <c r="G172" s="448"/>
      <c r="H172" s="448"/>
      <c r="I172" s="448"/>
      <c r="J172" s="448"/>
      <c r="K172" s="448"/>
      <c r="L172" s="448"/>
      <c r="M172" s="448"/>
      <c r="N172" s="448"/>
      <c r="O172" s="448"/>
      <c r="P172" s="448"/>
      <c r="Q172" s="448"/>
      <c r="R172" s="448"/>
      <c r="S172" s="448"/>
      <c r="T172" s="448"/>
      <c r="U172" s="448"/>
      <c r="V172" s="448"/>
      <c r="W172" s="448"/>
      <c r="X172" s="448"/>
      <c r="Y172" s="448"/>
      <c r="Z172" s="448"/>
      <c r="AA172" s="448"/>
      <c r="AB172" s="448"/>
      <c r="AC172" s="448"/>
      <c r="AD172" s="448"/>
    </row>
    <row r="173" ht="12.75" customHeight="1">
      <c r="A173" s="448"/>
      <c r="B173" s="448"/>
      <c r="C173" s="448"/>
      <c r="D173" s="448"/>
      <c r="E173" s="448"/>
      <c r="F173" s="448"/>
      <c r="G173" s="448"/>
      <c r="H173" s="448"/>
      <c r="I173" s="448"/>
      <c r="J173" s="448"/>
      <c r="K173" s="448"/>
      <c r="L173" s="448"/>
      <c r="M173" s="448"/>
      <c r="N173" s="448"/>
      <c r="O173" s="448"/>
      <c r="P173" s="448"/>
      <c r="Q173" s="448"/>
      <c r="R173" s="448"/>
      <c r="S173" s="448"/>
      <c r="T173" s="448"/>
      <c r="U173" s="448"/>
      <c r="V173" s="448"/>
      <c r="W173" s="448"/>
      <c r="X173" s="448"/>
      <c r="Y173" s="448"/>
      <c r="Z173" s="448"/>
      <c r="AA173" s="448"/>
      <c r="AB173" s="448"/>
      <c r="AC173" s="448"/>
      <c r="AD173" s="448"/>
    </row>
    <row r="174" ht="12.75" customHeight="1">
      <c r="A174" s="448"/>
      <c r="B174" s="448"/>
      <c r="C174" s="448"/>
      <c r="D174" s="448"/>
      <c r="E174" s="448"/>
      <c r="F174" s="448"/>
      <c r="G174" s="448"/>
      <c r="H174" s="448"/>
      <c r="I174" s="448"/>
      <c r="J174" s="448"/>
      <c r="K174" s="448"/>
      <c r="L174" s="448"/>
      <c r="M174" s="448"/>
      <c r="N174" s="448"/>
      <c r="O174" s="448"/>
      <c r="P174" s="448"/>
      <c r="Q174" s="448"/>
      <c r="R174" s="448"/>
      <c r="S174" s="448"/>
      <c r="T174" s="448"/>
      <c r="U174" s="448"/>
      <c r="V174" s="448"/>
      <c r="W174" s="448"/>
      <c r="X174" s="448"/>
      <c r="Y174" s="448"/>
      <c r="Z174" s="448"/>
      <c r="AA174" s="448"/>
      <c r="AB174" s="448"/>
      <c r="AC174" s="448"/>
      <c r="AD174" s="448"/>
    </row>
    <row r="175" ht="12.75" customHeight="1">
      <c r="A175" s="448"/>
      <c r="B175" s="448"/>
      <c r="C175" s="448"/>
      <c r="D175" s="448"/>
      <c r="E175" s="448"/>
      <c r="F175" s="448"/>
      <c r="G175" s="448"/>
      <c r="H175" s="448"/>
      <c r="I175" s="448"/>
      <c r="J175" s="448"/>
      <c r="K175" s="448"/>
      <c r="L175" s="448"/>
      <c r="M175" s="448"/>
      <c r="N175" s="448"/>
      <c r="O175" s="448"/>
      <c r="P175" s="448"/>
      <c r="Q175" s="448"/>
      <c r="R175" s="448"/>
      <c r="S175" s="448"/>
      <c r="T175" s="448"/>
      <c r="U175" s="448"/>
      <c r="V175" s="448"/>
      <c r="W175" s="448"/>
      <c r="X175" s="448"/>
      <c r="Y175" s="448"/>
      <c r="Z175" s="448"/>
      <c r="AA175" s="448"/>
      <c r="AB175" s="448"/>
      <c r="AC175" s="448"/>
      <c r="AD175" s="448"/>
    </row>
    <row r="176" ht="12.75" customHeight="1">
      <c r="A176" s="448"/>
      <c r="B176" s="448"/>
      <c r="C176" s="448"/>
      <c r="D176" s="448"/>
      <c r="E176" s="448"/>
      <c r="F176" s="448"/>
      <c r="G176" s="448"/>
      <c r="H176" s="448"/>
      <c r="I176" s="448"/>
      <c r="J176" s="448"/>
      <c r="K176" s="448"/>
      <c r="L176" s="448"/>
      <c r="M176" s="448"/>
      <c r="N176" s="448"/>
      <c r="O176" s="448"/>
      <c r="P176" s="448"/>
      <c r="Q176" s="448"/>
      <c r="R176" s="448"/>
      <c r="S176" s="448"/>
      <c r="T176" s="448"/>
      <c r="U176" s="448"/>
      <c r="V176" s="448"/>
      <c r="W176" s="448"/>
      <c r="X176" s="448"/>
      <c r="Y176" s="448"/>
      <c r="Z176" s="448"/>
      <c r="AA176" s="448"/>
      <c r="AB176" s="448"/>
      <c r="AC176" s="448"/>
      <c r="AD176" s="448"/>
    </row>
    <row r="177" ht="12.75" customHeight="1">
      <c r="A177" s="448"/>
      <c r="B177" s="448"/>
      <c r="C177" s="448"/>
      <c r="D177" s="448"/>
      <c r="E177" s="448"/>
      <c r="F177" s="448"/>
      <c r="G177" s="448"/>
      <c r="H177" s="448"/>
      <c r="I177" s="448"/>
      <c r="J177" s="448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  <c r="W177" s="448"/>
      <c r="X177" s="448"/>
      <c r="Y177" s="448"/>
      <c r="Z177" s="448"/>
      <c r="AA177" s="448"/>
      <c r="AB177" s="448"/>
      <c r="AC177" s="448"/>
      <c r="AD177" s="448"/>
    </row>
    <row r="178" ht="12.75" customHeight="1">
      <c r="A178" s="448"/>
      <c r="B178" s="448"/>
      <c r="C178" s="448"/>
      <c r="D178" s="448"/>
      <c r="E178" s="448"/>
      <c r="F178" s="448"/>
      <c r="G178" s="448"/>
      <c r="H178" s="448"/>
      <c r="I178" s="448"/>
      <c r="J178" s="448"/>
      <c r="K178" s="448"/>
      <c r="L178" s="448"/>
      <c r="M178" s="448"/>
      <c r="N178" s="448"/>
      <c r="O178" s="448"/>
      <c r="P178" s="448"/>
      <c r="Q178" s="448"/>
      <c r="R178" s="448"/>
      <c r="S178" s="448"/>
      <c r="T178" s="448"/>
      <c r="U178" s="448"/>
      <c r="V178" s="448"/>
      <c r="W178" s="448"/>
      <c r="X178" s="448"/>
      <c r="Y178" s="448"/>
      <c r="Z178" s="448"/>
      <c r="AA178" s="448"/>
      <c r="AB178" s="448"/>
      <c r="AC178" s="448"/>
      <c r="AD178" s="448"/>
    </row>
    <row r="179" ht="12.75" customHeight="1">
      <c r="A179" s="448"/>
      <c r="B179" s="448"/>
      <c r="C179" s="448"/>
      <c r="D179" s="448"/>
      <c r="E179" s="448"/>
      <c r="F179" s="448"/>
      <c r="G179" s="448"/>
      <c r="H179" s="448"/>
      <c r="I179" s="448"/>
      <c r="J179" s="448"/>
      <c r="K179" s="448"/>
      <c r="L179" s="448"/>
      <c r="M179" s="448"/>
      <c r="N179" s="448"/>
      <c r="O179" s="448"/>
      <c r="P179" s="448"/>
      <c r="Q179" s="448"/>
      <c r="R179" s="448"/>
      <c r="S179" s="448"/>
      <c r="T179" s="448"/>
      <c r="U179" s="448"/>
      <c r="V179" s="448"/>
      <c r="W179" s="448"/>
      <c r="X179" s="448"/>
      <c r="Y179" s="448"/>
      <c r="Z179" s="448"/>
      <c r="AA179" s="448"/>
      <c r="AB179" s="448"/>
      <c r="AC179" s="448"/>
      <c r="AD179" s="448"/>
    </row>
    <row r="180" ht="12.75" customHeight="1">
      <c r="A180" s="448"/>
      <c r="B180" s="448"/>
      <c r="C180" s="448"/>
      <c r="D180" s="448"/>
      <c r="E180" s="448"/>
      <c r="F180" s="448"/>
      <c r="G180" s="448"/>
      <c r="H180" s="448"/>
      <c r="I180" s="448"/>
      <c r="J180" s="448"/>
      <c r="K180" s="448"/>
      <c r="L180" s="448"/>
      <c r="M180" s="448"/>
      <c r="N180" s="448"/>
      <c r="O180" s="448"/>
      <c r="P180" s="448"/>
      <c r="Q180" s="448"/>
      <c r="R180" s="448"/>
      <c r="S180" s="448"/>
      <c r="T180" s="448"/>
      <c r="U180" s="448"/>
      <c r="V180" s="448"/>
      <c r="W180" s="448"/>
      <c r="X180" s="448"/>
      <c r="Y180" s="448"/>
      <c r="Z180" s="448"/>
      <c r="AA180" s="448"/>
      <c r="AB180" s="448"/>
      <c r="AC180" s="448"/>
      <c r="AD180" s="448"/>
    </row>
    <row r="181" ht="12.75" customHeight="1">
      <c r="A181" s="448"/>
      <c r="B181" s="448"/>
      <c r="C181" s="448"/>
      <c r="D181" s="448"/>
      <c r="E181" s="448"/>
      <c r="F181" s="448"/>
      <c r="G181" s="448"/>
      <c r="H181" s="448"/>
      <c r="I181" s="448"/>
      <c r="J181" s="448"/>
      <c r="K181" s="448"/>
      <c r="L181" s="448"/>
      <c r="M181" s="448"/>
      <c r="N181" s="448"/>
      <c r="O181" s="448"/>
      <c r="P181" s="448"/>
      <c r="Q181" s="448"/>
      <c r="R181" s="448"/>
      <c r="S181" s="448"/>
      <c r="T181" s="448"/>
      <c r="U181" s="448"/>
      <c r="V181" s="448"/>
      <c r="W181" s="448"/>
      <c r="X181" s="448"/>
      <c r="Y181" s="448"/>
      <c r="Z181" s="448"/>
      <c r="AA181" s="448"/>
      <c r="AB181" s="448"/>
      <c r="AC181" s="448"/>
      <c r="AD181" s="448"/>
    </row>
    <row r="182" ht="12.75" customHeight="1">
      <c r="A182" s="448"/>
      <c r="B182" s="448"/>
      <c r="C182" s="448"/>
      <c r="D182" s="448"/>
      <c r="E182" s="448"/>
      <c r="F182" s="448"/>
      <c r="G182" s="448"/>
      <c r="H182" s="448"/>
      <c r="I182" s="448"/>
      <c r="J182" s="448"/>
      <c r="K182" s="448"/>
      <c r="L182" s="448"/>
      <c r="M182" s="448"/>
      <c r="N182" s="448"/>
      <c r="O182" s="448"/>
      <c r="P182" s="448"/>
      <c r="Q182" s="448"/>
      <c r="R182" s="448"/>
      <c r="S182" s="448"/>
      <c r="T182" s="448"/>
      <c r="U182" s="448"/>
      <c r="V182" s="448"/>
      <c r="W182" s="448"/>
      <c r="X182" s="448"/>
      <c r="Y182" s="448"/>
      <c r="Z182" s="448"/>
      <c r="AA182" s="448"/>
      <c r="AB182" s="448"/>
      <c r="AC182" s="448"/>
      <c r="AD182" s="448"/>
    </row>
    <row r="183" ht="12.75" customHeight="1">
      <c r="A183" s="448"/>
      <c r="B183" s="448"/>
      <c r="C183" s="448"/>
      <c r="D183" s="448"/>
      <c r="E183" s="448"/>
      <c r="F183" s="448"/>
      <c r="G183" s="448"/>
      <c r="H183" s="448"/>
      <c r="I183" s="448"/>
      <c r="J183" s="448"/>
      <c r="K183" s="448"/>
      <c r="L183" s="448"/>
      <c r="M183" s="448"/>
      <c r="N183" s="448"/>
      <c r="O183" s="448"/>
      <c r="P183" s="448"/>
      <c r="Q183" s="448"/>
      <c r="R183" s="448"/>
      <c r="S183" s="448"/>
      <c r="T183" s="448"/>
      <c r="U183" s="448"/>
      <c r="V183" s="448"/>
      <c r="W183" s="448"/>
      <c r="X183" s="448"/>
      <c r="Y183" s="448"/>
      <c r="Z183" s="448"/>
      <c r="AA183" s="448"/>
      <c r="AB183" s="448"/>
      <c r="AC183" s="448"/>
      <c r="AD183" s="448"/>
    </row>
    <row r="184" ht="12.75" customHeight="1">
      <c r="A184" s="448"/>
      <c r="B184" s="448"/>
      <c r="C184" s="448"/>
      <c r="D184" s="448"/>
      <c r="E184" s="448"/>
      <c r="F184" s="448"/>
      <c r="G184" s="448"/>
      <c r="H184" s="448"/>
      <c r="I184" s="448"/>
      <c r="J184" s="448"/>
      <c r="K184" s="448"/>
      <c r="L184" s="448"/>
      <c r="M184" s="448"/>
      <c r="N184" s="448"/>
      <c r="O184" s="448"/>
      <c r="P184" s="448"/>
      <c r="Q184" s="448"/>
      <c r="R184" s="448"/>
      <c r="S184" s="448"/>
      <c r="T184" s="448"/>
      <c r="U184" s="448"/>
      <c r="V184" s="448"/>
      <c r="W184" s="448"/>
      <c r="X184" s="448"/>
      <c r="Y184" s="448"/>
      <c r="Z184" s="448"/>
      <c r="AA184" s="448"/>
      <c r="AB184" s="448"/>
      <c r="AC184" s="448"/>
      <c r="AD184" s="448"/>
    </row>
    <row r="185" ht="12.75" customHeight="1">
      <c r="A185" s="448"/>
      <c r="B185" s="448"/>
      <c r="C185" s="448"/>
      <c r="D185" s="448"/>
      <c r="E185" s="448"/>
      <c r="F185" s="448"/>
      <c r="G185" s="448"/>
      <c r="H185" s="448"/>
      <c r="I185" s="448"/>
      <c r="J185" s="448"/>
      <c r="K185" s="448"/>
      <c r="L185" s="448"/>
      <c r="M185" s="448"/>
      <c r="N185" s="448"/>
      <c r="O185" s="448"/>
      <c r="P185" s="448"/>
      <c r="Q185" s="448"/>
      <c r="R185" s="448"/>
      <c r="S185" s="448"/>
      <c r="T185" s="448"/>
      <c r="U185" s="448"/>
      <c r="V185" s="448"/>
      <c r="W185" s="448"/>
      <c r="X185" s="448"/>
      <c r="Y185" s="448"/>
      <c r="Z185" s="448"/>
      <c r="AA185" s="448"/>
      <c r="AB185" s="448"/>
      <c r="AC185" s="448"/>
      <c r="AD185" s="448"/>
    </row>
    <row r="186" ht="12.75" customHeight="1">
      <c r="A186" s="448"/>
      <c r="B186" s="448"/>
      <c r="C186" s="448"/>
      <c r="D186" s="448"/>
      <c r="E186" s="448"/>
      <c r="F186" s="448"/>
      <c r="G186" s="448"/>
      <c r="H186" s="448"/>
      <c r="I186" s="448"/>
      <c r="J186" s="448"/>
      <c r="K186" s="448"/>
      <c r="L186" s="448"/>
      <c r="M186" s="448"/>
      <c r="N186" s="448"/>
      <c r="O186" s="448"/>
      <c r="P186" s="448"/>
      <c r="Q186" s="448"/>
      <c r="R186" s="448"/>
      <c r="S186" s="448"/>
      <c r="T186" s="448"/>
      <c r="U186" s="448"/>
      <c r="V186" s="448"/>
      <c r="W186" s="448"/>
      <c r="X186" s="448"/>
      <c r="Y186" s="448"/>
      <c r="Z186" s="448"/>
      <c r="AA186" s="448"/>
      <c r="AB186" s="448"/>
      <c r="AC186" s="448"/>
      <c r="AD186" s="448"/>
    </row>
    <row r="187" ht="12.75" customHeight="1">
      <c r="A187" s="448"/>
      <c r="B187" s="448"/>
      <c r="C187" s="448"/>
      <c r="D187" s="448"/>
      <c r="E187" s="448"/>
      <c r="F187" s="448"/>
      <c r="G187" s="448"/>
      <c r="H187" s="448"/>
      <c r="I187" s="448"/>
      <c r="J187" s="448"/>
      <c r="K187" s="448"/>
      <c r="L187" s="448"/>
      <c r="M187" s="448"/>
      <c r="N187" s="448"/>
      <c r="O187" s="448"/>
      <c r="P187" s="448"/>
      <c r="Q187" s="448"/>
      <c r="R187" s="448"/>
      <c r="S187" s="448"/>
      <c r="T187" s="448"/>
      <c r="U187" s="448"/>
      <c r="V187" s="448"/>
      <c r="W187" s="448"/>
      <c r="X187" s="448"/>
      <c r="Y187" s="448"/>
      <c r="Z187" s="448"/>
      <c r="AA187" s="448"/>
      <c r="AB187" s="448"/>
      <c r="AC187" s="448"/>
      <c r="AD187" s="448"/>
    </row>
    <row r="188" ht="12.75" customHeight="1">
      <c r="A188" s="448"/>
      <c r="B188" s="448"/>
      <c r="C188" s="448"/>
      <c r="D188" s="448"/>
      <c r="E188" s="448"/>
      <c r="F188" s="448"/>
      <c r="G188" s="448"/>
      <c r="H188" s="448"/>
      <c r="I188" s="448"/>
      <c r="J188" s="448"/>
      <c r="K188" s="448"/>
      <c r="L188" s="448"/>
      <c r="M188" s="448"/>
      <c r="N188" s="448"/>
      <c r="O188" s="448"/>
      <c r="P188" s="448"/>
      <c r="Q188" s="448"/>
      <c r="R188" s="448"/>
      <c r="S188" s="448"/>
      <c r="T188" s="448"/>
      <c r="U188" s="448"/>
      <c r="V188" s="448"/>
      <c r="W188" s="448"/>
      <c r="X188" s="448"/>
      <c r="Y188" s="448"/>
      <c r="Z188" s="448"/>
      <c r="AA188" s="448"/>
      <c r="AB188" s="448"/>
      <c r="AC188" s="448"/>
      <c r="AD188" s="448"/>
    </row>
    <row r="189" ht="12.75" customHeight="1">
      <c r="A189" s="448"/>
      <c r="B189" s="448"/>
      <c r="C189" s="448"/>
      <c r="D189" s="448"/>
      <c r="E189" s="448"/>
      <c r="F189" s="448"/>
      <c r="G189" s="448"/>
      <c r="H189" s="448"/>
      <c r="I189" s="448"/>
      <c r="J189" s="448"/>
      <c r="K189" s="448"/>
      <c r="L189" s="448"/>
      <c r="M189" s="448"/>
      <c r="N189" s="448"/>
      <c r="O189" s="448"/>
      <c r="P189" s="448"/>
      <c r="Q189" s="448"/>
      <c r="R189" s="448"/>
      <c r="S189" s="448"/>
      <c r="T189" s="448"/>
      <c r="U189" s="448"/>
      <c r="V189" s="448"/>
      <c r="W189" s="448"/>
      <c r="X189" s="448"/>
      <c r="Y189" s="448"/>
      <c r="Z189" s="448"/>
      <c r="AA189" s="448"/>
      <c r="AB189" s="448"/>
      <c r="AC189" s="448"/>
      <c r="AD189" s="448"/>
    </row>
    <row r="190" ht="12.75" customHeight="1">
      <c r="A190" s="448"/>
      <c r="B190" s="448"/>
      <c r="C190" s="448"/>
      <c r="D190" s="448"/>
      <c r="E190" s="448"/>
      <c r="F190" s="448"/>
      <c r="G190" s="448"/>
      <c r="H190" s="448"/>
      <c r="I190" s="448"/>
      <c r="J190" s="448"/>
      <c r="K190" s="448"/>
      <c r="L190" s="448"/>
      <c r="M190" s="448"/>
      <c r="N190" s="448"/>
      <c r="O190" s="448"/>
      <c r="P190" s="448"/>
      <c r="Q190" s="448"/>
      <c r="R190" s="448"/>
      <c r="S190" s="448"/>
      <c r="T190" s="448"/>
      <c r="U190" s="448"/>
      <c r="V190" s="448"/>
      <c r="W190" s="448"/>
      <c r="X190" s="448"/>
      <c r="Y190" s="448"/>
      <c r="Z190" s="448"/>
      <c r="AA190" s="448"/>
      <c r="AB190" s="448"/>
      <c r="AC190" s="448"/>
      <c r="AD190" s="448"/>
    </row>
    <row r="191" ht="12.75" customHeight="1">
      <c r="A191" s="448"/>
      <c r="B191" s="448"/>
      <c r="C191" s="448"/>
      <c r="D191" s="448"/>
      <c r="E191" s="448"/>
      <c r="F191" s="448"/>
      <c r="G191" s="448"/>
      <c r="H191" s="448"/>
      <c r="I191" s="448"/>
      <c r="J191" s="448"/>
      <c r="K191" s="448"/>
      <c r="L191" s="448"/>
      <c r="M191" s="448"/>
      <c r="N191" s="448"/>
      <c r="O191" s="448"/>
      <c r="P191" s="448"/>
      <c r="Q191" s="448"/>
      <c r="R191" s="448"/>
      <c r="S191" s="448"/>
      <c r="T191" s="448"/>
      <c r="U191" s="448"/>
      <c r="V191" s="448"/>
      <c r="W191" s="448"/>
      <c r="X191" s="448"/>
      <c r="Y191" s="448"/>
      <c r="Z191" s="448"/>
      <c r="AA191" s="448"/>
      <c r="AB191" s="448"/>
      <c r="AC191" s="448"/>
      <c r="AD191" s="448"/>
    </row>
    <row r="192" ht="12.75" customHeight="1">
      <c r="A192" s="448"/>
      <c r="B192" s="448"/>
      <c r="C192" s="448"/>
      <c r="D192" s="448"/>
      <c r="E192" s="448"/>
      <c r="F192" s="448"/>
      <c r="G192" s="448"/>
      <c r="H192" s="448"/>
      <c r="I192" s="448"/>
      <c r="J192" s="448"/>
      <c r="K192" s="448"/>
      <c r="L192" s="448"/>
      <c r="M192" s="448"/>
      <c r="N192" s="448"/>
      <c r="O192" s="448"/>
      <c r="P192" s="448"/>
      <c r="Q192" s="448"/>
      <c r="R192" s="448"/>
      <c r="S192" s="448"/>
      <c r="T192" s="448"/>
      <c r="U192" s="448"/>
      <c r="V192" s="448"/>
      <c r="W192" s="448"/>
      <c r="X192" s="448"/>
      <c r="Y192" s="448"/>
      <c r="Z192" s="448"/>
      <c r="AA192" s="448"/>
      <c r="AB192" s="448"/>
      <c r="AC192" s="448"/>
      <c r="AD192" s="448"/>
    </row>
    <row r="193" ht="12.75" customHeight="1">
      <c r="A193" s="448"/>
      <c r="B193" s="448"/>
      <c r="C193" s="448"/>
      <c r="D193" s="448"/>
      <c r="E193" s="448"/>
      <c r="F193" s="448"/>
      <c r="G193" s="448"/>
      <c r="H193" s="448"/>
      <c r="I193" s="448"/>
      <c r="J193" s="448"/>
      <c r="K193" s="448"/>
      <c r="L193" s="448"/>
      <c r="M193" s="448"/>
      <c r="N193" s="448"/>
      <c r="O193" s="448"/>
      <c r="P193" s="448"/>
      <c r="Q193" s="448"/>
      <c r="R193" s="448"/>
      <c r="S193" s="448"/>
      <c r="T193" s="448"/>
      <c r="U193" s="448"/>
      <c r="V193" s="448"/>
      <c r="W193" s="448"/>
      <c r="X193" s="448"/>
      <c r="Y193" s="448"/>
      <c r="Z193" s="448"/>
      <c r="AA193" s="448"/>
      <c r="AB193" s="448"/>
      <c r="AC193" s="448"/>
      <c r="AD193" s="448"/>
    </row>
    <row r="194" ht="12.75" customHeight="1">
      <c r="A194" s="448"/>
      <c r="B194" s="448"/>
      <c r="C194" s="448"/>
      <c r="D194" s="448"/>
      <c r="E194" s="448"/>
      <c r="F194" s="448"/>
      <c r="G194" s="448"/>
      <c r="H194" s="448"/>
      <c r="I194" s="448"/>
      <c r="J194" s="448"/>
      <c r="K194" s="448"/>
      <c r="L194" s="448"/>
      <c r="M194" s="448"/>
      <c r="N194" s="448"/>
      <c r="O194" s="448"/>
      <c r="P194" s="448"/>
      <c r="Q194" s="448"/>
      <c r="R194" s="448"/>
      <c r="S194" s="448"/>
      <c r="T194" s="448"/>
      <c r="U194" s="448"/>
      <c r="V194" s="448"/>
      <c r="W194" s="448"/>
      <c r="X194" s="448"/>
      <c r="Y194" s="448"/>
      <c r="Z194" s="448"/>
      <c r="AA194" s="448"/>
      <c r="AB194" s="448"/>
      <c r="AC194" s="448"/>
      <c r="AD194" s="448"/>
    </row>
    <row r="195" ht="12.75" customHeight="1">
      <c r="A195" s="448"/>
      <c r="B195" s="448"/>
      <c r="C195" s="448"/>
      <c r="D195" s="448"/>
      <c r="E195" s="448"/>
      <c r="F195" s="448"/>
      <c r="G195" s="448"/>
      <c r="H195" s="448"/>
      <c r="I195" s="448"/>
      <c r="J195" s="448"/>
      <c r="K195" s="448"/>
      <c r="L195" s="448"/>
      <c r="M195" s="448"/>
      <c r="N195" s="448"/>
      <c r="O195" s="448"/>
      <c r="P195" s="448"/>
      <c r="Q195" s="448"/>
      <c r="R195" s="448"/>
      <c r="S195" s="448"/>
      <c r="T195" s="448"/>
      <c r="U195" s="448"/>
      <c r="V195" s="448"/>
      <c r="W195" s="448"/>
      <c r="X195" s="448"/>
      <c r="Y195" s="448"/>
      <c r="Z195" s="448"/>
      <c r="AA195" s="448"/>
      <c r="AB195" s="448"/>
      <c r="AC195" s="448"/>
      <c r="AD195" s="448"/>
    </row>
    <row r="196" ht="12.75" customHeight="1">
      <c r="A196" s="448"/>
      <c r="B196" s="448"/>
      <c r="C196" s="448"/>
      <c r="D196" s="448"/>
      <c r="E196" s="448"/>
      <c r="F196" s="448"/>
      <c r="G196" s="448"/>
      <c r="H196" s="448"/>
      <c r="I196" s="448"/>
      <c r="J196" s="448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  <c r="W196" s="448"/>
      <c r="X196" s="448"/>
      <c r="Y196" s="448"/>
      <c r="Z196" s="448"/>
      <c r="AA196" s="448"/>
      <c r="AB196" s="448"/>
      <c r="AC196" s="448"/>
      <c r="AD196" s="448"/>
    </row>
    <row r="197" ht="12.75" customHeight="1">
      <c r="A197" s="448"/>
      <c r="B197" s="448"/>
      <c r="C197" s="448"/>
      <c r="D197" s="448"/>
      <c r="E197" s="448"/>
      <c r="F197" s="448"/>
      <c r="G197" s="448"/>
      <c r="H197" s="448"/>
      <c r="I197" s="448"/>
      <c r="J197" s="448"/>
      <c r="K197" s="448"/>
      <c r="L197" s="448"/>
      <c r="M197" s="448"/>
      <c r="N197" s="448"/>
      <c r="O197" s="448"/>
      <c r="P197" s="448"/>
      <c r="Q197" s="448"/>
      <c r="R197" s="448"/>
      <c r="S197" s="448"/>
      <c r="T197" s="448"/>
      <c r="U197" s="448"/>
      <c r="V197" s="448"/>
      <c r="W197" s="448"/>
      <c r="X197" s="448"/>
      <c r="Y197" s="448"/>
      <c r="Z197" s="448"/>
      <c r="AA197" s="448"/>
      <c r="AB197" s="448"/>
      <c r="AC197" s="448"/>
      <c r="AD197" s="448"/>
    </row>
    <row r="198" ht="12.75" customHeight="1">
      <c r="A198" s="448"/>
      <c r="B198" s="448"/>
      <c r="C198" s="448"/>
      <c r="D198" s="448"/>
      <c r="E198" s="448"/>
      <c r="F198" s="448"/>
      <c r="G198" s="448"/>
      <c r="H198" s="448"/>
      <c r="I198" s="448"/>
      <c r="J198" s="448"/>
      <c r="K198" s="448"/>
      <c r="L198" s="448"/>
      <c r="M198" s="448"/>
      <c r="N198" s="448"/>
      <c r="O198" s="448"/>
      <c r="P198" s="448"/>
      <c r="Q198" s="448"/>
      <c r="R198" s="448"/>
      <c r="S198" s="448"/>
      <c r="T198" s="448"/>
      <c r="U198" s="448"/>
      <c r="V198" s="448"/>
      <c r="W198" s="448"/>
      <c r="X198" s="448"/>
      <c r="Y198" s="448"/>
      <c r="Z198" s="448"/>
      <c r="AA198" s="448"/>
      <c r="AB198" s="448"/>
      <c r="AC198" s="448"/>
      <c r="AD198" s="448"/>
    </row>
    <row r="199" ht="12.75" customHeight="1">
      <c r="A199" s="448"/>
      <c r="B199" s="448"/>
      <c r="C199" s="448"/>
      <c r="D199" s="448"/>
      <c r="E199" s="448"/>
      <c r="F199" s="448"/>
      <c r="G199" s="448"/>
      <c r="H199" s="448"/>
      <c r="I199" s="448"/>
      <c r="J199" s="448"/>
      <c r="K199" s="448"/>
      <c r="L199" s="448"/>
      <c r="M199" s="448"/>
      <c r="N199" s="448"/>
      <c r="O199" s="448"/>
      <c r="P199" s="448"/>
      <c r="Q199" s="448"/>
      <c r="R199" s="448"/>
      <c r="S199" s="448"/>
      <c r="T199" s="448"/>
      <c r="U199" s="448"/>
      <c r="V199" s="448"/>
      <c r="W199" s="448"/>
      <c r="X199" s="448"/>
      <c r="Y199" s="448"/>
      <c r="Z199" s="448"/>
      <c r="AA199" s="448"/>
      <c r="AB199" s="448"/>
      <c r="AC199" s="448"/>
      <c r="AD199" s="448"/>
    </row>
    <row r="200" ht="12.75" customHeight="1">
      <c r="A200" s="448"/>
      <c r="B200" s="448"/>
      <c r="C200" s="448"/>
      <c r="D200" s="448"/>
      <c r="E200" s="448"/>
      <c r="F200" s="448"/>
      <c r="G200" s="448"/>
      <c r="H200" s="448"/>
      <c r="I200" s="448"/>
      <c r="J200" s="448"/>
      <c r="K200" s="448"/>
      <c r="L200" s="448"/>
      <c r="M200" s="448"/>
      <c r="N200" s="448"/>
      <c r="O200" s="448"/>
      <c r="P200" s="448"/>
      <c r="Q200" s="448"/>
      <c r="R200" s="448"/>
      <c r="S200" s="448"/>
      <c r="T200" s="448"/>
      <c r="U200" s="448"/>
      <c r="V200" s="448"/>
      <c r="W200" s="448"/>
      <c r="X200" s="448"/>
      <c r="Y200" s="448"/>
      <c r="Z200" s="448"/>
      <c r="AA200" s="448"/>
      <c r="AB200" s="448"/>
      <c r="AC200" s="448"/>
      <c r="AD200" s="448"/>
    </row>
    <row r="201" ht="12.75" customHeight="1">
      <c r="A201" s="448"/>
      <c r="B201" s="448"/>
      <c r="C201" s="448"/>
      <c r="D201" s="448"/>
      <c r="E201" s="448"/>
      <c r="F201" s="448"/>
      <c r="G201" s="448"/>
      <c r="H201" s="448"/>
      <c r="I201" s="448"/>
      <c r="J201" s="448"/>
      <c r="K201" s="448"/>
      <c r="L201" s="448"/>
      <c r="M201" s="448"/>
      <c r="N201" s="448"/>
      <c r="O201" s="448"/>
      <c r="P201" s="448"/>
      <c r="Q201" s="448"/>
      <c r="R201" s="448"/>
      <c r="S201" s="448"/>
      <c r="T201" s="448"/>
      <c r="U201" s="448"/>
      <c r="V201" s="448"/>
      <c r="W201" s="448"/>
      <c r="X201" s="448"/>
      <c r="Y201" s="448"/>
      <c r="Z201" s="448"/>
      <c r="AA201" s="448"/>
      <c r="AB201" s="448"/>
      <c r="AC201" s="448"/>
      <c r="AD201" s="448"/>
    </row>
    <row r="202" ht="12.75" customHeight="1">
      <c r="A202" s="448"/>
      <c r="B202" s="448"/>
      <c r="C202" s="448"/>
      <c r="D202" s="448"/>
      <c r="E202" s="448"/>
      <c r="F202" s="448"/>
      <c r="G202" s="448"/>
      <c r="H202" s="448"/>
      <c r="I202" s="448"/>
      <c r="J202" s="448"/>
      <c r="K202" s="448"/>
      <c r="L202" s="448"/>
      <c r="M202" s="448"/>
      <c r="N202" s="448"/>
      <c r="O202" s="448"/>
      <c r="P202" s="448"/>
      <c r="Q202" s="448"/>
      <c r="R202" s="448"/>
      <c r="S202" s="448"/>
      <c r="T202" s="448"/>
      <c r="U202" s="448"/>
      <c r="V202" s="448"/>
      <c r="W202" s="448"/>
      <c r="X202" s="448"/>
      <c r="Y202" s="448"/>
      <c r="Z202" s="448"/>
      <c r="AA202" s="448"/>
      <c r="AB202" s="448"/>
      <c r="AC202" s="448"/>
      <c r="AD202" s="448"/>
    </row>
    <row r="203" ht="12.75" customHeight="1">
      <c r="A203" s="448"/>
      <c r="B203" s="448"/>
      <c r="C203" s="448"/>
      <c r="D203" s="448"/>
      <c r="E203" s="448"/>
      <c r="F203" s="448"/>
      <c r="G203" s="448"/>
      <c r="H203" s="448"/>
      <c r="I203" s="448"/>
      <c r="J203" s="448"/>
      <c r="K203" s="448"/>
      <c r="L203" s="448"/>
      <c r="M203" s="448"/>
      <c r="N203" s="448"/>
      <c r="O203" s="448"/>
      <c r="P203" s="448"/>
      <c r="Q203" s="448"/>
      <c r="R203" s="448"/>
      <c r="S203" s="448"/>
      <c r="T203" s="448"/>
      <c r="U203" s="448"/>
      <c r="V203" s="448"/>
      <c r="W203" s="448"/>
      <c r="X203" s="448"/>
      <c r="Y203" s="448"/>
      <c r="Z203" s="448"/>
      <c r="AA203" s="448"/>
      <c r="AB203" s="448"/>
      <c r="AC203" s="448"/>
      <c r="AD203" s="448"/>
    </row>
    <row r="204" ht="12.75" customHeight="1">
      <c r="A204" s="448"/>
      <c r="B204" s="448"/>
      <c r="C204" s="448"/>
      <c r="D204" s="448"/>
      <c r="E204" s="448"/>
      <c r="F204" s="448"/>
      <c r="G204" s="448"/>
      <c r="H204" s="448"/>
      <c r="I204" s="448"/>
      <c r="J204" s="448"/>
      <c r="K204" s="448"/>
      <c r="L204" s="448"/>
      <c r="M204" s="448"/>
      <c r="N204" s="448"/>
      <c r="O204" s="448"/>
      <c r="P204" s="448"/>
      <c r="Q204" s="448"/>
      <c r="R204" s="448"/>
      <c r="S204" s="448"/>
      <c r="T204" s="448"/>
      <c r="U204" s="448"/>
      <c r="V204" s="448"/>
      <c r="W204" s="448"/>
      <c r="X204" s="448"/>
      <c r="Y204" s="448"/>
      <c r="Z204" s="448"/>
      <c r="AA204" s="448"/>
      <c r="AB204" s="448"/>
      <c r="AC204" s="448"/>
      <c r="AD204" s="448"/>
    </row>
    <row r="205" ht="12.75" customHeight="1">
      <c r="A205" s="448"/>
      <c r="B205" s="448"/>
      <c r="C205" s="448"/>
      <c r="D205" s="448"/>
      <c r="E205" s="448"/>
      <c r="F205" s="448"/>
      <c r="G205" s="448"/>
      <c r="H205" s="448"/>
      <c r="I205" s="448"/>
      <c r="J205" s="448"/>
      <c r="K205" s="448"/>
      <c r="L205" s="448"/>
      <c r="M205" s="448"/>
      <c r="N205" s="448"/>
      <c r="O205" s="448"/>
      <c r="P205" s="448"/>
      <c r="Q205" s="448"/>
      <c r="R205" s="448"/>
      <c r="S205" s="448"/>
      <c r="T205" s="448"/>
      <c r="U205" s="448"/>
      <c r="V205" s="448"/>
      <c r="W205" s="448"/>
      <c r="X205" s="448"/>
      <c r="Y205" s="448"/>
      <c r="Z205" s="448"/>
      <c r="AA205" s="448"/>
      <c r="AB205" s="448"/>
      <c r="AC205" s="448"/>
      <c r="AD205" s="448"/>
    </row>
    <row r="206" ht="12.75" customHeight="1">
      <c r="A206" s="448"/>
      <c r="B206" s="448"/>
      <c r="C206" s="448"/>
      <c r="D206" s="448"/>
      <c r="E206" s="448"/>
      <c r="F206" s="448"/>
      <c r="G206" s="448"/>
      <c r="H206" s="448"/>
      <c r="I206" s="448"/>
      <c r="J206" s="448"/>
      <c r="K206" s="448"/>
      <c r="L206" s="448"/>
      <c r="M206" s="448"/>
      <c r="N206" s="448"/>
      <c r="O206" s="448"/>
      <c r="P206" s="448"/>
      <c r="Q206" s="448"/>
      <c r="R206" s="448"/>
      <c r="S206" s="448"/>
      <c r="T206" s="448"/>
      <c r="U206" s="448"/>
      <c r="V206" s="448"/>
      <c r="W206" s="448"/>
      <c r="X206" s="448"/>
      <c r="Y206" s="448"/>
      <c r="Z206" s="448"/>
      <c r="AA206" s="448"/>
      <c r="AB206" s="448"/>
      <c r="AC206" s="448"/>
      <c r="AD206" s="448"/>
    </row>
    <row r="207" ht="12.75" customHeight="1">
      <c r="A207" s="448"/>
      <c r="B207" s="448"/>
      <c r="C207" s="448"/>
      <c r="D207" s="448"/>
      <c r="E207" s="448"/>
      <c r="F207" s="448"/>
      <c r="G207" s="448"/>
      <c r="H207" s="448"/>
      <c r="I207" s="448"/>
      <c r="J207" s="448"/>
      <c r="K207" s="448"/>
      <c r="L207" s="448"/>
      <c r="M207" s="448"/>
      <c r="N207" s="448"/>
      <c r="O207" s="448"/>
      <c r="P207" s="448"/>
      <c r="Q207" s="448"/>
      <c r="R207" s="448"/>
      <c r="S207" s="448"/>
      <c r="T207" s="448"/>
      <c r="U207" s="448"/>
      <c r="V207" s="448"/>
      <c r="W207" s="448"/>
      <c r="X207" s="448"/>
      <c r="Y207" s="448"/>
      <c r="Z207" s="448"/>
      <c r="AA207" s="448"/>
      <c r="AB207" s="448"/>
      <c r="AC207" s="448"/>
      <c r="AD207" s="448"/>
    </row>
    <row r="208" ht="12.75" customHeight="1">
      <c r="A208" s="448"/>
      <c r="B208" s="448"/>
      <c r="C208" s="448"/>
      <c r="D208" s="448"/>
      <c r="E208" s="448"/>
      <c r="F208" s="448"/>
      <c r="G208" s="448"/>
      <c r="H208" s="448"/>
      <c r="I208" s="448"/>
      <c r="J208" s="448"/>
      <c r="K208" s="448"/>
      <c r="L208" s="448"/>
      <c r="M208" s="448"/>
      <c r="N208" s="448"/>
      <c r="O208" s="448"/>
      <c r="P208" s="448"/>
      <c r="Q208" s="448"/>
      <c r="R208" s="448"/>
      <c r="S208" s="448"/>
      <c r="T208" s="448"/>
      <c r="U208" s="448"/>
      <c r="V208" s="448"/>
      <c r="W208" s="448"/>
      <c r="X208" s="448"/>
      <c r="Y208" s="448"/>
      <c r="Z208" s="448"/>
      <c r="AA208" s="448"/>
      <c r="AB208" s="448"/>
      <c r="AC208" s="448"/>
      <c r="AD208" s="448"/>
    </row>
    <row r="209" ht="12.75" customHeight="1">
      <c r="A209" s="448"/>
      <c r="B209" s="448"/>
      <c r="C209" s="448"/>
      <c r="D209" s="448"/>
      <c r="E209" s="448"/>
      <c r="F209" s="448"/>
      <c r="G209" s="448"/>
      <c r="H209" s="448"/>
      <c r="I209" s="448"/>
      <c r="J209" s="448"/>
      <c r="K209" s="448"/>
      <c r="L209" s="448"/>
      <c r="M209" s="448"/>
      <c r="N209" s="448"/>
      <c r="O209" s="448"/>
      <c r="P209" s="448"/>
      <c r="Q209" s="448"/>
      <c r="R209" s="448"/>
      <c r="S209" s="448"/>
      <c r="T209" s="448"/>
      <c r="U209" s="448"/>
      <c r="V209" s="448"/>
      <c r="W209" s="448"/>
      <c r="X209" s="448"/>
      <c r="Y209" s="448"/>
      <c r="Z209" s="448"/>
      <c r="AA209" s="448"/>
      <c r="AB209" s="448"/>
      <c r="AC209" s="448"/>
      <c r="AD209" s="448"/>
    </row>
    <row r="210" ht="12.75" customHeight="1">
      <c r="A210" s="448"/>
      <c r="B210" s="448"/>
      <c r="C210" s="448"/>
      <c r="D210" s="448"/>
      <c r="E210" s="448"/>
      <c r="F210" s="448"/>
      <c r="G210" s="448"/>
      <c r="H210" s="448"/>
      <c r="I210" s="448"/>
      <c r="J210" s="448"/>
      <c r="K210" s="448"/>
      <c r="L210" s="448"/>
      <c r="M210" s="448"/>
      <c r="N210" s="448"/>
      <c r="O210" s="448"/>
      <c r="P210" s="448"/>
      <c r="Q210" s="448"/>
      <c r="R210" s="448"/>
      <c r="S210" s="448"/>
      <c r="T210" s="448"/>
      <c r="U210" s="448"/>
      <c r="V210" s="448"/>
      <c r="W210" s="448"/>
      <c r="X210" s="448"/>
      <c r="Y210" s="448"/>
      <c r="Z210" s="448"/>
      <c r="AA210" s="448"/>
      <c r="AB210" s="448"/>
      <c r="AC210" s="448"/>
      <c r="AD210" s="448"/>
    </row>
    <row r="211" ht="12.75" customHeight="1">
      <c r="A211" s="448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448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</row>
    <row r="212" ht="12.75" customHeight="1">
      <c r="A212" s="448"/>
      <c r="B212" s="448"/>
      <c r="C212" s="448"/>
      <c r="D212" s="448"/>
      <c r="E212" s="448"/>
      <c r="F212" s="448"/>
      <c r="G212" s="448"/>
      <c r="H212" s="448"/>
      <c r="I212" s="448"/>
      <c r="J212" s="448"/>
      <c r="K212" s="448"/>
      <c r="L212" s="448"/>
      <c r="M212" s="448"/>
      <c r="N212" s="448"/>
      <c r="O212" s="448"/>
      <c r="P212" s="448"/>
      <c r="Q212" s="448"/>
      <c r="R212" s="448"/>
      <c r="S212" s="448"/>
      <c r="T212" s="448"/>
      <c r="U212" s="448"/>
      <c r="V212" s="448"/>
      <c r="W212" s="448"/>
      <c r="X212" s="448"/>
      <c r="Y212" s="448"/>
      <c r="Z212" s="448"/>
      <c r="AA212" s="448"/>
      <c r="AB212" s="448"/>
      <c r="AC212" s="448"/>
      <c r="AD212" s="448"/>
    </row>
    <row r="213" ht="12.75" customHeight="1">
      <c r="A213" s="448"/>
      <c r="B213" s="448"/>
      <c r="C213" s="448"/>
      <c r="D213" s="448"/>
      <c r="E213" s="448"/>
      <c r="F213" s="448"/>
      <c r="G213" s="448"/>
      <c r="H213" s="448"/>
      <c r="I213" s="448"/>
      <c r="J213" s="448"/>
      <c r="K213" s="448"/>
      <c r="L213" s="448"/>
      <c r="M213" s="448"/>
      <c r="N213" s="448"/>
      <c r="O213" s="448"/>
      <c r="P213" s="448"/>
      <c r="Q213" s="448"/>
      <c r="R213" s="448"/>
      <c r="S213" s="448"/>
      <c r="T213" s="448"/>
      <c r="U213" s="448"/>
      <c r="V213" s="448"/>
      <c r="W213" s="448"/>
      <c r="X213" s="448"/>
      <c r="Y213" s="448"/>
      <c r="Z213" s="448"/>
      <c r="AA213" s="448"/>
      <c r="AB213" s="448"/>
      <c r="AC213" s="448"/>
      <c r="AD213" s="448"/>
    </row>
    <row r="214" ht="12.75" customHeight="1">
      <c r="A214" s="448"/>
      <c r="B214" s="448"/>
      <c r="C214" s="448"/>
      <c r="D214" s="448"/>
      <c r="E214" s="448"/>
      <c r="F214" s="448"/>
      <c r="G214" s="448"/>
      <c r="H214" s="448"/>
      <c r="I214" s="448"/>
      <c r="J214" s="448"/>
      <c r="K214" s="448"/>
      <c r="L214" s="448"/>
      <c r="M214" s="448"/>
      <c r="N214" s="448"/>
      <c r="O214" s="448"/>
      <c r="P214" s="448"/>
      <c r="Q214" s="448"/>
      <c r="R214" s="448"/>
      <c r="S214" s="448"/>
      <c r="T214" s="448"/>
      <c r="U214" s="448"/>
      <c r="V214" s="448"/>
      <c r="W214" s="448"/>
      <c r="X214" s="448"/>
      <c r="Y214" s="448"/>
      <c r="Z214" s="448"/>
      <c r="AA214" s="448"/>
      <c r="AB214" s="448"/>
      <c r="AC214" s="448"/>
      <c r="AD214" s="448"/>
    </row>
    <row r="215" ht="12.75" customHeight="1">
      <c r="A215" s="448"/>
      <c r="B215" s="448"/>
      <c r="C215" s="448"/>
      <c r="D215" s="448"/>
      <c r="E215" s="448"/>
      <c r="F215" s="448"/>
      <c r="G215" s="448"/>
      <c r="H215" s="448"/>
      <c r="I215" s="448"/>
      <c r="J215" s="448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  <c r="W215" s="448"/>
      <c r="X215" s="448"/>
      <c r="Y215" s="448"/>
      <c r="Z215" s="448"/>
      <c r="AA215" s="448"/>
      <c r="AB215" s="448"/>
      <c r="AC215" s="448"/>
      <c r="AD215" s="448"/>
    </row>
    <row r="216" ht="12.75" customHeight="1">
      <c r="A216" s="448"/>
      <c r="B216" s="448"/>
      <c r="C216" s="448"/>
      <c r="D216" s="448"/>
      <c r="E216" s="448"/>
      <c r="F216" s="448"/>
      <c r="G216" s="448"/>
      <c r="H216" s="448"/>
      <c r="I216" s="448"/>
      <c r="J216" s="448"/>
      <c r="K216" s="448"/>
      <c r="L216" s="448"/>
      <c r="M216" s="448"/>
      <c r="N216" s="448"/>
      <c r="O216" s="448"/>
      <c r="P216" s="448"/>
      <c r="Q216" s="448"/>
      <c r="R216" s="448"/>
      <c r="S216" s="448"/>
      <c r="T216" s="448"/>
      <c r="U216" s="448"/>
      <c r="V216" s="448"/>
      <c r="W216" s="448"/>
      <c r="X216" s="448"/>
      <c r="Y216" s="448"/>
      <c r="Z216" s="448"/>
      <c r="AA216" s="448"/>
      <c r="AB216" s="448"/>
      <c r="AC216" s="448"/>
      <c r="AD216" s="448"/>
    </row>
    <row r="217" ht="12.75" customHeight="1">
      <c r="A217" s="448"/>
      <c r="B217" s="448"/>
      <c r="C217" s="448"/>
      <c r="D217" s="448"/>
      <c r="E217" s="448"/>
      <c r="F217" s="448"/>
      <c r="G217" s="448"/>
      <c r="H217" s="448"/>
      <c r="I217" s="448"/>
      <c r="J217" s="448"/>
      <c r="K217" s="448"/>
      <c r="L217" s="448"/>
      <c r="M217" s="448"/>
      <c r="N217" s="448"/>
      <c r="O217" s="448"/>
      <c r="P217" s="448"/>
      <c r="Q217" s="448"/>
      <c r="R217" s="448"/>
      <c r="S217" s="448"/>
      <c r="T217" s="448"/>
      <c r="U217" s="448"/>
      <c r="V217" s="448"/>
      <c r="W217" s="448"/>
      <c r="X217" s="448"/>
      <c r="Y217" s="448"/>
      <c r="Z217" s="448"/>
      <c r="AA217" s="448"/>
      <c r="AB217" s="448"/>
      <c r="AC217" s="448"/>
      <c r="AD217" s="448"/>
    </row>
    <row r="218" ht="12.75" customHeight="1">
      <c r="A218" s="448"/>
      <c r="B218" s="448"/>
      <c r="C218" s="448"/>
      <c r="D218" s="448"/>
      <c r="E218" s="448"/>
      <c r="F218" s="448"/>
      <c r="G218" s="448"/>
      <c r="H218" s="448"/>
      <c r="I218" s="448"/>
      <c r="J218" s="448"/>
      <c r="K218" s="448"/>
      <c r="L218" s="448"/>
      <c r="M218" s="448"/>
      <c r="N218" s="448"/>
      <c r="O218" s="448"/>
      <c r="P218" s="448"/>
      <c r="Q218" s="448"/>
      <c r="R218" s="448"/>
      <c r="S218" s="448"/>
      <c r="T218" s="448"/>
      <c r="U218" s="448"/>
      <c r="V218" s="448"/>
      <c r="W218" s="448"/>
      <c r="X218" s="448"/>
      <c r="Y218" s="448"/>
      <c r="Z218" s="448"/>
      <c r="AA218" s="448"/>
      <c r="AB218" s="448"/>
      <c r="AC218" s="448"/>
      <c r="AD218" s="448"/>
    </row>
    <row r="219" ht="12.75" customHeight="1">
      <c r="A219" s="448"/>
      <c r="B219" s="448"/>
      <c r="C219" s="448"/>
      <c r="D219" s="448"/>
      <c r="E219" s="448"/>
      <c r="F219" s="448"/>
      <c r="G219" s="448"/>
      <c r="H219" s="448"/>
      <c r="I219" s="448"/>
      <c r="J219" s="448"/>
      <c r="K219" s="448"/>
      <c r="L219" s="448"/>
      <c r="M219" s="448"/>
      <c r="N219" s="448"/>
      <c r="O219" s="448"/>
      <c r="P219" s="448"/>
      <c r="Q219" s="448"/>
      <c r="R219" s="448"/>
      <c r="S219" s="448"/>
      <c r="T219" s="448"/>
      <c r="U219" s="448"/>
      <c r="V219" s="448"/>
      <c r="W219" s="448"/>
      <c r="X219" s="448"/>
      <c r="Y219" s="448"/>
      <c r="Z219" s="448"/>
      <c r="AA219" s="448"/>
      <c r="AB219" s="448"/>
      <c r="AC219" s="448"/>
      <c r="AD219" s="448"/>
    </row>
    <row r="220" ht="12.75" customHeight="1">
      <c r="A220" s="448"/>
      <c r="B220" s="448"/>
      <c r="C220" s="448"/>
      <c r="D220" s="448"/>
      <c r="E220" s="448"/>
      <c r="F220" s="448"/>
      <c r="G220" s="448"/>
      <c r="H220" s="448"/>
      <c r="I220" s="448"/>
      <c r="J220" s="448"/>
      <c r="K220" s="448"/>
      <c r="L220" s="448"/>
      <c r="M220" s="448"/>
      <c r="N220" s="448"/>
      <c r="O220" s="448"/>
      <c r="P220" s="448"/>
      <c r="Q220" s="448"/>
      <c r="R220" s="448"/>
      <c r="S220" s="448"/>
      <c r="T220" s="448"/>
      <c r="U220" s="448"/>
      <c r="V220" s="448"/>
      <c r="W220" s="448"/>
      <c r="X220" s="448"/>
      <c r="Y220" s="448"/>
      <c r="Z220" s="448"/>
      <c r="AA220" s="448"/>
      <c r="AB220" s="448"/>
      <c r="AC220" s="448"/>
      <c r="AD220" s="448"/>
    </row>
    <row r="221" ht="12.75" customHeight="1">
      <c r="A221" s="448"/>
      <c r="B221" s="448"/>
      <c r="C221" s="448"/>
      <c r="D221" s="448"/>
      <c r="E221" s="448"/>
      <c r="F221" s="448"/>
      <c r="G221" s="448"/>
      <c r="H221" s="448"/>
      <c r="I221" s="448"/>
      <c r="J221" s="448"/>
      <c r="K221" s="448"/>
      <c r="L221" s="448"/>
      <c r="M221" s="448"/>
      <c r="N221" s="448"/>
      <c r="O221" s="448"/>
      <c r="P221" s="448"/>
      <c r="Q221" s="448"/>
      <c r="R221" s="448"/>
      <c r="S221" s="448"/>
      <c r="T221" s="448"/>
      <c r="U221" s="448"/>
      <c r="V221" s="448"/>
      <c r="W221" s="448"/>
      <c r="X221" s="448"/>
      <c r="Y221" s="448"/>
      <c r="Z221" s="448"/>
      <c r="AA221" s="448"/>
      <c r="AB221" s="448"/>
      <c r="AC221" s="448"/>
      <c r="AD221" s="448"/>
    </row>
    <row r="222" ht="12.75" customHeight="1">
      <c r="A222" s="448"/>
      <c r="B222" s="448"/>
      <c r="C222" s="448"/>
      <c r="D222" s="448"/>
      <c r="E222" s="448"/>
      <c r="F222" s="448"/>
      <c r="G222" s="448"/>
      <c r="H222" s="448"/>
      <c r="I222" s="448"/>
      <c r="J222" s="448"/>
      <c r="K222" s="448"/>
      <c r="L222" s="448"/>
      <c r="M222" s="448"/>
      <c r="N222" s="448"/>
      <c r="O222" s="448"/>
      <c r="P222" s="448"/>
      <c r="Q222" s="448"/>
      <c r="R222" s="448"/>
      <c r="S222" s="448"/>
      <c r="T222" s="448"/>
      <c r="U222" s="448"/>
      <c r="V222" s="448"/>
      <c r="W222" s="448"/>
      <c r="X222" s="448"/>
      <c r="Y222" s="448"/>
      <c r="Z222" s="448"/>
      <c r="AA222" s="448"/>
      <c r="AB222" s="448"/>
      <c r="AC222" s="448"/>
      <c r="AD222" s="448"/>
    </row>
    <row r="223" ht="12.75" customHeight="1">
      <c r="A223" s="448"/>
      <c r="B223" s="448"/>
      <c r="C223" s="448"/>
      <c r="D223" s="448"/>
      <c r="E223" s="448"/>
      <c r="F223" s="448"/>
      <c r="G223" s="448"/>
      <c r="H223" s="448"/>
      <c r="I223" s="448"/>
      <c r="J223" s="448"/>
      <c r="K223" s="448"/>
      <c r="L223" s="448"/>
      <c r="M223" s="448"/>
      <c r="N223" s="448"/>
      <c r="O223" s="448"/>
      <c r="P223" s="448"/>
      <c r="Q223" s="448"/>
      <c r="R223" s="448"/>
      <c r="S223" s="448"/>
      <c r="T223" s="448"/>
      <c r="U223" s="448"/>
      <c r="V223" s="448"/>
      <c r="W223" s="448"/>
      <c r="X223" s="448"/>
      <c r="Y223" s="448"/>
      <c r="Z223" s="448"/>
      <c r="AA223" s="448"/>
      <c r="AB223" s="448"/>
      <c r="AC223" s="448"/>
      <c r="AD223" s="448"/>
    </row>
    <row r="224" ht="12.75" customHeight="1">
      <c r="A224" s="448"/>
      <c r="B224" s="448"/>
      <c r="C224" s="448"/>
      <c r="D224" s="448"/>
      <c r="E224" s="448"/>
      <c r="F224" s="448"/>
      <c r="G224" s="448"/>
      <c r="H224" s="448"/>
      <c r="I224" s="448"/>
      <c r="J224" s="448"/>
      <c r="K224" s="448"/>
      <c r="L224" s="448"/>
      <c r="M224" s="448"/>
      <c r="N224" s="448"/>
      <c r="O224" s="448"/>
      <c r="P224" s="448"/>
      <c r="Q224" s="448"/>
      <c r="R224" s="448"/>
      <c r="S224" s="448"/>
      <c r="T224" s="448"/>
      <c r="U224" s="448"/>
      <c r="V224" s="448"/>
      <c r="W224" s="448"/>
      <c r="X224" s="448"/>
      <c r="Y224" s="448"/>
      <c r="Z224" s="448"/>
      <c r="AA224" s="448"/>
      <c r="AB224" s="448"/>
      <c r="AC224" s="448"/>
      <c r="AD224" s="448"/>
    </row>
    <row r="225" ht="12.75" customHeight="1">
      <c r="A225" s="448"/>
      <c r="B225" s="448"/>
      <c r="C225" s="448"/>
      <c r="D225" s="448"/>
      <c r="E225" s="448"/>
      <c r="F225" s="448"/>
      <c r="G225" s="448"/>
      <c r="H225" s="448"/>
      <c r="I225" s="448"/>
      <c r="J225" s="448"/>
      <c r="K225" s="448"/>
      <c r="L225" s="448"/>
      <c r="M225" s="448"/>
      <c r="N225" s="448"/>
      <c r="O225" s="448"/>
      <c r="P225" s="448"/>
      <c r="Q225" s="448"/>
      <c r="R225" s="448"/>
      <c r="S225" s="448"/>
      <c r="T225" s="448"/>
      <c r="U225" s="448"/>
      <c r="V225" s="448"/>
      <c r="W225" s="448"/>
      <c r="X225" s="448"/>
      <c r="Y225" s="448"/>
      <c r="Z225" s="448"/>
      <c r="AA225" s="448"/>
      <c r="AB225" s="448"/>
      <c r="AC225" s="448"/>
      <c r="AD225" s="448"/>
    </row>
    <row r="226" ht="12.75" customHeight="1">
      <c r="A226" s="448"/>
      <c r="B226" s="448"/>
      <c r="C226" s="448"/>
      <c r="D226" s="448"/>
      <c r="E226" s="448"/>
      <c r="F226" s="448"/>
      <c r="G226" s="448"/>
      <c r="H226" s="448"/>
      <c r="I226" s="448"/>
      <c r="J226" s="448"/>
      <c r="K226" s="448"/>
      <c r="L226" s="448"/>
      <c r="M226" s="448"/>
      <c r="N226" s="448"/>
      <c r="O226" s="448"/>
      <c r="P226" s="448"/>
      <c r="Q226" s="448"/>
      <c r="R226" s="448"/>
      <c r="S226" s="448"/>
      <c r="T226" s="448"/>
      <c r="U226" s="448"/>
      <c r="V226" s="448"/>
      <c r="W226" s="448"/>
      <c r="X226" s="448"/>
      <c r="Y226" s="448"/>
      <c r="Z226" s="448"/>
      <c r="AA226" s="448"/>
      <c r="AB226" s="448"/>
      <c r="AC226" s="448"/>
      <c r="AD226" s="448"/>
    </row>
    <row r="227" ht="12.75" customHeight="1">
      <c r="A227" s="448"/>
      <c r="B227" s="448"/>
      <c r="C227" s="448"/>
      <c r="D227" s="448"/>
      <c r="E227" s="448"/>
      <c r="F227" s="448"/>
      <c r="G227" s="448"/>
      <c r="H227" s="448"/>
      <c r="I227" s="448"/>
      <c r="J227" s="448"/>
      <c r="K227" s="448"/>
      <c r="L227" s="448"/>
      <c r="M227" s="448"/>
      <c r="N227" s="448"/>
      <c r="O227" s="448"/>
      <c r="P227" s="448"/>
      <c r="Q227" s="448"/>
      <c r="R227" s="448"/>
      <c r="S227" s="448"/>
      <c r="T227" s="448"/>
      <c r="U227" s="448"/>
      <c r="V227" s="448"/>
      <c r="W227" s="448"/>
      <c r="X227" s="448"/>
      <c r="Y227" s="448"/>
      <c r="Z227" s="448"/>
      <c r="AA227" s="448"/>
      <c r="AB227" s="448"/>
      <c r="AC227" s="448"/>
      <c r="AD227" s="448"/>
    </row>
    <row r="228" ht="12.75" customHeight="1">
      <c r="A228" s="448"/>
      <c r="B228" s="448"/>
      <c r="C228" s="448"/>
      <c r="D228" s="448"/>
      <c r="E228" s="448"/>
      <c r="F228" s="448"/>
      <c r="G228" s="448"/>
      <c r="H228" s="448"/>
      <c r="I228" s="448"/>
      <c r="J228" s="448"/>
      <c r="K228" s="448"/>
      <c r="L228" s="448"/>
      <c r="M228" s="448"/>
      <c r="N228" s="448"/>
      <c r="O228" s="448"/>
      <c r="P228" s="448"/>
      <c r="Q228" s="448"/>
      <c r="R228" s="448"/>
      <c r="S228" s="448"/>
      <c r="T228" s="448"/>
      <c r="U228" s="448"/>
      <c r="V228" s="448"/>
      <c r="W228" s="448"/>
      <c r="X228" s="448"/>
      <c r="Y228" s="448"/>
      <c r="Z228" s="448"/>
      <c r="AA228" s="448"/>
      <c r="AB228" s="448"/>
      <c r="AC228" s="448"/>
      <c r="AD228" s="448"/>
    </row>
    <row r="229" ht="12.75" customHeight="1">
      <c r="A229" s="448"/>
      <c r="B229" s="448"/>
      <c r="C229" s="448"/>
      <c r="D229" s="448"/>
      <c r="E229" s="448"/>
      <c r="F229" s="448"/>
      <c r="G229" s="448"/>
      <c r="H229" s="448"/>
      <c r="I229" s="448"/>
      <c r="J229" s="448"/>
      <c r="K229" s="448"/>
      <c r="L229" s="448"/>
      <c r="M229" s="448"/>
      <c r="N229" s="448"/>
      <c r="O229" s="448"/>
      <c r="P229" s="448"/>
      <c r="Q229" s="448"/>
      <c r="R229" s="448"/>
      <c r="S229" s="448"/>
      <c r="T229" s="448"/>
      <c r="U229" s="448"/>
      <c r="V229" s="448"/>
      <c r="W229" s="448"/>
      <c r="X229" s="448"/>
      <c r="Y229" s="448"/>
      <c r="Z229" s="448"/>
      <c r="AA229" s="448"/>
      <c r="AB229" s="448"/>
      <c r="AC229" s="448"/>
      <c r="AD229" s="448"/>
    </row>
    <row r="230" ht="12.75" customHeight="1">
      <c r="A230" s="448"/>
      <c r="B230" s="448"/>
      <c r="C230" s="448"/>
      <c r="D230" s="448"/>
      <c r="E230" s="448"/>
      <c r="F230" s="448"/>
      <c r="G230" s="448"/>
      <c r="H230" s="448"/>
      <c r="I230" s="448"/>
      <c r="J230" s="448"/>
      <c r="K230" s="448"/>
      <c r="L230" s="448"/>
      <c r="M230" s="448"/>
      <c r="N230" s="448"/>
      <c r="O230" s="448"/>
      <c r="P230" s="448"/>
      <c r="Q230" s="448"/>
      <c r="R230" s="448"/>
      <c r="S230" s="448"/>
      <c r="T230" s="448"/>
      <c r="U230" s="448"/>
      <c r="V230" s="448"/>
      <c r="W230" s="448"/>
      <c r="X230" s="448"/>
      <c r="Y230" s="448"/>
      <c r="Z230" s="448"/>
      <c r="AA230" s="448"/>
      <c r="AB230" s="448"/>
      <c r="AC230" s="448"/>
      <c r="AD230" s="448"/>
    </row>
    <row r="231" ht="12.75" customHeight="1">
      <c r="A231" s="448"/>
      <c r="B231" s="448"/>
      <c r="C231" s="448"/>
      <c r="D231" s="448"/>
      <c r="E231" s="448"/>
      <c r="F231" s="448"/>
      <c r="G231" s="448"/>
      <c r="H231" s="448"/>
      <c r="I231" s="448"/>
      <c r="J231" s="448"/>
      <c r="K231" s="448"/>
      <c r="L231" s="448"/>
      <c r="M231" s="448"/>
      <c r="N231" s="448"/>
      <c r="O231" s="448"/>
      <c r="P231" s="448"/>
      <c r="Q231" s="448"/>
      <c r="R231" s="448"/>
      <c r="S231" s="448"/>
      <c r="T231" s="448"/>
      <c r="U231" s="448"/>
      <c r="V231" s="448"/>
      <c r="W231" s="448"/>
      <c r="X231" s="448"/>
      <c r="Y231" s="448"/>
      <c r="Z231" s="448"/>
      <c r="AA231" s="448"/>
      <c r="AB231" s="448"/>
      <c r="AC231" s="448"/>
      <c r="AD231" s="448"/>
    </row>
    <row r="232" ht="12.75" customHeight="1">
      <c r="A232" s="448"/>
      <c r="B232" s="448"/>
      <c r="C232" s="448"/>
      <c r="D232" s="448"/>
      <c r="E232" s="448"/>
      <c r="F232" s="448"/>
      <c r="G232" s="448"/>
      <c r="H232" s="448"/>
      <c r="I232" s="448"/>
      <c r="J232" s="448"/>
      <c r="K232" s="448"/>
      <c r="L232" s="448"/>
      <c r="M232" s="448"/>
      <c r="N232" s="448"/>
      <c r="O232" s="448"/>
      <c r="P232" s="448"/>
      <c r="Q232" s="448"/>
      <c r="R232" s="448"/>
      <c r="S232" s="448"/>
      <c r="T232" s="448"/>
      <c r="U232" s="448"/>
      <c r="V232" s="448"/>
      <c r="W232" s="448"/>
      <c r="X232" s="448"/>
      <c r="Y232" s="448"/>
      <c r="Z232" s="448"/>
      <c r="AA232" s="448"/>
      <c r="AB232" s="448"/>
      <c r="AC232" s="448"/>
      <c r="AD232" s="448"/>
    </row>
    <row r="233" ht="12.75" customHeight="1">
      <c r="A233" s="448"/>
      <c r="B233" s="448"/>
      <c r="C233" s="448"/>
      <c r="D233" s="448"/>
      <c r="E233" s="448"/>
      <c r="F233" s="448"/>
      <c r="G233" s="448"/>
      <c r="H233" s="448"/>
      <c r="I233" s="448"/>
      <c r="J233" s="448"/>
      <c r="K233" s="448"/>
      <c r="L233" s="448"/>
      <c r="M233" s="448"/>
      <c r="N233" s="448"/>
      <c r="O233" s="448"/>
      <c r="P233" s="448"/>
      <c r="Q233" s="448"/>
      <c r="R233" s="448"/>
      <c r="S233" s="448"/>
      <c r="T233" s="448"/>
      <c r="U233" s="448"/>
      <c r="V233" s="448"/>
      <c r="W233" s="448"/>
      <c r="X233" s="448"/>
      <c r="Y233" s="448"/>
      <c r="Z233" s="448"/>
      <c r="AA233" s="448"/>
      <c r="AB233" s="448"/>
      <c r="AC233" s="448"/>
      <c r="AD233" s="448"/>
    </row>
    <row r="234" ht="12.75" customHeight="1">
      <c r="A234" s="448"/>
      <c r="B234" s="448"/>
      <c r="C234" s="448"/>
      <c r="D234" s="448"/>
      <c r="E234" s="448"/>
      <c r="F234" s="448"/>
      <c r="G234" s="448"/>
      <c r="H234" s="448"/>
      <c r="I234" s="448"/>
      <c r="J234" s="448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  <c r="W234" s="448"/>
      <c r="X234" s="448"/>
      <c r="Y234" s="448"/>
      <c r="Z234" s="448"/>
      <c r="AA234" s="448"/>
      <c r="AB234" s="448"/>
      <c r="AC234" s="448"/>
      <c r="AD234" s="448"/>
    </row>
    <row r="235" ht="12.75" customHeight="1">
      <c r="A235" s="448"/>
      <c r="B235" s="448"/>
      <c r="C235" s="448"/>
      <c r="D235" s="448"/>
      <c r="E235" s="448"/>
      <c r="F235" s="448"/>
      <c r="G235" s="448"/>
      <c r="H235" s="448"/>
      <c r="I235" s="448"/>
      <c r="J235" s="448"/>
      <c r="K235" s="448"/>
      <c r="L235" s="448"/>
      <c r="M235" s="448"/>
      <c r="N235" s="448"/>
      <c r="O235" s="448"/>
      <c r="P235" s="448"/>
      <c r="Q235" s="448"/>
      <c r="R235" s="448"/>
      <c r="S235" s="448"/>
      <c r="T235" s="448"/>
      <c r="U235" s="448"/>
      <c r="V235" s="448"/>
      <c r="W235" s="448"/>
      <c r="X235" s="448"/>
      <c r="Y235" s="448"/>
      <c r="Z235" s="448"/>
      <c r="AA235" s="448"/>
      <c r="AB235" s="448"/>
      <c r="AC235" s="448"/>
      <c r="AD235" s="448"/>
    </row>
    <row r="236" ht="12.75" customHeight="1">
      <c r="A236" s="448"/>
      <c r="B236" s="448"/>
      <c r="C236" s="448"/>
      <c r="D236" s="448"/>
      <c r="E236" s="448"/>
      <c r="F236" s="448"/>
      <c r="G236" s="448"/>
      <c r="H236" s="448"/>
      <c r="I236" s="448"/>
      <c r="J236" s="448"/>
      <c r="K236" s="448"/>
      <c r="L236" s="448"/>
      <c r="M236" s="448"/>
      <c r="N236" s="448"/>
      <c r="O236" s="448"/>
      <c r="P236" s="448"/>
      <c r="Q236" s="448"/>
      <c r="R236" s="448"/>
      <c r="S236" s="448"/>
      <c r="T236" s="448"/>
      <c r="U236" s="448"/>
      <c r="V236" s="448"/>
      <c r="W236" s="448"/>
      <c r="X236" s="448"/>
      <c r="Y236" s="448"/>
      <c r="Z236" s="448"/>
      <c r="AA236" s="448"/>
      <c r="AB236" s="448"/>
      <c r="AC236" s="448"/>
      <c r="AD236" s="448"/>
    </row>
    <row r="237" ht="12.75" customHeight="1">
      <c r="A237" s="448"/>
      <c r="B237" s="448"/>
      <c r="C237" s="448"/>
      <c r="D237" s="448"/>
      <c r="E237" s="448"/>
      <c r="F237" s="448"/>
      <c r="G237" s="448"/>
      <c r="H237" s="448"/>
      <c r="I237" s="448"/>
      <c r="J237" s="448"/>
      <c r="K237" s="448"/>
      <c r="L237" s="448"/>
      <c r="M237" s="448"/>
      <c r="N237" s="448"/>
      <c r="O237" s="448"/>
      <c r="P237" s="448"/>
      <c r="Q237" s="448"/>
      <c r="R237" s="448"/>
      <c r="S237" s="448"/>
      <c r="T237" s="448"/>
      <c r="U237" s="448"/>
      <c r="V237" s="448"/>
      <c r="W237" s="448"/>
      <c r="X237" s="448"/>
      <c r="Y237" s="448"/>
      <c r="Z237" s="448"/>
      <c r="AA237" s="448"/>
      <c r="AB237" s="448"/>
      <c r="AC237" s="448"/>
      <c r="AD237" s="448"/>
    </row>
    <row r="238" ht="12.75" customHeight="1">
      <c r="A238" s="448"/>
      <c r="B238" s="448"/>
      <c r="C238" s="448"/>
      <c r="D238" s="448"/>
      <c r="E238" s="448"/>
      <c r="F238" s="448"/>
      <c r="G238" s="448"/>
      <c r="H238" s="448"/>
      <c r="I238" s="448"/>
      <c r="J238" s="448"/>
      <c r="K238" s="448"/>
      <c r="L238" s="448"/>
      <c r="M238" s="448"/>
      <c r="N238" s="448"/>
      <c r="O238" s="448"/>
      <c r="P238" s="448"/>
      <c r="Q238" s="448"/>
      <c r="R238" s="448"/>
      <c r="S238" s="448"/>
      <c r="T238" s="448"/>
      <c r="U238" s="448"/>
      <c r="V238" s="448"/>
      <c r="W238" s="448"/>
      <c r="X238" s="448"/>
      <c r="Y238" s="448"/>
      <c r="Z238" s="448"/>
      <c r="AA238" s="448"/>
      <c r="AB238" s="448"/>
      <c r="AC238" s="448"/>
      <c r="AD238" s="448"/>
    </row>
    <row r="239" ht="12.75" customHeight="1">
      <c r="A239" s="448"/>
      <c r="B239" s="448"/>
      <c r="C239" s="448"/>
      <c r="D239" s="448"/>
      <c r="E239" s="448"/>
      <c r="F239" s="448"/>
      <c r="G239" s="448"/>
      <c r="H239" s="448"/>
      <c r="I239" s="448"/>
      <c r="J239" s="448"/>
      <c r="K239" s="448"/>
      <c r="L239" s="448"/>
      <c r="M239" s="448"/>
      <c r="N239" s="448"/>
      <c r="O239" s="448"/>
      <c r="P239" s="448"/>
      <c r="Q239" s="448"/>
      <c r="R239" s="448"/>
      <c r="S239" s="448"/>
      <c r="T239" s="448"/>
      <c r="U239" s="448"/>
      <c r="V239" s="448"/>
      <c r="W239" s="448"/>
      <c r="X239" s="448"/>
      <c r="Y239" s="448"/>
      <c r="Z239" s="448"/>
      <c r="AA239" s="448"/>
      <c r="AB239" s="448"/>
      <c r="AC239" s="448"/>
      <c r="AD239" s="448"/>
    </row>
    <row r="240" ht="12.75" customHeight="1">
      <c r="A240" s="448"/>
      <c r="B240" s="448"/>
      <c r="C240" s="448"/>
      <c r="D240" s="448"/>
      <c r="E240" s="448"/>
      <c r="F240" s="448"/>
      <c r="G240" s="448"/>
      <c r="H240" s="448"/>
      <c r="I240" s="448"/>
      <c r="J240" s="448"/>
      <c r="K240" s="448"/>
      <c r="L240" s="448"/>
      <c r="M240" s="448"/>
      <c r="N240" s="448"/>
      <c r="O240" s="448"/>
      <c r="P240" s="448"/>
      <c r="Q240" s="448"/>
      <c r="R240" s="448"/>
      <c r="S240" s="448"/>
      <c r="T240" s="448"/>
      <c r="U240" s="448"/>
      <c r="V240" s="448"/>
      <c r="W240" s="448"/>
      <c r="X240" s="448"/>
      <c r="Y240" s="448"/>
      <c r="Z240" s="448"/>
      <c r="AA240" s="448"/>
      <c r="AB240" s="448"/>
      <c r="AC240" s="448"/>
      <c r="AD240" s="448"/>
    </row>
    <row r="241" ht="12.75" customHeight="1">
      <c r="A241" s="448"/>
      <c r="B241" s="448"/>
      <c r="C241" s="448"/>
      <c r="D241" s="448"/>
      <c r="E241" s="448"/>
      <c r="F241" s="448"/>
      <c r="G241" s="448"/>
      <c r="H241" s="448"/>
      <c r="I241" s="448"/>
      <c r="J241" s="448"/>
      <c r="K241" s="448"/>
      <c r="L241" s="448"/>
      <c r="M241" s="448"/>
      <c r="N241" s="448"/>
      <c r="O241" s="448"/>
      <c r="P241" s="448"/>
      <c r="Q241" s="448"/>
      <c r="R241" s="448"/>
      <c r="S241" s="448"/>
      <c r="T241" s="448"/>
      <c r="U241" s="448"/>
      <c r="V241" s="448"/>
      <c r="W241" s="448"/>
      <c r="X241" s="448"/>
      <c r="Y241" s="448"/>
      <c r="Z241" s="448"/>
      <c r="AA241" s="448"/>
      <c r="AB241" s="448"/>
      <c r="AC241" s="448"/>
      <c r="AD241" s="448"/>
    </row>
    <row r="242" ht="12.75" customHeight="1">
      <c r="A242" s="448"/>
      <c r="B242" s="448"/>
      <c r="C242" s="448"/>
      <c r="D242" s="448"/>
      <c r="E242" s="448"/>
      <c r="F242" s="448"/>
      <c r="G242" s="448"/>
      <c r="H242" s="448"/>
      <c r="I242" s="448"/>
      <c r="J242" s="448"/>
      <c r="K242" s="448"/>
      <c r="L242" s="448"/>
      <c r="M242" s="448"/>
      <c r="N242" s="448"/>
      <c r="O242" s="448"/>
      <c r="P242" s="448"/>
      <c r="Q242" s="448"/>
      <c r="R242" s="448"/>
      <c r="S242" s="448"/>
      <c r="T242" s="448"/>
      <c r="U242" s="448"/>
      <c r="V242" s="448"/>
      <c r="W242" s="448"/>
      <c r="X242" s="448"/>
      <c r="Y242" s="448"/>
      <c r="Z242" s="448"/>
      <c r="AA242" s="448"/>
      <c r="AB242" s="448"/>
      <c r="AC242" s="448"/>
      <c r="AD242" s="448"/>
    </row>
    <row r="243" ht="12.75" customHeight="1">
      <c r="A243" s="448"/>
      <c r="B243" s="448"/>
      <c r="C243" s="448"/>
      <c r="D243" s="448"/>
      <c r="E243" s="448"/>
      <c r="F243" s="448"/>
      <c r="G243" s="448"/>
      <c r="H243" s="448"/>
      <c r="I243" s="448"/>
      <c r="J243" s="448"/>
      <c r="K243" s="448"/>
      <c r="L243" s="448"/>
      <c r="M243" s="448"/>
      <c r="N243" s="448"/>
      <c r="O243" s="448"/>
      <c r="P243" s="448"/>
      <c r="Q243" s="448"/>
      <c r="R243" s="448"/>
      <c r="S243" s="448"/>
      <c r="T243" s="448"/>
      <c r="U243" s="448"/>
      <c r="V243" s="448"/>
      <c r="W243" s="448"/>
      <c r="X243" s="448"/>
      <c r="Y243" s="448"/>
      <c r="Z243" s="448"/>
      <c r="AA243" s="448"/>
      <c r="AB243" s="448"/>
      <c r="AC243" s="448"/>
      <c r="AD243" s="448"/>
    </row>
    <row r="244" ht="12.75" customHeight="1">
      <c r="A244" s="448"/>
      <c r="B244" s="448"/>
      <c r="C244" s="448"/>
      <c r="D244" s="448"/>
      <c r="E244" s="448"/>
      <c r="F244" s="448"/>
      <c r="G244" s="448"/>
      <c r="H244" s="448"/>
      <c r="I244" s="448"/>
      <c r="J244" s="448"/>
      <c r="K244" s="448"/>
      <c r="L244" s="448"/>
      <c r="M244" s="448"/>
      <c r="N244" s="448"/>
      <c r="O244" s="448"/>
      <c r="P244" s="448"/>
      <c r="Q244" s="448"/>
      <c r="R244" s="448"/>
      <c r="S244" s="448"/>
      <c r="T244" s="448"/>
      <c r="U244" s="448"/>
      <c r="V244" s="448"/>
      <c r="W244" s="448"/>
      <c r="X244" s="448"/>
      <c r="Y244" s="448"/>
      <c r="Z244" s="448"/>
      <c r="AA244" s="448"/>
      <c r="AB244" s="448"/>
      <c r="AC244" s="448"/>
      <c r="AD244" s="448"/>
    </row>
    <row r="245" ht="12.75" customHeight="1">
      <c r="A245" s="448"/>
      <c r="B245" s="448"/>
      <c r="C245" s="448"/>
      <c r="D245" s="448"/>
      <c r="E245" s="448"/>
      <c r="F245" s="448"/>
      <c r="G245" s="448"/>
      <c r="H245" s="448"/>
      <c r="I245" s="448"/>
      <c r="J245" s="448"/>
      <c r="K245" s="448"/>
      <c r="L245" s="448"/>
      <c r="M245" s="448"/>
      <c r="N245" s="448"/>
      <c r="O245" s="448"/>
      <c r="P245" s="448"/>
      <c r="Q245" s="448"/>
      <c r="R245" s="448"/>
      <c r="S245" s="448"/>
      <c r="T245" s="448"/>
      <c r="U245" s="448"/>
      <c r="V245" s="448"/>
      <c r="W245" s="448"/>
      <c r="X245" s="448"/>
      <c r="Y245" s="448"/>
      <c r="Z245" s="448"/>
      <c r="AA245" s="448"/>
      <c r="AB245" s="448"/>
      <c r="AC245" s="448"/>
      <c r="AD245" s="448"/>
    </row>
    <row r="246" ht="12.75" customHeight="1">
      <c r="A246" s="448"/>
      <c r="B246" s="448"/>
      <c r="C246" s="448"/>
      <c r="D246" s="448"/>
      <c r="E246" s="448"/>
      <c r="F246" s="448"/>
      <c r="G246" s="448"/>
      <c r="H246" s="448"/>
      <c r="I246" s="448"/>
      <c r="J246" s="448"/>
      <c r="K246" s="448"/>
      <c r="L246" s="448"/>
      <c r="M246" s="448"/>
      <c r="N246" s="448"/>
      <c r="O246" s="448"/>
      <c r="P246" s="448"/>
      <c r="Q246" s="448"/>
      <c r="R246" s="448"/>
      <c r="S246" s="448"/>
      <c r="T246" s="448"/>
      <c r="U246" s="448"/>
      <c r="V246" s="448"/>
      <c r="W246" s="448"/>
      <c r="X246" s="448"/>
      <c r="Y246" s="448"/>
      <c r="Z246" s="448"/>
      <c r="AA246" s="448"/>
      <c r="AB246" s="448"/>
      <c r="AC246" s="448"/>
      <c r="AD246" s="448"/>
    </row>
    <row r="247" ht="12.75" customHeight="1">
      <c r="A247" s="448"/>
      <c r="B247" s="448"/>
      <c r="C247" s="448"/>
      <c r="D247" s="448"/>
      <c r="E247" s="448"/>
      <c r="F247" s="448"/>
      <c r="G247" s="448"/>
      <c r="H247" s="448"/>
      <c r="I247" s="448"/>
      <c r="J247" s="448"/>
      <c r="K247" s="448"/>
      <c r="L247" s="448"/>
      <c r="M247" s="448"/>
      <c r="N247" s="448"/>
      <c r="O247" s="448"/>
      <c r="P247" s="448"/>
      <c r="Q247" s="448"/>
      <c r="R247" s="448"/>
      <c r="S247" s="448"/>
      <c r="T247" s="448"/>
      <c r="U247" s="448"/>
      <c r="V247" s="448"/>
      <c r="W247" s="448"/>
      <c r="X247" s="448"/>
      <c r="Y247" s="448"/>
      <c r="Z247" s="448"/>
      <c r="AA247" s="448"/>
      <c r="AB247" s="448"/>
      <c r="AC247" s="448"/>
      <c r="AD247" s="448"/>
    </row>
    <row r="248" ht="12.75" customHeight="1">
      <c r="A248" s="448"/>
      <c r="B248" s="448"/>
      <c r="C248" s="448"/>
      <c r="D248" s="448"/>
      <c r="E248" s="448"/>
      <c r="F248" s="448"/>
      <c r="G248" s="448"/>
      <c r="H248" s="448"/>
      <c r="I248" s="448"/>
      <c r="J248" s="448"/>
      <c r="K248" s="448"/>
      <c r="L248" s="448"/>
      <c r="M248" s="448"/>
      <c r="N248" s="448"/>
      <c r="O248" s="448"/>
      <c r="P248" s="448"/>
      <c r="Q248" s="448"/>
      <c r="R248" s="448"/>
      <c r="S248" s="448"/>
      <c r="T248" s="448"/>
      <c r="U248" s="448"/>
      <c r="V248" s="448"/>
      <c r="W248" s="448"/>
      <c r="X248" s="448"/>
      <c r="Y248" s="448"/>
      <c r="Z248" s="448"/>
      <c r="AA248" s="448"/>
      <c r="AB248" s="448"/>
      <c r="AC248" s="448"/>
      <c r="AD248" s="448"/>
    </row>
    <row r="249" ht="12.75" customHeight="1">
      <c r="A249" s="448"/>
      <c r="B249" s="448"/>
      <c r="C249" s="448"/>
      <c r="D249" s="448"/>
      <c r="E249" s="448"/>
      <c r="F249" s="448"/>
      <c r="G249" s="448"/>
      <c r="H249" s="448"/>
      <c r="I249" s="448"/>
      <c r="J249" s="448"/>
      <c r="K249" s="448"/>
      <c r="L249" s="448"/>
      <c r="M249" s="448"/>
      <c r="N249" s="448"/>
      <c r="O249" s="448"/>
      <c r="P249" s="448"/>
      <c r="Q249" s="448"/>
      <c r="R249" s="448"/>
      <c r="S249" s="448"/>
      <c r="T249" s="448"/>
      <c r="U249" s="448"/>
      <c r="V249" s="448"/>
      <c r="W249" s="448"/>
      <c r="X249" s="448"/>
      <c r="Y249" s="448"/>
      <c r="Z249" s="448"/>
      <c r="AA249" s="448"/>
      <c r="AB249" s="448"/>
      <c r="AC249" s="448"/>
      <c r="AD249" s="448"/>
    </row>
    <row r="250" ht="12.75" customHeight="1">
      <c r="A250" s="448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448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</row>
    <row r="251" ht="12.75" customHeight="1">
      <c r="A251" s="448"/>
      <c r="B251" s="448"/>
      <c r="C251" s="448"/>
      <c r="D251" s="448"/>
      <c r="E251" s="448"/>
      <c r="F251" s="448"/>
      <c r="G251" s="448"/>
      <c r="H251" s="448"/>
      <c r="I251" s="448"/>
      <c r="J251" s="448"/>
      <c r="K251" s="448"/>
      <c r="L251" s="448"/>
      <c r="M251" s="448"/>
      <c r="N251" s="448"/>
      <c r="O251" s="448"/>
      <c r="P251" s="448"/>
      <c r="Q251" s="448"/>
      <c r="R251" s="448"/>
      <c r="S251" s="448"/>
      <c r="T251" s="448"/>
      <c r="U251" s="448"/>
      <c r="V251" s="448"/>
      <c r="W251" s="448"/>
      <c r="X251" s="448"/>
      <c r="Y251" s="448"/>
      <c r="Z251" s="448"/>
      <c r="AA251" s="448"/>
      <c r="AB251" s="448"/>
      <c r="AC251" s="448"/>
      <c r="AD251" s="448"/>
    </row>
    <row r="252" ht="12.75" customHeight="1">
      <c r="A252" s="448"/>
      <c r="B252" s="448"/>
      <c r="C252" s="448"/>
      <c r="D252" s="448"/>
      <c r="E252" s="448"/>
      <c r="F252" s="448"/>
      <c r="G252" s="448"/>
      <c r="H252" s="448"/>
      <c r="I252" s="448"/>
      <c r="J252" s="448"/>
      <c r="K252" s="448"/>
      <c r="L252" s="448"/>
      <c r="M252" s="448"/>
      <c r="N252" s="448"/>
      <c r="O252" s="448"/>
      <c r="P252" s="448"/>
      <c r="Q252" s="448"/>
      <c r="R252" s="448"/>
      <c r="S252" s="448"/>
      <c r="T252" s="448"/>
      <c r="U252" s="448"/>
      <c r="V252" s="448"/>
      <c r="W252" s="448"/>
      <c r="X252" s="448"/>
      <c r="Y252" s="448"/>
      <c r="Z252" s="448"/>
      <c r="AA252" s="448"/>
      <c r="AB252" s="448"/>
      <c r="AC252" s="448"/>
      <c r="AD252" s="448"/>
    </row>
    <row r="253" ht="12.75" customHeight="1">
      <c r="A253" s="448"/>
      <c r="B253" s="448"/>
      <c r="C253" s="448"/>
      <c r="D253" s="448"/>
      <c r="E253" s="448"/>
      <c r="F253" s="448"/>
      <c r="G253" s="448"/>
      <c r="H253" s="448"/>
      <c r="I253" s="448"/>
      <c r="J253" s="448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  <c r="W253" s="448"/>
      <c r="X253" s="448"/>
      <c r="Y253" s="448"/>
      <c r="Z253" s="448"/>
      <c r="AA253" s="448"/>
      <c r="AB253" s="448"/>
      <c r="AC253" s="448"/>
      <c r="AD253" s="448"/>
    </row>
    <row r="254" ht="12.75" customHeight="1">
      <c r="A254" s="448"/>
      <c r="B254" s="448"/>
      <c r="C254" s="448"/>
      <c r="D254" s="448"/>
      <c r="E254" s="448"/>
      <c r="F254" s="448"/>
      <c r="G254" s="448"/>
      <c r="H254" s="448"/>
      <c r="I254" s="448"/>
      <c r="J254" s="448"/>
      <c r="K254" s="448"/>
      <c r="L254" s="448"/>
      <c r="M254" s="448"/>
      <c r="N254" s="448"/>
      <c r="O254" s="448"/>
      <c r="P254" s="448"/>
      <c r="Q254" s="448"/>
      <c r="R254" s="448"/>
      <c r="S254" s="448"/>
      <c r="T254" s="448"/>
      <c r="U254" s="448"/>
      <c r="V254" s="448"/>
      <c r="W254" s="448"/>
      <c r="X254" s="448"/>
      <c r="Y254" s="448"/>
      <c r="Z254" s="448"/>
      <c r="AA254" s="448"/>
      <c r="AB254" s="448"/>
      <c r="AC254" s="448"/>
      <c r="AD254" s="448"/>
    </row>
    <row r="255" ht="12.75" customHeight="1">
      <c r="A255" s="448"/>
      <c r="B255" s="448"/>
      <c r="C255" s="448"/>
      <c r="D255" s="448"/>
      <c r="E255" s="448"/>
      <c r="F255" s="448"/>
      <c r="G255" s="448"/>
      <c r="H255" s="448"/>
      <c r="I255" s="448"/>
      <c r="J255" s="448"/>
      <c r="K255" s="448"/>
      <c r="L255" s="448"/>
      <c r="M255" s="448"/>
      <c r="N255" s="448"/>
      <c r="O255" s="448"/>
      <c r="P255" s="448"/>
      <c r="Q255" s="448"/>
      <c r="R255" s="448"/>
      <c r="S255" s="448"/>
      <c r="T255" s="448"/>
      <c r="U255" s="448"/>
      <c r="V255" s="448"/>
      <c r="W255" s="448"/>
      <c r="X255" s="448"/>
      <c r="Y255" s="448"/>
      <c r="Z255" s="448"/>
      <c r="AA255" s="448"/>
      <c r="AB255" s="448"/>
      <c r="AC255" s="448"/>
      <c r="AD255" s="448"/>
    </row>
    <row r="256" ht="12.75" customHeight="1">
      <c r="A256" s="448"/>
      <c r="B256" s="448"/>
      <c r="C256" s="448"/>
      <c r="D256" s="448"/>
      <c r="E256" s="448"/>
      <c r="F256" s="448"/>
      <c r="G256" s="448"/>
      <c r="H256" s="448"/>
      <c r="I256" s="448"/>
      <c r="J256" s="448"/>
      <c r="K256" s="448"/>
      <c r="L256" s="448"/>
      <c r="M256" s="448"/>
      <c r="N256" s="448"/>
      <c r="O256" s="448"/>
      <c r="P256" s="448"/>
      <c r="Q256" s="448"/>
      <c r="R256" s="448"/>
      <c r="S256" s="448"/>
      <c r="T256" s="448"/>
      <c r="U256" s="448"/>
      <c r="V256" s="448"/>
      <c r="W256" s="448"/>
      <c r="X256" s="448"/>
      <c r="Y256" s="448"/>
      <c r="Z256" s="448"/>
      <c r="AA256" s="448"/>
      <c r="AB256" s="448"/>
      <c r="AC256" s="448"/>
      <c r="AD256" s="448"/>
    </row>
    <row r="257" ht="12.75" customHeight="1">
      <c r="A257" s="448"/>
      <c r="B257" s="448"/>
      <c r="C257" s="448"/>
      <c r="D257" s="448"/>
      <c r="E257" s="448"/>
      <c r="F257" s="448"/>
      <c r="G257" s="448"/>
      <c r="H257" s="448"/>
      <c r="I257" s="448"/>
      <c r="J257" s="448"/>
      <c r="K257" s="448"/>
      <c r="L257" s="448"/>
      <c r="M257" s="448"/>
      <c r="N257" s="448"/>
      <c r="O257" s="448"/>
      <c r="P257" s="448"/>
      <c r="Q257" s="448"/>
      <c r="R257" s="448"/>
      <c r="S257" s="448"/>
      <c r="T257" s="448"/>
      <c r="U257" s="448"/>
      <c r="V257" s="448"/>
      <c r="W257" s="448"/>
      <c r="X257" s="448"/>
      <c r="Y257" s="448"/>
      <c r="Z257" s="448"/>
      <c r="AA257" s="448"/>
      <c r="AB257" s="448"/>
      <c r="AC257" s="448"/>
      <c r="AD257" s="448"/>
    </row>
    <row r="258" ht="12.75" customHeight="1">
      <c r="A258" s="448"/>
      <c r="B258" s="448"/>
      <c r="C258" s="448"/>
      <c r="D258" s="448"/>
      <c r="E258" s="448"/>
      <c r="F258" s="448"/>
      <c r="G258" s="448"/>
      <c r="H258" s="448"/>
      <c r="I258" s="448"/>
      <c r="J258" s="448"/>
      <c r="K258" s="448"/>
      <c r="L258" s="448"/>
      <c r="M258" s="448"/>
      <c r="N258" s="448"/>
      <c r="O258" s="448"/>
      <c r="P258" s="448"/>
      <c r="Q258" s="448"/>
      <c r="R258" s="448"/>
      <c r="S258" s="448"/>
      <c r="T258" s="448"/>
      <c r="U258" s="448"/>
      <c r="V258" s="448"/>
      <c r="W258" s="448"/>
      <c r="X258" s="448"/>
      <c r="Y258" s="448"/>
      <c r="Z258" s="448"/>
      <c r="AA258" s="448"/>
      <c r="AB258" s="448"/>
      <c r="AC258" s="448"/>
      <c r="AD258" s="448"/>
    </row>
    <row r="259" ht="12.75" customHeight="1">
      <c r="A259" s="448"/>
      <c r="B259" s="448"/>
      <c r="C259" s="448"/>
      <c r="D259" s="448"/>
      <c r="E259" s="448"/>
      <c r="F259" s="448"/>
      <c r="G259" s="448"/>
      <c r="H259" s="448"/>
      <c r="I259" s="448"/>
      <c r="J259" s="448"/>
      <c r="K259" s="448"/>
      <c r="L259" s="448"/>
      <c r="M259" s="448"/>
      <c r="N259" s="448"/>
      <c r="O259" s="448"/>
      <c r="P259" s="448"/>
      <c r="Q259" s="448"/>
      <c r="R259" s="448"/>
      <c r="S259" s="448"/>
      <c r="T259" s="448"/>
      <c r="U259" s="448"/>
      <c r="V259" s="448"/>
      <c r="W259" s="448"/>
      <c r="X259" s="448"/>
      <c r="Y259" s="448"/>
      <c r="Z259" s="448"/>
      <c r="AA259" s="448"/>
      <c r="AB259" s="448"/>
      <c r="AC259" s="448"/>
      <c r="AD259" s="448"/>
    </row>
    <row r="260" ht="12.75" customHeight="1">
      <c r="A260" s="448"/>
      <c r="B260" s="448"/>
      <c r="C260" s="448"/>
      <c r="D260" s="448"/>
      <c r="E260" s="448"/>
      <c r="F260" s="448"/>
      <c r="G260" s="448"/>
      <c r="H260" s="448"/>
      <c r="I260" s="448"/>
      <c r="J260" s="448"/>
      <c r="K260" s="448"/>
      <c r="L260" s="448"/>
      <c r="M260" s="448"/>
      <c r="N260" s="448"/>
      <c r="O260" s="448"/>
      <c r="P260" s="448"/>
      <c r="Q260" s="448"/>
      <c r="R260" s="448"/>
      <c r="S260" s="448"/>
      <c r="T260" s="448"/>
      <c r="U260" s="448"/>
      <c r="V260" s="448"/>
      <c r="W260" s="448"/>
      <c r="X260" s="448"/>
      <c r="Y260" s="448"/>
      <c r="Z260" s="448"/>
      <c r="AA260" s="448"/>
      <c r="AB260" s="448"/>
      <c r="AC260" s="448"/>
      <c r="AD260" s="448"/>
    </row>
    <row r="261" ht="12.75" customHeight="1">
      <c r="A261" s="448"/>
      <c r="B261" s="448"/>
      <c r="C261" s="448"/>
      <c r="D261" s="448"/>
      <c r="E261" s="448"/>
      <c r="F261" s="448"/>
      <c r="G261" s="448"/>
      <c r="H261" s="448"/>
      <c r="I261" s="448"/>
      <c r="J261" s="448"/>
      <c r="K261" s="448"/>
      <c r="L261" s="448"/>
      <c r="M261" s="448"/>
      <c r="N261" s="448"/>
      <c r="O261" s="448"/>
      <c r="P261" s="448"/>
      <c r="Q261" s="448"/>
      <c r="R261" s="448"/>
      <c r="S261" s="448"/>
      <c r="T261" s="448"/>
      <c r="U261" s="448"/>
      <c r="V261" s="448"/>
      <c r="W261" s="448"/>
      <c r="X261" s="448"/>
      <c r="Y261" s="448"/>
      <c r="Z261" s="448"/>
      <c r="AA261" s="448"/>
      <c r="AB261" s="448"/>
      <c r="AC261" s="448"/>
      <c r="AD261" s="448"/>
    </row>
    <row r="262" ht="12.75" customHeight="1">
      <c r="A262" s="448"/>
      <c r="B262" s="448"/>
      <c r="C262" s="448"/>
      <c r="D262" s="448"/>
      <c r="E262" s="448"/>
      <c r="F262" s="448"/>
      <c r="G262" s="448"/>
      <c r="H262" s="448"/>
      <c r="I262" s="448"/>
      <c r="J262" s="448"/>
      <c r="K262" s="448"/>
      <c r="L262" s="448"/>
      <c r="M262" s="448"/>
      <c r="N262" s="448"/>
      <c r="O262" s="448"/>
      <c r="P262" s="448"/>
      <c r="Q262" s="448"/>
      <c r="R262" s="448"/>
      <c r="S262" s="448"/>
      <c r="T262" s="448"/>
      <c r="U262" s="448"/>
      <c r="V262" s="448"/>
      <c r="W262" s="448"/>
      <c r="X262" s="448"/>
      <c r="Y262" s="448"/>
      <c r="Z262" s="448"/>
      <c r="AA262" s="448"/>
      <c r="AB262" s="448"/>
      <c r="AC262" s="448"/>
      <c r="AD262" s="448"/>
    </row>
    <row r="263" ht="12.75" customHeight="1">
      <c r="A263" s="448"/>
      <c r="B263" s="448"/>
      <c r="C263" s="448"/>
      <c r="D263" s="448"/>
      <c r="E263" s="448"/>
      <c r="F263" s="448"/>
      <c r="G263" s="448"/>
      <c r="H263" s="448"/>
      <c r="I263" s="448"/>
      <c r="J263" s="448"/>
      <c r="K263" s="448"/>
      <c r="L263" s="448"/>
      <c r="M263" s="448"/>
      <c r="N263" s="448"/>
      <c r="O263" s="448"/>
      <c r="P263" s="448"/>
      <c r="Q263" s="448"/>
      <c r="R263" s="448"/>
      <c r="S263" s="448"/>
      <c r="T263" s="448"/>
      <c r="U263" s="448"/>
      <c r="V263" s="448"/>
      <c r="W263" s="448"/>
      <c r="X263" s="448"/>
      <c r="Y263" s="448"/>
      <c r="Z263" s="448"/>
      <c r="AA263" s="448"/>
      <c r="AB263" s="448"/>
      <c r="AC263" s="448"/>
      <c r="AD263" s="448"/>
    </row>
    <row r="264" ht="12.75" customHeight="1">
      <c r="A264" s="448"/>
      <c r="B264" s="448"/>
      <c r="C264" s="448"/>
      <c r="D264" s="448"/>
      <c r="E264" s="448"/>
      <c r="F264" s="448"/>
      <c r="G264" s="448"/>
      <c r="H264" s="448"/>
      <c r="I264" s="448"/>
      <c r="J264" s="448"/>
      <c r="K264" s="448"/>
      <c r="L264" s="448"/>
      <c r="M264" s="448"/>
      <c r="N264" s="448"/>
      <c r="O264" s="448"/>
      <c r="P264" s="448"/>
      <c r="Q264" s="448"/>
      <c r="R264" s="448"/>
      <c r="S264" s="448"/>
      <c r="T264" s="448"/>
      <c r="U264" s="448"/>
      <c r="V264" s="448"/>
      <c r="W264" s="448"/>
      <c r="X264" s="448"/>
      <c r="Y264" s="448"/>
      <c r="Z264" s="448"/>
      <c r="AA264" s="448"/>
      <c r="AB264" s="448"/>
      <c r="AC264" s="448"/>
      <c r="AD264" s="448"/>
    </row>
    <row r="265" ht="12.75" customHeight="1">
      <c r="A265" s="448"/>
      <c r="B265" s="448"/>
      <c r="C265" s="448"/>
      <c r="D265" s="448"/>
      <c r="E265" s="448"/>
      <c r="F265" s="448"/>
      <c r="G265" s="448"/>
      <c r="H265" s="448"/>
      <c r="I265" s="448"/>
      <c r="J265" s="448"/>
      <c r="K265" s="448"/>
      <c r="L265" s="448"/>
      <c r="M265" s="448"/>
      <c r="N265" s="448"/>
      <c r="O265" s="448"/>
      <c r="P265" s="448"/>
      <c r="Q265" s="448"/>
      <c r="R265" s="448"/>
      <c r="S265" s="448"/>
      <c r="T265" s="448"/>
      <c r="U265" s="448"/>
      <c r="V265" s="448"/>
      <c r="W265" s="448"/>
      <c r="X265" s="448"/>
      <c r="Y265" s="448"/>
      <c r="Z265" s="448"/>
      <c r="AA265" s="448"/>
      <c r="AB265" s="448"/>
      <c r="AC265" s="448"/>
      <c r="AD265" s="448"/>
    </row>
    <row r="266" ht="12.75" customHeight="1">
      <c r="A266" s="448"/>
      <c r="B266" s="448"/>
      <c r="C266" s="448"/>
      <c r="D266" s="448"/>
      <c r="E266" s="448"/>
      <c r="F266" s="448"/>
      <c r="G266" s="448"/>
      <c r="H266" s="448"/>
      <c r="I266" s="448"/>
      <c r="J266" s="448"/>
      <c r="K266" s="448"/>
      <c r="L266" s="448"/>
      <c r="M266" s="448"/>
      <c r="N266" s="448"/>
      <c r="O266" s="448"/>
      <c r="P266" s="448"/>
      <c r="Q266" s="448"/>
      <c r="R266" s="448"/>
      <c r="S266" s="448"/>
      <c r="T266" s="448"/>
      <c r="U266" s="448"/>
      <c r="V266" s="448"/>
      <c r="W266" s="448"/>
      <c r="X266" s="448"/>
      <c r="Y266" s="448"/>
      <c r="Z266" s="448"/>
      <c r="AA266" s="448"/>
      <c r="AB266" s="448"/>
      <c r="AC266" s="448"/>
      <c r="AD266" s="448"/>
    </row>
    <row r="267" ht="12.75" customHeight="1">
      <c r="A267" s="448"/>
      <c r="B267" s="448"/>
      <c r="C267" s="448"/>
      <c r="D267" s="448"/>
      <c r="E267" s="448"/>
      <c r="F267" s="448"/>
      <c r="G267" s="448"/>
      <c r="H267" s="448"/>
      <c r="I267" s="448"/>
      <c r="J267" s="448"/>
      <c r="K267" s="448"/>
      <c r="L267" s="448"/>
      <c r="M267" s="448"/>
      <c r="N267" s="448"/>
      <c r="O267" s="448"/>
      <c r="P267" s="448"/>
      <c r="Q267" s="448"/>
      <c r="R267" s="448"/>
      <c r="S267" s="448"/>
      <c r="T267" s="448"/>
      <c r="U267" s="448"/>
      <c r="V267" s="448"/>
      <c r="W267" s="448"/>
      <c r="X267" s="448"/>
      <c r="Y267" s="448"/>
      <c r="Z267" s="448"/>
      <c r="AA267" s="448"/>
      <c r="AB267" s="448"/>
      <c r="AC267" s="448"/>
      <c r="AD267" s="448"/>
    </row>
    <row r="268" ht="12.75" customHeight="1">
      <c r="A268" s="448"/>
      <c r="B268" s="448"/>
      <c r="C268" s="448"/>
      <c r="D268" s="448"/>
      <c r="E268" s="448"/>
      <c r="F268" s="448"/>
      <c r="G268" s="448"/>
      <c r="H268" s="448"/>
      <c r="I268" s="448"/>
      <c r="J268" s="448"/>
      <c r="K268" s="448"/>
      <c r="L268" s="448"/>
      <c r="M268" s="448"/>
      <c r="N268" s="448"/>
      <c r="O268" s="448"/>
      <c r="P268" s="448"/>
      <c r="Q268" s="448"/>
      <c r="R268" s="448"/>
      <c r="S268" s="448"/>
      <c r="T268" s="448"/>
      <c r="U268" s="448"/>
      <c r="V268" s="448"/>
      <c r="W268" s="448"/>
      <c r="X268" s="448"/>
      <c r="Y268" s="448"/>
      <c r="Z268" s="448"/>
      <c r="AA268" s="448"/>
      <c r="AB268" s="448"/>
      <c r="AC268" s="448"/>
      <c r="AD268" s="448"/>
    </row>
    <row r="269" ht="12.75" customHeight="1">
      <c r="A269" s="448"/>
      <c r="B269" s="448"/>
      <c r="C269" s="448"/>
      <c r="D269" s="448"/>
      <c r="E269" s="448"/>
      <c r="F269" s="448"/>
      <c r="G269" s="448"/>
      <c r="H269" s="448"/>
      <c r="I269" s="448"/>
      <c r="J269" s="448"/>
      <c r="K269" s="448"/>
      <c r="L269" s="448"/>
      <c r="M269" s="448"/>
      <c r="N269" s="448"/>
      <c r="O269" s="448"/>
      <c r="P269" s="448"/>
      <c r="Q269" s="448"/>
      <c r="R269" s="448"/>
      <c r="S269" s="448"/>
      <c r="T269" s="448"/>
      <c r="U269" s="448"/>
      <c r="V269" s="448"/>
      <c r="W269" s="448"/>
      <c r="X269" s="448"/>
      <c r="Y269" s="448"/>
      <c r="Z269" s="448"/>
      <c r="AA269" s="448"/>
      <c r="AB269" s="448"/>
      <c r="AC269" s="448"/>
      <c r="AD269" s="448"/>
    </row>
    <row r="270" ht="12.75" customHeight="1">
      <c r="A270" s="448"/>
      <c r="B270" s="448"/>
      <c r="C270" s="448"/>
      <c r="D270" s="448"/>
      <c r="E270" s="448"/>
      <c r="F270" s="448"/>
      <c r="G270" s="448"/>
      <c r="H270" s="448"/>
      <c r="I270" s="448"/>
      <c r="J270" s="448"/>
      <c r="K270" s="448"/>
      <c r="L270" s="448"/>
      <c r="M270" s="448"/>
      <c r="N270" s="448"/>
      <c r="O270" s="448"/>
      <c r="P270" s="448"/>
      <c r="Q270" s="448"/>
      <c r="R270" s="448"/>
      <c r="S270" s="448"/>
      <c r="T270" s="448"/>
      <c r="U270" s="448"/>
      <c r="V270" s="448"/>
      <c r="W270" s="448"/>
      <c r="X270" s="448"/>
      <c r="Y270" s="448"/>
      <c r="Z270" s="448"/>
      <c r="AA270" s="448"/>
      <c r="AB270" s="448"/>
      <c r="AC270" s="448"/>
      <c r="AD270" s="448"/>
    </row>
    <row r="271" ht="12.75" customHeight="1">
      <c r="A271" s="448"/>
      <c r="B271" s="448"/>
      <c r="C271" s="448"/>
      <c r="D271" s="448"/>
      <c r="E271" s="448"/>
      <c r="F271" s="448"/>
      <c r="G271" s="448"/>
      <c r="H271" s="448"/>
      <c r="I271" s="448"/>
      <c r="J271" s="448"/>
      <c r="K271" s="448"/>
      <c r="L271" s="448"/>
      <c r="M271" s="448"/>
      <c r="N271" s="448"/>
      <c r="O271" s="448"/>
      <c r="P271" s="448"/>
      <c r="Q271" s="448"/>
      <c r="R271" s="448"/>
      <c r="S271" s="448"/>
      <c r="T271" s="448"/>
      <c r="U271" s="448"/>
      <c r="V271" s="448"/>
      <c r="W271" s="448"/>
      <c r="X271" s="448"/>
      <c r="Y271" s="448"/>
      <c r="Z271" s="448"/>
      <c r="AA271" s="448"/>
      <c r="AB271" s="448"/>
      <c r="AC271" s="448"/>
      <c r="AD271" s="448"/>
    </row>
    <row r="272" ht="12.75" customHeight="1">
      <c r="A272" s="448"/>
      <c r="B272" s="448"/>
      <c r="C272" s="448"/>
      <c r="D272" s="448"/>
      <c r="E272" s="448"/>
      <c r="F272" s="448"/>
      <c r="G272" s="448"/>
      <c r="H272" s="448"/>
      <c r="I272" s="448"/>
      <c r="J272" s="448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  <c r="W272" s="448"/>
      <c r="X272" s="448"/>
      <c r="Y272" s="448"/>
      <c r="Z272" s="448"/>
      <c r="AA272" s="448"/>
      <c r="AB272" s="448"/>
      <c r="AC272" s="448"/>
      <c r="AD272" s="448"/>
    </row>
    <row r="273" ht="12.75" customHeight="1">
      <c r="A273" s="448"/>
      <c r="B273" s="448"/>
      <c r="C273" s="448"/>
      <c r="D273" s="448"/>
      <c r="E273" s="448"/>
      <c r="F273" s="448"/>
      <c r="G273" s="448"/>
      <c r="H273" s="448"/>
      <c r="I273" s="448"/>
      <c r="J273" s="448"/>
      <c r="K273" s="448"/>
      <c r="L273" s="448"/>
      <c r="M273" s="448"/>
      <c r="N273" s="448"/>
      <c r="O273" s="448"/>
      <c r="P273" s="448"/>
      <c r="Q273" s="448"/>
      <c r="R273" s="448"/>
      <c r="S273" s="448"/>
      <c r="T273" s="448"/>
      <c r="U273" s="448"/>
      <c r="V273" s="448"/>
      <c r="W273" s="448"/>
      <c r="X273" s="448"/>
      <c r="Y273" s="448"/>
      <c r="Z273" s="448"/>
      <c r="AA273" s="448"/>
      <c r="AB273" s="448"/>
      <c r="AC273" s="448"/>
      <c r="AD273" s="448"/>
    </row>
    <row r="274" ht="12.75" customHeight="1">
      <c r="A274" s="448"/>
      <c r="B274" s="448"/>
      <c r="C274" s="448"/>
      <c r="D274" s="448"/>
      <c r="E274" s="448"/>
      <c r="F274" s="448"/>
      <c r="G274" s="448"/>
      <c r="H274" s="448"/>
      <c r="I274" s="448"/>
      <c r="J274" s="448"/>
      <c r="K274" s="448"/>
      <c r="L274" s="448"/>
      <c r="M274" s="448"/>
      <c r="N274" s="448"/>
      <c r="O274" s="448"/>
      <c r="P274" s="448"/>
      <c r="Q274" s="448"/>
      <c r="R274" s="448"/>
      <c r="S274" s="448"/>
      <c r="T274" s="448"/>
      <c r="U274" s="448"/>
      <c r="V274" s="448"/>
      <c r="W274" s="448"/>
      <c r="X274" s="448"/>
      <c r="Y274" s="448"/>
      <c r="Z274" s="448"/>
      <c r="AA274" s="448"/>
      <c r="AB274" s="448"/>
      <c r="AC274" s="448"/>
      <c r="AD274" s="448"/>
    </row>
    <row r="275" ht="12.75" customHeight="1">
      <c r="A275" s="448"/>
      <c r="B275" s="448"/>
      <c r="C275" s="448"/>
      <c r="D275" s="448"/>
      <c r="E275" s="448"/>
      <c r="F275" s="448"/>
      <c r="G275" s="448"/>
      <c r="H275" s="448"/>
      <c r="I275" s="448"/>
      <c r="J275" s="448"/>
      <c r="K275" s="448"/>
      <c r="L275" s="448"/>
      <c r="M275" s="448"/>
      <c r="N275" s="448"/>
      <c r="O275" s="448"/>
      <c r="P275" s="448"/>
      <c r="Q275" s="448"/>
      <c r="R275" s="448"/>
      <c r="S275" s="448"/>
      <c r="T275" s="448"/>
      <c r="U275" s="448"/>
      <c r="V275" s="448"/>
      <c r="W275" s="448"/>
      <c r="X275" s="448"/>
      <c r="Y275" s="448"/>
      <c r="Z275" s="448"/>
      <c r="AA275" s="448"/>
      <c r="AB275" s="448"/>
      <c r="AC275" s="448"/>
      <c r="AD275" s="448"/>
    </row>
    <row r="276" ht="12.75" customHeight="1">
      <c r="A276" s="448"/>
      <c r="B276" s="448"/>
      <c r="C276" s="448"/>
      <c r="D276" s="448"/>
      <c r="E276" s="448"/>
      <c r="F276" s="448"/>
      <c r="G276" s="448"/>
      <c r="H276" s="448"/>
      <c r="I276" s="448"/>
      <c r="J276" s="448"/>
      <c r="K276" s="448"/>
      <c r="L276" s="448"/>
      <c r="M276" s="448"/>
      <c r="N276" s="448"/>
      <c r="O276" s="448"/>
      <c r="P276" s="448"/>
      <c r="Q276" s="448"/>
      <c r="R276" s="448"/>
      <c r="S276" s="448"/>
      <c r="T276" s="448"/>
      <c r="U276" s="448"/>
      <c r="V276" s="448"/>
      <c r="W276" s="448"/>
      <c r="X276" s="448"/>
      <c r="Y276" s="448"/>
      <c r="Z276" s="448"/>
      <c r="AA276" s="448"/>
      <c r="AB276" s="448"/>
      <c r="AC276" s="448"/>
      <c r="AD276" s="448"/>
    </row>
    <row r="277" ht="12.75" customHeight="1">
      <c r="A277" s="448"/>
      <c r="B277" s="448"/>
      <c r="C277" s="448"/>
      <c r="D277" s="448"/>
      <c r="E277" s="448"/>
      <c r="F277" s="448"/>
      <c r="G277" s="448"/>
      <c r="H277" s="448"/>
      <c r="I277" s="448"/>
      <c r="J277" s="448"/>
      <c r="K277" s="448"/>
      <c r="L277" s="448"/>
      <c r="M277" s="448"/>
      <c r="N277" s="448"/>
      <c r="O277" s="448"/>
      <c r="P277" s="448"/>
      <c r="Q277" s="448"/>
      <c r="R277" s="448"/>
      <c r="S277" s="448"/>
      <c r="T277" s="448"/>
      <c r="U277" s="448"/>
      <c r="V277" s="448"/>
      <c r="W277" s="448"/>
      <c r="X277" s="448"/>
      <c r="Y277" s="448"/>
      <c r="Z277" s="448"/>
      <c r="AA277" s="448"/>
      <c r="AB277" s="448"/>
      <c r="AC277" s="448"/>
      <c r="AD277" s="448"/>
    </row>
    <row r="278" ht="12.75" customHeight="1">
      <c r="A278" s="448"/>
      <c r="B278" s="448"/>
      <c r="C278" s="448"/>
      <c r="D278" s="448"/>
      <c r="E278" s="448"/>
      <c r="F278" s="448"/>
      <c r="G278" s="448"/>
      <c r="H278" s="448"/>
      <c r="I278" s="448"/>
      <c r="J278" s="448"/>
      <c r="K278" s="448"/>
      <c r="L278" s="448"/>
      <c r="M278" s="448"/>
      <c r="N278" s="448"/>
      <c r="O278" s="448"/>
      <c r="P278" s="448"/>
      <c r="Q278" s="448"/>
      <c r="R278" s="448"/>
      <c r="S278" s="448"/>
      <c r="T278" s="448"/>
      <c r="U278" s="448"/>
      <c r="V278" s="448"/>
      <c r="W278" s="448"/>
      <c r="X278" s="448"/>
      <c r="Y278" s="448"/>
      <c r="Z278" s="448"/>
      <c r="AA278" s="448"/>
      <c r="AB278" s="448"/>
      <c r="AC278" s="448"/>
      <c r="AD278" s="448"/>
    </row>
    <row r="279" ht="12.75" customHeight="1">
      <c r="A279" s="448"/>
      <c r="B279" s="448"/>
      <c r="C279" s="448"/>
      <c r="D279" s="448"/>
      <c r="E279" s="448"/>
      <c r="F279" s="448"/>
      <c r="G279" s="448"/>
      <c r="H279" s="448"/>
      <c r="I279" s="448"/>
      <c r="J279" s="448"/>
      <c r="K279" s="448"/>
      <c r="L279" s="448"/>
      <c r="M279" s="448"/>
      <c r="N279" s="448"/>
      <c r="O279" s="448"/>
      <c r="P279" s="448"/>
      <c r="Q279" s="448"/>
      <c r="R279" s="448"/>
      <c r="S279" s="448"/>
      <c r="T279" s="448"/>
      <c r="U279" s="448"/>
      <c r="V279" s="448"/>
      <c r="W279" s="448"/>
      <c r="X279" s="448"/>
      <c r="Y279" s="448"/>
      <c r="Z279" s="448"/>
      <c r="AA279" s="448"/>
      <c r="AB279" s="448"/>
      <c r="AC279" s="448"/>
      <c r="AD279" s="448"/>
    </row>
    <row r="280" ht="12.75" customHeight="1">
      <c r="A280" s="448"/>
      <c r="B280" s="448"/>
      <c r="C280" s="448"/>
      <c r="D280" s="448"/>
      <c r="E280" s="448"/>
      <c r="F280" s="448"/>
      <c r="G280" s="448"/>
      <c r="H280" s="448"/>
      <c r="I280" s="448"/>
      <c r="J280" s="448"/>
      <c r="K280" s="448"/>
      <c r="L280" s="448"/>
      <c r="M280" s="448"/>
      <c r="N280" s="448"/>
      <c r="O280" s="448"/>
      <c r="P280" s="448"/>
      <c r="Q280" s="448"/>
      <c r="R280" s="448"/>
      <c r="S280" s="448"/>
      <c r="T280" s="448"/>
      <c r="U280" s="448"/>
      <c r="V280" s="448"/>
      <c r="W280" s="448"/>
      <c r="X280" s="448"/>
      <c r="Y280" s="448"/>
      <c r="Z280" s="448"/>
      <c r="AA280" s="448"/>
      <c r="AB280" s="448"/>
      <c r="AC280" s="448"/>
      <c r="AD280" s="448"/>
    </row>
    <row r="281" ht="12.75" customHeight="1">
      <c r="A281" s="448"/>
      <c r="B281" s="448"/>
      <c r="C281" s="448"/>
      <c r="D281" s="448"/>
      <c r="E281" s="448"/>
      <c r="F281" s="448"/>
      <c r="G281" s="448"/>
      <c r="H281" s="448"/>
      <c r="I281" s="448"/>
      <c r="J281" s="448"/>
      <c r="K281" s="448"/>
      <c r="L281" s="448"/>
      <c r="M281" s="448"/>
      <c r="N281" s="448"/>
      <c r="O281" s="448"/>
      <c r="P281" s="448"/>
      <c r="Q281" s="448"/>
      <c r="R281" s="448"/>
      <c r="S281" s="448"/>
      <c r="T281" s="448"/>
      <c r="U281" s="448"/>
      <c r="V281" s="448"/>
      <c r="W281" s="448"/>
      <c r="X281" s="448"/>
      <c r="Y281" s="448"/>
      <c r="Z281" s="448"/>
      <c r="AA281" s="448"/>
      <c r="AB281" s="448"/>
      <c r="AC281" s="448"/>
      <c r="AD281" s="448"/>
    </row>
    <row r="282" ht="12.75" customHeight="1">
      <c r="A282" s="448"/>
      <c r="B282" s="448"/>
      <c r="C282" s="448"/>
      <c r="D282" s="448"/>
      <c r="E282" s="448"/>
      <c r="F282" s="448"/>
      <c r="G282" s="448"/>
      <c r="H282" s="448"/>
      <c r="I282" s="448"/>
      <c r="J282" s="448"/>
      <c r="K282" s="448"/>
      <c r="L282" s="448"/>
      <c r="M282" s="448"/>
      <c r="N282" s="448"/>
      <c r="O282" s="448"/>
      <c r="P282" s="448"/>
      <c r="Q282" s="448"/>
      <c r="R282" s="448"/>
      <c r="S282" s="448"/>
      <c r="T282" s="448"/>
      <c r="U282" s="448"/>
      <c r="V282" s="448"/>
      <c r="W282" s="448"/>
      <c r="X282" s="448"/>
      <c r="Y282" s="448"/>
      <c r="Z282" s="448"/>
      <c r="AA282" s="448"/>
      <c r="AB282" s="448"/>
      <c r="AC282" s="448"/>
      <c r="AD282" s="448"/>
    </row>
    <row r="283" ht="12.75" customHeight="1">
      <c r="A283" s="448"/>
      <c r="B283" s="448"/>
      <c r="C283" s="448"/>
      <c r="D283" s="448"/>
      <c r="E283" s="448"/>
      <c r="F283" s="448"/>
      <c r="G283" s="448"/>
      <c r="H283" s="448"/>
      <c r="I283" s="448"/>
      <c r="J283" s="448"/>
      <c r="K283" s="448"/>
      <c r="L283" s="448"/>
      <c r="M283" s="448"/>
      <c r="N283" s="448"/>
      <c r="O283" s="448"/>
      <c r="P283" s="448"/>
      <c r="Q283" s="448"/>
      <c r="R283" s="448"/>
      <c r="S283" s="448"/>
      <c r="T283" s="448"/>
      <c r="U283" s="448"/>
      <c r="V283" s="448"/>
      <c r="W283" s="448"/>
      <c r="X283" s="448"/>
      <c r="Y283" s="448"/>
      <c r="Z283" s="448"/>
      <c r="AA283" s="448"/>
      <c r="AB283" s="448"/>
      <c r="AC283" s="448"/>
      <c r="AD283" s="448"/>
    </row>
    <row r="284" ht="12.75" customHeight="1">
      <c r="A284" s="448"/>
      <c r="B284" s="448"/>
      <c r="C284" s="448"/>
      <c r="D284" s="448"/>
      <c r="E284" s="448"/>
      <c r="F284" s="448"/>
      <c r="G284" s="448"/>
      <c r="H284" s="448"/>
      <c r="I284" s="448"/>
      <c r="J284" s="448"/>
      <c r="K284" s="448"/>
      <c r="L284" s="448"/>
      <c r="M284" s="448"/>
      <c r="N284" s="448"/>
      <c r="O284" s="448"/>
      <c r="P284" s="448"/>
      <c r="Q284" s="448"/>
      <c r="R284" s="448"/>
      <c r="S284" s="448"/>
      <c r="T284" s="448"/>
      <c r="U284" s="448"/>
      <c r="V284" s="448"/>
      <c r="W284" s="448"/>
      <c r="X284" s="448"/>
      <c r="Y284" s="448"/>
      <c r="Z284" s="448"/>
      <c r="AA284" s="448"/>
      <c r="AB284" s="448"/>
      <c r="AC284" s="448"/>
      <c r="AD284" s="448"/>
    </row>
    <row r="285" ht="12.75" customHeight="1">
      <c r="A285" s="448"/>
      <c r="B285" s="448"/>
      <c r="C285" s="448"/>
      <c r="D285" s="448"/>
      <c r="E285" s="448"/>
      <c r="F285" s="448"/>
      <c r="G285" s="448"/>
      <c r="H285" s="448"/>
      <c r="I285" s="448"/>
      <c r="J285" s="448"/>
      <c r="K285" s="448"/>
      <c r="L285" s="448"/>
      <c r="M285" s="448"/>
      <c r="N285" s="448"/>
      <c r="O285" s="448"/>
      <c r="P285" s="448"/>
      <c r="Q285" s="448"/>
      <c r="R285" s="448"/>
      <c r="S285" s="448"/>
      <c r="T285" s="448"/>
      <c r="U285" s="448"/>
      <c r="V285" s="448"/>
      <c r="W285" s="448"/>
      <c r="X285" s="448"/>
      <c r="Y285" s="448"/>
      <c r="Z285" s="448"/>
      <c r="AA285" s="448"/>
      <c r="AB285" s="448"/>
      <c r="AC285" s="448"/>
      <c r="AD285" s="448"/>
    </row>
    <row r="286" ht="12.75" customHeight="1">
      <c r="A286" s="448"/>
      <c r="B286" s="448"/>
      <c r="C286" s="448"/>
      <c r="D286" s="448"/>
      <c r="E286" s="448"/>
      <c r="F286" s="448"/>
      <c r="G286" s="448"/>
      <c r="H286" s="448"/>
      <c r="I286" s="448"/>
      <c r="J286" s="448"/>
      <c r="K286" s="448"/>
      <c r="L286" s="448"/>
      <c r="M286" s="448"/>
      <c r="N286" s="448"/>
      <c r="O286" s="448"/>
      <c r="P286" s="448"/>
      <c r="Q286" s="448"/>
      <c r="R286" s="448"/>
      <c r="S286" s="448"/>
      <c r="T286" s="448"/>
      <c r="U286" s="448"/>
      <c r="V286" s="448"/>
      <c r="W286" s="448"/>
      <c r="X286" s="448"/>
      <c r="Y286" s="448"/>
      <c r="Z286" s="448"/>
      <c r="AA286" s="448"/>
      <c r="AB286" s="448"/>
      <c r="AC286" s="448"/>
      <c r="AD286" s="448"/>
    </row>
    <row r="287" ht="12.75" customHeight="1">
      <c r="A287" s="448"/>
      <c r="B287" s="448"/>
      <c r="C287" s="448"/>
      <c r="D287" s="448"/>
      <c r="E287" s="448"/>
      <c r="F287" s="448"/>
      <c r="G287" s="448"/>
      <c r="H287" s="448"/>
      <c r="I287" s="448"/>
      <c r="J287" s="448"/>
      <c r="K287" s="448"/>
      <c r="L287" s="448"/>
      <c r="M287" s="448"/>
      <c r="N287" s="448"/>
      <c r="O287" s="448"/>
      <c r="P287" s="448"/>
      <c r="Q287" s="448"/>
      <c r="R287" s="448"/>
      <c r="S287" s="448"/>
      <c r="T287" s="448"/>
      <c r="U287" s="448"/>
      <c r="V287" s="448"/>
      <c r="W287" s="448"/>
      <c r="X287" s="448"/>
      <c r="Y287" s="448"/>
      <c r="Z287" s="448"/>
      <c r="AA287" s="448"/>
      <c r="AB287" s="448"/>
      <c r="AC287" s="448"/>
      <c r="AD287" s="448"/>
    </row>
    <row r="288" ht="12.75" customHeight="1">
      <c r="A288" s="448"/>
      <c r="B288" s="448"/>
      <c r="C288" s="448"/>
      <c r="D288" s="448"/>
      <c r="E288" s="448"/>
      <c r="F288" s="448"/>
      <c r="G288" s="448"/>
      <c r="H288" s="448"/>
      <c r="I288" s="448"/>
      <c r="J288" s="448"/>
      <c r="K288" s="448"/>
      <c r="L288" s="448"/>
      <c r="M288" s="448"/>
      <c r="N288" s="448"/>
      <c r="O288" s="448"/>
      <c r="P288" s="448"/>
      <c r="Q288" s="448"/>
      <c r="R288" s="448"/>
      <c r="S288" s="448"/>
      <c r="T288" s="448"/>
      <c r="U288" s="448"/>
      <c r="V288" s="448"/>
      <c r="W288" s="448"/>
      <c r="X288" s="448"/>
      <c r="Y288" s="448"/>
      <c r="Z288" s="448"/>
      <c r="AA288" s="448"/>
      <c r="AB288" s="448"/>
      <c r="AC288" s="448"/>
      <c r="AD288" s="448"/>
    </row>
    <row r="289" ht="12.75" customHeight="1">
      <c r="A289" s="448"/>
      <c r="B289" s="448"/>
      <c r="C289" s="448"/>
      <c r="D289" s="448"/>
      <c r="E289" s="448"/>
      <c r="F289" s="448"/>
      <c r="G289" s="448"/>
      <c r="H289" s="448"/>
      <c r="I289" s="448"/>
      <c r="J289" s="448"/>
      <c r="K289" s="448"/>
      <c r="L289" s="448"/>
      <c r="M289" s="448"/>
      <c r="N289" s="448"/>
      <c r="O289" s="448"/>
      <c r="P289" s="448"/>
      <c r="Q289" s="448"/>
      <c r="R289" s="448"/>
      <c r="S289" s="448"/>
      <c r="T289" s="448"/>
      <c r="U289" s="448"/>
      <c r="V289" s="448"/>
      <c r="W289" s="448"/>
      <c r="X289" s="448"/>
      <c r="Y289" s="448"/>
      <c r="Z289" s="448"/>
      <c r="AA289" s="448"/>
      <c r="AB289" s="448"/>
      <c r="AC289" s="448"/>
      <c r="AD289" s="448"/>
    </row>
    <row r="290" ht="12.75" customHeight="1">
      <c r="A290" s="448"/>
      <c r="B290" s="448"/>
      <c r="C290" s="448"/>
      <c r="D290" s="448"/>
      <c r="E290" s="448"/>
      <c r="F290" s="448"/>
      <c r="G290" s="448"/>
      <c r="H290" s="448"/>
      <c r="I290" s="448"/>
      <c r="J290" s="448"/>
      <c r="K290" s="448"/>
      <c r="L290" s="448"/>
      <c r="M290" s="448"/>
      <c r="N290" s="448"/>
      <c r="O290" s="448"/>
      <c r="P290" s="448"/>
      <c r="Q290" s="448"/>
      <c r="R290" s="448"/>
      <c r="S290" s="448"/>
      <c r="T290" s="448"/>
      <c r="U290" s="448"/>
      <c r="V290" s="448"/>
      <c r="W290" s="448"/>
      <c r="X290" s="448"/>
      <c r="Y290" s="448"/>
      <c r="Z290" s="448"/>
      <c r="AA290" s="448"/>
      <c r="AB290" s="448"/>
      <c r="AC290" s="448"/>
      <c r="AD290" s="448"/>
    </row>
    <row r="291" ht="12.75" customHeight="1">
      <c r="A291" s="448"/>
      <c r="B291" s="448"/>
      <c r="C291" s="448"/>
      <c r="D291" s="448"/>
      <c r="E291" s="448"/>
      <c r="F291" s="448"/>
      <c r="G291" s="448"/>
      <c r="H291" s="448"/>
      <c r="I291" s="448"/>
      <c r="J291" s="448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  <c r="W291" s="448"/>
      <c r="X291" s="448"/>
      <c r="Y291" s="448"/>
      <c r="Z291" s="448"/>
      <c r="AA291" s="448"/>
      <c r="AB291" s="448"/>
      <c r="AC291" s="448"/>
      <c r="AD291" s="448"/>
    </row>
    <row r="292" ht="12.75" customHeight="1">
      <c r="A292" s="448"/>
      <c r="B292" s="448"/>
      <c r="C292" s="448"/>
      <c r="D292" s="448"/>
      <c r="E292" s="448"/>
      <c r="F292" s="448"/>
      <c r="G292" s="448"/>
      <c r="H292" s="448"/>
      <c r="I292" s="448"/>
      <c r="J292" s="448"/>
      <c r="K292" s="448"/>
      <c r="L292" s="448"/>
      <c r="M292" s="448"/>
      <c r="N292" s="448"/>
      <c r="O292" s="448"/>
      <c r="P292" s="448"/>
      <c r="Q292" s="448"/>
      <c r="R292" s="448"/>
      <c r="S292" s="448"/>
      <c r="T292" s="448"/>
      <c r="U292" s="448"/>
      <c r="V292" s="448"/>
      <c r="W292" s="448"/>
      <c r="X292" s="448"/>
      <c r="Y292" s="448"/>
      <c r="Z292" s="448"/>
      <c r="AA292" s="448"/>
      <c r="AB292" s="448"/>
      <c r="AC292" s="448"/>
      <c r="AD292" s="448"/>
    </row>
    <row r="293" ht="12.75" customHeight="1">
      <c r="A293" s="448"/>
      <c r="B293" s="448"/>
      <c r="C293" s="448"/>
      <c r="D293" s="448"/>
      <c r="E293" s="448"/>
      <c r="F293" s="448"/>
      <c r="G293" s="448"/>
      <c r="H293" s="448"/>
      <c r="I293" s="448"/>
      <c r="J293" s="448"/>
      <c r="K293" s="448"/>
      <c r="L293" s="448"/>
      <c r="M293" s="448"/>
      <c r="N293" s="448"/>
      <c r="O293" s="448"/>
      <c r="P293" s="448"/>
      <c r="Q293" s="448"/>
      <c r="R293" s="448"/>
      <c r="S293" s="448"/>
      <c r="T293" s="448"/>
      <c r="U293" s="448"/>
      <c r="V293" s="448"/>
      <c r="W293" s="448"/>
      <c r="X293" s="448"/>
      <c r="Y293" s="448"/>
      <c r="Z293" s="448"/>
      <c r="AA293" s="448"/>
      <c r="AB293" s="448"/>
      <c r="AC293" s="448"/>
      <c r="AD293" s="448"/>
    </row>
    <row r="294" ht="12.75" customHeight="1">
      <c r="A294" s="448"/>
      <c r="B294" s="448"/>
      <c r="C294" s="448"/>
      <c r="D294" s="448"/>
      <c r="E294" s="448"/>
      <c r="F294" s="448"/>
      <c r="G294" s="448"/>
      <c r="H294" s="448"/>
      <c r="I294" s="448"/>
      <c r="J294" s="448"/>
      <c r="K294" s="448"/>
      <c r="L294" s="448"/>
      <c r="M294" s="448"/>
      <c r="N294" s="448"/>
      <c r="O294" s="448"/>
      <c r="P294" s="448"/>
      <c r="Q294" s="448"/>
      <c r="R294" s="448"/>
      <c r="S294" s="448"/>
      <c r="T294" s="448"/>
      <c r="U294" s="448"/>
      <c r="V294" s="448"/>
      <c r="W294" s="448"/>
      <c r="X294" s="448"/>
      <c r="Y294" s="448"/>
      <c r="Z294" s="448"/>
      <c r="AA294" s="448"/>
      <c r="AB294" s="448"/>
      <c r="AC294" s="448"/>
      <c r="AD294" s="448"/>
    </row>
    <row r="295" ht="12.75" customHeight="1">
      <c r="A295" s="448"/>
      <c r="B295" s="448"/>
      <c r="C295" s="448"/>
      <c r="D295" s="448"/>
      <c r="E295" s="448"/>
      <c r="F295" s="448"/>
      <c r="G295" s="448"/>
      <c r="H295" s="448"/>
      <c r="I295" s="448"/>
      <c r="J295" s="448"/>
      <c r="K295" s="448"/>
      <c r="L295" s="448"/>
      <c r="M295" s="448"/>
      <c r="N295" s="448"/>
      <c r="O295" s="448"/>
      <c r="P295" s="448"/>
      <c r="Q295" s="448"/>
      <c r="R295" s="448"/>
      <c r="S295" s="448"/>
      <c r="T295" s="448"/>
      <c r="U295" s="448"/>
      <c r="V295" s="448"/>
      <c r="W295" s="448"/>
      <c r="X295" s="448"/>
      <c r="Y295" s="448"/>
      <c r="Z295" s="448"/>
      <c r="AA295" s="448"/>
      <c r="AB295" s="448"/>
      <c r="AC295" s="448"/>
      <c r="AD295" s="448"/>
    </row>
    <row r="296" ht="12.75" customHeight="1">
      <c r="A296" s="448"/>
      <c r="B296" s="448"/>
      <c r="C296" s="448"/>
      <c r="D296" s="448"/>
      <c r="E296" s="448"/>
      <c r="F296" s="448"/>
      <c r="G296" s="448"/>
      <c r="H296" s="448"/>
      <c r="I296" s="448"/>
      <c r="J296" s="448"/>
      <c r="K296" s="448"/>
      <c r="L296" s="448"/>
      <c r="M296" s="448"/>
      <c r="N296" s="448"/>
      <c r="O296" s="448"/>
      <c r="P296" s="448"/>
      <c r="Q296" s="448"/>
      <c r="R296" s="448"/>
      <c r="S296" s="448"/>
      <c r="T296" s="448"/>
      <c r="U296" s="448"/>
      <c r="V296" s="448"/>
      <c r="W296" s="448"/>
      <c r="X296" s="448"/>
      <c r="Y296" s="448"/>
      <c r="Z296" s="448"/>
      <c r="AA296" s="448"/>
      <c r="AB296" s="448"/>
      <c r="AC296" s="448"/>
      <c r="AD296" s="448"/>
    </row>
    <row r="297" ht="12.75" customHeight="1">
      <c r="A297" s="448"/>
      <c r="B297" s="448"/>
      <c r="C297" s="448"/>
      <c r="D297" s="448"/>
      <c r="E297" s="448"/>
      <c r="F297" s="448"/>
      <c r="G297" s="448"/>
      <c r="H297" s="448"/>
      <c r="I297" s="448"/>
      <c r="J297" s="448"/>
      <c r="K297" s="448"/>
      <c r="L297" s="448"/>
      <c r="M297" s="448"/>
      <c r="N297" s="448"/>
      <c r="O297" s="448"/>
      <c r="P297" s="448"/>
      <c r="Q297" s="448"/>
      <c r="R297" s="448"/>
      <c r="S297" s="448"/>
      <c r="T297" s="448"/>
      <c r="U297" s="448"/>
      <c r="V297" s="448"/>
      <c r="W297" s="448"/>
      <c r="X297" s="448"/>
      <c r="Y297" s="448"/>
      <c r="Z297" s="448"/>
      <c r="AA297" s="448"/>
      <c r="AB297" s="448"/>
      <c r="AC297" s="448"/>
      <c r="AD297" s="448"/>
    </row>
    <row r="298" ht="12.75" customHeight="1">
      <c r="A298" s="448"/>
      <c r="B298" s="448"/>
      <c r="C298" s="448"/>
      <c r="D298" s="448"/>
      <c r="E298" s="448"/>
      <c r="F298" s="448"/>
      <c r="G298" s="448"/>
      <c r="H298" s="448"/>
      <c r="I298" s="448"/>
      <c r="J298" s="448"/>
      <c r="K298" s="448"/>
      <c r="L298" s="448"/>
      <c r="M298" s="448"/>
      <c r="N298" s="448"/>
      <c r="O298" s="448"/>
      <c r="P298" s="448"/>
      <c r="Q298" s="448"/>
      <c r="R298" s="448"/>
      <c r="S298" s="448"/>
      <c r="T298" s="448"/>
      <c r="U298" s="448"/>
      <c r="V298" s="448"/>
      <c r="W298" s="448"/>
      <c r="X298" s="448"/>
      <c r="Y298" s="448"/>
      <c r="Z298" s="448"/>
      <c r="AA298" s="448"/>
      <c r="AB298" s="448"/>
      <c r="AC298" s="448"/>
      <c r="AD298" s="448"/>
    </row>
    <row r="299" ht="12.75" customHeight="1">
      <c r="A299" s="448"/>
      <c r="B299" s="448"/>
      <c r="C299" s="448"/>
      <c r="D299" s="448"/>
      <c r="E299" s="448"/>
      <c r="F299" s="448"/>
      <c r="G299" s="448"/>
      <c r="H299" s="448"/>
      <c r="I299" s="448"/>
      <c r="J299" s="448"/>
      <c r="K299" s="448"/>
      <c r="L299" s="448"/>
      <c r="M299" s="448"/>
      <c r="N299" s="448"/>
      <c r="O299" s="448"/>
      <c r="P299" s="448"/>
      <c r="Q299" s="448"/>
      <c r="R299" s="448"/>
      <c r="S299" s="448"/>
      <c r="T299" s="448"/>
      <c r="U299" s="448"/>
      <c r="V299" s="448"/>
      <c r="W299" s="448"/>
      <c r="X299" s="448"/>
      <c r="Y299" s="448"/>
      <c r="Z299" s="448"/>
      <c r="AA299" s="448"/>
      <c r="AB299" s="448"/>
      <c r="AC299" s="448"/>
      <c r="AD299" s="448"/>
    </row>
    <row r="300" ht="12.75" customHeight="1">
      <c r="A300" s="448"/>
      <c r="B300" s="448"/>
      <c r="C300" s="448"/>
      <c r="D300" s="448"/>
      <c r="E300" s="448"/>
      <c r="F300" s="448"/>
      <c r="G300" s="448"/>
      <c r="H300" s="448"/>
      <c r="I300" s="448"/>
      <c r="J300" s="448"/>
      <c r="K300" s="448"/>
      <c r="L300" s="448"/>
      <c r="M300" s="448"/>
      <c r="N300" s="448"/>
      <c r="O300" s="448"/>
      <c r="P300" s="448"/>
      <c r="Q300" s="448"/>
      <c r="R300" s="448"/>
      <c r="S300" s="448"/>
      <c r="T300" s="448"/>
      <c r="U300" s="448"/>
      <c r="V300" s="448"/>
      <c r="W300" s="448"/>
      <c r="X300" s="448"/>
      <c r="Y300" s="448"/>
      <c r="Z300" s="448"/>
      <c r="AA300" s="448"/>
      <c r="AB300" s="448"/>
      <c r="AC300" s="448"/>
      <c r="AD300" s="448"/>
    </row>
    <row r="301" ht="12.75" customHeight="1">
      <c r="A301" s="448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448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</row>
    <row r="302" ht="12.75" customHeight="1">
      <c r="A302" s="448"/>
      <c r="B302" s="448"/>
      <c r="C302" s="448"/>
      <c r="D302" s="448"/>
      <c r="E302" s="448"/>
      <c r="F302" s="448"/>
      <c r="G302" s="448"/>
      <c r="H302" s="448"/>
      <c r="I302" s="448"/>
      <c r="J302" s="448"/>
      <c r="K302" s="448"/>
      <c r="L302" s="448"/>
      <c r="M302" s="448"/>
      <c r="N302" s="448"/>
      <c r="O302" s="448"/>
      <c r="P302" s="448"/>
      <c r="Q302" s="448"/>
      <c r="R302" s="448"/>
      <c r="S302" s="448"/>
      <c r="T302" s="448"/>
      <c r="U302" s="448"/>
      <c r="V302" s="448"/>
      <c r="W302" s="448"/>
      <c r="X302" s="448"/>
      <c r="Y302" s="448"/>
      <c r="Z302" s="448"/>
      <c r="AA302" s="448"/>
      <c r="AB302" s="448"/>
      <c r="AC302" s="448"/>
      <c r="AD302" s="448"/>
    </row>
    <row r="303" ht="12.75" customHeight="1">
      <c r="A303" s="448"/>
      <c r="B303" s="448"/>
      <c r="C303" s="448"/>
      <c r="D303" s="448"/>
      <c r="E303" s="448"/>
      <c r="F303" s="448"/>
      <c r="G303" s="448"/>
      <c r="H303" s="448"/>
      <c r="I303" s="448"/>
      <c r="J303" s="448"/>
      <c r="K303" s="448"/>
      <c r="L303" s="448"/>
      <c r="M303" s="448"/>
      <c r="N303" s="448"/>
      <c r="O303" s="448"/>
      <c r="P303" s="448"/>
      <c r="Q303" s="448"/>
      <c r="R303" s="448"/>
      <c r="S303" s="448"/>
      <c r="T303" s="448"/>
      <c r="U303" s="448"/>
      <c r="V303" s="448"/>
      <c r="W303" s="448"/>
      <c r="X303" s="448"/>
      <c r="Y303" s="448"/>
      <c r="Z303" s="448"/>
      <c r="AA303" s="448"/>
      <c r="AB303" s="448"/>
      <c r="AC303" s="448"/>
      <c r="AD303" s="448"/>
    </row>
    <row r="304" ht="12.75" customHeight="1">
      <c r="A304" s="448"/>
      <c r="B304" s="448"/>
      <c r="C304" s="448"/>
      <c r="D304" s="448"/>
      <c r="E304" s="448"/>
      <c r="F304" s="448"/>
      <c r="G304" s="448"/>
      <c r="H304" s="448"/>
      <c r="I304" s="448"/>
      <c r="J304" s="448"/>
      <c r="K304" s="448"/>
      <c r="L304" s="448"/>
      <c r="M304" s="448"/>
      <c r="N304" s="448"/>
      <c r="O304" s="448"/>
      <c r="P304" s="448"/>
      <c r="Q304" s="448"/>
      <c r="R304" s="448"/>
      <c r="S304" s="448"/>
      <c r="T304" s="448"/>
      <c r="U304" s="448"/>
      <c r="V304" s="448"/>
      <c r="W304" s="448"/>
      <c r="X304" s="448"/>
      <c r="Y304" s="448"/>
      <c r="Z304" s="448"/>
      <c r="AA304" s="448"/>
      <c r="AB304" s="448"/>
      <c r="AC304" s="448"/>
      <c r="AD304" s="448"/>
    </row>
    <row r="305" ht="12.75" customHeight="1">
      <c r="A305" s="448"/>
      <c r="B305" s="448"/>
      <c r="C305" s="448"/>
      <c r="D305" s="448"/>
      <c r="E305" s="448"/>
      <c r="F305" s="448"/>
      <c r="G305" s="448"/>
      <c r="H305" s="448"/>
      <c r="I305" s="448"/>
      <c r="J305" s="448"/>
      <c r="K305" s="448"/>
      <c r="L305" s="448"/>
      <c r="M305" s="448"/>
      <c r="N305" s="448"/>
      <c r="O305" s="448"/>
      <c r="P305" s="448"/>
      <c r="Q305" s="448"/>
      <c r="R305" s="448"/>
      <c r="S305" s="448"/>
      <c r="T305" s="448"/>
      <c r="U305" s="448"/>
      <c r="V305" s="448"/>
      <c r="W305" s="448"/>
      <c r="X305" s="448"/>
      <c r="Y305" s="448"/>
      <c r="Z305" s="448"/>
      <c r="AA305" s="448"/>
      <c r="AB305" s="448"/>
      <c r="AC305" s="448"/>
      <c r="AD305" s="448"/>
    </row>
    <row r="306" ht="12.75" customHeight="1">
      <c r="A306" s="448"/>
      <c r="B306" s="448"/>
      <c r="C306" s="448"/>
      <c r="D306" s="448"/>
      <c r="E306" s="448"/>
      <c r="F306" s="448"/>
      <c r="G306" s="448"/>
      <c r="H306" s="448"/>
      <c r="I306" s="448"/>
      <c r="J306" s="448"/>
      <c r="K306" s="448"/>
      <c r="L306" s="448"/>
      <c r="M306" s="448"/>
      <c r="N306" s="448"/>
      <c r="O306" s="448"/>
      <c r="P306" s="448"/>
      <c r="Q306" s="448"/>
      <c r="R306" s="448"/>
      <c r="S306" s="448"/>
      <c r="T306" s="448"/>
      <c r="U306" s="448"/>
      <c r="V306" s="448"/>
      <c r="W306" s="448"/>
      <c r="X306" s="448"/>
      <c r="Y306" s="448"/>
      <c r="Z306" s="448"/>
      <c r="AA306" s="448"/>
      <c r="AB306" s="448"/>
      <c r="AC306" s="448"/>
      <c r="AD306" s="448"/>
    </row>
    <row r="307" ht="12.75" customHeight="1">
      <c r="A307" s="448"/>
      <c r="B307" s="448"/>
      <c r="C307" s="448"/>
      <c r="D307" s="448"/>
      <c r="E307" s="448"/>
      <c r="F307" s="448"/>
      <c r="G307" s="448"/>
      <c r="H307" s="448"/>
      <c r="I307" s="448"/>
      <c r="J307" s="448"/>
      <c r="K307" s="448"/>
      <c r="L307" s="448"/>
      <c r="M307" s="448"/>
      <c r="N307" s="448"/>
      <c r="O307" s="448"/>
      <c r="P307" s="448"/>
      <c r="Q307" s="448"/>
      <c r="R307" s="448"/>
      <c r="S307" s="448"/>
      <c r="T307" s="448"/>
      <c r="U307" s="448"/>
      <c r="V307" s="448"/>
      <c r="W307" s="448"/>
      <c r="X307" s="448"/>
      <c r="Y307" s="448"/>
      <c r="Z307" s="448"/>
      <c r="AA307" s="448"/>
      <c r="AB307" s="448"/>
      <c r="AC307" s="448"/>
      <c r="AD307" s="448"/>
    </row>
    <row r="308" ht="12.75" customHeight="1">
      <c r="A308" s="448"/>
      <c r="B308" s="448"/>
      <c r="C308" s="448"/>
      <c r="D308" s="448"/>
      <c r="E308" s="448"/>
      <c r="F308" s="448"/>
      <c r="G308" s="448"/>
      <c r="H308" s="448"/>
      <c r="I308" s="448"/>
      <c r="J308" s="448"/>
      <c r="K308" s="448"/>
      <c r="L308" s="448"/>
      <c r="M308" s="448"/>
      <c r="N308" s="448"/>
      <c r="O308" s="448"/>
      <c r="P308" s="448"/>
      <c r="Q308" s="448"/>
      <c r="R308" s="448"/>
      <c r="S308" s="448"/>
      <c r="T308" s="448"/>
      <c r="U308" s="448"/>
      <c r="V308" s="448"/>
      <c r="W308" s="448"/>
      <c r="X308" s="448"/>
      <c r="Y308" s="448"/>
      <c r="Z308" s="448"/>
      <c r="AA308" s="448"/>
      <c r="AB308" s="448"/>
      <c r="AC308" s="448"/>
      <c r="AD308" s="448"/>
    </row>
    <row r="309" ht="12.75" customHeight="1">
      <c r="A309" s="448"/>
      <c r="B309" s="448"/>
      <c r="C309" s="448"/>
      <c r="D309" s="448"/>
      <c r="E309" s="448"/>
      <c r="F309" s="448"/>
      <c r="G309" s="448"/>
      <c r="H309" s="448"/>
      <c r="I309" s="448"/>
      <c r="J309" s="448"/>
      <c r="K309" s="448"/>
      <c r="L309" s="448"/>
      <c r="M309" s="448"/>
      <c r="N309" s="448"/>
      <c r="O309" s="448"/>
      <c r="P309" s="448"/>
      <c r="Q309" s="448"/>
      <c r="R309" s="448"/>
      <c r="S309" s="448"/>
      <c r="T309" s="448"/>
      <c r="U309" s="448"/>
      <c r="V309" s="448"/>
      <c r="W309" s="448"/>
      <c r="X309" s="448"/>
      <c r="Y309" s="448"/>
      <c r="Z309" s="448"/>
      <c r="AA309" s="448"/>
      <c r="AB309" s="448"/>
      <c r="AC309" s="448"/>
      <c r="AD309" s="448"/>
    </row>
    <row r="310" ht="12.75" customHeight="1">
      <c r="A310" s="448"/>
      <c r="B310" s="448"/>
      <c r="C310" s="448"/>
      <c r="D310" s="448"/>
      <c r="E310" s="448"/>
      <c r="F310" s="448"/>
      <c r="G310" s="448"/>
      <c r="H310" s="448"/>
      <c r="I310" s="448"/>
      <c r="J310" s="448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  <c r="W310" s="448"/>
      <c r="X310" s="448"/>
      <c r="Y310" s="448"/>
      <c r="Z310" s="448"/>
      <c r="AA310" s="448"/>
      <c r="AB310" s="448"/>
      <c r="AC310" s="448"/>
      <c r="AD310" s="448"/>
    </row>
    <row r="311" ht="12.75" customHeight="1">
      <c r="A311" s="448"/>
      <c r="B311" s="448"/>
      <c r="C311" s="448"/>
      <c r="D311" s="448"/>
      <c r="E311" s="448"/>
      <c r="F311" s="448"/>
      <c r="G311" s="448"/>
      <c r="H311" s="448"/>
      <c r="I311" s="448"/>
      <c r="J311" s="448"/>
      <c r="K311" s="448"/>
      <c r="L311" s="448"/>
      <c r="M311" s="448"/>
      <c r="N311" s="448"/>
      <c r="O311" s="448"/>
      <c r="P311" s="448"/>
      <c r="Q311" s="448"/>
      <c r="R311" s="448"/>
      <c r="S311" s="448"/>
      <c r="T311" s="448"/>
      <c r="U311" s="448"/>
      <c r="V311" s="448"/>
      <c r="W311" s="448"/>
      <c r="X311" s="448"/>
      <c r="Y311" s="448"/>
      <c r="Z311" s="448"/>
      <c r="AA311" s="448"/>
      <c r="AB311" s="448"/>
      <c r="AC311" s="448"/>
      <c r="AD311" s="448"/>
    </row>
    <row r="312" ht="12.75" customHeight="1">
      <c r="A312" s="448"/>
      <c r="B312" s="448"/>
      <c r="C312" s="448"/>
      <c r="D312" s="448"/>
      <c r="E312" s="448"/>
      <c r="F312" s="448"/>
      <c r="G312" s="448"/>
      <c r="H312" s="448"/>
      <c r="I312" s="448"/>
      <c r="J312" s="448"/>
      <c r="K312" s="448"/>
      <c r="L312" s="448"/>
      <c r="M312" s="448"/>
      <c r="N312" s="448"/>
      <c r="O312" s="448"/>
      <c r="P312" s="448"/>
      <c r="Q312" s="448"/>
      <c r="R312" s="448"/>
      <c r="S312" s="448"/>
      <c r="T312" s="448"/>
      <c r="U312" s="448"/>
      <c r="V312" s="448"/>
      <c r="W312" s="448"/>
      <c r="X312" s="448"/>
      <c r="Y312" s="448"/>
      <c r="Z312" s="448"/>
      <c r="AA312" s="448"/>
      <c r="AB312" s="448"/>
      <c r="AC312" s="448"/>
      <c r="AD312" s="448"/>
    </row>
    <row r="313" ht="12.75" customHeight="1">
      <c r="A313" s="448"/>
      <c r="B313" s="448"/>
      <c r="C313" s="448"/>
      <c r="D313" s="448"/>
      <c r="E313" s="448"/>
      <c r="F313" s="448"/>
      <c r="G313" s="448"/>
      <c r="H313" s="448"/>
      <c r="I313" s="448"/>
      <c r="J313" s="448"/>
      <c r="K313" s="448"/>
      <c r="L313" s="448"/>
      <c r="M313" s="448"/>
      <c r="N313" s="448"/>
      <c r="O313" s="448"/>
      <c r="P313" s="448"/>
      <c r="Q313" s="448"/>
      <c r="R313" s="448"/>
      <c r="S313" s="448"/>
      <c r="T313" s="448"/>
      <c r="U313" s="448"/>
      <c r="V313" s="448"/>
      <c r="W313" s="448"/>
      <c r="X313" s="448"/>
      <c r="Y313" s="448"/>
      <c r="Z313" s="448"/>
      <c r="AA313" s="448"/>
      <c r="AB313" s="448"/>
      <c r="AC313" s="448"/>
      <c r="AD313" s="448"/>
    </row>
    <row r="314" ht="12.75" customHeight="1">
      <c r="A314" s="448"/>
      <c r="B314" s="448"/>
      <c r="C314" s="448"/>
      <c r="D314" s="448"/>
      <c r="E314" s="448"/>
      <c r="F314" s="448"/>
      <c r="G314" s="448"/>
      <c r="H314" s="448"/>
      <c r="I314" s="448"/>
      <c r="J314" s="448"/>
      <c r="K314" s="448"/>
      <c r="L314" s="448"/>
      <c r="M314" s="448"/>
      <c r="N314" s="448"/>
      <c r="O314" s="448"/>
      <c r="P314" s="448"/>
      <c r="Q314" s="448"/>
      <c r="R314" s="448"/>
      <c r="S314" s="448"/>
      <c r="T314" s="448"/>
      <c r="U314" s="448"/>
      <c r="V314" s="448"/>
      <c r="W314" s="448"/>
      <c r="X314" s="448"/>
      <c r="Y314" s="448"/>
      <c r="Z314" s="448"/>
      <c r="AA314" s="448"/>
      <c r="AB314" s="448"/>
      <c r="AC314" s="448"/>
      <c r="AD314" s="448"/>
    </row>
    <row r="315" ht="12.75" customHeight="1">
      <c r="A315" s="448"/>
      <c r="B315" s="448"/>
      <c r="C315" s="448"/>
      <c r="D315" s="448"/>
      <c r="E315" s="448"/>
      <c r="F315" s="448"/>
      <c r="G315" s="448"/>
      <c r="H315" s="448"/>
      <c r="I315" s="448"/>
      <c r="J315" s="448"/>
      <c r="K315" s="448"/>
      <c r="L315" s="448"/>
      <c r="M315" s="448"/>
      <c r="N315" s="448"/>
      <c r="O315" s="448"/>
      <c r="P315" s="448"/>
      <c r="Q315" s="448"/>
      <c r="R315" s="448"/>
      <c r="S315" s="448"/>
      <c r="T315" s="448"/>
      <c r="U315" s="448"/>
      <c r="V315" s="448"/>
      <c r="W315" s="448"/>
      <c r="X315" s="448"/>
      <c r="Y315" s="448"/>
      <c r="Z315" s="448"/>
      <c r="AA315" s="448"/>
      <c r="AB315" s="448"/>
      <c r="AC315" s="448"/>
      <c r="AD315" s="448"/>
    </row>
    <row r="316" ht="12.75" customHeight="1">
      <c r="A316" s="448"/>
      <c r="B316" s="448"/>
      <c r="C316" s="448"/>
      <c r="D316" s="448"/>
      <c r="E316" s="448"/>
      <c r="F316" s="448"/>
      <c r="G316" s="448"/>
      <c r="H316" s="448"/>
      <c r="I316" s="448"/>
      <c r="J316" s="448"/>
      <c r="K316" s="448"/>
      <c r="L316" s="448"/>
      <c r="M316" s="448"/>
      <c r="N316" s="448"/>
      <c r="O316" s="448"/>
      <c r="P316" s="448"/>
      <c r="Q316" s="448"/>
      <c r="R316" s="448"/>
      <c r="S316" s="448"/>
      <c r="T316" s="448"/>
      <c r="U316" s="448"/>
      <c r="V316" s="448"/>
      <c r="W316" s="448"/>
      <c r="X316" s="448"/>
      <c r="Y316" s="448"/>
      <c r="Z316" s="448"/>
      <c r="AA316" s="448"/>
      <c r="AB316" s="448"/>
      <c r="AC316" s="448"/>
      <c r="AD316" s="448"/>
    </row>
    <row r="317" ht="12.75" customHeight="1">
      <c r="A317" s="448"/>
      <c r="B317" s="448"/>
      <c r="C317" s="448"/>
      <c r="D317" s="448"/>
      <c r="E317" s="448"/>
      <c r="F317" s="448"/>
      <c r="G317" s="448"/>
      <c r="H317" s="448"/>
      <c r="I317" s="448"/>
      <c r="J317" s="448"/>
      <c r="K317" s="448"/>
      <c r="L317" s="448"/>
      <c r="M317" s="448"/>
      <c r="N317" s="448"/>
      <c r="O317" s="448"/>
      <c r="P317" s="448"/>
      <c r="Q317" s="448"/>
      <c r="R317" s="448"/>
      <c r="S317" s="448"/>
      <c r="T317" s="448"/>
      <c r="U317" s="448"/>
      <c r="V317" s="448"/>
      <c r="W317" s="448"/>
      <c r="X317" s="448"/>
      <c r="Y317" s="448"/>
      <c r="Z317" s="448"/>
      <c r="AA317" s="448"/>
      <c r="AB317" s="448"/>
      <c r="AC317" s="448"/>
      <c r="AD317" s="448"/>
    </row>
    <row r="318" ht="12.75" customHeight="1">
      <c r="A318" s="448"/>
      <c r="B318" s="448"/>
      <c r="C318" s="448"/>
      <c r="D318" s="448"/>
      <c r="E318" s="448"/>
      <c r="F318" s="448"/>
      <c r="G318" s="448"/>
      <c r="H318" s="448"/>
      <c r="I318" s="448"/>
      <c r="J318" s="448"/>
      <c r="K318" s="448"/>
      <c r="L318" s="448"/>
      <c r="M318" s="448"/>
      <c r="N318" s="448"/>
      <c r="O318" s="448"/>
      <c r="P318" s="448"/>
      <c r="Q318" s="448"/>
      <c r="R318" s="448"/>
      <c r="S318" s="448"/>
      <c r="T318" s="448"/>
      <c r="U318" s="448"/>
      <c r="V318" s="448"/>
      <c r="W318" s="448"/>
      <c r="X318" s="448"/>
      <c r="Y318" s="448"/>
      <c r="Z318" s="448"/>
      <c r="AA318" s="448"/>
      <c r="AB318" s="448"/>
      <c r="AC318" s="448"/>
      <c r="AD318" s="448"/>
    </row>
    <row r="319" ht="12.75" customHeight="1">
      <c r="A319" s="448"/>
      <c r="B319" s="448"/>
      <c r="C319" s="448"/>
      <c r="D319" s="448"/>
      <c r="E319" s="448"/>
      <c r="F319" s="448"/>
      <c r="G319" s="448"/>
      <c r="H319" s="448"/>
      <c r="I319" s="448"/>
      <c r="J319" s="448"/>
      <c r="K319" s="448"/>
      <c r="L319" s="448"/>
      <c r="M319" s="448"/>
      <c r="N319" s="448"/>
      <c r="O319" s="448"/>
      <c r="P319" s="448"/>
      <c r="Q319" s="448"/>
      <c r="R319" s="448"/>
      <c r="S319" s="448"/>
      <c r="T319" s="448"/>
      <c r="U319" s="448"/>
      <c r="V319" s="448"/>
      <c r="W319" s="448"/>
      <c r="X319" s="448"/>
      <c r="Y319" s="448"/>
      <c r="Z319" s="448"/>
      <c r="AA319" s="448"/>
      <c r="AB319" s="448"/>
      <c r="AC319" s="448"/>
      <c r="AD319" s="448"/>
    </row>
    <row r="320" ht="12.75" customHeight="1">
      <c r="A320" s="448"/>
      <c r="B320" s="448"/>
      <c r="C320" s="448"/>
      <c r="D320" s="448"/>
      <c r="E320" s="448"/>
      <c r="F320" s="448"/>
      <c r="G320" s="448"/>
      <c r="H320" s="448"/>
      <c r="I320" s="448"/>
      <c r="J320" s="448"/>
      <c r="K320" s="448"/>
      <c r="L320" s="448"/>
      <c r="M320" s="448"/>
      <c r="N320" s="448"/>
      <c r="O320" s="448"/>
      <c r="P320" s="448"/>
      <c r="Q320" s="448"/>
      <c r="R320" s="448"/>
      <c r="S320" s="448"/>
      <c r="T320" s="448"/>
      <c r="U320" s="448"/>
      <c r="V320" s="448"/>
      <c r="W320" s="448"/>
      <c r="X320" s="448"/>
      <c r="Y320" s="448"/>
      <c r="Z320" s="448"/>
      <c r="AA320" s="448"/>
      <c r="AB320" s="448"/>
      <c r="AC320" s="448"/>
      <c r="AD320" s="448"/>
    </row>
    <row r="321" ht="12.75" customHeight="1">
      <c r="A321" s="448"/>
      <c r="B321" s="448"/>
      <c r="C321" s="448"/>
      <c r="D321" s="448"/>
      <c r="E321" s="448"/>
      <c r="F321" s="448"/>
      <c r="G321" s="448"/>
      <c r="H321" s="448"/>
      <c r="I321" s="448"/>
      <c r="J321" s="448"/>
      <c r="K321" s="448"/>
      <c r="L321" s="448"/>
      <c r="M321" s="448"/>
      <c r="N321" s="448"/>
      <c r="O321" s="448"/>
      <c r="P321" s="448"/>
      <c r="Q321" s="448"/>
      <c r="R321" s="448"/>
      <c r="S321" s="448"/>
      <c r="T321" s="448"/>
      <c r="U321" s="448"/>
      <c r="V321" s="448"/>
      <c r="W321" s="448"/>
      <c r="X321" s="448"/>
      <c r="Y321" s="448"/>
      <c r="Z321" s="448"/>
      <c r="AA321" s="448"/>
      <c r="AB321" s="448"/>
      <c r="AC321" s="448"/>
      <c r="AD321" s="448"/>
    </row>
    <row r="322" ht="12.75" customHeight="1">
      <c r="A322" s="448"/>
      <c r="B322" s="448"/>
      <c r="C322" s="448"/>
      <c r="D322" s="448"/>
      <c r="E322" s="448"/>
      <c r="F322" s="448"/>
      <c r="G322" s="448"/>
      <c r="H322" s="448"/>
      <c r="I322" s="448"/>
      <c r="J322" s="448"/>
      <c r="K322" s="448"/>
      <c r="L322" s="448"/>
      <c r="M322" s="448"/>
      <c r="N322" s="448"/>
      <c r="O322" s="448"/>
      <c r="P322" s="448"/>
      <c r="Q322" s="448"/>
      <c r="R322" s="448"/>
      <c r="S322" s="448"/>
      <c r="T322" s="448"/>
      <c r="U322" s="448"/>
      <c r="V322" s="448"/>
      <c r="W322" s="448"/>
      <c r="X322" s="448"/>
      <c r="Y322" s="448"/>
      <c r="Z322" s="448"/>
      <c r="AA322" s="448"/>
      <c r="AB322" s="448"/>
      <c r="AC322" s="448"/>
      <c r="AD322" s="448"/>
    </row>
    <row r="323" ht="12.75" customHeight="1">
      <c r="A323" s="448"/>
      <c r="B323" s="448"/>
      <c r="C323" s="448"/>
      <c r="D323" s="448"/>
      <c r="E323" s="448"/>
      <c r="F323" s="448"/>
      <c r="G323" s="448"/>
      <c r="H323" s="448"/>
      <c r="I323" s="448"/>
      <c r="J323" s="448"/>
      <c r="K323" s="448"/>
      <c r="L323" s="448"/>
      <c r="M323" s="448"/>
      <c r="N323" s="448"/>
      <c r="O323" s="448"/>
      <c r="P323" s="448"/>
      <c r="Q323" s="448"/>
      <c r="R323" s="448"/>
      <c r="S323" s="448"/>
      <c r="T323" s="448"/>
      <c r="U323" s="448"/>
      <c r="V323" s="448"/>
      <c r="W323" s="448"/>
      <c r="X323" s="448"/>
      <c r="Y323" s="448"/>
      <c r="Z323" s="448"/>
      <c r="AA323" s="448"/>
      <c r="AB323" s="448"/>
      <c r="AC323" s="448"/>
      <c r="AD323" s="448"/>
    </row>
    <row r="324" ht="12.75" customHeight="1">
      <c r="A324" s="448"/>
      <c r="B324" s="448"/>
      <c r="C324" s="448"/>
      <c r="D324" s="448"/>
      <c r="E324" s="448"/>
      <c r="F324" s="448"/>
      <c r="G324" s="448"/>
      <c r="H324" s="448"/>
      <c r="I324" s="448"/>
      <c r="J324" s="448"/>
      <c r="K324" s="448"/>
      <c r="L324" s="448"/>
      <c r="M324" s="448"/>
      <c r="N324" s="448"/>
      <c r="O324" s="448"/>
      <c r="P324" s="448"/>
      <c r="Q324" s="448"/>
      <c r="R324" s="448"/>
      <c r="S324" s="448"/>
      <c r="T324" s="448"/>
      <c r="U324" s="448"/>
      <c r="V324" s="448"/>
      <c r="W324" s="448"/>
      <c r="X324" s="448"/>
      <c r="Y324" s="448"/>
      <c r="Z324" s="448"/>
      <c r="AA324" s="448"/>
      <c r="AB324" s="448"/>
      <c r="AC324" s="448"/>
      <c r="AD324" s="448"/>
    </row>
    <row r="325" ht="12.75" customHeight="1">
      <c r="A325" s="448"/>
      <c r="B325" s="448"/>
      <c r="C325" s="448"/>
      <c r="D325" s="448"/>
      <c r="E325" s="448"/>
      <c r="F325" s="448"/>
      <c r="G325" s="448"/>
      <c r="H325" s="448"/>
      <c r="I325" s="448"/>
      <c r="J325" s="448"/>
      <c r="K325" s="448"/>
      <c r="L325" s="448"/>
      <c r="M325" s="448"/>
      <c r="N325" s="448"/>
      <c r="O325" s="448"/>
      <c r="P325" s="448"/>
      <c r="Q325" s="448"/>
      <c r="R325" s="448"/>
      <c r="S325" s="448"/>
      <c r="T325" s="448"/>
      <c r="U325" s="448"/>
      <c r="V325" s="448"/>
      <c r="W325" s="448"/>
      <c r="X325" s="448"/>
      <c r="Y325" s="448"/>
      <c r="Z325" s="448"/>
      <c r="AA325" s="448"/>
      <c r="AB325" s="448"/>
      <c r="AC325" s="448"/>
      <c r="AD325" s="448"/>
    </row>
    <row r="326" ht="12.75" customHeight="1">
      <c r="A326" s="448"/>
      <c r="B326" s="448"/>
      <c r="C326" s="448"/>
      <c r="D326" s="448"/>
      <c r="E326" s="448"/>
      <c r="F326" s="448"/>
      <c r="G326" s="448"/>
      <c r="H326" s="448"/>
      <c r="I326" s="448"/>
      <c r="J326" s="448"/>
      <c r="K326" s="448"/>
      <c r="L326" s="448"/>
      <c r="M326" s="448"/>
      <c r="N326" s="448"/>
      <c r="O326" s="448"/>
      <c r="P326" s="448"/>
      <c r="Q326" s="448"/>
      <c r="R326" s="448"/>
      <c r="S326" s="448"/>
      <c r="T326" s="448"/>
      <c r="U326" s="448"/>
      <c r="V326" s="448"/>
      <c r="W326" s="448"/>
      <c r="X326" s="448"/>
      <c r="Y326" s="448"/>
      <c r="Z326" s="448"/>
      <c r="AA326" s="448"/>
      <c r="AB326" s="448"/>
      <c r="AC326" s="448"/>
      <c r="AD326" s="448"/>
    </row>
    <row r="327" ht="12.75" customHeight="1">
      <c r="A327" s="448"/>
      <c r="B327" s="448"/>
      <c r="C327" s="448"/>
      <c r="D327" s="448"/>
      <c r="E327" s="448"/>
      <c r="F327" s="448"/>
      <c r="G327" s="448"/>
      <c r="H327" s="448"/>
      <c r="I327" s="448"/>
      <c r="J327" s="448"/>
      <c r="K327" s="448"/>
      <c r="L327" s="448"/>
      <c r="M327" s="448"/>
      <c r="N327" s="448"/>
      <c r="O327" s="448"/>
      <c r="P327" s="448"/>
      <c r="Q327" s="448"/>
      <c r="R327" s="448"/>
      <c r="S327" s="448"/>
      <c r="T327" s="448"/>
      <c r="U327" s="448"/>
      <c r="V327" s="448"/>
      <c r="W327" s="448"/>
      <c r="X327" s="448"/>
      <c r="Y327" s="448"/>
      <c r="Z327" s="448"/>
      <c r="AA327" s="448"/>
      <c r="AB327" s="448"/>
      <c r="AC327" s="448"/>
      <c r="AD327" s="448"/>
    </row>
    <row r="328" ht="12.75" customHeight="1">
      <c r="A328" s="448"/>
      <c r="B328" s="448"/>
      <c r="C328" s="448"/>
      <c r="D328" s="448"/>
      <c r="E328" s="448"/>
      <c r="F328" s="448"/>
      <c r="G328" s="448"/>
      <c r="H328" s="448"/>
      <c r="I328" s="448"/>
      <c r="J328" s="448"/>
      <c r="K328" s="448"/>
      <c r="L328" s="448"/>
      <c r="M328" s="448"/>
      <c r="N328" s="448"/>
      <c r="O328" s="448"/>
      <c r="P328" s="448"/>
      <c r="Q328" s="448"/>
      <c r="R328" s="448"/>
      <c r="S328" s="448"/>
      <c r="T328" s="448"/>
      <c r="U328" s="448"/>
      <c r="V328" s="448"/>
      <c r="W328" s="448"/>
      <c r="X328" s="448"/>
      <c r="Y328" s="448"/>
      <c r="Z328" s="448"/>
      <c r="AA328" s="448"/>
      <c r="AB328" s="448"/>
      <c r="AC328" s="448"/>
      <c r="AD328" s="448"/>
    </row>
    <row r="329" ht="12.75" customHeight="1">
      <c r="A329" s="448"/>
      <c r="B329" s="448"/>
      <c r="C329" s="448"/>
      <c r="D329" s="448"/>
      <c r="E329" s="448"/>
      <c r="F329" s="448"/>
      <c r="G329" s="448"/>
      <c r="H329" s="448"/>
      <c r="I329" s="448"/>
      <c r="J329" s="448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  <c r="W329" s="448"/>
      <c r="X329" s="448"/>
      <c r="Y329" s="448"/>
      <c r="Z329" s="448"/>
      <c r="AA329" s="448"/>
      <c r="AB329" s="448"/>
      <c r="AC329" s="448"/>
      <c r="AD329" s="448"/>
    </row>
    <row r="330" ht="12.75" customHeight="1">
      <c r="A330" s="448"/>
      <c r="B330" s="448"/>
      <c r="C330" s="448"/>
      <c r="D330" s="448"/>
      <c r="E330" s="448"/>
      <c r="F330" s="448"/>
      <c r="G330" s="448"/>
      <c r="H330" s="448"/>
      <c r="I330" s="448"/>
      <c r="J330" s="448"/>
      <c r="K330" s="448"/>
      <c r="L330" s="448"/>
      <c r="M330" s="448"/>
      <c r="N330" s="448"/>
      <c r="O330" s="448"/>
      <c r="P330" s="448"/>
      <c r="Q330" s="448"/>
      <c r="R330" s="448"/>
      <c r="S330" s="448"/>
      <c r="T330" s="448"/>
      <c r="U330" s="448"/>
      <c r="V330" s="448"/>
      <c r="W330" s="448"/>
      <c r="X330" s="448"/>
      <c r="Y330" s="448"/>
      <c r="Z330" s="448"/>
      <c r="AA330" s="448"/>
      <c r="AB330" s="448"/>
      <c r="AC330" s="448"/>
      <c r="AD330" s="448"/>
    </row>
    <row r="331" ht="12.75" customHeight="1">
      <c r="A331" s="448"/>
      <c r="B331" s="448"/>
      <c r="C331" s="448"/>
      <c r="D331" s="448"/>
      <c r="E331" s="448"/>
      <c r="F331" s="448"/>
      <c r="G331" s="448"/>
      <c r="H331" s="448"/>
      <c r="I331" s="448"/>
      <c r="J331" s="448"/>
      <c r="K331" s="448"/>
      <c r="L331" s="448"/>
      <c r="M331" s="448"/>
      <c r="N331" s="448"/>
      <c r="O331" s="448"/>
      <c r="P331" s="448"/>
      <c r="Q331" s="448"/>
      <c r="R331" s="448"/>
      <c r="S331" s="448"/>
      <c r="T331" s="448"/>
      <c r="U331" s="448"/>
      <c r="V331" s="448"/>
      <c r="W331" s="448"/>
      <c r="X331" s="448"/>
      <c r="Y331" s="448"/>
      <c r="Z331" s="448"/>
      <c r="AA331" s="448"/>
      <c r="AB331" s="448"/>
      <c r="AC331" s="448"/>
      <c r="AD331" s="448"/>
    </row>
    <row r="332" ht="12.75" customHeight="1">
      <c r="A332" s="448"/>
      <c r="B332" s="448"/>
      <c r="C332" s="448"/>
      <c r="D332" s="448"/>
      <c r="E332" s="448"/>
      <c r="F332" s="448"/>
      <c r="G332" s="448"/>
      <c r="H332" s="448"/>
      <c r="I332" s="448"/>
      <c r="J332" s="448"/>
      <c r="K332" s="448"/>
      <c r="L332" s="448"/>
      <c r="M332" s="448"/>
      <c r="N332" s="448"/>
      <c r="O332" s="448"/>
      <c r="P332" s="448"/>
      <c r="Q332" s="448"/>
      <c r="R332" s="448"/>
      <c r="S332" s="448"/>
      <c r="T332" s="448"/>
      <c r="U332" s="448"/>
      <c r="V332" s="448"/>
      <c r="W332" s="448"/>
      <c r="X332" s="448"/>
      <c r="Y332" s="448"/>
      <c r="Z332" s="448"/>
      <c r="AA332" s="448"/>
      <c r="AB332" s="448"/>
      <c r="AC332" s="448"/>
      <c r="AD332" s="448"/>
    </row>
    <row r="333" ht="12.75" customHeight="1">
      <c r="A333" s="448"/>
      <c r="B333" s="448"/>
      <c r="C333" s="448"/>
      <c r="D333" s="448"/>
      <c r="E333" s="448"/>
      <c r="F333" s="448"/>
      <c r="G333" s="448"/>
      <c r="H333" s="448"/>
      <c r="I333" s="448"/>
      <c r="J333" s="448"/>
      <c r="K333" s="448"/>
      <c r="L333" s="448"/>
      <c r="M333" s="448"/>
      <c r="N333" s="448"/>
      <c r="O333" s="448"/>
      <c r="P333" s="448"/>
      <c r="Q333" s="448"/>
      <c r="R333" s="448"/>
      <c r="S333" s="448"/>
      <c r="T333" s="448"/>
      <c r="U333" s="448"/>
      <c r="V333" s="448"/>
      <c r="W333" s="448"/>
      <c r="X333" s="448"/>
      <c r="Y333" s="448"/>
      <c r="Z333" s="448"/>
      <c r="AA333" s="448"/>
      <c r="AB333" s="448"/>
      <c r="AC333" s="448"/>
      <c r="AD333" s="448"/>
    </row>
    <row r="334" ht="12.75" customHeight="1">
      <c r="A334" s="448"/>
      <c r="B334" s="448"/>
      <c r="C334" s="448"/>
      <c r="D334" s="448"/>
      <c r="E334" s="448"/>
      <c r="F334" s="448"/>
      <c r="G334" s="448"/>
      <c r="H334" s="448"/>
      <c r="I334" s="448"/>
      <c r="J334" s="448"/>
      <c r="K334" s="448"/>
      <c r="L334" s="448"/>
      <c r="M334" s="448"/>
      <c r="N334" s="448"/>
      <c r="O334" s="448"/>
      <c r="P334" s="448"/>
      <c r="Q334" s="448"/>
      <c r="R334" s="448"/>
      <c r="S334" s="448"/>
      <c r="T334" s="448"/>
      <c r="U334" s="448"/>
      <c r="V334" s="448"/>
      <c r="W334" s="448"/>
      <c r="X334" s="448"/>
      <c r="Y334" s="448"/>
      <c r="Z334" s="448"/>
      <c r="AA334" s="448"/>
      <c r="AB334" s="448"/>
      <c r="AC334" s="448"/>
      <c r="AD334" s="448"/>
    </row>
    <row r="335" ht="12.75" customHeight="1">
      <c r="A335" s="448"/>
      <c r="B335" s="448"/>
      <c r="C335" s="448"/>
      <c r="D335" s="448"/>
      <c r="E335" s="448"/>
      <c r="F335" s="448"/>
      <c r="G335" s="448"/>
      <c r="H335" s="448"/>
      <c r="I335" s="448"/>
      <c r="J335" s="448"/>
      <c r="K335" s="448"/>
      <c r="L335" s="448"/>
      <c r="M335" s="448"/>
      <c r="N335" s="448"/>
      <c r="O335" s="448"/>
      <c r="P335" s="448"/>
      <c r="Q335" s="448"/>
      <c r="R335" s="448"/>
      <c r="S335" s="448"/>
      <c r="T335" s="448"/>
      <c r="U335" s="448"/>
      <c r="V335" s="448"/>
      <c r="W335" s="448"/>
      <c r="X335" s="448"/>
      <c r="Y335" s="448"/>
      <c r="Z335" s="448"/>
      <c r="AA335" s="448"/>
      <c r="AB335" s="448"/>
      <c r="AC335" s="448"/>
      <c r="AD335" s="448"/>
    </row>
    <row r="336" ht="12.75" customHeight="1">
      <c r="A336" s="448"/>
      <c r="B336" s="448"/>
      <c r="C336" s="448"/>
      <c r="D336" s="448"/>
      <c r="E336" s="448"/>
      <c r="F336" s="448"/>
      <c r="G336" s="448"/>
      <c r="H336" s="448"/>
      <c r="I336" s="448"/>
      <c r="J336" s="448"/>
      <c r="K336" s="448"/>
      <c r="L336" s="448"/>
      <c r="M336" s="448"/>
      <c r="N336" s="448"/>
      <c r="O336" s="448"/>
      <c r="P336" s="448"/>
      <c r="Q336" s="448"/>
      <c r="R336" s="448"/>
      <c r="S336" s="448"/>
      <c r="T336" s="448"/>
      <c r="U336" s="448"/>
      <c r="V336" s="448"/>
      <c r="W336" s="448"/>
      <c r="X336" s="448"/>
      <c r="Y336" s="448"/>
      <c r="Z336" s="448"/>
      <c r="AA336" s="448"/>
      <c r="AB336" s="448"/>
      <c r="AC336" s="448"/>
      <c r="AD336" s="448"/>
    </row>
    <row r="337" ht="12.75" customHeight="1">
      <c r="A337" s="448"/>
      <c r="B337" s="448"/>
      <c r="C337" s="448"/>
      <c r="D337" s="448"/>
      <c r="E337" s="448"/>
      <c r="F337" s="448"/>
      <c r="G337" s="448"/>
      <c r="H337" s="448"/>
      <c r="I337" s="448"/>
      <c r="J337" s="448"/>
      <c r="K337" s="448"/>
      <c r="L337" s="448"/>
      <c r="M337" s="448"/>
      <c r="N337" s="448"/>
      <c r="O337" s="448"/>
      <c r="P337" s="448"/>
      <c r="Q337" s="448"/>
      <c r="R337" s="448"/>
      <c r="S337" s="448"/>
      <c r="T337" s="448"/>
      <c r="U337" s="448"/>
      <c r="V337" s="448"/>
      <c r="W337" s="448"/>
      <c r="X337" s="448"/>
      <c r="Y337" s="448"/>
      <c r="Z337" s="448"/>
      <c r="AA337" s="448"/>
      <c r="AB337" s="448"/>
      <c r="AC337" s="448"/>
      <c r="AD337" s="448"/>
    </row>
    <row r="338" ht="12.75" customHeight="1">
      <c r="A338" s="448"/>
      <c r="B338" s="448"/>
      <c r="C338" s="448"/>
      <c r="D338" s="448"/>
      <c r="E338" s="448"/>
      <c r="F338" s="448"/>
      <c r="G338" s="448"/>
      <c r="H338" s="448"/>
      <c r="I338" s="448"/>
      <c r="J338" s="448"/>
      <c r="K338" s="448"/>
      <c r="L338" s="448"/>
      <c r="M338" s="448"/>
      <c r="N338" s="448"/>
      <c r="O338" s="448"/>
      <c r="P338" s="448"/>
      <c r="Q338" s="448"/>
      <c r="R338" s="448"/>
      <c r="S338" s="448"/>
      <c r="T338" s="448"/>
      <c r="U338" s="448"/>
      <c r="V338" s="448"/>
      <c r="W338" s="448"/>
      <c r="X338" s="448"/>
      <c r="Y338" s="448"/>
      <c r="Z338" s="448"/>
      <c r="AA338" s="448"/>
      <c r="AB338" s="448"/>
      <c r="AC338" s="448"/>
      <c r="AD338" s="448"/>
    </row>
    <row r="339" ht="12.75" customHeight="1">
      <c r="A339" s="448"/>
      <c r="B339" s="448"/>
      <c r="C339" s="448"/>
      <c r="D339" s="448"/>
      <c r="E339" s="448"/>
      <c r="F339" s="448"/>
      <c r="G339" s="448"/>
      <c r="H339" s="448"/>
      <c r="I339" s="448"/>
      <c r="J339" s="448"/>
      <c r="K339" s="448"/>
      <c r="L339" s="448"/>
      <c r="M339" s="448"/>
      <c r="N339" s="448"/>
      <c r="O339" s="448"/>
      <c r="P339" s="448"/>
      <c r="Q339" s="448"/>
      <c r="R339" s="448"/>
      <c r="S339" s="448"/>
      <c r="T339" s="448"/>
      <c r="U339" s="448"/>
      <c r="V339" s="448"/>
      <c r="W339" s="448"/>
      <c r="X339" s="448"/>
      <c r="Y339" s="448"/>
      <c r="Z339" s="448"/>
      <c r="AA339" s="448"/>
      <c r="AB339" s="448"/>
      <c r="AC339" s="448"/>
      <c r="AD339" s="448"/>
    </row>
    <row r="340" ht="12.75" customHeight="1">
      <c r="A340" s="448"/>
      <c r="B340" s="448"/>
      <c r="C340" s="448"/>
      <c r="D340" s="448"/>
      <c r="E340" s="448"/>
      <c r="F340" s="448"/>
      <c r="G340" s="448"/>
      <c r="H340" s="448"/>
      <c r="I340" s="448"/>
      <c r="J340" s="448"/>
      <c r="K340" s="448"/>
      <c r="L340" s="448"/>
      <c r="M340" s="448"/>
      <c r="N340" s="448"/>
      <c r="O340" s="448"/>
      <c r="P340" s="448"/>
      <c r="Q340" s="448"/>
      <c r="R340" s="448"/>
      <c r="S340" s="448"/>
      <c r="T340" s="448"/>
      <c r="U340" s="448"/>
      <c r="V340" s="448"/>
      <c r="W340" s="448"/>
      <c r="X340" s="448"/>
      <c r="Y340" s="448"/>
      <c r="Z340" s="448"/>
      <c r="AA340" s="448"/>
      <c r="AB340" s="448"/>
      <c r="AC340" s="448"/>
      <c r="AD340" s="448"/>
    </row>
    <row r="341" ht="12.75" customHeight="1">
      <c r="A341" s="448"/>
      <c r="B341" s="448"/>
      <c r="C341" s="448"/>
      <c r="D341" s="448"/>
      <c r="E341" s="448"/>
      <c r="F341" s="448"/>
      <c r="G341" s="448"/>
      <c r="H341" s="448"/>
      <c r="I341" s="448"/>
      <c r="J341" s="448"/>
      <c r="K341" s="448"/>
      <c r="L341" s="448"/>
      <c r="M341" s="448"/>
      <c r="N341" s="448"/>
      <c r="O341" s="448"/>
      <c r="P341" s="448"/>
      <c r="Q341" s="448"/>
      <c r="R341" s="448"/>
      <c r="S341" s="448"/>
      <c r="T341" s="448"/>
      <c r="U341" s="448"/>
      <c r="V341" s="448"/>
      <c r="W341" s="448"/>
      <c r="X341" s="448"/>
      <c r="Y341" s="448"/>
      <c r="Z341" s="448"/>
      <c r="AA341" s="448"/>
      <c r="AB341" s="448"/>
      <c r="AC341" s="448"/>
      <c r="AD341" s="448"/>
    </row>
    <row r="342" ht="12.75" customHeight="1">
      <c r="A342" s="448"/>
      <c r="B342" s="448"/>
      <c r="C342" s="448"/>
      <c r="D342" s="448"/>
      <c r="E342" s="448"/>
      <c r="F342" s="448"/>
      <c r="G342" s="448"/>
      <c r="H342" s="448"/>
      <c r="I342" s="448"/>
      <c r="J342" s="448"/>
      <c r="K342" s="448"/>
      <c r="L342" s="448"/>
      <c r="M342" s="448"/>
      <c r="N342" s="448"/>
      <c r="O342" s="448"/>
      <c r="P342" s="448"/>
      <c r="Q342" s="448"/>
      <c r="R342" s="448"/>
      <c r="S342" s="448"/>
      <c r="T342" s="448"/>
      <c r="U342" s="448"/>
      <c r="V342" s="448"/>
      <c r="W342" s="448"/>
      <c r="X342" s="448"/>
      <c r="Y342" s="448"/>
      <c r="Z342" s="448"/>
      <c r="AA342" s="448"/>
      <c r="AB342" s="448"/>
      <c r="AC342" s="448"/>
      <c r="AD342" s="448"/>
    </row>
    <row r="343" ht="12.75" customHeight="1">
      <c r="A343" s="448"/>
      <c r="B343" s="448"/>
      <c r="C343" s="448"/>
      <c r="D343" s="448"/>
      <c r="E343" s="448"/>
      <c r="F343" s="448"/>
      <c r="G343" s="448"/>
      <c r="H343" s="448"/>
      <c r="I343" s="448"/>
      <c r="J343" s="448"/>
      <c r="K343" s="448"/>
      <c r="L343" s="448"/>
      <c r="M343" s="448"/>
      <c r="N343" s="448"/>
      <c r="O343" s="448"/>
      <c r="P343" s="448"/>
      <c r="Q343" s="448"/>
      <c r="R343" s="448"/>
      <c r="S343" s="448"/>
      <c r="T343" s="448"/>
      <c r="U343" s="448"/>
      <c r="V343" s="448"/>
      <c r="W343" s="448"/>
      <c r="X343" s="448"/>
      <c r="Y343" s="448"/>
      <c r="Z343" s="448"/>
      <c r="AA343" s="448"/>
      <c r="AB343" s="448"/>
      <c r="AC343" s="448"/>
      <c r="AD343" s="448"/>
    </row>
    <row r="344" ht="12.75" customHeight="1">
      <c r="A344" s="448"/>
      <c r="B344" s="448"/>
      <c r="C344" s="448"/>
      <c r="D344" s="448"/>
      <c r="E344" s="448"/>
      <c r="F344" s="448"/>
      <c r="G344" s="448"/>
      <c r="H344" s="448"/>
      <c r="I344" s="448"/>
      <c r="J344" s="448"/>
      <c r="K344" s="448"/>
      <c r="L344" s="448"/>
      <c r="M344" s="448"/>
      <c r="N344" s="448"/>
      <c r="O344" s="448"/>
      <c r="P344" s="448"/>
      <c r="Q344" s="448"/>
      <c r="R344" s="448"/>
      <c r="S344" s="448"/>
      <c r="T344" s="448"/>
      <c r="U344" s="448"/>
      <c r="V344" s="448"/>
      <c r="W344" s="448"/>
      <c r="X344" s="448"/>
      <c r="Y344" s="448"/>
      <c r="Z344" s="448"/>
      <c r="AA344" s="448"/>
      <c r="AB344" s="448"/>
      <c r="AC344" s="448"/>
      <c r="AD344" s="448"/>
    </row>
    <row r="345" ht="12.75" customHeight="1">
      <c r="A345" s="448"/>
      <c r="B345" s="448"/>
      <c r="C345" s="448"/>
      <c r="D345" s="448"/>
      <c r="E345" s="448"/>
      <c r="F345" s="448"/>
      <c r="G345" s="448"/>
      <c r="H345" s="448"/>
      <c r="I345" s="448"/>
      <c r="J345" s="448"/>
      <c r="K345" s="448"/>
      <c r="L345" s="448"/>
      <c r="M345" s="448"/>
      <c r="N345" s="448"/>
      <c r="O345" s="448"/>
      <c r="P345" s="448"/>
      <c r="Q345" s="448"/>
      <c r="R345" s="448"/>
      <c r="S345" s="448"/>
      <c r="T345" s="448"/>
      <c r="U345" s="448"/>
      <c r="V345" s="448"/>
      <c r="W345" s="448"/>
      <c r="X345" s="448"/>
      <c r="Y345" s="448"/>
      <c r="Z345" s="448"/>
      <c r="AA345" s="448"/>
      <c r="AB345" s="448"/>
      <c r="AC345" s="448"/>
      <c r="AD345" s="448"/>
    </row>
    <row r="346" ht="12.75" customHeight="1">
      <c r="A346" s="448"/>
      <c r="B346" s="448"/>
      <c r="C346" s="448"/>
      <c r="D346" s="448"/>
      <c r="E346" s="448"/>
      <c r="F346" s="448"/>
      <c r="G346" s="448"/>
      <c r="H346" s="448"/>
      <c r="I346" s="448"/>
      <c r="J346" s="448"/>
      <c r="K346" s="448"/>
      <c r="L346" s="448"/>
      <c r="M346" s="448"/>
      <c r="N346" s="448"/>
      <c r="O346" s="448"/>
      <c r="P346" s="448"/>
      <c r="Q346" s="448"/>
      <c r="R346" s="448"/>
      <c r="S346" s="448"/>
      <c r="T346" s="448"/>
      <c r="U346" s="448"/>
      <c r="V346" s="448"/>
      <c r="W346" s="448"/>
      <c r="X346" s="448"/>
      <c r="Y346" s="448"/>
      <c r="Z346" s="448"/>
      <c r="AA346" s="448"/>
      <c r="AB346" s="448"/>
      <c r="AC346" s="448"/>
      <c r="AD346" s="448"/>
    </row>
    <row r="347" ht="12.75" customHeight="1">
      <c r="A347" s="448"/>
      <c r="B347" s="448"/>
      <c r="C347" s="448"/>
      <c r="D347" s="448"/>
      <c r="E347" s="448"/>
      <c r="F347" s="448"/>
      <c r="G347" s="448"/>
      <c r="H347" s="448"/>
      <c r="I347" s="448"/>
      <c r="J347" s="448"/>
      <c r="K347" s="448"/>
      <c r="L347" s="448"/>
      <c r="M347" s="448"/>
      <c r="N347" s="448"/>
      <c r="O347" s="448"/>
      <c r="P347" s="448"/>
      <c r="Q347" s="448"/>
      <c r="R347" s="448"/>
      <c r="S347" s="448"/>
      <c r="T347" s="448"/>
      <c r="U347" s="448"/>
      <c r="V347" s="448"/>
      <c r="W347" s="448"/>
      <c r="X347" s="448"/>
      <c r="Y347" s="448"/>
      <c r="Z347" s="448"/>
      <c r="AA347" s="448"/>
      <c r="AB347" s="448"/>
      <c r="AC347" s="448"/>
      <c r="AD347" s="448"/>
    </row>
    <row r="348" ht="12.75" customHeight="1">
      <c r="A348" s="448"/>
      <c r="B348" s="448"/>
      <c r="C348" s="448"/>
      <c r="D348" s="448"/>
      <c r="E348" s="448"/>
      <c r="F348" s="448"/>
      <c r="G348" s="448"/>
      <c r="H348" s="448"/>
      <c r="I348" s="448"/>
      <c r="J348" s="448"/>
      <c r="K348" s="448"/>
      <c r="L348" s="448"/>
      <c r="M348" s="448"/>
      <c r="N348" s="448"/>
      <c r="O348" s="448"/>
      <c r="P348" s="448"/>
      <c r="Q348" s="448"/>
      <c r="R348" s="448"/>
      <c r="S348" s="448"/>
      <c r="T348" s="448"/>
      <c r="U348" s="448"/>
      <c r="V348" s="448"/>
      <c r="W348" s="448"/>
      <c r="X348" s="448"/>
      <c r="Y348" s="448"/>
      <c r="Z348" s="448"/>
      <c r="AA348" s="448"/>
      <c r="AB348" s="448"/>
      <c r="AC348" s="448"/>
      <c r="AD348" s="448"/>
    </row>
    <row r="349" ht="12.75" customHeight="1">
      <c r="A349" s="448"/>
      <c r="B349" s="448"/>
      <c r="C349" s="448"/>
      <c r="D349" s="448"/>
      <c r="E349" s="448"/>
      <c r="F349" s="448"/>
      <c r="G349" s="448"/>
      <c r="H349" s="448"/>
      <c r="I349" s="448"/>
      <c r="J349" s="448"/>
      <c r="K349" s="448"/>
      <c r="L349" s="448"/>
      <c r="M349" s="448"/>
      <c r="N349" s="448"/>
      <c r="O349" s="448"/>
      <c r="P349" s="448"/>
      <c r="Q349" s="448"/>
      <c r="R349" s="448"/>
      <c r="S349" s="448"/>
      <c r="T349" s="448"/>
      <c r="U349" s="448"/>
      <c r="V349" s="448"/>
      <c r="W349" s="448"/>
      <c r="X349" s="448"/>
      <c r="Y349" s="448"/>
      <c r="Z349" s="448"/>
      <c r="AA349" s="448"/>
      <c r="AB349" s="448"/>
      <c r="AC349" s="448"/>
      <c r="AD349" s="448"/>
    </row>
    <row r="350" ht="12.75" customHeight="1">
      <c r="A350" s="448"/>
      <c r="B350" s="448"/>
      <c r="C350" s="448"/>
      <c r="D350" s="448"/>
      <c r="E350" s="448"/>
      <c r="F350" s="448"/>
      <c r="G350" s="448"/>
      <c r="H350" s="448"/>
      <c r="I350" s="448"/>
      <c r="J350" s="448"/>
      <c r="K350" s="448"/>
      <c r="L350" s="448"/>
      <c r="M350" s="448"/>
      <c r="N350" s="448"/>
      <c r="O350" s="448"/>
      <c r="P350" s="448"/>
      <c r="Q350" s="448"/>
      <c r="R350" s="448"/>
      <c r="S350" s="448"/>
      <c r="T350" s="448"/>
      <c r="U350" s="448"/>
      <c r="V350" s="448"/>
      <c r="W350" s="448"/>
      <c r="X350" s="448"/>
      <c r="Y350" s="448"/>
      <c r="Z350" s="448"/>
      <c r="AA350" s="448"/>
      <c r="AB350" s="448"/>
      <c r="AC350" s="448"/>
      <c r="AD350" s="448"/>
    </row>
    <row r="351" ht="12.75" customHeight="1">
      <c r="A351" s="448"/>
      <c r="B351" s="448"/>
      <c r="C351" s="448"/>
      <c r="D351" s="448"/>
      <c r="E351" s="448"/>
      <c r="F351" s="448"/>
      <c r="G351" s="448"/>
      <c r="H351" s="448"/>
      <c r="I351" s="448"/>
      <c r="J351" s="448"/>
      <c r="K351" s="448"/>
      <c r="L351" s="448"/>
      <c r="M351" s="448"/>
      <c r="N351" s="448"/>
      <c r="O351" s="448"/>
      <c r="P351" s="448"/>
      <c r="Q351" s="448"/>
      <c r="R351" s="448"/>
      <c r="S351" s="448"/>
      <c r="T351" s="448"/>
      <c r="U351" s="448"/>
      <c r="V351" s="448"/>
      <c r="W351" s="448"/>
      <c r="X351" s="448"/>
      <c r="Y351" s="448"/>
      <c r="Z351" s="448"/>
      <c r="AA351" s="448"/>
      <c r="AB351" s="448"/>
      <c r="AC351" s="448"/>
      <c r="AD351" s="448"/>
    </row>
    <row r="352" ht="12.75" customHeight="1">
      <c r="A352" s="448"/>
      <c r="B352" s="448"/>
      <c r="C352" s="448"/>
      <c r="D352" s="448"/>
      <c r="E352" s="448"/>
      <c r="F352" s="448"/>
      <c r="G352" s="448"/>
      <c r="H352" s="448"/>
      <c r="I352" s="448"/>
      <c r="J352" s="448"/>
      <c r="K352" s="448"/>
      <c r="L352" s="448"/>
      <c r="M352" s="448"/>
      <c r="N352" s="448"/>
      <c r="O352" s="448"/>
      <c r="P352" s="448"/>
      <c r="Q352" s="448"/>
      <c r="R352" s="448"/>
      <c r="S352" s="448"/>
      <c r="T352" s="448"/>
      <c r="U352" s="448"/>
      <c r="V352" s="448"/>
      <c r="W352" s="448"/>
      <c r="X352" s="448"/>
      <c r="Y352" s="448"/>
      <c r="Z352" s="448"/>
      <c r="AA352" s="448"/>
      <c r="AB352" s="448"/>
      <c r="AC352" s="448"/>
      <c r="AD352" s="448"/>
    </row>
    <row r="353" ht="12.75" customHeight="1">
      <c r="A353" s="448"/>
      <c r="B353" s="448"/>
      <c r="C353" s="448"/>
      <c r="D353" s="448"/>
      <c r="E353" s="448"/>
      <c r="F353" s="448"/>
      <c r="G353" s="448"/>
      <c r="H353" s="448"/>
      <c r="I353" s="448"/>
      <c r="J353" s="448"/>
      <c r="K353" s="448"/>
      <c r="L353" s="448"/>
      <c r="M353" s="448"/>
      <c r="N353" s="448"/>
      <c r="O353" s="448"/>
      <c r="P353" s="448"/>
      <c r="Q353" s="448"/>
      <c r="R353" s="448"/>
      <c r="S353" s="448"/>
      <c r="T353" s="448"/>
      <c r="U353" s="448"/>
      <c r="V353" s="448"/>
      <c r="W353" s="448"/>
      <c r="X353" s="448"/>
      <c r="Y353" s="448"/>
      <c r="Z353" s="448"/>
      <c r="AA353" s="448"/>
      <c r="AB353" s="448"/>
      <c r="AC353" s="448"/>
      <c r="AD353" s="448"/>
    </row>
    <row r="354" ht="12.75" customHeight="1">
      <c r="A354" s="448"/>
      <c r="B354" s="448"/>
      <c r="C354" s="448"/>
      <c r="D354" s="448"/>
      <c r="E354" s="448"/>
      <c r="F354" s="448"/>
      <c r="G354" s="448"/>
      <c r="H354" s="448"/>
      <c r="I354" s="448"/>
      <c r="J354" s="448"/>
      <c r="K354" s="448"/>
      <c r="L354" s="448"/>
      <c r="M354" s="448"/>
      <c r="N354" s="448"/>
      <c r="O354" s="448"/>
      <c r="P354" s="448"/>
      <c r="Q354" s="448"/>
      <c r="R354" s="448"/>
      <c r="S354" s="448"/>
      <c r="T354" s="448"/>
      <c r="U354" s="448"/>
      <c r="V354" s="448"/>
      <c r="W354" s="448"/>
      <c r="X354" s="448"/>
      <c r="Y354" s="448"/>
      <c r="Z354" s="448"/>
      <c r="AA354" s="448"/>
      <c r="AB354" s="448"/>
      <c r="AC354" s="448"/>
      <c r="AD354" s="448"/>
    </row>
    <row r="355" ht="12.75" customHeight="1">
      <c r="A355" s="448"/>
      <c r="B355" s="448"/>
      <c r="C355" s="448"/>
      <c r="D355" s="448"/>
      <c r="E355" s="448"/>
      <c r="F355" s="448"/>
      <c r="G355" s="448"/>
      <c r="H355" s="448"/>
      <c r="I355" s="448"/>
      <c r="J355" s="448"/>
      <c r="K355" s="448"/>
      <c r="L355" s="448"/>
      <c r="M355" s="448"/>
      <c r="N355" s="448"/>
      <c r="O355" s="448"/>
      <c r="P355" s="448"/>
      <c r="Q355" s="448"/>
      <c r="R355" s="448"/>
      <c r="S355" s="448"/>
      <c r="T355" s="448"/>
      <c r="U355" s="448"/>
      <c r="V355" s="448"/>
      <c r="W355" s="448"/>
      <c r="X355" s="448"/>
      <c r="Y355" s="448"/>
      <c r="Z355" s="448"/>
      <c r="AA355" s="448"/>
      <c r="AB355" s="448"/>
      <c r="AC355" s="448"/>
      <c r="AD355" s="448"/>
    </row>
    <row r="356" ht="12.75" customHeight="1">
      <c r="A356" s="448"/>
      <c r="B356" s="448"/>
      <c r="C356" s="448"/>
      <c r="D356" s="448"/>
      <c r="E356" s="448"/>
      <c r="F356" s="448"/>
      <c r="G356" s="448"/>
      <c r="H356" s="448"/>
      <c r="I356" s="448"/>
      <c r="J356" s="448"/>
      <c r="K356" s="448"/>
      <c r="L356" s="448"/>
      <c r="M356" s="448"/>
      <c r="N356" s="448"/>
      <c r="O356" s="448"/>
      <c r="P356" s="448"/>
      <c r="Q356" s="448"/>
      <c r="R356" s="448"/>
      <c r="S356" s="448"/>
      <c r="T356" s="448"/>
      <c r="U356" s="448"/>
      <c r="V356" s="448"/>
      <c r="W356" s="448"/>
      <c r="X356" s="448"/>
      <c r="Y356" s="448"/>
      <c r="Z356" s="448"/>
      <c r="AA356" s="448"/>
      <c r="AB356" s="448"/>
      <c r="AC356" s="448"/>
      <c r="AD356" s="448"/>
    </row>
    <row r="357" ht="12.75" customHeight="1">
      <c r="A357" s="448"/>
      <c r="B357" s="448"/>
      <c r="C357" s="448"/>
      <c r="D357" s="448"/>
      <c r="E357" s="448"/>
      <c r="F357" s="448"/>
      <c r="G357" s="448"/>
      <c r="H357" s="448"/>
      <c r="I357" s="448"/>
      <c r="J357" s="448"/>
      <c r="K357" s="448"/>
      <c r="L357" s="448"/>
      <c r="M357" s="448"/>
      <c r="N357" s="448"/>
      <c r="O357" s="448"/>
      <c r="P357" s="448"/>
      <c r="Q357" s="448"/>
      <c r="R357" s="448"/>
      <c r="S357" s="448"/>
      <c r="T357" s="448"/>
      <c r="U357" s="448"/>
      <c r="V357" s="448"/>
      <c r="W357" s="448"/>
      <c r="X357" s="448"/>
      <c r="Y357" s="448"/>
      <c r="Z357" s="448"/>
      <c r="AA357" s="448"/>
      <c r="AB357" s="448"/>
      <c r="AC357" s="448"/>
      <c r="AD357" s="448"/>
    </row>
    <row r="358" ht="12.75" customHeight="1">
      <c r="A358" s="448"/>
      <c r="B358" s="448"/>
      <c r="C358" s="448"/>
      <c r="D358" s="448"/>
      <c r="E358" s="448"/>
      <c r="F358" s="448"/>
      <c r="G358" s="448"/>
      <c r="H358" s="448"/>
      <c r="I358" s="448"/>
      <c r="J358" s="448"/>
      <c r="K358" s="448"/>
      <c r="L358" s="448"/>
      <c r="M358" s="448"/>
      <c r="N358" s="448"/>
      <c r="O358" s="448"/>
      <c r="P358" s="448"/>
      <c r="Q358" s="448"/>
      <c r="R358" s="448"/>
      <c r="S358" s="448"/>
      <c r="T358" s="448"/>
      <c r="U358" s="448"/>
      <c r="V358" s="448"/>
      <c r="W358" s="448"/>
      <c r="X358" s="448"/>
      <c r="Y358" s="448"/>
      <c r="Z358" s="448"/>
      <c r="AA358" s="448"/>
      <c r="AB358" s="448"/>
      <c r="AC358" s="448"/>
      <c r="AD358" s="448"/>
    </row>
    <row r="359" ht="12.75" customHeight="1">
      <c r="A359" s="448"/>
      <c r="B359" s="448"/>
      <c r="C359" s="448"/>
      <c r="D359" s="448"/>
      <c r="E359" s="448"/>
      <c r="F359" s="448"/>
      <c r="G359" s="448"/>
      <c r="H359" s="448"/>
      <c r="I359" s="448"/>
      <c r="J359" s="448"/>
      <c r="K359" s="448"/>
      <c r="L359" s="448"/>
      <c r="M359" s="448"/>
      <c r="N359" s="448"/>
      <c r="O359" s="448"/>
      <c r="P359" s="448"/>
      <c r="Q359" s="448"/>
      <c r="R359" s="448"/>
      <c r="S359" s="448"/>
      <c r="T359" s="448"/>
      <c r="U359" s="448"/>
      <c r="V359" s="448"/>
      <c r="W359" s="448"/>
      <c r="X359" s="448"/>
      <c r="Y359" s="448"/>
      <c r="Z359" s="448"/>
      <c r="AA359" s="448"/>
      <c r="AB359" s="448"/>
      <c r="AC359" s="448"/>
      <c r="AD359" s="448"/>
    </row>
    <row r="360" ht="12.75" customHeight="1">
      <c r="A360" s="448"/>
      <c r="B360" s="448"/>
      <c r="C360" s="448"/>
      <c r="D360" s="448"/>
      <c r="E360" s="448"/>
      <c r="F360" s="448"/>
      <c r="G360" s="448"/>
      <c r="H360" s="448"/>
      <c r="I360" s="448"/>
      <c r="J360" s="448"/>
      <c r="K360" s="448"/>
      <c r="L360" s="448"/>
      <c r="M360" s="448"/>
      <c r="N360" s="448"/>
      <c r="O360" s="448"/>
      <c r="P360" s="448"/>
      <c r="Q360" s="448"/>
      <c r="R360" s="448"/>
      <c r="S360" s="448"/>
      <c r="T360" s="448"/>
      <c r="U360" s="448"/>
      <c r="V360" s="448"/>
      <c r="W360" s="448"/>
      <c r="X360" s="448"/>
      <c r="Y360" s="448"/>
      <c r="Z360" s="448"/>
      <c r="AA360" s="448"/>
      <c r="AB360" s="448"/>
      <c r="AC360" s="448"/>
      <c r="AD360" s="448"/>
    </row>
    <row r="361" ht="12.75" customHeight="1">
      <c r="A361" s="448"/>
      <c r="B361" s="448"/>
      <c r="C361" s="448"/>
      <c r="D361" s="448"/>
      <c r="E361" s="448"/>
      <c r="F361" s="448"/>
      <c r="G361" s="448"/>
      <c r="H361" s="448"/>
      <c r="I361" s="448"/>
      <c r="J361" s="448"/>
      <c r="K361" s="448"/>
      <c r="L361" s="448"/>
      <c r="M361" s="448"/>
      <c r="N361" s="448"/>
      <c r="O361" s="448"/>
      <c r="P361" s="448"/>
      <c r="Q361" s="448"/>
      <c r="R361" s="448"/>
      <c r="S361" s="448"/>
      <c r="T361" s="448"/>
      <c r="U361" s="448"/>
      <c r="V361" s="448"/>
      <c r="W361" s="448"/>
      <c r="X361" s="448"/>
      <c r="Y361" s="448"/>
      <c r="Z361" s="448"/>
      <c r="AA361" s="448"/>
      <c r="AB361" s="448"/>
      <c r="AC361" s="448"/>
      <c r="AD361" s="448"/>
    </row>
    <row r="362" ht="12.75" customHeight="1">
      <c r="A362" s="448"/>
      <c r="B362" s="448"/>
      <c r="C362" s="448"/>
      <c r="D362" s="448"/>
      <c r="E362" s="448"/>
      <c r="F362" s="448"/>
      <c r="G362" s="448"/>
      <c r="H362" s="448"/>
      <c r="I362" s="448"/>
      <c r="J362" s="448"/>
      <c r="K362" s="448"/>
      <c r="L362" s="448"/>
      <c r="M362" s="448"/>
      <c r="N362" s="448"/>
      <c r="O362" s="448"/>
      <c r="P362" s="448"/>
      <c r="Q362" s="448"/>
      <c r="R362" s="448"/>
      <c r="S362" s="448"/>
      <c r="T362" s="448"/>
      <c r="U362" s="448"/>
      <c r="V362" s="448"/>
      <c r="W362" s="448"/>
      <c r="X362" s="448"/>
      <c r="Y362" s="448"/>
      <c r="Z362" s="448"/>
      <c r="AA362" s="448"/>
      <c r="AB362" s="448"/>
      <c r="AC362" s="448"/>
      <c r="AD362" s="448"/>
    </row>
    <row r="363" ht="12.75" customHeight="1">
      <c r="A363" s="448"/>
      <c r="B363" s="448"/>
      <c r="C363" s="448"/>
      <c r="D363" s="448"/>
      <c r="E363" s="448"/>
      <c r="F363" s="448"/>
      <c r="G363" s="448"/>
      <c r="H363" s="448"/>
      <c r="I363" s="448"/>
      <c r="J363" s="448"/>
      <c r="K363" s="448"/>
      <c r="L363" s="448"/>
      <c r="M363" s="448"/>
      <c r="N363" s="448"/>
      <c r="O363" s="448"/>
      <c r="P363" s="448"/>
      <c r="Q363" s="448"/>
      <c r="R363" s="448"/>
      <c r="S363" s="448"/>
      <c r="T363" s="448"/>
      <c r="U363" s="448"/>
      <c r="V363" s="448"/>
      <c r="W363" s="448"/>
      <c r="X363" s="448"/>
      <c r="Y363" s="448"/>
      <c r="Z363" s="448"/>
      <c r="AA363" s="448"/>
      <c r="AB363" s="448"/>
      <c r="AC363" s="448"/>
      <c r="AD363" s="448"/>
    </row>
    <row r="364" ht="12.75" customHeight="1">
      <c r="A364" s="448"/>
      <c r="B364" s="448"/>
      <c r="C364" s="448"/>
      <c r="D364" s="448"/>
      <c r="E364" s="448"/>
      <c r="F364" s="448"/>
      <c r="G364" s="448"/>
      <c r="H364" s="448"/>
      <c r="I364" s="448"/>
      <c r="J364" s="448"/>
      <c r="K364" s="448"/>
      <c r="L364" s="448"/>
      <c r="M364" s="448"/>
      <c r="N364" s="448"/>
      <c r="O364" s="448"/>
      <c r="P364" s="448"/>
      <c r="Q364" s="448"/>
      <c r="R364" s="448"/>
      <c r="S364" s="448"/>
      <c r="T364" s="448"/>
      <c r="U364" s="448"/>
      <c r="V364" s="448"/>
      <c r="W364" s="448"/>
      <c r="X364" s="448"/>
      <c r="Y364" s="448"/>
      <c r="Z364" s="448"/>
      <c r="AA364" s="448"/>
      <c r="AB364" s="448"/>
      <c r="AC364" s="448"/>
      <c r="AD364" s="448"/>
    </row>
    <row r="365" ht="12.75" customHeight="1">
      <c r="A365" s="448"/>
      <c r="B365" s="448"/>
      <c r="C365" s="448"/>
      <c r="D365" s="448"/>
      <c r="E365" s="448"/>
      <c r="F365" s="448"/>
      <c r="G365" s="448"/>
      <c r="H365" s="448"/>
      <c r="I365" s="448"/>
      <c r="J365" s="448"/>
      <c r="K365" s="448"/>
      <c r="L365" s="448"/>
      <c r="M365" s="448"/>
      <c r="N365" s="448"/>
      <c r="O365" s="448"/>
      <c r="P365" s="448"/>
      <c r="Q365" s="448"/>
      <c r="R365" s="448"/>
      <c r="S365" s="448"/>
      <c r="T365" s="448"/>
      <c r="U365" s="448"/>
      <c r="V365" s="448"/>
      <c r="W365" s="448"/>
      <c r="X365" s="448"/>
      <c r="Y365" s="448"/>
      <c r="Z365" s="448"/>
      <c r="AA365" s="448"/>
      <c r="AB365" s="448"/>
      <c r="AC365" s="448"/>
      <c r="AD365" s="448"/>
    </row>
    <row r="366" ht="12.75" customHeight="1">
      <c r="A366" s="448"/>
      <c r="B366" s="448"/>
      <c r="C366" s="448"/>
      <c r="D366" s="448"/>
      <c r="E366" s="448"/>
      <c r="F366" s="448"/>
      <c r="G366" s="448"/>
      <c r="H366" s="448"/>
      <c r="I366" s="448"/>
      <c r="J366" s="448"/>
      <c r="K366" s="448"/>
      <c r="L366" s="448"/>
      <c r="M366" s="448"/>
      <c r="N366" s="448"/>
      <c r="O366" s="448"/>
      <c r="P366" s="448"/>
      <c r="Q366" s="448"/>
      <c r="R366" s="448"/>
      <c r="S366" s="448"/>
      <c r="T366" s="448"/>
      <c r="U366" s="448"/>
      <c r="V366" s="448"/>
      <c r="W366" s="448"/>
      <c r="X366" s="448"/>
      <c r="Y366" s="448"/>
      <c r="Z366" s="448"/>
      <c r="AA366" s="448"/>
      <c r="AB366" s="448"/>
      <c r="AC366" s="448"/>
      <c r="AD366" s="448"/>
    </row>
    <row r="367" ht="12.75" customHeight="1">
      <c r="A367" s="448"/>
      <c r="B367" s="448"/>
      <c r="C367" s="448"/>
      <c r="D367" s="448"/>
      <c r="E367" s="448"/>
      <c r="F367" s="448"/>
      <c r="G367" s="448"/>
      <c r="H367" s="448"/>
      <c r="I367" s="448"/>
      <c r="J367" s="448"/>
      <c r="K367" s="448"/>
      <c r="L367" s="448"/>
      <c r="M367" s="448"/>
      <c r="N367" s="448"/>
      <c r="O367" s="448"/>
      <c r="P367" s="448"/>
      <c r="Q367" s="448"/>
      <c r="R367" s="448"/>
      <c r="S367" s="448"/>
      <c r="T367" s="448"/>
      <c r="U367" s="448"/>
      <c r="V367" s="448"/>
      <c r="W367" s="448"/>
      <c r="X367" s="448"/>
      <c r="Y367" s="448"/>
      <c r="Z367" s="448"/>
      <c r="AA367" s="448"/>
      <c r="AB367" s="448"/>
      <c r="AC367" s="448"/>
      <c r="AD367" s="448"/>
    </row>
    <row r="368" ht="12.75" customHeight="1">
      <c r="A368" s="448"/>
      <c r="B368" s="448"/>
      <c r="C368" s="448"/>
      <c r="D368" s="448"/>
      <c r="E368" s="448"/>
      <c r="F368" s="448"/>
      <c r="G368" s="448"/>
      <c r="H368" s="448"/>
      <c r="I368" s="448"/>
      <c r="J368" s="448"/>
      <c r="K368" s="448"/>
      <c r="L368" s="448"/>
      <c r="M368" s="448"/>
      <c r="N368" s="448"/>
      <c r="O368" s="448"/>
      <c r="P368" s="448"/>
      <c r="Q368" s="448"/>
      <c r="R368" s="448"/>
      <c r="S368" s="448"/>
      <c r="T368" s="448"/>
      <c r="U368" s="448"/>
      <c r="V368" s="448"/>
      <c r="W368" s="448"/>
      <c r="X368" s="448"/>
      <c r="Y368" s="448"/>
      <c r="Z368" s="448"/>
      <c r="AA368" s="448"/>
      <c r="AB368" s="448"/>
      <c r="AC368" s="448"/>
      <c r="AD368" s="448"/>
    </row>
    <row r="369" ht="12.75" customHeight="1">
      <c r="A369" s="448"/>
      <c r="B369" s="448"/>
      <c r="C369" s="448"/>
      <c r="D369" s="448"/>
      <c r="E369" s="448"/>
      <c r="F369" s="448"/>
      <c r="G369" s="448"/>
      <c r="H369" s="448"/>
      <c r="I369" s="448"/>
      <c r="J369" s="448"/>
      <c r="K369" s="448"/>
      <c r="L369" s="448"/>
      <c r="M369" s="448"/>
      <c r="N369" s="448"/>
      <c r="O369" s="448"/>
      <c r="P369" s="448"/>
      <c r="Q369" s="448"/>
      <c r="R369" s="448"/>
      <c r="S369" s="448"/>
      <c r="T369" s="448"/>
      <c r="U369" s="448"/>
      <c r="V369" s="448"/>
      <c r="W369" s="448"/>
      <c r="X369" s="448"/>
      <c r="Y369" s="448"/>
      <c r="Z369" s="448"/>
      <c r="AA369" s="448"/>
      <c r="AB369" s="448"/>
      <c r="AC369" s="448"/>
      <c r="AD369" s="448"/>
    </row>
    <row r="370" ht="12.75" customHeight="1">
      <c r="A370" s="448"/>
      <c r="B370" s="448"/>
      <c r="C370" s="448"/>
      <c r="D370" s="448"/>
      <c r="E370" s="448"/>
      <c r="F370" s="448"/>
      <c r="G370" s="448"/>
      <c r="H370" s="448"/>
      <c r="I370" s="448"/>
      <c r="J370" s="448"/>
      <c r="K370" s="448"/>
      <c r="L370" s="448"/>
      <c r="M370" s="448"/>
      <c r="N370" s="448"/>
      <c r="O370" s="448"/>
      <c r="P370" s="448"/>
      <c r="Q370" s="448"/>
      <c r="R370" s="448"/>
      <c r="S370" s="448"/>
      <c r="T370" s="448"/>
      <c r="U370" s="448"/>
      <c r="V370" s="448"/>
      <c r="W370" s="448"/>
      <c r="X370" s="448"/>
      <c r="Y370" s="448"/>
      <c r="Z370" s="448"/>
      <c r="AA370" s="448"/>
      <c r="AB370" s="448"/>
      <c r="AC370" s="448"/>
      <c r="AD370" s="448"/>
    </row>
    <row r="371" ht="12.75" customHeight="1">
      <c r="A371" s="448"/>
      <c r="B371" s="448"/>
      <c r="C371" s="448"/>
      <c r="D371" s="448"/>
      <c r="E371" s="448"/>
      <c r="F371" s="448"/>
      <c r="G371" s="448"/>
      <c r="H371" s="448"/>
      <c r="I371" s="448"/>
      <c r="J371" s="448"/>
      <c r="K371" s="448"/>
      <c r="L371" s="448"/>
      <c r="M371" s="448"/>
      <c r="N371" s="448"/>
      <c r="O371" s="448"/>
      <c r="P371" s="448"/>
      <c r="Q371" s="448"/>
      <c r="R371" s="448"/>
      <c r="S371" s="448"/>
      <c r="T371" s="448"/>
      <c r="U371" s="448"/>
      <c r="V371" s="448"/>
      <c r="W371" s="448"/>
      <c r="X371" s="448"/>
      <c r="Y371" s="448"/>
      <c r="Z371" s="448"/>
      <c r="AA371" s="448"/>
      <c r="AB371" s="448"/>
      <c r="AC371" s="448"/>
      <c r="AD371" s="448"/>
    </row>
    <row r="372" ht="12.75" customHeight="1">
      <c r="A372" s="448"/>
      <c r="B372" s="448"/>
      <c r="C372" s="448"/>
      <c r="D372" s="448"/>
      <c r="E372" s="448"/>
      <c r="F372" s="448"/>
      <c r="G372" s="448"/>
      <c r="H372" s="448"/>
      <c r="I372" s="448"/>
      <c r="J372" s="448"/>
      <c r="K372" s="448"/>
      <c r="L372" s="448"/>
      <c r="M372" s="448"/>
      <c r="N372" s="448"/>
      <c r="O372" s="448"/>
      <c r="P372" s="448"/>
      <c r="Q372" s="448"/>
      <c r="R372" s="448"/>
      <c r="S372" s="448"/>
      <c r="T372" s="448"/>
      <c r="U372" s="448"/>
      <c r="V372" s="448"/>
      <c r="W372" s="448"/>
      <c r="X372" s="448"/>
      <c r="Y372" s="448"/>
      <c r="Z372" s="448"/>
      <c r="AA372" s="448"/>
      <c r="AB372" s="448"/>
      <c r="AC372" s="448"/>
      <c r="AD372" s="448"/>
    </row>
    <row r="373" ht="12.75" customHeight="1">
      <c r="A373" s="448"/>
      <c r="B373" s="448"/>
      <c r="C373" s="448"/>
      <c r="D373" s="448"/>
      <c r="E373" s="448"/>
      <c r="F373" s="448"/>
      <c r="G373" s="448"/>
      <c r="H373" s="448"/>
      <c r="I373" s="448"/>
      <c r="J373" s="448"/>
      <c r="K373" s="448"/>
      <c r="L373" s="448"/>
      <c r="M373" s="448"/>
      <c r="N373" s="448"/>
      <c r="O373" s="448"/>
      <c r="P373" s="448"/>
      <c r="Q373" s="448"/>
      <c r="R373" s="448"/>
      <c r="S373" s="448"/>
      <c r="T373" s="448"/>
      <c r="U373" s="448"/>
      <c r="V373" s="448"/>
      <c r="W373" s="448"/>
      <c r="X373" s="448"/>
      <c r="Y373" s="448"/>
      <c r="Z373" s="448"/>
      <c r="AA373" s="448"/>
      <c r="AB373" s="448"/>
      <c r="AC373" s="448"/>
      <c r="AD373" s="448"/>
    </row>
    <row r="374" ht="12.75" customHeight="1">
      <c r="A374" s="448"/>
      <c r="B374" s="448"/>
      <c r="C374" s="448"/>
      <c r="D374" s="448"/>
      <c r="E374" s="448"/>
      <c r="F374" s="448"/>
      <c r="G374" s="448"/>
      <c r="H374" s="448"/>
      <c r="I374" s="448"/>
      <c r="J374" s="448"/>
      <c r="K374" s="448"/>
      <c r="L374" s="448"/>
      <c r="M374" s="448"/>
      <c r="N374" s="448"/>
      <c r="O374" s="448"/>
      <c r="P374" s="448"/>
      <c r="Q374" s="448"/>
      <c r="R374" s="448"/>
      <c r="S374" s="448"/>
      <c r="T374" s="448"/>
      <c r="U374" s="448"/>
      <c r="V374" s="448"/>
      <c r="W374" s="448"/>
      <c r="X374" s="448"/>
      <c r="Y374" s="448"/>
      <c r="Z374" s="448"/>
      <c r="AA374" s="448"/>
      <c r="AB374" s="448"/>
      <c r="AC374" s="448"/>
      <c r="AD374" s="448"/>
    </row>
    <row r="375" ht="12.75" customHeight="1">
      <c r="A375" s="448"/>
      <c r="B375" s="448"/>
      <c r="C375" s="448"/>
      <c r="D375" s="448"/>
      <c r="E375" s="448"/>
      <c r="F375" s="448"/>
      <c r="G375" s="448"/>
      <c r="H375" s="448"/>
      <c r="I375" s="448"/>
      <c r="J375" s="448"/>
      <c r="K375" s="448"/>
      <c r="L375" s="448"/>
      <c r="M375" s="448"/>
      <c r="N375" s="448"/>
      <c r="O375" s="448"/>
      <c r="P375" s="448"/>
      <c r="Q375" s="448"/>
      <c r="R375" s="448"/>
      <c r="S375" s="448"/>
      <c r="T375" s="448"/>
      <c r="U375" s="448"/>
      <c r="V375" s="448"/>
      <c r="W375" s="448"/>
      <c r="X375" s="448"/>
      <c r="Y375" s="448"/>
      <c r="Z375" s="448"/>
      <c r="AA375" s="448"/>
      <c r="AB375" s="448"/>
      <c r="AC375" s="448"/>
      <c r="AD375" s="448"/>
    </row>
    <row r="376" ht="12.75" customHeight="1">
      <c r="A376" s="448"/>
      <c r="B376" s="448"/>
      <c r="C376" s="448"/>
      <c r="D376" s="448"/>
      <c r="E376" s="448"/>
      <c r="F376" s="448"/>
      <c r="G376" s="448"/>
      <c r="H376" s="448"/>
      <c r="I376" s="448"/>
      <c r="J376" s="448"/>
      <c r="K376" s="448"/>
      <c r="L376" s="448"/>
      <c r="M376" s="448"/>
      <c r="N376" s="448"/>
      <c r="O376" s="448"/>
      <c r="P376" s="448"/>
      <c r="Q376" s="448"/>
      <c r="R376" s="448"/>
      <c r="S376" s="448"/>
      <c r="T376" s="448"/>
      <c r="U376" s="448"/>
      <c r="V376" s="448"/>
      <c r="W376" s="448"/>
      <c r="X376" s="448"/>
      <c r="Y376" s="448"/>
      <c r="Z376" s="448"/>
      <c r="AA376" s="448"/>
      <c r="AB376" s="448"/>
      <c r="AC376" s="448"/>
      <c r="AD376" s="448"/>
    </row>
    <row r="377" ht="12.75" customHeight="1">
      <c r="A377" s="448"/>
      <c r="B377" s="448"/>
      <c r="C377" s="448"/>
      <c r="D377" s="448"/>
      <c r="E377" s="448"/>
      <c r="F377" s="448"/>
      <c r="G377" s="448"/>
      <c r="H377" s="448"/>
      <c r="I377" s="448"/>
      <c r="J377" s="448"/>
      <c r="K377" s="448"/>
      <c r="L377" s="448"/>
      <c r="M377" s="448"/>
      <c r="N377" s="448"/>
      <c r="O377" s="448"/>
      <c r="P377" s="448"/>
      <c r="Q377" s="448"/>
      <c r="R377" s="448"/>
      <c r="S377" s="448"/>
      <c r="T377" s="448"/>
      <c r="U377" s="448"/>
      <c r="V377" s="448"/>
      <c r="W377" s="448"/>
      <c r="X377" s="448"/>
      <c r="Y377" s="448"/>
      <c r="Z377" s="448"/>
      <c r="AA377" s="448"/>
      <c r="AB377" s="448"/>
      <c r="AC377" s="448"/>
      <c r="AD377" s="448"/>
    </row>
    <row r="378" ht="12.75" customHeight="1">
      <c r="A378" s="448"/>
      <c r="B378" s="448"/>
      <c r="C378" s="448"/>
      <c r="D378" s="448"/>
      <c r="E378" s="448"/>
      <c r="F378" s="448"/>
      <c r="G378" s="448"/>
      <c r="H378" s="448"/>
      <c r="I378" s="448"/>
      <c r="J378" s="448"/>
      <c r="K378" s="448"/>
      <c r="L378" s="448"/>
      <c r="M378" s="448"/>
      <c r="N378" s="448"/>
      <c r="O378" s="448"/>
      <c r="P378" s="448"/>
      <c r="Q378" s="448"/>
      <c r="R378" s="448"/>
      <c r="S378" s="448"/>
      <c r="T378" s="448"/>
      <c r="U378" s="448"/>
      <c r="V378" s="448"/>
      <c r="W378" s="448"/>
      <c r="X378" s="448"/>
      <c r="Y378" s="448"/>
      <c r="Z378" s="448"/>
      <c r="AA378" s="448"/>
      <c r="AB378" s="448"/>
      <c r="AC378" s="448"/>
      <c r="AD378" s="448"/>
    </row>
    <row r="379" ht="12.75" customHeight="1">
      <c r="A379" s="448"/>
      <c r="B379" s="448"/>
      <c r="C379" s="448"/>
      <c r="D379" s="448"/>
      <c r="E379" s="448"/>
      <c r="F379" s="448"/>
      <c r="G379" s="448"/>
      <c r="H379" s="448"/>
      <c r="I379" s="448"/>
      <c r="J379" s="448"/>
      <c r="K379" s="448"/>
      <c r="L379" s="448"/>
      <c r="M379" s="448"/>
      <c r="N379" s="448"/>
      <c r="O379" s="448"/>
      <c r="P379" s="448"/>
      <c r="Q379" s="448"/>
      <c r="R379" s="448"/>
      <c r="S379" s="448"/>
      <c r="T379" s="448"/>
      <c r="U379" s="448"/>
      <c r="V379" s="448"/>
      <c r="W379" s="448"/>
      <c r="X379" s="448"/>
      <c r="Y379" s="448"/>
      <c r="Z379" s="448"/>
      <c r="AA379" s="448"/>
      <c r="AB379" s="448"/>
      <c r="AC379" s="448"/>
      <c r="AD379" s="448"/>
    </row>
    <row r="380" ht="12.75" customHeight="1">
      <c r="A380" s="448"/>
      <c r="B380" s="448"/>
      <c r="C380" s="448"/>
      <c r="D380" s="448"/>
      <c r="E380" s="448"/>
      <c r="F380" s="448"/>
      <c r="G380" s="448"/>
      <c r="H380" s="448"/>
      <c r="I380" s="448"/>
      <c r="J380" s="448"/>
      <c r="K380" s="448"/>
      <c r="L380" s="448"/>
      <c r="M380" s="448"/>
      <c r="N380" s="448"/>
      <c r="O380" s="448"/>
      <c r="P380" s="448"/>
      <c r="Q380" s="448"/>
      <c r="R380" s="448"/>
      <c r="S380" s="448"/>
      <c r="T380" s="448"/>
      <c r="U380" s="448"/>
      <c r="V380" s="448"/>
      <c r="W380" s="448"/>
      <c r="X380" s="448"/>
      <c r="Y380" s="448"/>
      <c r="Z380" s="448"/>
      <c r="AA380" s="448"/>
      <c r="AB380" s="448"/>
      <c r="AC380" s="448"/>
      <c r="AD380" s="448"/>
    </row>
    <row r="381" ht="12.75" customHeight="1">
      <c r="A381" s="448"/>
      <c r="B381" s="448"/>
      <c r="C381" s="448"/>
      <c r="D381" s="448"/>
      <c r="E381" s="448"/>
      <c r="F381" s="448"/>
      <c r="G381" s="448"/>
      <c r="H381" s="448"/>
      <c r="I381" s="448"/>
      <c r="J381" s="448"/>
      <c r="K381" s="448"/>
      <c r="L381" s="448"/>
      <c r="M381" s="448"/>
      <c r="N381" s="448"/>
      <c r="O381" s="448"/>
      <c r="P381" s="448"/>
      <c r="Q381" s="448"/>
      <c r="R381" s="448"/>
      <c r="S381" s="448"/>
      <c r="T381" s="448"/>
      <c r="U381" s="448"/>
      <c r="V381" s="448"/>
      <c r="W381" s="448"/>
      <c r="X381" s="448"/>
      <c r="Y381" s="448"/>
      <c r="Z381" s="448"/>
      <c r="AA381" s="448"/>
      <c r="AB381" s="448"/>
      <c r="AC381" s="448"/>
      <c r="AD381" s="448"/>
    </row>
    <row r="382" ht="12.75" customHeight="1">
      <c r="A382" s="448"/>
      <c r="B382" s="448"/>
      <c r="C382" s="448"/>
      <c r="D382" s="448"/>
      <c r="E382" s="448"/>
      <c r="F382" s="448"/>
      <c r="G382" s="448"/>
      <c r="H382" s="448"/>
      <c r="I382" s="448"/>
      <c r="J382" s="448"/>
      <c r="K382" s="448"/>
      <c r="L382" s="448"/>
      <c r="M382" s="448"/>
      <c r="N382" s="448"/>
      <c r="O382" s="448"/>
      <c r="P382" s="448"/>
      <c r="Q382" s="448"/>
      <c r="R382" s="448"/>
      <c r="S382" s="448"/>
      <c r="T382" s="448"/>
      <c r="U382" s="448"/>
      <c r="V382" s="448"/>
      <c r="W382" s="448"/>
      <c r="X382" s="448"/>
      <c r="Y382" s="448"/>
      <c r="Z382" s="448"/>
      <c r="AA382" s="448"/>
      <c r="AB382" s="448"/>
      <c r="AC382" s="448"/>
      <c r="AD382" s="448"/>
    </row>
    <row r="383" ht="12.75" customHeight="1">
      <c r="A383" s="448"/>
      <c r="B383" s="448"/>
      <c r="C383" s="448"/>
      <c r="D383" s="448"/>
      <c r="E383" s="448"/>
      <c r="F383" s="448"/>
      <c r="G383" s="448"/>
      <c r="H383" s="448"/>
      <c r="I383" s="448"/>
      <c r="J383" s="448"/>
      <c r="K383" s="448"/>
      <c r="L383" s="448"/>
      <c r="M383" s="448"/>
      <c r="N383" s="448"/>
      <c r="O383" s="448"/>
      <c r="P383" s="448"/>
      <c r="Q383" s="448"/>
      <c r="R383" s="448"/>
      <c r="S383" s="448"/>
      <c r="T383" s="448"/>
      <c r="U383" s="448"/>
      <c r="V383" s="448"/>
      <c r="W383" s="448"/>
      <c r="X383" s="448"/>
      <c r="Y383" s="448"/>
      <c r="Z383" s="448"/>
      <c r="AA383" s="448"/>
      <c r="AB383" s="448"/>
      <c r="AC383" s="448"/>
      <c r="AD383" s="448"/>
    </row>
    <row r="384" ht="12.75" customHeight="1">
      <c r="A384" s="448"/>
      <c r="B384" s="448"/>
      <c r="C384" s="448"/>
      <c r="D384" s="448"/>
      <c r="E384" s="448"/>
      <c r="F384" s="448"/>
      <c r="G384" s="448"/>
      <c r="H384" s="448"/>
      <c r="I384" s="448"/>
      <c r="J384" s="448"/>
      <c r="K384" s="448"/>
      <c r="L384" s="448"/>
      <c r="M384" s="448"/>
      <c r="N384" s="448"/>
      <c r="O384" s="448"/>
      <c r="P384" s="448"/>
      <c r="Q384" s="448"/>
      <c r="R384" s="448"/>
      <c r="S384" s="448"/>
      <c r="T384" s="448"/>
      <c r="U384" s="448"/>
      <c r="V384" s="448"/>
      <c r="W384" s="448"/>
      <c r="X384" s="448"/>
      <c r="Y384" s="448"/>
      <c r="Z384" s="448"/>
      <c r="AA384" s="448"/>
      <c r="AB384" s="448"/>
      <c r="AC384" s="448"/>
      <c r="AD384" s="448"/>
    </row>
    <row r="385" ht="12.75" customHeight="1">
      <c r="A385" s="448"/>
      <c r="B385" s="448"/>
      <c r="C385" s="448"/>
      <c r="D385" s="448"/>
      <c r="E385" s="448"/>
      <c r="F385" s="448"/>
      <c r="G385" s="448"/>
      <c r="H385" s="448"/>
      <c r="I385" s="448"/>
      <c r="J385" s="448"/>
      <c r="K385" s="448"/>
      <c r="L385" s="448"/>
      <c r="M385" s="448"/>
      <c r="N385" s="448"/>
      <c r="O385" s="448"/>
      <c r="P385" s="448"/>
      <c r="Q385" s="448"/>
      <c r="R385" s="448"/>
      <c r="S385" s="448"/>
      <c r="T385" s="448"/>
      <c r="U385" s="448"/>
      <c r="V385" s="448"/>
      <c r="W385" s="448"/>
      <c r="X385" s="448"/>
      <c r="Y385" s="448"/>
      <c r="Z385" s="448"/>
      <c r="AA385" s="448"/>
      <c r="AB385" s="448"/>
      <c r="AC385" s="448"/>
      <c r="AD385" s="448"/>
    </row>
    <row r="386" ht="12.75" customHeight="1">
      <c r="A386" s="448"/>
      <c r="B386" s="448"/>
      <c r="C386" s="448"/>
      <c r="D386" s="448"/>
      <c r="E386" s="448"/>
      <c r="F386" s="448"/>
      <c r="G386" s="448"/>
      <c r="H386" s="448"/>
      <c r="I386" s="448"/>
      <c r="J386" s="448"/>
      <c r="K386" s="448"/>
      <c r="L386" s="448"/>
      <c r="M386" s="448"/>
      <c r="N386" s="448"/>
      <c r="O386" s="448"/>
      <c r="P386" s="448"/>
      <c r="Q386" s="448"/>
      <c r="R386" s="448"/>
      <c r="S386" s="448"/>
      <c r="T386" s="448"/>
      <c r="U386" s="448"/>
      <c r="V386" s="448"/>
      <c r="W386" s="448"/>
      <c r="X386" s="448"/>
      <c r="Y386" s="448"/>
      <c r="Z386" s="448"/>
      <c r="AA386" s="448"/>
      <c r="AB386" s="448"/>
      <c r="AC386" s="448"/>
      <c r="AD386" s="448"/>
    </row>
    <row r="387" ht="12.75" customHeight="1">
      <c r="A387" s="448"/>
      <c r="B387" s="448"/>
      <c r="C387" s="448"/>
      <c r="D387" s="448"/>
      <c r="E387" s="448"/>
      <c r="F387" s="448"/>
      <c r="G387" s="448"/>
      <c r="H387" s="448"/>
      <c r="I387" s="448"/>
      <c r="J387" s="448"/>
      <c r="K387" s="448"/>
      <c r="L387" s="448"/>
      <c r="M387" s="448"/>
      <c r="N387" s="448"/>
      <c r="O387" s="448"/>
      <c r="P387" s="448"/>
      <c r="Q387" s="448"/>
      <c r="R387" s="448"/>
      <c r="S387" s="448"/>
      <c r="T387" s="448"/>
      <c r="U387" s="448"/>
      <c r="V387" s="448"/>
      <c r="W387" s="448"/>
      <c r="X387" s="448"/>
      <c r="Y387" s="448"/>
      <c r="Z387" s="448"/>
      <c r="AA387" s="448"/>
      <c r="AB387" s="448"/>
      <c r="AC387" s="448"/>
      <c r="AD387" s="448"/>
    </row>
    <row r="388" ht="12.75" customHeight="1">
      <c r="A388" s="448"/>
      <c r="B388" s="448"/>
      <c r="C388" s="448"/>
      <c r="D388" s="448"/>
      <c r="E388" s="448"/>
      <c r="F388" s="448"/>
      <c r="G388" s="448"/>
      <c r="H388" s="448"/>
      <c r="I388" s="448"/>
      <c r="J388" s="448"/>
      <c r="K388" s="448"/>
      <c r="L388" s="448"/>
      <c r="M388" s="448"/>
      <c r="N388" s="448"/>
      <c r="O388" s="448"/>
      <c r="P388" s="448"/>
      <c r="Q388" s="448"/>
      <c r="R388" s="448"/>
      <c r="S388" s="448"/>
      <c r="T388" s="448"/>
      <c r="U388" s="448"/>
      <c r="V388" s="448"/>
      <c r="W388" s="448"/>
      <c r="X388" s="448"/>
      <c r="Y388" s="448"/>
      <c r="Z388" s="448"/>
      <c r="AA388" s="448"/>
      <c r="AB388" s="448"/>
      <c r="AC388" s="448"/>
      <c r="AD388" s="448"/>
    </row>
    <row r="389" ht="12.75" customHeight="1">
      <c r="A389" s="448"/>
      <c r="B389" s="448"/>
      <c r="C389" s="448"/>
      <c r="D389" s="448"/>
      <c r="E389" s="448"/>
      <c r="F389" s="448"/>
      <c r="G389" s="448"/>
      <c r="H389" s="448"/>
      <c r="I389" s="448"/>
      <c r="J389" s="448"/>
      <c r="K389" s="448"/>
      <c r="L389" s="448"/>
      <c r="M389" s="448"/>
      <c r="N389" s="448"/>
      <c r="O389" s="448"/>
      <c r="P389" s="448"/>
      <c r="Q389" s="448"/>
      <c r="R389" s="448"/>
      <c r="S389" s="448"/>
      <c r="T389" s="448"/>
      <c r="U389" s="448"/>
      <c r="V389" s="448"/>
      <c r="W389" s="448"/>
      <c r="X389" s="448"/>
      <c r="Y389" s="448"/>
      <c r="Z389" s="448"/>
      <c r="AA389" s="448"/>
      <c r="AB389" s="448"/>
      <c r="AC389" s="448"/>
      <c r="AD389" s="448"/>
    </row>
    <row r="390" ht="12.75" customHeight="1">
      <c r="A390" s="448"/>
      <c r="B390" s="448"/>
      <c r="C390" s="448"/>
      <c r="D390" s="448"/>
      <c r="E390" s="448"/>
      <c r="F390" s="448"/>
      <c r="G390" s="448"/>
      <c r="H390" s="448"/>
      <c r="I390" s="448"/>
      <c r="J390" s="448"/>
      <c r="K390" s="448"/>
      <c r="L390" s="448"/>
      <c r="M390" s="448"/>
      <c r="N390" s="448"/>
      <c r="O390" s="448"/>
      <c r="P390" s="448"/>
      <c r="Q390" s="448"/>
      <c r="R390" s="448"/>
      <c r="S390" s="448"/>
      <c r="T390" s="448"/>
      <c r="U390" s="448"/>
      <c r="V390" s="448"/>
      <c r="W390" s="448"/>
      <c r="X390" s="448"/>
      <c r="Y390" s="448"/>
      <c r="Z390" s="448"/>
      <c r="AA390" s="448"/>
      <c r="AB390" s="448"/>
      <c r="AC390" s="448"/>
      <c r="AD390" s="448"/>
    </row>
    <row r="391" ht="12.75" customHeight="1">
      <c r="A391" s="448"/>
      <c r="B391" s="448"/>
      <c r="C391" s="448"/>
      <c r="D391" s="448"/>
      <c r="E391" s="448"/>
      <c r="F391" s="448"/>
      <c r="G391" s="448"/>
      <c r="H391" s="448"/>
      <c r="I391" s="448"/>
      <c r="J391" s="448"/>
      <c r="K391" s="448"/>
      <c r="L391" s="448"/>
      <c r="M391" s="448"/>
      <c r="N391" s="448"/>
      <c r="O391" s="448"/>
      <c r="P391" s="448"/>
      <c r="Q391" s="448"/>
      <c r="R391" s="448"/>
      <c r="S391" s="448"/>
      <c r="T391" s="448"/>
      <c r="U391" s="448"/>
      <c r="V391" s="448"/>
      <c r="W391" s="448"/>
      <c r="X391" s="448"/>
      <c r="Y391" s="448"/>
      <c r="Z391" s="448"/>
      <c r="AA391" s="448"/>
      <c r="AB391" s="448"/>
      <c r="AC391" s="448"/>
      <c r="AD391" s="448"/>
    </row>
    <row r="392" ht="12.75" customHeight="1">
      <c r="A392" s="448"/>
      <c r="B392" s="448"/>
      <c r="C392" s="448"/>
      <c r="D392" s="448"/>
      <c r="E392" s="448"/>
      <c r="F392" s="448"/>
      <c r="G392" s="448"/>
      <c r="H392" s="448"/>
      <c r="I392" s="448"/>
      <c r="J392" s="448"/>
      <c r="K392" s="448"/>
      <c r="L392" s="448"/>
      <c r="M392" s="448"/>
      <c r="N392" s="448"/>
      <c r="O392" s="448"/>
      <c r="P392" s="448"/>
      <c r="Q392" s="448"/>
      <c r="R392" s="448"/>
      <c r="S392" s="448"/>
      <c r="T392" s="448"/>
      <c r="U392" s="448"/>
      <c r="V392" s="448"/>
      <c r="W392" s="448"/>
      <c r="X392" s="448"/>
      <c r="Y392" s="448"/>
      <c r="Z392" s="448"/>
      <c r="AA392" s="448"/>
      <c r="AB392" s="448"/>
      <c r="AC392" s="448"/>
      <c r="AD392" s="448"/>
    </row>
    <row r="393" ht="12.75" customHeight="1">
      <c r="A393" s="448"/>
      <c r="B393" s="448"/>
      <c r="C393" s="448"/>
      <c r="D393" s="448"/>
      <c r="E393" s="448"/>
      <c r="F393" s="448"/>
      <c r="G393" s="448"/>
      <c r="H393" s="448"/>
      <c r="I393" s="448"/>
      <c r="J393" s="448"/>
      <c r="K393" s="448"/>
      <c r="L393" s="448"/>
      <c r="M393" s="448"/>
      <c r="N393" s="448"/>
      <c r="O393" s="448"/>
      <c r="P393" s="448"/>
      <c r="Q393" s="448"/>
      <c r="R393" s="448"/>
      <c r="S393" s="448"/>
      <c r="T393" s="448"/>
      <c r="U393" s="448"/>
      <c r="V393" s="448"/>
      <c r="W393" s="448"/>
      <c r="X393" s="448"/>
      <c r="Y393" s="448"/>
      <c r="Z393" s="448"/>
      <c r="AA393" s="448"/>
      <c r="AB393" s="448"/>
      <c r="AC393" s="448"/>
      <c r="AD393" s="448"/>
    </row>
    <row r="394" ht="12.75" customHeight="1">
      <c r="A394" s="448"/>
      <c r="B394" s="448"/>
      <c r="C394" s="448"/>
      <c r="D394" s="448"/>
      <c r="E394" s="448"/>
      <c r="F394" s="448"/>
      <c r="G394" s="448"/>
      <c r="H394" s="448"/>
      <c r="I394" s="448"/>
      <c r="J394" s="448"/>
      <c r="K394" s="448"/>
      <c r="L394" s="448"/>
      <c r="M394" s="448"/>
      <c r="N394" s="448"/>
      <c r="O394" s="448"/>
      <c r="P394" s="448"/>
      <c r="Q394" s="448"/>
      <c r="R394" s="448"/>
      <c r="S394" s="448"/>
      <c r="T394" s="448"/>
      <c r="U394" s="448"/>
      <c r="V394" s="448"/>
      <c r="W394" s="448"/>
      <c r="X394" s="448"/>
      <c r="Y394" s="448"/>
      <c r="Z394" s="448"/>
      <c r="AA394" s="448"/>
      <c r="AB394" s="448"/>
      <c r="AC394" s="448"/>
      <c r="AD394" s="448"/>
    </row>
    <row r="395" ht="12.75" customHeight="1">
      <c r="A395" s="448"/>
      <c r="B395" s="448"/>
      <c r="C395" s="448"/>
      <c r="D395" s="448"/>
      <c r="E395" s="448"/>
      <c r="F395" s="448"/>
      <c r="G395" s="448"/>
      <c r="H395" s="448"/>
      <c r="I395" s="448"/>
      <c r="J395" s="448"/>
      <c r="K395" s="448"/>
      <c r="L395" s="448"/>
      <c r="M395" s="448"/>
      <c r="N395" s="448"/>
      <c r="O395" s="448"/>
      <c r="P395" s="448"/>
      <c r="Q395" s="448"/>
      <c r="R395" s="448"/>
      <c r="S395" s="448"/>
      <c r="T395" s="448"/>
      <c r="U395" s="448"/>
      <c r="V395" s="448"/>
      <c r="W395" s="448"/>
      <c r="X395" s="448"/>
      <c r="Y395" s="448"/>
      <c r="Z395" s="448"/>
      <c r="AA395" s="448"/>
      <c r="AB395" s="448"/>
      <c r="AC395" s="448"/>
      <c r="AD395" s="448"/>
    </row>
    <row r="396" ht="12.75" customHeight="1">
      <c r="A396" s="448"/>
      <c r="B396" s="448"/>
      <c r="C396" s="448"/>
      <c r="D396" s="448"/>
      <c r="E396" s="448"/>
      <c r="F396" s="448"/>
      <c r="G396" s="448"/>
      <c r="H396" s="448"/>
      <c r="I396" s="448"/>
      <c r="J396" s="448"/>
      <c r="K396" s="448"/>
      <c r="L396" s="448"/>
      <c r="M396" s="448"/>
      <c r="N396" s="448"/>
      <c r="O396" s="448"/>
      <c r="P396" s="448"/>
      <c r="Q396" s="448"/>
      <c r="R396" s="448"/>
      <c r="S396" s="448"/>
      <c r="T396" s="448"/>
      <c r="U396" s="448"/>
      <c r="V396" s="448"/>
      <c r="W396" s="448"/>
      <c r="X396" s="448"/>
      <c r="Y396" s="448"/>
      <c r="Z396" s="448"/>
      <c r="AA396" s="448"/>
      <c r="AB396" s="448"/>
      <c r="AC396" s="448"/>
      <c r="AD396" s="448"/>
    </row>
    <row r="397" ht="12.75" customHeight="1">
      <c r="A397" s="448"/>
      <c r="B397" s="448"/>
      <c r="C397" s="448"/>
      <c r="D397" s="448"/>
      <c r="E397" s="448"/>
      <c r="F397" s="448"/>
      <c r="G397" s="448"/>
      <c r="H397" s="448"/>
      <c r="I397" s="448"/>
      <c r="J397" s="448"/>
      <c r="K397" s="448"/>
      <c r="L397" s="448"/>
      <c r="M397" s="448"/>
      <c r="N397" s="448"/>
      <c r="O397" s="448"/>
      <c r="P397" s="448"/>
      <c r="Q397" s="448"/>
      <c r="R397" s="448"/>
      <c r="S397" s="448"/>
      <c r="T397" s="448"/>
      <c r="U397" s="448"/>
      <c r="V397" s="448"/>
      <c r="W397" s="448"/>
      <c r="X397" s="448"/>
      <c r="Y397" s="448"/>
      <c r="Z397" s="448"/>
      <c r="AA397" s="448"/>
      <c r="AB397" s="448"/>
      <c r="AC397" s="448"/>
      <c r="AD397" s="448"/>
    </row>
    <row r="398" ht="12.75" customHeight="1">
      <c r="A398" s="448"/>
      <c r="B398" s="448"/>
      <c r="C398" s="448"/>
      <c r="D398" s="448"/>
      <c r="E398" s="448"/>
      <c r="F398" s="448"/>
      <c r="G398" s="448"/>
      <c r="H398" s="448"/>
      <c r="I398" s="448"/>
      <c r="J398" s="448"/>
      <c r="K398" s="448"/>
      <c r="L398" s="448"/>
      <c r="M398" s="448"/>
      <c r="N398" s="448"/>
      <c r="O398" s="448"/>
      <c r="P398" s="448"/>
      <c r="Q398" s="448"/>
      <c r="R398" s="448"/>
      <c r="S398" s="448"/>
      <c r="T398" s="448"/>
      <c r="U398" s="448"/>
      <c r="V398" s="448"/>
      <c r="W398" s="448"/>
      <c r="X398" s="448"/>
      <c r="Y398" s="448"/>
      <c r="Z398" s="448"/>
      <c r="AA398" s="448"/>
      <c r="AB398" s="448"/>
      <c r="AC398" s="448"/>
      <c r="AD398" s="448"/>
    </row>
    <row r="399" ht="12.75" customHeight="1">
      <c r="A399" s="448"/>
      <c r="B399" s="448"/>
      <c r="C399" s="448"/>
      <c r="D399" s="448"/>
      <c r="E399" s="448"/>
      <c r="F399" s="448"/>
      <c r="G399" s="448"/>
      <c r="H399" s="448"/>
      <c r="I399" s="448"/>
      <c r="J399" s="448"/>
      <c r="K399" s="448"/>
      <c r="L399" s="448"/>
      <c r="M399" s="448"/>
      <c r="N399" s="448"/>
      <c r="O399" s="448"/>
      <c r="P399" s="448"/>
      <c r="Q399" s="448"/>
      <c r="R399" s="448"/>
      <c r="S399" s="448"/>
      <c r="T399" s="448"/>
      <c r="U399" s="448"/>
      <c r="V399" s="448"/>
      <c r="W399" s="448"/>
      <c r="X399" s="448"/>
      <c r="Y399" s="448"/>
      <c r="Z399" s="448"/>
      <c r="AA399" s="448"/>
      <c r="AB399" s="448"/>
      <c r="AC399" s="448"/>
      <c r="AD399" s="448"/>
    </row>
    <row r="400" ht="12.75" customHeight="1">
      <c r="A400" s="448"/>
      <c r="B400" s="448"/>
      <c r="C400" s="448"/>
      <c r="D400" s="448"/>
      <c r="E400" s="448"/>
      <c r="F400" s="448"/>
      <c r="G400" s="448"/>
      <c r="H400" s="448"/>
      <c r="I400" s="448"/>
      <c r="J400" s="448"/>
      <c r="K400" s="448"/>
      <c r="L400" s="448"/>
      <c r="M400" s="448"/>
      <c r="N400" s="448"/>
      <c r="O400" s="448"/>
      <c r="P400" s="448"/>
      <c r="Q400" s="448"/>
      <c r="R400" s="448"/>
      <c r="S400" s="448"/>
      <c r="T400" s="448"/>
      <c r="U400" s="448"/>
      <c r="V400" s="448"/>
      <c r="W400" s="448"/>
      <c r="X400" s="448"/>
      <c r="Y400" s="448"/>
      <c r="Z400" s="448"/>
      <c r="AA400" s="448"/>
      <c r="AB400" s="448"/>
      <c r="AC400" s="448"/>
      <c r="AD400" s="448"/>
    </row>
    <row r="401" ht="12.75" customHeight="1">
      <c r="A401" s="448"/>
      <c r="B401" s="448"/>
      <c r="C401" s="448"/>
      <c r="D401" s="448"/>
      <c r="E401" s="448"/>
      <c r="F401" s="448"/>
      <c r="G401" s="448"/>
      <c r="H401" s="448"/>
      <c r="I401" s="448"/>
      <c r="J401" s="448"/>
      <c r="K401" s="448"/>
      <c r="L401" s="448"/>
      <c r="M401" s="448"/>
      <c r="N401" s="448"/>
      <c r="O401" s="448"/>
      <c r="P401" s="448"/>
      <c r="Q401" s="448"/>
      <c r="R401" s="448"/>
      <c r="S401" s="448"/>
      <c r="T401" s="448"/>
      <c r="U401" s="448"/>
      <c r="V401" s="448"/>
      <c r="W401" s="448"/>
      <c r="X401" s="448"/>
      <c r="Y401" s="448"/>
      <c r="Z401" s="448"/>
      <c r="AA401" s="448"/>
      <c r="AB401" s="448"/>
      <c r="AC401" s="448"/>
      <c r="AD401" s="448"/>
    </row>
    <row r="402" ht="12.75" customHeight="1">
      <c r="A402" s="448"/>
      <c r="B402" s="448"/>
      <c r="C402" s="448"/>
      <c r="D402" s="448"/>
      <c r="E402" s="448"/>
      <c r="F402" s="448"/>
      <c r="G402" s="448"/>
      <c r="H402" s="448"/>
      <c r="I402" s="448"/>
      <c r="J402" s="448"/>
      <c r="K402" s="448"/>
      <c r="L402" s="448"/>
      <c r="M402" s="448"/>
      <c r="N402" s="448"/>
      <c r="O402" s="448"/>
      <c r="P402" s="448"/>
      <c r="Q402" s="448"/>
      <c r="R402" s="448"/>
      <c r="S402" s="448"/>
      <c r="T402" s="448"/>
      <c r="U402" s="448"/>
      <c r="V402" s="448"/>
      <c r="W402" s="448"/>
      <c r="X402" s="448"/>
      <c r="Y402" s="448"/>
      <c r="Z402" s="448"/>
      <c r="AA402" s="448"/>
      <c r="AB402" s="448"/>
      <c r="AC402" s="448"/>
      <c r="AD402" s="448"/>
    </row>
    <row r="403" ht="12.75" customHeight="1">
      <c r="A403" s="448"/>
      <c r="B403" s="448"/>
      <c r="C403" s="448"/>
      <c r="D403" s="448"/>
      <c r="E403" s="448"/>
      <c r="F403" s="448"/>
      <c r="G403" s="448"/>
      <c r="H403" s="448"/>
      <c r="I403" s="448"/>
      <c r="J403" s="448"/>
      <c r="K403" s="448"/>
      <c r="L403" s="448"/>
      <c r="M403" s="448"/>
      <c r="N403" s="448"/>
      <c r="O403" s="448"/>
      <c r="P403" s="448"/>
      <c r="Q403" s="448"/>
      <c r="R403" s="448"/>
      <c r="S403" s="448"/>
      <c r="T403" s="448"/>
      <c r="U403" s="448"/>
      <c r="V403" s="448"/>
      <c r="W403" s="448"/>
      <c r="X403" s="448"/>
      <c r="Y403" s="448"/>
      <c r="Z403" s="448"/>
      <c r="AA403" s="448"/>
      <c r="AB403" s="448"/>
      <c r="AC403" s="448"/>
      <c r="AD403" s="448"/>
    </row>
    <row r="404" ht="12.75" customHeight="1">
      <c r="A404" s="448"/>
      <c r="B404" s="448"/>
      <c r="C404" s="448"/>
      <c r="D404" s="448"/>
      <c r="E404" s="448"/>
      <c r="F404" s="448"/>
      <c r="G404" s="448"/>
      <c r="H404" s="448"/>
      <c r="I404" s="448"/>
      <c r="J404" s="448"/>
      <c r="K404" s="448"/>
      <c r="L404" s="448"/>
      <c r="M404" s="448"/>
      <c r="N404" s="448"/>
      <c r="O404" s="448"/>
      <c r="P404" s="448"/>
      <c r="Q404" s="448"/>
      <c r="R404" s="448"/>
      <c r="S404" s="448"/>
      <c r="T404" s="448"/>
      <c r="U404" s="448"/>
      <c r="V404" s="448"/>
      <c r="W404" s="448"/>
      <c r="X404" s="448"/>
      <c r="Y404" s="448"/>
      <c r="Z404" s="448"/>
      <c r="AA404" s="448"/>
      <c r="AB404" s="448"/>
      <c r="AC404" s="448"/>
      <c r="AD404" s="448"/>
    </row>
    <row r="405" ht="12.75" customHeight="1">
      <c r="A405" s="448"/>
      <c r="B405" s="448"/>
      <c r="C405" s="448"/>
      <c r="D405" s="448"/>
      <c r="E405" s="448"/>
      <c r="F405" s="448"/>
      <c r="G405" s="448"/>
      <c r="H405" s="448"/>
      <c r="I405" s="448"/>
      <c r="J405" s="448"/>
      <c r="K405" s="448"/>
      <c r="L405" s="448"/>
      <c r="M405" s="448"/>
      <c r="N405" s="448"/>
      <c r="O405" s="448"/>
      <c r="P405" s="448"/>
      <c r="Q405" s="448"/>
      <c r="R405" s="448"/>
      <c r="S405" s="448"/>
      <c r="T405" s="448"/>
      <c r="U405" s="448"/>
      <c r="V405" s="448"/>
      <c r="W405" s="448"/>
      <c r="X405" s="448"/>
      <c r="Y405" s="448"/>
      <c r="Z405" s="448"/>
      <c r="AA405" s="448"/>
      <c r="AB405" s="448"/>
      <c r="AC405" s="448"/>
      <c r="AD405" s="448"/>
    </row>
    <row r="406" ht="12.75" customHeight="1">
      <c r="A406" s="448"/>
      <c r="B406" s="448"/>
      <c r="C406" s="448"/>
      <c r="D406" s="448"/>
      <c r="E406" s="448"/>
      <c r="F406" s="448"/>
      <c r="G406" s="448"/>
      <c r="H406" s="448"/>
      <c r="I406" s="448"/>
      <c r="J406" s="448"/>
      <c r="K406" s="448"/>
      <c r="L406" s="448"/>
      <c r="M406" s="448"/>
      <c r="N406" s="448"/>
      <c r="O406" s="448"/>
      <c r="P406" s="448"/>
      <c r="Q406" s="448"/>
      <c r="R406" s="448"/>
      <c r="S406" s="448"/>
      <c r="T406" s="448"/>
      <c r="U406" s="448"/>
      <c r="V406" s="448"/>
      <c r="W406" s="448"/>
      <c r="X406" s="448"/>
      <c r="Y406" s="448"/>
      <c r="Z406" s="448"/>
      <c r="AA406" s="448"/>
      <c r="AB406" s="448"/>
      <c r="AC406" s="448"/>
      <c r="AD406" s="448"/>
    </row>
    <row r="407" ht="12.75" customHeight="1">
      <c r="A407" s="448"/>
      <c r="B407" s="448"/>
      <c r="C407" s="448"/>
      <c r="D407" s="448"/>
      <c r="E407" s="448"/>
      <c r="F407" s="448"/>
      <c r="G407" s="448"/>
      <c r="H407" s="448"/>
      <c r="I407" s="448"/>
      <c r="J407" s="448"/>
      <c r="K407" s="448"/>
      <c r="L407" s="448"/>
      <c r="M407" s="448"/>
      <c r="N407" s="448"/>
      <c r="O407" s="448"/>
      <c r="P407" s="448"/>
      <c r="Q407" s="448"/>
      <c r="R407" s="448"/>
      <c r="S407" s="448"/>
      <c r="T407" s="448"/>
      <c r="U407" s="448"/>
      <c r="V407" s="448"/>
      <c r="W407" s="448"/>
      <c r="X407" s="448"/>
      <c r="Y407" s="448"/>
      <c r="Z407" s="448"/>
      <c r="AA407" s="448"/>
      <c r="AB407" s="448"/>
      <c r="AC407" s="448"/>
      <c r="AD407" s="448"/>
    </row>
    <row r="408" ht="12.75" customHeight="1">
      <c r="A408" s="448"/>
      <c r="B408" s="448"/>
      <c r="C408" s="448"/>
      <c r="D408" s="448"/>
      <c r="E408" s="448"/>
      <c r="F408" s="448"/>
      <c r="G408" s="448"/>
      <c r="H408" s="448"/>
      <c r="I408" s="448"/>
      <c r="J408" s="448"/>
      <c r="K408" s="448"/>
      <c r="L408" s="448"/>
      <c r="M408" s="448"/>
      <c r="N408" s="448"/>
      <c r="O408" s="448"/>
      <c r="P408" s="448"/>
      <c r="Q408" s="448"/>
      <c r="R408" s="448"/>
      <c r="S408" s="448"/>
      <c r="T408" s="448"/>
      <c r="U408" s="448"/>
      <c r="V408" s="448"/>
      <c r="W408" s="448"/>
      <c r="X408" s="448"/>
      <c r="Y408" s="448"/>
      <c r="Z408" s="448"/>
      <c r="AA408" s="448"/>
      <c r="AB408" s="448"/>
      <c r="AC408" s="448"/>
      <c r="AD408" s="448"/>
    </row>
    <row r="409" ht="12.75" customHeight="1">
      <c r="A409" s="448"/>
      <c r="B409" s="448"/>
      <c r="C409" s="448"/>
      <c r="D409" s="448"/>
      <c r="E409" s="448"/>
      <c r="F409" s="448"/>
      <c r="G409" s="448"/>
      <c r="H409" s="448"/>
      <c r="I409" s="448"/>
      <c r="J409" s="448"/>
      <c r="K409" s="448"/>
      <c r="L409" s="448"/>
      <c r="M409" s="448"/>
      <c r="N409" s="448"/>
      <c r="O409" s="448"/>
      <c r="P409" s="448"/>
      <c r="Q409" s="448"/>
      <c r="R409" s="448"/>
      <c r="S409" s="448"/>
      <c r="T409" s="448"/>
      <c r="U409" s="448"/>
      <c r="V409" s="448"/>
      <c r="W409" s="448"/>
      <c r="X409" s="448"/>
      <c r="Y409" s="448"/>
      <c r="Z409" s="448"/>
      <c r="AA409" s="448"/>
      <c r="AB409" s="448"/>
      <c r="AC409" s="448"/>
      <c r="AD409" s="448"/>
    </row>
    <row r="410" ht="12.75" customHeight="1">
      <c r="A410" s="448"/>
      <c r="B410" s="448"/>
      <c r="C410" s="448"/>
      <c r="D410" s="448"/>
      <c r="E410" s="448"/>
      <c r="F410" s="448"/>
      <c r="G410" s="448"/>
      <c r="H410" s="448"/>
      <c r="I410" s="448"/>
      <c r="J410" s="448"/>
      <c r="K410" s="448"/>
      <c r="L410" s="448"/>
      <c r="M410" s="448"/>
      <c r="N410" s="448"/>
      <c r="O410" s="448"/>
      <c r="P410" s="448"/>
      <c r="Q410" s="448"/>
      <c r="R410" s="448"/>
      <c r="S410" s="448"/>
      <c r="T410" s="448"/>
      <c r="U410" s="448"/>
      <c r="V410" s="448"/>
      <c r="W410" s="448"/>
      <c r="X410" s="448"/>
      <c r="Y410" s="448"/>
      <c r="Z410" s="448"/>
      <c r="AA410" s="448"/>
      <c r="AB410" s="448"/>
      <c r="AC410" s="448"/>
      <c r="AD410" s="448"/>
    </row>
    <row r="411" ht="12.75" customHeight="1">
      <c r="A411" s="448"/>
      <c r="B411" s="448"/>
      <c r="C411" s="448"/>
      <c r="D411" s="448"/>
      <c r="E411" s="448"/>
      <c r="F411" s="448"/>
      <c r="G411" s="448"/>
      <c r="H411" s="448"/>
      <c r="I411" s="448"/>
      <c r="J411" s="448"/>
      <c r="K411" s="448"/>
      <c r="L411" s="448"/>
      <c r="M411" s="448"/>
      <c r="N411" s="448"/>
      <c r="O411" s="448"/>
      <c r="P411" s="448"/>
      <c r="Q411" s="448"/>
      <c r="R411" s="448"/>
      <c r="S411" s="448"/>
      <c r="T411" s="448"/>
      <c r="U411" s="448"/>
      <c r="V411" s="448"/>
      <c r="W411" s="448"/>
      <c r="X411" s="448"/>
      <c r="Y411" s="448"/>
      <c r="Z411" s="448"/>
      <c r="AA411" s="448"/>
      <c r="AB411" s="448"/>
      <c r="AC411" s="448"/>
      <c r="AD411" s="448"/>
    </row>
    <row r="412" ht="12.75" customHeight="1">
      <c r="A412" s="448"/>
      <c r="B412" s="448"/>
      <c r="C412" s="448"/>
      <c r="D412" s="448"/>
      <c r="E412" s="448"/>
      <c r="F412" s="448"/>
      <c r="G412" s="448"/>
      <c r="H412" s="448"/>
      <c r="I412" s="448"/>
      <c r="J412" s="448"/>
      <c r="K412" s="448"/>
      <c r="L412" s="448"/>
      <c r="M412" s="448"/>
      <c r="N412" s="448"/>
      <c r="O412" s="448"/>
      <c r="P412" s="448"/>
      <c r="Q412" s="448"/>
      <c r="R412" s="448"/>
      <c r="S412" s="448"/>
      <c r="T412" s="448"/>
      <c r="U412" s="448"/>
      <c r="V412" s="448"/>
      <c r="W412" s="448"/>
      <c r="X412" s="448"/>
      <c r="Y412" s="448"/>
      <c r="Z412" s="448"/>
      <c r="AA412" s="448"/>
      <c r="AB412" s="448"/>
      <c r="AC412" s="448"/>
      <c r="AD412" s="448"/>
    </row>
    <row r="413" ht="12.75" customHeight="1">
      <c r="A413" s="448"/>
      <c r="B413" s="448"/>
      <c r="C413" s="448"/>
      <c r="D413" s="448"/>
      <c r="E413" s="448"/>
      <c r="F413" s="448"/>
      <c r="G413" s="448"/>
      <c r="H413" s="448"/>
      <c r="I413" s="448"/>
      <c r="J413" s="448"/>
      <c r="K413" s="448"/>
      <c r="L413" s="448"/>
      <c r="M413" s="448"/>
      <c r="N413" s="448"/>
      <c r="O413" s="448"/>
      <c r="P413" s="448"/>
      <c r="Q413" s="448"/>
      <c r="R413" s="448"/>
      <c r="S413" s="448"/>
      <c r="T413" s="448"/>
      <c r="U413" s="448"/>
      <c r="V413" s="448"/>
      <c r="W413" s="448"/>
      <c r="X413" s="448"/>
      <c r="Y413" s="448"/>
      <c r="Z413" s="448"/>
      <c r="AA413" s="448"/>
      <c r="AB413" s="448"/>
      <c r="AC413" s="448"/>
      <c r="AD413" s="448"/>
    </row>
    <row r="414" ht="12.75" customHeight="1">
      <c r="A414" s="448"/>
      <c r="B414" s="448"/>
      <c r="C414" s="448"/>
      <c r="D414" s="448"/>
      <c r="E414" s="448"/>
      <c r="F414" s="448"/>
      <c r="G414" s="448"/>
      <c r="H414" s="448"/>
      <c r="I414" s="448"/>
      <c r="J414" s="448"/>
      <c r="K414" s="448"/>
      <c r="L414" s="448"/>
      <c r="M414" s="448"/>
      <c r="N414" s="448"/>
      <c r="O414" s="448"/>
      <c r="P414" s="448"/>
      <c r="Q414" s="448"/>
      <c r="R414" s="448"/>
      <c r="S414" s="448"/>
      <c r="T414" s="448"/>
      <c r="U414" s="448"/>
      <c r="V414" s="448"/>
      <c r="W414" s="448"/>
      <c r="X414" s="448"/>
      <c r="Y414" s="448"/>
      <c r="Z414" s="448"/>
      <c r="AA414" s="448"/>
      <c r="AB414" s="448"/>
      <c r="AC414" s="448"/>
      <c r="AD414" s="448"/>
    </row>
    <row r="415" ht="12.75" customHeight="1">
      <c r="A415" s="448"/>
      <c r="B415" s="448"/>
      <c r="C415" s="448"/>
      <c r="D415" s="448"/>
      <c r="E415" s="448"/>
      <c r="F415" s="448"/>
      <c r="G415" s="448"/>
      <c r="H415" s="448"/>
      <c r="I415" s="448"/>
      <c r="J415" s="448"/>
      <c r="K415" s="448"/>
      <c r="L415" s="448"/>
      <c r="M415" s="448"/>
      <c r="N415" s="448"/>
      <c r="O415" s="448"/>
      <c r="P415" s="448"/>
      <c r="Q415" s="448"/>
      <c r="R415" s="448"/>
      <c r="S415" s="448"/>
      <c r="T415" s="448"/>
      <c r="U415" s="448"/>
      <c r="V415" s="448"/>
      <c r="W415" s="448"/>
      <c r="X415" s="448"/>
      <c r="Y415" s="448"/>
      <c r="Z415" s="448"/>
      <c r="AA415" s="448"/>
      <c r="AB415" s="448"/>
      <c r="AC415" s="448"/>
      <c r="AD415" s="448"/>
    </row>
    <row r="416" ht="12.75" customHeight="1">
      <c r="A416" s="448"/>
      <c r="B416" s="448"/>
      <c r="C416" s="448"/>
      <c r="D416" s="448"/>
      <c r="E416" s="448"/>
      <c r="F416" s="448"/>
      <c r="G416" s="448"/>
      <c r="H416" s="448"/>
      <c r="I416" s="448"/>
      <c r="J416" s="448"/>
      <c r="K416" s="448"/>
      <c r="L416" s="448"/>
      <c r="M416" s="448"/>
      <c r="N416" s="448"/>
      <c r="O416" s="448"/>
      <c r="P416" s="448"/>
      <c r="Q416" s="448"/>
      <c r="R416" s="448"/>
      <c r="S416" s="448"/>
      <c r="T416" s="448"/>
      <c r="U416" s="448"/>
      <c r="V416" s="448"/>
      <c r="W416" s="448"/>
      <c r="X416" s="448"/>
      <c r="Y416" s="448"/>
      <c r="Z416" s="448"/>
      <c r="AA416" s="448"/>
      <c r="AB416" s="448"/>
      <c r="AC416" s="448"/>
      <c r="AD416" s="448"/>
    </row>
    <row r="417" ht="12.75" customHeight="1">
      <c r="A417" s="448"/>
      <c r="B417" s="448"/>
      <c r="C417" s="448"/>
      <c r="D417" s="448"/>
      <c r="E417" s="448"/>
      <c r="F417" s="448"/>
      <c r="G417" s="448"/>
      <c r="H417" s="448"/>
      <c r="I417" s="448"/>
      <c r="J417" s="448"/>
      <c r="K417" s="448"/>
      <c r="L417" s="448"/>
      <c r="M417" s="448"/>
      <c r="N417" s="448"/>
      <c r="O417" s="448"/>
      <c r="P417" s="448"/>
      <c r="Q417" s="448"/>
      <c r="R417" s="448"/>
      <c r="S417" s="448"/>
      <c r="T417" s="448"/>
      <c r="U417" s="448"/>
      <c r="V417" s="448"/>
      <c r="W417" s="448"/>
      <c r="X417" s="448"/>
      <c r="Y417" s="448"/>
      <c r="Z417" s="448"/>
      <c r="AA417" s="448"/>
      <c r="AB417" s="448"/>
      <c r="AC417" s="448"/>
      <c r="AD417" s="448"/>
    </row>
    <row r="418" ht="12.75" customHeight="1">
      <c r="A418" s="448"/>
      <c r="B418" s="448"/>
      <c r="C418" s="448"/>
      <c r="D418" s="448"/>
      <c r="E418" s="448"/>
      <c r="F418" s="448"/>
      <c r="G418" s="448"/>
      <c r="H418" s="448"/>
      <c r="I418" s="448"/>
      <c r="J418" s="448"/>
      <c r="K418" s="448"/>
      <c r="L418" s="448"/>
      <c r="M418" s="448"/>
      <c r="N418" s="448"/>
      <c r="O418" s="448"/>
      <c r="P418" s="448"/>
      <c r="Q418" s="448"/>
      <c r="R418" s="448"/>
      <c r="S418" s="448"/>
      <c r="T418" s="448"/>
      <c r="U418" s="448"/>
      <c r="V418" s="448"/>
      <c r="W418" s="448"/>
      <c r="X418" s="448"/>
      <c r="Y418" s="448"/>
      <c r="Z418" s="448"/>
      <c r="AA418" s="448"/>
      <c r="AB418" s="448"/>
      <c r="AC418" s="448"/>
      <c r="AD418" s="448"/>
    </row>
    <row r="419" ht="12.75" customHeight="1">
      <c r="A419" s="448"/>
      <c r="B419" s="448"/>
      <c r="C419" s="448"/>
      <c r="D419" s="448"/>
      <c r="E419" s="448"/>
      <c r="F419" s="448"/>
      <c r="G419" s="448"/>
      <c r="H419" s="448"/>
      <c r="I419" s="448"/>
      <c r="J419" s="448"/>
      <c r="K419" s="448"/>
      <c r="L419" s="448"/>
      <c r="M419" s="448"/>
      <c r="N419" s="448"/>
      <c r="O419" s="448"/>
      <c r="P419" s="448"/>
      <c r="Q419" s="448"/>
      <c r="R419" s="448"/>
      <c r="S419" s="448"/>
      <c r="T419" s="448"/>
      <c r="U419" s="448"/>
      <c r="V419" s="448"/>
      <c r="W419" s="448"/>
      <c r="X419" s="448"/>
      <c r="Y419" s="448"/>
      <c r="Z419" s="448"/>
      <c r="AA419" s="448"/>
      <c r="AB419" s="448"/>
      <c r="AC419" s="448"/>
      <c r="AD419" s="448"/>
    </row>
    <row r="420" ht="12.75" customHeight="1">
      <c r="A420" s="448"/>
      <c r="B420" s="448"/>
      <c r="C420" s="448"/>
      <c r="D420" s="448"/>
      <c r="E420" s="448"/>
      <c r="F420" s="448"/>
      <c r="G420" s="448"/>
      <c r="H420" s="448"/>
      <c r="I420" s="448"/>
      <c r="J420" s="448"/>
      <c r="K420" s="448"/>
      <c r="L420" s="448"/>
      <c r="M420" s="448"/>
      <c r="N420" s="448"/>
      <c r="O420" s="448"/>
      <c r="P420" s="448"/>
      <c r="Q420" s="448"/>
      <c r="R420" s="448"/>
      <c r="S420" s="448"/>
      <c r="T420" s="448"/>
      <c r="U420" s="448"/>
      <c r="V420" s="448"/>
      <c r="W420" s="448"/>
      <c r="X420" s="448"/>
      <c r="Y420" s="448"/>
      <c r="Z420" s="448"/>
      <c r="AA420" s="448"/>
      <c r="AB420" s="448"/>
      <c r="AC420" s="448"/>
      <c r="AD420" s="448"/>
    </row>
    <row r="421" ht="12.75" customHeight="1">
      <c r="A421" s="448"/>
      <c r="B421" s="448"/>
      <c r="C421" s="448"/>
      <c r="D421" s="448"/>
      <c r="E421" s="448"/>
      <c r="F421" s="448"/>
      <c r="G421" s="448"/>
      <c r="H421" s="448"/>
      <c r="I421" s="448"/>
      <c r="J421" s="448"/>
      <c r="K421" s="448"/>
      <c r="L421" s="448"/>
      <c r="M421" s="448"/>
      <c r="N421" s="448"/>
      <c r="O421" s="448"/>
      <c r="P421" s="448"/>
      <c r="Q421" s="448"/>
      <c r="R421" s="448"/>
      <c r="S421" s="448"/>
      <c r="T421" s="448"/>
      <c r="U421" s="448"/>
      <c r="V421" s="448"/>
      <c r="W421" s="448"/>
      <c r="X421" s="448"/>
      <c r="Y421" s="448"/>
      <c r="Z421" s="448"/>
      <c r="AA421" s="448"/>
      <c r="AB421" s="448"/>
      <c r="AC421" s="448"/>
      <c r="AD421" s="448"/>
    </row>
    <row r="422" ht="12.75" customHeight="1">
      <c r="A422" s="448"/>
      <c r="B422" s="448"/>
      <c r="C422" s="448"/>
      <c r="D422" s="448"/>
      <c r="E422" s="448"/>
      <c r="F422" s="448"/>
      <c r="G422" s="448"/>
      <c r="H422" s="448"/>
      <c r="I422" s="448"/>
      <c r="J422" s="448"/>
      <c r="K422" s="448"/>
      <c r="L422" s="448"/>
      <c r="M422" s="448"/>
      <c r="N422" s="448"/>
      <c r="O422" s="448"/>
      <c r="P422" s="448"/>
      <c r="Q422" s="448"/>
      <c r="R422" s="448"/>
      <c r="S422" s="448"/>
      <c r="T422" s="448"/>
      <c r="U422" s="448"/>
      <c r="V422" s="448"/>
      <c r="W422" s="448"/>
      <c r="X422" s="448"/>
      <c r="Y422" s="448"/>
      <c r="Z422" s="448"/>
      <c r="AA422" s="448"/>
      <c r="AB422" s="448"/>
      <c r="AC422" s="448"/>
      <c r="AD422" s="448"/>
    </row>
    <row r="423" ht="12.75" customHeight="1">
      <c r="A423" s="448"/>
      <c r="B423" s="448"/>
      <c r="C423" s="448"/>
      <c r="D423" s="448"/>
      <c r="E423" s="448"/>
      <c r="F423" s="448"/>
      <c r="G423" s="448"/>
      <c r="H423" s="448"/>
      <c r="I423" s="448"/>
      <c r="J423" s="448"/>
      <c r="K423" s="448"/>
      <c r="L423" s="448"/>
      <c r="M423" s="448"/>
      <c r="N423" s="448"/>
      <c r="O423" s="448"/>
      <c r="P423" s="448"/>
      <c r="Q423" s="448"/>
      <c r="R423" s="448"/>
      <c r="S423" s="448"/>
      <c r="T423" s="448"/>
      <c r="U423" s="448"/>
      <c r="V423" s="448"/>
      <c r="W423" s="448"/>
      <c r="X423" s="448"/>
      <c r="Y423" s="448"/>
      <c r="Z423" s="448"/>
      <c r="AA423" s="448"/>
      <c r="AB423" s="448"/>
      <c r="AC423" s="448"/>
      <c r="AD423" s="448"/>
    </row>
    <row r="424" ht="12.75" customHeight="1">
      <c r="A424" s="448"/>
      <c r="B424" s="448"/>
      <c r="C424" s="448"/>
      <c r="D424" s="448"/>
      <c r="E424" s="448"/>
      <c r="F424" s="448"/>
      <c r="G424" s="448"/>
      <c r="H424" s="448"/>
      <c r="I424" s="448"/>
      <c r="J424" s="448"/>
      <c r="K424" s="448"/>
      <c r="L424" s="448"/>
      <c r="M424" s="448"/>
      <c r="N424" s="448"/>
      <c r="O424" s="448"/>
      <c r="P424" s="448"/>
      <c r="Q424" s="448"/>
      <c r="R424" s="448"/>
      <c r="S424" s="448"/>
      <c r="T424" s="448"/>
      <c r="U424" s="448"/>
      <c r="V424" s="448"/>
      <c r="W424" s="448"/>
      <c r="X424" s="448"/>
      <c r="Y424" s="448"/>
      <c r="Z424" s="448"/>
      <c r="AA424" s="448"/>
      <c r="AB424" s="448"/>
      <c r="AC424" s="448"/>
      <c r="AD424" s="448"/>
    </row>
    <row r="425" ht="12.75" customHeight="1">
      <c r="A425" s="448"/>
      <c r="B425" s="448"/>
      <c r="C425" s="448"/>
      <c r="D425" s="448"/>
      <c r="E425" s="448"/>
      <c r="F425" s="448"/>
      <c r="G425" s="448"/>
      <c r="H425" s="448"/>
      <c r="I425" s="448"/>
      <c r="J425" s="448"/>
      <c r="K425" s="448"/>
      <c r="L425" s="448"/>
      <c r="M425" s="448"/>
      <c r="N425" s="448"/>
      <c r="O425" s="448"/>
      <c r="P425" s="448"/>
      <c r="Q425" s="448"/>
      <c r="R425" s="448"/>
      <c r="S425" s="448"/>
      <c r="T425" s="448"/>
      <c r="U425" s="448"/>
      <c r="V425" s="448"/>
      <c r="W425" s="448"/>
      <c r="X425" s="448"/>
      <c r="Y425" s="448"/>
      <c r="Z425" s="448"/>
      <c r="AA425" s="448"/>
      <c r="AB425" s="448"/>
      <c r="AC425" s="448"/>
      <c r="AD425" s="448"/>
    </row>
    <row r="426" ht="12.75" customHeight="1">
      <c r="A426" s="448"/>
      <c r="B426" s="448"/>
      <c r="C426" s="448"/>
      <c r="D426" s="448"/>
      <c r="E426" s="448"/>
      <c r="F426" s="448"/>
      <c r="G426" s="448"/>
      <c r="H426" s="448"/>
      <c r="I426" s="448"/>
      <c r="J426" s="448"/>
      <c r="K426" s="448"/>
      <c r="L426" s="448"/>
      <c r="M426" s="448"/>
      <c r="N426" s="448"/>
      <c r="O426" s="448"/>
      <c r="P426" s="448"/>
      <c r="Q426" s="448"/>
      <c r="R426" s="448"/>
      <c r="S426" s="448"/>
      <c r="T426" s="448"/>
      <c r="U426" s="448"/>
      <c r="V426" s="448"/>
      <c r="W426" s="448"/>
      <c r="X426" s="448"/>
      <c r="Y426" s="448"/>
      <c r="Z426" s="448"/>
      <c r="AA426" s="448"/>
      <c r="AB426" s="448"/>
      <c r="AC426" s="448"/>
      <c r="AD426" s="448"/>
    </row>
    <row r="427" ht="12.75" customHeight="1">
      <c r="A427" s="448"/>
      <c r="B427" s="448"/>
      <c r="C427" s="448"/>
      <c r="D427" s="448"/>
      <c r="E427" s="448"/>
      <c r="F427" s="448"/>
      <c r="G427" s="448"/>
      <c r="H427" s="448"/>
      <c r="I427" s="448"/>
      <c r="J427" s="448"/>
      <c r="K427" s="448"/>
      <c r="L427" s="448"/>
      <c r="M427" s="448"/>
      <c r="N427" s="448"/>
      <c r="O427" s="448"/>
      <c r="P427" s="448"/>
      <c r="Q427" s="448"/>
      <c r="R427" s="448"/>
      <c r="S427" s="448"/>
      <c r="T427" s="448"/>
      <c r="U427" s="448"/>
      <c r="V427" s="448"/>
      <c r="W427" s="448"/>
      <c r="X427" s="448"/>
      <c r="Y427" s="448"/>
      <c r="Z427" s="448"/>
      <c r="AA427" s="448"/>
      <c r="AB427" s="448"/>
      <c r="AC427" s="448"/>
      <c r="AD427" s="448"/>
    </row>
    <row r="428" ht="12.75" customHeight="1">
      <c r="A428" s="448"/>
      <c r="B428" s="448"/>
      <c r="C428" s="448"/>
      <c r="D428" s="448"/>
      <c r="E428" s="448"/>
      <c r="F428" s="448"/>
      <c r="G428" s="448"/>
      <c r="H428" s="448"/>
      <c r="I428" s="448"/>
      <c r="J428" s="448"/>
      <c r="K428" s="448"/>
      <c r="L428" s="448"/>
      <c r="M428" s="448"/>
      <c r="N428" s="448"/>
      <c r="O428" s="448"/>
      <c r="P428" s="448"/>
      <c r="Q428" s="448"/>
      <c r="R428" s="448"/>
      <c r="S428" s="448"/>
      <c r="T428" s="448"/>
      <c r="U428" s="448"/>
      <c r="V428" s="448"/>
      <c r="W428" s="448"/>
      <c r="X428" s="448"/>
      <c r="Y428" s="448"/>
      <c r="Z428" s="448"/>
      <c r="AA428" s="448"/>
      <c r="AB428" s="448"/>
      <c r="AC428" s="448"/>
      <c r="AD428" s="448"/>
    </row>
    <row r="429" ht="12.75" customHeight="1">
      <c r="A429" s="448"/>
      <c r="B429" s="448"/>
      <c r="C429" s="448"/>
      <c r="D429" s="448"/>
      <c r="E429" s="448"/>
      <c r="F429" s="448"/>
      <c r="G429" s="448"/>
      <c r="H429" s="448"/>
      <c r="I429" s="448"/>
      <c r="J429" s="448"/>
      <c r="K429" s="448"/>
      <c r="L429" s="448"/>
      <c r="M429" s="448"/>
      <c r="N429" s="448"/>
      <c r="O429" s="448"/>
      <c r="P429" s="448"/>
      <c r="Q429" s="448"/>
      <c r="R429" s="448"/>
      <c r="S429" s="448"/>
      <c r="T429" s="448"/>
      <c r="U429" s="448"/>
      <c r="V429" s="448"/>
      <c r="W429" s="448"/>
      <c r="X429" s="448"/>
      <c r="Y429" s="448"/>
      <c r="Z429" s="448"/>
      <c r="AA429" s="448"/>
      <c r="AB429" s="448"/>
      <c r="AC429" s="448"/>
      <c r="AD429" s="448"/>
    </row>
    <row r="430" ht="12.75" customHeight="1">
      <c r="A430" s="448"/>
      <c r="B430" s="448"/>
      <c r="C430" s="448"/>
      <c r="D430" s="448"/>
      <c r="E430" s="448"/>
      <c r="F430" s="448"/>
      <c r="G430" s="448"/>
      <c r="H430" s="448"/>
      <c r="I430" s="448"/>
      <c r="J430" s="448"/>
      <c r="K430" s="448"/>
      <c r="L430" s="448"/>
      <c r="M430" s="448"/>
      <c r="N430" s="448"/>
      <c r="O430" s="448"/>
      <c r="P430" s="448"/>
      <c r="Q430" s="448"/>
      <c r="R430" s="448"/>
      <c r="S430" s="448"/>
      <c r="T430" s="448"/>
      <c r="U430" s="448"/>
      <c r="V430" s="448"/>
      <c r="W430" s="448"/>
      <c r="X430" s="448"/>
      <c r="Y430" s="448"/>
      <c r="Z430" s="448"/>
      <c r="AA430" s="448"/>
      <c r="AB430" s="448"/>
      <c r="AC430" s="448"/>
      <c r="AD430" s="448"/>
    </row>
    <row r="431" ht="12.75" customHeight="1">
      <c r="A431" s="448"/>
      <c r="B431" s="448"/>
      <c r="C431" s="448"/>
      <c r="D431" s="448"/>
      <c r="E431" s="448"/>
      <c r="F431" s="448"/>
      <c r="G431" s="448"/>
      <c r="H431" s="448"/>
      <c r="I431" s="448"/>
      <c r="J431" s="448"/>
      <c r="K431" s="448"/>
      <c r="L431" s="448"/>
      <c r="M431" s="448"/>
      <c r="N431" s="448"/>
      <c r="O431" s="448"/>
      <c r="P431" s="448"/>
      <c r="Q431" s="448"/>
      <c r="R431" s="448"/>
      <c r="S431" s="448"/>
      <c r="T431" s="448"/>
      <c r="U431" s="448"/>
      <c r="V431" s="448"/>
      <c r="W431" s="448"/>
      <c r="X431" s="448"/>
      <c r="Y431" s="448"/>
      <c r="Z431" s="448"/>
      <c r="AA431" s="448"/>
      <c r="AB431" s="448"/>
      <c r="AC431" s="448"/>
      <c r="AD431" s="448"/>
    </row>
    <row r="432" ht="12.75" customHeight="1">
      <c r="A432" s="448"/>
      <c r="B432" s="448"/>
      <c r="C432" s="448"/>
      <c r="D432" s="448"/>
      <c r="E432" s="448"/>
      <c r="F432" s="448"/>
      <c r="G432" s="448"/>
      <c r="H432" s="448"/>
      <c r="I432" s="448"/>
      <c r="J432" s="448"/>
      <c r="K432" s="448"/>
      <c r="L432" s="448"/>
      <c r="M432" s="448"/>
      <c r="N432" s="448"/>
      <c r="O432" s="448"/>
      <c r="P432" s="448"/>
      <c r="Q432" s="448"/>
      <c r="R432" s="448"/>
      <c r="S432" s="448"/>
      <c r="T432" s="448"/>
      <c r="U432" s="448"/>
      <c r="V432" s="448"/>
      <c r="W432" s="448"/>
      <c r="X432" s="448"/>
      <c r="Y432" s="448"/>
      <c r="Z432" s="448"/>
      <c r="AA432" s="448"/>
      <c r="AB432" s="448"/>
      <c r="AC432" s="448"/>
      <c r="AD432" s="448"/>
    </row>
    <row r="433" ht="12.75" customHeight="1">
      <c r="A433" s="448"/>
      <c r="B433" s="448"/>
      <c r="C433" s="448"/>
      <c r="D433" s="448"/>
      <c r="E433" s="448"/>
      <c r="F433" s="448"/>
      <c r="G433" s="448"/>
      <c r="H433" s="448"/>
      <c r="I433" s="448"/>
      <c r="J433" s="448"/>
      <c r="K433" s="448"/>
      <c r="L433" s="448"/>
      <c r="M433" s="448"/>
      <c r="N433" s="448"/>
      <c r="O433" s="448"/>
      <c r="P433" s="448"/>
      <c r="Q433" s="448"/>
      <c r="R433" s="448"/>
      <c r="S433" s="448"/>
      <c r="T433" s="448"/>
      <c r="U433" s="448"/>
      <c r="V433" s="448"/>
      <c r="W433" s="448"/>
      <c r="X433" s="448"/>
      <c r="Y433" s="448"/>
      <c r="Z433" s="448"/>
      <c r="AA433" s="448"/>
      <c r="AB433" s="448"/>
      <c r="AC433" s="448"/>
      <c r="AD433" s="448"/>
    </row>
    <row r="434" ht="12.75" customHeight="1">
      <c r="A434" s="448"/>
      <c r="B434" s="448"/>
      <c r="C434" s="448"/>
      <c r="D434" s="448"/>
      <c r="E434" s="448"/>
      <c r="F434" s="448"/>
      <c r="G434" s="448"/>
      <c r="H434" s="448"/>
      <c r="I434" s="448"/>
      <c r="J434" s="448"/>
      <c r="K434" s="448"/>
      <c r="L434" s="448"/>
      <c r="M434" s="448"/>
      <c r="N434" s="448"/>
      <c r="O434" s="448"/>
      <c r="P434" s="448"/>
      <c r="Q434" s="448"/>
      <c r="R434" s="448"/>
      <c r="S434" s="448"/>
      <c r="T434" s="448"/>
      <c r="U434" s="448"/>
      <c r="V434" s="448"/>
      <c r="W434" s="448"/>
      <c r="X434" s="448"/>
      <c r="Y434" s="448"/>
      <c r="Z434" s="448"/>
      <c r="AA434" s="448"/>
      <c r="AB434" s="448"/>
      <c r="AC434" s="448"/>
      <c r="AD434" s="448"/>
    </row>
    <row r="435" ht="12.75" customHeight="1">
      <c r="A435" s="448"/>
      <c r="B435" s="448"/>
      <c r="C435" s="448"/>
      <c r="D435" s="448"/>
      <c r="E435" s="448"/>
      <c r="F435" s="448"/>
      <c r="G435" s="448"/>
      <c r="H435" s="448"/>
      <c r="I435" s="448"/>
      <c r="J435" s="448"/>
      <c r="K435" s="448"/>
      <c r="L435" s="448"/>
      <c r="M435" s="448"/>
      <c r="N435" s="448"/>
      <c r="O435" s="448"/>
      <c r="P435" s="448"/>
      <c r="Q435" s="448"/>
      <c r="R435" s="448"/>
      <c r="S435" s="448"/>
      <c r="T435" s="448"/>
      <c r="U435" s="448"/>
      <c r="V435" s="448"/>
      <c r="W435" s="448"/>
      <c r="X435" s="448"/>
      <c r="Y435" s="448"/>
      <c r="Z435" s="448"/>
      <c r="AA435" s="448"/>
      <c r="AB435" s="448"/>
      <c r="AC435" s="448"/>
      <c r="AD435" s="448"/>
    </row>
    <row r="436" ht="12.75" customHeight="1">
      <c r="A436" s="448"/>
      <c r="B436" s="448"/>
      <c r="C436" s="448"/>
      <c r="D436" s="448"/>
      <c r="E436" s="448"/>
      <c r="F436" s="448"/>
      <c r="G436" s="448"/>
      <c r="H436" s="448"/>
      <c r="I436" s="448"/>
      <c r="J436" s="448"/>
      <c r="K436" s="448"/>
      <c r="L436" s="448"/>
      <c r="M436" s="448"/>
      <c r="N436" s="448"/>
      <c r="O436" s="448"/>
      <c r="P436" s="448"/>
      <c r="Q436" s="448"/>
      <c r="R436" s="448"/>
      <c r="S436" s="448"/>
      <c r="T436" s="448"/>
      <c r="U436" s="448"/>
      <c r="V436" s="448"/>
      <c r="W436" s="448"/>
      <c r="X436" s="448"/>
      <c r="Y436" s="448"/>
      <c r="Z436" s="448"/>
      <c r="AA436" s="448"/>
      <c r="AB436" s="448"/>
      <c r="AC436" s="448"/>
      <c r="AD436" s="448"/>
    </row>
    <row r="437" ht="12.75" customHeight="1">
      <c r="A437" s="448"/>
      <c r="B437" s="448"/>
      <c r="C437" s="448"/>
      <c r="D437" s="448"/>
      <c r="E437" s="448"/>
      <c r="F437" s="448"/>
      <c r="G437" s="448"/>
      <c r="H437" s="448"/>
      <c r="I437" s="448"/>
      <c r="J437" s="448"/>
      <c r="K437" s="448"/>
      <c r="L437" s="448"/>
      <c r="M437" s="448"/>
      <c r="N437" s="448"/>
      <c r="O437" s="448"/>
      <c r="P437" s="448"/>
      <c r="Q437" s="448"/>
      <c r="R437" s="448"/>
      <c r="S437" s="448"/>
      <c r="T437" s="448"/>
      <c r="U437" s="448"/>
      <c r="V437" s="448"/>
      <c r="W437" s="448"/>
      <c r="X437" s="448"/>
      <c r="Y437" s="448"/>
      <c r="Z437" s="448"/>
      <c r="AA437" s="448"/>
      <c r="AB437" s="448"/>
      <c r="AC437" s="448"/>
      <c r="AD437" s="448"/>
    </row>
    <row r="438" ht="12.75" customHeight="1">
      <c r="A438" s="448"/>
      <c r="B438" s="448"/>
      <c r="C438" s="448"/>
      <c r="D438" s="448"/>
      <c r="E438" s="448"/>
      <c r="F438" s="448"/>
      <c r="G438" s="448"/>
      <c r="H438" s="448"/>
      <c r="I438" s="448"/>
      <c r="J438" s="448"/>
      <c r="K438" s="448"/>
      <c r="L438" s="448"/>
      <c r="M438" s="448"/>
      <c r="N438" s="448"/>
      <c r="O438" s="448"/>
      <c r="P438" s="448"/>
      <c r="Q438" s="448"/>
      <c r="R438" s="448"/>
      <c r="S438" s="448"/>
      <c r="T438" s="448"/>
      <c r="U438" s="448"/>
      <c r="V438" s="448"/>
      <c r="W438" s="448"/>
      <c r="X438" s="448"/>
      <c r="Y438" s="448"/>
      <c r="Z438" s="448"/>
      <c r="AA438" s="448"/>
      <c r="AB438" s="448"/>
      <c r="AC438" s="448"/>
      <c r="AD438" s="448"/>
    </row>
    <row r="439" ht="12.75" customHeight="1">
      <c r="A439" s="448"/>
      <c r="B439" s="448"/>
      <c r="C439" s="448"/>
      <c r="D439" s="448"/>
      <c r="E439" s="448"/>
      <c r="F439" s="448"/>
      <c r="G439" s="448"/>
      <c r="H439" s="448"/>
      <c r="I439" s="448"/>
      <c r="J439" s="448"/>
      <c r="K439" s="448"/>
      <c r="L439" s="448"/>
      <c r="M439" s="448"/>
      <c r="N439" s="448"/>
      <c r="O439" s="448"/>
      <c r="P439" s="448"/>
      <c r="Q439" s="448"/>
      <c r="R439" s="448"/>
      <c r="S439" s="448"/>
      <c r="T439" s="448"/>
      <c r="U439" s="448"/>
      <c r="V439" s="448"/>
      <c r="W439" s="448"/>
      <c r="X439" s="448"/>
      <c r="Y439" s="448"/>
      <c r="Z439" s="448"/>
      <c r="AA439" s="448"/>
      <c r="AB439" s="448"/>
      <c r="AC439" s="448"/>
      <c r="AD439" s="448"/>
    </row>
    <row r="440" ht="12.75" customHeight="1">
      <c r="A440" s="448"/>
      <c r="B440" s="448"/>
      <c r="C440" s="448"/>
      <c r="D440" s="448"/>
      <c r="E440" s="448"/>
      <c r="F440" s="448"/>
      <c r="G440" s="448"/>
      <c r="H440" s="448"/>
      <c r="I440" s="448"/>
      <c r="J440" s="448"/>
      <c r="K440" s="448"/>
      <c r="L440" s="448"/>
      <c r="M440" s="448"/>
      <c r="N440" s="448"/>
      <c r="O440" s="448"/>
      <c r="P440" s="448"/>
      <c r="Q440" s="448"/>
      <c r="R440" s="448"/>
      <c r="S440" s="448"/>
      <c r="T440" s="448"/>
      <c r="U440" s="448"/>
      <c r="V440" s="448"/>
      <c r="W440" s="448"/>
      <c r="X440" s="448"/>
      <c r="Y440" s="448"/>
      <c r="Z440" s="448"/>
      <c r="AA440" s="448"/>
      <c r="AB440" s="448"/>
      <c r="AC440" s="448"/>
      <c r="AD440" s="448"/>
    </row>
    <row r="441" ht="12.75" customHeight="1">
      <c r="A441" s="448"/>
      <c r="B441" s="448"/>
      <c r="C441" s="448"/>
      <c r="D441" s="448"/>
      <c r="E441" s="448"/>
      <c r="F441" s="448"/>
      <c r="G441" s="448"/>
      <c r="H441" s="448"/>
      <c r="I441" s="448"/>
      <c r="J441" s="448"/>
      <c r="K441" s="448"/>
      <c r="L441" s="448"/>
      <c r="M441" s="448"/>
      <c r="N441" s="448"/>
      <c r="O441" s="448"/>
      <c r="P441" s="448"/>
      <c r="Q441" s="448"/>
      <c r="R441" s="448"/>
      <c r="S441" s="448"/>
      <c r="T441" s="448"/>
      <c r="U441" s="448"/>
      <c r="V441" s="448"/>
      <c r="W441" s="448"/>
      <c r="X441" s="448"/>
      <c r="Y441" s="448"/>
      <c r="Z441" s="448"/>
      <c r="AA441" s="448"/>
      <c r="AB441" s="448"/>
      <c r="AC441" s="448"/>
      <c r="AD441" s="448"/>
    </row>
    <row r="442" ht="12.75" customHeight="1">
      <c r="A442" s="448"/>
      <c r="B442" s="448"/>
      <c r="C442" s="448"/>
      <c r="D442" s="448"/>
      <c r="E442" s="448"/>
      <c r="F442" s="448"/>
      <c r="G442" s="448"/>
      <c r="H442" s="448"/>
      <c r="I442" s="448"/>
      <c r="J442" s="448"/>
      <c r="K442" s="448"/>
      <c r="L442" s="448"/>
      <c r="M442" s="448"/>
      <c r="N442" s="448"/>
      <c r="O442" s="448"/>
      <c r="P442" s="448"/>
      <c r="Q442" s="448"/>
      <c r="R442" s="448"/>
      <c r="S442" s="448"/>
      <c r="T442" s="448"/>
      <c r="U442" s="448"/>
      <c r="V442" s="448"/>
      <c r="W442" s="448"/>
      <c r="X442" s="448"/>
      <c r="Y442" s="448"/>
      <c r="Z442" s="448"/>
      <c r="AA442" s="448"/>
      <c r="AB442" s="448"/>
      <c r="AC442" s="448"/>
      <c r="AD442" s="448"/>
    </row>
    <row r="443" ht="12.75" customHeight="1">
      <c r="A443" s="448"/>
      <c r="B443" s="448"/>
      <c r="C443" s="448"/>
      <c r="D443" s="448"/>
      <c r="E443" s="448"/>
      <c r="F443" s="448"/>
      <c r="G443" s="448"/>
      <c r="H443" s="448"/>
      <c r="I443" s="448"/>
      <c r="J443" s="448"/>
      <c r="K443" s="448"/>
      <c r="L443" s="448"/>
      <c r="M443" s="448"/>
      <c r="N443" s="448"/>
      <c r="O443" s="448"/>
      <c r="P443" s="448"/>
      <c r="Q443" s="448"/>
      <c r="R443" s="448"/>
      <c r="S443" s="448"/>
      <c r="T443" s="448"/>
      <c r="U443" s="448"/>
      <c r="V443" s="448"/>
      <c r="W443" s="448"/>
      <c r="X443" s="448"/>
      <c r="Y443" s="448"/>
      <c r="Z443" s="448"/>
      <c r="AA443" s="448"/>
      <c r="AB443" s="448"/>
      <c r="AC443" s="448"/>
      <c r="AD443" s="448"/>
    </row>
    <row r="444" ht="12.75" customHeight="1">
      <c r="A444" s="448"/>
      <c r="B444" s="448"/>
      <c r="C444" s="448"/>
      <c r="D444" s="448"/>
      <c r="E444" s="448"/>
      <c r="F444" s="448"/>
      <c r="G444" s="448"/>
      <c r="H444" s="448"/>
      <c r="I444" s="448"/>
      <c r="J444" s="448"/>
      <c r="K444" s="448"/>
      <c r="L444" s="448"/>
      <c r="M444" s="448"/>
      <c r="N444" s="448"/>
      <c r="O444" s="448"/>
      <c r="P444" s="448"/>
      <c r="Q444" s="448"/>
      <c r="R444" s="448"/>
      <c r="S444" s="448"/>
      <c r="T444" s="448"/>
      <c r="U444" s="448"/>
      <c r="V444" s="448"/>
      <c r="W444" s="448"/>
      <c r="X444" s="448"/>
      <c r="Y444" s="448"/>
      <c r="Z444" s="448"/>
      <c r="AA444" s="448"/>
      <c r="AB444" s="448"/>
      <c r="AC444" s="448"/>
      <c r="AD444" s="448"/>
    </row>
    <row r="445" ht="12.75" customHeight="1">
      <c r="A445" s="448"/>
      <c r="B445" s="448"/>
      <c r="C445" s="448"/>
      <c r="D445" s="448"/>
      <c r="E445" s="448"/>
      <c r="F445" s="448"/>
      <c r="G445" s="448"/>
      <c r="H445" s="448"/>
      <c r="I445" s="448"/>
      <c r="J445" s="448"/>
      <c r="K445" s="448"/>
      <c r="L445" s="448"/>
      <c r="M445" s="448"/>
      <c r="N445" s="448"/>
      <c r="O445" s="448"/>
      <c r="P445" s="448"/>
      <c r="Q445" s="448"/>
      <c r="R445" s="448"/>
      <c r="S445" s="448"/>
      <c r="T445" s="448"/>
      <c r="U445" s="448"/>
      <c r="V445" s="448"/>
      <c r="W445" s="448"/>
      <c r="X445" s="448"/>
      <c r="Y445" s="448"/>
      <c r="Z445" s="448"/>
      <c r="AA445" s="448"/>
      <c r="AB445" s="448"/>
      <c r="AC445" s="448"/>
      <c r="AD445" s="448"/>
    </row>
    <row r="446" ht="12.75" customHeight="1">
      <c r="A446" s="448"/>
      <c r="B446" s="448"/>
      <c r="C446" s="448"/>
      <c r="D446" s="448"/>
      <c r="E446" s="448"/>
      <c r="F446" s="448"/>
      <c r="G446" s="448"/>
      <c r="H446" s="448"/>
      <c r="I446" s="448"/>
      <c r="J446" s="448"/>
      <c r="K446" s="448"/>
      <c r="L446" s="448"/>
      <c r="M446" s="448"/>
      <c r="N446" s="448"/>
      <c r="O446" s="448"/>
      <c r="P446" s="448"/>
      <c r="Q446" s="448"/>
      <c r="R446" s="448"/>
      <c r="S446" s="448"/>
      <c r="T446" s="448"/>
      <c r="U446" s="448"/>
      <c r="V446" s="448"/>
      <c r="W446" s="448"/>
      <c r="X446" s="448"/>
      <c r="Y446" s="448"/>
      <c r="Z446" s="448"/>
      <c r="AA446" s="448"/>
      <c r="AB446" s="448"/>
      <c r="AC446" s="448"/>
      <c r="AD446" s="448"/>
    </row>
    <row r="447" ht="12.75" customHeight="1">
      <c r="A447" s="448"/>
      <c r="B447" s="448"/>
      <c r="C447" s="448"/>
      <c r="D447" s="448"/>
      <c r="E447" s="448"/>
      <c r="F447" s="448"/>
      <c r="G447" s="448"/>
      <c r="H447" s="448"/>
      <c r="I447" s="448"/>
      <c r="J447" s="448"/>
      <c r="K447" s="448"/>
      <c r="L447" s="448"/>
      <c r="M447" s="448"/>
      <c r="N447" s="448"/>
      <c r="O447" s="448"/>
      <c r="P447" s="448"/>
      <c r="Q447" s="448"/>
      <c r="R447" s="448"/>
      <c r="S447" s="448"/>
      <c r="T447" s="448"/>
      <c r="U447" s="448"/>
      <c r="V447" s="448"/>
      <c r="W447" s="448"/>
      <c r="X447" s="448"/>
      <c r="Y447" s="448"/>
      <c r="Z447" s="448"/>
      <c r="AA447" s="448"/>
      <c r="AB447" s="448"/>
      <c r="AC447" s="448"/>
      <c r="AD447" s="448"/>
    </row>
    <row r="448" ht="12.75" customHeight="1">
      <c r="A448" s="448"/>
      <c r="B448" s="448"/>
      <c r="C448" s="448"/>
      <c r="D448" s="448"/>
      <c r="E448" s="448"/>
      <c r="F448" s="448"/>
      <c r="G448" s="448"/>
      <c r="H448" s="448"/>
      <c r="I448" s="448"/>
      <c r="J448" s="448"/>
      <c r="K448" s="448"/>
      <c r="L448" s="448"/>
      <c r="M448" s="448"/>
      <c r="N448" s="448"/>
      <c r="O448" s="448"/>
      <c r="P448" s="448"/>
      <c r="Q448" s="448"/>
      <c r="R448" s="448"/>
      <c r="S448" s="448"/>
      <c r="T448" s="448"/>
      <c r="U448" s="448"/>
      <c r="V448" s="448"/>
      <c r="W448" s="448"/>
      <c r="X448" s="448"/>
      <c r="Y448" s="448"/>
      <c r="Z448" s="448"/>
      <c r="AA448" s="448"/>
      <c r="AB448" s="448"/>
      <c r="AC448" s="448"/>
      <c r="AD448" s="448"/>
    </row>
    <row r="449" ht="12.75" customHeight="1">
      <c r="A449" s="448"/>
      <c r="B449" s="448"/>
      <c r="C449" s="448"/>
      <c r="D449" s="448"/>
      <c r="E449" s="448"/>
      <c r="F449" s="448"/>
      <c r="G449" s="448"/>
      <c r="H449" s="448"/>
      <c r="I449" s="448"/>
      <c r="J449" s="448"/>
      <c r="K449" s="448"/>
      <c r="L449" s="448"/>
      <c r="M449" s="448"/>
      <c r="N449" s="448"/>
      <c r="O449" s="448"/>
      <c r="P449" s="448"/>
      <c r="Q449" s="448"/>
      <c r="R449" s="448"/>
      <c r="S449" s="448"/>
      <c r="T449" s="448"/>
      <c r="U449" s="448"/>
      <c r="V449" s="448"/>
      <c r="W449" s="448"/>
      <c r="X449" s="448"/>
      <c r="Y449" s="448"/>
      <c r="Z449" s="448"/>
      <c r="AA449" s="448"/>
      <c r="AB449" s="448"/>
      <c r="AC449" s="448"/>
      <c r="AD449" s="448"/>
    </row>
    <row r="450" ht="12.75" customHeight="1">
      <c r="A450" s="448"/>
      <c r="B450" s="448"/>
      <c r="C450" s="448"/>
      <c r="D450" s="448"/>
      <c r="E450" s="448"/>
      <c r="F450" s="448"/>
      <c r="G450" s="448"/>
      <c r="H450" s="448"/>
      <c r="I450" s="448"/>
      <c r="J450" s="448"/>
      <c r="K450" s="448"/>
      <c r="L450" s="448"/>
      <c r="M450" s="448"/>
      <c r="N450" s="448"/>
      <c r="O450" s="448"/>
      <c r="P450" s="448"/>
      <c r="Q450" s="448"/>
      <c r="R450" s="448"/>
      <c r="S450" s="448"/>
      <c r="T450" s="448"/>
      <c r="U450" s="448"/>
      <c r="V450" s="448"/>
      <c r="W450" s="448"/>
      <c r="X450" s="448"/>
      <c r="Y450" s="448"/>
      <c r="Z450" s="448"/>
      <c r="AA450" s="448"/>
      <c r="AB450" s="448"/>
      <c r="AC450" s="448"/>
      <c r="AD450" s="448"/>
    </row>
    <row r="451" ht="12.75" customHeight="1">
      <c r="A451" s="448"/>
      <c r="B451" s="448"/>
      <c r="C451" s="448"/>
      <c r="D451" s="448"/>
      <c r="E451" s="448"/>
      <c r="F451" s="448"/>
      <c r="G451" s="448"/>
      <c r="H451" s="448"/>
      <c r="I451" s="448"/>
      <c r="J451" s="448"/>
      <c r="K451" s="448"/>
      <c r="L451" s="448"/>
      <c r="M451" s="448"/>
      <c r="N451" s="448"/>
      <c r="O451" s="448"/>
      <c r="P451" s="448"/>
      <c r="Q451" s="448"/>
      <c r="R451" s="448"/>
      <c r="S451" s="448"/>
      <c r="T451" s="448"/>
      <c r="U451" s="448"/>
      <c r="V451" s="448"/>
      <c r="W451" s="448"/>
      <c r="X451" s="448"/>
      <c r="Y451" s="448"/>
      <c r="Z451" s="448"/>
      <c r="AA451" s="448"/>
      <c r="AB451" s="448"/>
      <c r="AC451" s="448"/>
      <c r="AD451" s="448"/>
    </row>
    <row r="452" ht="12.75" customHeight="1">
      <c r="A452" s="448"/>
      <c r="B452" s="448"/>
      <c r="C452" s="448"/>
      <c r="D452" s="448"/>
      <c r="E452" s="448"/>
      <c r="F452" s="448"/>
      <c r="G452" s="448"/>
      <c r="H452" s="448"/>
      <c r="I452" s="448"/>
      <c r="J452" s="448"/>
      <c r="K452" s="448"/>
      <c r="L452" s="448"/>
      <c r="M452" s="448"/>
      <c r="N452" s="448"/>
      <c r="O452" s="448"/>
      <c r="P452" s="448"/>
      <c r="Q452" s="448"/>
      <c r="R452" s="448"/>
      <c r="S452" s="448"/>
      <c r="T452" s="448"/>
      <c r="U452" s="448"/>
      <c r="V452" s="448"/>
      <c r="W452" s="448"/>
      <c r="X452" s="448"/>
      <c r="Y452" s="448"/>
      <c r="Z452" s="448"/>
      <c r="AA452" s="448"/>
      <c r="AB452" s="448"/>
      <c r="AC452" s="448"/>
      <c r="AD452" s="448"/>
    </row>
    <row r="453" ht="12.75" customHeight="1">
      <c r="A453" s="448"/>
      <c r="B453" s="448"/>
      <c r="C453" s="448"/>
      <c r="D453" s="448"/>
      <c r="E453" s="448"/>
      <c r="F453" s="448"/>
      <c r="G453" s="448"/>
      <c r="H453" s="448"/>
      <c r="I453" s="448"/>
      <c r="J453" s="448"/>
      <c r="K453" s="448"/>
      <c r="L453" s="448"/>
      <c r="M453" s="448"/>
      <c r="N453" s="448"/>
      <c r="O453" s="448"/>
      <c r="P453" s="448"/>
      <c r="Q453" s="448"/>
      <c r="R453" s="448"/>
      <c r="S453" s="448"/>
      <c r="T453" s="448"/>
      <c r="U453" s="448"/>
      <c r="V453" s="448"/>
      <c r="W453" s="448"/>
      <c r="X453" s="448"/>
      <c r="Y453" s="448"/>
      <c r="Z453" s="448"/>
      <c r="AA453" s="448"/>
      <c r="AB453" s="448"/>
      <c r="AC453" s="448"/>
      <c r="AD453" s="448"/>
    </row>
    <row r="454" ht="12.75" customHeight="1">
      <c r="A454" s="448"/>
      <c r="B454" s="448"/>
      <c r="C454" s="448"/>
      <c r="D454" s="448"/>
      <c r="E454" s="448"/>
      <c r="F454" s="448"/>
      <c r="G454" s="448"/>
      <c r="H454" s="448"/>
      <c r="I454" s="448"/>
      <c r="J454" s="448"/>
      <c r="K454" s="448"/>
      <c r="L454" s="448"/>
      <c r="M454" s="448"/>
      <c r="N454" s="448"/>
      <c r="O454" s="448"/>
      <c r="P454" s="448"/>
      <c r="Q454" s="448"/>
      <c r="R454" s="448"/>
      <c r="S454" s="448"/>
      <c r="T454" s="448"/>
      <c r="U454" s="448"/>
      <c r="V454" s="448"/>
      <c r="W454" s="448"/>
      <c r="X454" s="448"/>
      <c r="Y454" s="448"/>
      <c r="Z454" s="448"/>
      <c r="AA454" s="448"/>
      <c r="AB454" s="448"/>
      <c r="AC454" s="448"/>
      <c r="AD454" s="448"/>
    </row>
    <row r="455" ht="12.75" customHeight="1">
      <c r="A455" s="448"/>
      <c r="B455" s="448"/>
      <c r="C455" s="448"/>
      <c r="D455" s="448"/>
      <c r="E455" s="448"/>
      <c r="F455" s="448"/>
      <c r="G455" s="448"/>
      <c r="H455" s="448"/>
      <c r="I455" s="448"/>
      <c r="J455" s="448"/>
      <c r="K455" s="448"/>
      <c r="L455" s="448"/>
      <c r="M455" s="448"/>
      <c r="N455" s="448"/>
      <c r="O455" s="448"/>
      <c r="P455" s="448"/>
      <c r="Q455" s="448"/>
      <c r="R455" s="448"/>
      <c r="S455" s="448"/>
      <c r="T455" s="448"/>
      <c r="U455" s="448"/>
      <c r="V455" s="448"/>
      <c r="W455" s="448"/>
      <c r="X455" s="448"/>
      <c r="Y455" s="448"/>
      <c r="Z455" s="448"/>
      <c r="AA455" s="448"/>
      <c r="AB455" s="448"/>
      <c r="AC455" s="448"/>
      <c r="AD455" s="448"/>
    </row>
    <row r="456" ht="12.75" customHeight="1">
      <c r="A456" s="448"/>
      <c r="B456" s="448"/>
      <c r="C456" s="448"/>
      <c r="D456" s="448"/>
      <c r="E456" s="448"/>
      <c r="F456" s="448"/>
      <c r="G456" s="448"/>
      <c r="H456" s="448"/>
      <c r="I456" s="448"/>
      <c r="J456" s="448"/>
      <c r="K456" s="448"/>
      <c r="L456" s="448"/>
      <c r="M456" s="448"/>
      <c r="N456" s="448"/>
      <c r="O456" s="448"/>
      <c r="P456" s="448"/>
      <c r="Q456" s="448"/>
      <c r="R456" s="448"/>
      <c r="S456" s="448"/>
      <c r="T456" s="448"/>
      <c r="U456" s="448"/>
      <c r="V456" s="448"/>
      <c r="W456" s="448"/>
      <c r="X456" s="448"/>
      <c r="Y456" s="448"/>
      <c r="Z456" s="448"/>
      <c r="AA456" s="448"/>
      <c r="AB456" s="448"/>
      <c r="AC456" s="448"/>
      <c r="AD456" s="448"/>
    </row>
    <row r="457" ht="12.75" customHeight="1">
      <c r="A457" s="448"/>
      <c r="B457" s="448"/>
      <c r="C457" s="448"/>
      <c r="D457" s="448"/>
      <c r="E457" s="448"/>
      <c r="F457" s="448"/>
      <c r="G457" s="448"/>
      <c r="H457" s="448"/>
      <c r="I457" s="448"/>
      <c r="J457" s="448"/>
      <c r="K457" s="448"/>
      <c r="L457" s="448"/>
      <c r="M457" s="448"/>
      <c r="N457" s="448"/>
      <c r="O457" s="448"/>
      <c r="P457" s="448"/>
      <c r="Q457" s="448"/>
      <c r="R457" s="448"/>
      <c r="S457" s="448"/>
      <c r="T457" s="448"/>
      <c r="U457" s="448"/>
      <c r="V457" s="448"/>
      <c r="W457" s="448"/>
      <c r="X457" s="448"/>
      <c r="Y457" s="448"/>
      <c r="Z457" s="448"/>
      <c r="AA457" s="448"/>
      <c r="AB457" s="448"/>
      <c r="AC457" s="448"/>
      <c r="AD457" s="448"/>
    </row>
    <row r="458" ht="12.75" customHeight="1">
      <c r="A458" s="448"/>
      <c r="B458" s="448"/>
      <c r="C458" s="448"/>
      <c r="D458" s="448"/>
      <c r="E458" s="448"/>
      <c r="F458" s="448"/>
      <c r="G458" s="448"/>
      <c r="H458" s="448"/>
      <c r="I458" s="448"/>
      <c r="J458" s="448"/>
      <c r="K458" s="448"/>
      <c r="L458" s="448"/>
      <c r="M458" s="448"/>
      <c r="N458" s="448"/>
      <c r="O458" s="448"/>
      <c r="P458" s="448"/>
      <c r="Q458" s="448"/>
      <c r="R458" s="448"/>
      <c r="S458" s="448"/>
      <c r="T458" s="448"/>
      <c r="U458" s="448"/>
      <c r="V458" s="448"/>
      <c r="W458" s="448"/>
      <c r="X458" s="448"/>
      <c r="Y458" s="448"/>
      <c r="Z458" s="448"/>
      <c r="AA458" s="448"/>
      <c r="AB458" s="448"/>
      <c r="AC458" s="448"/>
      <c r="AD458" s="448"/>
    </row>
    <row r="459" ht="12.75" customHeight="1">
      <c r="A459" s="448"/>
      <c r="B459" s="448"/>
      <c r="C459" s="448"/>
      <c r="D459" s="448"/>
      <c r="E459" s="448"/>
      <c r="F459" s="448"/>
      <c r="G459" s="448"/>
      <c r="H459" s="448"/>
      <c r="I459" s="448"/>
      <c r="J459" s="448"/>
      <c r="K459" s="448"/>
      <c r="L459" s="448"/>
      <c r="M459" s="448"/>
      <c r="N459" s="448"/>
      <c r="O459" s="448"/>
      <c r="P459" s="448"/>
      <c r="Q459" s="448"/>
      <c r="R459" s="448"/>
      <c r="S459" s="448"/>
      <c r="T459" s="448"/>
      <c r="U459" s="448"/>
      <c r="V459" s="448"/>
      <c r="W459" s="448"/>
      <c r="X459" s="448"/>
      <c r="Y459" s="448"/>
      <c r="Z459" s="448"/>
      <c r="AA459" s="448"/>
      <c r="AB459" s="448"/>
      <c r="AC459" s="448"/>
      <c r="AD459" s="448"/>
    </row>
    <row r="460" ht="12.75" customHeight="1">
      <c r="A460" s="448"/>
      <c r="B460" s="448"/>
      <c r="C460" s="448"/>
      <c r="D460" s="448"/>
      <c r="E460" s="448"/>
      <c r="F460" s="448"/>
      <c r="G460" s="448"/>
      <c r="H460" s="448"/>
      <c r="I460" s="448"/>
      <c r="J460" s="448"/>
      <c r="K460" s="448"/>
      <c r="L460" s="448"/>
      <c r="M460" s="448"/>
      <c r="N460" s="448"/>
      <c r="O460" s="448"/>
      <c r="P460" s="448"/>
      <c r="Q460" s="448"/>
      <c r="R460" s="448"/>
      <c r="S460" s="448"/>
      <c r="T460" s="448"/>
      <c r="U460" s="448"/>
      <c r="V460" s="448"/>
      <c r="W460" s="448"/>
      <c r="X460" s="448"/>
      <c r="Y460" s="448"/>
      <c r="Z460" s="448"/>
      <c r="AA460" s="448"/>
      <c r="AB460" s="448"/>
      <c r="AC460" s="448"/>
      <c r="AD460" s="448"/>
    </row>
    <row r="461" ht="12.75" customHeight="1">
      <c r="A461" s="448"/>
      <c r="B461" s="448"/>
      <c r="C461" s="448"/>
      <c r="D461" s="448"/>
      <c r="E461" s="448"/>
      <c r="F461" s="448"/>
      <c r="G461" s="448"/>
      <c r="H461" s="448"/>
      <c r="I461" s="448"/>
      <c r="J461" s="448"/>
      <c r="K461" s="448"/>
      <c r="L461" s="448"/>
      <c r="M461" s="448"/>
      <c r="N461" s="448"/>
      <c r="O461" s="448"/>
      <c r="P461" s="448"/>
      <c r="Q461" s="448"/>
      <c r="R461" s="448"/>
      <c r="S461" s="448"/>
      <c r="T461" s="448"/>
      <c r="U461" s="448"/>
      <c r="V461" s="448"/>
      <c r="W461" s="448"/>
      <c r="X461" s="448"/>
      <c r="Y461" s="448"/>
      <c r="Z461" s="448"/>
      <c r="AA461" s="448"/>
      <c r="AB461" s="448"/>
      <c r="AC461" s="448"/>
      <c r="AD461" s="448"/>
    </row>
    <row r="462" ht="12.75" customHeight="1">
      <c r="A462" s="448"/>
      <c r="B462" s="448"/>
      <c r="C462" s="448"/>
      <c r="D462" s="448"/>
      <c r="E462" s="448"/>
      <c r="F462" s="448"/>
      <c r="G462" s="448"/>
      <c r="H462" s="448"/>
      <c r="I462" s="448"/>
      <c r="J462" s="448"/>
      <c r="K462" s="448"/>
      <c r="L462" s="448"/>
      <c r="M462" s="448"/>
      <c r="N462" s="448"/>
      <c r="O462" s="448"/>
      <c r="P462" s="448"/>
      <c r="Q462" s="448"/>
      <c r="R462" s="448"/>
      <c r="S462" s="448"/>
      <c r="T462" s="448"/>
      <c r="U462" s="448"/>
      <c r="V462" s="448"/>
      <c r="W462" s="448"/>
      <c r="X462" s="448"/>
      <c r="Y462" s="448"/>
      <c r="Z462" s="448"/>
      <c r="AA462" s="448"/>
      <c r="AB462" s="448"/>
      <c r="AC462" s="448"/>
      <c r="AD462" s="448"/>
    </row>
    <row r="463" ht="12.75" customHeight="1">
      <c r="A463" s="448"/>
      <c r="B463" s="448"/>
      <c r="C463" s="448"/>
      <c r="D463" s="448"/>
      <c r="E463" s="448"/>
      <c r="F463" s="448"/>
      <c r="G463" s="448"/>
      <c r="H463" s="448"/>
      <c r="I463" s="448"/>
      <c r="J463" s="448"/>
      <c r="K463" s="448"/>
      <c r="L463" s="448"/>
      <c r="M463" s="448"/>
      <c r="N463" s="448"/>
      <c r="O463" s="448"/>
      <c r="P463" s="448"/>
      <c r="Q463" s="448"/>
      <c r="R463" s="448"/>
      <c r="S463" s="448"/>
      <c r="T463" s="448"/>
      <c r="U463" s="448"/>
      <c r="V463" s="448"/>
      <c r="W463" s="448"/>
      <c r="X463" s="448"/>
      <c r="Y463" s="448"/>
      <c r="Z463" s="448"/>
      <c r="AA463" s="448"/>
      <c r="AB463" s="448"/>
      <c r="AC463" s="448"/>
      <c r="AD463" s="448"/>
    </row>
    <row r="464" ht="12.75" customHeight="1">
      <c r="A464" s="448"/>
      <c r="B464" s="448"/>
      <c r="C464" s="448"/>
      <c r="D464" s="448"/>
      <c r="E464" s="448"/>
      <c r="F464" s="448"/>
      <c r="G464" s="448"/>
      <c r="H464" s="448"/>
      <c r="I464" s="448"/>
      <c r="J464" s="448"/>
      <c r="K464" s="448"/>
      <c r="L464" s="448"/>
      <c r="M464" s="448"/>
      <c r="N464" s="448"/>
      <c r="O464" s="448"/>
      <c r="P464" s="448"/>
      <c r="Q464" s="448"/>
      <c r="R464" s="448"/>
      <c r="S464" s="448"/>
      <c r="T464" s="448"/>
      <c r="U464" s="448"/>
      <c r="V464" s="448"/>
      <c r="W464" s="448"/>
      <c r="X464" s="448"/>
      <c r="Y464" s="448"/>
      <c r="Z464" s="448"/>
      <c r="AA464" s="448"/>
      <c r="AB464" s="448"/>
      <c r="AC464" s="448"/>
      <c r="AD464" s="448"/>
    </row>
    <row r="465" ht="12.75" customHeight="1">
      <c r="A465" s="448"/>
      <c r="B465" s="448"/>
      <c r="C465" s="448"/>
      <c r="D465" s="448"/>
      <c r="E465" s="448"/>
      <c r="F465" s="448"/>
      <c r="G465" s="448"/>
      <c r="H465" s="448"/>
      <c r="I465" s="448"/>
      <c r="J465" s="448"/>
      <c r="K465" s="448"/>
      <c r="L465" s="448"/>
      <c r="M465" s="448"/>
      <c r="N465" s="448"/>
      <c r="O465" s="448"/>
      <c r="P465" s="448"/>
      <c r="Q465" s="448"/>
      <c r="R465" s="448"/>
      <c r="S465" s="448"/>
      <c r="T465" s="448"/>
      <c r="U465" s="448"/>
      <c r="V465" s="448"/>
      <c r="W465" s="448"/>
      <c r="X465" s="448"/>
      <c r="Y465" s="448"/>
      <c r="Z465" s="448"/>
      <c r="AA465" s="448"/>
      <c r="AB465" s="448"/>
      <c r="AC465" s="448"/>
      <c r="AD465" s="448"/>
    </row>
    <row r="466" ht="12.75" customHeight="1">
      <c r="A466" s="448"/>
      <c r="B466" s="448"/>
      <c r="C466" s="448"/>
      <c r="D466" s="448"/>
      <c r="E466" s="448"/>
      <c r="F466" s="448"/>
      <c r="G466" s="448"/>
      <c r="H466" s="448"/>
      <c r="I466" s="448"/>
      <c r="J466" s="448"/>
      <c r="K466" s="448"/>
      <c r="L466" s="448"/>
      <c r="M466" s="448"/>
      <c r="N466" s="448"/>
      <c r="O466" s="448"/>
      <c r="P466" s="448"/>
      <c r="Q466" s="448"/>
      <c r="R466" s="448"/>
      <c r="S466" s="448"/>
      <c r="T466" s="448"/>
      <c r="U466" s="448"/>
      <c r="V466" s="448"/>
      <c r="W466" s="448"/>
      <c r="X466" s="448"/>
      <c r="Y466" s="448"/>
      <c r="Z466" s="448"/>
      <c r="AA466" s="448"/>
      <c r="AB466" s="448"/>
      <c r="AC466" s="448"/>
      <c r="AD466" s="448"/>
    </row>
    <row r="467" ht="12.75" customHeight="1">
      <c r="A467" s="448"/>
      <c r="B467" s="448"/>
      <c r="C467" s="448"/>
      <c r="D467" s="448"/>
      <c r="E467" s="448"/>
      <c r="F467" s="448"/>
      <c r="G467" s="448"/>
      <c r="H467" s="448"/>
      <c r="I467" s="448"/>
      <c r="J467" s="448"/>
      <c r="K467" s="448"/>
      <c r="L467" s="448"/>
      <c r="M467" s="448"/>
      <c r="N467" s="448"/>
      <c r="O467" s="448"/>
      <c r="P467" s="448"/>
      <c r="Q467" s="448"/>
      <c r="R467" s="448"/>
      <c r="S467" s="448"/>
      <c r="T467" s="448"/>
      <c r="U467" s="448"/>
      <c r="V467" s="448"/>
      <c r="W467" s="448"/>
      <c r="X467" s="448"/>
      <c r="Y467" s="448"/>
      <c r="Z467" s="448"/>
      <c r="AA467" s="448"/>
      <c r="AB467" s="448"/>
      <c r="AC467" s="448"/>
      <c r="AD467" s="448"/>
    </row>
    <row r="468" ht="12.75" customHeight="1">
      <c r="A468" s="448"/>
      <c r="B468" s="448"/>
      <c r="C468" s="448"/>
      <c r="D468" s="448"/>
      <c r="E468" s="448"/>
      <c r="F468" s="448"/>
      <c r="G468" s="448"/>
      <c r="H468" s="448"/>
      <c r="I468" s="448"/>
      <c r="J468" s="448"/>
      <c r="K468" s="448"/>
      <c r="L468" s="448"/>
      <c r="M468" s="448"/>
      <c r="N468" s="448"/>
      <c r="O468" s="448"/>
      <c r="P468" s="448"/>
      <c r="Q468" s="448"/>
      <c r="R468" s="448"/>
      <c r="S468" s="448"/>
      <c r="T468" s="448"/>
      <c r="U468" s="448"/>
      <c r="V468" s="448"/>
      <c r="W468" s="448"/>
      <c r="X468" s="448"/>
      <c r="Y468" s="448"/>
      <c r="Z468" s="448"/>
      <c r="AA468" s="448"/>
      <c r="AB468" s="448"/>
      <c r="AC468" s="448"/>
      <c r="AD468" s="448"/>
    </row>
    <row r="469" ht="12.75" customHeight="1">
      <c r="A469" s="448"/>
      <c r="B469" s="448"/>
      <c r="C469" s="448"/>
      <c r="D469" s="448"/>
      <c r="E469" s="448"/>
      <c r="F469" s="448"/>
      <c r="G469" s="448"/>
      <c r="H469" s="448"/>
      <c r="I469" s="448"/>
      <c r="J469" s="448"/>
      <c r="K469" s="448"/>
      <c r="L469" s="448"/>
      <c r="M469" s="448"/>
      <c r="N469" s="448"/>
      <c r="O469" s="448"/>
      <c r="P469" s="448"/>
      <c r="Q469" s="448"/>
      <c r="R469" s="448"/>
      <c r="S469" s="448"/>
      <c r="T469" s="448"/>
      <c r="U469" s="448"/>
      <c r="V469" s="448"/>
      <c r="W469" s="448"/>
      <c r="X469" s="448"/>
      <c r="Y469" s="448"/>
      <c r="Z469" s="448"/>
      <c r="AA469" s="448"/>
      <c r="AB469" s="448"/>
      <c r="AC469" s="448"/>
      <c r="AD469" s="448"/>
    </row>
    <row r="470" ht="12.75" customHeight="1">
      <c r="A470" s="448"/>
      <c r="B470" s="448"/>
      <c r="C470" s="448"/>
      <c r="D470" s="448"/>
      <c r="E470" s="448"/>
      <c r="F470" s="448"/>
      <c r="G470" s="448"/>
      <c r="H470" s="448"/>
      <c r="I470" s="448"/>
      <c r="J470" s="448"/>
      <c r="K470" s="448"/>
      <c r="L470" s="448"/>
      <c r="M470" s="448"/>
      <c r="N470" s="448"/>
      <c r="O470" s="448"/>
      <c r="P470" s="448"/>
      <c r="Q470" s="448"/>
      <c r="R470" s="448"/>
      <c r="S470" s="448"/>
      <c r="T470" s="448"/>
      <c r="U470" s="448"/>
      <c r="V470" s="448"/>
      <c r="W470" s="448"/>
      <c r="X470" s="448"/>
      <c r="Y470" s="448"/>
      <c r="Z470" s="448"/>
      <c r="AA470" s="448"/>
      <c r="AB470" s="448"/>
      <c r="AC470" s="448"/>
      <c r="AD470" s="448"/>
    </row>
    <row r="471" ht="12.75" customHeight="1">
      <c r="A471" s="448"/>
      <c r="B471" s="448"/>
      <c r="C471" s="448"/>
      <c r="D471" s="448"/>
      <c r="E471" s="448"/>
      <c r="F471" s="448"/>
      <c r="G471" s="448"/>
      <c r="H471" s="448"/>
      <c r="I471" s="448"/>
      <c r="J471" s="448"/>
      <c r="K471" s="448"/>
      <c r="L471" s="448"/>
      <c r="M471" s="448"/>
      <c r="N471" s="448"/>
      <c r="O471" s="448"/>
      <c r="P471" s="448"/>
      <c r="Q471" s="448"/>
      <c r="R471" s="448"/>
      <c r="S471" s="448"/>
      <c r="T471" s="448"/>
      <c r="U471" s="448"/>
      <c r="V471" s="448"/>
      <c r="W471" s="448"/>
      <c r="X471" s="448"/>
      <c r="Y471" s="448"/>
      <c r="Z471" s="448"/>
      <c r="AA471" s="448"/>
      <c r="AB471" s="448"/>
      <c r="AC471" s="448"/>
      <c r="AD471" s="448"/>
    </row>
    <row r="472" ht="12.75" customHeight="1">
      <c r="A472" s="448"/>
      <c r="B472" s="448"/>
      <c r="C472" s="448"/>
      <c r="D472" s="448"/>
      <c r="E472" s="448"/>
      <c r="F472" s="448"/>
      <c r="G472" s="448"/>
      <c r="H472" s="448"/>
      <c r="I472" s="448"/>
      <c r="J472" s="448"/>
      <c r="K472" s="448"/>
      <c r="L472" s="448"/>
      <c r="M472" s="448"/>
      <c r="N472" s="448"/>
      <c r="O472" s="448"/>
      <c r="P472" s="448"/>
      <c r="Q472" s="448"/>
      <c r="R472" s="448"/>
      <c r="S472" s="448"/>
      <c r="T472" s="448"/>
      <c r="U472" s="448"/>
      <c r="V472" s="448"/>
      <c r="W472" s="448"/>
      <c r="X472" s="448"/>
      <c r="Y472" s="448"/>
      <c r="Z472" s="448"/>
      <c r="AA472" s="448"/>
      <c r="AB472" s="448"/>
      <c r="AC472" s="448"/>
      <c r="AD472" s="448"/>
    </row>
    <row r="473" ht="12.75" customHeight="1">
      <c r="A473" s="448"/>
      <c r="B473" s="448"/>
      <c r="C473" s="448"/>
      <c r="D473" s="448"/>
      <c r="E473" s="448"/>
      <c r="F473" s="448"/>
      <c r="G473" s="448"/>
      <c r="H473" s="448"/>
      <c r="I473" s="448"/>
      <c r="J473" s="448"/>
      <c r="K473" s="448"/>
      <c r="L473" s="448"/>
      <c r="M473" s="448"/>
      <c r="N473" s="448"/>
      <c r="O473" s="448"/>
      <c r="P473" s="448"/>
      <c r="Q473" s="448"/>
      <c r="R473" s="448"/>
      <c r="S473" s="448"/>
      <c r="T473" s="448"/>
      <c r="U473" s="448"/>
      <c r="V473" s="448"/>
      <c r="W473" s="448"/>
      <c r="X473" s="448"/>
      <c r="Y473" s="448"/>
      <c r="Z473" s="448"/>
      <c r="AA473" s="448"/>
      <c r="AB473" s="448"/>
      <c r="AC473" s="448"/>
      <c r="AD473" s="448"/>
    </row>
    <row r="474" ht="12.75" customHeight="1">
      <c r="A474" s="448"/>
      <c r="B474" s="448"/>
      <c r="C474" s="448"/>
      <c r="D474" s="448"/>
      <c r="E474" s="448"/>
      <c r="F474" s="448"/>
      <c r="G474" s="448"/>
      <c r="H474" s="448"/>
      <c r="I474" s="448"/>
      <c r="J474" s="448"/>
      <c r="K474" s="448"/>
      <c r="L474" s="448"/>
      <c r="M474" s="448"/>
      <c r="N474" s="448"/>
      <c r="O474" s="448"/>
      <c r="P474" s="448"/>
      <c r="Q474" s="448"/>
      <c r="R474" s="448"/>
      <c r="S474" s="448"/>
      <c r="T474" s="448"/>
      <c r="U474" s="448"/>
      <c r="V474" s="448"/>
      <c r="W474" s="448"/>
      <c r="X474" s="448"/>
      <c r="Y474" s="448"/>
      <c r="Z474" s="448"/>
      <c r="AA474" s="448"/>
      <c r="AB474" s="448"/>
      <c r="AC474" s="448"/>
      <c r="AD474" s="448"/>
    </row>
    <row r="475" ht="12.75" customHeight="1">
      <c r="A475" s="448"/>
      <c r="B475" s="448"/>
      <c r="C475" s="448"/>
      <c r="D475" s="448"/>
      <c r="E475" s="448"/>
      <c r="F475" s="448"/>
      <c r="G475" s="448"/>
      <c r="H475" s="448"/>
      <c r="I475" s="448"/>
      <c r="J475" s="448"/>
      <c r="K475" s="448"/>
      <c r="L475" s="448"/>
      <c r="M475" s="448"/>
      <c r="N475" s="448"/>
      <c r="O475" s="448"/>
      <c r="P475" s="448"/>
      <c r="Q475" s="448"/>
      <c r="R475" s="448"/>
      <c r="S475" s="448"/>
      <c r="T475" s="448"/>
      <c r="U475" s="448"/>
      <c r="V475" s="448"/>
      <c r="W475" s="448"/>
      <c r="X475" s="448"/>
      <c r="Y475" s="448"/>
      <c r="Z475" s="448"/>
      <c r="AA475" s="448"/>
      <c r="AB475" s="448"/>
      <c r="AC475" s="448"/>
      <c r="AD475" s="448"/>
    </row>
    <row r="476" ht="12.75" customHeight="1">
      <c r="A476" s="448"/>
      <c r="B476" s="448"/>
      <c r="C476" s="448"/>
      <c r="D476" s="448"/>
      <c r="E476" s="448"/>
      <c r="F476" s="448"/>
      <c r="G476" s="448"/>
      <c r="H476" s="448"/>
      <c r="I476" s="448"/>
      <c r="J476" s="448"/>
      <c r="K476" s="448"/>
      <c r="L476" s="448"/>
      <c r="M476" s="448"/>
      <c r="N476" s="448"/>
      <c r="O476" s="448"/>
      <c r="P476" s="448"/>
      <c r="Q476" s="448"/>
      <c r="R476" s="448"/>
      <c r="S476" s="448"/>
      <c r="T476" s="448"/>
      <c r="U476" s="448"/>
      <c r="V476" s="448"/>
      <c r="W476" s="448"/>
      <c r="X476" s="448"/>
      <c r="Y476" s="448"/>
      <c r="Z476" s="448"/>
      <c r="AA476" s="448"/>
      <c r="AB476" s="448"/>
      <c r="AC476" s="448"/>
      <c r="AD476" s="448"/>
    </row>
    <row r="477" ht="12.75" customHeight="1">
      <c r="A477" s="448"/>
      <c r="B477" s="448"/>
      <c r="C477" s="448"/>
      <c r="D477" s="448"/>
      <c r="E477" s="448"/>
      <c r="F477" s="448"/>
      <c r="G477" s="448"/>
      <c r="H477" s="448"/>
      <c r="I477" s="448"/>
      <c r="J477" s="448"/>
      <c r="K477" s="448"/>
      <c r="L477" s="448"/>
      <c r="M477" s="448"/>
      <c r="N477" s="448"/>
      <c r="O477" s="448"/>
      <c r="P477" s="448"/>
      <c r="Q477" s="448"/>
      <c r="R477" s="448"/>
      <c r="S477" s="448"/>
      <c r="T477" s="448"/>
      <c r="U477" s="448"/>
      <c r="V477" s="448"/>
      <c r="W477" s="448"/>
      <c r="X477" s="448"/>
      <c r="Y477" s="448"/>
      <c r="Z477" s="448"/>
      <c r="AA477" s="448"/>
      <c r="AB477" s="448"/>
      <c r="AC477" s="448"/>
      <c r="AD477" s="448"/>
    </row>
    <row r="478" ht="12.75" customHeight="1">
      <c r="A478" s="448"/>
      <c r="B478" s="448"/>
      <c r="C478" s="448"/>
      <c r="D478" s="448"/>
      <c r="E478" s="448"/>
      <c r="F478" s="448"/>
      <c r="G478" s="448"/>
      <c r="H478" s="448"/>
      <c r="I478" s="448"/>
      <c r="J478" s="448"/>
      <c r="K478" s="448"/>
      <c r="L478" s="448"/>
      <c r="M478" s="448"/>
      <c r="N478" s="448"/>
      <c r="O478" s="448"/>
      <c r="P478" s="448"/>
      <c r="Q478" s="448"/>
      <c r="R478" s="448"/>
      <c r="S478" s="448"/>
      <c r="T478" s="448"/>
      <c r="U478" s="448"/>
      <c r="V478" s="448"/>
      <c r="W478" s="448"/>
      <c r="X478" s="448"/>
      <c r="Y478" s="448"/>
      <c r="Z478" s="448"/>
      <c r="AA478" s="448"/>
      <c r="AB478" s="448"/>
      <c r="AC478" s="448"/>
      <c r="AD478" s="448"/>
    </row>
    <row r="479" ht="12.75" customHeight="1">
      <c r="A479" s="448"/>
      <c r="B479" s="448"/>
      <c r="C479" s="448"/>
      <c r="D479" s="448"/>
      <c r="E479" s="448"/>
      <c r="F479" s="448"/>
      <c r="G479" s="448"/>
      <c r="H479" s="448"/>
      <c r="I479" s="448"/>
      <c r="J479" s="448"/>
      <c r="K479" s="448"/>
      <c r="L479" s="448"/>
      <c r="M479" s="448"/>
      <c r="N479" s="448"/>
      <c r="O479" s="448"/>
      <c r="P479" s="448"/>
      <c r="Q479" s="448"/>
      <c r="R479" s="448"/>
      <c r="S479" s="448"/>
      <c r="T479" s="448"/>
      <c r="U479" s="448"/>
      <c r="V479" s="448"/>
      <c r="W479" s="448"/>
      <c r="X479" s="448"/>
      <c r="Y479" s="448"/>
      <c r="Z479" s="448"/>
      <c r="AA479" s="448"/>
      <c r="AB479" s="448"/>
      <c r="AC479" s="448"/>
      <c r="AD479" s="448"/>
    </row>
    <row r="480" ht="12.75" customHeight="1">
      <c r="A480" s="448"/>
      <c r="B480" s="448"/>
      <c r="C480" s="448"/>
      <c r="D480" s="448"/>
      <c r="E480" s="448"/>
      <c r="F480" s="448"/>
      <c r="G480" s="448"/>
      <c r="H480" s="448"/>
      <c r="I480" s="448"/>
      <c r="J480" s="448"/>
      <c r="K480" s="448"/>
      <c r="L480" s="448"/>
      <c r="M480" s="448"/>
      <c r="N480" s="448"/>
      <c r="O480" s="448"/>
      <c r="P480" s="448"/>
      <c r="Q480" s="448"/>
      <c r="R480" s="448"/>
      <c r="S480" s="448"/>
      <c r="T480" s="448"/>
      <c r="U480" s="448"/>
      <c r="V480" s="448"/>
      <c r="W480" s="448"/>
      <c r="X480" s="448"/>
      <c r="Y480" s="448"/>
      <c r="Z480" s="448"/>
      <c r="AA480" s="448"/>
      <c r="AB480" s="448"/>
      <c r="AC480" s="448"/>
      <c r="AD480" s="448"/>
    </row>
    <row r="481" ht="12.75" customHeight="1">
      <c r="A481" s="448"/>
      <c r="B481" s="448"/>
      <c r="C481" s="448"/>
      <c r="D481" s="448"/>
      <c r="E481" s="448"/>
      <c r="F481" s="448"/>
      <c r="G481" s="448"/>
      <c r="H481" s="448"/>
      <c r="I481" s="448"/>
      <c r="J481" s="448"/>
      <c r="K481" s="448"/>
      <c r="L481" s="448"/>
      <c r="M481" s="448"/>
      <c r="N481" s="448"/>
      <c r="O481" s="448"/>
      <c r="P481" s="448"/>
      <c r="Q481" s="448"/>
      <c r="R481" s="448"/>
      <c r="S481" s="448"/>
      <c r="T481" s="448"/>
      <c r="U481" s="448"/>
      <c r="V481" s="448"/>
      <c r="W481" s="448"/>
      <c r="X481" s="448"/>
      <c r="Y481" s="448"/>
      <c r="Z481" s="448"/>
      <c r="AA481" s="448"/>
      <c r="AB481" s="448"/>
      <c r="AC481" s="448"/>
      <c r="AD481" s="448"/>
    </row>
    <row r="482" ht="12.75" customHeight="1">
      <c r="A482" s="448"/>
      <c r="B482" s="448"/>
      <c r="C482" s="448"/>
      <c r="D482" s="448"/>
      <c r="E482" s="448"/>
      <c r="F482" s="448"/>
      <c r="G482" s="448"/>
      <c r="H482" s="448"/>
      <c r="I482" s="448"/>
      <c r="J482" s="448"/>
      <c r="K482" s="448"/>
      <c r="L482" s="448"/>
      <c r="M482" s="448"/>
      <c r="N482" s="448"/>
      <c r="O482" s="448"/>
      <c r="P482" s="448"/>
      <c r="Q482" s="448"/>
      <c r="R482" s="448"/>
      <c r="S482" s="448"/>
      <c r="T482" s="448"/>
      <c r="U482" s="448"/>
      <c r="V482" s="448"/>
      <c r="W482" s="448"/>
      <c r="X482" s="448"/>
      <c r="Y482" s="448"/>
      <c r="Z482" s="448"/>
      <c r="AA482" s="448"/>
      <c r="AB482" s="448"/>
      <c r="AC482" s="448"/>
      <c r="AD482" s="448"/>
    </row>
    <row r="483" ht="12.75" customHeight="1">
      <c r="A483" s="448"/>
      <c r="B483" s="448"/>
      <c r="C483" s="448"/>
      <c r="D483" s="448"/>
      <c r="E483" s="448"/>
      <c r="F483" s="448"/>
      <c r="G483" s="448"/>
      <c r="H483" s="448"/>
      <c r="I483" s="448"/>
      <c r="J483" s="448"/>
      <c r="K483" s="448"/>
      <c r="L483" s="448"/>
      <c r="M483" s="448"/>
      <c r="N483" s="448"/>
      <c r="O483" s="448"/>
      <c r="P483" s="448"/>
      <c r="Q483" s="448"/>
      <c r="R483" s="448"/>
      <c r="S483" s="448"/>
      <c r="T483" s="448"/>
      <c r="U483" s="448"/>
      <c r="V483" s="448"/>
      <c r="W483" s="448"/>
      <c r="X483" s="448"/>
      <c r="Y483" s="448"/>
      <c r="Z483" s="448"/>
      <c r="AA483" s="448"/>
      <c r="AB483" s="448"/>
      <c r="AC483" s="448"/>
      <c r="AD483" s="448"/>
    </row>
    <row r="484" ht="12.75" customHeight="1">
      <c r="A484" s="448"/>
      <c r="B484" s="448"/>
      <c r="C484" s="448"/>
      <c r="D484" s="448"/>
      <c r="E484" s="448"/>
      <c r="F484" s="448"/>
      <c r="G484" s="448"/>
      <c r="H484" s="448"/>
      <c r="I484" s="448"/>
      <c r="J484" s="448"/>
      <c r="K484" s="448"/>
      <c r="L484" s="448"/>
      <c r="M484" s="448"/>
      <c r="N484" s="448"/>
      <c r="O484" s="448"/>
      <c r="P484" s="448"/>
      <c r="Q484" s="448"/>
      <c r="R484" s="448"/>
      <c r="S484" s="448"/>
      <c r="T484" s="448"/>
      <c r="U484" s="448"/>
      <c r="V484" s="448"/>
      <c r="W484" s="448"/>
      <c r="X484" s="448"/>
      <c r="Y484" s="448"/>
      <c r="Z484" s="448"/>
      <c r="AA484" s="448"/>
      <c r="AB484" s="448"/>
      <c r="AC484" s="448"/>
      <c r="AD484" s="448"/>
    </row>
    <row r="485" ht="12.75" customHeight="1">
      <c r="A485" s="448"/>
      <c r="B485" s="448"/>
      <c r="C485" s="448"/>
      <c r="D485" s="448"/>
      <c r="E485" s="448"/>
      <c r="F485" s="448"/>
      <c r="G485" s="448"/>
      <c r="H485" s="448"/>
      <c r="I485" s="448"/>
      <c r="J485" s="448"/>
      <c r="K485" s="448"/>
      <c r="L485" s="448"/>
      <c r="M485" s="448"/>
      <c r="N485" s="448"/>
      <c r="O485" s="448"/>
      <c r="P485" s="448"/>
      <c r="Q485" s="448"/>
      <c r="R485" s="448"/>
      <c r="S485" s="448"/>
      <c r="T485" s="448"/>
      <c r="U485" s="448"/>
      <c r="V485" s="448"/>
      <c r="W485" s="448"/>
      <c r="X485" s="448"/>
      <c r="Y485" s="448"/>
      <c r="Z485" s="448"/>
      <c r="AA485" s="448"/>
      <c r="AB485" s="448"/>
      <c r="AC485" s="448"/>
      <c r="AD485" s="448"/>
    </row>
    <row r="486" ht="12.75" customHeight="1">
      <c r="A486" s="448"/>
      <c r="B486" s="448"/>
      <c r="C486" s="448"/>
      <c r="D486" s="448"/>
      <c r="E486" s="448"/>
      <c r="F486" s="448"/>
      <c r="G486" s="448"/>
      <c r="H486" s="448"/>
      <c r="I486" s="448"/>
      <c r="J486" s="448"/>
      <c r="K486" s="448"/>
      <c r="L486" s="448"/>
      <c r="M486" s="448"/>
      <c r="N486" s="448"/>
      <c r="O486" s="448"/>
      <c r="P486" s="448"/>
      <c r="Q486" s="448"/>
      <c r="R486" s="448"/>
      <c r="S486" s="448"/>
      <c r="T486" s="448"/>
      <c r="U486" s="448"/>
      <c r="V486" s="448"/>
      <c r="W486" s="448"/>
      <c r="X486" s="448"/>
      <c r="Y486" s="448"/>
      <c r="Z486" s="448"/>
      <c r="AA486" s="448"/>
      <c r="AB486" s="448"/>
      <c r="AC486" s="448"/>
      <c r="AD486" s="448"/>
    </row>
    <row r="487" ht="12.75" customHeight="1">
      <c r="A487" s="448"/>
      <c r="B487" s="448"/>
      <c r="C487" s="448"/>
      <c r="D487" s="448"/>
      <c r="E487" s="448"/>
      <c r="F487" s="448"/>
      <c r="G487" s="448"/>
      <c r="H487" s="448"/>
      <c r="I487" s="448"/>
      <c r="J487" s="448"/>
      <c r="K487" s="448"/>
      <c r="L487" s="448"/>
      <c r="M487" s="448"/>
      <c r="N487" s="448"/>
      <c r="O487" s="448"/>
      <c r="P487" s="448"/>
      <c r="Q487" s="448"/>
      <c r="R487" s="448"/>
      <c r="S487" s="448"/>
      <c r="T487" s="448"/>
      <c r="U487" s="448"/>
      <c r="V487" s="448"/>
      <c r="W487" s="448"/>
      <c r="X487" s="448"/>
      <c r="Y487" s="448"/>
      <c r="Z487" s="448"/>
      <c r="AA487" s="448"/>
      <c r="AB487" s="448"/>
      <c r="AC487" s="448"/>
      <c r="AD487" s="448"/>
    </row>
    <row r="488" ht="12.75" customHeight="1">
      <c r="A488" s="448"/>
      <c r="B488" s="448"/>
      <c r="C488" s="448"/>
      <c r="D488" s="448"/>
      <c r="E488" s="448"/>
      <c r="F488" s="448"/>
      <c r="G488" s="448"/>
      <c r="H488" s="448"/>
      <c r="I488" s="448"/>
      <c r="J488" s="448"/>
      <c r="K488" s="448"/>
      <c r="L488" s="448"/>
      <c r="M488" s="448"/>
      <c r="N488" s="448"/>
      <c r="O488" s="448"/>
      <c r="P488" s="448"/>
      <c r="Q488" s="448"/>
      <c r="R488" s="448"/>
      <c r="S488" s="448"/>
      <c r="T488" s="448"/>
      <c r="U488" s="448"/>
      <c r="V488" s="448"/>
      <c r="W488" s="448"/>
      <c r="X488" s="448"/>
      <c r="Y488" s="448"/>
      <c r="Z488" s="448"/>
      <c r="AA488" s="448"/>
      <c r="AB488" s="448"/>
      <c r="AC488" s="448"/>
      <c r="AD488" s="448"/>
    </row>
    <row r="489" ht="12.75" customHeight="1">
      <c r="A489" s="448"/>
      <c r="B489" s="448"/>
      <c r="C489" s="448"/>
      <c r="D489" s="448"/>
      <c r="E489" s="448"/>
      <c r="F489" s="448"/>
      <c r="G489" s="448"/>
      <c r="H489" s="448"/>
      <c r="I489" s="448"/>
      <c r="J489" s="448"/>
      <c r="K489" s="448"/>
      <c r="L489" s="448"/>
      <c r="M489" s="448"/>
      <c r="N489" s="448"/>
      <c r="O489" s="448"/>
      <c r="P489" s="448"/>
      <c r="Q489" s="448"/>
      <c r="R489" s="448"/>
      <c r="S489" s="448"/>
      <c r="T489" s="448"/>
      <c r="U489" s="448"/>
      <c r="V489" s="448"/>
      <c r="W489" s="448"/>
      <c r="X489" s="448"/>
      <c r="Y489" s="448"/>
      <c r="Z489" s="448"/>
      <c r="AA489" s="448"/>
      <c r="AB489" s="448"/>
      <c r="AC489" s="448"/>
      <c r="AD489" s="448"/>
    </row>
    <row r="490" ht="12.75" customHeight="1">
      <c r="A490" s="448"/>
      <c r="B490" s="448"/>
      <c r="C490" s="448"/>
      <c r="D490" s="448"/>
      <c r="E490" s="448"/>
      <c r="F490" s="448"/>
      <c r="G490" s="448"/>
      <c r="H490" s="448"/>
      <c r="I490" s="448"/>
      <c r="J490" s="448"/>
      <c r="K490" s="448"/>
      <c r="L490" s="448"/>
      <c r="M490" s="448"/>
      <c r="N490" s="448"/>
      <c r="O490" s="448"/>
      <c r="P490" s="448"/>
      <c r="Q490" s="448"/>
      <c r="R490" s="448"/>
      <c r="S490" s="448"/>
      <c r="T490" s="448"/>
      <c r="U490" s="448"/>
      <c r="V490" s="448"/>
      <c r="W490" s="448"/>
      <c r="X490" s="448"/>
      <c r="Y490" s="448"/>
      <c r="Z490" s="448"/>
      <c r="AA490" s="448"/>
      <c r="AB490" s="448"/>
      <c r="AC490" s="448"/>
      <c r="AD490" s="448"/>
    </row>
    <row r="491" ht="12.75" customHeight="1">
      <c r="A491" s="448"/>
      <c r="B491" s="448"/>
      <c r="C491" s="448"/>
      <c r="D491" s="448"/>
      <c r="E491" s="448"/>
      <c r="F491" s="448"/>
      <c r="G491" s="448"/>
      <c r="H491" s="448"/>
      <c r="I491" s="448"/>
      <c r="J491" s="448"/>
      <c r="K491" s="448"/>
      <c r="L491" s="448"/>
      <c r="M491" s="448"/>
      <c r="N491" s="448"/>
      <c r="O491" s="448"/>
      <c r="P491" s="448"/>
      <c r="Q491" s="448"/>
      <c r="R491" s="448"/>
      <c r="S491" s="448"/>
      <c r="T491" s="448"/>
      <c r="U491" s="448"/>
      <c r="V491" s="448"/>
      <c r="W491" s="448"/>
      <c r="X491" s="448"/>
      <c r="Y491" s="448"/>
      <c r="Z491" s="448"/>
      <c r="AA491" s="448"/>
      <c r="AB491" s="448"/>
      <c r="AC491" s="448"/>
      <c r="AD491" s="448"/>
    </row>
    <row r="492" ht="12.75" customHeight="1">
      <c r="A492" s="448"/>
      <c r="B492" s="448"/>
      <c r="C492" s="448"/>
      <c r="D492" s="448"/>
      <c r="E492" s="448"/>
      <c r="F492" s="448"/>
      <c r="G492" s="448"/>
      <c r="H492" s="448"/>
      <c r="I492" s="448"/>
      <c r="J492" s="448"/>
      <c r="K492" s="448"/>
      <c r="L492" s="448"/>
      <c r="M492" s="448"/>
      <c r="N492" s="448"/>
      <c r="O492" s="448"/>
      <c r="P492" s="448"/>
      <c r="Q492" s="448"/>
      <c r="R492" s="448"/>
      <c r="S492" s="448"/>
      <c r="T492" s="448"/>
      <c r="U492" s="448"/>
      <c r="V492" s="448"/>
      <c r="W492" s="448"/>
      <c r="X492" s="448"/>
      <c r="Y492" s="448"/>
      <c r="Z492" s="448"/>
      <c r="AA492" s="448"/>
      <c r="AB492" s="448"/>
      <c r="AC492" s="448"/>
      <c r="AD492" s="448"/>
    </row>
    <row r="493" ht="12.75" customHeight="1">
      <c r="A493" s="448"/>
      <c r="B493" s="448"/>
      <c r="C493" s="448"/>
      <c r="D493" s="448"/>
      <c r="E493" s="448"/>
      <c r="F493" s="448"/>
      <c r="G493" s="448"/>
      <c r="H493" s="448"/>
      <c r="I493" s="448"/>
      <c r="J493" s="448"/>
      <c r="K493" s="448"/>
      <c r="L493" s="448"/>
      <c r="M493" s="448"/>
      <c r="N493" s="448"/>
      <c r="O493" s="448"/>
      <c r="P493" s="448"/>
      <c r="Q493" s="448"/>
      <c r="R493" s="448"/>
      <c r="S493" s="448"/>
      <c r="T493" s="448"/>
      <c r="U493" s="448"/>
      <c r="V493" s="448"/>
      <c r="W493" s="448"/>
      <c r="X493" s="448"/>
      <c r="Y493" s="448"/>
      <c r="Z493" s="448"/>
      <c r="AA493" s="448"/>
      <c r="AB493" s="448"/>
      <c r="AC493" s="448"/>
      <c r="AD493" s="448"/>
    </row>
    <row r="494" ht="12.75" customHeight="1">
      <c r="A494" s="448"/>
      <c r="B494" s="448"/>
      <c r="C494" s="448"/>
      <c r="D494" s="448"/>
      <c r="E494" s="448"/>
      <c r="F494" s="448"/>
      <c r="G494" s="448"/>
      <c r="H494" s="448"/>
      <c r="I494" s="448"/>
      <c r="J494" s="448"/>
      <c r="K494" s="448"/>
      <c r="L494" s="448"/>
      <c r="M494" s="448"/>
      <c r="N494" s="448"/>
      <c r="O494" s="448"/>
      <c r="P494" s="448"/>
      <c r="Q494" s="448"/>
      <c r="R494" s="448"/>
      <c r="S494" s="448"/>
      <c r="T494" s="448"/>
      <c r="U494" s="448"/>
      <c r="V494" s="448"/>
      <c r="W494" s="448"/>
      <c r="X494" s="448"/>
      <c r="Y494" s="448"/>
      <c r="Z494" s="448"/>
      <c r="AA494" s="448"/>
      <c r="AB494" s="448"/>
      <c r="AC494" s="448"/>
      <c r="AD494" s="448"/>
    </row>
    <row r="495" ht="12.75" customHeight="1">
      <c r="A495" s="448"/>
      <c r="B495" s="448"/>
      <c r="C495" s="448"/>
      <c r="D495" s="448"/>
      <c r="E495" s="448"/>
      <c r="F495" s="448"/>
      <c r="G495" s="448"/>
      <c r="H495" s="448"/>
      <c r="I495" s="448"/>
      <c r="J495" s="448"/>
      <c r="K495" s="448"/>
      <c r="L495" s="448"/>
      <c r="M495" s="448"/>
      <c r="N495" s="448"/>
      <c r="O495" s="448"/>
      <c r="P495" s="448"/>
      <c r="Q495" s="448"/>
      <c r="R495" s="448"/>
      <c r="S495" s="448"/>
      <c r="T495" s="448"/>
      <c r="U495" s="448"/>
      <c r="V495" s="448"/>
      <c r="W495" s="448"/>
      <c r="X495" s="448"/>
      <c r="Y495" s="448"/>
      <c r="Z495" s="448"/>
      <c r="AA495" s="448"/>
      <c r="AB495" s="448"/>
      <c r="AC495" s="448"/>
      <c r="AD495" s="448"/>
    </row>
    <row r="496" ht="12.75" customHeight="1">
      <c r="A496" s="448"/>
      <c r="B496" s="448"/>
      <c r="C496" s="448"/>
      <c r="D496" s="448"/>
      <c r="E496" s="448"/>
      <c r="F496" s="448"/>
      <c r="G496" s="448"/>
      <c r="H496" s="448"/>
      <c r="I496" s="448"/>
      <c r="J496" s="448"/>
      <c r="K496" s="448"/>
      <c r="L496" s="448"/>
      <c r="M496" s="448"/>
      <c r="N496" s="448"/>
      <c r="O496" s="448"/>
      <c r="P496" s="448"/>
      <c r="Q496" s="448"/>
      <c r="R496" s="448"/>
      <c r="S496" s="448"/>
      <c r="T496" s="448"/>
      <c r="U496" s="448"/>
      <c r="V496" s="448"/>
      <c r="W496" s="448"/>
      <c r="X496" s="448"/>
      <c r="Y496" s="448"/>
      <c r="Z496" s="448"/>
      <c r="AA496" s="448"/>
      <c r="AB496" s="448"/>
      <c r="AC496" s="448"/>
      <c r="AD496" s="448"/>
    </row>
    <row r="497" ht="12.75" customHeight="1">
      <c r="A497" s="448"/>
      <c r="B497" s="448"/>
      <c r="C497" s="448"/>
      <c r="D497" s="448"/>
      <c r="E497" s="448"/>
      <c r="F497" s="448"/>
      <c r="G497" s="448"/>
      <c r="H497" s="448"/>
      <c r="I497" s="448"/>
      <c r="J497" s="448"/>
      <c r="K497" s="448"/>
      <c r="L497" s="448"/>
      <c r="M497" s="448"/>
      <c r="N497" s="448"/>
      <c r="O497" s="448"/>
      <c r="P497" s="448"/>
      <c r="Q497" s="448"/>
      <c r="R497" s="448"/>
      <c r="S497" s="448"/>
      <c r="T497" s="448"/>
      <c r="U497" s="448"/>
      <c r="V497" s="448"/>
      <c r="W497" s="448"/>
      <c r="X497" s="448"/>
      <c r="Y497" s="448"/>
      <c r="Z497" s="448"/>
      <c r="AA497" s="448"/>
      <c r="AB497" s="448"/>
      <c r="AC497" s="448"/>
      <c r="AD497" s="448"/>
    </row>
    <row r="498" ht="12.75" customHeight="1">
      <c r="A498" s="448"/>
      <c r="B498" s="448"/>
      <c r="C498" s="448"/>
      <c r="D498" s="448"/>
      <c r="E498" s="448"/>
      <c r="F498" s="448"/>
      <c r="G498" s="448"/>
      <c r="H498" s="448"/>
      <c r="I498" s="448"/>
      <c r="J498" s="448"/>
      <c r="K498" s="448"/>
      <c r="L498" s="448"/>
      <c r="M498" s="448"/>
      <c r="N498" s="448"/>
      <c r="O498" s="448"/>
      <c r="P498" s="448"/>
      <c r="Q498" s="448"/>
      <c r="R498" s="448"/>
      <c r="S498" s="448"/>
      <c r="T498" s="448"/>
      <c r="U498" s="448"/>
      <c r="V498" s="448"/>
      <c r="W498" s="448"/>
      <c r="X498" s="448"/>
      <c r="Y498" s="448"/>
      <c r="Z498" s="448"/>
      <c r="AA498" s="448"/>
      <c r="AB498" s="448"/>
      <c r="AC498" s="448"/>
      <c r="AD498" s="448"/>
    </row>
    <row r="499" ht="12.75" customHeight="1">
      <c r="A499" s="448"/>
      <c r="B499" s="448"/>
      <c r="C499" s="448"/>
      <c r="D499" s="448"/>
      <c r="E499" s="448"/>
      <c r="F499" s="448"/>
      <c r="G499" s="448"/>
      <c r="H499" s="448"/>
      <c r="I499" s="448"/>
      <c r="J499" s="448"/>
      <c r="K499" s="448"/>
      <c r="L499" s="448"/>
      <c r="M499" s="448"/>
      <c r="N499" s="448"/>
      <c r="O499" s="448"/>
      <c r="P499" s="448"/>
      <c r="Q499" s="448"/>
      <c r="R499" s="448"/>
      <c r="S499" s="448"/>
      <c r="T499" s="448"/>
      <c r="U499" s="448"/>
      <c r="V499" s="448"/>
      <c r="W499" s="448"/>
      <c r="X499" s="448"/>
      <c r="Y499" s="448"/>
      <c r="Z499" s="448"/>
      <c r="AA499" s="448"/>
      <c r="AB499" s="448"/>
      <c r="AC499" s="448"/>
      <c r="AD499" s="448"/>
    </row>
    <row r="500" ht="12.75" customHeight="1">
      <c r="A500" s="448"/>
      <c r="B500" s="448"/>
      <c r="C500" s="448"/>
      <c r="D500" s="448"/>
      <c r="E500" s="448"/>
      <c r="F500" s="448"/>
      <c r="G500" s="448"/>
      <c r="H500" s="448"/>
      <c r="I500" s="448"/>
      <c r="J500" s="448"/>
      <c r="K500" s="448"/>
      <c r="L500" s="448"/>
      <c r="M500" s="448"/>
      <c r="N500" s="448"/>
      <c r="O500" s="448"/>
      <c r="P500" s="448"/>
      <c r="Q500" s="448"/>
      <c r="R500" s="448"/>
      <c r="S500" s="448"/>
      <c r="T500" s="448"/>
      <c r="U500" s="448"/>
      <c r="V500" s="448"/>
      <c r="W500" s="448"/>
      <c r="X500" s="448"/>
      <c r="Y500" s="448"/>
      <c r="Z500" s="448"/>
      <c r="AA500" s="448"/>
      <c r="AB500" s="448"/>
      <c r="AC500" s="448"/>
      <c r="AD500" s="448"/>
    </row>
    <row r="501" ht="12.75" customHeight="1">
      <c r="A501" s="448"/>
      <c r="B501" s="448"/>
      <c r="C501" s="448"/>
      <c r="D501" s="448"/>
      <c r="E501" s="448"/>
      <c r="F501" s="448"/>
      <c r="G501" s="448"/>
      <c r="H501" s="448"/>
      <c r="I501" s="448"/>
      <c r="J501" s="448"/>
      <c r="K501" s="448"/>
      <c r="L501" s="448"/>
      <c r="M501" s="448"/>
      <c r="N501" s="448"/>
      <c r="O501" s="448"/>
      <c r="P501" s="448"/>
      <c r="Q501" s="448"/>
      <c r="R501" s="448"/>
      <c r="S501" s="448"/>
      <c r="T501" s="448"/>
      <c r="U501" s="448"/>
      <c r="V501" s="448"/>
      <c r="W501" s="448"/>
      <c r="X501" s="448"/>
      <c r="Y501" s="448"/>
      <c r="Z501" s="448"/>
      <c r="AA501" s="448"/>
      <c r="AB501" s="448"/>
      <c r="AC501" s="448"/>
      <c r="AD501" s="448"/>
    </row>
    <row r="502" ht="12.75" customHeight="1">
      <c r="A502" s="448"/>
      <c r="B502" s="448"/>
      <c r="C502" s="448"/>
      <c r="D502" s="448"/>
      <c r="E502" s="448"/>
      <c r="F502" s="448"/>
      <c r="G502" s="448"/>
      <c r="H502" s="448"/>
      <c r="I502" s="448"/>
      <c r="J502" s="448"/>
      <c r="K502" s="448"/>
      <c r="L502" s="448"/>
      <c r="M502" s="448"/>
      <c r="N502" s="448"/>
      <c r="O502" s="448"/>
      <c r="P502" s="448"/>
      <c r="Q502" s="448"/>
      <c r="R502" s="448"/>
      <c r="S502" s="448"/>
      <c r="T502" s="448"/>
      <c r="U502" s="448"/>
      <c r="V502" s="448"/>
      <c r="W502" s="448"/>
      <c r="X502" s="448"/>
      <c r="Y502" s="448"/>
      <c r="Z502" s="448"/>
      <c r="AA502" s="448"/>
      <c r="AB502" s="448"/>
      <c r="AC502" s="448"/>
      <c r="AD502" s="448"/>
    </row>
    <row r="503" ht="12.75" customHeight="1">
      <c r="A503" s="448"/>
      <c r="B503" s="448"/>
      <c r="C503" s="448"/>
      <c r="D503" s="448"/>
      <c r="E503" s="448"/>
      <c r="F503" s="448"/>
      <c r="G503" s="448"/>
      <c r="H503" s="448"/>
      <c r="I503" s="448"/>
      <c r="J503" s="448"/>
      <c r="K503" s="448"/>
      <c r="L503" s="448"/>
      <c r="M503" s="448"/>
      <c r="N503" s="448"/>
      <c r="O503" s="448"/>
      <c r="P503" s="448"/>
      <c r="Q503" s="448"/>
      <c r="R503" s="448"/>
      <c r="S503" s="448"/>
      <c r="T503" s="448"/>
      <c r="U503" s="448"/>
      <c r="V503" s="448"/>
      <c r="W503" s="448"/>
      <c r="X503" s="448"/>
      <c r="Y503" s="448"/>
      <c r="Z503" s="448"/>
      <c r="AA503" s="448"/>
      <c r="AB503" s="448"/>
      <c r="AC503" s="448"/>
      <c r="AD503" s="448"/>
    </row>
    <row r="504" ht="12.75" customHeight="1">
      <c r="A504" s="448"/>
      <c r="B504" s="448"/>
      <c r="C504" s="448"/>
      <c r="D504" s="448"/>
      <c r="E504" s="448"/>
      <c r="F504" s="448"/>
      <c r="G504" s="448"/>
      <c r="H504" s="448"/>
      <c r="I504" s="448"/>
      <c r="J504" s="448"/>
      <c r="K504" s="448"/>
      <c r="L504" s="448"/>
      <c r="M504" s="448"/>
      <c r="N504" s="448"/>
      <c r="O504" s="448"/>
      <c r="P504" s="448"/>
      <c r="Q504" s="448"/>
      <c r="R504" s="448"/>
      <c r="S504" s="448"/>
      <c r="T504" s="448"/>
      <c r="U504" s="448"/>
      <c r="V504" s="448"/>
      <c r="W504" s="448"/>
      <c r="X504" s="448"/>
      <c r="Y504" s="448"/>
      <c r="Z504" s="448"/>
      <c r="AA504" s="448"/>
      <c r="AB504" s="448"/>
      <c r="AC504" s="448"/>
      <c r="AD504" s="448"/>
    </row>
    <row r="505" ht="12.75" customHeight="1">
      <c r="A505" s="448"/>
      <c r="B505" s="448"/>
      <c r="C505" s="448"/>
      <c r="D505" s="448"/>
      <c r="E505" s="448"/>
      <c r="F505" s="448"/>
      <c r="G505" s="448"/>
      <c r="H505" s="448"/>
      <c r="I505" s="448"/>
      <c r="J505" s="448"/>
      <c r="K505" s="448"/>
      <c r="L505" s="448"/>
      <c r="M505" s="448"/>
      <c r="N505" s="448"/>
      <c r="O505" s="448"/>
      <c r="P505" s="448"/>
      <c r="Q505" s="448"/>
      <c r="R505" s="448"/>
      <c r="S505" s="448"/>
      <c r="T505" s="448"/>
      <c r="U505" s="448"/>
      <c r="V505" s="448"/>
      <c r="W505" s="448"/>
      <c r="X505" s="448"/>
      <c r="Y505" s="448"/>
      <c r="Z505" s="448"/>
      <c r="AA505" s="448"/>
      <c r="AB505" s="448"/>
      <c r="AC505" s="448"/>
      <c r="AD505" s="448"/>
    </row>
    <row r="506" ht="12.75" customHeight="1">
      <c r="A506" s="448"/>
      <c r="B506" s="448"/>
      <c r="C506" s="448"/>
      <c r="D506" s="448"/>
      <c r="E506" s="448"/>
      <c r="F506" s="448"/>
      <c r="G506" s="448"/>
      <c r="H506" s="448"/>
      <c r="I506" s="448"/>
      <c r="J506" s="448"/>
      <c r="K506" s="448"/>
      <c r="L506" s="448"/>
      <c r="M506" s="448"/>
      <c r="N506" s="448"/>
      <c r="O506" s="448"/>
      <c r="P506" s="448"/>
      <c r="Q506" s="448"/>
      <c r="R506" s="448"/>
      <c r="S506" s="448"/>
      <c r="T506" s="448"/>
      <c r="U506" s="448"/>
      <c r="V506" s="448"/>
      <c r="W506" s="448"/>
      <c r="X506" s="448"/>
      <c r="Y506" s="448"/>
      <c r="Z506" s="448"/>
      <c r="AA506" s="448"/>
      <c r="AB506" s="448"/>
      <c r="AC506" s="448"/>
      <c r="AD506" s="448"/>
    </row>
    <row r="507" ht="12.75" customHeight="1">
      <c r="A507" s="448"/>
      <c r="B507" s="448"/>
      <c r="C507" s="448"/>
      <c r="D507" s="448"/>
      <c r="E507" s="448"/>
      <c r="F507" s="448"/>
      <c r="G507" s="448"/>
      <c r="H507" s="448"/>
      <c r="I507" s="448"/>
      <c r="J507" s="448"/>
      <c r="K507" s="448"/>
      <c r="L507" s="448"/>
      <c r="M507" s="448"/>
      <c r="N507" s="448"/>
      <c r="O507" s="448"/>
      <c r="P507" s="448"/>
      <c r="Q507" s="448"/>
      <c r="R507" s="448"/>
      <c r="S507" s="448"/>
      <c r="T507" s="448"/>
      <c r="U507" s="448"/>
      <c r="V507" s="448"/>
      <c r="W507" s="448"/>
      <c r="X507" s="448"/>
      <c r="Y507" s="448"/>
      <c r="Z507" s="448"/>
      <c r="AA507" s="448"/>
      <c r="AB507" s="448"/>
      <c r="AC507" s="448"/>
      <c r="AD507" s="448"/>
    </row>
    <row r="508" ht="12.75" customHeight="1">
      <c r="A508" s="448"/>
      <c r="B508" s="448"/>
      <c r="C508" s="448"/>
      <c r="D508" s="448"/>
      <c r="E508" s="448"/>
      <c r="F508" s="448"/>
      <c r="G508" s="448"/>
      <c r="H508" s="448"/>
      <c r="I508" s="448"/>
      <c r="J508" s="448"/>
      <c r="K508" s="448"/>
      <c r="L508" s="448"/>
      <c r="M508" s="448"/>
      <c r="N508" s="448"/>
      <c r="O508" s="448"/>
      <c r="P508" s="448"/>
      <c r="Q508" s="448"/>
      <c r="R508" s="448"/>
      <c r="S508" s="448"/>
      <c r="T508" s="448"/>
      <c r="U508" s="448"/>
      <c r="V508" s="448"/>
      <c r="W508" s="448"/>
      <c r="X508" s="448"/>
      <c r="Y508" s="448"/>
      <c r="Z508" s="448"/>
      <c r="AA508" s="448"/>
      <c r="AB508" s="448"/>
      <c r="AC508" s="448"/>
      <c r="AD508" s="448"/>
    </row>
    <row r="509" ht="12.75" customHeight="1">
      <c r="A509" s="448"/>
      <c r="B509" s="448"/>
      <c r="C509" s="448"/>
      <c r="D509" s="448"/>
      <c r="E509" s="448"/>
      <c r="F509" s="448"/>
      <c r="G509" s="448"/>
      <c r="H509" s="448"/>
      <c r="I509" s="448"/>
      <c r="J509" s="448"/>
      <c r="K509" s="448"/>
      <c r="L509" s="448"/>
      <c r="M509" s="448"/>
      <c r="N509" s="448"/>
      <c r="O509" s="448"/>
      <c r="P509" s="448"/>
      <c r="Q509" s="448"/>
      <c r="R509" s="448"/>
      <c r="S509" s="448"/>
      <c r="T509" s="448"/>
      <c r="U509" s="448"/>
      <c r="V509" s="448"/>
      <c r="W509" s="448"/>
      <c r="X509" s="448"/>
      <c r="Y509" s="448"/>
      <c r="Z509" s="448"/>
      <c r="AA509" s="448"/>
      <c r="AB509" s="448"/>
      <c r="AC509" s="448"/>
      <c r="AD509" s="448"/>
    </row>
    <row r="510" ht="12.75" customHeight="1">
      <c r="A510" s="448"/>
      <c r="B510" s="448"/>
      <c r="C510" s="448"/>
      <c r="D510" s="448"/>
      <c r="E510" s="448"/>
      <c r="F510" s="448"/>
      <c r="G510" s="448"/>
      <c r="H510" s="448"/>
      <c r="I510" s="448"/>
      <c r="J510" s="448"/>
      <c r="K510" s="448"/>
      <c r="L510" s="448"/>
      <c r="M510" s="448"/>
      <c r="N510" s="448"/>
      <c r="O510" s="448"/>
      <c r="P510" s="448"/>
      <c r="Q510" s="448"/>
      <c r="R510" s="448"/>
      <c r="S510" s="448"/>
      <c r="T510" s="448"/>
      <c r="U510" s="448"/>
      <c r="V510" s="448"/>
      <c r="W510" s="448"/>
      <c r="X510" s="448"/>
      <c r="Y510" s="448"/>
      <c r="Z510" s="448"/>
      <c r="AA510" s="448"/>
      <c r="AB510" s="448"/>
      <c r="AC510" s="448"/>
      <c r="AD510" s="448"/>
    </row>
    <row r="511" ht="12.75" customHeight="1">
      <c r="A511" s="448"/>
      <c r="B511" s="448"/>
      <c r="C511" s="448"/>
      <c r="D511" s="448"/>
      <c r="E511" s="448"/>
      <c r="F511" s="448"/>
      <c r="G511" s="448"/>
      <c r="H511" s="448"/>
      <c r="I511" s="448"/>
      <c r="J511" s="448"/>
      <c r="K511" s="448"/>
      <c r="L511" s="448"/>
      <c r="M511" s="448"/>
      <c r="N511" s="448"/>
      <c r="O511" s="448"/>
      <c r="P511" s="448"/>
      <c r="Q511" s="448"/>
      <c r="R511" s="448"/>
      <c r="S511" s="448"/>
      <c r="T511" s="448"/>
      <c r="U511" s="448"/>
      <c r="V511" s="448"/>
      <c r="W511" s="448"/>
      <c r="X511" s="448"/>
      <c r="Y511" s="448"/>
      <c r="Z511" s="448"/>
      <c r="AA511" s="448"/>
      <c r="AB511" s="448"/>
      <c r="AC511" s="448"/>
      <c r="AD511" s="448"/>
    </row>
    <row r="512" ht="12.75" customHeight="1">
      <c r="A512" s="448"/>
      <c r="B512" s="448"/>
      <c r="C512" s="448"/>
      <c r="D512" s="448"/>
      <c r="E512" s="448"/>
      <c r="F512" s="448"/>
      <c r="G512" s="448"/>
      <c r="H512" s="448"/>
      <c r="I512" s="448"/>
      <c r="J512" s="448"/>
      <c r="K512" s="448"/>
      <c r="L512" s="448"/>
      <c r="M512" s="448"/>
      <c r="N512" s="448"/>
      <c r="O512" s="448"/>
      <c r="P512" s="448"/>
      <c r="Q512" s="448"/>
      <c r="R512" s="448"/>
      <c r="S512" s="448"/>
      <c r="T512" s="448"/>
      <c r="U512" s="448"/>
      <c r="V512" s="448"/>
      <c r="W512" s="448"/>
      <c r="X512" s="448"/>
      <c r="Y512" s="448"/>
      <c r="Z512" s="448"/>
      <c r="AA512" s="448"/>
      <c r="AB512" s="448"/>
      <c r="AC512" s="448"/>
      <c r="AD512" s="448"/>
    </row>
    <row r="513" ht="12.75" customHeight="1">
      <c r="A513" s="448"/>
      <c r="B513" s="448"/>
      <c r="C513" s="448"/>
      <c r="D513" s="448"/>
      <c r="E513" s="448"/>
      <c r="F513" s="448"/>
      <c r="G513" s="448"/>
      <c r="H513" s="448"/>
      <c r="I513" s="448"/>
      <c r="J513" s="448"/>
      <c r="K513" s="448"/>
      <c r="L513" s="448"/>
      <c r="M513" s="448"/>
      <c r="N513" s="448"/>
      <c r="O513" s="448"/>
      <c r="P513" s="448"/>
      <c r="Q513" s="448"/>
      <c r="R513" s="448"/>
      <c r="S513" s="448"/>
      <c r="T513" s="448"/>
      <c r="U513" s="448"/>
      <c r="V513" s="448"/>
      <c r="W513" s="448"/>
      <c r="X513" s="448"/>
      <c r="Y513" s="448"/>
      <c r="Z513" s="448"/>
      <c r="AA513" s="448"/>
      <c r="AB513" s="448"/>
      <c r="AC513" s="448"/>
      <c r="AD513" s="448"/>
    </row>
    <row r="514" ht="12.75" customHeight="1">
      <c r="A514" s="448"/>
      <c r="B514" s="448"/>
      <c r="C514" s="448"/>
      <c r="D514" s="448"/>
      <c r="E514" s="448"/>
      <c r="F514" s="448"/>
      <c r="G514" s="448"/>
      <c r="H514" s="448"/>
      <c r="I514" s="448"/>
      <c r="J514" s="448"/>
      <c r="K514" s="448"/>
      <c r="L514" s="448"/>
      <c r="M514" s="448"/>
      <c r="N514" s="448"/>
      <c r="O514" s="448"/>
      <c r="P514" s="448"/>
      <c r="Q514" s="448"/>
      <c r="R514" s="448"/>
      <c r="S514" s="448"/>
      <c r="T514" s="448"/>
      <c r="U514" s="448"/>
      <c r="V514" s="448"/>
      <c r="W514" s="448"/>
      <c r="X514" s="448"/>
      <c r="Y514" s="448"/>
      <c r="Z514" s="448"/>
      <c r="AA514" s="448"/>
      <c r="AB514" s="448"/>
      <c r="AC514" s="448"/>
      <c r="AD514" s="448"/>
    </row>
    <row r="515" ht="12.75" customHeight="1">
      <c r="A515" s="448"/>
      <c r="B515" s="448"/>
      <c r="C515" s="448"/>
      <c r="D515" s="448"/>
      <c r="E515" s="448"/>
      <c r="F515" s="448"/>
      <c r="G515" s="448"/>
      <c r="H515" s="448"/>
      <c r="I515" s="448"/>
      <c r="J515" s="448"/>
      <c r="K515" s="448"/>
      <c r="L515" s="448"/>
      <c r="M515" s="448"/>
      <c r="N515" s="448"/>
      <c r="O515" s="448"/>
      <c r="P515" s="448"/>
      <c r="Q515" s="448"/>
      <c r="R515" s="448"/>
      <c r="S515" s="448"/>
      <c r="T515" s="448"/>
      <c r="U515" s="448"/>
      <c r="V515" s="448"/>
      <c r="W515" s="448"/>
      <c r="X515" s="448"/>
      <c r="Y515" s="448"/>
      <c r="Z515" s="448"/>
      <c r="AA515" s="448"/>
      <c r="AB515" s="448"/>
      <c r="AC515" s="448"/>
      <c r="AD515" s="448"/>
    </row>
    <row r="516" ht="12.75" customHeight="1">
      <c r="A516" s="448"/>
      <c r="B516" s="448"/>
      <c r="C516" s="448"/>
      <c r="D516" s="448"/>
      <c r="E516" s="448"/>
      <c r="F516" s="448"/>
      <c r="G516" s="448"/>
      <c r="H516" s="448"/>
      <c r="I516" s="448"/>
      <c r="J516" s="448"/>
      <c r="K516" s="448"/>
      <c r="L516" s="448"/>
      <c r="M516" s="448"/>
      <c r="N516" s="448"/>
      <c r="O516" s="448"/>
      <c r="P516" s="448"/>
      <c r="Q516" s="448"/>
      <c r="R516" s="448"/>
      <c r="S516" s="448"/>
      <c r="T516" s="448"/>
      <c r="U516" s="448"/>
      <c r="V516" s="448"/>
      <c r="W516" s="448"/>
      <c r="X516" s="448"/>
      <c r="Y516" s="448"/>
      <c r="Z516" s="448"/>
      <c r="AA516" s="448"/>
      <c r="AB516" s="448"/>
      <c r="AC516" s="448"/>
      <c r="AD516" s="448"/>
    </row>
    <row r="517" ht="12.75" customHeight="1">
      <c r="A517" s="448"/>
      <c r="B517" s="448"/>
      <c r="C517" s="448"/>
      <c r="D517" s="448"/>
      <c r="E517" s="448"/>
      <c r="F517" s="448"/>
      <c r="G517" s="448"/>
      <c r="H517" s="448"/>
      <c r="I517" s="448"/>
      <c r="J517" s="448"/>
      <c r="K517" s="448"/>
      <c r="L517" s="448"/>
      <c r="M517" s="448"/>
      <c r="N517" s="448"/>
      <c r="O517" s="448"/>
      <c r="P517" s="448"/>
      <c r="Q517" s="448"/>
      <c r="R517" s="448"/>
      <c r="S517" s="448"/>
      <c r="T517" s="448"/>
      <c r="U517" s="448"/>
      <c r="V517" s="448"/>
      <c r="W517" s="448"/>
      <c r="X517" s="448"/>
      <c r="Y517" s="448"/>
      <c r="Z517" s="448"/>
      <c r="AA517" s="448"/>
      <c r="AB517" s="448"/>
      <c r="AC517" s="448"/>
      <c r="AD517" s="448"/>
    </row>
    <row r="518" ht="12.75" customHeight="1">
      <c r="A518" s="448"/>
      <c r="B518" s="448"/>
      <c r="C518" s="448"/>
      <c r="D518" s="448"/>
      <c r="E518" s="448"/>
      <c r="F518" s="448"/>
      <c r="G518" s="448"/>
      <c r="H518" s="448"/>
      <c r="I518" s="448"/>
      <c r="J518" s="448"/>
      <c r="K518" s="448"/>
      <c r="L518" s="448"/>
      <c r="M518" s="448"/>
      <c r="N518" s="448"/>
      <c r="O518" s="448"/>
      <c r="P518" s="448"/>
      <c r="Q518" s="448"/>
      <c r="R518" s="448"/>
      <c r="S518" s="448"/>
      <c r="T518" s="448"/>
      <c r="U518" s="448"/>
      <c r="V518" s="448"/>
      <c r="W518" s="448"/>
      <c r="X518" s="448"/>
      <c r="Y518" s="448"/>
      <c r="Z518" s="448"/>
      <c r="AA518" s="448"/>
      <c r="AB518" s="448"/>
      <c r="AC518" s="448"/>
      <c r="AD518" s="448"/>
    </row>
    <row r="519" ht="12.75" customHeight="1">
      <c r="A519" s="448"/>
      <c r="B519" s="448"/>
      <c r="C519" s="448"/>
      <c r="D519" s="448"/>
      <c r="E519" s="448"/>
      <c r="F519" s="448"/>
      <c r="G519" s="448"/>
      <c r="H519" s="448"/>
      <c r="I519" s="448"/>
      <c r="J519" s="448"/>
      <c r="K519" s="448"/>
      <c r="L519" s="448"/>
      <c r="M519" s="448"/>
      <c r="N519" s="448"/>
      <c r="O519" s="448"/>
      <c r="P519" s="448"/>
      <c r="Q519" s="448"/>
      <c r="R519" s="448"/>
      <c r="S519" s="448"/>
      <c r="T519" s="448"/>
      <c r="U519" s="448"/>
      <c r="V519" s="448"/>
      <c r="W519" s="448"/>
      <c r="X519" s="448"/>
      <c r="Y519" s="448"/>
      <c r="Z519" s="448"/>
      <c r="AA519" s="448"/>
      <c r="AB519" s="448"/>
      <c r="AC519" s="448"/>
      <c r="AD519" s="448"/>
    </row>
    <row r="520" ht="12.75" customHeight="1">
      <c r="A520" s="448"/>
      <c r="B520" s="448"/>
      <c r="C520" s="448"/>
      <c r="D520" s="448"/>
      <c r="E520" s="448"/>
      <c r="F520" s="448"/>
      <c r="G520" s="448"/>
      <c r="H520" s="448"/>
      <c r="I520" s="448"/>
      <c r="J520" s="448"/>
      <c r="K520" s="448"/>
      <c r="L520" s="448"/>
      <c r="M520" s="448"/>
      <c r="N520" s="448"/>
      <c r="O520" s="448"/>
      <c r="P520" s="448"/>
      <c r="Q520" s="448"/>
      <c r="R520" s="448"/>
      <c r="S520" s="448"/>
      <c r="T520" s="448"/>
      <c r="U520" s="448"/>
      <c r="V520" s="448"/>
      <c r="W520" s="448"/>
      <c r="X520" s="448"/>
      <c r="Y520" s="448"/>
      <c r="Z520" s="448"/>
      <c r="AA520" s="448"/>
      <c r="AB520" s="448"/>
      <c r="AC520" s="448"/>
      <c r="AD520" s="448"/>
    </row>
    <row r="521" ht="12.75" customHeight="1">
      <c r="A521" s="448"/>
      <c r="B521" s="448"/>
      <c r="C521" s="448"/>
      <c r="D521" s="448"/>
      <c r="E521" s="448"/>
      <c r="F521" s="448"/>
      <c r="G521" s="448"/>
      <c r="H521" s="448"/>
      <c r="I521" s="448"/>
      <c r="J521" s="448"/>
      <c r="K521" s="448"/>
      <c r="L521" s="448"/>
      <c r="M521" s="448"/>
      <c r="N521" s="448"/>
      <c r="O521" s="448"/>
      <c r="P521" s="448"/>
      <c r="Q521" s="448"/>
      <c r="R521" s="448"/>
      <c r="S521" s="448"/>
      <c r="T521" s="448"/>
      <c r="U521" s="448"/>
      <c r="V521" s="448"/>
      <c r="W521" s="448"/>
      <c r="X521" s="448"/>
      <c r="Y521" s="448"/>
      <c r="Z521" s="448"/>
      <c r="AA521" s="448"/>
      <c r="AB521" s="448"/>
      <c r="AC521" s="448"/>
      <c r="AD521" s="448"/>
    </row>
    <row r="522" ht="12.75" customHeight="1">
      <c r="A522" s="448"/>
      <c r="B522" s="448"/>
      <c r="C522" s="448"/>
      <c r="D522" s="448"/>
      <c r="E522" s="448"/>
      <c r="F522" s="448"/>
      <c r="G522" s="448"/>
      <c r="H522" s="448"/>
      <c r="I522" s="448"/>
      <c r="J522" s="448"/>
      <c r="K522" s="448"/>
      <c r="L522" s="448"/>
      <c r="M522" s="448"/>
      <c r="N522" s="448"/>
      <c r="O522" s="448"/>
      <c r="P522" s="448"/>
      <c r="Q522" s="448"/>
      <c r="R522" s="448"/>
      <c r="S522" s="448"/>
      <c r="T522" s="448"/>
      <c r="U522" s="448"/>
      <c r="V522" s="448"/>
      <c r="W522" s="448"/>
      <c r="X522" s="448"/>
      <c r="Y522" s="448"/>
      <c r="Z522" s="448"/>
      <c r="AA522" s="448"/>
      <c r="AB522" s="448"/>
      <c r="AC522" s="448"/>
      <c r="AD522" s="448"/>
    </row>
    <row r="523" ht="12.75" customHeight="1">
      <c r="A523" s="448"/>
      <c r="B523" s="448"/>
      <c r="C523" s="448"/>
      <c r="D523" s="448"/>
      <c r="E523" s="448"/>
      <c r="F523" s="448"/>
      <c r="G523" s="448"/>
      <c r="H523" s="448"/>
      <c r="I523" s="448"/>
      <c r="J523" s="448"/>
      <c r="K523" s="448"/>
      <c r="L523" s="448"/>
      <c r="M523" s="448"/>
      <c r="N523" s="448"/>
      <c r="O523" s="448"/>
      <c r="P523" s="448"/>
      <c r="Q523" s="448"/>
      <c r="R523" s="448"/>
      <c r="S523" s="448"/>
      <c r="T523" s="448"/>
      <c r="U523" s="448"/>
      <c r="V523" s="448"/>
      <c r="W523" s="448"/>
      <c r="X523" s="448"/>
      <c r="Y523" s="448"/>
      <c r="Z523" s="448"/>
      <c r="AA523" s="448"/>
      <c r="AB523" s="448"/>
      <c r="AC523" s="448"/>
      <c r="AD523" s="448"/>
    </row>
    <row r="524" ht="12.75" customHeight="1">
      <c r="A524" s="448"/>
      <c r="B524" s="448"/>
      <c r="C524" s="448"/>
      <c r="D524" s="448"/>
      <c r="E524" s="448"/>
      <c r="F524" s="448"/>
      <c r="G524" s="448"/>
      <c r="H524" s="448"/>
      <c r="I524" s="448"/>
      <c r="J524" s="448"/>
      <c r="K524" s="448"/>
      <c r="L524" s="448"/>
      <c r="M524" s="448"/>
      <c r="N524" s="448"/>
      <c r="O524" s="448"/>
      <c r="P524" s="448"/>
      <c r="Q524" s="448"/>
      <c r="R524" s="448"/>
      <c r="S524" s="448"/>
      <c r="T524" s="448"/>
      <c r="U524" s="448"/>
      <c r="V524" s="448"/>
      <c r="W524" s="448"/>
      <c r="X524" s="448"/>
      <c r="Y524" s="448"/>
      <c r="Z524" s="448"/>
      <c r="AA524" s="448"/>
      <c r="AB524" s="448"/>
      <c r="AC524" s="448"/>
      <c r="AD524" s="448"/>
    </row>
    <row r="525" ht="12.75" customHeight="1">
      <c r="A525" s="448"/>
      <c r="B525" s="448"/>
      <c r="C525" s="448"/>
      <c r="D525" s="448"/>
      <c r="E525" s="448"/>
      <c r="F525" s="448"/>
      <c r="G525" s="448"/>
      <c r="H525" s="448"/>
      <c r="I525" s="448"/>
      <c r="J525" s="448"/>
      <c r="K525" s="448"/>
      <c r="L525" s="448"/>
      <c r="M525" s="448"/>
      <c r="N525" s="448"/>
      <c r="O525" s="448"/>
      <c r="P525" s="448"/>
      <c r="Q525" s="448"/>
      <c r="R525" s="448"/>
      <c r="S525" s="448"/>
      <c r="T525" s="448"/>
      <c r="U525" s="448"/>
      <c r="V525" s="448"/>
      <c r="W525" s="448"/>
      <c r="X525" s="448"/>
      <c r="Y525" s="448"/>
      <c r="Z525" s="448"/>
      <c r="AA525" s="448"/>
      <c r="AB525" s="448"/>
      <c r="AC525" s="448"/>
      <c r="AD525" s="448"/>
    </row>
    <row r="526" ht="12.75" customHeight="1">
      <c r="A526" s="448"/>
      <c r="B526" s="448"/>
      <c r="C526" s="448"/>
      <c r="D526" s="448"/>
      <c r="E526" s="448"/>
      <c r="F526" s="448"/>
      <c r="G526" s="448"/>
      <c r="H526" s="448"/>
      <c r="I526" s="448"/>
      <c r="J526" s="448"/>
      <c r="K526" s="448"/>
      <c r="L526" s="448"/>
      <c r="M526" s="448"/>
      <c r="N526" s="448"/>
      <c r="O526" s="448"/>
      <c r="P526" s="448"/>
      <c r="Q526" s="448"/>
      <c r="R526" s="448"/>
      <c r="S526" s="448"/>
      <c r="T526" s="448"/>
      <c r="U526" s="448"/>
      <c r="V526" s="448"/>
      <c r="W526" s="448"/>
      <c r="X526" s="448"/>
      <c r="Y526" s="448"/>
      <c r="Z526" s="448"/>
      <c r="AA526" s="448"/>
      <c r="AB526" s="448"/>
      <c r="AC526" s="448"/>
      <c r="AD526" s="448"/>
    </row>
    <row r="527" ht="12.75" customHeight="1">
      <c r="A527" s="448"/>
      <c r="B527" s="448"/>
      <c r="C527" s="448"/>
      <c r="D527" s="448"/>
      <c r="E527" s="448"/>
      <c r="F527" s="448"/>
      <c r="G527" s="448"/>
      <c r="H527" s="448"/>
      <c r="I527" s="448"/>
      <c r="J527" s="448"/>
      <c r="K527" s="448"/>
      <c r="L527" s="448"/>
      <c r="M527" s="448"/>
      <c r="N527" s="448"/>
      <c r="O527" s="448"/>
      <c r="P527" s="448"/>
      <c r="Q527" s="448"/>
      <c r="R527" s="448"/>
      <c r="S527" s="448"/>
      <c r="T527" s="448"/>
      <c r="U527" s="448"/>
      <c r="V527" s="448"/>
      <c r="W527" s="448"/>
      <c r="X527" s="448"/>
      <c r="Y527" s="448"/>
      <c r="Z527" s="448"/>
      <c r="AA527" s="448"/>
      <c r="AB527" s="448"/>
      <c r="AC527" s="448"/>
      <c r="AD527" s="448"/>
    </row>
    <row r="528" ht="12.75" customHeight="1">
      <c r="A528" s="448"/>
      <c r="B528" s="448"/>
      <c r="C528" s="448"/>
      <c r="D528" s="448"/>
      <c r="E528" s="448"/>
      <c r="F528" s="448"/>
      <c r="G528" s="448"/>
      <c r="H528" s="448"/>
      <c r="I528" s="448"/>
      <c r="J528" s="448"/>
      <c r="K528" s="448"/>
      <c r="L528" s="448"/>
      <c r="M528" s="448"/>
      <c r="N528" s="448"/>
      <c r="O528" s="448"/>
      <c r="P528" s="448"/>
      <c r="Q528" s="448"/>
      <c r="R528" s="448"/>
      <c r="S528" s="448"/>
      <c r="T528" s="448"/>
      <c r="U528" s="448"/>
      <c r="V528" s="448"/>
      <c r="W528" s="448"/>
      <c r="X528" s="448"/>
      <c r="Y528" s="448"/>
      <c r="Z528" s="448"/>
      <c r="AA528" s="448"/>
      <c r="AB528" s="448"/>
      <c r="AC528" s="448"/>
      <c r="AD528" s="448"/>
    </row>
    <row r="529" ht="12.75" customHeight="1">
      <c r="A529" s="448"/>
      <c r="B529" s="448"/>
      <c r="C529" s="448"/>
      <c r="D529" s="448"/>
      <c r="E529" s="448"/>
      <c r="F529" s="448"/>
      <c r="G529" s="448"/>
      <c r="H529" s="448"/>
      <c r="I529" s="448"/>
      <c r="J529" s="448"/>
      <c r="K529" s="448"/>
      <c r="L529" s="448"/>
      <c r="M529" s="448"/>
      <c r="N529" s="448"/>
      <c r="O529" s="448"/>
      <c r="P529" s="448"/>
      <c r="Q529" s="448"/>
      <c r="R529" s="448"/>
      <c r="S529" s="448"/>
      <c r="T529" s="448"/>
      <c r="U529" s="448"/>
      <c r="V529" s="448"/>
      <c r="W529" s="448"/>
      <c r="X529" s="448"/>
      <c r="Y529" s="448"/>
      <c r="Z529" s="448"/>
      <c r="AA529" s="448"/>
      <c r="AB529" s="448"/>
      <c r="AC529" s="448"/>
      <c r="AD529" s="448"/>
    </row>
    <row r="530" ht="12.75" customHeight="1">
      <c r="A530" s="448"/>
      <c r="B530" s="448"/>
      <c r="C530" s="448"/>
      <c r="D530" s="448"/>
      <c r="E530" s="448"/>
      <c r="F530" s="448"/>
      <c r="G530" s="448"/>
      <c r="H530" s="448"/>
      <c r="I530" s="448"/>
      <c r="J530" s="448"/>
      <c r="K530" s="448"/>
      <c r="L530" s="448"/>
      <c r="M530" s="448"/>
      <c r="N530" s="448"/>
      <c r="O530" s="448"/>
      <c r="P530" s="448"/>
      <c r="Q530" s="448"/>
      <c r="R530" s="448"/>
      <c r="S530" s="448"/>
      <c r="T530" s="448"/>
      <c r="U530" s="448"/>
      <c r="V530" s="448"/>
      <c r="W530" s="448"/>
      <c r="X530" s="448"/>
      <c r="Y530" s="448"/>
      <c r="Z530" s="448"/>
      <c r="AA530" s="448"/>
      <c r="AB530" s="448"/>
      <c r="AC530" s="448"/>
      <c r="AD530" s="448"/>
    </row>
    <row r="531" ht="12.75" customHeight="1">
      <c r="A531" s="448"/>
      <c r="B531" s="448"/>
      <c r="C531" s="448"/>
      <c r="D531" s="448"/>
      <c r="E531" s="448"/>
      <c r="F531" s="448"/>
      <c r="G531" s="448"/>
      <c r="H531" s="448"/>
      <c r="I531" s="448"/>
      <c r="J531" s="448"/>
      <c r="K531" s="448"/>
      <c r="L531" s="448"/>
      <c r="M531" s="448"/>
      <c r="N531" s="448"/>
      <c r="O531" s="448"/>
      <c r="P531" s="448"/>
      <c r="Q531" s="448"/>
      <c r="R531" s="448"/>
      <c r="S531" s="448"/>
      <c r="T531" s="448"/>
      <c r="U531" s="448"/>
      <c r="V531" s="448"/>
      <c r="W531" s="448"/>
      <c r="X531" s="448"/>
      <c r="Y531" s="448"/>
      <c r="Z531" s="448"/>
      <c r="AA531" s="448"/>
      <c r="AB531" s="448"/>
      <c r="AC531" s="448"/>
      <c r="AD531" s="448"/>
    </row>
    <row r="532" ht="12.75" customHeight="1">
      <c r="A532" s="448"/>
      <c r="B532" s="448"/>
      <c r="C532" s="448"/>
      <c r="D532" s="448"/>
      <c r="E532" s="448"/>
      <c r="F532" s="448"/>
      <c r="G532" s="448"/>
      <c r="H532" s="448"/>
      <c r="I532" s="448"/>
      <c r="J532" s="448"/>
      <c r="K532" s="448"/>
      <c r="L532" s="448"/>
      <c r="M532" s="448"/>
      <c r="N532" s="448"/>
      <c r="O532" s="448"/>
      <c r="P532" s="448"/>
      <c r="Q532" s="448"/>
      <c r="R532" s="448"/>
      <c r="S532" s="448"/>
      <c r="T532" s="448"/>
      <c r="U532" s="448"/>
      <c r="V532" s="448"/>
      <c r="W532" s="448"/>
      <c r="X532" s="448"/>
      <c r="Y532" s="448"/>
      <c r="Z532" s="448"/>
      <c r="AA532" s="448"/>
      <c r="AB532" s="448"/>
      <c r="AC532" s="448"/>
      <c r="AD532" s="448"/>
    </row>
    <row r="533" ht="12.75" customHeight="1">
      <c r="A533" s="448"/>
      <c r="B533" s="448"/>
      <c r="C533" s="448"/>
      <c r="D533" s="448"/>
      <c r="E533" s="448"/>
      <c r="F533" s="448"/>
      <c r="G533" s="448"/>
      <c r="H533" s="448"/>
      <c r="I533" s="448"/>
      <c r="J533" s="448"/>
      <c r="K533" s="448"/>
      <c r="L533" s="448"/>
      <c r="M533" s="448"/>
      <c r="N533" s="448"/>
      <c r="O533" s="448"/>
      <c r="P533" s="448"/>
      <c r="Q533" s="448"/>
      <c r="R533" s="448"/>
      <c r="S533" s="448"/>
      <c r="T533" s="448"/>
      <c r="U533" s="448"/>
      <c r="V533" s="448"/>
      <c r="W533" s="448"/>
      <c r="X533" s="448"/>
      <c r="Y533" s="448"/>
      <c r="Z533" s="448"/>
      <c r="AA533" s="448"/>
      <c r="AB533" s="448"/>
      <c r="AC533" s="448"/>
      <c r="AD533" s="448"/>
    </row>
    <row r="534" ht="12.75" customHeight="1">
      <c r="A534" s="448"/>
      <c r="B534" s="448"/>
      <c r="C534" s="448"/>
      <c r="D534" s="448"/>
      <c r="E534" s="448"/>
      <c r="F534" s="448"/>
      <c r="G534" s="448"/>
      <c r="H534" s="448"/>
      <c r="I534" s="448"/>
      <c r="J534" s="448"/>
      <c r="K534" s="448"/>
      <c r="L534" s="448"/>
      <c r="M534" s="448"/>
      <c r="N534" s="448"/>
      <c r="O534" s="448"/>
      <c r="P534" s="448"/>
      <c r="Q534" s="448"/>
      <c r="R534" s="448"/>
      <c r="S534" s="448"/>
      <c r="T534" s="448"/>
      <c r="U534" s="448"/>
      <c r="V534" s="448"/>
      <c r="W534" s="448"/>
      <c r="X534" s="448"/>
      <c r="Y534" s="448"/>
      <c r="Z534" s="448"/>
      <c r="AA534" s="448"/>
      <c r="AB534" s="448"/>
      <c r="AC534" s="448"/>
      <c r="AD534" s="448"/>
    </row>
    <row r="535" ht="12.75" customHeight="1">
      <c r="A535" s="448"/>
      <c r="B535" s="448"/>
      <c r="C535" s="448"/>
      <c r="D535" s="448"/>
      <c r="E535" s="448"/>
      <c r="F535" s="448"/>
      <c r="G535" s="448"/>
      <c r="H535" s="448"/>
      <c r="I535" s="448"/>
      <c r="J535" s="448"/>
      <c r="K535" s="448"/>
      <c r="L535" s="448"/>
      <c r="M535" s="448"/>
      <c r="N535" s="448"/>
      <c r="O535" s="448"/>
      <c r="P535" s="448"/>
      <c r="Q535" s="448"/>
      <c r="R535" s="448"/>
      <c r="S535" s="448"/>
      <c r="T535" s="448"/>
      <c r="U535" s="448"/>
      <c r="V535" s="448"/>
      <c r="W535" s="448"/>
      <c r="X535" s="448"/>
      <c r="Y535" s="448"/>
      <c r="Z535" s="448"/>
      <c r="AA535" s="448"/>
      <c r="AB535" s="448"/>
      <c r="AC535" s="448"/>
      <c r="AD535" s="448"/>
    </row>
    <row r="536" ht="12.75" customHeight="1">
      <c r="A536" s="448"/>
      <c r="B536" s="448"/>
      <c r="C536" s="448"/>
      <c r="D536" s="448"/>
      <c r="E536" s="448"/>
      <c r="F536" s="448"/>
      <c r="G536" s="448"/>
      <c r="H536" s="448"/>
      <c r="I536" s="448"/>
      <c r="J536" s="448"/>
      <c r="K536" s="448"/>
      <c r="L536" s="448"/>
      <c r="M536" s="448"/>
      <c r="N536" s="448"/>
      <c r="O536" s="448"/>
      <c r="P536" s="448"/>
      <c r="Q536" s="448"/>
      <c r="R536" s="448"/>
      <c r="S536" s="448"/>
      <c r="T536" s="448"/>
      <c r="U536" s="448"/>
      <c r="V536" s="448"/>
      <c r="W536" s="448"/>
      <c r="X536" s="448"/>
      <c r="Y536" s="448"/>
      <c r="Z536" s="448"/>
      <c r="AA536" s="448"/>
      <c r="AB536" s="448"/>
      <c r="AC536" s="448"/>
      <c r="AD536" s="448"/>
    </row>
    <row r="537" ht="12.75" customHeight="1">
      <c r="A537" s="448"/>
      <c r="B537" s="448"/>
      <c r="C537" s="448"/>
      <c r="D537" s="448"/>
      <c r="E537" s="448"/>
      <c r="F537" s="448"/>
      <c r="G537" s="448"/>
      <c r="H537" s="448"/>
      <c r="I537" s="448"/>
      <c r="J537" s="448"/>
      <c r="K537" s="448"/>
      <c r="L537" s="448"/>
      <c r="M537" s="448"/>
      <c r="N537" s="448"/>
      <c r="O537" s="448"/>
      <c r="P537" s="448"/>
      <c r="Q537" s="448"/>
      <c r="R537" s="448"/>
      <c r="S537" s="448"/>
      <c r="T537" s="448"/>
      <c r="U537" s="448"/>
      <c r="V537" s="448"/>
      <c r="W537" s="448"/>
      <c r="X537" s="448"/>
      <c r="Y537" s="448"/>
      <c r="Z537" s="448"/>
      <c r="AA537" s="448"/>
      <c r="AB537" s="448"/>
      <c r="AC537" s="448"/>
      <c r="AD537" s="448"/>
    </row>
    <row r="538" ht="12.75" customHeight="1">
      <c r="A538" s="448"/>
      <c r="B538" s="448"/>
      <c r="C538" s="448"/>
      <c r="D538" s="448"/>
      <c r="E538" s="448"/>
      <c r="F538" s="448"/>
      <c r="G538" s="448"/>
      <c r="H538" s="448"/>
      <c r="I538" s="448"/>
      <c r="J538" s="448"/>
      <c r="K538" s="448"/>
      <c r="L538" s="448"/>
      <c r="M538" s="448"/>
      <c r="N538" s="448"/>
      <c r="O538" s="448"/>
      <c r="P538" s="448"/>
      <c r="Q538" s="448"/>
      <c r="R538" s="448"/>
      <c r="S538" s="448"/>
      <c r="T538" s="448"/>
      <c r="U538" s="448"/>
      <c r="V538" s="448"/>
      <c r="W538" s="448"/>
      <c r="X538" s="448"/>
      <c r="Y538" s="448"/>
      <c r="Z538" s="448"/>
      <c r="AA538" s="448"/>
      <c r="AB538" s="448"/>
      <c r="AC538" s="448"/>
      <c r="AD538" s="448"/>
    </row>
    <row r="539" ht="12.75" customHeight="1">
      <c r="A539" s="448"/>
      <c r="B539" s="448"/>
      <c r="C539" s="448"/>
      <c r="D539" s="448"/>
      <c r="E539" s="448"/>
      <c r="F539" s="448"/>
      <c r="G539" s="448"/>
      <c r="H539" s="448"/>
      <c r="I539" s="448"/>
      <c r="J539" s="448"/>
      <c r="K539" s="448"/>
      <c r="L539" s="448"/>
      <c r="M539" s="448"/>
      <c r="N539" s="448"/>
      <c r="O539" s="448"/>
      <c r="P539" s="448"/>
      <c r="Q539" s="448"/>
      <c r="R539" s="448"/>
      <c r="S539" s="448"/>
      <c r="T539" s="448"/>
      <c r="U539" s="448"/>
      <c r="V539" s="448"/>
      <c r="W539" s="448"/>
      <c r="X539" s="448"/>
      <c r="Y539" s="448"/>
      <c r="Z539" s="448"/>
      <c r="AA539" s="448"/>
      <c r="AB539" s="448"/>
      <c r="AC539" s="448"/>
      <c r="AD539" s="448"/>
    </row>
    <row r="540" ht="12.75" customHeight="1">
      <c r="A540" s="448"/>
      <c r="B540" s="448"/>
      <c r="C540" s="448"/>
      <c r="D540" s="448"/>
      <c r="E540" s="448"/>
      <c r="F540" s="448"/>
      <c r="G540" s="448"/>
      <c r="H540" s="448"/>
      <c r="I540" s="448"/>
      <c r="J540" s="448"/>
      <c r="K540" s="448"/>
      <c r="L540" s="448"/>
      <c r="M540" s="448"/>
      <c r="N540" s="448"/>
      <c r="O540" s="448"/>
      <c r="P540" s="448"/>
      <c r="Q540" s="448"/>
      <c r="R540" s="448"/>
      <c r="S540" s="448"/>
      <c r="T540" s="448"/>
      <c r="U540" s="448"/>
      <c r="V540" s="448"/>
      <c r="W540" s="448"/>
      <c r="X540" s="448"/>
      <c r="Y540" s="448"/>
      <c r="Z540" s="448"/>
      <c r="AA540" s="448"/>
      <c r="AB540" s="448"/>
      <c r="AC540" s="448"/>
      <c r="AD540" s="448"/>
    </row>
    <row r="541" ht="12.75" customHeight="1">
      <c r="A541" s="448"/>
      <c r="B541" s="448"/>
      <c r="C541" s="448"/>
      <c r="D541" s="448"/>
      <c r="E541" s="448"/>
      <c r="F541" s="448"/>
      <c r="G541" s="448"/>
      <c r="H541" s="448"/>
      <c r="I541" s="448"/>
      <c r="J541" s="448"/>
      <c r="K541" s="448"/>
      <c r="L541" s="448"/>
      <c r="M541" s="448"/>
      <c r="N541" s="448"/>
      <c r="O541" s="448"/>
      <c r="P541" s="448"/>
      <c r="Q541" s="448"/>
      <c r="R541" s="448"/>
      <c r="S541" s="448"/>
      <c r="T541" s="448"/>
      <c r="U541" s="448"/>
      <c r="V541" s="448"/>
      <c r="W541" s="448"/>
      <c r="X541" s="448"/>
      <c r="Y541" s="448"/>
      <c r="Z541" s="448"/>
      <c r="AA541" s="448"/>
      <c r="AB541" s="448"/>
      <c r="AC541" s="448"/>
      <c r="AD541" s="448"/>
    </row>
    <row r="542" ht="12.75" customHeight="1">
      <c r="A542" s="448"/>
      <c r="B542" s="448"/>
      <c r="C542" s="448"/>
      <c r="D542" s="448"/>
      <c r="E542" s="448"/>
      <c r="F542" s="448"/>
      <c r="G542" s="448"/>
      <c r="H542" s="448"/>
      <c r="I542" s="448"/>
      <c r="J542" s="448"/>
      <c r="K542" s="448"/>
      <c r="L542" s="448"/>
      <c r="M542" s="448"/>
      <c r="N542" s="448"/>
      <c r="O542" s="448"/>
      <c r="P542" s="448"/>
      <c r="Q542" s="448"/>
      <c r="R542" s="448"/>
      <c r="S542" s="448"/>
      <c r="T542" s="448"/>
      <c r="U542" s="448"/>
      <c r="V542" s="448"/>
      <c r="W542" s="448"/>
      <c r="X542" s="448"/>
      <c r="Y542" s="448"/>
      <c r="Z542" s="448"/>
      <c r="AA542" s="448"/>
      <c r="AB542" s="448"/>
      <c r="AC542" s="448"/>
      <c r="AD542" s="448"/>
    </row>
    <row r="543" ht="12.75" customHeight="1">
      <c r="A543" s="448"/>
      <c r="B543" s="448"/>
      <c r="C543" s="448"/>
      <c r="D543" s="448"/>
      <c r="E543" s="448"/>
      <c r="F543" s="448"/>
      <c r="G543" s="448"/>
      <c r="H543" s="448"/>
      <c r="I543" s="448"/>
      <c r="J543" s="448"/>
      <c r="K543" s="448"/>
      <c r="L543" s="448"/>
      <c r="M543" s="448"/>
      <c r="N543" s="448"/>
      <c r="O543" s="448"/>
      <c r="P543" s="448"/>
      <c r="Q543" s="448"/>
      <c r="R543" s="448"/>
      <c r="S543" s="448"/>
      <c r="T543" s="448"/>
      <c r="U543" s="448"/>
      <c r="V543" s="448"/>
      <c r="W543" s="448"/>
      <c r="X543" s="448"/>
      <c r="Y543" s="448"/>
      <c r="Z543" s="448"/>
      <c r="AA543" s="448"/>
      <c r="AB543" s="448"/>
      <c r="AC543" s="448"/>
      <c r="AD543" s="448"/>
    </row>
    <row r="544" ht="12.75" customHeight="1">
      <c r="A544" s="448"/>
      <c r="B544" s="448"/>
      <c r="C544" s="448"/>
      <c r="D544" s="448"/>
      <c r="E544" s="448"/>
      <c r="F544" s="448"/>
      <c r="G544" s="448"/>
      <c r="H544" s="448"/>
      <c r="I544" s="448"/>
      <c r="J544" s="448"/>
      <c r="K544" s="448"/>
      <c r="L544" s="448"/>
      <c r="M544" s="448"/>
      <c r="N544" s="448"/>
      <c r="O544" s="448"/>
      <c r="P544" s="448"/>
      <c r="Q544" s="448"/>
      <c r="R544" s="448"/>
      <c r="S544" s="448"/>
      <c r="T544" s="448"/>
      <c r="U544" s="448"/>
      <c r="V544" s="448"/>
      <c r="W544" s="448"/>
      <c r="X544" s="448"/>
      <c r="Y544" s="448"/>
      <c r="Z544" s="448"/>
      <c r="AA544" s="448"/>
      <c r="AB544" s="448"/>
      <c r="AC544" s="448"/>
      <c r="AD544" s="448"/>
    </row>
    <row r="545" ht="12.75" customHeight="1">
      <c r="A545" s="448"/>
      <c r="B545" s="448"/>
      <c r="C545" s="448"/>
      <c r="D545" s="448"/>
      <c r="E545" s="448"/>
      <c r="F545" s="448"/>
      <c r="G545" s="448"/>
      <c r="H545" s="448"/>
      <c r="I545" s="448"/>
      <c r="J545" s="448"/>
      <c r="K545" s="448"/>
      <c r="L545" s="448"/>
      <c r="M545" s="448"/>
      <c r="N545" s="448"/>
      <c r="O545" s="448"/>
      <c r="P545" s="448"/>
      <c r="Q545" s="448"/>
      <c r="R545" s="448"/>
      <c r="S545" s="448"/>
      <c r="T545" s="448"/>
      <c r="U545" s="448"/>
      <c r="V545" s="448"/>
      <c r="W545" s="448"/>
      <c r="X545" s="448"/>
      <c r="Y545" s="448"/>
      <c r="Z545" s="448"/>
      <c r="AA545" s="448"/>
      <c r="AB545" s="448"/>
      <c r="AC545" s="448"/>
      <c r="AD545" s="448"/>
    </row>
    <row r="546" ht="12.75" customHeight="1">
      <c r="A546" s="448"/>
      <c r="B546" s="448"/>
      <c r="C546" s="448"/>
      <c r="D546" s="448"/>
      <c r="E546" s="448"/>
      <c r="F546" s="448"/>
      <c r="G546" s="448"/>
      <c r="H546" s="448"/>
      <c r="I546" s="448"/>
      <c r="J546" s="448"/>
      <c r="K546" s="448"/>
      <c r="L546" s="448"/>
      <c r="M546" s="448"/>
      <c r="N546" s="448"/>
      <c r="O546" s="448"/>
      <c r="P546" s="448"/>
      <c r="Q546" s="448"/>
      <c r="R546" s="448"/>
      <c r="S546" s="448"/>
      <c r="T546" s="448"/>
      <c r="U546" s="448"/>
      <c r="V546" s="448"/>
      <c r="W546" s="448"/>
      <c r="X546" s="448"/>
      <c r="Y546" s="448"/>
      <c r="Z546" s="448"/>
      <c r="AA546" s="448"/>
      <c r="AB546" s="448"/>
      <c r="AC546" s="448"/>
      <c r="AD546" s="448"/>
    </row>
    <row r="547" ht="12.75" customHeight="1">
      <c r="A547" s="448"/>
      <c r="B547" s="448"/>
      <c r="C547" s="448"/>
      <c r="D547" s="448"/>
      <c r="E547" s="448"/>
      <c r="F547" s="448"/>
      <c r="G547" s="448"/>
      <c r="H547" s="448"/>
      <c r="I547" s="448"/>
      <c r="J547" s="448"/>
      <c r="K547" s="448"/>
      <c r="L547" s="448"/>
      <c r="M547" s="448"/>
      <c r="N547" s="448"/>
      <c r="O547" s="448"/>
      <c r="P547" s="448"/>
      <c r="Q547" s="448"/>
      <c r="R547" s="448"/>
      <c r="S547" s="448"/>
      <c r="T547" s="448"/>
      <c r="U547" s="448"/>
      <c r="V547" s="448"/>
      <c r="W547" s="448"/>
      <c r="X547" s="448"/>
      <c r="Y547" s="448"/>
      <c r="Z547" s="448"/>
      <c r="AA547" s="448"/>
      <c r="AB547" s="448"/>
      <c r="AC547" s="448"/>
      <c r="AD547" s="448"/>
    </row>
    <row r="548" ht="12.75" customHeight="1">
      <c r="A548" s="448"/>
      <c r="B548" s="448"/>
      <c r="C548" s="448"/>
      <c r="D548" s="448"/>
      <c r="E548" s="448"/>
      <c r="F548" s="448"/>
      <c r="G548" s="448"/>
      <c r="H548" s="448"/>
      <c r="I548" s="448"/>
      <c r="J548" s="448"/>
      <c r="K548" s="448"/>
      <c r="L548" s="448"/>
      <c r="M548" s="448"/>
      <c r="N548" s="448"/>
      <c r="O548" s="448"/>
      <c r="P548" s="448"/>
      <c r="Q548" s="448"/>
      <c r="R548" s="448"/>
      <c r="S548" s="448"/>
      <c r="T548" s="448"/>
      <c r="U548" s="448"/>
      <c r="V548" s="448"/>
      <c r="W548" s="448"/>
      <c r="X548" s="448"/>
      <c r="Y548" s="448"/>
      <c r="Z548" s="448"/>
      <c r="AA548" s="448"/>
      <c r="AB548" s="448"/>
      <c r="AC548" s="448"/>
      <c r="AD548" s="448"/>
    </row>
    <row r="549" ht="12.75" customHeight="1">
      <c r="A549" s="448"/>
      <c r="B549" s="448"/>
      <c r="C549" s="448"/>
      <c r="D549" s="448"/>
      <c r="E549" s="448"/>
      <c r="F549" s="448"/>
      <c r="G549" s="448"/>
      <c r="H549" s="448"/>
      <c r="I549" s="448"/>
      <c r="J549" s="448"/>
      <c r="K549" s="448"/>
      <c r="L549" s="448"/>
      <c r="M549" s="448"/>
      <c r="N549" s="448"/>
      <c r="O549" s="448"/>
      <c r="P549" s="448"/>
      <c r="Q549" s="448"/>
      <c r="R549" s="448"/>
      <c r="S549" s="448"/>
      <c r="T549" s="448"/>
      <c r="U549" s="448"/>
      <c r="V549" s="448"/>
      <c r="W549" s="448"/>
      <c r="X549" s="448"/>
      <c r="Y549" s="448"/>
      <c r="Z549" s="448"/>
      <c r="AA549" s="448"/>
      <c r="AB549" s="448"/>
      <c r="AC549" s="448"/>
      <c r="AD549" s="448"/>
    </row>
    <row r="550" ht="12.75" customHeight="1">
      <c r="A550" s="448"/>
      <c r="B550" s="448"/>
      <c r="C550" s="448"/>
      <c r="D550" s="448"/>
      <c r="E550" s="448"/>
      <c r="F550" s="448"/>
      <c r="G550" s="448"/>
      <c r="H550" s="448"/>
      <c r="I550" s="448"/>
      <c r="J550" s="448"/>
      <c r="K550" s="448"/>
      <c r="L550" s="448"/>
      <c r="M550" s="448"/>
      <c r="N550" s="448"/>
      <c r="O550" s="448"/>
      <c r="P550" s="448"/>
      <c r="Q550" s="448"/>
      <c r="R550" s="448"/>
      <c r="S550" s="448"/>
      <c r="T550" s="448"/>
      <c r="U550" s="448"/>
      <c r="V550" s="448"/>
      <c r="W550" s="448"/>
      <c r="X550" s="448"/>
      <c r="Y550" s="448"/>
      <c r="Z550" s="448"/>
      <c r="AA550" s="448"/>
      <c r="AB550" s="448"/>
      <c r="AC550" s="448"/>
      <c r="AD550" s="448"/>
    </row>
    <row r="551" ht="12.75" customHeight="1">
      <c r="A551" s="448"/>
      <c r="B551" s="448"/>
      <c r="C551" s="448"/>
      <c r="D551" s="448"/>
      <c r="E551" s="448"/>
      <c r="F551" s="448"/>
      <c r="G551" s="448"/>
      <c r="H551" s="448"/>
      <c r="I551" s="448"/>
      <c r="J551" s="448"/>
      <c r="K551" s="448"/>
      <c r="L551" s="448"/>
      <c r="M551" s="448"/>
      <c r="N551" s="448"/>
      <c r="O551" s="448"/>
      <c r="P551" s="448"/>
      <c r="Q551" s="448"/>
      <c r="R551" s="448"/>
      <c r="S551" s="448"/>
      <c r="T551" s="448"/>
      <c r="U551" s="448"/>
      <c r="V551" s="448"/>
      <c r="W551" s="448"/>
      <c r="X551" s="448"/>
      <c r="Y551" s="448"/>
      <c r="Z551" s="448"/>
      <c r="AA551" s="448"/>
      <c r="AB551" s="448"/>
      <c r="AC551" s="448"/>
      <c r="AD551" s="448"/>
    </row>
    <row r="552" ht="12.75" customHeight="1">
      <c r="A552" s="448"/>
      <c r="B552" s="448"/>
      <c r="C552" s="448"/>
      <c r="D552" s="448"/>
      <c r="E552" s="448"/>
      <c r="F552" s="448"/>
      <c r="G552" s="448"/>
      <c r="H552" s="448"/>
      <c r="I552" s="448"/>
      <c r="J552" s="448"/>
      <c r="K552" s="448"/>
      <c r="L552" s="448"/>
      <c r="M552" s="448"/>
      <c r="N552" s="448"/>
      <c r="O552" s="448"/>
      <c r="P552" s="448"/>
      <c r="Q552" s="448"/>
      <c r="R552" s="448"/>
      <c r="S552" s="448"/>
      <c r="T552" s="448"/>
      <c r="U552" s="448"/>
      <c r="V552" s="448"/>
      <c r="W552" s="448"/>
      <c r="X552" s="448"/>
      <c r="Y552" s="448"/>
      <c r="Z552" s="448"/>
      <c r="AA552" s="448"/>
      <c r="AB552" s="448"/>
      <c r="AC552" s="448"/>
      <c r="AD552" s="448"/>
    </row>
    <row r="553" ht="12.75" customHeight="1">
      <c r="A553" s="448"/>
      <c r="B553" s="448"/>
      <c r="C553" s="448"/>
      <c r="D553" s="448"/>
      <c r="E553" s="448"/>
      <c r="F553" s="448"/>
      <c r="G553" s="448"/>
      <c r="H553" s="448"/>
      <c r="I553" s="448"/>
      <c r="J553" s="448"/>
      <c r="K553" s="448"/>
      <c r="L553" s="448"/>
      <c r="M553" s="448"/>
      <c r="N553" s="448"/>
      <c r="O553" s="448"/>
      <c r="P553" s="448"/>
      <c r="Q553" s="448"/>
      <c r="R553" s="448"/>
      <c r="S553" s="448"/>
      <c r="T553" s="448"/>
      <c r="U553" s="448"/>
      <c r="V553" s="448"/>
      <c r="W553" s="448"/>
      <c r="X553" s="448"/>
      <c r="Y553" s="448"/>
      <c r="Z553" s="448"/>
      <c r="AA553" s="448"/>
      <c r="AB553" s="448"/>
      <c r="AC553" s="448"/>
      <c r="AD553" s="448"/>
    </row>
    <row r="554" ht="12.75" customHeight="1">
      <c r="A554" s="448"/>
      <c r="B554" s="448"/>
      <c r="C554" s="448"/>
      <c r="D554" s="448"/>
      <c r="E554" s="448"/>
      <c r="F554" s="448"/>
      <c r="G554" s="448"/>
      <c r="H554" s="448"/>
      <c r="I554" s="448"/>
      <c r="J554" s="448"/>
      <c r="K554" s="448"/>
      <c r="L554" s="448"/>
      <c r="M554" s="448"/>
      <c r="N554" s="448"/>
      <c r="O554" s="448"/>
      <c r="P554" s="448"/>
      <c r="Q554" s="448"/>
      <c r="R554" s="448"/>
      <c r="S554" s="448"/>
      <c r="T554" s="448"/>
      <c r="U554" s="448"/>
      <c r="V554" s="448"/>
      <c r="W554" s="448"/>
      <c r="X554" s="448"/>
      <c r="Y554" s="448"/>
      <c r="Z554" s="448"/>
      <c r="AA554" s="448"/>
      <c r="AB554" s="448"/>
      <c r="AC554" s="448"/>
      <c r="AD554" s="448"/>
    </row>
    <row r="555" ht="12.75" customHeight="1">
      <c r="A555" s="448"/>
      <c r="B555" s="448"/>
      <c r="C555" s="448"/>
      <c r="D555" s="448"/>
      <c r="E555" s="448"/>
      <c r="F555" s="448"/>
      <c r="G555" s="448"/>
      <c r="H555" s="448"/>
      <c r="I555" s="448"/>
      <c r="J555" s="448"/>
      <c r="K555" s="448"/>
      <c r="L555" s="448"/>
      <c r="M555" s="448"/>
      <c r="N555" s="448"/>
      <c r="O555" s="448"/>
      <c r="P555" s="448"/>
      <c r="Q555" s="448"/>
      <c r="R555" s="448"/>
      <c r="S555" s="448"/>
      <c r="T555" s="448"/>
      <c r="U555" s="448"/>
      <c r="V555" s="448"/>
      <c r="W555" s="448"/>
      <c r="X555" s="448"/>
      <c r="Y555" s="448"/>
      <c r="Z555" s="448"/>
      <c r="AA555" s="448"/>
      <c r="AB555" s="448"/>
      <c r="AC555" s="448"/>
      <c r="AD555" s="448"/>
    </row>
    <row r="556" ht="12.75" customHeight="1">
      <c r="A556" s="448"/>
      <c r="B556" s="448"/>
      <c r="C556" s="448"/>
      <c r="D556" s="448"/>
      <c r="E556" s="448"/>
      <c r="F556" s="448"/>
      <c r="G556" s="448"/>
      <c r="H556" s="448"/>
      <c r="I556" s="448"/>
      <c r="J556" s="448"/>
      <c r="K556" s="448"/>
      <c r="L556" s="448"/>
      <c r="M556" s="448"/>
      <c r="N556" s="448"/>
      <c r="O556" s="448"/>
      <c r="P556" s="448"/>
      <c r="Q556" s="448"/>
      <c r="R556" s="448"/>
      <c r="S556" s="448"/>
      <c r="T556" s="448"/>
      <c r="U556" s="448"/>
      <c r="V556" s="448"/>
      <c r="W556" s="448"/>
      <c r="X556" s="448"/>
      <c r="Y556" s="448"/>
      <c r="Z556" s="448"/>
      <c r="AA556" s="448"/>
      <c r="AB556" s="448"/>
      <c r="AC556" s="448"/>
      <c r="AD556" s="448"/>
    </row>
    <row r="557" ht="12.75" customHeight="1">
      <c r="A557" s="448"/>
      <c r="B557" s="448"/>
      <c r="C557" s="448"/>
      <c r="D557" s="448"/>
      <c r="E557" s="448"/>
      <c r="F557" s="448"/>
      <c r="G557" s="448"/>
      <c r="H557" s="448"/>
      <c r="I557" s="448"/>
      <c r="J557" s="448"/>
      <c r="K557" s="448"/>
      <c r="L557" s="448"/>
      <c r="M557" s="448"/>
      <c r="N557" s="448"/>
      <c r="O557" s="448"/>
      <c r="P557" s="448"/>
      <c r="Q557" s="448"/>
      <c r="R557" s="448"/>
      <c r="S557" s="448"/>
      <c r="T557" s="448"/>
      <c r="U557" s="448"/>
      <c r="V557" s="448"/>
      <c r="W557" s="448"/>
      <c r="X557" s="448"/>
      <c r="Y557" s="448"/>
      <c r="Z557" s="448"/>
      <c r="AA557" s="448"/>
      <c r="AB557" s="448"/>
      <c r="AC557" s="448"/>
      <c r="AD557" s="448"/>
    </row>
    <row r="558" ht="12.75" customHeight="1">
      <c r="A558" s="448"/>
      <c r="B558" s="448"/>
      <c r="C558" s="448"/>
      <c r="D558" s="448"/>
      <c r="E558" s="448"/>
      <c r="F558" s="448"/>
      <c r="G558" s="448"/>
      <c r="H558" s="448"/>
      <c r="I558" s="448"/>
      <c r="J558" s="448"/>
      <c r="K558" s="448"/>
      <c r="L558" s="448"/>
      <c r="M558" s="448"/>
      <c r="N558" s="448"/>
      <c r="O558" s="448"/>
      <c r="P558" s="448"/>
      <c r="Q558" s="448"/>
      <c r="R558" s="448"/>
      <c r="S558" s="448"/>
      <c r="T558" s="448"/>
      <c r="U558" s="448"/>
      <c r="V558" s="448"/>
      <c r="W558" s="448"/>
      <c r="X558" s="448"/>
      <c r="Y558" s="448"/>
      <c r="Z558" s="448"/>
      <c r="AA558" s="448"/>
      <c r="AB558" s="448"/>
      <c r="AC558" s="448"/>
      <c r="AD558" s="448"/>
    </row>
    <row r="559" ht="12.75" customHeight="1">
      <c r="A559" s="448"/>
      <c r="B559" s="448"/>
      <c r="C559" s="448"/>
      <c r="D559" s="448"/>
      <c r="E559" s="448"/>
      <c r="F559" s="448"/>
      <c r="G559" s="448"/>
      <c r="H559" s="448"/>
      <c r="I559" s="448"/>
      <c r="J559" s="448"/>
      <c r="K559" s="448"/>
      <c r="L559" s="448"/>
      <c r="M559" s="448"/>
      <c r="N559" s="448"/>
      <c r="O559" s="448"/>
      <c r="P559" s="448"/>
      <c r="Q559" s="448"/>
      <c r="R559" s="448"/>
      <c r="S559" s="448"/>
      <c r="T559" s="448"/>
      <c r="U559" s="448"/>
      <c r="V559" s="448"/>
      <c r="W559" s="448"/>
      <c r="X559" s="448"/>
      <c r="Y559" s="448"/>
      <c r="Z559" s="448"/>
      <c r="AA559" s="448"/>
      <c r="AB559" s="448"/>
      <c r="AC559" s="448"/>
      <c r="AD559" s="448"/>
    </row>
    <row r="560" ht="12.75" customHeight="1">
      <c r="A560" s="448"/>
      <c r="B560" s="448"/>
      <c r="C560" s="448"/>
      <c r="D560" s="448"/>
      <c r="E560" s="448"/>
      <c r="F560" s="448"/>
      <c r="G560" s="448"/>
      <c r="H560" s="448"/>
      <c r="I560" s="448"/>
      <c r="J560" s="448"/>
      <c r="K560" s="448"/>
      <c r="L560" s="448"/>
      <c r="M560" s="448"/>
      <c r="N560" s="448"/>
      <c r="O560" s="448"/>
      <c r="P560" s="448"/>
      <c r="Q560" s="448"/>
      <c r="R560" s="448"/>
      <c r="S560" s="448"/>
      <c r="T560" s="448"/>
      <c r="U560" s="448"/>
      <c r="V560" s="448"/>
      <c r="W560" s="448"/>
      <c r="X560" s="448"/>
      <c r="Y560" s="448"/>
      <c r="Z560" s="448"/>
      <c r="AA560" s="448"/>
      <c r="AB560" s="448"/>
      <c r="AC560" s="448"/>
      <c r="AD560" s="448"/>
    </row>
    <row r="561" ht="12.75" customHeight="1">
      <c r="A561" s="448"/>
      <c r="B561" s="448"/>
      <c r="C561" s="448"/>
      <c r="D561" s="448"/>
      <c r="E561" s="448"/>
      <c r="F561" s="448"/>
      <c r="G561" s="448"/>
      <c r="H561" s="448"/>
      <c r="I561" s="448"/>
      <c r="J561" s="448"/>
      <c r="K561" s="448"/>
      <c r="L561" s="448"/>
      <c r="M561" s="448"/>
      <c r="N561" s="448"/>
      <c r="O561" s="448"/>
      <c r="P561" s="448"/>
      <c r="Q561" s="448"/>
      <c r="R561" s="448"/>
      <c r="S561" s="448"/>
      <c r="T561" s="448"/>
      <c r="U561" s="448"/>
      <c r="V561" s="448"/>
      <c r="W561" s="448"/>
      <c r="X561" s="448"/>
      <c r="Y561" s="448"/>
      <c r="Z561" s="448"/>
      <c r="AA561" s="448"/>
      <c r="AB561" s="448"/>
      <c r="AC561" s="448"/>
      <c r="AD561" s="448"/>
    </row>
    <row r="562" ht="12.75" customHeight="1">
      <c r="A562" s="448"/>
      <c r="B562" s="448"/>
      <c r="C562" s="448"/>
      <c r="D562" s="448"/>
      <c r="E562" s="448"/>
      <c r="F562" s="448"/>
      <c r="G562" s="448"/>
      <c r="H562" s="448"/>
      <c r="I562" s="448"/>
      <c r="J562" s="448"/>
      <c r="K562" s="448"/>
      <c r="L562" s="448"/>
      <c r="M562" s="448"/>
      <c r="N562" s="448"/>
      <c r="O562" s="448"/>
      <c r="P562" s="448"/>
      <c r="Q562" s="448"/>
      <c r="R562" s="448"/>
      <c r="S562" s="448"/>
      <c r="T562" s="448"/>
      <c r="U562" s="448"/>
      <c r="V562" s="448"/>
      <c r="W562" s="448"/>
      <c r="X562" s="448"/>
      <c r="Y562" s="448"/>
      <c r="Z562" s="448"/>
      <c r="AA562" s="448"/>
      <c r="AB562" s="448"/>
      <c r="AC562" s="448"/>
      <c r="AD562" s="448"/>
    </row>
    <row r="563" ht="12.75" customHeight="1">
      <c r="A563" s="448"/>
      <c r="B563" s="448"/>
      <c r="C563" s="448"/>
      <c r="D563" s="448"/>
      <c r="E563" s="448"/>
      <c r="F563" s="448"/>
      <c r="G563" s="448"/>
      <c r="H563" s="448"/>
      <c r="I563" s="448"/>
      <c r="J563" s="448"/>
      <c r="K563" s="448"/>
      <c r="L563" s="448"/>
      <c r="M563" s="448"/>
      <c r="N563" s="448"/>
      <c r="O563" s="448"/>
      <c r="P563" s="448"/>
      <c r="Q563" s="448"/>
      <c r="R563" s="448"/>
      <c r="S563" s="448"/>
      <c r="T563" s="448"/>
      <c r="U563" s="448"/>
      <c r="V563" s="448"/>
      <c r="W563" s="448"/>
      <c r="X563" s="448"/>
      <c r="Y563" s="448"/>
      <c r="Z563" s="448"/>
      <c r="AA563" s="448"/>
      <c r="AB563" s="448"/>
      <c r="AC563" s="448"/>
      <c r="AD563" s="448"/>
    </row>
    <row r="564" ht="12.75" customHeight="1">
      <c r="A564" s="448"/>
      <c r="B564" s="448"/>
      <c r="C564" s="448"/>
      <c r="D564" s="448"/>
      <c r="E564" s="448"/>
      <c r="F564" s="448"/>
      <c r="G564" s="448"/>
      <c r="H564" s="448"/>
      <c r="I564" s="448"/>
      <c r="J564" s="448"/>
      <c r="K564" s="448"/>
      <c r="L564" s="448"/>
      <c r="M564" s="448"/>
      <c r="N564" s="448"/>
      <c r="O564" s="448"/>
      <c r="P564" s="448"/>
      <c r="Q564" s="448"/>
      <c r="R564" s="448"/>
      <c r="S564" s="448"/>
      <c r="T564" s="448"/>
      <c r="U564" s="448"/>
      <c r="V564" s="448"/>
      <c r="W564" s="448"/>
      <c r="X564" s="448"/>
      <c r="Y564" s="448"/>
      <c r="Z564" s="448"/>
      <c r="AA564" s="448"/>
      <c r="AB564" s="448"/>
      <c r="AC564" s="448"/>
      <c r="AD564" s="448"/>
    </row>
    <row r="565" ht="12.75" customHeight="1">
      <c r="A565" s="448"/>
      <c r="B565" s="448"/>
      <c r="C565" s="448"/>
      <c r="D565" s="448"/>
      <c r="E565" s="448"/>
      <c r="F565" s="448"/>
      <c r="G565" s="448"/>
      <c r="H565" s="448"/>
      <c r="I565" s="448"/>
      <c r="J565" s="448"/>
      <c r="K565" s="448"/>
      <c r="L565" s="448"/>
      <c r="M565" s="448"/>
      <c r="N565" s="448"/>
      <c r="O565" s="448"/>
      <c r="P565" s="448"/>
      <c r="Q565" s="448"/>
      <c r="R565" s="448"/>
      <c r="S565" s="448"/>
      <c r="T565" s="448"/>
      <c r="U565" s="448"/>
      <c r="V565" s="448"/>
      <c r="W565" s="448"/>
      <c r="X565" s="448"/>
      <c r="Y565" s="448"/>
      <c r="Z565" s="448"/>
      <c r="AA565" s="448"/>
      <c r="AB565" s="448"/>
      <c r="AC565" s="448"/>
      <c r="AD565" s="448"/>
    </row>
    <row r="566" ht="12.75" customHeight="1">
      <c r="A566" s="448"/>
      <c r="B566" s="448"/>
      <c r="C566" s="448"/>
      <c r="D566" s="448"/>
      <c r="E566" s="448"/>
      <c r="F566" s="448"/>
      <c r="G566" s="448"/>
      <c r="H566" s="448"/>
      <c r="I566" s="448"/>
      <c r="J566" s="448"/>
      <c r="K566" s="448"/>
      <c r="L566" s="448"/>
      <c r="M566" s="448"/>
      <c r="N566" s="448"/>
      <c r="O566" s="448"/>
      <c r="P566" s="448"/>
      <c r="Q566" s="448"/>
      <c r="R566" s="448"/>
      <c r="S566" s="448"/>
      <c r="T566" s="448"/>
      <c r="U566" s="448"/>
      <c r="V566" s="448"/>
      <c r="W566" s="448"/>
      <c r="X566" s="448"/>
      <c r="Y566" s="448"/>
      <c r="Z566" s="448"/>
      <c r="AA566" s="448"/>
      <c r="AB566" s="448"/>
      <c r="AC566" s="448"/>
      <c r="AD566" s="448"/>
    </row>
    <row r="567" ht="12.75" customHeight="1">
      <c r="A567" s="448"/>
      <c r="B567" s="448"/>
      <c r="C567" s="448"/>
      <c r="D567" s="448"/>
      <c r="E567" s="448"/>
      <c r="F567" s="448"/>
      <c r="G567" s="448"/>
      <c r="H567" s="448"/>
      <c r="I567" s="448"/>
      <c r="J567" s="448"/>
      <c r="K567" s="448"/>
      <c r="L567" s="448"/>
      <c r="M567" s="448"/>
      <c r="N567" s="448"/>
      <c r="O567" s="448"/>
      <c r="P567" s="448"/>
      <c r="Q567" s="448"/>
      <c r="R567" s="448"/>
      <c r="S567" s="448"/>
      <c r="T567" s="448"/>
      <c r="U567" s="448"/>
      <c r="V567" s="448"/>
      <c r="W567" s="448"/>
      <c r="X567" s="448"/>
      <c r="Y567" s="448"/>
      <c r="Z567" s="448"/>
      <c r="AA567" s="448"/>
      <c r="AB567" s="448"/>
      <c r="AC567" s="448"/>
      <c r="AD567" s="448"/>
    </row>
    <row r="568" ht="12.75" customHeight="1">
      <c r="A568" s="448"/>
      <c r="B568" s="448"/>
      <c r="C568" s="448"/>
      <c r="D568" s="448"/>
      <c r="E568" s="448"/>
      <c r="F568" s="448"/>
      <c r="G568" s="448"/>
      <c r="H568" s="448"/>
      <c r="I568" s="448"/>
      <c r="J568" s="448"/>
      <c r="K568" s="448"/>
      <c r="L568" s="448"/>
      <c r="M568" s="448"/>
      <c r="N568" s="448"/>
      <c r="O568" s="448"/>
      <c r="P568" s="448"/>
      <c r="Q568" s="448"/>
      <c r="R568" s="448"/>
      <c r="S568" s="448"/>
      <c r="T568" s="448"/>
      <c r="U568" s="448"/>
      <c r="V568" s="448"/>
      <c r="W568" s="448"/>
      <c r="X568" s="448"/>
      <c r="Y568" s="448"/>
      <c r="Z568" s="448"/>
      <c r="AA568" s="448"/>
      <c r="AB568" s="448"/>
      <c r="AC568" s="448"/>
      <c r="AD568" s="448"/>
    </row>
    <row r="569" ht="12.75" customHeight="1">
      <c r="A569" s="448"/>
      <c r="B569" s="448"/>
      <c r="C569" s="448"/>
      <c r="D569" s="448"/>
      <c r="E569" s="448"/>
      <c r="F569" s="448"/>
      <c r="G569" s="448"/>
      <c r="H569" s="448"/>
      <c r="I569" s="448"/>
      <c r="J569" s="448"/>
      <c r="K569" s="448"/>
      <c r="L569" s="448"/>
      <c r="M569" s="448"/>
      <c r="N569" s="448"/>
      <c r="O569" s="448"/>
      <c r="P569" s="448"/>
      <c r="Q569" s="448"/>
      <c r="R569" s="448"/>
      <c r="S569" s="448"/>
      <c r="T569" s="448"/>
      <c r="U569" s="448"/>
      <c r="V569" s="448"/>
      <c r="W569" s="448"/>
      <c r="X569" s="448"/>
      <c r="Y569" s="448"/>
      <c r="Z569" s="448"/>
      <c r="AA569" s="448"/>
      <c r="AB569" s="448"/>
      <c r="AC569" s="448"/>
      <c r="AD569" s="448"/>
    </row>
    <row r="570" ht="12.75" customHeight="1">
      <c r="A570" s="448"/>
      <c r="B570" s="448"/>
      <c r="C570" s="448"/>
      <c r="D570" s="448"/>
      <c r="E570" s="448"/>
      <c r="F570" s="448"/>
      <c r="G570" s="448"/>
      <c r="H570" s="448"/>
      <c r="I570" s="448"/>
      <c r="J570" s="448"/>
      <c r="K570" s="448"/>
      <c r="L570" s="448"/>
      <c r="M570" s="448"/>
      <c r="N570" s="448"/>
      <c r="O570" s="448"/>
      <c r="P570" s="448"/>
      <c r="Q570" s="448"/>
      <c r="R570" s="448"/>
      <c r="S570" s="448"/>
      <c r="T570" s="448"/>
      <c r="U570" s="448"/>
      <c r="V570" s="448"/>
      <c r="W570" s="448"/>
      <c r="X570" s="448"/>
      <c r="Y570" s="448"/>
      <c r="Z570" s="448"/>
      <c r="AA570" s="448"/>
      <c r="AB570" s="448"/>
      <c r="AC570" s="448"/>
      <c r="AD570" s="448"/>
    </row>
    <row r="571" ht="12.75" customHeight="1">
      <c r="A571" s="448"/>
      <c r="B571" s="448"/>
      <c r="C571" s="448"/>
      <c r="D571" s="448"/>
      <c r="E571" s="448"/>
      <c r="F571" s="448"/>
      <c r="G571" s="448"/>
      <c r="H571" s="448"/>
      <c r="I571" s="448"/>
      <c r="J571" s="448"/>
      <c r="K571" s="448"/>
      <c r="L571" s="448"/>
      <c r="M571" s="448"/>
      <c r="N571" s="448"/>
      <c r="O571" s="448"/>
      <c r="P571" s="448"/>
      <c r="Q571" s="448"/>
      <c r="R571" s="448"/>
      <c r="S571" s="448"/>
      <c r="T571" s="448"/>
      <c r="U571" s="448"/>
      <c r="V571" s="448"/>
      <c r="W571" s="448"/>
      <c r="X571" s="448"/>
      <c r="Y571" s="448"/>
      <c r="Z571" s="448"/>
      <c r="AA571" s="448"/>
      <c r="AB571" s="448"/>
      <c r="AC571" s="448"/>
      <c r="AD571" s="448"/>
    </row>
    <row r="572" ht="12.75" customHeight="1">
      <c r="A572" s="448"/>
      <c r="B572" s="448"/>
      <c r="C572" s="448"/>
      <c r="D572" s="448"/>
      <c r="E572" s="448"/>
      <c r="F572" s="448"/>
      <c r="G572" s="448"/>
      <c r="H572" s="448"/>
      <c r="I572" s="448"/>
      <c r="J572" s="448"/>
      <c r="K572" s="448"/>
      <c r="L572" s="448"/>
      <c r="M572" s="448"/>
      <c r="N572" s="448"/>
      <c r="O572" s="448"/>
      <c r="P572" s="448"/>
      <c r="Q572" s="448"/>
      <c r="R572" s="448"/>
      <c r="S572" s="448"/>
      <c r="T572" s="448"/>
      <c r="U572" s="448"/>
      <c r="V572" s="448"/>
      <c r="W572" s="448"/>
      <c r="X572" s="448"/>
      <c r="Y572" s="448"/>
      <c r="Z572" s="448"/>
      <c r="AA572" s="448"/>
      <c r="AB572" s="448"/>
      <c r="AC572" s="448"/>
      <c r="AD572" s="448"/>
    </row>
    <row r="573" ht="12.75" customHeight="1">
      <c r="A573" s="448"/>
      <c r="B573" s="448"/>
      <c r="C573" s="448"/>
      <c r="D573" s="448"/>
      <c r="E573" s="448"/>
      <c r="F573" s="448"/>
      <c r="G573" s="448"/>
      <c r="H573" s="448"/>
      <c r="I573" s="448"/>
      <c r="J573" s="448"/>
      <c r="K573" s="448"/>
      <c r="L573" s="448"/>
      <c r="M573" s="448"/>
      <c r="N573" s="448"/>
      <c r="O573" s="448"/>
      <c r="P573" s="448"/>
      <c r="Q573" s="448"/>
      <c r="R573" s="448"/>
      <c r="S573" s="448"/>
      <c r="T573" s="448"/>
      <c r="U573" s="448"/>
      <c r="V573" s="448"/>
      <c r="W573" s="448"/>
      <c r="X573" s="448"/>
      <c r="Y573" s="448"/>
      <c r="Z573" s="448"/>
      <c r="AA573" s="448"/>
      <c r="AB573" s="448"/>
      <c r="AC573" s="448"/>
      <c r="AD573" s="448"/>
    </row>
    <row r="574" ht="12.75" customHeight="1">
      <c r="A574" s="448"/>
      <c r="B574" s="448"/>
      <c r="C574" s="448"/>
      <c r="D574" s="448"/>
      <c r="E574" s="448"/>
      <c r="F574" s="448"/>
      <c r="G574" s="448"/>
      <c r="H574" s="448"/>
      <c r="I574" s="448"/>
      <c r="J574" s="448"/>
      <c r="K574" s="448"/>
      <c r="L574" s="448"/>
      <c r="M574" s="448"/>
      <c r="N574" s="448"/>
      <c r="O574" s="448"/>
      <c r="P574" s="448"/>
      <c r="Q574" s="448"/>
      <c r="R574" s="448"/>
      <c r="S574" s="448"/>
      <c r="T574" s="448"/>
      <c r="U574" s="448"/>
      <c r="V574" s="448"/>
      <c r="W574" s="448"/>
      <c r="X574" s="448"/>
      <c r="Y574" s="448"/>
      <c r="Z574" s="448"/>
      <c r="AA574" s="448"/>
      <c r="AB574" s="448"/>
      <c r="AC574" s="448"/>
      <c r="AD574" s="448"/>
    </row>
    <row r="575" ht="12.75" customHeight="1">
      <c r="A575" s="448"/>
      <c r="B575" s="448"/>
      <c r="C575" s="448"/>
      <c r="D575" s="448"/>
      <c r="E575" s="448"/>
      <c r="F575" s="448"/>
      <c r="G575" s="448"/>
      <c r="H575" s="448"/>
      <c r="I575" s="448"/>
      <c r="J575" s="448"/>
      <c r="K575" s="448"/>
      <c r="L575" s="448"/>
      <c r="M575" s="448"/>
      <c r="N575" s="448"/>
      <c r="O575" s="448"/>
      <c r="P575" s="448"/>
      <c r="Q575" s="448"/>
      <c r="R575" s="448"/>
      <c r="S575" s="448"/>
      <c r="T575" s="448"/>
      <c r="U575" s="448"/>
      <c r="V575" s="448"/>
      <c r="W575" s="448"/>
      <c r="X575" s="448"/>
      <c r="Y575" s="448"/>
      <c r="Z575" s="448"/>
      <c r="AA575" s="448"/>
      <c r="AB575" s="448"/>
      <c r="AC575" s="448"/>
      <c r="AD575" s="448"/>
    </row>
    <row r="576" ht="12.75" customHeight="1">
      <c r="A576" s="448"/>
      <c r="B576" s="448"/>
      <c r="C576" s="448"/>
      <c r="D576" s="448"/>
      <c r="E576" s="448"/>
      <c r="F576" s="448"/>
      <c r="G576" s="448"/>
      <c r="H576" s="448"/>
      <c r="I576" s="448"/>
      <c r="J576" s="448"/>
      <c r="K576" s="448"/>
      <c r="L576" s="448"/>
      <c r="M576" s="448"/>
      <c r="N576" s="448"/>
      <c r="O576" s="448"/>
      <c r="P576" s="448"/>
      <c r="Q576" s="448"/>
      <c r="R576" s="448"/>
      <c r="S576" s="448"/>
      <c r="T576" s="448"/>
      <c r="U576" s="448"/>
      <c r="V576" s="448"/>
      <c r="W576" s="448"/>
      <c r="X576" s="448"/>
      <c r="Y576" s="448"/>
      <c r="Z576" s="448"/>
      <c r="AA576" s="448"/>
      <c r="AB576" s="448"/>
      <c r="AC576" s="448"/>
      <c r="AD576" s="448"/>
    </row>
    <row r="577" ht="12.75" customHeight="1">
      <c r="A577" s="448"/>
      <c r="B577" s="448"/>
      <c r="C577" s="448"/>
      <c r="D577" s="448"/>
      <c r="E577" s="448"/>
      <c r="F577" s="448"/>
      <c r="G577" s="448"/>
      <c r="H577" s="448"/>
      <c r="I577" s="448"/>
      <c r="J577" s="448"/>
      <c r="K577" s="448"/>
      <c r="L577" s="448"/>
      <c r="M577" s="448"/>
      <c r="N577" s="448"/>
      <c r="O577" s="448"/>
      <c r="P577" s="448"/>
      <c r="Q577" s="448"/>
      <c r="R577" s="448"/>
      <c r="S577" s="448"/>
      <c r="T577" s="448"/>
      <c r="U577" s="448"/>
      <c r="V577" s="448"/>
      <c r="W577" s="448"/>
      <c r="X577" s="448"/>
      <c r="Y577" s="448"/>
      <c r="Z577" s="448"/>
      <c r="AA577" s="448"/>
      <c r="AB577" s="448"/>
      <c r="AC577" s="448"/>
      <c r="AD577" s="448"/>
    </row>
    <row r="578" ht="12.75" customHeight="1">
      <c r="A578" s="448"/>
      <c r="B578" s="448"/>
      <c r="C578" s="448"/>
      <c r="D578" s="448"/>
      <c r="E578" s="448"/>
      <c r="F578" s="448"/>
      <c r="G578" s="448"/>
      <c r="H578" s="448"/>
      <c r="I578" s="448"/>
      <c r="J578" s="448"/>
      <c r="K578" s="448"/>
      <c r="L578" s="448"/>
      <c r="M578" s="448"/>
      <c r="N578" s="448"/>
      <c r="O578" s="448"/>
      <c r="P578" s="448"/>
      <c r="Q578" s="448"/>
      <c r="R578" s="448"/>
      <c r="S578" s="448"/>
      <c r="T578" s="448"/>
      <c r="U578" s="448"/>
      <c r="V578" s="448"/>
      <c r="W578" s="448"/>
      <c r="X578" s="448"/>
      <c r="Y578" s="448"/>
      <c r="Z578" s="448"/>
      <c r="AA578" s="448"/>
      <c r="AB578" s="448"/>
      <c r="AC578" s="448"/>
      <c r="AD578" s="448"/>
    </row>
    <row r="579" ht="12.75" customHeight="1">
      <c r="A579" s="448"/>
      <c r="B579" s="448"/>
      <c r="C579" s="448"/>
      <c r="D579" s="448"/>
      <c r="E579" s="448"/>
      <c r="F579" s="448"/>
      <c r="G579" s="448"/>
      <c r="H579" s="448"/>
      <c r="I579" s="448"/>
      <c r="J579" s="448"/>
      <c r="K579" s="448"/>
      <c r="L579" s="448"/>
      <c r="M579" s="448"/>
      <c r="N579" s="448"/>
      <c r="O579" s="448"/>
      <c r="P579" s="448"/>
      <c r="Q579" s="448"/>
      <c r="R579" s="448"/>
      <c r="S579" s="448"/>
      <c r="T579" s="448"/>
      <c r="U579" s="448"/>
      <c r="V579" s="448"/>
      <c r="W579" s="448"/>
      <c r="X579" s="448"/>
      <c r="Y579" s="448"/>
      <c r="Z579" s="448"/>
      <c r="AA579" s="448"/>
      <c r="AB579" s="448"/>
      <c r="AC579" s="448"/>
      <c r="AD579" s="448"/>
    </row>
    <row r="580" ht="12.75" customHeight="1">
      <c r="A580" s="448"/>
      <c r="B580" s="448"/>
      <c r="C580" s="448"/>
      <c r="D580" s="448"/>
      <c r="E580" s="448"/>
      <c r="F580" s="448"/>
      <c r="G580" s="448"/>
      <c r="H580" s="448"/>
      <c r="I580" s="448"/>
      <c r="J580" s="448"/>
      <c r="K580" s="448"/>
      <c r="L580" s="448"/>
      <c r="M580" s="448"/>
      <c r="N580" s="448"/>
      <c r="O580" s="448"/>
      <c r="P580" s="448"/>
      <c r="Q580" s="448"/>
      <c r="R580" s="448"/>
      <c r="S580" s="448"/>
      <c r="T580" s="448"/>
      <c r="U580" s="448"/>
      <c r="V580" s="448"/>
      <c r="W580" s="448"/>
      <c r="X580" s="448"/>
      <c r="Y580" s="448"/>
      <c r="Z580" s="448"/>
      <c r="AA580" s="448"/>
      <c r="AB580" s="448"/>
      <c r="AC580" s="448"/>
      <c r="AD580" s="448"/>
    </row>
    <row r="581" ht="12.75" customHeight="1">
      <c r="A581" s="448"/>
      <c r="B581" s="448"/>
      <c r="C581" s="448"/>
      <c r="D581" s="448"/>
      <c r="E581" s="448"/>
      <c r="F581" s="448"/>
      <c r="G581" s="448"/>
      <c r="H581" s="448"/>
      <c r="I581" s="448"/>
      <c r="J581" s="448"/>
      <c r="K581" s="448"/>
      <c r="L581" s="448"/>
      <c r="M581" s="448"/>
      <c r="N581" s="448"/>
      <c r="O581" s="448"/>
      <c r="P581" s="448"/>
      <c r="Q581" s="448"/>
      <c r="R581" s="448"/>
      <c r="S581" s="448"/>
      <c r="T581" s="448"/>
      <c r="U581" s="448"/>
      <c r="V581" s="448"/>
      <c r="W581" s="448"/>
      <c r="X581" s="448"/>
      <c r="Y581" s="448"/>
      <c r="Z581" s="448"/>
      <c r="AA581" s="448"/>
      <c r="AB581" s="448"/>
      <c r="AC581" s="448"/>
      <c r="AD581" s="448"/>
    </row>
    <row r="582" ht="12.75" customHeight="1">
      <c r="A582" s="448"/>
      <c r="B582" s="448"/>
      <c r="C582" s="448"/>
      <c r="D582" s="448"/>
      <c r="E582" s="448"/>
      <c r="F582" s="448"/>
      <c r="G582" s="448"/>
      <c r="H582" s="448"/>
      <c r="I582" s="448"/>
      <c r="J582" s="448"/>
      <c r="K582" s="448"/>
      <c r="L582" s="448"/>
      <c r="M582" s="448"/>
      <c r="N582" s="448"/>
      <c r="O582" s="448"/>
      <c r="P582" s="448"/>
      <c r="Q582" s="448"/>
      <c r="R582" s="448"/>
      <c r="S582" s="448"/>
      <c r="T582" s="448"/>
      <c r="U582" s="448"/>
      <c r="V582" s="448"/>
      <c r="W582" s="448"/>
      <c r="X582" s="448"/>
      <c r="Y582" s="448"/>
      <c r="Z582" s="448"/>
      <c r="AA582" s="448"/>
      <c r="AB582" s="448"/>
      <c r="AC582" s="448"/>
      <c r="AD582" s="448"/>
    </row>
    <row r="583" ht="12.75" customHeight="1">
      <c r="A583" s="448"/>
      <c r="B583" s="448"/>
      <c r="C583" s="448"/>
      <c r="D583" s="448"/>
      <c r="E583" s="448"/>
      <c r="F583" s="448"/>
      <c r="G583" s="448"/>
      <c r="H583" s="448"/>
      <c r="I583" s="448"/>
      <c r="J583" s="448"/>
      <c r="K583" s="448"/>
      <c r="L583" s="448"/>
      <c r="M583" s="448"/>
      <c r="N583" s="448"/>
      <c r="O583" s="448"/>
      <c r="P583" s="448"/>
      <c r="Q583" s="448"/>
      <c r="R583" s="448"/>
      <c r="S583" s="448"/>
      <c r="T583" s="448"/>
      <c r="U583" s="448"/>
      <c r="V583" s="448"/>
      <c r="W583" s="448"/>
      <c r="X583" s="448"/>
      <c r="Y583" s="448"/>
      <c r="Z583" s="448"/>
      <c r="AA583" s="448"/>
      <c r="AB583" s="448"/>
      <c r="AC583" s="448"/>
      <c r="AD583" s="448"/>
    </row>
    <row r="584" ht="12.75" customHeight="1">
      <c r="A584" s="448"/>
      <c r="B584" s="448"/>
      <c r="C584" s="448"/>
      <c r="D584" s="448"/>
      <c r="E584" s="448"/>
      <c r="F584" s="448"/>
      <c r="G584" s="448"/>
      <c r="H584" s="448"/>
      <c r="I584" s="448"/>
      <c r="J584" s="448"/>
      <c r="K584" s="448"/>
      <c r="L584" s="448"/>
      <c r="M584" s="448"/>
      <c r="N584" s="448"/>
      <c r="O584" s="448"/>
      <c r="P584" s="448"/>
      <c r="Q584" s="448"/>
      <c r="R584" s="448"/>
      <c r="S584" s="448"/>
      <c r="T584" s="448"/>
      <c r="U584" s="448"/>
      <c r="V584" s="448"/>
      <c r="W584" s="448"/>
      <c r="X584" s="448"/>
      <c r="Y584" s="448"/>
      <c r="Z584" s="448"/>
      <c r="AA584" s="448"/>
      <c r="AB584" s="448"/>
      <c r="AC584" s="448"/>
      <c r="AD584" s="448"/>
    </row>
    <row r="585" ht="12.75" customHeight="1">
      <c r="A585" s="448"/>
      <c r="B585" s="448"/>
      <c r="C585" s="448"/>
      <c r="D585" s="448"/>
      <c r="E585" s="448"/>
      <c r="F585" s="448"/>
      <c r="G585" s="448"/>
      <c r="H585" s="448"/>
      <c r="I585" s="448"/>
      <c r="J585" s="448"/>
      <c r="K585" s="448"/>
      <c r="L585" s="448"/>
      <c r="M585" s="448"/>
      <c r="N585" s="448"/>
      <c r="O585" s="448"/>
      <c r="P585" s="448"/>
      <c r="Q585" s="448"/>
      <c r="R585" s="448"/>
      <c r="S585" s="448"/>
      <c r="T585" s="448"/>
      <c r="U585" s="448"/>
      <c r="V585" s="448"/>
      <c r="W585" s="448"/>
      <c r="X585" s="448"/>
      <c r="Y585" s="448"/>
      <c r="Z585" s="448"/>
      <c r="AA585" s="448"/>
      <c r="AB585" s="448"/>
      <c r="AC585" s="448"/>
      <c r="AD585" s="448"/>
    </row>
    <row r="586" ht="12.75" customHeight="1">
      <c r="A586" s="448"/>
      <c r="B586" s="448"/>
      <c r="C586" s="448"/>
      <c r="D586" s="448"/>
      <c r="E586" s="448"/>
      <c r="F586" s="448"/>
      <c r="G586" s="448"/>
      <c r="H586" s="448"/>
      <c r="I586" s="448"/>
      <c r="J586" s="448"/>
      <c r="K586" s="448"/>
      <c r="L586" s="448"/>
      <c r="M586" s="448"/>
      <c r="N586" s="448"/>
      <c r="O586" s="448"/>
      <c r="P586" s="448"/>
      <c r="Q586" s="448"/>
      <c r="R586" s="448"/>
      <c r="S586" s="448"/>
      <c r="T586" s="448"/>
      <c r="U586" s="448"/>
      <c r="V586" s="448"/>
      <c r="W586" s="448"/>
      <c r="X586" s="448"/>
      <c r="Y586" s="448"/>
      <c r="Z586" s="448"/>
      <c r="AA586" s="448"/>
      <c r="AB586" s="448"/>
      <c r="AC586" s="448"/>
      <c r="AD586" s="448"/>
    </row>
    <row r="587" ht="12.75" customHeight="1">
      <c r="A587" s="448"/>
      <c r="B587" s="448"/>
      <c r="C587" s="448"/>
      <c r="D587" s="448"/>
      <c r="E587" s="448"/>
      <c r="F587" s="448"/>
      <c r="G587" s="448"/>
      <c r="H587" s="448"/>
      <c r="I587" s="448"/>
      <c r="J587" s="448"/>
      <c r="K587" s="448"/>
      <c r="L587" s="448"/>
      <c r="M587" s="448"/>
      <c r="N587" s="448"/>
      <c r="O587" s="448"/>
      <c r="P587" s="448"/>
      <c r="Q587" s="448"/>
      <c r="R587" s="448"/>
      <c r="S587" s="448"/>
      <c r="T587" s="448"/>
      <c r="U587" s="448"/>
      <c r="V587" s="448"/>
      <c r="W587" s="448"/>
      <c r="X587" s="448"/>
      <c r="Y587" s="448"/>
      <c r="Z587" s="448"/>
      <c r="AA587" s="448"/>
      <c r="AB587" s="448"/>
      <c r="AC587" s="448"/>
      <c r="AD587" s="448"/>
    </row>
    <row r="588" ht="12.75" customHeight="1">
      <c r="A588" s="448"/>
      <c r="B588" s="448"/>
      <c r="C588" s="448"/>
      <c r="D588" s="448"/>
      <c r="E588" s="448"/>
      <c r="F588" s="448"/>
      <c r="G588" s="448"/>
      <c r="H588" s="448"/>
      <c r="I588" s="448"/>
      <c r="J588" s="448"/>
      <c r="K588" s="448"/>
      <c r="L588" s="448"/>
      <c r="M588" s="448"/>
      <c r="N588" s="448"/>
      <c r="O588" s="448"/>
      <c r="P588" s="448"/>
      <c r="Q588" s="448"/>
      <c r="R588" s="448"/>
      <c r="S588" s="448"/>
      <c r="T588" s="448"/>
      <c r="U588" s="448"/>
      <c r="V588" s="448"/>
      <c r="W588" s="448"/>
      <c r="X588" s="448"/>
      <c r="Y588" s="448"/>
      <c r="Z588" s="448"/>
      <c r="AA588" s="448"/>
      <c r="AB588" s="448"/>
      <c r="AC588" s="448"/>
      <c r="AD588" s="448"/>
    </row>
    <row r="589" ht="12.75" customHeight="1">
      <c r="A589" s="448"/>
      <c r="B589" s="448"/>
      <c r="C589" s="448"/>
      <c r="D589" s="448"/>
      <c r="E589" s="448"/>
      <c r="F589" s="448"/>
      <c r="G589" s="448"/>
      <c r="H589" s="448"/>
      <c r="I589" s="448"/>
      <c r="J589" s="448"/>
      <c r="K589" s="448"/>
      <c r="L589" s="448"/>
      <c r="M589" s="448"/>
      <c r="N589" s="448"/>
      <c r="O589" s="448"/>
      <c r="P589" s="448"/>
      <c r="Q589" s="448"/>
      <c r="R589" s="448"/>
      <c r="S589" s="448"/>
      <c r="T589" s="448"/>
      <c r="U589" s="448"/>
      <c r="V589" s="448"/>
      <c r="W589" s="448"/>
      <c r="X589" s="448"/>
      <c r="Y589" s="448"/>
      <c r="Z589" s="448"/>
      <c r="AA589" s="448"/>
      <c r="AB589" s="448"/>
      <c r="AC589" s="448"/>
      <c r="AD589" s="448"/>
    </row>
    <row r="590" ht="12.75" customHeight="1">
      <c r="A590" s="448"/>
      <c r="B590" s="448"/>
      <c r="C590" s="448"/>
      <c r="D590" s="448"/>
      <c r="E590" s="448"/>
      <c r="F590" s="448"/>
      <c r="G590" s="448"/>
      <c r="H590" s="448"/>
      <c r="I590" s="448"/>
      <c r="J590" s="448"/>
      <c r="K590" s="448"/>
      <c r="L590" s="448"/>
      <c r="M590" s="448"/>
      <c r="N590" s="448"/>
      <c r="O590" s="448"/>
      <c r="P590" s="448"/>
      <c r="Q590" s="448"/>
      <c r="R590" s="448"/>
      <c r="S590" s="448"/>
      <c r="T590" s="448"/>
      <c r="U590" s="448"/>
      <c r="V590" s="448"/>
      <c r="W590" s="448"/>
      <c r="X590" s="448"/>
      <c r="Y590" s="448"/>
      <c r="Z590" s="448"/>
      <c r="AA590" s="448"/>
      <c r="AB590" s="448"/>
      <c r="AC590" s="448"/>
      <c r="AD590" s="448"/>
    </row>
    <row r="591" ht="12.75" customHeight="1">
      <c r="A591" s="448"/>
      <c r="B591" s="448"/>
      <c r="C591" s="448"/>
      <c r="D591" s="448"/>
      <c r="E591" s="448"/>
      <c r="F591" s="448"/>
      <c r="G591" s="448"/>
      <c r="H591" s="448"/>
      <c r="I591" s="448"/>
      <c r="J591" s="448"/>
      <c r="K591" s="448"/>
      <c r="L591" s="448"/>
      <c r="M591" s="448"/>
      <c r="N591" s="448"/>
      <c r="O591" s="448"/>
      <c r="P591" s="448"/>
      <c r="Q591" s="448"/>
      <c r="R591" s="448"/>
      <c r="S591" s="448"/>
      <c r="T591" s="448"/>
      <c r="U591" s="448"/>
      <c r="V591" s="448"/>
      <c r="W591" s="448"/>
      <c r="X591" s="448"/>
      <c r="Y591" s="448"/>
      <c r="Z591" s="448"/>
      <c r="AA591" s="448"/>
      <c r="AB591" s="448"/>
      <c r="AC591" s="448"/>
      <c r="AD591" s="448"/>
    </row>
    <row r="592" ht="12.75" customHeight="1">
      <c r="A592" s="448"/>
      <c r="B592" s="448"/>
      <c r="C592" s="448"/>
      <c r="D592" s="448"/>
      <c r="E592" s="448"/>
      <c r="F592" s="448"/>
      <c r="G592" s="448"/>
      <c r="H592" s="448"/>
      <c r="I592" s="448"/>
      <c r="J592" s="448"/>
      <c r="K592" s="448"/>
      <c r="L592" s="448"/>
      <c r="M592" s="448"/>
      <c r="N592" s="448"/>
      <c r="O592" s="448"/>
      <c r="P592" s="448"/>
      <c r="Q592" s="448"/>
      <c r="R592" s="448"/>
      <c r="S592" s="448"/>
      <c r="T592" s="448"/>
      <c r="U592" s="448"/>
      <c r="V592" s="448"/>
      <c r="W592" s="448"/>
      <c r="X592" s="448"/>
      <c r="Y592" s="448"/>
      <c r="Z592" s="448"/>
      <c r="AA592" s="448"/>
      <c r="AB592" s="448"/>
      <c r="AC592" s="448"/>
      <c r="AD592" s="448"/>
    </row>
    <row r="593" ht="12.75" customHeight="1">
      <c r="A593" s="448"/>
      <c r="B593" s="448"/>
      <c r="C593" s="448"/>
      <c r="D593" s="448"/>
      <c r="E593" s="448"/>
      <c r="F593" s="448"/>
      <c r="G593" s="448"/>
      <c r="H593" s="448"/>
      <c r="I593" s="448"/>
      <c r="J593" s="448"/>
      <c r="K593" s="448"/>
      <c r="L593" s="448"/>
      <c r="M593" s="448"/>
      <c r="N593" s="448"/>
      <c r="O593" s="448"/>
      <c r="P593" s="448"/>
      <c r="Q593" s="448"/>
      <c r="R593" s="448"/>
      <c r="S593" s="448"/>
      <c r="T593" s="448"/>
      <c r="U593" s="448"/>
      <c r="V593" s="448"/>
      <c r="W593" s="448"/>
      <c r="X593" s="448"/>
      <c r="Y593" s="448"/>
      <c r="Z593" s="448"/>
      <c r="AA593" s="448"/>
      <c r="AB593" s="448"/>
      <c r="AC593" s="448"/>
      <c r="AD593" s="448"/>
    </row>
    <row r="594" ht="12.75" customHeight="1">
      <c r="A594" s="448"/>
      <c r="B594" s="448"/>
      <c r="C594" s="448"/>
      <c r="D594" s="448"/>
      <c r="E594" s="448"/>
      <c r="F594" s="448"/>
      <c r="G594" s="448"/>
      <c r="H594" s="448"/>
      <c r="I594" s="448"/>
      <c r="J594" s="448"/>
      <c r="K594" s="448"/>
      <c r="L594" s="448"/>
      <c r="M594" s="448"/>
      <c r="N594" s="448"/>
      <c r="O594" s="448"/>
      <c r="P594" s="448"/>
      <c r="Q594" s="448"/>
      <c r="R594" s="448"/>
      <c r="S594" s="448"/>
      <c r="T594" s="448"/>
      <c r="U594" s="448"/>
      <c r="V594" s="448"/>
      <c r="W594" s="448"/>
      <c r="X594" s="448"/>
      <c r="Y594" s="448"/>
      <c r="Z594" s="448"/>
      <c r="AA594" s="448"/>
      <c r="AB594" s="448"/>
      <c r="AC594" s="448"/>
      <c r="AD594" s="448"/>
    </row>
    <row r="595" ht="12.75" customHeight="1">
      <c r="A595" s="448"/>
      <c r="B595" s="448"/>
      <c r="C595" s="448"/>
      <c r="D595" s="448"/>
      <c r="E595" s="448"/>
      <c r="F595" s="448"/>
      <c r="G595" s="448"/>
      <c r="H595" s="448"/>
      <c r="I595" s="448"/>
      <c r="J595" s="448"/>
      <c r="K595" s="448"/>
      <c r="L595" s="448"/>
      <c r="M595" s="448"/>
      <c r="N595" s="448"/>
      <c r="O595" s="448"/>
      <c r="P595" s="448"/>
      <c r="Q595" s="448"/>
      <c r="R595" s="448"/>
      <c r="S595" s="448"/>
      <c r="T595" s="448"/>
      <c r="U595" s="448"/>
      <c r="V595" s="448"/>
      <c r="W595" s="448"/>
      <c r="X595" s="448"/>
      <c r="Y595" s="448"/>
      <c r="Z595" s="448"/>
      <c r="AA595" s="448"/>
      <c r="AB595" s="448"/>
      <c r="AC595" s="448"/>
      <c r="AD595" s="448"/>
    </row>
    <row r="596" ht="12.75" customHeight="1">
      <c r="A596" s="448"/>
      <c r="B596" s="448"/>
      <c r="C596" s="448"/>
      <c r="D596" s="448"/>
      <c r="E596" s="448"/>
      <c r="F596" s="448"/>
      <c r="G596" s="448"/>
      <c r="H596" s="448"/>
      <c r="I596" s="448"/>
      <c r="J596" s="448"/>
      <c r="K596" s="448"/>
      <c r="L596" s="448"/>
      <c r="M596" s="448"/>
      <c r="N596" s="448"/>
      <c r="O596" s="448"/>
      <c r="P596" s="448"/>
      <c r="Q596" s="448"/>
      <c r="R596" s="448"/>
      <c r="S596" s="448"/>
      <c r="T596" s="448"/>
      <c r="U596" s="448"/>
      <c r="V596" s="448"/>
      <c r="W596" s="448"/>
      <c r="X596" s="448"/>
      <c r="Y596" s="448"/>
      <c r="Z596" s="448"/>
      <c r="AA596" s="448"/>
      <c r="AB596" s="448"/>
      <c r="AC596" s="448"/>
      <c r="AD596" s="448"/>
    </row>
    <row r="597" ht="12.75" customHeight="1">
      <c r="A597" s="448"/>
      <c r="B597" s="448"/>
      <c r="C597" s="448"/>
      <c r="D597" s="448"/>
      <c r="E597" s="448"/>
      <c r="F597" s="448"/>
      <c r="G597" s="448"/>
      <c r="H597" s="448"/>
      <c r="I597" s="448"/>
      <c r="J597" s="448"/>
      <c r="K597" s="448"/>
      <c r="L597" s="448"/>
      <c r="M597" s="448"/>
      <c r="N597" s="448"/>
      <c r="O597" s="448"/>
      <c r="P597" s="448"/>
      <c r="Q597" s="448"/>
      <c r="R597" s="448"/>
      <c r="S597" s="448"/>
      <c r="T597" s="448"/>
      <c r="U597" s="448"/>
      <c r="V597" s="448"/>
      <c r="W597" s="448"/>
      <c r="X597" s="448"/>
      <c r="Y597" s="448"/>
      <c r="Z597" s="448"/>
      <c r="AA597" s="448"/>
      <c r="AB597" s="448"/>
      <c r="AC597" s="448"/>
      <c r="AD597" s="448"/>
    </row>
    <row r="598" ht="12.75" customHeight="1">
      <c r="A598" s="448"/>
      <c r="B598" s="448"/>
      <c r="C598" s="448"/>
      <c r="D598" s="448"/>
      <c r="E598" s="448"/>
      <c r="F598" s="448"/>
      <c r="G598" s="448"/>
      <c r="H598" s="448"/>
      <c r="I598" s="448"/>
      <c r="J598" s="448"/>
      <c r="K598" s="448"/>
      <c r="L598" s="448"/>
      <c r="M598" s="448"/>
      <c r="N598" s="448"/>
      <c r="O598" s="448"/>
      <c r="P598" s="448"/>
      <c r="Q598" s="448"/>
      <c r="R598" s="448"/>
      <c r="S598" s="448"/>
      <c r="T598" s="448"/>
      <c r="U598" s="448"/>
      <c r="V598" s="448"/>
      <c r="W598" s="448"/>
      <c r="X598" s="448"/>
      <c r="Y598" s="448"/>
      <c r="Z598" s="448"/>
      <c r="AA598" s="448"/>
      <c r="AB598" s="448"/>
      <c r="AC598" s="448"/>
      <c r="AD598" s="448"/>
    </row>
    <row r="599" ht="12.75" customHeight="1">
      <c r="A599" s="448"/>
      <c r="B599" s="448"/>
      <c r="C599" s="448"/>
      <c r="D599" s="448"/>
      <c r="E599" s="448"/>
      <c r="F599" s="448"/>
      <c r="G599" s="448"/>
      <c r="H599" s="448"/>
      <c r="I599" s="448"/>
      <c r="J599" s="448"/>
      <c r="K599" s="448"/>
      <c r="L599" s="448"/>
      <c r="M599" s="448"/>
      <c r="N599" s="448"/>
      <c r="O599" s="448"/>
      <c r="P599" s="448"/>
      <c r="Q599" s="448"/>
      <c r="R599" s="448"/>
      <c r="S599" s="448"/>
      <c r="T599" s="448"/>
      <c r="U599" s="448"/>
      <c r="V599" s="448"/>
      <c r="W599" s="448"/>
      <c r="X599" s="448"/>
      <c r="Y599" s="448"/>
      <c r="Z599" s="448"/>
      <c r="AA599" s="448"/>
      <c r="AB599" s="448"/>
      <c r="AC599" s="448"/>
      <c r="AD599" s="448"/>
    </row>
    <row r="600" ht="12.75" customHeight="1">
      <c r="A600" s="448"/>
      <c r="B600" s="448"/>
      <c r="C600" s="448"/>
      <c r="D600" s="448"/>
      <c r="E600" s="448"/>
      <c r="F600" s="448"/>
      <c r="G600" s="448"/>
      <c r="H600" s="448"/>
      <c r="I600" s="448"/>
      <c r="J600" s="448"/>
      <c r="K600" s="448"/>
      <c r="L600" s="448"/>
      <c r="M600" s="448"/>
      <c r="N600" s="448"/>
      <c r="O600" s="448"/>
      <c r="P600" s="448"/>
      <c r="Q600" s="448"/>
      <c r="R600" s="448"/>
      <c r="S600" s="448"/>
      <c r="T600" s="448"/>
      <c r="U600" s="448"/>
      <c r="V600" s="448"/>
      <c r="W600" s="448"/>
      <c r="X600" s="448"/>
      <c r="Y600" s="448"/>
      <c r="Z600" s="448"/>
      <c r="AA600" s="448"/>
      <c r="AB600" s="448"/>
      <c r="AC600" s="448"/>
      <c r="AD600" s="448"/>
    </row>
    <row r="601" ht="12.75" customHeight="1">
      <c r="A601" s="448"/>
      <c r="B601" s="448"/>
      <c r="C601" s="448"/>
      <c r="D601" s="448"/>
      <c r="E601" s="448"/>
      <c r="F601" s="448"/>
      <c r="G601" s="448"/>
      <c r="H601" s="448"/>
      <c r="I601" s="448"/>
      <c r="J601" s="448"/>
      <c r="K601" s="448"/>
      <c r="L601" s="448"/>
      <c r="M601" s="448"/>
      <c r="N601" s="448"/>
      <c r="O601" s="448"/>
      <c r="P601" s="448"/>
      <c r="Q601" s="448"/>
      <c r="R601" s="448"/>
      <c r="S601" s="448"/>
      <c r="T601" s="448"/>
      <c r="U601" s="448"/>
      <c r="V601" s="448"/>
      <c r="W601" s="448"/>
      <c r="X601" s="448"/>
      <c r="Y601" s="448"/>
      <c r="Z601" s="448"/>
      <c r="AA601" s="448"/>
      <c r="AB601" s="448"/>
      <c r="AC601" s="448"/>
      <c r="AD601" s="448"/>
    </row>
    <row r="602" ht="12.75" customHeight="1">
      <c r="A602" s="448"/>
      <c r="B602" s="448"/>
      <c r="C602" s="448"/>
      <c r="D602" s="448"/>
      <c r="E602" s="448"/>
      <c r="F602" s="448"/>
      <c r="G602" s="448"/>
      <c r="H602" s="448"/>
      <c r="I602" s="448"/>
      <c r="J602" s="448"/>
      <c r="K602" s="448"/>
      <c r="L602" s="448"/>
      <c r="M602" s="448"/>
      <c r="N602" s="448"/>
      <c r="O602" s="448"/>
      <c r="P602" s="448"/>
      <c r="Q602" s="448"/>
      <c r="R602" s="448"/>
      <c r="S602" s="448"/>
      <c r="T602" s="448"/>
      <c r="U602" s="448"/>
      <c r="V602" s="448"/>
      <c r="W602" s="448"/>
      <c r="X602" s="448"/>
      <c r="Y602" s="448"/>
      <c r="Z602" s="448"/>
      <c r="AA602" s="448"/>
      <c r="AB602" s="448"/>
      <c r="AC602" s="448"/>
      <c r="AD602" s="448"/>
    </row>
    <row r="603" ht="12.75" customHeight="1">
      <c r="A603" s="448"/>
      <c r="B603" s="448"/>
      <c r="C603" s="448"/>
      <c r="D603" s="448"/>
      <c r="E603" s="448"/>
      <c r="F603" s="448"/>
      <c r="G603" s="448"/>
      <c r="H603" s="448"/>
      <c r="I603" s="448"/>
      <c r="J603" s="448"/>
      <c r="K603" s="448"/>
      <c r="L603" s="448"/>
      <c r="M603" s="448"/>
      <c r="N603" s="448"/>
      <c r="O603" s="448"/>
      <c r="P603" s="448"/>
      <c r="Q603" s="448"/>
      <c r="R603" s="448"/>
      <c r="S603" s="448"/>
      <c r="T603" s="448"/>
      <c r="U603" s="448"/>
      <c r="V603" s="448"/>
      <c r="W603" s="448"/>
      <c r="X603" s="448"/>
      <c r="Y603" s="448"/>
      <c r="Z603" s="448"/>
      <c r="AA603" s="448"/>
      <c r="AB603" s="448"/>
      <c r="AC603" s="448"/>
      <c r="AD603" s="448"/>
    </row>
    <row r="604" ht="12.75" customHeight="1">
      <c r="A604" s="448"/>
      <c r="B604" s="448"/>
      <c r="C604" s="448"/>
      <c r="D604" s="448"/>
      <c r="E604" s="448"/>
      <c r="F604" s="448"/>
      <c r="G604" s="448"/>
      <c r="H604" s="448"/>
      <c r="I604" s="448"/>
      <c r="J604" s="448"/>
      <c r="K604" s="448"/>
      <c r="L604" s="448"/>
      <c r="M604" s="448"/>
      <c r="N604" s="448"/>
      <c r="O604" s="448"/>
      <c r="P604" s="448"/>
      <c r="Q604" s="448"/>
      <c r="R604" s="448"/>
      <c r="S604" s="448"/>
      <c r="T604" s="448"/>
      <c r="U604" s="448"/>
      <c r="V604" s="448"/>
      <c r="W604" s="448"/>
      <c r="X604" s="448"/>
      <c r="Y604" s="448"/>
      <c r="Z604" s="448"/>
      <c r="AA604" s="448"/>
      <c r="AB604" s="448"/>
      <c r="AC604" s="448"/>
      <c r="AD604" s="448"/>
    </row>
    <row r="605" ht="12.75" customHeight="1">
      <c r="A605" s="448"/>
      <c r="B605" s="448"/>
      <c r="C605" s="448"/>
      <c r="D605" s="448"/>
      <c r="E605" s="448"/>
      <c r="F605" s="448"/>
      <c r="G605" s="448"/>
      <c r="H605" s="448"/>
      <c r="I605" s="448"/>
      <c r="J605" s="448"/>
      <c r="K605" s="448"/>
      <c r="L605" s="448"/>
      <c r="M605" s="448"/>
      <c r="N605" s="448"/>
      <c r="O605" s="448"/>
      <c r="P605" s="448"/>
      <c r="Q605" s="448"/>
      <c r="R605" s="448"/>
      <c r="S605" s="448"/>
      <c r="T605" s="448"/>
      <c r="U605" s="448"/>
      <c r="V605" s="448"/>
      <c r="W605" s="448"/>
      <c r="X605" s="448"/>
      <c r="Y605" s="448"/>
      <c r="Z605" s="448"/>
      <c r="AA605" s="448"/>
      <c r="AB605" s="448"/>
      <c r="AC605" s="448"/>
      <c r="AD605" s="448"/>
    </row>
    <row r="606" ht="12.75" customHeight="1">
      <c r="A606" s="448"/>
      <c r="B606" s="448"/>
      <c r="C606" s="448"/>
      <c r="D606" s="448"/>
      <c r="E606" s="448"/>
      <c r="F606" s="448"/>
      <c r="G606" s="448"/>
      <c r="H606" s="448"/>
      <c r="I606" s="448"/>
      <c r="J606" s="448"/>
      <c r="K606" s="448"/>
      <c r="L606" s="448"/>
      <c r="M606" s="448"/>
      <c r="N606" s="448"/>
      <c r="O606" s="448"/>
      <c r="P606" s="448"/>
      <c r="Q606" s="448"/>
      <c r="R606" s="448"/>
      <c r="S606" s="448"/>
      <c r="T606" s="448"/>
      <c r="U606" s="448"/>
      <c r="V606" s="448"/>
      <c r="W606" s="448"/>
      <c r="X606" s="448"/>
      <c r="Y606" s="448"/>
      <c r="Z606" s="448"/>
      <c r="AA606" s="448"/>
      <c r="AB606" s="448"/>
      <c r="AC606" s="448"/>
      <c r="AD606" s="448"/>
    </row>
    <row r="607" ht="12.75" customHeight="1">
      <c r="A607" s="448"/>
      <c r="B607" s="448"/>
      <c r="C607" s="448"/>
      <c r="D607" s="448"/>
      <c r="E607" s="448"/>
      <c r="F607" s="448"/>
      <c r="G607" s="448"/>
      <c r="H607" s="448"/>
      <c r="I607" s="448"/>
      <c r="J607" s="448"/>
      <c r="K607" s="448"/>
      <c r="L607" s="448"/>
      <c r="M607" s="448"/>
      <c r="N607" s="448"/>
      <c r="O607" s="448"/>
      <c r="P607" s="448"/>
      <c r="Q607" s="448"/>
      <c r="R607" s="448"/>
      <c r="S607" s="448"/>
      <c r="T607" s="448"/>
      <c r="U607" s="448"/>
      <c r="V607" s="448"/>
      <c r="W607" s="448"/>
      <c r="X607" s="448"/>
      <c r="Y607" s="448"/>
      <c r="Z607" s="448"/>
      <c r="AA607" s="448"/>
      <c r="AB607" s="448"/>
      <c r="AC607" s="448"/>
      <c r="AD607" s="448"/>
    </row>
    <row r="608" ht="12.75" customHeight="1">
      <c r="A608" s="448"/>
      <c r="B608" s="448"/>
      <c r="C608" s="448"/>
      <c r="D608" s="448"/>
      <c r="E608" s="448"/>
      <c r="F608" s="448"/>
      <c r="G608" s="448"/>
      <c r="H608" s="448"/>
      <c r="I608" s="448"/>
      <c r="J608" s="448"/>
      <c r="K608" s="448"/>
      <c r="L608" s="448"/>
      <c r="M608" s="448"/>
      <c r="N608" s="448"/>
      <c r="O608" s="448"/>
      <c r="P608" s="448"/>
      <c r="Q608" s="448"/>
      <c r="R608" s="448"/>
      <c r="S608" s="448"/>
      <c r="T608" s="448"/>
      <c r="U608" s="448"/>
      <c r="V608" s="448"/>
      <c r="W608" s="448"/>
      <c r="X608" s="448"/>
      <c r="Y608" s="448"/>
      <c r="Z608" s="448"/>
      <c r="AA608" s="448"/>
      <c r="AB608" s="448"/>
      <c r="AC608" s="448"/>
      <c r="AD608" s="448"/>
    </row>
    <row r="609" ht="12.75" customHeight="1">
      <c r="A609" s="448"/>
      <c r="B609" s="448"/>
      <c r="C609" s="448"/>
      <c r="D609" s="448"/>
      <c r="E609" s="448"/>
      <c r="F609" s="448"/>
      <c r="G609" s="448"/>
      <c r="H609" s="448"/>
      <c r="I609" s="448"/>
      <c r="J609" s="448"/>
      <c r="K609" s="448"/>
      <c r="L609" s="448"/>
      <c r="M609" s="448"/>
      <c r="N609" s="448"/>
      <c r="O609" s="448"/>
      <c r="P609" s="448"/>
      <c r="Q609" s="448"/>
      <c r="R609" s="448"/>
      <c r="S609" s="448"/>
      <c r="T609" s="448"/>
      <c r="U609" s="448"/>
      <c r="V609" s="448"/>
      <c r="W609" s="448"/>
      <c r="X609" s="448"/>
      <c r="Y609" s="448"/>
      <c r="Z609" s="448"/>
      <c r="AA609" s="448"/>
      <c r="AB609" s="448"/>
      <c r="AC609" s="448"/>
      <c r="AD609" s="448"/>
    </row>
    <row r="610" ht="12.75" customHeight="1">
      <c r="A610" s="448"/>
      <c r="B610" s="448"/>
      <c r="C610" s="448"/>
      <c r="D610" s="448"/>
      <c r="E610" s="448"/>
      <c r="F610" s="448"/>
      <c r="G610" s="448"/>
      <c r="H610" s="448"/>
      <c r="I610" s="448"/>
      <c r="J610" s="448"/>
      <c r="K610" s="448"/>
      <c r="L610" s="448"/>
      <c r="M610" s="448"/>
      <c r="N610" s="448"/>
      <c r="O610" s="448"/>
      <c r="P610" s="448"/>
      <c r="Q610" s="448"/>
      <c r="R610" s="448"/>
      <c r="S610" s="448"/>
      <c r="T610" s="448"/>
      <c r="U610" s="448"/>
      <c r="V610" s="448"/>
      <c r="W610" s="448"/>
      <c r="X610" s="448"/>
      <c r="Y610" s="448"/>
      <c r="Z610" s="448"/>
      <c r="AA610" s="448"/>
      <c r="AB610" s="448"/>
      <c r="AC610" s="448"/>
      <c r="AD610" s="448"/>
    </row>
    <row r="611" ht="12.75" customHeight="1">
      <c r="A611" s="448"/>
      <c r="B611" s="448"/>
      <c r="C611" s="448"/>
      <c r="D611" s="448"/>
      <c r="E611" s="448"/>
      <c r="F611" s="448"/>
      <c r="G611" s="448"/>
      <c r="H611" s="448"/>
      <c r="I611" s="448"/>
      <c r="J611" s="448"/>
      <c r="K611" s="448"/>
      <c r="L611" s="448"/>
      <c r="M611" s="448"/>
      <c r="N611" s="448"/>
      <c r="O611" s="448"/>
      <c r="P611" s="448"/>
      <c r="Q611" s="448"/>
      <c r="R611" s="448"/>
      <c r="S611" s="448"/>
      <c r="T611" s="448"/>
      <c r="U611" s="448"/>
      <c r="V611" s="448"/>
      <c r="W611" s="448"/>
      <c r="X611" s="448"/>
      <c r="Y611" s="448"/>
      <c r="Z611" s="448"/>
      <c r="AA611" s="448"/>
      <c r="AB611" s="448"/>
      <c r="AC611" s="448"/>
      <c r="AD611" s="448"/>
    </row>
    <row r="612" ht="12.75" customHeight="1">
      <c r="A612" s="448"/>
      <c r="B612" s="448"/>
      <c r="C612" s="448"/>
      <c r="D612" s="448"/>
      <c r="E612" s="448"/>
      <c r="F612" s="448"/>
      <c r="G612" s="448"/>
      <c r="H612" s="448"/>
      <c r="I612" s="448"/>
      <c r="J612" s="448"/>
      <c r="K612" s="448"/>
      <c r="L612" s="448"/>
      <c r="M612" s="448"/>
      <c r="N612" s="448"/>
      <c r="O612" s="448"/>
      <c r="P612" s="448"/>
      <c r="Q612" s="448"/>
      <c r="R612" s="448"/>
      <c r="S612" s="448"/>
      <c r="T612" s="448"/>
      <c r="U612" s="448"/>
      <c r="V612" s="448"/>
      <c r="W612" s="448"/>
      <c r="X612" s="448"/>
      <c r="Y612" s="448"/>
      <c r="Z612" s="448"/>
      <c r="AA612" s="448"/>
      <c r="AB612" s="448"/>
      <c r="AC612" s="448"/>
      <c r="AD612" s="448"/>
    </row>
    <row r="613" ht="12.75" customHeight="1">
      <c r="A613" s="448"/>
      <c r="B613" s="448"/>
      <c r="C613" s="448"/>
      <c r="D613" s="448"/>
      <c r="E613" s="448"/>
      <c r="F613" s="448"/>
      <c r="G613" s="448"/>
      <c r="H613" s="448"/>
      <c r="I613" s="448"/>
      <c r="J613" s="448"/>
      <c r="K613" s="448"/>
      <c r="L613" s="448"/>
      <c r="M613" s="448"/>
      <c r="N613" s="448"/>
      <c r="O613" s="448"/>
      <c r="P613" s="448"/>
      <c r="Q613" s="448"/>
      <c r="R613" s="448"/>
      <c r="S613" s="448"/>
      <c r="T613" s="448"/>
      <c r="U613" s="448"/>
      <c r="V613" s="448"/>
      <c r="W613" s="448"/>
      <c r="X613" s="448"/>
      <c r="Y613" s="448"/>
      <c r="Z613" s="448"/>
      <c r="AA613" s="448"/>
      <c r="AB613" s="448"/>
      <c r="AC613" s="448"/>
      <c r="AD613" s="448"/>
    </row>
    <row r="614" ht="12.75" customHeight="1">
      <c r="A614" s="448"/>
      <c r="B614" s="448"/>
      <c r="C614" s="448"/>
      <c r="D614" s="448"/>
      <c r="E614" s="448"/>
      <c r="F614" s="448"/>
      <c r="G614" s="448"/>
      <c r="H614" s="448"/>
      <c r="I614" s="448"/>
      <c r="J614" s="448"/>
      <c r="K614" s="448"/>
      <c r="L614" s="448"/>
      <c r="M614" s="448"/>
      <c r="N614" s="448"/>
      <c r="O614" s="448"/>
      <c r="P614" s="448"/>
      <c r="Q614" s="448"/>
      <c r="R614" s="448"/>
      <c r="S614" s="448"/>
      <c r="T614" s="448"/>
      <c r="U614" s="448"/>
      <c r="V614" s="448"/>
      <c r="W614" s="448"/>
      <c r="X614" s="448"/>
      <c r="Y614" s="448"/>
      <c r="Z614" s="448"/>
      <c r="AA614" s="448"/>
      <c r="AB614" s="448"/>
      <c r="AC614" s="448"/>
      <c r="AD614" s="448"/>
    </row>
    <row r="615" ht="12.75" customHeight="1">
      <c r="A615" s="448"/>
      <c r="B615" s="448"/>
      <c r="C615" s="448"/>
      <c r="D615" s="448"/>
      <c r="E615" s="448"/>
      <c r="F615" s="448"/>
      <c r="G615" s="448"/>
      <c r="H615" s="448"/>
      <c r="I615" s="448"/>
      <c r="J615" s="448"/>
      <c r="K615" s="448"/>
      <c r="L615" s="448"/>
      <c r="M615" s="448"/>
      <c r="N615" s="448"/>
      <c r="O615" s="448"/>
      <c r="P615" s="448"/>
      <c r="Q615" s="448"/>
      <c r="R615" s="448"/>
      <c r="S615" s="448"/>
      <c r="T615" s="448"/>
      <c r="U615" s="448"/>
      <c r="V615" s="448"/>
      <c r="W615" s="448"/>
      <c r="X615" s="448"/>
      <c r="Y615" s="448"/>
      <c r="Z615" s="448"/>
      <c r="AA615" s="448"/>
      <c r="AB615" s="448"/>
      <c r="AC615" s="448"/>
      <c r="AD615" s="448"/>
    </row>
    <row r="616" ht="12.75" customHeight="1">
      <c r="A616" s="448"/>
      <c r="B616" s="448"/>
      <c r="C616" s="448"/>
      <c r="D616" s="448"/>
      <c r="E616" s="448"/>
      <c r="F616" s="448"/>
      <c r="G616" s="448"/>
      <c r="H616" s="448"/>
      <c r="I616" s="448"/>
      <c r="J616" s="448"/>
      <c r="K616" s="448"/>
      <c r="L616" s="448"/>
      <c r="M616" s="448"/>
      <c r="N616" s="448"/>
      <c r="O616" s="448"/>
      <c r="P616" s="448"/>
      <c r="Q616" s="448"/>
      <c r="R616" s="448"/>
      <c r="S616" s="448"/>
      <c r="T616" s="448"/>
      <c r="U616" s="448"/>
      <c r="V616" s="448"/>
      <c r="W616" s="448"/>
      <c r="X616" s="448"/>
      <c r="Y616" s="448"/>
      <c r="Z616" s="448"/>
      <c r="AA616" s="448"/>
      <c r="AB616" s="448"/>
      <c r="AC616" s="448"/>
      <c r="AD616" s="448"/>
    </row>
    <row r="617" ht="12.75" customHeight="1">
      <c r="A617" s="448"/>
      <c r="B617" s="448"/>
      <c r="C617" s="448"/>
      <c r="D617" s="448"/>
      <c r="E617" s="448"/>
      <c r="F617" s="448"/>
      <c r="G617" s="448"/>
      <c r="H617" s="448"/>
      <c r="I617" s="448"/>
      <c r="J617" s="448"/>
      <c r="K617" s="448"/>
      <c r="L617" s="448"/>
      <c r="M617" s="448"/>
      <c r="N617" s="448"/>
      <c r="O617" s="448"/>
      <c r="P617" s="448"/>
      <c r="Q617" s="448"/>
      <c r="R617" s="448"/>
      <c r="S617" s="448"/>
      <c r="T617" s="448"/>
      <c r="U617" s="448"/>
      <c r="V617" s="448"/>
      <c r="W617" s="448"/>
      <c r="X617" s="448"/>
      <c r="Y617" s="448"/>
      <c r="Z617" s="448"/>
      <c r="AA617" s="448"/>
      <c r="AB617" s="448"/>
      <c r="AC617" s="448"/>
      <c r="AD617" s="448"/>
    </row>
    <row r="618" ht="12.75" customHeight="1">
      <c r="A618" s="448"/>
      <c r="B618" s="448"/>
      <c r="C618" s="448"/>
      <c r="D618" s="448"/>
      <c r="E618" s="448"/>
      <c r="F618" s="448"/>
      <c r="G618" s="448"/>
      <c r="H618" s="448"/>
      <c r="I618" s="448"/>
      <c r="J618" s="448"/>
      <c r="K618" s="448"/>
      <c r="L618" s="448"/>
      <c r="M618" s="448"/>
      <c r="N618" s="448"/>
      <c r="O618" s="448"/>
      <c r="P618" s="448"/>
      <c r="Q618" s="448"/>
      <c r="R618" s="448"/>
      <c r="S618" s="448"/>
      <c r="T618" s="448"/>
      <c r="U618" s="448"/>
      <c r="V618" s="448"/>
      <c r="W618" s="448"/>
      <c r="X618" s="448"/>
      <c r="Y618" s="448"/>
      <c r="Z618" s="448"/>
      <c r="AA618" s="448"/>
      <c r="AB618" s="448"/>
      <c r="AC618" s="448"/>
      <c r="AD618" s="448"/>
    </row>
    <row r="619" ht="12.75" customHeight="1">
      <c r="A619" s="448"/>
      <c r="B619" s="448"/>
      <c r="C619" s="448"/>
      <c r="D619" s="448"/>
      <c r="E619" s="448"/>
      <c r="F619" s="448"/>
      <c r="G619" s="448"/>
      <c r="H619" s="448"/>
      <c r="I619" s="448"/>
      <c r="J619" s="448"/>
      <c r="K619" s="448"/>
      <c r="L619" s="448"/>
      <c r="M619" s="448"/>
      <c r="N619" s="448"/>
      <c r="O619" s="448"/>
      <c r="P619" s="448"/>
      <c r="Q619" s="448"/>
      <c r="R619" s="448"/>
      <c r="S619" s="448"/>
      <c r="T619" s="448"/>
      <c r="U619" s="448"/>
      <c r="V619" s="448"/>
      <c r="W619" s="448"/>
      <c r="X619" s="448"/>
      <c r="Y619" s="448"/>
      <c r="Z619" s="448"/>
      <c r="AA619" s="448"/>
      <c r="AB619" s="448"/>
      <c r="AC619" s="448"/>
      <c r="AD619" s="448"/>
    </row>
    <row r="620" ht="12.75" customHeight="1">
      <c r="A620" s="448"/>
      <c r="B620" s="448"/>
      <c r="C620" s="448"/>
      <c r="D620" s="448"/>
      <c r="E620" s="448"/>
      <c r="F620" s="448"/>
      <c r="G620" s="448"/>
      <c r="H620" s="448"/>
      <c r="I620" s="448"/>
      <c r="J620" s="448"/>
      <c r="K620" s="448"/>
      <c r="L620" s="448"/>
      <c r="M620" s="448"/>
      <c r="N620" s="448"/>
      <c r="O620" s="448"/>
      <c r="P620" s="448"/>
      <c r="Q620" s="448"/>
      <c r="R620" s="448"/>
      <c r="S620" s="448"/>
      <c r="T620" s="448"/>
      <c r="U620" s="448"/>
      <c r="V620" s="448"/>
      <c r="W620" s="448"/>
      <c r="X620" s="448"/>
      <c r="Y620" s="448"/>
      <c r="Z620" s="448"/>
      <c r="AA620" s="448"/>
      <c r="AB620" s="448"/>
      <c r="AC620" s="448"/>
      <c r="AD620" s="448"/>
    </row>
    <row r="621" ht="12.75" customHeight="1">
      <c r="A621" s="448"/>
      <c r="B621" s="448"/>
      <c r="C621" s="448"/>
      <c r="D621" s="448"/>
      <c r="E621" s="448"/>
      <c r="F621" s="448"/>
      <c r="G621" s="448"/>
      <c r="H621" s="448"/>
      <c r="I621" s="448"/>
      <c r="J621" s="448"/>
      <c r="K621" s="448"/>
      <c r="L621" s="448"/>
      <c r="M621" s="448"/>
      <c r="N621" s="448"/>
      <c r="O621" s="448"/>
      <c r="P621" s="448"/>
      <c r="Q621" s="448"/>
      <c r="R621" s="448"/>
      <c r="S621" s="448"/>
      <c r="T621" s="448"/>
      <c r="U621" s="448"/>
      <c r="V621" s="448"/>
      <c r="W621" s="448"/>
      <c r="X621" s="448"/>
      <c r="Y621" s="448"/>
      <c r="Z621" s="448"/>
      <c r="AA621" s="448"/>
      <c r="AB621" s="448"/>
      <c r="AC621" s="448"/>
      <c r="AD621" s="448"/>
    </row>
    <row r="622" ht="12.75" customHeight="1">
      <c r="A622" s="448"/>
      <c r="B622" s="448"/>
      <c r="C622" s="448"/>
      <c r="D622" s="448"/>
      <c r="E622" s="448"/>
      <c r="F622" s="448"/>
      <c r="G622" s="448"/>
      <c r="H622" s="448"/>
      <c r="I622" s="448"/>
      <c r="J622" s="448"/>
      <c r="K622" s="448"/>
      <c r="L622" s="448"/>
      <c r="M622" s="448"/>
      <c r="N622" s="448"/>
      <c r="O622" s="448"/>
      <c r="P622" s="448"/>
      <c r="Q622" s="448"/>
      <c r="R622" s="448"/>
      <c r="S622" s="448"/>
      <c r="T622" s="448"/>
      <c r="U622" s="448"/>
      <c r="V622" s="448"/>
      <c r="W622" s="448"/>
      <c r="X622" s="448"/>
      <c r="Y622" s="448"/>
      <c r="Z622" s="448"/>
      <c r="AA622" s="448"/>
      <c r="AB622" s="448"/>
      <c r="AC622" s="448"/>
      <c r="AD622" s="448"/>
    </row>
    <row r="623" ht="12.75" customHeight="1">
      <c r="A623" s="448"/>
      <c r="B623" s="448"/>
      <c r="C623" s="448"/>
      <c r="D623" s="448"/>
      <c r="E623" s="448"/>
      <c r="F623" s="448"/>
      <c r="G623" s="448"/>
      <c r="H623" s="448"/>
      <c r="I623" s="448"/>
      <c r="J623" s="448"/>
      <c r="K623" s="448"/>
      <c r="L623" s="448"/>
      <c r="M623" s="448"/>
      <c r="N623" s="448"/>
      <c r="O623" s="448"/>
      <c r="P623" s="448"/>
      <c r="Q623" s="448"/>
      <c r="R623" s="448"/>
      <c r="S623" s="448"/>
      <c r="T623" s="448"/>
      <c r="U623" s="448"/>
      <c r="V623" s="448"/>
      <c r="W623" s="448"/>
      <c r="X623" s="448"/>
      <c r="Y623" s="448"/>
      <c r="Z623" s="448"/>
      <c r="AA623" s="448"/>
      <c r="AB623" s="448"/>
      <c r="AC623" s="448"/>
      <c r="AD623" s="448"/>
    </row>
    <row r="624" ht="12.75" customHeight="1">
      <c r="A624" s="448"/>
      <c r="B624" s="448"/>
      <c r="C624" s="448"/>
      <c r="D624" s="448"/>
      <c r="E624" s="448"/>
      <c r="F624" s="448"/>
      <c r="G624" s="448"/>
      <c r="H624" s="448"/>
      <c r="I624" s="448"/>
      <c r="J624" s="448"/>
      <c r="K624" s="448"/>
      <c r="L624" s="448"/>
      <c r="M624" s="448"/>
      <c r="N624" s="448"/>
      <c r="O624" s="448"/>
      <c r="P624" s="448"/>
      <c r="Q624" s="448"/>
      <c r="R624" s="448"/>
      <c r="S624" s="448"/>
      <c r="T624" s="448"/>
      <c r="U624" s="448"/>
      <c r="V624" s="448"/>
      <c r="W624" s="448"/>
      <c r="X624" s="448"/>
      <c r="Y624" s="448"/>
      <c r="Z624" s="448"/>
      <c r="AA624" s="448"/>
      <c r="AB624" s="448"/>
      <c r="AC624" s="448"/>
      <c r="AD624" s="448"/>
    </row>
    <row r="625" ht="12.75" customHeight="1">
      <c r="A625" s="448"/>
      <c r="B625" s="448"/>
      <c r="C625" s="448"/>
      <c r="D625" s="448"/>
      <c r="E625" s="448"/>
      <c r="F625" s="448"/>
      <c r="G625" s="448"/>
      <c r="H625" s="448"/>
      <c r="I625" s="448"/>
      <c r="J625" s="448"/>
      <c r="K625" s="448"/>
      <c r="L625" s="448"/>
      <c r="M625" s="448"/>
      <c r="N625" s="448"/>
      <c r="O625" s="448"/>
      <c r="P625" s="448"/>
      <c r="Q625" s="448"/>
      <c r="R625" s="448"/>
      <c r="S625" s="448"/>
      <c r="T625" s="448"/>
      <c r="U625" s="448"/>
      <c r="V625" s="448"/>
      <c r="W625" s="448"/>
      <c r="X625" s="448"/>
      <c r="Y625" s="448"/>
      <c r="Z625" s="448"/>
      <c r="AA625" s="448"/>
      <c r="AB625" s="448"/>
      <c r="AC625" s="448"/>
      <c r="AD625" s="448"/>
    </row>
    <row r="626" ht="12.75" customHeight="1">
      <c r="A626" s="448"/>
      <c r="B626" s="448"/>
      <c r="C626" s="448"/>
      <c r="D626" s="448"/>
      <c r="E626" s="448"/>
      <c r="F626" s="448"/>
      <c r="G626" s="448"/>
      <c r="H626" s="448"/>
      <c r="I626" s="448"/>
      <c r="J626" s="448"/>
      <c r="K626" s="448"/>
      <c r="L626" s="448"/>
      <c r="M626" s="448"/>
      <c r="N626" s="448"/>
      <c r="O626" s="448"/>
      <c r="P626" s="448"/>
      <c r="Q626" s="448"/>
      <c r="R626" s="448"/>
      <c r="S626" s="448"/>
      <c r="T626" s="448"/>
      <c r="U626" s="448"/>
      <c r="V626" s="448"/>
      <c r="W626" s="448"/>
      <c r="X626" s="448"/>
      <c r="Y626" s="448"/>
      <c r="Z626" s="448"/>
      <c r="AA626" s="448"/>
      <c r="AB626" s="448"/>
      <c r="AC626" s="448"/>
      <c r="AD626" s="448"/>
    </row>
    <row r="627" ht="12.75" customHeight="1">
      <c r="A627" s="448"/>
      <c r="B627" s="448"/>
      <c r="C627" s="448"/>
      <c r="D627" s="448"/>
      <c r="E627" s="448"/>
      <c r="F627" s="448"/>
      <c r="G627" s="448"/>
      <c r="H627" s="448"/>
      <c r="I627" s="448"/>
      <c r="J627" s="448"/>
      <c r="K627" s="448"/>
      <c r="L627" s="448"/>
      <c r="M627" s="448"/>
      <c r="N627" s="448"/>
      <c r="O627" s="448"/>
      <c r="P627" s="448"/>
      <c r="Q627" s="448"/>
      <c r="R627" s="448"/>
      <c r="S627" s="448"/>
      <c r="T627" s="448"/>
      <c r="U627" s="448"/>
      <c r="V627" s="448"/>
      <c r="W627" s="448"/>
      <c r="X627" s="448"/>
      <c r="Y627" s="448"/>
      <c r="Z627" s="448"/>
      <c r="AA627" s="448"/>
      <c r="AB627" s="448"/>
      <c r="AC627" s="448"/>
      <c r="AD627" s="448"/>
    </row>
    <row r="628" ht="12.75" customHeight="1">
      <c r="A628" s="448"/>
      <c r="B628" s="448"/>
      <c r="C628" s="448"/>
      <c r="D628" s="448"/>
      <c r="E628" s="448"/>
      <c r="F628" s="448"/>
      <c r="G628" s="448"/>
      <c r="H628" s="448"/>
      <c r="I628" s="448"/>
      <c r="J628" s="448"/>
      <c r="K628" s="448"/>
      <c r="L628" s="448"/>
      <c r="M628" s="448"/>
      <c r="N628" s="448"/>
      <c r="O628" s="448"/>
      <c r="P628" s="448"/>
      <c r="Q628" s="448"/>
      <c r="R628" s="448"/>
      <c r="S628" s="448"/>
      <c r="T628" s="448"/>
      <c r="U628" s="448"/>
      <c r="V628" s="448"/>
      <c r="W628" s="448"/>
      <c r="X628" s="448"/>
      <c r="Y628" s="448"/>
      <c r="Z628" s="448"/>
      <c r="AA628" s="448"/>
      <c r="AB628" s="448"/>
      <c r="AC628" s="448"/>
      <c r="AD628" s="448"/>
    </row>
    <row r="629" ht="12.75" customHeight="1">
      <c r="A629" s="448"/>
      <c r="B629" s="448"/>
      <c r="C629" s="448"/>
      <c r="D629" s="448"/>
      <c r="E629" s="448"/>
      <c r="F629" s="448"/>
      <c r="G629" s="448"/>
      <c r="H629" s="448"/>
      <c r="I629" s="448"/>
      <c r="J629" s="448"/>
      <c r="K629" s="448"/>
      <c r="L629" s="448"/>
      <c r="M629" s="448"/>
      <c r="N629" s="448"/>
      <c r="O629" s="448"/>
      <c r="P629" s="448"/>
      <c r="Q629" s="448"/>
      <c r="R629" s="448"/>
      <c r="S629" s="448"/>
      <c r="T629" s="448"/>
      <c r="U629" s="448"/>
      <c r="V629" s="448"/>
      <c r="W629" s="448"/>
      <c r="X629" s="448"/>
      <c r="Y629" s="448"/>
      <c r="Z629" s="448"/>
      <c r="AA629" s="448"/>
      <c r="AB629" s="448"/>
      <c r="AC629" s="448"/>
      <c r="AD629" s="448"/>
    </row>
    <row r="630" ht="12.75" customHeight="1">
      <c r="A630" s="448"/>
      <c r="B630" s="448"/>
      <c r="C630" s="448"/>
      <c r="D630" s="448"/>
      <c r="E630" s="448"/>
      <c r="F630" s="448"/>
      <c r="G630" s="448"/>
      <c r="H630" s="448"/>
      <c r="I630" s="448"/>
      <c r="J630" s="448"/>
      <c r="K630" s="448"/>
      <c r="L630" s="448"/>
      <c r="M630" s="448"/>
      <c r="N630" s="448"/>
      <c r="O630" s="448"/>
      <c r="P630" s="448"/>
      <c r="Q630" s="448"/>
      <c r="R630" s="448"/>
      <c r="S630" s="448"/>
      <c r="T630" s="448"/>
      <c r="U630" s="448"/>
      <c r="V630" s="448"/>
      <c r="W630" s="448"/>
      <c r="X630" s="448"/>
      <c r="Y630" s="448"/>
      <c r="Z630" s="448"/>
      <c r="AA630" s="448"/>
      <c r="AB630" s="448"/>
      <c r="AC630" s="448"/>
      <c r="AD630" s="448"/>
    </row>
    <row r="631" ht="12.75" customHeight="1">
      <c r="A631" s="448"/>
      <c r="B631" s="448"/>
      <c r="C631" s="448"/>
      <c r="D631" s="448"/>
      <c r="E631" s="448"/>
      <c r="F631" s="448"/>
      <c r="G631" s="448"/>
      <c r="H631" s="448"/>
      <c r="I631" s="448"/>
      <c r="J631" s="448"/>
      <c r="K631" s="448"/>
      <c r="L631" s="448"/>
      <c r="M631" s="448"/>
      <c r="N631" s="448"/>
      <c r="O631" s="448"/>
      <c r="P631" s="448"/>
      <c r="Q631" s="448"/>
      <c r="R631" s="448"/>
      <c r="S631" s="448"/>
      <c r="T631" s="448"/>
      <c r="U631" s="448"/>
      <c r="V631" s="448"/>
      <c r="W631" s="448"/>
      <c r="X631" s="448"/>
      <c r="Y631" s="448"/>
      <c r="Z631" s="448"/>
      <c r="AA631" s="448"/>
      <c r="AB631" s="448"/>
      <c r="AC631" s="448"/>
      <c r="AD631" s="448"/>
    </row>
    <row r="632" ht="12.75" customHeight="1">
      <c r="A632" s="448"/>
      <c r="B632" s="448"/>
      <c r="C632" s="448"/>
      <c r="D632" s="448"/>
      <c r="E632" s="448"/>
      <c r="F632" s="448"/>
      <c r="G632" s="448"/>
      <c r="H632" s="448"/>
      <c r="I632" s="448"/>
      <c r="J632" s="448"/>
      <c r="K632" s="448"/>
      <c r="L632" s="448"/>
      <c r="M632" s="448"/>
      <c r="N632" s="448"/>
      <c r="O632" s="448"/>
      <c r="P632" s="448"/>
      <c r="Q632" s="448"/>
      <c r="R632" s="448"/>
      <c r="S632" s="448"/>
      <c r="T632" s="448"/>
      <c r="U632" s="448"/>
      <c r="V632" s="448"/>
      <c r="W632" s="448"/>
      <c r="X632" s="448"/>
      <c r="Y632" s="448"/>
      <c r="Z632" s="448"/>
      <c r="AA632" s="448"/>
      <c r="AB632" s="448"/>
      <c r="AC632" s="448"/>
      <c r="AD632" s="448"/>
    </row>
    <row r="633" ht="12.75" customHeight="1">
      <c r="A633" s="448"/>
      <c r="B633" s="448"/>
      <c r="C633" s="448"/>
      <c r="D633" s="448"/>
      <c r="E633" s="448"/>
      <c r="F633" s="448"/>
      <c r="G633" s="448"/>
      <c r="H633" s="448"/>
      <c r="I633" s="448"/>
      <c r="J633" s="448"/>
      <c r="K633" s="448"/>
      <c r="L633" s="448"/>
      <c r="M633" s="448"/>
      <c r="N633" s="448"/>
      <c r="O633" s="448"/>
      <c r="P633" s="448"/>
      <c r="Q633" s="448"/>
      <c r="R633" s="448"/>
      <c r="S633" s="448"/>
      <c r="T633" s="448"/>
      <c r="U633" s="448"/>
      <c r="V633" s="448"/>
      <c r="W633" s="448"/>
      <c r="X633" s="448"/>
      <c r="Y633" s="448"/>
      <c r="Z633" s="448"/>
      <c r="AA633" s="448"/>
      <c r="AB633" s="448"/>
      <c r="AC633" s="448"/>
      <c r="AD633" s="448"/>
    </row>
    <row r="634" ht="12.75" customHeight="1">
      <c r="A634" s="448"/>
      <c r="B634" s="448"/>
      <c r="C634" s="448"/>
      <c r="D634" s="448"/>
      <c r="E634" s="448"/>
      <c r="F634" s="448"/>
      <c r="G634" s="448"/>
      <c r="H634" s="448"/>
      <c r="I634" s="448"/>
      <c r="J634" s="448"/>
      <c r="K634" s="448"/>
      <c r="L634" s="448"/>
      <c r="M634" s="448"/>
      <c r="N634" s="448"/>
      <c r="O634" s="448"/>
      <c r="P634" s="448"/>
      <c r="Q634" s="448"/>
      <c r="R634" s="448"/>
      <c r="S634" s="448"/>
      <c r="T634" s="448"/>
      <c r="U634" s="448"/>
      <c r="V634" s="448"/>
      <c r="W634" s="448"/>
      <c r="X634" s="448"/>
      <c r="Y634" s="448"/>
      <c r="Z634" s="448"/>
      <c r="AA634" s="448"/>
      <c r="AB634" s="448"/>
      <c r="AC634" s="448"/>
      <c r="AD634" s="448"/>
    </row>
    <row r="635" ht="12.75" customHeight="1">
      <c r="A635" s="448"/>
      <c r="B635" s="448"/>
      <c r="C635" s="448"/>
      <c r="D635" s="448"/>
      <c r="E635" s="448"/>
      <c r="F635" s="448"/>
      <c r="G635" s="448"/>
      <c r="H635" s="448"/>
      <c r="I635" s="448"/>
      <c r="J635" s="448"/>
      <c r="K635" s="448"/>
      <c r="L635" s="448"/>
      <c r="M635" s="448"/>
      <c r="N635" s="448"/>
      <c r="O635" s="448"/>
      <c r="P635" s="448"/>
      <c r="Q635" s="448"/>
      <c r="R635" s="448"/>
      <c r="S635" s="448"/>
      <c r="T635" s="448"/>
      <c r="U635" s="448"/>
      <c r="V635" s="448"/>
      <c r="W635" s="448"/>
      <c r="X635" s="448"/>
      <c r="Y635" s="448"/>
      <c r="Z635" s="448"/>
      <c r="AA635" s="448"/>
      <c r="AB635" s="448"/>
      <c r="AC635" s="448"/>
      <c r="AD635" s="448"/>
    </row>
    <row r="636" ht="12.75" customHeight="1">
      <c r="A636" s="448"/>
      <c r="B636" s="448"/>
      <c r="C636" s="448"/>
      <c r="D636" s="448"/>
      <c r="E636" s="448"/>
      <c r="F636" s="448"/>
      <c r="G636" s="448"/>
      <c r="H636" s="448"/>
      <c r="I636" s="448"/>
      <c r="J636" s="448"/>
      <c r="K636" s="448"/>
      <c r="L636" s="448"/>
      <c r="M636" s="448"/>
      <c r="N636" s="448"/>
      <c r="O636" s="448"/>
      <c r="P636" s="448"/>
      <c r="Q636" s="448"/>
      <c r="R636" s="448"/>
      <c r="S636" s="448"/>
      <c r="T636" s="448"/>
      <c r="U636" s="448"/>
      <c r="V636" s="448"/>
      <c r="W636" s="448"/>
      <c r="X636" s="448"/>
      <c r="Y636" s="448"/>
      <c r="Z636" s="448"/>
      <c r="AA636" s="448"/>
      <c r="AB636" s="448"/>
      <c r="AC636" s="448"/>
      <c r="AD636" s="448"/>
    </row>
    <row r="637" ht="12.75" customHeight="1">
      <c r="A637" s="448"/>
      <c r="B637" s="448"/>
      <c r="C637" s="448"/>
      <c r="D637" s="448"/>
      <c r="E637" s="448"/>
      <c r="F637" s="448"/>
      <c r="G637" s="448"/>
      <c r="H637" s="448"/>
      <c r="I637" s="448"/>
      <c r="J637" s="448"/>
      <c r="K637" s="448"/>
      <c r="L637" s="448"/>
      <c r="M637" s="448"/>
      <c r="N637" s="448"/>
      <c r="O637" s="448"/>
      <c r="P637" s="448"/>
      <c r="Q637" s="448"/>
      <c r="R637" s="448"/>
      <c r="S637" s="448"/>
      <c r="T637" s="448"/>
      <c r="U637" s="448"/>
      <c r="V637" s="448"/>
      <c r="W637" s="448"/>
      <c r="X637" s="448"/>
      <c r="Y637" s="448"/>
      <c r="Z637" s="448"/>
      <c r="AA637" s="448"/>
      <c r="AB637" s="448"/>
      <c r="AC637" s="448"/>
      <c r="AD637" s="448"/>
    </row>
    <row r="638" ht="12.75" customHeight="1">
      <c r="A638" s="448"/>
      <c r="B638" s="448"/>
      <c r="C638" s="448"/>
      <c r="D638" s="448"/>
      <c r="E638" s="448"/>
      <c r="F638" s="448"/>
      <c r="G638" s="448"/>
      <c r="H638" s="448"/>
      <c r="I638" s="448"/>
      <c r="J638" s="448"/>
      <c r="K638" s="448"/>
      <c r="L638" s="448"/>
      <c r="M638" s="448"/>
      <c r="N638" s="448"/>
      <c r="O638" s="448"/>
      <c r="P638" s="448"/>
      <c r="Q638" s="448"/>
      <c r="R638" s="448"/>
      <c r="S638" s="448"/>
      <c r="T638" s="448"/>
      <c r="U638" s="448"/>
      <c r="V638" s="448"/>
      <c r="W638" s="448"/>
      <c r="X638" s="448"/>
      <c r="Y638" s="448"/>
      <c r="Z638" s="448"/>
      <c r="AA638" s="448"/>
      <c r="AB638" s="448"/>
      <c r="AC638" s="448"/>
      <c r="AD638" s="448"/>
    </row>
    <row r="639" ht="12.75" customHeight="1">
      <c r="A639" s="448"/>
      <c r="B639" s="448"/>
      <c r="C639" s="448"/>
      <c r="D639" s="448"/>
      <c r="E639" s="448"/>
      <c r="F639" s="448"/>
      <c r="G639" s="448"/>
      <c r="H639" s="448"/>
      <c r="I639" s="448"/>
      <c r="J639" s="448"/>
      <c r="K639" s="448"/>
      <c r="L639" s="448"/>
      <c r="M639" s="448"/>
      <c r="N639" s="448"/>
      <c r="O639" s="448"/>
      <c r="P639" s="448"/>
      <c r="Q639" s="448"/>
      <c r="R639" s="448"/>
      <c r="S639" s="448"/>
      <c r="T639" s="448"/>
      <c r="U639" s="448"/>
      <c r="V639" s="448"/>
      <c r="W639" s="448"/>
      <c r="X639" s="448"/>
      <c r="Y639" s="448"/>
      <c r="Z639" s="448"/>
      <c r="AA639" s="448"/>
      <c r="AB639" s="448"/>
      <c r="AC639" s="448"/>
      <c r="AD639" s="448"/>
    </row>
    <row r="640" ht="12.75" customHeight="1">
      <c r="A640" s="448"/>
      <c r="B640" s="448"/>
      <c r="C640" s="448"/>
      <c r="D640" s="448"/>
      <c r="E640" s="448"/>
      <c r="F640" s="448"/>
      <c r="G640" s="448"/>
      <c r="H640" s="448"/>
      <c r="I640" s="448"/>
      <c r="J640" s="448"/>
      <c r="K640" s="448"/>
      <c r="L640" s="448"/>
      <c r="M640" s="448"/>
      <c r="N640" s="448"/>
      <c r="O640" s="448"/>
      <c r="P640" s="448"/>
      <c r="Q640" s="448"/>
      <c r="R640" s="448"/>
      <c r="S640" s="448"/>
      <c r="T640" s="448"/>
      <c r="U640" s="448"/>
      <c r="V640" s="448"/>
      <c r="W640" s="448"/>
      <c r="X640" s="448"/>
      <c r="Y640" s="448"/>
      <c r="Z640" s="448"/>
      <c r="AA640" s="448"/>
      <c r="AB640" s="448"/>
      <c r="AC640" s="448"/>
      <c r="AD640" s="448"/>
    </row>
    <row r="641" ht="12.75" customHeight="1">
      <c r="A641" s="448"/>
      <c r="B641" s="448"/>
      <c r="C641" s="448"/>
      <c r="D641" s="448"/>
      <c r="E641" s="448"/>
      <c r="F641" s="448"/>
      <c r="G641" s="448"/>
      <c r="H641" s="448"/>
      <c r="I641" s="448"/>
      <c r="J641" s="448"/>
      <c r="K641" s="448"/>
      <c r="L641" s="448"/>
      <c r="M641" s="448"/>
      <c r="N641" s="448"/>
      <c r="O641" s="448"/>
      <c r="P641" s="448"/>
      <c r="Q641" s="448"/>
      <c r="R641" s="448"/>
      <c r="S641" s="448"/>
      <c r="T641" s="448"/>
      <c r="U641" s="448"/>
      <c r="V641" s="448"/>
      <c r="W641" s="448"/>
      <c r="X641" s="448"/>
      <c r="Y641" s="448"/>
      <c r="Z641" s="448"/>
      <c r="AA641" s="448"/>
      <c r="AB641" s="448"/>
      <c r="AC641" s="448"/>
      <c r="AD641" s="448"/>
    </row>
    <row r="642" ht="12.75" customHeight="1">
      <c r="A642" s="448"/>
      <c r="B642" s="448"/>
      <c r="C642" s="448"/>
      <c r="D642" s="448"/>
      <c r="E642" s="448"/>
      <c r="F642" s="448"/>
      <c r="G642" s="448"/>
      <c r="H642" s="448"/>
      <c r="I642" s="448"/>
      <c r="J642" s="448"/>
      <c r="K642" s="448"/>
      <c r="L642" s="448"/>
      <c r="M642" s="448"/>
      <c r="N642" s="448"/>
      <c r="O642" s="448"/>
      <c r="P642" s="448"/>
      <c r="Q642" s="448"/>
      <c r="R642" s="448"/>
      <c r="S642" s="448"/>
      <c r="T642" s="448"/>
      <c r="U642" s="448"/>
      <c r="V642" s="448"/>
      <c r="W642" s="448"/>
      <c r="X642" s="448"/>
      <c r="Y642" s="448"/>
      <c r="Z642" s="448"/>
      <c r="AA642" s="448"/>
      <c r="AB642" s="448"/>
      <c r="AC642" s="448"/>
      <c r="AD642" s="448"/>
    </row>
    <row r="643" ht="12.75" customHeight="1">
      <c r="A643" s="448"/>
      <c r="B643" s="448"/>
      <c r="C643" s="448"/>
      <c r="D643" s="448"/>
      <c r="E643" s="448"/>
      <c r="F643" s="448"/>
      <c r="G643" s="448"/>
      <c r="H643" s="448"/>
      <c r="I643" s="448"/>
      <c r="J643" s="448"/>
      <c r="K643" s="448"/>
      <c r="L643" s="448"/>
      <c r="M643" s="448"/>
      <c r="N643" s="448"/>
      <c r="O643" s="448"/>
      <c r="P643" s="448"/>
      <c r="Q643" s="448"/>
      <c r="R643" s="448"/>
      <c r="S643" s="448"/>
      <c r="T643" s="448"/>
      <c r="U643" s="448"/>
      <c r="V643" s="448"/>
      <c r="W643" s="448"/>
      <c r="X643" s="448"/>
      <c r="Y643" s="448"/>
      <c r="Z643" s="448"/>
      <c r="AA643" s="448"/>
      <c r="AB643" s="448"/>
      <c r="AC643" s="448"/>
      <c r="AD643" s="448"/>
    </row>
    <row r="644" ht="12.75" customHeight="1">
      <c r="A644" s="448"/>
      <c r="B644" s="448"/>
      <c r="C644" s="448"/>
      <c r="D644" s="448"/>
      <c r="E644" s="448"/>
      <c r="F644" s="448"/>
      <c r="G644" s="448"/>
      <c r="H644" s="448"/>
      <c r="I644" s="448"/>
      <c r="J644" s="448"/>
      <c r="K644" s="448"/>
      <c r="L644" s="448"/>
      <c r="M644" s="448"/>
      <c r="N644" s="448"/>
      <c r="O644" s="448"/>
      <c r="P644" s="448"/>
      <c r="Q644" s="448"/>
      <c r="R644" s="448"/>
      <c r="S644" s="448"/>
      <c r="T644" s="448"/>
      <c r="U644" s="448"/>
      <c r="V644" s="448"/>
      <c r="W644" s="448"/>
      <c r="X644" s="448"/>
      <c r="Y644" s="448"/>
      <c r="Z644" s="448"/>
      <c r="AA644" s="448"/>
      <c r="AB644" s="448"/>
      <c r="AC644" s="448"/>
      <c r="AD644" s="448"/>
    </row>
    <row r="645" ht="12.75" customHeight="1">
      <c r="A645" s="448"/>
      <c r="B645" s="448"/>
      <c r="C645" s="448"/>
      <c r="D645" s="448"/>
      <c r="E645" s="448"/>
      <c r="F645" s="448"/>
      <c r="G645" s="448"/>
      <c r="H645" s="448"/>
      <c r="I645" s="448"/>
      <c r="J645" s="448"/>
      <c r="K645" s="448"/>
      <c r="L645" s="448"/>
      <c r="M645" s="448"/>
      <c r="N645" s="448"/>
      <c r="O645" s="448"/>
      <c r="P645" s="448"/>
      <c r="Q645" s="448"/>
      <c r="R645" s="448"/>
      <c r="S645" s="448"/>
      <c r="T645" s="448"/>
      <c r="U645" s="448"/>
      <c r="V645" s="448"/>
      <c r="W645" s="448"/>
      <c r="X645" s="448"/>
      <c r="Y645" s="448"/>
      <c r="Z645" s="448"/>
      <c r="AA645" s="448"/>
      <c r="AB645" s="448"/>
      <c r="AC645" s="448"/>
      <c r="AD645" s="448"/>
    </row>
    <row r="646" ht="12.75" customHeight="1">
      <c r="A646" s="448"/>
      <c r="B646" s="448"/>
      <c r="C646" s="448"/>
      <c r="D646" s="448"/>
      <c r="E646" s="448"/>
      <c r="F646" s="448"/>
      <c r="G646" s="448"/>
      <c r="H646" s="448"/>
      <c r="I646" s="448"/>
      <c r="J646" s="448"/>
      <c r="K646" s="448"/>
      <c r="L646" s="448"/>
      <c r="M646" s="448"/>
      <c r="N646" s="448"/>
      <c r="O646" s="448"/>
      <c r="P646" s="448"/>
      <c r="Q646" s="448"/>
      <c r="R646" s="448"/>
      <c r="S646" s="448"/>
      <c r="T646" s="448"/>
      <c r="U646" s="448"/>
      <c r="V646" s="448"/>
      <c r="W646" s="448"/>
      <c r="X646" s="448"/>
      <c r="Y646" s="448"/>
      <c r="Z646" s="448"/>
      <c r="AA646" s="448"/>
      <c r="AB646" s="448"/>
      <c r="AC646" s="448"/>
      <c r="AD646" s="448"/>
    </row>
    <row r="647" ht="12.75" customHeight="1">
      <c r="A647" s="448"/>
      <c r="B647" s="448"/>
      <c r="C647" s="448"/>
      <c r="D647" s="448"/>
      <c r="E647" s="448"/>
      <c r="F647" s="448"/>
      <c r="G647" s="448"/>
      <c r="H647" s="448"/>
      <c r="I647" s="448"/>
      <c r="J647" s="448"/>
      <c r="K647" s="448"/>
      <c r="L647" s="448"/>
      <c r="M647" s="448"/>
      <c r="N647" s="448"/>
      <c r="O647" s="448"/>
      <c r="P647" s="448"/>
      <c r="Q647" s="448"/>
      <c r="R647" s="448"/>
      <c r="S647" s="448"/>
      <c r="T647" s="448"/>
      <c r="U647" s="448"/>
      <c r="V647" s="448"/>
      <c r="W647" s="448"/>
      <c r="X647" s="448"/>
      <c r="Y647" s="448"/>
      <c r="Z647" s="448"/>
      <c r="AA647" s="448"/>
      <c r="AB647" s="448"/>
      <c r="AC647" s="448"/>
      <c r="AD647" s="448"/>
    </row>
    <row r="648" ht="12.75" customHeight="1">
      <c r="A648" s="448"/>
      <c r="B648" s="448"/>
      <c r="C648" s="448"/>
      <c r="D648" s="448"/>
      <c r="E648" s="448"/>
      <c r="F648" s="448"/>
      <c r="G648" s="448"/>
      <c r="H648" s="448"/>
      <c r="I648" s="448"/>
      <c r="J648" s="448"/>
      <c r="K648" s="448"/>
      <c r="L648" s="448"/>
      <c r="M648" s="448"/>
      <c r="N648" s="448"/>
      <c r="O648" s="448"/>
      <c r="P648" s="448"/>
      <c r="Q648" s="448"/>
      <c r="R648" s="448"/>
      <c r="S648" s="448"/>
      <c r="T648" s="448"/>
      <c r="U648" s="448"/>
      <c r="V648" s="448"/>
      <c r="W648" s="448"/>
      <c r="X648" s="448"/>
      <c r="Y648" s="448"/>
      <c r="Z648" s="448"/>
      <c r="AA648" s="448"/>
      <c r="AB648" s="448"/>
      <c r="AC648" s="448"/>
      <c r="AD648" s="448"/>
    </row>
    <row r="649" ht="12.75" customHeight="1">
      <c r="A649" s="448"/>
      <c r="B649" s="448"/>
      <c r="C649" s="448"/>
      <c r="D649" s="448"/>
      <c r="E649" s="448"/>
      <c r="F649" s="448"/>
      <c r="G649" s="448"/>
      <c r="H649" s="448"/>
      <c r="I649" s="448"/>
      <c r="J649" s="448"/>
      <c r="K649" s="448"/>
      <c r="L649" s="448"/>
      <c r="M649" s="448"/>
      <c r="N649" s="448"/>
      <c r="O649" s="448"/>
      <c r="P649" s="448"/>
      <c r="Q649" s="448"/>
      <c r="R649" s="448"/>
      <c r="S649" s="448"/>
      <c r="T649" s="448"/>
      <c r="U649" s="448"/>
      <c r="V649" s="448"/>
      <c r="W649" s="448"/>
      <c r="X649" s="448"/>
      <c r="Y649" s="448"/>
      <c r="Z649" s="448"/>
      <c r="AA649" s="448"/>
      <c r="AB649" s="448"/>
      <c r="AC649" s="448"/>
      <c r="AD649" s="448"/>
    </row>
    <row r="650" ht="12.75" customHeight="1">
      <c r="A650" s="448"/>
      <c r="B650" s="448"/>
      <c r="C650" s="448"/>
      <c r="D650" s="448"/>
      <c r="E650" s="448"/>
      <c r="F650" s="448"/>
      <c r="G650" s="448"/>
      <c r="H650" s="448"/>
      <c r="I650" s="448"/>
      <c r="J650" s="448"/>
      <c r="K650" s="448"/>
      <c r="L650" s="448"/>
      <c r="M650" s="448"/>
      <c r="N650" s="448"/>
      <c r="O650" s="448"/>
      <c r="P650" s="448"/>
      <c r="Q650" s="448"/>
      <c r="R650" s="448"/>
      <c r="S650" s="448"/>
      <c r="T650" s="448"/>
      <c r="U650" s="448"/>
      <c r="V650" s="448"/>
      <c r="W650" s="448"/>
      <c r="X650" s="448"/>
      <c r="Y650" s="448"/>
      <c r="Z650" s="448"/>
      <c r="AA650" s="448"/>
      <c r="AB650" s="448"/>
      <c r="AC650" s="448"/>
      <c r="AD650" s="448"/>
    </row>
    <row r="651" ht="12.75" customHeight="1">
      <c r="A651" s="448"/>
      <c r="B651" s="448"/>
      <c r="C651" s="448"/>
      <c r="D651" s="448"/>
      <c r="E651" s="448"/>
      <c r="F651" s="448"/>
      <c r="G651" s="448"/>
      <c r="H651" s="448"/>
      <c r="I651" s="448"/>
      <c r="J651" s="448"/>
      <c r="K651" s="448"/>
      <c r="L651" s="448"/>
      <c r="M651" s="448"/>
      <c r="N651" s="448"/>
      <c r="O651" s="448"/>
      <c r="P651" s="448"/>
      <c r="Q651" s="448"/>
      <c r="R651" s="448"/>
      <c r="S651" s="448"/>
      <c r="T651" s="448"/>
      <c r="U651" s="448"/>
      <c r="V651" s="448"/>
      <c r="W651" s="448"/>
      <c r="X651" s="448"/>
      <c r="Y651" s="448"/>
      <c r="Z651" s="448"/>
      <c r="AA651" s="448"/>
      <c r="AB651" s="448"/>
      <c r="AC651" s="448"/>
      <c r="AD651" s="448"/>
    </row>
    <row r="652" ht="12.75" customHeight="1">
      <c r="A652" s="448"/>
      <c r="B652" s="448"/>
      <c r="C652" s="448"/>
      <c r="D652" s="448"/>
      <c r="E652" s="448"/>
      <c r="F652" s="448"/>
      <c r="G652" s="448"/>
      <c r="H652" s="448"/>
      <c r="I652" s="448"/>
      <c r="J652" s="448"/>
      <c r="K652" s="448"/>
      <c r="L652" s="448"/>
      <c r="M652" s="448"/>
      <c r="N652" s="448"/>
      <c r="O652" s="448"/>
      <c r="P652" s="448"/>
      <c r="Q652" s="448"/>
      <c r="R652" s="448"/>
      <c r="S652" s="448"/>
      <c r="T652" s="448"/>
      <c r="U652" s="448"/>
      <c r="V652" s="448"/>
      <c r="W652" s="448"/>
      <c r="X652" s="448"/>
      <c r="Y652" s="448"/>
      <c r="Z652" s="448"/>
      <c r="AA652" s="448"/>
      <c r="AB652" s="448"/>
      <c r="AC652" s="448"/>
      <c r="AD652" s="448"/>
    </row>
    <row r="653" ht="12.75" customHeight="1">
      <c r="A653" s="448"/>
      <c r="B653" s="448"/>
      <c r="C653" s="448"/>
      <c r="D653" s="448"/>
      <c r="E653" s="448"/>
      <c r="F653" s="448"/>
      <c r="G653" s="448"/>
      <c r="H653" s="448"/>
      <c r="I653" s="448"/>
      <c r="J653" s="448"/>
      <c r="K653" s="448"/>
      <c r="L653" s="448"/>
      <c r="M653" s="448"/>
      <c r="N653" s="448"/>
      <c r="O653" s="448"/>
      <c r="P653" s="448"/>
      <c r="Q653" s="448"/>
      <c r="R653" s="448"/>
      <c r="S653" s="448"/>
      <c r="T653" s="448"/>
      <c r="U653" s="448"/>
      <c r="V653" s="448"/>
      <c r="W653" s="448"/>
      <c r="X653" s="448"/>
      <c r="Y653" s="448"/>
      <c r="Z653" s="448"/>
      <c r="AA653" s="448"/>
      <c r="AB653" s="448"/>
      <c r="AC653" s="448"/>
      <c r="AD653" s="448"/>
    </row>
    <row r="654" ht="12.75" customHeight="1">
      <c r="A654" s="448"/>
      <c r="B654" s="448"/>
      <c r="C654" s="448"/>
      <c r="D654" s="448"/>
      <c r="E654" s="448"/>
      <c r="F654" s="448"/>
      <c r="G654" s="448"/>
      <c r="H654" s="448"/>
      <c r="I654" s="448"/>
      <c r="J654" s="448"/>
      <c r="K654" s="448"/>
      <c r="L654" s="448"/>
      <c r="M654" s="448"/>
      <c r="N654" s="448"/>
      <c r="O654" s="448"/>
      <c r="P654" s="448"/>
      <c r="Q654" s="448"/>
      <c r="R654" s="448"/>
      <c r="S654" s="448"/>
      <c r="T654" s="448"/>
      <c r="U654" s="448"/>
      <c r="V654" s="448"/>
      <c r="W654" s="448"/>
      <c r="X654" s="448"/>
      <c r="Y654" s="448"/>
      <c r="Z654" s="448"/>
      <c r="AA654" s="448"/>
      <c r="AB654" s="448"/>
      <c r="AC654" s="448"/>
      <c r="AD654" s="448"/>
    </row>
    <row r="655" ht="12.75" customHeight="1">
      <c r="A655" s="448"/>
      <c r="B655" s="448"/>
      <c r="C655" s="448"/>
      <c r="D655" s="448"/>
      <c r="E655" s="448"/>
      <c r="F655" s="448"/>
      <c r="G655" s="448"/>
      <c r="H655" s="448"/>
      <c r="I655" s="448"/>
      <c r="J655" s="448"/>
      <c r="K655" s="448"/>
      <c r="L655" s="448"/>
      <c r="M655" s="448"/>
      <c r="N655" s="448"/>
      <c r="O655" s="448"/>
      <c r="P655" s="448"/>
      <c r="Q655" s="448"/>
      <c r="R655" s="448"/>
      <c r="S655" s="448"/>
      <c r="T655" s="448"/>
      <c r="U655" s="448"/>
      <c r="V655" s="448"/>
      <c r="W655" s="448"/>
      <c r="X655" s="448"/>
      <c r="Y655" s="448"/>
      <c r="Z655" s="448"/>
      <c r="AA655" s="448"/>
      <c r="AB655" s="448"/>
      <c r="AC655" s="448"/>
      <c r="AD655" s="448"/>
    </row>
    <row r="656" ht="12.75" customHeight="1">
      <c r="A656" s="448"/>
      <c r="B656" s="448"/>
      <c r="C656" s="448"/>
      <c r="D656" s="448"/>
      <c r="E656" s="448"/>
      <c r="F656" s="448"/>
      <c r="G656" s="448"/>
      <c r="H656" s="448"/>
      <c r="I656" s="448"/>
      <c r="J656" s="448"/>
      <c r="K656" s="448"/>
      <c r="L656" s="448"/>
      <c r="M656" s="448"/>
      <c r="N656" s="448"/>
      <c r="O656" s="448"/>
      <c r="P656" s="448"/>
      <c r="Q656" s="448"/>
      <c r="R656" s="448"/>
      <c r="S656" s="448"/>
      <c r="T656" s="448"/>
      <c r="U656" s="448"/>
      <c r="V656" s="448"/>
      <c r="W656" s="448"/>
      <c r="X656" s="448"/>
      <c r="Y656" s="448"/>
      <c r="Z656" s="448"/>
      <c r="AA656" s="448"/>
      <c r="AB656" s="448"/>
      <c r="AC656" s="448"/>
      <c r="AD656" s="448"/>
    </row>
    <row r="657" ht="12.75" customHeight="1">
      <c r="A657" s="448"/>
      <c r="B657" s="448"/>
      <c r="C657" s="448"/>
      <c r="D657" s="448"/>
      <c r="E657" s="448"/>
      <c r="F657" s="448"/>
      <c r="G657" s="448"/>
      <c r="H657" s="448"/>
      <c r="I657" s="448"/>
      <c r="J657" s="448"/>
      <c r="K657" s="448"/>
      <c r="L657" s="448"/>
      <c r="M657" s="448"/>
      <c r="N657" s="448"/>
      <c r="O657" s="448"/>
      <c r="P657" s="448"/>
      <c r="Q657" s="448"/>
      <c r="R657" s="448"/>
      <c r="S657" s="448"/>
      <c r="T657" s="448"/>
      <c r="U657" s="448"/>
      <c r="V657" s="448"/>
      <c r="W657" s="448"/>
      <c r="X657" s="448"/>
      <c r="Y657" s="448"/>
      <c r="Z657" s="448"/>
      <c r="AA657" s="448"/>
      <c r="AB657" s="448"/>
      <c r="AC657" s="448"/>
      <c r="AD657" s="448"/>
    </row>
    <row r="658" ht="12.75" customHeight="1">
      <c r="A658" s="448"/>
      <c r="B658" s="448"/>
      <c r="C658" s="448"/>
      <c r="D658" s="448"/>
      <c r="E658" s="448"/>
      <c r="F658" s="448"/>
      <c r="G658" s="448"/>
      <c r="H658" s="448"/>
      <c r="I658" s="448"/>
      <c r="J658" s="448"/>
      <c r="K658" s="448"/>
      <c r="L658" s="448"/>
      <c r="M658" s="448"/>
      <c r="N658" s="448"/>
      <c r="O658" s="448"/>
      <c r="P658" s="448"/>
      <c r="Q658" s="448"/>
      <c r="R658" s="448"/>
      <c r="S658" s="448"/>
      <c r="T658" s="448"/>
      <c r="U658" s="448"/>
      <c r="V658" s="448"/>
      <c r="W658" s="448"/>
      <c r="X658" s="448"/>
      <c r="Y658" s="448"/>
      <c r="Z658" s="448"/>
      <c r="AA658" s="448"/>
      <c r="AB658" s="448"/>
      <c r="AC658" s="448"/>
      <c r="AD658" s="448"/>
    </row>
    <row r="659" ht="12.75" customHeight="1">
      <c r="A659" s="448"/>
      <c r="B659" s="448"/>
      <c r="C659" s="448"/>
      <c r="D659" s="448"/>
      <c r="E659" s="448"/>
      <c r="F659" s="448"/>
      <c r="G659" s="448"/>
      <c r="H659" s="448"/>
      <c r="I659" s="448"/>
      <c r="J659" s="448"/>
      <c r="K659" s="448"/>
      <c r="L659" s="448"/>
      <c r="M659" s="448"/>
      <c r="N659" s="448"/>
      <c r="O659" s="448"/>
      <c r="P659" s="448"/>
      <c r="Q659" s="448"/>
      <c r="R659" s="448"/>
      <c r="S659" s="448"/>
      <c r="T659" s="448"/>
      <c r="U659" s="448"/>
      <c r="V659" s="448"/>
      <c r="W659" s="448"/>
      <c r="X659" s="448"/>
      <c r="Y659" s="448"/>
      <c r="Z659" s="448"/>
      <c r="AA659" s="448"/>
      <c r="AB659" s="448"/>
      <c r="AC659" s="448"/>
      <c r="AD659" s="448"/>
    </row>
    <row r="660" ht="12.75" customHeight="1">
      <c r="A660" s="448"/>
      <c r="B660" s="448"/>
      <c r="C660" s="448"/>
      <c r="D660" s="448"/>
      <c r="E660" s="448"/>
      <c r="F660" s="448"/>
      <c r="G660" s="448"/>
      <c r="H660" s="448"/>
      <c r="I660" s="448"/>
      <c r="J660" s="448"/>
      <c r="K660" s="448"/>
      <c r="L660" s="448"/>
      <c r="M660" s="448"/>
      <c r="N660" s="448"/>
      <c r="O660" s="448"/>
      <c r="P660" s="448"/>
      <c r="Q660" s="448"/>
      <c r="R660" s="448"/>
      <c r="S660" s="448"/>
      <c r="T660" s="448"/>
      <c r="U660" s="448"/>
      <c r="V660" s="448"/>
      <c r="W660" s="448"/>
      <c r="X660" s="448"/>
      <c r="Y660" s="448"/>
      <c r="Z660" s="448"/>
      <c r="AA660" s="448"/>
      <c r="AB660" s="448"/>
      <c r="AC660" s="448"/>
      <c r="AD660" s="448"/>
    </row>
    <row r="661" ht="12.75" customHeight="1">
      <c r="A661" s="448"/>
      <c r="B661" s="448"/>
      <c r="C661" s="448"/>
      <c r="D661" s="448"/>
      <c r="E661" s="448"/>
      <c r="F661" s="448"/>
      <c r="G661" s="448"/>
      <c r="H661" s="448"/>
      <c r="I661" s="448"/>
      <c r="J661" s="448"/>
      <c r="K661" s="448"/>
      <c r="L661" s="448"/>
      <c r="M661" s="448"/>
      <c r="N661" s="448"/>
      <c r="O661" s="448"/>
      <c r="P661" s="448"/>
      <c r="Q661" s="448"/>
      <c r="R661" s="448"/>
      <c r="S661" s="448"/>
      <c r="T661" s="448"/>
      <c r="U661" s="448"/>
      <c r="V661" s="448"/>
      <c r="W661" s="448"/>
      <c r="X661" s="448"/>
      <c r="Y661" s="448"/>
      <c r="Z661" s="448"/>
      <c r="AA661" s="448"/>
      <c r="AB661" s="448"/>
      <c r="AC661" s="448"/>
      <c r="AD661" s="448"/>
    </row>
    <row r="662" ht="12.75" customHeight="1">
      <c r="A662" s="448"/>
      <c r="B662" s="448"/>
      <c r="C662" s="448"/>
      <c r="D662" s="448"/>
      <c r="E662" s="448"/>
      <c r="F662" s="448"/>
      <c r="G662" s="448"/>
      <c r="H662" s="448"/>
      <c r="I662" s="448"/>
      <c r="J662" s="448"/>
      <c r="K662" s="448"/>
      <c r="L662" s="448"/>
      <c r="M662" s="448"/>
      <c r="N662" s="448"/>
      <c r="O662" s="448"/>
      <c r="P662" s="448"/>
      <c r="Q662" s="448"/>
      <c r="R662" s="448"/>
      <c r="S662" s="448"/>
      <c r="T662" s="448"/>
      <c r="U662" s="448"/>
      <c r="V662" s="448"/>
      <c r="W662" s="448"/>
      <c r="X662" s="448"/>
      <c r="Y662" s="448"/>
      <c r="Z662" s="448"/>
      <c r="AA662" s="448"/>
      <c r="AB662" s="448"/>
      <c r="AC662" s="448"/>
      <c r="AD662" s="448"/>
    </row>
    <row r="663" ht="12.75" customHeight="1">
      <c r="A663" s="448"/>
      <c r="B663" s="448"/>
      <c r="C663" s="448"/>
      <c r="D663" s="448"/>
      <c r="E663" s="448"/>
      <c r="F663" s="448"/>
      <c r="G663" s="448"/>
      <c r="H663" s="448"/>
      <c r="I663" s="448"/>
      <c r="J663" s="448"/>
      <c r="K663" s="448"/>
      <c r="L663" s="448"/>
      <c r="M663" s="448"/>
      <c r="N663" s="448"/>
      <c r="O663" s="448"/>
      <c r="P663" s="448"/>
      <c r="Q663" s="448"/>
      <c r="R663" s="448"/>
      <c r="S663" s="448"/>
      <c r="T663" s="448"/>
      <c r="U663" s="448"/>
      <c r="V663" s="448"/>
      <c r="W663" s="448"/>
      <c r="X663" s="448"/>
      <c r="Y663" s="448"/>
      <c r="Z663" s="448"/>
      <c r="AA663" s="448"/>
      <c r="AB663" s="448"/>
      <c r="AC663" s="448"/>
      <c r="AD663" s="448"/>
    </row>
    <row r="664" ht="12.75" customHeight="1">
      <c r="A664" s="448"/>
      <c r="B664" s="448"/>
      <c r="C664" s="448"/>
      <c r="D664" s="448"/>
      <c r="E664" s="448"/>
      <c r="F664" s="448"/>
      <c r="G664" s="448"/>
      <c r="H664" s="448"/>
      <c r="I664" s="448"/>
      <c r="J664" s="448"/>
      <c r="K664" s="448"/>
      <c r="L664" s="448"/>
      <c r="M664" s="448"/>
      <c r="N664" s="448"/>
      <c r="O664" s="448"/>
      <c r="P664" s="448"/>
      <c r="Q664" s="448"/>
      <c r="R664" s="448"/>
      <c r="S664" s="448"/>
      <c r="T664" s="448"/>
      <c r="U664" s="448"/>
      <c r="V664" s="448"/>
      <c r="W664" s="448"/>
      <c r="X664" s="448"/>
      <c r="Y664" s="448"/>
      <c r="Z664" s="448"/>
      <c r="AA664" s="448"/>
      <c r="AB664" s="448"/>
      <c r="AC664" s="448"/>
      <c r="AD664" s="448"/>
    </row>
    <row r="665" ht="12.75" customHeight="1">
      <c r="A665" s="448"/>
      <c r="B665" s="448"/>
      <c r="C665" s="448"/>
      <c r="D665" s="448"/>
      <c r="E665" s="448"/>
      <c r="F665" s="448"/>
      <c r="G665" s="448"/>
      <c r="H665" s="448"/>
      <c r="I665" s="448"/>
      <c r="J665" s="448"/>
      <c r="K665" s="448"/>
      <c r="L665" s="448"/>
      <c r="M665" s="448"/>
      <c r="N665" s="448"/>
      <c r="O665" s="448"/>
      <c r="P665" s="448"/>
      <c r="Q665" s="448"/>
      <c r="R665" s="448"/>
      <c r="S665" s="448"/>
      <c r="T665" s="448"/>
      <c r="U665" s="448"/>
      <c r="V665" s="448"/>
      <c r="W665" s="448"/>
      <c r="X665" s="448"/>
      <c r="Y665" s="448"/>
      <c r="Z665" s="448"/>
      <c r="AA665" s="448"/>
      <c r="AB665" s="448"/>
      <c r="AC665" s="448"/>
      <c r="AD665" s="448"/>
    </row>
    <row r="666" ht="12.75" customHeight="1">
      <c r="A666" s="448"/>
      <c r="B666" s="448"/>
      <c r="C666" s="448"/>
      <c r="D666" s="448"/>
      <c r="E666" s="448"/>
      <c r="F666" s="448"/>
      <c r="G666" s="448"/>
      <c r="H666" s="448"/>
      <c r="I666" s="448"/>
      <c r="J666" s="448"/>
      <c r="K666" s="448"/>
      <c r="L666" s="448"/>
      <c r="M666" s="448"/>
      <c r="N666" s="448"/>
      <c r="O666" s="448"/>
      <c r="P666" s="448"/>
      <c r="Q666" s="448"/>
      <c r="R666" s="448"/>
      <c r="S666" s="448"/>
      <c r="T666" s="448"/>
      <c r="U666" s="448"/>
      <c r="V666" s="448"/>
      <c r="W666" s="448"/>
      <c r="X666" s="448"/>
      <c r="Y666" s="448"/>
      <c r="Z666" s="448"/>
      <c r="AA666" s="448"/>
      <c r="AB666" s="448"/>
      <c r="AC666" s="448"/>
      <c r="AD666" s="448"/>
    </row>
    <row r="667" ht="12.75" customHeight="1">
      <c r="A667" s="448"/>
      <c r="B667" s="448"/>
      <c r="C667" s="448"/>
      <c r="D667" s="448"/>
      <c r="E667" s="448"/>
      <c r="F667" s="448"/>
      <c r="G667" s="448"/>
      <c r="H667" s="448"/>
      <c r="I667" s="448"/>
      <c r="J667" s="448"/>
      <c r="K667" s="448"/>
      <c r="L667" s="448"/>
      <c r="M667" s="448"/>
      <c r="N667" s="448"/>
      <c r="O667" s="448"/>
      <c r="P667" s="448"/>
      <c r="Q667" s="448"/>
      <c r="R667" s="448"/>
      <c r="S667" s="448"/>
      <c r="T667" s="448"/>
      <c r="U667" s="448"/>
      <c r="V667" s="448"/>
      <c r="W667" s="448"/>
      <c r="X667" s="448"/>
      <c r="Y667" s="448"/>
      <c r="Z667" s="448"/>
      <c r="AA667" s="448"/>
      <c r="AB667" s="448"/>
      <c r="AC667" s="448"/>
      <c r="AD667" s="448"/>
    </row>
    <row r="668" ht="12.75" customHeight="1">
      <c r="A668" s="448"/>
      <c r="B668" s="448"/>
      <c r="C668" s="448"/>
      <c r="D668" s="448"/>
      <c r="E668" s="448"/>
      <c r="F668" s="448"/>
      <c r="G668" s="448"/>
      <c r="H668" s="448"/>
      <c r="I668" s="448"/>
      <c r="J668" s="448"/>
      <c r="K668" s="448"/>
      <c r="L668" s="448"/>
      <c r="M668" s="448"/>
      <c r="N668" s="448"/>
      <c r="O668" s="448"/>
      <c r="P668" s="448"/>
      <c r="Q668" s="448"/>
      <c r="R668" s="448"/>
      <c r="S668" s="448"/>
      <c r="T668" s="448"/>
      <c r="U668" s="448"/>
      <c r="V668" s="448"/>
      <c r="W668" s="448"/>
      <c r="X668" s="448"/>
      <c r="Y668" s="448"/>
      <c r="Z668" s="448"/>
      <c r="AA668" s="448"/>
      <c r="AB668" s="448"/>
      <c r="AC668" s="448"/>
      <c r="AD668" s="448"/>
    </row>
    <row r="669" ht="12.75" customHeight="1">
      <c r="A669" s="448"/>
      <c r="B669" s="448"/>
      <c r="C669" s="448"/>
      <c r="D669" s="448"/>
      <c r="E669" s="448"/>
      <c r="F669" s="448"/>
      <c r="G669" s="448"/>
      <c r="H669" s="448"/>
      <c r="I669" s="448"/>
      <c r="J669" s="448"/>
      <c r="K669" s="448"/>
      <c r="L669" s="448"/>
      <c r="M669" s="448"/>
      <c r="N669" s="448"/>
      <c r="O669" s="448"/>
      <c r="P669" s="448"/>
      <c r="Q669" s="448"/>
      <c r="R669" s="448"/>
      <c r="S669" s="448"/>
      <c r="T669" s="448"/>
      <c r="U669" s="448"/>
      <c r="V669" s="448"/>
      <c r="W669" s="448"/>
      <c r="X669" s="448"/>
      <c r="Y669" s="448"/>
      <c r="Z669" s="448"/>
      <c r="AA669" s="448"/>
      <c r="AB669" s="448"/>
      <c r="AC669" s="448"/>
      <c r="AD669" s="448"/>
    </row>
    <row r="670" ht="12.75" customHeight="1">
      <c r="A670" s="448"/>
      <c r="B670" s="448"/>
      <c r="C670" s="448"/>
      <c r="D670" s="448"/>
      <c r="E670" s="448"/>
      <c r="F670" s="448"/>
      <c r="G670" s="448"/>
      <c r="H670" s="448"/>
      <c r="I670" s="448"/>
      <c r="J670" s="448"/>
      <c r="K670" s="448"/>
      <c r="L670" s="448"/>
      <c r="M670" s="448"/>
      <c r="N670" s="448"/>
      <c r="O670" s="448"/>
      <c r="P670" s="448"/>
      <c r="Q670" s="448"/>
      <c r="R670" s="448"/>
      <c r="S670" s="448"/>
      <c r="T670" s="448"/>
      <c r="U670" s="448"/>
      <c r="V670" s="448"/>
      <c r="W670" s="448"/>
      <c r="X670" s="448"/>
      <c r="Y670" s="448"/>
      <c r="Z670" s="448"/>
      <c r="AA670" s="448"/>
      <c r="AB670" s="448"/>
      <c r="AC670" s="448"/>
      <c r="AD670" s="448"/>
    </row>
    <row r="671" ht="12.75" customHeight="1">
      <c r="A671" s="448"/>
      <c r="B671" s="448"/>
      <c r="C671" s="448"/>
      <c r="D671" s="448"/>
      <c r="E671" s="448"/>
      <c r="F671" s="448"/>
      <c r="G671" s="448"/>
      <c r="H671" s="448"/>
      <c r="I671" s="448"/>
      <c r="J671" s="448"/>
      <c r="K671" s="448"/>
      <c r="L671" s="448"/>
      <c r="M671" s="448"/>
      <c r="N671" s="448"/>
      <c r="O671" s="448"/>
      <c r="P671" s="448"/>
      <c r="Q671" s="448"/>
      <c r="R671" s="448"/>
      <c r="S671" s="448"/>
      <c r="T671" s="448"/>
      <c r="U671" s="448"/>
      <c r="V671" s="448"/>
      <c r="W671" s="448"/>
      <c r="X671" s="448"/>
      <c r="Y671" s="448"/>
      <c r="Z671" s="448"/>
      <c r="AA671" s="448"/>
      <c r="AB671" s="448"/>
      <c r="AC671" s="448"/>
      <c r="AD671" s="448"/>
    </row>
    <row r="672" ht="12.75" customHeight="1">
      <c r="A672" s="448"/>
      <c r="B672" s="448"/>
      <c r="C672" s="448"/>
      <c r="D672" s="448"/>
      <c r="E672" s="448"/>
      <c r="F672" s="448"/>
      <c r="G672" s="448"/>
      <c r="H672" s="448"/>
      <c r="I672" s="448"/>
      <c r="J672" s="448"/>
      <c r="K672" s="448"/>
      <c r="L672" s="448"/>
      <c r="M672" s="448"/>
      <c r="N672" s="448"/>
      <c r="O672" s="448"/>
      <c r="P672" s="448"/>
      <c r="Q672" s="448"/>
      <c r="R672" s="448"/>
      <c r="S672" s="448"/>
      <c r="T672" s="448"/>
      <c r="U672" s="448"/>
      <c r="V672" s="448"/>
      <c r="W672" s="448"/>
      <c r="X672" s="448"/>
      <c r="Y672" s="448"/>
      <c r="Z672" s="448"/>
      <c r="AA672" s="448"/>
      <c r="AB672" s="448"/>
      <c r="AC672" s="448"/>
      <c r="AD672" s="448"/>
    </row>
    <row r="673" ht="12.75" customHeight="1">
      <c r="A673" s="448"/>
      <c r="B673" s="448"/>
      <c r="C673" s="448"/>
      <c r="D673" s="448"/>
      <c r="E673" s="448"/>
      <c r="F673" s="448"/>
      <c r="G673" s="448"/>
      <c r="H673" s="448"/>
      <c r="I673" s="448"/>
      <c r="J673" s="448"/>
      <c r="K673" s="448"/>
      <c r="L673" s="448"/>
      <c r="M673" s="448"/>
      <c r="N673" s="448"/>
      <c r="O673" s="448"/>
      <c r="P673" s="448"/>
      <c r="Q673" s="448"/>
      <c r="R673" s="448"/>
      <c r="S673" s="448"/>
      <c r="T673" s="448"/>
      <c r="U673" s="448"/>
      <c r="V673" s="448"/>
      <c r="W673" s="448"/>
      <c r="X673" s="448"/>
      <c r="Y673" s="448"/>
      <c r="Z673" s="448"/>
      <c r="AA673" s="448"/>
      <c r="AB673" s="448"/>
      <c r="AC673" s="448"/>
      <c r="AD673" s="448"/>
    </row>
    <row r="674" ht="12.75" customHeight="1">
      <c r="A674" s="448"/>
      <c r="B674" s="448"/>
      <c r="C674" s="448"/>
      <c r="D674" s="448"/>
      <c r="E674" s="448"/>
      <c r="F674" s="448"/>
      <c r="G674" s="448"/>
      <c r="H674" s="448"/>
      <c r="I674" s="448"/>
      <c r="J674" s="448"/>
      <c r="K674" s="448"/>
      <c r="L674" s="448"/>
      <c r="M674" s="448"/>
      <c r="N674" s="448"/>
      <c r="O674" s="448"/>
      <c r="P674" s="448"/>
      <c r="Q674" s="448"/>
      <c r="R674" s="448"/>
      <c r="S674" s="448"/>
      <c r="T674" s="448"/>
      <c r="U674" s="448"/>
      <c r="V674" s="448"/>
      <c r="W674" s="448"/>
      <c r="X674" s="448"/>
      <c r="Y674" s="448"/>
      <c r="Z674" s="448"/>
      <c r="AA674" s="448"/>
      <c r="AB674" s="448"/>
      <c r="AC674" s="448"/>
      <c r="AD674" s="448"/>
    </row>
    <row r="675" ht="12.75" customHeight="1">
      <c r="A675" s="448"/>
      <c r="B675" s="448"/>
      <c r="C675" s="448"/>
      <c r="D675" s="448"/>
      <c r="E675" s="448"/>
      <c r="F675" s="448"/>
      <c r="G675" s="448"/>
      <c r="H675" s="448"/>
      <c r="I675" s="448"/>
      <c r="J675" s="448"/>
      <c r="K675" s="448"/>
      <c r="L675" s="448"/>
      <c r="M675" s="448"/>
      <c r="N675" s="448"/>
      <c r="O675" s="448"/>
      <c r="P675" s="448"/>
      <c r="Q675" s="448"/>
      <c r="R675" s="448"/>
      <c r="S675" s="448"/>
      <c r="T675" s="448"/>
      <c r="U675" s="448"/>
      <c r="V675" s="448"/>
      <c r="W675" s="448"/>
      <c r="X675" s="448"/>
      <c r="Y675" s="448"/>
      <c r="Z675" s="448"/>
      <c r="AA675" s="448"/>
      <c r="AB675" s="448"/>
      <c r="AC675" s="448"/>
      <c r="AD675" s="448"/>
    </row>
    <row r="676" ht="12.75" customHeight="1">
      <c r="A676" s="448"/>
      <c r="B676" s="448"/>
      <c r="C676" s="448"/>
      <c r="D676" s="448"/>
      <c r="E676" s="448"/>
      <c r="F676" s="448"/>
      <c r="G676" s="448"/>
      <c r="H676" s="448"/>
      <c r="I676" s="448"/>
      <c r="J676" s="448"/>
      <c r="K676" s="448"/>
      <c r="L676" s="448"/>
      <c r="M676" s="448"/>
      <c r="N676" s="448"/>
      <c r="O676" s="448"/>
      <c r="P676" s="448"/>
      <c r="Q676" s="448"/>
      <c r="R676" s="448"/>
      <c r="S676" s="448"/>
      <c r="T676" s="448"/>
      <c r="U676" s="448"/>
      <c r="V676" s="448"/>
      <c r="W676" s="448"/>
      <c r="X676" s="448"/>
      <c r="Y676" s="448"/>
      <c r="Z676" s="448"/>
      <c r="AA676" s="448"/>
      <c r="AB676" s="448"/>
      <c r="AC676" s="448"/>
      <c r="AD676" s="448"/>
    </row>
    <row r="677" ht="12.75" customHeight="1">
      <c r="A677" s="448"/>
      <c r="B677" s="448"/>
      <c r="C677" s="448"/>
      <c r="D677" s="448"/>
      <c r="E677" s="448"/>
      <c r="F677" s="448"/>
      <c r="G677" s="448"/>
      <c r="H677" s="448"/>
      <c r="I677" s="448"/>
      <c r="J677" s="448"/>
      <c r="K677" s="448"/>
      <c r="L677" s="448"/>
      <c r="M677" s="448"/>
      <c r="N677" s="448"/>
      <c r="O677" s="448"/>
      <c r="P677" s="448"/>
      <c r="Q677" s="448"/>
      <c r="R677" s="448"/>
      <c r="S677" s="448"/>
      <c r="T677" s="448"/>
      <c r="U677" s="448"/>
      <c r="V677" s="448"/>
      <c r="W677" s="448"/>
      <c r="X677" s="448"/>
      <c r="Y677" s="448"/>
      <c r="Z677" s="448"/>
      <c r="AA677" s="448"/>
      <c r="AB677" s="448"/>
      <c r="AC677" s="448"/>
      <c r="AD677" s="448"/>
    </row>
    <row r="678" ht="12.75" customHeight="1">
      <c r="A678" s="448"/>
      <c r="B678" s="448"/>
      <c r="C678" s="448"/>
      <c r="D678" s="448"/>
      <c r="E678" s="448"/>
      <c r="F678" s="448"/>
      <c r="G678" s="448"/>
      <c r="H678" s="448"/>
      <c r="I678" s="448"/>
      <c r="J678" s="448"/>
      <c r="K678" s="448"/>
      <c r="L678" s="448"/>
      <c r="M678" s="448"/>
      <c r="N678" s="448"/>
      <c r="O678" s="448"/>
      <c r="P678" s="448"/>
      <c r="Q678" s="448"/>
      <c r="R678" s="448"/>
      <c r="S678" s="448"/>
      <c r="T678" s="448"/>
      <c r="U678" s="448"/>
      <c r="V678" s="448"/>
      <c r="W678" s="448"/>
      <c r="X678" s="448"/>
      <c r="Y678" s="448"/>
      <c r="Z678" s="448"/>
      <c r="AA678" s="448"/>
      <c r="AB678" s="448"/>
      <c r="AC678" s="448"/>
      <c r="AD678" s="448"/>
    </row>
    <row r="679" ht="12.75" customHeight="1">
      <c r="A679" s="448"/>
      <c r="B679" s="448"/>
      <c r="C679" s="448"/>
      <c r="D679" s="448"/>
      <c r="E679" s="448"/>
      <c r="F679" s="448"/>
      <c r="G679" s="448"/>
      <c r="H679" s="448"/>
      <c r="I679" s="448"/>
      <c r="J679" s="448"/>
      <c r="K679" s="448"/>
      <c r="L679" s="448"/>
      <c r="M679" s="448"/>
      <c r="N679" s="448"/>
      <c r="O679" s="448"/>
      <c r="P679" s="448"/>
      <c r="Q679" s="448"/>
      <c r="R679" s="448"/>
      <c r="S679" s="448"/>
      <c r="T679" s="448"/>
      <c r="U679" s="448"/>
      <c r="V679" s="448"/>
      <c r="W679" s="448"/>
      <c r="X679" s="448"/>
      <c r="Y679" s="448"/>
      <c r="Z679" s="448"/>
      <c r="AA679" s="448"/>
      <c r="AB679" s="448"/>
      <c r="AC679" s="448"/>
      <c r="AD679" s="448"/>
    </row>
    <row r="680" ht="12.75" customHeight="1">
      <c r="A680" s="448"/>
      <c r="B680" s="448"/>
      <c r="C680" s="448"/>
      <c r="D680" s="448"/>
      <c r="E680" s="448"/>
      <c r="F680" s="448"/>
      <c r="G680" s="448"/>
      <c r="H680" s="448"/>
      <c r="I680" s="448"/>
      <c r="J680" s="448"/>
      <c r="K680" s="448"/>
      <c r="L680" s="448"/>
      <c r="M680" s="448"/>
      <c r="N680" s="448"/>
      <c r="O680" s="448"/>
      <c r="P680" s="448"/>
      <c r="Q680" s="448"/>
      <c r="R680" s="448"/>
      <c r="S680" s="448"/>
      <c r="T680" s="448"/>
      <c r="U680" s="448"/>
      <c r="V680" s="448"/>
      <c r="W680" s="448"/>
      <c r="X680" s="448"/>
      <c r="Y680" s="448"/>
      <c r="Z680" s="448"/>
      <c r="AA680" s="448"/>
      <c r="AB680" s="448"/>
      <c r="AC680" s="448"/>
      <c r="AD680" s="448"/>
    </row>
    <row r="681" ht="12.75" customHeight="1">
      <c r="A681" s="448"/>
      <c r="B681" s="448"/>
      <c r="C681" s="448"/>
      <c r="D681" s="448"/>
      <c r="E681" s="448"/>
      <c r="F681" s="448"/>
      <c r="G681" s="448"/>
      <c r="H681" s="448"/>
      <c r="I681" s="448"/>
      <c r="J681" s="448"/>
      <c r="K681" s="448"/>
      <c r="L681" s="448"/>
      <c r="M681" s="448"/>
      <c r="N681" s="448"/>
      <c r="O681" s="448"/>
      <c r="P681" s="448"/>
      <c r="Q681" s="448"/>
      <c r="R681" s="448"/>
      <c r="S681" s="448"/>
      <c r="T681" s="448"/>
      <c r="U681" s="448"/>
      <c r="V681" s="448"/>
      <c r="W681" s="448"/>
      <c r="X681" s="448"/>
      <c r="Y681" s="448"/>
      <c r="Z681" s="448"/>
      <c r="AA681" s="448"/>
      <c r="AB681" s="448"/>
      <c r="AC681" s="448"/>
      <c r="AD681" s="448"/>
    </row>
    <row r="682" ht="12.75" customHeight="1">
      <c r="A682" s="448"/>
      <c r="B682" s="448"/>
      <c r="C682" s="448"/>
      <c r="D682" s="448"/>
      <c r="E682" s="448"/>
      <c r="F682" s="448"/>
      <c r="G682" s="448"/>
      <c r="H682" s="448"/>
      <c r="I682" s="448"/>
      <c r="J682" s="448"/>
      <c r="K682" s="448"/>
      <c r="L682" s="448"/>
      <c r="M682" s="448"/>
      <c r="N682" s="448"/>
      <c r="O682" s="448"/>
      <c r="P682" s="448"/>
      <c r="Q682" s="448"/>
      <c r="R682" s="448"/>
      <c r="S682" s="448"/>
      <c r="T682" s="448"/>
      <c r="U682" s="448"/>
      <c r="V682" s="448"/>
      <c r="W682" s="448"/>
      <c r="X682" s="448"/>
      <c r="Y682" s="448"/>
      <c r="Z682" s="448"/>
      <c r="AA682" s="448"/>
      <c r="AB682" s="448"/>
      <c r="AC682" s="448"/>
      <c r="AD682" s="448"/>
    </row>
    <row r="683" ht="12.75" customHeight="1">
      <c r="A683" s="448"/>
      <c r="B683" s="448"/>
      <c r="C683" s="448"/>
      <c r="D683" s="448"/>
      <c r="E683" s="448"/>
      <c r="F683" s="448"/>
      <c r="G683" s="448"/>
      <c r="H683" s="448"/>
      <c r="I683" s="448"/>
      <c r="J683" s="448"/>
      <c r="K683" s="448"/>
      <c r="L683" s="448"/>
      <c r="M683" s="448"/>
      <c r="N683" s="448"/>
      <c r="O683" s="448"/>
      <c r="P683" s="448"/>
      <c r="Q683" s="448"/>
      <c r="R683" s="448"/>
      <c r="S683" s="448"/>
      <c r="T683" s="448"/>
      <c r="U683" s="448"/>
      <c r="V683" s="448"/>
      <c r="W683" s="448"/>
      <c r="X683" s="448"/>
      <c r="Y683" s="448"/>
      <c r="Z683" s="448"/>
      <c r="AA683" s="448"/>
      <c r="AB683" s="448"/>
      <c r="AC683" s="448"/>
      <c r="AD683" s="448"/>
    </row>
    <row r="684" ht="12.75" customHeight="1">
      <c r="A684" s="448"/>
      <c r="B684" s="448"/>
      <c r="C684" s="448"/>
      <c r="D684" s="448"/>
      <c r="E684" s="448"/>
      <c r="F684" s="448"/>
      <c r="G684" s="448"/>
      <c r="H684" s="448"/>
      <c r="I684" s="448"/>
      <c r="J684" s="448"/>
      <c r="K684" s="448"/>
      <c r="L684" s="448"/>
      <c r="M684" s="448"/>
      <c r="N684" s="448"/>
      <c r="O684" s="448"/>
      <c r="P684" s="448"/>
      <c r="Q684" s="448"/>
      <c r="R684" s="448"/>
      <c r="S684" s="448"/>
      <c r="T684" s="448"/>
      <c r="U684" s="448"/>
      <c r="V684" s="448"/>
      <c r="W684" s="448"/>
      <c r="X684" s="448"/>
      <c r="Y684" s="448"/>
      <c r="Z684" s="448"/>
      <c r="AA684" s="448"/>
      <c r="AB684" s="448"/>
      <c r="AC684" s="448"/>
      <c r="AD684" s="448"/>
    </row>
    <row r="685" ht="12.75" customHeight="1">
      <c r="A685" s="448"/>
      <c r="B685" s="448"/>
      <c r="C685" s="448"/>
      <c r="D685" s="448"/>
      <c r="E685" s="448"/>
      <c r="F685" s="448"/>
      <c r="G685" s="448"/>
      <c r="H685" s="448"/>
      <c r="I685" s="448"/>
      <c r="J685" s="448"/>
      <c r="K685" s="448"/>
      <c r="L685" s="448"/>
      <c r="M685" s="448"/>
      <c r="N685" s="448"/>
      <c r="O685" s="448"/>
      <c r="P685" s="448"/>
      <c r="Q685" s="448"/>
      <c r="R685" s="448"/>
      <c r="S685" s="448"/>
      <c r="T685" s="448"/>
      <c r="U685" s="448"/>
      <c r="V685" s="448"/>
      <c r="W685" s="448"/>
      <c r="X685" s="448"/>
      <c r="Y685" s="448"/>
      <c r="Z685" s="448"/>
      <c r="AA685" s="448"/>
      <c r="AB685" s="448"/>
      <c r="AC685" s="448"/>
      <c r="AD685" s="448"/>
    </row>
    <row r="686" ht="12.75" customHeight="1">
      <c r="A686" s="448"/>
      <c r="B686" s="448"/>
      <c r="C686" s="448"/>
      <c r="D686" s="448"/>
      <c r="E686" s="448"/>
      <c r="F686" s="448"/>
      <c r="G686" s="448"/>
      <c r="H686" s="448"/>
      <c r="I686" s="448"/>
      <c r="J686" s="448"/>
      <c r="K686" s="448"/>
      <c r="L686" s="448"/>
      <c r="M686" s="448"/>
      <c r="N686" s="448"/>
      <c r="O686" s="448"/>
      <c r="P686" s="448"/>
      <c r="Q686" s="448"/>
      <c r="R686" s="448"/>
      <c r="S686" s="448"/>
      <c r="T686" s="448"/>
      <c r="U686" s="448"/>
      <c r="V686" s="448"/>
      <c r="W686" s="448"/>
      <c r="X686" s="448"/>
      <c r="Y686" s="448"/>
      <c r="Z686" s="448"/>
      <c r="AA686" s="448"/>
      <c r="AB686" s="448"/>
      <c r="AC686" s="448"/>
      <c r="AD686" s="448"/>
    </row>
    <row r="687" ht="12.75" customHeight="1">
      <c r="A687" s="448"/>
      <c r="B687" s="448"/>
      <c r="C687" s="448"/>
      <c r="D687" s="448"/>
      <c r="E687" s="448"/>
      <c r="F687" s="448"/>
      <c r="G687" s="448"/>
      <c r="H687" s="448"/>
      <c r="I687" s="448"/>
      <c r="J687" s="448"/>
      <c r="K687" s="448"/>
      <c r="L687" s="448"/>
      <c r="M687" s="448"/>
      <c r="N687" s="448"/>
      <c r="O687" s="448"/>
      <c r="P687" s="448"/>
      <c r="Q687" s="448"/>
      <c r="R687" s="448"/>
      <c r="S687" s="448"/>
      <c r="T687" s="448"/>
      <c r="U687" s="448"/>
      <c r="V687" s="448"/>
      <c r="W687" s="448"/>
      <c r="X687" s="448"/>
      <c r="Y687" s="448"/>
      <c r="Z687" s="448"/>
      <c r="AA687" s="448"/>
      <c r="AB687" s="448"/>
      <c r="AC687" s="448"/>
      <c r="AD687" s="448"/>
    </row>
    <row r="688" ht="12.75" customHeight="1">
      <c r="A688" s="448"/>
      <c r="B688" s="448"/>
      <c r="C688" s="448"/>
      <c r="D688" s="448"/>
      <c r="E688" s="448"/>
      <c r="F688" s="448"/>
      <c r="G688" s="448"/>
      <c r="H688" s="448"/>
      <c r="I688" s="448"/>
      <c r="J688" s="448"/>
      <c r="K688" s="448"/>
      <c r="L688" s="448"/>
      <c r="M688" s="448"/>
      <c r="N688" s="448"/>
      <c r="O688" s="448"/>
      <c r="P688" s="448"/>
      <c r="Q688" s="448"/>
      <c r="R688" s="448"/>
      <c r="S688" s="448"/>
      <c r="T688" s="448"/>
      <c r="U688" s="448"/>
      <c r="V688" s="448"/>
      <c r="W688" s="448"/>
      <c r="X688" s="448"/>
      <c r="Y688" s="448"/>
      <c r="Z688" s="448"/>
      <c r="AA688" s="448"/>
      <c r="AB688" s="448"/>
      <c r="AC688" s="448"/>
      <c r="AD688" s="448"/>
    </row>
    <row r="689" ht="12.75" customHeight="1">
      <c r="A689" s="448"/>
      <c r="B689" s="448"/>
      <c r="C689" s="448"/>
      <c r="D689" s="448"/>
      <c r="E689" s="448"/>
      <c r="F689" s="448"/>
      <c r="G689" s="448"/>
      <c r="H689" s="448"/>
      <c r="I689" s="448"/>
      <c r="J689" s="448"/>
      <c r="K689" s="448"/>
      <c r="L689" s="448"/>
      <c r="M689" s="448"/>
      <c r="N689" s="448"/>
      <c r="O689" s="448"/>
      <c r="P689" s="448"/>
      <c r="Q689" s="448"/>
      <c r="R689" s="448"/>
      <c r="S689" s="448"/>
      <c r="T689" s="448"/>
      <c r="U689" s="448"/>
      <c r="V689" s="448"/>
      <c r="W689" s="448"/>
      <c r="X689" s="448"/>
      <c r="Y689" s="448"/>
      <c r="Z689" s="448"/>
      <c r="AA689" s="448"/>
      <c r="AB689" s="448"/>
      <c r="AC689" s="448"/>
      <c r="AD689" s="448"/>
    </row>
    <row r="690" ht="12.75" customHeight="1">
      <c r="A690" s="448"/>
      <c r="B690" s="448"/>
      <c r="C690" s="448"/>
      <c r="D690" s="448"/>
      <c r="E690" s="448"/>
      <c r="F690" s="448"/>
      <c r="G690" s="448"/>
      <c r="H690" s="448"/>
      <c r="I690" s="448"/>
      <c r="J690" s="448"/>
      <c r="K690" s="448"/>
      <c r="L690" s="448"/>
      <c r="M690" s="448"/>
      <c r="N690" s="448"/>
      <c r="O690" s="448"/>
      <c r="P690" s="448"/>
      <c r="Q690" s="448"/>
      <c r="R690" s="448"/>
      <c r="S690" s="448"/>
      <c r="T690" s="448"/>
      <c r="U690" s="448"/>
      <c r="V690" s="448"/>
      <c r="W690" s="448"/>
      <c r="X690" s="448"/>
      <c r="Y690" s="448"/>
      <c r="Z690" s="448"/>
      <c r="AA690" s="448"/>
      <c r="AB690" s="448"/>
      <c r="AC690" s="448"/>
      <c r="AD690" s="448"/>
    </row>
    <row r="691" ht="12.75" customHeight="1">
      <c r="A691" s="448"/>
      <c r="B691" s="448"/>
      <c r="C691" s="448"/>
      <c r="D691" s="448"/>
      <c r="E691" s="448"/>
      <c r="F691" s="448"/>
      <c r="G691" s="448"/>
      <c r="H691" s="448"/>
      <c r="I691" s="448"/>
      <c r="J691" s="448"/>
      <c r="K691" s="448"/>
      <c r="L691" s="448"/>
      <c r="M691" s="448"/>
      <c r="N691" s="448"/>
      <c r="O691" s="448"/>
      <c r="P691" s="448"/>
      <c r="Q691" s="448"/>
      <c r="R691" s="448"/>
      <c r="S691" s="448"/>
      <c r="T691" s="448"/>
      <c r="U691" s="448"/>
      <c r="V691" s="448"/>
      <c r="W691" s="448"/>
      <c r="X691" s="448"/>
      <c r="Y691" s="448"/>
      <c r="Z691" s="448"/>
      <c r="AA691" s="448"/>
      <c r="AB691" s="448"/>
      <c r="AC691" s="448"/>
      <c r="AD691" s="448"/>
    </row>
    <row r="692" ht="12.75" customHeight="1">
      <c r="A692" s="448"/>
      <c r="B692" s="448"/>
      <c r="C692" s="448"/>
      <c r="D692" s="448"/>
      <c r="E692" s="448"/>
      <c r="F692" s="448"/>
      <c r="G692" s="448"/>
      <c r="H692" s="448"/>
      <c r="I692" s="448"/>
      <c r="J692" s="448"/>
      <c r="K692" s="448"/>
      <c r="L692" s="448"/>
      <c r="M692" s="448"/>
      <c r="N692" s="448"/>
      <c r="O692" s="448"/>
      <c r="P692" s="448"/>
      <c r="Q692" s="448"/>
      <c r="R692" s="448"/>
      <c r="S692" s="448"/>
      <c r="T692" s="448"/>
      <c r="U692" s="448"/>
      <c r="V692" s="448"/>
      <c r="W692" s="448"/>
      <c r="X692" s="448"/>
      <c r="Y692" s="448"/>
      <c r="Z692" s="448"/>
      <c r="AA692" s="448"/>
      <c r="AB692" s="448"/>
      <c r="AC692" s="448"/>
      <c r="AD692" s="448"/>
    </row>
    <row r="693" ht="12.75" customHeight="1">
      <c r="A693" s="448"/>
      <c r="B693" s="448"/>
      <c r="C693" s="448"/>
      <c r="D693" s="448"/>
      <c r="E693" s="448"/>
      <c r="F693" s="448"/>
      <c r="G693" s="448"/>
      <c r="H693" s="448"/>
      <c r="I693" s="448"/>
      <c r="J693" s="448"/>
      <c r="K693" s="448"/>
      <c r="L693" s="448"/>
      <c r="M693" s="448"/>
      <c r="N693" s="448"/>
      <c r="O693" s="448"/>
      <c r="P693" s="448"/>
      <c r="Q693" s="448"/>
      <c r="R693" s="448"/>
      <c r="S693" s="448"/>
      <c r="T693" s="448"/>
      <c r="U693" s="448"/>
      <c r="V693" s="448"/>
      <c r="W693" s="448"/>
      <c r="X693" s="448"/>
      <c r="Y693" s="448"/>
      <c r="Z693" s="448"/>
      <c r="AA693" s="448"/>
      <c r="AB693" s="448"/>
      <c r="AC693" s="448"/>
      <c r="AD693" s="448"/>
    </row>
    <row r="694" ht="12.75" customHeight="1">
      <c r="A694" s="448"/>
      <c r="B694" s="448"/>
      <c r="C694" s="448"/>
      <c r="D694" s="448"/>
      <c r="E694" s="448"/>
      <c r="F694" s="448"/>
      <c r="G694" s="448"/>
      <c r="H694" s="448"/>
      <c r="I694" s="448"/>
      <c r="J694" s="448"/>
      <c r="K694" s="448"/>
      <c r="L694" s="448"/>
      <c r="M694" s="448"/>
      <c r="N694" s="448"/>
      <c r="O694" s="448"/>
      <c r="P694" s="448"/>
      <c r="Q694" s="448"/>
      <c r="R694" s="448"/>
      <c r="S694" s="448"/>
      <c r="T694" s="448"/>
      <c r="U694" s="448"/>
      <c r="V694" s="448"/>
      <c r="W694" s="448"/>
      <c r="X694" s="448"/>
      <c r="Y694" s="448"/>
      <c r="Z694" s="448"/>
      <c r="AA694" s="448"/>
      <c r="AB694" s="448"/>
      <c r="AC694" s="448"/>
      <c r="AD694" s="448"/>
    </row>
    <row r="695" ht="12.75" customHeight="1">
      <c r="A695" s="448"/>
      <c r="B695" s="448"/>
      <c r="C695" s="448"/>
      <c r="D695" s="448"/>
      <c r="E695" s="448"/>
      <c r="F695" s="448"/>
      <c r="G695" s="448"/>
      <c r="H695" s="448"/>
      <c r="I695" s="448"/>
      <c r="J695" s="448"/>
      <c r="K695" s="448"/>
      <c r="L695" s="448"/>
      <c r="M695" s="448"/>
      <c r="N695" s="448"/>
      <c r="O695" s="448"/>
      <c r="P695" s="448"/>
      <c r="Q695" s="448"/>
      <c r="R695" s="448"/>
      <c r="S695" s="448"/>
      <c r="T695" s="448"/>
      <c r="U695" s="448"/>
      <c r="V695" s="448"/>
      <c r="W695" s="448"/>
      <c r="X695" s="448"/>
      <c r="Y695" s="448"/>
      <c r="Z695" s="448"/>
      <c r="AA695" s="448"/>
      <c r="AB695" s="448"/>
      <c r="AC695" s="448"/>
      <c r="AD695" s="448"/>
    </row>
    <row r="696" ht="12.75" customHeight="1">
      <c r="A696" s="448"/>
      <c r="B696" s="448"/>
      <c r="C696" s="448"/>
      <c r="D696" s="448"/>
      <c r="E696" s="448"/>
      <c r="F696" s="448"/>
      <c r="G696" s="448"/>
      <c r="H696" s="448"/>
      <c r="I696" s="448"/>
      <c r="J696" s="448"/>
      <c r="K696" s="448"/>
      <c r="L696" s="448"/>
      <c r="M696" s="448"/>
      <c r="N696" s="448"/>
      <c r="O696" s="448"/>
      <c r="P696" s="448"/>
      <c r="Q696" s="448"/>
      <c r="R696" s="448"/>
      <c r="S696" s="448"/>
      <c r="T696" s="448"/>
      <c r="U696" s="448"/>
      <c r="V696" s="448"/>
      <c r="W696" s="448"/>
      <c r="X696" s="448"/>
      <c r="Y696" s="448"/>
      <c r="Z696" s="448"/>
      <c r="AA696" s="448"/>
      <c r="AB696" s="448"/>
      <c r="AC696" s="448"/>
      <c r="AD696" s="448"/>
    </row>
    <row r="697" ht="12.75" customHeight="1">
      <c r="A697" s="448"/>
      <c r="B697" s="448"/>
      <c r="C697" s="448"/>
      <c r="D697" s="448"/>
      <c r="E697" s="448"/>
      <c r="F697" s="448"/>
      <c r="G697" s="448"/>
      <c r="H697" s="448"/>
      <c r="I697" s="448"/>
      <c r="J697" s="448"/>
      <c r="K697" s="448"/>
      <c r="L697" s="448"/>
      <c r="M697" s="448"/>
      <c r="N697" s="448"/>
      <c r="O697" s="448"/>
      <c r="P697" s="448"/>
      <c r="Q697" s="448"/>
      <c r="R697" s="448"/>
      <c r="S697" s="448"/>
      <c r="T697" s="448"/>
      <c r="U697" s="448"/>
      <c r="V697" s="448"/>
      <c r="W697" s="448"/>
      <c r="X697" s="448"/>
      <c r="Y697" s="448"/>
      <c r="Z697" s="448"/>
      <c r="AA697" s="448"/>
      <c r="AB697" s="448"/>
      <c r="AC697" s="448"/>
      <c r="AD697" s="448"/>
    </row>
    <row r="698" ht="12.75" customHeight="1">
      <c r="A698" s="448"/>
      <c r="B698" s="448"/>
      <c r="C698" s="448"/>
      <c r="D698" s="448"/>
      <c r="E698" s="448"/>
      <c r="F698" s="448"/>
      <c r="G698" s="448"/>
      <c r="H698" s="448"/>
      <c r="I698" s="448"/>
      <c r="J698" s="448"/>
      <c r="K698" s="448"/>
      <c r="L698" s="448"/>
      <c r="M698" s="448"/>
      <c r="N698" s="448"/>
      <c r="O698" s="448"/>
      <c r="P698" s="448"/>
      <c r="Q698" s="448"/>
      <c r="R698" s="448"/>
      <c r="S698" s="448"/>
      <c r="T698" s="448"/>
      <c r="U698" s="448"/>
      <c r="V698" s="448"/>
      <c r="W698" s="448"/>
      <c r="X698" s="448"/>
      <c r="Y698" s="448"/>
      <c r="Z698" s="448"/>
      <c r="AA698" s="448"/>
      <c r="AB698" s="448"/>
      <c r="AC698" s="448"/>
      <c r="AD698" s="448"/>
    </row>
    <row r="699" ht="12.75" customHeight="1">
      <c r="A699" s="448"/>
      <c r="B699" s="448"/>
      <c r="C699" s="448"/>
      <c r="D699" s="448"/>
      <c r="E699" s="448"/>
      <c r="F699" s="448"/>
      <c r="G699" s="448"/>
      <c r="H699" s="448"/>
      <c r="I699" s="448"/>
      <c r="J699" s="448"/>
      <c r="K699" s="448"/>
      <c r="L699" s="448"/>
      <c r="M699" s="448"/>
      <c r="N699" s="448"/>
      <c r="O699" s="448"/>
      <c r="P699" s="448"/>
      <c r="Q699" s="448"/>
      <c r="R699" s="448"/>
      <c r="S699" s="448"/>
      <c r="T699" s="448"/>
      <c r="U699" s="448"/>
      <c r="V699" s="448"/>
      <c r="W699" s="448"/>
      <c r="X699" s="448"/>
      <c r="Y699" s="448"/>
      <c r="Z699" s="448"/>
      <c r="AA699" s="448"/>
      <c r="AB699" s="448"/>
      <c r="AC699" s="448"/>
      <c r="AD699" s="448"/>
    </row>
    <row r="700" ht="12.75" customHeight="1">
      <c r="A700" s="448"/>
      <c r="B700" s="448"/>
      <c r="C700" s="448"/>
      <c r="D700" s="448"/>
      <c r="E700" s="448"/>
      <c r="F700" s="448"/>
      <c r="G700" s="448"/>
      <c r="H700" s="448"/>
      <c r="I700" s="448"/>
      <c r="J700" s="448"/>
      <c r="K700" s="448"/>
      <c r="L700" s="448"/>
      <c r="M700" s="448"/>
      <c r="N700" s="448"/>
      <c r="O700" s="448"/>
      <c r="P700" s="448"/>
      <c r="Q700" s="448"/>
      <c r="R700" s="448"/>
      <c r="S700" s="448"/>
      <c r="T700" s="448"/>
      <c r="U700" s="448"/>
      <c r="V700" s="448"/>
      <c r="W700" s="448"/>
      <c r="X700" s="448"/>
      <c r="Y700" s="448"/>
      <c r="Z700" s="448"/>
      <c r="AA700" s="448"/>
      <c r="AB700" s="448"/>
      <c r="AC700" s="448"/>
      <c r="AD700" s="448"/>
    </row>
    <row r="701" ht="12.75" customHeight="1">
      <c r="A701" s="448"/>
      <c r="B701" s="448"/>
      <c r="C701" s="448"/>
      <c r="D701" s="448"/>
      <c r="E701" s="448"/>
      <c r="F701" s="448"/>
      <c r="G701" s="448"/>
      <c r="H701" s="448"/>
      <c r="I701" s="448"/>
      <c r="J701" s="448"/>
      <c r="K701" s="448"/>
      <c r="L701" s="448"/>
      <c r="M701" s="448"/>
      <c r="N701" s="448"/>
      <c r="O701" s="448"/>
      <c r="P701" s="448"/>
      <c r="Q701" s="448"/>
      <c r="R701" s="448"/>
      <c r="S701" s="448"/>
      <c r="T701" s="448"/>
      <c r="U701" s="448"/>
      <c r="V701" s="448"/>
      <c r="W701" s="448"/>
      <c r="X701" s="448"/>
      <c r="Y701" s="448"/>
      <c r="Z701" s="448"/>
      <c r="AA701" s="448"/>
      <c r="AB701" s="448"/>
      <c r="AC701" s="448"/>
      <c r="AD701" s="448"/>
    </row>
    <row r="702" ht="12.75" customHeight="1">
      <c r="A702" s="448"/>
      <c r="B702" s="448"/>
      <c r="C702" s="448"/>
      <c r="D702" s="448"/>
      <c r="E702" s="448"/>
      <c r="F702" s="448"/>
      <c r="G702" s="448"/>
      <c r="H702" s="448"/>
      <c r="I702" s="448"/>
      <c r="J702" s="448"/>
      <c r="K702" s="448"/>
      <c r="L702" s="448"/>
      <c r="M702" s="448"/>
      <c r="N702" s="448"/>
      <c r="O702" s="448"/>
      <c r="P702" s="448"/>
      <c r="Q702" s="448"/>
      <c r="R702" s="448"/>
      <c r="S702" s="448"/>
      <c r="T702" s="448"/>
      <c r="U702" s="448"/>
      <c r="V702" s="448"/>
      <c r="W702" s="448"/>
      <c r="X702" s="448"/>
      <c r="Y702" s="448"/>
      <c r="Z702" s="448"/>
      <c r="AA702" s="448"/>
      <c r="AB702" s="448"/>
      <c r="AC702" s="448"/>
      <c r="AD702" s="448"/>
    </row>
    <row r="703" ht="12.75" customHeight="1">
      <c r="A703" s="448"/>
      <c r="B703" s="448"/>
      <c r="C703" s="448"/>
      <c r="D703" s="448"/>
      <c r="E703" s="448"/>
      <c r="F703" s="448"/>
      <c r="G703" s="448"/>
      <c r="H703" s="448"/>
      <c r="I703" s="448"/>
      <c r="J703" s="448"/>
      <c r="K703" s="448"/>
      <c r="L703" s="448"/>
      <c r="M703" s="448"/>
      <c r="N703" s="448"/>
      <c r="O703" s="448"/>
      <c r="P703" s="448"/>
      <c r="Q703" s="448"/>
      <c r="R703" s="448"/>
      <c r="S703" s="448"/>
      <c r="T703" s="448"/>
      <c r="U703" s="448"/>
      <c r="V703" s="448"/>
      <c r="W703" s="448"/>
      <c r="X703" s="448"/>
      <c r="Y703" s="448"/>
      <c r="Z703" s="448"/>
      <c r="AA703" s="448"/>
      <c r="AB703" s="448"/>
      <c r="AC703" s="448"/>
      <c r="AD703" s="448"/>
    </row>
    <row r="704" ht="12.75" customHeight="1">
      <c r="A704" s="448"/>
      <c r="B704" s="448"/>
      <c r="C704" s="448"/>
      <c r="D704" s="448"/>
      <c r="E704" s="448"/>
      <c r="F704" s="448"/>
      <c r="G704" s="448"/>
      <c r="H704" s="448"/>
      <c r="I704" s="448"/>
      <c r="J704" s="448"/>
      <c r="K704" s="448"/>
      <c r="L704" s="448"/>
      <c r="M704" s="448"/>
      <c r="N704" s="448"/>
      <c r="O704" s="448"/>
      <c r="P704" s="448"/>
      <c r="Q704" s="448"/>
      <c r="R704" s="448"/>
      <c r="S704" s="448"/>
      <c r="T704" s="448"/>
      <c r="U704" s="448"/>
      <c r="V704" s="448"/>
      <c r="W704" s="448"/>
      <c r="X704" s="448"/>
      <c r="Y704" s="448"/>
      <c r="Z704" s="448"/>
      <c r="AA704" s="448"/>
      <c r="AB704" s="448"/>
      <c r="AC704" s="448"/>
      <c r="AD704" s="448"/>
    </row>
    <row r="705" ht="12.75" customHeight="1">
      <c r="A705" s="448"/>
      <c r="B705" s="448"/>
      <c r="C705" s="448"/>
      <c r="D705" s="448"/>
      <c r="E705" s="448"/>
      <c r="F705" s="448"/>
      <c r="G705" s="448"/>
      <c r="H705" s="448"/>
      <c r="I705" s="448"/>
      <c r="J705" s="448"/>
      <c r="K705" s="448"/>
      <c r="L705" s="448"/>
      <c r="M705" s="448"/>
      <c r="N705" s="448"/>
      <c r="O705" s="448"/>
      <c r="P705" s="448"/>
      <c r="Q705" s="448"/>
      <c r="R705" s="448"/>
      <c r="S705" s="448"/>
      <c r="T705" s="448"/>
      <c r="U705" s="448"/>
      <c r="V705" s="448"/>
      <c r="W705" s="448"/>
      <c r="X705" s="448"/>
      <c r="Y705" s="448"/>
      <c r="Z705" s="448"/>
      <c r="AA705" s="448"/>
      <c r="AB705" s="448"/>
      <c r="AC705" s="448"/>
      <c r="AD705" s="448"/>
    </row>
    <row r="706" ht="12.75" customHeight="1">
      <c r="A706" s="448"/>
      <c r="B706" s="448"/>
      <c r="C706" s="448"/>
      <c r="D706" s="448"/>
      <c r="E706" s="448"/>
      <c r="F706" s="448"/>
      <c r="G706" s="448"/>
      <c r="H706" s="448"/>
      <c r="I706" s="448"/>
      <c r="J706" s="448"/>
      <c r="K706" s="448"/>
      <c r="L706" s="448"/>
      <c r="M706" s="448"/>
      <c r="N706" s="448"/>
      <c r="O706" s="448"/>
      <c r="P706" s="448"/>
      <c r="Q706" s="448"/>
      <c r="R706" s="448"/>
      <c r="S706" s="448"/>
      <c r="T706" s="448"/>
      <c r="U706" s="448"/>
      <c r="V706" s="448"/>
      <c r="W706" s="448"/>
      <c r="X706" s="448"/>
      <c r="Y706" s="448"/>
      <c r="Z706" s="448"/>
      <c r="AA706" s="448"/>
      <c r="AB706" s="448"/>
      <c r="AC706" s="448"/>
      <c r="AD706" s="448"/>
    </row>
    <row r="707" ht="12.75" customHeight="1">
      <c r="A707" s="448"/>
      <c r="B707" s="448"/>
      <c r="C707" s="448"/>
      <c r="D707" s="448"/>
      <c r="E707" s="448"/>
      <c r="F707" s="448"/>
      <c r="G707" s="448"/>
      <c r="H707" s="448"/>
      <c r="I707" s="448"/>
      <c r="J707" s="448"/>
      <c r="K707" s="448"/>
      <c r="L707" s="448"/>
      <c r="M707" s="448"/>
      <c r="N707" s="448"/>
      <c r="O707" s="448"/>
      <c r="P707" s="448"/>
      <c r="Q707" s="448"/>
      <c r="R707" s="448"/>
      <c r="S707" s="448"/>
      <c r="T707" s="448"/>
      <c r="U707" s="448"/>
      <c r="V707" s="448"/>
      <c r="W707" s="448"/>
      <c r="X707" s="448"/>
      <c r="Y707" s="448"/>
      <c r="Z707" s="448"/>
      <c r="AA707" s="448"/>
      <c r="AB707" s="448"/>
      <c r="AC707" s="448"/>
      <c r="AD707" s="448"/>
    </row>
    <row r="708" ht="12.75" customHeight="1">
      <c r="A708" s="448"/>
      <c r="B708" s="448"/>
      <c r="C708" s="448"/>
      <c r="D708" s="448"/>
      <c r="E708" s="448"/>
      <c r="F708" s="448"/>
      <c r="G708" s="448"/>
      <c r="H708" s="448"/>
      <c r="I708" s="448"/>
      <c r="J708" s="448"/>
      <c r="K708" s="448"/>
      <c r="L708" s="448"/>
      <c r="M708" s="448"/>
      <c r="N708" s="448"/>
      <c r="O708" s="448"/>
      <c r="P708" s="448"/>
      <c r="Q708" s="448"/>
      <c r="R708" s="448"/>
      <c r="S708" s="448"/>
      <c r="T708" s="448"/>
      <c r="U708" s="448"/>
      <c r="V708" s="448"/>
      <c r="W708" s="448"/>
      <c r="X708" s="448"/>
      <c r="Y708" s="448"/>
      <c r="Z708" s="448"/>
      <c r="AA708" s="448"/>
      <c r="AB708" s="448"/>
      <c r="AC708" s="448"/>
      <c r="AD708" s="448"/>
    </row>
    <row r="709" ht="12.75" customHeight="1">
      <c r="A709" s="448"/>
      <c r="B709" s="448"/>
      <c r="C709" s="448"/>
      <c r="D709" s="448"/>
      <c r="E709" s="448"/>
      <c r="F709" s="448"/>
      <c r="G709" s="448"/>
      <c r="H709" s="448"/>
      <c r="I709" s="448"/>
      <c r="J709" s="448"/>
      <c r="K709" s="448"/>
      <c r="L709" s="448"/>
      <c r="M709" s="448"/>
      <c r="N709" s="448"/>
      <c r="O709" s="448"/>
      <c r="P709" s="448"/>
      <c r="Q709" s="448"/>
      <c r="R709" s="448"/>
      <c r="S709" s="448"/>
      <c r="T709" s="448"/>
      <c r="U709" s="448"/>
      <c r="V709" s="448"/>
      <c r="W709" s="448"/>
      <c r="X709" s="448"/>
      <c r="Y709" s="448"/>
      <c r="Z709" s="448"/>
      <c r="AA709" s="448"/>
      <c r="AB709" s="448"/>
      <c r="AC709" s="448"/>
      <c r="AD709" s="448"/>
    </row>
    <row r="710" ht="12.75" customHeight="1">
      <c r="A710" s="448"/>
      <c r="B710" s="448"/>
      <c r="C710" s="448"/>
      <c r="D710" s="448"/>
      <c r="E710" s="448"/>
      <c r="F710" s="448"/>
      <c r="G710" s="448"/>
      <c r="H710" s="448"/>
      <c r="I710" s="448"/>
      <c r="J710" s="448"/>
      <c r="K710" s="448"/>
      <c r="L710" s="448"/>
      <c r="M710" s="448"/>
      <c r="N710" s="448"/>
      <c r="O710" s="448"/>
      <c r="P710" s="448"/>
      <c r="Q710" s="448"/>
      <c r="R710" s="448"/>
      <c r="S710" s="448"/>
      <c r="T710" s="448"/>
      <c r="U710" s="448"/>
      <c r="V710" s="448"/>
      <c r="W710" s="448"/>
      <c r="X710" s="448"/>
      <c r="Y710" s="448"/>
      <c r="Z710" s="448"/>
      <c r="AA710" s="448"/>
      <c r="AB710" s="448"/>
      <c r="AC710" s="448"/>
      <c r="AD710" s="448"/>
    </row>
    <row r="711" ht="12.75" customHeight="1">
      <c r="A711" s="448"/>
      <c r="B711" s="448"/>
      <c r="C711" s="448"/>
      <c r="D711" s="448"/>
      <c r="E711" s="448"/>
      <c r="F711" s="448"/>
      <c r="G711" s="448"/>
      <c r="H711" s="448"/>
      <c r="I711" s="448"/>
      <c r="J711" s="448"/>
      <c r="K711" s="448"/>
      <c r="L711" s="448"/>
      <c r="M711" s="448"/>
      <c r="N711" s="448"/>
      <c r="O711" s="448"/>
      <c r="P711" s="448"/>
      <c r="Q711" s="448"/>
      <c r="R711" s="448"/>
      <c r="S711" s="448"/>
      <c r="T711" s="448"/>
      <c r="U711" s="448"/>
      <c r="V711" s="448"/>
      <c r="W711" s="448"/>
      <c r="X711" s="448"/>
      <c r="Y711" s="448"/>
      <c r="Z711" s="448"/>
      <c r="AA711" s="448"/>
      <c r="AB711" s="448"/>
      <c r="AC711" s="448"/>
      <c r="AD711" s="448"/>
    </row>
    <row r="712" ht="12.75" customHeight="1">
      <c r="A712" s="448"/>
      <c r="B712" s="448"/>
      <c r="C712" s="448"/>
      <c r="D712" s="448"/>
      <c r="E712" s="448"/>
      <c r="F712" s="448"/>
      <c r="G712" s="448"/>
      <c r="H712" s="448"/>
      <c r="I712" s="448"/>
      <c r="J712" s="448"/>
      <c r="K712" s="448"/>
      <c r="L712" s="448"/>
      <c r="M712" s="448"/>
      <c r="N712" s="448"/>
      <c r="O712" s="448"/>
      <c r="P712" s="448"/>
      <c r="Q712" s="448"/>
      <c r="R712" s="448"/>
      <c r="S712" s="448"/>
      <c r="T712" s="448"/>
      <c r="U712" s="448"/>
      <c r="V712" s="448"/>
      <c r="W712" s="448"/>
      <c r="X712" s="448"/>
      <c r="Y712" s="448"/>
      <c r="Z712" s="448"/>
      <c r="AA712" s="448"/>
      <c r="AB712" s="448"/>
      <c r="AC712" s="448"/>
      <c r="AD712" s="448"/>
    </row>
    <row r="713" ht="12.75" customHeight="1">
      <c r="A713" s="448"/>
      <c r="B713" s="448"/>
      <c r="C713" s="448"/>
      <c r="D713" s="448"/>
      <c r="E713" s="448"/>
      <c r="F713" s="448"/>
      <c r="G713" s="448"/>
      <c r="H713" s="448"/>
      <c r="I713" s="448"/>
      <c r="J713" s="448"/>
      <c r="K713" s="448"/>
      <c r="L713" s="448"/>
      <c r="M713" s="448"/>
      <c r="N713" s="448"/>
      <c r="O713" s="448"/>
      <c r="P713" s="448"/>
      <c r="Q713" s="448"/>
      <c r="R713" s="448"/>
      <c r="S713" s="448"/>
      <c r="T713" s="448"/>
      <c r="U713" s="448"/>
      <c r="V713" s="448"/>
      <c r="W713" s="448"/>
      <c r="X713" s="448"/>
      <c r="Y713" s="448"/>
      <c r="Z713" s="448"/>
      <c r="AA713" s="448"/>
      <c r="AB713" s="448"/>
      <c r="AC713" s="448"/>
      <c r="AD713" s="448"/>
    </row>
    <row r="714" ht="12.75" customHeight="1">
      <c r="A714" s="448"/>
      <c r="B714" s="448"/>
      <c r="C714" s="448"/>
      <c r="D714" s="448"/>
      <c r="E714" s="448"/>
      <c r="F714" s="448"/>
      <c r="G714" s="448"/>
      <c r="H714" s="448"/>
      <c r="I714" s="448"/>
      <c r="J714" s="448"/>
      <c r="K714" s="448"/>
      <c r="L714" s="448"/>
      <c r="M714" s="448"/>
      <c r="N714" s="448"/>
      <c r="O714" s="448"/>
      <c r="P714" s="448"/>
      <c r="Q714" s="448"/>
      <c r="R714" s="448"/>
      <c r="S714" s="448"/>
      <c r="T714" s="448"/>
      <c r="U714" s="448"/>
      <c r="V714" s="448"/>
      <c r="W714" s="448"/>
      <c r="X714" s="448"/>
      <c r="Y714" s="448"/>
      <c r="Z714" s="448"/>
      <c r="AA714" s="448"/>
      <c r="AB714" s="448"/>
      <c r="AC714" s="448"/>
      <c r="AD714" s="448"/>
    </row>
    <row r="715" ht="12.75" customHeight="1">
      <c r="A715" s="448"/>
      <c r="B715" s="448"/>
      <c r="C715" s="448"/>
      <c r="D715" s="448"/>
      <c r="E715" s="448"/>
      <c r="F715" s="448"/>
      <c r="G715" s="448"/>
      <c r="H715" s="448"/>
      <c r="I715" s="448"/>
      <c r="J715" s="448"/>
      <c r="K715" s="448"/>
      <c r="L715" s="448"/>
      <c r="M715" s="448"/>
      <c r="N715" s="448"/>
      <c r="O715" s="448"/>
      <c r="P715" s="448"/>
      <c r="Q715" s="448"/>
      <c r="R715" s="448"/>
      <c r="S715" s="448"/>
      <c r="T715" s="448"/>
      <c r="U715" s="448"/>
      <c r="V715" s="448"/>
      <c r="W715" s="448"/>
      <c r="X715" s="448"/>
      <c r="Y715" s="448"/>
      <c r="Z715" s="448"/>
      <c r="AA715" s="448"/>
      <c r="AB715" s="448"/>
      <c r="AC715" s="448"/>
      <c r="AD715" s="448"/>
    </row>
    <row r="716" ht="12.75" customHeight="1">
      <c r="A716" s="448"/>
      <c r="B716" s="448"/>
      <c r="C716" s="448"/>
      <c r="D716" s="448"/>
      <c r="E716" s="448"/>
      <c r="F716" s="448"/>
      <c r="G716" s="448"/>
      <c r="H716" s="448"/>
      <c r="I716" s="448"/>
      <c r="J716" s="448"/>
      <c r="K716" s="448"/>
      <c r="L716" s="448"/>
      <c r="M716" s="448"/>
      <c r="N716" s="448"/>
      <c r="O716" s="448"/>
      <c r="P716" s="448"/>
      <c r="Q716" s="448"/>
      <c r="R716" s="448"/>
      <c r="S716" s="448"/>
      <c r="T716" s="448"/>
      <c r="U716" s="448"/>
      <c r="V716" s="448"/>
      <c r="W716" s="448"/>
      <c r="X716" s="448"/>
      <c r="Y716" s="448"/>
      <c r="Z716" s="448"/>
      <c r="AA716" s="448"/>
      <c r="AB716" s="448"/>
      <c r="AC716" s="448"/>
      <c r="AD716" s="448"/>
    </row>
    <row r="717" ht="12.75" customHeight="1">
      <c r="A717" s="448"/>
      <c r="B717" s="448"/>
      <c r="C717" s="448"/>
      <c r="D717" s="448"/>
      <c r="E717" s="448"/>
      <c r="F717" s="448"/>
      <c r="G717" s="448"/>
      <c r="H717" s="448"/>
      <c r="I717" s="448"/>
      <c r="J717" s="448"/>
      <c r="K717" s="448"/>
      <c r="L717" s="448"/>
      <c r="M717" s="448"/>
      <c r="N717" s="448"/>
      <c r="O717" s="448"/>
      <c r="P717" s="448"/>
      <c r="Q717" s="448"/>
      <c r="R717" s="448"/>
      <c r="S717" s="448"/>
      <c r="T717" s="448"/>
      <c r="U717" s="448"/>
      <c r="V717" s="448"/>
      <c r="W717" s="448"/>
      <c r="X717" s="448"/>
      <c r="Y717" s="448"/>
      <c r="Z717" s="448"/>
      <c r="AA717" s="448"/>
      <c r="AB717" s="448"/>
      <c r="AC717" s="448"/>
      <c r="AD717" s="448"/>
    </row>
    <row r="718" ht="12.75" customHeight="1">
      <c r="A718" s="448"/>
      <c r="B718" s="448"/>
      <c r="C718" s="448"/>
      <c r="D718" s="448"/>
      <c r="E718" s="448"/>
      <c r="F718" s="448"/>
      <c r="G718" s="448"/>
      <c r="H718" s="448"/>
      <c r="I718" s="448"/>
      <c r="J718" s="448"/>
      <c r="K718" s="448"/>
      <c r="L718" s="448"/>
      <c r="M718" s="448"/>
      <c r="N718" s="448"/>
      <c r="O718" s="448"/>
      <c r="P718" s="448"/>
      <c r="Q718" s="448"/>
      <c r="R718" s="448"/>
      <c r="S718" s="448"/>
      <c r="T718" s="448"/>
      <c r="U718" s="448"/>
      <c r="V718" s="448"/>
      <c r="W718" s="448"/>
      <c r="X718" s="448"/>
      <c r="Y718" s="448"/>
      <c r="Z718" s="448"/>
      <c r="AA718" s="448"/>
      <c r="AB718" s="448"/>
      <c r="AC718" s="448"/>
      <c r="AD718" s="448"/>
    </row>
    <row r="719" ht="12.75" customHeight="1">
      <c r="A719" s="448"/>
      <c r="B719" s="448"/>
      <c r="C719" s="448"/>
      <c r="D719" s="448"/>
      <c r="E719" s="448"/>
      <c r="F719" s="448"/>
      <c r="G719" s="448"/>
      <c r="H719" s="448"/>
      <c r="I719" s="448"/>
      <c r="J719" s="448"/>
      <c r="K719" s="448"/>
      <c r="L719" s="448"/>
      <c r="M719" s="448"/>
      <c r="N719" s="448"/>
      <c r="O719" s="448"/>
      <c r="P719" s="448"/>
      <c r="Q719" s="448"/>
      <c r="R719" s="448"/>
      <c r="S719" s="448"/>
      <c r="T719" s="448"/>
      <c r="U719" s="448"/>
      <c r="V719" s="448"/>
      <c r="W719" s="448"/>
      <c r="X719" s="448"/>
      <c r="Y719" s="448"/>
      <c r="Z719" s="448"/>
      <c r="AA719" s="448"/>
      <c r="AB719" s="448"/>
      <c r="AC719" s="448"/>
      <c r="AD719" s="448"/>
    </row>
    <row r="720" ht="12.75" customHeight="1">
      <c r="A720" s="448"/>
      <c r="B720" s="448"/>
      <c r="C720" s="448"/>
      <c r="D720" s="448"/>
      <c r="E720" s="448"/>
      <c r="F720" s="448"/>
      <c r="G720" s="448"/>
      <c r="H720" s="448"/>
      <c r="I720" s="448"/>
      <c r="J720" s="448"/>
      <c r="K720" s="448"/>
      <c r="L720" s="448"/>
      <c r="M720" s="448"/>
      <c r="N720" s="448"/>
      <c r="O720" s="448"/>
      <c r="P720" s="448"/>
      <c r="Q720" s="448"/>
      <c r="R720" s="448"/>
      <c r="S720" s="448"/>
      <c r="T720" s="448"/>
      <c r="U720" s="448"/>
      <c r="V720" s="448"/>
      <c r="W720" s="448"/>
      <c r="X720" s="448"/>
      <c r="Y720" s="448"/>
      <c r="Z720" s="448"/>
      <c r="AA720" s="448"/>
      <c r="AB720" s="448"/>
      <c r="AC720" s="448"/>
      <c r="AD720" s="448"/>
    </row>
    <row r="721" ht="12.75" customHeight="1">
      <c r="A721" s="448"/>
      <c r="B721" s="448"/>
      <c r="C721" s="448"/>
      <c r="D721" s="448"/>
      <c r="E721" s="448"/>
      <c r="F721" s="448"/>
      <c r="G721" s="448"/>
      <c r="H721" s="448"/>
      <c r="I721" s="448"/>
      <c r="J721" s="448"/>
      <c r="K721" s="448"/>
      <c r="L721" s="448"/>
      <c r="M721" s="448"/>
      <c r="N721" s="448"/>
      <c r="O721" s="448"/>
      <c r="P721" s="448"/>
      <c r="Q721" s="448"/>
      <c r="R721" s="448"/>
      <c r="S721" s="448"/>
      <c r="T721" s="448"/>
      <c r="U721" s="448"/>
      <c r="V721" s="448"/>
      <c r="W721" s="448"/>
      <c r="X721" s="448"/>
      <c r="Y721" s="448"/>
      <c r="Z721" s="448"/>
      <c r="AA721" s="448"/>
      <c r="AB721" s="448"/>
      <c r="AC721" s="448"/>
      <c r="AD721" s="448"/>
    </row>
    <row r="722" ht="12.75" customHeight="1">
      <c r="A722" s="448"/>
      <c r="B722" s="448"/>
      <c r="C722" s="448"/>
      <c r="D722" s="448"/>
      <c r="E722" s="448"/>
      <c r="F722" s="448"/>
      <c r="G722" s="448"/>
      <c r="H722" s="448"/>
      <c r="I722" s="448"/>
      <c r="J722" s="448"/>
      <c r="K722" s="448"/>
      <c r="L722" s="448"/>
      <c r="M722" s="448"/>
      <c r="N722" s="448"/>
      <c r="O722" s="448"/>
      <c r="P722" s="448"/>
      <c r="Q722" s="448"/>
      <c r="R722" s="448"/>
      <c r="S722" s="448"/>
      <c r="T722" s="448"/>
      <c r="U722" s="448"/>
      <c r="V722" s="448"/>
      <c r="W722" s="448"/>
      <c r="X722" s="448"/>
      <c r="Y722" s="448"/>
      <c r="Z722" s="448"/>
      <c r="AA722" s="448"/>
      <c r="AB722" s="448"/>
      <c r="AC722" s="448"/>
      <c r="AD722" s="448"/>
    </row>
    <row r="723" ht="12.75" customHeight="1">
      <c r="A723" s="448"/>
      <c r="B723" s="448"/>
      <c r="C723" s="448"/>
      <c r="D723" s="448"/>
      <c r="E723" s="448"/>
      <c r="F723" s="448"/>
      <c r="G723" s="448"/>
      <c r="H723" s="448"/>
      <c r="I723" s="448"/>
      <c r="J723" s="448"/>
      <c r="K723" s="448"/>
      <c r="L723" s="448"/>
      <c r="M723" s="448"/>
      <c r="N723" s="448"/>
      <c r="O723" s="448"/>
      <c r="P723" s="448"/>
      <c r="Q723" s="448"/>
      <c r="R723" s="448"/>
      <c r="S723" s="448"/>
      <c r="T723" s="448"/>
      <c r="U723" s="448"/>
      <c r="V723" s="448"/>
      <c r="W723" s="448"/>
      <c r="X723" s="448"/>
      <c r="Y723" s="448"/>
      <c r="Z723" s="448"/>
      <c r="AA723" s="448"/>
      <c r="AB723" s="448"/>
      <c r="AC723" s="448"/>
      <c r="AD723" s="448"/>
    </row>
    <row r="724" ht="12.75" customHeight="1">
      <c r="A724" s="448"/>
      <c r="B724" s="448"/>
      <c r="C724" s="448"/>
      <c r="D724" s="448"/>
      <c r="E724" s="448"/>
      <c r="F724" s="448"/>
      <c r="G724" s="448"/>
      <c r="H724" s="448"/>
      <c r="I724" s="448"/>
      <c r="J724" s="448"/>
      <c r="K724" s="448"/>
      <c r="L724" s="448"/>
      <c r="M724" s="448"/>
      <c r="N724" s="448"/>
      <c r="O724" s="448"/>
      <c r="P724" s="448"/>
      <c r="Q724" s="448"/>
      <c r="R724" s="448"/>
      <c r="S724" s="448"/>
      <c r="T724" s="448"/>
      <c r="U724" s="448"/>
      <c r="V724" s="448"/>
      <c r="W724" s="448"/>
      <c r="X724" s="448"/>
      <c r="Y724" s="448"/>
      <c r="Z724" s="448"/>
      <c r="AA724" s="448"/>
      <c r="AB724" s="448"/>
      <c r="AC724" s="448"/>
      <c r="AD724" s="448"/>
    </row>
    <row r="725" ht="12.75" customHeight="1">
      <c r="A725" s="448"/>
      <c r="B725" s="448"/>
      <c r="C725" s="448"/>
      <c r="D725" s="448"/>
      <c r="E725" s="448"/>
      <c r="F725" s="448"/>
      <c r="G725" s="448"/>
      <c r="H725" s="448"/>
      <c r="I725" s="448"/>
      <c r="J725" s="448"/>
      <c r="K725" s="448"/>
      <c r="L725" s="448"/>
      <c r="M725" s="448"/>
      <c r="N725" s="448"/>
      <c r="O725" s="448"/>
      <c r="P725" s="448"/>
      <c r="Q725" s="448"/>
      <c r="R725" s="448"/>
      <c r="S725" s="448"/>
      <c r="T725" s="448"/>
      <c r="U725" s="448"/>
      <c r="V725" s="448"/>
      <c r="W725" s="448"/>
      <c r="X725" s="448"/>
      <c r="Y725" s="448"/>
      <c r="Z725" s="448"/>
      <c r="AA725" s="448"/>
      <c r="AB725" s="448"/>
      <c r="AC725" s="448"/>
      <c r="AD725" s="448"/>
    </row>
    <row r="726" ht="12.75" customHeight="1">
      <c r="A726" s="448"/>
      <c r="B726" s="448"/>
      <c r="C726" s="448"/>
      <c r="D726" s="448"/>
      <c r="E726" s="448"/>
      <c r="F726" s="448"/>
      <c r="G726" s="448"/>
      <c r="H726" s="448"/>
      <c r="I726" s="448"/>
      <c r="J726" s="448"/>
      <c r="K726" s="448"/>
      <c r="L726" s="448"/>
      <c r="M726" s="448"/>
      <c r="N726" s="448"/>
      <c r="O726" s="448"/>
      <c r="P726" s="448"/>
      <c r="Q726" s="448"/>
      <c r="R726" s="448"/>
      <c r="S726" s="448"/>
      <c r="T726" s="448"/>
      <c r="U726" s="448"/>
      <c r="V726" s="448"/>
      <c r="W726" s="448"/>
      <c r="X726" s="448"/>
      <c r="Y726" s="448"/>
      <c r="Z726" s="448"/>
      <c r="AA726" s="448"/>
      <c r="AB726" s="448"/>
      <c r="AC726" s="448"/>
      <c r="AD726" s="448"/>
    </row>
    <row r="727" ht="12.75" customHeight="1">
      <c r="A727" s="448"/>
      <c r="B727" s="448"/>
      <c r="C727" s="448"/>
      <c r="D727" s="448"/>
      <c r="E727" s="448"/>
      <c r="F727" s="448"/>
      <c r="G727" s="448"/>
      <c r="H727" s="448"/>
      <c r="I727" s="448"/>
      <c r="J727" s="448"/>
      <c r="K727" s="448"/>
      <c r="L727" s="448"/>
      <c r="M727" s="448"/>
      <c r="N727" s="448"/>
      <c r="O727" s="448"/>
      <c r="P727" s="448"/>
      <c r="Q727" s="448"/>
      <c r="R727" s="448"/>
      <c r="S727" s="448"/>
      <c r="T727" s="448"/>
      <c r="U727" s="448"/>
      <c r="V727" s="448"/>
      <c r="W727" s="448"/>
      <c r="X727" s="448"/>
      <c r="Y727" s="448"/>
      <c r="Z727" s="448"/>
      <c r="AA727" s="448"/>
      <c r="AB727" s="448"/>
      <c r="AC727" s="448"/>
      <c r="AD727" s="448"/>
    </row>
    <row r="728" ht="12.75" customHeight="1">
      <c r="A728" s="448"/>
      <c r="B728" s="448"/>
      <c r="C728" s="448"/>
      <c r="D728" s="448"/>
      <c r="E728" s="448"/>
      <c r="F728" s="448"/>
      <c r="G728" s="448"/>
      <c r="H728" s="448"/>
      <c r="I728" s="448"/>
      <c r="J728" s="448"/>
      <c r="K728" s="448"/>
      <c r="L728" s="448"/>
      <c r="M728" s="448"/>
      <c r="N728" s="448"/>
      <c r="O728" s="448"/>
      <c r="P728" s="448"/>
      <c r="Q728" s="448"/>
      <c r="R728" s="448"/>
      <c r="S728" s="448"/>
      <c r="T728" s="448"/>
      <c r="U728" s="448"/>
      <c r="V728" s="448"/>
      <c r="W728" s="448"/>
      <c r="X728" s="448"/>
      <c r="Y728" s="448"/>
      <c r="Z728" s="448"/>
      <c r="AA728" s="448"/>
      <c r="AB728" s="448"/>
      <c r="AC728" s="448"/>
      <c r="AD728" s="448"/>
    </row>
    <row r="729" ht="12.75" customHeight="1">
      <c r="A729" s="448"/>
      <c r="B729" s="448"/>
      <c r="C729" s="448"/>
      <c r="D729" s="448"/>
      <c r="E729" s="448"/>
      <c r="F729" s="448"/>
      <c r="G729" s="448"/>
      <c r="H729" s="448"/>
      <c r="I729" s="448"/>
      <c r="J729" s="448"/>
      <c r="K729" s="448"/>
      <c r="L729" s="448"/>
      <c r="M729" s="448"/>
      <c r="N729" s="448"/>
      <c r="O729" s="448"/>
      <c r="P729" s="448"/>
      <c r="Q729" s="448"/>
      <c r="R729" s="448"/>
      <c r="S729" s="448"/>
      <c r="T729" s="448"/>
      <c r="U729" s="448"/>
      <c r="V729" s="448"/>
      <c r="W729" s="448"/>
      <c r="X729" s="448"/>
      <c r="Y729" s="448"/>
      <c r="Z729" s="448"/>
      <c r="AA729" s="448"/>
      <c r="AB729" s="448"/>
      <c r="AC729" s="448"/>
      <c r="AD729" s="448"/>
    </row>
    <row r="730" ht="12.75" customHeight="1">
      <c r="A730" s="448"/>
      <c r="B730" s="448"/>
      <c r="C730" s="448"/>
      <c r="D730" s="448"/>
      <c r="E730" s="448"/>
      <c r="F730" s="448"/>
      <c r="G730" s="448"/>
      <c r="H730" s="448"/>
      <c r="I730" s="448"/>
      <c r="J730" s="448"/>
      <c r="K730" s="448"/>
      <c r="L730" s="448"/>
      <c r="M730" s="448"/>
      <c r="N730" s="448"/>
      <c r="O730" s="448"/>
      <c r="P730" s="448"/>
      <c r="Q730" s="448"/>
      <c r="R730" s="448"/>
      <c r="S730" s="448"/>
      <c r="T730" s="448"/>
      <c r="U730" s="448"/>
      <c r="V730" s="448"/>
      <c r="W730" s="448"/>
      <c r="X730" s="448"/>
      <c r="Y730" s="448"/>
      <c r="Z730" s="448"/>
      <c r="AA730" s="448"/>
      <c r="AB730" s="448"/>
      <c r="AC730" s="448"/>
      <c r="AD730" s="448"/>
    </row>
    <row r="731" ht="12.75" customHeight="1">
      <c r="A731" s="448"/>
      <c r="B731" s="448"/>
      <c r="C731" s="448"/>
      <c r="D731" s="448"/>
      <c r="E731" s="448"/>
      <c r="F731" s="448"/>
      <c r="G731" s="448"/>
      <c r="H731" s="448"/>
      <c r="I731" s="448"/>
      <c r="J731" s="448"/>
      <c r="K731" s="448"/>
      <c r="L731" s="448"/>
      <c r="M731" s="448"/>
      <c r="N731" s="448"/>
      <c r="O731" s="448"/>
      <c r="P731" s="448"/>
      <c r="Q731" s="448"/>
      <c r="R731" s="448"/>
      <c r="S731" s="448"/>
      <c r="T731" s="448"/>
      <c r="U731" s="448"/>
      <c r="V731" s="448"/>
      <c r="W731" s="448"/>
      <c r="X731" s="448"/>
      <c r="Y731" s="448"/>
      <c r="Z731" s="448"/>
      <c r="AA731" s="448"/>
      <c r="AB731" s="448"/>
      <c r="AC731" s="448"/>
      <c r="AD731" s="448"/>
    </row>
    <row r="732" ht="12.75" customHeight="1">
      <c r="A732" s="448"/>
      <c r="B732" s="448"/>
      <c r="C732" s="448"/>
      <c r="D732" s="448"/>
      <c r="E732" s="448"/>
      <c r="F732" s="448"/>
      <c r="G732" s="448"/>
      <c r="H732" s="448"/>
      <c r="I732" s="448"/>
      <c r="J732" s="448"/>
      <c r="K732" s="448"/>
      <c r="L732" s="448"/>
      <c r="M732" s="448"/>
      <c r="N732" s="448"/>
      <c r="O732" s="448"/>
      <c r="P732" s="448"/>
      <c r="Q732" s="448"/>
      <c r="R732" s="448"/>
      <c r="S732" s="448"/>
      <c r="T732" s="448"/>
      <c r="U732" s="448"/>
      <c r="V732" s="448"/>
      <c r="W732" s="448"/>
      <c r="X732" s="448"/>
      <c r="Y732" s="448"/>
      <c r="Z732" s="448"/>
      <c r="AA732" s="448"/>
      <c r="AB732" s="448"/>
      <c r="AC732" s="448"/>
      <c r="AD732" s="448"/>
    </row>
    <row r="733" ht="12.75" customHeight="1">
      <c r="A733" s="448"/>
      <c r="B733" s="448"/>
      <c r="C733" s="448"/>
      <c r="D733" s="448"/>
      <c r="E733" s="448"/>
      <c r="F733" s="448"/>
      <c r="G733" s="448"/>
      <c r="H733" s="448"/>
      <c r="I733" s="448"/>
      <c r="J733" s="448"/>
      <c r="K733" s="448"/>
      <c r="L733" s="448"/>
      <c r="M733" s="448"/>
      <c r="N733" s="448"/>
      <c r="O733" s="448"/>
      <c r="P733" s="448"/>
      <c r="Q733" s="448"/>
      <c r="R733" s="448"/>
      <c r="S733" s="448"/>
      <c r="T733" s="448"/>
      <c r="U733" s="448"/>
      <c r="V733" s="448"/>
      <c r="W733" s="448"/>
      <c r="X733" s="448"/>
      <c r="Y733" s="448"/>
      <c r="Z733" s="448"/>
      <c r="AA733" s="448"/>
      <c r="AB733" s="448"/>
      <c r="AC733" s="448"/>
      <c r="AD733" s="448"/>
    </row>
    <row r="734" ht="12.75" customHeight="1">
      <c r="A734" s="448"/>
      <c r="B734" s="448"/>
      <c r="C734" s="448"/>
      <c r="D734" s="448"/>
      <c r="E734" s="448"/>
      <c r="F734" s="448"/>
      <c r="G734" s="448"/>
      <c r="H734" s="448"/>
      <c r="I734" s="448"/>
      <c r="J734" s="448"/>
      <c r="K734" s="448"/>
      <c r="L734" s="448"/>
      <c r="M734" s="448"/>
      <c r="N734" s="448"/>
      <c r="O734" s="448"/>
      <c r="P734" s="448"/>
      <c r="Q734" s="448"/>
      <c r="R734" s="448"/>
      <c r="S734" s="448"/>
      <c r="T734" s="448"/>
      <c r="U734" s="448"/>
      <c r="V734" s="448"/>
      <c r="W734" s="448"/>
      <c r="X734" s="448"/>
      <c r="Y734" s="448"/>
      <c r="Z734" s="448"/>
      <c r="AA734" s="448"/>
      <c r="AB734" s="448"/>
      <c r="AC734" s="448"/>
      <c r="AD734" s="448"/>
    </row>
    <row r="735" ht="12.75" customHeight="1">
      <c r="A735" s="448"/>
      <c r="B735" s="448"/>
      <c r="C735" s="448"/>
      <c r="D735" s="448"/>
      <c r="E735" s="448"/>
      <c r="F735" s="448"/>
      <c r="G735" s="448"/>
      <c r="H735" s="448"/>
      <c r="I735" s="448"/>
      <c r="J735" s="448"/>
      <c r="K735" s="448"/>
      <c r="L735" s="448"/>
      <c r="M735" s="448"/>
      <c r="N735" s="448"/>
      <c r="O735" s="448"/>
      <c r="P735" s="448"/>
      <c r="Q735" s="448"/>
      <c r="R735" s="448"/>
      <c r="S735" s="448"/>
      <c r="T735" s="448"/>
      <c r="U735" s="448"/>
      <c r="V735" s="448"/>
      <c r="W735" s="448"/>
      <c r="X735" s="448"/>
      <c r="Y735" s="448"/>
      <c r="Z735" s="448"/>
      <c r="AA735" s="448"/>
      <c r="AB735" s="448"/>
      <c r="AC735" s="448"/>
      <c r="AD735" s="448"/>
    </row>
    <row r="736" ht="12.75" customHeight="1">
      <c r="A736" s="448"/>
      <c r="B736" s="448"/>
      <c r="C736" s="448"/>
      <c r="D736" s="448"/>
      <c r="E736" s="448"/>
      <c r="F736" s="448"/>
      <c r="G736" s="448"/>
      <c r="H736" s="448"/>
      <c r="I736" s="448"/>
      <c r="J736" s="448"/>
      <c r="K736" s="448"/>
      <c r="L736" s="448"/>
      <c r="M736" s="448"/>
      <c r="N736" s="448"/>
      <c r="O736" s="448"/>
      <c r="P736" s="448"/>
      <c r="Q736" s="448"/>
      <c r="R736" s="448"/>
      <c r="S736" s="448"/>
      <c r="T736" s="448"/>
      <c r="U736" s="448"/>
      <c r="V736" s="448"/>
      <c r="W736" s="448"/>
      <c r="X736" s="448"/>
      <c r="Y736" s="448"/>
      <c r="Z736" s="448"/>
      <c r="AA736" s="448"/>
      <c r="AB736" s="448"/>
      <c r="AC736" s="448"/>
      <c r="AD736" s="448"/>
    </row>
    <row r="737" ht="12.75" customHeight="1">
      <c r="A737" s="448"/>
      <c r="B737" s="448"/>
      <c r="C737" s="448"/>
      <c r="D737" s="448"/>
      <c r="E737" s="448"/>
      <c r="F737" s="448"/>
      <c r="G737" s="448"/>
      <c r="H737" s="448"/>
      <c r="I737" s="448"/>
      <c r="J737" s="448"/>
      <c r="K737" s="448"/>
      <c r="L737" s="448"/>
      <c r="M737" s="448"/>
      <c r="N737" s="448"/>
      <c r="O737" s="448"/>
      <c r="P737" s="448"/>
      <c r="Q737" s="448"/>
      <c r="R737" s="448"/>
      <c r="S737" s="448"/>
      <c r="T737" s="448"/>
      <c r="U737" s="448"/>
      <c r="V737" s="448"/>
      <c r="W737" s="448"/>
      <c r="X737" s="448"/>
      <c r="Y737" s="448"/>
      <c r="Z737" s="448"/>
      <c r="AA737" s="448"/>
      <c r="AB737" s="448"/>
      <c r="AC737" s="448"/>
      <c r="AD737" s="448"/>
    </row>
    <row r="738" ht="12.75" customHeight="1">
      <c r="A738" s="448"/>
      <c r="B738" s="448"/>
      <c r="C738" s="448"/>
      <c r="D738" s="448"/>
      <c r="E738" s="448"/>
      <c r="F738" s="448"/>
      <c r="G738" s="448"/>
      <c r="H738" s="448"/>
      <c r="I738" s="448"/>
      <c r="J738" s="448"/>
      <c r="K738" s="448"/>
      <c r="L738" s="448"/>
      <c r="M738" s="448"/>
      <c r="N738" s="448"/>
      <c r="O738" s="448"/>
      <c r="P738" s="448"/>
      <c r="Q738" s="448"/>
      <c r="R738" s="448"/>
      <c r="S738" s="448"/>
      <c r="T738" s="448"/>
      <c r="U738" s="448"/>
      <c r="V738" s="448"/>
      <c r="W738" s="448"/>
      <c r="X738" s="448"/>
      <c r="Y738" s="448"/>
      <c r="Z738" s="448"/>
      <c r="AA738" s="448"/>
      <c r="AB738" s="448"/>
      <c r="AC738" s="448"/>
      <c r="AD738" s="448"/>
    </row>
    <row r="739" ht="12.75" customHeight="1">
      <c r="A739" s="448"/>
      <c r="B739" s="448"/>
      <c r="C739" s="448"/>
      <c r="D739" s="448"/>
      <c r="E739" s="448"/>
      <c r="F739" s="448"/>
      <c r="G739" s="448"/>
      <c r="H739" s="448"/>
      <c r="I739" s="448"/>
      <c r="J739" s="448"/>
      <c r="K739" s="448"/>
      <c r="L739" s="448"/>
      <c r="M739" s="448"/>
      <c r="N739" s="448"/>
      <c r="O739" s="448"/>
      <c r="P739" s="448"/>
      <c r="Q739" s="448"/>
      <c r="R739" s="448"/>
      <c r="S739" s="448"/>
      <c r="T739" s="448"/>
      <c r="U739" s="448"/>
      <c r="V739" s="448"/>
      <c r="W739" s="448"/>
      <c r="X739" s="448"/>
      <c r="Y739" s="448"/>
      <c r="Z739" s="448"/>
      <c r="AA739" s="448"/>
      <c r="AB739" s="448"/>
      <c r="AC739" s="448"/>
      <c r="AD739" s="448"/>
    </row>
    <row r="740" ht="12.75" customHeight="1">
      <c r="A740" s="448"/>
      <c r="B740" s="448"/>
      <c r="C740" s="448"/>
      <c r="D740" s="448"/>
      <c r="E740" s="448"/>
      <c r="F740" s="448"/>
      <c r="G740" s="448"/>
      <c r="H740" s="448"/>
      <c r="I740" s="448"/>
      <c r="J740" s="448"/>
      <c r="K740" s="448"/>
      <c r="L740" s="448"/>
      <c r="M740" s="448"/>
      <c r="N740" s="448"/>
      <c r="O740" s="448"/>
      <c r="P740" s="448"/>
      <c r="Q740" s="448"/>
      <c r="R740" s="448"/>
      <c r="S740" s="448"/>
      <c r="T740" s="448"/>
      <c r="U740" s="448"/>
      <c r="V740" s="448"/>
      <c r="W740" s="448"/>
      <c r="X740" s="448"/>
      <c r="Y740" s="448"/>
      <c r="Z740" s="448"/>
      <c r="AA740" s="448"/>
      <c r="AB740" s="448"/>
      <c r="AC740" s="448"/>
      <c r="AD740" s="448"/>
    </row>
    <row r="741" ht="12.75" customHeight="1">
      <c r="A741" s="448"/>
      <c r="B741" s="448"/>
      <c r="C741" s="448"/>
      <c r="D741" s="448"/>
      <c r="E741" s="448"/>
      <c r="F741" s="448"/>
      <c r="G741" s="448"/>
      <c r="H741" s="448"/>
      <c r="I741" s="448"/>
      <c r="J741" s="448"/>
      <c r="K741" s="448"/>
      <c r="L741" s="448"/>
      <c r="M741" s="448"/>
      <c r="N741" s="448"/>
      <c r="O741" s="448"/>
      <c r="P741" s="448"/>
      <c r="Q741" s="448"/>
      <c r="R741" s="448"/>
      <c r="S741" s="448"/>
      <c r="T741" s="448"/>
      <c r="U741" s="448"/>
      <c r="V741" s="448"/>
      <c r="W741" s="448"/>
      <c r="X741" s="448"/>
      <c r="Y741" s="448"/>
      <c r="Z741" s="448"/>
      <c r="AA741" s="448"/>
      <c r="AB741" s="448"/>
      <c r="AC741" s="448"/>
      <c r="AD741" s="448"/>
    </row>
    <row r="742" ht="12.75" customHeight="1">
      <c r="A742" s="448"/>
      <c r="B742" s="448"/>
      <c r="C742" s="448"/>
      <c r="D742" s="448"/>
      <c r="E742" s="448"/>
      <c r="F742" s="448"/>
      <c r="G742" s="448"/>
      <c r="H742" s="448"/>
      <c r="I742" s="448"/>
      <c r="J742" s="448"/>
      <c r="K742" s="448"/>
      <c r="L742" s="448"/>
      <c r="M742" s="448"/>
      <c r="N742" s="448"/>
      <c r="O742" s="448"/>
      <c r="P742" s="448"/>
      <c r="Q742" s="448"/>
      <c r="R742" s="448"/>
      <c r="S742" s="448"/>
      <c r="T742" s="448"/>
      <c r="U742" s="448"/>
      <c r="V742" s="448"/>
      <c r="W742" s="448"/>
      <c r="X742" s="448"/>
      <c r="Y742" s="448"/>
      <c r="Z742" s="448"/>
      <c r="AA742" s="448"/>
      <c r="AB742" s="448"/>
      <c r="AC742" s="448"/>
      <c r="AD742" s="448"/>
    </row>
    <row r="743" ht="12.75" customHeight="1">
      <c r="A743" s="448"/>
      <c r="B743" s="448"/>
      <c r="C743" s="448"/>
      <c r="D743" s="448"/>
      <c r="E743" s="448"/>
      <c r="F743" s="448"/>
      <c r="G743" s="448"/>
      <c r="H743" s="448"/>
      <c r="I743" s="448"/>
      <c r="J743" s="448"/>
      <c r="K743" s="448"/>
      <c r="L743" s="448"/>
      <c r="M743" s="448"/>
      <c r="N743" s="448"/>
      <c r="O743" s="448"/>
      <c r="P743" s="448"/>
      <c r="Q743" s="448"/>
      <c r="R743" s="448"/>
      <c r="S743" s="448"/>
      <c r="T743" s="448"/>
      <c r="U743" s="448"/>
      <c r="V743" s="448"/>
      <c r="W743" s="448"/>
      <c r="X743" s="448"/>
      <c r="Y743" s="448"/>
      <c r="Z743" s="448"/>
      <c r="AA743" s="448"/>
      <c r="AB743" s="448"/>
      <c r="AC743" s="448"/>
      <c r="AD743" s="448"/>
    </row>
    <row r="744" ht="12.75" customHeight="1">
      <c r="A744" s="448"/>
      <c r="B744" s="448"/>
      <c r="C744" s="448"/>
      <c r="D744" s="448"/>
      <c r="E744" s="448"/>
      <c r="F744" s="448"/>
      <c r="G744" s="448"/>
      <c r="H744" s="448"/>
      <c r="I744" s="448"/>
      <c r="J744" s="448"/>
      <c r="K744" s="448"/>
      <c r="L744" s="448"/>
      <c r="M744" s="448"/>
      <c r="N744" s="448"/>
      <c r="O744" s="448"/>
      <c r="P744" s="448"/>
      <c r="Q744" s="448"/>
      <c r="R744" s="448"/>
      <c r="S744" s="448"/>
      <c r="T744" s="448"/>
      <c r="U744" s="448"/>
      <c r="V744" s="448"/>
      <c r="W744" s="448"/>
      <c r="X744" s="448"/>
      <c r="Y744" s="448"/>
      <c r="Z744" s="448"/>
      <c r="AA744" s="448"/>
      <c r="AB744" s="448"/>
      <c r="AC744" s="448"/>
      <c r="AD744" s="448"/>
    </row>
    <row r="745" ht="12.75" customHeight="1">
      <c r="A745" s="448"/>
      <c r="B745" s="448"/>
      <c r="C745" s="448"/>
      <c r="D745" s="448"/>
      <c r="E745" s="448"/>
      <c r="F745" s="448"/>
      <c r="G745" s="448"/>
      <c r="H745" s="448"/>
      <c r="I745" s="448"/>
      <c r="J745" s="448"/>
      <c r="K745" s="448"/>
      <c r="L745" s="448"/>
      <c r="M745" s="448"/>
      <c r="N745" s="448"/>
      <c r="O745" s="448"/>
      <c r="P745" s="448"/>
      <c r="Q745" s="448"/>
      <c r="R745" s="448"/>
      <c r="S745" s="448"/>
      <c r="T745" s="448"/>
      <c r="U745" s="448"/>
      <c r="V745" s="448"/>
      <c r="W745" s="448"/>
      <c r="X745" s="448"/>
      <c r="Y745" s="448"/>
      <c r="Z745" s="448"/>
      <c r="AA745" s="448"/>
      <c r="AB745" s="448"/>
      <c r="AC745" s="448"/>
      <c r="AD745" s="448"/>
    </row>
    <row r="746" ht="12.75" customHeight="1">
      <c r="A746" s="448"/>
      <c r="B746" s="448"/>
      <c r="C746" s="448"/>
      <c r="D746" s="448"/>
      <c r="E746" s="448"/>
      <c r="F746" s="448"/>
      <c r="G746" s="448"/>
      <c r="H746" s="448"/>
      <c r="I746" s="448"/>
      <c r="J746" s="448"/>
      <c r="K746" s="448"/>
      <c r="L746" s="448"/>
      <c r="M746" s="448"/>
      <c r="N746" s="448"/>
      <c r="O746" s="448"/>
      <c r="P746" s="448"/>
      <c r="Q746" s="448"/>
      <c r="R746" s="448"/>
      <c r="S746" s="448"/>
      <c r="T746" s="448"/>
      <c r="U746" s="448"/>
      <c r="V746" s="448"/>
      <c r="W746" s="448"/>
      <c r="X746" s="448"/>
      <c r="Y746" s="448"/>
      <c r="Z746" s="448"/>
      <c r="AA746" s="448"/>
      <c r="AB746" s="448"/>
      <c r="AC746" s="448"/>
      <c r="AD746" s="448"/>
    </row>
    <row r="747" ht="12.75" customHeight="1">
      <c r="A747" s="448"/>
      <c r="B747" s="448"/>
      <c r="C747" s="448"/>
      <c r="D747" s="448"/>
      <c r="E747" s="448"/>
      <c r="F747" s="448"/>
      <c r="G747" s="448"/>
      <c r="H747" s="448"/>
      <c r="I747" s="448"/>
      <c r="J747" s="448"/>
      <c r="K747" s="448"/>
      <c r="L747" s="448"/>
      <c r="M747" s="448"/>
      <c r="N747" s="448"/>
      <c r="O747" s="448"/>
      <c r="P747" s="448"/>
      <c r="Q747" s="448"/>
      <c r="R747" s="448"/>
      <c r="S747" s="448"/>
      <c r="T747" s="448"/>
      <c r="U747" s="448"/>
      <c r="V747" s="448"/>
      <c r="W747" s="448"/>
      <c r="X747" s="448"/>
      <c r="Y747" s="448"/>
      <c r="Z747" s="448"/>
      <c r="AA747" s="448"/>
      <c r="AB747" s="448"/>
      <c r="AC747" s="448"/>
      <c r="AD747" s="448"/>
    </row>
    <row r="748" ht="12.75" customHeight="1">
      <c r="A748" s="448"/>
      <c r="B748" s="448"/>
      <c r="C748" s="448"/>
      <c r="D748" s="448"/>
      <c r="E748" s="448"/>
      <c r="F748" s="448"/>
      <c r="G748" s="448"/>
      <c r="H748" s="448"/>
      <c r="I748" s="448"/>
      <c r="J748" s="448"/>
      <c r="K748" s="448"/>
      <c r="L748" s="448"/>
      <c r="M748" s="448"/>
      <c r="N748" s="448"/>
      <c r="O748" s="448"/>
      <c r="P748" s="448"/>
      <c r="Q748" s="448"/>
      <c r="R748" s="448"/>
      <c r="S748" s="448"/>
      <c r="T748" s="448"/>
      <c r="U748" s="448"/>
      <c r="V748" s="448"/>
      <c r="W748" s="448"/>
      <c r="X748" s="448"/>
      <c r="Y748" s="448"/>
      <c r="Z748" s="448"/>
      <c r="AA748" s="448"/>
      <c r="AB748" s="448"/>
      <c r="AC748" s="448"/>
      <c r="AD748" s="448"/>
    </row>
    <row r="749" ht="12.75" customHeight="1">
      <c r="A749" s="448"/>
      <c r="B749" s="448"/>
      <c r="C749" s="448"/>
      <c r="D749" s="448"/>
      <c r="E749" s="448"/>
      <c r="F749" s="448"/>
      <c r="G749" s="448"/>
      <c r="H749" s="448"/>
      <c r="I749" s="448"/>
      <c r="J749" s="448"/>
      <c r="K749" s="448"/>
      <c r="L749" s="448"/>
      <c r="M749" s="448"/>
      <c r="N749" s="448"/>
      <c r="O749" s="448"/>
      <c r="P749" s="448"/>
      <c r="Q749" s="448"/>
      <c r="R749" s="448"/>
      <c r="S749" s="448"/>
      <c r="T749" s="448"/>
      <c r="U749" s="448"/>
      <c r="V749" s="448"/>
      <c r="W749" s="448"/>
      <c r="X749" s="448"/>
      <c r="Y749" s="448"/>
      <c r="Z749" s="448"/>
      <c r="AA749" s="448"/>
      <c r="AB749" s="448"/>
      <c r="AC749" s="448"/>
      <c r="AD749" s="448"/>
    </row>
    <row r="750" ht="12.75" customHeight="1">
      <c r="A750" s="448"/>
      <c r="B750" s="448"/>
      <c r="C750" s="448"/>
      <c r="D750" s="448"/>
      <c r="E750" s="448"/>
      <c r="F750" s="448"/>
      <c r="G750" s="448"/>
      <c r="H750" s="448"/>
      <c r="I750" s="448"/>
      <c r="J750" s="448"/>
      <c r="K750" s="448"/>
      <c r="L750" s="448"/>
      <c r="M750" s="448"/>
      <c r="N750" s="448"/>
      <c r="O750" s="448"/>
      <c r="P750" s="448"/>
      <c r="Q750" s="448"/>
      <c r="R750" s="448"/>
      <c r="S750" s="448"/>
      <c r="T750" s="448"/>
      <c r="U750" s="448"/>
      <c r="V750" s="448"/>
      <c r="W750" s="448"/>
      <c r="X750" s="448"/>
      <c r="Y750" s="448"/>
      <c r="Z750" s="448"/>
      <c r="AA750" s="448"/>
      <c r="AB750" s="448"/>
      <c r="AC750" s="448"/>
      <c r="AD750" s="448"/>
    </row>
    <row r="751" ht="12.75" customHeight="1">
      <c r="A751" s="448"/>
      <c r="B751" s="448"/>
      <c r="C751" s="448"/>
      <c r="D751" s="448"/>
      <c r="E751" s="448"/>
      <c r="F751" s="448"/>
      <c r="G751" s="448"/>
      <c r="H751" s="448"/>
      <c r="I751" s="448"/>
      <c r="J751" s="448"/>
      <c r="K751" s="448"/>
      <c r="L751" s="448"/>
      <c r="M751" s="448"/>
      <c r="N751" s="448"/>
      <c r="O751" s="448"/>
      <c r="P751" s="448"/>
      <c r="Q751" s="448"/>
      <c r="R751" s="448"/>
      <c r="S751" s="448"/>
      <c r="T751" s="448"/>
      <c r="U751" s="448"/>
      <c r="V751" s="448"/>
      <c r="W751" s="448"/>
      <c r="X751" s="448"/>
      <c r="Y751" s="448"/>
      <c r="Z751" s="448"/>
      <c r="AA751" s="448"/>
      <c r="AB751" s="448"/>
      <c r="AC751" s="448"/>
      <c r="AD751" s="448"/>
    </row>
    <row r="752" ht="12.75" customHeight="1">
      <c r="A752" s="448"/>
      <c r="B752" s="448"/>
      <c r="C752" s="448"/>
      <c r="D752" s="448"/>
      <c r="E752" s="448"/>
      <c r="F752" s="448"/>
      <c r="G752" s="448"/>
      <c r="H752" s="448"/>
      <c r="I752" s="448"/>
      <c r="J752" s="448"/>
      <c r="K752" s="448"/>
      <c r="L752" s="448"/>
      <c r="M752" s="448"/>
      <c r="N752" s="448"/>
      <c r="O752" s="448"/>
      <c r="P752" s="448"/>
      <c r="Q752" s="448"/>
      <c r="R752" s="448"/>
      <c r="S752" s="448"/>
      <c r="T752" s="448"/>
      <c r="U752" s="448"/>
      <c r="V752" s="448"/>
      <c r="W752" s="448"/>
      <c r="X752" s="448"/>
      <c r="Y752" s="448"/>
      <c r="Z752" s="448"/>
      <c r="AA752" s="448"/>
      <c r="AB752" s="448"/>
      <c r="AC752" s="448"/>
      <c r="AD752" s="448"/>
    </row>
    <row r="753" ht="12.75" customHeight="1">
      <c r="A753" s="448"/>
      <c r="B753" s="448"/>
      <c r="C753" s="448"/>
      <c r="D753" s="448"/>
      <c r="E753" s="448"/>
      <c r="F753" s="448"/>
      <c r="G753" s="448"/>
      <c r="H753" s="448"/>
      <c r="I753" s="448"/>
      <c r="J753" s="448"/>
      <c r="K753" s="448"/>
      <c r="L753" s="448"/>
      <c r="M753" s="448"/>
      <c r="N753" s="448"/>
      <c r="O753" s="448"/>
      <c r="P753" s="448"/>
      <c r="Q753" s="448"/>
      <c r="R753" s="448"/>
      <c r="S753" s="448"/>
      <c r="T753" s="448"/>
      <c r="U753" s="448"/>
      <c r="V753" s="448"/>
      <c r="W753" s="448"/>
      <c r="X753" s="448"/>
      <c r="Y753" s="448"/>
      <c r="Z753" s="448"/>
      <c r="AA753" s="448"/>
      <c r="AB753" s="448"/>
      <c r="AC753" s="448"/>
      <c r="AD753" s="448"/>
    </row>
    <row r="754" ht="12.75" customHeight="1">
      <c r="A754" s="448"/>
      <c r="B754" s="448"/>
      <c r="C754" s="448"/>
      <c r="D754" s="448"/>
      <c r="E754" s="448"/>
      <c r="F754" s="448"/>
      <c r="G754" s="448"/>
      <c r="H754" s="448"/>
      <c r="I754" s="448"/>
      <c r="J754" s="448"/>
      <c r="K754" s="448"/>
      <c r="L754" s="448"/>
      <c r="M754" s="448"/>
      <c r="N754" s="448"/>
      <c r="O754" s="448"/>
      <c r="P754" s="448"/>
      <c r="Q754" s="448"/>
      <c r="R754" s="448"/>
      <c r="S754" s="448"/>
      <c r="T754" s="448"/>
      <c r="U754" s="448"/>
      <c r="V754" s="448"/>
      <c r="W754" s="448"/>
      <c r="X754" s="448"/>
      <c r="Y754" s="448"/>
      <c r="Z754" s="448"/>
      <c r="AA754" s="448"/>
      <c r="AB754" s="448"/>
      <c r="AC754" s="448"/>
      <c r="AD754" s="448"/>
    </row>
    <row r="755" ht="12.75" customHeight="1">
      <c r="A755" s="448"/>
      <c r="B755" s="448"/>
      <c r="C755" s="448"/>
      <c r="D755" s="448"/>
      <c r="E755" s="448"/>
      <c r="F755" s="448"/>
      <c r="G755" s="448"/>
      <c r="H755" s="448"/>
      <c r="I755" s="448"/>
      <c r="J755" s="448"/>
      <c r="K755" s="448"/>
      <c r="L755" s="448"/>
      <c r="M755" s="448"/>
      <c r="N755" s="448"/>
      <c r="O755" s="448"/>
      <c r="P755" s="448"/>
      <c r="Q755" s="448"/>
      <c r="R755" s="448"/>
      <c r="S755" s="448"/>
      <c r="T755" s="448"/>
      <c r="U755" s="448"/>
      <c r="V755" s="448"/>
      <c r="W755" s="448"/>
      <c r="X755" s="448"/>
      <c r="Y755" s="448"/>
      <c r="Z755" s="448"/>
      <c r="AA755" s="448"/>
      <c r="AB755" s="448"/>
      <c r="AC755" s="448"/>
      <c r="AD755" s="448"/>
    </row>
    <row r="756" ht="12.75" customHeight="1">
      <c r="A756" s="448"/>
      <c r="B756" s="448"/>
      <c r="C756" s="448"/>
      <c r="D756" s="448"/>
      <c r="E756" s="448"/>
      <c r="F756" s="448"/>
      <c r="G756" s="448"/>
      <c r="H756" s="448"/>
      <c r="I756" s="448"/>
      <c r="J756" s="448"/>
      <c r="K756" s="448"/>
      <c r="L756" s="448"/>
      <c r="M756" s="448"/>
      <c r="N756" s="448"/>
      <c r="O756" s="448"/>
      <c r="P756" s="448"/>
      <c r="Q756" s="448"/>
      <c r="R756" s="448"/>
      <c r="S756" s="448"/>
      <c r="T756" s="448"/>
      <c r="U756" s="448"/>
      <c r="V756" s="448"/>
      <c r="W756" s="448"/>
      <c r="X756" s="448"/>
      <c r="Y756" s="448"/>
      <c r="Z756" s="448"/>
      <c r="AA756" s="448"/>
      <c r="AB756" s="448"/>
      <c r="AC756" s="448"/>
      <c r="AD756" s="448"/>
    </row>
    <row r="757" ht="12.75" customHeight="1">
      <c r="A757" s="448"/>
      <c r="B757" s="448"/>
      <c r="C757" s="448"/>
      <c r="D757" s="448"/>
      <c r="E757" s="448"/>
      <c r="F757" s="448"/>
      <c r="G757" s="448"/>
      <c r="H757" s="448"/>
      <c r="I757" s="448"/>
      <c r="J757" s="448"/>
      <c r="K757" s="448"/>
      <c r="L757" s="448"/>
      <c r="M757" s="448"/>
      <c r="N757" s="448"/>
      <c r="O757" s="448"/>
      <c r="P757" s="448"/>
      <c r="Q757" s="448"/>
      <c r="R757" s="448"/>
      <c r="S757" s="448"/>
      <c r="T757" s="448"/>
      <c r="U757" s="448"/>
      <c r="V757" s="448"/>
      <c r="W757" s="448"/>
      <c r="X757" s="448"/>
      <c r="Y757" s="448"/>
      <c r="Z757" s="448"/>
      <c r="AA757" s="448"/>
      <c r="AB757" s="448"/>
      <c r="AC757" s="448"/>
      <c r="AD757" s="448"/>
    </row>
    <row r="758" ht="12.75" customHeight="1">
      <c r="A758" s="448"/>
      <c r="B758" s="448"/>
      <c r="C758" s="448"/>
      <c r="D758" s="448"/>
      <c r="E758" s="448"/>
      <c r="F758" s="448"/>
      <c r="G758" s="448"/>
      <c r="H758" s="448"/>
      <c r="I758" s="448"/>
      <c r="J758" s="448"/>
      <c r="K758" s="448"/>
      <c r="L758" s="448"/>
      <c r="M758" s="448"/>
      <c r="N758" s="448"/>
      <c r="O758" s="448"/>
      <c r="P758" s="448"/>
      <c r="Q758" s="448"/>
      <c r="R758" s="448"/>
      <c r="S758" s="448"/>
      <c r="T758" s="448"/>
      <c r="U758" s="448"/>
      <c r="V758" s="448"/>
      <c r="W758" s="448"/>
      <c r="X758" s="448"/>
      <c r="Y758" s="448"/>
      <c r="Z758" s="448"/>
      <c r="AA758" s="448"/>
      <c r="AB758" s="448"/>
      <c r="AC758" s="448"/>
      <c r="AD758" s="448"/>
    </row>
    <row r="759" ht="12.75" customHeight="1">
      <c r="A759" s="448"/>
      <c r="B759" s="448"/>
      <c r="C759" s="448"/>
      <c r="D759" s="448"/>
      <c r="E759" s="448"/>
      <c r="F759" s="448"/>
      <c r="G759" s="448"/>
      <c r="H759" s="448"/>
      <c r="I759" s="448"/>
      <c r="J759" s="448"/>
      <c r="K759" s="448"/>
      <c r="L759" s="448"/>
      <c r="M759" s="448"/>
      <c r="N759" s="448"/>
      <c r="O759" s="448"/>
      <c r="P759" s="448"/>
      <c r="Q759" s="448"/>
      <c r="R759" s="448"/>
      <c r="S759" s="448"/>
      <c r="T759" s="448"/>
      <c r="U759" s="448"/>
      <c r="V759" s="448"/>
      <c r="W759" s="448"/>
      <c r="X759" s="448"/>
      <c r="Y759" s="448"/>
      <c r="Z759" s="448"/>
      <c r="AA759" s="448"/>
      <c r="AB759" s="448"/>
      <c r="AC759" s="448"/>
      <c r="AD759" s="448"/>
    </row>
    <row r="760" ht="12.75" customHeight="1">
      <c r="A760" s="448"/>
      <c r="B760" s="448"/>
      <c r="C760" s="448"/>
      <c r="D760" s="448"/>
      <c r="E760" s="448"/>
      <c r="F760" s="448"/>
      <c r="G760" s="448"/>
      <c r="H760" s="448"/>
      <c r="I760" s="448"/>
      <c r="J760" s="448"/>
      <c r="K760" s="448"/>
      <c r="L760" s="448"/>
      <c r="M760" s="448"/>
      <c r="N760" s="448"/>
      <c r="O760" s="448"/>
      <c r="P760" s="448"/>
      <c r="Q760" s="448"/>
      <c r="R760" s="448"/>
      <c r="S760" s="448"/>
      <c r="T760" s="448"/>
      <c r="U760" s="448"/>
      <c r="V760" s="448"/>
      <c r="W760" s="448"/>
      <c r="X760" s="448"/>
      <c r="Y760" s="448"/>
      <c r="Z760" s="448"/>
      <c r="AA760" s="448"/>
      <c r="AB760" s="448"/>
      <c r="AC760" s="448"/>
      <c r="AD760" s="448"/>
    </row>
    <row r="761" ht="12.75" customHeight="1">
      <c r="A761" s="448"/>
      <c r="B761" s="448"/>
      <c r="C761" s="448"/>
      <c r="D761" s="448"/>
      <c r="E761" s="448"/>
      <c r="F761" s="448"/>
      <c r="G761" s="448"/>
      <c r="H761" s="448"/>
      <c r="I761" s="448"/>
      <c r="J761" s="448"/>
      <c r="K761" s="448"/>
      <c r="L761" s="448"/>
      <c r="M761" s="448"/>
      <c r="N761" s="448"/>
      <c r="O761" s="448"/>
      <c r="P761" s="448"/>
      <c r="Q761" s="448"/>
      <c r="R761" s="448"/>
      <c r="S761" s="448"/>
      <c r="T761" s="448"/>
      <c r="U761" s="448"/>
      <c r="V761" s="448"/>
      <c r="W761" s="448"/>
      <c r="X761" s="448"/>
      <c r="Y761" s="448"/>
      <c r="Z761" s="448"/>
      <c r="AA761" s="448"/>
      <c r="AB761" s="448"/>
      <c r="AC761" s="448"/>
      <c r="AD761" s="448"/>
    </row>
    <row r="762" ht="12.75" customHeight="1">
      <c r="A762" s="448"/>
      <c r="B762" s="448"/>
      <c r="C762" s="448"/>
      <c r="D762" s="448"/>
      <c r="E762" s="448"/>
      <c r="F762" s="448"/>
      <c r="G762" s="448"/>
      <c r="H762" s="448"/>
      <c r="I762" s="448"/>
      <c r="J762" s="448"/>
      <c r="K762" s="448"/>
      <c r="L762" s="448"/>
      <c r="M762" s="448"/>
      <c r="N762" s="448"/>
      <c r="O762" s="448"/>
      <c r="P762" s="448"/>
      <c r="Q762" s="448"/>
      <c r="R762" s="448"/>
      <c r="S762" s="448"/>
      <c r="T762" s="448"/>
      <c r="U762" s="448"/>
      <c r="V762" s="448"/>
      <c r="W762" s="448"/>
      <c r="X762" s="448"/>
      <c r="Y762" s="448"/>
      <c r="Z762" s="448"/>
      <c r="AA762" s="448"/>
      <c r="AB762" s="448"/>
      <c r="AC762" s="448"/>
      <c r="AD762" s="448"/>
    </row>
    <row r="763" ht="12.75" customHeight="1">
      <c r="A763" s="448"/>
      <c r="B763" s="448"/>
      <c r="C763" s="448"/>
      <c r="D763" s="448"/>
      <c r="E763" s="448"/>
      <c r="F763" s="448"/>
      <c r="G763" s="448"/>
      <c r="H763" s="448"/>
      <c r="I763" s="448"/>
      <c r="J763" s="448"/>
      <c r="K763" s="448"/>
      <c r="L763" s="448"/>
      <c r="M763" s="448"/>
      <c r="N763" s="448"/>
      <c r="O763" s="448"/>
      <c r="P763" s="448"/>
      <c r="Q763" s="448"/>
      <c r="R763" s="448"/>
      <c r="S763" s="448"/>
      <c r="T763" s="448"/>
      <c r="U763" s="448"/>
      <c r="V763" s="448"/>
      <c r="W763" s="448"/>
      <c r="X763" s="448"/>
      <c r="Y763" s="448"/>
      <c r="Z763" s="448"/>
      <c r="AA763" s="448"/>
      <c r="AB763" s="448"/>
      <c r="AC763" s="448"/>
      <c r="AD763" s="448"/>
    </row>
    <row r="764" ht="12.75" customHeight="1">
      <c r="A764" s="448"/>
      <c r="B764" s="448"/>
      <c r="C764" s="448"/>
      <c r="D764" s="448"/>
      <c r="E764" s="448"/>
      <c r="F764" s="448"/>
      <c r="G764" s="448"/>
      <c r="H764" s="448"/>
      <c r="I764" s="448"/>
      <c r="J764" s="448"/>
      <c r="K764" s="448"/>
      <c r="L764" s="448"/>
      <c r="M764" s="448"/>
      <c r="N764" s="448"/>
      <c r="O764" s="448"/>
      <c r="P764" s="448"/>
      <c r="Q764" s="448"/>
      <c r="R764" s="448"/>
      <c r="S764" s="448"/>
      <c r="T764" s="448"/>
      <c r="U764" s="448"/>
      <c r="V764" s="448"/>
      <c r="W764" s="448"/>
      <c r="X764" s="448"/>
      <c r="Y764" s="448"/>
      <c r="Z764" s="448"/>
      <c r="AA764" s="448"/>
      <c r="AB764" s="448"/>
      <c r="AC764" s="448"/>
      <c r="AD764" s="448"/>
    </row>
    <row r="765" ht="12.75" customHeight="1">
      <c r="A765" s="448"/>
      <c r="B765" s="448"/>
      <c r="C765" s="448"/>
      <c r="D765" s="448"/>
      <c r="E765" s="448"/>
      <c r="F765" s="448"/>
      <c r="G765" s="448"/>
      <c r="H765" s="448"/>
      <c r="I765" s="448"/>
      <c r="J765" s="448"/>
      <c r="K765" s="448"/>
      <c r="L765" s="448"/>
      <c r="M765" s="448"/>
      <c r="N765" s="448"/>
      <c r="O765" s="448"/>
      <c r="P765" s="448"/>
      <c r="Q765" s="448"/>
      <c r="R765" s="448"/>
      <c r="S765" s="448"/>
      <c r="T765" s="448"/>
      <c r="U765" s="448"/>
      <c r="V765" s="448"/>
      <c r="W765" s="448"/>
      <c r="X765" s="448"/>
      <c r="Y765" s="448"/>
      <c r="Z765" s="448"/>
      <c r="AA765" s="448"/>
      <c r="AB765" s="448"/>
      <c r="AC765" s="448"/>
      <c r="AD765" s="448"/>
    </row>
    <row r="766" ht="12.75" customHeight="1">
      <c r="A766" s="448"/>
      <c r="B766" s="448"/>
      <c r="C766" s="448"/>
      <c r="D766" s="448"/>
      <c r="E766" s="448"/>
      <c r="F766" s="448"/>
      <c r="G766" s="448"/>
      <c r="H766" s="448"/>
      <c r="I766" s="448"/>
      <c r="J766" s="448"/>
      <c r="K766" s="448"/>
      <c r="L766" s="448"/>
      <c r="M766" s="448"/>
      <c r="N766" s="448"/>
      <c r="O766" s="448"/>
      <c r="P766" s="448"/>
      <c r="Q766" s="448"/>
      <c r="R766" s="448"/>
      <c r="S766" s="448"/>
      <c r="T766" s="448"/>
      <c r="U766" s="448"/>
      <c r="V766" s="448"/>
      <c r="W766" s="448"/>
      <c r="X766" s="448"/>
      <c r="Y766" s="448"/>
      <c r="Z766" s="448"/>
      <c r="AA766" s="448"/>
      <c r="AB766" s="448"/>
      <c r="AC766" s="448"/>
      <c r="AD766" s="448"/>
    </row>
    <row r="767" ht="12.75" customHeight="1">
      <c r="A767" s="448"/>
      <c r="B767" s="448"/>
      <c r="C767" s="448"/>
      <c r="D767" s="448"/>
      <c r="E767" s="448"/>
      <c r="F767" s="448"/>
      <c r="G767" s="448"/>
      <c r="H767" s="448"/>
      <c r="I767" s="448"/>
      <c r="J767" s="448"/>
      <c r="K767" s="448"/>
      <c r="L767" s="448"/>
      <c r="M767" s="448"/>
      <c r="N767" s="448"/>
      <c r="O767" s="448"/>
      <c r="P767" s="448"/>
      <c r="Q767" s="448"/>
      <c r="R767" s="448"/>
      <c r="S767" s="448"/>
      <c r="T767" s="448"/>
      <c r="U767" s="448"/>
      <c r="V767" s="448"/>
      <c r="W767" s="448"/>
      <c r="X767" s="448"/>
      <c r="Y767" s="448"/>
      <c r="Z767" s="448"/>
      <c r="AA767" s="448"/>
      <c r="AB767" s="448"/>
      <c r="AC767" s="448"/>
      <c r="AD767" s="448"/>
    </row>
    <row r="768" ht="12.75" customHeight="1">
      <c r="A768" s="448"/>
      <c r="B768" s="448"/>
      <c r="C768" s="448"/>
      <c r="D768" s="448"/>
      <c r="E768" s="448"/>
      <c r="F768" s="448"/>
      <c r="G768" s="448"/>
      <c r="H768" s="448"/>
      <c r="I768" s="448"/>
      <c r="J768" s="448"/>
      <c r="K768" s="448"/>
      <c r="L768" s="448"/>
      <c r="M768" s="448"/>
      <c r="N768" s="448"/>
      <c r="O768" s="448"/>
      <c r="P768" s="448"/>
      <c r="Q768" s="448"/>
      <c r="R768" s="448"/>
      <c r="S768" s="448"/>
      <c r="T768" s="448"/>
      <c r="U768" s="448"/>
      <c r="V768" s="448"/>
      <c r="W768" s="448"/>
      <c r="X768" s="448"/>
      <c r="Y768" s="448"/>
      <c r="Z768" s="448"/>
      <c r="AA768" s="448"/>
      <c r="AB768" s="448"/>
      <c r="AC768" s="448"/>
      <c r="AD768" s="448"/>
    </row>
    <row r="769" ht="12.75" customHeight="1">
      <c r="A769" s="448"/>
      <c r="B769" s="448"/>
      <c r="C769" s="448"/>
      <c r="D769" s="448"/>
      <c r="E769" s="448"/>
      <c r="F769" s="448"/>
      <c r="G769" s="448"/>
      <c r="H769" s="448"/>
      <c r="I769" s="448"/>
      <c r="J769" s="448"/>
      <c r="K769" s="448"/>
      <c r="L769" s="448"/>
      <c r="M769" s="448"/>
      <c r="N769" s="448"/>
      <c r="O769" s="448"/>
      <c r="P769" s="448"/>
      <c r="Q769" s="448"/>
      <c r="R769" s="448"/>
      <c r="S769" s="448"/>
      <c r="T769" s="448"/>
      <c r="U769" s="448"/>
      <c r="V769" s="448"/>
      <c r="W769" s="448"/>
      <c r="X769" s="448"/>
      <c r="Y769" s="448"/>
      <c r="Z769" s="448"/>
      <c r="AA769" s="448"/>
      <c r="AB769" s="448"/>
      <c r="AC769" s="448"/>
      <c r="AD769" s="448"/>
    </row>
    <row r="770" ht="12.75" customHeight="1">
      <c r="A770" s="448"/>
      <c r="B770" s="448"/>
      <c r="C770" s="448"/>
      <c r="D770" s="448"/>
      <c r="E770" s="448"/>
      <c r="F770" s="448"/>
      <c r="G770" s="448"/>
      <c r="H770" s="448"/>
      <c r="I770" s="448"/>
      <c r="J770" s="448"/>
      <c r="K770" s="448"/>
      <c r="L770" s="448"/>
      <c r="M770" s="448"/>
      <c r="N770" s="448"/>
      <c r="O770" s="448"/>
      <c r="P770" s="448"/>
      <c r="Q770" s="448"/>
      <c r="R770" s="448"/>
      <c r="S770" s="448"/>
      <c r="T770" s="448"/>
      <c r="U770" s="448"/>
      <c r="V770" s="448"/>
      <c r="W770" s="448"/>
      <c r="X770" s="448"/>
      <c r="Y770" s="448"/>
      <c r="Z770" s="448"/>
      <c r="AA770" s="448"/>
      <c r="AB770" s="448"/>
      <c r="AC770" s="448"/>
      <c r="AD770" s="448"/>
    </row>
    <row r="771" ht="12.75" customHeight="1">
      <c r="A771" s="448"/>
      <c r="B771" s="448"/>
      <c r="C771" s="448"/>
      <c r="D771" s="448"/>
      <c r="E771" s="448"/>
      <c r="F771" s="448"/>
      <c r="G771" s="448"/>
      <c r="H771" s="448"/>
      <c r="I771" s="448"/>
      <c r="J771" s="448"/>
      <c r="K771" s="448"/>
      <c r="L771" s="448"/>
      <c r="M771" s="448"/>
      <c r="N771" s="448"/>
      <c r="O771" s="448"/>
      <c r="P771" s="448"/>
      <c r="Q771" s="448"/>
      <c r="R771" s="448"/>
      <c r="S771" s="448"/>
      <c r="T771" s="448"/>
      <c r="U771" s="448"/>
      <c r="V771" s="448"/>
      <c r="W771" s="448"/>
      <c r="X771" s="448"/>
      <c r="Y771" s="448"/>
      <c r="Z771" s="448"/>
      <c r="AA771" s="448"/>
      <c r="AB771" s="448"/>
      <c r="AC771" s="448"/>
      <c r="AD771" s="448"/>
    </row>
    <row r="772" ht="12.75" customHeight="1">
      <c r="A772" s="448"/>
      <c r="B772" s="448"/>
      <c r="C772" s="448"/>
      <c r="D772" s="448"/>
      <c r="E772" s="448"/>
      <c r="F772" s="448"/>
      <c r="G772" s="448"/>
      <c r="H772" s="448"/>
      <c r="I772" s="448"/>
      <c r="J772" s="448"/>
      <c r="K772" s="448"/>
      <c r="L772" s="448"/>
      <c r="M772" s="448"/>
      <c r="N772" s="448"/>
      <c r="O772" s="448"/>
      <c r="P772" s="448"/>
      <c r="Q772" s="448"/>
      <c r="R772" s="448"/>
      <c r="S772" s="448"/>
      <c r="T772" s="448"/>
      <c r="U772" s="448"/>
      <c r="V772" s="448"/>
      <c r="W772" s="448"/>
      <c r="X772" s="448"/>
      <c r="Y772" s="448"/>
      <c r="Z772" s="448"/>
      <c r="AA772" s="448"/>
      <c r="AB772" s="448"/>
      <c r="AC772" s="448"/>
      <c r="AD772" s="448"/>
    </row>
    <row r="773" ht="12.75" customHeight="1">
      <c r="A773" s="448"/>
      <c r="B773" s="448"/>
      <c r="C773" s="448"/>
      <c r="D773" s="448"/>
      <c r="E773" s="448"/>
      <c r="F773" s="448"/>
      <c r="G773" s="448"/>
      <c r="H773" s="448"/>
      <c r="I773" s="448"/>
      <c r="J773" s="448"/>
      <c r="K773" s="448"/>
      <c r="L773" s="448"/>
      <c r="M773" s="448"/>
      <c r="N773" s="448"/>
      <c r="O773" s="448"/>
      <c r="P773" s="448"/>
      <c r="Q773" s="448"/>
      <c r="R773" s="448"/>
      <c r="S773" s="448"/>
      <c r="T773" s="448"/>
      <c r="U773" s="448"/>
      <c r="V773" s="448"/>
      <c r="W773" s="448"/>
      <c r="X773" s="448"/>
      <c r="Y773" s="448"/>
      <c r="Z773" s="448"/>
      <c r="AA773" s="448"/>
      <c r="AB773" s="448"/>
      <c r="AC773" s="448"/>
      <c r="AD773" s="448"/>
    </row>
    <row r="774" ht="12.75" customHeight="1">
      <c r="A774" s="448"/>
      <c r="B774" s="448"/>
      <c r="C774" s="448"/>
      <c r="D774" s="448"/>
      <c r="E774" s="448"/>
      <c r="F774" s="448"/>
      <c r="G774" s="448"/>
      <c r="H774" s="448"/>
      <c r="I774" s="448"/>
      <c r="J774" s="448"/>
      <c r="K774" s="448"/>
      <c r="L774" s="448"/>
      <c r="M774" s="448"/>
      <c r="N774" s="448"/>
      <c r="O774" s="448"/>
      <c r="P774" s="448"/>
      <c r="Q774" s="448"/>
      <c r="R774" s="448"/>
      <c r="S774" s="448"/>
      <c r="T774" s="448"/>
      <c r="U774" s="448"/>
      <c r="V774" s="448"/>
      <c r="W774" s="448"/>
      <c r="X774" s="448"/>
      <c r="Y774" s="448"/>
      <c r="Z774" s="448"/>
      <c r="AA774" s="448"/>
      <c r="AB774" s="448"/>
      <c r="AC774" s="448"/>
      <c r="AD774" s="448"/>
    </row>
    <row r="775" ht="12.75" customHeight="1">
      <c r="A775" s="448"/>
      <c r="B775" s="448"/>
      <c r="C775" s="448"/>
      <c r="D775" s="448"/>
      <c r="E775" s="448"/>
      <c r="F775" s="448"/>
      <c r="G775" s="448"/>
      <c r="H775" s="448"/>
      <c r="I775" s="448"/>
      <c r="J775" s="448"/>
      <c r="K775" s="448"/>
      <c r="L775" s="448"/>
      <c r="M775" s="448"/>
      <c r="N775" s="448"/>
      <c r="O775" s="448"/>
      <c r="P775" s="448"/>
      <c r="Q775" s="448"/>
      <c r="R775" s="448"/>
      <c r="S775" s="448"/>
      <c r="T775" s="448"/>
      <c r="U775" s="448"/>
      <c r="V775" s="448"/>
      <c r="W775" s="448"/>
      <c r="X775" s="448"/>
      <c r="Y775" s="448"/>
      <c r="Z775" s="448"/>
      <c r="AA775" s="448"/>
      <c r="AB775" s="448"/>
      <c r="AC775" s="448"/>
      <c r="AD775" s="448"/>
    </row>
    <row r="776" ht="12.75" customHeight="1">
      <c r="A776" s="448"/>
      <c r="B776" s="448"/>
      <c r="C776" s="448"/>
      <c r="D776" s="448"/>
      <c r="E776" s="448"/>
      <c r="F776" s="448"/>
      <c r="G776" s="448"/>
      <c r="H776" s="448"/>
      <c r="I776" s="448"/>
      <c r="J776" s="448"/>
      <c r="K776" s="448"/>
      <c r="L776" s="448"/>
      <c r="M776" s="448"/>
      <c r="N776" s="448"/>
      <c r="O776" s="448"/>
      <c r="P776" s="448"/>
      <c r="Q776" s="448"/>
      <c r="R776" s="448"/>
      <c r="S776" s="448"/>
      <c r="T776" s="448"/>
      <c r="U776" s="448"/>
      <c r="V776" s="448"/>
      <c r="W776" s="448"/>
      <c r="X776" s="448"/>
      <c r="Y776" s="448"/>
      <c r="Z776" s="448"/>
      <c r="AA776" s="448"/>
      <c r="AB776" s="448"/>
      <c r="AC776" s="448"/>
      <c r="AD776" s="448"/>
    </row>
    <row r="777" ht="12.75" customHeight="1">
      <c r="A777" s="448"/>
      <c r="B777" s="448"/>
      <c r="C777" s="448"/>
      <c r="D777" s="448"/>
      <c r="E777" s="448"/>
      <c r="F777" s="448"/>
      <c r="G777" s="448"/>
      <c r="H777" s="448"/>
      <c r="I777" s="448"/>
      <c r="J777" s="448"/>
      <c r="K777" s="448"/>
      <c r="L777" s="448"/>
      <c r="M777" s="448"/>
      <c r="N777" s="448"/>
      <c r="O777" s="448"/>
      <c r="P777" s="448"/>
      <c r="Q777" s="448"/>
      <c r="R777" s="448"/>
      <c r="S777" s="448"/>
      <c r="T777" s="448"/>
      <c r="U777" s="448"/>
      <c r="V777" s="448"/>
      <c r="W777" s="448"/>
      <c r="X777" s="448"/>
      <c r="Y777" s="448"/>
      <c r="Z777" s="448"/>
      <c r="AA777" s="448"/>
      <c r="AB777" s="448"/>
      <c r="AC777" s="448"/>
      <c r="AD777" s="448"/>
    </row>
    <row r="778" ht="12.75" customHeight="1">
      <c r="A778" s="448"/>
      <c r="B778" s="448"/>
      <c r="C778" s="448"/>
      <c r="D778" s="448"/>
      <c r="E778" s="448"/>
      <c r="F778" s="448"/>
      <c r="G778" s="448"/>
      <c r="H778" s="448"/>
      <c r="I778" s="448"/>
      <c r="J778" s="448"/>
      <c r="K778" s="448"/>
      <c r="L778" s="448"/>
      <c r="M778" s="448"/>
      <c r="N778" s="448"/>
      <c r="O778" s="448"/>
      <c r="P778" s="448"/>
      <c r="Q778" s="448"/>
      <c r="R778" s="448"/>
      <c r="S778" s="448"/>
      <c r="T778" s="448"/>
      <c r="U778" s="448"/>
      <c r="V778" s="448"/>
      <c r="W778" s="448"/>
      <c r="X778" s="448"/>
      <c r="Y778" s="448"/>
      <c r="Z778" s="448"/>
      <c r="AA778" s="448"/>
      <c r="AB778" s="448"/>
      <c r="AC778" s="448"/>
      <c r="AD778" s="448"/>
    </row>
    <row r="779" ht="12.75" customHeight="1">
      <c r="A779" s="448"/>
      <c r="B779" s="448"/>
      <c r="C779" s="448"/>
      <c r="D779" s="448"/>
      <c r="E779" s="448"/>
      <c r="F779" s="448"/>
      <c r="G779" s="448"/>
      <c r="H779" s="448"/>
      <c r="I779" s="448"/>
      <c r="J779" s="448"/>
      <c r="K779" s="448"/>
      <c r="L779" s="448"/>
      <c r="M779" s="448"/>
      <c r="N779" s="448"/>
      <c r="O779" s="448"/>
      <c r="P779" s="448"/>
      <c r="Q779" s="448"/>
      <c r="R779" s="448"/>
      <c r="S779" s="448"/>
      <c r="T779" s="448"/>
      <c r="U779" s="448"/>
      <c r="V779" s="448"/>
      <c r="W779" s="448"/>
      <c r="X779" s="448"/>
      <c r="Y779" s="448"/>
      <c r="Z779" s="448"/>
      <c r="AA779" s="448"/>
      <c r="AB779" s="448"/>
      <c r="AC779" s="448"/>
      <c r="AD779" s="448"/>
    </row>
    <row r="780" ht="12.75" customHeight="1">
      <c r="A780" s="448"/>
      <c r="B780" s="448"/>
      <c r="C780" s="448"/>
      <c r="D780" s="448"/>
      <c r="E780" s="448"/>
      <c r="F780" s="448"/>
      <c r="G780" s="448"/>
      <c r="H780" s="448"/>
      <c r="I780" s="448"/>
      <c r="J780" s="448"/>
      <c r="K780" s="448"/>
      <c r="L780" s="448"/>
      <c r="M780" s="448"/>
      <c r="N780" s="448"/>
      <c r="O780" s="448"/>
      <c r="P780" s="448"/>
      <c r="Q780" s="448"/>
      <c r="R780" s="448"/>
      <c r="S780" s="448"/>
      <c r="T780" s="448"/>
      <c r="U780" s="448"/>
      <c r="V780" s="448"/>
      <c r="W780" s="448"/>
      <c r="X780" s="448"/>
      <c r="Y780" s="448"/>
      <c r="Z780" s="448"/>
      <c r="AA780" s="448"/>
      <c r="AB780" s="448"/>
      <c r="AC780" s="448"/>
      <c r="AD780" s="448"/>
    </row>
    <row r="781" ht="12.75" customHeight="1">
      <c r="A781" s="448"/>
      <c r="B781" s="448"/>
      <c r="C781" s="448"/>
      <c r="D781" s="448"/>
      <c r="E781" s="448"/>
      <c r="F781" s="448"/>
      <c r="G781" s="448"/>
      <c r="H781" s="448"/>
      <c r="I781" s="448"/>
      <c r="J781" s="448"/>
      <c r="K781" s="448"/>
      <c r="L781" s="448"/>
      <c r="M781" s="448"/>
      <c r="N781" s="448"/>
      <c r="O781" s="448"/>
      <c r="P781" s="448"/>
      <c r="Q781" s="448"/>
      <c r="R781" s="448"/>
      <c r="S781" s="448"/>
      <c r="T781" s="448"/>
      <c r="U781" s="448"/>
      <c r="V781" s="448"/>
      <c r="W781" s="448"/>
      <c r="X781" s="448"/>
      <c r="Y781" s="448"/>
      <c r="Z781" s="448"/>
      <c r="AA781" s="448"/>
      <c r="AB781" s="448"/>
      <c r="AC781" s="448"/>
      <c r="AD781" s="448"/>
    </row>
    <row r="782" ht="12.75" customHeight="1">
      <c r="A782" s="448"/>
      <c r="B782" s="448"/>
      <c r="C782" s="448"/>
      <c r="D782" s="448"/>
      <c r="E782" s="448"/>
      <c r="F782" s="448"/>
      <c r="G782" s="448"/>
      <c r="H782" s="448"/>
      <c r="I782" s="448"/>
      <c r="J782" s="448"/>
      <c r="K782" s="448"/>
      <c r="L782" s="448"/>
      <c r="M782" s="448"/>
      <c r="N782" s="448"/>
      <c r="O782" s="448"/>
      <c r="P782" s="448"/>
      <c r="Q782" s="448"/>
      <c r="R782" s="448"/>
      <c r="S782" s="448"/>
      <c r="T782" s="448"/>
      <c r="U782" s="448"/>
      <c r="V782" s="448"/>
      <c r="W782" s="448"/>
      <c r="X782" s="448"/>
      <c r="Y782" s="448"/>
      <c r="Z782" s="448"/>
      <c r="AA782" s="448"/>
      <c r="AB782" s="448"/>
      <c r="AC782" s="448"/>
      <c r="AD782" s="448"/>
    </row>
    <row r="783" ht="12.75" customHeight="1">
      <c r="A783" s="448"/>
      <c r="B783" s="448"/>
      <c r="C783" s="448"/>
      <c r="D783" s="448"/>
      <c r="E783" s="448"/>
      <c r="F783" s="448"/>
      <c r="G783" s="448"/>
      <c r="H783" s="448"/>
      <c r="I783" s="448"/>
      <c r="J783" s="448"/>
      <c r="K783" s="448"/>
      <c r="L783" s="448"/>
      <c r="M783" s="448"/>
      <c r="N783" s="448"/>
      <c r="O783" s="448"/>
      <c r="P783" s="448"/>
      <c r="Q783" s="448"/>
      <c r="R783" s="448"/>
      <c r="S783" s="448"/>
      <c r="T783" s="448"/>
      <c r="U783" s="448"/>
      <c r="V783" s="448"/>
      <c r="W783" s="448"/>
      <c r="X783" s="448"/>
      <c r="Y783" s="448"/>
      <c r="Z783" s="448"/>
      <c r="AA783" s="448"/>
      <c r="AB783" s="448"/>
      <c r="AC783" s="448"/>
      <c r="AD783" s="448"/>
    </row>
    <row r="784" ht="12.75" customHeight="1">
      <c r="A784" s="448"/>
      <c r="B784" s="448"/>
      <c r="C784" s="448"/>
      <c r="D784" s="448"/>
      <c r="E784" s="448"/>
      <c r="F784" s="448"/>
      <c r="G784" s="448"/>
      <c r="H784" s="448"/>
      <c r="I784" s="448"/>
      <c r="J784" s="448"/>
      <c r="K784" s="448"/>
      <c r="L784" s="448"/>
      <c r="M784" s="448"/>
      <c r="N784" s="448"/>
      <c r="O784" s="448"/>
      <c r="P784" s="448"/>
      <c r="Q784" s="448"/>
      <c r="R784" s="448"/>
      <c r="S784" s="448"/>
      <c r="T784" s="448"/>
      <c r="U784" s="448"/>
      <c r="V784" s="448"/>
      <c r="W784" s="448"/>
      <c r="X784" s="448"/>
      <c r="Y784" s="448"/>
      <c r="Z784" s="448"/>
      <c r="AA784" s="448"/>
      <c r="AB784" s="448"/>
      <c r="AC784" s="448"/>
      <c r="AD784" s="448"/>
    </row>
    <row r="785" ht="12.75" customHeight="1">
      <c r="A785" s="448"/>
      <c r="B785" s="448"/>
      <c r="C785" s="448"/>
      <c r="D785" s="448"/>
      <c r="E785" s="448"/>
      <c r="F785" s="448"/>
      <c r="G785" s="448"/>
      <c r="H785" s="448"/>
      <c r="I785" s="448"/>
      <c r="J785" s="448"/>
      <c r="K785" s="448"/>
      <c r="L785" s="448"/>
      <c r="M785" s="448"/>
      <c r="N785" s="448"/>
      <c r="O785" s="448"/>
      <c r="P785" s="448"/>
      <c r="Q785" s="448"/>
      <c r="R785" s="448"/>
      <c r="S785" s="448"/>
      <c r="T785" s="448"/>
      <c r="U785" s="448"/>
      <c r="V785" s="448"/>
      <c r="W785" s="448"/>
      <c r="X785" s="448"/>
      <c r="Y785" s="448"/>
      <c r="Z785" s="448"/>
      <c r="AA785" s="448"/>
      <c r="AB785" s="448"/>
      <c r="AC785" s="448"/>
      <c r="AD785" s="448"/>
    </row>
    <row r="786" ht="12.75" customHeight="1">
      <c r="A786" s="448"/>
      <c r="B786" s="448"/>
      <c r="C786" s="448"/>
      <c r="D786" s="448"/>
      <c r="E786" s="448"/>
      <c r="F786" s="448"/>
      <c r="G786" s="448"/>
      <c r="H786" s="448"/>
      <c r="I786" s="448"/>
      <c r="J786" s="448"/>
      <c r="K786" s="448"/>
      <c r="L786" s="448"/>
      <c r="M786" s="448"/>
      <c r="N786" s="448"/>
      <c r="O786" s="448"/>
      <c r="P786" s="448"/>
      <c r="Q786" s="448"/>
      <c r="R786" s="448"/>
      <c r="S786" s="448"/>
      <c r="T786" s="448"/>
      <c r="U786" s="448"/>
      <c r="V786" s="448"/>
      <c r="W786" s="448"/>
      <c r="X786" s="448"/>
      <c r="Y786" s="448"/>
      <c r="Z786" s="448"/>
      <c r="AA786" s="448"/>
      <c r="AB786" s="448"/>
      <c r="AC786" s="448"/>
      <c r="AD786" s="448"/>
    </row>
    <row r="787" ht="12.75" customHeight="1">
      <c r="A787" s="448"/>
      <c r="B787" s="448"/>
      <c r="C787" s="448"/>
      <c r="D787" s="448"/>
      <c r="E787" s="448"/>
      <c r="F787" s="448"/>
      <c r="G787" s="448"/>
      <c r="H787" s="448"/>
      <c r="I787" s="448"/>
      <c r="J787" s="448"/>
      <c r="K787" s="448"/>
      <c r="L787" s="448"/>
      <c r="M787" s="448"/>
      <c r="N787" s="448"/>
      <c r="O787" s="448"/>
      <c r="P787" s="448"/>
      <c r="Q787" s="448"/>
      <c r="R787" s="448"/>
      <c r="S787" s="448"/>
      <c r="T787" s="448"/>
      <c r="U787" s="448"/>
      <c r="V787" s="448"/>
      <c r="W787" s="448"/>
      <c r="X787" s="448"/>
      <c r="Y787" s="448"/>
      <c r="Z787" s="448"/>
      <c r="AA787" s="448"/>
      <c r="AB787" s="448"/>
      <c r="AC787" s="448"/>
      <c r="AD787" s="448"/>
    </row>
    <row r="788" ht="12.75" customHeight="1">
      <c r="A788" s="448"/>
      <c r="B788" s="448"/>
      <c r="C788" s="448"/>
      <c r="D788" s="448"/>
      <c r="E788" s="448"/>
      <c r="F788" s="448"/>
      <c r="G788" s="448"/>
      <c r="H788" s="448"/>
      <c r="I788" s="448"/>
      <c r="J788" s="448"/>
      <c r="K788" s="448"/>
      <c r="L788" s="448"/>
      <c r="M788" s="448"/>
      <c r="N788" s="448"/>
      <c r="O788" s="448"/>
      <c r="P788" s="448"/>
      <c r="Q788" s="448"/>
      <c r="R788" s="448"/>
      <c r="S788" s="448"/>
      <c r="T788" s="448"/>
      <c r="U788" s="448"/>
      <c r="V788" s="448"/>
      <c r="W788" s="448"/>
      <c r="X788" s="448"/>
      <c r="Y788" s="448"/>
      <c r="Z788" s="448"/>
      <c r="AA788" s="448"/>
      <c r="AB788" s="448"/>
      <c r="AC788" s="448"/>
      <c r="AD788" s="448"/>
    </row>
    <row r="789" ht="12.75" customHeight="1">
      <c r="A789" s="448"/>
      <c r="B789" s="448"/>
      <c r="C789" s="448"/>
      <c r="D789" s="448"/>
      <c r="E789" s="448"/>
      <c r="F789" s="448"/>
      <c r="G789" s="448"/>
      <c r="H789" s="448"/>
      <c r="I789" s="448"/>
      <c r="J789" s="448"/>
      <c r="K789" s="448"/>
      <c r="L789" s="448"/>
      <c r="M789" s="448"/>
      <c r="N789" s="448"/>
      <c r="O789" s="448"/>
      <c r="P789" s="448"/>
      <c r="Q789" s="448"/>
      <c r="R789" s="448"/>
      <c r="S789" s="448"/>
      <c r="T789" s="448"/>
      <c r="U789" s="448"/>
      <c r="V789" s="448"/>
      <c r="W789" s="448"/>
      <c r="X789" s="448"/>
      <c r="Y789" s="448"/>
      <c r="Z789" s="448"/>
      <c r="AA789" s="448"/>
      <c r="AB789" s="448"/>
      <c r="AC789" s="448"/>
      <c r="AD789" s="448"/>
    </row>
    <row r="790" ht="12.75" customHeight="1">
      <c r="A790" s="448"/>
      <c r="B790" s="448"/>
      <c r="C790" s="448"/>
      <c r="D790" s="448"/>
      <c r="E790" s="448"/>
      <c r="F790" s="448"/>
      <c r="G790" s="448"/>
      <c r="H790" s="448"/>
      <c r="I790" s="448"/>
      <c r="J790" s="448"/>
      <c r="K790" s="448"/>
      <c r="L790" s="448"/>
      <c r="M790" s="448"/>
      <c r="N790" s="448"/>
      <c r="O790" s="448"/>
      <c r="P790" s="448"/>
      <c r="Q790" s="448"/>
      <c r="R790" s="448"/>
      <c r="S790" s="448"/>
      <c r="T790" s="448"/>
      <c r="U790" s="448"/>
      <c r="V790" s="448"/>
      <c r="W790" s="448"/>
      <c r="X790" s="448"/>
      <c r="Y790" s="448"/>
      <c r="Z790" s="448"/>
      <c r="AA790" s="448"/>
      <c r="AB790" s="448"/>
      <c r="AC790" s="448"/>
      <c r="AD790" s="448"/>
    </row>
    <row r="791" ht="12.75" customHeight="1">
      <c r="A791" s="448"/>
      <c r="B791" s="448"/>
      <c r="C791" s="448"/>
      <c r="D791" s="448"/>
      <c r="E791" s="448"/>
      <c r="F791" s="448"/>
      <c r="G791" s="448"/>
      <c r="H791" s="448"/>
      <c r="I791" s="448"/>
      <c r="J791" s="448"/>
      <c r="K791" s="448"/>
      <c r="L791" s="448"/>
      <c r="M791" s="448"/>
      <c r="N791" s="448"/>
      <c r="O791" s="448"/>
      <c r="P791" s="448"/>
      <c r="Q791" s="448"/>
      <c r="R791" s="448"/>
      <c r="S791" s="448"/>
      <c r="T791" s="448"/>
      <c r="U791" s="448"/>
      <c r="V791" s="448"/>
      <c r="W791" s="448"/>
      <c r="X791" s="448"/>
      <c r="Y791" s="448"/>
      <c r="Z791" s="448"/>
      <c r="AA791" s="448"/>
      <c r="AB791" s="448"/>
      <c r="AC791" s="448"/>
      <c r="AD791" s="448"/>
    </row>
    <row r="792" ht="12.75" customHeight="1">
      <c r="A792" s="448"/>
      <c r="B792" s="448"/>
      <c r="C792" s="448"/>
      <c r="D792" s="448"/>
      <c r="E792" s="448"/>
      <c r="F792" s="448"/>
      <c r="G792" s="448"/>
      <c r="H792" s="448"/>
      <c r="I792" s="448"/>
      <c r="J792" s="448"/>
      <c r="K792" s="448"/>
      <c r="L792" s="448"/>
      <c r="M792" s="448"/>
      <c r="N792" s="448"/>
      <c r="O792" s="448"/>
      <c r="P792" s="448"/>
      <c r="Q792" s="448"/>
      <c r="R792" s="448"/>
      <c r="S792" s="448"/>
      <c r="T792" s="448"/>
      <c r="U792" s="448"/>
      <c r="V792" s="448"/>
      <c r="W792" s="448"/>
      <c r="X792" s="448"/>
      <c r="Y792" s="448"/>
      <c r="Z792" s="448"/>
      <c r="AA792" s="448"/>
      <c r="AB792" s="448"/>
      <c r="AC792" s="448"/>
      <c r="AD792" s="448"/>
    </row>
    <row r="793" ht="12.75" customHeight="1">
      <c r="A793" s="448"/>
      <c r="B793" s="448"/>
      <c r="C793" s="448"/>
      <c r="D793" s="448"/>
      <c r="E793" s="448"/>
      <c r="F793" s="448"/>
      <c r="G793" s="448"/>
      <c r="H793" s="448"/>
      <c r="I793" s="448"/>
      <c r="J793" s="448"/>
      <c r="K793" s="448"/>
      <c r="L793" s="448"/>
      <c r="M793" s="448"/>
      <c r="N793" s="448"/>
      <c r="O793" s="448"/>
      <c r="P793" s="448"/>
      <c r="Q793" s="448"/>
      <c r="R793" s="448"/>
      <c r="S793" s="448"/>
      <c r="T793" s="448"/>
      <c r="U793" s="448"/>
      <c r="V793" s="448"/>
      <c r="W793" s="448"/>
      <c r="X793" s="448"/>
      <c r="Y793" s="448"/>
      <c r="Z793" s="448"/>
      <c r="AA793" s="448"/>
      <c r="AB793" s="448"/>
      <c r="AC793" s="448"/>
      <c r="AD793" s="448"/>
    </row>
    <row r="794" ht="12.75" customHeight="1">
      <c r="A794" s="448"/>
      <c r="B794" s="448"/>
      <c r="C794" s="448"/>
      <c r="D794" s="448"/>
      <c r="E794" s="448"/>
      <c r="F794" s="448"/>
      <c r="G794" s="448"/>
      <c r="H794" s="448"/>
      <c r="I794" s="448"/>
      <c r="J794" s="448"/>
      <c r="K794" s="448"/>
      <c r="L794" s="448"/>
      <c r="M794" s="448"/>
      <c r="N794" s="448"/>
      <c r="O794" s="448"/>
      <c r="P794" s="448"/>
      <c r="Q794" s="448"/>
      <c r="R794" s="448"/>
      <c r="S794" s="448"/>
      <c r="T794" s="448"/>
      <c r="U794" s="448"/>
      <c r="V794" s="448"/>
      <c r="W794" s="448"/>
      <c r="X794" s="448"/>
      <c r="Y794" s="448"/>
      <c r="Z794" s="448"/>
      <c r="AA794" s="448"/>
      <c r="AB794" s="448"/>
      <c r="AC794" s="448"/>
      <c r="AD794" s="448"/>
    </row>
    <row r="795" ht="12.75" customHeight="1">
      <c r="A795" s="448"/>
      <c r="B795" s="448"/>
      <c r="C795" s="448"/>
      <c r="D795" s="448"/>
      <c r="E795" s="448"/>
      <c r="F795" s="448"/>
      <c r="G795" s="448"/>
      <c r="H795" s="448"/>
      <c r="I795" s="448"/>
      <c r="J795" s="448"/>
      <c r="K795" s="448"/>
      <c r="L795" s="448"/>
      <c r="M795" s="448"/>
      <c r="N795" s="448"/>
      <c r="O795" s="448"/>
      <c r="P795" s="448"/>
      <c r="Q795" s="448"/>
      <c r="R795" s="448"/>
      <c r="S795" s="448"/>
      <c r="T795" s="448"/>
      <c r="U795" s="448"/>
      <c r="V795" s="448"/>
      <c r="W795" s="448"/>
      <c r="X795" s="448"/>
      <c r="Y795" s="448"/>
      <c r="Z795" s="448"/>
      <c r="AA795" s="448"/>
      <c r="AB795" s="448"/>
      <c r="AC795" s="448"/>
      <c r="AD795" s="448"/>
    </row>
    <row r="796" ht="12.75" customHeight="1">
      <c r="A796" s="448"/>
      <c r="B796" s="448"/>
      <c r="C796" s="448"/>
      <c r="D796" s="448"/>
      <c r="E796" s="448"/>
      <c r="F796" s="448"/>
      <c r="G796" s="448"/>
      <c r="H796" s="448"/>
      <c r="I796" s="448"/>
      <c r="J796" s="448"/>
      <c r="K796" s="448"/>
      <c r="L796" s="448"/>
      <c r="M796" s="448"/>
      <c r="N796" s="448"/>
      <c r="O796" s="448"/>
      <c r="P796" s="448"/>
      <c r="Q796" s="448"/>
      <c r="R796" s="448"/>
      <c r="S796" s="448"/>
      <c r="T796" s="448"/>
      <c r="U796" s="448"/>
      <c r="V796" s="448"/>
      <c r="W796" s="448"/>
      <c r="X796" s="448"/>
      <c r="Y796" s="448"/>
      <c r="Z796" s="448"/>
      <c r="AA796" s="448"/>
      <c r="AB796" s="448"/>
      <c r="AC796" s="448"/>
      <c r="AD796" s="448"/>
    </row>
    <row r="797" ht="12.75" customHeight="1">
      <c r="A797" s="448"/>
      <c r="B797" s="448"/>
      <c r="C797" s="448"/>
      <c r="D797" s="448"/>
      <c r="E797" s="448"/>
      <c r="F797" s="448"/>
      <c r="G797" s="448"/>
      <c r="H797" s="448"/>
      <c r="I797" s="448"/>
      <c r="J797" s="448"/>
      <c r="K797" s="448"/>
      <c r="L797" s="448"/>
      <c r="M797" s="448"/>
      <c r="N797" s="448"/>
      <c r="O797" s="448"/>
      <c r="P797" s="448"/>
      <c r="Q797" s="448"/>
      <c r="R797" s="448"/>
      <c r="S797" s="448"/>
      <c r="T797" s="448"/>
      <c r="U797" s="448"/>
      <c r="V797" s="448"/>
      <c r="W797" s="448"/>
      <c r="X797" s="448"/>
      <c r="Y797" s="448"/>
      <c r="Z797" s="448"/>
      <c r="AA797" s="448"/>
      <c r="AB797" s="448"/>
      <c r="AC797" s="448"/>
      <c r="AD797" s="448"/>
    </row>
    <row r="798" ht="12.75" customHeight="1">
      <c r="A798" s="448"/>
      <c r="B798" s="448"/>
      <c r="C798" s="448"/>
      <c r="D798" s="448"/>
      <c r="E798" s="448"/>
      <c r="F798" s="448"/>
      <c r="G798" s="448"/>
      <c r="H798" s="448"/>
      <c r="I798" s="448"/>
      <c r="J798" s="448"/>
      <c r="K798" s="448"/>
      <c r="L798" s="448"/>
      <c r="M798" s="448"/>
      <c r="N798" s="448"/>
      <c r="O798" s="448"/>
      <c r="P798" s="448"/>
      <c r="Q798" s="448"/>
      <c r="R798" s="448"/>
      <c r="S798" s="448"/>
      <c r="T798" s="448"/>
      <c r="U798" s="448"/>
      <c r="V798" s="448"/>
      <c r="W798" s="448"/>
      <c r="X798" s="448"/>
      <c r="Y798" s="448"/>
      <c r="Z798" s="448"/>
      <c r="AA798" s="448"/>
      <c r="AB798" s="448"/>
      <c r="AC798" s="448"/>
      <c r="AD798" s="448"/>
    </row>
    <row r="799" ht="12.75" customHeight="1">
      <c r="A799" s="448"/>
      <c r="B799" s="448"/>
      <c r="C799" s="448"/>
      <c r="D799" s="448"/>
      <c r="E799" s="448"/>
      <c r="F799" s="448"/>
      <c r="G799" s="448"/>
      <c r="H799" s="448"/>
      <c r="I799" s="448"/>
      <c r="J799" s="448"/>
      <c r="K799" s="448"/>
      <c r="L799" s="448"/>
      <c r="M799" s="448"/>
      <c r="N799" s="448"/>
      <c r="O799" s="448"/>
      <c r="P799" s="448"/>
      <c r="Q799" s="448"/>
      <c r="R799" s="448"/>
      <c r="S799" s="448"/>
      <c r="T799" s="448"/>
      <c r="U799" s="448"/>
      <c r="V799" s="448"/>
      <c r="W799" s="448"/>
      <c r="X799" s="448"/>
      <c r="Y799" s="448"/>
      <c r="Z799" s="448"/>
      <c r="AA799" s="448"/>
      <c r="AB799" s="448"/>
      <c r="AC799" s="448"/>
      <c r="AD799" s="448"/>
    </row>
    <row r="800" ht="12.75" customHeight="1">
      <c r="A800" s="448"/>
      <c r="B800" s="448"/>
      <c r="C800" s="448"/>
      <c r="D800" s="448"/>
      <c r="E800" s="448"/>
      <c r="F800" s="448"/>
      <c r="G800" s="448"/>
      <c r="H800" s="448"/>
      <c r="I800" s="448"/>
      <c r="J800" s="448"/>
      <c r="K800" s="448"/>
      <c r="L800" s="448"/>
      <c r="M800" s="448"/>
      <c r="N800" s="448"/>
      <c r="O800" s="448"/>
      <c r="P800" s="448"/>
      <c r="Q800" s="448"/>
      <c r="R800" s="448"/>
      <c r="S800" s="448"/>
      <c r="T800" s="448"/>
      <c r="U800" s="448"/>
      <c r="V800" s="448"/>
      <c r="W800" s="448"/>
      <c r="X800" s="448"/>
      <c r="Y800" s="448"/>
      <c r="Z800" s="448"/>
      <c r="AA800" s="448"/>
      <c r="AB800" s="448"/>
      <c r="AC800" s="448"/>
      <c r="AD800" s="448"/>
    </row>
    <row r="801" ht="12.75" customHeight="1">
      <c r="A801" s="448"/>
      <c r="B801" s="448"/>
      <c r="C801" s="448"/>
      <c r="D801" s="448"/>
      <c r="E801" s="448"/>
      <c r="F801" s="448"/>
      <c r="G801" s="448"/>
      <c r="H801" s="448"/>
      <c r="I801" s="448"/>
      <c r="J801" s="448"/>
      <c r="K801" s="448"/>
      <c r="L801" s="448"/>
      <c r="M801" s="448"/>
      <c r="N801" s="448"/>
      <c r="O801" s="448"/>
      <c r="P801" s="448"/>
      <c r="Q801" s="448"/>
      <c r="R801" s="448"/>
      <c r="S801" s="448"/>
      <c r="T801" s="448"/>
      <c r="U801" s="448"/>
      <c r="V801" s="448"/>
      <c r="W801" s="448"/>
      <c r="X801" s="448"/>
      <c r="Y801" s="448"/>
      <c r="Z801" s="448"/>
      <c r="AA801" s="448"/>
      <c r="AB801" s="448"/>
      <c r="AC801" s="448"/>
      <c r="AD801" s="448"/>
    </row>
    <row r="802" ht="12.75" customHeight="1">
      <c r="A802" s="448"/>
      <c r="B802" s="448"/>
      <c r="C802" s="448"/>
      <c r="D802" s="448"/>
      <c r="E802" s="448"/>
      <c r="F802" s="448"/>
      <c r="G802" s="448"/>
      <c r="H802" s="448"/>
      <c r="I802" s="448"/>
      <c r="J802" s="448"/>
      <c r="K802" s="448"/>
      <c r="L802" s="448"/>
      <c r="M802" s="448"/>
      <c r="N802" s="448"/>
      <c r="O802" s="448"/>
      <c r="P802" s="448"/>
      <c r="Q802" s="448"/>
      <c r="R802" s="448"/>
      <c r="S802" s="448"/>
      <c r="T802" s="448"/>
      <c r="U802" s="448"/>
      <c r="V802" s="448"/>
      <c r="W802" s="448"/>
      <c r="X802" s="448"/>
      <c r="Y802" s="448"/>
      <c r="Z802" s="448"/>
      <c r="AA802" s="448"/>
      <c r="AB802" s="448"/>
      <c r="AC802" s="448"/>
      <c r="AD802" s="448"/>
    </row>
    <row r="803" ht="12.75" customHeight="1">
      <c r="A803" s="448"/>
      <c r="B803" s="448"/>
      <c r="C803" s="448"/>
      <c r="D803" s="448"/>
      <c r="E803" s="448"/>
      <c r="F803" s="448"/>
      <c r="G803" s="448"/>
      <c r="H803" s="448"/>
      <c r="I803" s="448"/>
      <c r="J803" s="448"/>
      <c r="K803" s="448"/>
      <c r="L803" s="448"/>
      <c r="M803" s="448"/>
      <c r="N803" s="448"/>
      <c r="O803" s="448"/>
      <c r="P803" s="448"/>
      <c r="Q803" s="448"/>
      <c r="R803" s="448"/>
      <c r="S803" s="448"/>
      <c r="T803" s="448"/>
      <c r="U803" s="448"/>
      <c r="V803" s="448"/>
      <c r="W803" s="448"/>
      <c r="X803" s="448"/>
      <c r="Y803" s="448"/>
      <c r="Z803" s="448"/>
      <c r="AA803" s="448"/>
      <c r="AB803" s="448"/>
      <c r="AC803" s="448"/>
      <c r="AD803" s="448"/>
    </row>
    <row r="804" ht="12.75" customHeight="1">
      <c r="A804" s="448"/>
      <c r="B804" s="448"/>
      <c r="C804" s="448"/>
      <c r="D804" s="448"/>
      <c r="E804" s="448"/>
      <c r="F804" s="448"/>
      <c r="G804" s="448"/>
      <c r="H804" s="448"/>
      <c r="I804" s="448"/>
      <c r="J804" s="448"/>
      <c r="K804" s="448"/>
      <c r="L804" s="448"/>
      <c r="M804" s="448"/>
      <c r="N804" s="448"/>
      <c r="O804" s="448"/>
      <c r="P804" s="448"/>
      <c r="Q804" s="448"/>
      <c r="R804" s="448"/>
      <c r="S804" s="448"/>
      <c r="T804" s="448"/>
      <c r="U804" s="448"/>
      <c r="V804" s="448"/>
      <c r="W804" s="448"/>
      <c r="X804" s="448"/>
      <c r="Y804" s="448"/>
      <c r="Z804" s="448"/>
      <c r="AA804" s="448"/>
      <c r="AB804" s="448"/>
      <c r="AC804" s="448"/>
      <c r="AD804" s="448"/>
    </row>
    <row r="805" ht="12.75" customHeight="1">
      <c r="A805" s="448"/>
      <c r="B805" s="448"/>
      <c r="C805" s="448"/>
      <c r="D805" s="448"/>
      <c r="E805" s="448"/>
      <c r="F805" s="448"/>
      <c r="G805" s="448"/>
      <c r="H805" s="448"/>
      <c r="I805" s="448"/>
      <c r="J805" s="448"/>
      <c r="K805" s="448"/>
      <c r="L805" s="448"/>
      <c r="M805" s="448"/>
      <c r="N805" s="448"/>
      <c r="O805" s="448"/>
      <c r="P805" s="448"/>
      <c r="Q805" s="448"/>
      <c r="R805" s="448"/>
      <c r="S805" s="448"/>
      <c r="T805" s="448"/>
      <c r="U805" s="448"/>
      <c r="V805" s="448"/>
      <c r="W805" s="448"/>
      <c r="X805" s="448"/>
      <c r="Y805" s="448"/>
      <c r="Z805" s="448"/>
      <c r="AA805" s="448"/>
      <c r="AB805" s="448"/>
      <c r="AC805" s="448"/>
      <c r="AD805" s="448"/>
    </row>
    <row r="806" ht="12.75" customHeight="1">
      <c r="A806" s="448"/>
      <c r="B806" s="448"/>
      <c r="C806" s="448"/>
      <c r="D806" s="448"/>
      <c r="E806" s="448"/>
      <c r="F806" s="448"/>
      <c r="G806" s="448"/>
      <c r="H806" s="448"/>
      <c r="I806" s="448"/>
      <c r="J806" s="448"/>
      <c r="K806" s="448"/>
      <c r="L806" s="448"/>
      <c r="M806" s="448"/>
      <c r="N806" s="448"/>
      <c r="O806" s="448"/>
      <c r="P806" s="448"/>
      <c r="Q806" s="448"/>
      <c r="R806" s="448"/>
      <c r="S806" s="448"/>
      <c r="T806" s="448"/>
      <c r="U806" s="448"/>
      <c r="V806" s="448"/>
      <c r="W806" s="448"/>
      <c r="X806" s="448"/>
      <c r="Y806" s="448"/>
      <c r="Z806" s="448"/>
      <c r="AA806" s="448"/>
      <c r="AB806" s="448"/>
      <c r="AC806" s="448"/>
      <c r="AD806" s="448"/>
    </row>
    <row r="807" ht="12.75" customHeight="1">
      <c r="A807" s="448"/>
      <c r="B807" s="448"/>
      <c r="C807" s="448"/>
      <c r="D807" s="448"/>
      <c r="E807" s="448"/>
      <c r="F807" s="448"/>
      <c r="G807" s="448"/>
      <c r="H807" s="448"/>
      <c r="I807" s="448"/>
      <c r="J807" s="448"/>
      <c r="K807" s="448"/>
      <c r="L807" s="448"/>
      <c r="M807" s="448"/>
      <c r="N807" s="448"/>
      <c r="O807" s="448"/>
      <c r="P807" s="448"/>
      <c r="Q807" s="448"/>
      <c r="R807" s="448"/>
      <c r="S807" s="448"/>
      <c r="T807" s="448"/>
      <c r="U807" s="448"/>
      <c r="V807" s="448"/>
      <c r="W807" s="448"/>
      <c r="X807" s="448"/>
      <c r="Y807" s="448"/>
      <c r="Z807" s="448"/>
      <c r="AA807" s="448"/>
      <c r="AB807" s="448"/>
      <c r="AC807" s="448"/>
      <c r="AD807" s="448"/>
    </row>
    <row r="808" ht="12.75" customHeight="1">
      <c r="A808" s="448"/>
      <c r="B808" s="448"/>
      <c r="C808" s="448"/>
      <c r="D808" s="448"/>
      <c r="E808" s="448"/>
      <c r="F808" s="448"/>
      <c r="G808" s="448"/>
      <c r="H808" s="448"/>
      <c r="I808" s="448"/>
      <c r="J808" s="448"/>
      <c r="K808" s="448"/>
      <c r="L808" s="448"/>
      <c r="M808" s="448"/>
      <c r="N808" s="448"/>
      <c r="O808" s="448"/>
      <c r="P808" s="448"/>
      <c r="Q808" s="448"/>
      <c r="R808" s="448"/>
      <c r="S808" s="448"/>
      <c r="T808" s="448"/>
      <c r="U808" s="448"/>
      <c r="V808" s="448"/>
      <c r="W808" s="448"/>
      <c r="X808" s="448"/>
      <c r="Y808" s="448"/>
      <c r="Z808" s="448"/>
      <c r="AA808" s="448"/>
      <c r="AB808" s="448"/>
      <c r="AC808" s="448"/>
      <c r="AD808" s="448"/>
    </row>
    <row r="809" ht="12.75" customHeight="1">
      <c r="A809" s="448"/>
      <c r="B809" s="448"/>
      <c r="C809" s="448"/>
      <c r="D809" s="448"/>
      <c r="E809" s="448"/>
      <c r="F809" s="448"/>
      <c r="G809" s="448"/>
      <c r="H809" s="448"/>
      <c r="I809" s="448"/>
      <c r="J809" s="448"/>
      <c r="K809" s="448"/>
      <c r="L809" s="448"/>
      <c r="M809" s="448"/>
      <c r="N809" s="448"/>
      <c r="O809" s="448"/>
      <c r="P809" s="448"/>
      <c r="Q809" s="448"/>
      <c r="R809" s="448"/>
      <c r="S809" s="448"/>
      <c r="T809" s="448"/>
      <c r="U809" s="448"/>
      <c r="V809" s="448"/>
      <c r="W809" s="448"/>
      <c r="X809" s="448"/>
      <c r="Y809" s="448"/>
      <c r="Z809" s="448"/>
      <c r="AA809" s="448"/>
      <c r="AB809" s="448"/>
      <c r="AC809" s="448"/>
      <c r="AD809" s="448"/>
    </row>
    <row r="810" ht="12.75" customHeight="1">
      <c r="A810" s="448"/>
      <c r="B810" s="448"/>
      <c r="C810" s="448"/>
      <c r="D810" s="448"/>
      <c r="E810" s="448"/>
      <c r="F810" s="448"/>
      <c r="G810" s="448"/>
      <c r="H810" s="448"/>
      <c r="I810" s="448"/>
      <c r="J810" s="448"/>
      <c r="K810" s="448"/>
      <c r="L810" s="448"/>
      <c r="M810" s="448"/>
      <c r="N810" s="448"/>
      <c r="O810" s="448"/>
      <c r="P810" s="448"/>
      <c r="Q810" s="448"/>
      <c r="R810" s="448"/>
      <c r="S810" s="448"/>
      <c r="T810" s="448"/>
      <c r="U810" s="448"/>
      <c r="V810" s="448"/>
      <c r="W810" s="448"/>
      <c r="X810" s="448"/>
      <c r="Y810" s="448"/>
      <c r="Z810" s="448"/>
      <c r="AA810" s="448"/>
      <c r="AB810" s="448"/>
      <c r="AC810" s="448"/>
      <c r="AD810" s="448"/>
    </row>
    <row r="811" ht="12.75" customHeight="1">
      <c r="A811" s="448"/>
      <c r="B811" s="448"/>
      <c r="C811" s="448"/>
      <c r="D811" s="448"/>
      <c r="E811" s="448"/>
      <c r="F811" s="448"/>
      <c r="G811" s="448"/>
      <c r="H811" s="448"/>
      <c r="I811" s="448"/>
      <c r="J811" s="448"/>
      <c r="K811" s="448"/>
      <c r="L811" s="448"/>
      <c r="M811" s="448"/>
      <c r="N811" s="448"/>
      <c r="O811" s="448"/>
      <c r="P811" s="448"/>
      <c r="Q811" s="448"/>
      <c r="R811" s="448"/>
      <c r="S811" s="448"/>
      <c r="T811" s="448"/>
      <c r="U811" s="448"/>
      <c r="V811" s="448"/>
      <c r="W811" s="448"/>
      <c r="X811" s="448"/>
      <c r="Y811" s="448"/>
      <c r="Z811" s="448"/>
      <c r="AA811" s="448"/>
      <c r="AB811" s="448"/>
      <c r="AC811" s="448"/>
      <c r="AD811" s="448"/>
    </row>
    <row r="812" ht="12.75" customHeight="1">
      <c r="A812" s="448"/>
      <c r="B812" s="448"/>
      <c r="C812" s="448"/>
      <c r="D812" s="448"/>
      <c r="E812" s="448"/>
      <c r="F812" s="448"/>
      <c r="G812" s="448"/>
      <c r="H812" s="448"/>
      <c r="I812" s="448"/>
      <c r="J812" s="448"/>
      <c r="K812" s="448"/>
      <c r="L812" s="448"/>
      <c r="M812" s="448"/>
      <c r="N812" s="448"/>
      <c r="O812" s="448"/>
      <c r="P812" s="448"/>
      <c r="Q812" s="448"/>
      <c r="R812" s="448"/>
      <c r="S812" s="448"/>
      <c r="T812" s="448"/>
      <c r="U812" s="448"/>
      <c r="V812" s="448"/>
      <c r="W812" s="448"/>
      <c r="X812" s="448"/>
      <c r="Y812" s="448"/>
      <c r="Z812" s="448"/>
      <c r="AA812" s="448"/>
      <c r="AB812" s="448"/>
      <c r="AC812" s="448"/>
      <c r="AD812" s="448"/>
    </row>
    <row r="813" ht="12.75" customHeight="1">
      <c r="A813" s="448"/>
      <c r="B813" s="448"/>
      <c r="C813" s="448"/>
      <c r="D813" s="448"/>
      <c r="E813" s="448"/>
      <c r="F813" s="448"/>
      <c r="G813" s="448"/>
      <c r="H813" s="448"/>
      <c r="I813" s="448"/>
      <c r="J813" s="448"/>
      <c r="K813" s="448"/>
      <c r="L813" s="448"/>
      <c r="M813" s="448"/>
      <c r="N813" s="448"/>
      <c r="O813" s="448"/>
      <c r="P813" s="448"/>
      <c r="Q813" s="448"/>
      <c r="R813" s="448"/>
      <c r="S813" s="448"/>
      <c r="T813" s="448"/>
      <c r="U813" s="448"/>
      <c r="V813" s="448"/>
      <c r="W813" s="448"/>
      <c r="X813" s="448"/>
      <c r="Y813" s="448"/>
      <c r="Z813" s="448"/>
      <c r="AA813" s="448"/>
      <c r="AB813" s="448"/>
      <c r="AC813" s="448"/>
      <c r="AD813" s="448"/>
    </row>
    <row r="814" ht="12.75" customHeight="1">
      <c r="A814" s="448"/>
      <c r="B814" s="448"/>
      <c r="C814" s="448"/>
      <c r="D814" s="448"/>
      <c r="E814" s="448"/>
      <c r="F814" s="448"/>
      <c r="G814" s="448"/>
      <c r="H814" s="448"/>
      <c r="I814" s="448"/>
      <c r="J814" s="448"/>
      <c r="K814" s="448"/>
      <c r="L814" s="448"/>
      <c r="M814" s="448"/>
      <c r="N814" s="448"/>
      <c r="O814" s="448"/>
      <c r="P814" s="448"/>
      <c r="Q814" s="448"/>
      <c r="R814" s="448"/>
      <c r="S814" s="448"/>
      <c r="T814" s="448"/>
      <c r="U814" s="448"/>
      <c r="V814" s="448"/>
      <c r="W814" s="448"/>
      <c r="X814" s="448"/>
      <c r="Y814" s="448"/>
      <c r="Z814" s="448"/>
      <c r="AA814" s="448"/>
      <c r="AB814" s="448"/>
      <c r="AC814" s="448"/>
      <c r="AD814" s="448"/>
    </row>
    <row r="815" ht="12.75" customHeight="1">
      <c r="A815" s="448"/>
      <c r="B815" s="448"/>
      <c r="C815" s="448"/>
      <c r="D815" s="448"/>
      <c r="E815" s="448"/>
      <c r="F815" s="448"/>
      <c r="G815" s="448"/>
      <c r="H815" s="448"/>
      <c r="I815" s="448"/>
      <c r="J815" s="448"/>
      <c r="K815" s="448"/>
      <c r="L815" s="448"/>
      <c r="M815" s="448"/>
      <c r="N815" s="448"/>
      <c r="O815" s="448"/>
      <c r="P815" s="448"/>
      <c r="Q815" s="448"/>
      <c r="R815" s="448"/>
      <c r="S815" s="448"/>
      <c r="T815" s="448"/>
      <c r="U815" s="448"/>
      <c r="V815" s="448"/>
      <c r="W815" s="448"/>
      <c r="X815" s="448"/>
      <c r="Y815" s="448"/>
      <c r="Z815" s="448"/>
      <c r="AA815" s="448"/>
      <c r="AB815" s="448"/>
      <c r="AC815" s="448"/>
      <c r="AD815" s="448"/>
    </row>
    <row r="816" ht="12.75" customHeight="1">
      <c r="A816" s="448"/>
      <c r="B816" s="448"/>
      <c r="C816" s="448"/>
      <c r="D816" s="448"/>
      <c r="E816" s="448"/>
      <c r="F816" s="448"/>
      <c r="G816" s="448"/>
      <c r="H816" s="448"/>
      <c r="I816" s="448"/>
      <c r="J816" s="448"/>
      <c r="K816" s="448"/>
      <c r="L816" s="448"/>
      <c r="M816" s="448"/>
      <c r="N816" s="448"/>
      <c r="O816" s="448"/>
      <c r="P816" s="448"/>
      <c r="Q816" s="448"/>
      <c r="R816" s="448"/>
      <c r="S816" s="448"/>
      <c r="T816" s="448"/>
      <c r="U816" s="448"/>
      <c r="V816" s="448"/>
      <c r="W816" s="448"/>
      <c r="X816" s="448"/>
      <c r="Y816" s="448"/>
      <c r="Z816" s="448"/>
      <c r="AA816" s="448"/>
      <c r="AB816" s="448"/>
      <c r="AC816" s="448"/>
      <c r="AD816" s="448"/>
    </row>
    <row r="817" ht="12.75" customHeight="1">
      <c r="A817" s="448"/>
      <c r="B817" s="448"/>
      <c r="C817" s="448"/>
      <c r="D817" s="448"/>
      <c r="E817" s="448"/>
      <c r="F817" s="448"/>
      <c r="G817" s="448"/>
      <c r="H817" s="448"/>
      <c r="I817" s="448"/>
      <c r="J817" s="448"/>
      <c r="K817" s="448"/>
      <c r="L817" s="448"/>
      <c r="M817" s="448"/>
      <c r="N817" s="448"/>
      <c r="O817" s="448"/>
      <c r="P817" s="448"/>
      <c r="Q817" s="448"/>
      <c r="R817" s="448"/>
      <c r="S817" s="448"/>
      <c r="T817" s="448"/>
      <c r="U817" s="448"/>
      <c r="V817" s="448"/>
      <c r="W817" s="448"/>
      <c r="X817" s="448"/>
      <c r="Y817" s="448"/>
      <c r="Z817" s="448"/>
      <c r="AA817" s="448"/>
      <c r="AB817" s="448"/>
      <c r="AC817" s="448"/>
      <c r="AD817" s="448"/>
    </row>
    <row r="818" ht="12.75" customHeight="1">
      <c r="A818" s="448"/>
      <c r="B818" s="448"/>
      <c r="C818" s="448"/>
      <c r="D818" s="448"/>
      <c r="E818" s="448"/>
      <c r="F818" s="448"/>
      <c r="G818" s="448"/>
      <c r="H818" s="448"/>
      <c r="I818" s="448"/>
      <c r="J818" s="448"/>
      <c r="K818" s="448"/>
      <c r="L818" s="448"/>
      <c r="M818" s="448"/>
      <c r="N818" s="448"/>
      <c r="O818" s="448"/>
      <c r="P818" s="448"/>
      <c r="Q818" s="448"/>
      <c r="R818" s="448"/>
      <c r="S818" s="448"/>
      <c r="T818" s="448"/>
      <c r="U818" s="448"/>
      <c r="V818" s="448"/>
      <c r="W818" s="448"/>
      <c r="X818" s="448"/>
      <c r="Y818" s="448"/>
      <c r="Z818" s="448"/>
      <c r="AA818" s="448"/>
      <c r="AB818" s="448"/>
      <c r="AC818" s="448"/>
      <c r="AD818" s="448"/>
    </row>
    <row r="819" ht="12.75" customHeight="1">
      <c r="A819" s="448"/>
      <c r="B819" s="448"/>
      <c r="C819" s="448"/>
      <c r="D819" s="448"/>
      <c r="E819" s="448"/>
      <c r="F819" s="448"/>
      <c r="G819" s="448"/>
      <c r="H819" s="448"/>
      <c r="I819" s="448"/>
      <c r="J819" s="448"/>
      <c r="K819" s="448"/>
      <c r="L819" s="448"/>
      <c r="M819" s="448"/>
      <c r="N819" s="448"/>
      <c r="O819" s="448"/>
      <c r="P819" s="448"/>
      <c r="Q819" s="448"/>
      <c r="R819" s="448"/>
      <c r="S819" s="448"/>
      <c r="T819" s="448"/>
      <c r="U819" s="448"/>
      <c r="V819" s="448"/>
      <c r="W819" s="448"/>
      <c r="X819" s="448"/>
      <c r="Y819" s="448"/>
      <c r="Z819" s="448"/>
      <c r="AA819" s="448"/>
      <c r="AB819" s="448"/>
      <c r="AC819" s="448"/>
      <c r="AD819" s="448"/>
    </row>
    <row r="820" ht="12.75" customHeight="1">
      <c r="A820" s="448"/>
      <c r="B820" s="448"/>
      <c r="C820" s="448"/>
      <c r="D820" s="448"/>
      <c r="E820" s="448"/>
      <c r="F820" s="448"/>
      <c r="G820" s="448"/>
      <c r="H820" s="448"/>
      <c r="I820" s="448"/>
      <c r="J820" s="448"/>
      <c r="K820" s="448"/>
      <c r="L820" s="448"/>
      <c r="M820" s="448"/>
      <c r="N820" s="448"/>
      <c r="O820" s="448"/>
      <c r="P820" s="448"/>
      <c r="Q820" s="448"/>
      <c r="R820" s="448"/>
      <c r="S820" s="448"/>
      <c r="T820" s="448"/>
      <c r="U820" s="448"/>
      <c r="V820" s="448"/>
      <c r="W820" s="448"/>
      <c r="X820" s="448"/>
      <c r="Y820" s="448"/>
      <c r="Z820" s="448"/>
      <c r="AA820" s="448"/>
      <c r="AB820" s="448"/>
      <c r="AC820" s="448"/>
      <c r="AD820" s="448"/>
    </row>
    <row r="821" ht="12.75" customHeight="1">
      <c r="A821" s="448"/>
      <c r="B821" s="448"/>
      <c r="C821" s="448"/>
      <c r="D821" s="448"/>
      <c r="E821" s="448"/>
      <c r="F821" s="448"/>
      <c r="G821" s="448"/>
      <c r="H821" s="448"/>
      <c r="I821" s="448"/>
      <c r="J821" s="448"/>
      <c r="K821" s="448"/>
      <c r="L821" s="448"/>
      <c r="M821" s="448"/>
      <c r="N821" s="448"/>
      <c r="O821" s="448"/>
      <c r="P821" s="448"/>
      <c r="Q821" s="448"/>
      <c r="R821" s="448"/>
      <c r="S821" s="448"/>
      <c r="T821" s="448"/>
      <c r="U821" s="448"/>
      <c r="V821" s="448"/>
      <c r="W821" s="448"/>
      <c r="X821" s="448"/>
      <c r="Y821" s="448"/>
      <c r="Z821" s="448"/>
      <c r="AA821" s="448"/>
      <c r="AB821" s="448"/>
      <c r="AC821" s="448"/>
      <c r="AD821" s="448"/>
    </row>
    <row r="822" ht="12.75" customHeight="1">
      <c r="A822" s="448"/>
      <c r="B822" s="448"/>
      <c r="C822" s="448"/>
      <c r="D822" s="448"/>
      <c r="E822" s="448"/>
      <c r="F822" s="448"/>
      <c r="G822" s="448"/>
      <c r="H822" s="448"/>
      <c r="I822" s="448"/>
      <c r="J822" s="448"/>
      <c r="K822" s="448"/>
      <c r="L822" s="448"/>
      <c r="M822" s="448"/>
      <c r="N822" s="448"/>
      <c r="O822" s="448"/>
      <c r="P822" s="448"/>
      <c r="Q822" s="448"/>
      <c r="R822" s="448"/>
      <c r="S822" s="448"/>
      <c r="T822" s="448"/>
      <c r="U822" s="448"/>
      <c r="V822" s="448"/>
      <c r="W822" s="448"/>
      <c r="X822" s="448"/>
      <c r="Y822" s="448"/>
      <c r="Z822" s="448"/>
      <c r="AA822" s="448"/>
      <c r="AB822" s="448"/>
      <c r="AC822" s="448"/>
      <c r="AD822" s="448"/>
    </row>
    <row r="823" ht="12.75" customHeight="1">
      <c r="A823" s="448"/>
      <c r="B823" s="448"/>
      <c r="C823" s="448"/>
      <c r="D823" s="448"/>
      <c r="E823" s="448"/>
      <c r="F823" s="448"/>
      <c r="G823" s="448"/>
      <c r="H823" s="448"/>
      <c r="I823" s="448"/>
      <c r="J823" s="448"/>
      <c r="K823" s="448"/>
      <c r="L823" s="448"/>
      <c r="M823" s="448"/>
      <c r="N823" s="448"/>
      <c r="O823" s="448"/>
      <c r="P823" s="448"/>
      <c r="Q823" s="448"/>
      <c r="R823" s="448"/>
      <c r="S823" s="448"/>
      <c r="T823" s="448"/>
      <c r="U823" s="448"/>
      <c r="V823" s="448"/>
      <c r="W823" s="448"/>
      <c r="X823" s="448"/>
      <c r="Y823" s="448"/>
      <c r="Z823" s="448"/>
      <c r="AA823" s="448"/>
      <c r="AB823" s="448"/>
      <c r="AC823" s="448"/>
      <c r="AD823" s="448"/>
    </row>
    <row r="824" ht="12.75" customHeight="1">
      <c r="A824" s="448"/>
      <c r="B824" s="448"/>
      <c r="C824" s="448"/>
      <c r="D824" s="448"/>
      <c r="E824" s="448"/>
      <c r="F824" s="448"/>
      <c r="G824" s="448"/>
      <c r="H824" s="448"/>
      <c r="I824" s="448"/>
      <c r="J824" s="448"/>
      <c r="K824" s="448"/>
      <c r="L824" s="448"/>
      <c r="M824" s="448"/>
      <c r="N824" s="448"/>
      <c r="O824" s="448"/>
      <c r="P824" s="448"/>
      <c r="Q824" s="448"/>
      <c r="R824" s="448"/>
      <c r="S824" s="448"/>
      <c r="T824" s="448"/>
      <c r="U824" s="448"/>
      <c r="V824" s="448"/>
      <c r="W824" s="448"/>
      <c r="X824" s="448"/>
      <c r="Y824" s="448"/>
      <c r="Z824" s="448"/>
      <c r="AA824" s="448"/>
      <c r="AB824" s="448"/>
      <c r="AC824" s="448"/>
      <c r="AD824" s="448"/>
    </row>
    <row r="825" ht="12.75" customHeight="1">
      <c r="A825" s="448"/>
      <c r="B825" s="448"/>
      <c r="C825" s="448"/>
      <c r="D825" s="448"/>
      <c r="E825" s="448"/>
      <c r="F825" s="448"/>
      <c r="G825" s="448"/>
      <c r="H825" s="448"/>
      <c r="I825" s="448"/>
      <c r="J825" s="448"/>
      <c r="K825" s="448"/>
      <c r="L825" s="448"/>
      <c r="M825" s="448"/>
      <c r="N825" s="448"/>
      <c r="O825" s="448"/>
      <c r="P825" s="448"/>
      <c r="Q825" s="448"/>
      <c r="R825" s="448"/>
      <c r="S825" s="448"/>
      <c r="T825" s="448"/>
      <c r="U825" s="448"/>
      <c r="V825" s="448"/>
      <c r="W825" s="448"/>
      <c r="X825" s="448"/>
      <c r="Y825" s="448"/>
      <c r="Z825" s="448"/>
      <c r="AA825" s="448"/>
      <c r="AB825" s="448"/>
      <c r="AC825" s="448"/>
      <c r="AD825" s="448"/>
    </row>
    <row r="826" ht="12.75" customHeight="1">
      <c r="A826" s="448"/>
      <c r="B826" s="448"/>
      <c r="C826" s="448"/>
      <c r="D826" s="448"/>
      <c r="E826" s="448"/>
      <c r="F826" s="448"/>
      <c r="G826" s="448"/>
      <c r="H826" s="448"/>
      <c r="I826" s="448"/>
      <c r="J826" s="448"/>
      <c r="K826" s="448"/>
      <c r="L826" s="448"/>
      <c r="M826" s="448"/>
      <c r="N826" s="448"/>
      <c r="O826" s="448"/>
      <c r="P826" s="448"/>
      <c r="Q826" s="448"/>
      <c r="R826" s="448"/>
      <c r="S826" s="448"/>
      <c r="T826" s="448"/>
      <c r="U826" s="448"/>
      <c r="V826" s="448"/>
      <c r="W826" s="448"/>
      <c r="X826" s="448"/>
      <c r="Y826" s="448"/>
      <c r="Z826" s="448"/>
      <c r="AA826" s="448"/>
      <c r="AB826" s="448"/>
      <c r="AC826" s="448"/>
      <c r="AD826" s="448"/>
    </row>
    <row r="827" ht="12.75" customHeight="1">
      <c r="A827" s="448"/>
      <c r="B827" s="448"/>
      <c r="C827" s="448"/>
      <c r="D827" s="448"/>
      <c r="E827" s="448"/>
      <c r="F827" s="448"/>
      <c r="G827" s="448"/>
      <c r="H827" s="448"/>
      <c r="I827" s="448"/>
      <c r="J827" s="448"/>
      <c r="K827" s="448"/>
      <c r="L827" s="448"/>
      <c r="M827" s="448"/>
      <c r="N827" s="448"/>
      <c r="O827" s="448"/>
      <c r="P827" s="448"/>
      <c r="Q827" s="448"/>
      <c r="R827" s="448"/>
      <c r="S827" s="448"/>
      <c r="T827" s="448"/>
      <c r="U827" s="448"/>
      <c r="V827" s="448"/>
      <c r="W827" s="448"/>
      <c r="X827" s="448"/>
      <c r="Y827" s="448"/>
      <c r="Z827" s="448"/>
      <c r="AA827" s="448"/>
      <c r="AB827" s="448"/>
      <c r="AC827" s="448"/>
      <c r="AD827" s="448"/>
    </row>
    <row r="828" ht="12.75" customHeight="1">
      <c r="A828" s="448"/>
      <c r="B828" s="448"/>
      <c r="C828" s="448"/>
      <c r="D828" s="448"/>
      <c r="E828" s="448"/>
      <c r="F828" s="448"/>
      <c r="G828" s="448"/>
      <c r="H828" s="448"/>
      <c r="I828" s="448"/>
      <c r="J828" s="448"/>
      <c r="K828" s="448"/>
      <c r="L828" s="448"/>
      <c r="M828" s="448"/>
      <c r="N828" s="448"/>
      <c r="O828" s="448"/>
      <c r="P828" s="448"/>
      <c r="Q828" s="448"/>
      <c r="R828" s="448"/>
      <c r="S828" s="448"/>
      <c r="T828" s="448"/>
      <c r="U828" s="448"/>
      <c r="V828" s="448"/>
      <c r="W828" s="448"/>
      <c r="X828" s="448"/>
      <c r="Y828" s="448"/>
      <c r="Z828" s="448"/>
      <c r="AA828" s="448"/>
      <c r="AB828" s="448"/>
      <c r="AC828" s="448"/>
      <c r="AD828" s="448"/>
    </row>
    <row r="829" ht="12.75" customHeight="1">
      <c r="A829" s="448"/>
      <c r="B829" s="448"/>
      <c r="C829" s="448"/>
      <c r="D829" s="448"/>
      <c r="E829" s="448"/>
      <c r="F829" s="448"/>
      <c r="G829" s="448"/>
      <c r="H829" s="448"/>
      <c r="I829" s="448"/>
      <c r="J829" s="448"/>
      <c r="K829" s="448"/>
      <c r="L829" s="448"/>
      <c r="M829" s="448"/>
      <c r="N829" s="448"/>
      <c r="O829" s="448"/>
      <c r="P829" s="448"/>
      <c r="Q829" s="448"/>
      <c r="R829" s="448"/>
      <c r="S829" s="448"/>
      <c r="T829" s="448"/>
      <c r="U829" s="448"/>
      <c r="V829" s="448"/>
      <c r="W829" s="448"/>
      <c r="X829" s="448"/>
      <c r="Y829" s="448"/>
      <c r="Z829" s="448"/>
      <c r="AA829" s="448"/>
      <c r="AB829" s="448"/>
      <c r="AC829" s="448"/>
      <c r="AD829" s="448"/>
    </row>
    <row r="830" ht="12.75" customHeight="1">
      <c r="A830" s="448"/>
      <c r="B830" s="448"/>
      <c r="C830" s="448"/>
      <c r="D830" s="448"/>
      <c r="E830" s="448"/>
      <c r="F830" s="448"/>
      <c r="G830" s="448"/>
      <c r="H830" s="448"/>
      <c r="I830" s="448"/>
      <c r="J830" s="448"/>
      <c r="K830" s="448"/>
      <c r="L830" s="448"/>
      <c r="M830" s="448"/>
      <c r="N830" s="448"/>
      <c r="O830" s="448"/>
      <c r="P830" s="448"/>
      <c r="Q830" s="448"/>
      <c r="R830" s="448"/>
      <c r="S830" s="448"/>
      <c r="T830" s="448"/>
      <c r="U830" s="448"/>
      <c r="V830" s="448"/>
      <c r="W830" s="448"/>
      <c r="X830" s="448"/>
      <c r="Y830" s="448"/>
      <c r="Z830" s="448"/>
      <c r="AA830" s="448"/>
      <c r="AB830" s="448"/>
      <c r="AC830" s="448"/>
      <c r="AD830" s="448"/>
    </row>
    <row r="831" ht="12.75" customHeight="1">
      <c r="A831" s="448"/>
      <c r="B831" s="448"/>
      <c r="C831" s="448"/>
      <c r="D831" s="448"/>
      <c r="E831" s="448"/>
      <c r="F831" s="448"/>
      <c r="G831" s="448"/>
      <c r="H831" s="448"/>
      <c r="I831" s="448"/>
      <c r="J831" s="448"/>
      <c r="K831" s="448"/>
      <c r="L831" s="448"/>
      <c r="M831" s="448"/>
      <c r="N831" s="448"/>
      <c r="O831" s="448"/>
      <c r="P831" s="448"/>
      <c r="Q831" s="448"/>
      <c r="R831" s="448"/>
      <c r="S831" s="448"/>
      <c r="T831" s="448"/>
      <c r="U831" s="448"/>
      <c r="V831" s="448"/>
      <c r="W831" s="448"/>
      <c r="X831" s="448"/>
      <c r="Y831" s="448"/>
      <c r="Z831" s="448"/>
      <c r="AA831" s="448"/>
      <c r="AB831" s="448"/>
      <c r="AC831" s="448"/>
      <c r="AD831" s="448"/>
    </row>
    <row r="832" ht="12.75" customHeight="1">
      <c r="A832" s="448"/>
      <c r="B832" s="448"/>
      <c r="C832" s="448"/>
      <c r="D832" s="448"/>
      <c r="E832" s="448"/>
      <c r="F832" s="448"/>
      <c r="G832" s="448"/>
      <c r="H832" s="448"/>
      <c r="I832" s="448"/>
      <c r="J832" s="448"/>
      <c r="K832" s="448"/>
      <c r="L832" s="448"/>
      <c r="M832" s="448"/>
      <c r="N832" s="448"/>
      <c r="O832" s="448"/>
      <c r="P832" s="448"/>
      <c r="Q832" s="448"/>
      <c r="R832" s="448"/>
      <c r="S832" s="448"/>
      <c r="T832" s="448"/>
      <c r="U832" s="448"/>
      <c r="V832" s="448"/>
      <c r="W832" s="448"/>
      <c r="X832" s="448"/>
      <c r="Y832" s="448"/>
      <c r="Z832" s="448"/>
      <c r="AA832" s="448"/>
      <c r="AB832" s="448"/>
      <c r="AC832" s="448"/>
      <c r="AD832" s="448"/>
    </row>
    <row r="833" ht="12.75" customHeight="1">
      <c r="A833" s="448"/>
      <c r="B833" s="448"/>
      <c r="C833" s="448"/>
      <c r="D833" s="448"/>
      <c r="E833" s="448"/>
      <c r="F833" s="448"/>
      <c r="G833" s="448"/>
      <c r="H833" s="448"/>
      <c r="I833" s="448"/>
      <c r="J833" s="448"/>
      <c r="K833" s="448"/>
      <c r="L833" s="448"/>
      <c r="M833" s="448"/>
      <c r="N833" s="448"/>
      <c r="O833" s="448"/>
      <c r="P833" s="448"/>
      <c r="Q833" s="448"/>
      <c r="R833" s="448"/>
      <c r="S833" s="448"/>
      <c r="T833" s="448"/>
      <c r="U833" s="448"/>
      <c r="V833" s="448"/>
      <c r="W833" s="448"/>
      <c r="X833" s="448"/>
      <c r="Y833" s="448"/>
      <c r="Z833" s="448"/>
      <c r="AA833" s="448"/>
      <c r="AB833" s="448"/>
      <c r="AC833" s="448"/>
      <c r="AD833" s="448"/>
    </row>
    <row r="834" ht="12.75" customHeight="1">
      <c r="A834" s="448"/>
      <c r="B834" s="448"/>
      <c r="C834" s="448"/>
      <c r="D834" s="448"/>
      <c r="E834" s="448"/>
      <c r="F834" s="448"/>
      <c r="G834" s="448"/>
      <c r="H834" s="448"/>
      <c r="I834" s="448"/>
      <c r="J834" s="448"/>
      <c r="K834" s="448"/>
      <c r="L834" s="448"/>
      <c r="M834" s="448"/>
      <c r="N834" s="448"/>
      <c r="O834" s="448"/>
      <c r="P834" s="448"/>
      <c r="Q834" s="448"/>
      <c r="R834" s="448"/>
      <c r="S834" s="448"/>
      <c r="T834" s="448"/>
      <c r="U834" s="448"/>
      <c r="V834" s="448"/>
      <c r="W834" s="448"/>
      <c r="X834" s="448"/>
      <c r="Y834" s="448"/>
      <c r="Z834" s="448"/>
      <c r="AA834" s="448"/>
      <c r="AB834" s="448"/>
      <c r="AC834" s="448"/>
      <c r="AD834" s="448"/>
    </row>
    <row r="835" ht="12.75" customHeight="1">
      <c r="A835" s="448"/>
      <c r="B835" s="448"/>
      <c r="C835" s="448"/>
      <c r="D835" s="448"/>
      <c r="E835" s="448"/>
      <c r="F835" s="448"/>
      <c r="G835" s="448"/>
      <c r="H835" s="448"/>
      <c r="I835" s="448"/>
      <c r="J835" s="448"/>
      <c r="K835" s="448"/>
      <c r="L835" s="448"/>
      <c r="M835" s="448"/>
      <c r="N835" s="448"/>
      <c r="O835" s="448"/>
      <c r="P835" s="448"/>
      <c r="Q835" s="448"/>
      <c r="R835" s="448"/>
      <c r="S835" s="448"/>
      <c r="T835" s="448"/>
      <c r="U835" s="448"/>
      <c r="V835" s="448"/>
      <c r="W835" s="448"/>
      <c r="X835" s="448"/>
      <c r="Y835" s="448"/>
      <c r="Z835" s="448"/>
      <c r="AA835" s="448"/>
      <c r="AB835" s="448"/>
      <c r="AC835" s="448"/>
      <c r="AD835" s="448"/>
    </row>
    <row r="836" ht="12.75" customHeight="1">
      <c r="A836" s="448"/>
      <c r="B836" s="448"/>
      <c r="C836" s="448"/>
      <c r="D836" s="448"/>
      <c r="E836" s="448"/>
      <c r="F836" s="448"/>
      <c r="G836" s="448"/>
      <c r="H836" s="448"/>
      <c r="I836" s="448"/>
      <c r="J836" s="448"/>
      <c r="K836" s="448"/>
      <c r="L836" s="448"/>
      <c r="M836" s="448"/>
      <c r="N836" s="448"/>
      <c r="O836" s="448"/>
      <c r="P836" s="448"/>
      <c r="Q836" s="448"/>
      <c r="R836" s="448"/>
      <c r="S836" s="448"/>
      <c r="T836" s="448"/>
      <c r="U836" s="448"/>
      <c r="V836" s="448"/>
      <c r="W836" s="448"/>
      <c r="X836" s="448"/>
      <c r="Y836" s="448"/>
      <c r="Z836" s="448"/>
      <c r="AA836" s="448"/>
      <c r="AB836" s="448"/>
      <c r="AC836" s="448"/>
      <c r="AD836" s="448"/>
    </row>
    <row r="837" ht="12.75" customHeight="1">
      <c r="A837" s="448"/>
      <c r="B837" s="448"/>
      <c r="C837" s="448"/>
      <c r="D837" s="448"/>
      <c r="E837" s="448"/>
      <c r="F837" s="448"/>
      <c r="G837" s="448"/>
      <c r="H837" s="448"/>
      <c r="I837" s="448"/>
      <c r="J837" s="448"/>
      <c r="K837" s="448"/>
      <c r="L837" s="448"/>
      <c r="M837" s="448"/>
      <c r="N837" s="448"/>
      <c r="O837" s="448"/>
      <c r="P837" s="448"/>
      <c r="Q837" s="448"/>
      <c r="R837" s="448"/>
      <c r="S837" s="448"/>
      <c r="T837" s="448"/>
      <c r="U837" s="448"/>
      <c r="V837" s="448"/>
      <c r="W837" s="448"/>
      <c r="X837" s="448"/>
      <c r="Y837" s="448"/>
      <c r="Z837" s="448"/>
      <c r="AA837" s="448"/>
      <c r="AB837" s="448"/>
      <c r="AC837" s="448"/>
      <c r="AD837" s="448"/>
    </row>
    <row r="838" ht="12.75" customHeight="1">
      <c r="A838" s="448"/>
      <c r="B838" s="448"/>
      <c r="C838" s="448"/>
      <c r="D838" s="448"/>
      <c r="E838" s="448"/>
      <c r="F838" s="448"/>
      <c r="G838" s="448"/>
      <c r="H838" s="448"/>
      <c r="I838" s="448"/>
      <c r="J838" s="448"/>
      <c r="K838" s="448"/>
      <c r="L838" s="448"/>
      <c r="M838" s="448"/>
      <c r="N838" s="448"/>
      <c r="O838" s="448"/>
      <c r="P838" s="448"/>
      <c r="Q838" s="448"/>
      <c r="R838" s="448"/>
      <c r="S838" s="448"/>
      <c r="T838" s="448"/>
      <c r="U838" s="448"/>
      <c r="V838" s="448"/>
      <c r="W838" s="448"/>
      <c r="X838" s="448"/>
      <c r="Y838" s="448"/>
      <c r="Z838" s="448"/>
      <c r="AA838" s="448"/>
      <c r="AB838" s="448"/>
      <c r="AC838" s="448"/>
      <c r="AD838" s="448"/>
    </row>
    <row r="839" ht="12.75" customHeight="1">
      <c r="A839" s="448"/>
      <c r="B839" s="448"/>
      <c r="C839" s="448"/>
      <c r="D839" s="448"/>
      <c r="E839" s="448"/>
      <c r="F839" s="448"/>
      <c r="G839" s="448"/>
      <c r="H839" s="448"/>
      <c r="I839" s="448"/>
      <c r="J839" s="448"/>
      <c r="K839" s="448"/>
      <c r="L839" s="448"/>
      <c r="M839" s="448"/>
      <c r="N839" s="448"/>
      <c r="O839" s="448"/>
      <c r="P839" s="448"/>
      <c r="Q839" s="448"/>
      <c r="R839" s="448"/>
      <c r="S839" s="448"/>
      <c r="T839" s="448"/>
      <c r="U839" s="448"/>
      <c r="V839" s="448"/>
      <c r="W839" s="448"/>
      <c r="X839" s="448"/>
      <c r="Y839" s="448"/>
      <c r="Z839" s="448"/>
      <c r="AA839" s="448"/>
      <c r="AB839" s="448"/>
      <c r="AC839" s="448"/>
      <c r="AD839" s="448"/>
    </row>
    <row r="840" ht="12.75" customHeight="1">
      <c r="A840" s="448"/>
      <c r="B840" s="448"/>
      <c r="C840" s="448"/>
      <c r="D840" s="448"/>
      <c r="E840" s="448"/>
      <c r="F840" s="448"/>
      <c r="G840" s="448"/>
      <c r="H840" s="448"/>
      <c r="I840" s="448"/>
      <c r="J840" s="448"/>
      <c r="K840" s="448"/>
      <c r="L840" s="448"/>
      <c r="M840" s="448"/>
      <c r="N840" s="448"/>
      <c r="O840" s="448"/>
      <c r="P840" s="448"/>
      <c r="Q840" s="448"/>
      <c r="R840" s="448"/>
      <c r="S840" s="448"/>
      <c r="T840" s="448"/>
      <c r="U840" s="448"/>
      <c r="V840" s="448"/>
      <c r="W840" s="448"/>
      <c r="X840" s="448"/>
      <c r="Y840" s="448"/>
      <c r="Z840" s="448"/>
      <c r="AA840" s="448"/>
      <c r="AB840" s="448"/>
      <c r="AC840" s="448"/>
      <c r="AD840" s="448"/>
    </row>
    <row r="841" ht="12.75" customHeight="1">
      <c r="A841" s="448"/>
      <c r="B841" s="448"/>
      <c r="C841" s="448"/>
      <c r="D841" s="448"/>
      <c r="E841" s="448"/>
      <c r="F841" s="448"/>
      <c r="G841" s="448"/>
      <c r="H841" s="448"/>
      <c r="I841" s="448"/>
      <c r="J841" s="448"/>
      <c r="K841" s="448"/>
      <c r="L841" s="448"/>
      <c r="M841" s="448"/>
      <c r="N841" s="448"/>
      <c r="O841" s="448"/>
      <c r="P841" s="448"/>
      <c r="Q841" s="448"/>
      <c r="R841" s="448"/>
      <c r="S841" s="448"/>
      <c r="T841" s="448"/>
      <c r="U841" s="448"/>
      <c r="V841" s="448"/>
      <c r="W841" s="448"/>
      <c r="X841" s="448"/>
      <c r="Y841" s="448"/>
      <c r="Z841" s="448"/>
      <c r="AA841" s="448"/>
      <c r="AB841" s="448"/>
      <c r="AC841" s="448"/>
      <c r="AD841" s="448"/>
    </row>
    <row r="842" ht="12.75" customHeight="1">
      <c r="A842" s="448"/>
      <c r="B842" s="448"/>
      <c r="C842" s="448"/>
      <c r="D842" s="448"/>
      <c r="E842" s="448"/>
      <c r="F842" s="448"/>
      <c r="G842" s="448"/>
      <c r="H842" s="448"/>
      <c r="I842" s="448"/>
      <c r="J842" s="448"/>
      <c r="K842" s="448"/>
      <c r="L842" s="448"/>
      <c r="M842" s="448"/>
      <c r="N842" s="448"/>
      <c r="O842" s="448"/>
      <c r="P842" s="448"/>
      <c r="Q842" s="448"/>
      <c r="R842" s="448"/>
      <c r="S842" s="448"/>
      <c r="T842" s="448"/>
      <c r="U842" s="448"/>
      <c r="V842" s="448"/>
      <c r="W842" s="448"/>
      <c r="X842" s="448"/>
      <c r="Y842" s="448"/>
      <c r="Z842" s="448"/>
      <c r="AA842" s="448"/>
      <c r="AB842" s="448"/>
      <c r="AC842" s="448"/>
      <c r="AD842" s="448"/>
    </row>
    <row r="843" ht="12.75" customHeight="1">
      <c r="A843" s="448"/>
      <c r="B843" s="448"/>
      <c r="C843" s="448"/>
      <c r="D843" s="448"/>
      <c r="E843" s="448"/>
      <c r="F843" s="448"/>
      <c r="G843" s="448"/>
      <c r="H843" s="448"/>
      <c r="I843" s="448"/>
      <c r="J843" s="448"/>
      <c r="K843" s="448"/>
      <c r="L843" s="448"/>
      <c r="M843" s="448"/>
      <c r="N843" s="448"/>
      <c r="O843" s="448"/>
      <c r="P843" s="448"/>
      <c r="Q843" s="448"/>
      <c r="R843" s="448"/>
      <c r="S843" s="448"/>
      <c r="T843" s="448"/>
      <c r="U843" s="448"/>
      <c r="V843" s="448"/>
      <c r="W843" s="448"/>
      <c r="X843" s="448"/>
      <c r="Y843" s="448"/>
      <c r="Z843" s="448"/>
      <c r="AA843" s="448"/>
      <c r="AB843" s="448"/>
      <c r="AC843" s="448"/>
      <c r="AD843" s="448"/>
    </row>
    <row r="844" ht="12.75" customHeight="1">
      <c r="A844" s="448"/>
      <c r="B844" s="448"/>
      <c r="C844" s="448"/>
      <c r="D844" s="448"/>
      <c r="E844" s="448"/>
      <c r="F844" s="448"/>
      <c r="G844" s="448"/>
      <c r="H844" s="448"/>
      <c r="I844" s="448"/>
      <c r="J844" s="448"/>
      <c r="K844" s="448"/>
      <c r="L844" s="448"/>
      <c r="M844" s="448"/>
      <c r="N844" s="448"/>
      <c r="O844" s="448"/>
      <c r="P844" s="448"/>
      <c r="Q844" s="448"/>
      <c r="R844" s="448"/>
      <c r="S844" s="448"/>
      <c r="T844" s="448"/>
      <c r="U844" s="448"/>
      <c r="V844" s="448"/>
      <c r="W844" s="448"/>
      <c r="X844" s="448"/>
      <c r="Y844" s="448"/>
      <c r="Z844" s="448"/>
      <c r="AA844" s="448"/>
      <c r="AB844" s="448"/>
      <c r="AC844" s="448"/>
      <c r="AD844" s="448"/>
    </row>
    <row r="845" ht="12.75" customHeight="1">
      <c r="A845" s="448"/>
      <c r="B845" s="448"/>
      <c r="C845" s="448"/>
      <c r="D845" s="448"/>
      <c r="E845" s="448"/>
      <c r="F845" s="448"/>
      <c r="G845" s="448"/>
      <c r="H845" s="448"/>
      <c r="I845" s="448"/>
      <c r="J845" s="448"/>
      <c r="K845" s="448"/>
      <c r="L845" s="448"/>
      <c r="M845" s="448"/>
      <c r="N845" s="448"/>
      <c r="O845" s="448"/>
      <c r="P845" s="448"/>
      <c r="Q845" s="448"/>
      <c r="R845" s="448"/>
      <c r="S845" s="448"/>
      <c r="T845" s="448"/>
      <c r="U845" s="448"/>
      <c r="V845" s="448"/>
      <c r="W845" s="448"/>
      <c r="X845" s="448"/>
      <c r="Y845" s="448"/>
      <c r="Z845" s="448"/>
      <c r="AA845" s="448"/>
      <c r="AB845" s="448"/>
      <c r="AC845" s="448"/>
      <c r="AD845" s="448"/>
    </row>
    <row r="846" ht="12.75" customHeight="1">
      <c r="A846" s="448"/>
      <c r="B846" s="448"/>
      <c r="C846" s="448"/>
      <c r="D846" s="448"/>
      <c r="E846" s="448"/>
      <c r="F846" s="448"/>
      <c r="G846" s="448"/>
      <c r="H846" s="448"/>
      <c r="I846" s="448"/>
      <c r="J846" s="448"/>
      <c r="K846" s="448"/>
      <c r="L846" s="448"/>
      <c r="M846" s="448"/>
      <c r="N846" s="448"/>
      <c r="O846" s="448"/>
      <c r="P846" s="448"/>
      <c r="Q846" s="448"/>
      <c r="R846" s="448"/>
      <c r="S846" s="448"/>
      <c r="T846" s="448"/>
      <c r="U846" s="448"/>
      <c r="V846" s="448"/>
      <c r="W846" s="448"/>
      <c r="X846" s="448"/>
      <c r="Y846" s="448"/>
      <c r="Z846" s="448"/>
      <c r="AA846" s="448"/>
      <c r="AB846" s="448"/>
      <c r="AC846" s="448"/>
      <c r="AD846" s="448"/>
    </row>
    <row r="847" ht="12.75" customHeight="1">
      <c r="A847" s="448"/>
      <c r="B847" s="448"/>
      <c r="C847" s="448"/>
      <c r="D847" s="448"/>
      <c r="E847" s="448"/>
      <c r="F847" s="448"/>
      <c r="G847" s="448"/>
      <c r="H847" s="448"/>
      <c r="I847" s="448"/>
      <c r="J847" s="448"/>
      <c r="K847" s="448"/>
      <c r="L847" s="448"/>
      <c r="M847" s="448"/>
      <c r="N847" s="448"/>
      <c r="O847" s="448"/>
      <c r="P847" s="448"/>
      <c r="Q847" s="448"/>
      <c r="R847" s="448"/>
      <c r="S847" s="448"/>
      <c r="T847" s="448"/>
      <c r="U847" s="448"/>
      <c r="V847" s="448"/>
      <c r="W847" s="448"/>
      <c r="X847" s="448"/>
      <c r="Y847" s="448"/>
      <c r="Z847" s="448"/>
      <c r="AA847" s="448"/>
      <c r="AB847" s="448"/>
      <c r="AC847" s="448"/>
      <c r="AD847" s="448"/>
    </row>
    <row r="848" ht="12.75" customHeight="1">
      <c r="A848" s="448"/>
      <c r="B848" s="448"/>
      <c r="C848" s="448"/>
      <c r="D848" s="448"/>
      <c r="E848" s="448"/>
      <c r="F848" s="448"/>
      <c r="G848" s="448"/>
      <c r="H848" s="448"/>
      <c r="I848" s="448"/>
      <c r="J848" s="448"/>
      <c r="K848" s="448"/>
      <c r="L848" s="448"/>
      <c r="M848" s="448"/>
      <c r="N848" s="448"/>
      <c r="O848" s="448"/>
      <c r="P848" s="448"/>
      <c r="Q848" s="448"/>
      <c r="R848" s="448"/>
      <c r="S848" s="448"/>
      <c r="T848" s="448"/>
      <c r="U848" s="448"/>
      <c r="V848" s="448"/>
      <c r="W848" s="448"/>
      <c r="X848" s="448"/>
      <c r="Y848" s="448"/>
      <c r="Z848" s="448"/>
      <c r="AA848" s="448"/>
      <c r="AB848" s="448"/>
      <c r="AC848" s="448"/>
      <c r="AD848" s="448"/>
    </row>
    <row r="849" ht="12.75" customHeight="1">
      <c r="A849" s="448"/>
      <c r="B849" s="448"/>
      <c r="C849" s="448"/>
      <c r="D849" s="448"/>
      <c r="E849" s="448"/>
      <c r="F849" s="448"/>
      <c r="G849" s="448"/>
      <c r="H849" s="448"/>
      <c r="I849" s="448"/>
      <c r="J849" s="448"/>
      <c r="K849" s="448"/>
      <c r="L849" s="448"/>
      <c r="M849" s="448"/>
      <c r="N849" s="448"/>
      <c r="O849" s="448"/>
      <c r="P849" s="448"/>
      <c r="Q849" s="448"/>
      <c r="R849" s="448"/>
      <c r="S849" s="448"/>
      <c r="T849" s="448"/>
      <c r="U849" s="448"/>
      <c r="V849" s="448"/>
      <c r="W849" s="448"/>
      <c r="X849" s="448"/>
      <c r="Y849" s="448"/>
      <c r="Z849" s="448"/>
      <c r="AA849" s="448"/>
      <c r="AB849" s="448"/>
      <c r="AC849" s="448"/>
      <c r="AD849" s="448"/>
    </row>
    <row r="850" ht="12.75" customHeight="1">
      <c r="A850" s="448"/>
      <c r="B850" s="448"/>
      <c r="C850" s="448"/>
      <c r="D850" s="448"/>
      <c r="E850" s="448"/>
      <c r="F850" s="448"/>
      <c r="G850" s="448"/>
      <c r="H850" s="448"/>
      <c r="I850" s="448"/>
      <c r="J850" s="448"/>
      <c r="K850" s="448"/>
      <c r="L850" s="448"/>
      <c r="M850" s="448"/>
      <c r="N850" s="448"/>
      <c r="O850" s="448"/>
      <c r="P850" s="448"/>
      <c r="Q850" s="448"/>
      <c r="R850" s="448"/>
      <c r="S850" s="448"/>
      <c r="T850" s="448"/>
      <c r="U850" s="448"/>
      <c r="V850" s="448"/>
      <c r="W850" s="448"/>
      <c r="X850" s="448"/>
      <c r="Y850" s="448"/>
      <c r="Z850" s="448"/>
      <c r="AA850" s="448"/>
      <c r="AB850" s="448"/>
      <c r="AC850" s="448"/>
      <c r="AD850" s="448"/>
    </row>
    <row r="851" ht="12.75" customHeight="1">
      <c r="A851" s="448"/>
      <c r="B851" s="448"/>
      <c r="C851" s="448"/>
      <c r="D851" s="448"/>
      <c r="E851" s="448"/>
      <c r="F851" s="448"/>
      <c r="G851" s="448"/>
      <c r="H851" s="448"/>
      <c r="I851" s="448"/>
      <c r="J851" s="448"/>
      <c r="K851" s="448"/>
      <c r="L851" s="448"/>
      <c r="M851" s="448"/>
      <c r="N851" s="448"/>
      <c r="O851" s="448"/>
      <c r="P851" s="448"/>
      <c r="Q851" s="448"/>
      <c r="R851" s="448"/>
      <c r="S851" s="448"/>
      <c r="T851" s="448"/>
      <c r="U851" s="448"/>
      <c r="V851" s="448"/>
      <c r="W851" s="448"/>
      <c r="X851" s="448"/>
      <c r="Y851" s="448"/>
      <c r="Z851" s="448"/>
      <c r="AA851" s="448"/>
      <c r="AB851" s="448"/>
      <c r="AC851" s="448"/>
      <c r="AD851" s="448"/>
    </row>
    <row r="852" ht="12.75" customHeight="1">
      <c r="A852" s="448"/>
      <c r="B852" s="448"/>
      <c r="C852" s="448"/>
      <c r="D852" s="448"/>
      <c r="E852" s="448"/>
      <c r="F852" s="448"/>
      <c r="G852" s="448"/>
      <c r="H852" s="448"/>
      <c r="I852" s="448"/>
      <c r="J852" s="448"/>
      <c r="K852" s="448"/>
      <c r="L852" s="448"/>
      <c r="M852" s="448"/>
      <c r="N852" s="448"/>
      <c r="O852" s="448"/>
      <c r="P852" s="448"/>
      <c r="Q852" s="448"/>
      <c r="R852" s="448"/>
      <c r="S852" s="448"/>
      <c r="T852" s="448"/>
      <c r="U852" s="448"/>
      <c r="V852" s="448"/>
      <c r="W852" s="448"/>
      <c r="X852" s="448"/>
      <c r="Y852" s="448"/>
      <c r="Z852" s="448"/>
      <c r="AA852" s="448"/>
      <c r="AB852" s="448"/>
      <c r="AC852" s="448"/>
      <c r="AD852" s="448"/>
    </row>
    <row r="853" ht="12.75" customHeight="1">
      <c r="A853" s="448"/>
      <c r="B853" s="448"/>
      <c r="C853" s="448"/>
      <c r="D853" s="448"/>
      <c r="E853" s="448"/>
      <c r="F853" s="448"/>
      <c r="G853" s="448"/>
      <c r="H853" s="448"/>
      <c r="I853" s="448"/>
      <c r="J853" s="448"/>
      <c r="K853" s="448"/>
      <c r="L853" s="448"/>
      <c r="M853" s="448"/>
      <c r="N853" s="448"/>
      <c r="O853" s="448"/>
      <c r="P853" s="448"/>
      <c r="Q853" s="448"/>
      <c r="R853" s="448"/>
      <c r="S853" s="448"/>
      <c r="T853" s="448"/>
      <c r="U853" s="448"/>
      <c r="V853" s="448"/>
      <c r="W853" s="448"/>
      <c r="X853" s="448"/>
      <c r="Y853" s="448"/>
      <c r="Z853" s="448"/>
      <c r="AA853" s="448"/>
      <c r="AB853" s="448"/>
      <c r="AC853" s="448"/>
      <c r="AD853" s="448"/>
    </row>
    <row r="854" ht="12.75" customHeight="1">
      <c r="A854" s="448"/>
      <c r="B854" s="448"/>
      <c r="C854" s="448"/>
      <c r="D854" s="448"/>
      <c r="E854" s="448"/>
      <c r="F854" s="448"/>
      <c r="G854" s="448"/>
      <c r="H854" s="448"/>
      <c r="I854" s="448"/>
      <c r="J854" s="448"/>
      <c r="K854" s="448"/>
      <c r="L854" s="448"/>
      <c r="M854" s="448"/>
      <c r="N854" s="448"/>
      <c r="O854" s="448"/>
      <c r="P854" s="448"/>
      <c r="Q854" s="448"/>
      <c r="R854" s="448"/>
      <c r="S854" s="448"/>
      <c r="T854" s="448"/>
      <c r="U854" s="448"/>
      <c r="V854" s="448"/>
      <c r="W854" s="448"/>
      <c r="X854" s="448"/>
      <c r="Y854" s="448"/>
      <c r="Z854" s="448"/>
      <c r="AA854" s="448"/>
      <c r="AB854" s="448"/>
      <c r="AC854" s="448"/>
      <c r="AD854" s="448"/>
    </row>
    <row r="855" ht="12.75" customHeight="1">
      <c r="A855" s="448"/>
      <c r="B855" s="448"/>
      <c r="C855" s="448"/>
      <c r="D855" s="448"/>
      <c r="E855" s="448"/>
      <c r="F855" s="448"/>
      <c r="G855" s="448"/>
      <c r="H855" s="448"/>
      <c r="I855" s="448"/>
      <c r="J855" s="448"/>
      <c r="K855" s="448"/>
      <c r="L855" s="448"/>
      <c r="M855" s="448"/>
      <c r="N855" s="448"/>
      <c r="O855" s="448"/>
      <c r="P855" s="448"/>
      <c r="Q855" s="448"/>
      <c r="R855" s="448"/>
      <c r="S855" s="448"/>
      <c r="T855" s="448"/>
      <c r="U855" s="448"/>
      <c r="V855" s="448"/>
      <c r="W855" s="448"/>
      <c r="X855" s="448"/>
      <c r="Y855" s="448"/>
      <c r="Z855" s="448"/>
      <c r="AA855" s="448"/>
      <c r="AB855" s="448"/>
      <c r="AC855" s="448"/>
      <c r="AD855" s="448"/>
    </row>
    <row r="856" ht="12.75" customHeight="1">
      <c r="A856" s="448"/>
      <c r="B856" s="448"/>
      <c r="C856" s="448"/>
      <c r="D856" s="448"/>
      <c r="E856" s="448"/>
      <c r="F856" s="448"/>
      <c r="G856" s="448"/>
      <c r="H856" s="448"/>
      <c r="I856" s="448"/>
      <c r="J856" s="448"/>
      <c r="K856" s="448"/>
      <c r="L856" s="448"/>
      <c r="M856" s="448"/>
      <c r="N856" s="448"/>
      <c r="O856" s="448"/>
      <c r="P856" s="448"/>
      <c r="Q856" s="448"/>
      <c r="R856" s="448"/>
      <c r="S856" s="448"/>
      <c r="T856" s="448"/>
      <c r="U856" s="448"/>
      <c r="V856" s="448"/>
      <c r="W856" s="448"/>
      <c r="X856" s="448"/>
      <c r="Y856" s="448"/>
      <c r="Z856" s="448"/>
      <c r="AA856" s="448"/>
      <c r="AB856" s="448"/>
      <c r="AC856" s="448"/>
      <c r="AD856" s="448"/>
    </row>
    <row r="857" ht="12.75" customHeight="1">
      <c r="A857" s="448"/>
      <c r="B857" s="448"/>
      <c r="C857" s="448"/>
      <c r="D857" s="448"/>
      <c r="E857" s="448"/>
      <c r="F857" s="448"/>
      <c r="G857" s="448"/>
      <c r="H857" s="448"/>
      <c r="I857" s="448"/>
      <c r="J857" s="448"/>
      <c r="K857" s="448"/>
      <c r="L857" s="448"/>
      <c r="M857" s="448"/>
      <c r="N857" s="448"/>
      <c r="O857" s="448"/>
      <c r="P857" s="448"/>
      <c r="Q857" s="448"/>
      <c r="R857" s="448"/>
      <c r="S857" s="448"/>
      <c r="T857" s="448"/>
      <c r="U857" s="448"/>
      <c r="V857" s="448"/>
      <c r="W857" s="448"/>
      <c r="X857" s="448"/>
      <c r="Y857" s="448"/>
      <c r="Z857" s="448"/>
      <c r="AA857" s="448"/>
      <c r="AB857" s="448"/>
      <c r="AC857" s="448"/>
      <c r="AD857" s="448"/>
    </row>
    <row r="858" ht="12.75" customHeight="1">
      <c r="A858" s="448"/>
      <c r="B858" s="448"/>
      <c r="C858" s="448"/>
      <c r="D858" s="448"/>
      <c r="E858" s="448"/>
      <c r="F858" s="448"/>
      <c r="G858" s="448"/>
      <c r="H858" s="448"/>
      <c r="I858" s="448"/>
      <c r="J858" s="448"/>
      <c r="K858" s="448"/>
      <c r="L858" s="448"/>
      <c r="M858" s="448"/>
      <c r="N858" s="448"/>
      <c r="O858" s="448"/>
      <c r="P858" s="448"/>
      <c r="Q858" s="448"/>
      <c r="R858" s="448"/>
      <c r="S858" s="448"/>
      <c r="T858" s="448"/>
      <c r="U858" s="448"/>
      <c r="V858" s="448"/>
      <c r="W858" s="448"/>
      <c r="X858" s="448"/>
      <c r="Y858" s="448"/>
      <c r="Z858" s="448"/>
      <c r="AA858" s="448"/>
      <c r="AB858" s="448"/>
      <c r="AC858" s="448"/>
      <c r="AD858" s="448"/>
    </row>
    <row r="859" ht="12.75" customHeight="1">
      <c r="A859" s="448"/>
      <c r="B859" s="448"/>
      <c r="C859" s="448"/>
      <c r="D859" s="448"/>
      <c r="E859" s="448"/>
      <c r="F859" s="448"/>
      <c r="G859" s="448"/>
      <c r="H859" s="448"/>
      <c r="I859" s="448"/>
      <c r="J859" s="448"/>
      <c r="K859" s="448"/>
      <c r="L859" s="448"/>
      <c r="M859" s="448"/>
      <c r="N859" s="448"/>
      <c r="O859" s="448"/>
      <c r="P859" s="448"/>
      <c r="Q859" s="448"/>
      <c r="R859" s="448"/>
      <c r="S859" s="448"/>
      <c r="T859" s="448"/>
      <c r="U859" s="448"/>
      <c r="V859" s="448"/>
      <c r="W859" s="448"/>
      <c r="X859" s="448"/>
      <c r="Y859" s="448"/>
      <c r="Z859" s="448"/>
      <c r="AA859" s="448"/>
      <c r="AB859" s="448"/>
      <c r="AC859" s="448"/>
      <c r="AD859" s="448"/>
    </row>
    <row r="860" ht="12.75" customHeight="1">
      <c r="A860" s="448"/>
      <c r="B860" s="448"/>
      <c r="C860" s="448"/>
      <c r="D860" s="448"/>
      <c r="E860" s="448"/>
      <c r="F860" s="448"/>
      <c r="G860" s="448"/>
      <c r="H860" s="448"/>
      <c r="I860" s="448"/>
      <c r="J860" s="448"/>
      <c r="K860" s="448"/>
      <c r="L860" s="448"/>
      <c r="M860" s="448"/>
      <c r="N860" s="448"/>
      <c r="O860" s="448"/>
      <c r="P860" s="448"/>
      <c r="Q860" s="448"/>
      <c r="R860" s="448"/>
      <c r="S860" s="448"/>
      <c r="T860" s="448"/>
      <c r="U860" s="448"/>
      <c r="V860" s="448"/>
      <c r="W860" s="448"/>
      <c r="X860" s="448"/>
      <c r="Y860" s="448"/>
      <c r="Z860" s="448"/>
      <c r="AA860" s="448"/>
      <c r="AB860" s="448"/>
      <c r="AC860" s="448"/>
      <c r="AD860" s="448"/>
    </row>
    <row r="861" ht="12.75" customHeight="1">
      <c r="A861" s="448"/>
      <c r="B861" s="448"/>
      <c r="C861" s="448"/>
      <c r="D861" s="448"/>
      <c r="E861" s="448"/>
      <c r="F861" s="448"/>
      <c r="G861" s="448"/>
      <c r="H861" s="448"/>
      <c r="I861" s="448"/>
      <c r="J861" s="448"/>
      <c r="K861" s="448"/>
      <c r="L861" s="448"/>
      <c r="M861" s="448"/>
      <c r="N861" s="448"/>
      <c r="O861" s="448"/>
      <c r="P861" s="448"/>
      <c r="Q861" s="448"/>
      <c r="R861" s="448"/>
      <c r="S861" s="448"/>
      <c r="T861" s="448"/>
      <c r="U861" s="448"/>
      <c r="V861" s="448"/>
      <c r="W861" s="448"/>
      <c r="X861" s="448"/>
      <c r="Y861" s="448"/>
      <c r="Z861" s="448"/>
      <c r="AA861" s="448"/>
      <c r="AB861" s="448"/>
      <c r="AC861" s="448"/>
      <c r="AD861" s="448"/>
    </row>
    <row r="862" ht="12.75" customHeight="1">
      <c r="A862" s="448"/>
      <c r="B862" s="448"/>
      <c r="C862" s="448"/>
      <c r="D862" s="448"/>
      <c r="E862" s="448"/>
      <c r="F862" s="448"/>
      <c r="G862" s="448"/>
      <c r="H862" s="448"/>
      <c r="I862" s="448"/>
      <c r="J862" s="448"/>
      <c r="K862" s="448"/>
      <c r="L862" s="448"/>
      <c r="M862" s="448"/>
      <c r="N862" s="448"/>
      <c r="O862" s="448"/>
      <c r="P862" s="448"/>
      <c r="Q862" s="448"/>
      <c r="R862" s="448"/>
      <c r="S862" s="448"/>
      <c r="T862" s="448"/>
      <c r="U862" s="448"/>
      <c r="V862" s="448"/>
      <c r="W862" s="448"/>
      <c r="X862" s="448"/>
      <c r="Y862" s="448"/>
      <c r="Z862" s="448"/>
      <c r="AA862" s="448"/>
      <c r="AB862" s="448"/>
      <c r="AC862" s="448"/>
      <c r="AD862" s="448"/>
    </row>
    <row r="863" ht="12.75" customHeight="1">
      <c r="A863" s="448"/>
      <c r="B863" s="448"/>
      <c r="C863" s="448"/>
      <c r="D863" s="448"/>
      <c r="E863" s="448"/>
      <c r="F863" s="448"/>
      <c r="G863" s="448"/>
      <c r="H863" s="448"/>
      <c r="I863" s="448"/>
      <c r="J863" s="448"/>
      <c r="K863" s="448"/>
      <c r="L863" s="448"/>
      <c r="M863" s="448"/>
      <c r="N863" s="448"/>
      <c r="O863" s="448"/>
      <c r="P863" s="448"/>
      <c r="Q863" s="448"/>
      <c r="R863" s="448"/>
      <c r="S863" s="448"/>
      <c r="T863" s="448"/>
      <c r="U863" s="448"/>
      <c r="V863" s="448"/>
      <c r="W863" s="448"/>
      <c r="X863" s="448"/>
      <c r="Y863" s="448"/>
      <c r="Z863" s="448"/>
      <c r="AA863" s="448"/>
      <c r="AB863" s="448"/>
      <c r="AC863" s="448"/>
      <c r="AD863" s="448"/>
    </row>
    <row r="864" ht="12.75" customHeight="1">
      <c r="A864" s="448"/>
      <c r="B864" s="448"/>
      <c r="C864" s="448"/>
      <c r="D864" s="448"/>
      <c r="E864" s="448"/>
      <c r="F864" s="448"/>
      <c r="G864" s="448"/>
      <c r="H864" s="448"/>
      <c r="I864" s="448"/>
      <c r="J864" s="448"/>
      <c r="K864" s="448"/>
      <c r="L864" s="448"/>
      <c r="M864" s="448"/>
      <c r="N864" s="448"/>
      <c r="O864" s="448"/>
      <c r="P864" s="448"/>
      <c r="Q864" s="448"/>
      <c r="R864" s="448"/>
      <c r="S864" s="448"/>
      <c r="T864" s="448"/>
      <c r="U864" s="448"/>
      <c r="V864" s="448"/>
      <c r="W864" s="448"/>
      <c r="X864" s="448"/>
      <c r="Y864" s="448"/>
      <c r="Z864" s="448"/>
      <c r="AA864" s="448"/>
      <c r="AB864" s="448"/>
      <c r="AC864" s="448"/>
      <c r="AD864" s="448"/>
    </row>
    <row r="865" ht="12.75" customHeight="1">
      <c r="A865" s="448"/>
      <c r="B865" s="448"/>
      <c r="C865" s="448"/>
      <c r="D865" s="448"/>
      <c r="E865" s="448"/>
      <c r="F865" s="448"/>
      <c r="G865" s="448"/>
      <c r="H865" s="448"/>
      <c r="I865" s="448"/>
      <c r="J865" s="448"/>
      <c r="K865" s="448"/>
      <c r="L865" s="448"/>
      <c r="M865" s="448"/>
      <c r="N865" s="448"/>
      <c r="O865" s="448"/>
      <c r="P865" s="448"/>
      <c r="Q865" s="448"/>
      <c r="R865" s="448"/>
      <c r="S865" s="448"/>
      <c r="T865" s="448"/>
      <c r="U865" s="448"/>
      <c r="V865" s="448"/>
      <c r="W865" s="448"/>
      <c r="X865" s="448"/>
      <c r="Y865" s="448"/>
      <c r="Z865" s="448"/>
      <c r="AA865" s="448"/>
      <c r="AB865" s="448"/>
      <c r="AC865" s="448"/>
      <c r="AD865" s="448"/>
    </row>
    <row r="866" ht="12.75" customHeight="1">
      <c r="A866" s="448"/>
      <c r="B866" s="448"/>
      <c r="C866" s="448"/>
      <c r="D866" s="448"/>
      <c r="E866" s="448"/>
      <c r="F866" s="448"/>
      <c r="G866" s="448"/>
      <c r="H866" s="448"/>
      <c r="I866" s="448"/>
      <c r="J866" s="448"/>
      <c r="K866" s="448"/>
      <c r="L866" s="448"/>
      <c r="M866" s="448"/>
      <c r="N866" s="448"/>
      <c r="O866" s="448"/>
      <c r="P866" s="448"/>
      <c r="Q866" s="448"/>
      <c r="R866" s="448"/>
      <c r="S866" s="448"/>
      <c r="T866" s="448"/>
      <c r="U866" s="448"/>
      <c r="V866" s="448"/>
      <c r="W866" s="448"/>
      <c r="X866" s="448"/>
      <c r="Y866" s="448"/>
      <c r="Z866" s="448"/>
      <c r="AA866" s="448"/>
      <c r="AB866" s="448"/>
      <c r="AC866" s="448"/>
      <c r="AD866" s="448"/>
    </row>
    <row r="867" ht="12.75" customHeight="1">
      <c r="A867" s="448"/>
      <c r="B867" s="448"/>
      <c r="C867" s="448"/>
      <c r="D867" s="448"/>
      <c r="E867" s="448"/>
      <c r="F867" s="448"/>
      <c r="G867" s="448"/>
      <c r="H867" s="448"/>
      <c r="I867" s="448"/>
      <c r="J867" s="448"/>
      <c r="K867" s="448"/>
      <c r="L867" s="448"/>
      <c r="M867" s="448"/>
      <c r="N867" s="448"/>
      <c r="O867" s="448"/>
      <c r="P867" s="448"/>
      <c r="Q867" s="448"/>
      <c r="R867" s="448"/>
      <c r="S867" s="448"/>
      <c r="T867" s="448"/>
      <c r="U867" s="448"/>
      <c r="V867" s="448"/>
      <c r="W867" s="448"/>
      <c r="X867" s="448"/>
      <c r="Y867" s="448"/>
      <c r="Z867" s="448"/>
      <c r="AA867" s="448"/>
      <c r="AB867" s="448"/>
      <c r="AC867" s="448"/>
      <c r="AD867" s="448"/>
    </row>
    <row r="868" ht="12.75" customHeight="1">
      <c r="A868" s="448"/>
      <c r="B868" s="448"/>
      <c r="C868" s="448"/>
      <c r="D868" s="448"/>
      <c r="E868" s="448"/>
      <c r="F868" s="448"/>
      <c r="G868" s="448"/>
      <c r="H868" s="448"/>
      <c r="I868" s="448"/>
      <c r="J868" s="448"/>
      <c r="K868" s="448"/>
      <c r="L868" s="448"/>
      <c r="M868" s="448"/>
      <c r="N868" s="448"/>
      <c r="O868" s="448"/>
      <c r="P868" s="448"/>
      <c r="Q868" s="448"/>
      <c r="R868" s="448"/>
      <c r="S868" s="448"/>
      <c r="T868" s="448"/>
      <c r="U868" s="448"/>
      <c r="V868" s="448"/>
      <c r="W868" s="448"/>
      <c r="X868" s="448"/>
      <c r="Y868" s="448"/>
      <c r="Z868" s="448"/>
      <c r="AA868" s="448"/>
      <c r="AB868" s="448"/>
      <c r="AC868" s="448"/>
      <c r="AD868" s="448"/>
    </row>
    <row r="869" ht="12.75" customHeight="1">
      <c r="A869" s="448"/>
      <c r="B869" s="448"/>
      <c r="C869" s="448"/>
      <c r="D869" s="448"/>
      <c r="E869" s="448"/>
      <c r="F869" s="448"/>
      <c r="G869" s="448"/>
      <c r="H869" s="448"/>
      <c r="I869" s="448"/>
      <c r="J869" s="448"/>
      <c r="K869" s="448"/>
      <c r="L869" s="448"/>
      <c r="M869" s="448"/>
      <c r="N869" s="448"/>
      <c r="O869" s="448"/>
      <c r="P869" s="448"/>
      <c r="Q869" s="448"/>
      <c r="R869" s="448"/>
      <c r="S869" s="448"/>
      <c r="T869" s="448"/>
      <c r="U869" s="448"/>
      <c r="V869" s="448"/>
      <c r="W869" s="448"/>
      <c r="X869" s="448"/>
      <c r="Y869" s="448"/>
      <c r="Z869" s="448"/>
      <c r="AA869" s="448"/>
      <c r="AB869" s="448"/>
      <c r="AC869" s="448"/>
      <c r="AD869" s="448"/>
    </row>
    <row r="870" ht="12.75" customHeight="1">
      <c r="A870" s="448"/>
      <c r="B870" s="448"/>
      <c r="C870" s="448"/>
      <c r="D870" s="448"/>
      <c r="E870" s="448"/>
      <c r="F870" s="448"/>
      <c r="G870" s="448"/>
      <c r="H870" s="448"/>
      <c r="I870" s="448"/>
      <c r="J870" s="448"/>
      <c r="K870" s="448"/>
      <c r="L870" s="448"/>
      <c r="M870" s="448"/>
      <c r="N870" s="448"/>
      <c r="O870" s="448"/>
      <c r="P870" s="448"/>
      <c r="Q870" s="448"/>
      <c r="R870" s="448"/>
      <c r="S870" s="448"/>
      <c r="T870" s="448"/>
      <c r="U870" s="448"/>
      <c r="V870" s="448"/>
      <c r="W870" s="448"/>
      <c r="X870" s="448"/>
      <c r="Y870" s="448"/>
      <c r="Z870" s="448"/>
      <c r="AA870" s="448"/>
      <c r="AB870" s="448"/>
      <c r="AC870" s="448"/>
      <c r="AD870" s="448"/>
    </row>
    <row r="871" ht="12.75" customHeight="1">
      <c r="A871" s="448"/>
      <c r="B871" s="448"/>
      <c r="C871" s="448"/>
      <c r="D871" s="448"/>
      <c r="E871" s="448"/>
      <c r="F871" s="448"/>
      <c r="G871" s="448"/>
      <c r="H871" s="448"/>
      <c r="I871" s="448"/>
      <c r="J871" s="448"/>
      <c r="K871" s="448"/>
      <c r="L871" s="448"/>
      <c r="M871" s="448"/>
      <c r="N871" s="448"/>
      <c r="O871" s="448"/>
      <c r="P871" s="448"/>
      <c r="Q871" s="448"/>
      <c r="R871" s="448"/>
      <c r="S871" s="448"/>
      <c r="T871" s="448"/>
      <c r="U871" s="448"/>
      <c r="V871" s="448"/>
      <c r="W871" s="448"/>
      <c r="X871" s="448"/>
      <c r="Y871" s="448"/>
      <c r="Z871" s="448"/>
      <c r="AA871" s="448"/>
      <c r="AB871" s="448"/>
      <c r="AC871" s="448"/>
      <c r="AD871" s="448"/>
    </row>
    <row r="872" ht="12.75" customHeight="1">
      <c r="A872" s="448"/>
      <c r="B872" s="448"/>
      <c r="C872" s="448"/>
      <c r="D872" s="448"/>
      <c r="E872" s="448"/>
      <c r="F872" s="448"/>
      <c r="G872" s="448"/>
      <c r="H872" s="448"/>
      <c r="I872" s="448"/>
      <c r="J872" s="448"/>
      <c r="K872" s="448"/>
      <c r="L872" s="448"/>
      <c r="M872" s="448"/>
      <c r="N872" s="448"/>
      <c r="O872" s="448"/>
      <c r="P872" s="448"/>
      <c r="Q872" s="448"/>
      <c r="R872" s="448"/>
      <c r="S872" s="448"/>
      <c r="T872" s="448"/>
      <c r="U872" s="448"/>
      <c r="V872" s="448"/>
      <c r="W872" s="448"/>
      <c r="X872" s="448"/>
      <c r="Y872" s="448"/>
      <c r="Z872" s="448"/>
      <c r="AA872" s="448"/>
      <c r="AB872" s="448"/>
      <c r="AC872" s="448"/>
      <c r="AD872" s="448"/>
    </row>
    <row r="873" ht="12.75" customHeight="1">
      <c r="A873" s="448"/>
      <c r="B873" s="448"/>
      <c r="C873" s="448"/>
      <c r="D873" s="448"/>
      <c r="E873" s="448"/>
      <c r="F873" s="448"/>
      <c r="G873" s="448"/>
      <c r="H873" s="448"/>
      <c r="I873" s="448"/>
      <c r="J873" s="448"/>
      <c r="K873" s="448"/>
      <c r="L873" s="448"/>
      <c r="M873" s="448"/>
      <c r="N873" s="448"/>
      <c r="O873" s="448"/>
      <c r="P873" s="448"/>
      <c r="Q873" s="448"/>
      <c r="R873" s="448"/>
      <c r="S873" s="448"/>
      <c r="T873" s="448"/>
      <c r="U873" s="448"/>
      <c r="V873" s="448"/>
      <c r="W873" s="448"/>
      <c r="X873" s="448"/>
      <c r="Y873" s="448"/>
      <c r="Z873" s="448"/>
      <c r="AA873" s="448"/>
      <c r="AB873" s="448"/>
      <c r="AC873" s="448"/>
      <c r="AD873" s="448"/>
    </row>
    <row r="874" ht="12.75" customHeight="1">
      <c r="A874" s="448"/>
      <c r="B874" s="448"/>
      <c r="C874" s="448"/>
      <c r="D874" s="448"/>
      <c r="E874" s="448"/>
      <c r="F874" s="448"/>
      <c r="G874" s="448"/>
      <c r="H874" s="448"/>
      <c r="I874" s="448"/>
      <c r="J874" s="448"/>
      <c r="K874" s="448"/>
      <c r="L874" s="448"/>
      <c r="M874" s="448"/>
      <c r="N874" s="448"/>
      <c r="O874" s="448"/>
      <c r="P874" s="448"/>
      <c r="Q874" s="448"/>
      <c r="R874" s="448"/>
      <c r="S874" s="448"/>
      <c r="T874" s="448"/>
      <c r="U874" s="448"/>
      <c r="V874" s="448"/>
      <c r="W874" s="448"/>
      <c r="X874" s="448"/>
      <c r="Y874" s="448"/>
      <c r="Z874" s="448"/>
      <c r="AA874" s="448"/>
      <c r="AB874" s="448"/>
      <c r="AC874" s="448"/>
      <c r="AD874" s="448"/>
    </row>
    <row r="875" ht="12.75" customHeight="1">
      <c r="A875" s="448"/>
      <c r="B875" s="448"/>
      <c r="C875" s="448"/>
      <c r="D875" s="448"/>
      <c r="E875" s="448"/>
      <c r="F875" s="448"/>
      <c r="G875" s="448"/>
      <c r="H875" s="448"/>
      <c r="I875" s="448"/>
      <c r="J875" s="448"/>
      <c r="K875" s="448"/>
      <c r="L875" s="448"/>
      <c r="M875" s="448"/>
      <c r="N875" s="448"/>
      <c r="O875" s="448"/>
      <c r="P875" s="448"/>
      <c r="Q875" s="448"/>
      <c r="R875" s="448"/>
      <c r="S875" s="448"/>
      <c r="T875" s="448"/>
      <c r="U875" s="448"/>
      <c r="V875" s="448"/>
      <c r="W875" s="448"/>
      <c r="X875" s="448"/>
      <c r="Y875" s="448"/>
      <c r="Z875" s="448"/>
      <c r="AA875" s="448"/>
      <c r="AB875" s="448"/>
      <c r="AC875" s="448"/>
      <c r="AD875" s="448"/>
    </row>
    <row r="876" ht="12.75" customHeight="1">
      <c r="A876" s="448"/>
      <c r="B876" s="448"/>
      <c r="C876" s="448"/>
      <c r="D876" s="448"/>
      <c r="E876" s="448"/>
      <c r="F876" s="448"/>
      <c r="G876" s="448"/>
      <c r="H876" s="448"/>
      <c r="I876" s="448"/>
      <c r="J876" s="448"/>
      <c r="K876" s="448"/>
      <c r="L876" s="448"/>
      <c r="M876" s="448"/>
      <c r="N876" s="448"/>
      <c r="O876" s="448"/>
      <c r="P876" s="448"/>
      <c r="Q876" s="448"/>
      <c r="R876" s="448"/>
      <c r="S876" s="448"/>
      <c r="T876" s="448"/>
      <c r="U876" s="448"/>
      <c r="V876" s="448"/>
      <c r="W876" s="448"/>
      <c r="X876" s="448"/>
      <c r="Y876" s="448"/>
      <c r="Z876" s="448"/>
      <c r="AA876" s="448"/>
      <c r="AB876" s="448"/>
      <c r="AC876" s="448"/>
      <c r="AD876" s="448"/>
    </row>
    <row r="877" ht="12.75" customHeight="1">
      <c r="A877" s="448"/>
      <c r="B877" s="448"/>
      <c r="C877" s="448"/>
      <c r="D877" s="448"/>
      <c r="E877" s="448"/>
      <c r="F877" s="448"/>
      <c r="G877" s="448"/>
      <c r="H877" s="448"/>
      <c r="I877" s="448"/>
      <c r="J877" s="448"/>
      <c r="K877" s="448"/>
      <c r="L877" s="448"/>
      <c r="M877" s="448"/>
      <c r="N877" s="448"/>
      <c r="O877" s="448"/>
      <c r="P877" s="448"/>
      <c r="Q877" s="448"/>
      <c r="R877" s="448"/>
      <c r="S877" s="448"/>
      <c r="T877" s="448"/>
      <c r="U877" s="448"/>
      <c r="V877" s="448"/>
      <c r="W877" s="448"/>
      <c r="X877" s="448"/>
      <c r="Y877" s="448"/>
      <c r="Z877" s="448"/>
      <c r="AA877" s="448"/>
      <c r="AB877" s="448"/>
      <c r="AC877" s="448"/>
      <c r="AD877" s="448"/>
    </row>
    <row r="878" ht="12.75" customHeight="1">
      <c r="A878" s="448"/>
      <c r="B878" s="448"/>
      <c r="C878" s="448"/>
      <c r="D878" s="448"/>
      <c r="E878" s="448"/>
      <c r="F878" s="448"/>
      <c r="G878" s="448"/>
      <c r="H878" s="448"/>
      <c r="I878" s="448"/>
      <c r="J878" s="448"/>
      <c r="K878" s="448"/>
      <c r="L878" s="448"/>
      <c r="M878" s="448"/>
      <c r="N878" s="448"/>
      <c r="O878" s="448"/>
      <c r="P878" s="448"/>
      <c r="Q878" s="448"/>
      <c r="R878" s="448"/>
      <c r="S878" s="448"/>
      <c r="T878" s="448"/>
      <c r="U878" s="448"/>
      <c r="V878" s="448"/>
      <c r="W878" s="448"/>
      <c r="X878" s="448"/>
      <c r="Y878" s="448"/>
      <c r="Z878" s="448"/>
      <c r="AA878" s="448"/>
      <c r="AB878" s="448"/>
      <c r="AC878" s="448"/>
      <c r="AD878" s="448"/>
    </row>
    <row r="879" ht="12.75" customHeight="1">
      <c r="A879" s="448"/>
      <c r="B879" s="448"/>
      <c r="C879" s="448"/>
      <c r="D879" s="448"/>
      <c r="E879" s="448"/>
      <c r="F879" s="448"/>
      <c r="G879" s="448"/>
      <c r="H879" s="448"/>
      <c r="I879" s="448"/>
      <c r="J879" s="448"/>
      <c r="K879" s="448"/>
      <c r="L879" s="448"/>
      <c r="M879" s="448"/>
      <c r="N879" s="448"/>
      <c r="O879" s="448"/>
      <c r="P879" s="448"/>
      <c r="Q879" s="448"/>
      <c r="R879" s="448"/>
      <c r="S879" s="448"/>
      <c r="T879" s="448"/>
      <c r="U879" s="448"/>
      <c r="V879" s="448"/>
      <c r="W879" s="448"/>
      <c r="X879" s="448"/>
      <c r="Y879" s="448"/>
      <c r="Z879" s="448"/>
      <c r="AA879" s="448"/>
      <c r="AB879" s="448"/>
      <c r="AC879" s="448"/>
      <c r="AD879" s="448"/>
    </row>
    <row r="880" ht="12.75" customHeight="1">
      <c r="A880" s="448"/>
      <c r="B880" s="448"/>
      <c r="C880" s="448"/>
      <c r="D880" s="448"/>
      <c r="E880" s="448"/>
      <c r="F880" s="448"/>
      <c r="G880" s="448"/>
      <c r="H880" s="448"/>
      <c r="I880" s="448"/>
      <c r="J880" s="448"/>
      <c r="K880" s="448"/>
      <c r="L880" s="448"/>
      <c r="M880" s="448"/>
      <c r="N880" s="448"/>
      <c r="O880" s="448"/>
      <c r="P880" s="448"/>
      <c r="Q880" s="448"/>
      <c r="R880" s="448"/>
      <c r="S880" s="448"/>
      <c r="T880" s="448"/>
      <c r="U880" s="448"/>
      <c r="V880" s="448"/>
      <c r="W880" s="448"/>
      <c r="X880" s="448"/>
      <c r="Y880" s="448"/>
      <c r="Z880" s="448"/>
      <c r="AA880" s="448"/>
      <c r="AB880" s="448"/>
      <c r="AC880" s="448"/>
      <c r="AD880" s="448"/>
    </row>
    <row r="881" ht="12.75" customHeight="1">
      <c r="A881" s="448"/>
      <c r="B881" s="448"/>
      <c r="C881" s="448"/>
      <c r="D881" s="448"/>
      <c r="E881" s="448"/>
      <c r="F881" s="448"/>
      <c r="G881" s="448"/>
      <c r="H881" s="448"/>
      <c r="I881" s="448"/>
      <c r="J881" s="448"/>
      <c r="K881" s="448"/>
      <c r="L881" s="448"/>
      <c r="M881" s="448"/>
      <c r="N881" s="448"/>
      <c r="O881" s="448"/>
      <c r="P881" s="448"/>
      <c r="Q881" s="448"/>
      <c r="R881" s="448"/>
      <c r="S881" s="448"/>
      <c r="T881" s="448"/>
      <c r="U881" s="448"/>
      <c r="V881" s="448"/>
      <c r="W881" s="448"/>
      <c r="X881" s="448"/>
      <c r="Y881" s="448"/>
      <c r="Z881" s="448"/>
      <c r="AA881" s="448"/>
      <c r="AB881" s="448"/>
      <c r="AC881" s="448"/>
      <c r="AD881" s="448"/>
    </row>
    <row r="882" ht="12.75" customHeight="1">
      <c r="A882" s="448"/>
      <c r="B882" s="448"/>
      <c r="C882" s="448"/>
      <c r="D882" s="448"/>
      <c r="E882" s="448"/>
      <c r="F882" s="448"/>
      <c r="G882" s="448"/>
      <c r="H882" s="448"/>
      <c r="I882" s="448"/>
      <c r="J882" s="448"/>
      <c r="K882" s="448"/>
      <c r="L882" s="448"/>
      <c r="M882" s="448"/>
      <c r="N882" s="448"/>
      <c r="O882" s="448"/>
      <c r="P882" s="448"/>
      <c r="Q882" s="448"/>
      <c r="R882" s="448"/>
      <c r="S882" s="448"/>
      <c r="T882" s="448"/>
      <c r="U882" s="448"/>
      <c r="V882" s="448"/>
      <c r="W882" s="448"/>
      <c r="X882" s="448"/>
      <c r="Y882" s="448"/>
      <c r="Z882" s="448"/>
      <c r="AA882" s="448"/>
      <c r="AB882" s="448"/>
      <c r="AC882" s="448"/>
      <c r="AD882" s="448"/>
    </row>
    <row r="883" ht="12.75" customHeight="1">
      <c r="A883" s="448"/>
      <c r="B883" s="448"/>
      <c r="C883" s="448"/>
      <c r="D883" s="448"/>
      <c r="E883" s="448"/>
      <c r="F883" s="448"/>
      <c r="G883" s="448"/>
      <c r="H883" s="448"/>
      <c r="I883" s="448"/>
      <c r="J883" s="448"/>
      <c r="K883" s="448"/>
      <c r="L883" s="448"/>
      <c r="M883" s="448"/>
      <c r="N883" s="448"/>
      <c r="O883" s="448"/>
      <c r="P883" s="448"/>
      <c r="Q883" s="448"/>
      <c r="R883" s="448"/>
      <c r="S883" s="448"/>
      <c r="T883" s="448"/>
      <c r="U883" s="448"/>
      <c r="V883" s="448"/>
      <c r="W883" s="448"/>
      <c r="X883" s="448"/>
      <c r="Y883" s="448"/>
      <c r="Z883" s="448"/>
      <c r="AA883" s="448"/>
      <c r="AB883" s="448"/>
      <c r="AC883" s="448"/>
      <c r="AD883" s="448"/>
    </row>
    <row r="884" ht="12.75" customHeight="1">
      <c r="A884" s="448"/>
      <c r="B884" s="448"/>
      <c r="C884" s="448"/>
      <c r="D884" s="448"/>
      <c r="E884" s="448"/>
      <c r="F884" s="448"/>
      <c r="G884" s="448"/>
      <c r="H884" s="448"/>
      <c r="I884" s="448"/>
      <c r="J884" s="448"/>
      <c r="K884" s="448"/>
      <c r="L884" s="448"/>
      <c r="M884" s="448"/>
      <c r="N884" s="448"/>
      <c r="O884" s="448"/>
      <c r="P884" s="448"/>
      <c r="Q884" s="448"/>
      <c r="R884" s="448"/>
      <c r="S884" s="448"/>
      <c r="T884" s="448"/>
      <c r="U884" s="448"/>
      <c r="V884" s="448"/>
      <c r="W884" s="448"/>
      <c r="X884" s="448"/>
      <c r="Y884" s="448"/>
      <c r="Z884" s="448"/>
      <c r="AA884" s="448"/>
      <c r="AB884" s="448"/>
      <c r="AC884" s="448"/>
      <c r="AD884" s="448"/>
    </row>
    <row r="885" ht="12.75" customHeight="1">
      <c r="A885" s="448"/>
      <c r="B885" s="448"/>
      <c r="C885" s="448"/>
      <c r="D885" s="448"/>
      <c r="E885" s="448"/>
      <c r="F885" s="448"/>
      <c r="G885" s="448"/>
      <c r="H885" s="448"/>
      <c r="I885" s="448"/>
      <c r="J885" s="448"/>
      <c r="K885" s="448"/>
      <c r="L885" s="448"/>
      <c r="M885" s="448"/>
      <c r="N885" s="448"/>
      <c r="O885" s="448"/>
      <c r="P885" s="448"/>
      <c r="Q885" s="448"/>
      <c r="R885" s="448"/>
      <c r="S885" s="448"/>
      <c r="T885" s="448"/>
      <c r="U885" s="448"/>
      <c r="V885" s="448"/>
      <c r="W885" s="448"/>
      <c r="X885" s="448"/>
      <c r="Y885" s="448"/>
      <c r="Z885" s="448"/>
      <c r="AA885" s="448"/>
      <c r="AB885" s="448"/>
      <c r="AC885" s="448"/>
      <c r="AD885" s="448"/>
    </row>
    <row r="886" ht="12.75" customHeight="1">
      <c r="A886" s="448"/>
      <c r="B886" s="448"/>
      <c r="C886" s="448"/>
      <c r="D886" s="448"/>
      <c r="E886" s="448"/>
      <c r="F886" s="448"/>
      <c r="G886" s="448"/>
      <c r="H886" s="448"/>
      <c r="I886" s="448"/>
      <c r="J886" s="448"/>
      <c r="K886" s="448"/>
      <c r="L886" s="448"/>
      <c r="M886" s="448"/>
      <c r="N886" s="448"/>
      <c r="O886" s="448"/>
      <c r="P886" s="448"/>
      <c r="Q886" s="448"/>
      <c r="R886" s="448"/>
      <c r="S886" s="448"/>
      <c r="T886" s="448"/>
      <c r="U886" s="448"/>
      <c r="V886" s="448"/>
      <c r="W886" s="448"/>
      <c r="X886" s="448"/>
      <c r="Y886" s="448"/>
      <c r="Z886" s="448"/>
      <c r="AA886" s="448"/>
      <c r="AB886" s="448"/>
      <c r="AC886" s="448"/>
      <c r="AD886" s="448"/>
    </row>
    <row r="887" ht="12.75" customHeight="1">
      <c r="A887" s="448"/>
      <c r="B887" s="448"/>
      <c r="C887" s="448"/>
      <c r="D887" s="448"/>
      <c r="E887" s="448"/>
      <c r="F887" s="448"/>
      <c r="G887" s="448"/>
      <c r="H887" s="448"/>
      <c r="I887" s="448"/>
      <c r="J887" s="448"/>
      <c r="K887" s="448"/>
      <c r="L887" s="448"/>
      <c r="M887" s="448"/>
      <c r="N887" s="448"/>
      <c r="O887" s="448"/>
      <c r="P887" s="448"/>
      <c r="Q887" s="448"/>
      <c r="R887" s="448"/>
      <c r="S887" s="448"/>
      <c r="T887" s="448"/>
      <c r="U887" s="448"/>
      <c r="V887" s="448"/>
      <c r="W887" s="448"/>
      <c r="X887" s="448"/>
      <c r="Y887" s="448"/>
      <c r="Z887" s="448"/>
      <c r="AA887" s="448"/>
      <c r="AB887" s="448"/>
      <c r="AC887" s="448"/>
      <c r="AD887" s="448"/>
    </row>
    <row r="888" ht="12.75" customHeight="1">
      <c r="A888" s="448"/>
      <c r="B888" s="448"/>
      <c r="C888" s="448"/>
      <c r="D888" s="448"/>
      <c r="E888" s="448"/>
      <c r="F888" s="448"/>
      <c r="G888" s="448"/>
      <c r="H888" s="448"/>
      <c r="I888" s="448"/>
      <c r="J888" s="448"/>
      <c r="K888" s="448"/>
      <c r="L888" s="448"/>
      <c r="M888" s="448"/>
      <c r="N888" s="448"/>
      <c r="O888" s="448"/>
      <c r="P888" s="448"/>
      <c r="Q888" s="448"/>
      <c r="R888" s="448"/>
      <c r="S888" s="448"/>
      <c r="T888" s="448"/>
      <c r="U888" s="448"/>
      <c r="V888" s="448"/>
      <c r="W888" s="448"/>
      <c r="X888" s="448"/>
      <c r="Y888" s="448"/>
      <c r="Z888" s="448"/>
      <c r="AA888" s="448"/>
      <c r="AB888" s="448"/>
      <c r="AC888" s="448"/>
      <c r="AD888" s="448"/>
    </row>
    <row r="889" ht="12.75" customHeight="1">
      <c r="A889" s="448"/>
      <c r="B889" s="448"/>
      <c r="C889" s="448"/>
      <c r="D889" s="448"/>
      <c r="E889" s="448"/>
      <c r="F889" s="448"/>
      <c r="G889" s="448"/>
      <c r="H889" s="448"/>
      <c r="I889" s="448"/>
      <c r="J889" s="448"/>
      <c r="K889" s="448"/>
      <c r="L889" s="448"/>
      <c r="M889" s="448"/>
      <c r="N889" s="448"/>
      <c r="O889" s="448"/>
      <c r="P889" s="448"/>
      <c r="Q889" s="448"/>
      <c r="R889" s="448"/>
      <c r="S889" s="448"/>
      <c r="T889" s="448"/>
      <c r="U889" s="448"/>
      <c r="V889" s="448"/>
      <c r="W889" s="448"/>
      <c r="X889" s="448"/>
      <c r="Y889" s="448"/>
      <c r="Z889" s="448"/>
      <c r="AA889" s="448"/>
      <c r="AB889" s="448"/>
      <c r="AC889" s="448"/>
      <c r="AD889" s="448"/>
    </row>
    <row r="890" ht="12.75" customHeight="1">
      <c r="A890" s="448"/>
      <c r="B890" s="448"/>
      <c r="C890" s="448"/>
      <c r="D890" s="448"/>
      <c r="E890" s="448"/>
      <c r="F890" s="448"/>
      <c r="G890" s="448"/>
      <c r="H890" s="448"/>
      <c r="I890" s="448"/>
      <c r="J890" s="448"/>
      <c r="K890" s="448"/>
      <c r="L890" s="448"/>
      <c r="M890" s="448"/>
      <c r="N890" s="448"/>
      <c r="O890" s="448"/>
      <c r="P890" s="448"/>
      <c r="Q890" s="448"/>
      <c r="R890" s="448"/>
      <c r="S890" s="448"/>
      <c r="T890" s="448"/>
      <c r="U890" s="448"/>
      <c r="V890" s="448"/>
      <c r="W890" s="448"/>
      <c r="X890" s="448"/>
      <c r="Y890" s="448"/>
      <c r="Z890" s="448"/>
      <c r="AA890" s="448"/>
      <c r="AB890" s="448"/>
      <c r="AC890" s="448"/>
      <c r="AD890" s="448"/>
    </row>
    <row r="891" ht="12.75" customHeight="1">
      <c r="A891" s="448"/>
      <c r="B891" s="448"/>
      <c r="C891" s="448"/>
      <c r="D891" s="448"/>
      <c r="E891" s="448"/>
      <c r="F891" s="448"/>
      <c r="G891" s="448"/>
      <c r="H891" s="448"/>
      <c r="I891" s="448"/>
      <c r="J891" s="448"/>
      <c r="K891" s="448"/>
      <c r="L891" s="448"/>
      <c r="M891" s="448"/>
      <c r="N891" s="448"/>
      <c r="O891" s="448"/>
      <c r="P891" s="448"/>
      <c r="Q891" s="448"/>
      <c r="R891" s="448"/>
      <c r="S891" s="448"/>
      <c r="T891" s="448"/>
      <c r="U891" s="448"/>
      <c r="V891" s="448"/>
      <c r="W891" s="448"/>
      <c r="X891" s="448"/>
      <c r="Y891" s="448"/>
      <c r="Z891" s="448"/>
      <c r="AA891" s="448"/>
      <c r="AB891" s="448"/>
      <c r="AC891" s="448"/>
      <c r="AD891" s="448"/>
    </row>
    <row r="892" ht="12.75" customHeight="1">
      <c r="A892" s="448"/>
      <c r="B892" s="448"/>
      <c r="C892" s="448"/>
      <c r="D892" s="448"/>
      <c r="E892" s="448"/>
      <c r="F892" s="448"/>
      <c r="G892" s="448"/>
      <c r="H892" s="448"/>
      <c r="I892" s="448"/>
      <c r="J892" s="448"/>
      <c r="K892" s="448"/>
      <c r="L892" s="448"/>
      <c r="M892" s="448"/>
      <c r="N892" s="448"/>
      <c r="O892" s="448"/>
      <c r="P892" s="448"/>
      <c r="Q892" s="448"/>
      <c r="R892" s="448"/>
      <c r="S892" s="448"/>
      <c r="T892" s="448"/>
      <c r="U892" s="448"/>
      <c r="V892" s="448"/>
      <c r="W892" s="448"/>
      <c r="X892" s="448"/>
      <c r="Y892" s="448"/>
      <c r="Z892" s="448"/>
      <c r="AA892" s="448"/>
      <c r="AB892" s="448"/>
      <c r="AC892" s="448"/>
      <c r="AD892" s="448"/>
    </row>
    <row r="893" ht="12.75" customHeight="1">
      <c r="A893" s="448"/>
      <c r="B893" s="448"/>
      <c r="C893" s="448"/>
      <c r="D893" s="448"/>
      <c r="E893" s="448"/>
      <c r="F893" s="448"/>
      <c r="G893" s="448"/>
      <c r="H893" s="448"/>
      <c r="I893" s="448"/>
      <c r="J893" s="448"/>
      <c r="K893" s="448"/>
      <c r="L893" s="448"/>
      <c r="M893" s="448"/>
      <c r="N893" s="448"/>
      <c r="O893" s="448"/>
      <c r="P893" s="448"/>
      <c r="Q893" s="448"/>
      <c r="R893" s="448"/>
      <c r="S893" s="448"/>
      <c r="T893" s="448"/>
      <c r="U893" s="448"/>
      <c r="V893" s="448"/>
      <c r="W893" s="448"/>
      <c r="X893" s="448"/>
      <c r="Y893" s="448"/>
      <c r="Z893" s="448"/>
      <c r="AA893" s="448"/>
      <c r="AB893" s="448"/>
      <c r="AC893" s="448"/>
      <c r="AD893" s="448"/>
    </row>
    <row r="894" ht="12.75" customHeight="1">
      <c r="A894" s="448"/>
      <c r="B894" s="448"/>
      <c r="C894" s="448"/>
      <c r="D894" s="448"/>
      <c r="E894" s="448"/>
      <c r="F894" s="448"/>
      <c r="G894" s="448"/>
      <c r="H894" s="448"/>
      <c r="I894" s="448"/>
      <c r="J894" s="448"/>
      <c r="K894" s="448"/>
      <c r="L894" s="448"/>
      <c r="M894" s="448"/>
      <c r="N894" s="448"/>
      <c r="O894" s="448"/>
      <c r="P894" s="448"/>
      <c r="Q894" s="448"/>
      <c r="R894" s="448"/>
      <c r="S894" s="448"/>
      <c r="T894" s="448"/>
      <c r="U894" s="448"/>
      <c r="V894" s="448"/>
      <c r="W894" s="448"/>
      <c r="X894" s="448"/>
      <c r="Y894" s="448"/>
      <c r="Z894" s="448"/>
      <c r="AA894" s="448"/>
      <c r="AB894" s="448"/>
      <c r="AC894" s="448"/>
      <c r="AD894" s="448"/>
    </row>
    <row r="895" ht="12.75" customHeight="1">
      <c r="A895" s="448"/>
      <c r="B895" s="448"/>
      <c r="C895" s="448"/>
      <c r="D895" s="448"/>
      <c r="E895" s="448"/>
      <c r="F895" s="448"/>
      <c r="G895" s="448"/>
      <c r="H895" s="448"/>
      <c r="I895" s="448"/>
      <c r="J895" s="448"/>
      <c r="K895" s="448"/>
      <c r="L895" s="448"/>
      <c r="M895" s="448"/>
      <c r="N895" s="448"/>
      <c r="O895" s="448"/>
      <c r="P895" s="448"/>
      <c r="Q895" s="448"/>
      <c r="R895" s="448"/>
      <c r="S895" s="448"/>
      <c r="T895" s="448"/>
      <c r="U895" s="448"/>
      <c r="V895" s="448"/>
      <c r="W895" s="448"/>
      <c r="X895" s="448"/>
      <c r="Y895" s="448"/>
      <c r="Z895" s="448"/>
      <c r="AA895" s="448"/>
      <c r="AB895" s="448"/>
      <c r="AC895" s="448"/>
      <c r="AD895" s="448"/>
    </row>
    <row r="896" ht="12.75" customHeight="1">
      <c r="A896" s="448"/>
      <c r="B896" s="448"/>
      <c r="C896" s="448"/>
      <c r="D896" s="448"/>
      <c r="E896" s="448"/>
      <c r="F896" s="448"/>
      <c r="G896" s="448"/>
      <c r="H896" s="448"/>
      <c r="I896" s="448"/>
      <c r="J896" s="448"/>
      <c r="K896" s="448"/>
      <c r="L896" s="448"/>
      <c r="M896" s="448"/>
      <c r="N896" s="448"/>
      <c r="O896" s="448"/>
      <c r="P896" s="448"/>
      <c r="Q896" s="448"/>
      <c r="R896" s="448"/>
      <c r="S896" s="448"/>
      <c r="T896" s="448"/>
      <c r="U896" s="448"/>
      <c r="V896" s="448"/>
      <c r="W896" s="448"/>
      <c r="X896" s="448"/>
      <c r="Y896" s="448"/>
      <c r="Z896" s="448"/>
      <c r="AA896" s="448"/>
      <c r="AB896" s="448"/>
      <c r="AC896" s="448"/>
      <c r="AD896" s="448"/>
    </row>
    <row r="897" ht="12.75" customHeight="1">
      <c r="A897" s="448"/>
      <c r="B897" s="448"/>
      <c r="C897" s="448"/>
      <c r="D897" s="448"/>
      <c r="E897" s="448"/>
      <c r="F897" s="448"/>
      <c r="G897" s="448"/>
      <c r="H897" s="448"/>
      <c r="I897" s="448"/>
      <c r="J897" s="448"/>
      <c r="K897" s="448"/>
      <c r="L897" s="448"/>
      <c r="M897" s="448"/>
      <c r="N897" s="448"/>
      <c r="O897" s="448"/>
      <c r="P897" s="448"/>
      <c r="Q897" s="448"/>
      <c r="R897" s="448"/>
      <c r="S897" s="448"/>
      <c r="T897" s="448"/>
      <c r="U897" s="448"/>
      <c r="V897" s="448"/>
      <c r="W897" s="448"/>
      <c r="X897" s="448"/>
      <c r="Y897" s="448"/>
      <c r="Z897" s="448"/>
      <c r="AA897" s="448"/>
      <c r="AB897" s="448"/>
      <c r="AC897" s="448"/>
      <c r="AD897" s="448"/>
    </row>
    <row r="898" ht="12.75" customHeight="1">
      <c r="A898" s="448"/>
      <c r="B898" s="448"/>
      <c r="C898" s="448"/>
      <c r="D898" s="448"/>
      <c r="E898" s="448"/>
      <c r="F898" s="448"/>
      <c r="G898" s="448"/>
      <c r="H898" s="448"/>
      <c r="I898" s="448"/>
      <c r="J898" s="448"/>
      <c r="K898" s="448"/>
      <c r="L898" s="448"/>
      <c r="M898" s="448"/>
      <c r="N898" s="448"/>
      <c r="O898" s="448"/>
      <c r="P898" s="448"/>
      <c r="Q898" s="448"/>
      <c r="R898" s="448"/>
      <c r="S898" s="448"/>
      <c r="T898" s="448"/>
      <c r="U898" s="448"/>
      <c r="V898" s="448"/>
      <c r="W898" s="448"/>
      <c r="X898" s="448"/>
      <c r="Y898" s="448"/>
      <c r="Z898" s="448"/>
      <c r="AA898" s="448"/>
      <c r="AB898" s="448"/>
      <c r="AC898" s="448"/>
      <c r="AD898" s="448"/>
    </row>
    <row r="899" ht="12.75" customHeight="1">
      <c r="A899" s="448"/>
      <c r="B899" s="448"/>
      <c r="C899" s="448"/>
      <c r="D899" s="448"/>
      <c r="E899" s="448"/>
      <c r="F899" s="448"/>
      <c r="G899" s="448"/>
      <c r="H899" s="448"/>
      <c r="I899" s="448"/>
      <c r="J899" s="448"/>
      <c r="K899" s="448"/>
      <c r="L899" s="448"/>
      <c r="M899" s="448"/>
      <c r="N899" s="448"/>
      <c r="O899" s="448"/>
      <c r="P899" s="448"/>
      <c r="Q899" s="448"/>
      <c r="R899" s="448"/>
      <c r="S899" s="448"/>
      <c r="T899" s="448"/>
      <c r="U899" s="448"/>
      <c r="V899" s="448"/>
      <c r="W899" s="448"/>
      <c r="X899" s="448"/>
      <c r="Y899" s="448"/>
      <c r="Z899" s="448"/>
      <c r="AA899" s="448"/>
      <c r="AB899" s="448"/>
      <c r="AC899" s="448"/>
      <c r="AD899" s="448"/>
    </row>
    <row r="900" ht="12.75" customHeight="1">
      <c r="A900" s="448"/>
      <c r="B900" s="448"/>
      <c r="C900" s="448"/>
      <c r="D900" s="448"/>
      <c r="E900" s="448"/>
      <c r="F900" s="448"/>
      <c r="G900" s="448"/>
      <c r="H900" s="448"/>
      <c r="I900" s="448"/>
      <c r="J900" s="448"/>
      <c r="K900" s="448"/>
      <c r="L900" s="448"/>
      <c r="M900" s="448"/>
      <c r="N900" s="448"/>
      <c r="O900" s="448"/>
      <c r="P900" s="448"/>
      <c r="Q900" s="448"/>
      <c r="R900" s="448"/>
      <c r="S900" s="448"/>
      <c r="T900" s="448"/>
      <c r="U900" s="448"/>
      <c r="V900" s="448"/>
      <c r="W900" s="448"/>
      <c r="X900" s="448"/>
      <c r="Y900" s="448"/>
      <c r="Z900" s="448"/>
      <c r="AA900" s="448"/>
      <c r="AB900" s="448"/>
      <c r="AC900" s="448"/>
      <c r="AD900" s="448"/>
    </row>
    <row r="901" ht="12.75" customHeight="1">
      <c r="A901" s="448"/>
      <c r="B901" s="448"/>
      <c r="C901" s="448"/>
      <c r="D901" s="448"/>
      <c r="E901" s="448"/>
      <c r="F901" s="448"/>
      <c r="G901" s="448"/>
      <c r="H901" s="448"/>
      <c r="I901" s="448"/>
      <c r="J901" s="448"/>
      <c r="K901" s="448"/>
      <c r="L901" s="448"/>
      <c r="M901" s="448"/>
      <c r="N901" s="448"/>
      <c r="O901" s="448"/>
      <c r="P901" s="448"/>
      <c r="Q901" s="448"/>
      <c r="R901" s="448"/>
      <c r="S901" s="448"/>
      <c r="T901" s="448"/>
      <c r="U901" s="448"/>
      <c r="V901" s="448"/>
      <c r="W901" s="448"/>
      <c r="X901" s="448"/>
      <c r="Y901" s="448"/>
      <c r="Z901" s="448"/>
      <c r="AA901" s="448"/>
      <c r="AB901" s="448"/>
      <c r="AC901" s="448"/>
      <c r="AD901" s="448"/>
    </row>
    <row r="902" ht="12.75" customHeight="1">
      <c r="A902" s="448"/>
      <c r="B902" s="448"/>
      <c r="C902" s="448"/>
      <c r="D902" s="448"/>
      <c r="E902" s="448"/>
      <c r="F902" s="448"/>
      <c r="G902" s="448"/>
      <c r="H902" s="448"/>
      <c r="I902" s="448"/>
      <c r="J902" s="448"/>
      <c r="K902" s="448"/>
      <c r="L902" s="448"/>
      <c r="M902" s="448"/>
      <c r="N902" s="448"/>
      <c r="O902" s="448"/>
      <c r="P902" s="448"/>
      <c r="Q902" s="448"/>
      <c r="R902" s="448"/>
      <c r="S902" s="448"/>
      <c r="T902" s="448"/>
      <c r="U902" s="448"/>
      <c r="V902" s="448"/>
      <c r="W902" s="448"/>
      <c r="X902" s="448"/>
      <c r="Y902" s="448"/>
      <c r="Z902" s="448"/>
      <c r="AA902" s="448"/>
      <c r="AB902" s="448"/>
      <c r="AC902" s="448"/>
      <c r="AD902" s="448"/>
    </row>
    <row r="903" ht="12.75" customHeight="1">
      <c r="A903" s="448"/>
      <c r="B903" s="448"/>
      <c r="C903" s="448"/>
      <c r="D903" s="448"/>
      <c r="E903" s="448"/>
      <c r="F903" s="448"/>
      <c r="G903" s="448"/>
      <c r="H903" s="448"/>
      <c r="I903" s="448"/>
      <c r="J903" s="448"/>
      <c r="K903" s="448"/>
      <c r="L903" s="448"/>
      <c r="M903" s="448"/>
      <c r="N903" s="448"/>
      <c r="O903" s="448"/>
      <c r="P903" s="448"/>
      <c r="Q903" s="448"/>
      <c r="R903" s="448"/>
      <c r="S903" s="448"/>
      <c r="T903" s="448"/>
      <c r="U903" s="448"/>
      <c r="V903" s="448"/>
      <c r="W903" s="448"/>
      <c r="X903" s="448"/>
      <c r="Y903" s="448"/>
      <c r="Z903" s="448"/>
      <c r="AA903" s="448"/>
      <c r="AB903" s="448"/>
      <c r="AC903" s="448"/>
      <c r="AD903" s="448"/>
    </row>
    <row r="904" ht="12.75" customHeight="1">
      <c r="A904" s="448"/>
      <c r="B904" s="448"/>
      <c r="C904" s="448"/>
      <c r="D904" s="448"/>
      <c r="E904" s="448"/>
      <c r="F904" s="448"/>
      <c r="G904" s="448"/>
      <c r="H904" s="448"/>
      <c r="I904" s="448"/>
      <c r="J904" s="448"/>
      <c r="K904" s="448"/>
      <c r="L904" s="448"/>
      <c r="M904" s="448"/>
      <c r="N904" s="448"/>
      <c r="O904" s="448"/>
      <c r="P904" s="448"/>
      <c r="Q904" s="448"/>
      <c r="R904" s="448"/>
      <c r="S904" s="448"/>
      <c r="T904" s="448"/>
      <c r="U904" s="448"/>
      <c r="V904" s="448"/>
      <c r="W904" s="448"/>
      <c r="X904" s="448"/>
      <c r="Y904" s="448"/>
      <c r="Z904" s="448"/>
      <c r="AA904" s="448"/>
      <c r="AB904" s="448"/>
      <c r="AC904" s="448"/>
      <c r="AD904" s="448"/>
    </row>
    <row r="905" ht="12.75" customHeight="1">
      <c r="A905" s="448"/>
      <c r="B905" s="448"/>
      <c r="C905" s="448"/>
      <c r="D905" s="448"/>
      <c r="E905" s="448"/>
      <c r="F905" s="448"/>
      <c r="G905" s="448"/>
      <c r="H905" s="448"/>
      <c r="I905" s="448"/>
      <c r="J905" s="448"/>
      <c r="K905" s="448"/>
      <c r="L905" s="448"/>
      <c r="M905" s="448"/>
      <c r="N905" s="448"/>
      <c r="O905" s="448"/>
      <c r="P905" s="448"/>
      <c r="Q905" s="448"/>
      <c r="R905" s="448"/>
      <c r="S905" s="448"/>
      <c r="T905" s="448"/>
      <c r="U905" s="448"/>
      <c r="V905" s="448"/>
      <c r="W905" s="448"/>
      <c r="X905" s="448"/>
      <c r="Y905" s="448"/>
      <c r="Z905" s="448"/>
      <c r="AA905" s="448"/>
      <c r="AB905" s="448"/>
      <c r="AC905" s="448"/>
      <c r="AD905" s="448"/>
    </row>
    <row r="906" ht="12.75" customHeight="1">
      <c r="A906" s="448"/>
      <c r="B906" s="448"/>
      <c r="C906" s="448"/>
      <c r="D906" s="448"/>
      <c r="E906" s="448"/>
      <c r="F906" s="448"/>
      <c r="G906" s="448"/>
      <c r="H906" s="448"/>
      <c r="I906" s="448"/>
      <c r="J906" s="448"/>
      <c r="K906" s="448"/>
      <c r="L906" s="448"/>
      <c r="M906" s="448"/>
      <c r="N906" s="448"/>
      <c r="O906" s="448"/>
      <c r="P906" s="448"/>
      <c r="Q906" s="448"/>
      <c r="R906" s="448"/>
      <c r="S906" s="448"/>
      <c r="T906" s="448"/>
      <c r="U906" s="448"/>
      <c r="V906" s="448"/>
      <c r="W906" s="448"/>
      <c r="X906" s="448"/>
      <c r="Y906" s="448"/>
      <c r="Z906" s="448"/>
      <c r="AA906" s="448"/>
      <c r="AB906" s="448"/>
      <c r="AC906" s="448"/>
      <c r="AD906" s="448"/>
    </row>
    <row r="907" ht="12.75" customHeight="1">
      <c r="A907" s="448"/>
      <c r="B907" s="448"/>
      <c r="C907" s="448"/>
      <c r="D907" s="448"/>
      <c r="E907" s="448"/>
      <c r="F907" s="448"/>
      <c r="G907" s="448"/>
      <c r="H907" s="448"/>
      <c r="I907" s="448"/>
      <c r="J907" s="448"/>
      <c r="K907" s="448"/>
      <c r="L907" s="448"/>
      <c r="M907" s="448"/>
      <c r="N907" s="448"/>
      <c r="O907" s="448"/>
      <c r="P907" s="448"/>
      <c r="Q907" s="448"/>
      <c r="R907" s="448"/>
      <c r="S907" s="448"/>
      <c r="T907" s="448"/>
      <c r="U907" s="448"/>
      <c r="V907" s="448"/>
      <c r="W907" s="448"/>
      <c r="X907" s="448"/>
      <c r="Y907" s="448"/>
      <c r="Z907" s="448"/>
      <c r="AA907" s="448"/>
      <c r="AB907" s="448"/>
      <c r="AC907" s="448"/>
      <c r="AD907" s="448"/>
    </row>
    <row r="908" ht="12.75" customHeight="1">
      <c r="A908" s="448"/>
      <c r="B908" s="448"/>
      <c r="C908" s="448"/>
      <c r="D908" s="448"/>
      <c r="E908" s="448"/>
      <c r="F908" s="448"/>
      <c r="G908" s="448"/>
      <c r="H908" s="448"/>
      <c r="I908" s="448"/>
      <c r="J908" s="448"/>
      <c r="K908" s="448"/>
      <c r="L908" s="448"/>
      <c r="M908" s="448"/>
      <c r="N908" s="448"/>
      <c r="O908" s="448"/>
      <c r="P908" s="448"/>
      <c r="Q908" s="448"/>
      <c r="R908" s="448"/>
      <c r="S908" s="448"/>
      <c r="T908" s="448"/>
      <c r="U908" s="448"/>
      <c r="V908" s="448"/>
      <c r="W908" s="448"/>
      <c r="X908" s="448"/>
      <c r="Y908" s="448"/>
      <c r="Z908" s="448"/>
      <c r="AA908" s="448"/>
      <c r="AB908" s="448"/>
      <c r="AC908" s="448"/>
      <c r="AD908" s="448"/>
    </row>
    <row r="909" ht="12.75" customHeight="1">
      <c r="A909" s="448"/>
      <c r="B909" s="448"/>
      <c r="C909" s="448"/>
      <c r="D909" s="448"/>
      <c r="E909" s="448"/>
      <c r="F909" s="448"/>
      <c r="G909" s="448"/>
      <c r="H909" s="448"/>
      <c r="I909" s="448"/>
      <c r="J909" s="448"/>
      <c r="K909" s="448"/>
      <c r="L909" s="448"/>
      <c r="M909" s="448"/>
      <c r="N909" s="448"/>
      <c r="O909" s="448"/>
      <c r="P909" s="448"/>
      <c r="Q909" s="448"/>
      <c r="R909" s="448"/>
      <c r="S909" s="448"/>
      <c r="T909" s="448"/>
      <c r="U909" s="448"/>
      <c r="V909" s="448"/>
      <c r="W909" s="448"/>
      <c r="X909" s="448"/>
      <c r="Y909" s="448"/>
      <c r="Z909" s="448"/>
      <c r="AA909" s="448"/>
      <c r="AB909" s="448"/>
      <c r="AC909" s="448"/>
      <c r="AD909" s="448"/>
    </row>
    <row r="910" ht="12.75" customHeight="1">
      <c r="A910" s="448"/>
      <c r="B910" s="448"/>
      <c r="C910" s="448"/>
      <c r="D910" s="448"/>
      <c r="E910" s="448"/>
      <c r="F910" s="448"/>
      <c r="G910" s="448"/>
      <c r="H910" s="448"/>
      <c r="I910" s="448"/>
      <c r="J910" s="448"/>
      <c r="K910" s="448"/>
      <c r="L910" s="448"/>
      <c r="M910" s="448"/>
      <c r="N910" s="448"/>
      <c r="O910" s="448"/>
      <c r="P910" s="448"/>
      <c r="Q910" s="448"/>
      <c r="R910" s="448"/>
      <c r="S910" s="448"/>
      <c r="T910" s="448"/>
      <c r="U910" s="448"/>
      <c r="V910" s="448"/>
      <c r="W910" s="448"/>
      <c r="X910" s="448"/>
      <c r="Y910" s="448"/>
      <c r="Z910" s="448"/>
      <c r="AA910" s="448"/>
      <c r="AB910" s="448"/>
      <c r="AC910" s="448"/>
      <c r="AD910" s="448"/>
    </row>
    <row r="911" ht="12.75" customHeight="1">
      <c r="A911" s="448"/>
      <c r="B911" s="448"/>
      <c r="C911" s="448"/>
      <c r="D911" s="448"/>
      <c r="E911" s="448"/>
      <c r="F911" s="448"/>
      <c r="G911" s="448"/>
      <c r="H911" s="448"/>
      <c r="I911" s="448"/>
      <c r="J911" s="448"/>
      <c r="K911" s="448"/>
      <c r="L911" s="448"/>
      <c r="M911" s="448"/>
      <c r="N911" s="448"/>
      <c r="O911" s="448"/>
      <c r="P911" s="448"/>
      <c r="Q911" s="448"/>
      <c r="R911" s="448"/>
      <c r="S911" s="448"/>
      <c r="T911" s="448"/>
      <c r="U911" s="448"/>
      <c r="V911" s="448"/>
      <c r="W911" s="448"/>
      <c r="X911" s="448"/>
      <c r="Y911" s="448"/>
      <c r="Z911" s="448"/>
      <c r="AA911" s="448"/>
      <c r="AB911" s="448"/>
      <c r="AC911" s="448"/>
      <c r="AD911" s="448"/>
    </row>
    <row r="912" ht="12.75" customHeight="1">
      <c r="A912" s="448"/>
      <c r="B912" s="448"/>
      <c r="C912" s="448"/>
      <c r="D912" s="448"/>
      <c r="E912" s="448"/>
      <c r="F912" s="448"/>
      <c r="G912" s="448"/>
      <c r="H912" s="448"/>
      <c r="I912" s="448"/>
      <c r="J912" s="448"/>
      <c r="K912" s="448"/>
      <c r="L912" s="448"/>
      <c r="M912" s="448"/>
      <c r="N912" s="448"/>
      <c r="O912" s="448"/>
      <c r="P912" s="448"/>
      <c r="Q912" s="448"/>
      <c r="R912" s="448"/>
      <c r="S912" s="448"/>
      <c r="T912" s="448"/>
      <c r="U912" s="448"/>
      <c r="V912" s="448"/>
      <c r="W912" s="448"/>
      <c r="X912" s="448"/>
      <c r="Y912" s="448"/>
      <c r="Z912" s="448"/>
      <c r="AA912" s="448"/>
      <c r="AB912" s="448"/>
      <c r="AC912" s="448"/>
      <c r="AD912" s="448"/>
    </row>
    <row r="913" ht="12.75" customHeight="1">
      <c r="A913" s="448"/>
      <c r="B913" s="448"/>
      <c r="C913" s="448"/>
      <c r="D913" s="448"/>
      <c r="E913" s="448"/>
      <c r="F913" s="448"/>
      <c r="G913" s="448"/>
      <c r="H913" s="448"/>
      <c r="I913" s="448"/>
      <c r="J913" s="448"/>
      <c r="K913" s="448"/>
      <c r="L913" s="448"/>
      <c r="M913" s="448"/>
      <c r="N913" s="448"/>
      <c r="O913" s="448"/>
      <c r="P913" s="448"/>
      <c r="Q913" s="448"/>
      <c r="R913" s="448"/>
      <c r="S913" s="448"/>
      <c r="T913" s="448"/>
      <c r="U913" s="448"/>
      <c r="V913" s="448"/>
      <c r="W913" s="448"/>
      <c r="X913" s="448"/>
      <c r="Y913" s="448"/>
      <c r="Z913" s="448"/>
      <c r="AA913" s="448"/>
      <c r="AB913" s="448"/>
      <c r="AC913" s="448"/>
      <c r="AD913" s="448"/>
    </row>
    <row r="914" ht="12.75" customHeight="1">
      <c r="A914" s="448"/>
      <c r="B914" s="448"/>
      <c r="C914" s="448"/>
      <c r="D914" s="448"/>
      <c r="E914" s="448"/>
      <c r="F914" s="448"/>
      <c r="G914" s="448"/>
      <c r="H914" s="448"/>
      <c r="I914" s="448"/>
      <c r="J914" s="448"/>
      <c r="K914" s="448"/>
      <c r="L914" s="448"/>
      <c r="M914" s="448"/>
      <c r="N914" s="448"/>
      <c r="O914" s="448"/>
      <c r="P914" s="448"/>
      <c r="Q914" s="448"/>
      <c r="R914" s="448"/>
      <c r="S914" s="448"/>
      <c r="T914" s="448"/>
      <c r="U914" s="448"/>
      <c r="V914" s="448"/>
      <c r="W914" s="448"/>
      <c r="X914" s="448"/>
      <c r="Y914" s="448"/>
      <c r="Z914" s="448"/>
      <c r="AA914" s="448"/>
      <c r="AB914" s="448"/>
      <c r="AC914" s="448"/>
      <c r="AD914" s="448"/>
    </row>
    <row r="915" ht="12.75" customHeight="1">
      <c r="A915" s="448"/>
      <c r="B915" s="448"/>
      <c r="C915" s="448"/>
      <c r="D915" s="448"/>
      <c r="E915" s="448"/>
      <c r="F915" s="448"/>
      <c r="G915" s="448"/>
      <c r="H915" s="448"/>
      <c r="I915" s="448"/>
      <c r="J915" s="448"/>
      <c r="K915" s="448"/>
      <c r="L915" s="448"/>
      <c r="M915" s="448"/>
      <c r="N915" s="448"/>
      <c r="O915" s="448"/>
      <c r="P915" s="448"/>
      <c r="Q915" s="448"/>
      <c r="R915" s="448"/>
      <c r="S915" s="448"/>
      <c r="T915" s="448"/>
      <c r="U915" s="448"/>
      <c r="V915" s="448"/>
      <c r="W915" s="448"/>
      <c r="X915" s="448"/>
      <c r="Y915" s="448"/>
      <c r="Z915" s="448"/>
      <c r="AA915" s="448"/>
      <c r="AB915" s="448"/>
      <c r="AC915" s="448"/>
      <c r="AD915" s="448"/>
    </row>
    <row r="916" ht="12.75" customHeight="1">
      <c r="A916" s="448"/>
      <c r="B916" s="448"/>
      <c r="C916" s="448"/>
      <c r="D916" s="448"/>
      <c r="E916" s="448"/>
      <c r="F916" s="448"/>
      <c r="G916" s="448"/>
      <c r="H916" s="448"/>
      <c r="I916" s="448"/>
      <c r="J916" s="448"/>
      <c r="K916" s="448"/>
      <c r="L916" s="448"/>
      <c r="M916" s="448"/>
      <c r="N916" s="448"/>
      <c r="O916" s="448"/>
      <c r="P916" s="448"/>
      <c r="Q916" s="448"/>
      <c r="R916" s="448"/>
      <c r="S916" s="448"/>
      <c r="T916" s="448"/>
      <c r="U916" s="448"/>
      <c r="V916" s="448"/>
      <c r="W916" s="448"/>
      <c r="X916" s="448"/>
      <c r="Y916" s="448"/>
      <c r="Z916" s="448"/>
      <c r="AA916" s="448"/>
      <c r="AB916" s="448"/>
      <c r="AC916" s="448"/>
      <c r="AD916" s="448"/>
    </row>
    <row r="917" ht="12.75" customHeight="1">
      <c r="A917" s="448"/>
      <c r="B917" s="448"/>
      <c r="C917" s="448"/>
      <c r="D917" s="448"/>
      <c r="E917" s="448"/>
      <c r="F917" s="448"/>
      <c r="G917" s="448"/>
      <c r="H917" s="448"/>
      <c r="I917" s="448"/>
      <c r="J917" s="448"/>
      <c r="K917" s="448"/>
      <c r="L917" s="448"/>
      <c r="M917" s="448"/>
      <c r="N917" s="448"/>
      <c r="O917" s="448"/>
      <c r="P917" s="448"/>
      <c r="Q917" s="448"/>
      <c r="R917" s="448"/>
      <c r="S917" s="448"/>
      <c r="T917" s="448"/>
      <c r="U917" s="448"/>
      <c r="V917" s="448"/>
      <c r="W917" s="448"/>
      <c r="X917" s="448"/>
      <c r="Y917" s="448"/>
      <c r="Z917" s="448"/>
      <c r="AA917" s="448"/>
      <c r="AB917" s="448"/>
      <c r="AC917" s="448"/>
      <c r="AD917" s="448"/>
    </row>
    <row r="918" ht="12.75" customHeight="1">
      <c r="A918" s="448"/>
      <c r="B918" s="448"/>
      <c r="C918" s="448"/>
      <c r="D918" s="448"/>
      <c r="E918" s="448"/>
      <c r="F918" s="448"/>
      <c r="G918" s="448"/>
      <c r="H918" s="448"/>
      <c r="I918" s="448"/>
      <c r="J918" s="448"/>
      <c r="K918" s="448"/>
      <c r="L918" s="448"/>
      <c r="M918" s="448"/>
      <c r="N918" s="448"/>
      <c r="O918" s="448"/>
      <c r="P918" s="448"/>
      <c r="Q918" s="448"/>
      <c r="R918" s="448"/>
      <c r="S918" s="448"/>
      <c r="T918" s="448"/>
      <c r="U918" s="448"/>
      <c r="V918" s="448"/>
      <c r="W918" s="448"/>
      <c r="X918" s="448"/>
      <c r="Y918" s="448"/>
      <c r="Z918" s="448"/>
      <c r="AA918" s="448"/>
      <c r="AB918" s="448"/>
      <c r="AC918" s="448"/>
      <c r="AD918" s="448"/>
    </row>
    <row r="919" ht="12.75" customHeight="1">
      <c r="A919" s="448"/>
      <c r="B919" s="448"/>
      <c r="C919" s="448"/>
      <c r="D919" s="448"/>
      <c r="E919" s="448"/>
      <c r="F919" s="448"/>
      <c r="G919" s="448"/>
      <c r="H919" s="448"/>
      <c r="I919" s="448"/>
      <c r="J919" s="448"/>
      <c r="K919" s="448"/>
      <c r="L919" s="448"/>
      <c r="M919" s="448"/>
      <c r="N919" s="448"/>
      <c r="O919" s="448"/>
      <c r="P919" s="448"/>
      <c r="Q919" s="448"/>
      <c r="R919" s="448"/>
      <c r="S919" s="448"/>
      <c r="T919" s="448"/>
      <c r="U919" s="448"/>
      <c r="V919" s="448"/>
      <c r="W919" s="448"/>
      <c r="X919" s="448"/>
      <c r="Y919" s="448"/>
      <c r="Z919" s="448"/>
      <c r="AA919" s="448"/>
      <c r="AB919" s="448"/>
      <c r="AC919" s="448"/>
      <c r="AD919" s="448"/>
    </row>
    <row r="920" ht="12.75" customHeight="1">
      <c r="A920" s="448"/>
      <c r="B920" s="448"/>
      <c r="C920" s="448"/>
      <c r="D920" s="448"/>
      <c r="E920" s="448"/>
      <c r="F920" s="448"/>
      <c r="G920" s="448"/>
      <c r="H920" s="448"/>
      <c r="I920" s="448"/>
      <c r="J920" s="448"/>
      <c r="K920" s="448"/>
      <c r="L920" s="448"/>
      <c r="M920" s="448"/>
      <c r="N920" s="448"/>
      <c r="O920" s="448"/>
      <c r="P920" s="448"/>
      <c r="Q920" s="448"/>
      <c r="R920" s="448"/>
      <c r="S920" s="448"/>
      <c r="T920" s="448"/>
      <c r="U920" s="448"/>
      <c r="V920" s="448"/>
      <c r="W920" s="448"/>
      <c r="X920" s="448"/>
      <c r="Y920" s="448"/>
      <c r="Z920" s="448"/>
      <c r="AA920" s="448"/>
      <c r="AB920" s="448"/>
      <c r="AC920" s="448"/>
      <c r="AD920" s="448"/>
    </row>
    <row r="921" ht="12.75" customHeight="1">
      <c r="A921" s="448"/>
      <c r="B921" s="448"/>
      <c r="C921" s="448"/>
      <c r="D921" s="448"/>
      <c r="E921" s="448"/>
      <c r="F921" s="448"/>
      <c r="G921" s="448"/>
      <c r="H921" s="448"/>
      <c r="I921" s="448"/>
      <c r="J921" s="448"/>
      <c r="K921" s="448"/>
      <c r="L921" s="448"/>
      <c r="M921" s="448"/>
      <c r="N921" s="448"/>
      <c r="O921" s="448"/>
      <c r="P921" s="448"/>
      <c r="Q921" s="448"/>
      <c r="R921" s="448"/>
      <c r="S921" s="448"/>
      <c r="T921" s="448"/>
      <c r="U921" s="448"/>
      <c r="V921" s="448"/>
      <c r="W921" s="448"/>
      <c r="X921" s="448"/>
      <c r="Y921" s="448"/>
      <c r="Z921" s="448"/>
      <c r="AA921" s="448"/>
      <c r="AB921" s="448"/>
      <c r="AC921" s="448"/>
      <c r="AD921" s="448"/>
    </row>
    <row r="922" ht="12.75" customHeight="1">
      <c r="A922" s="448"/>
      <c r="B922" s="448"/>
      <c r="C922" s="448"/>
      <c r="D922" s="448"/>
      <c r="E922" s="448"/>
      <c r="F922" s="448"/>
      <c r="G922" s="448"/>
      <c r="H922" s="448"/>
      <c r="I922" s="448"/>
      <c r="J922" s="448"/>
      <c r="K922" s="448"/>
      <c r="L922" s="448"/>
      <c r="M922" s="448"/>
      <c r="N922" s="448"/>
      <c r="O922" s="448"/>
      <c r="P922" s="448"/>
      <c r="Q922" s="448"/>
      <c r="R922" s="448"/>
      <c r="S922" s="448"/>
      <c r="T922" s="448"/>
      <c r="U922" s="448"/>
      <c r="V922" s="448"/>
      <c r="W922" s="448"/>
      <c r="X922" s="448"/>
      <c r="Y922" s="448"/>
      <c r="Z922" s="448"/>
      <c r="AA922" s="448"/>
      <c r="AB922" s="448"/>
      <c r="AC922" s="448"/>
      <c r="AD922" s="448"/>
    </row>
    <row r="923" ht="12.75" customHeight="1">
      <c r="A923" s="448"/>
      <c r="B923" s="448"/>
      <c r="C923" s="448"/>
      <c r="D923" s="448"/>
      <c r="E923" s="448"/>
      <c r="F923" s="448"/>
      <c r="G923" s="448"/>
      <c r="H923" s="448"/>
      <c r="I923" s="448"/>
      <c r="J923" s="448"/>
      <c r="K923" s="448"/>
      <c r="L923" s="448"/>
      <c r="M923" s="448"/>
      <c r="N923" s="448"/>
      <c r="O923" s="448"/>
      <c r="P923" s="448"/>
      <c r="Q923" s="448"/>
      <c r="R923" s="448"/>
      <c r="S923" s="448"/>
      <c r="T923" s="448"/>
      <c r="U923" s="448"/>
      <c r="V923" s="448"/>
      <c r="W923" s="448"/>
      <c r="X923" s="448"/>
      <c r="Y923" s="448"/>
      <c r="Z923" s="448"/>
      <c r="AA923" s="448"/>
      <c r="AB923" s="448"/>
      <c r="AC923" s="448"/>
      <c r="AD923" s="448"/>
    </row>
    <row r="924" ht="12.75" customHeight="1">
      <c r="A924" s="448"/>
      <c r="B924" s="448"/>
      <c r="C924" s="448"/>
      <c r="D924" s="448"/>
      <c r="E924" s="448"/>
      <c r="F924" s="448"/>
      <c r="G924" s="448"/>
      <c r="H924" s="448"/>
      <c r="I924" s="448"/>
      <c r="J924" s="448"/>
      <c r="K924" s="448"/>
      <c r="L924" s="448"/>
      <c r="M924" s="448"/>
      <c r="N924" s="448"/>
      <c r="O924" s="448"/>
      <c r="P924" s="448"/>
      <c r="Q924" s="448"/>
      <c r="R924" s="448"/>
      <c r="S924" s="448"/>
      <c r="T924" s="448"/>
      <c r="U924" s="448"/>
      <c r="V924" s="448"/>
      <c r="W924" s="448"/>
      <c r="X924" s="448"/>
      <c r="Y924" s="448"/>
      <c r="Z924" s="448"/>
      <c r="AA924" s="448"/>
      <c r="AB924" s="448"/>
      <c r="AC924" s="448"/>
      <c r="AD924" s="448"/>
    </row>
    <row r="925" ht="12.75" customHeight="1">
      <c r="A925" s="448"/>
      <c r="B925" s="448"/>
      <c r="C925" s="448"/>
      <c r="D925" s="448"/>
      <c r="E925" s="448"/>
      <c r="F925" s="448"/>
      <c r="G925" s="448"/>
      <c r="H925" s="448"/>
      <c r="I925" s="448"/>
      <c r="J925" s="448"/>
      <c r="K925" s="448"/>
      <c r="L925" s="448"/>
      <c r="M925" s="448"/>
      <c r="N925" s="448"/>
      <c r="O925" s="448"/>
      <c r="P925" s="448"/>
      <c r="Q925" s="448"/>
      <c r="R925" s="448"/>
      <c r="S925" s="448"/>
      <c r="T925" s="448"/>
      <c r="U925" s="448"/>
      <c r="V925" s="448"/>
      <c r="W925" s="448"/>
      <c r="X925" s="448"/>
      <c r="Y925" s="448"/>
      <c r="Z925" s="448"/>
      <c r="AA925" s="448"/>
      <c r="AB925" s="448"/>
      <c r="AC925" s="448"/>
      <c r="AD925" s="448"/>
    </row>
    <row r="926" ht="12.75" customHeight="1">
      <c r="A926" s="448"/>
      <c r="B926" s="448"/>
      <c r="C926" s="448"/>
      <c r="D926" s="448"/>
      <c r="E926" s="448"/>
      <c r="F926" s="448"/>
      <c r="G926" s="448"/>
      <c r="H926" s="448"/>
      <c r="I926" s="448"/>
      <c r="J926" s="448"/>
      <c r="K926" s="448"/>
      <c r="L926" s="448"/>
      <c r="M926" s="448"/>
      <c r="N926" s="448"/>
      <c r="O926" s="448"/>
      <c r="P926" s="448"/>
      <c r="Q926" s="448"/>
      <c r="R926" s="448"/>
      <c r="S926" s="448"/>
      <c r="T926" s="448"/>
      <c r="U926" s="448"/>
      <c r="V926" s="448"/>
      <c r="W926" s="448"/>
      <c r="X926" s="448"/>
      <c r="Y926" s="448"/>
      <c r="Z926" s="448"/>
      <c r="AA926" s="448"/>
      <c r="AB926" s="448"/>
      <c r="AC926" s="448"/>
      <c r="AD926" s="448"/>
    </row>
    <row r="927" ht="12.75" customHeight="1">
      <c r="A927" s="448"/>
      <c r="B927" s="448"/>
      <c r="C927" s="448"/>
      <c r="D927" s="448"/>
      <c r="E927" s="448"/>
      <c r="F927" s="448"/>
      <c r="G927" s="448"/>
      <c r="H927" s="448"/>
      <c r="I927" s="448"/>
      <c r="J927" s="448"/>
      <c r="K927" s="448"/>
      <c r="L927" s="448"/>
      <c r="M927" s="448"/>
      <c r="N927" s="448"/>
      <c r="O927" s="448"/>
      <c r="P927" s="448"/>
      <c r="Q927" s="448"/>
      <c r="R927" s="448"/>
      <c r="S927" s="448"/>
      <c r="T927" s="448"/>
      <c r="U927" s="448"/>
      <c r="V927" s="448"/>
      <c r="W927" s="448"/>
      <c r="X927" s="448"/>
      <c r="Y927" s="448"/>
      <c r="Z927" s="448"/>
      <c r="AA927" s="448"/>
      <c r="AB927" s="448"/>
      <c r="AC927" s="448"/>
      <c r="AD927" s="448"/>
    </row>
    <row r="928" ht="12.75" customHeight="1">
      <c r="A928" s="448"/>
      <c r="B928" s="448"/>
      <c r="C928" s="448"/>
      <c r="D928" s="448"/>
      <c r="E928" s="448"/>
      <c r="F928" s="448"/>
      <c r="G928" s="448"/>
      <c r="H928" s="448"/>
      <c r="I928" s="448"/>
      <c r="J928" s="448"/>
      <c r="K928" s="448"/>
      <c r="L928" s="448"/>
      <c r="M928" s="448"/>
      <c r="N928" s="448"/>
      <c r="O928" s="448"/>
      <c r="P928" s="448"/>
      <c r="Q928" s="448"/>
      <c r="R928" s="448"/>
      <c r="S928" s="448"/>
      <c r="T928" s="448"/>
      <c r="U928" s="448"/>
      <c r="V928" s="448"/>
      <c r="W928" s="448"/>
      <c r="X928" s="448"/>
      <c r="Y928" s="448"/>
      <c r="Z928" s="448"/>
      <c r="AA928" s="448"/>
      <c r="AB928" s="448"/>
      <c r="AC928" s="448"/>
      <c r="AD928" s="448"/>
    </row>
    <row r="929" ht="12.75" customHeight="1">
      <c r="A929" s="448"/>
      <c r="B929" s="448"/>
      <c r="C929" s="448"/>
      <c r="D929" s="448"/>
      <c r="E929" s="448"/>
      <c r="F929" s="448"/>
      <c r="G929" s="448"/>
      <c r="H929" s="448"/>
      <c r="I929" s="448"/>
      <c r="J929" s="448"/>
      <c r="K929" s="448"/>
      <c r="L929" s="448"/>
      <c r="M929" s="448"/>
      <c r="N929" s="448"/>
      <c r="O929" s="448"/>
      <c r="P929" s="448"/>
      <c r="Q929" s="448"/>
      <c r="R929" s="448"/>
      <c r="S929" s="448"/>
      <c r="T929" s="448"/>
      <c r="U929" s="448"/>
      <c r="V929" s="448"/>
      <c r="W929" s="448"/>
      <c r="X929" s="448"/>
      <c r="Y929" s="448"/>
      <c r="Z929" s="448"/>
      <c r="AA929" s="448"/>
      <c r="AB929" s="448"/>
      <c r="AC929" s="448"/>
      <c r="AD929" s="448"/>
    </row>
    <row r="930" ht="12.75" customHeight="1">
      <c r="A930" s="448"/>
      <c r="B930" s="448"/>
      <c r="C930" s="448"/>
      <c r="D930" s="448"/>
      <c r="E930" s="448"/>
      <c r="F930" s="448"/>
      <c r="G930" s="448"/>
      <c r="H930" s="448"/>
      <c r="I930" s="448"/>
      <c r="J930" s="448"/>
      <c r="K930" s="448"/>
      <c r="L930" s="448"/>
      <c r="M930" s="448"/>
      <c r="N930" s="448"/>
      <c r="O930" s="448"/>
      <c r="P930" s="448"/>
      <c r="Q930" s="448"/>
      <c r="R930" s="448"/>
      <c r="S930" s="448"/>
      <c r="T930" s="448"/>
      <c r="U930" s="448"/>
      <c r="V930" s="448"/>
      <c r="W930" s="448"/>
      <c r="X930" s="448"/>
      <c r="Y930" s="448"/>
      <c r="Z930" s="448"/>
      <c r="AA930" s="448"/>
      <c r="AB930" s="448"/>
      <c r="AC930" s="448"/>
      <c r="AD930" s="448"/>
    </row>
    <row r="931" ht="12.75" customHeight="1">
      <c r="A931" s="448"/>
      <c r="B931" s="448"/>
      <c r="C931" s="448"/>
      <c r="D931" s="448"/>
      <c r="E931" s="448"/>
      <c r="F931" s="448"/>
      <c r="G931" s="448"/>
      <c r="H931" s="448"/>
      <c r="I931" s="448"/>
      <c r="J931" s="448"/>
      <c r="K931" s="448"/>
      <c r="L931" s="448"/>
      <c r="M931" s="448"/>
      <c r="N931" s="448"/>
      <c r="O931" s="448"/>
      <c r="P931" s="448"/>
      <c r="Q931" s="448"/>
      <c r="R931" s="448"/>
      <c r="S931" s="448"/>
      <c r="T931" s="448"/>
      <c r="U931" s="448"/>
      <c r="V931" s="448"/>
      <c r="W931" s="448"/>
      <c r="X931" s="448"/>
      <c r="Y931" s="448"/>
      <c r="Z931" s="448"/>
      <c r="AA931" s="448"/>
      <c r="AB931" s="448"/>
      <c r="AC931" s="448"/>
      <c r="AD931" s="448"/>
    </row>
    <row r="932" ht="12.75" customHeight="1">
      <c r="A932" s="448"/>
      <c r="B932" s="448"/>
      <c r="C932" s="448"/>
      <c r="D932" s="448"/>
      <c r="E932" s="448"/>
      <c r="F932" s="448"/>
      <c r="G932" s="448"/>
      <c r="H932" s="448"/>
      <c r="I932" s="448"/>
      <c r="J932" s="448"/>
      <c r="K932" s="448"/>
      <c r="L932" s="448"/>
      <c r="M932" s="448"/>
      <c r="N932" s="448"/>
      <c r="O932" s="448"/>
      <c r="P932" s="448"/>
      <c r="Q932" s="448"/>
      <c r="R932" s="448"/>
      <c r="S932" s="448"/>
      <c r="T932" s="448"/>
      <c r="U932" s="448"/>
      <c r="V932" s="448"/>
      <c r="W932" s="448"/>
      <c r="X932" s="448"/>
      <c r="Y932" s="448"/>
      <c r="Z932" s="448"/>
      <c r="AA932" s="448"/>
      <c r="AB932" s="448"/>
      <c r="AC932" s="448"/>
      <c r="AD932" s="448"/>
    </row>
    <row r="933" ht="12.75" customHeight="1">
      <c r="A933" s="448"/>
      <c r="B933" s="448"/>
      <c r="C933" s="448"/>
      <c r="D933" s="448"/>
      <c r="E933" s="448"/>
      <c r="F933" s="448"/>
      <c r="G933" s="448"/>
      <c r="H933" s="448"/>
      <c r="I933" s="448"/>
      <c r="J933" s="448"/>
      <c r="K933" s="448"/>
      <c r="L933" s="448"/>
      <c r="M933" s="448"/>
      <c r="N933" s="448"/>
      <c r="O933" s="448"/>
      <c r="P933" s="448"/>
      <c r="Q933" s="448"/>
      <c r="R933" s="448"/>
      <c r="S933" s="448"/>
      <c r="T933" s="448"/>
      <c r="U933" s="448"/>
      <c r="V933" s="448"/>
      <c r="W933" s="448"/>
      <c r="X933" s="448"/>
      <c r="Y933" s="448"/>
      <c r="Z933" s="448"/>
      <c r="AA933" s="448"/>
      <c r="AB933" s="448"/>
      <c r="AC933" s="448"/>
      <c r="AD933" s="448"/>
    </row>
    <row r="934" ht="12.75" customHeight="1">
      <c r="A934" s="448"/>
      <c r="B934" s="448"/>
      <c r="C934" s="448"/>
      <c r="D934" s="448"/>
      <c r="E934" s="448"/>
      <c r="F934" s="448"/>
      <c r="G934" s="448"/>
      <c r="H934" s="448"/>
      <c r="I934" s="448"/>
      <c r="J934" s="448"/>
      <c r="K934" s="448"/>
      <c r="L934" s="448"/>
      <c r="M934" s="448"/>
      <c r="N934" s="448"/>
      <c r="O934" s="448"/>
      <c r="P934" s="448"/>
      <c r="Q934" s="448"/>
      <c r="R934" s="448"/>
      <c r="S934" s="448"/>
      <c r="T934" s="448"/>
      <c r="U934" s="448"/>
      <c r="V934" s="448"/>
      <c r="W934" s="448"/>
      <c r="X934" s="448"/>
      <c r="Y934" s="448"/>
      <c r="Z934" s="448"/>
      <c r="AA934" s="448"/>
      <c r="AB934" s="448"/>
      <c r="AC934" s="448"/>
      <c r="AD934" s="448"/>
    </row>
    <row r="935" ht="12.75" customHeight="1">
      <c r="A935" s="448"/>
      <c r="B935" s="448"/>
      <c r="C935" s="448"/>
      <c r="D935" s="448"/>
      <c r="E935" s="448"/>
      <c r="F935" s="448"/>
      <c r="G935" s="448"/>
      <c r="H935" s="448"/>
      <c r="I935" s="448"/>
      <c r="J935" s="448"/>
      <c r="K935" s="448"/>
      <c r="L935" s="448"/>
      <c r="M935" s="448"/>
      <c r="N935" s="448"/>
      <c r="O935" s="448"/>
      <c r="P935" s="448"/>
      <c r="Q935" s="448"/>
      <c r="R935" s="448"/>
      <c r="S935" s="448"/>
      <c r="T935" s="448"/>
      <c r="U935" s="448"/>
      <c r="V935" s="448"/>
      <c r="W935" s="448"/>
      <c r="X935" s="448"/>
      <c r="Y935" s="448"/>
      <c r="Z935" s="448"/>
      <c r="AA935" s="448"/>
      <c r="AB935" s="448"/>
      <c r="AC935" s="448"/>
      <c r="AD935" s="448"/>
    </row>
    <row r="936" ht="12.75" customHeight="1">
      <c r="A936" s="448"/>
      <c r="B936" s="448"/>
      <c r="C936" s="448"/>
      <c r="D936" s="448"/>
      <c r="E936" s="448"/>
      <c r="F936" s="448"/>
      <c r="G936" s="448"/>
      <c r="H936" s="448"/>
      <c r="I936" s="448"/>
      <c r="J936" s="448"/>
      <c r="K936" s="448"/>
      <c r="L936" s="448"/>
      <c r="M936" s="448"/>
      <c r="N936" s="448"/>
      <c r="O936" s="448"/>
      <c r="P936" s="448"/>
      <c r="Q936" s="448"/>
      <c r="R936" s="448"/>
      <c r="S936" s="448"/>
      <c r="T936" s="448"/>
      <c r="U936" s="448"/>
      <c r="V936" s="448"/>
      <c r="W936" s="448"/>
      <c r="X936" s="448"/>
      <c r="Y936" s="448"/>
      <c r="Z936" s="448"/>
      <c r="AA936" s="448"/>
      <c r="AB936" s="448"/>
      <c r="AC936" s="448"/>
      <c r="AD936" s="448"/>
    </row>
    <row r="937" ht="12.75" customHeight="1">
      <c r="A937" s="448"/>
      <c r="B937" s="448"/>
      <c r="C937" s="448"/>
      <c r="D937" s="448"/>
      <c r="E937" s="448"/>
      <c r="F937" s="448"/>
      <c r="G937" s="448"/>
      <c r="H937" s="448"/>
      <c r="I937" s="448"/>
      <c r="J937" s="448"/>
      <c r="K937" s="448"/>
      <c r="L937" s="448"/>
      <c r="M937" s="448"/>
      <c r="N937" s="448"/>
      <c r="O937" s="448"/>
      <c r="P937" s="448"/>
      <c r="Q937" s="448"/>
      <c r="R937" s="448"/>
      <c r="S937" s="448"/>
      <c r="T937" s="448"/>
      <c r="U937" s="448"/>
      <c r="V937" s="448"/>
      <c r="W937" s="448"/>
      <c r="X937" s="448"/>
      <c r="Y937" s="448"/>
      <c r="Z937" s="448"/>
      <c r="AA937" s="448"/>
      <c r="AB937" s="448"/>
      <c r="AC937" s="448"/>
      <c r="AD937" s="448"/>
    </row>
    <row r="938" ht="12.75" customHeight="1">
      <c r="A938" s="448"/>
      <c r="B938" s="448"/>
      <c r="C938" s="448"/>
      <c r="D938" s="448"/>
      <c r="E938" s="448"/>
      <c r="F938" s="448"/>
      <c r="G938" s="448"/>
      <c r="H938" s="448"/>
      <c r="I938" s="448"/>
      <c r="J938" s="448"/>
      <c r="K938" s="448"/>
      <c r="L938" s="448"/>
      <c r="M938" s="448"/>
      <c r="N938" s="448"/>
      <c r="O938" s="448"/>
      <c r="P938" s="448"/>
      <c r="Q938" s="448"/>
      <c r="R938" s="448"/>
      <c r="S938" s="448"/>
      <c r="T938" s="448"/>
      <c r="U938" s="448"/>
      <c r="V938" s="448"/>
      <c r="W938" s="448"/>
      <c r="X938" s="448"/>
      <c r="Y938" s="448"/>
      <c r="Z938" s="448"/>
      <c r="AA938" s="448"/>
      <c r="AB938" s="448"/>
      <c r="AC938" s="448"/>
      <c r="AD938" s="448"/>
    </row>
    <row r="939" ht="12.75" customHeight="1">
      <c r="A939" s="448"/>
      <c r="B939" s="448"/>
      <c r="C939" s="448"/>
      <c r="D939" s="448"/>
      <c r="E939" s="448"/>
      <c r="F939" s="448"/>
      <c r="G939" s="448"/>
      <c r="H939" s="448"/>
      <c r="I939" s="448"/>
      <c r="J939" s="448"/>
      <c r="K939" s="448"/>
      <c r="L939" s="448"/>
      <c r="M939" s="448"/>
      <c r="N939" s="448"/>
      <c r="O939" s="448"/>
      <c r="P939" s="448"/>
      <c r="Q939" s="448"/>
      <c r="R939" s="448"/>
      <c r="S939" s="448"/>
      <c r="T939" s="448"/>
      <c r="U939" s="448"/>
      <c r="V939" s="448"/>
      <c r="W939" s="448"/>
      <c r="X939" s="448"/>
      <c r="Y939" s="448"/>
      <c r="Z939" s="448"/>
      <c r="AA939" s="448"/>
      <c r="AB939" s="448"/>
      <c r="AC939" s="448"/>
      <c r="AD939" s="448"/>
    </row>
    <row r="940" ht="12.75" customHeight="1">
      <c r="A940" s="448"/>
      <c r="B940" s="448"/>
      <c r="C940" s="448"/>
      <c r="D940" s="448"/>
      <c r="E940" s="448"/>
      <c r="F940" s="448"/>
      <c r="G940" s="448"/>
      <c r="H940" s="448"/>
      <c r="I940" s="448"/>
      <c r="J940" s="448"/>
      <c r="K940" s="448"/>
      <c r="L940" s="448"/>
      <c r="M940" s="448"/>
      <c r="N940" s="448"/>
      <c r="O940" s="448"/>
      <c r="P940" s="448"/>
      <c r="Q940" s="448"/>
      <c r="R940" s="448"/>
      <c r="S940" s="448"/>
      <c r="T940" s="448"/>
      <c r="U940" s="448"/>
      <c r="V940" s="448"/>
      <c r="W940" s="448"/>
      <c r="X940" s="448"/>
      <c r="Y940" s="448"/>
      <c r="Z940" s="448"/>
      <c r="AA940" s="448"/>
      <c r="AB940" s="448"/>
      <c r="AC940" s="448"/>
      <c r="AD940" s="448"/>
    </row>
    <row r="941" ht="12.75" customHeight="1">
      <c r="A941" s="448"/>
      <c r="B941" s="448"/>
      <c r="C941" s="448"/>
      <c r="D941" s="448"/>
      <c r="E941" s="448"/>
      <c r="F941" s="448"/>
      <c r="G941" s="448"/>
      <c r="H941" s="448"/>
      <c r="I941" s="448"/>
      <c r="J941" s="448"/>
      <c r="K941" s="448"/>
      <c r="L941" s="448"/>
      <c r="M941" s="448"/>
      <c r="N941" s="448"/>
      <c r="O941" s="448"/>
      <c r="P941" s="448"/>
      <c r="Q941" s="448"/>
      <c r="R941" s="448"/>
      <c r="S941" s="448"/>
      <c r="T941" s="448"/>
      <c r="U941" s="448"/>
      <c r="V941" s="448"/>
      <c r="W941" s="448"/>
      <c r="X941" s="448"/>
      <c r="Y941" s="448"/>
      <c r="Z941" s="448"/>
      <c r="AA941" s="448"/>
      <c r="AB941" s="448"/>
      <c r="AC941" s="448"/>
      <c r="AD941" s="448"/>
    </row>
    <row r="942" ht="12.75" customHeight="1">
      <c r="A942" s="448"/>
      <c r="B942" s="448"/>
      <c r="C942" s="448"/>
      <c r="D942" s="448"/>
      <c r="E942" s="448"/>
      <c r="F942" s="448"/>
      <c r="G942" s="448"/>
      <c r="H942" s="448"/>
      <c r="I942" s="448"/>
      <c r="J942" s="448"/>
      <c r="K942" s="448"/>
      <c r="L942" s="448"/>
      <c r="M942" s="448"/>
      <c r="N942" s="448"/>
      <c r="O942" s="448"/>
      <c r="P942" s="448"/>
      <c r="Q942" s="448"/>
      <c r="R942" s="448"/>
      <c r="S942" s="448"/>
      <c r="T942" s="448"/>
      <c r="U942" s="448"/>
      <c r="V942" s="448"/>
      <c r="W942" s="448"/>
      <c r="X942" s="448"/>
      <c r="Y942" s="448"/>
      <c r="Z942" s="448"/>
      <c r="AA942" s="448"/>
      <c r="AB942" s="448"/>
      <c r="AC942" s="448"/>
      <c r="AD942" s="448"/>
    </row>
    <row r="943" ht="12.75" customHeight="1">
      <c r="A943" s="448"/>
      <c r="B943" s="448"/>
      <c r="C943" s="448"/>
      <c r="D943" s="448"/>
      <c r="E943" s="448"/>
      <c r="F943" s="448"/>
      <c r="G943" s="448"/>
      <c r="H943" s="448"/>
      <c r="I943" s="448"/>
      <c r="J943" s="448"/>
      <c r="K943" s="448"/>
      <c r="L943" s="448"/>
      <c r="M943" s="448"/>
      <c r="N943" s="448"/>
      <c r="O943" s="448"/>
      <c r="P943" s="448"/>
      <c r="Q943" s="448"/>
      <c r="R943" s="448"/>
      <c r="S943" s="448"/>
      <c r="T943" s="448"/>
      <c r="U943" s="448"/>
      <c r="V943" s="448"/>
      <c r="W943" s="448"/>
      <c r="X943" s="448"/>
      <c r="Y943" s="448"/>
      <c r="Z943" s="448"/>
      <c r="AA943" s="448"/>
      <c r="AB943" s="448"/>
      <c r="AC943" s="448"/>
      <c r="AD943" s="448"/>
    </row>
    <row r="944" ht="12.75" customHeight="1">
      <c r="A944" s="448"/>
      <c r="B944" s="448"/>
      <c r="C944" s="448"/>
      <c r="D944" s="448"/>
      <c r="E944" s="448"/>
      <c r="F944" s="448"/>
      <c r="G944" s="448"/>
      <c r="H944" s="448"/>
      <c r="I944" s="448"/>
      <c r="J944" s="448"/>
      <c r="K944" s="448"/>
      <c r="L944" s="448"/>
      <c r="M944" s="448"/>
      <c r="N944" s="448"/>
      <c r="O944" s="448"/>
      <c r="P944" s="448"/>
      <c r="Q944" s="448"/>
      <c r="R944" s="448"/>
      <c r="S944" s="448"/>
      <c r="T944" s="448"/>
      <c r="U944" s="448"/>
      <c r="V944" s="448"/>
      <c r="W944" s="448"/>
      <c r="X944" s="448"/>
      <c r="Y944" s="448"/>
      <c r="Z944" s="448"/>
      <c r="AA944" s="448"/>
      <c r="AB944" s="448"/>
      <c r="AC944" s="448"/>
      <c r="AD944" s="448"/>
    </row>
    <row r="945" ht="12.75" customHeight="1">
      <c r="A945" s="448"/>
      <c r="B945" s="448"/>
      <c r="C945" s="448"/>
      <c r="D945" s="448"/>
      <c r="E945" s="448"/>
      <c r="F945" s="448"/>
      <c r="G945" s="448"/>
      <c r="H945" s="448"/>
      <c r="I945" s="448"/>
      <c r="J945" s="448"/>
      <c r="K945" s="448"/>
      <c r="L945" s="448"/>
      <c r="M945" s="448"/>
      <c r="N945" s="448"/>
      <c r="O945" s="448"/>
      <c r="P945" s="448"/>
      <c r="Q945" s="448"/>
      <c r="R945" s="448"/>
      <c r="S945" s="448"/>
      <c r="T945" s="448"/>
      <c r="U945" s="448"/>
      <c r="V945" s="448"/>
      <c r="W945" s="448"/>
      <c r="X945" s="448"/>
      <c r="Y945" s="448"/>
      <c r="Z945" s="448"/>
      <c r="AA945" s="448"/>
      <c r="AB945" s="448"/>
      <c r="AC945" s="448"/>
      <c r="AD945" s="448"/>
    </row>
    <row r="946" ht="12.75" customHeight="1">
      <c r="A946" s="448"/>
      <c r="B946" s="448"/>
      <c r="C946" s="448"/>
      <c r="D946" s="448"/>
      <c r="E946" s="448"/>
      <c r="F946" s="448"/>
      <c r="G946" s="448"/>
      <c r="H946" s="448"/>
      <c r="I946" s="448"/>
      <c r="J946" s="448"/>
      <c r="K946" s="448"/>
      <c r="L946" s="448"/>
      <c r="M946" s="448"/>
      <c r="N946" s="448"/>
      <c r="O946" s="448"/>
      <c r="P946" s="448"/>
      <c r="Q946" s="448"/>
      <c r="R946" s="448"/>
      <c r="S946" s="448"/>
      <c r="T946" s="448"/>
      <c r="U946" s="448"/>
      <c r="V946" s="448"/>
      <c r="W946" s="448"/>
      <c r="X946" s="448"/>
      <c r="Y946" s="448"/>
      <c r="Z946" s="448"/>
      <c r="AA946" s="448"/>
      <c r="AB946" s="448"/>
      <c r="AC946" s="448"/>
      <c r="AD946" s="448"/>
    </row>
    <row r="947" ht="12.75" customHeight="1">
      <c r="A947" s="448"/>
      <c r="B947" s="448"/>
      <c r="C947" s="448"/>
      <c r="D947" s="448"/>
      <c r="E947" s="448"/>
      <c r="F947" s="448"/>
      <c r="G947" s="448"/>
      <c r="H947" s="448"/>
      <c r="I947" s="448"/>
      <c r="J947" s="448"/>
      <c r="K947" s="448"/>
      <c r="L947" s="448"/>
      <c r="M947" s="448"/>
      <c r="N947" s="448"/>
      <c r="O947" s="448"/>
      <c r="P947" s="448"/>
      <c r="Q947" s="448"/>
      <c r="R947" s="448"/>
      <c r="S947" s="448"/>
      <c r="T947" s="448"/>
      <c r="U947" s="448"/>
      <c r="V947" s="448"/>
      <c r="W947" s="448"/>
      <c r="X947" s="448"/>
      <c r="Y947" s="448"/>
      <c r="Z947" s="448"/>
      <c r="AA947" s="448"/>
      <c r="AB947" s="448"/>
      <c r="AC947" s="448"/>
      <c r="AD947" s="448"/>
    </row>
    <row r="948" ht="12.75" customHeight="1">
      <c r="A948" s="448"/>
      <c r="B948" s="448"/>
      <c r="C948" s="448"/>
      <c r="D948" s="448"/>
      <c r="E948" s="448"/>
      <c r="F948" s="448"/>
      <c r="G948" s="448"/>
      <c r="H948" s="448"/>
      <c r="I948" s="448"/>
      <c r="J948" s="448"/>
      <c r="K948" s="448"/>
      <c r="L948" s="448"/>
      <c r="M948" s="448"/>
      <c r="N948" s="448"/>
      <c r="O948" s="448"/>
      <c r="P948" s="448"/>
      <c r="Q948" s="448"/>
      <c r="R948" s="448"/>
      <c r="S948" s="448"/>
      <c r="T948" s="448"/>
      <c r="U948" s="448"/>
      <c r="V948" s="448"/>
      <c r="W948" s="448"/>
      <c r="X948" s="448"/>
      <c r="Y948" s="448"/>
      <c r="Z948" s="448"/>
      <c r="AA948" s="448"/>
      <c r="AB948" s="448"/>
      <c r="AC948" s="448"/>
      <c r="AD948" s="448"/>
    </row>
    <row r="949" ht="12.75" customHeight="1">
      <c r="A949" s="448"/>
      <c r="B949" s="448"/>
      <c r="C949" s="448"/>
      <c r="D949" s="448"/>
      <c r="E949" s="448"/>
      <c r="F949" s="448"/>
      <c r="G949" s="448"/>
      <c r="H949" s="448"/>
      <c r="I949" s="448"/>
      <c r="J949" s="448"/>
      <c r="K949" s="448"/>
      <c r="L949" s="448"/>
      <c r="M949" s="448"/>
      <c r="N949" s="448"/>
      <c r="O949" s="448"/>
      <c r="P949" s="448"/>
      <c r="Q949" s="448"/>
      <c r="R949" s="448"/>
      <c r="S949" s="448"/>
      <c r="T949" s="448"/>
      <c r="U949" s="448"/>
      <c r="V949" s="448"/>
      <c r="W949" s="448"/>
      <c r="X949" s="448"/>
      <c r="Y949" s="448"/>
      <c r="Z949" s="448"/>
      <c r="AA949" s="448"/>
      <c r="AB949" s="448"/>
      <c r="AC949" s="448"/>
      <c r="AD949" s="448"/>
    </row>
    <row r="950" ht="12.75" customHeight="1">
      <c r="A950" s="448"/>
      <c r="B950" s="448"/>
      <c r="C950" s="448"/>
      <c r="D950" s="448"/>
      <c r="E950" s="448"/>
      <c r="F950" s="448"/>
      <c r="G950" s="448"/>
      <c r="H950" s="448"/>
      <c r="I950" s="448"/>
      <c r="J950" s="448"/>
      <c r="K950" s="448"/>
      <c r="L950" s="448"/>
      <c r="M950" s="448"/>
      <c r="N950" s="448"/>
      <c r="O950" s="448"/>
      <c r="P950" s="448"/>
      <c r="Q950" s="448"/>
      <c r="R950" s="448"/>
      <c r="S950" s="448"/>
      <c r="T950" s="448"/>
      <c r="U950" s="448"/>
      <c r="V950" s="448"/>
      <c r="W950" s="448"/>
      <c r="X950" s="448"/>
      <c r="Y950" s="448"/>
      <c r="Z950" s="448"/>
      <c r="AA950" s="448"/>
      <c r="AB950" s="448"/>
      <c r="AC950" s="448"/>
      <c r="AD950" s="448"/>
    </row>
    <row r="951" ht="12.75" customHeight="1">
      <c r="A951" s="448"/>
      <c r="B951" s="448"/>
      <c r="C951" s="448"/>
      <c r="D951" s="448"/>
      <c r="E951" s="448"/>
      <c r="F951" s="448"/>
      <c r="G951" s="448"/>
      <c r="H951" s="448"/>
      <c r="I951" s="448"/>
      <c r="J951" s="448"/>
      <c r="K951" s="448"/>
      <c r="L951" s="448"/>
      <c r="M951" s="448"/>
      <c r="N951" s="448"/>
      <c r="O951" s="448"/>
      <c r="P951" s="448"/>
      <c r="Q951" s="448"/>
      <c r="R951" s="448"/>
      <c r="S951" s="448"/>
      <c r="T951" s="448"/>
      <c r="U951" s="448"/>
      <c r="V951" s="448"/>
      <c r="W951" s="448"/>
      <c r="X951" s="448"/>
      <c r="Y951" s="448"/>
      <c r="Z951" s="448"/>
      <c r="AA951" s="448"/>
      <c r="AB951" s="448"/>
      <c r="AC951" s="448"/>
      <c r="AD951" s="448"/>
    </row>
    <row r="952" ht="12.75" customHeight="1">
      <c r="A952" s="448"/>
      <c r="B952" s="448"/>
      <c r="C952" s="448"/>
      <c r="D952" s="448"/>
      <c r="E952" s="448"/>
      <c r="F952" s="448"/>
      <c r="G952" s="448"/>
      <c r="H952" s="448"/>
      <c r="I952" s="448"/>
      <c r="J952" s="448"/>
      <c r="K952" s="448"/>
      <c r="L952" s="448"/>
      <c r="M952" s="448"/>
      <c r="N952" s="448"/>
      <c r="O952" s="448"/>
      <c r="P952" s="448"/>
      <c r="Q952" s="448"/>
      <c r="R952" s="448"/>
      <c r="S952" s="448"/>
      <c r="T952" s="448"/>
      <c r="U952" s="448"/>
      <c r="V952" s="448"/>
      <c r="W952" s="448"/>
      <c r="X952" s="448"/>
      <c r="Y952" s="448"/>
      <c r="Z952" s="448"/>
      <c r="AA952" s="448"/>
      <c r="AB952" s="448"/>
      <c r="AC952" s="448"/>
      <c r="AD952" s="448"/>
    </row>
    <row r="953" ht="12.75" customHeight="1">
      <c r="A953" s="448"/>
      <c r="B953" s="448"/>
      <c r="C953" s="448"/>
      <c r="D953" s="448"/>
      <c r="E953" s="448"/>
      <c r="F953" s="448"/>
      <c r="G953" s="448"/>
      <c r="H953" s="448"/>
      <c r="I953" s="448"/>
      <c r="J953" s="448"/>
      <c r="K953" s="448"/>
      <c r="L953" s="448"/>
      <c r="M953" s="448"/>
      <c r="N953" s="448"/>
      <c r="O953" s="448"/>
      <c r="P953" s="448"/>
      <c r="Q953" s="448"/>
      <c r="R953" s="448"/>
      <c r="S953" s="448"/>
      <c r="T953" s="448"/>
      <c r="U953" s="448"/>
      <c r="V953" s="448"/>
      <c r="W953" s="448"/>
      <c r="X953" s="448"/>
      <c r="Y953" s="448"/>
      <c r="Z953" s="448"/>
      <c r="AA953" s="448"/>
      <c r="AB953" s="448"/>
      <c r="AC953" s="448"/>
      <c r="AD953" s="448"/>
    </row>
    <row r="954" ht="12.75" customHeight="1">
      <c r="A954" s="448"/>
      <c r="B954" s="448"/>
      <c r="C954" s="448"/>
      <c r="D954" s="448"/>
      <c r="E954" s="448"/>
      <c r="F954" s="448"/>
      <c r="G954" s="448"/>
      <c r="H954" s="448"/>
      <c r="I954" s="448"/>
      <c r="J954" s="448"/>
      <c r="K954" s="448"/>
      <c r="L954" s="448"/>
      <c r="M954" s="448"/>
      <c r="N954" s="448"/>
      <c r="O954" s="448"/>
      <c r="P954" s="448"/>
      <c r="Q954" s="448"/>
      <c r="R954" s="448"/>
      <c r="S954" s="448"/>
      <c r="T954" s="448"/>
      <c r="U954" s="448"/>
      <c r="V954" s="448"/>
      <c r="W954" s="448"/>
      <c r="X954" s="448"/>
      <c r="Y954" s="448"/>
      <c r="Z954" s="448"/>
      <c r="AA954" s="448"/>
      <c r="AB954" s="448"/>
      <c r="AC954" s="448"/>
      <c r="AD954" s="448"/>
    </row>
    <row r="955" ht="12.75" customHeight="1">
      <c r="A955" s="448"/>
      <c r="B955" s="448"/>
      <c r="C955" s="448"/>
      <c r="D955" s="448"/>
      <c r="E955" s="448"/>
      <c r="F955" s="448"/>
      <c r="G955" s="448"/>
      <c r="H955" s="448"/>
      <c r="I955" s="448"/>
      <c r="J955" s="448"/>
      <c r="K955" s="448"/>
      <c r="L955" s="448"/>
      <c r="M955" s="448"/>
      <c r="N955" s="448"/>
      <c r="O955" s="448"/>
      <c r="P955" s="448"/>
      <c r="Q955" s="448"/>
      <c r="R955" s="448"/>
      <c r="S955" s="448"/>
      <c r="T955" s="448"/>
      <c r="U955" s="448"/>
      <c r="V955" s="448"/>
      <c r="W955" s="448"/>
      <c r="X955" s="448"/>
      <c r="Y955" s="448"/>
      <c r="Z955" s="448"/>
      <c r="AA955" s="448"/>
      <c r="AB955" s="448"/>
      <c r="AC955" s="448"/>
      <c r="AD955" s="448"/>
    </row>
    <row r="956" ht="12.75" customHeight="1">
      <c r="A956" s="448"/>
      <c r="B956" s="448"/>
      <c r="C956" s="448"/>
      <c r="D956" s="448"/>
      <c r="E956" s="448"/>
      <c r="F956" s="448"/>
      <c r="G956" s="448"/>
      <c r="H956" s="448"/>
      <c r="I956" s="448"/>
      <c r="J956" s="448"/>
      <c r="K956" s="448"/>
      <c r="L956" s="448"/>
      <c r="M956" s="448"/>
      <c r="N956" s="448"/>
      <c r="O956" s="448"/>
      <c r="P956" s="448"/>
      <c r="Q956" s="448"/>
      <c r="R956" s="448"/>
      <c r="S956" s="448"/>
      <c r="T956" s="448"/>
      <c r="U956" s="448"/>
      <c r="V956" s="448"/>
      <c r="W956" s="448"/>
      <c r="X956" s="448"/>
      <c r="Y956" s="448"/>
      <c r="Z956" s="448"/>
      <c r="AA956" s="448"/>
      <c r="AB956" s="448"/>
      <c r="AC956" s="448"/>
      <c r="AD956" s="448"/>
    </row>
    <row r="957" ht="12.75" customHeight="1">
      <c r="A957" s="448"/>
      <c r="B957" s="448"/>
      <c r="C957" s="448"/>
      <c r="D957" s="448"/>
      <c r="E957" s="448"/>
      <c r="F957" s="448"/>
      <c r="G957" s="448"/>
      <c r="H957" s="448"/>
      <c r="I957" s="448"/>
      <c r="J957" s="448"/>
      <c r="K957" s="448"/>
      <c r="L957" s="448"/>
      <c r="M957" s="448"/>
      <c r="N957" s="448"/>
      <c r="O957" s="448"/>
      <c r="P957" s="448"/>
      <c r="Q957" s="448"/>
      <c r="R957" s="448"/>
      <c r="S957" s="448"/>
      <c r="T957" s="448"/>
      <c r="U957" s="448"/>
      <c r="V957" s="448"/>
      <c r="W957" s="448"/>
      <c r="X957" s="448"/>
      <c r="Y957" s="448"/>
      <c r="Z957" s="448"/>
      <c r="AA957" s="448"/>
      <c r="AB957" s="448"/>
      <c r="AC957" s="448"/>
      <c r="AD957" s="448"/>
    </row>
    <row r="958" ht="12.75" customHeight="1">
      <c r="A958" s="448"/>
      <c r="B958" s="448"/>
      <c r="C958" s="448"/>
      <c r="D958" s="448"/>
      <c r="E958" s="448"/>
      <c r="F958" s="448"/>
      <c r="G958" s="448"/>
      <c r="H958" s="448"/>
      <c r="I958" s="448"/>
      <c r="J958" s="448"/>
      <c r="K958" s="448"/>
      <c r="L958" s="448"/>
      <c r="M958" s="448"/>
      <c r="N958" s="448"/>
      <c r="O958" s="448"/>
      <c r="P958" s="448"/>
      <c r="Q958" s="448"/>
      <c r="R958" s="448"/>
      <c r="S958" s="448"/>
      <c r="T958" s="448"/>
      <c r="U958" s="448"/>
      <c r="V958" s="448"/>
      <c r="W958" s="448"/>
      <c r="X958" s="448"/>
      <c r="Y958" s="448"/>
      <c r="Z958" s="448"/>
      <c r="AA958" s="448"/>
      <c r="AB958" s="448"/>
      <c r="AC958" s="448"/>
      <c r="AD958" s="448"/>
    </row>
    <row r="959" ht="12.75" customHeight="1">
      <c r="A959" s="448"/>
      <c r="B959" s="448"/>
      <c r="C959" s="448"/>
      <c r="D959" s="448"/>
      <c r="E959" s="448"/>
      <c r="F959" s="448"/>
      <c r="G959" s="448"/>
      <c r="H959" s="448"/>
      <c r="I959" s="448"/>
      <c r="J959" s="448"/>
      <c r="K959" s="448"/>
      <c r="L959" s="448"/>
      <c r="M959" s="448"/>
      <c r="N959" s="448"/>
      <c r="O959" s="448"/>
      <c r="P959" s="448"/>
      <c r="Q959" s="448"/>
      <c r="R959" s="448"/>
      <c r="S959" s="448"/>
      <c r="T959" s="448"/>
      <c r="U959" s="448"/>
      <c r="V959" s="448"/>
      <c r="W959" s="448"/>
      <c r="X959" s="448"/>
      <c r="Y959" s="448"/>
      <c r="Z959" s="448"/>
      <c r="AA959" s="448"/>
      <c r="AB959" s="448"/>
      <c r="AC959" s="448"/>
      <c r="AD959" s="448"/>
    </row>
    <row r="960" ht="12.75" customHeight="1">
      <c r="A960" s="448"/>
      <c r="B960" s="448"/>
      <c r="C960" s="448"/>
      <c r="D960" s="448"/>
      <c r="E960" s="448"/>
      <c r="F960" s="448"/>
      <c r="G960" s="448"/>
      <c r="H960" s="448"/>
      <c r="I960" s="448"/>
      <c r="J960" s="448"/>
      <c r="K960" s="448"/>
      <c r="L960" s="448"/>
      <c r="M960" s="448"/>
      <c r="N960" s="448"/>
      <c r="O960" s="448"/>
      <c r="P960" s="448"/>
      <c r="Q960" s="448"/>
      <c r="R960" s="448"/>
      <c r="S960" s="448"/>
      <c r="T960" s="448"/>
      <c r="U960" s="448"/>
      <c r="V960" s="448"/>
      <c r="W960" s="448"/>
      <c r="X960" s="448"/>
      <c r="Y960" s="448"/>
      <c r="Z960" s="448"/>
      <c r="AA960" s="448"/>
      <c r="AB960" s="448"/>
      <c r="AC960" s="448"/>
      <c r="AD960" s="448"/>
    </row>
    <row r="961" ht="12.75" customHeight="1">
      <c r="A961" s="448"/>
      <c r="B961" s="448"/>
      <c r="C961" s="448"/>
      <c r="D961" s="448"/>
      <c r="E961" s="448"/>
      <c r="F961" s="448"/>
      <c r="G961" s="448"/>
      <c r="H961" s="448"/>
      <c r="I961" s="448"/>
      <c r="J961" s="448"/>
      <c r="K961" s="448"/>
      <c r="L961" s="448"/>
      <c r="M961" s="448"/>
      <c r="N961" s="448"/>
      <c r="O961" s="448"/>
      <c r="P961" s="448"/>
      <c r="Q961" s="448"/>
      <c r="R961" s="448"/>
      <c r="S961" s="448"/>
      <c r="T961" s="448"/>
      <c r="U961" s="448"/>
      <c r="V961" s="448"/>
      <c r="W961" s="448"/>
      <c r="X961" s="448"/>
      <c r="Y961" s="448"/>
      <c r="Z961" s="448"/>
      <c r="AA961" s="448"/>
      <c r="AB961" s="448"/>
      <c r="AC961" s="448"/>
      <c r="AD961" s="448"/>
    </row>
    <row r="962" ht="12.75" customHeight="1">
      <c r="A962" s="448"/>
      <c r="B962" s="448"/>
      <c r="C962" s="448"/>
      <c r="D962" s="448"/>
      <c r="E962" s="448"/>
      <c r="F962" s="448"/>
      <c r="G962" s="448"/>
      <c r="H962" s="448"/>
      <c r="I962" s="448"/>
      <c r="J962" s="448"/>
      <c r="K962" s="448"/>
      <c r="L962" s="448"/>
      <c r="M962" s="448"/>
      <c r="N962" s="448"/>
      <c r="O962" s="448"/>
      <c r="P962" s="448"/>
      <c r="Q962" s="448"/>
      <c r="R962" s="448"/>
      <c r="S962" s="448"/>
      <c r="T962" s="448"/>
      <c r="U962" s="448"/>
      <c r="V962" s="448"/>
      <c r="W962" s="448"/>
      <c r="X962" s="448"/>
      <c r="Y962" s="448"/>
      <c r="Z962" s="448"/>
      <c r="AA962" s="448"/>
      <c r="AB962" s="448"/>
      <c r="AC962" s="448"/>
      <c r="AD962" s="448"/>
    </row>
    <row r="963" ht="12.75" customHeight="1">
      <c r="A963" s="448"/>
      <c r="B963" s="448"/>
      <c r="C963" s="448"/>
      <c r="D963" s="448"/>
      <c r="E963" s="448"/>
      <c r="F963" s="448"/>
      <c r="G963" s="448"/>
      <c r="H963" s="448"/>
      <c r="I963" s="448"/>
      <c r="J963" s="448"/>
      <c r="K963" s="448"/>
      <c r="L963" s="448"/>
      <c r="M963" s="448"/>
      <c r="N963" s="448"/>
      <c r="O963" s="448"/>
      <c r="P963" s="448"/>
      <c r="Q963" s="448"/>
      <c r="R963" s="448"/>
      <c r="S963" s="448"/>
      <c r="T963" s="448"/>
      <c r="U963" s="448"/>
      <c r="V963" s="448"/>
      <c r="W963" s="448"/>
      <c r="X963" s="448"/>
      <c r="Y963" s="448"/>
      <c r="Z963" s="448"/>
      <c r="AA963" s="448"/>
      <c r="AB963" s="448"/>
      <c r="AC963" s="448"/>
      <c r="AD963" s="448"/>
    </row>
    <row r="964" ht="12.75" customHeight="1">
      <c r="A964" s="448"/>
      <c r="B964" s="448"/>
      <c r="C964" s="448"/>
      <c r="D964" s="448"/>
      <c r="E964" s="448"/>
      <c r="F964" s="448"/>
      <c r="G964" s="448"/>
      <c r="H964" s="448"/>
      <c r="I964" s="448"/>
      <c r="J964" s="448"/>
      <c r="K964" s="448"/>
      <c r="L964" s="448"/>
      <c r="M964" s="448"/>
      <c r="N964" s="448"/>
      <c r="O964" s="448"/>
      <c r="P964" s="448"/>
      <c r="Q964" s="448"/>
      <c r="R964" s="448"/>
      <c r="S964" s="448"/>
      <c r="T964" s="448"/>
      <c r="U964" s="448"/>
      <c r="V964" s="448"/>
      <c r="W964" s="448"/>
      <c r="X964" s="448"/>
      <c r="Y964" s="448"/>
      <c r="Z964" s="448"/>
      <c r="AA964" s="448"/>
      <c r="AB964" s="448"/>
      <c r="AC964" s="448"/>
      <c r="AD964" s="448"/>
    </row>
    <row r="965" ht="12.75" customHeight="1">
      <c r="A965" s="448"/>
      <c r="B965" s="448"/>
      <c r="C965" s="448"/>
      <c r="D965" s="448"/>
      <c r="E965" s="448"/>
      <c r="F965" s="448"/>
      <c r="G965" s="448"/>
      <c r="H965" s="448"/>
      <c r="I965" s="448"/>
      <c r="J965" s="448"/>
      <c r="K965" s="448"/>
      <c r="L965" s="448"/>
      <c r="M965" s="448"/>
      <c r="N965" s="448"/>
      <c r="O965" s="448"/>
      <c r="P965" s="448"/>
      <c r="Q965" s="448"/>
      <c r="R965" s="448"/>
      <c r="S965" s="448"/>
      <c r="T965" s="448"/>
      <c r="U965" s="448"/>
      <c r="V965" s="448"/>
      <c r="W965" s="448"/>
      <c r="X965" s="448"/>
      <c r="Y965" s="448"/>
      <c r="Z965" s="448"/>
      <c r="AA965" s="448"/>
      <c r="AB965" s="448"/>
      <c r="AC965" s="448"/>
      <c r="AD965" s="448"/>
    </row>
    <row r="966" ht="12.75" customHeight="1">
      <c r="A966" s="448"/>
      <c r="B966" s="448"/>
      <c r="C966" s="448"/>
      <c r="D966" s="448"/>
      <c r="E966" s="448"/>
      <c r="F966" s="448"/>
      <c r="G966" s="448"/>
      <c r="H966" s="448"/>
      <c r="I966" s="448"/>
      <c r="J966" s="448"/>
      <c r="K966" s="448"/>
      <c r="L966" s="448"/>
      <c r="M966" s="448"/>
      <c r="N966" s="448"/>
      <c r="O966" s="448"/>
      <c r="P966" s="448"/>
      <c r="Q966" s="448"/>
      <c r="R966" s="448"/>
      <c r="S966" s="448"/>
      <c r="T966" s="448"/>
      <c r="U966" s="448"/>
      <c r="V966" s="448"/>
      <c r="W966" s="448"/>
      <c r="X966" s="448"/>
      <c r="Y966" s="448"/>
      <c r="Z966" s="448"/>
      <c r="AA966" s="448"/>
      <c r="AB966" s="448"/>
      <c r="AC966" s="448"/>
      <c r="AD966" s="448"/>
    </row>
    <row r="967" ht="12.75" customHeight="1">
      <c r="A967" s="448"/>
      <c r="B967" s="448"/>
      <c r="C967" s="448"/>
      <c r="D967" s="448"/>
      <c r="E967" s="448"/>
      <c r="F967" s="448"/>
      <c r="G967" s="448"/>
      <c r="H967" s="448"/>
      <c r="I967" s="448"/>
      <c r="J967" s="448"/>
      <c r="K967" s="448"/>
      <c r="L967" s="448"/>
      <c r="M967" s="448"/>
      <c r="N967" s="448"/>
      <c r="O967" s="448"/>
      <c r="P967" s="448"/>
      <c r="Q967" s="448"/>
      <c r="R967" s="448"/>
      <c r="S967" s="448"/>
      <c r="T967" s="448"/>
      <c r="U967" s="448"/>
      <c r="V967" s="448"/>
      <c r="W967" s="448"/>
      <c r="X967" s="448"/>
      <c r="Y967" s="448"/>
      <c r="Z967" s="448"/>
      <c r="AA967" s="448"/>
      <c r="AB967" s="448"/>
      <c r="AC967" s="448"/>
      <c r="AD967" s="448"/>
    </row>
    <row r="968" ht="12.75" customHeight="1">
      <c r="A968" s="448"/>
      <c r="B968" s="448"/>
      <c r="C968" s="448"/>
      <c r="D968" s="448"/>
      <c r="E968" s="448"/>
      <c r="F968" s="448"/>
      <c r="G968" s="448"/>
      <c r="H968" s="448"/>
      <c r="I968" s="448"/>
      <c r="J968" s="448"/>
      <c r="K968" s="448"/>
      <c r="L968" s="448"/>
      <c r="M968" s="448"/>
      <c r="N968" s="448"/>
      <c r="O968" s="448"/>
      <c r="P968" s="448"/>
      <c r="Q968" s="448"/>
      <c r="R968" s="448"/>
      <c r="S968" s="448"/>
      <c r="T968" s="448"/>
      <c r="U968" s="448"/>
      <c r="V968" s="448"/>
      <c r="W968" s="448"/>
      <c r="X968" s="448"/>
      <c r="Y968" s="448"/>
      <c r="Z968" s="448"/>
      <c r="AA968" s="448"/>
      <c r="AB968" s="448"/>
      <c r="AC968" s="448"/>
      <c r="AD968" s="448"/>
    </row>
    <row r="969" ht="12.75" customHeight="1">
      <c r="A969" s="448"/>
      <c r="B969" s="448"/>
      <c r="C969" s="448"/>
      <c r="D969" s="448"/>
      <c r="E969" s="448"/>
      <c r="F969" s="448"/>
      <c r="G969" s="448"/>
      <c r="H969" s="448"/>
      <c r="I969" s="448"/>
      <c r="J969" s="448"/>
      <c r="K969" s="448"/>
      <c r="L969" s="448"/>
      <c r="M969" s="448"/>
      <c r="N969" s="448"/>
      <c r="O969" s="448"/>
      <c r="P969" s="448"/>
      <c r="Q969" s="448"/>
      <c r="R969" s="448"/>
      <c r="S969" s="448"/>
      <c r="T969" s="448"/>
      <c r="U969" s="448"/>
      <c r="V969" s="448"/>
      <c r="W969" s="448"/>
      <c r="X969" s="448"/>
      <c r="Y969" s="448"/>
      <c r="Z969" s="448"/>
      <c r="AA969" s="448"/>
      <c r="AB969" s="448"/>
      <c r="AC969" s="448"/>
      <c r="AD969" s="448"/>
    </row>
    <row r="970" ht="12.75" customHeight="1">
      <c r="A970" s="448"/>
      <c r="B970" s="448"/>
      <c r="C970" s="448"/>
      <c r="D970" s="448"/>
      <c r="E970" s="448"/>
      <c r="F970" s="448"/>
      <c r="G970" s="448"/>
      <c r="H970" s="448"/>
      <c r="I970" s="448"/>
      <c r="J970" s="448"/>
      <c r="K970" s="448"/>
      <c r="L970" s="448"/>
      <c r="M970" s="448"/>
      <c r="N970" s="448"/>
      <c r="O970" s="448"/>
      <c r="P970" s="448"/>
      <c r="Q970" s="448"/>
      <c r="R970" s="448"/>
      <c r="S970" s="448"/>
      <c r="T970" s="448"/>
      <c r="U970" s="448"/>
      <c r="V970" s="448"/>
      <c r="W970" s="448"/>
      <c r="X970" s="448"/>
      <c r="Y970" s="448"/>
      <c r="Z970" s="448"/>
      <c r="AA970" s="448"/>
      <c r="AB970" s="448"/>
      <c r="AC970" s="448"/>
      <c r="AD970" s="448"/>
    </row>
    <row r="971" ht="12.75" customHeight="1">
      <c r="A971" s="448"/>
      <c r="B971" s="448"/>
      <c r="C971" s="448"/>
      <c r="D971" s="448"/>
      <c r="E971" s="448"/>
      <c r="F971" s="448"/>
      <c r="G971" s="448"/>
      <c r="H971" s="448"/>
      <c r="I971" s="448"/>
      <c r="J971" s="448"/>
      <c r="K971" s="448"/>
      <c r="L971" s="448"/>
      <c r="M971" s="448"/>
      <c r="N971" s="448"/>
      <c r="O971" s="448"/>
      <c r="P971" s="448"/>
      <c r="Q971" s="448"/>
      <c r="R971" s="448"/>
      <c r="S971" s="448"/>
      <c r="T971" s="448"/>
      <c r="U971" s="448"/>
      <c r="V971" s="448"/>
      <c r="W971" s="448"/>
      <c r="X971" s="448"/>
      <c r="Y971" s="448"/>
      <c r="Z971" s="448"/>
      <c r="AA971" s="448"/>
      <c r="AB971" s="448"/>
      <c r="AC971" s="448"/>
      <c r="AD971" s="448"/>
    </row>
    <row r="972" ht="12.75" customHeight="1">
      <c r="A972" s="448"/>
      <c r="B972" s="448"/>
      <c r="C972" s="448"/>
      <c r="D972" s="448"/>
      <c r="E972" s="448"/>
      <c r="F972" s="448"/>
      <c r="G972" s="448"/>
      <c r="H972" s="448"/>
      <c r="I972" s="448"/>
      <c r="J972" s="448"/>
      <c r="K972" s="448"/>
      <c r="L972" s="448"/>
      <c r="M972" s="448"/>
      <c r="N972" s="448"/>
      <c r="O972" s="448"/>
      <c r="P972" s="448"/>
      <c r="Q972" s="448"/>
      <c r="R972" s="448"/>
      <c r="S972" s="448"/>
      <c r="T972" s="448"/>
      <c r="U972" s="448"/>
      <c r="V972" s="448"/>
      <c r="W972" s="448"/>
      <c r="X972" s="448"/>
      <c r="Y972" s="448"/>
      <c r="Z972" s="448"/>
      <c r="AA972" s="448"/>
      <c r="AB972" s="448"/>
      <c r="AC972" s="448"/>
      <c r="AD972" s="448"/>
    </row>
    <row r="973" ht="12.75" customHeight="1">
      <c r="A973" s="448"/>
      <c r="B973" s="448"/>
      <c r="C973" s="448"/>
      <c r="D973" s="448"/>
      <c r="E973" s="448"/>
      <c r="F973" s="448"/>
      <c r="G973" s="448"/>
      <c r="H973" s="448"/>
      <c r="I973" s="448"/>
      <c r="J973" s="448"/>
      <c r="K973" s="448"/>
      <c r="L973" s="448"/>
      <c r="M973" s="448"/>
      <c r="N973" s="448"/>
      <c r="O973" s="448"/>
      <c r="P973" s="448"/>
      <c r="Q973" s="448"/>
      <c r="R973" s="448"/>
      <c r="S973" s="448"/>
      <c r="T973" s="448"/>
      <c r="U973" s="448"/>
      <c r="V973" s="448"/>
      <c r="W973" s="448"/>
      <c r="X973" s="448"/>
      <c r="Y973" s="448"/>
      <c r="Z973" s="448"/>
      <c r="AA973" s="448"/>
      <c r="AB973" s="448"/>
      <c r="AC973" s="448"/>
      <c r="AD973" s="448"/>
    </row>
    <row r="974" ht="12.75" customHeight="1">
      <c r="A974" s="448"/>
      <c r="B974" s="448"/>
      <c r="C974" s="448"/>
      <c r="D974" s="448"/>
      <c r="E974" s="448"/>
      <c r="F974" s="448"/>
      <c r="G974" s="448"/>
      <c r="H974" s="448"/>
      <c r="I974" s="448"/>
      <c r="J974" s="448"/>
      <c r="K974" s="448"/>
      <c r="L974" s="448"/>
      <c r="M974" s="448"/>
      <c r="N974" s="448"/>
      <c r="O974" s="448"/>
      <c r="P974" s="448"/>
      <c r="Q974" s="448"/>
      <c r="R974" s="448"/>
      <c r="S974" s="448"/>
      <c r="T974" s="448"/>
      <c r="U974" s="448"/>
      <c r="V974" s="448"/>
      <c r="W974" s="448"/>
      <c r="X974" s="448"/>
      <c r="Y974" s="448"/>
      <c r="Z974" s="448"/>
      <c r="AA974" s="448"/>
      <c r="AB974" s="448"/>
      <c r="AC974" s="448"/>
      <c r="AD974" s="448"/>
    </row>
    <row r="975" ht="12.75" customHeight="1">
      <c r="A975" s="448"/>
      <c r="B975" s="448"/>
      <c r="C975" s="448"/>
      <c r="D975" s="448"/>
      <c r="E975" s="448"/>
      <c r="F975" s="448"/>
      <c r="G975" s="448"/>
      <c r="H975" s="448"/>
      <c r="I975" s="448"/>
      <c r="J975" s="448"/>
      <c r="K975" s="448"/>
      <c r="L975" s="448"/>
      <c r="M975" s="448"/>
      <c r="N975" s="448"/>
      <c r="O975" s="448"/>
      <c r="P975" s="448"/>
      <c r="Q975" s="448"/>
      <c r="R975" s="448"/>
      <c r="S975" s="448"/>
      <c r="T975" s="448"/>
      <c r="U975" s="448"/>
      <c r="V975" s="448"/>
      <c r="W975" s="448"/>
      <c r="X975" s="448"/>
      <c r="Y975" s="448"/>
      <c r="Z975" s="448"/>
      <c r="AA975" s="448"/>
      <c r="AB975" s="448"/>
      <c r="AC975" s="448"/>
      <c r="AD975" s="448"/>
    </row>
    <row r="976" ht="12.75" customHeight="1">
      <c r="A976" s="448"/>
      <c r="B976" s="448"/>
      <c r="C976" s="448"/>
      <c r="D976" s="448"/>
      <c r="E976" s="448"/>
      <c r="F976" s="448"/>
      <c r="G976" s="448"/>
      <c r="H976" s="448"/>
      <c r="I976" s="448"/>
      <c r="J976" s="448"/>
      <c r="K976" s="448"/>
      <c r="L976" s="448"/>
      <c r="M976" s="448"/>
      <c r="N976" s="448"/>
      <c r="O976" s="448"/>
      <c r="P976" s="448"/>
      <c r="Q976" s="448"/>
      <c r="R976" s="448"/>
      <c r="S976" s="448"/>
      <c r="T976" s="448"/>
      <c r="U976" s="448"/>
      <c r="V976" s="448"/>
      <c r="W976" s="448"/>
      <c r="X976" s="448"/>
      <c r="Y976" s="448"/>
      <c r="Z976" s="448"/>
      <c r="AA976" s="448"/>
      <c r="AB976" s="448"/>
      <c r="AC976" s="448"/>
      <c r="AD976" s="448"/>
    </row>
    <row r="977" ht="12.75" customHeight="1">
      <c r="A977" s="448"/>
      <c r="B977" s="448"/>
      <c r="C977" s="448"/>
      <c r="D977" s="448"/>
      <c r="E977" s="448"/>
      <c r="F977" s="448"/>
      <c r="G977" s="448"/>
      <c r="H977" s="448"/>
      <c r="I977" s="448"/>
      <c r="J977" s="448"/>
      <c r="K977" s="448"/>
      <c r="L977" s="448"/>
      <c r="M977" s="448"/>
      <c r="N977" s="448"/>
      <c r="O977" s="448"/>
      <c r="P977" s="448"/>
      <c r="Q977" s="448"/>
      <c r="R977" s="448"/>
      <c r="S977" s="448"/>
      <c r="T977" s="448"/>
      <c r="U977" s="448"/>
      <c r="V977" s="448"/>
      <c r="W977" s="448"/>
      <c r="X977" s="448"/>
      <c r="Y977" s="448"/>
      <c r="Z977" s="448"/>
      <c r="AA977" s="448"/>
      <c r="AB977" s="448"/>
      <c r="AC977" s="448"/>
      <c r="AD977" s="448"/>
    </row>
    <row r="978" ht="12.75" customHeight="1">
      <c r="A978" s="448"/>
      <c r="B978" s="448"/>
      <c r="C978" s="448"/>
      <c r="D978" s="448"/>
      <c r="E978" s="448"/>
      <c r="F978" s="448"/>
      <c r="G978" s="448"/>
      <c r="H978" s="448"/>
      <c r="I978" s="448"/>
      <c r="J978" s="448"/>
      <c r="K978" s="448"/>
      <c r="L978" s="448"/>
      <c r="M978" s="448"/>
      <c r="N978" s="448"/>
      <c r="O978" s="448"/>
      <c r="P978" s="448"/>
      <c r="Q978" s="448"/>
      <c r="R978" s="448"/>
      <c r="S978" s="448"/>
      <c r="T978" s="448"/>
      <c r="U978" s="448"/>
      <c r="V978" s="448"/>
      <c r="W978" s="448"/>
      <c r="X978" s="448"/>
      <c r="Y978" s="448"/>
      <c r="Z978" s="448"/>
      <c r="AA978" s="448"/>
      <c r="AB978" s="448"/>
      <c r="AC978" s="448"/>
      <c r="AD978" s="448"/>
    </row>
    <row r="979" ht="12.75" customHeight="1">
      <c r="A979" s="448"/>
      <c r="B979" s="448"/>
      <c r="C979" s="448"/>
      <c r="D979" s="448"/>
      <c r="E979" s="448"/>
      <c r="F979" s="448"/>
      <c r="G979" s="448"/>
      <c r="H979" s="448"/>
      <c r="I979" s="448"/>
      <c r="J979" s="448"/>
      <c r="K979" s="448"/>
      <c r="L979" s="448"/>
      <c r="M979" s="448"/>
      <c r="N979" s="448"/>
      <c r="O979" s="448"/>
      <c r="P979" s="448"/>
      <c r="Q979" s="448"/>
      <c r="R979" s="448"/>
      <c r="S979" s="448"/>
      <c r="T979" s="448"/>
      <c r="U979" s="448"/>
      <c r="V979" s="448"/>
      <c r="W979" s="448"/>
      <c r="X979" s="448"/>
      <c r="Y979" s="448"/>
      <c r="Z979" s="448"/>
      <c r="AA979" s="448"/>
      <c r="AB979" s="448"/>
      <c r="AC979" s="448"/>
      <c r="AD979" s="448"/>
    </row>
    <row r="980" ht="12.75" customHeight="1">
      <c r="A980" s="448"/>
      <c r="B980" s="448"/>
      <c r="C980" s="448"/>
      <c r="D980" s="448"/>
      <c r="E980" s="448"/>
      <c r="F980" s="448"/>
      <c r="G980" s="448"/>
      <c r="H980" s="448"/>
      <c r="I980" s="448"/>
      <c r="J980" s="448"/>
      <c r="K980" s="448"/>
      <c r="L980" s="448"/>
      <c r="M980" s="448"/>
      <c r="N980" s="448"/>
      <c r="O980" s="448"/>
      <c r="P980" s="448"/>
      <c r="Q980" s="448"/>
      <c r="R980" s="448"/>
      <c r="S980" s="448"/>
      <c r="T980" s="448"/>
      <c r="U980" s="448"/>
      <c r="V980" s="448"/>
      <c r="W980" s="448"/>
      <c r="X980" s="448"/>
      <c r="Y980" s="448"/>
      <c r="Z980" s="448"/>
      <c r="AA980" s="448"/>
      <c r="AB980" s="448"/>
      <c r="AC980" s="448"/>
      <c r="AD980" s="448"/>
    </row>
    <row r="981" ht="12.75" customHeight="1">
      <c r="A981" s="448"/>
      <c r="B981" s="448"/>
      <c r="C981" s="448"/>
      <c r="D981" s="448"/>
      <c r="E981" s="448"/>
      <c r="F981" s="448"/>
      <c r="G981" s="448"/>
      <c r="H981" s="448"/>
      <c r="I981" s="448"/>
      <c r="J981" s="448"/>
      <c r="K981" s="448"/>
      <c r="L981" s="448"/>
      <c r="M981" s="448"/>
      <c r="N981" s="448"/>
      <c r="O981" s="448"/>
      <c r="P981" s="448"/>
      <c r="Q981" s="448"/>
      <c r="R981" s="448"/>
      <c r="S981" s="448"/>
      <c r="T981" s="448"/>
      <c r="U981" s="448"/>
      <c r="V981" s="448"/>
      <c r="W981" s="448"/>
      <c r="X981" s="448"/>
      <c r="Y981" s="448"/>
      <c r="Z981" s="448"/>
      <c r="AA981" s="448"/>
      <c r="AB981" s="448"/>
      <c r="AC981" s="448"/>
      <c r="AD981" s="448"/>
    </row>
    <row r="982" ht="12.75" customHeight="1">
      <c r="A982" s="448"/>
      <c r="B982" s="448"/>
      <c r="C982" s="448"/>
      <c r="D982" s="448"/>
      <c r="E982" s="448"/>
      <c r="F982" s="448"/>
      <c r="G982" s="448"/>
      <c r="H982" s="448"/>
      <c r="I982" s="448"/>
      <c r="J982" s="448"/>
      <c r="K982" s="448"/>
      <c r="L982" s="448"/>
      <c r="M982" s="448"/>
      <c r="N982" s="448"/>
      <c r="O982" s="448"/>
      <c r="P982" s="448"/>
      <c r="Q982" s="448"/>
      <c r="R982" s="448"/>
      <c r="S982" s="448"/>
      <c r="T982" s="448"/>
      <c r="U982" s="448"/>
      <c r="V982" s="448"/>
      <c r="W982" s="448"/>
      <c r="X982" s="448"/>
      <c r="Y982" s="448"/>
      <c r="Z982" s="448"/>
      <c r="AA982" s="448"/>
      <c r="AB982" s="448"/>
      <c r="AC982" s="448"/>
      <c r="AD982" s="448"/>
    </row>
    <row r="983" ht="12.75" customHeight="1">
      <c r="A983" s="448"/>
      <c r="B983" s="448"/>
      <c r="C983" s="448"/>
      <c r="D983" s="448"/>
      <c r="E983" s="448"/>
      <c r="F983" s="448"/>
      <c r="G983" s="448"/>
      <c r="H983" s="448"/>
      <c r="I983" s="448"/>
      <c r="J983" s="448"/>
      <c r="K983" s="448"/>
      <c r="L983" s="448"/>
      <c r="M983" s="448"/>
      <c r="N983" s="448"/>
      <c r="O983" s="448"/>
      <c r="P983" s="448"/>
      <c r="Q983" s="448"/>
      <c r="R983" s="448"/>
      <c r="S983" s="448"/>
      <c r="T983" s="448"/>
      <c r="U983" s="448"/>
      <c r="V983" s="448"/>
      <c r="W983" s="448"/>
      <c r="X983" s="448"/>
      <c r="Y983" s="448"/>
      <c r="Z983" s="448"/>
      <c r="AA983" s="448"/>
      <c r="AB983" s="448"/>
      <c r="AC983" s="448"/>
      <c r="AD983" s="448"/>
    </row>
    <row r="984" ht="12.75" customHeight="1">
      <c r="A984" s="448"/>
      <c r="B984" s="448"/>
      <c r="C984" s="448"/>
      <c r="D984" s="448"/>
      <c r="E984" s="448"/>
      <c r="F984" s="448"/>
      <c r="G984" s="448"/>
      <c r="H984" s="448"/>
      <c r="I984" s="448"/>
      <c r="J984" s="448"/>
      <c r="K984" s="448"/>
      <c r="L984" s="448"/>
      <c r="M984" s="448"/>
      <c r="N984" s="448"/>
      <c r="O984" s="448"/>
      <c r="P984" s="448"/>
      <c r="Q984" s="448"/>
      <c r="R984" s="448"/>
      <c r="S984" s="448"/>
      <c r="T984" s="448"/>
      <c r="U984" s="448"/>
      <c r="V984" s="448"/>
      <c r="W984" s="448"/>
      <c r="X984" s="448"/>
      <c r="Y984" s="448"/>
      <c r="Z984" s="448"/>
      <c r="AA984" s="448"/>
      <c r="AB984" s="448"/>
      <c r="AC984" s="448"/>
      <c r="AD984" s="448"/>
    </row>
    <row r="985" ht="12.75" customHeight="1">
      <c r="A985" s="448"/>
      <c r="B985" s="448"/>
      <c r="C985" s="448"/>
      <c r="D985" s="448"/>
      <c r="E985" s="448"/>
      <c r="F985" s="448"/>
      <c r="G985" s="448"/>
      <c r="H985" s="448"/>
      <c r="I985" s="448"/>
      <c r="J985" s="448"/>
      <c r="K985" s="448"/>
      <c r="L985" s="448"/>
      <c r="M985" s="448"/>
      <c r="N985" s="448"/>
      <c r="O985" s="448"/>
      <c r="P985" s="448"/>
      <c r="Q985" s="448"/>
      <c r="R985" s="448"/>
      <c r="S985" s="448"/>
      <c r="T985" s="448"/>
      <c r="U985" s="448"/>
      <c r="V985" s="448"/>
      <c r="W985" s="448"/>
      <c r="X985" s="448"/>
      <c r="Y985" s="448"/>
      <c r="Z985" s="448"/>
      <c r="AA985" s="448"/>
      <c r="AB985" s="448"/>
      <c r="AC985" s="448"/>
      <c r="AD985" s="448"/>
    </row>
    <row r="986" ht="12.75" customHeight="1">
      <c r="A986" s="448"/>
      <c r="B986" s="448"/>
      <c r="C986" s="448"/>
      <c r="D986" s="448"/>
      <c r="E986" s="448"/>
      <c r="F986" s="448"/>
      <c r="G986" s="448"/>
      <c r="H986" s="448"/>
      <c r="I986" s="448"/>
      <c r="J986" s="448"/>
      <c r="K986" s="448"/>
      <c r="L986" s="448"/>
      <c r="M986" s="448"/>
      <c r="N986" s="448"/>
      <c r="O986" s="448"/>
      <c r="P986" s="448"/>
      <c r="Q986" s="448"/>
      <c r="R986" s="448"/>
      <c r="S986" s="448"/>
      <c r="T986" s="448"/>
      <c r="U986" s="448"/>
      <c r="V986" s="448"/>
      <c r="W986" s="448"/>
      <c r="X986" s="448"/>
      <c r="Y986" s="448"/>
      <c r="Z986" s="448"/>
      <c r="AA986" s="448"/>
      <c r="AB986" s="448"/>
      <c r="AC986" s="448"/>
      <c r="AD986" s="448"/>
    </row>
    <row r="987" ht="12.75" customHeight="1">
      <c r="A987" s="448"/>
      <c r="B987" s="448"/>
      <c r="C987" s="448"/>
      <c r="D987" s="448"/>
      <c r="E987" s="448"/>
      <c r="F987" s="448"/>
      <c r="G987" s="448"/>
      <c r="H987" s="448"/>
      <c r="I987" s="448"/>
      <c r="J987" s="448"/>
      <c r="K987" s="448"/>
      <c r="L987" s="448"/>
      <c r="M987" s="448"/>
      <c r="N987" s="448"/>
      <c r="O987" s="448"/>
      <c r="P987" s="448"/>
      <c r="Q987" s="448"/>
      <c r="R987" s="448"/>
      <c r="S987" s="448"/>
      <c r="T987" s="448"/>
      <c r="U987" s="448"/>
      <c r="V987" s="448"/>
      <c r="W987" s="448"/>
      <c r="X987" s="448"/>
      <c r="Y987" s="448"/>
      <c r="Z987" s="448"/>
      <c r="AA987" s="448"/>
      <c r="AB987" s="448"/>
      <c r="AC987" s="448"/>
      <c r="AD987" s="448"/>
    </row>
    <row r="988" ht="12.75" customHeight="1">
      <c r="A988" s="448"/>
      <c r="B988" s="448"/>
      <c r="C988" s="448"/>
      <c r="D988" s="448"/>
      <c r="E988" s="448"/>
      <c r="F988" s="448"/>
      <c r="G988" s="448"/>
      <c r="H988" s="448"/>
      <c r="I988" s="448"/>
      <c r="J988" s="448"/>
      <c r="K988" s="448"/>
      <c r="L988" s="448"/>
      <c r="M988" s="448"/>
      <c r="N988" s="448"/>
      <c r="O988" s="448"/>
      <c r="P988" s="448"/>
      <c r="Q988" s="448"/>
      <c r="R988" s="448"/>
      <c r="S988" s="448"/>
      <c r="T988" s="448"/>
      <c r="U988" s="448"/>
      <c r="V988" s="448"/>
      <c r="W988" s="448"/>
      <c r="X988" s="448"/>
      <c r="Y988" s="448"/>
      <c r="Z988" s="448"/>
      <c r="AA988" s="448"/>
      <c r="AB988" s="448"/>
      <c r="AC988" s="448"/>
      <c r="AD988" s="448"/>
    </row>
    <row r="989" ht="12.75" customHeight="1">
      <c r="A989" s="448"/>
      <c r="B989" s="448"/>
      <c r="C989" s="448"/>
      <c r="D989" s="448"/>
      <c r="E989" s="448"/>
      <c r="F989" s="448"/>
      <c r="G989" s="448"/>
      <c r="H989" s="448"/>
      <c r="I989" s="448"/>
      <c r="J989" s="448"/>
      <c r="K989" s="448"/>
      <c r="L989" s="448"/>
      <c r="M989" s="448"/>
      <c r="N989" s="448"/>
      <c r="O989" s="448"/>
      <c r="P989" s="448"/>
      <c r="Q989" s="448"/>
      <c r="R989" s="448"/>
      <c r="S989" s="448"/>
      <c r="T989" s="448"/>
      <c r="U989" s="448"/>
      <c r="V989" s="448"/>
      <c r="W989" s="448"/>
      <c r="X989" s="448"/>
      <c r="Y989" s="448"/>
      <c r="Z989" s="448"/>
      <c r="AA989" s="448"/>
      <c r="AB989" s="448"/>
      <c r="AC989" s="448"/>
      <c r="AD989" s="448"/>
    </row>
    <row r="990" ht="12.75" customHeight="1">
      <c r="A990" s="448"/>
      <c r="B990" s="448"/>
      <c r="C990" s="448"/>
      <c r="D990" s="448"/>
      <c r="E990" s="448"/>
      <c r="F990" s="448"/>
      <c r="G990" s="448"/>
      <c r="H990" s="448"/>
      <c r="I990" s="448"/>
      <c r="J990" s="448"/>
      <c r="K990" s="448"/>
      <c r="L990" s="448"/>
      <c r="M990" s="448"/>
      <c r="N990" s="448"/>
      <c r="O990" s="448"/>
      <c r="P990" s="448"/>
      <c r="Q990" s="448"/>
      <c r="R990" s="448"/>
      <c r="S990" s="448"/>
      <c r="T990" s="448"/>
      <c r="U990" s="448"/>
      <c r="V990" s="448"/>
      <c r="W990" s="448"/>
      <c r="X990" s="448"/>
      <c r="Y990" s="448"/>
      <c r="Z990" s="448"/>
      <c r="AA990" s="448"/>
      <c r="AB990" s="448"/>
      <c r="AC990" s="448"/>
      <c r="AD990" s="448"/>
    </row>
    <row r="991" ht="12.75" customHeight="1">
      <c r="A991" s="448"/>
      <c r="B991" s="448"/>
      <c r="C991" s="448"/>
      <c r="D991" s="448"/>
      <c r="E991" s="448"/>
      <c r="F991" s="448"/>
      <c r="G991" s="448"/>
      <c r="H991" s="448"/>
      <c r="I991" s="448"/>
      <c r="J991" s="448"/>
      <c r="K991" s="448"/>
      <c r="L991" s="448"/>
      <c r="M991" s="448"/>
      <c r="N991" s="448"/>
      <c r="O991" s="448"/>
      <c r="P991" s="448"/>
      <c r="Q991" s="448"/>
      <c r="R991" s="448"/>
      <c r="S991" s="448"/>
      <c r="T991" s="448"/>
      <c r="U991" s="448"/>
      <c r="V991" s="448"/>
      <c r="W991" s="448"/>
      <c r="X991" s="448"/>
      <c r="Y991" s="448"/>
      <c r="Z991" s="448"/>
      <c r="AA991" s="448"/>
      <c r="AB991" s="448"/>
      <c r="AC991" s="448"/>
      <c r="AD991" s="448"/>
    </row>
    <row r="992" ht="12.75" customHeight="1">
      <c r="A992" s="448"/>
      <c r="B992" s="448"/>
      <c r="C992" s="448"/>
      <c r="D992" s="448"/>
      <c r="E992" s="448"/>
      <c r="F992" s="448"/>
      <c r="G992" s="448"/>
      <c r="H992" s="448"/>
      <c r="I992" s="448"/>
      <c r="J992" s="448"/>
      <c r="K992" s="448"/>
      <c r="L992" s="448"/>
      <c r="M992" s="448"/>
      <c r="N992" s="448"/>
      <c r="O992" s="448"/>
      <c r="P992" s="448"/>
      <c r="Q992" s="448"/>
      <c r="R992" s="448"/>
      <c r="S992" s="448"/>
      <c r="T992" s="448"/>
      <c r="U992" s="448"/>
      <c r="V992" s="448"/>
      <c r="W992" s="448"/>
      <c r="X992" s="448"/>
      <c r="Y992" s="448"/>
      <c r="Z992" s="448"/>
      <c r="AA992" s="448"/>
      <c r="AB992" s="448"/>
      <c r="AC992" s="448"/>
      <c r="AD992" s="448"/>
    </row>
    <row r="993" ht="12.75" customHeight="1">
      <c r="A993" s="448"/>
      <c r="B993" s="448"/>
      <c r="C993" s="448"/>
      <c r="D993" s="448"/>
      <c r="E993" s="448"/>
      <c r="F993" s="448"/>
      <c r="G993" s="448"/>
      <c r="H993" s="448"/>
      <c r="I993" s="448"/>
      <c r="J993" s="448"/>
      <c r="K993" s="448"/>
      <c r="L993" s="448"/>
      <c r="M993" s="448"/>
      <c r="N993" s="448"/>
      <c r="O993" s="448"/>
      <c r="P993" s="448"/>
      <c r="Q993" s="448"/>
      <c r="R993" s="448"/>
      <c r="S993" s="448"/>
      <c r="T993" s="448"/>
      <c r="U993" s="448"/>
      <c r="V993" s="448"/>
      <c r="W993" s="448"/>
      <c r="X993" s="448"/>
      <c r="Y993" s="448"/>
      <c r="Z993" s="448"/>
      <c r="AA993" s="448"/>
      <c r="AB993" s="448"/>
      <c r="AC993" s="448"/>
      <c r="AD993" s="448"/>
    </row>
    <row r="994" ht="12.75" customHeight="1">
      <c r="A994" s="448"/>
      <c r="B994" s="448"/>
      <c r="C994" s="448"/>
      <c r="D994" s="448"/>
      <c r="E994" s="448"/>
      <c r="F994" s="448"/>
      <c r="G994" s="448"/>
      <c r="H994" s="448"/>
      <c r="I994" s="448"/>
      <c r="J994" s="448"/>
      <c r="K994" s="448"/>
      <c r="L994" s="448"/>
      <c r="M994" s="448"/>
      <c r="N994" s="448"/>
      <c r="O994" s="448"/>
      <c r="P994" s="448"/>
      <c r="Q994" s="448"/>
      <c r="R994" s="448"/>
      <c r="S994" s="448"/>
      <c r="T994" s="448"/>
      <c r="U994" s="448"/>
      <c r="V994" s="448"/>
      <c r="W994" s="448"/>
      <c r="X994" s="448"/>
      <c r="Y994" s="448"/>
      <c r="Z994" s="448"/>
      <c r="AA994" s="448"/>
      <c r="AB994" s="448"/>
      <c r="AC994" s="448"/>
      <c r="AD994" s="448"/>
    </row>
    <row r="995" ht="12.75" customHeight="1">
      <c r="A995" s="448"/>
      <c r="B995" s="448"/>
      <c r="C995" s="448"/>
      <c r="D995" s="448"/>
      <c r="E995" s="448"/>
      <c r="F995" s="448"/>
      <c r="G995" s="448"/>
      <c r="H995" s="448"/>
      <c r="I995" s="448"/>
      <c r="J995" s="448"/>
      <c r="K995" s="448"/>
      <c r="L995" s="448"/>
      <c r="M995" s="448"/>
      <c r="N995" s="448"/>
      <c r="O995" s="448"/>
      <c r="P995" s="448"/>
      <c r="Q995" s="448"/>
      <c r="R995" s="448"/>
      <c r="S995" s="448"/>
      <c r="T995" s="448"/>
      <c r="U995" s="448"/>
      <c r="V995" s="448"/>
      <c r="W995" s="448"/>
      <c r="X995" s="448"/>
      <c r="Y995" s="448"/>
      <c r="Z995" s="448"/>
      <c r="AA995" s="448"/>
      <c r="AB995" s="448"/>
      <c r="AC995" s="448"/>
      <c r="AD995" s="448"/>
    </row>
    <row r="996" ht="12.75" customHeight="1">
      <c r="A996" s="448"/>
      <c r="B996" s="448"/>
      <c r="C996" s="448"/>
      <c r="D996" s="448"/>
      <c r="E996" s="448"/>
      <c r="F996" s="448"/>
      <c r="G996" s="448"/>
      <c r="H996" s="448"/>
      <c r="I996" s="448"/>
      <c r="J996" s="448"/>
      <c r="K996" s="448"/>
      <c r="L996" s="448"/>
      <c r="M996" s="448"/>
      <c r="N996" s="448"/>
      <c r="O996" s="448"/>
      <c r="P996" s="448"/>
      <c r="Q996" s="448"/>
      <c r="R996" s="448"/>
      <c r="S996" s="448"/>
      <c r="T996" s="448"/>
      <c r="U996" s="448"/>
      <c r="V996" s="448"/>
      <c r="W996" s="448"/>
      <c r="X996" s="448"/>
      <c r="Y996" s="448"/>
      <c r="Z996" s="448"/>
      <c r="AA996" s="448"/>
      <c r="AB996" s="448"/>
      <c r="AC996" s="448"/>
      <c r="AD996" s="448"/>
    </row>
    <row r="997" ht="12.75" customHeight="1">
      <c r="A997" s="448"/>
      <c r="B997" s="448"/>
      <c r="C997" s="448"/>
      <c r="D997" s="448"/>
      <c r="E997" s="448"/>
      <c r="F997" s="448"/>
      <c r="G997" s="448"/>
      <c r="H997" s="448"/>
      <c r="I997" s="448"/>
      <c r="J997" s="448"/>
      <c r="K997" s="448"/>
      <c r="L997" s="448"/>
      <c r="M997" s="448"/>
      <c r="N997" s="448"/>
      <c r="O997" s="448"/>
      <c r="P997" s="448"/>
      <c r="Q997" s="448"/>
      <c r="R997" s="448"/>
      <c r="S997" s="448"/>
      <c r="T997" s="448"/>
      <c r="U997" s="448"/>
      <c r="V997" s="448"/>
      <c r="W997" s="448"/>
      <c r="X997" s="448"/>
      <c r="Y997" s="448"/>
      <c r="Z997" s="448"/>
      <c r="AA997" s="448"/>
      <c r="AB997" s="448"/>
      <c r="AC997" s="448"/>
      <c r="AD997" s="448"/>
    </row>
    <row r="998" ht="12.75" customHeight="1">
      <c r="A998" s="448"/>
      <c r="B998" s="448"/>
      <c r="C998" s="448"/>
      <c r="D998" s="448"/>
      <c r="E998" s="448"/>
      <c r="F998" s="448"/>
      <c r="G998" s="448"/>
      <c r="H998" s="448"/>
      <c r="I998" s="448"/>
      <c r="J998" s="448"/>
      <c r="K998" s="448"/>
      <c r="L998" s="448"/>
      <c r="M998" s="448"/>
      <c r="N998" s="448"/>
      <c r="O998" s="448"/>
      <c r="P998" s="448"/>
      <c r="Q998" s="448"/>
      <c r="R998" s="448"/>
      <c r="S998" s="448"/>
      <c r="T998" s="448"/>
      <c r="U998" s="448"/>
      <c r="V998" s="448"/>
      <c r="W998" s="448"/>
      <c r="X998" s="448"/>
      <c r="Y998" s="448"/>
      <c r="Z998" s="448"/>
      <c r="AA998" s="448"/>
      <c r="AB998" s="448"/>
      <c r="AC998" s="448"/>
      <c r="AD998" s="448"/>
    </row>
    <row r="999" ht="12.75" customHeight="1">
      <c r="A999" s="448"/>
      <c r="B999" s="448"/>
      <c r="C999" s="448"/>
      <c r="D999" s="448"/>
      <c r="E999" s="448"/>
      <c r="F999" s="448"/>
      <c r="G999" s="448"/>
      <c r="H999" s="448"/>
      <c r="I999" s="448"/>
      <c r="J999" s="448"/>
      <c r="K999" s="448"/>
      <c r="L999" s="448"/>
      <c r="M999" s="448"/>
      <c r="N999" s="448"/>
      <c r="O999" s="448"/>
      <c r="P999" s="448"/>
      <c r="Q999" s="448"/>
      <c r="R999" s="448"/>
      <c r="S999" s="448"/>
      <c r="T999" s="448"/>
      <c r="U999" s="448"/>
      <c r="V999" s="448"/>
      <c r="W999" s="448"/>
      <c r="X999" s="448"/>
      <c r="Y999" s="448"/>
      <c r="Z999" s="448"/>
      <c r="AA999" s="448"/>
      <c r="AB999" s="448"/>
      <c r="AC999" s="448"/>
      <c r="AD999" s="448"/>
    </row>
    <row r="1000" ht="12.75" customHeight="1">
      <c r="A1000" s="448"/>
      <c r="B1000" s="448"/>
      <c r="C1000" s="448"/>
      <c r="D1000" s="448"/>
      <c r="E1000" s="448"/>
      <c r="F1000" s="448"/>
      <c r="G1000" s="448"/>
      <c r="H1000" s="448"/>
      <c r="I1000" s="448"/>
      <c r="J1000" s="448"/>
      <c r="K1000" s="448"/>
      <c r="L1000" s="448"/>
      <c r="M1000" s="448"/>
      <c r="N1000" s="448"/>
      <c r="O1000" s="448"/>
      <c r="P1000" s="448"/>
      <c r="Q1000" s="448"/>
      <c r="R1000" s="448"/>
      <c r="S1000" s="448"/>
      <c r="T1000" s="448"/>
      <c r="U1000" s="448"/>
      <c r="V1000" s="448"/>
      <c r="W1000" s="448"/>
      <c r="X1000" s="448"/>
      <c r="Y1000" s="448"/>
      <c r="Z1000" s="448"/>
      <c r="AA1000" s="448"/>
      <c r="AB1000" s="448"/>
      <c r="AC1000" s="448"/>
      <c r="AD1000" s="448"/>
    </row>
  </sheetData>
  <mergeCells count="10">
    <mergeCell ref="F80:H80"/>
    <mergeCell ref="F84:G86"/>
    <mergeCell ref="H84:J86"/>
    <mergeCell ref="A1:D2"/>
    <mergeCell ref="F1:J2"/>
    <mergeCell ref="F76:J77"/>
    <mergeCell ref="B77:C77"/>
    <mergeCell ref="B81:C81"/>
    <mergeCell ref="A82:B84"/>
    <mergeCell ref="C82:D84"/>
  </mergeCells>
  <printOptions horizontalCentered="1" verticalCentered="1"/>
  <pageMargins bottom="0.138194444444444" footer="0.0" header="0.0" left="0.447916666666667" right="0.448611111111111" top="0.177777777777778"/>
  <pageSetup paperSize="9" scale="71" orientation="portrait" pageOrder="overThenDown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61.43"/>
    <col customWidth="1" min="3" max="3" width="48.0"/>
    <col customWidth="1" min="4" max="4" width="22.29"/>
    <col customWidth="1" min="5" max="6" width="12.0"/>
    <col customWidth="1" min="7" max="7" width="57.86"/>
    <col customWidth="1" min="8" max="8" width="30.57"/>
    <col customWidth="1" min="9" max="9" width="23.71"/>
    <col customWidth="1" min="10" max="10" width="23.29"/>
    <col customWidth="1" min="11" max="30" width="12.0"/>
  </cols>
  <sheetData>
    <row r="1" ht="16.5" customHeight="1">
      <c r="A1" s="477" t="s">
        <v>709</v>
      </c>
      <c r="B1" s="265"/>
      <c r="C1" s="265"/>
      <c r="D1" s="266"/>
      <c r="E1" s="409"/>
      <c r="F1" s="478" t="str">
        <f>A1</f>
        <v>PAGAMENTO TAXA CONDOMÍNIOS ISOLADOS MAIO PARA O BP DE JUNHO 2024</v>
      </c>
      <c r="G1" s="265"/>
      <c r="H1" s="265"/>
      <c r="I1" s="265"/>
      <c r="J1" s="266"/>
      <c r="K1" s="409"/>
      <c r="L1" s="409"/>
      <c r="M1" s="409"/>
      <c r="N1" s="409"/>
      <c r="O1" s="409"/>
      <c r="P1" s="409"/>
      <c r="Q1" s="409"/>
      <c r="R1" s="409"/>
      <c r="S1" s="409"/>
      <c r="T1" s="409"/>
      <c r="U1" s="409"/>
      <c r="V1" s="409"/>
      <c r="W1" s="409"/>
      <c r="X1" s="409"/>
      <c r="Y1" s="409"/>
      <c r="Z1" s="409"/>
      <c r="AA1" s="409"/>
      <c r="AB1" s="409"/>
      <c r="AC1" s="409"/>
      <c r="AD1" s="409"/>
    </row>
    <row r="2" ht="16.5" customHeight="1">
      <c r="A2" s="267"/>
      <c r="B2" s="268"/>
      <c r="C2" s="268"/>
      <c r="D2" s="269"/>
      <c r="E2" s="409"/>
      <c r="F2" s="267"/>
      <c r="G2" s="268"/>
      <c r="H2" s="268"/>
      <c r="I2" s="268"/>
      <c r="J2" s="269"/>
      <c r="K2" s="409"/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409"/>
      <c r="Y2" s="409"/>
      <c r="Z2" s="409"/>
      <c r="AA2" s="409"/>
      <c r="AB2" s="409"/>
      <c r="AC2" s="409"/>
      <c r="AD2" s="409"/>
    </row>
    <row r="3" ht="16.5" customHeight="1">
      <c r="A3" s="479"/>
      <c r="B3" s="464" t="s">
        <v>337</v>
      </c>
      <c r="C3" s="464" t="s">
        <v>561</v>
      </c>
      <c r="D3" s="464" t="s">
        <v>562</v>
      </c>
      <c r="E3" s="480"/>
      <c r="F3" s="481"/>
      <c r="G3" s="481" t="s">
        <v>337</v>
      </c>
      <c r="H3" s="481" t="s">
        <v>561</v>
      </c>
      <c r="I3" s="481" t="s">
        <v>562</v>
      </c>
      <c r="J3" s="481" t="s">
        <v>372</v>
      </c>
      <c r="K3" s="480"/>
      <c r="L3" s="480"/>
      <c r="M3" s="480"/>
      <c r="N3" s="480"/>
      <c r="O3" s="480"/>
      <c r="P3" s="480"/>
      <c r="Q3" s="480"/>
      <c r="R3" s="480"/>
      <c r="S3" s="480"/>
      <c r="T3" s="480"/>
      <c r="U3" s="480"/>
      <c r="V3" s="480"/>
      <c r="W3" s="480"/>
      <c r="X3" s="480"/>
      <c r="Y3" s="480"/>
      <c r="Z3" s="480"/>
      <c r="AA3" s="480"/>
      <c r="AB3" s="480"/>
      <c r="AC3" s="480"/>
      <c r="AD3" s="480"/>
    </row>
    <row r="4" ht="16.5" customHeight="1">
      <c r="A4" s="414">
        <v>1.0</v>
      </c>
      <c r="B4" s="462" t="s">
        <v>630</v>
      </c>
      <c r="C4" s="482">
        <f>745.53-119.11</f>
        <v>626.42</v>
      </c>
      <c r="D4" s="483">
        <v>45422.0</v>
      </c>
      <c r="E4" s="409"/>
      <c r="F4" s="462">
        <v>1.0</v>
      </c>
      <c r="G4" s="462" t="str">
        <f t="shared" ref="G4:I4" si="1">B4</f>
        <v>QI 31 BLOCO 9 Aptº 401</v>
      </c>
      <c r="H4" s="482">
        <f t="shared" si="1"/>
        <v>626.42</v>
      </c>
      <c r="I4" s="483">
        <f t="shared" si="1"/>
        <v>45422</v>
      </c>
      <c r="J4" s="462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</row>
    <row r="5" ht="16.5" customHeight="1">
      <c r="A5" s="414">
        <v>2.0</v>
      </c>
      <c r="B5" s="484" t="s">
        <v>631</v>
      </c>
      <c r="C5" s="485">
        <v>450.0</v>
      </c>
      <c r="D5" s="486">
        <v>45419.0</v>
      </c>
      <c r="E5" s="409"/>
      <c r="F5" s="462">
        <v>2.0</v>
      </c>
      <c r="G5" s="462" t="str">
        <f t="shared" ref="G5:I5" si="2">B5</f>
        <v>SHCES 1109 BLOCO A Aptº 204</v>
      </c>
      <c r="H5" s="482">
        <f t="shared" si="2"/>
        <v>450</v>
      </c>
      <c r="I5" s="483">
        <f t="shared" si="2"/>
        <v>45419</v>
      </c>
      <c r="J5" s="462"/>
      <c r="K5" s="409"/>
      <c r="L5" s="409"/>
      <c r="M5" s="409"/>
      <c r="N5" s="409"/>
      <c r="O5" s="409"/>
      <c r="P5" s="409"/>
      <c r="Q5" s="409"/>
      <c r="R5" s="409"/>
      <c r="S5" s="409"/>
      <c r="T5" s="409"/>
      <c r="U5" s="409"/>
      <c r="V5" s="409"/>
      <c r="W5" s="409"/>
      <c r="X5" s="409"/>
      <c r="Y5" s="409"/>
      <c r="Z5" s="409"/>
      <c r="AA5" s="409"/>
      <c r="AB5" s="409"/>
      <c r="AC5" s="409"/>
      <c r="AD5" s="409"/>
    </row>
    <row r="6" ht="16.5" customHeight="1">
      <c r="A6" s="414">
        <v>3.0</v>
      </c>
      <c r="B6" s="484" t="s">
        <v>632</v>
      </c>
      <c r="C6" s="485">
        <f>510-30</f>
        <v>480</v>
      </c>
      <c r="D6" s="486">
        <v>45420.0</v>
      </c>
      <c r="E6" s="409"/>
      <c r="F6" s="462">
        <v>3.0</v>
      </c>
      <c r="G6" s="462" t="str">
        <f t="shared" ref="G6:I6" si="3">B6</f>
        <v>SHCES 1209 BLOCO G Aptº 304</v>
      </c>
      <c r="H6" s="482">
        <f t="shared" si="3"/>
        <v>480</v>
      </c>
      <c r="I6" s="483">
        <f t="shared" si="3"/>
        <v>45420</v>
      </c>
      <c r="J6" s="462"/>
      <c r="K6" s="409"/>
      <c r="L6" s="409"/>
      <c r="M6" s="409"/>
      <c r="N6" s="409"/>
      <c r="O6" s="409"/>
      <c r="P6" s="409"/>
      <c r="Q6" s="409"/>
      <c r="R6" s="409"/>
      <c r="S6" s="409"/>
      <c r="T6" s="409"/>
      <c r="U6" s="409"/>
      <c r="V6" s="409"/>
      <c r="W6" s="409"/>
      <c r="X6" s="409"/>
      <c r="Y6" s="409"/>
      <c r="Z6" s="409"/>
      <c r="AA6" s="409"/>
      <c r="AB6" s="409"/>
      <c r="AC6" s="409"/>
      <c r="AD6" s="409"/>
    </row>
    <row r="7" ht="16.5" customHeight="1">
      <c r="A7" s="414">
        <v>4.0</v>
      </c>
      <c r="B7" s="462" t="s">
        <v>633</v>
      </c>
      <c r="C7" s="482">
        <v>450.0</v>
      </c>
      <c r="D7" s="483">
        <v>45422.0</v>
      </c>
      <c r="E7" s="409"/>
      <c r="F7" s="462">
        <v>4.0</v>
      </c>
      <c r="G7" s="462" t="str">
        <f t="shared" ref="G7:I7" si="4">B7</f>
        <v>SHCES 1303 BLOCO B Aptº 403</v>
      </c>
      <c r="H7" s="482">
        <f t="shared" si="4"/>
        <v>450</v>
      </c>
      <c r="I7" s="483">
        <f t="shared" si="4"/>
        <v>45422</v>
      </c>
      <c r="J7" s="462"/>
      <c r="K7" s="409"/>
      <c r="L7" s="409"/>
      <c r="M7" s="409"/>
      <c r="N7" s="409"/>
      <c r="O7" s="409"/>
      <c r="P7" s="409"/>
      <c r="Q7" s="409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409"/>
      <c r="AC7" s="409"/>
      <c r="AD7" s="409"/>
    </row>
    <row r="8" ht="16.5" customHeight="1">
      <c r="A8" s="414">
        <v>5.0</v>
      </c>
      <c r="B8" s="462" t="s">
        <v>634</v>
      </c>
      <c r="C8" s="482">
        <f>689.7-120</f>
        <v>569.7</v>
      </c>
      <c r="D8" s="483">
        <v>45424.0</v>
      </c>
      <c r="E8" s="409"/>
      <c r="F8" s="462">
        <v>5.0</v>
      </c>
      <c r="G8" s="462" t="str">
        <f t="shared" ref="G8:I8" si="5">B8</f>
        <v>SHCES 913 BLOCO E Aptº 303</v>
      </c>
      <c r="H8" s="482">
        <f t="shared" si="5"/>
        <v>569.7</v>
      </c>
      <c r="I8" s="483">
        <f t="shared" si="5"/>
        <v>45424</v>
      </c>
      <c r="J8" s="462"/>
      <c r="K8" s="409"/>
      <c r="L8" s="409"/>
      <c r="M8" s="409"/>
      <c r="N8" s="409"/>
      <c r="O8" s="409"/>
      <c r="P8" s="409"/>
      <c r="Q8" s="409"/>
      <c r="R8" s="409"/>
      <c r="S8" s="409"/>
      <c r="T8" s="409"/>
      <c r="U8" s="409"/>
      <c r="V8" s="409"/>
      <c r="W8" s="409"/>
      <c r="X8" s="409"/>
      <c r="Y8" s="409"/>
      <c r="Z8" s="409"/>
      <c r="AA8" s="409"/>
      <c r="AB8" s="409"/>
      <c r="AC8" s="409"/>
      <c r="AD8" s="409"/>
    </row>
    <row r="9" ht="16.5" customHeight="1">
      <c r="A9" s="414">
        <v>6.0</v>
      </c>
      <c r="B9" s="462" t="s">
        <v>635</v>
      </c>
      <c r="C9" s="482">
        <f>675-75</f>
        <v>600</v>
      </c>
      <c r="D9" s="483">
        <v>45417.0</v>
      </c>
      <c r="E9" s="409"/>
      <c r="F9" s="462">
        <v>6.0</v>
      </c>
      <c r="G9" s="462" t="str">
        <f t="shared" ref="G9:I9" si="6">B9</f>
        <v>SHCGN 715 BLOCO P Aptº 204</v>
      </c>
      <c r="H9" s="482">
        <f t="shared" si="6"/>
        <v>600</v>
      </c>
      <c r="I9" s="483">
        <f t="shared" si="6"/>
        <v>45417</v>
      </c>
      <c r="J9" s="462"/>
      <c r="K9" s="409"/>
      <c r="L9" s="409"/>
      <c r="M9" s="409"/>
      <c r="N9" s="409"/>
      <c r="O9" s="409"/>
      <c r="P9" s="409"/>
      <c r="Q9" s="409"/>
      <c r="R9" s="409"/>
      <c r="S9" s="409"/>
      <c r="T9" s="409"/>
      <c r="U9" s="409"/>
      <c r="V9" s="409"/>
      <c r="W9" s="409"/>
      <c r="X9" s="409"/>
      <c r="Y9" s="409"/>
      <c r="Z9" s="409"/>
      <c r="AA9" s="409"/>
      <c r="AB9" s="409"/>
      <c r="AC9" s="409"/>
      <c r="AD9" s="409"/>
    </row>
    <row r="10" ht="16.5" customHeight="1">
      <c r="A10" s="414">
        <v>7.0</v>
      </c>
      <c r="B10" s="484" t="s">
        <v>636</v>
      </c>
      <c r="C10" s="485">
        <f t="shared" ref="C10:C11" si="8">885.66-147.29</f>
        <v>738.37</v>
      </c>
      <c r="D10" s="486">
        <v>45422.0</v>
      </c>
      <c r="E10" s="409"/>
      <c r="F10" s="462">
        <v>7.0</v>
      </c>
      <c r="G10" s="462" t="str">
        <f t="shared" ref="G10:I10" si="7">B10</f>
        <v>SHCGN 716 BLOCO A Aptº 111</v>
      </c>
      <c r="H10" s="482">
        <f t="shared" si="7"/>
        <v>738.37</v>
      </c>
      <c r="I10" s="483">
        <f t="shared" si="7"/>
        <v>45422</v>
      </c>
      <c r="J10" s="462"/>
      <c r="K10" s="409"/>
      <c r="L10" s="409"/>
      <c r="M10" s="409"/>
      <c r="N10" s="409"/>
      <c r="O10" s="409"/>
      <c r="P10" s="409"/>
      <c r="Q10" s="409"/>
      <c r="R10" s="409"/>
      <c r="S10" s="409"/>
      <c r="T10" s="409"/>
      <c r="U10" s="409"/>
      <c r="V10" s="409"/>
      <c r="W10" s="409"/>
      <c r="X10" s="409"/>
      <c r="Y10" s="409"/>
      <c r="Z10" s="409"/>
      <c r="AA10" s="409"/>
      <c r="AB10" s="409"/>
      <c r="AC10" s="409"/>
      <c r="AD10" s="409"/>
    </row>
    <row r="11" ht="16.5" customHeight="1">
      <c r="A11" s="414">
        <v>8.0</v>
      </c>
      <c r="B11" s="484" t="s">
        <v>637</v>
      </c>
      <c r="C11" s="485">
        <f t="shared" si="8"/>
        <v>738.37</v>
      </c>
      <c r="D11" s="486">
        <v>45422.0</v>
      </c>
      <c r="E11" s="409"/>
      <c r="F11" s="462">
        <v>8.0</v>
      </c>
      <c r="G11" s="462" t="str">
        <f t="shared" ref="G11:I11" si="9">B11</f>
        <v>SHCGN 716 BLOCO A Aptº 509</v>
      </c>
      <c r="H11" s="482">
        <f t="shared" si="9"/>
        <v>738.37</v>
      </c>
      <c r="I11" s="483">
        <f t="shared" si="9"/>
        <v>45422</v>
      </c>
      <c r="J11" s="462"/>
      <c r="K11" s="409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/>
      <c r="Z11" s="409"/>
      <c r="AA11" s="409"/>
      <c r="AB11" s="409"/>
      <c r="AC11" s="409"/>
      <c r="AD11" s="409"/>
    </row>
    <row r="12" ht="16.5" customHeight="1">
      <c r="A12" s="414">
        <v>9.0</v>
      </c>
      <c r="B12" s="462" t="s">
        <v>638</v>
      </c>
      <c r="C12" s="482">
        <f>1100-50</f>
        <v>1050</v>
      </c>
      <c r="D12" s="483">
        <v>45417.0</v>
      </c>
      <c r="E12" s="409"/>
      <c r="F12" s="462">
        <v>9.0</v>
      </c>
      <c r="G12" s="462" t="str">
        <f t="shared" ref="G12:I12" si="10">B12</f>
        <v>SQN 105 BLOCO E Aptº 302</v>
      </c>
      <c r="H12" s="482">
        <f t="shared" si="10"/>
        <v>1050</v>
      </c>
      <c r="I12" s="483">
        <f t="shared" si="10"/>
        <v>45417</v>
      </c>
      <c r="J12" s="462"/>
      <c r="K12" s="409"/>
      <c r="L12" s="409"/>
      <c r="M12" s="409"/>
      <c r="N12" s="409"/>
      <c r="O12" s="409"/>
      <c r="P12" s="409"/>
      <c r="Q12" s="409"/>
      <c r="R12" s="409"/>
      <c r="S12" s="409"/>
      <c r="T12" s="409"/>
      <c r="U12" s="409"/>
      <c r="V12" s="409"/>
      <c r="W12" s="409"/>
      <c r="X12" s="409"/>
      <c r="Y12" s="409"/>
      <c r="Z12" s="409"/>
      <c r="AA12" s="409"/>
      <c r="AB12" s="409"/>
      <c r="AC12" s="409"/>
      <c r="AD12" s="409"/>
    </row>
    <row r="13" ht="16.5" customHeight="1">
      <c r="A13" s="414">
        <v>10.0</v>
      </c>
      <c r="B13" s="484" t="s">
        <v>639</v>
      </c>
      <c r="C13" s="485">
        <f>942.81-94.28</f>
        <v>848.53</v>
      </c>
      <c r="D13" s="486">
        <v>45420.0</v>
      </c>
      <c r="E13" s="409"/>
      <c r="F13" s="462">
        <v>10.0</v>
      </c>
      <c r="G13" s="462" t="str">
        <f t="shared" ref="G13:I13" si="11">B13</f>
        <v>SQN 105 BLOCO G Aptº 503</v>
      </c>
      <c r="H13" s="482">
        <f t="shared" si="11"/>
        <v>848.53</v>
      </c>
      <c r="I13" s="483">
        <f t="shared" si="11"/>
        <v>45420</v>
      </c>
      <c r="J13" s="462"/>
      <c r="K13" s="409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409"/>
      <c r="X13" s="409"/>
      <c r="Y13" s="409"/>
      <c r="Z13" s="409"/>
      <c r="AA13" s="409"/>
      <c r="AB13" s="409"/>
      <c r="AC13" s="409"/>
      <c r="AD13" s="409"/>
    </row>
    <row r="14" ht="16.5" customHeight="1">
      <c r="A14" s="414">
        <v>11.0</v>
      </c>
      <c r="B14" s="462" t="s">
        <v>640</v>
      </c>
      <c r="C14" s="482">
        <f t="shared" ref="C14:C17" si="13">1164.5-81.52</f>
        <v>1082.98</v>
      </c>
      <c r="D14" s="483">
        <v>45417.0</v>
      </c>
      <c r="E14" s="409"/>
      <c r="F14" s="462">
        <v>11.0</v>
      </c>
      <c r="G14" s="462" t="str">
        <f t="shared" ref="G14:I14" si="12">B14</f>
        <v>SQN 105 BLOCO I Apt 101</v>
      </c>
      <c r="H14" s="482">
        <f t="shared" si="12"/>
        <v>1082.98</v>
      </c>
      <c r="I14" s="483">
        <f t="shared" si="12"/>
        <v>45417</v>
      </c>
      <c r="J14" s="462"/>
      <c r="K14" s="409"/>
      <c r="L14" s="409"/>
      <c r="M14" s="409"/>
      <c r="N14" s="409"/>
      <c r="O14" s="409"/>
      <c r="P14" s="409"/>
      <c r="Q14" s="409"/>
      <c r="R14" s="409"/>
      <c r="S14" s="409"/>
      <c r="T14" s="409"/>
      <c r="U14" s="409"/>
      <c r="V14" s="409"/>
      <c r="W14" s="409"/>
      <c r="X14" s="409"/>
      <c r="Y14" s="409"/>
      <c r="Z14" s="409"/>
      <c r="AA14" s="409"/>
      <c r="AB14" s="409"/>
      <c r="AC14" s="409"/>
      <c r="AD14" s="409"/>
    </row>
    <row r="15" ht="16.5" customHeight="1">
      <c r="A15" s="414">
        <v>12.0</v>
      </c>
      <c r="B15" s="462" t="s">
        <v>641</v>
      </c>
      <c r="C15" s="482">
        <f t="shared" si="13"/>
        <v>1082.98</v>
      </c>
      <c r="D15" s="483">
        <v>45417.0</v>
      </c>
      <c r="E15" s="409"/>
      <c r="F15" s="462">
        <v>12.0</v>
      </c>
      <c r="G15" s="462" t="str">
        <f t="shared" ref="G15:I15" si="14">B15</f>
        <v>SQN 105 BLOCO I Apt 102</v>
      </c>
      <c r="H15" s="482">
        <f t="shared" si="14"/>
        <v>1082.98</v>
      </c>
      <c r="I15" s="483">
        <f t="shared" si="14"/>
        <v>45417</v>
      </c>
      <c r="J15" s="462"/>
      <c r="K15" s="409"/>
      <c r="L15" s="409"/>
      <c r="M15" s="409"/>
      <c r="N15" s="409"/>
      <c r="O15" s="409"/>
      <c r="P15" s="409"/>
      <c r="Q15" s="409"/>
      <c r="R15" s="409"/>
      <c r="S15" s="409"/>
      <c r="T15" s="409"/>
      <c r="U15" s="409"/>
      <c r="V15" s="409"/>
      <c r="W15" s="409"/>
      <c r="X15" s="409"/>
      <c r="Y15" s="409"/>
      <c r="Z15" s="409"/>
      <c r="AA15" s="409"/>
      <c r="AB15" s="409"/>
      <c r="AC15" s="409"/>
      <c r="AD15" s="409"/>
    </row>
    <row r="16" ht="16.5" customHeight="1">
      <c r="A16" s="414">
        <v>13.0</v>
      </c>
      <c r="B16" s="462" t="s">
        <v>642</v>
      </c>
      <c r="C16" s="482">
        <f t="shared" si="13"/>
        <v>1082.98</v>
      </c>
      <c r="D16" s="483">
        <v>45417.0</v>
      </c>
      <c r="E16" s="409"/>
      <c r="F16" s="462">
        <v>13.0</v>
      </c>
      <c r="G16" s="462" t="str">
        <f t="shared" ref="G16:I16" si="15">B16</f>
        <v>SQN 105 BLOCO I Apt 105</v>
      </c>
      <c r="H16" s="482">
        <f t="shared" si="15"/>
        <v>1082.98</v>
      </c>
      <c r="I16" s="483">
        <f t="shared" si="15"/>
        <v>45417</v>
      </c>
      <c r="J16" s="462"/>
      <c r="K16" s="409"/>
      <c r="L16" s="409"/>
      <c r="M16" s="409"/>
      <c r="N16" s="409"/>
      <c r="O16" s="409"/>
      <c r="P16" s="409"/>
      <c r="Q16" s="409"/>
      <c r="R16" s="409"/>
      <c r="S16" s="409"/>
      <c r="T16" s="409"/>
      <c r="U16" s="409"/>
      <c r="V16" s="409"/>
      <c r="W16" s="409"/>
      <c r="X16" s="409"/>
      <c r="Y16" s="409"/>
      <c r="Z16" s="409"/>
      <c r="AA16" s="409"/>
      <c r="AB16" s="409"/>
      <c r="AC16" s="409"/>
      <c r="AD16" s="409"/>
    </row>
    <row r="17" ht="16.5" customHeight="1">
      <c r="A17" s="414">
        <v>14.0</v>
      </c>
      <c r="B17" s="462" t="s">
        <v>643</v>
      </c>
      <c r="C17" s="482">
        <f t="shared" si="13"/>
        <v>1082.98</v>
      </c>
      <c r="D17" s="483">
        <v>45417.0</v>
      </c>
      <c r="E17" s="409"/>
      <c r="F17" s="462">
        <v>14.0</v>
      </c>
      <c r="G17" s="462" t="str">
        <f t="shared" ref="G17:I17" si="16">B17</f>
        <v>SQN 105 BLOCO I Aptº 503</v>
      </c>
      <c r="H17" s="482">
        <f t="shared" si="16"/>
        <v>1082.98</v>
      </c>
      <c r="I17" s="483">
        <f t="shared" si="16"/>
        <v>45417</v>
      </c>
      <c r="J17" s="462"/>
      <c r="K17" s="409"/>
      <c r="L17" s="409"/>
      <c r="M17" s="409"/>
      <c r="N17" s="409"/>
      <c r="O17" s="409"/>
      <c r="P17" s="409"/>
      <c r="Q17" s="409"/>
      <c r="R17" s="409"/>
      <c r="S17" s="409"/>
      <c r="T17" s="409"/>
      <c r="U17" s="409"/>
      <c r="V17" s="409"/>
      <c r="W17" s="409"/>
      <c r="X17" s="409"/>
      <c r="Y17" s="409"/>
      <c r="Z17" s="409"/>
      <c r="AA17" s="409"/>
      <c r="AB17" s="409"/>
      <c r="AC17" s="409"/>
      <c r="AD17" s="409"/>
    </row>
    <row r="18" ht="16.5" customHeight="1">
      <c r="A18" s="414">
        <v>15.0</v>
      </c>
      <c r="B18" s="484" t="s">
        <v>644</v>
      </c>
      <c r="C18" s="485">
        <f>1207.51-80</f>
        <v>1127.51</v>
      </c>
      <c r="D18" s="486">
        <v>45420.0</v>
      </c>
      <c r="E18" s="409"/>
      <c r="F18" s="462">
        <v>15.0</v>
      </c>
      <c r="G18" s="462" t="str">
        <f t="shared" ref="G18:I18" si="17">B18</f>
        <v>SQN 105 BLOCO J Apt 107</v>
      </c>
      <c r="H18" s="482">
        <f t="shared" si="17"/>
        <v>1127.51</v>
      </c>
      <c r="I18" s="483">
        <f t="shared" si="17"/>
        <v>45420</v>
      </c>
      <c r="J18" s="462"/>
      <c r="K18" s="409"/>
      <c r="L18" s="409"/>
      <c r="M18" s="409"/>
      <c r="N18" s="409"/>
      <c r="O18" s="409"/>
      <c r="P18" s="409"/>
      <c r="Q18" s="409"/>
      <c r="R18" s="409"/>
      <c r="S18" s="409"/>
      <c r="T18" s="409"/>
      <c r="U18" s="409"/>
      <c r="V18" s="409"/>
      <c r="W18" s="409"/>
      <c r="X18" s="409"/>
      <c r="Y18" s="409"/>
      <c r="Z18" s="409"/>
      <c r="AA18" s="409"/>
      <c r="AB18" s="409"/>
      <c r="AC18" s="409"/>
      <c r="AD18" s="409"/>
    </row>
    <row r="19" ht="16.5" customHeight="1">
      <c r="A19" s="414">
        <v>16.0</v>
      </c>
      <c r="B19" s="462" t="s">
        <v>645</v>
      </c>
      <c r="C19" s="482">
        <v>1094.0</v>
      </c>
      <c r="D19" s="483">
        <v>45420.0</v>
      </c>
      <c r="E19" s="409"/>
      <c r="F19" s="462">
        <v>16.0</v>
      </c>
      <c r="G19" s="462" t="str">
        <f t="shared" ref="G19:I19" si="18">B19</f>
        <v>SQN 112 BLOCO E Aptº 303</v>
      </c>
      <c r="H19" s="482">
        <f t="shared" si="18"/>
        <v>1094</v>
      </c>
      <c r="I19" s="483">
        <f t="shared" si="18"/>
        <v>45420</v>
      </c>
      <c r="J19" s="462"/>
      <c r="K19" s="409"/>
      <c r="L19" s="409"/>
      <c r="M19" s="409"/>
      <c r="N19" s="409"/>
      <c r="O19" s="409"/>
      <c r="P19" s="409"/>
      <c r="Q19" s="409"/>
      <c r="R19" s="409"/>
      <c r="S19" s="409"/>
      <c r="T19" s="409"/>
      <c r="U19" s="409"/>
      <c r="V19" s="409"/>
      <c r="W19" s="409"/>
      <c r="X19" s="409"/>
      <c r="Y19" s="409"/>
      <c r="Z19" s="409"/>
      <c r="AA19" s="409"/>
      <c r="AB19" s="409"/>
      <c r="AC19" s="409"/>
      <c r="AD19" s="409"/>
    </row>
    <row r="20" ht="16.5" customHeight="1">
      <c r="A20" s="414">
        <v>17.0</v>
      </c>
      <c r="B20" s="484" t="s">
        <v>646</v>
      </c>
      <c r="C20" s="485">
        <f>1231.68-111.97</f>
        <v>1119.71</v>
      </c>
      <c r="D20" s="486">
        <v>45417.0</v>
      </c>
      <c r="E20" s="409"/>
      <c r="F20" s="462">
        <v>17.0</v>
      </c>
      <c r="G20" s="462" t="str">
        <f t="shared" ref="G20:I20" si="19">B20</f>
        <v>SQN 307 BLOCO B Apt 306</v>
      </c>
      <c r="H20" s="482">
        <f t="shared" si="19"/>
        <v>1119.71</v>
      </c>
      <c r="I20" s="483">
        <f t="shared" si="19"/>
        <v>45417</v>
      </c>
      <c r="J20" s="462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09"/>
      <c r="V20" s="409"/>
      <c r="W20" s="409"/>
      <c r="X20" s="409"/>
      <c r="Y20" s="409"/>
      <c r="Z20" s="409"/>
      <c r="AA20" s="409"/>
      <c r="AB20" s="409"/>
      <c r="AC20" s="409"/>
      <c r="AD20" s="409"/>
    </row>
    <row r="21" ht="16.5" customHeight="1">
      <c r="A21" s="414">
        <v>18.0</v>
      </c>
      <c r="B21" s="462" t="s">
        <v>647</v>
      </c>
      <c r="C21" s="482">
        <v>955.0</v>
      </c>
      <c r="D21" s="483">
        <v>45417.0</v>
      </c>
      <c r="E21" s="409"/>
      <c r="F21" s="462">
        <v>18.0</v>
      </c>
      <c r="G21" s="462" t="str">
        <f t="shared" ref="G21:I21" si="20">B21</f>
        <v>SQN 307 BLOCO E Aptº 601</v>
      </c>
      <c r="H21" s="482">
        <f t="shared" si="20"/>
        <v>955</v>
      </c>
      <c r="I21" s="483">
        <f t="shared" si="20"/>
        <v>45417</v>
      </c>
      <c r="J21" s="462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09"/>
      <c r="V21" s="409"/>
      <c r="W21" s="409"/>
      <c r="X21" s="409"/>
      <c r="Y21" s="409"/>
      <c r="Z21" s="409"/>
      <c r="AA21" s="409"/>
      <c r="AB21" s="409"/>
      <c r="AC21" s="409"/>
      <c r="AD21" s="409"/>
    </row>
    <row r="22" ht="16.5" customHeight="1">
      <c r="A22" s="414">
        <v>19.0</v>
      </c>
      <c r="B22" s="462" t="s">
        <v>648</v>
      </c>
      <c r="C22" s="482">
        <v>1200.0</v>
      </c>
      <c r="D22" s="483">
        <v>45417.0</v>
      </c>
      <c r="E22" s="409"/>
      <c r="F22" s="462">
        <v>19.0</v>
      </c>
      <c r="G22" s="462" t="str">
        <f t="shared" ref="G22:I22" si="21">B22</f>
        <v>SQN 307 BLOCO F Apt 103</v>
      </c>
      <c r="H22" s="482">
        <f t="shared" si="21"/>
        <v>1200</v>
      </c>
      <c r="I22" s="483">
        <f t="shared" si="21"/>
        <v>45417</v>
      </c>
      <c r="J22" s="462"/>
      <c r="K22" s="409"/>
      <c r="L22" s="409"/>
      <c r="M22" s="409"/>
      <c r="N22" s="409"/>
      <c r="O22" s="409"/>
      <c r="P22" s="409"/>
      <c r="Q22" s="409"/>
      <c r="R22" s="409"/>
      <c r="S22" s="409"/>
      <c r="T22" s="409"/>
      <c r="U22" s="409"/>
      <c r="V22" s="409"/>
      <c r="W22" s="409"/>
      <c r="X22" s="409"/>
      <c r="Y22" s="409"/>
      <c r="Z22" s="409"/>
      <c r="AA22" s="409"/>
      <c r="AB22" s="409"/>
      <c r="AC22" s="409"/>
      <c r="AD22" s="409"/>
    </row>
    <row r="23" ht="16.5" customHeight="1">
      <c r="A23" s="414">
        <v>20.0</v>
      </c>
      <c r="B23" s="462" t="s">
        <v>649</v>
      </c>
      <c r="C23" s="482">
        <f>1224.53-116.62</f>
        <v>1107.91</v>
      </c>
      <c r="D23" s="483">
        <v>45418.0</v>
      </c>
      <c r="E23" s="409"/>
      <c r="F23" s="462">
        <v>20.0</v>
      </c>
      <c r="G23" s="462" t="str">
        <f t="shared" ref="G23:I23" si="22">B23</f>
        <v>SQN 313 BLOCO E Aptº 507</v>
      </c>
      <c r="H23" s="482">
        <f t="shared" si="22"/>
        <v>1107.91</v>
      </c>
      <c r="I23" s="483">
        <f t="shared" si="22"/>
        <v>45418</v>
      </c>
      <c r="J23" s="462"/>
      <c r="K23" s="409"/>
      <c r="L23" s="409"/>
      <c r="M23" s="409"/>
      <c r="N23" s="409"/>
      <c r="O23" s="409"/>
      <c r="P23" s="409"/>
      <c r="Q23" s="409"/>
      <c r="R23" s="409"/>
      <c r="S23" s="409"/>
      <c r="T23" s="409"/>
      <c r="U23" s="409"/>
      <c r="V23" s="409"/>
      <c r="W23" s="409"/>
      <c r="X23" s="409"/>
      <c r="Y23" s="409"/>
      <c r="Z23" s="409"/>
      <c r="AA23" s="409"/>
      <c r="AB23" s="409"/>
      <c r="AC23" s="409"/>
      <c r="AD23" s="409"/>
    </row>
    <row r="24" ht="16.5" customHeight="1">
      <c r="A24" s="414">
        <v>21.0</v>
      </c>
      <c r="B24" s="462" t="s">
        <v>650</v>
      </c>
      <c r="C24" s="482">
        <f t="shared" ref="C24:C25" si="24">470-50</f>
        <v>420</v>
      </c>
      <c r="D24" s="483">
        <v>45422.0</v>
      </c>
      <c r="E24" s="409"/>
      <c r="F24" s="462">
        <v>21.0</v>
      </c>
      <c r="G24" s="462" t="str">
        <f t="shared" ref="G24:I24" si="23">B24</f>
        <v>SQN 409 BLOCO G Apt 208</v>
      </c>
      <c r="H24" s="482">
        <f t="shared" si="23"/>
        <v>420</v>
      </c>
      <c r="I24" s="483">
        <f t="shared" si="23"/>
        <v>45422</v>
      </c>
      <c r="J24" s="462"/>
      <c r="K24" s="409"/>
      <c r="L24" s="409"/>
      <c r="M24" s="409"/>
      <c r="N24" s="409"/>
      <c r="O24" s="409"/>
      <c r="P24" s="409"/>
      <c r="Q24" s="409"/>
      <c r="R24" s="409"/>
      <c r="S24" s="409"/>
      <c r="T24" s="409"/>
      <c r="U24" s="409"/>
      <c r="V24" s="409"/>
      <c r="W24" s="409"/>
      <c r="X24" s="409"/>
      <c r="Y24" s="409"/>
      <c r="Z24" s="409"/>
      <c r="AA24" s="409"/>
      <c r="AB24" s="409"/>
      <c r="AC24" s="409"/>
      <c r="AD24" s="409"/>
    </row>
    <row r="25" ht="16.5" customHeight="1">
      <c r="A25" s="414">
        <v>22.0</v>
      </c>
      <c r="B25" s="462" t="s">
        <v>651</v>
      </c>
      <c r="C25" s="482">
        <f t="shared" si="24"/>
        <v>420</v>
      </c>
      <c r="D25" s="483">
        <v>45422.0</v>
      </c>
      <c r="E25" s="409"/>
      <c r="F25" s="462">
        <v>22.0</v>
      </c>
      <c r="G25" s="462" t="str">
        <f t="shared" ref="G25:I25" si="25">B25</f>
        <v>SQN 409 BLOCO G Aptº 306</v>
      </c>
      <c r="H25" s="482">
        <f t="shared" si="25"/>
        <v>420</v>
      </c>
      <c r="I25" s="483">
        <f t="shared" si="25"/>
        <v>45422</v>
      </c>
      <c r="J25" s="462"/>
      <c r="K25" s="409"/>
      <c r="L25" s="409"/>
      <c r="M25" s="409"/>
      <c r="N25" s="409"/>
      <c r="O25" s="409"/>
      <c r="P25" s="409"/>
      <c r="Q25" s="409"/>
      <c r="R25" s="409"/>
      <c r="S25" s="409"/>
      <c r="T25" s="409"/>
      <c r="U25" s="409"/>
      <c r="V25" s="409"/>
      <c r="W25" s="409"/>
      <c r="X25" s="409"/>
      <c r="Y25" s="409"/>
      <c r="Z25" s="409"/>
      <c r="AA25" s="409"/>
      <c r="AB25" s="409"/>
      <c r="AC25" s="409"/>
      <c r="AD25" s="409"/>
    </row>
    <row r="26" ht="16.5" customHeight="1">
      <c r="A26" s="414">
        <v>23.0</v>
      </c>
      <c r="B26" s="462" t="s">
        <v>652</v>
      </c>
      <c r="C26" s="482">
        <f>640-40</f>
        <v>600</v>
      </c>
      <c r="D26" s="483">
        <v>45422.0</v>
      </c>
      <c r="E26" s="409"/>
      <c r="F26" s="462">
        <v>23.0</v>
      </c>
      <c r="G26" s="462" t="str">
        <f t="shared" ref="G26:I26" si="26">B26</f>
        <v>SQN 411 BLOCO O Apt 205</v>
      </c>
      <c r="H26" s="482">
        <f t="shared" si="26"/>
        <v>600</v>
      </c>
      <c r="I26" s="483">
        <f t="shared" si="26"/>
        <v>45422</v>
      </c>
      <c r="J26" s="462"/>
      <c r="K26" s="409"/>
      <c r="L26" s="409"/>
      <c r="M26" s="409"/>
      <c r="N26" s="409"/>
      <c r="O26" s="409"/>
      <c r="P26" s="409"/>
      <c r="Q26" s="409"/>
      <c r="R26" s="409"/>
      <c r="S26" s="409"/>
      <c r="T26" s="409"/>
      <c r="U26" s="409"/>
      <c r="V26" s="409"/>
      <c r="W26" s="409"/>
      <c r="X26" s="409"/>
      <c r="Y26" s="409"/>
      <c r="Z26" s="409"/>
      <c r="AA26" s="409"/>
      <c r="AB26" s="409"/>
      <c r="AC26" s="409"/>
      <c r="AD26" s="409"/>
    </row>
    <row r="27" ht="16.5" customHeight="1">
      <c r="A27" s="414">
        <v>24.0</v>
      </c>
      <c r="B27" s="484" t="s">
        <v>653</v>
      </c>
      <c r="C27" s="485">
        <f>666-50</f>
        <v>616</v>
      </c>
      <c r="D27" s="486">
        <v>45417.0</v>
      </c>
      <c r="E27" s="409"/>
      <c r="F27" s="462">
        <v>24.0</v>
      </c>
      <c r="G27" s="462" t="str">
        <f t="shared" ref="G27:I27" si="27">B27</f>
        <v>SQN 412 BLOCO F Apt 301</v>
      </c>
      <c r="H27" s="482">
        <f t="shared" si="27"/>
        <v>616</v>
      </c>
      <c r="I27" s="483">
        <f t="shared" si="27"/>
        <v>45417</v>
      </c>
      <c r="J27" s="462"/>
      <c r="K27" s="409"/>
      <c r="L27" s="409"/>
      <c r="M27" s="409"/>
      <c r="N27" s="409"/>
      <c r="O27" s="409"/>
      <c r="P27" s="409"/>
      <c r="Q27" s="409"/>
      <c r="R27" s="409"/>
      <c r="S27" s="409"/>
      <c r="T27" s="409"/>
      <c r="U27" s="409"/>
      <c r="V27" s="409"/>
      <c r="W27" s="409"/>
      <c r="X27" s="409"/>
      <c r="Y27" s="409"/>
      <c r="Z27" s="409"/>
      <c r="AA27" s="409"/>
      <c r="AB27" s="409"/>
      <c r="AC27" s="409"/>
      <c r="AD27" s="409"/>
    </row>
    <row r="28" ht="16.5" customHeight="1">
      <c r="A28" s="414">
        <v>25.0</v>
      </c>
      <c r="B28" s="462" t="s">
        <v>654</v>
      </c>
      <c r="C28" s="482">
        <v>850.0</v>
      </c>
      <c r="D28" s="483">
        <v>45417.0</v>
      </c>
      <c r="E28" s="409"/>
      <c r="F28" s="462">
        <v>25.0</v>
      </c>
      <c r="G28" s="462" t="str">
        <f t="shared" ref="G28:I28" si="28">B28</f>
        <v>SQN 412 BLOCO L Aptº 307</v>
      </c>
      <c r="H28" s="482">
        <f t="shared" si="28"/>
        <v>850</v>
      </c>
      <c r="I28" s="483">
        <f t="shared" si="28"/>
        <v>45417</v>
      </c>
      <c r="J28" s="462"/>
      <c r="K28" s="409"/>
      <c r="L28" s="409"/>
      <c r="M28" s="409"/>
      <c r="N28" s="409"/>
      <c r="O28" s="409"/>
      <c r="P28" s="409"/>
      <c r="Q28" s="409"/>
      <c r="R28" s="409"/>
      <c r="S28" s="409"/>
      <c r="T28" s="409"/>
      <c r="U28" s="409"/>
      <c r="V28" s="409"/>
      <c r="W28" s="409"/>
      <c r="X28" s="409"/>
      <c r="Y28" s="409"/>
      <c r="Z28" s="409"/>
      <c r="AA28" s="409"/>
      <c r="AB28" s="409"/>
      <c r="AC28" s="409"/>
      <c r="AD28" s="409"/>
    </row>
    <row r="29" ht="16.5" customHeight="1">
      <c r="A29" s="414">
        <v>26.0</v>
      </c>
      <c r="B29" s="462" t="s">
        <v>655</v>
      </c>
      <c r="C29" s="482">
        <v>1496.69</v>
      </c>
      <c r="D29" s="483">
        <v>45417.0</v>
      </c>
      <c r="E29" s="409"/>
      <c r="F29" s="462">
        <v>26.0</v>
      </c>
      <c r="G29" s="462" t="str">
        <f t="shared" ref="G29:I29" si="29">B29</f>
        <v>SQS 104 BLOCO B Aptº 101</v>
      </c>
      <c r="H29" s="482">
        <f t="shared" si="29"/>
        <v>1496.69</v>
      </c>
      <c r="I29" s="483">
        <f t="shared" si="29"/>
        <v>45417</v>
      </c>
      <c r="J29" s="462"/>
      <c r="K29" s="409"/>
      <c r="L29" s="409"/>
      <c r="M29" s="409"/>
      <c r="N29" s="409"/>
      <c r="O29" s="409"/>
      <c r="P29" s="409"/>
      <c r="Q29" s="409"/>
      <c r="R29" s="409"/>
      <c r="S29" s="409"/>
      <c r="T29" s="409"/>
      <c r="U29" s="409"/>
      <c r="V29" s="409"/>
      <c r="W29" s="409"/>
      <c r="X29" s="409"/>
      <c r="Y29" s="409"/>
      <c r="Z29" s="409"/>
      <c r="AA29" s="409"/>
      <c r="AB29" s="409"/>
      <c r="AC29" s="409"/>
      <c r="AD29" s="409"/>
    </row>
    <row r="30" ht="16.5" customHeight="1">
      <c r="A30" s="414">
        <v>27.0</v>
      </c>
      <c r="B30" s="462" t="s">
        <v>656</v>
      </c>
      <c r="C30" s="482">
        <v>1496.69</v>
      </c>
      <c r="D30" s="483">
        <v>45417.0</v>
      </c>
      <c r="E30" s="409"/>
      <c r="F30" s="462">
        <v>27.0</v>
      </c>
      <c r="G30" s="462" t="str">
        <f t="shared" ref="G30:I30" si="30">B30</f>
        <v>SQS 104 BLOCO B Aptº 203</v>
      </c>
      <c r="H30" s="482">
        <f t="shared" si="30"/>
        <v>1496.69</v>
      </c>
      <c r="I30" s="483">
        <f t="shared" si="30"/>
        <v>45417</v>
      </c>
      <c r="J30" s="462"/>
      <c r="K30" s="409"/>
      <c r="L30" s="409"/>
      <c r="M30" s="409"/>
      <c r="N30" s="409"/>
      <c r="O30" s="409"/>
      <c r="P30" s="409"/>
      <c r="Q30" s="409"/>
      <c r="R30" s="409"/>
      <c r="S30" s="409"/>
      <c r="T30" s="409"/>
      <c r="U30" s="409"/>
      <c r="V30" s="409"/>
      <c r="W30" s="409"/>
      <c r="X30" s="409"/>
      <c r="Y30" s="409"/>
      <c r="Z30" s="409"/>
      <c r="AA30" s="409"/>
      <c r="AB30" s="409"/>
      <c r="AC30" s="409"/>
      <c r="AD30" s="409"/>
    </row>
    <row r="31" ht="16.5" customHeight="1">
      <c r="A31" s="414">
        <v>28.0</v>
      </c>
      <c r="B31" s="462" t="s">
        <v>657</v>
      </c>
      <c r="C31" s="482">
        <v>1496.69</v>
      </c>
      <c r="D31" s="483">
        <v>45417.0</v>
      </c>
      <c r="E31" s="409"/>
      <c r="F31" s="462">
        <v>28.0</v>
      </c>
      <c r="G31" s="462" t="str">
        <f t="shared" ref="G31:I31" si="31">B31</f>
        <v>SQS 104 BLOCO B Aptº 302</v>
      </c>
      <c r="H31" s="482">
        <f t="shared" si="31"/>
        <v>1496.69</v>
      </c>
      <c r="I31" s="483">
        <f t="shared" si="31"/>
        <v>45417</v>
      </c>
      <c r="J31" s="462"/>
      <c r="K31" s="409"/>
      <c r="L31" s="409"/>
      <c r="M31" s="409"/>
      <c r="N31" s="409"/>
      <c r="O31" s="409"/>
      <c r="P31" s="409"/>
      <c r="Q31" s="409"/>
      <c r="R31" s="409"/>
      <c r="S31" s="409"/>
      <c r="T31" s="409"/>
      <c r="U31" s="409"/>
      <c r="V31" s="409"/>
      <c r="W31" s="409"/>
      <c r="X31" s="409"/>
      <c r="Y31" s="409"/>
      <c r="Z31" s="409"/>
      <c r="AA31" s="409"/>
      <c r="AB31" s="409"/>
      <c r="AC31" s="409"/>
      <c r="AD31" s="409"/>
    </row>
    <row r="32" ht="16.5" customHeight="1">
      <c r="A32" s="414">
        <v>29.0</v>
      </c>
      <c r="B32" s="462" t="s">
        <v>658</v>
      </c>
      <c r="C32" s="482">
        <v>1496.69</v>
      </c>
      <c r="D32" s="483">
        <v>45417.0</v>
      </c>
      <c r="E32" s="409"/>
      <c r="F32" s="462">
        <v>29.0</v>
      </c>
      <c r="G32" s="462" t="str">
        <f t="shared" ref="G32:I32" si="32">B32</f>
        <v>SQS 104 BLOCO B Aptº 503</v>
      </c>
      <c r="H32" s="482">
        <f t="shared" si="32"/>
        <v>1496.69</v>
      </c>
      <c r="I32" s="483">
        <f t="shared" si="32"/>
        <v>45417</v>
      </c>
      <c r="J32" s="462"/>
      <c r="K32" s="409"/>
      <c r="L32" s="409"/>
      <c r="M32" s="409"/>
      <c r="N32" s="409"/>
      <c r="O32" s="409"/>
      <c r="P32" s="409"/>
      <c r="Q32" s="409"/>
      <c r="R32" s="409"/>
      <c r="S32" s="409"/>
      <c r="T32" s="409"/>
      <c r="U32" s="409"/>
      <c r="V32" s="409"/>
      <c r="W32" s="409"/>
      <c r="X32" s="409"/>
      <c r="Y32" s="409"/>
      <c r="Z32" s="409"/>
      <c r="AA32" s="409"/>
      <c r="AB32" s="409"/>
      <c r="AC32" s="409"/>
      <c r="AD32" s="409"/>
    </row>
    <row r="33" ht="16.5" customHeight="1">
      <c r="A33" s="414">
        <v>30.0</v>
      </c>
      <c r="B33" s="462" t="s">
        <v>659</v>
      </c>
      <c r="C33" s="482">
        <f>1800-150</f>
        <v>1650</v>
      </c>
      <c r="D33" s="483">
        <v>45419.0</v>
      </c>
      <c r="E33" s="409"/>
      <c r="F33" s="462">
        <v>30.0</v>
      </c>
      <c r="G33" s="462" t="str">
        <f t="shared" ref="G33:I33" si="33">B33</f>
        <v>SQS 104 BLOCO H Aptº 301</v>
      </c>
      <c r="H33" s="482">
        <f t="shared" si="33"/>
        <v>1650</v>
      </c>
      <c r="I33" s="483">
        <f t="shared" si="33"/>
        <v>45419</v>
      </c>
      <c r="J33" s="462"/>
      <c r="K33" s="409"/>
      <c r="L33" s="409"/>
      <c r="M33" s="409"/>
      <c r="N33" s="409"/>
      <c r="O33" s="409"/>
      <c r="P33" s="409"/>
      <c r="Q33" s="409"/>
      <c r="R33" s="409"/>
      <c r="S33" s="409"/>
      <c r="T33" s="409"/>
      <c r="U33" s="409"/>
      <c r="V33" s="409"/>
      <c r="W33" s="409"/>
      <c r="X33" s="409"/>
      <c r="Y33" s="409"/>
      <c r="Z33" s="409"/>
      <c r="AA33" s="409"/>
      <c r="AB33" s="409"/>
      <c r="AC33" s="409"/>
      <c r="AD33" s="409"/>
    </row>
    <row r="34" ht="16.5" customHeight="1">
      <c r="A34" s="414">
        <v>31.0</v>
      </c>
      <c r="B34" s="462" t="s">
        <v>660</v>
      </c>
      <c r="C34" s="482">
        <f>1980-150</f>
        <v>1830</v>
      </c>
      <c r="D34" s="483">
        <v>45419.0</v>
      </c>
      <c r="E34" s="409"/>
      <c r="F34" s="462">
        <v>31.0</v>
      </c>
      <c r="G34" s="462" t="str">
        <f t="shared" ref="G34:I34" si="34">B34</f>
        <v>SQS 104 BLOCO H Aptº 505</v>
      </c>
      <c r="H34" s="482">
        <f t="shared" si="34"/>
        <v>1830</v>
      </c>
      <c r="I34" s="483">
        <f t="shared" si="34"/>
        <v>45419</v>
      </c>
      <c r="J34" s="462"/>
      <c r="K34" s="409"/>
      <c r="L34" s="409"/>
      <c r="M34" s="409"/>
      <c r="N34" s="409"/>
      <c r="O34" s="409"/>
      <c r="P34" s="409"/>
      <c r="Q34" s="409"/>
      <c r="R34" s="409"/>
      <c r="S34" s="409"/>
      <c r="T34" s="409"/>
      <c r="U34" s="409"/>
      <c r="V34" s="409"/>
      <c r="W34" s="409"/>
      <c r="X34" s="409"/>
      <c r="Y34" s="409"/>
      <c r="Z34" s="409"/>
      <c r="AA34" s="409"/>
      <c r="AB34" s="409"/>
      <c r="AC34" s="409"/>
      <c r="AD34" s="409"/>
    </row>
    <row r="35" ht="16.5" customHeight="1">
      <c r="A35" s="414">
        <v>32.0</v>
      </c>
      <c r="B35" s="462" t="s">
        <v>661</v>
      </c>
      <c r="C35" s="482">
        <f>1800-150</f>
        <v>1650</v>
      </c>
      <c r="D35" s="483">
        <v>45419.0</v>
      </c>
      <c r="E35" s="409"/>
      <c r="F35" s="462">
        <v>32.0</v>
      </c>
      <c r="G35" s="462" t="str">
        <f t="shared" ref="G35:I35" si="35">B35</f>
        <v>SQS 104 BLOCO H Aptº 605</v>
      </c>
      <c r="H35" s="482">
        <f t="shared" si="35"/>
        <v>1650</v>
      </c>
      <c r="I35" s="483">
        <f t="shared" si="35"/>
        <v>45419</v>
      </c>
      <c r="J35" s="462"/>
      <c r="K35" s="409"/>
      <c r="L35" s="409"/>
      <c r="M35" s="409"/>
      <c r="N35" s="409"/>
      <c r="O35" s="409"/>
      <c r="P35" s="409"/>
      <c r="Q35" s="409"/>
      <c r="R35" s="409"/>
      <c r="S35" s="409"/>
      <c r="T35" s="409"/>
      <c r="U35" s="409"/>
      <c r="V35" s="409"/>
      <c r="W35" s="409"/>
      <c r="X35" s="409"/>
      <c r="Y35" s="409"/>
      <c r="Z35" s="409"/>
      <c r="AA35" s="409"/>
      <c r="AB35" s="409"/>
      <c r="AC35" s="409"/>
      <c r="AD35" s="409"/>
    </row>
    <row r="36" ht="16.5" customHeight="1">
      <c r="A36" s="414">
        <v>33.0</v>
      </c>
      <c r="B36" s="462" t="s">
        <v>662</v>
      </c>
      <c r="C36" s="482">
        <v>2300.0</v>
      </c>
      <c r="D36" s="483">
        <v>45417.0</v>
      </c>
      <c r="E36" s="409"/>
      <c r="F36" s="462">
        <v>33.0</v>
      </c>
      <c r="G36" s="462" t="str">
        <f t="shared" ref="G36:I36" si="36">B36</f>
        <v>SQS 104 BLOCO J Aptº 104</v>
      </c>
      <c r="H36" s="482">
        <f t="shared" si="36"/>
        <v>2300</v>
      </c>
      <c r="I36" s="483">
        <f t="shared" si="36"/>
        <v>45417</v>
      </c>
      <c r="J36" s="462"/>
      <c r="K36" s="409"/>
      <c r="L36" s="409"/>
      <c r="M36" s="409"/>
      <c r="N36" s="409"/>
      <c r="O36" s="409"/>
      <c r="P36" s="409"/>
      <c r="Q36" s="409"/>
      <c r="R36" s="409"/>
      <c r="S36" s="409"/>
      <c r="T36" s="409"/>
      <c r="U36" s="409"/>
      <c r="V36" s="409"/>
      <c r="W36" s="409"/>
      <c r="X36" s="409"/>
      <c r="Y36" s="409"/>
      <c r="Z36" s="409"/>
      <c r="AA36" s="409"/>
      <c r="AB36" s="409"/>
      <c r="AC36" s="409"/>
      <c r="AD36" s="409"/>
    </row>
    <row r="37" ht="16.5" customHeight="1">
      <c r="A37" s="414">
        <v>34.0</v>
      </c>
      <c r="B37" s="462" t="s">
        <v>663</v>
      </c>
      <c r="C37" s="482">
        <v>2300.0</v>
      </c>
      <c r="D37" s="483">
        <v>45417.0</v>
      </c>
      <c r="E37" s="409"/>
      <c r="F37" s="462">
        <v>34.0</v>
      </c>
      <c r="G37" s="462" t="str">
        <f t="shared" ref="G37:I37" si="37">B37</f>
        <v>SQS 104 BLOCO J Aptº 204</v>
      </c>
      <c r="H37" s="482">
        <f t="shared" si="37"/>
        <v>2300</v>
      </c>
      <c r="I37" s="483">
        <f t="shared" si="37"/>
        <v>45417</v>
      </c>
      <c r="J37" s="462"/>
      <c r="K37" s="409"/>
      <c r="L37" s="409"/>
      <c r="M37" s="409"/>
      <c r="N37" s="409"/>
      <c r="O37" s="409"/>
      <c r="P37" s="409"/>
      <c r="Q37" s="409"/>
      <c r="R37" s="409"/>
      <c r="S37" s="409"/>
      <c r="T37" s="409"/>
      <c r="U37" s="409"/>
      <c r="V37" s="409"/>
      <c r="W37" s="409"/>
      <c r="X37" s="409"/>
      <c r="Y37" s="409"/>
      <c r="Z37" s="409"/>
      <c r="AA37" s="409"/>
      <c r="AB37" s="409"/>
      <c r="AC37" s="409"/>
      <c r="AD37" s="409"/>
    </row>
    <row r="38" ht="16.5" customHeight="1">
      <c r="A38" s="414">
        <v>35.0</v>
      </c>
      <c r="B38" s="484" t="s">
        <v>664</v>
      </c>
      <c r="C38" s="485">
        <v>2300.0</v>
      </c>
      <c r="D38" s="486">
        <v>45417.0</v>
      </c>
      <c r="E38" s="409"/>
      <c r="F38" s="462">
        <v>35.0</v>
      </c>
      <c r="G38" s="462" t="str">
        <f t="shared" ref="G38:I38" si="38">B38</f>
        <v>SQS 104 BLOCO J Aptº 502</v>
      </c>
      <c r="H38" s="482">
        <f t="shared" si="38"/>
        <v>2300</v>
      </c>
      <c r="I38" s="483">
        <f t="shared" si="38"/>
        <v>45417</v>
      </c>
      <c r="J38" s="462"/>
      <c r="K38" s="409"/>
      <c r="L38" s="409"/>
      <c r="M38" s="409"/>
      <c r="N38" s="409"/>
      <c r="O38" s="409"/>
      <c r="P38" s="409"/>
      <c r="Q38" s="409"/>
      <c r="R38" s="409"/>
      <c r="S38" s="409"/>
      <c r="T38" s="409"/>
      <c r="U38" s="409"/>
      <c r="V38" s="409"/>
      <c r="W38" s="409"/>
      <c r="X38" s="409"/>
      <c r="Y38" s="409"/>
      <c r="Z38" s="409"/>
      <c r="AA38" s="409"/>
      <c r="AB38" s="409"/>
      <c r="AC38" s="409"/>
      <c r="AD38" s="409"/>
    </row>
    <row r="39" ht="16.5" customHeight="1">
      <c r="A39" s="414">
        <v>36.0</v>
      </c>
      <c r="B39" s="462" t="s">
        <v>666</v>
      </c>
      <c r="C39" s="482">
        <f t="shared" ref="C39:C40" si="40">2567-1067</f>
        <v>1500</v>
      </c>
      <c r="D39" s="483">
        <v>45415.0</v>
      </c>
      <c r="E39" s="409"/>
      <c r="F39" s="462">
        <v>36.0</v>
      </c>
      <c r="G39" s="462" t="str">
        <f t="shared" ref="G39:I39" si="39">B39</f>
        <v>SQS 104 BLOCO K Aptº 503</v>
      </c>
      <c r="H39" s="482">
        <f t="shared" si="39"/>
        <v>1500</v>
      </c>
      <c r="I39" s="483">
        <f t="shared" si="39"/>
        <v>45415</v>
      </c>
      <c r="J39" s="462"/>
      <c r="K39" s="409"/>
      <c r="L39" s="409"/>
      <c r="M39" s="409"/>
      <c r="N39" s="409"/>
      <c r="O39" s="409"/>
      <c r="P39" s="409"/>
      <c r="Q39" s="409"/>
      <c r="R39" s="409"/>
      <c r="S39" s="409"/>
      <c r="T39" s="409"/>
      <c r="U39" s="409"/>
      <c r="V39" s="409"/>
      <c r="W39" s="409"/>
      <c r="X39" s="409"/>
      <c r="Y39" s="409"/>
      <c r="Z39" s="409"/>
      <c r="AA39" s="409"/>
      <c r="AB39" s="409"/>
      <c r="AC39" s="409"/>
      <c r="AD39" s="409"/>
    </row>
    <row r="40" ht="16.5" customHeight="1">
      <c r="A40" s="414">
        <v>37.0</v>
      </c>
      <c r="B40" s="462" t="s">
        <v>667</v>
      </c>
      <c r="C40" s="482">
        <f t="shared" si="40"/>
        <v>1500</v>
      </c>
      <c r="D40" s="483">
        <v>45415.0</v>
      </c>
      <c r="E40" s="409"/>
      <c r="F40" s="462">
        <v>37.0</v>
      </c>
      <c r="G40" s="462" t="str">
        <f t="shared" ref="G40:I40" si="41">B40</f>
        <v>SQS 104 BLOCO K Aptº 601</v>
      </c>
      <c r="H40" s="482">
        <f t="shared" si="41"/>
        <v>1500</v>
      </c>
      <c r="I40" s="483">
        <f t="shared" si="41"/>
        <v>45415</v>
      </c>
      <c r="J40" s="462"/>
      <c r="K40" s="409"/>
      <c r="L40" s="409"/>
      <c r="M40" s="409"/>
      <c r="N40" s="409"/>
      <c r="O40" s="409"/>
      <c r="P40" s="409"/>
      <c r="Q40" s="409"/>
      <c r="R40" s="409"/>
      <c r="S40" s="409"/>
      <c r="T40" s="409"/>
      <c r="U40" s="409"/>
      <c r="V40" s="409"/>
      <c r="W40" s="409"/>
      <c r="X40" s="409"/>
      <c r="Y40" s="409"/>
      <c r="Z40" s="409"/>
      <c r="AA40" s="409"/>
      <c r="AB40" s="409"/>
      <c r="AC40" s="409"/>
      <c r="AD40" s="409"/>
    </row>
    <row r="41" ht="16.5" customHeight="1">
      <c r="A41" s="414">
        <v>38.0</v>
      </c>
      <c r="B41" s="462" t="s">
        <v>668</v>
      </c>
      <c r="C41" s="482">
        <f>2120-150</f>
        <v>1970</v>
      </c>
      <c r="D41" s="483">
        <v>45422.0</v>
      </c>
      <c r="E41" s="409"/>
      <c r="F41" s="462">
        <v>38.0</v>
      </c>
      <c r="G41" s="462" t="str">
        <f t="shared" ref="G41:I41" si="42">B41</f>
        <v>SQS 105 BLOCO  C Apt 102</v>
      </c>
      <c r="H41" s="482">
        <f t="shared" si="42"/>
        <v>1970</v>
      </c>
      <c r="I41" s="483">
        <f t="shared" si="42"/>
        <v>45422</v>
      </c>
      <c r="J41" s="462"/>
      <c r="K41" s="409"/>
      <c r="L41" s="409"/>
      <c r="M41" s="409"/>
      <c r="N41" s="409"/>
      <c r="O41" s="409"/>
      <c r="P41" s="409"/>
      <c r="Q41" s="409"/>
      <c r="R41" s="409"/>
      <c r="S41" s="409"/>
      <c r="T41" s="409"/>
      <c r="U41" s="409"/>
      <c r="V41" s="409"/>
      <c r="W41" s="409"/>
      <c r="X41" s="409"/>
      <c r="Y41" s="409"/>
      <c r="Z41" s="409"/>
      <c r="AA41" s="409"/>
      <c r="AB41" s="409"/>
      <c r="AC41" s="409"/>
      <c r="AD41" s="409"/>
    </row>
    <row r="42" ht="16.5" customHeight="1">
      <c r="A42" s="414">
        <v>39.0</v>
      </c>
      <c r="B42" s="462" t="s">
        <v>669</v>
      </c>
      <c r="C42" s="482">
        <f>2000-450</f>
        <v>1550</v>
      </c>
      <c r="D42" s="483">
        <v>45415.0</v>
      </c>
      <c r="E42" s="409"/>
      <c r="F42" s="462">
        <v>39.0</v>
      </c>
      <c r="G42" s="462" t="str">
        <f t="shared" ref="G42:I42" si="43">B42</f>
        <v>SQS 114 BLOCO  B Apt 204</v>
      </c>
      <c r="H42" s="482">
        <f t="shared" si="43"/>
        <v>1550</v>
      </c>
      <c r="I42" s="483">
        <f t="shared" si="43"/>
        <v>45415</v>
      </c>
      <c r="J42" s="462"/>
      <c r="K42" s="409"/>
      <c r="L42" s="409"/>
      <c r="M42" s="409"/>
      <c r="N42" s="409"/>
      <c r="O42" s="409"/>
      <c r="P42" s="409"/>
      <c r="Q42" s="409"/>
      <c r="R42" s="409"/>
      <c r="S42" s="409"/>
      <c r="T42" s="409"/>
      <c r="U42" s="409"/>
      <c r="V42" s="409"/>
      <c r="W42" s="409"/>
      <c r="X42" s="409"/>
      <c r="Y42" s="409"/>
      <c r="Z42" s="409"/>
      <c r="AA42" s="409"/>
      <c r="AB42" s="409"/>
      <c r="AC42" s="409"/>
      <c r="AD42" s="409"/>
    </row>
    <row r="43" ht="16.5" customHeight="1">
      <c r="A43" s="414">
        <v>40.0</v>
      </c>
      <c r="B43" s="462" t="s">
        <v>670</v>
      </c>
      <c r="C43" s="482">
        <f t="shared" ref="C43:C44" si="45">1405-387</f>
        <v>1018</v>
      </c>
      <c r="D43" s="483">
        <v>45420.0</v>
      </c>
      <c r="E43" s="409"/>
      <c r="F43" s="462">
        <v>40.0</v>
      </c>
      <c r="G43" s="462" t="str">
        <f t="shared" ref="G43:I43" si="44">B43</f>
        <v>SQS 116 BLOCO C Apt 106</v>
      </c>
      <c r="H43" s="482">
        <f t="shared" si="44"/>
        <v>1018</v>
      </c>
      <c r="I43" s="483">
        <f t="shared" si="44"/>
        <v>45420</v>
      </c>
      <c r="J43" s="462"/>
      <c r="K43" s="409"/>
      <c r="L43" s="409"/>
      <c r="M43" s="409"/>
      <c r="N43" s="409"/>
      <c r="O43" s="409"/>
      <c r="P43" s="409"/>
      <c r="Q43" s="409"/>
      <c r="R43" s="409"/>
      <c r="S43" s="409"/>
      <c r="T43" s="409"/>
      <c r="U43" s="409"/>
      <c r="V43" s="409"/>
      <c r="W43" s="409"/>
      <c r="X43" s="409"/>
      <c r="Y43" s="409"/>
      <c r="Z43" s="409"/>
      <c r="AA43" s="409"/>
      <c r="AB43" s="409"/>
      <c r="AC43" s="409"/>
      <c r="AD43" s="409"/>
    </row>
    <row r="44" ht="16.5" customHeight="1">
      <c r="A44" s="414">
        <v>41.0</v>
      </c>
      <c r="B44" s="462" t="s">
        <v>671</v>
      </c>
      <c r="C44" s="482">
        <f t="shared" si="45"/>
        <v>1018</v>
      </c>
      <c r="D44" s="483">
        <v>45420.0</v>
      </c>
      <c r="E44" s="409"/>
      <c r="F44" s="462">
        <v>41.0</v>
      </c>
      <c r="G44" s="462" t="str">
        <f t="shared" ref="G44:I44" si="46">B44</f>
        <v>SQS 116 BLOCO C Apt 603</v>
      </c>
      <c r="H44" s="482">
        <f t="shared" si="46"/>
        <v>1018</v>
      </c>
      <c r="I44" s="483">
        <f t="shared" si="46"/>
        <v>45420</v>
      </c>
      <c r="J44" s="462"/>
      <c r="K44" s="409"/>
      <c r="L44" s="409"/>
      <c r="M44" s="409"/>
      <c r="N44" s="409"/>
      <c r="O44" s="409"/>
      <c r="P44" s="409"/>
      <c r="Q44" s="409"/>
      <c r="R44" s="409"/>
      <c r="S44" s="409"/>
      <c r="T44" s="409"/>
      <c r="U44" s="409"/>
      <c r="V44" s="409"/>
      <c r="W44" s="409"/>
      <c r="X44" s="409"/>
      <c r="Y44" s="409"/>
      <c r="Z44" s="409"/>
      <c r="AA44" s="409"/>
      <c r="AB44" s="409"/>
      <c r="AC44" s="409"/>
      <c r="AD44" s="409"/>
    </row>
    <row r="45" ht="16.5" customHeight="1">
      <c r="A45" s="414">
        <v>42.0</v>
      </c>
      <c r="B45" s="462" t="s">
        <v>672</v>
      </c>
      <c r="C45" s="482">
        <f>800-20</f>
        <v>780</v>
      </c>
      <c r="D45" s="483">
        <v>45417.0</v>
      </c>
      <c r="E45" s="409"/>
      <c r="F45" s="462">
        <v>42.0</v>
      </c>
      <c r="G45" s="462" t="str">
        <f t="shared" ref="G45:I45" si="47">B45</f>
        <v>SQS 205 BLOCO G Apt 406</v>
      </c>
      <c r="H45" s="482">
        <f t="shared" si="47"/>
        <v>780</v>
      </c>
      <c r="I45" s="483">
        <f t="shared" si="47"/>
        <v>45417</v>
      </c>
      <c r="J45" s="462"/>
      <c r="K45" s="409"/>
      <c r="L45" s="409"/>
      <c r="M45" s="409"/>
      <c r="N45" s="409"/>
      <c r="O45" s="409"/>
      <c r="P45" s="409"/>
      <c r="Q45" s="409"/>
      <c r="R45" s="409"/>
      <c r="S45" s="409"/>
      <c r="T45" s="409"/>
      <c r="U45" s="409"/>
      <c r="V45" s="409"/>
      <c r="W45" s="409"/>
      <c r="X45" s="409"/>
      <c r="Y45" s="409"/>
      <c r="Z45" s="409"/>
      <c r="AA45" s="409"/>
      <c r="AB45" s="409"/>
      <c r="AC45" s="409"/>
      <c r="AD45" s="409"/>
    </row>
    <row r="46" ht="16.5" customHeight="1">
      <c r="A46" s="414">
        <v>43.0</v>
      </c>
      <c r="B46" s="462" t="s">
        <v>673</v>
      </c>
      <c r="C46" s="482">
        <f>1050-50</f>
        <v>1000</v>
      </c>
      <c r="D46" s="483">
        <v>45419.0</v>
      </c>
      <c r="E46" s="409"/>
      <c r="F46" s="462">
        <v>43.0</v>
      </c>
      <c r="G46" s="462" t="str">
        <f t="shared" ref="G46:I46" si="48">B46</f>
        <v>SQS 205 BLOCO K Apt 202</v>
      </c>
      <c r="H46" s="482">
        <f t="shared" si="48"/>
        <v>1000</v>
      </c>
      <c r="I46" s="483">
        <f t="shared" si="48"/>
        <v>45419</v>
      </c>
      <c r="J46" s="462"/>
      <c r="K46" s="409"/>
      <c r="L46" s="409"/>
      <c r="M46" s="409"/>
      <c r="N46" s="409"/>
      <c r="O46" s="409"/>
      <c r="P46" s="409"/>
      <c r="Q46" s="409"/>
      <c r="R46" s="409"/>
      <c r="S46" s="409"/>
      <c r="T46" s="409"/>
      <c r="U46" s="409"/>
      <c r="V46" s="409"/>
      <c r="W46" s="409"/>
      <c r="X46" s="409"/>
      <c r="Y46" s="409"/>
      <c r="Z46" s="409"/>
      <c r="AA46" s="409"/>
      <c r="AB46" s="409"/>
      <c r="AC46" s="409"/>
      <c r="AD46" s="409"/>
    </row>
    <row r="47" ht="16.5" customHeight="1">
      <c r="A47" s="414">
        <v>44.0</v>
      </c>
      <c r="B47" s="462" t="s">
        <v>674</v>
      </c>
      <c r="C47" s="482">
        <v>980.0</v>
      </c>
      <c r="D47" s="483">
        <v>45422.0</v>
      </c>
      <c r="E47" s="409"/>
      <c r="F47" s="462">
        <v>44.0</v>
      </c>
      <c r="G47" s="462" t="str">
        <f t="shared" ref="G47:I47" si="49">B47</f>
        <v>SQS 206 BLOCO C Apt 205</v>
      </c>
      <c r="H47" s="482">
        <f t="shared" si="49"/>
        <v>980</v>
      </c>
      <c r="I47" s="483">
        <f t="shared" si="49"/>
        <v>45422</v>
      </c>
      <c r="J47" s="462"/>
      <c r="K47" s="409"/>
      <c r="L47" s="409"/>
      <c r="M47" s="409"/>
      <c r="N47" s="409"/>
      <c r="O47" s="409"/>
      <c r="P47" s="409"/>
      <c r="Q47" s="409"/>
      <c r="R47" s="409"/>
      <c r="S47" s="409"/>
      <c r="T47" s="409"/>
      <c r="U47" s="409"/>
      <c r="V47" s="409"/>
      <c r="W47" s="409"/>
      <c r="X47" s="409"/>
      <c r="Y47" s="409"/>
      <c r="Z47" s="409"/>
      <c r="AA47" s="409"/>
      <c r="AB47" s="409"/>
      <c r="AC47" s="409"/>
      <c r="AD47" s="409"/>
    </row>
    <row r="48" ht="16.5" customHeight="1">
      <c r="A48" s="414">
        <v>45.0</v>
      </c>
      <c r="B48" s="462" t="s">
        <v>675</v>
      </c>
      <c r="C48" s="482">
        <f>1145-100</f>
        <v>1045</v>
      </c>
      <c r="D48" s="483">
        <v>45419.0</v>
      </c>
      <c r="E48" s="409"/>
      <c r="F48" s="462">
        <v>45.0</v>
      </c>
      <c r="G48" s="462" t="str">
        <f t="shared" ref="G48:I48" si="50">B48</f>
        <v>SQS 207 BLOCO E Aptº 206</v>
      </c>
      <c r="H48" s="482">
        <f t="shared" si="50"/>
        <v>1045</v>
      </c>
      <c r="I48" s="483">
        <f t="shared" si="50"/>
        <v>45419</v>
      </c>
      <c r="J48" s="462"/>
      <c r="K48" s="409"/>
      <c r="L48" s="409"/>
      <c r="M48" s="409"/>
      <c r="N48" s="409"/>
      <c r="O48" s="409"/>
      <c r="P48" s="409"/>
      <c r="Q48" s="409"/>
      <c r="R48" s="409"/>
      <c r="S48" s="409"/>
      <c r="T48" s="409"/>
      <c r="U48" s="409"/>
      <c r="V48" s="409"/>
      <c r="W48" s="409"/>
      <c r="X48" s="409"/>
      <c r="Y48" s="409"/>
      <c r="Z48" s="409"/>
      <c r="AA48" s="409"/>
      <c r="AB48" s="409"/>
      <c r="AC48" s="409"/>
      <c r="AD48" s="409"/>
    </row>
    <row r="49" ht="16.5" customHeight="1">
      <c r="A49" s="414">
        <v>46.0</v>
      </c>
      <c r="B49" s="462" t="s">
        <v>676</v>
      </c>
      <c r="C49" s="482">
        <f>1650-150</f>
        <v>1500</v>
      </c>
      <c r="D49" s="483">
        <v>45417.0</v>
      </c>
      <c r="E49" s="409"/>
      <c r="F49" s="462">
        <v>46.0</v>
      </c>
      <c r="G49" s="462" t="str">
        <f t="shared" ref="G49:I49" si="51">B49</f>
        <v>SQS 216 BLOCO H Aptº 102</v>
      </c>
      <c r="H49" s="482">
        <f t="shared" si="51"/>
        <v>1500</v>
      </c>
      <c r="I49" s="483">
        <f t="shared" si="51"/>
        <v>45417</v>
      </c>
      <c r="J49" s="462"/>
      <c r="K49" s="409"/>
      <c r="L49" s="409"/>
      <c r="M49" s="409"/>
      <c r="N49" s="409"/>
      <c r="O49" s="409"/>
      <c r="P49" s="409"/>
      <c r="Q49" s="409"/>
      <c r="R49" s="409"/>
      <c r="S49" s="409"/>
      <c r="T49" s="409"/>
      <c r="U49" s="409"/>
      <c r="V49" s="409"/>
      <c r="W49" s="409"/>
      <c r="X49" s="409"/>
      <c r="Y49" s="409"/>
      <c r="Z49" s="409"/>
      <c r="AA49" s="409"/>
      <c r="AB49" s="409"/>
      <c r="AC49" s="409"/>
      <c r="AD49" s="409"/>
    </row>
    <row r="50" ht="16.5" customHeight="1">
      <c r="A50" s="414">
        <v>47.0</v>
      </c>
      <c r="B50" s="462" t="s">
        <v>677</v>
      </c>
      <c r="C50" s="482">
        <v>1540.0</v>
      </c>
      <c r="D50" s="483">
        <v>45414.0</v>
      </c>
      <c r="E50" s="409"/>
      <c r="F50" s="462">
        <v>47.0</v>
      </c>
      <c r="G50" s="462" t="str">
        <f t="shared" ref="G50:I50" si="52">B50</f>
        <v>SQS 216 BLOCO K Apt 205</v>
      </c>
      <c r="H50" s="482">
        <f t="shared" si="52"/>
        <v>1540</v>
      </c>
      <c r="I50" s="483">
        <f t="shared" si="52"/>
        <v>45414</v>
      </c>
      <c r="J50" s="462"/>
      <c r="K50" s="409"/>
      <c r="L50" s="409"/>
      <c r="M50" s="409"/>
      <c r="N50" s="409"/>
      <c r="O50" s="409"/>
      <c r="P50" s="409"/>
      <c r="Q50" s="409"/>
      <c r="R50" s="409"/>
      <c r="S50" s="409"/>
      <c r="T50" s="409"/>
      <c r="U50" s="409"/>
      <c r="V50" s="409"/>
      <c r="W50" s="409"/>
      <c r="X50" s="409"/>
      <c r="Y50" s="409"/>
      <c r="Z50" s="409"/>
      <c r="AA50" s="409"/>
      <c r="AB50" s="409"/>
      <c r="AC50" s="409"/>
      <c r="AD50" s="409"/>
    </row>
    <row r="51" ht="16.5" customHeight="1">
      <c r="A51" s="414">
        <v>48.0</v>
      </c>
      <c r="B51" s="462" t="s">
        <v>678</v>
      </c>
      <c r="C51" s="482">
        <f>1518.91-63.29</f>
        <v>1455.62</v>
      </c>
      <c r="D51" s="483">
        <v>45417.0</v>
      </c>
      <c r="E51" s="409"/>
      <c r="F51" s="462">
        <v>48.0</v>
      </c>
      <c r="G51" s="462" t="str">
        <f t="shared" ref="G51:I51" si="53">B51</f>
        <v>SQS 307 BLOCO B Apt 506</v>
      </c>
      <c r="H51" s="482">
        <f t="shared" si="53"/>
        <v>1455.62</v>
      </c>
      <c r="I51" s="483">
        <f t="shared" si="53"/>
        <v>45417</v>
      </c>
      <c r="J51" s="462"/>
      <c r="K51" s="409"/>
      <c r="L51" s="409"/>
      <c r="M51" s="409"/>
      <c r="N51" s="409"/>
      <c r="O51" s="409"/>
      <c r="P51" s="409"/>
      <c r="Q51" s="409"/>
      <c r="R51" s="409"/>
      <c r="S51" s="409"/>
      <c r="T51" s="409"/>
      <c r="U51" s="409"/>
      <c r="V51" s="409"/>
      <c r="W51" s="409"/>
      <c r="X51" s="409"/>
      <c r="Y51" s="409"/>
      <c r="Z51" s="409"/>
      <c r="AA51" s="409"/>
      <c r="AB51" s="409"/>
      <c r="AC51" s="409"/>
      <c r="AD51" s="409"/>
    </row>
    <row r="52" ht="16.5" customHeight="1">
      <c r="A52" s="414">
        <v>49.0</v>
      </c>
      <c r="B52" s="462" t="s">
        <v>679</v>
      </c>
      <c r="C52" s="482">
        <f>1680-100</f>
        <v>1580</v>
      </c>
      <c r="D52" s="483">
        <v>45417.0</v>
      </c>
      <c r="E52" s="409"/>
      <c r="F52" s="462">
        <v>49.0</v>
      </c>
      <c r="G52" s="462" t="str">
        <f t="shared" ref="G52:I52" si="54">B52</f>
        <v>SQS 308 BLOCO C Aptº 403</v>
      </c>
      <c r="H52" s="482">
        <f t="shared" si="54"/>
        <v>1580</v>
      </c>
      <c r="I52" s="483">
        <f t="shared" si="54"/>
        <v>45417</v>
      </c>
      <c r="J52" s="462"/>
      <c r="K52" s="409"/>
      <c r="L52" s="409"/>
      <c r="M52" s="409"/>
      <c r="N52" s="409"/>
      <c r="O52" s="409"/>
      <c r="P52" s="409"/>
      <c r="Q52" s="409"/>
      <c r="R52" s="409"/>
      <c r="S52" s="409"/>
      <c r="T52" s="409"/>
      <c r="U52" s="409"/>
      <c r="V52" s="409"/>
      <c r="W52" s="409"/>
      <c r="X52" s="409"/>
      <c r="Y52" s="409"/>
      <c r="Z52" s="409"/>
      <c r="AA52" s="409"/>
      <c r="AB52" s="409"/>
      <c r="AC52" s="409"/>
      <c r="AD52" s="409"/>
    </row>
    <row r="53" ht="16.5" customHeight="1">
      <c r="A53" s="414">
        <v>50.0</v>
      </c>
      <c r="B53" s="462" t="s">
        <v>680</v>
      </c>
      <c r="C53" s="482">
        <f>1750-100</f>
        <v>1650</v>
      </c>
      <c r="D53" s="483">
        <v>45414.0</v>
      </c>
      <c r="E53" s="409"/>
      <c r="F53" s="462">
        <v>50.0</v>
      </c>
      <c r="G53" s="462" t="str">
        <f t="shared" ref="G53:I53" si="55">B53</f>
        <v>SQS 308 BLOCO D Aptº 402</v>
      </c>
      <c r="H53" s="482">
        <f t="shared" si="55"/>
        <v>1650</v>
      </c>
      <c r="I53" s="483">
        <f t="shared" si="55"/>
        <v>45414</v>
      </c>
      <c r="J53" s="462"/>
      <c r="K53" s="409"/>
      <c r="L53" s="409"/>
      <c r="M53" s="409"/>
      <c r="N53" s="409"/>
      <c r="O53" s="409"/>
      <c r="P53" s="409"/>
      <c r="Q53" s="409"/>
      <c r="R53" s="409"/>
      <c r="S53" s="409"/>
      <c r="T53" s="409"/>
      <c r="U53" s="409"/>
      <c r="V53" s="409"/>
      <c r="W53" s="409"/>
      <c r="X53" s="409"/>
      <c r="Y53" s="409"/>
      <c r="Z53" s="409"/>
      <c r="AA53" s="409"/>
      <c r="AB53" s="409"/>
      <c r="AC53" s="409"/>
      <c r="AD53" s="409"/>
    </row>
    <row r="54" ht="16.5" customHeight="1">
      <c r="A54" s="414">
        <v>51.0</v>
      </c>
      <c r="B54" s="462" t="s">
        <v>681</v>
      </c>
      <c r="C54" s="482">
        <v>1210.0</v>
      </c>
      <c r="D54" s="483">
        <v>45422.0</v>
      </c>
      <c r="E54" s="409"/>
      <c r="F54" s="462">
        <v>51.0</v>
      </c>
      <c r="G54" s="462" t="str">
        <f t="shared" ref="G54:I54" si="56">B54</f>
        <v>SQS 308 BLOCO I Aptº 103</v>
      </c>
      <c r="H54" s="482">
        <f t="shared" si="56"/>
        <v>1210</v>
      </c>
      <c r="I54" s="483">
        <f t="shared" si="56"/>
        <v>45422</v>
      </c>
      <c r="J54" s="462"/>
      <c r="K54" s="409"/>
      <c r="L54" s="409"/>
      <c r="M54" s="409"/>
      <c r="N54" s="409"/>
      <c r="O54" s="409"/>
      <c r="P54" s="409"/>
      <c r="Q54" s="409"/>
      <c r="R54" s="409"/>
      <c r="S54" s="409"/>
      <c r="T54" s="409"/>
      <c r="U54" s="409"/>
      <c r="V54" s="409"/>
      <c r="W54" s="409"/>
      <c r="X54" s="409"/>
      <c r="Y54" s="409"/>
      <c r="Z54" s="409"/>
      <c r="AA54" s="409"/>
      <c r="AB54" s="409"/>
      <c r="AC54" s="409"/>
      <c r="AD54" s="409"/>
    </row>
    <row r="55" ht="16.5" customHeight="1">
      <c r="A55" s="414">
        <v>52.0</v>
      </c>
      <c r="B55" s="462" t="s">
        <v>682</v>
      </c>
      <c r="C55" s="482">
        <v>970.0</v>
      </c>
      <c r="D55" s="483">
        <v>45420.0</v>
      </c>
      <c r="E55" s="409"/>
      <c r="F55" s="462">
        <v>52.0</v>
      </c>
      <c r="G55" s="462" t="str">
        <f t="shared" ref="G55:I55" si="57">B55</f>
        <v>SQS 310 BLOCO J Aptº 406</v>
      </c>
      <c r="H55" s="482">
        <f t="shared" si="57"/>
        <v>970</v>
      </c>
      <c r="I55" s="483">
        <f t="shared" si="57"/>
        <v>45420</v>
      </c>
      <c r="J55" s="462"/>
      <c r="K55" s="409"/>
      <c r="L55" s="409"/>
      <c r="M55" s="409"/>
      <c r="N55" s="409"/>
      <c r="O55" s="409"/>
      <c r="P55" s="409"/>
      <c r="Q55" s="409"/>
      <c r="R55" s="409"/>
      <c r="S55" s="409"/>
      <c r="T55" s="409"/>
      <c r="U55" s="409"/>
      <c r="V55" s="409"/>
      <c r="W55" s="409"/>
      <c r="X55" s="409"/>
      <c r="Y55" s="409"/>
      <c r="Z55" s="409"/>
      <c r="AA55" s="409"/>
      <c r="AB55" s="409"/>
      <c r="AC55" s="409"/>
      <c r="AD55" s="409"/>
    </row>
    <row r="56" ht="16.5" customHeight="1">
      <c r="A56" s="414">
        <v>53.0</v>
      </c>
      <c r="B56" s="462" t="s">
        <v>683</v>
      </c>
      <c r="C56" s="482">
        <f>2171.08-190.45</f>
        <v>1980.63</v>
      </c>
      <c r="D56" s="483">
        <v>45420.0</v>
      </c>
      <c r="E56" s="409"/>
      <c r="F56" s="462">
        <v>53.0</v>
      </c>
      <c r="G56" s="462" t="str">
        <f t="shared" ref="G56:I56" si="58">B56</f>
        <v>SQS 312 BLOCO B Apt 201</v>
      </c>
      <c r="H56" s="482">
        <f t="shared" si="58"/>
        <v>1980.63</v>
      </c>
      <c r="I56" s="483">
        <f t="shared" si="58"/>
        <v>45420</v>
      </c>
      <c r="J56" s="462"/>
      <c r="K56" s="409"/>
      <c r="L56" s="409"/>
      <c r="M56" s="409"/>
      <c r="N56" s="409"/>
      <c r="O56" s="409"/>
      <c r="P56" s="409"/>
      <c r="Q56" s="409"/>
      <c r="R56" s="409"/>
      <c r="S56" s="409"/>
      <c r="T56" s="409"/>
      <c r="U56" s="409"/>
      <c r="V56" s="409"/>
      <c r="W56" s="409"/>
      <c r="X56" s="409"/>
      <c r="Y56" s="409"/>
      <c r="Z56" s="409"/>
      <c r="AA56" s="409"/>
      <c r="AB56" s="409"/>
      <c r="AC56" s="409"/>
      <c r="AD56" s="409"/>
    </row>
    <row r="57" ht="16.5" customHeight="1">
      <c r="A57" s="414">
        <v>54.0</v>
      </c>
      <c r="B57" s="462" t="s">
        <v>684</v>
      </c>
      <c r="C57" s="482">
        <v>1600.0</v>
      </c>
      <c r="D57" s="483">
        <v>45417.0</v>
      </c>
      <c r="E57" s="409"/>
      <c r="F57" s="462">
        <v>54.0</v>
      </c>
      <c r="G57" s="462" t="str">
        <f t="shared" ref="G57:I57" si="59">B57</f>
        <v>SQS 316 BLOCO G Apt 405</v>
      </c>
      <c r="H57" s="482">
        <f t="shared" si="59"/>
        <v>1600</v>
      </c>
      <c r="I57" s="483">
        <f t="shared" si="59"/>
        <v>45417</v>
      </c>
      <c r="J57" s="462"/>
      <c r="K57" s="409"/>
      <c r="L57" s="409"/>
      <c r="M57" s="409"/>
      <c r="N57" s="409"/>
      <c r="O57" s="409"/>
      <c r="P57" s="409"/>
      <c r="Q57" s="409"/>
      <c r="R57" s="409"/>
      <c r="S57" s="409"/>
      <c r="T57" s="409"/>
      <c r="U57" s="409"/>
      <c r="V57" s="409"/>
      <c r="W57" s="409"/>
      <c r="X57" s="409"/>
      <c r="Y57" s="409"/>
      <c r="Z57" s="409"/>
      <c r="AA57" s="409"/>
      <c r="AB57" s="409"/>
      <c r="AC57" s="409"/>
      <c r="AD57" s="409"/>
    </row>
    <row r="58" ht="16.5" customHeight="1">
      <c r="A58" s="414">
        <v>55.0</v>
      </c>
      <c r="B58" s="484" t="s">
        <v>685</v>
      </c>
      <c r="C58" s="485">
        <f>1455.04-50</f>
        <v>1405.04</v>
      </c>
      <c r="D58" s="486">
        <v>45420.0</v>
      </c>
      <c r="E58" s="409"/>
      <c r="F58" s="462">
        <v>55.0</v>
      </c>
      <c r="G58" s="462" t="str">
        <f t="shared" ref="G58:I58" si="60">B58</f>
        <v>SQS 316 BLOCO H Apt 305</v>
      </c>
      <c r="H58" s="482">
        <f t="shared" si="60"/>
        <v>1405.04</v>
      </c>
      <c r="I58" s="483">
        <f t="shared" si="60"/>
        <v>45420</v>
      </c>
      <c r="J58" s="462"/>
      <c r="K58" s="409"/>
      <c r="L58" s="409"/>
      <c r="M58" s="409"/>
      <c r="N58" s="409"/>
      <c r="O58" s="409"/>
      <c r="P58" s="409"/>
      <c r="Q58" s="409"/>
      <c r="R58" s="409"/>
      <c r="S58" s="409"/>
      <c r="T58" s="409"/>
      <c r="U58" s="409"/>
      <c r="V58" s="409"/>
      <c r="W58" s="409"/>
      <c r="X58" s="409"/>
      <c r="Y58" s="409"/>
      <c r="Z58" s="409"/>
      <c r="AA58" s="409"/>
      <c r="AB58" s="409"/>
      <c r="AC58" s="409"/>
      <c r="AD58" s="409"/>
    </row>
    <row r="59" ht="16.5" customHeight="1">
      <c r="A59" s="414">
        <v>56.0</v>
      </c>
      <c r="B59" s="484" t="s">
        <v>686</v>
      </c>
      <c r="C59" s="485">
        <f>717.05-30</f>
        <v>687.05</v>
      </c>
      <c r="D59" s="486">
        <v>45417.0</v>
      </c>
      <c r="E59" s="409"/>
      <c r="F59" s="462">
        <v>56.0</v>
      </c>
      <c r="G59" s="462" t="str">
        <f t="shared" ref="G59:I59" si="61">B59</f>
        <v>SQS 403 BLOCO N Apt 101</v>
      </c>
      <c r="H59" s="482">
        <f t="shared" si="61"/>
        <v>687.05</v>
      </c>
      <c r="I59" s="483">
        <f t="shared" si="61"/>
        <v>45417</v>
      </c>
      <c r="J59" s="462"/>
      <c r="K59" s="409"/>
      <c r="L59" s="409"/>
      <c r="M59" s="409"/>
      <c r="N59" s="409"/>
      <c r="O59" s="409"/>
      <c r="P59" s="409"/>
      <c r="Q59" s="409"/>
      <c r="R59" s="409"/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</row>
    <row r="60" ht="16.5" customHeight="1">
      <c r="A60" s="414">
        <v>57.0</v>
      </c>
      <c r="B60" s="462" t="s">
        <v>687</v>
      </c>
      <c r="C60" s="482">
        <f>1280.57-200</f>
        <v>1080.57</v>
      </c>
      <c r="D60" s="483">
        <v>45417.0</v>
      </c>
      <c r="E60" s="409"/>
      <c r="F60" s="462">
        <v>57.0</v>
      </c>
      <c r="G60" s="462" t="str">
        <f t="shared" ref="G60:I60" si="62">B60</f>
        <v>SQS 411 BLOCO I Apt 101</v>
      </c>
      <c r="H60" s="482">
        <f t="shared" si="62"/>
        <v>1080.57</v>
      </c>
      <c r="I60" s="483">
        <f t="shared" si="62"/>
        <v>45417</v>
      </c>
      <c r="J60" s="462"/>
      <c r="K60" s="409"/>
      <c r="L60" s="409"/>
      <c r="M60" s="409"/>
      <c r="N60" s="409"/>
      <c r="O60" s="409"/>
      <c r="P60" s="409"/>
      <c r="Q60" s="409"/>
      <c r="R60" s="409"/>
      <c r="S60" s="409"/>
      <c r="T60" s="409"/>
      <c r="U60" s="409"/>
      <c r="V60" s="409"/>
      <c r="W60" s="409"/>
      <c r="X60" s="409"/>
      <c r="Y60" s="409"/>
      <c r="Z60" s="409"/>
      <c r="AA60" s="409"/>
      <c r="AB60" s="409"/>
      <c r="AC60" s="409"/>
      <c r="AD60" s="409"/>
    </row>
    <row r="61" ht="16.5" customHeight="1">
      <c r="A61" s="414">
        <v>58.0</v>
      </c>
      <c r="B61" s="462" t="s">
        <v>688</v>
      </c>
      <c r="C61" s="482">
        <v>400.0</v>
      </c>
      <c r="D61" s="483">
        <v>45422.0</v>
      </c>
      <c r="E61" s="409"/>
      <c r="F61" s="462">
        <v>58.0</v>
      </c>
      <c r="G61" s="462" t="str">
        <f t="shared" ref="G61:I61" si="63">B61</f>
        <v>SQS 411 BLOCO T Apt 305</v>
      </c>
      <c r="H61" s="482">
        <f t="shared" si="63"/>
        <v>400</v>
      </c>
      <c r="I61" s="483">
        <f t="shared" si="63"/>
        <v>45422</v>
      </c>
      <c r="J61" s="462"/>
      <c r="K61" s="409"/>
      <c r="L61" s="409"/>
      <c r="M61" s="409"/>
      <c r="N61" s="409"/>
      <c r="O61" s="409"/>
      <c r="P61" s="409"/>
      <c r="Q61" s="409"/>
      <c r="R61" s="409"/>
      <c r="S61" s="409"/>
      <c r="T61" s="409"/>
      <c r="U61" s="409"/>
      <c r="V61" s="409"/>
      <c r="W61" s="409"/>
      <c r="X61" s="409"/>
      <c r="Y61" s="409"/>
      <c r="Z61" s="409"/>
      <c r="AA61" s="409"/>
      <c r="AB61" s="409"/>
      <c r="AC61" s="409"/>
      <c r="AD61" s="409"/>
    </row>
    <row r="62" ht="16.5" customHeight="1">
      <c r="A62" s="414">
        <v>59.0</v>
      </c>
      <c r="B62" s="462" t="s">
        <v>689</v>
      </c>
      <c r="C62" s="482">
        <f>520-20</f>
        <v>500</v>
      </c>
      <c r="D62" s="483">
        <v>45422.0</v>
      </c>
      <c r="E62" s="409"/>
      <c r="F62" s="462">
        <v>59.0</v>
      </c>
      <c r="G62" s="462" t="str">
        <f t="shared" ref="G62:I62" si="64">B62</f>
        <v>SQS 413 BLOCO D Apt 210</v>
      </c>
      <c r="H62" s="482">
        <f t="shared" si="64"/>
        <v>500</v>
      </c>
      <c r="I62" s="483">
        <f t="shared" si="64"/>
        <v>45422</v>
      </c>
      <c r="J62" s="462"/>
      <c r="K62" s="409"/>
      <c r="L62" s="409"/>
      <c r="M62" s="409"/>
      <c r="N62" s="409"/>
      <c r="O62" s="409"/>
      <c r="P62" s="409"/>
      <c r="Q62" s="409"/>
      <c r="R62" s="409"/>
      <c r="S62" s="409"/>
      <c r="T62" s="409"/>
      <c r="U62" s="409"/>
      <c r="V62" s="409"/>
      <c r="W62" s="409"/>
      <c r="X62" s="409"/>
      <c r="Y62" s="409"/>
      <c r="Z62" s="409"/>
      <c r="AA62" s="409"/>
      <c r="AB62" s="409"/>
      <c r="AC62" s="409"/>
      <c r="AD62" s="409"/>
    </row>
    <row r="63" ht="16.5" customHeight="1">
      <c r="A63" s="414">
        <v>60.0</v>
      </c>
      <c r="B63" s="484" t="s">
        <v>690</v>
      </c>
      <c r="C63" s="485">
        <f t="shared" ref="C63:C74" si="66">581.96-58.2</f>
        <v>523.76</v>
      </c>
      <c r="D63" s="486">
        <v>45417.0</v>
      </c>
      <c r="E63" s="409"/>
      <c r="F63" s="462">
        <v>60.0</v>
      </c>
      <c r="G63" s="462" t="str">
        <f t="shared" ref="G63:I63" si="65">B63</f>
        <v>A. CLARAS QS 07 A 302</v>
      </c>
      <c r="H63" s="482">
        <f t="shared" si="65"/>
        <v>523.76</v>
      </c>
      <c r="I63" s="483">
        <f t="shared" si="65"/>
        <v>45417</v>
      </c>
      <c r="J63" s="462"/>
      <c r="K63" s="409"/>
      <c r="L63" s="409"/>
      <c r="M63" s="409"/>
      <c r="N63" s="409"/>
      <c r="O63" s="409"/>
      <c r="P63" s="409"/>
      <c r="Q63" s="409"/>
      <c r="R63" s="409"/>
      <c r="S63" s="409"/>
      <c r="T63" s="409"/>
      <c r="U63" s="409"/>
      <c r="V63" s="409"/>
      <c r="W63" s="409"/>
      <c r="X63" s="409"/>
      <c r="Y63" s="409"/>
      <c r="Z63" s="409"/>
      <c r="AA63" s="409"/>
      <c r="AB63" s="409"/>
      <c r="AC63" s="409"/>
      <c r="AD63" s="409"/>
    </row>
    <row r="64" ht="16.5" customHeight="1">
      <c r="A64" s="414">
        <v>61.0</v>
      </c>
      <c r="B64" s="484" t="s">
        <v>691</v>
      </c>
      <c r="C64" s="485">
        <f t="shared" si="66"/>
        <v>523.76</v>
      </c>
      <c r="D64" s="486">
        <v>45417.0</v>
      </c>
      <c r="E64" s="409"/>
      <c r="F64" s="462">
        <v>61.0</v>
      </c>
      <c r="G64" s="462" t="str">
        <f t="shared" ref="G64:I64" si="67">B64</f>
        <v>A. CLARAS QS 07 B 105</v>
      </c>
      <c r="H64" s="482">
        <f t="shared" si="67"/>
        <v>523.76</v>
      </c>
      <c r="I64" s="483">
        <f t="shared" si="67"/>
        <v>45417</v>
      </c>
      <c r="J64" s="462"/>
      <c r="K64" s="409"/>
      <c r="L64" s="409"/>
      <c r="M64" s="409"/>
      <c r="N64" s="409"/>
      <c r="O64" s="409"/>
      <c r="P64" s="409"/>
      <c r="Q64" s="409"/>
      <c r="R64" s="409"/>
      <c r="S64" s="409"/>
      <c r="T64" s="409"/>
      <c r="U64" s="409"/>
      <c r="V64" s="409"/>
      <c r="W64" s="409"/>
      <c r="X64" s="409"/>
      <c r="Y64" s="409"/>
      <c r="Z64" s="409"/>
      <c r="AA64" s="409"/>
      <c r="AB64" s="409"/>
      <c r="AC64" s="409"/>
      <c r="AD64" s="409"/>
    </row>
    <row r="65" ht="16.5" customHeight="1">
      <c r="A65" s="414">
        <v>62.0</v>
      </c>
      <c r="B65" s="484" t="s">
        <v>692</v>
      </c>
      <c r="C65" s="485">
        <f t="shared" si="66"/>
        <v>523.76</v>
      </c>
      <c r="D65" s="486">
        <v>45417.0</v>
      </c>
      <c r="E65" s="409"/>
      <c r="F65" s="462">
        <v>62.0</v>
      </c>
      <c r="G65" s="462" t="str">
        <f t="shared" ref="G65:I65" si="68">B65</f>
        <v>A. CLARAS QS 07 B 106</v>
      </c>
      <c r="H65" s="482">
        <f t="shared" si="68"/>
        <v>523.76</v>
      </c>
      <c r="I65" s="483">
        <f t="shared" si="68"/>
        <v>45417</v>
      </c>
      <c r="J65" s="462"/>
      <c r="K65" s="409"/>
      <c r="L65" s="409"/>
      <c r="M65" s="409"/>
      <c r="N65" s="409"/>
      <c r="O65" s="409"/>
      <c r="P65" s="409"/>
      <c r="Q65" s="409"/>
      <c r="R65" s="409"/>
      <c r="S65" s="409"/>
      <c r="T65" s="409"/>
      <c r="U65" s="409"/>
      <c r="V65" s="409"/>
      <c r="W65" s="409"/>
      <c r="X65" s="409"/>
      <c r="Y65" s="409"/>
      <c r="Z65" s="409"/>
      <c r="AA65" s="409"/>
      <c r="AB65" s="409"/>
      <c r="AC65" s="409"/>
      <c r="AD65" s="409"/>
    </row>
    <row r="66" ht="16.5" customHeight="1">
      <c r="A66" s="414">
        <v>63.0</v>
      </c>
      <c r="B66" s="484" t="s">
        <v>693</v>
      </c>
      <c r="C66" s="485">
        <f t="shared" si="66"/>
        <v>523.76</v>
      </c>
      <c r="D66" s="486">
        <v>45417.0</v>
      </c>
      <c r="E66" s="409"/>
      <c r="F66" s="462">
        <v>63.0</v>
      </c>
      <c r="G66" s="462" t="str">
        <f t="shared" ref="G66:I66" si="69">B66</f>
        <v>A. CLARAS QS 07 B 107</v>
      </c>
      <c r="H66" s="482">
        <f t="shared" si="69"/>
        <v>523.76</v>
      </c>
      <c r="I66" s="483">
        <f t="shared" si="69"/>
        <v>45417</v>
      </c>
      <c r="J66" s="462"/>
      <c r="K66" s="409"/>
      <c r="L66" s="409"/>
      <c r="M66" s="409"/>
      <c r="N66" s="409"/>
      <c r="O66" s="409"/>
      <c r="P66" s="409"/>
      <c r="Q66" s="409"/>
      <c r="R66" s="409"/>
      <c r="S66" s="409"/>
      <c r="T66" s="409"/>
      <c r="U66" s="409"/>
      <c r="V66" s="409"/>
      <c r="W66" s="409"/>
      <c r="X66" s="409"/>
      <c r="Y66" s="409"/>
      <c r="Z66" s="409"/>
      <c r="AA66" s="409"/>
      <c r="AB66" s="409"/>
      <c r="AC66" s="409"/>
      <c r="AD66" s="409"/>
    </row>
    <row r="67" ht="16.5" customHeight="1">
      <c r="A67" s="414">
        <v>64.0</v>
      </c>
      <c r="B67" s="484" t="s">
        <v>694</v>
      </c>
      <c r="C67" s="485">
        <f t="shared" si="66"/>
        <v>523.76</v>
      </c>
      <c r="D67" s="486">
        <v>45417.0</v>
      </c>
      <c r="E67" s="409"/>
      <c r="F67" s="462">
        <v>64.0</v>
      </c>
      <c r="G67" s="462" t="str">
        <f t="shared" ref="G67:I67" si="70">B67</f>
        <v>A. CLARAS QS 07 B 109</v>
      </c>
      <c r="H67" s="482">
        <f t="shared" si="70"/>
        <v>523.76</v>
      </c>
      <c r="I67" s="483">
        <f t="shared" si="70"/>
        <v>45417</v>
      </c>
      <c r="J67" s="462"/>
      <c r="K67" s="409"/>
      <c r="L67" s="409"/>
      <c r="M67" s="409"/>
      <c r="N67" s="409"/>
      <c r="O67" s="409"/>
      <c r="P67" s="409"/>
      <c r="Q67" s="409"/>
      <c r="R67" s="409"/>
      <c r="S67" s="409"/>
      <c r="T67" s="409"/>
      <c r="U67" s="409"/>
      <c r="V67" s="409"/>
      <c r="W67" s="409"/>
      <c r="X67" s="409"/>
      <c r="Y67" s="409"/>
      <c r="Z67" s="409"/>
      <c r="AA67" s="409"/>
      <c r="AB67" s="409"/>
      <c r="AC67" s="409"/>
      <c r="AD67" s="409"/>
    </row>
    <row r="68" ht="16.5" customHeight="1">
      <c r="A68" s="414">
        <v>65.0</v>
      </c>
      <c r="B68" s="484" t="s">
        <v>695</v>
      </c>
      <c r="C68" s="485">
        <f t="shared" si="66"/>
        <v>523.76</v>
      </c>
      <c r="D68" s="486">
        <v>45417.0</v>
      </c>
      <c r="E68" s="409"/>
      <c r="F68" s="462">
        <v>65.0</v>
      </c>
      <c r="G68" s="462" t="str">
        <f t="shared" ref="G68:I68" si="71">B68</f>
        <v>A. CLARAS QS 07 B 110</v>
      </c>
      <c r="H68" s="482">
        <f t="shared" si="71"/>
        <v>523.76</v>
      </c>
      <c r="I68" s="483">
        <f t="shared" si="71"/>
        <v>45417</v>
      </c>
      <c r="J68" s="462"/>
      <c r="K68" s="409"/>
      <c r="L68" s="409"/>
      <c r="M68" s="409"/>
      <c r="N68" s="409"/>
      <c r="O68" s="409"/>
      <c r="P68" s="409"/>
      <c r="Q68" s="409"/>
      <c r="R68" s="409"/>
      <c r="S68" s="409"/>
      <c r="T68" s="409"/>
      <c r="U68" s="409"/>
      <c r="V68" s="409"/>
      <c r="W68" s="409"/>
      <c r="X68" s="409"/>
      <c r="Y68" s="409"/>
      <c r="Z68" s="409"/>
      <c r="AA68" s="409"/>
      <c r="AB68" s="409"/>
      <c r="AC68" s="409"/>
      <c r="AD68" s="409"/>
    </row>
    <row r="69" ht="16.5" customHeight="1">
      <c r="A69" s="414">
        <v>66.0</v>
      </c>
      <c r="B69" s="484" t="s">
        <v>696</v>
      </c>
      <c r="C69" s="485">
        <f t="shared" si="66"/>
        <v>523.76</v>
      </c>
      <c r="D69" s="486">
        <v>45417.0</v>
      </c>
      <c r="E69" s="409"/>
      <c r="F69" s="462">
        <v>66.0</v>
      </c>
      <c r="G69" s="462" t="str">
        <f t="shared" ref="G69:I69" si="72">B69</f>
        <v>A. CLARAS QS 07 B 205</v>
      </c>
      <c r="H69" s="482">
        <f t="shared" si="72"/>
        <v>523.76</v>
      </c>
      <c r="I69" s="483">
        <f t="shared" si="72"/>
        <v>45417</v>
      </c>
      <c r="J69" s="462"/>
      <c r="K69" s="409"/>
      <c r="L69" s="409"/>
      <c r="M69" s="409"/>
      <c r="N69" s="409"/>
      <c r="O69" s="409"/>
      <c r="P69" s="409"/>
      <c r="Q69" s="409"/>
      <c r="R69" s="409"/>
      <c r="S69" s="409"/>
      <c r="T69" s="409"/>
      <c r="U69" s="409"/>
      <c r="V69" s="409"/>
      <c r="W69" s="409"/>
      <c r="X69" s="409"/>
      <c r="Y69" s="409"/>
      <c r="Z69" s="409"/>
      <c r="AA69" s="409"/>
      <c r="AB69" s="409"/>
      <c r="AC69" s="409"/>
      <c r="AD69" s="409"/>
    </row>
    <row r="70" ht="16.5" customHeight="1">
      <c r="A70" s="414">
        <v>67.0</v>
      </c>
      <c r="B70" s="484" t="s">
        <v>697</v>
      </c>
      <c r="C70" s="485">
        <f t="shared" si="66"/>
        <v>523.76</v>
      </c>
      <c r="D70" s="486">
        <v>45417.0</v>
      </c>
      <c r="E70" s="409"/>
      <c r="F70" s="462">
        <v>67.0</v>
      </c>
      <c r="G70" s="462" t="str">
        <f t="shared" ref="G70:I70" si="73">B70</f>
        <v>A. CLARAS QS 07 B 208</v>
      </c>
      <c r="H70" s="482">
        <f t="shared" si="73"/>
        <v>523.76</v>
      </c>
      <c r="I70" s="483">
        <f t="shared" si="73"/>
        <v>45417</v>
      </c>
      <c r="J70" s="462"/>
      <c r="K70" s="409"/>
      <c r="L70" s="409"/>
      <c r="M70" s="409"/>
      <c r="N70" s="409"/>
      <c r="O70" s="409"/>
      <c r="P70" s="409"/>
      <c r="Q70" s="409"/>
      <c r="R70" s="409"/>
      <c r="S70" s="409"/>
      <c r="T70" s="409"/>
      <c r="U70" s="409"/>
      <c r="V70" s="409"/>
      <c r="W70" s="409"/>
      <c r="X70" s="409"/>
      <c r="Y70" s="409"/>
      <c r="Z70" s="409"/>
      <c r="AA70" s="409"/>
      <c r="AB70" s="409"/>
      <c r="AC70" s="409"/>
      <c r="AD70" s="409"/>
    </row>
    <row r="71" ht="16.5" customHeight="1">
      <c r="A71" s="414">
        <v>68.0</v>
      </c>
      <c r="B71" s="484" t="s">
        <v>698</v>
      </c>
      <c r="C71" s="485">
        <f t="shared" si="66"/>
        <v>523.76</v>
      </c>
      <c r="D71" s="486">
        <v>45417.0</v>
      </c>
      <c r="E71" s="409"/>
      <c r="F71" s="462">
        <v>68.0</v>
      </c>
      <c r="G71" s="462" t="str">
        <f t="shared" ref="G71:I71" si="74">B71</f>
        <v>A. CLARAS QS 07 B 210</v>
      </c>
      <c r="H71" s="482">
        <f t="shared" si="74"/>
        <v>523.76</v>
      </c>
      <c r="I71" s="483">
        <f t="shared" si="74"/>
        <v>45417</v>
      </c>
      <c r="J71" s="462"/>
      <c r="K71" s="409"/>
      <c r="L71" s="409"/>
      <c r="M71" s="409"/>
      <c r="N71" s="409"/>
      <c r="O71" s="409"/>
      <c r="P71" s="409"/>
      <c r="Q71" s="409"/>
      <c r="R71" s="409"/>
      <c r="S71" s="409"/>
      <c r="T71" s="409"/>
      <c r="U71" s="409"/>
      <c r="V71" s="409"/>
      <c r="W71" s="409"/>
      <c r="X71" s="409"/>
      <c r="Y71" s="409"/>
      <c r="Z71" s="409"/>
      <c r="AA71" s="409"/>
      <c r="AB71" s="409"/>
      <c r="AC71" s="409"/>
      <c r="AD71" s="409"/>
    </row>
    <row r="72" ht="16.5" customHeight="1">
      <c r="A72" s="414">
        <v>69.0</v>
      </c>
      <c r="B72" s="484" t="s">
        <v>699</v>
      </c>
      <c r="C72" s="485">
        <f t="shared" si="66"/>
        <v>523.76</v>
      </c>
      <c r="D72" s="486">
        <v>45417.0</v>
      </c>
      <c r="E72" s="409"/>
      <c r="F72" s="462">
        <v>69.0</v>
      </c>
      <c r="G72" s="462" t="str">
        <f t="shared" ref="G72:I72" si="75">B72</f>
        <v>A. CLARAS QS 07 B 306</v>
      </c>
      <c r="H72" s="482">
        <f t="shared" si="75"/>
        <v>523.76</v>
      </c>
      <c r="I72" s="483">
        <f t="shared" si="75"/>
        <v>45417</v>
      </c>
      <c r="J72" s="462"/>
      <c r="K72" s="409"/>
      <c r="L72" s="409"/>
      <c r="M72" s="409"/>
      <c r="N72" s="409"/>
      <c r="O72" s="409"/>
      <c r="P72" s="409"/>
      <c r="Q72" s="409"/>
      <c r="R72" s="409"/>
      <c r="S72" s="409"/>
      <c r="T72" s="409"/>
      <c r="U72" s="409"/>
      <c r="V72" s="409"/>
      <c r="W72" s="409"/>
      <c r="X72" s="409"/>
      <c r="Y72" s="409"/>
      <c r="Z72" s="409"/>
      <c r="AA72" s="409"/>
      <c r="AB72" s="409"/>
      <c r="AC72" s="409"/>
      <c r="AD72" s="409"/>
    </row>
    <row r="73" ht="16.5" customHeight="1">
      <c r="A73" s="414">
        <v>70.0</v>
      </c>
      <c r="B73" s="484" t="s">
        <v>700</v>
      </c>
      <c r="C73" s="485">
        <f t="shared" si="66"/>
        <v>523.76</v>
      </c>
      <c r="D73" s="486">
        <v>45417.0</v>
      </c>
      <c r="E73" s="409"/>
      <c r="F73" s="462">
        <v>70.0</v>
      </c>
      <c r="G73" s="462" t="str">
        <f t="shared" ref="G73:I73" si="76">B73</f>
        <v>A. CLARAS QS 07 B 308</v>
      </c>
      <c r="H73" s="482">
        <f t="shared" si="76"/>
        <v>523.76</v>
      </c>
      <c r="I73" s="483">
        <f t="shared" si="76"/>
        <v>45417</v>
      </c>
      <c r="J73" s="462"/>
      <c r="K73" s="409"/>
      <c r="L73" s="409"/>
      <c r="M73" s="409"/>
      <c r="N73" s="409"/>
      <c r="O73" s="409"/>
      <c r="P73" s="409"/>
      <c r="Q73" s="409"/>
      <c r="R73" s="409"/>
      <c r="S73" s="409"/>
      <c r="T73" s="409"/>
      <c r="U73" s="409"/>
      <c r="V73" s="409"/>
      <c r="W73" s="409"/>
      <c r="X73" s="409"/>
      <c r="Y73" s="409"/>
      <c r="Z73" s="409"/>
      <c r="AA73" s="409"/>
      <c r="AB73" s="409"/>
      <c r="AC73" s="409"/>
      <c r="AD73" s="409"/>
    </row>
    <row r="74" ht="16.5" customHeight="1">
      <c r="A74" s="414">
        <v>71.0</v>
      </c>
      <c r="B74" s="484" t="s">
        <v>701</v>
      </c>
      <c r="C74" s="485">
        <f t="shared" si="66"/>
        <v>523.76</v>
      </c>
      <c r="D74" s="486">
        <v>45417.0</v>
      </c>
      <c r="E74" s="409"/>
      <c r="F74" s="462">
        <v>71.0</v>
      </c>
      <c r="G74" s="462" t="str">
        <f t="shared" ref="G74:I74" si="77">B74</f>
        <v>A. CLARAS QS 07 B 309</v>
      </c>
      <c r="H74" s="482">
        <f t="shared" si="77"/>
        <v>523.76</v>
      </c>
      <c r="I74" s="483">
        <f t="shared" si="77"/>
        <v>45417</v>
      </c>
      <c r="J74" s="462"/>
      <c r="K74" s="409"/>
      <c r="L74" s="409"/>
      <c r="M74" s="409"/>
      <c r="N74" s="409"/>
      <c r="O74" s="409"/>
      <c r="P74" s="409"/>
      <c r="Q74" s="409"/>
      <c r="R74" s="409"/>
      <c r="S74" s="409"/>
      <c r="T74" s="409"/>
      <c r="U74" s="409"/>
      <c r="V74" s="409"/>
      <c r="W74" s="409"/>
      <c r="X74" s="409"/>
      <c r="Y74" s="409"/>
      <c r="Z74" s="409"/>
      <c r="AA74" s="409"/>
      <c r="AB74" s="409"/>
      <c r="AC74" s="409"/>
      <c r="AD74" s="409"/>
    </row>
    <row r="75" ht="16.5" customHeight="1">
      <c r="A75" s="487"/>
      <c r="B75" s="488" t="s">
        <v>135</v>
      </c>
      <c r="C75" s="489">
        <f>SUM(C3:C74)</f>
        <v>74615.23</v>
      </c>
      <c r="D75" s="490"/>
      <c r="E75" s="413"/>
      <c r="F75" s="491"/>
      <c r="G75" s="492" t="s">
        <v>135</v>
      </c>
      <c r="H75" s="493">
        <f>SUM(H4:H74,0)</f>
        <v>74615.23</v>
      </c>
      <c r="I75" s="494"/>
      <c r="J75" s="491"/>
      <c r="K75" s="495"/>
      <c r="L75" s="495"/>
      <c r="M75" s="495"/>
      <c r="N75" s="495"/>
      <c r="O75" s="495"/>
      <c r="P75" s="495"/>
      <c r="Q75" s="495"/>
      <c r="R75" s="495"/>
      <c r="S75" s="495"/>
      <c r="T75" s="495"/>
      <c r="U75" s="495"/>
      <c r="V75" s="495"/>
      <c r="W75" s="495"/>
      <c r="X75" s="495"/>
      <c r="Y75" s="495"/>
      <c r="Z75" s="495"/>
      <c r="AA75" s="495"/>
      <c r="AB75" s="495"/>
      <c r="AC75" s="495"/>
      <c r="AD75" s="495"/>
    </row>
    <row r="76" ht="16.5" customHeight="1">
      <c r="A76" s="409"/>
      <c r="B76" s="409"/>
      <c r="C76" s="472"/>
      <c r="D76" s="409"/>
      <c r="E76" s="409"/>
      <c r="F76" s="409"/>
      <c r="G76" s="409"/>
      <c r="H76" s="409"/>
      <c r="I76" s="409"/>
      <c r="J76" s="409"/>
      <c r="K76" s="409"/>
      <c r="L76" s="409"/>
      <c r="M76" s="409"/>
      <c r="N76" s="409"/>
      <c r="O76" s="409"/>
      <c r="P76" s="409"/>
      <c r="Q76" s="409"/>
      <c r="R76" s="409"/>
      <c r="S76" s="409"/>
      <c r="T76" s="409"/>
      <c r="U76" s="409"/>
      <c r="V76" s="409"/>
      <c r="W76" s="409"/>
      <c r="X76" s="409"/>
      <c r="Y76" s="409"/>
      <c r="Z76" s="409"/>
      <c r="AA76" s="409"/>
      <c r="AB76" s="409"/>
      <c r="AC76" s="409"/>
      <c r="AD76" s="409"/>
    </row>
    <row r="77" ht="16.5" customHeight="1">
      <c r="A77" s="409"/>
      <c r="B77" s="436" t="s">
        <v>702</v>
      </c>
      <c r="D77" s="409"/>
      <c r="E77" s="409"/>
      <c r="F77" s="409"/>
      <c r="G77" s="436" t="s">
        <v>702</v>
      </c>
      <c r="I77" s="409"/>
      <c r="J77" s="409"/>
      <c r="K77" s="409"/>
      <c r="L77" s="409"/>
      <c r="M77" s="409"/>
      <c r="N77" s="409"/>
      <c r="O77" s="409"/>
      <c r="P77" s="409"/>
      <c r="Q77" s="409"/>
      <c r="R77" s="409"/>
      <c r="S77" s="409"/>
      <c r="T77" s="409"/>
      <c r="U77" s="409"/>
      <c r="V77" s="409"/>
      <c r="W77" s="409"/>
      <c r="X77" s="409"/>
      <c r="Y77" s="409"/>
      <c r="Z77" s="409"/>
      <c r="AA77" s="409"/>
      <c r="AB77" s="409"/>
      <c r="AC77" s="409"/>
      <c r="AD77" s="409"/>
    </row>
    <row r="78" ht="16.5" customHeight="1">
      <c r="A78" s="409"/>
      <c r="B78" s="409"/>
      <c r="C78" s="223"/>
      <c r="E78" s="409"/>
      <c r="F78" s="409"/>
      <c r="G78" s="409"/>
      <c r="H78" s="223"/>
      <c r="J78" s="409"/>
      <c r="K78" s="409"/>
      <c r="L78" s="409"/>
      <c r="M78" s="409"/>
      <c r="N78" s="409"/>
      <c r="O78" s="409"/>
      <c r="P78" s="409"/>
      <c r="Q78" s="409"/>
      <c r="R78" s="409"/>
      <c r="S78" s="409"/>
      <c r="T78" s="409"/>
      <c r="U78" s="409"/>
      <c r="V78" s="409"/>
      <c r="W78" s="409"/>
      <c r="X78" s="409"/>
      <c r="Y78" s="409"/>
      <c r="Z78" s="409"/>
      <c r="AA78" s="409"/>
      <c r="AB78" s="409"/>
      <c r="AC78" s="409"/>
      <c r="AD78" s="409"/>
    </row>
    <row r="79" ht="16.5" customHeight="1">
      <c r="A79" s="448"/>
      <c r="B79" s="448"/>
      <c r="C79" s="448"/>
      <c r="D79" s="448"/>
      <c r="E79" s="448"/>
      <c r="F79" s="448"/>
      <c r="G79" s="448"/>
      <c r="H79" s="448"/>
      <c r="I79" s="448"/>
      <c r="J79" s="448"/>
      <c r="K79" s="409"/>
      <c r="L79" s="409"/>
      <c r="M79" s="409"/>
      <c r="N79" s="409"/>
      <c r="O79" s="409"/>
      <c r="P79" s="409"/>
      <c r="Q79" s="409"/>
      <c r="R79" s="409"/>
      <c r="S79" s="409"/>
      <c r="T79" s="409"/>
      <c r="U79" s="409"/>
      <c r="V79" s="409"/>
      <c r="W79" s="409"/>
      <c r="X79" s="409"/>
      <c r="Y79" s="409"/>
      <c r="Z79" s="409"/>
      <c r="AA79" s="409"/>
      <c r="AB79" s="409"/>
      <c r="AC79" s="409"/>
      <c r="AD79" s="409"/>
    </row>
    <row r="80" ht="16.5" customHeight="1">
      <c r="A80" s="448"/>
      <c r="B80" s="448"/>
      <c r="C80" s="448"/>
      <c r="D80" s="448"/>
      <c r="E80" s="448"/>
      <c r="F80" s="448"/>
      <c r="G80" s="448"/>
      <c r="H80" s="448"/>
      <c r="I80" s="448"/>
      <c r="J80" s="448"/>
      <c r="K80" s="409"/>
      <c r="L80" s="409"/>
      <c r="M80" s="409"/>
      <c r="N80" s="409"/>
      <c r="O80" s="409"/>
      <c r="P80" s="409"/>
      <c r="Q80" s="409"/>
      <c r="R80" s="409"/>
      <c r="S80" s="409"/>
      <c r="T80" s="409"/>
      <c r="U80" s="409"/>
      <c r="V80" s="409"/>
      <c r="W80" s="409"/>
      <c r="X80" s="409"/>
      <c r="Y80" s="409"/>
      <c r="Z80" s="409"/>
      <c r="AA80" s="409"/>
      <c r="AB80" s="409"/>
      <c r="AC80" s="409"/>
      <c r="AD80" s="409"/>
    </row>
    <row r="81" ht="16.5" customHeight="1">
      <c r="A81" s="448"/>
      <c r="B81" s="448"/>
      <c r="C81" s="448"/>
      <c r="D81" s="448"/>
      <c r="E81" s="448"/>
      <c r="F81" s="448"/>
      <c r="G81" s="448"/>
      <c r="H81" s="448"/>
      <c r="I81" s="448"/>
      <c r="J81" s="448"/>
      <c r="K81" s="409"/>
      <c r="L81" s="409"/>
      <c r="M81" s="409"/>
      <c r="N81" s="409"/>
      <c r="O81" s="409"/>
      <c r="P81" s="409"/>
      <c r="Q81" s="409"/>
      <c r="R81" s="409"/>
      <c r="S81" s="409"/>
      <c r="T81" s="409"/>
      <c r="U81" s="409"/>
      <c r="V81" s="409"/>
      <c r="W81" s="409"/>
      <c r="X81" s="409"/>
      <c r="Y81" s="409"/>
      <c r="Z81" s="409"/>
      <c r="AA81" s="409"/>
      <c r="AB81" s="409"/>
      <c r="AC81" s="409"/>
      <c r="AD81" s="409"/>
    </row>
    <row r="82" ht="16.5" customHeight="1">
      <c r="A82" s="448"/>
      <c r="B82" s="448"/>
      <c r="C82" s="448"/>
      <c r="D82" s="448"/>
      <c r="E82" s="448"/>
      <c r="F82" s="448"/>
      <c r="G82" s="448"/>
      <c r="H82" s="448"/>
      <c r="I82" s="448"/>
      <c r="J82" s="448"/>
      <c r="K82" s="409"/>
      <c r="L82" s="409"/>
      <c r="M82" s="409"/>
      <c r="N82" s="409"/>
      <c r="O82" s="409"/>
      <c r="P82" s="409"/>
      <c r="Q82" s="409"/>
      <c r="R82" s="409"/>
      <c r="S82" s="409"/>
      <c r="T82" s="409"/>
      <c r="U82" s="409"/>
      <c r="V82" s="409"/>
      <c r="W82" s="409"/>
      <c r="X82" s="409"/>
      <c r="Y82" s="409"/>
      <c r="Z82" s="409"/>
      <c r="AA82" s="409"/>
      <c r="AB82" s="409"/>
      <c r="AC82" s="409"/>
      <c r="AD82" s="409"/>
    </row>
    <row r="83" ht="16.5" customHeight="1">
      <c r="A83" s="476" t="s">
        <v>704</v>
      </c>
      <c r="C83" s="476" t="s">
        <v>627</v>
      </c>
      <c r="E83" s="448"/>
      <c r="F83" s="476" t="s">
        <v>704</v>
      </c>
      <c r="H83" s="476" t="s">
        <v>627</v>
      </c>
      <c r="K83" s="409"/>
      <c r="L83" s="409"/>
      <c r="M83" s="409"/>
      <c r="N83" s="409"/>
      <c r="O83" s="409"/>
      <c r="P83" s="409"/>
      <c r="Q83" s="409"/>
      <c r="R83" s="409"/>
      <c r="S83" s="409"/>
      <c r="T83" s="409"/>
      <c r="U83" s="409"/>
      <c r="V83" s="409"/>
      <c r="W83" s="409"/>
      <c r="X83" s="409"/>
      <c r="Y83" s="409"/>
      <c r="Z83" s="409"/>
      <c r="AA83" s="409"/>
      <c r="AB83" s="409"/>
      <c r="AC83" s="409"/>
      <c r="AD83" s="409"/>
    </row>
    <row r="84" ht="16.5" customHeight="1">
      <c r="A84" s="409"/>
      <c r="B84" s="409"/>
      <c r="C84" s="409"/>
      <c r="D84" s="409"/>
      <c r="E84" s="409"/>
      <c r="F84" s="409"/>
      <c r="G84" s="409"/>
      <c r="H84" s="409"/>
      <c r="I84" s="409"/>
      <c r="J84" s="409"/>
      <c r="K84" s="409"/>
      <c r="L84" s="409"/>
      <c r="M84" s="409"/>
      <c r="N84" s="409"/>
      <c r="O84" s="409"/>
      <c r="P84" s="409"/>
      <c r="Q84" s="409"/>
      <c r="R84" s="409"/>
      <c r="S84" s="409"/>
      <c r="T84" s="409"/>
      <c r="U84" s="409"/>
      <c r="V84" s="409"/>
      <c r="W84" s="409"/>
      <c r="X84" s="409"/>
      <c r="Y84" s="409"/>
      <c r="Z84" s="409"/>
      <c r="AA84" s="409"/>
      <c r="AB84" s="409"/>
      <c r="AC84" s="409"/>
      <c r="AD84" s="409"/>
    </row>
    <row r="85" ht="16.5" customHeight="1">
      <c r="A85" s="409"/>
      <c r="B85" s="409"/>
      <c r="C85" s="409"/>
      <c r="D85" s="409"/>
      <c r="E85" s="409"/>
      <c r="F85" s="409"/>
      <c r="G85" s="409"/>
      <c r="H85" s="409"/>
      <c r="I85" s="409"/>
      <c r="J85" s="409"/>
      <c r="K85" s="409"/>
      <c r="L85" s="409"/>
      <c r="M85" s="409"/>
      <c r="N85" s="409"/>
      <c r="O85" s="409"/>
      <c r="P85" s="409"/>
      <c r="Q85" s="409"/>
      <c r="R85" s="409"/>
      <c r="S85" s="409"/>
      <c r="T85" s="409"/>
      <c r="U85" s="409"/>
      <c r="V85" s="409"/>
      <c r="W85" s="409"/>
      <c r="X85" s="409"/>
      <c r="Y85" s="409"/>
      <c r="Z85" s="409"/>
      <c r="AA85" s="409"/>
      <c r="AB85" s="409"/>
      <c r="AC85" s="409"/>
      <c r="AD85" s="409"/>
    </row>
    <row r="86" ht="16.5" customHeight="1">
      <c r="A86" s="409"/>
      <c r="B86" s="409"/>
      <c r="C86" s="409"/>
      <c r="D86" s="409"/>
      <c r="E86" s="409"/>
      <c r="F86" s="409"/>
      <c r="G86" s="409"/>
      <c r="H86" s="409"/>
      <c r="I86" s="409"/>
      <c r="J86" s="409"/>
      <c r="K86" s="409"/>
      <c r="L86" s="409"/>
      <c r="M86" s="409"/>
      <c r="N86" s="409"/>
      <c r="O86" s="409"/>
      <c r="P86" s="409"/>
      <c r="Q86" s="409"/>
      <c r="R86" s="409"/>
      <c r="S86" s="409"/>
      <c r="T86" s="409"/>
      <c r="U86" s="409"/>
      <c r="V86" s="409"/>
      <c r="W86" s="409"/>
      <c r="X86" s="409"/>
      <c r="Y86" s="409"/>
      <c r="Z86" s="409"/>
      <c r="AA86" s="409"/>
      <c r="AB86" s="409"/>
      <c r="AC86" s="409"/>
      <c r="AD86" s="409"/>
    </row>
    <row r="87" ht="16.5" customHeight="1">
      <c r="A87" s="409"/>
      <c r="B87" s="409"/>
      <c r="C87" s="409"/>
      <c r="D87" s="409"/>
      <c r="E87" s="409"/>
      <c r="F87" s="409"/>
      <c r="G87" s="409"/>
      <c r="H87" s="409"/>
      <c r="I87" s="409"/>
      <c r="J87" s="409"/>
      <c r="K87" s="409"/>
      <c r="L87" s="409"/>
      <c r="M87" s="409"/>
      <c r="N87" s="409"/>
      <c r="O87" s="409"/>
      <c r="P87" s="409"/>
      <c r="Q87" s="409"/>
      <c r="R87" s="409"/>
      <c r="S87" s="409"/>
      <c r="T87" s="409"/>
      <c r="U87" s="409"/>
      <c r="V87" s="409"/>
      <c r="W87" s="409"/>
      <c r="X87" s="409"/>
      <c r="Y87" s="409"/>
      <c r="Z87" s="409"/>
      <c r="AA87" s="409"/>
      <c r="AB87" s="409"/>
      <c r="AC87" s="409"/>
      <c r="AD87" s="409"/>
    </row>
    <row r="88" ht="16.5" customHeight="1">
      <c r="A88" s="409"/>
      <c r="B88" s="409"/>
      <c r="C88" s="409"/>
      <c r="D88" s="409"/>
      <c r="E88" s="409"/>
      <c r="F88" s="409"/>
      <c r="G88" s="409"/>
      <c r="H88" s="409"/>
      <c r="I88" s="409"/>
      <c r="J88" s="409"/>
      <c r="K88" s="409"/>
      <c r="L88" s="409"/>
      <c r="M88" s="409"/>
      <c r="N88" s="409"/>
      <c r="O88" s="409"/>
      <c r="P88" s="409"/>
      <c r="Q88" s="409"/>
      <c r="R88" s="409"/>
      <c r="S88" s="409"/>
      <c r="T88" s="409"/>
      <c r="U88" s="409"/>
      <c r="V88" s="409"/>
      <c r="W88" s="409"/>
      <c r="X88" s="409"/>
      <c r="Y88" s="409"/>
      <c r="Z88" s="409"/>
      <c r="AA88" s="409"/>
      <c r="AB88" s="409"/>
      <c r="AC88" s="409"/>
      <c r="AD88" s="409"/>
    </row>
    <row r="89" ht="16.5" customHeight="1">
      <c r="A89" s="409"/>
      <c r="B89" s="409"/>
      <c r="C89" s="409"/>
      <c r="D89" s="409"/>
      <c r="E89" s="409"/>
      <c r="F89" s="409"/>
      <c r="G89" s="409"/>
      <c r="H89" s="409"/>
      <c r="I89" s="409"/>
      <c r="J89" s="409"/>
      <c r="K89" s="409"/>
      <c r="L89" s="409"/>
      <c r="M89" s="409"/>
      <c r="N89" s="409"/>
      <c r="O89" s="409"/>
      <c r="P89" s="409"/>
      <c r="Q89" s="409"/>
      <c r="R89" s="409"/>
      <c r="S89" s="409"/>
      <c r="T89" s="409"/>
      <c r="U89" s="409"/>
      <c r="V89" s="409"/>
      <c r="W89" s="409"/>
      <c r="X89" s="409"/>
      <c r="Y89" s="409"/>
      <c r="Z89" s="409"/>
      <c r="AA89" s="409"/>
      <c r="AB89" s="409"/>
      <c r="AC89" s="409"/>
      <c r="AD89" s="409"/>
    </row>
    <row r="90" ht="16.5" customHeight="1">
      <c r="A90" s="409"/>
      <c r="B90" s="409"/>
      <c r="C90" s="409"/>
      <c r="D90" s="409"/>
      <c r="E90" s="409"/>
      <c r="F90" s="409"/>
      <c r="G90" s="409"/>
      <c r="H90" s="409"/>
      <c r="I90" s="409"/>
      <c r="J90" s="409"/>
      <c r="K90" s="409"/>
      <c r="L90" s="409"/>
      <c r="M90" s="409"/>
      <c r="N90" s="409"/>
      <c r="O90" s="409"/>
      <c r="P90" s="409"/>
      <c r="Q90" s="409"/>
      <c r="R90" s="409"/>
      <c r="S90" s="409"/>
      <c r="T90" s="409"/>
      <c r="U90" s="409"/>
      <c r="V90" s="409"/>
      <c r="W90" s="409"/>
      <c r="X90" s="409"/>
      <c r="Y90" s="409"/>
      <c r="Z90" s="409"/>
      <c r="AA90" s="409"/>
      <c r="AB90" s="409"/>
      <c r="AC90" s="409"/>
      <c r="AD90" s="409"/>
    </row>
    <row r="91" ht="16.5" customHeight="1">
      <c r="A91" s="409"/>
      <c r="B91" s="409"/>
      <c r="C91" s="409"/>
      <c r="D91" s="409"/>
      <c r="E91" s="409"/>
      <c r="F91" s="409"/>
      <c r="G91" s="409"/>
      <c r="H91" s="409"/>
      <c r="I91" s="409"/>
      <c r="J91" s="409"/>
      <c r="K91" s="409"/>
      <c r="L91" s="409"/>
      <c r="M91" s="409"/>
      <c r="N91" s="409"/>
      <c r="O91" s="409"/>
      <c r="P91" s="409"/>
      <c r="Q91" s="409"/>
      <c r="R91" s="409"/>
      <c r="S91" s="409"/>
      <c r="T91" s="409"/>
      <c r="U91" s="409"/>
      <c r="V91" s="409"/>
      <c r="W91" s="409"/>
      <c r="X91" s="409"/>
      <c r="Y91" s="409"/>
      <c r="Z91" s="409"/>
      <c r="AA91" s="409"/>
      <c r="AB91" s="409"/>
      <c r="AC91" s="409"/>
      <c r="AD91" s="409"/>
    </row>
    <row r="92" ht="16.5" customHeight="1">
      <c r="A92" s="409"/>
      <c r="B92" s="409"/>
      <c r="C92" s="409"/>
      <c r="D92" s="409"/>
      <c r="E92" s="409"/>
      <c r="F92" s="409"/>
      <c r="G92" s="409"/>
      <c r="H92" s="409"/>
      <c r="I92" s="409"/>
      <c r="J92" s="409"/>
      <c r="K92" s="409"/>
      <c r="L92" s="409"/>
      <c r="M92" s="409"/>
      <c r="N92" s="409"/>
      <c r="O92" s="409"/>
      <c r="P92" s="409"/>
      <c r="Q92" s="409"/>
      <c r="R92" s="409"/>
      <c r="S92" s="409"/>
      <c r="T92" s="409"/>
      <c r="U92" s="409"/>
      <c r="V92" s="409"/>
      <c r="W92" s="409"/>
      <c r="X92" s="409"/>
      <c r="Y92" s="409"/>
      <c r="Z92" s="409"/>
      <c r="AA92" s="409"/>
      <c r="AB92" s="409"/>
      <c r="AC92" s="409"/>
      <c r="AD92" s="409"/>
    </row>
    <row r="93" ht="16.5" customHeight="1">
      <c r="A93" s="409"/>
      <c r="B93" s="409"/>
      <c r="C93" s="409"/>
      <c r="D93" s="409"/>
      <c r="E93" s="409"/>
      <c r="F93" s="409"/>
      <c r="G93" s="409"/>
      <c r="H93" s="409"/>
      <c r="I93" s="409"/>
      <c r="J93" s="409"/>
      <c r="K93" s="409"/>
      <c r="L93" s="409"/>
      <c r="M93" s="409"/>
      <c r="N93" s="409"/>
      <c r="O93" s="409"/>
      <c r="P93" s="409"/>
      <c r="Q93" s="409"/>
      <c r="R93" s="409"/>
      <c r="S93" s="409"/>
      <c r="T93" s="409"/>
      <c r="U93" s="409"/>
      <c r="V93" s="409"/>
      <c r="W93" s="409"/>
      <c r="X93" s="409"/>
      <c r="Y93" s="409"/>
      <c r="Z93" s="409"/>
      <c r="AA93" s="409"/>
      <c r="AB93" s="409"/>
      <c r="AC93" s="409"/>
      <c r="AD93" s="409"/>
    </row>
    <row r="94" ht="16.5" customHeight="1">
      <c r="A94" s="409"/>
      <c r="B94" s="409"/>
      <c r="C94" s="409"/>
      <c r="D94" s="409"/>
      <c r="E94" s="409"/>
      <c r="F94" s="409"/>
      <c r="G94" s="409"/>
      <c r="H94" s="409"/>
      <c r="I94" s="409"/>
      <c r="J94" s="409"/>
      <c r="K94" s="409"/>
      <c r="L94" s="409"/>
      <c r="M94" s="409"/>
      <c r="N94" s="409"/>
      <c r="O94" s="409"/>
      <c r="P94" s="409"/>
      <c r="Q94" s="409"/>
      <c r="R94" s="409"/>
      <c r="S94" s="409"/>
      <c r="T94" s="409"/>
      <c r="U94" s="409"/>
      <c r="V94" s="409"/>
      <c r="W94" s="409"/>
      <c r="X94" s="409"/>
      <c r="Y94" s="409"/>
      <c r="Z94" s="409"/>
      <c r="AA94" s="409"/>
      <c r="AB94" s="409"/>
      <c r="AC94" s="409"/>
      <c r="AD94" s="409"/>
    </row>
    <row r="95" ht="16.5" customHeight="1">
      <c r="A95" s="409"/>
      <c r="B95" s="409"/>
      <c r="C95" s="409"/>
      <c r="D95" s="409"/>
      <c r="E95" s="409"/>
      <c r="F95" s="409"/>
      <c r="G95" s="409"/>
      <c r="H95" s="409"/>
      <c r="I95" s="409"/>
      <c r="J95" s="409"/>
      <c r="K95" s="409"/>
      <c r="L95" s="409"/>
      <c r="M95" s="409"/>
      <c r="N95" s="409"/>
      <c r="O95" s="409"/>
      <c r="P95" s="409"/>
      <c r="Q95" s="409"/>
      <c r="R95" s="409"/>
      <c r="S95" s="409"/>
      <c r="T95" s="409"/>
      <c r="U95" s="409"/>
      <c r="V95" s="409"/>
      <c r="W95" s="409"/>
      <c r="X95" s="409"/>
      <c r="Y95" s="409"/>
      <c r="Z95" s="409"/>
      <c r="AA95" s="409"/>
      <c r="AB95" s="409"/>
      <c r="AC95" s="409"/>
      <c r="AD95" s="409"/>
    </row>
    <row r="96" ht="16.5" customHeight="1">
      <c r="A96" s="409"/>
      <c r="B96" s="409"/>
      <c r="C96" s="409"/>
      <c r="D96" s="409"/>
      <c r="E96" s="409"/>
      <c r="F96" s="409"/>
      <c r="G96" s="409"/>
      <c r="H96" s="409"/>
      <c r="I96" s="409"/>
      <c r="J96" s="409"/>
      <c r="K96" s="409"/>
      <c r="L96" s="409"/>
      <c r="M96" s="409"/>
      <c r="N96" s="409"/>
      <c r="O96" s="409"/>
      <c r="P96" s="409"/>
      <c r="Q96" s="409"/>
      <c r="R96" s="409"/>
      <c r="S96" s="409"/>
      <c r="T96" s="409"/>
      <c r="U96" s="409"/>
      <c r="V96" s="409"/>
      <c r="W96" s="409"/>
      <c r="X96" s="409"/>
      <c r="Y96" s="409"/>
      <c r="Z96" s="409"/>
      <c r="AA96" s="409"/>
      <c r="AB96" s="409"/>
      <c r="AC96" s="409"/>
      <c r="AD96" s="409"/>
    </row>
    <row r="97" ht="16.5" customHeight="1">
      <c r="A97" s="409"/>
      <c r="B97" s="409"/>
      <c r="C97" s="409"/>
      <c r="D97" s="409"/>
      <c r="E97" s="409"/>
      <c r="F97" s="409"/>
      <c r="G97" s="409"/>
      <c r="H97" s="409"/>
      <c r="I97" s="409"/>
      <c r="J97" s="409"/>
      <c r="K97" s="409"/>
      <c r="L97" s="409"/>
      <c r="M97" s="409"/>
      <c r="N97" s="409"/>
      <c r="O97" s="409"/>
      <c r="P97" s="409"/>
      <c r="Q97" s="409"/>
      <c r="R97" s="409"/>
      <c r="S97" s="409"/>
      <c r="T97" s="409"/>
      <c r="U97" s="409"/>
      <c r="V97" s="409"/>
      <c r="W97" s="409"/>
      <c r="X97" s="409"/>
      <c r="Y97" s="409"/>
      <c r="Z97" s="409"/>
      <c r="AA97" s="409"/>
      <c r="AB97" s="409"/>
      <c r="AC97" s="409"/>
      <c r="AD97" s="409"/>
    </row>
    <row r="98" ht="16.5" customHeight="1">
      <c r="A98" s="409"/>
      <c r="B98" s="409"/>
      <c r="C98" s="409"/>
      <c r="D98" s="409"/>
      <c r="E98" s="409"/>
      <c r="F98" s="409"/>
      <c r="G98" s="409"/>
      <c r="H98" s="409"/>
      <c r="I98" s="409"/>
      <c r="J98" s="409"/>
      <c r="K98" s="409"/>
      <c r="L98" s="409"/>
      <c r="M98" s="409"/>
      <c r="N98" s="409"/>
      <c r="O98" s="409"/>
      <c r="P98" s="409"/>
      <c r="Q98" s="409"/>
      <c r="R98" s="409"/>
      <c r="S98" s="409"/>
      <c r="T98" s="409"/>
      <c r="U98" s="409"/>
      <c r="V98" s="409"/>
      <c r="W98" s="409"/>
      <c r="X98" s="409"/>
      <c r="Y98" s="409"/>
      <c r="Z98" s="409"/>
      <c r="AA98" s="409"/>
      <c r="AB98" s="409"/>
      <c r="AC98" s="409"/>
      <c r="AD98" s="409"/>
    </row>
    <row r="99" ht="16.5" customHeight="1">
      <c r="A99" s="409"/>
      <c r="B99" s="409"/>
      <c r="C99" s="409"/>
      <c r="D99" s="409"/>
      <c r="E99" s="409"/>
      <c r="F99" s="409"/>
      <c r="G99" s="409"/>
      <c r="H99" s="409"/>
      <c r="I99" s="409"/>
      <c r="J99" s="409"/>
      <c r="K99" s="409"/>
      <c r="L99" s="409"/>
      <c r="M99" s="409"/>
      <c r="N99" s="409"/>
      <c r="O99" s="409"/>
      <c r="P99" s="409"/>
      <c r="Q99" s="409"/>
      <c r="R99" s="409"/>
      <c r="S99" s="409"/>
      <c r="T99" s="409"/>
      <c r="U99" s="409"/>
      <c r="V99" s="409"/>
      <c r="W99" s="409"/>
      <c r="X99" s="409"/>
      <c r="Y99" s="409"/>
      <c r="Z99" s="409"/>
      <c r="AA99" s="409"/>
      <c r="AB99" s="409"/>
      <c r="AC99" s="409"/>
      <c r="AD99" s="409"/>
    </row>
    <row r="100" ht="16.5" customHeight="1">
      <c r="A100" s="409"/>
      <c r="B100" s="409"/>
      <c r="C100" s="409"/>
      <c r="D100" s="409"/>
      <c r="E100" s="409"/>
      <c r="F100" s="409"/>
      <c r="G100" s="409"/>
      <c r="H100" s="409"/>
      <c r="I100" s="409"/>
      <c r="J100" s="409"/>
      <c r="K100" s="409"/>
      <c r="L100" s="409"/>
      <c r="M100" s="409"/>
      <c r="N100" s="409"/>
      <c r="O100" s="409"/>
      <c r="P100" s="409"/>
      <c r="Q100" s="409"/>
      <c r="R100" s="409"/>
      <c r="S100" s="409"/>
      <c r="T100" s="409"/>
      <c r="U100" s="409"/>
      <c r="V100" s="409"/>
      <c r="W100" s="409"/>
      <c r="X100" s="409"/>
      <c r="Y100" s="409"/>
      <c r="Z100" s="409"/>
      <c r="AA100" s="409"/>
      <c r="AB100" s="409"/>
      <c r="AC100" s="409"/>
      <c r="AD100" s="409"/>
    </row>
    <row r="101" ht="16.5" customHeight="1">
      <c r="A101" s="409"/>
      <c r="B101" s="409"/>
      <c r="C101" s="409"/>
      <c r="D101" s="409"/>
      <c r="E101" s="409"/>
      <c r="F101" s="409"/>
      <c r="G101" s="409"/>
      <c r="H101" s="409"/>
      <c r="I101" s="409"/>
      <c r="J101" s="409"/>
      <c r="K101" s="409"/>
      <c r="L101" s="409"/>
      <c r="M101" s="409"/>
      <c r="N101" s="409"/>
      <c r="O101" s="409"/>
      <c r="P101" s="409"/>
      <c r="Q101" s="409"/>
      <c r="R101" s="409"/>
      <c r="S101" s="409"/>
      <c r="T101" s="409"/>
      <c r="U101" s="409"/>
      <c r="V101" s="409"/>
      <c r="W101" s="409"/>
      <c r="X101" s="409"/>
      <c r="Y101" s="409"/>
      <c r="Z101" s="409"/>
      <c r="AA101" s="409"/>
      <c r="AB101" s="409"/>
      <c r="AC101" s="409"/>
      <c r="AD101" s="409"/>
    </row>
    <row r="102" ht="16.5" customHeight="1">
      <c r="A102" s="409"/>
      <c r="B102" s="409"/>
      <c r="C102" s="409"/>
      <c r="D102" s="409"/>
      <c r="E102" s="409"/>
      <c r="F102" s="409"/>
      <c r="G102" s="409"/>
      <c r="H102" s="409"/>
      <c r="I102" s="409"/>
      <c r="J102" s="409"/>
      <c r="K102" s="409"/>
      <c r="L102" s="409"/>
      <c r="M102" s="409"/>
      <c r="N102" s="409"/>
      <c r="O102" s="409"/>
      <c r="P102" s="409"/>
      <c r="Q102" s="409"/>
      <c r="R102" s="409"/>
      <c r="S102" s="409"/>
      <c r="T102" s="409"/>
      <c r="U102" s="409"/>
      <c r="V102" s="409"/>
      <c r="W102" s="409"/>
      <c r="X102" s="409"/>
      <c r="Y102" s="409"/>
      <c r="Z102" s="409"/>
      <c r="AA102" s="409"/>
      <c r="AB102" s="409"/>
      <c r="AC102" s="409"/>
      <c r="AD102" s="409"/>
    </row>
    <row r="103" ht="16.5" customHeight="1">
      <c r="A103" s="409"/>
      <c r="B103" s="409"/>
      <c r="C103" s="409"/>
      <c r="D103" s="409"/>
      <c r="E103" s="409"/>
      <c r="F103" s="409"/>
      <c r="G103" s="409"/>
      <c r="H103" s="409"/>
      <c r="I103" s="409"/>
      <c r="J103" s="409"/>
      <c r="K103" s="409"/>
      <c r="L103" s="409"/>
      <c r="M103" s="409"/>
      <c r="N103" s="409"/>
      <c r="O103" s="409"/>
      <c r="P103" s="409"/>
      <c r="Q103" s="409"/>
      <c r="R103" s="409"/>
      <c r="S103" s="409"/>
      <c r="T103" s="409"/>
      <c r="U103" s="409"/>
      <c r="V103" s="409"/>
      <c r="W103" s="409"/>
      <c r="X103" s="409"/>
      <c r="Y103" s="409"/>
      <c r="Z103" s="409"/>
      <c r="AA103" s="409"/>
      <c r="AB103" s="409"/>
      <c r="AC103" s="409"/>
      <c r="AD103" s="409"/>
    </row>
    <row r="104" ht="16.5" customHeight="1">
      <c r="A104" s="409"/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  <c r="L104" s="409"/>
      <c r="M104" s="409"/>
      <c r="N104" s="409"/>
      <c r="O104" s="409"/>
      <c r="P104" s="409"/>
      <c r="Q104" s="409"/>
      <c r="R104" s="409"/>
      <c r="S104" s="409"/>
      <c r="T104" s="409"/>
      <c r="U104" s="409"/>
      <c r="V104" s="409"/>
      <c r="W104" s="409"/>
      <c r="X104" s="409"/>
      <c r="Y104" s="409"/>
      <c r="Z104" s="409"/>
      <c r="AA104" s="409"/>
      <c r="AB104" s="409"/>
      <c r="AC104" s="409"/>
      <c r="AD104" s="409"/>
    </row>
    <row r="105" ht="16.5" customHeight="1">
      <c r="A105" s="409"/>
      <c r="B105" s="409"/>
      <c r="C105" s="409"/>
      <c r="D105" s="409"/>
      <c r="E105" s="409"/>
      <c r="F105" s="409"/>
      <c r="G105" s="409"/>
      <c r="H105" s="409"/>
      <c r="I105" s="409"/>
      <c r="J105" s="409"/>
      <c r="K105" s="409"/>
      <c r="L105" s="409"/>
      <c r="M105" s="409"/>
      <c r="N105" s="409"/>
      <c r="O105" s="409"/>
      <c r="P105" s="409"/>
      <c r="Q105" s="409"/>
      <c r="R105" s="409"/>
      <c r="S105" s="409"/>
      <c r="T105" s="409"/>
      <c r="U105" s="409"/>
      <c r="V105" s="409"/>
      <c r="W105" s="409"/>
      <c r="X105" s="409"/>
      <c r="Y105" s="409"/>
      <c r="Z105" s="409"/>
      <c r="AA105" s="409"/>
      <c r="AB105" s="409"/>
      <c r="AC105" s="409"/>
      <c r="AD105" s="409"/>
    </row>
    <row r="106" ht="16.5" customHeight="1">
      <c r="A106" s="409"/>
      <c r="B106" s="409"/>
      <c r="C106" s="409"/>
      <c r="D106" s="409"/>
      <c r="E106" s="409"/>
      <c r="F106" s="409"/>
      <c r="G106" s="409"/>
      <c r="H106" s="409"/>
      <c r="I106" s="409"/>
      <c r="J106" s="409"/>
      <c r="K106" s="409"/>
      <c r="L106" s="409"/>
      <c r="M106" s="409"/>
      <c r="N106" s="409"/>
      <c r="O106" s="409"/>
      <c r="P106" s="409"/>
      <c r="Q106" s="409"/>
      <c r="R106" s="409"/>
      <c r="S106" s="409"/>
      <c r="T106" s="409"/>
      <c r="U106" s="409"/>
      <c r="V106" s="409"/>
      <c r="W106" s="409"/>
      <c r="X106" s="409"/>
      <c r="Y106" s="409"/>
      <c r="Z106" s="409"/>
      <c r="AA106" s="409"/>
      <c r="AB106" s="409"/>
      <c r="AC106" s="409"/>
      <c r="AD106" s="409"/>
    </row>
    <row r="107" ht="16.5" customHeight="1">
      <c r="A107" s="409"/>
      <c r="B107" s="409"/>
      <c r="C107" s="409"/>
      <c r="D107" s="409"/>
      <c r="E107" s="409"/>
      <c r="F107" s="409"/>
      <c r="G107" s="409"/>
      <c r="H107" s="409"/>
      <c r="I107" s="409"/>
      <c r="J107" s="409"/>
      <c r="K107" s="409"/>
      <c r="L107" s="409"/>
      <c r="M107" s="409"/>
      <c r="N107" s="409"/>
      <c r="O107" s="409"/>
      <c r="P107" s="409"/>
      <c r="Q107" s="409"/>
      <c r="R107" s="409"/>
      <c r="S107" s="409"/>
      <c r="T107" s="409"/>
      <c r="U107" s="409"/>
      <c r="V107" s="409"/>
      <c r="W107" s="409"/>
      <c r="X107" s="409"/>
      <c r="Y107" s="409"/>
      <c r="Z107" s="409"/>
      <c r="AA107" s="409"/>
      <c r="AB107" s="409"/>
      <c r="AC107" s="409"/>
      <c r="AD107" s="409"/>
    </row>
    <row r="108" ht="16.5" customHeight="1">
      <c r="A108" s="409"/>
      <c r="B108" s="409"/>
      <c r="C108" s="409"/>
      <c r="D108" s="409"/>
      <c r="E108" s="409"/>
      <c r="F108" s="409"/>
      <c r="G108" s="409"/>
      <c r="H108" s="409"/>
      <c r="I108" s="409"/>
      <c r="J108" s="409"/>
      <c r="K108" s="409"/>
      <c r="L108" s="409"/>
      <c r="M108" s="409"/>
      <c r="N108" s="409"/>
      <c r="O108" s="409"/>
      <c r="P108" s="409"/>
      <c r="Q108" s="409"/>
      <c r="R108" s="409"/>
      <c r="S108" s="409"/>
      <c r="T108" s="409"/>
      <c r="U108" s="409"/>
      <c r="V108" s="409"/>
      <c r="W108" s="409"/>
      <c r="X108" s="409"/>
      <c r="Y108" s="409"/>
      <c r="Z108" s="409"/>
      <c r="AA108" s="409"/>
      <c r="AB108" s="409"/>
      <c r="AC108" s="409"/>
      <c r="AD108" s="409"/>
    </row>
    <row r="109" ht="16.5" customHeight="1">
      <c r="A109" s="409"/>
      <c r="B109" s="409"/>
      <c r="C109" s="409"/>
      <c r="D109" s="409"/>
      <c r="E109" s="409"/>
      <c r="F109" s="409"/>
      <c r="G109" s="409"/>
      <c r="H109" s="409"/>
      <c r="I109" s="409"/>
      <c r="J109" s="409"/>
      <c r="K109" s="409"/>
      <c r="L109" s="409"/>
      <c r="M109" s="409"/>
      <c r="N109" s="409"/>
      <c r="O109" s="409"/>
      <c r="P109" s="409"/>
      <c r="Q109" s="409"/>
      <c r="R109" s="409"/>
      <c r="S109" s="409"/>
      <c r="T109" s="409"/>
      <c r="U109" s="409"/>
      <c r="V109" s="409"/>
      <c r="W109" s="409"/>
      <c r="X109" s="409"/>
      <c r="Y109" s="409"/>
      <c r="Z109" s="409"/>
      <c r="AA109" s="409"/>
      <c r="AB109" s="409"/>
      <c r="AC109" s="409"/>
      <c r="AD109" s="409"/>
    </row>
    <row r="110" ht="16.5" customHeight="1">
      <c r="A110" s="409"/>
      <c r="B110" s="409"/>
      <c r="C110" s="409"/>
      <c r="D110" s="409"/>
      <c r="E110" s="409"/>
      <c r="F110" s="409"/>
      <c r="G110" s="409"/>
      <c r="H110" s="409"/>
      <c r="I110" s="409"/>
      <c r="J110" s="409"/>
      <c r="K110" s="409"/>
      <c r="L110" s="409"/>
      <c r="M110" s="409"/>
      <c r="N110" s="409"/>
      <c r="O110" s="409"/>
      <c r="P110" s="409"/>
      <c r="Q110" s="409"/>
      <c r="R110" s="409"/>
      <c r="S110" s="409"/>
      <c r="T110" s="409"/>
      <c r="U110" s="409"/>
      <c r="V110" s="409"/>
      <c r="W110" s="409"/>
      <c r="X110" s="409"/>
      <c r="Y110" s="409"/>
      <c r="Z110" s="409"/>
      <c r="AA110" s="409"/>
      <c r="AB110" s="409"/>
      <c r="AC110" s="409"/>
      <c r="AD110" s="409"/>
    </row>
    <row r="111" ht="16.5" customHeight="1">
      <c r="A111" s="409"/>
      <c r="B111" s="409"/>
      <c r="C111" s="409"/>
      <c r="D111" s="409"/>
      <c r="E111" s="409"/>
      <c r="F111" s="409"/>
      <c r="G111" s="409"/>
      <c r="H111" s="409"/>
      <c r="I111" s="409"/>
      <c r="J111" s="409"/>
      <c r="K111" s="409"/>
      <c r="L111" s="409"/>
      <c r="M111" s="409"/>
      <c r="N111" s="409"/>
      <c r="O111" s="409"/>
      <c r="P111" s="409"/>
      <c r="Q111" s="409"/>
      <c r="R111" s="409"/>
      <c r="S111" s="409"/>
      <c r="T111" s="409"/>
      <c r="U111" s="409"/>
      <c r="V111" s="409"/>
      <c r="W111" s="409"/>
      <c r="X111" s="409"/>
      <c r="Y111" s="409"/>
      <c r="Z111" s="409"/>
      <c r="AA111" s="409"/>
      <c r="AB111" s="409"/>
      <c r="AC111" s="409"/>
      <c r="AD111" s="409"/>
    </row>
    <row r="112" ht="16.5" customHeight="1">
      <c r="A112" s="409"/>
      <c r="B112" s="409"/>
      <c r="C112" s="409"/>
      <c r="D112" s="409"/>
      <c r="E112" s="409"/>
      <c r="F112" s="409"/>
      <c r="G112" s="409"/>
      <c r="H112" s="409"/>
      <c r="I112" s="409"/>
      <c r="J112" s="409"/>
      <c r="K112" s="409"/>
      <c r="L112" s="409"/>
      <c r="M112" s="409"/>
      <c r="N112" s="409"/>
      <c r="O112" s="409"/>
      <c r="P112" s="409"/>
      <c r="Q112" s="409"/>
      <c r="R112" s="409"/>
      <c r="S112" s="409"/>
      <c r="T112" s="409"/>
      <c r="U112" s="409"/>
      <c r="V112" s="409"/>
      <c r="W112" s="409"/>
      <c r="X112" s="409"/>
      <c r="Y112" s="409"/>
      <c r="Z112" s="409"/>
      <c r="AA112" s="409"/>
      <c r="AB112" s="409"/>
      <c r="AC112" s="409"/>
      <c r="AD112" s="409"/>
    </row>
    <row r="113" ht="16.5" customHeight="1">
      <c r="A113" s="409"/>
      <c r="B113" s="409"/>
      <c r="C113" s="409"/>
      <c r="D113" s="409"/>
      <c r="E113" s="409"/>
      <c r="F113" s="409"/>
      <c r="G113" s="409"/>
      <c r="H113" s="409"/>
      <c r="I113" s="409"/>
      <c r="J113" s="409"/>
      <c r="K113" s="409"/>
      <c r="L113" s="409"/>
      <c r="M113" s="409"/>
      <c r="N113" s="409"/>
      <c r="O113" s="409"/>
      <c r="P113" s="409"/>
      <c r="Q113" s="409"/>
      <c r="R113" s="409"/>
      <c r="S113" s="409"/>
      <c r="T113" s="409"/>
      <c r="U113" s="409"/>
      <c r="V113" s="409"/>
      <c r="W113" s="409"/>
      <c r="X113" s="409"/>
      <c r="Y113" s="409"/>
      <c r="Z113" s="409"/>
      <c r="AA113" s="409"/>
      <c r="AB113" s="409"/>
      <c r="AC113" s="409"/>
      <c r="AD113" s="409"/>
    </row>
    <row r="114" ht="16.5" customHeight="1">
      <c r="A114" s="409"/>
      <c r="B114" s="409"/>
      <c r="C114" s="409"/>
      <c r="D114" s="409"/>
      <c r="E114" s="409"/>
      <c r="F114" s="409"/>
      <c r="G114" s="409"/>
      <c r="H114" s="409"/>
      <c r="I114" s="409"/>
      <c r="J114" s="409"/>
      <c r="K114" s="409"/>
      <c r="L114" s="409"/>
      <c r="M114" s="409"/>
      <c r="N114" s="409"/>
      <c r="O114" s="409"/>
      <c r="P114" s="409"/>
      <c r="Q114" s="409"/>
      <c r="R114" s="409"/>
      <c r="S114" s="409"/>
      <c r="T114" s="409"/>
      <c r="U114" s="409"/>
      <c r="V114" s="409"/>
      <c r="W114" s="409"/>
      <c r="X114" s="409"/>
      <c r="Y114" s="409"/>
      <c r="Z114" s="409"/>
      <c r="AA114" s="409"/>
      <c r="AB114" s="409"/>
      <c r="AC114" s="409"/>
      <c r="AD114" s="409"/>
    </row>
    <row r="115" ht="16.5" customHeight="1">
      <c r="A115" s="409"/>
      <c r="B115" s="409"/>
      <c r="C115" s="409"/>
      <c r="D115" s="409"/>
      <c r="E115" s="409"/>
      <c r="F115" s="409"/>
      <c r="G115" s="409"/>
      <c r="H115" s="409"/>
      <c r="I115" s="409"/>
      <c r="J115" s="409"/>
      <c r="K115" s="409"/>
      <c r="L115" s="409"/>
      <c r="M115" s="409"/>
      <c r="N115" s="409"/>
      <c r="O115" s="409"/>
      <c r="P115" s="409"/>
      <c r="Q115" s="409"/>
      <c r="R115" s="409"/>
      <c r="S115" s="409"/>
      <c r="T115" s="409"/>
      <c r="U115" s="409"/>
      <c r="V115" s="409"/>
      <c r="W115" s="409"/>
      <c r="X115" s="409"/>
      <c r="Y115" s="409"/>
      <c r="Z115" s="409"/>
      <c r="AA115" s="409"/>
      <c r="AB115" s="409"/>
      <c r="AC115" s="409"/>
      <c r="AD115" s="409"/>
    </row>
    <row r="116" ht="16.5" customHeight="1">
      <c r="A116" s="409"/>
      <c r="B116" s="409"/>
      <c r="C116" s="409"/>
      <c r="D116" s="409"/>
      <c r="E116" s="409"/>
      <c r="F116" s="409"/>
      <c r="G116" s="409"/>
      <c r="H116" s="409"/>
      <c r="I116" s="409"/>
      <c r="J116" s="409"/>
      <c r="K116" s="409"/>
      <c r="L116" s="409"/>
      <c r="M116" s="409"/>
      <c r="N116" s="409"/>
      <c r="O116" s="409"/>
      <c r="P116" s="409"/>
      <c r="Q116" s="409"/>
      <c r="R116" s="409"/>
      <c r="S116" s="409"/>
      <c r="T116" s="409"/>
      <c r="U116" s="409"/>
      <c r="V116" s="409"/>
      <c r="W116" s="409"/>
      <c r="X116" s="409"/>
      <c r="Y116" s="409"/>
      <c r="Z116" s="409"/>
      <c r="AA116" s="409"/>
      <c r="AB116" s="409"/>
      <c r="AC116" s="409"/>
      <c r="AD116" s="409"/>
    </row>
    <row r="117" ht="16.5" customHeight="1">
      <c r="A117" s="409"/>
      <c r="B117" s="409"/>
      <c r="C117" s="409"/>
      <c r="D117" s="409"/>
      <c r="E117" s="409"/>
      <c r="F117" s="409"/>
      <c r="G117" s="409"/>
      <c r="H117" s="409"/>
      <c r="I117" s="409"/>
      <c r="J117" s="409"/>
      <c r="K117" s="409"/>
      <c r="L117" s="409"/>
      <c r="M117" s="409"/>
      <c r="N117" s="409"/>
      <c r="O117" s="409"/>
      <c r="P117" s="409"/>
      <c r="Q117" s="409"/>
      <c r="R117" s="409"/>
      <c r="S117" s="409"/>
      <c r="T117" s="409"/>
      <c r="U117" s="409"/>
      <c r="V117" s="409"/>
      <c r="W117" s="409"/>
      <c r="X117" s="409"/>
      <c r="Y117" s="409"/>
      <c r="Z117" s="409"/>
      <c r="AA117" s="409"/>
      <c r="AB117" s="409"/>
      <c r="AC117" s="409"/>
      <c r="AD117" s="409"/>
    </row>
    <row r="118" ht="16.5" customHeight="1">
      <c r="A118" s="409"/>
      <c r="B118" s="409"/>
      <c r="C118" s="409"/>
      <c r="D118" s="409"/>
      <c r="E118" s="409"/>
      <c r="F118" s="409"/>
      <c r="G118" s="409"/>
      <c r="H118" s="409"/>
      <c r="I118" s="409"/>
      <c r="J118" s="409"/>
      <c r="K118" s="409"/>
      <c r="L118" s="409"/>
      <c r="M118" s="409"/>
      <c r="N118" s="409"/>
      <c r="O118" s="409"/>
      <c r="P118" s="409"/>
      <c r="Q118" s="409"/>
      <c r="R118" s="409"/>
      <c r="S118" s="409"/>
      <c r="T118" s="409"/>
      <c r="U118" s="409"/>
      <c r="V118" s="409"/>
      <c r="W118" s="409"/>
      <c r="X118" s="409"/>
      <c r="Y118" s="409"/>
      <c r="Z118" s="409"/>
      <c r="AA118" s="409"/>
      <c r="AB118" s="409"/>
      <c r="AC118" s="409"/>
      <c r="AD118" s="409"/>
    </row>
    <row r="119" ht="16.5" customHeight="1">
      <c r="A119" s="409"/>
      <c r="B119" s="409"/>
      <c r="C119" s="409"/>
      <c r="D119" s="409"/>
      <c r="E119" s="409"/>
      <c r="F119" s="409"/>
      <c r="G119" s="409"/>
      <c r="H119" s="409"/>
      <c r="I119" s="409"/>
      <c r="J119" s="409"/>
      <c r="K119" s="409"/>
      <c r="L119" s="409"/>
      <c r="M119" s="409"/>
      <c r="N119" s="409"/>
      <c r="O119" s="409"/>
      <c r="P119" s="409"/>
      <c r="Q119" s="409"/>
      <c r="R119" s="409"/>
      <c r="S119" s="409"/>
      <c r="T119" s="409"/>
      <c r="U119" s="409"/>
      <c r="V119" s="409"/>
      <c r="W119" s="409"/>
      <c r="X119" s="409"/>
      <c r="Y119" s="409"/>
      <c r="Z119" s="409"/>
      <c r="AA119" s="409"/>
      <c r="AB119" s="409"/>
      <c r="AC119" s="409"/>
      <c r="AD119" s="409"/>
    </row>
    <row r="120" ht="16.5" customHeight="1">
      <c r="A120" s="409"/>
      <c r="B120" s="409"/>
      <c r="C120" s="409"/>
      <c r="D120" s="409"/>
      <c r="E120" s="409"/>
      <c r="F120" s="409"/>
      <c r="G120" s="409"/>
      <c r="H120" s="409"/>
      <c r="I120" s="409"/>
      <c r="J120" s="409"/>
      <c r="K120" s="409"/>
      <c r="L120" s="409"/>
      <c r="M120" s="409"/>
      <c r="N120" s="409"/>
      <c r="O120" s="409"/>
      <c r="P120" s="409"/>
      <c r="Q120" s="409"/>
      <c r="R120" s="409"/>
      <c r="S120" s="409"/>
      <c r="T120" s="409"/>
      <c r="U120" s="409"/>
      <c r="V120" s="409"/>
      <c r="W120" s="409"/>
      <c r="X120" s="409"/>
      <c r="Y120" s="409"/>
      <c r="Z120" s="409"/>
      <c r="AA120" s="409"/>
      <c r="AB120" s="409"/>
      <c r="AC120" s="409"/>
      <c r="AD120" s="409"/>
    </row>
    <row r="121" ht="16.5" customHeight="1">
      <c r="A121" s="409"/>
      <c r="B121" s="409"/>
      <c r="C121" s="409"/>
      <c r="D121" s="409"/>
      <c r="E121" s="409"/>
      <c r="F121" s="409"/>
      <c r="G121" s="409"/>
      <c r="H121" s="409"/>
      <c r="I121" s="409"/>
      <c r="J121" s="409"/>
      <c r="K121" s="409"/>
      <c r="L121" s="409"/>
      <c r="M121" s="409"/>
      <c r="N121" s="409"/>
      <c r="O121" s="409"/>
      <c r="P121" s="409"/>
      <c r="Q121" s="409"/>
      <c r="R121" s="409"/>
      <c r="S121" s="409"/>
      <c r="T121" s="409"/>
      <c r="U121" s="409"/>
      <c r="V121" s="409"/>
      <c r="W121" s="409"/>
      <c r="X121" s="409"/>
      <c r="Y121" s="409"/>
      <c r="Z121" s="409"/>
      <c r="AA121" s="409"/>
      <c r="AB121" s="409"/>
      <c r="AC121" s="409"/>
      <c r="AD121" s="409"/>
    </row>
    <row r="122" ht="16.5" customHeight="1">
      <c r="A122" s="409"/>
      <c r="B122" s="409"/>
      <c r="C122" s="409"/>
      <c r="D122" s="409"/>
      <c r="E122" s="409"/>
      <c r="F122" s="409"/>
      <c r="G122" s="409"/>
      <c r="H122" s="409"/>
      <c r="I122" s="409"/>
      <c r="J122" s="409"/>
      <c r="K122" s="409"/>
      <c r="L122" s="409"/>
      <c r="M122" s="409"/>
      <c r="N122" s="409"/>
      <c r="O122" s="409"/>
      <c r="P122" s="409"/>
      <c r="Q122" s="409"/>
      <c r="R122" s="409"/>
      <c r="S122" s="409"/>
      <c r="T122" s="409"/>
      <c r="U122" s="409"/>
      <c r="V122" s="409"/>
      <c r="W122" s="409"/>
      <c r="X122" s="409"/>
      <c r="Y122" s="409"/>
      <c r="Z122" s="409"/>
      <c r="AA122" s="409"/>
      <c r="AB122" s="409"/>
      <c r="AC122" s="409"/>
      <c r="AD122" s="409"/>
    </row>
    <row r="123" ht="16.5" customHeight="1">
      <c r="A123" s="409"/>
      <c r="B123" s="409"/>
      <c r="C123" s="409"/>
      <c r="D123" s="409"/>
      <c r="E123" s="409"/>
      <c r="F123" s="409"/>
      <c r="G123" s="409"/>
      <c r="H123" s="409"/>
      <c r="I123" s="409"/>
      <c r="J123" s="409"/>
      <c r="K123" s="409"/>
      <c r="L123" s="409"/>
      <c r="M123" s="409"/>
      <c r="N123" s="409"/>
      <c r="O123" s="409"/>
      <c r="P123" s="409"/>
      <c r="Q123" s="409"/>
      <c r="R123" s="409"/>
      <c r="S123" s="409"/>
      <c r="T123" s="409"/>
      <c r="U123" s="409"/>
      <c r="V123" s="409"/>
      <c r="W123" s="409"/>
      <c r="X123" s="409"/>
      <c r="Y123" s="409"/>
      <c r="Z123" s="409"/>
      <c r="AA123" s="409"/>
      <c r="AB123" s="409"/>
      <c r="AC123" s="409"/>
      <c r="AD123" s="409"/>
    </row>
    <row r="124" ht="16.5" customHeight="1">
      <c r="A124" s="409"/>
      <c r="B124" s="409"/>
      <c r="C124" s="409"/>
      <c r="D124" s="409"/>
      <c r="E124" s="409"/>
      <c r="F124" s="409"/>
      <c r="G124" s="409"/>
      <c r="H124" s="409"/>
      <c r="I124" s="409"/>
      <c r="J124" s="409"/>
      <c r="K124" s="409"/>
      <c r="L124" s="409"/>
      <c r="M124" s="409"/>
      <c r="N124" s="409"/>
      <c r="O124" s="409"/>
      <c r="P124" s="409"/>
      <c r="Q124" s="409"/>
      <c r="R124" s="409"/>
      <c r="S124" s="409"/>
      <c r="T124" s="409"/>
      <c r="U124" s="409"/>
      <c r="V124" s="409"/>
      <c r="W124" s="409"/>
      <c r="X124" s="409"/>
      <c r="Y124" s="409"/>
      <c r="Z124" s="409"/>
      <c r="AA124" s="409"/>
      <c r="AB124" s="409"/>
      <c r="AC124" s="409"/>
      <c r="AD124" s="409"/>
    </row>
    <row r="125" ht="16.5" customHeight="1">
      <c r="A125" s="409"/>
      <c r="B125" s="409"/>
      <c r="C125" s="409"/>
      <c r="D125" s="409"/>
      <c r="E125" s="409"/>
      <c r="F125" s="409"/>
      <c r="G125" s="409"/>
      <c r="H125" s="409"/>
      <c r="I125" s="409"/>
      <c r="J125" s="409"/>
      <c r="K125" s="409"/>
      <c r="L125" s="409"/>
      <c r="M125" s="409"/>
      <c r="N125" s="409"/>
      <c r="O125" s="409"/>
      <c r="P125" s="409"/>
      <c r="Q125" s="409"/>
      <c r="R125" s="409"/>
      <c r="S125" s="409"/>
      <c r="T125" s="409"/>
      <c r="U125" s="409"/>
      <c r="V125" s="409"/>
      <c r="W125" s="409"/>
      <c r="X125" s="409"/>
      <c r="Y125" s="409"/>
      <c r="Z125" s="409"/>
      <c r="AA125" s="409"/>
      <c r="AB125" s="409"/>
      <c r="AC125" s="409"/>
      <c r="AD125" s="409"/>
    </row>
    <row r="126" ht="16.5" customHeight="1">
      <c r="A126" s="409"/>
      <c r="B126" s="409"/>
      <c r="C126" s="409"/>
      <c r="D126" s="409"/>
      <c r="E126" s="409"/>
      <c r="F126" s="409"/>
      <c r="G126" s="409"/>
      <c r="H126" s="409"/>
      <c r="I126" s="409"/>
      <c r="J126" s="409"/>
      <c r="K126" s="409"/>
      <c r="L126" s="409"/>
      <c r="M126" s="409"/>
      <c r="N126" s="409"/>
      <c r="O126" s="409"/>
      <c r="P126" s="409"/>
      <c r="Q126" s="409"/>
      <c r="R126" s="409"/>
      <c r="S126" s="409"/>
      <c r="T126" s="409"/>
      <c r="U126" s="409"/>
      <c r="V126" s="409"/>
      <c r="W126" s="409"/>
      <c r="X126" s="409"/>
      <c r="Y126" s="409"/>
      <c r="Z126" s="409"/>
      <c r="AA126" s="409"/>
      <c r="AB126" s="409"/>
      <c r="AC126" s="409"/>
      <c r="AD126" s="409"/>
    </row>
    <row r="127" ht="16.5" customHeight="1">
      <c r="A127" s="409"/>
      <c r="B127" s="409"/>
      <c r="C127" s="409"/>
      <c r="D127" s="409"/>
      <c r="E127" s="409"/>
      <c r="F127" s="409"/>
      <c r="G127" s="409"/>
      <c r="H127" s="409"/>
      <c r="I127" s="409"/>
      <c r="J127" s="409"/>
      <c r="K127" s="409"/>
      <c r="L127" s="409"/>
      <c r="M127" s="409"/>
      <c r="N127" s="409"/>
      <c r="O127" s="409"/>
      <c r="P127" s="409"/>
      <c r="Q127" s="409"/>
      <c r="R127" s="409"/>
      <c r="S127" s="409"/>
      <c r="T127" s="409"/>
      <c r="U127" s="409"/>
      <c r="V127" s="409"/>
      <c r="W127" s="409"/>
      <c r="X127" s="409"/>
      <c r="Y127" s="409"/>
      <c r="Z127" s="409"/>
      <c r="AA127" s="409"/>
      <c r="AB127" s="409"/>
      <c r="AC127" s="409"/>
      <c r="AD127" s="409"/>
    </row>
    <row r="128" ht="16.5" customHeight="1">
      <c r="A128" s="409"/>
      <c r="B128" s="409"/>
      <c r="C128" s="409"/>
      <c r="D128" s="409"/>
      <c r="E128" s="409"/>
      <c r="F128" s="409"/>
      <c r="G128" s="409"/>
      <c r="H128" s="409"/>
      <c r="I128" s="409"/>
      <c r="J128" s="409"/>
      <c r="K128" s="409"/>
      <c r="L128" s="409"/>
      <c r="M128" s="409"/>
      <c r="N128" s="409"/>
      <c r="O128" s="409"/>
      <c r="P128" s="409"/>
      <c r="Q128" s="409"/>
      <c r="R128" s="409"/>
      <c r="S128" s="409"/>
      <c r="T128" s="409"/>
      <c r="U128" s="409"/>
      <c r="V128" s="409"/>
      <c r="W128" s="409"/>
      <c r="X128" s="409"/>
      <c r="Y128" s="409"/>
      <c r="Z128" s="409"/>
      <c r="AA128" s="409"/>
      <c r="AB128" s="409"/>
      <c r="AC128" s="409"/>
      <c r="AD128" s="409"/>
    </row>
    <row r="129" ht="16.5" customHeight="1">
      <c r="A129" s="409"/>
      <c r="B129" s="409"/>
      <c r="C129" s="409"/>
      <c r="D129" s="409"/>
      <c r="E129" s="409"/>
      <c r="F129" s="409"/>
      <c r="G129" s="409"/>
      <c r="H129" s="409"/>
      <c r="I129" s="409"/>
      <c r="J129" s="409"/>
      <c r="K129" s="409"/>
      <c r="L129" s="409"/>
      <c r="M129" s="409"/>
      <c r="N129" s="409"/>
      <c r="O129" s="409"/>
      <c r="P129" s="409"/>
      <c r="Q129" s="409"/>
      <c r="R129" s="409"/>
      <c r="S129" s="409"/>
      <c r="T129" s="409"/>
      <c r="U129" s="409"/>
      <c r="V129" s="409"/>
      <c r="W129" s="409"/>
      <c r="X129" s="409"/>
      <c r="Y129" s="409"/>
      <c r="Z129" s="409"/>
      <c r="AA129" s="409"/>
      <c r="AB129" s="409"/>
      <c r="AC129" s="409"/>
      <c r="AD129" s="409"/>
    </row>
    <row r="130" ht="16.5" customHeight="1">
      <c r="A130" s="409"/>
      <c r="B130" s="409"/>
      <c r="C130" s="409"/>
      <c r="D130" s="409"/>
      <c r="E130" s="409"/>
      <c r="F130" s="409"/>
      <c r="G130" s="409"/>
      <c r="H130" s="409"/>
      <c r="I130" s="409"/>
      <c r="J130" s="409"/>
      <c r="K130" s="409"/>
      <c r="L130" s="409"/>
      <c r="M130" s="409"/>
      <c r="N130" s="409"/>
      <c r="O130" s="409"/>
      <c r="P130" s="409"/>
      <c r="Q130" s="409"/>
      <c r="R130" s="409"/>
      <c r="S130" s="409"/>
      <c r="T130" s="409"/>
      <c r="U130" s="409"/>
      <c r="V130" s="409"/>
      <c r="W130" s="409"/>
      <c r="X130" s="409"/>
      <c r="Y130" s="409"/>
      <c r="Z130" s="409"/>
      <c r="AA130" s="409"/>
      <c r="AB130" s="409"/>
      <c r="AC130" s="409"/>
      <c r="AD130" s="409"/>
    </row>
    <row r="131" ht="16.5" customHeight="1">
      <c r="A131" s="409"/>
      <c r="B131" s="409"/>
      <c r="C131" s="409"/>
      <c r="D131" s="409"/>
      <c r="E131" s="409"/>
      <c r="F131" s="409"/>
      <c r="G131" s="409"/>
      <c r="H131" s="409"/>
      <c r="I131" s="409"/>
      <c r="J131" s="409"/>
      <c r="K131" s="409"/>
      <c r="L131" s="409"/>
      <c r="M131" s="409"/>
      <c r="N131" s="409"/>
      <c r="O131" s="409"/>
      <c r="P131" s="409"/>
      <c r="Q131" s="409"/>
      <c r="R131" s="409"/>
      <c r="S131" s="409"/>
      <c r="T131" s="409"/>
      <c r="U131" s="409"/>
      <c r="V131" s="409"/>
      <c r="W131" s="409"/>
      <c r="X131" s="409"/>
      <c r="Y131" s="409"/>
      <c r="Z131" s="409"/>
      <c r="AA131" s="409"/>
      <c r="AB131" s="409"/>
      <c r="AC131" s="409"/>
      <c r="AD131" s="409"/>
    </row>
    <row r="132" ht="16.5" customHeight="1">
      <c r="A132" s="409"/>
      <c r="B132" s="409"/>
      <c r="C132" s="409"/>
      <c r="D132" s="409"/>
      <c r="E132" s="409"/>
      <c r="F132" s="409"/>
      <c r="G132" s="409"/>
      <c r="H132" s="409"/>
      <c r="I132" s="409"/>
      <c r="J132" s="409"/>
      <c r="K132" s="409"/>
      <c r="L132" s="409"/>
      <c r="M132" s="409"/>
      <c r="N132" s="409"/>
      <c r="O132" s="409"/>
      <c r="P132" s="409"/>
      <c r="Q132" s="409"/>
      <c r="R132" s="409"/>
      <c r="S132" s="409"/>
      <c r="T132" s="409"/>
      <c r="U132" s="409"/>
      <c r="V132" s="409"/>
      <c r="W132" s="409"/>
      <c r="X132" s="409"/>
      <c r="Y132" s="409"/>
      <c r="Z132" s="409"/>
      <c r="AA132" s="409"/>
      <c r="AB132" s="409"/>
      <c r="AC132" s="409"/>
      <c r="AD132" s="409"/>
    </row>
    <row r="133" ht="16.5" customHeight="1">
      <c r="A133" s="409"/>
      <c r="B133" s="409"/>
      <c r="C133" s="409"/>
      <c r="D133" s="409"/>
      <c r="E133" s="409"/>
      <c r="F133" s="409"/>
      <c r="G133" s="409"/>
      <c r="H133" s="409"/>
      <c r="I133" s="409"/>
      <c r="J133" s="409"/>
      <c r="K133" s="409"/>
      <c r="L133" s="409"/>
      <c r="M133" s="409"/>
      <c r="N133" s="409"/>
      <c r="O133" s="409"/>
      <c r="P133" s="409"/>
      <c r="Q133" s="409"/>
      <c r="R133" s="409"/>
      <c r="S133" s="409"/>
      <c r="T133" s="409"/>
      <c r="U133" s="409"/>
      <c r="V133" s="409"/>
      <c r="W133" s="409"/>
      <c r="X133" s="409"/>
      <c r="Y133" s="409"/>
      <c r="Z133" s="409"/>
      <c r="AA133" s="409"/>
      <c r="AB133" s="409"/>
      <c r="AC133" s="409"/>
      <c r="AD133" s="409"/>
    </row>
    <row r="134" ht="16.5" customHeight="1">
      <c r="A134" s="409"/>
      <c r="B134" s="409"/>
      <c r="C134" s="409"/>
      <c r="D134" s="409"/>
      <c r="E134" s="409"/>
      <c r="F134" s="409"/>
      <c r="G134" s="409"/>
      <c r="H134" s="409"/>
      <c r="I134" s="409"/>
      <c r="J134" s="409"/>
      <c r="K134" s="409"/>
      <c r="L134" s="409"/>
      <c r="M134" s="409"/>
      <c r="N134" s="409"/>
      <c r="O134" s="409"/>
      <c r="P134" s="409"/>
      <c r="Q134" s="409"/>
      <c r="R134" s="409"/>
      <c r="S134" s="409"/>
      <c r="T134" s="409"/>
      <c r="U134" s="409"/>
      <c r="V134" s="409"/>
      <c r="W134" s="409"/>
      <c r="X134" s="409"/>
      <c r="Y134" s="409"/>
      <c r="Z134" s="409"/>
      <c r="AA134" s="409"/>
      <c r="AB134" s="409"/>
      <c r="AC134" s="409"/>
      <c r="AD134" s="409"/>
    </row>
    <row r="135" ht="16.5" customHeight="1">
      <c r="A135" s="409"/>
      <c r="B135" s="409"/>
      <c r="C135" s="409"/>
      <c r="D135" s="409"/>
      <c r="E135" s="409"/>
      <c r="F135" s="409"/>
      <c r="G135" s="409"/>
      <c r="H135" s="409"/>
      <c r="I135" s="409"/>
      <c r="J135" s="409"/>
      <c r="K135" s="409"/>
      <c r="L135" s="409"/>
      <c r="M135" s="409"/>
      <c r="N135" s="409"/>
      <c r="O135" s="409"/>
      <c r="P135" s="409"/>
      <c r="Q135" s="409"/>
      <c r="R135" s="409"/>
      <c r="S135" s="409"/>
      <c r="T135" s="409"/>
      <c r="U135" s="409"/>
      <c r="V135" s="409"/>
      <c r="W135" s="409"/>
      <c r="X135" s="409"/>
      <c r="Y135" s="409"/>
      <c r="Z135" s="409"/>
      <c r="AA135" s="409"/>
      <c r="AB135" s="409"/>
      <c r="AC135" s="409"/>
      <c r="AD135" s="409"/>
    </row>
    <row r="136" ht="16.5" customHeight="1">
      <c r="A136" s="409"/>
      <c r="B136" s="409"/>
      <c r="C136" s="409"/>
      <c r="D136" s="409"/>
      <c r="E136" s="409"/>
      <c r="F136" s="409"/>
      <c r="G136" s="409"/>
      <c r="H136" s="409"/>
      <c r="I136" s="409"/>
      <c r="J136" s="409"/>
      <c r="K136" s="409"/>
      <c r="L136" s="409"/>
      <c r="M136" s="409"/>
      <c r="N136" s="409"/>
      <c r="O136" s="409"/>
      <c r="P136" s="409"/>
      <c r="Q136" s="409"/>
      <c r="R136" s="409"/>
      <c r="S136" s="409"/>
      <c r="T136" s="409"/>
      <c r="U136" s="409"/>
      <c r="V136" s="409"/>
      <c r="W136" s="409"/>
      <c r="X136" s="409"/>
      <c r="Y136" s="409"/>
      <c r="Z136" s="409"/>
      <c r="AA136" s="409"/>
      <c r="AB136" s="409"/>
      <c r="AC136" s="409"/>
      <c r="AD136" s="409"/>
    </row>
    <row r="137" ht="16.5" customHeight="1">
      <c r="A137" s="409"/>
      <c r="B137" s="409"/>
      <c r="C137" s="409"/>
      <c r="D137" s="409"/>
      <c r="E137" s="409"/>
      <c r="F137" s="409"/>
      <c r="G137" s="409"/>
      <c r="H137" s="409"/>
      <c r="I137" s="409"/>
      <c r="J137" s="409"/>
      <c r="K137" s="409"/>
      <c r="L137" s="409"/>
      <c r="M137" s="409"/>
      <c r="N137" s="409"/>
      <c r="O137" s="409"/>
      <c r="P137" s="409"/>
      <c r="Q137" s="409"/>
      <c r="R137" s="409"/>
      <c r="S137" s="409"/>
      <c r="T137" s="409"/>
      <c r="U137" s="409"/>
      <c r="V137" s="409"/>
      <c r="W137" s="409"/>
      <c r="X137" s="409"/>
      <c r="Y137" s="409"/>
      <c r="Z137" s="409"/>
      <c r="AA137" s="409"/>
      <c r="AB137" s="409"/>
      <c r="AC137" s="409"/>
      <c r="AD137" s="409"/>
    </row>
    <row r="138" ht="16.5" customHeight="1">
      <c r="A138" s="409"/>
      <c r="B138" s="409"/>
      <c r="C138" s="409"/>
      <c r="D138" s="409"/>
      <c r="E138" s="409"/>
      <c r="F138" s="409"/>
      <c r="G138" s="409"/>
      <c r="H138" s="409"/>
      <c r="I138" s="409"/>
      <c r="J138" s="409"/>
      <c r="K138" s="409"/>
      <c r="L138" s="409"/>
      <c r="M138" s="409"/>
      <c r="N138" s="409"/>
      <c r="O138" s="409"/>
      <c r="P138" s="409"/>
      <c r="Q138" s="409"/>
      <c r="R138" s="409"/>
      <c r="S138" s="409"/>
      <c r="T138" s="409"/>
      <c r="U138" s="409"/>
      <c r="V138" s="409"/>
      <c r="W138" s="409"/>
      <c r="X138" s="409"/>
      <c r="Y138" s="409"/>
      <c r="Z138" s="409"/>
      <c r="AA138" s="409"/>
      <c r="AB138" s="409"/>
      <c r="AC138" s="409"/>
      <c r="AD138" s="409"/>
    </row>
    <row r="139" ht="16.5" customHeight="1">
      <c r="A139" s="409"/>
      <c r="B139" s="409"/>
      <c r="C139" s="409"/>
      <c r="D139" s="409"/>
      <c r="E139" s="409"/>
      <c r="F139" s="409"/>
      <c r="G139" s="409"/>
      <c r="H139" s="409"/>
      <c r="I139" s="409"/>
      <c r="J139" s="409"/>
      <c r="K139" s="409"/>
      <c r="L139" s="409"/>
      <c r="M139" s="409"/>
      <c r="N139" s="409"/>
      <c r="O139" s="409"/>
      <c r="P139" s="409"/>
      <c r="Q139" s="409"/>
      <c r="R139" s="409"/>
      <c r="S139" s="409"/>
      <c r="T139" s="409"/>
      <c r="U139" s="409"/>
      <c r="V139" s="409"/>
      <c r="W139" s="409"/>
      <c r="X139" s="409"/>
      <c r="Y139" s="409"/>
      <c r="Z139" s="409"/>
      <c r="AA139" s="409"/>
      <c r="AB139" s="409"/>
      <c r="AC139" s="409"/>
      <c r="AD139" s="409"/>
    </row>
    <row r="140" ht="16.5" customHeight="1">
      <c r="A140" s="409"/>
      <c r="B140" s="409"/>
      <c r="C140" s="409"/>
      <c r="D140" s="409"/>
      <c r="E140" s="409"/>
      <c r="F140" s="409"/>
      <c r="G140" s="409"/>
      <c r="H140" s="409"/>
      <c r="I140" s="409"/>
      <c r="J140" s="409"/>
      <c r="K140" s="409"/>
      <c r="L140" s="409"/>
      <c r="M140" s="409"/>
      <c r="N140" s="409"/>
      <c r="O140" s="409"/>
      <c r="P140" s="409"/>
      <c r="Q140" s="409"/>
      <c r="R140" s="409"/>
      <c r="S140" s="409"/>
      <c r="T140" s="409"/>
      <c r="U140" s="409"/>
      <c r="V140" s="409"/>
      <c r="W140" s="409"/>
      <c r="X140" s="409"/>
      <c r="Y140" s="409"/>
      <c r="Z140" s="409"/>
      <c r="AA140" s="409"/>
      <c r="AB140" s="409"/>
      <c r="AC140" s="409"/>
      <c r="AD140" s="409"/>
    </row>
    <row r="141" ht="16.5" customHeight="1">
      <c r="A141" s="409"/>
      <c r="B141" s="409"/>
      <c r="C141" s="409"/>
      <c r="D141" s="409"/>
      <c r="E141" s="409"/>
      <c r="F141" s="409"/>
      <c r="G141" s="409"/>
      <c r="H141" s="409"/>
      <c r="I141" s="409"/>
      <c r="J141" s="409"/>
      <c r="K141" s="409"/>
      <c r="L141" s="409"/>
      <c r="M141" s="409"/>
      <c r="N141" s="409"/>
      <c r="O141" s="409"/>
      <c r="P141" s="409"/>
      <c r="Q141" s="409"/>
      <c r="R141" s="409"/>
      <c r="S141" s="409"/>
      <c r="T141" s="409"/>
      <c r="U141" s="409"/>
      <c r="V141" s="409"/>
      <c r="W141" s="409"/>
      <c r="X141" s="409"/>
      <c r="Y141" s="409"/>
      <c r="Z141" s="409"/>
      <c r="AA141" s="409"/>
      <c r="AB141" s="409"/>
      <c r="AC141" s="409"/>
      <c r="AD141" s="409"/>
    </row>
    <row r="142" ht="16.5" customHeight="1">
      <c r="A142" s="409"/>
      <c r="B142" s="409"/>
      <c r="C142" s="409"/>
      <c r="D142" s="409"/>
      <c r="E142" s="409"/>
      <c r="F142" s="409"/>
      <c r="G142" s="409"/>
      <c r="H142" s="409"/>
      <c r="I142" s="409"/>
      <c r="J142" s="409"/>
      <c r="K142" s="409"/>
      <c r="L142" s="409"/>
      <c r="M142" s="409"/>
      <c r="N142" s="409"/>
      <c r="O142" s="409"/>
      <c r="P142" s="409"/>
      <c r="Q142" s="409"/>
      <c r="R142" s="409"/>
      <c r="S142" s="409"/>
      <c r="T142" s="409"/>
      <c r="U142" s="409"/>
      <c r="V142" s="409"/>
      <c r="W142" s="409"/>
      <c r="X142" s="409"/>
      <c r="Y142" s="409"/>
      <c r="Z142" s="409"/>
      <c r="AA142" s="409"/>
      <c r="AB142" s="409"/>
      <c r="AC142" s="409"/>
      <c r="AD142" s="409"/>
    </row>
    <row r="143" ht="16.5" customHeight="1">
      <c r="A143" s="409"/>
      <c r="B143" s="409"/>
      <c r="C143" s="409"/>
      <c r="D143" s="409"/>
      <c r="E143" s="409"/>
      <c r="F143" s="409"/>
      <c r="G143" s="409"/>
      <c r="H143" s="409"/>
      <c r="I143" s="409"/>
      <c r="J143" s="409"/>
      <c r="K143" s="409"/>
      <c r="L143" s="409"/>
      <c r="M143" s="409"/>
      <c r="N143" s="409"/>
      <c r="O143" s="409"/>
      <c r="P143" s="409"/>
      <c r="Q143" s="409"/>
      <c r="R143" s="409"/>
      <c r="S143" s="409"/>
      <c r="T143" s="409"/>
      <c r="U143" s="409"/>
      <c r="V143" s="409"/>
      <c r="W143" s="409"/>
      <c r="X143" s="409"/>
      <c r="Y143" s="409"/>
      <c r="Z143" s="409"/>
      <c r="AA143" s="409"/>
      <c r="AB143" s="409"/>
      <c r="AC143" s="409"/>
      <c r="AD143" s="409"/>
    </row>
    <row r="144" ht="16.5" customHeight="1">
      <c r="A144" s="409"/>
      <c r="B144" s="409"/>
      <c r="C144" s="409"/>
      <c r="D144" s="409"/>
      <c r="E144" s="409"/>
      <c r="F144" s="409"/>
      <c r="G144" s="409"/>
      <c r="H144" s="409"/>
      <c r="I144" s="409"/>
      <c r="J144" s="409"/>
      <c r="K144" s="409"/>
      <c r="L144" s="409"/>
      <c r="M144" s="409"/>
      <c r="N144" s="409"/>
      <c r="O144" s="409"/>
      <c r="P144" s="409"/>
      <c r="Q144" s="409"/>
      <c r="R144" s="409"/>
      <c r="S144" s="409"/>
      <c r="T144" s="409"/>
      <c r="U144" s="409"/>
      <c r="V144" s="409"/>
      <c r="W144" s="409"/>
      <c r="X144" s="409"/>
      <c r="Y144" s="409"/>
      <c r="Z144" s="409"/>
      <c r="AA144" s="409"/>
      <c r="AB144" s="409"/>
      <c r="AC144" s="409"/>
      <c r="AD144" s="409"/>
    </row>
    <row r="145" ht="16.5" customHeight="1">
      <c r="A145" s="409"/>
      <c r="B145" s="409"/>
      <c r="C145" s="409"/>
      <c r="D145" s="409"/>
      <c r="E145" s="409"/>
      <c r="F145" s="409"/>
      <c r="G145" s="409"/>
      <c r="H145" s="409"/>
      <c r="I145" s="409"/>
      <c r="J145" s="409"/>
      <c r="K145" s="409"/>
      <c r="L145" s="409"/>
      <c r="M145" s="409"/>
      <c r="N145" s="409"/>
      <c r="O145" s="409"/>
      <c r="P145" s="409"/>
      <c r="Q145" s="409"/>
      <c r="R145" s="409"/>
      <c r="S145" s="409"/>
      <c r="T145" s="409"/>
      <c r="U145" s="409"/>
      <c r="V145" s="409"/>
      <c r="W145" s="409"/>
      <c r="X145" s="409"/>
      <c r="Y145" s="409"/>
      <c r="Z145" s="409"/>
      <c r="AA145" s="409"/>
      <c r="AB145" s="409"/>
      <c r="AC145" s="409"/>
      <c r="AD145" s="409"/>
    </row>
    <row r="146" ht="16.5" customHeight="1">
      <c r="A146" s="409"/>
      <c r="B146" s="409"/>
      <c r="C146" s="409"/>
      <c r="D146" s="409"/>
      <c r="E146" s="409"/>
      <c r="F146" s="409"/>
      <c r="G146" s="409"/>
      <c r="H146" s="409"/>
      <c r="I146" s="409"/>
      <c r="J146" s="409"/>
      <c r="K146" s="409"/>
      <c r="L146" s="409"/>
      <c r="M146" s="409"/>
      <c r="N146" s="409"/>
      <c r="O146" s="409"/>
      <c r="P146" s="409"/>
      <c r="Q146" s="409"/>
      <c r="R146" s="409"/>
      <c r="S146" s="409"/>
      <c r="T146" s="409"/>
      <c r="U146" s="409"/>
      <c r="V146" s="409"/>
      <c r="W146" s="409"/>
      <c r="X146" s="409"/>
      <c r="Y146" s="409"/>
      <c r="Z146" s="409"/>
      <c r="AA146" s="409"/>
      <c r="AB146" s="409"/>
      <c r="AC146" s="409"/>
      <c r="AD146" s="409"/>
    </row>
    <row r="147" ht="16.5" customHeight="1">
      <c r="A147" s="409"/>
      <c r="B147" s="409"/>
      <c r="C147" s="409"/>
      <c r="D147" s="409"/>
      <c r="E147" s="409"/>
      <c r="F147" s="409"/>
      <c r="G147" s="409"/>
      <c r="H147" s="409"/>
      <c r="I147" s="409"/>
      <c r="J147" s="409"/>
      <c r="K147" s="409"/>
      <c r="L147" s="409"/>
      <c r="M147" s="409"/>
      <c r="N147" s="409"/>
      <c r="O147" s="409"/>
      <c r="P147" s="409"/>
      <c r="Q147" s="409"/>
      <c r="R147" s="409"/>
      <c r="S147" s="409"/>
      <c r="T147" s="409"/>
      <c r="U147" s="409"/>
      <c r="V147" s="409"/>
      <c r="W147" s="409"/>
      <c r="X147" s="409"/>
      <c r="Y147" s="409"/>
      <c r="Z147" s="409"/>
      <c r="AA147" s="409"/>
      <c r="AB147" s="409"/>
      <c r="AC147" s="409"/>
      <c r="AD147" s="409"/>
    </row>
    <row r="148" ht="16.5" customHeight="1">
      <c r="A148" s="409"/>
      <c r="B148" s="409"/>
      <c r="C148" s="409"/>
      <c r="D148" s="409"/>
      <c r="E148" s="409"/>
      <c r="F148" s="409"/>
      <c r="G148" s="409"/>
      <c r="H148" s="409"/>
      <c r="I148" s="409"/>
      <c r="J148" s="409"/>
      <c r="K148" s="409"/>
      <c r="L148" s="409"/>
      <c r="M148" s="409"/>
      <c r="N148" s="409"/>
      <c r="O148" s="409"/>
      <c r="P148" s="409"/>
      <c r="Q148" s="409"/>
      <c r="R148" s="409"/>
      <c r="S148" s="409"/>
      <c r="T148" s="409"/>
      <c r="U148" s="409"/>
      <c r="V148" s="409"/>
      <c r="W148" s="409"/>
      <c r="X148" s="409"/>
      <c r="Y148" s="409"/>
      <c r="Z148" s="409"/>
      <c r="AA148" s="409"/>
      <c r="AB148" s="409"/>
      <c r="AC148" s="409"/>
      <c r="AD148" s="409"/>
    </row>
    <row r="149" ht="16.5" customHeight="1">
      <c r="A149" s="409"/>
      <c r="B149" s="409"/>
      <c r="C149" s="409"/>
      <c r="D149" s="409"/>
      <c r="E149" s="409"/>
      <c r="F149" s="409"/>
      <c r="G149" s="409"/>
      <c r="H149" s="409"/>
      <c r="I149" s="409"/>
      <c r="J149" s="409"/>
      <c r="K149" s="409"/>
      <c r="L149" s="409"/>
      <c r="M149" s="409"/>
      <c r="N149" s="409"/>
      <c r="O149" s="409"/>
      <c r="P149" s="409"/>
      <c r="Q149" s="409"/>
      <c r="R149" s="409"/>
      <c r="S149" s="409"/>
      <c r="T149" s="409"/>
      <c r="U149" s="409"/>
      <c r="V149" s="409"/>
      <c r="W149" s="409"/>
      <c r="X149" s="409"/>
      <c r="Y149" s="409"/>
      <c r="Z149" s="409"/>
      <c r="AA149" s="409"/>
      <c r="AB149" s="409"/>
      <c r="AC149" s="409"/>
      <c r="AD149" s="409"/>
    </row>
    <row r="150" ht="16.5" customHeight="1">
      <c r="A150" s="409"/>
      <c r="B150" s="409"/>
      <c r="C150" s="409"/>
      <c r="D150" s="409"/>
      <c r="E150" s="409"/>
      <c r="F150" s="409"/>
      <c r="G150" s="409"/>
      <c r="H150" s="409"/>
      <c r="I150" s="409"/>
      <c r="J150" s="409"/>
      <c r="K150" s="409"/>
      <c r="L150" s="409"/>
      <c r="M150" s="409"/>
      <c r="N150" s="409"/>
      <c r="O150" s="409"/>
      <c r="P150" s="409"/>
      <c r="Q150" s="409"/>
      <c r="R150" s="409"/>
      <c r="S150" s="409"/>
      <c r="T150" s="409"/>
      <c r="U150" s="409"/>
      <c r="V150" s="409"/>
      <c r="W150" s="409"/>
      <c r="X150" s="409"/>
      <c r="Y150" s="409"/>
      <c r="Z150" s="409"/>
      <c r="AA150" s="409"/>
      <c r="AB150" s="409"/>
      <c r="AC150" s="409"/>
      <c r="AD150" s="409"/>
    </row>
    <row r="151" ht="16.5" customHeight="1">
      <c r="A151" s="409"/>
      <c r="B151" s="409"/>
      <c r="C151" s="409"/>
      <c r="D151" s="409"/>
      <c r="E151" s="409"/>
      <c r="F151" s="409"/>
      <c r="G151" s="409"/>
      <c r="H151" s="409"/>
      <c r="I151" s="409"/>
      <c r="J151" s="409"/>
      <c r="K151" s="409"/>
      <c r="L151" s="409"/>
      <c r="M151" s="409"/>
      <c r="N151" s="409"/>
      <c r="O151" s="409"/>
      <c r="P151" s="409"/>
      <c r="Q151" s="409"/>
      <c r="R151" s="409"/>
      <c r="S151" s="409"/>
      <c r="T151" s="409"/>
      <c r="U151" s="409"/>
      <c r="V151" s="409"/>
      <c r="W151" s="409"/>
      <c r="X151" s="409"/>
      <c r="Y151" s="409"/>
      <c r="Z151" s="409"/>
      <c r="AA151" s="409"/>
      <c r="AB151" s="409"/>
      <c r="AC151" s="409"/>
      <c r="AD151" s="409"/>
    </row>
    <row r="152" ht="16.5" customHeight="1">
      <c r="A152" s="409"/>
      <c r="B152" s="409"/>
      <c r="C152" s="409"/>
      <c r="D152" s="409"/>
      <c r="E152" s="409"/>
      <c r="F152" s="409"/>
      <c r="G152" s="409"/>
      <c r="H152" s="409"/>
      <c r="I152" s="409"/>
      <c r="J152" s="409"/>
      <c r="K152" s="409"/>
      <c r="L152" s="409"/>
      <c r="M152" s="409"/>
      <c r="N152" s="409"/>
      <c r="O152" s="409"/>
      <c r="P152" s="409"/>
      <c r="Q152" s="409"/>
      <c r="R152" s="409"/>
      <c r="S152" s="409"/>
      <c r="T152" s="409"/>
      <c r="U152" s="409"/>
      <c r="V152" s="409"/>
      <c r="W152" s="409"/>
      <c r="X152" s="409"/>
      <c r="Y152" s="409"/>
      <c r="Z152" s="409"/>
      <c r="AA152" s="409"/>
      <c r="AB152" s="409"/>
      <c r="AC152" s="409"/>
      <c r="AD152" s="409"/>
    </row>
    <row r="153" ht="16.5" customHeight="1">
      <c r="A153" s="409"/>
      <c r="B153" s="409"/>
      <c r="C153" s="409"/>
      <c r="D153" s="409"/>
      <c r="E153" s="409"/>
      <c r="F153" s="409"/>
      <c r="G153" s="409"/>
      <c r="H153" s="409"/>
      <c r="I153" s="409"/>
      <c r="J153" s="409"/>
      <c r="K153" s="409"/>
      <c r="L153" s="409"/>
      <c r="M153" s="409"/>
      <c r="N153" s="409"/>
      <c r="O153" s="409"/>
      <c r="P153" s="409"/>
      <c r="Q153" s="409"/>
      <c r="R153" s="409"/>
      <c r="S153" s="409"/>
      <c r="T153" s="409"/>
      <c r="U153" s="409"/>
      <c r="V153" s="409"/>
      <c r="W153" s="409"/>
      <c r="X153" s="409"/>
      <c r="Y153" s="409"/>
      <c r="Z153" s="409"/>
      <c r="AA153" s="409"/>
      <c r="AB153" s="409"/>
      <c r="AC153" s="409"/>
      <c r="AD153" s="409"/>
    </row>
    <row r="154" ht="16.5" customHeight="1">
      <c r="A154" s="409"/>
      <c r="B154" s="409"/>
      <c r="C154" s="409"/>
      <c r="D154" s="409"/>
      <c r="E154" s="409"/>
      <c r="F154" s="409"/>
      <c r="G154" s="409"/>
      <c r="H154" s="409"/>
      <c r="I154" s="409"/>
      <c r="J154" s="409"/>
      <c r="K154" s="409"/>
      <c r="L154" s="409"/>
      <c r="M154" s="409"/>
      <c r="N154" s="409"/>
      <c r="O154" s="409"/>
      <c r="P154" s="409"/>
      <c r="Q154" s="409"/>
      <c r="R154" s="409"/>
      <c r="S154" s="409"/>
      <c r="T154" s="409"/>
      <c r="U154" s="409"/>
      <c r="V154" s="409"/>
      <c r="W154" s="409"/>
      <c r="X154" s="409"/>
      <c r="Y154" s="409"/>
      <c r="Z154" s="409"/>
      <c r="AA154" s="409"/>
      <c r="AB154" s="409"/>
      <c r="AC154" s="409"/>
      <c r="AD154" s="409"/>
    </row>
    <row r="155" ht="16.5" customHeight="1">
      <c r="A155" s="409"/>
      <c r="B155" s="409"/>
      <c r="C155" s="409"/>
      <c r="D155" s="409"/>
      <c r="E155" s="409"/>
      <c r="F155" s="409"/>
      <c r="G155" s="409"/>
      <c r="H155" s="409"/>
      <c r="I155" s="409"/>
      <c r="J155" s="409"/>
      <c r="K155" s="409"/>
      <c r="L155" s="409"/>
      <c r="M155" s="409"/>
      <c r="N155" s="409"/>
      <c r="O155" s="409"/>
      <c r="P155" s="409"/>
      <c r="Q155" s="409"/>
      <c r="R155" s="409"/>
      <c r="S155" s="409"/>
      <c r="T155" s="409"/>
      <c r="U155" s="409"/>
      <c r="V155" s="409"/>
      <c r="W155" s="409"/>
      <c r="X155" s="409"/>
      <c r="Y155" s="409"/>
      <c r="Z155" s="409"/>
      <c r="AA155" s="409"/>
      <c r="AB155" s="409"/>
      <c r="AC155" s="409"/>
      <c r="AD155" s="409"/>
    </row>
    <row r="156" ht="16.5" customHeight="1">
      <c r="A156" s="409"/>
      <c r="B156" s="409"/>
      <c r="C156" s="409"/>
      <c r="D156" s="409"/>
      <c r="E156" s="409"/>
      <c r="F156" s="409"/>
      <c r="G156" s="409"/>
      <c r="H156" s="409"/>
      <c r="I156" s="409"/>
      <c r="J156" s="409"/>
      <c r="K156" s="409"/>
      <c r="L156" s="409"/>
      <c r="M156" s="409"/>
      <c r="N156" s="409"/>
      <c r="O156" s="409"/>
      <c r="P156" s="409"/>
      <c r="Q156" s="409"/>
      <c r="R156" s="409"/>
      <c r="S156" s="409"/>
      <c r="T156" s="409"/>
      <c r="U156" s="409"/>
      <c r="V156" s="409"/>
      <c r="W156" s="409"/>
      <c r="X156" s="409"/>
      <c r="Y156" s="409"/>
      <c r="Z156" s="409"/>
      <c r="AA156" s="409"/>
      <c r="AB156" s="409"/>
      <c r="AC156" s="409"/>
      <c r="AD156" s="409"/>
    </row>
    <row r="157" ht="16.5" customHeight="1">
      <c r="A157" s="409"/>
      <c r="B157" s="409"/>
      <c r="C157" s="409"/>
      <c r="D157" s="409"/>
      <c r="E157" s="409"/>
      <c r="F157" s="409"/>
      <c r="G157" s="409"/>
      <c r="H157" s="409"/>
      <c r="I157" s="409"/>
      <c r="J157" s="409"/>
      <c r="K157" s="409"/>
      <c r="L157" s="409"/>
      <c r="M157" s="409"/>
      <c r="N157" s="409"/>
      <c r="O157" s="409"/>
      <c r="P157" s="409"/>
      <c r="Q157" s="409"/>
      <c r="R157" s="409"/>
      <c r="S157" s="409"/>
      <c r="T157" s="409"/>
      <c r="U157" s="409"/>
      <c r="V157" s="409"/>
      <c r="W157" s="409"/>
      <c r="X157" s="409"/>
      <c r="Y157" s="409"/>
      <c r="Z157" s="409"/>
      <c r="AA157" s="409"/>
      <c r="AB157" s="409"/>
      <c r="AC157" s="409"/>
      <c r="AD157" s="409"/>
    </row>
    <row r="158" ht="16.5" customHeight="1">
      <c r="A158" s="409"/>
      <c r="B158" s="409"/>
      <c r="C158" s="409"/>
      <c r="D158" s="409"/>
      <c r="E158" s="409"/>
      <c r="F158" s="409"/>
      <c r="G158" s="409"/>
      <c r="H158" s="409"/>
      <c r="I158" s="409"/>
      <c r="J158" s="409"/>
      <c r="K158" s="409"/>
      <c r="L158" s="409"/>
      <c r="M158" s="409"/>
      <c r="N158" s="409"/>
      <c r="O158" s="409"/>
      <c r="P158" s="409"/>
      <c r="Q158" s="409"/>
      <c r="R158" s="409"/>
      <c r="S158" s="409"/>
      <c r="T158" s="409"/>
      <c r="U158" s="409"/>
      <c r="V158" s="409"/>
      <c r="W158" s="409"/>
      <c r="X158" s="409"/>
      <c r="Y158" s="409"/>
      <c r="Z158" s="409"/>
      <c r="AA158" s="409"/>
      <c r="AB158" s="409"/>
      <c r="AC158" s="409"/>
      <c r="AD158" s="409"/>
    </row>
    <row r="159" ht="16.5" customHeight="1">
      <c r="A159" s="409"/>
      <c r="B159" s="409"/>
      <c r="C159" s="409"/>
      <c r="D159" s="409"/>
      <c r="E159" s="409"/>
      <c r="F159" s="409"/>
      <c r="G159" s="409"/>
      <c r="H159" s="409"/>
      <c r="I159" s="409"/>
      <c r="J159" s="409"/>
      <c r="K159" s="409"/>
      <c r="L159" s="409"/>
      <c r="M159" s="409"/>
      <c r="N159" s="409"/>
      <c r="O159" s="409"/>
      <c r="P159" s="409"/>
      <c r="Q159" s="409"/>
      <c r="R159" s="409"/>
      <c r="S159" s="409"/>
      <c r="T159" s="409"/>
      <c r="U159" s="409"/>
      <c r="V159" s="409"/>
      <c r="W159" s="409"/>
      <c r="X159" s="409"/>
      <c r="Y159" s="409"/>
      <c r="Z159" s="409"/>
      <c r="AA159" s="409"/>
      <c r="AB159" s="409"/>
      <c r="AC159" s="409"/>
      <c r="AD159" s="409"/>
    </row>
    <row r="160" ht="16.5" customHeight="1">
      <c r="A160" s="409"/>
      <c r="B160" s="409"/>
      <c r="C160" s="409"/>
      <c r="D160" s="409"/>
      <c r="E160" s="409"/>
      <c r="F160" s="409"/>
      <c r="G160" s="409"/>
      <c r="H160" s="409"/>
      <c r="I160" s="409"/>
      <c r="J160" s="409"/>
      <c r="K160" s="409"/>
      <c r="L160" s="409"/>
      <c r="M160" s="409"/>
      <c r="N160" s="409"/>
      <c r="O160" s="409"/>
      <c r="P160" s="409"/>
      <c r="Q160" s="409"/>
      <c r="R160" s="409"/>
      <c r="S160" s="409"/>
      <c r="T160" s="409"/>
      <c r="U160" s="409"/>
      <c r="V160" s="409"/>
      <c r="W160" s="409"/>
      <c r="X160" s="409"/>
      <c r="Y160" s="409"/>
      <c r="Z160" s="409"/>
      <c r="AA160" s="409"/>
      <c r="AB160" s="409"/>
      <c r="AC160" s="409"/>
      <c r="AD160" s="409"/>
    </row>
    <row r="161" ht="16.5" customHeight="1">
      <c r="A161" s="409"/>
      <c r="B161" s="409"/>
      <c r="C161" s="409"/>
      <c r="D161" s="409"/>
      <c r="E161" s="409"/>
      <c r="F161" s="409"/>
      <c r="G161" s="409"/>
      <c r="H161" s="409"/>
      <c r="I161" s="409"/>
      <c r="J161" s="409"/>
      <c r="K161" s="409"/>
      <c r="L161" s="409"/>
      <c r="M161" s="409"/>
      <c r="N161" s="409"/>
      <c r="O161" s="409"/>
      <c r="P161" s="409"/>
      <c r="Q161" s="409"/>
      <c r="R161" s="409"/>
      <c r="S161" s="409"/>
      <c r="T161" s="409"/>
      <c r="U161" s="409"/>
      <c r="V161" s="409"/>
      <c r="W161" s="409"/>
      <c r="X161" s="409"/>
      <c r="Y161" s="409"/>
      <c r="Z161" s="409"/>
      <c r="AA161" s="409"/>
      <c r="AB161" s="409"/>
      <c r="AC161" s="409"/>
      <c r="AD161" s="409"/>
    </row>
    <row r="162" ht="16.5" customHeight="1">
      <c r="A162" s="409"/>
      <c r="B162" s="409"/>
      <c r="C162" s="409"/>
      <c r="D162" s="409"/>
      <c r="E162" s="409"/>
      <c r="F162" s="409"/>
      <c r="G162" s="409"/>
      <c r="H162" s="409"/>
      <c r="I162" s="409"/>
      <c r="J162" s="409"/>
      <c r="K162" s="409"/>
      <c r="L162" s="409"/>
      <c r="M162" s="409"/>
      <c r="N162" s="409"/>
      <c r="O162" s="409"/>
      <c r="P162" s="409"/>
      <c r="Q162" s="409"/>
      <c r="R162" s="409"/>
      <c r="S162" s="409"/>
      <c r="T162" s="409"/>
      <c r="U162" s="409"/>
      <c r="V162" s="409"/>
      <c r="W162" s="409"/>
      <c r="X162" s="409"/>
      <c r="Y162" s="409"/>
      <c r="Z162" s="409"/>
      <c r="AA162" s="409"/>
      <c r="AB162" s="409"/>
      <c r="AC162" s="409"/>
      <c r="AD162" s="409"/>
    </row>
    <row r="163" ht="16.5" customHeight="1">
      <c r="A163" s="409"/>
      <c r="B163" s="409"/>
      <c r="C163" s="409"/>
      <c r="D163" s="409"/>
      <c r="E163" s="409"/>
      <c r="F163" s="409"/>
      <c r="G163" s="409"/>
      <c r="H163" s="409"/>
      <c r="I163" s="409"/>
      <c r="J163" s="409"/>
      <c r="K163" s="409"/>
      <c r="L163" s="409"/>
      <c r="M163" s="409"/>
      <c r="N163" s="409"/>
      <c r="O163" s="409"/>
      <c r="P163" s="409"/>
      <c r="Q163" s="409"/>
      <c r="R163" s="409"/>
      <c r="S163" s="409"/>
      <c r="T163" s="409"/>
      <c r="U163" s="409"/>
      <c r="V163" s="409"/>
      <c r="W163" s="409"/>
      <c r="X163" s="409"/>
      <c r="Y163" s="409"/>
      <c r="Z163" s="409"/>
      <c r="AA163" s="409"/>
      <c r="AB163" s="409"/>
      <c r="AC163" s="409"/>
      <c r="AD163" s="409"/>
    </row>
    <row r="164" ht="16.5" customHeight="1">
      <c r="A164" s="409"/>
      <c r="B164" s="409"/>
      <c r="C164" s="409"/>
      <c r="D164" s="409"/>
      <c r="E164" s="409"/>
      <c r="F164" s="409"/>
      <c r="G164" s="409"/>
      <c r="H164" s="409"/>
      <c r="I164" s="409"/>
      <c r="J164" s="409"/>
      <c r="K164" s="409"/>
      <c r="L164" s="409"/>
      <c r="M164" s="409"/>
      <c r="N164" s="409"/>
      <c r="O164" s="409"/>
      <c r="P164" s="409"/>
      <c r="Q164" s="409"/>
      <c r="R164" s="409"/>
      <c r="S164" s="409"/>
      <c r="T164" s="409"/>
      <c r="U164" s="409"/>
      <c r="V164" s="409"/>
      <c r="W164" s="409"/>
      <c r="X164" s="409"/>
      <c r="Y164" s="409"/>
      <c r="Z164" s="409"/>
      <c r="AA164" s="409"/>
      <c r="AB164" s="409"/>
      <c r="AC164" s="409"/>
      <c r="AD164" s="409"/>
    </row>
    <row r="165" ht="16.5" customHeight="1">
      <c r="A165" s="409"/>
      <c r="B165" s="409"/>
      <c r="C165" s="409"/>
      <c r="D165" s="409"/>
      <c r="E165" s="409"/>
      <c r="F165" s="409"/>
      <c r="G165" s="409"/>
      <c r="H165" s="409"/>
      <c r="I165" s="409"/>
      <c r="J165" s="409"/>
      <c r="K165" s="409"/>
      <c r="L165" s="409"/>
      <c r="M165" s="409"/>
      <c r="N165" s="409"/>
      <c r="O165" s="409"/>
      <c r="P165" s="409"/>
      <c r="Q165" s="409"/>
      <c r="R165" s="409"/>
      <c r="S165" s="409"/>
      <c r="T165" s="409"/>
      <c r="U165" s="409"/>
      <c r="V165" s="409"/>
      <c r="W165" s="409"/>
      <c r="X165" s="409"/>
      <c r="Y165" s="409"/>
      <c r="Z165" s="409"/>
      <c r="AA165" s="409"/>
      <c r="AB165" s="409"/>
      <c r="AC165" s="409"/>
      <c r="AD165" s="409"/>
    </row>
    <row r="166" ht="16.5" customHeight="1">
      <c r="A166" s="409"/>
      <c r="B166" s="409"/>
      <c r="C166" s="409"/>
      <c r="D166" s="409"/>
      <c r="E166" s="409"/>
      <c r="F166" s="409"/>
      <c r="G166" s="409"/>
      <c r="H166" s="409"/>
      <c r="I166" s="409"/>
      <c r="J166" s="409"/>
      <c r="K166" s="409"/>
      <c r="L166" s="409"/>
      <c r="M166" s="409"/>
      <c r="N166" s="409"/>
      <c r="O166" s="409"/>
      <c r="P166" s="409"/>
      <c r="Q166" s="409"/>
      <c r="R166" s="409"/>
      <c r="S166" s="409"/>
      <c r="T166" s="409"/>
      <c r="U166" s="409"/>
      <c r="V166" s="409"/>
      <c r="W166" s="409"/>
      <c r="X166" s="409"/>
      <c r="Y166" s="409"/>
      <c r="Z166" s="409"/>
      <c r="AA166" s="409"/>
      <c r="AB166" s="409"/>
      <c r="AC166" s="409"/>
      <c r="AD166" s="409"/>
    </row>
    <row r="167" ht="16.5" customHeight="1">
      <c r="A167" s="409"/>
      <c r="B167" s="409"/>
      <c r="C167" s="409"/>
      <c r="D167" s="409"/>
      <c r="E167" s="409"/>
      <c r="F167" s="409"/>
      <c r="G167" s="409"/>
      <c r="H167" s="409"/>
      <c r="I167" s="409"/>
      <c r="J167" s="409"/>
      <c r="K167" s="409"/>
      <c r="L167" s="409"/>
      <c r="M167" s="409"/>
      <c r="N167" s="409"/>
      <c r="O167" s="409"/>
      <c r="P167" s="409"/>
      <c r="Q167" s="409"/>
      <c r="R167" s="409"/>
      <c r="S167" s="409"/>
      <c r="T167" s="409"/>
      <c r="U167" s="409"/>
      <c r="V167" s="409"/>
      <c r="W167" s="409"/>
      <c r="X167" s="409"/>
      <c r="Y167" s="409"/>
      <c r="Z167" s="409"/>
      <c r="AA167" s="409"/>
      <c r="AB167" s="409"/>
      <c r="AC167" s="409"/>
      <c r="AD167" s="409"/>
    </row>
    <row r="168" ht="16.5" customHeight="1">
      <c r="A168" s="409"/>
      <c r="B168" s="409"/>
      <c r="C168" s="409"/>
      <c r="D168" s="409"/>
      <c r="E168" s="409"/>
      <c r="F168" s="409"/>
      <c r="G168" s="409"/>
      <c r="H168" s="409"/>
      <c r="I168" s="409"/>
      <c r="J168" s="409"/>
      <c r="K168" s="409"/>
      <c r="L168" s="409"/>
      <c r="M168" s="409"/>
      <c r="N168" s="409"/>
      <c r="O168" s="409"/>
      <c r="P168" s="409"/>
      <c r="Q168" s="409"/>
      <c r="R168" s="409"/>
      <c r="S168" s="409"/>
      <c r="T168" s="409"/>
      <c r="U168" s="409"/>
      <c r="V168" s="409"/>
      <c r="W168" s="409"/>
      <c r="X168" s="409"/>
      <c r="Y168" s="409"/>
      <c r="Z168" s="409"/>
      <c r="AA168" s="409"/>
      <c r="AB168" s="409"/>
      <c r="AC168" s="409"/>
      <c r="AD168" s="409"/>
    </row>
    <row r="169" ht="16.5" customHeight="1">
      <c r="A169" s="409"/>
      <c r="B169" s="409"/>
      <c r="C169" s="409"/>
      <c r="D169" s="409"/>
      <c r="E169" s="409"/>
      <c r="F169" s="409"/>
      <c r="G169" s="409"/>
      <c r="H169" s="409"/>
      <c r="I169" s="409"/>
      <c r="J169" s="409"/>
      <c r="K169" s="409"/>
      <c r="L169" s="409"/>
      <c r="M169" s="409"/>
      <c r="N169" s="409"/>
      <c r="O169" s="409"/>
      <c r="P169" s="409"/>
      <c r="Q169" s="409"/>
      <c r="R169" s="409"/>
      <c r="S169" s="409"/>
      <c r="T169" s="409"/>
      <c r="U169" s="409"/>
      <c r="V169" s="409"/>
      <c r="W169" s="409"/>
      <c r="X169" s="409"/>
      <c r="Y169" s="409"/>
      <c r="Z169" s="409"/>
      <c r="AA169" s="409"/>
      <c r="AB169" s="409"/>
      <c r="AC169" s="409"/>
      <c r="AD169" s="409"/>
    </row>
    <row r="170" ht="16.5" customHeight="1">
      <c r="A170" s="409"/>
      <c r="B170" s="409"/>
      <c r="C170" s="409"/>
      <c r="D170" s="409"/>
      <c r="E170" s="409"/>
      <c r="F170" s="409"/>
      <c r="G170" s="409"/>
      <c r="H170" s="409"/>
      <c r="I170" s="409"/>
      <c r="J170" s="409"/>
      <c r="K170" s="409"/>
      <c r="L170" s="409"/>
      <c r="M170" s="409"/>
      <c r="N170" s="409"/>
      <c r="O170" s="409"/>
      <c r="P170" s="409"/>
      <c r="Q170" s="409"/>
      <c r="R170" s="409"/>
      <c r="S170" s="409"/>
      <c r="T170" s="409"/>
      <c r="U170" s="409"/>
      <c r="V170" s="409"/>
      <c r="W170" s="409"/>
      <c r="X170" s="409"/>
      <c r="Y170" s="409"/>
      <c r="Z170" s="409"/>
      <c r="AA170" s="409"/>
      <c r="AB170" s="409"/>
      <c r="AC170" s="409"/>
      <c r="AD170" s="409"/>
    </row>
    <row r="171" ht="16.5" customHeight="1">
      <c r="A171" s="409"/>
      <c r="B171" s="409"/>
      <c r="C171" s="409"/>
      <c r="D171" s="409"/>
      <c r="E171" s="409"/>
      <c r="F171" s="409"/>
      <c r="G171" s="409"/>
      <c r="H171" s="409"/>
      <c r="I171" s="409"/>
      <c r="J171" s="409"/>
      <c r="K171" s="409"/>
      <c r="L171" s="409"/>
      <c r="M171" s="409"/>
      <c r="N171" s="409"/>
      <c r="O171" s="409"/>
      <c r="P171" s="409"/>
      <c r="Q171" s="409"/>
      <c r="R171" s="409"/>
      <c r="S171" s="409"/>
      <c r="T171" s="409"/>
      <c r="U171" s="409"/>
      <c r="V171" s="409"/>
      <c r="W171" s="409"/>
      <c r="X171" s="409"/>
      <c r="Y171" s="409"/>
      <c r="Z171" s="409"/>
      <c r="AA171" s="409"/>
      <c r="AB171" s="409"/>
      <c r="AC171" s="409"/>
      <c r="AD171" s="409"/>
    </row>
    <row r="172" ht="16.5" customHeight="1">
      <c r="A172" s="409"/>
      <c r="B172" s="409"/>
      <c r="C172" s="409"/>
      <c r="D172" s="409"/>
      <c r="E172" s="409"/>
      <c r="F172" s="409"/>
      <c r="G172" s="409"/>
      <c r="H172" s="409"/>
      <c r="I172" s="409"/>
      <c r="J172" s="409"/>
      <c r="K172" s="409"/>
      <c r="L172" s="409"/>
      <c r="M172" s="409"/>
      <c r="N172" s="409"/>
      <c r="O172" s="409"/>
      <c r="P172" s="409"/>
      <c r="Q172" s="409"/>
      <c r="R172" s="409"/>
      <c r="S172" s="409"/>
      <c r="T172" s="409"/>
      <c r="U172" s="409"/>
      <c r="V172" s="409"/>
      <c r="W172" s="409"/>
      <c r="X172" s="409"/>
      <c r="Y172" s="409"/>
      <c r="Z172" s="409"/>
      <c r="AA172" s="409"/>
      <c r="AB172" s="409"/>
      <c r="AC172" s="409"/>
      <c r="AD172" s="409"/>
    </row>
    <row r="173" ht="16.5" customHeight="1">
      <c r="A173" s="409"/>
      <c r="B173" s="409"/>
      <c r="C173" s="409"/>
      <c r="D173" s="409"/>
      <c r="E173" s="409"/>
      <c r="F173" s="409"/>
      <c r="G173" s="409"/>
      <c r="H173" s="409"/>
      <c r="I173" s="409"/>
      <c r="J173" s="409"/>
      <c r="K173" s="409"/>
      <c r="L173" s="409"/>
      <c r="M173" s="409"/>
      <c r="N173" s="409"/>
      <c r="O173" s="409"/>
      <c r="P173" s="409"/>
      <c r="Q173" s="409"/>
      <c r="R173" s="409"/>
      <c r="S173" s="409"/>
      <c r="T173" s="409"/>
      <c r="U173" s="409"/>
      <c r="V173" s="409"/>
      <c r="W173" s="409"/>
      <c r="X173" s="409"/>
      <c r="Y173" s="409"/>
      <c r="Z173" s="409"/>
      <c r="AA173" s="409"/>
      <c r="AB173" s="409"/>
      <c r="AC173" s="409"/>
      <c r="AD173" s="409"/>
    </row>
    <row r="174" ht="16.5" customHeight="1">
      <c r="A174" s="409"/>
      <c r="B174" s="409"/>
      <c r="C174" s="409"/>
      <c r="D174" s="409"/>
      <c r="E174" s="409"/>
      <c r="F174" s="409"/>
      <c r="G174" s="409"/>
      <c r="H174" s="409"/>
      <c r="I174" s="409"/>
      <c r="J174" s="409"/>
      <c r="K174" s="409"/>
      <c r="L174" s="409"/>
      <c r="M174" s="409"/>
      <c r="N174" s="409"/>
      <c r="O174" s="409"/>
      <c r="P174" s="409"/>
      <c r="Q174" s="409"/>
      <c r="R174" s="409"/>
      <c r="S174" s="409"/>
      <c r="T174" s="409"/>
      <c r="U174" s="409"/>
      <c r="V174" s="409"/>
      <c r="W174" s="409"/>
      <c r="X174" s="409"/>
      <c r="Y174" s="409"/>
      <c r="Z174" s="409"/>
      <c r="AA174" s="409"/>
      <c r="AB174" s="409"/>
      <c r="AC174" s="409"/>
      <c r="AD174" s="409"/>
    </row>
    <row r="175" ht="16.5" customHeight="1">
      <c r="A175" s="409"/>
      <c r="B175" s="409"/>
      <c r="C175" s="409"/>
      <c r="D175" s="409"/>
      <c r="E175" s="409"/>
      <c r="F175" s="409"/>
      <c r="G175" s="409"/>
      <c r="H175" s="409"/>
      <c r="I175" s="409"/>
      <c r="J175" s="409"/>
      <c r="K175" s="409"/>
      <c r="L175" s="409"/>
      <c r="M175" s="409"/>
      <c r="N175" s="409"/>
      <c r="O175" s="409"/>
      <c r="P175" s="409"/>
      <c r="Q175" s="409"/>
      <c r="R175" s="409"/>
      <c r="S175" s="409"/>
      <c r="T175" s="409"/>
      <c r="U175" s="409"/>
      <c r="V175" s="409"/>
      <c r="W175" s="409"/>
      <c r="X175" s="409"/>
      <c r="Y175" s="409"/>
      <c r="Z175" s="409"/>
      <c r="AA175" s="409"/>
      <c r="AB175" s="409"/>
      <c r="AC175" s="409"/>
      <c r="AD175" s="409"/>
    </row>
    <row r="176" ht="16.5" customHeight="1">
      <c r="A176" s="409"/>
      <c r="B176" s="409"/>
      <c r="C176" s="409"/>
      <c r="D176" s="409"/>
      <c r="E176" s="409"/>
      <c r="F176" s="409"/>
      <c r="G176" s="409"/>
      <c r="H176" s="409"/>
      <c r="I176" s="409"/>
      <c r="J176" s="409"/>
      <c r="K176" s="409"/>
      <c r="L176" s="409"/>
      <c r="M176" s="409"/>
      <c r="N176" s="409"/>
      <c r="O176" s="409"/>
      <c r="P176" s="409"/>
      <c r="Q176" s="409"/>
      <c r="R176" s="409"/>
      <c r="S176" s="409"/>
      <c r="T176" s="409"/>
      <c r="U176" s="409"/>
      <c r="V176" s="409"/>
      <c r="W176" s="409"/>
      <c r="X176" s="409"/>
      <c r="Y176" s="409"/>
      <c r="Z176" s="409"/>
      <c r="AA176" s="409"/>
      <c r="AB176" s="409"/>
      <c r="AC176" s="409"/>
      <c r="AD176" s="409"/>
    </row>
    <row r="177" ht="16.5" customHeight="1">
      <c r="A177" s="409"/>
      <c r="B177" s="409"/>
      <c r="C177" s="409"/>
      <c r="D177" s="409"/>
      <c r="E177" s="409"/>
      <c r="F177" s="409"/>
      <c r="G177" s="409"/>
      <c r="H177" s="409"/>
      <c r="I177" s="409"/>
      <c r="J177" s="409"/>
      <c r="K177" s="409"/>
      <c r="L177" s="409"/>
      <c r="M177" s="409"/>
      <c r="N177" s="409"/>
      <c r="O177" s="409"/>
      <c r="P177" s="409"/>
      <c r="Q177" s="409"/>
      <c r="R177" s="409"/>
      <c r="S177" s="409"/>
      <c r="T177" s="409"/>
      <c r="U177" s="409"/>
      <c r="V177" s="409"/>
      <c r="W177" s="409"/>
      <c r="X177" s="409"/>
      <c r="Y177" s="409"/>
      <c r="Z177" s="409"/>
      <c r="AA177" s="409"/>
      <c r="AB177" s="409"/>
      <c r="AC177" s="409"/>
      <c r="AD177" s="409"/>
    </row>
    <row r="178" ht="16.5" customHeight="1">
      <c r="A178" s="409"/>
      <c r="B178" s="409"/>
      <c r="C178" s="409"/>
      <c r="D178" s="409"/>
      <c r="E178" s="409"/>
      <c r="F178" s="409"/>
      <c r="G178" s="409"/>
      <c r="H178" s="409"/>
      <c r="I178" s="409"/>
      <c r="J178" s="409"/>
      <c r="K178" s="409"/>
      <c r="L178" s="409"/>
      <c r="M178" s="409"/>
      <c r="N178" s="409"/>
      <c r="O178" s="409"/>
      <c r="P178" s="409"/>
      <c r="Q178" s="409"/>
      <c r="R178" s="409"/>
      <c r="S178" s="409"/>
      <c r="T178" s="409"/>
      <c r="U178" s="409"/>
      <c r="V178" s="409"/>
      <c r="W178" s="409"/>
      <c r="X178" s="409"/>
      <c r="Y178" s="409"/>
      <c r="Z178" s="409"/>
      <c r="AA178" s="409"/>
      <c r="AB178" s="409"/>
      <c r="AC178" s="409"/>
      <c r="AD178" s="409"/>
    </row>
    <row r="179" ht="16.5" customHeight="1">
      <c r="A179" s="409"/>
      <c r="B179" s="409"/>
      <c r="C179" s="409"/>
      <c r="D179" s="409"/>
      <c r="E179" s="409"/>
      <c r="F179" s="409"/>
      <c r="G179" s="409"/>
      <c r="H179" s="409"/>
      <c r="I179" s="409"/>
      <c r="J179" s="409"/>
      <c r="K179" s="409"/>
      <c r="L179" s="409"/>
      <c r="M179" s="409"/>
      <c r="N179" s="409"/>
      <c r="O179" s="409"/>
      <c r="P179" s="409"/>
      <c r="Q179" s="409"/>
      <c r="R179" s="409"/>
      <c r="S179" s="409"/>
      <c r="T179" s="409"/>
      <c r="U179" s="409"/>
      <c r="V179" s="409"/>
      <c r="W179" s="409"/>
      <c r="X179" s="409"/>
      <c r="Y179" s="409"/>
      <c r="Z179" s="409"/>
      <c r="AA179" s="409"/>
      <c r="AB179" s="409"/>
      <c r="AC179" s="409"/>
      <c r="AD179" s="409"/>
    </row>
    <row r="180" ht="16.5" customHeight="1">
      <c r="A180" s="409"/>
      <c r="B180" s="409"/>
      <c r="C180" s="409"/>
      <c r="D180" s="409"/>
      <c r="E180" s="409"/>
      <c r="F180" s="409"/>
      <c r="G180" s="409"/>
      <c r="H180" s="409"/>
      <c r="I180" s="409"/>
      <c r="J180" s="409"/>
      <c r="K180" s="409"/>
      <c r="L180" s="409"/>
      <c r="M180" s="409"/>
      <c r="N180" s="409"/>
      <c r="O180" s="409"/>
      <c r="P180" s="409"/>
      <c r="Q180" s="409"/>
      <c r="R180" s="409"/>
      <c r="S180" s="409"/>
      <c r="T180" s="409"/>
      <c r="U180" s="409"/>
      <c r="V180" s="409"/>
      <c r="W180" s="409"/>
      <c r="X180" s="409"/>
      <c r="Y180" s="409"/>
      <c r="Z180" s="409"/>
      <c r="AA180" s="409"/>
      <c r="AB180" s="409"/>
      <c r="AC180" s="409"/>
      <c r="AD180" s="409"/>
    </row>
    <row r="181" ht="16.5" customHeight="1">
      <c r="A181" s="409"/>
      <c r="B181" s="409"/>
      <c r="C181" s="409"/>
      <c r="D181" s="409"/>
      <c r="E181" s="409"/>
      <c r="F181" s="409"/>
      <c r="G181" s="409"/>
      <c r="H181" s="409"/>
      <c r="I181" s="409"/>
      <c r="J181" s="409"/>
      <c r="K181" s="409"/>
      <c r="L181" s="409"/>
      <c r="M181" s="409"/>
      <c r="N181" s="409"/>
      <c r="O181" s="409"/>
      <c r="P181" s="409"/>
      <c r="Q181" s="409"/>
      <c r="R181" s="409"/>
      <c r="S181" s="409"/>
      <c r="T181" s="409"/>
      <c r="U181" s="409"/>
      <c r="V181" s="409"/>
      <c r="W181" s="409"/>
      <c r="X181" s="409"/>
      <c r="Y181" s="409"/>
      <c r="Z181" s="409"/>
      <c r="AA181" s="409"/>
      <c r="AB181" s="409"/>
      <c r="AC181" s="409"/>
      <c r="AD181" s="409"/>
    </row>
    <row r="182" ht="16.5" customHeight="1">
      <c r="A182" s="409"/>
      <c r="B182" s="409"/>
      <c r="C182" s="409"/>
      <c r="D182" s="409"/>
      <c r="E182" s="409"/>
      <c r="F182" s="409"/>
      <c r="G182" s="409"/>
      <c r="H182" s="409"/>
      <c r="I182" s="409"/>
      <c r="J182" s="409"/>
      <c r="K182" s="409"/>
      <c r="L182" s="409"/>
      <c r="M182" s="409"/>
      <c r="N182" s="409"/>
      <c r="O182" s="409"/>
      <c r="P182" s="409"/>
      <c r="Q182" s="409"/>
      <c r="R182" s="409"/>
      <c r="S182" s="409"/>
      <c r="T182" s="409"/>
      <c r="U182" s="409"/>
      <c r="V182" s="409"/>
      <c r="W182" s="409"/>
      <c r="X182" s="409"/>
      <c r="Y182" s="409"/>
      <c r="Z182" s="409"/>
      <c r="AA182" s="409"/>
      <c r="AB182" s="409"/>
      <c r="AC182" s="409"/>
      <c r="AD182" s="409"/>
    </row>
    <row r="183" ht="16.5" customHeight="1">
      <c r="A183" s="409"/>
      <c r="B183" s="409"/>
      <c r="C183" s="409"/>
      <c r="D183" s="409"/>
      <c r="E183" s="409"/>
      <c r="F183" s="409"/>
      <c r="G183" s="409"/>
      <c r="H183" s="409"/>
      <c r="I183" s="409"/>
      <c r="J183" s="409"/>
      <c r="K183" s="409"/>
      <c r="L183" s="409"/>
      <c r="M183" s="409"/>
      <c r="N183" s="409"/>
      <c r="O183" s="409"/>
      <c r="P183" s="409"/>
      <c r="Q183" s="409"/>
      <c r="R183" s="409"/>
      <c r="S183" s="409"/>
      <c r="T183" s="409"/>
      <c r="U183" s="409"/>
      <c r="V183" s="409"/>
      <c r="W183" s="409"/>
      <c r="X183" s="409"/>
      <c r="Y183" s="409"/>
      <c r="Z183" s="409"/>
      <c r="AA183" s="409"/>
      <c r="AB183" s="409"/>
      <c r="AC183" s="409"/>
      <c r="AD183" s="409"/>
    </row>
    <row r="184" ht="16.5" customHeight="1">
      <c r="A184" s="409"/>
      <c r="B184" s="409"/>
      <c r="C184" s="409"/>
      <c r="D184" s="409"/>
      <c r="E184" s="409"/>
      <c r="F184" s="409"/>
      <c r="G184" s="409"/>
      <c r="H184" s="409"/>
      <c r="I184" s="409"/>
      <c r="J184" s="409"/>
      <c r="K184" s="409"/>
      <c r="L184" s="409"/>
      <c r="M184" s="409"/>
      <c r="N184" s="409"/>
      <c r="O184" s="409"/>
      <c r="P184" s="409"/>
      <c r="Q184" s="409"/>
      <c r="R184" s="409"/>
      <c r="S184" s="409"/>
      <c r="T184" s="409"/>
      <c r="U184" s="409"/>
      <c r="V184" s="409"/>
      <c r="W184" s="409"/>
      <c r="X184" s="409"/>
      <c r="Y184" s="409"/>
      <c r="Z184" s="409"/>
      <c r="AA184" s="409"/>
      <c r="AB184" s="409"/>
      <c r="AC184" s="409"/>
      <c r="AD184" s="409"/>
    </row>
    <row r="185" ht="16.5" customHeight="1">
      <c r="A185" s="409"/>
      <c r="B185" s="409"/>
      <c r="C185" s="409"/>
      <c r="D185" s="409"/>
      <c r="E185" s="409"/>
      <c r="F185" s="409"/>
      <c r="G185" s="409"/>
      <c r="H185" s="409"/>
      <c r="I185" s="409"/>
      <c r="J185" s="409"/>
      <c r="K185" s="409"/>
      <c r="L185" s="409"/>
      <c r="M185" s="409"/>
      <c r="N185" s="409"/>
      <c r="O185" s="409"/>
      <c r="P185" s="409"/>
      <c r="Q185" s="409"/>
      <c r="R185" s="409"/>
      <c r="S185" s="409"/>
      <c r="T185" s="409"/>
      <c r="U185" s="409"/>
      <c r="V185" s="409"/>
      <c r="W185" s="409"/>
      <c r="X185" s="409"/>
      <c r="Y185" s="409"/>
      <c r="Z185" s="409"/>
      <c r="AA185" s="409"/>
      <c r="AB185" s="409"/>
      <c r="AC185" s="409"/>
      <c r="AD185" s="409"/>
    </row>
    <row r="186" ht="16.5" customHeight="1">
      <c r="A186" s="409"/>
      <c r="B186" s="409"/>
      <c r="C186" s="409"/>
      <c r="D186" s="409"/>
      <c r="E186" s="409"/>
      <c r="F186" s="409"/>
      <c r="G186" s="409"/>
      <c r="H186" s="409"/>
      <c r="I186" s="409"/>
      <c r="J186" s="409"/>
      <c r="K186" s="409"/>
      <c r="L186" s="409"/>
      <c r="M186" s="409"/>
      <c r="N186" s="409"/>
      <c r="O186" s="409"/>
      <c r="P186" s="409"/>
      <c r="Q186" s="409"/>
      <c r="R186" s="409"/>
      <c r="S186" s="409"/>
      <c r="T186" s="409"/>
      <c r="U186" s="409"/>
      <c r="V186" s="409"/>
      <c r="W186" s="409"/>
      <c r="X186" s="409"/>
      <c r="Y186" s="409"/>
      <c r="Z186" s="409"/>
      <c r="AA186" s="409"/>
      <c r="AB186" s="409"/>
      <c r="AC186" s="409"/>
      <c r="AD186" s="409"/>
    </row>
    <row r="187" ht="16.5" customHeight="1">
      <c r="A187" s="409"/>
      <c r="B187" s="409"/>
      <c r="C187" s="409"/>
      <c r="D187" s="409"/>
      <c r="E187" s="409"/>
      <c r="F187" s="409"/>
      <c r="G187" s="409"/>
      <c r="H187" s="409"/>
      <c r="I187" s="409"/>
      <c r="J187" s="409"/>
      <c r="K187" s="409"/>
      <c r="L187" s="409"/>
      <c r="M187" s="409"/>
      <c r="N187" s="409"/>
      <c r="O187" s="409"/>
      <c r="P187" s="409"/>
      <c r="Q187" s="409"/>
      <c r="R187" s="409"/>
      <c r="S187" s="409"/>
      <c r="T187" s="409"/>
      <c r="U187" s="409"/>
      <c r="V187" s="409"/>
      <c r="W187" s="409"/>
      <c r="X187" s="409"/>
      <c r="Y187" s="409"/>
      <c r="Z187" s="409"/>
      <c r="AA187" s="409"/>
      <c r="AB187" s="409"/>
      <c r="AC187" s="409"/>
      <c r="AD187" s="409"/>
    </row>
    <row r="188" ht="16.5" customHeight="1">
      <c r="A188" s="409"/>
      <c r="B188" s="409"/>
      <c r="C188" s="409"/>
      <c r="D188" s="409"/>
      <c r="E188" s="409"/>
      <c r="F188" s="409"/>
      <c r="G188" s="409"/>
      <c r="H188" s="409"/>
      <c r="I188" s="409"/>
      <c r="J188" s="409"/>
      <c r="K188" s="409"/>
      <c r="L188" s="409"/>
      <c r="M188" s="409"/>
      <c r="N188" s="409"/>
      <c r="O188" s="409"/>
      <c r="P188" s="409"/>
      <c r="Q188" s="409"/>
      <c r="R188" s="409"/>
      <c r="S188" s="409"/>
      <c r="T188" s="409"/>
      <c r="U188" s="409"/>
      <c r="V188" s="409"/>
      <c r="W188" s="409"/>
      <c r="X188" s="409"/>
      <c r="Y188" s="409"/>
      <c r="Z188" s="409"/>
      <c r="AA188" s="409"/>
      <c r="AB188" s="409"/>
      <c r="AC188" s="409"/>
      <c r="AD188" s="409"/>
    </row>
    <row r="189" ht="16.5" customHeight="1">
      <c r="A189" s="409"/>
      <c r="B189" s="409"/>
      <c r="C189" s="409"/>
      <c r="D189" s="409"/>
      <c r="E189" s="409"/>
      <c r="F189" s="409"/>
      <c r="G189" s="409"/>
      <c r="H189" s="409"/>
      <c r="I189" s="409"/>
      <c r="J189" s="409"/>
      <c r="K189" s="409"/>
      <c r="L189" s="409"/>
      <c r="M189" s="409"/>
      <c r="N189" s="409"/>
      <c r="O189" s="409"/>
      <c r="P189" s="409"/>
      <c r="Q189" s="409"/>
      <c r="R189" s="409"/>
      <c r="S189" s="409"/>
      <c r="T189" s="409"/>
      <c r="U189" s="409"/>
      <c r="V189" s="409"/>
      <c r="W189" s="409"/>
      <c r="X189" s="409"/>
      <c r="Y189" s="409"/>
      <c r="Z189" s="409"/>
      <c r="AA189" s="409"/>
      <c r="AB189" s="409"/>
      <c r="AC189" s="409"/>
      <c r="AD189" s="409"/>
    </row>
    <row r="190" ht="16.5" customHeight="1">
      <c r="A190" s="409"/>
      <c r="B190" s="409"/>
      <c r="C190" s="409"/>
      <c r="D190" s="409"/>
      <c r="E190" s="409"/>
      <c r="F190" s="409"/>
      <c r="G190" s="409"/>
      <c r="H190" s="409"/>
      <c r="I190" s="409"/>
      <c r="J190" s="409"/>
      <c r="K190" s="409"/>
      <c r="L190" s="409"/>
      <c r="M190" s="409"/>
      <c r="N190" s="409"/>
      <c r="O190" s="409"/>
      <c r="P190" s="409"/>
      <c r="Q190" s="409"/>
      <c r="R190" s="409"/>
      <c r="S190" s="409"/>
      <c r="T190" s="409"/>
      <c r="U190" s="409"/>
      <c r="V190" s="409"/>
      <c r="W190" s="409"/>
      <c r="X190" s="409"/>
      <c r="Y190" s="409"/>
      <c r="Z190" s="409"/>
      <c r="AA190" s="409"/>
      <c r="AB190" s="409"/>
      <c r="AC190" s="409"/>
      <c r="AD190" s="409"/>
    </row>
    <row r="191" ht="16.5" customHeight="1">
      <c r="A191" s="409"/>
      <c r="B191" s="409"/>
      <c r="C191" s="409"/>
      <c r="D191" s="409"/>
      <c r="E191" s="409"/>
      <c r="F191" s="409"/>
      <c r="G191" s="409"/>
      <c r="H191" s="409"/>
      <c r="I191" s="409"/>
      <c r="J191" s="409"/>
      <c r="K191" s="409"/>
      <c r="L191" s="409"/>
      <c r="M191" s="409"/>
      <c r="N191" s="409"/>
      <c r="O191" s="409"/>
      <c r="P191" s="409"/>
      <c r="Q191" s="409"/>
      <c r="R191" s="409"/>
      <c r="S191" s="409"/>
      <c r="T191" s="409"/>
      <c r="U191" s="409"/>
      <c r="V191" s="409"/>
      <c r="W191" s="409"/>
      <c r="X191" s="409"/>
      <c r="Y191" s="409"/>
      <c r="Z191" s="409"/>
      <c r="AA191" s="409"/>
      <c r="AB191" s="409"/>
      <c r="AC191" s="409"/>
      <c r="AD191" s="409"/>
    </row>
    <row r="192" ht="16.5" customHeight="1">
      <c r="A192" s="409"/>
      <c r="B192" s="409"/>
      <c r="C192" s="409"/>
      <c r="D192" s="409"/>
      <c r="E192" s="409"/>
      <c r="F192" s="409"/>
      <c r="G192" s="409"/>
      <c r="H192" s="409"/>
      <c r="I192" s="409"/>
      <c r="J192" s="409"/>
      <c r="K192" s="409"/>
      <c r="L192" s="409"/>
      <c r="M192" s="409"/>
      <c r="N192" s="409"/>
      <c r="O192" s="409"/>
      <c r="P192" s="409"/>
      <c r="Q192" s="409"/>
      <c r="R192" s="409"/>
      <c r="S192" s="409"/>
      <c r="T192" s="409"/>
      <c r="U192" s="409"/>
      <c r="V192" s="409"/>
      <c r="W192" s="409"/>
      <c r="X192" s="409"/>
      <c r="Y192" s="409"/>
      <c r="Z192" s="409"/>
      <c r="AA192" s="409"/>
      <c r="AB192" s="409"/>
      <c r="AC192" s="409"/>
      <c r="AD192" s="409"/>
    </row>
    <row r="193" ht="16.5" customHeight="1">
      <c r="A193" s="409"/>
      <c r="B193" s="409"/>
      <c r="C193" s="409"/>
      <c r="D193" s="409"/>
      <c r="E193" s="409"/>
      <c r="F193" s="409"/>
      <c r="G193" s="409"/>
      <c r="H193" s="409"/>
      <c r="I193" s="409"/>
      <c r="J193" s="409"/>
      <c r="K193" s="409"/>
      <c r="L193" s="409"/>
      <c r="M193" s="409"/>
      <c r="N193" s="409"/>
      <c r="O193" s="409"/>
      <c r="P193" s="409"/>
      <c r="Q193" s="409"/>
      <c r="R193" s="409"/>
      <c r="S193" s="409"/>
      <c r="T193" s="409"/>
      <c r="U193" s="409"/>
      <c r="V193" s="409"/>
      <c r="W193" s="409"/>
      <c r="X193" s="409"/>
      <c r="Y193" s="409"/>
      <c r="Z193" s="409"/>
      <c r="AA193" s="409"/>
      <c r="AB193" s="409"/>
      <c r="AC193" s="409"/>
      <c r="AD193" s="409"/>
    </row>
    <row r="194" ht="16.5" customHeight="1">
      <c r="A194" s="409"/>
      <c r="B194" s="409"/>
      <c r="C194" s="409"/>
      <c r="D194" s="409"/>
      <c r="E194" s="409"/>
      <c r="F194" s="409"/>
      <c r="G194" s="409"/>
      <c r="H194" s="409"/>
      <c r="I194" s="409"/>
      <c r="J194" s="409"/>
      <c r="K194" s="409"/>
      <c r="L194" s="409"/>
      <c r="M194" s="409"/>
      <c r="N194" s="409"/>
      <c r="O194" s="409"/>
      <c r="P194" s="409"/>
      <c r="Q194" s="409"/>
      <c r="R194" s="409"/>
      <c r="S194" s="409"/>
      <c r="T194" s="409"/>
      <c r="U194" s="409"/>
      <c r="V194" s="409"/>
      <c r="W194" s="409"/>
      <c r="X194" s="409"/>
      <c r="Y194" s="409"/>
      <c r="Z194" s="409"/>
      <c r="AA194" s="409"/>
      <c r="AB194" s="409"/>
      <c r="AC194" s="409"/>
      <c r="AD194" s="409"/>
    </row>
    <row r="195" ht="16.5" customHeight="1">
      <c r="A195" s="409"/>
      <c r="B195" s="409"/>
      <c r="C195" s="409"/>
      <c r="D195" s="409"/>
      <c r="E195" s="409"/>
      <c r="F195" s="409"/>
      <c r="G195" s="409"/>
      <c r="H195" s="409"/>
      <c r="I195" s="409"/>
      <c r="J195" s="409"/>
      <c r="K195" s="409"/>
      <c r="L195" s="409"/>
      <c r="M195" s="409"/>
      <c r="N195" s="409"/>
      <c r="O195" s="409"/>
      <c r="P195" s="409"/>
      <c r="Q195" s="409"/>
      <c r="R195" s="409"/>
      <c r="S195" s="409"/>
      <c r="T195" s="409"/>
      <c r="U195" s="409"/>
      <c r="V195" s="409"/>
      <c r="W195" s="409"/>
      <c r="X195" s="409"/>
      <c r="Y195" s="409"/>
      <c r="Z195" s="409"/>
      <c r="AA195" s="409"/>
      <c r="AB195" s="409"/>
      <c r="AC195" s="409"/>
      <c r="AD195" s="409"/>
    </row>
    <row r="196" ht="16.5" customHeight="1">
      <c r="A196" s="409"/>
      <c r="B196" s="409"/>
      <c r="C196" s="409"/>
      <c r="D196" s="409"/>
      <c r="E196" s="409"/>
      <c r="F196" s="409"/>
      <c r="G196" s="409"/>
      <c r="H196" s="409"/>
      <c r="I196" s="409"/>
      <c r="J196" s="409"/>
      <c r="K196" s="409"/>
      <c r="L196" s="409"/>
      <c r="M196" s="409"/>
      <c r="N196" s="409"/>
      <c r="O196" s="409"/>
      <c r="P196" s="409"/>
      <c r="Q196" s="409"/>
      <c r="R196" s="409"/>
      <c r="S196" s="409"/>
      <c r="T196" s="409"/>
      <c r="U196" s="409"/>
      <c r="V196" s="409"/>
      <c r="W196" s="409"/>
      <c r="X196" s="409"/>
      <c r="Y196" s="409"/>
      <c r="Z196" s="409"/>
      <c r="AA196" s="409"/>
      <c r="AB196" s="409"/>
      <c r="AC196" s="409"/>
      <c r="AD196" s="409"/>
    </row>
    <row r="197" ht="16.5" customHeight="1">
      <c r="A197" s="409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09"/>
      <c r="N197" s="409"/>
      <c r="O197" s="409"/>
      <c r="P197" s="409"/>
      <c r="Q197" s="409"/>
      <c r="R197" s="409"/>
      <c r="S197" s="409"/>
      <c r="T197" s="409"/>
      <c r="U197" s="409"/>
      <c r="V197" s="409"/>
      <c r="W197" s="409"/>
      <c r="X197" s="409"/>
      <c r="Y197" s="409"/>
      <c r="Z197" s="409"/>
      <c r="AA197" s="409"/>
      <c r="AB197" s="409"/>
      <c r="AC197" s="409"/>
      <c r="AD197" s="409"/>
    </row>
    <row r="198" ht="16.5" customHeight="1">
      <c r="A198" s="409"/>
      <c r="B198" s="409"/>
      <c r="C198" s="409"/>
      <c r="D198" s="409"/>
      <c r="E198" s="409"/>
      <c r="F198" s="409"/>
      <c r="G198" s="409"/>
      <c r="H198" s="409"/>
      <c r="I198" s="409"/>
      <c r="J198" s="409"/>
      <c r="K198" s="409"/>
      <c r="L198" s="409"/>
      <c r="M198" s="409"/>
      <c r="N198" s="409"/>
      <c r="O198" s="409"/>
      <c r="P198" s="409"/>
      <c r="Q198" s="409"/>
      <c r="R198" s="409"/>
      <c r="S198" s="409"/>
      <c r="T198" s="409"/>
      <c r="U198" s="409"/>
      <c r="V198" s="409"/>
      <c r="W198" s="409"/>
      <c r="X198" s="409"/>
      <c r="Y198" s="409"/>
      <c r="Z198" s="409"/>
      <c r="AA198" s="409"/>
      <c r="AB198" s="409"/>
      <c r="AC198" s="409"/>
      <c r="AD198" s="409"/>
    </row>
    <row r="199" ht="16.5" customHeight="1">
      <c r="A199" s="409"/>
      <c r="B199" s="409"/>
      <c r="C199" s="409"/>
      <c r="D199" s="409"/>
      <c r="E199" s="409"/>
      <c r="F199" s="409"/>
      <c r="G199" s="409"/>
      <c r="H199" s="409"/>
      <c r="I199" s="409"/>
      <c r="J199" s="409"/>
      <c r="K199" s="409"/>
      <c r="L199" s="409"/>
      <c r="M199" s="409"/>
      <c r="N199" s="409"/>
      <c r="O199" s="409"/>
      <c r="P199" s="409"/>
      <c r="Q199" s="409"/>
      <c r="R199" s="409"/>
      <c r="S199" s="409"/>
      <c r="T199" s="409"/>
      <c r="U199" s="409"/>
      <c r="V199" s="409"/>
      <c r="W199" s="409"/>
      <c r="X199" s="409"/>
      <c r="Y199" s="409"/>
      <c r="Z199" s="409"/>
      <c r="AA199" s="409"/>
      <c r="AB199" s="409"/>
      <c r="AC199" s="409"/>
      <c r="AD199" s="409"/>
    </row>
    <row r="200" ht="16.5" customHeight="1">
      <c r="A200" s="409"/>
      <c r="B200" s="409"/>
      <c r="C200" s="409"/>
      <c r="D200" s="409"/>
      <c r="E200" s="409"/>
      <c r="F200" s="409"/>
      <c r="G200" s="409"/>
      <c r="H200" s="409"/>
      <c r="I200" s="409"/>
      <c r="J200" s="409"/>
      <c r="K200" s="409"/>
      <c r="L200" s="409"/>
      <c r="M200" s="409"/>
      <c r="N200" s="409"/>
      <c r="O200" s="409"/>
      <c r="P200" s="409"/>
      <c r="Q200" s="409"/>
      <c r="R200" s="409"/>
      <c r="S200" s="409"/>
      <c r="T200" s="409"/>
      <c r="U200" s="409"/>
      <c r="V200" s="409"/>
      <c r="W200" s="409"/>
      <c r="X200" s="409"/>
      <c r="Y200" s="409"/>
      <c r="Z200" s="409"/>
      <c r="AA200" s="409"/>
      <c r="AB200" s="409"/>
      <c r="AC200" s="409"/>
      <c r="AD200" s="409"/>
    </row>
    <row r="201" ht="16.5" customHeight="1">
      <c r="A201" s="409"/>
      <c r="B201" s="409"/>
      <c r="C201" s="409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09"/>
      <c r="T201" s="409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</row>
    <row r="202" ht="16.5" customHeight="1">
      <c r="A202" s="409"/>
      <c r="B202" s="409"/>
      <c r="C202" s="409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09"/>
      <c r="T202" s="409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</row>
    <row r="203" ht="16.5" customHeight="1">
      <c r="A203" s="409"/>
      <c r="B203" s="409"/>
      <c r="C203" s="409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09"/>
      <c r="U203" s="409"/>
      <c r="V203" s="409"/>
      <c r="W203" s="409"/>
      <c r="X203" s="409"/>
      <c r="Y203" s="409"/>
      <c r="Z203" s="409"/>
      <c r="AA203" s="409"/>
      <c r="AB203" s="409"/>
      <c r="AC203" s="409"/>
      <c r="AD203" s="409"/>
    </row>
    <row r="204" ht="16.5" customHeight="1">
      <c r="A204" s="409"/>
      <c r="B204" s="409"/>
      <c r="C204" s="409"/>
      <c r="D204" s="409"/>
      <c r="E204" s="409"/>
      <c r="F204" s="409"/>
      <c r="G204" s="409"/>
      <c r="H204" s="409"/>
      <c r="I204" s="409"/>
      <c r="J204" s="409"/>
      <c r="K204" s="409"/>
      <c r="L204" s="409"/>
      <c r="M204" s="409"/>
      <c r="N204" s="409"/>
      <c r="O204" s="409"/>
      <c r="P204" s="409"/>
      <c r="Q204" s="409"/>
      <c r="R204" s="409"/>
      <c r="S204" s="409"/>
      <c r="T204" s="409"/>
      <c r="U204" s="409"/>
      <c r="V204" s="409"/>
      <c r="W204" s="409"/>
      <c r="X204" s="409"/>
      <c r="Y204" s="409"/>
      <c r="Z204" s="409"/>
      <c r="AA204" s="409"/>
      <c r="AB204" s="409"/>
      <c r="AC204" s="409"/>
      <c r="AD204" s="409"/>
    </row>
    <row r="205" ht="16.5" customHeight="1">
      <c r="A205" s="409"/>
      <c r="B205" s="409"/>
      <c r="C205" s="409"/>
      <c r="D205" s="409"/>
      <c r="E205" s="409"/>
      <c r="F205" s="409"/>
      <c r="G205" s="409"/>
      <c r="H205" s="409"/>
      <c r="I205" s="409"/>
      <c r="J205" s="409"/>
      <c r="K205" s="409"/>
      <c r="L205" s="409"/>
      <c r="M205" s="409"/>
      <c r="N205" s="409"/>
      <c r="O205" s="409"/>
      <c r="P205" s="409"/>
      <c r="Q205" s="409"/>
      <c r="R205" s="409"/>
      <c r="S205" s="409"/>
      <c r="T205" s="409"/>
      <c r="U205" s="409"/>
      <c r="V205" s="409"/>
      <c r="W205" s="409"/>
      <c r="X205" s="409"/>
      <c r="Y205" s="409"/>
      <c r="Z205" s="409"/>
      <c r="AA205" s="409"/>
      <c r="AB205" s="409"/>
      <c r="AC205" s="409"/>
      <c r="AD205" s="409"/>
    </row>
    <row r="206" ht="16.5" customHeight="1">
      <c r="A206" s="409"/>
      <c r="B206" s="409"/>
      <c r="C206" s="409"/>
      <c r="D206" s="409"/>
      <c r="E206" s="409"/>
      <c r="F206" s="409"/>
      <c r="G206" s="409"/>
      <c r="H206" s="409"/>
      <c r="I206" s="409"/>
      <c r="J206" s="409"/>
      <c r="K206" s="409"/>
      <c r="L206" s="409"/>
      <c r="M206" s="409"/>
      <c r="N206" s="409"/>
      <c r="O206" s="409"/>
      <c r="P206" s="409"/>
      <c r="Q206" s="409"/>
      <c r="R206" s="409"/>
      <c r="S206" s="409"/>
      <c r="T206" s="409"/>
      <c r="U206" s="409"/>
      <c r="V206" s="409"/>
      <c r="W206" s="409"/>
      <c r="X206" s="409"/>
      <c r="Y206" s="409"/>
      <c r="Z206" s="409"/>
      <c r="AA206" s="409"/>
      <c r="AB206" s="409"/>
      <c r="AC206" s="409"/>
      <c r="AD206" s="409"/>
    </row>
    <row r="207" ht="16.5" customHeight="1">
      <c r="A207" s="409"/>
      <c r="B207" s="409"/>
      <c r="C207" s="409"/>
      <c r="D207" s="409"/>
      <c r="E207" s="409"/>
      <c r="F207" s="409"/>
      <c r="G207" s="409"/>
      <c r="H207" s="409"/>
      <c r="I207" s="409"/>
      <c r="J207" s="409"/>
      <c r="K207" s="409"/>
      <c r="L207" s="409"/>
      <c r="M207" s="409"/>
      <c r="N207" s="409"/>
      <c r="O207" s="409"/>
      <c r="P207" s="409"/>
      <c r="Q207" s="409"/>
      <c r="R207" s="409"/>
      <c r="S207" s="409"/>
      <c r="T207" s="409"/>
      <c r="U207" s="409"/>
      <c r="V207" s="409"/>
      <c r="W207" s="409"/>
      <c r="X207" s="409"/>
      <c r="Y207" s="409"/>
      <c r="Z207" s="409"/>
      <c r="AA207" s="409"/>
      <c r="AB207" s="409"/>
      <c r="AC207" s="409"/>
      <c r="AD207" s="409"/>
    </row>
    <row r="208" ht="16.5" customHeight="1">
      <c r="A208" s="409"/>
      <c r="B208" s="409"/>
      <c r="C208" s="409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09"/>
      <c r="T208" s="409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</row>
    <row r="209" ht="16.5" customHeight="1">
      <c r="A209" s="409"/>
      <c r="B209" s="409"/>
      <c r="C209" s="409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09"/>
      <c r="T209" s="409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</row>
    <row r="210" ht="16.5" customHeight="1">
      <c r="A210" s="409"/>
      <c r="B210" s="409"/>
      <c r="C210" s="409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09"/>
      <c r="U210" s="409"/>
      <c r="V210" s="409"/>
      <c r="W210" s="409"/>
      <c r="X210" s="409"/>
      <c r="Y210" s="409"/>
      <c r="Z210" s="409"/>
      <c r="AA210" s="409"/>
      <c r="AB210" s="409"/>
      <c r="AC210" s="409"/>
      <c r="AD210" s="409"/>
    </row>
    <row r="211" ht="16.5" customHeight="1">
      <c r="A211" s="409"/>
      <c r="B211" s="409"/>
      <c r="C211" s="409"/>
      <c r="D211" s="409"/>
      <c r="E211" s="409"/>
      <c r="F211" s="409"/>
      <c r="G211" s="409"/>
      <c r="H211" s="409"/>
      <c r="I211" s="409"/>
      <c r="J211" s="409"/>
      <c r="K211" s="409"/>
      <c r="L211" s="409"/>
      <c r="M211" s="409"/>
      <c r="N211" s="409"/>
      <c r="O211" s="409"/>
      <c r="P211" s="409"/>
      <c r="Q211" s="409"/>
      <c r="R211" s="409"/>
      <c r="S211" s="409"/>
      <c r="T211" s="409"/>
      <c r="U211" s="409"/>
      <c r="V211" s="409"/>
      <c r="W211" s="409"/>
      <c r="X211" s="409"/>
      <c r="Y211" s="409"/>
      <c r="Z211" s="409"/>
      <c r="AA211" s="409"/>
      <c r="AB211" s="409"/>
      <c r="AC211" s="409"/>
      <c r="AD211" s="409"/>
    </row>
    <row r="212" ht="16.5" customHeight="1">
      <c r="A212" s="409"/>
      <c r="B212" s="409"/>
      <c r="C212" s="409"/>
      <c r="D212" s="409"/>
      <c r="E212" s="409"/>
      <c r="F212" s="409"/>
      <c r="G212" s="409"/>
      <c r="H212" s="409"/>
      <c r="I212" s="409"/>
      <c r="J212" s="409"/>
      <c r="K212" s="409"/>
      <c r="L212" s="409"/>
      <c r="M212" s="409"/>
      <c r="N212" s="409"/>
      <c r="O212" s="409"/>
      <c r="P212" s="409"/>
      <c r="Q212" s="409"/>
      <c r="R212" s="409"/>
      <c r="S212" s="409"/>
      <c r="T212" s="409"/>
      <c r="U212" s="409"/>
      <c r="V212" s="409"/>
      <c r="W212" s="409"/>
      <c r="X212" s="409"/>
      <c r="Y212" s="409"/>
      <c r="Z212" s="409"/>
      <c r="AA212" s="409"/>
      <c r="AB212" s="409"/>
      <c r="AC212" s="409"/>
      <c r="AD212" s="409"/>
    </row>
    <row r="213" ht="16.5" customHeight="1">
      <c r="A213" s="409"/>
      <c r="B213" s="409"/>
      <c r="C213" s="409"/>
      <c r="D213" s="409"/>
      <c r="E213" s="409"/>
      <c r="F213" s="409"/>
      <c r="G213" s="409"/>
      <c r="H213" s="409"/>
      <c r="I213" s="409"/>
      <c r="J213" s="409"/>
      <c r="K213" s="409"/>
      <c r="L213" s="409"/>
      <c r="M213" s="409"/>
      <c r="N213" s="409"/>
      <c r="O213" s="409"/>
      <c r="P213" s="409"/>
      <c r="Q213" s="409"/>
      <c r="R213" s="409"/>
      <c r="S213" s="409"/>
      <c r="T213" s="409"/>
      <c r="U213" s="409"/>
      <c r="V213" s="409"/>
      <c r="W213" s="409"/>
      <c r="X213" s="409"/>
      <c r="Y213" s="409"/>
      <c r="Z213" s="409"/>
      <c r="AA213" s="409"/>
      <c r="AB213" s="409"/>
      <c r="AC213" s="409"/>
      <c r="AD213" s="409"/>
    </row>
    <row r="214" ht="16.5" customHeight="1">
      <c r="A214" s="409"/>
      <c r="B214" s="409"/>
      <c r="C214" s="409"/>
      <c r="D214" s="409"/>
      <c r="E214" s="409"/>
      <c r="F214" s="409"/>
      <c r="G214" s="409"/>
      <c r="H214" s="409"/>
      <c r="I214" s="409"/>
      <c r="J214" s="409"/>
      <c r="K214" s="409"/>
      <c r="L214" s="409"/>
      <c r="M214" s="409"/>
      <c r="N214" s="409"/>
      <c r="O214" s="409"/>
      <c r="P214" s="409"/>
      <c r="Q214" s="409"/>
      <c r="R214" s="409"/>
      <c r="S214" s="409"/>
      <c r="T214" s="409"/>
      <c r="U214" s="409"/>
      <c r="V214" s="409"/>
      <c r="W214" s="409"/>
      <c r="X214" s="409"/>
      <c r="Y214" s="409"/>
      <c r="Z214" s="409"/>
      <c r="AA214" s="409"/>
      <c r="AB214" s="409"/>
      <c r="AC214" s="409"/>
      <c r="AD214" s="409"/>
    </row>
    <row r="215" ht="16.5" customHeight="1">
      <c r="A215" s="409"/>
      <c r="B215" s="409"/>
      <c r="C215" s="409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09"/>
      <c r="T215" s="409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</row>
    <row r="216" ht="16.5" customHeight="1">
      <c r="A216" s="409"/>
      <c r="B216" s="409"/>
      <c r="C216" s="409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09"/>
      <c r="T216" s="409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</row>
    <row r="217" ht="16.5" customHeight="1">
      <c r="A217" s="409"/>
      <c r="B217" s="409"/>
      <c r="C217" s="409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09"/>
      <c r="U217" s="409"/>
      <c r="V217" s="409"/>
      <c r="W217" s="409"/>
      <c r="X217" s="409"/>
      <c r="Y217" s="409"/>
      <c r="Z217" s="409"/>
      <c r="AA217" s="409"/>
      <c r="AB217" s="409"/>
      <c r="AC217" s="409"/>
      <c r="AD217" s="409"/>
    </row>
    <row r="218" ht="16.5" customHeight="1">
      <c r="A218" s="409"/>
      <c r="B218" s="409"/>
      <c r="C218" s="409"/>
      <c r="D218" s="409"/>
      <c r="E218" s="409"/>
      <c r="F218" s="409"/>
      <c r="G218" s="409"/>
      <c r="H218" s="409"/>
      <c r="I218" s="409"/>
      <c r="J218" s="409"/>
      <c r="K218" s="409"/>
      <c r="L218" s="409"/>
      <c r="M218" s="409"/>
      <c r="N218" s="409"/>
      <c r="O218" s="409"/>
      <c r="P218" s="409"/>
      <c r="Q218" s="409"/>
      <c r="R218" s="409"/>
      <c r="S218" s="409"/>
      <c r="T218" s="409"/>
      <c r="U218" s="409"/>
      <c r="V218" s="409"/>
      <c r="W218" s="409"/>
      <c r="X218" s="409"/>
      <c r="Y218" s="409"/>
      <c r="Z218" s="409"/>
      <c r="AA218" s="409"/>
      <c r="AB218" s="409"/>
      <c r="AC218" s="409"/>
      <c r="AD218" s="409"/>
    </row>
    <row r="219" ht="16.5" customHeight="1">
      <c r="A219" s="409"/>
      <c r="B219" s="409"/>
      <c r="C219" s="409"/>
      <c r="D219" s="409"/>
      <c r="E219" s="409"/>
      <c r="F219" s="409"/>
      <c r="G219" s="409"/>
      <c r="H219" s="409"/>
      <c r="I219" s="409"/>
      <c r="J219" s="409"/>
      <c r="K219" s="409"/>
      <c r="L219" s="409"/>
      <c r="M219" s="409"/>
      <c r="N219" s="409"/>
      <c r="O219" s="409"/>
      <c r="P219" s="409"/>
      <c r="Q219" s="409"/>
      <c r="R219" s="409"/>
      <c r="S219" s="409"/>
      <c r="T219" s="409"/>
      <c r="U219" s="409"/>
      <c r="V219" s="409"/>
      <c r="W219" s="409"/>
      <c r="X219" s="409"/>
      <c r="Y219" s="409"/>
      <c r="Z219" s="409"/>
      <c r="AA219" s="409"/>
      <c r="AB219" s="409"/>
      <c r="AC219" s="409"/>
      <c r="AD219" s="409"/>
    </row>
    <row r="220" ht="16.5" customHeight="1">
      <c r="A220" s="409"/>
      <c r="B220" s="409"/>
      <c r="C220" s="409"/>
      <c r="D220" s="409"/>
      <c r="E220" s="409"/>
      <c r="F220" s="409"/>
      <c r="G220" s="409"/>
      <c r="H220" s="409"/>
      <c r="I220" s="409"/>
      <c r="J220" s="409"/>
      <c r="K220" s="409"/>
      <c r="L220" s="409"/>
      <c r="M220" s="409"/>
      <c r="N220" s="409"/>
      <c r="O220" s="409"/>
      <c r="P220" s="409"/>
      <c r="Q220" s="409"/>
      <c r="R220" s="409"/>
      <c r="S220" s="409"/>
      <c r="T220" s="409"/>
      <c r="U220" s="409"/>
      <c r="V220" s="409"/>
      <c r="W220" s="409"/>
      <c r="X220" s="409"/>
      <c r="Y220" s="409"/>
      <c r="Z220" s="409"/>
      <c r="AA220" s="409"/>
      <c r="AB220" s="409"/>
      <c r="AC220" s="409"/>
      <c r="AD220" s="409"/>
    </row>
    <row r="221" ht="16.5" customHeight="1">
      <c r="A221" s="409"/>
      <c r="B221" s="409"/>
      <c r="C221" s="409"/>
      <c r="D221" s="409"/>
      <c r="E221" s="409"/>
      <c r="F221" s="409"/>
      <c r="G221" s="409"/>
      <c r="H221" s="409"/>
      <c r="I221" s="409"/>
      <c r="J221" s="409"/>
      <c r="K221" s="409"/>
      <c r="L221" s="409"/>
      <c r="M221" s="409"/>
      <c r="N221" s="409"/>
      <c r="O221" s="409"/>
      <c r="P221" s="409"/>
      <c r="Q221" s="409"/>
      <c r="R221" s="409"/>
      <c r="S221" s="409"/>
      <c r="T221" s="409"/>
      <c r="U221" s="409"/>
      <c r="V221" s="409"/>
      <c r="W221" s="409"/>
      <c r="X221" s="409"/>
      <c r="Y221" s="409"/>
      <c r="Z221" s="409"/>
      <c r="AA221" s="409"/>
      <c r="AB221" s="409"/>
      <c r="AC221" s="409"/>
      <c r="AD221" s="409"/>
    </row>
    <row r="222" ht="16.5" customHeight="1">
      <c r="A222" s="409"/>
      <c r="B222" s="409"/>
      <c r="C222" s="409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09"/>
      <c r="T222" s="409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</row>
    <row r="223" ht="16.5" customHeight="1">
      <c r="A223" s="409"/>
      <c r="B223" s="409"/>
      <c r="C223" s="409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09"/>
      <c r="T223" s="409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</row>
    <row r="224" ht="16.5" customHeight="1">
      <c r="A224" s="409"/>
      <c r="B224" s="409"/>
      <c r="C224" s="409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09"/>
      <c r="U224" s="409"/>
      <c r="V224" s="409"/>
      <c r="W224" s="409"/>
      <c r="X224" s="409"/>
      <c r="Y224" s="409"/>
      <c r="Z224" s="409"/>
      <c r="AA224" s="409"/>
      <c r="AB224" s="409"/>
      <c r="AC224" s="409"/>
      <c r="AD224" s="409"/>
    </row>
    <row r="225" ht="16.5" customHeight="1">
      <c r="A225" s="409"/>
      <c r="B225" s="409"/>
      <c r="C225" s="409"/>
      <c r="D225" s="409"/>
      <c r="E225" s="409"/>
      <c r="F225" s="409"/>
      <c r="G225" s="409"/>
      <c r="H225" s="409"/>
      <c r="I225" s="409"/>
      <c r="J225" s="409"/>
      <c r="K225" s="409"/>
      <c r="L225" s="409"/>
      <c r="M225" s="409"/>
      <c r="N225" s="409"/>
      <c r="O225" s="409"/>
      <c r="P225" s="409"/>
      <c r="Q225" s="409"/>
      <c r="R225" s="409"/>
      <c r="S225" s="409"/>
      <c r="T225" s="409"/>
      <c r="U225" s="409"/>
      <c r="V225" s="409"/>
      <c r="W225" s="409"/>
      <c r="X225" s="409"/>
      <c r="Y225" s="409"/>
      <c r="Z225" s="409"/>
      <c r="AA225" s="409"/>
      <c r="AB225" s="409"/>
      <c r="AC225" s="409"/>
      <c r="AD225" s="409"/>
    </row>
    <row r="226" ht="16.5" customHeight="1">
      <c r="A226" s="409"/>
      <c r="B226" s="409"/>
      <c r="C226" s="409"/>
      <c r="D226" s="409"/>
      <c r="E226" s="409"/>
      <c r="F226" s="409"/>
      <c r="G226" s="409"/>
      <c r="H226" s="409"/>
      <c r="I226" s="409"/>
      <c r="J226" s="409"/>
      <c r="K226" s="409"/>
      <c r="L226" s="409"/>
      <c r="M226" s="409"/>
      <c r="N226" s="409"/>
      <c r="O226" s="409"/>
      <c r="P226" s="409"/>
      <c r="Q226" s="409"/>
      <c r="R226" s="409"/>
      <c r="S226" s="409"/>
      <c r="T226" s="409"/>
      <c r="U226" s="409"/>
      <c r="V226" s="409"/>
      <c r="W226" s="409"/>
      <c r="X226" s="409"/>
      <c r="Y226" s="409"/>
      <c r="Z226" s="409"/>
      <c r="AA226" s="409"/>
      <c r="AB226" s="409"/>
      <c r="AC226" s="409"/>
      <c r="AD226" s="409"/>
    </row>
    <row r="227" ht="16.5" customHeight="1">
      <c r="A227" s="409"/>
      <c r="B227" s="409"/>
      <c r="C227" s="409"/>
      <c r="D227" s="409"/>
      <c r="E227" s="409"/>
      <c r="F227" s="409"/>
      <c r="G227" s="409"/>
      <c r="H227" s="409"/>
      <c r="I227" s="409"/>
      <c r="J227" s="409"/>
      <c r="K227" s="409"/>
      <c r="L227" s="409"/>
      <c r="M227" s="409"/>
      <c r="N227" s="409"/>
      <c r="O227" s="409"/>
      <c r="P227" s="409"/>
      <c r="Q227" s="409"/>
      <c r="R227" s="409"/>
      <c r="S227" s="409"/>
      <c r="T227" s="409"/>
      <c r="U227" s="409"/>
      <c r="V227" s="409"/>
      <c r="W227" s="409"/>
      <c r="X227" s="409"/>
      <c r="Y227" s="409"/>
      <c r="Z227" s="409"/>
      <c r="AA227" s="409"/>
      <c r="AB227" s="409"/>
      <c r="AC227" s="409"/>
      <c r="AD227" s="409"/>
    </row>
    <row r="228" ht="16.5" customHeight="1">
      <c r="A228" s="409"/>
      <c r="B228" s="409"/>
      <c r="C228" s="409"/>
      <c r="D228" s="409"/>
      <c r="E228" s="409"/>
      <c r="F228" s="409"/>
      <c r="G228" s="409"/>
      <c r="H228" s="409"/>
      <c r="I228" s="409"/>
      <c r="J228" s="409"/>
      <c r="K228" s="409"/>
      <c r="L228" s="409"/>
      <c r="M228" s="409"/>
      <c r="N228" s="409"/>
      <c r="O228" s="409"/>
      <c r="P228" s="409"/>
      <c r="Q228" s="409"/>
      <c r="R228" s="409"/>
      <c r="S228" s="409"/>
      <c r="T228" s="409"/>
      <c r="U228" s="409"/>
      <c r="V228" s="409"/>
      <c r="W228" s="409"/>
      <c r="X228" s="409"/>
      <c r="Y228" s="409"/>
      <c r="Z228" s="409"/>
      <c r="AA228" s="409"/>
      <c r="AB228" s="409"/>
      <c r="AC228" s="409"/>
      <c r="AD228" s="409"/>
    </row>
    <row r="229" ht="16.5" customHeight="1">
      <c r="A229" s="409"/>
      <c r="B229" s="409"/>
      <c r="C229" s="409"/>
      <c r="D229" s="409"/>
      <c r="E229" s="409"/>
      <c r="F229" s="409"/>
      <c r="G229" s="409"/>
      <c r="H229" s="409"/>
      <c r="I229" s="409"/>
      <c r="J229" s="409"/>
      <c r="K229" s="409"/>
      <c r="L229" s="409"/>
      <c r="M229" s="409"/>
      <c r="N229" s="409"/>
      <c r="O229" s="409"/>
      <c r="P229" s="409"/>
      <c r="Q229" s="409"/>
      <c r="R229" s="409"/>
      <c r="S229" s="409"/>
      <c r="T229" s="409"/>
      <c r="U229" s="409"/>
      <c r="V229" s="409"/>
      <c r="W229" s="409"/>
      <c r="X229" s="409"/>
      <c r="Y229" s="409"/>
      <c r="Z229" s="409"/>
      <c r="AA229" s="409"/>
      <c r="AB229" s="409"/>
      <c r="AC229" s="409"/>
      <c r="AD229" s="409"/>
    </row>
    <row r="230" ht="16.5" customHeight="1">
      <c r="A230" s="409"/>
      <c r="B230" s="409"/>
      <c r="C230" s="409"/>
      <c r="D230" s="409"/>
      <c r="E230" s="409"/>
      <c r="F230" s="409"/>
      <c r="G230" s="409"/>
      <c r="H230" s="409"/>
      <c r="I230" s="409"/>
      <c r="J230" s="409"/>
      <c r="K230" s="409"/>
      <c r="L230" s="409"/>
      <c r="M230" s="409"/>
      <c r="N230" s="409"/>
      <c r="O230" s="409"/>
      <c r="P230" s="409"/>
      <c r="Q230" s="409"/>
      <c r="R230" s="409"/>
      <c r="S230" s="409"/>
      <c r="T230" s="409"/>
      <c r="U230" s="409"/>
      <c r="V230" s="409"/>
      <c r="W230" s="409"/>
      <c r="X230" s="409"/>
      <c r="Y230" s="409"/>
      <c r="Z230" s="409"/>
      <c r="AA230" s="409"/>
      <c r="AB230" s="409"/>
      <c r="AC230" s="409"/>
      <c r="AD230" s="409"/>
    </row>
    <row r="231" ht="16.5" customHeight="1">
      <c r="A231" s="409"/>
      <c r="B231" s="409"/>
      <c r="C231" s="409"/>
      <c r="D231" s="409"/>
      <c r="E231" s="409"/>
      <c r="F231" s="409"/>
      <c r="G231" s="409"/>
      <c r="H231" s="409"/>
      <c r="I231" s="409"/>
      <c r="J231" s="409"/>
      <c r="K231" s="409"/>
      <c r="L231" s="409"/>
      <c r="M231" s="409"/>
      <c r="N231" s="409"/>
      <c r="O231" s="409"/>
      <c r="P231" s="409"/>
      <c r="Q231" s="409"/>
      <c r="R231" s="409"/>
      <c r="S231" s="409"/>
      <c r="T231" s="409"/>
      <c r="U231" s="409"/>
      <c r="V231" s="409"/>
      <c r="W231" s="409"/>
      <c r="X231" s="409"/>
      <c r="Y231" s="409"/>
      <c r="Z231" s="409"/>
      <c r="AA231" s="409"/>
      <c r="AB231" s="409"/>
      <c r="AC231" s="409"/>
      <c r="AD231" s="409"/>
    </row>
    <row r="232" ht="16.5" customHeight="1">
      <c r="A232" s="409"/>
      <c r="B232" s="409"/>
      <c r="C232" s="409"/>
      <c r="D232" s="409"/>
      <c r="E232" s="409"/>
      <c r="F232" s="409"/>
      <c r="G232" s="409"/>
      <c r="H232" s="409"/>
      <c r="I232" s="409"/>
      <c r="J232" s="409"/>
      <c r="K232" s="409"/>
      <c r="L232" s="409"/>
      <c r="M232" s="409"/>
      <c r="N232" s="409"/>
      <c r="O232" s="409"/>
      <c r="P232" s="409"/>
      <c r="Q232" s="409"/>
      <c r="R232" s="409"/>
      <c r="S232" s="409"/>
      <c r="T232" s="409"/>
      <c r="U232" s="409"/>
      <c r="V232" s="409"/>
      <c r="W232" s="409"/>
      <c r="X232" s="409"/>
      <c r="Y232" s="409"/>
      <c r="Z232" s="409"/>
      <c r="AA232" s="409"/>
      <c r="AB232" s="409"/>
      <c r="AC232" s="409"/>
      <c r="AD232" s="409"/>
    </row>
    <row r="233" ht="16.5" customHeight="1">
      <c r="A233" s="409"/>
      <c r="B233" s="409"/>
      <c r="C233" s="409"/>
      <c r="D233" s="409"/>
      <c r="E233" s="409"/>
      <c r="F233" s="409"/>
      <c r="G233" s="409"/>
      <c r="H233" s="409"/>
      <c r="I233" s="409"/>
      <c r="J233" s="409"/>
      <c r="K233" s="409"/>
      <c r="L233" s="409"/>
      <c r="M233" s="409"/>
      <c r="N233" s="409"/>
      <c r="O233" s="409"/>
      <c r="P233" s="409"/>
      <c r="Q233" s="409"/>
      <c r="R233" s="409"/>
      <c r="S233" s="409"/>
      <c r="T233" s="409"/>
      <c r="U233" s="409"/>
      <c r="V233" s="409"/>
      <c r="W233" s="409"/>
      <c r="X233" s="409"/>
      <c r="Y233" s="409"/>
      <c r="Z233" s="409"/>
      <c r="AA233" s="409"/>
      <c r="AB233" s="409"/>
      <c r="AC233" s="409"/>
      <c r="AD233" s="409"/>
    </row>
    <row r="234" ht="16.5" customHeight="1">
      <c r="A234" s="409"/>
      <c r="B234" s="409"/>
      <c r="C234" s="409"/>
      <c r="D234" s="409"/>
      <c r="E234" s="409"/>
      <c r="F234" s="409"/>
      <c r="G234" s="409"/>
      <c r="H234" s="409"/>
      <c r="I234" s="409"/>
      <c r="J234" s="409"/>
      <c r="K234" s="409"/>
      <c r="L234" s="409"/>
      <c r="M234" s="409"/>
      <c r="N234" s="409"/>
      <c r="O234" s="409"/>
      <c r="P234" s="409"/>
      <c r="Q234" s="409"/>
      <c r="R234" s="409"/>
      <c r="S234" s="409"/>
      <c r="T234" s="409"/>
      <c r="U234" s="409"/>
      <c r="V234" s="409"/>
      <c r="W234" s="409"/>
      <c r="X234" s="409"/>
      <c r="Y234" s="409"/>
      <c r="Z234" s="409"/>
      <c r="AA234" s="409"/>
      <c r="AB234" s="409"/>
      <c r="AC234" s="409"/>
      <c r="AD234" s="409"/>
    </row>
    <row r="235" ht="16.5" customHeight="1">
      <c r="A235" s="409"/>
      <c r="B235" s="409"/>
      <c r="C235" s="409"/>
      <c r="D235" s="409"/>
      <c r="E235" s="409"/>
      <c r="F235" s="409"/>
      <c r="G235" s="409"/>
      <c r="H235" s="409"/>
      <c r="I235" s="409"/>
      <c r="J235" s="409"/>
      <c r="K235" s="409"/>
      <c r="L235" s="409"/>
      <c r="M235" s="409"/>
      <c r="N235" s="409"/>
      <c r="O235" s="409"/>
      <c r="P235" s="409"/>
      <c r="Q235" s="409"/>
      <c r="R235" s="409"/>
      <c r="S235" s="409"/>
      <c r="T235" s="409"/>
      <c r="U235" s="409"/>
      <c r="V235" s="409"/>
      <c r="W235" s="409"/>
      <c r="X235" s="409"/>
      <c r="Y235" s="409"/>
      <c r="Z235" s="409"/>
      <c r="AA235" s="409"/>
      <c r="AB235" s="409"/>
      <c r="AC235" s="409"/>
      <c r="AD235" s="409"/>
    </row>
    <row r="236" ht="16.5" customHeight="1">
      <c r="A236" s="409"/>
      <c r="B236" s="409"/>
      <c r="C236" s="409"/>
      <c r="D236" s="409"/>
      <c r="E236" s="409"/>
      <c r="F236" s="409"/>
      <c r="G236" s="409"/>
      <c r="H236" s="409"/>
      <c r="I236" s="409"/>
      <c r="J236" s="409"/>
      <c r="K236" s="409"/>
      <c r="L236" s="409"/>
      <c r="M236" s="409"/>
      <c r="N236" s="409"/>
      <c r="O236" s="409"/>
      <c r="P236" s="409"/>
      <c r="Q236" s="409"/>
      <c r="R236" s="409"/>
      <c r="S236" s="409"/>
      <c r="T236" s="409"/>
      <c r="U236" s="409"/>
      <c r="V236" s="409"/>
      <c r="W236" s="409"/>
      <c r="X236" s="409"/>
      <c r="Y236" s="409"/>
      <c r="Z236" s="409"/>
      <c r="AA236" s="409"/>
      <c r="AB236" s="409"/>
      <c r="AC236" s="409"/>
      <c r="AD236" s="409"/>
    </row>
    <row r="237" ht="16.5" customHeight="1">
      <c r="A237" s="409"/>
      <c r="B237" s="409"/>
      <c r="C237" s="409"/>
      <c r="D237" s="409"/>
      <c r="E237" s="409"/>
      <c r="F237" s="409"/>
      <c r="G237" s="409"/>
      <c r="H237" s="409"/>
      <c r="I237" s="409"/>
      <c r="J237" s="409"/>
      <c r="K237" s="409"/>
      <c r="L237" s="409"/>
      <c r="M237" s="409"/>
      <c r="N237" s="409"/>
      <c r="O237" s="409"/>
      <c r="P237" s="409"/>
      <c r="Q237" s="409"/>
      <c r="R237" s="409"/>
      <c r="S237" s="409"/>
      <c r="T237" s="409"/>
      <c r="U237" s="409"/>
      <c r="V237" s="409"/>
      <c r="W237" s="409"/>
      <c r="X237" s="409"/>
      <c r="Y237" s="409"/>
      <c r="Z237" s="409"/>
      <c r="AA237" s="409"/>
      <c r="AB237" s="409"/>
      <c r="AC237" s="409"/>
      <c r="AD237" s="409"/>
    </row>
    <row r="238" ht="16.5" customHeight="1">
      <c r="A238" s="409"/>
      <c r="B238" s="409"/>
      <c r="C238" s="409"/>
      <c r="D238" s="409"/>
      <c r="E238" s="409"/>
      <c r="F238" s="409"/>
      <c r="G238" s="409"/>
      <c r="H238" s="409"/>
      <c r="I238" s="409"/>
      <c r="J238" s="409"/>
      <c r="K238" s="409"/>
      <c r="L238" s="409"/>
      <c r="M238" s="409"/>
      <c r="N238" s="409"/>
      <c r="O238" s="409"/>
      <c r="P238" s="409"/>
      <c r="Q238" s="409"/>
      <c r="R238" s="409"/>
      <c r="S238" s="409"/>
      <c r="T238" s="409"/>
      <c r="U238" s="409"/>
      <c r="V238" s="409"/>
      <c r="W238" s="409"/>
      <c r="X238" s="409"/>
      <c r="Y238" s="409"/>
      <c r="Z238" s="409"/>
      <c r="AA238" s="409"/>
      <c r="AB238" s="409"/>
      <c r="AC238" s="409"/>
      <c r="AD238" s="409"/>
    </row>
    <row r="239" ht="16.5" customHeight="1">
      <c r="A239" s="409"/>
      <c r="B239" s="409"/>
      <c r="C239" s="409"/>
      <c r="D239" s="409"/>
      <c r="E239" s="409"/>
      <c r="F239" s="409"/>
      <c r="G239" s="409"/>
      <c r="H239" s="409"/>
      <c r="I239" s="409"/>
      <c r="J239" s="409"/>
      <c r="K239" s="409"/>
      <c r="L239" s="409"/>
      <c r="M239" s="409"/>
      <c r="N239" s="409"/>
      <c r="O239" s="409"/>
      <c r="P239" s="409"/>
      <c r="Q239" s="409"/>
      <c r="R239" s="409"/>
      <c r="S239" s="409"/>
      <c r="T239" s="409"/>
      <c r="U239" s="409"/>
      <c r="V239" s="409"/>
      <c r="W239" s="409"/>
      <c r="X239" s="409"/>
      <c r="Y239" s="409"/>
      <c r="Z239" s="409"/>
      <c r="AA239" s="409"/>
      <c r="AB239" s="409"/>
      <c r="AC239" s="409"/>
      <c r="AD239" s="409"/>
    </row>
    <row r="240" ht="16.5" customHeight="1">
      <c r="A240" s="409"/>
      <c r="B240" s="409"/>
      <c r="C240" s="409"/>
      <c r="D240" s="409"/>
      <c r="E240" s="409"/>
      <c r="F240" s="409"/>
      <c r="G240" s="409"/>
      <c r="H240" s="409"/>
      <c r="I240" s="409"/>
      <c r="J240" s="409"/>
      <c r="K240" s="409"/>
      <c r="L240" s="409"/>
      <c r="M240" s="409"/>
      <c r="N240" s="409"/>
      <c r="O240" s="409"/>
      <c r="P240" s="409"/>
      <c r="Q240" s="409"/>
      <c r="R240" s="409"/>
      <c r="S240" s="409"/>
      <c r="T240" s="409"/>
      <c r="U240" s="409"/>
      <c r="V240" s="409"/>
      <c r="W240" s="409"/>
      <c r="X240" s="409"/>
      <c r="Y240" s="409"/>
      <c r="Z240" s="409"/>
      <c r="AA240" s="409"/>
      <c r="AB240" s="409"/>
      <c r="AC240" s="409"/>
      <c r="AD240" s="409"/>
    </row>
    <row r="241" ht="16.5" customHeight="1">
      <c r="A241" s="409"/>
      <c r="B241" s="409"/>
      <c r="C241" s="409"/>
      <c r="D241" s="409"/>
      <c r="E241" s="409"/>
      <c r="F241" s="409"/>
      <c r="G241" s="409"/>
      <c r="H241" s="409"/>
      <c r="I241" s="409"/>
      <c r="J241" s="409"/>
      <c r="K241" s="409"/>
      <c r="L241" s="409"/>
      <c r="M241" s="409"/>
      <c r="N241" s="409"/>
      <c r="O241" s="409"/>
      <c r="P241" s="409"/>
      <c r="Q241" s="409"/>
      <c r="R241" s="409"/>
      <c r="S241" s="409"/>
      <c r="T241" s="409"/>
      <c r="U241" s="409"/>
      <c r="V241" s="409"/>
      <c r="W241" s="409"/>
      <c r="X241" s="409"/>
      <c r="Y241" s="409"/>
      <c r="Z241" s="409"/>
      <c r="AA241" s="409"/>
      <c r="AB241" s="409"/>
      <c r="AC241" s="409"/>
      <c r="AD241" s="409"/>
    </row>
    <row r="242" ht="16.5" customHeight="1">
      <c r="A242" s="409"/>
      <c r="B242" s="409"/>
      <c r="C242" s="409"/>
      <c r="D242" s="409"/>
      <c r="E242" s="409"/>
      <c r="F242" s="409"/>
      <c r="G242" s="409"/>
      <c r="H242" s="409"/>
      <c r="I242" s="409"/>
      <c r="J242" s="409"/>
      <c r="K242" s="409"/>
      <c r="L242" s="409"/>
      <c r="M242" s="409"/>
      <c r="N242" s="409"/>
      <c r="O242" s="409"/>
      <c r="P242" s="409"/>
      <c r="Q242" s="409"/>
      <c r="R242" s="409"/>
      <c r="S242" s="409"/>
      <c r="T242" s="409"/>
      <c r="U242" s="409"/>
      <c r="V242" s="409"/>
      <c r="W242" s="409"/>
      <c r="X242" s="409"/>
      <c r="Y242" s="409"/>
      <c r="Z242" s="409"/>
      <c r="AA242" s="409"/>
      <c r="AB242" s="409"/>
      <c r="AC242" s="409"/>
      <c r="AD242" s="409"/>
    </row>
    <row r="243" ht="16.5" customHeight="1">
      <c r="A243" s="409"/>
      <c r="B243" s="409"/>
      <c r="C243" s="409"/>
      <c r="D243" s="409"/>
      <c r="E243" s="409"/>
      <c r="F243" s="409"/>
      <c r="G243" s="409"/>
      <c r="H243" s="409"/>
      <c r="I243" s="409"/>
      <c r="J243" s="409"/>
      <c r="K243" s="409"/>
      <c r="L243" s="409"/>
      <c r="M243" s="409"/>
      <c r="N243" s="409"/>
      <c r="O243" s="409"/>
      <c r="P243" s="409"/>
      <c r="Q243" s="409"/>
      <c r="R243" s="409"/>
      <c r="S243" s="409"/>
      <c r="T243" s="409"/>
      <c r="U243" s="409"/>
      <c r="V243" s="409"/>
      <c r="W243" s="409"/>
      <c r="X243" s="409"/>
      <c r="Y243" s="409"/>
      <c r="Z243" s="409"/>
      <c r="AA243" s="409"/>
      <c r="AB243" s="409"/>
      <c r="AC243" s="409"/>
      <c r="AD243" s="409"/>
    </row>
    <row r="244" ht="16.5" customHeight="1">
      <c r="A244" s="409"/>
      <c r="B244" s="409"/>
      <c r="C244" s="409"/>
      <c r="D244" s="409"/>
      <c r="E244" s="409"/>
      <c r="F244" s="409"/>
      <c r="G244" s="409"/>
      <c r="H244" s="409"/>
      <c r="I244" s="409"/>
      <c r="J244" s="409"/>
      <c r="K244" s="409"/>
      <c r="L244" s="409"/>
      <c r="M244" s="409"/>
      <c r="N244" s="409"/>
      <c r="O244" s="409"/>
      <c r="P244" s="409"/>
      <c r="Q244" s="409"/>
      <c r="R244" s="409"/>
      <c r="S244" s="409"/>
      <c r="T244" s="409"/>
      <c r="U244" s="409"/>
      <c r="V244" s="409"/>
      <c r="W244" s="409"/>
      <c r="X244" s="409"/>
      <c r="Y244" s="409"/>
      <c r="Z244" s="409"/>
      <c r="AA244" s="409"/>
      <c r="AB244" s="409"/>
      <c r="AC244" s="409"/>
      <c r="AD244" s="409"/>
    </row>
    <row r="245" ht="16.5" customHeight="1">
      <c r="A245" s="409"/>
      <c r="B245" s="409"/>
      <c r="C245" s="409"/>
      <c r="D245" s="409"/>
      <c r="E245" s="409"/>
      <c r="F245" s="409"/>
      <c r="G245" s="409"/>
      <c r="H245" s="409"/>
      <c r="I245" s="409"/>
      <c r="J245" s="409"/>
      <c r="K245" s="409"/>
      <c r="L245" s="409"/>
      <c r="M245" s="409"/>
      <c r="N245" s="409"/>
      <c r="O245" s="409"/>
      <c r="P245" s="409"/>
      <c r="Q245" s="409"/>
      <c r="R245" s="409"/>
      <c r="S245" s="409"/>
      <c r="T245" s="409"/>
      <c r="U245" s="409"/>
      <c r="V245" s="409"/>
      <c r="W245" s="409"/>
      <c r="X245" s="409"/>
      <c r="Y245" s="409"/>
      <c r="Z245" s="409"/>
      <c r="AA245" s="409"/>
      <c r="AB245" s="409"/>
      <c r="AC245" s="409"/>
      <c r="AD245" s="409"/>
    </row>
    <row r="246" ht="16.5" customHeight="1">
      <c r="A246" s="409"/>
      <c r="B246" s="409"/>
      <c r="C246" s="409"/>
      <c r="D246" s="409"/>
      <c r="E246" s="409"/>
      <c r="F246" s="409"/>
      <c r="G246" s="409"/>
      <c r="H246" s="409"/>
      <c r="I246" s="409"/>
      <c r="J246" s="409"/>
      <c r="K246" s="409"/>
      <c r="L246" s="409"/>
      <c r="M246" s="409"/>
      <c r="N246" s="409"/>
      <c r="O246" s="409"/>
      <c r="P246" s="409"/>
      <c r="Q246" s="409"/>
      <c r="R246" s="409"/>
      <c r="S246" s="409"/>
      <c r="T246" s="409"/>
      <c r="U246" s="409"/>
      <c r="V246" s="409"/>
      <c r="W246" s="409"/>
      <c r="X246" s="409"/>
      <c r="Y246" s="409"/>
      <c r="Z246" s="409"/>
      <c r="AA246" s="409"/>
      <c r="AB246" s="409"/>
      <c r="AC246" s="409"/>
      <c r="AD246" s="409"/>
    </row>
    <row r="247" ht="16.5" customHeight="1">
      <c r="A247" s="409"/>
      <c r="B247" s="409"/>
      <c r="C247" s="409"/>
      <c r="D247" s="409"/>
      <c r="E247" s="409"/>
      <c r="F247" s="409"/>
      <c r="G247" s="409"/>
      <c r="H247" s="409"/>
      <c r="I247" s="409"/>
      <c r="J247" s="409"/>
      <c r="K247" s="409"/>
      <c r="L247" s="409"/>
      <c r="M247" s="409"/>
      <c r="N247" s="409"/>
      <c r="O247" s="409"/>
      <c r="P247" s="409"/>
      <c r="Q247" s="409"/>
      <c r="R247" s="409"/>
      <c r="S247" s="409"/>
      <c r="T247" s="409"/>
      <c r="U247" s="409"/>
      <c r="V247" s="409"/>
      <c r="W247" s="409"/>
      <c r="X247" s="409"/>
      <c r="Y247" s="409"/>
      <c r="Z247" s="409"/>
      <c r="AA247" s="409"/>
      <c r="AB247" s="409"/>
      <c r="AC247" s="409"/>
      <c r="AD247" s="409"/>
    </row>
    <row r="248" ht="16.5" customHeight="1">
      <c r="A248" s="409"/>
      <c r="B248" s="409"/>
      <c r="C248" s="409"/>
      <c r="D248" s="409"/>
      <c r="E248" s="409"/>
      <c r="F248" s="409"/>
      <c r="G248" s="409"/>
      <c r="H248" s="409"/>
      <c r="I248" s="409"/>
      <c r="J248" s="409"/>
      <c r="K248" s="409"/>
      <c r="L248" s="409"/>
      <c r="M248" s="409"/>
      <c r="N248" s="409"/>
      <c r="O248" s="409"/>
      <c r="P248" s="409"/>
      <c r="Q248" s="409"/>
      <c r="R248" s="409"/>
      <c r="S248" s="409"/>
      <c r="T248" s="409"/>
      <c r="U248" s="409"/>
      <c r="V248" s="409"/>
      <c r="W248" s="409"/>
      <c r="X248" s="409"/>
      <c r="Y248" s="409"/>
      <c r="Z248" s="409"/>
      <c r="AA248" s="409"/>
      <c r="AB248" s="409"/>
      <c r="AC248" s="409"/>
      <c r="AD248" s="409"/>
    </row>
    <row r="249" ht="16.5" customHeight="1">
      <c r="A249" s="409"/>
      <c r="B249" s="409"/>
      <c r="C249" s="409"/>
      <c r="D249" s="409"/>
      <c r="E249" s="409"/>
      <c r="F249" s="409"/>
      <c r="G249" s="409"/>
      <c r="H249" s="409"/>
      <c r="I249" s="409"/>
      <c r="J249" s="409"/>
      <c r="K249" s="409"/>
      <c r="L249" s="409"/>
      <c r="M249" s="409"/>
      <c r="N249" s="409"/>
      <c r="O249" s="409"/>
      <c r="P249" s="409"/>
      <c r="Q249" s="409"/>
      <c r="R249" s="409"/>
      <c r="S249" s="409"/>
      <c r="T249" s="409"/>
      <c r="U249" s="409"/>
      <c r="V249" s="409"/>
      <c r="W249" s="409"/>
      <c r="X249" s="409"/>
      <c r="Y249" s="409"/>
      <c r="Z249" s="409"/>
      <c r="AA249" s="409"/>
      <c r="AB249" s="409"/>
      <c r="AC249" s="409"/>
      <c r="AD249" s="409"/>
    </row>
    <row r="250" ht="16.5" customHeight="1">
      <c r="A250" s="409"/>
      <c r="B250" s="409"/>
      <c r="C250" s="409"/>
      <c r="D250" s="409"/>
      <c r="E250" s="409"/>
      <c r="F250" s="409"/>
      <c r="G250" s="409"/>
      <c r="H250" s="409"/>
      <c r="I250" s="409"/>
      <c r="J250" s="409"/>
      <c r="K250" s="409"/>
      <c r="L250" s="409"/>
      <c r="M250" s="409"/>
      <c r="N250" s="409"/>
      <c r="O250" s="409"/>
      <c r="P250" s="409"/>
      <c r="Q250" s="409"/>
      <c r="R250" s="409"/>
      <c r="S250" s="409"/>
      <c r="T250" s="409"/>
      <c r="U250" s="409"/>
      <c r="V250" s="409"/>
      <c r="W250" s="409"/>
      <c r="X250" s="409"/>
      <c r="Y250" s="409"/>
      <c r="Z250" s="409"/>
      <c r="AA250" s="409"/>
      <c r="AB250" s="409"/>
      <c r="AC250" s="409"/>
      <c r="AD250" s="409"/>
    </row>
    <row r="251" ht="16.5" customHeight="1">
      <c r="A251" s="409"/>
      <c r="B251" s="409"/>
      <c r="C251" s="409"/>
      <c r="D251" s="409"/>
      <c r="E251" s="409"/>
      <c r="F251" s="409"/>
      <c r="G251" s="409"/>
      <c r="H251" s="409"/>
      <c r="I251" s="409"/>
      <c r="J251" s="409"/>
      <c r="K251" s="409"/>
      <c r="L251" s="409"/>
      <c r="M251" s="409"/>
      <c r="N251" s="409"/>
      <c r="O251" s="409"/>
      <c r="P251" s="409"/>
      <c r="Q251" s="409"/>
      <c r="R251" s="409"/>
      <c r="S251" s="409"/>
      <c r="T251" s="409"/>
      <c r="U251" s="409"/>
      <c r="V251" s="409"/>
      <c r="W251" s="409"/>
      <c r="X251" s="409"/>
      <c r="Y251" s="409"/>
      <c r="Z251" s="409"/>
      <c r="AA251" s="409"/>
      <c r="AB251" s="409"/>
      <c r="AC251" s="409"/>
      <c r="AD251" s="409"/>
    </row>
    <row r="252" ht="16.5" customHeight="1">
      <c r="A252" s="409"/>
      <c r="B252" s="409"/>
      <c r="C252" s="409"/>
      <c r="D252" s="409"/>
      <c r="E252" s="409"/>
      <c r="F252" s="409"/>
      <c r="G252" s="409"/>
      <c r="H252" s="409"/>
      <c r="I252" s="409"/>
      <c r="J252" s="409"/>
      <c r="K252" s="409"/>
      <c r="L252" s="409"/>
      <c r="M252" s="409"/>
      <c r="N252" s="409"/>
      <c r="O252" s="409"/>
      <c r="P252" s="409"/>
      <c r="Q252" s="409"/>
      <c r="R252" s="409"/>
      <c r="S252" s="409"/>
      <c r="T252" s="409"/>
      <c r="U252" s="409"/>
      <c r="V252" s="409"/>
      <c r="W252" s="409"/>
      <c r="X252" s="409"/>
      <c r="Y252" s="409"/>
      <c r="Z252" s="409"/>
      <c r="AA252" s="409"/>
      <c r="AB252" s="409"/>
      <c r="AC252" s="409"/>
      <c r="AD252" s="409"/>
    </row>
    <row r="253" ht="16.5" customHeight="1">
      <c r="A253" s="409"/>
      <c r="B253" s="409"/>
      <c r="C253" s="409"/>
      <c r="D253" s="409"/>
      <c r="E253" s="409"/>
      <c r="F253" s="409"/>
      <c r="G253" s="409"/>
      <c r="H253" s="409"/>
      <c r="I253" s="409"/>
      <c r="J253" s="409"/>
      <c r="K253" s="409"/>
      <c r="L253" s="409"/>
      <c r="M253" s="409"/>
      <c r="N253" s="409"/>
      <c r="O253" s="409"/>
      <c r="P253" s="409"/>
      <c r="Q253" s="409"/>
      <c r="R253" s="409"/>
      <c r="S253" s="409"/>
      <c r="T253" s="409"/>
      <c r="U253" s="409"/>
      <c r="V253" s="409"/>
      <c r="W253" s="409"/>
      <c r="X253" s="409"/>
      <c r="Y253" s="409"/>
      <c r="Z253" s="409"/>
      <c r="AA253" s="409"/>
      <c r="AB253" s="409"/>
      <c r="AC253" s="409"/>
      <c r="AD253" s="409"/>
    </row>
    <row r="254" ht="16.5" customHeight="1">
      <c r="A254" s="409"/>
      <c r="B254" s="409"/>
      <c r="C254" s="409"/>
      <c r="D254" s="409"/>
      <c r="E254" s="409"/>
      <c r="F254" s="409"/>
      <c r="G254" s="409"/>
      <c r="H254" s="409"/>
      <c r="I254" s="409"/>
      <c r="J254" s="409"/>
      <c r="K254" s="409"/>
      <c r="L254" s="409"/>
      <c r="M254" s="409"/>
      <c r="N254" s="409"/>
      <c r="O254" s="409"/>
      <c r="P254" s="409"/>
      <c r="Q254" s="409"/>
      <c r="R254" s="409"/>
      <c r="S254" s="409"/>
      <c r="T254" s="409"/>
      <c r="U254" s="409"/>
      <c r="V254" s="409"/>
      <c r="W254" s="409"/>
      <c r="X254" s="409"/>
      <c r="Y254" s="409"/>
      <c r="Z254" s="409"/>
      <c r="AA254" s="409"/>
      <c r="AB254" s="409"/>
      <c r="AC254" s="409"/>
      <c r="AD254" s="409"/>
    </row>
    <row r="255" ht="16.5" customHeight="1">
      <c r="A255" s="409"/>
      <c r="B255" s="409"/>
      <c r="C255" s="409"/>
      <c r="D255" s="409"/>
      <c r="E255" s="409"/>
      <c r="F255" s="409"/>
      <c r="G255" s="409"/>
      <c r="H255" s="409"/>
      <c r="I255" s="409"/>
      <c r="J255" s="409"/>
      <c r="K255" s="409"/>
      <c r="L255" s="409"/>
      <c r="M255" s="409"/>
      <c r="N255" s="409"/>
      <c r="O255" s="409"/>
      <c r="P255" s="409"/>
      <c r="Q255" s="409"/>
      <c r="R255" s="409"/>
      <c r="S255" s="409"/>
      <c r="T255" s="409"/>
      <c r="U255" s="409"/>
      <c r="V255" s="409"/>
      <c r="W255" s="409"/>
      <c r="X255" s="409"/>
      <c r="Y255" s="409"/>
      <c r="Z255" s="409"/>
      <c r="AA255" s="409"/>
      <c r="AB255" s="409"/>
      <c r="AC255" s="409"/>
      <c r="AD255" s="409"/>
    </row>
    <row r="256" ht="16.5" customHeight="1">
      <c r="A256" s="409"/>
      <c r="B256" s="409"/>
      <c r="C256" s="409"/>
      <c r="D256" s="409"/>
      <c r="E256" s="409"/>
      <c r="F256" s="409"/>
      <c r="G256" s="409"/>
      <c r="H256" s="409"/>
      <c r="I256" s="409"/>
      <c r="J256" s="409"/>
      <c r="K256" s="409"/>
      <c r="L256" s="409"/>
      <c r="M256" s="409"/>
      <c r="N256" s="409"/>
      <c r="O256" s="409"/>
      <c r="P256" s="409"/>
      <c r="Q256" s="409"/>
      <c r="R256" s="409"/>
      <c r="S256" s="409"/>
      <c r="T256" s="409"/>
      <c r="U256" s="409"/>
      <c r="V256" s="409"/>
      <c r="W256" s="409"/>
      <c r="X256" s="409"/>
      <c r="Y256" s="409"/>
      <c r="Z256" s="409"/>
      <c r="AA256" s="409"/>
      <c r="AB256" s="409"/>
      <c r="AC256" s="409"/>
      <c r="AD256" s="409"/>
    </row>
    <row r="257" ht="16.5" customHeight="1">
      <c r="A257" s="409"/>
      <c r="B257" s="409"/>
      <c r="C257" s="409"/>
      <c r="D257" s="409"/>
      <c r="E257" s="409"/>
      <c r="F257" s="409"/>
      <c r="G257" s="409"/>
      <c r="H257" s="409"/>
      <c r="I257" s="409"/>
      <c r="J257" s="409"/>
      <c r="K257" s="409"/>
      <c r="L257" s="409"/>
      <c r="M257" s="409"/>
      <c r="N257" s="409"/>
      <c r="O257" s="409"/>
      <c r="P257" s="409"/>
      <c r="Q257" s="409"/>
      <c r="R257" s="409"/>
      <c r="S257" s="409"/>
      <c r="T257" s="409"/>
      <c r="U257" s="409"/>
      <c r="V257" s="409"/>
      <c r="W257" s="409"/>
      <c r="X257" s="409"/>
      <c r="Y257" s="409"/>
      <c r="Z257" s="409"/>
      <c r="AA257" s="409"/>
      <c r="AB257" s="409"/>
      <c r="AC257" s="409"/>
      <c r="AD257" s="409"/>
    </row>
    <row r="258" ht="16.5" customHeight="1">
      <c r="A258" s="409"/>
      <c r="B258" s="409"/>
      <c r="C258" s="409"/>
      <c r="D258" s="409"/>
      <c r="E258" s="409"/>
      <c r="F258" s="409"/>
      <c r="G258" s="409"/>
      <c r="H258" s="409"/>
      <c r="I258" s="409"/>
      <c r="J258" s="409"/>
      <c r="K258" s="409"/>
      <c r="L258" s="409"/>
      <c r="M258" s="409"/>
      <c r="N258" s="409"/>
      <c r="O258" s="409"/>
      <c r="P258" s="409"/>
      <c r="Q258" s="409"/>
      <c r="R258" s="409"/>
      <c r="S258" s="409"/>
      <c r="T258" s="409"/>
      <c r="U258" s="409"/>
      <c r="V258" s="409"/>
      <c r="W258" s="409"/>
      <c r="X258" s="409"/>
      <c r="Y258" s="409"/>
      <c r="Z258" s="409"/>
      <c r="AA258" s="409"/>
      <c r="AB258" s="409"/>
      <c r="AC258" s="409"/>
      <c r="AD258" s="409"/>
    </row>
    <row r="259" ht="16.5" customHeight="1">
      <c r="A259" s="409"/>
      <c r="B259" s="409"/>
      <c r="C259" s="409"/>
      <c r="D259" s="409"/>
      <c r="E259" s="409"/>
      <c r="F259" s="409"/>
      <c r="G259" s="409"/>
      <c r="H259" s="409"/>
      <c r="I259" s="409"/>
      <c r="J259" s="409"/>
      <c r="K259" s="409"/>
      <c r="L259" s="409"/>
      <c r="M259" s="409"/>
      <c r="N259" s="409"/>
      <c r="O259" s="409"/>
      <c r="P259" s="409"/>
      <c r="Q259" s="409"/>
      <c r="R259" s="409"/>
      <c r="S259" s="409"/>
      <c r="T259" s="409"/>
      <c r="U259" s="409"/>
      <c r="V259" s="409"/>
      <c r="W259" s="409"/>
      <c r="X259" s="409"/>
      <c r="Y259" s="409"/>
      <c r="Z259" s="409"/>
      <c r="AA259" s="409"/>
      <c r="AB259" s="409"/>
      <c r="AC259" s="409"/>
      <c r="AD259" s="409"/>
    </row>
    <row r="260" ht="16.5" customHeight="1">
      <c r="A260" s="409"/>
      <c r="B260" s="409"/>
      <c r="C260" s="409"/>
      <c r="D260" s="409"/>
      <c r="E260" s="409"/>
      <c r="F260" s="409"/>
      <c r="G260" s="409"/>
      <c r="H260" s="409"/>
      <c r="I260" s="409"/>
      <c r="J260" s="409"/>
      <c r="K260" s="409"/>
      <c r="L260" s="409"/>
      <c r="M260" s="409"/>
      <c r="N260" s="409"/>
      <c r="O260" s="409"/>
      <c r="P260" s="409"/>
      <c r="Q260" s="409"/>
      <c r="R260" s="409"/>
      <c r="S260" s="409"/>
      <c r="T260" s="409"/>
      <c r="U260" s="409"/>
      <c r="V260" s="409"/>
      <c r="W260" s="409"/>
      <c r="X260" s="409"/>
      <c r="Y260" s="409"/>
      <c r="Z260" s="409"/>
      <c r="AA260" s="409"/>
      <c r="AB260" s="409"/>
      <c r="AC260" s="409"/>
      <c r="AD260" s="409"/>
    </row>
    <row r="261" ht="16.5" customHeight="1">
      <c r="A261" s="409"/>
      <c r="B261" s="409"/>
      <c r="C261" s="409"/>
      <c r="D261" s="409"/>
      <c r="E261" s="409"/>
      <c r="F261" s="409"/>
      <c r="G261" s="409"/>
      <c r="H261" s="409"/>
      <c r="I261" s="409"/>
      <c r="J261" s="409"/>
      <c r="K261" s="409"/>
      <c r="L261" s="409"/>
      <c r="M261" s="409"/>
      <c r="N261" s="409"/>
      <c r="O261" s="409"/>
      <c r="P261" s="409"/>
      <c r="Q261" s="409"/>
      <c r="R261" s="409"/>
      <c r="S261" s="409"/>
      <c r="T261" s="409"/>
      <c r="U261" s="409"/>
      <c r="V261" s="409"/>
      <c r="W261" s="409"/>
      <c r="X261" s="409"/>
      <c r="Y261" s="409"/>
      <c r="Z261" s="409"/>
      <c r="AA261" s="409"/>
      <c r="AB261" s="409"/>
      <c r="AC261" s="409"/>
      <c r="AD261" s="409"/>
    </row>
    <row r="262" ht="16.5" customHeight="1">
      <c r="A262" s="409"/>
      <c r="B262" s="409"/>
      <c r="C262" s="409"/>
      <c r="D262" s="409"/>
      <c r="E262" s="409"/>
      <c r="F262" s="409"/>
      <c r="G262" s="409"/>
      <c r="H262" s="409"/>
      <c r="I262" s="409"/>
      <c r="J262" s="409"/>
      <c r="K262" s="409"/>
      <c r="L262" s="409"/>
      <c r="M262" s="409"/>
      <c r="N262" s="409"/>
      <c r="O262" s="409"/>
      <c r="P262" s="409"/>
      <c r="Q262" s="409"/>
      <c r="R262" s="409"/>
      <c r="S262" s="409"/>
      <c r="T262" s="409"/>
      <c r="U262" s="409"/>
      <c r="V262" s="409"/>
      <c r="W262" s="409"/>
      <c r="X262" s="409"/>
      <c r="Y262" s="409"/>
      <c r="Z262" s="409"/>
      <c r="AA262" s="409"/>
      <c r="AB262" s="409"/>
      <c r="AC262" s="409"/>
      <c r="AD262" s="409"/>
    </row>
    <row r="263" ht="16.5" customHeight="1">
      <c r="A263" s="409"/>
      <c r="B263" s="409"/>
      <c r="C263" s="409"/>
      <c r="D263" s="409"/>
      <c r="E263" s="409"/>
      <c r="F263" s="409"/>
      <c r="G263" s="409"/>
      <c r="H263" s="409"/>
      <c r="I263" s="409"/>
      <c r="J263" s="409"/>
      <c r="K263" s="409"/>
      <c r="L263" s="409"/>
      <c r="M263" s="409"/>
      <c r="N263" s="409"/>
      <c r="O263" s="409"/>
      <c r="P263" s="409"/>
      <c r="Q263" s="409"/>
      <c r="R263" s="409"/>
      <c r="S263" s="409"/>
      <c r="T263" s="409"/>
      <c r="U263" s="409"/>
      <c r="V263" s="409"/>
      <c r="W263" s="409"/>
      <c r="X263" s="409"/>
      <c r="Y263" s="409"/>
      <c r="Z263" s="409"/>
      <c r="AA263" s="409"/>
      <c r="AB263" s="409"/>
      <c r="AC263" s="409"/>
      <c r="AD263" s="409"/>
    </row>
    <row r="264" ht="16.5" customHeight="1">
      <c r="A264" s="409"/>
      <c r="B264" s="409"/>
      <c r="C264" s="409"/>
      <c r="D264" s="409"/>
      <c r="E264" s="409"/>
      <c r="F264" s="409"/>
      <c r="G264" s="409"/>
      <c r="H264" s="409"/>
      <c r="I264" s="409"/>
      <c r="J264" s="409"/>
      <c r="K264" s="409"/>
      <c r="L264" s="409"/>
      <c r="M264" s="409"/>
      <c r="N264" s="409"/>
      <c r="O264" s="409"/>
      <c r="P264" s="409"/>
      <c r="Q264" s="409"/>
      <c r="R264" s="409"/>
      <c r="S264" s="409"/>
      <c r="T264" s="409"/>
      <c r="U264" s="409"/>
      <c r="V264" s="409"/>
      <c r="W264" s="409"/>
      <c r="X264" s="409"/>
      <c r="Y264" s="409"/>
      <c r="Z264" s="409"/>
      <c r="AA264" s="409"/>
      <c r="AB264" s="409"/>
      <c r="AC264" s="409"/>
      <c r="AD264" s="409"/>
    </row>
    <row r="265" ht="16.5" customHeight="1">
      <c r="A265" s="409"/>
      <c r="B265" s="409"/>
      <c r="C265" s="409"/>
      <c r="D265" s="409"/>
      <c r="E265" s="409"/>
      <c r="F265" s="409"/>
      <c r="G265" s="409"/>
      <c r="H265" s="409"/>
      <c r="I265" s="409"/>
      <c r="J265" s="409"/>
      <c r="K265" s="409"/>
      <c r="L265" s="409"/>
      <c r="M265" s="409"/>
      <c r="N265" s="409"/>
      <c r="O265" s="409"/>
      <c r="P265" s="409"/>
      <c r="Q265" s="409"/>
      <c r="R265" s="409"/>
      <c r="S265" s="409"/>
      <c r="T265" s="409"/>
      <c r="U265" s="409"/>
      <c r="V265" s="409"/>
      <c r="W265" s="409"/>
      <c r="X265" s="409"/>
      <c r="Y265" s="409"/>
      <c r="Z265" s="409"/>
      <c r="AA265" s="409"/>
      <c r="AB265" s="409"/>
      <c r="AC265" s="409"/>
      <c r="AD265" s="409"/>
    </row>
    <row r="266" ht="16.5" customHeight="1">
      <c r="A266" s="409"/>
      <c r="B266" s="409"/>
      <c r="C266" s="409"/>
      <c r="D266" s="409"/>
      <c r="E266" s="409"/>
      <c r="F266" s="409"/>
      <c r="G266" s="409"/>
      <c r="H266" s="409"/>
      <c r="I266" s="409"/>
      <c r="J266" s="409"/>
      <c r="K266" s="409"/>
      <c r="L266" s="409"/>
      <c r="M266" s="409"/>
      <c r="N266" s="409"/>
      <c r="O266" s="409"/>
      <c r="P266" s="409"/>
      <c r="Q266" s="409"/>
      <c r="R266" s="409"/>
      <c r="S266" s="409"/>
      <c r="T266" s="409"/>
      <c r="U266" s="409"/>
      <c r="V266" s="409"/>
      <c r="W266" s="409"/>
      <c r="X266" s="409"/>
      <c r="Y266" s="409"/>
      <c r="Z266" s="409"/>
      <c r="AA266" s="409"/>
      <c r="AB266" s="409"/>
      <c r="AC266" s="409"/>
      <c r="AD266" s="409"/>
    </row>
    <row r="267" ht="16.5" customHeight="1">
      <c r="A267" s="409"/>
      <c r="B267" s="409"/>
      <c r="C267" s="409"/>
      <c r="D267" s="409"/>
      <c r="E267" s="409"/>
      <c r="F267" s="409"/>
      <c r="G267" s="409"/>
      <c r="H267" s="409"/>
      <c r="I267" s="409"/>
      <c r="J267" s="409"/>
      <c r="K267" s="409"/>
      <c r="L267" s="409"/>
      <c r="M267" s="409"/>
      <c r="N267" s="409"/>
      <c r="O267" s="409"/>
      <c r="P267" s="409"/>
      <c r="Q267" s="409"/>
      <c r="R267" s="409"/>
      <c r="S267" s="409"/>
      <c r="T267" s="409"/>
      <c r="U267" s="409"/>
      <c r="V267" s="409"/>
      <c r="W267" s="409"/>
      <c r="X267" s="409"/>
      <c r="Y267" s="409"/>
      <c r="Z267" s="409"/>
      <c r="AA267" s="409"/>
      <c r="AB267" s="409"/>
      <c r="AC267" s="409"/>
      <c r="AD267" s="409"/>
    </row>
    <row r="268" ht="16.5" customHeight="1">
      <c r="A268" s="409"/>
      <c r="B268" s="409"/>
      <c r="C268" s="409"/>
      <c r="D268" s="409"/>
      <c r="E268" s="409"/>
      <c r="F268" s="409"/>
      <c r="G268" s="409"/>
      <c r="H268" s="409"/>
      <c r="I268" s="409"/>
      <c r="J268" s="409"/>
      <c r="K268" s="409"/>
      <c r="L268" s="409"/>
      <c r="M268" s="409"/>
      <c r="N268" s="409"/>
      <c r="O268" s="409"/>
      <c r="P268" s="409"/>
      <c r="Q268" s="409"/>
      <c r="R268" s="409"/>
      <c r="S268" s="409"/>
      <c r="T268" s="409"/>
      <c r="U268" s="409"/>
      <c r="V268" s="409"/>
      <c r="W268" s="409"/>
      <c r="X268" s="409"/>
      <c r="Y268" s="409"/>
      <c r="Z268" s="409"/>
      <c r="AA268" s="409"/>
      <c r="AB268" s="409"/>
      <c r="AC268" s="409"/>
      <c r="AD268" s="409"/>
    </row>
    <row r="269" ht="16.5" customHeight="1">
      <c r="A269" s="409"/>
      <c r="B269" s="409"/>
      <c r="C269" s="409"/>
      <c r="D269" s="409"/>
      <c r="E269" s="409"/>
      <c r="F269" s="409"/>
      <c r="G269" s="409"/>
      <c r="H269" s="409"/>
      <c r="I269" s="409"/>
      <c r="J269" s="409"/>
      <c r="K269" s="409"/>
      <c r="L269" s="409"/>
      <c r="M269" s="409"/>
      <c r="N269" s="409"/>
      <c r="O269" s="409"/>
      <c r="P269" s="409"/>
      <c r="Q269" s="409"/>
      <c r="R269" s="409"/>
      <c r="S269" s="409"/>
      <c r="T269" s="409"/>
      <c r="U269" s="409"/>
      <c r="V269" s="409"/>
      <c r="W269" s="409"/>
      <c r="X269" s="409"/>
      <c r="Y269" s="409"/>
      <c r="Z269" s="409"/>
      <c r="AA269" s="409"/>
      <c r="AB269" s="409"/>
      <c r="AC269" s="409"/>
      <c r="AD269" s="409"/>
    </row>
    <row r="270" ht="16.5" customHeight="1">
      <c r="A270" s="409"/>
      <c r="B270" s="409"/>
      <c r="C270" s="409"/>
      <c r="D270" s="409"/>
      <c r="E270" s="409"/>
      <c r="F270" s="409"/>
      <c r="G270" s="409"/>
      <c r="H270" s="409"/>
      <c r="I270" s="409"/>
      <c r="J270" s="409"/>
      <c r="K270" s="409"/>
      <c r="L270" s="409"/>
      <c r="M270" s="409"/>
      <c r="N270" s="409"/>
      <c r="O270" s="409"/>
      <c r="P270" s="409"/>
      <c r="Q270" s="409"/>
      <c r="R270" s="409"/>
      <c r="S270" s="409"/>
      <c r="T270" s="409"/>
      <c r="U270" s="409"/>
      <c r="V270" s="409"/>
      <c r="W270" s="409"/>
      <c r="X270" s="409"/>
      <c r="Y270" s="409"/>
      <c r="Z270" s="409"/>
      <c r="AA270" s="409"/>
      <c r="AB270" s="409"/>
      <c r="AC270" s="409"/>
      <c r="AD270" s="409"/>
    </row>
    <row r="271" ht="16.5" customHeight="1">
      <c r="A271" s="409"/>
      <c r="B271" s="409"/>
      <c r="C271" s="409"/>
      <c r="D271" s="409"/>
      <c r="E271" s="409"/>
      <c r="F271" s="409"/>
      <c r="G271" s="409"/>
      <c r="H271" s="409"/>
      <c r="I271" s="409"/>
      <c r="J271" s="409"/>
      <c r="K271" s="409"/>
      <c r="L271" s="409"/>
      <c r="M271" s="409"/>
      <c r="N271" s="409"/>
      <c r="O271" s="409"/>
      <c r="P271" s="409"/>
      <c r="Q271" s="409"/>
      <c r="R271" s="409"/>
      <c r="S271" s="409"/>
      <c r="T271" s="409"/>
      <c r="U271" s="409"/>
      <c r="V271" s="409"/>
      <c r="W271" s="409"/>
      <c r="X271" s="409"/>
      <c r="Y271" s="409"/>
      <c r="Z271" s="409"/>
      <c r="AA271" s="409"/>
      <c r="AB271" s="409"/>
      <c r="AC271" s="409"/>
      <c r="AD271" s="409"/>
    </row>
    <row r="272" ht="16.5" customHeight="1">
      <c r="A272" s="409"/>
      <c r="B272" s="409"/>
      <c r="C272" s="409"/>
      <c r="D272" s="409"/>
      <c r="E272" s="409"/>
      <c r="F272" s="409"/>
      <c r="G272" s="409"/>
      <c r="H272" s="409"/>
      <c r="I272" s="409"/>
      <c r="J272" s="409"/>
      <c r="K272" s="409"/>
      <c r="L272" s="409"/>
      <c r="M272" s="409"/>
      <c r="N272" s="409"/>
      <c r="O272" s="409"/>
      <c r="P272" s="409"/>
      <c r="Q272" s="409"/>
      <c r="R272" s="409"/>
      <c r="S272" s="409"/>
      <c r="T272" s="409"/>
      <c r="U272" s="409"/>
      <c r="V272" s="409"/>
      <c r="W272" s="409"/>
      <c r="X272" s="409"/>
      <c r="Y272" s="409"/>
      <c r="Z272" s="409"/>
      <c r="AA272" s="409"/>
      <c r="AB272" s="409"/>
      <c r="AC272" s="409"/>
      <c r="AD272" s="409"/>
    </row>
    <row r="273" ht="16.5" customHeight="1">
      <c r="A273" s="409"/>
      <c r="B273" s="409"/>
      <c r="C273" s="409"/>
      <c r="D273" s="409"/>
      <c r="E273" s="409"/>
      <c r="F273" s="409"/>
      <c r="G273" s="409"/>
      <c r="H273" s="409"/>
      <c r="I273" s="409"/>
      <c r="J273" s="409"/>
      <c r="K273" s="409"/>
      <c r="L273" s="409"/>
      <c r="M273" s="409"/>
      <c r="N273" s="409"/>
      <c r="O273" s="409"/>
      <c r="P273" s="409"/>
      <c r="Q273" s="409"/>
      <c r="R273" s="409"/>
      <c r="S273" s="409"/>
      <c r="T273" s="409"/>
      <c r="U273" s="409"/>
      <c r="V273" s="409"/>
      <c r="W273" s="409"/>
      <c r="X273" s="409"/>
      <c r="Y273" s="409"/>
      <c r="Z273" s="409"/>
      <c r="AA273" s="409"/>
      <c r="AB273" s="409"/>
      <c r="AC273" s="409"/>
      <c r="AD273" s="409"/>
    </row>
    <row r="274" ht="16.5" customHeight="1">
      <c r="A274" s="409"/>
      <c r="B274" s="409"/>
      <c r="C274" s="409"/>
      <c r="D274" s="409"/>
      <c r="E274" s="409"/>
      <c r="F274" s="409"/>
      <c r="G274" s="409"/>
      <c r="H274" s="409"/>
      <c r="I274" s="409"/>
      <c r="J274" s="409"/>
      <c r="K274" s="409"/>
      <c r="L274" s="409"/>
      <c r="M274" s="409"/>
      <c r="N274" s="409"/>
      <c r="O274" s="409"/>
      <c r="P274" s="409"/>
      <c r="Q274" s="409"/>
      <c r="R274" s="409"/>
      <c r="S274" s="409"/>
      <c r="T274" s="409"/>
      <c r="U274" s="409"/>
      <c r="V274" s="409"/>
      <c r="W274" s="409"/>
      <c r="X274" s="409"/>
      <c r="Y274" s="409"/>
      <c r="Z274" s="409"/>
      <c r="AA274" s="409"/>
      <c r="AB274" s="409"/>
      <c r="AC274" s="409"/>
      <c r="AD274" s="409"/>
    </row>
    <row r="275" ht="16.5" customHeight="1">
      <c r="A275" s="409"/>
      <c r="B275" s="409"/>
      <c r="C275" s="409"/>
      <c r="D275" s="409"/>
      <c r="E275" s="409"/>
      <c r="F275" s="409"/>
      <c r="G275" s="409"/>
      <c r="H275" s="409"/>
      <c r="I275" s="409"/>
      <c r="J275" s="409"/>
      <c r="K275" s="409"/>
      <c r="L275" s="409"/>
      <c r="M275" s="409"/>
      <c r="N275" s="409"/>
      <c r="O275" s="409"/>
      <c r="P275" s="409"/>
      <c r="Q275" s="409"/>
      <c r="R275" s="409"/>
      <c r="S275" s="409"/>
      <c r="T275" s="409"/>
      <c r="U275" s="409"/>
      <c r="V275" s="409"/>
      <c r="W275" s="409"/>
      <c r="X275" s="409"/>
      <c r="Y275" s="409"/>
      <c r="Z275" s="409"/>
      <c r="AA275" s="409"/>
      <c r="AB275" s="409"/>
      <c r="AC275" s="409"/>
      <c r="AD275" s="409"/>
    </row>
    <row r="276" ht="16.5" customHeight="1">
      <c r="A276" s="409"/>
      <c r="B276" s="409"/>
      <c r="C276" s="409"/>
      <c r="D276" s="409"/>
      <c r="E276" s="409"/>
      <c r="F276" s="409"/>
      <c r="G276" s="409"/>
      <c r="H276" s="409"/>
      <c r="I276" s="409"/>
      <c r="J276" s="409"/>
      <c r="K276" s="409"/>
      <c r="L276" s="409"/>
      <c r="M276" s="409"/>
      <c r="N276" s="409"/>
      <c r="O276" s="409"/>
      <c r="P276" s="409"/>
      <c r="Q276" s="409"/>
      <c r="R276" s="409"/>
      <c r="S276" s="409"/>
      <c r="T276" s="409"/>
      <c r="U276" s="409"/>
      <c r="V276" s="409"/>
      <c r="W276" s="409"/>
      <c r="X276" s="409"/>
      <c r="Y276" s="409"/>
      <c r="Z276" s="409"/>
      <c r="AA276" s="409"/>
      <c r="AB276" s="409"/>
      <c r="AC276" s="409"/>
      <c r="AD276" s="409"/>
    </row>
    <row r="277" ht="16.5" customHeight="1">
      <c r="A277" s="409"/>
      <c r="B277" s="409"/>
      <c r="C277" s="409"/>
      <c r="D277" s="409"/>
      <c r="E277" s="409"/>
      <c r="F277" s="409"/>
      <c r="G277" s="409"/>
      <c r="H277" s="409"/>
      <c r="I277" s="409"/>
      <c r="J277" s="409"/>
      <c r="K277" s="409"/>
      <c r="L277" s="409"/>
      <c r="M277" s="409"/>
      <c r="N277" s="409"/>
      <c r="O277" s="409"/>
      <c r="P277" s="409"/>
      <c r="Q277" s="409"/>
      <c r="R277" s="409"/>
      <c r="S277" s="409"/>
      <c r="T277" s="409"/>
      <c r="U277" s="409"/>
      <c r="V277" s="409"/>
      <c r="W277" s="409"/>
      <c r="X277" s="409"/>
      <c r="Y277" s="409"/>
      <c r="Z277" s="409"/>
      <c r="AA277" s="409"/>
      <c r="AB277" s="409"/>
      <c r="AC277" s="409"/>
      <c r="AD277" s="409"/>
    </row>
    <row r="278" ht="16.5" customHeight="1">
      <c r="A278" s="409"/>
      <c r="B278" s="409"/>
      <c r="C278" s="409"/>
      <c r="D278" s="409"/>
      <c r="E278" s="409"/>
      <c r="F278" s="409"/>
      <c r="G278" s="409"/>
      <c r="H278" s="409"/>
      <c r="I278" s="409"/>
      <c r="J278" s="409"/>
      <c r="K278" s="409"/>
      <c r="L278" s="409"/>
      <c r="M278" s="409"/>
      <c r="N278" s="409"/>
      <c r="O278" s="409"/>
      <c r="P278" s="409"/>
      <c r="Q278" s="409"/>
      <c r="R278" s="409"/>
      <c r="S278" s="409"/>
      <c r="T278" s="409"/>
      <c r="U278" s="409"/>
      <c r="V278" s="409"/>
      <c r="W278" s="409"/>
      <c r="X278" s="409"/>
      <c r="Y278" s="409"/>
      <c r="Z278" s="409"/>
      <c r="AA278" s="409"/>
      <c r="AB278" s="409"/>
      <c r="AC278" s="409"/>
      <c r="AD278" s="409"/>
    </row>
    <row r="279" ht="16.5" customHeight="1">
      <c r="A279" s="409"/>
      <c r="B279" s="409"/>
      <c r="C279" s="409"/>
      <c r="D279" s="409"/>
      <c r="E279" s="409"/>
      <c r="F279" s="409"/>
      <c r="G279" s="409"/>
      <c r="H279" s="409"/>
      <c r="I279" s="409"/>
      <c r="J279" s="409"/>
      <c r="K279" s="409"/>
      <c r="L279" s="409"/>
      <c r="M279" s="409"/>
      <c r="N279" s="409"/>
      <c r="O279" s="409"/>
      <c r="P279" s="409"/>
      <c r="Q279" s="409"/>
      <c r="R279" s="409"/>
      <c r="S279" s="409"/>
      <c r="T279" s="409"/>
      <c r="U279" s="409"/>
      <c r="V279" s="409"/>
      <c r="W279" s="409"/>
      <c r="X279" s="409"/>
      <c r="Y279" s="409"/>
      <c r="Z279" s="409"/>
      <c r="AA279" s="409"/>
      <c r="AB279" s="409"/>
      <c r="AC279" s="409"/>
      <c r="AD279" s="409"/>
    </row>
    <row r="280" ht="16.5" customHeight="1">
      <c r="A280" s="409"/>
      <c r="B280" s="409"/>
      <c r="C280" s="409"/>
      <c r="D280" s="409"/>
      <c r="E280" s="409"/>
      <c r="F280" s="409"/>
      <c r="G280" s="409"/>
      <c r="H280" s="409"/>
      <c r="I280" s="409"/>
      <c r="J280" s="409"/>
      <c r="K280" s="409"/>
      <c r="L280" s="409"/>
      <c r="M280" s="409"/>
      <c r="N280" s="409"/>
      <c r="O280" s="409"/>
      <c r="P280" s="409"/>
      <c r="Q280" s="409"/>
      <c r="R280" s="409"/>
      <c r="S280" s="409"/>
      <c r="T280" s="409"/>
      <c r="U280" s="409"/>
      <c r="V280" s="409"/>
      <c r="W280" s="409"/>
      <c r="X280" s="409"/>
      <c r="Y280" s="409"/>
      <c r="Z280" s="409"/>
      <c r="AA280" s="409"/>
      <c r="AB280" s="409"/>
      <c r="AC280" s="409"/>
      <c r="AD280" s="409"/>
    </row>
    <row r="281" ht="16.5" customHeight="1">
      <c r="A281" s="409"/>
      <c r="B281" s="409"/>
      <c r="C281" s="409"/>
      <c r="D281" s="409"/>
      <c r="E281" s="409"/>
      <c r="F281" s="409"/>
      <c r="G281" s="409"/>
      <c r="H281" s="409"/>
      <c r="I281" s="409"/>
      <c r="J281" s="409"/>
      <c r="K281" s="409"/>
      <c r="L281" s="409"/>
      <c r="M281" s="409"/>
      <c r="N281" s="409"/>
      <c r="O281" s="409"/>
      <c r="P281" s="409"/>
      <c r="Q281" s="409"/>
      <c r="R281" s="409"/>
      <c r="S281" s="409"/>
      <c r="T281" s="409"/>
      <c r="U281" s="409"/>
      <c r="V281" s="409"/>
      <c r="W281" s="409"/>
      <c r="X281" s="409"/>
      <c r="Y281" s="409"/>
      <c r="Z281" s="409"/>
      <c r="AA281" s="409"/>
      <c r="AB281" s="409"/>
      <c r="AC281" s="409"/>
      <c r="AD281" s="409"/>
    </row>
    <row r="282" ht="16.5" customHeight="1">
      <c r="A282" s="409"/>
      <c r="B282" s="409"/>
      <c r="C282" s="409"/>
      <c r="D282" s="409"/>
      <c r="E282" s="409"/>
      <c r="F282" s="409"/>
      <c r="G282" s="409"/>
      <c r="H282" s="409"/>
      <c r="I282" s="409"/>
      <c r="J282" s="409"/>
      <c r="K282" s="409"/>
      <c r="L282" s="409"/>
      <c r="M282" s="409"/>
      <c r="N282" s="409"/>
      <c r="O282" s="409"/>
      <c r="P282" s="409"/>
      <c r="Q282" s="409"/>
      <c r="R282" s="409"/>
      <c r="S282" s="409"/>
      <c r="T282" s="409"/>
      <c r="U282" s="409"/>
      <c r="V282" s="409"/>
      <c r="W282" s="409"/>
      <c r="X282" s="409"/>
      <c r="Y282" s="409"/>
      <c r="Z282" s="409"/>
      <c r="AA282" s="409"/>
      <c r="AB282" s="409"/>
      <c r="AC282" s="409"/>
      <c r="AD282" s="409"/>
    </row>
    <row r="283" ht="16.5" customHeight="1">
      <c r="A283" s="409"/>
      <c r="B283" s="409"/>
      <c r="C283" s="409"/>
      <c r="D283" s="409"/>
      <c r="E283" s="409"/>
      <c r="F283" s="409"/>
      <c r="G283" s="409"/>
      <c r="H283" s="409"/>
      <c r="I283" s="409"/>
      <c r="J283" s="409"/>
      <c r="K283" s="409"/>
      <c r="L283" s="409"/>
      <c r="M283" s="409"/>
      <c r="N283" s="409"/>
      <c r="O283" s="409"/>
      <c r="P283" s="409"/>
      <c r="Q283" s="409"/>
      <c r="R283" s="409"/>
      <c r="S283" s="409"/>
      <c r="T283" s="409"/>
      <c r="U283" s="409"/>
      <c r="V283" s="409"/>
      <c r="W283" s="409"/>
      <c r="X283" s="409"/>
      <c r="Y283" s="409"/>
      <c r="Z283" s="409"/>
      <c r="AA283" s="409"/>
      <c r="AB283" s="409"/>
      <c r="AC283" s="409"/>
      <c r="AD283" s="409"/>
    </row>
    <row r="284" ht="16.5" customHeight="1">
      <c r="A284" s="409"/>
      <c r="B284" s="409"/>
      <c r="C284" s="409"/>
      <c r="D284" s="409"/>
      <c r="E284" s="409"/>
      <c r="F284" s="409"/>
      <c r="G284" s="409"/>
      <c r="H284" s="409"/>
      <c r="I284" s="409"/>
      <c r="J284" s="409"/>
      <c r="K284" s="409"/>
      <c r="L284" s="409"/>
      <c r="M284" s="409"/>
      <c r="N284" s="409"/>
      <c r="O284" s="409"/>
      <c r="P284" s="409"/>
      <c r="Q284" s="409"/>
      <c r="R284" s="409"/>
      <c r="S284" s="409"/>
      <c r="T284" s="409"/>
      <c r="U284" s="409"/>
      <c r="V284" s="409"/>
      <c r="W284" s="409"/>
      <c r="X284" s="409"/>
      <c r="Y284" s="409"/>
      <c r="Z284" s="409"/>
      <c r="AA284" s="409"/>
      <c r="AB284" s="409"/>
      <c r="AC284" s="409"/>
      <c r="AD284" s="409"/>
    </row>
    <row r="285" ht="16.5" customHeight="1">
      <c r="A285" s="409"/>
      <c r="B285" s="409"/>
      <c r="C285" s="409"/>
      <c r="D285" s="409"/>
      <c r="E285" s="409"/>
      <c r="F285" s="409"/>
      <c r="G285" s="409"/>
      <c r="H285" s="409"/>
      <c r="I285" s="409"/>
      <c r="J285" s="409"/>
      <c r="K285" s="409"/>
      <c r="L285" s="409"/>
      <c r="M285" s="409"/>
      <c r="N285" s="409"/>
      <c r="O285" s="409"/>
      <c r="P285" s="409"/>
      <c r="Q285" s="409"/>
      <c r="R285" s="409"/>
      <c r="S285" s="409"/>
      <c r="T285" s="409"/>
      <c r="U285" s="409"/>
      <c r="V285" s="409"/>
      <c r="W285" s="409"/>
      <c r="X285" s="409"/>
      <c r="Y285" s="409"/>
      <c r="Z285" s="409"/>
      <c r="AA285" s="409"/>
      <c r="AB285" s="409"/>
      <c r="AC285" s="409"/>
      <c r="AD285" s="409"/>
    </row>
    <row r="286" ht="16.5" customHeight="1">
      <c r="A286" s="409"/>
      <c r="B286" s="409"/>
      <c r="C286" s="409"/>
      <c r="D286" s="409"/>
      <c r="E286" s="409"/>
      <c r="F286" s="409"/>
      <c r="G286" s="409"/>
      <c r="H286" s="409"/>
      <c r="I286" s="409"/>
      <c r="J286" s="409"/>
      <c r="K286" s="409"/>
      <c r="L286" s="409"/>
      <c r="M286" s="409"/>
      <c r="N286" s="409"/>
      <c r="O286" s="409"/>
      <c r="P286" s="409"/>
      <c r="Q286" s="409"/>
      <c r="R286" s="409"/>
      <c r="S286" s="409"/>
      <c r="T286" s="409"/>
      <c r="U286" s="409"/>
      <c r="V286" s="409"/>
      <c r="W286" s="409"/>
      <c r="X286" s="409"/>
      <c r="Y286" s="409"/>
      <c r="Z286" s="409"/>
      <c r="AA286" s="409"/>
      <c r="AB286" s="409"/>
      <c r="AC286" s="409"/>
      <c r="AD286" s="409"/>
    </row>
    <row r="287" ht="16.5" customHeight="1">
      <c r="A287" s="409"/>
      <c r="B287" s="409"/>
      <c r="C287" s="409"/>
      <c r="D287" s="409"/>
      <c r="E287" s="409"/>
      <c r="F287" s="409"/>
      <c r="G287" s="409"/>
      <c r="H287" s="409"/>
      <c r="I287" s="409"/>
      <c r="J287" s="409"/>
      <c r="K287" s="409"/>
      <c r="L287" s="409"/>
      <c r="M287" s="409"/>
      <c r="N287" s="409"/>
      <c r="O287" s="409"/>
      <c r="P287" s="409"/>
      <c r="Q287" s="409"/>
      <c r="R287" s="409"/>
      <c r="S287" s="409"/>
      <c r="T287" s="409"/>
      <c r="U287" s="409"/>
      <c r="V287" s="409"/>
      <c r="W287" s="409"/>
      <c r="X287" s="409"/>
      <c r="Y287" s="409"/>
      <c r="Z287" s="409"/>
      <c r="AA287" s="409"/>
      <c r="AB287" s="409"/>
      <c r="AC287" s="409"/>
      <c r="AD287" s="409"/>
    </row>
    <row r="288" ht="16.5" customHeight="1">
      <c r="A288" s="409"/>
      <c r="B288" s="409"/>
      <c r="C288" s="409"/>
      <c r="D288" s="409"/>
      <c r="E288" s="409"/>
      <c r="F288" s="409"/>
      <c r="G288" s="409"/>
      <c r="H288" s="409"/>
      <c r="I288" s="409"/>
      <c r="J288" s="409"/>
      <c r="K288" s="409"/>
      <c r="L288" s="409"/>
      <c r="M288" s="409"/>
      <c r="N288" s="409"/>
      <c r="O288" s="409"/>
      <c r="P288" s="409"/>
      <c r="Q288" s="409"/>
      <c r="R288" s="409"/>
      <c r="S288" s="409"/>
      <c r="T288" s="409"/>
      <c r="U288" s="409"/>
      <c r="V288" s="409"/>
      <c r="W288" s="409"/>
      <c r="X288" s="409"/>
      <c r="Y288" s="409"/>
      <c r="Z288" s="409"/>
      <c r="AA288" s="409"/>
      <c r="AB288" s="409"/>
      <c r="AC288" s="409"/>
      <c r="AD288" s="409"/>
    </row>
    <row r="289" ht="16.5" customHeight="1">
      <c r="A289" s="409"/>
      <c r="B289" s="409"/>
      <c r="C289" s="409"/>
      <c r="D289" s="409"/>
      <c r="E289" s="409"/>
      <c r="F289" s="409"/>
      <c r="G289" s="409"/>
      <c r="H289" s="409"/>
      <c r="I289" s="409"/>
      <c r="J289" s="409"/>
      <c r="K289" s="409"/>
      <c r="L289" s="409"/>
      <c r="M289" s="409"/>
      <c r="N289" s="409"/>
      <c r="O289" s="409"/>
      <c r="P289" s="409"/>
      <c r="Q289" s="409"/>
      <c r="R289" s="409"/>
      <c r="S289" s="409"/>
      <c r="T289" s="409"/>
      <c r="U289" s="409"/>
      <c r="V289" s="409"/>
      <c r="W289" s="409"/>
      <c r="X289" s="409"/>
      <c r="Y289" s="409"/>
      <c r="Z289" s="409"/>
      <c r="AA289" s="409"/>
      <c r="AB289" s="409"/>
      <c r="AC289" s="409"/>
      <c r="AD289" s="409"/>
    </row>
    <row r="290" ht="16.5" customHeight="1">
      <c r="A290" s="409"/>
      <c r="B290" s="409"/>
      <c r="C290" s="409"/>
      <c r="D290" s="409"/>
      <c r="E290" s="409"/>
      <c r="F290" s="409"/>
      <c r="G290" s="409"/>
      <c r="H290" s="409"/>
      <c r="I290" s="409"/>
      <c r="J290" s="409"/>
      <c r="K290" s="409"/>
      <c r="L290" s="409"/>
      <c r="M290" s="409"/>
      <c r="N290" s="409"/>
      <c r="O290" s="409"/>
      <c r="P290" s="409"/>
      <c r="Q290" s="409"/>
      <c r="R290" s="409"/>
      <c r="S290" s="409"/>
      <c r="T290" s="409"/>
      <c r="U290" s="409"/>
      <c r="V290" s="409"/>
      <c r="W290" s="409"/>
      <c r="X290" s="409"/>
      <c r="Y290" s="409"/>
      <c r="Z290" s="409"/>
      <c r="AA290" s="409"/>
      <c r="AB290" s="409"/>
      <c r="AC290" s="409"/>
      <c r="AD290" s="409"/>
    </row>
    <row r="291" ht="16.5" customHeight="1">
      <c r="A291" s="409"/>
      <c r="B291" s="409"/>
      <c r="C291" s="409"/>
      <c r="D291" s="409"/>
      <c r="E291" s="409"/>
      <c r="F291" s="409"/>
      <c r="G291" s="409"/>
      <c r="H291" s="409"/>
      <c r="I291" s="409"/>
      <c r="J291" s="409"/>
      <c r="K291" s="409"/>
      <c r="L291" s="409"/>
      <c r="M291" s="409"/>
      <c r="N291" s="409"/>
      <c r="O291" s="409"/>
      <c r="P291" s="409"/>
      <c r="Q291" s="409"/>
      <c r="R291" s="409"/>
      <c r="S291" s="409"/>
      <c r="T291" s="409"/>
      <c r="U291" s="409"/>
      <c r="V291" s="409"/>
      <c r="W291" s="409"/>
      <c r="X291" s="409"/>
      <c r="Y291" s="409"/>
      <c r="Z291" s="409"/>
      <c r="AA291" s="409"/>
      <c r="AB291" s="409"/>
      <c r="AC291" s="409"/>
      <c r="AD291" s="409"/>
    </row>
    <row r="292" ht="16.5" customHeight="1">
      <c r="A292" s="409"/>
      <c r="B292" s="409"/>
      <c r="C292" s="409"/>
      <c r="D292" s="409"/>
      <c r="E292" s="409"/>
      <c r="F292" s="409"/>
      <c r="G292" s="409"/>
      <c r="H292" s="409"/>
      <c r="I292" s="409"/>
      <c r="J292" s="409"/>
      <c r="K292" s="409"/>
      <c r="L292" s="409"/>
      <c r="M292" s="409"/>
      <c r="N292" s="409"/>
      <c r="O292" s="409"/>
      <c r="P292" s="409"/>
      <c r="Q292" s="409"/>
      <c r="R292" s="409"/>
      <c r="S292" s="409"/>
      <c r="T292" s="409"/>
      <c r="U292" s="409"/>
      <c r="V292" s="409"/>
      <c r="W292" s="409"/>
      <c r="X292" s="409"/>
      <c r="Y292" s="409"/>
      <c r="Z292" s="409"/>
      <c r="AA292" s="409"/>
      <c r="AB292" s="409"/>
      <c r="AC292" s="409"/>
      <c r="AD292" s="409"/>
    </row>
    <row r="293" ht="16.5" customHeight="1">
      <c r="A293" s="409"/>
      <c r="B293" s="409"/>
      <c r="C293" s="409"/>
      <c r="D293" s="409"/>
      <c r="E293" s="409"/>
      <c r="F293" s="409"/>
      <c r="G293" s="409"/>
      <c r="H293" s="409"/>
      <c r="I293" s="409"/>
      <c r="J293" s="409"/>
      <c r="K293" s="409"/>
      <c r="L293" s="409"/>
      <c r="M293" s="409"/>
      <c r="N293" s="409"/>
      <c r="O293" s="409"/>
      <c r="P293" s="409"/>
      <c r="Q293" s="409"/>
      <c r="R293" s="409"/>
      <c r="S293" s="409"/>
      <c r="T293" s="409"/>
      <c r="U293" s="409"/>
      <c r="V293" s="409"/>
      <c r="W293" s="409"/>
      <c r="X293" s="409"/>
      <c r="Y293" s="409"/>
      <c r="Z293" s="409"/>
      <c r="AA293" s="409"/>
      <c r="AB293" s="409"/>
      <c r="AC293" s="409"/>
      <c r="AD293" s="409"/>
    </row>
    <row r="294" ht="16.5" customHeight="1">
      <c r="A294" s="409"/>
      <c r="B294" s="409"/>
      <c r="C294" s="409"/>
      <c r="D294" s="409"/>
      <c r="E294" s="409"/>
      <c r="F294" s="409"/>
      <c r="G294" s="409"/>
      <c r="H294" s="409"/>
      <c r="I294" s="409"/>
      <c r="J294" s="409"/>
      <c r="K294" s="409"/>
      <c r="L294" s="409"/>
      <c r="M294" s="409"/>
      <c r="N294" s="409"/>
      <c r="O294" s="409"/>
      <c r="P294" s="409"/>
      <c r="Q294" s="409"/>
      <c r="R294" s="409"/>
      <c r="S294" s="409"/>
      <c r="T294" s="409"/>
      <c r="U294" s="409"/>
      <c r="V294" s="409"/>
      <c r="W294" s="409"/>
      <c r="X294" s="409"/>
      <c r="Y294" s="409"/>
      <c r="Z294" s="409"/>
      <c r="AA294" s="409"/>
      <c r="AB294" s="409"/>
      <c r="AC294" s="409"/>
      <c r="AD294" s="409"/>
    </row>
    <row r="295" ht="16.5" customHeight="1">
      <c r="A295" s="409"/>
      <c r="B295" s="409"/>
      <c r="C295" s="409"/>
      <c r="D295" s="409"/>
      <c r="E295" s="409"/>
      <c r="F295" s="409"/>
      <c r="G295" s="409"/>
      <c r="H295" s="409"/>
      <c r="I295" s="409"/>
      <c r="J295" s="409"/>
      <c r="K295" s="409"/>
      <c r="L295" s="409"/>
      <c r="M295" s="409"/>
      <c r="N295" s="409"/>
      <c r="O295" s="409"/>
      <c r="P295" s="409"/>
      <c r="Q295" s="409"/>
      <c r="R295" s="409"/>
      <c r="S295" s="409"/>
      <c r="T295" s="409"/>
      <c r="U295" s="409"/>
      <c r="V295" s="409"/>
      <c r="W295" s="409"/>
      <c r="X295" s="409"/>
      <c r="Y295" s="409"/>
      <c r="Z295" s="409"/>
      <c r="AA295" s="409"/>
      <c r="AB295" s="409"/>
      <c r="AC295" s="409"/>
      <c r="AD295" s="409"/>
    </row>
    <row r="296" ht="16.5" customHeight="1">
      <c r="A296" s="409"/>
      <c r="B296" s="409"/>
      <c r="C296" s="409"/>
      <c r="D296" s="409"/>
      <c r="E296" s="409"/>
      <c r="F296" s="409"/>
      <c r="G296" s="409"/>
      <c r="H296" s="409"/>
      <c r="I296" s="409"/>
      <c r="J296" s="409"/>
      <c r="K296" s="409"/>
      <c r="L296" s="409"/>
      <c r="M296" s="409"/>
      <c r="N296" s="409"/>
      <c r="O296" s="409"/>
      <c r="P296" s="409"/>
      <c r="Q296" s="409"/>
      <c r="R296" s="409"/>
      <c r="S296" s="409"/>
      <c r="T296" s="409"/>
      <c r="U296" s="409"/>
      <c r="V296" s="409"/>
      <c r="W296" s="409"/>
      <c r="X296" s="409"/>
      <c r="Y296" s="409"/>
      <c r="Z296" s="409"/>
      <c r="AA296" s="409"/>
      <c r="AB296" s="409"/>
      <c r="AC296" s="409"/>
      <c r="AD296" s="409"/>
    </row>
    <row r="297" ht="16.5" customHeight="1">
      <c r="A297" s="409"/>
      <c r="B297" s="409"/>
      <c r="C297" s="409"/>
      <c r="D297" s="409"/>
      <c r="E297" s="409"/>
      <c r="F297" s="409"/>
      <c r="G297" s="409"/>
      <c r="H297" s="409"/>
      <c r="I297" s="409"/>
      <c r="J297" s="409"/>
      <c r="K297" s="409"/>
      <c r="L297" s="409"/>
      <c r="M297" s="409"/>
      <c r="N297" s="409"/>
      <c r="O297" s="409"/>
      <c r="P297" s="409"/>
      <c r="Q297" s="409"/>
      <c r="R297" s="409"/>
      <c r="S297" s="409"/>
      <c r="T297" s="409"/>
      <c r="U297" s="409"/>
      <c r="V297" s="409"/>
      <c r="W297" s="409"/>
      <c r="X297" s="409"/>
      <c r="Y297" s="409"/>
      <c r="Z297" s="409"/>
      <c r="AA297" s="409"/>
      <c r="AB297" s="409"/>
      <c r="AC297" s="409"/>
      <c r="AD297" s="409"/>
    </row>
    <row r="298" ht="16.5" customHeight="1">
      <c r="A298" s="409"/>
      <c r="B298" s="409"/>
      <c r="C298" s="409"/>
      <c r="D298" s="409"/>
      <c r="E298" s="409"/>
      <c r="F298" s="409"/>
      <c r="G298" s="409"/>
      <c r="H298" s="409"/>
      <c r="I298" s="409"/>
      <c r="J298" s="409"/>
      <c r="K298" s="409"/>
      <c r="L298" s="409"/>
      <c r="M298" s="409"/>
      <c r="N298" s="409"/>
      <c r="O298" s="409"/>
      <c r="P298" s="409"/>
      <c r="Q298" s="409"/>
      <c r="R298" s="409"/>
      <c r="S298" s="409"/>
      <c r="T298" s="409"/>
      <c r="U298" s="409"/>
      <c r="V298" s="409"/>
      <c r="W298" s="409"/>
      <c r="X298" s="409"/>
      <c r="Y298" s="409"/>
      <c r="Z298" s="409"/>
      <c r="AA298" s="409"/>
      <c r="AB298" s="409"/>
      <c r="AC298" s="409"/>
      <c r="AD298" s="409"/>
    </row>
    <row r="299" ht="16.5" customHeight="1">
      <c r="A299" s="409"/>
      <c r="B299" s="409"/>
      <c r="C299" s="409"/>
      <c r="D299" s="409"/>
      <c r="E299" s="409"/>
      <c r="F299" s="409"/>
      <c r="G299" s="409"/>
      <c r="H299" s="409"/>
      <c r="I299" s="409"/>
      <c r="J299" s="409"/>
      <c r="K299" s="409"/>
      <c r="L299" s="409"/>
      <c r="M299" s="409"/>
      <c r="N299" s="409"/>
      <c r="O299" s="409"/>
      <c r="P299" s="409"/>
      <c r="Q299" s="409"/>
      <c r="R299" s="409"/>
      <c r="S299" s="409"/>
      <c r="T299" s="409"/>
      <c r="U299" s="409"/>
      <c r="V299" s="409"/>
      <c r="W299" s="409"/>
      <c r="X299" s="409"/>
      <c r="Y299" s="409"/>
      <c r="Z299" s="409"/>
      <c r="AA299" s="409"/>
      <c r="AB299" s="409"/>
      <c r="AC299" s="409"/>
      <c r="AD299" s="409"/>
    </row>
    <row r="300" ht="16.5" customHeight="1">
      <c r="A300" s="409"/>
      <c r="B300" s="409"/>
      <c r="C300" s="409"/>
      <c r="D300" s="409"/>
      <c r="E300" s="409"/>
      <c r="F300" s="409"/>
      <c r="G300" s="409"/>
      <c r="H300" s="409"/>
      <c r="I300" s="409"/>
      <c r="J300" s="409"/>
      <c r="K300" s="409"/>
      <c r="L300" s="409"/>
      <c r="M300" s="409"/>
      <c r="N300" s="409"/>
      <c r="O300" s="409"/>
      <c r="P300" s="409"/>
      <c r="Q300" s="409"/>
      <c r="R300" s="409"/>
      <c r="S300" s="409"/>
      <c r="T300" s="409"/>
      <c r="U300" s="409"/>
      <c r="V300" s="409"/>
      <c r="W300" s="409"/>
      <c r="X300" s="409"/>
      <c r="Y300" s="409"/>
      <c r="Z300" s="409"/>
      <c r="AA300" s="409"/>
      <c r="AB300" s="409"/>
      <c r="AC300" s="409"/>
      <c r="AD300" s="409"/>
    </row>
    <row r="301" ht="16.5" customHeight="1">
      <c r="A301" s="409"/>
      <c r="B301" s="409"/>
      <c r="C301" s="409"/>
      <c r="D301" s="409"/>
      <c r="E301" s="409"/>
      <c r="F301" s="409"/>
      <c r="G301" s="409"/>
      <c r="H301" s="409"/>
      <c r="I301" s="409"/>
      <c r="J301" s="409"/>
      <c r="K301" s="409"/>
      <c r="L301" s="409"/>
      <c r="M301" s="409"/>
      <c r="N301" s="409"/>
      <c r="O301" s="409"/>
      <c r="P301" s="409"/>
      <c r="Q301" s="409"/>
      <c r="R301" s="409"/>
      <c r="S301" s="409"/>
      <c r="T301" s="409"/>
      <c r="U301" s="409"/>
      <c r="V301" s="409"/>
      <c r="W301" s="409"/>
      <c r="X301" s="409"/>
      <c r="Y301" s="409"/>
      <c r="Z301" s="409"/>
      <c r="AA301" s="409"/>
      <c r="AB301" s="409"/>
      <c r="AC301" s="409"/>
      <c r="AD301" s="409"/>
    </row>
    <row r="302" ht="16.5" customHeight="1">
      <c r="A302" s="409"/>
      <c r="B302" s="409"/>
      <c r="C302" s="409"/>
      <c r="D302" s="409"/>
      <c r="E302" s="409"/>
      <c r="F302" s="409"/>
      <c r="G302" s="409"/>
      <c r="H302" s="409"/>
      <c r="I302" s="409"/>
      <c r="J302" s="409"/>
      <c r="K302" s="409"/>
      <c r="L302" s="409"/>
      <c r="M302" s="409"/>
      <c r="N302" s="409"/>
      <c r="O302" s="409"/>
      <c r="P302" s="409"/>
      <c r="Q302" s="409"/>
      <c r="R302" s="409"/>
      <c r="S302" s="409"/>
      <c r="T302" s="409"/>
      <c r="U302" s="409"/>
      <c r="V302" s="409"/>
      <c r="W302" s="409"/>
      <c r="X302" s="409"/>
      <c r="Y302" s="409"/>
      <c r="Z302" s="409"/>
      <c r="AA302" s="409"/>
      <c r="AB302" s="409"/>
      <c r="AC302" s="409"/>
      <c r="AD302" s="409"/>
    </row>
    <row r="303" ht="16.5" customHeight="1">
      <c r="A303" s="409"/>
      <c r="B303" s="409"/>
      <c r="C303" s="409"/>
      <c r="D303" s="409"/>
      <c r="E303" s="409"/>
      <c r="F303" s="409"/>
      <c r="G303" s="409"/>
      <c r="H303" s="409"/>
      <c r="I303" s="409"/>
      <c r="J303" s="409"/>
      <c r="K303" s="409"/>
      <c r="L303" s="409"/>
      <c r="M303" s="409"/>
      <c r="N303" s="409"/>
      <c r="O303" s="409"/>
      <c r="P303" s="409"/>
      <c r="Q303" s="409"/>
      <c r="R303" s="409"/>
      <c r="S303" s="409"/>
      <c r="T303" s="409"/>
      <c r="U303" s="409"/>
      <c r="V303" s="409"/>
      <c r="W303" s="409"/>
      <c r="X303" s="409"/>
      <c r="Y303" s="409"/>
      <c r="Z303" s="409"/>
      <c r="AA303" s="409"/>
      <c r="AB303" s="409"/>
      <c r="AC303" s="409"/>
      <c r="AD303" s="409"/>
    </row>
    <row r="304" ht="16.5" customHeight="1">
      <c r="A304" s="409"/>
      <c r="B304" s="409"/>
      <c r="C304" s="409"/>
      <c r="D304" s="409"/>
      <c r="E304" s="409"/>
      <c r="F304" s="409"/>
      <c r="G304" s="409"/>
      <c r="H304" s="409"/>
      <c r="I304" s="409"/>
      <c r="J304" s="409"/>
      <c r="K304" s="409"/>
      <c r="L304" s="409"/>
      <c r="M304" s="409"/>
      <c r="N304" s="409"/>
      <c r="O304" s="409"/>
      <c r="P304" s="409"/>
      <c r="Q304" s="409"/>
      <c r="R304" s="409"/>
      <c r="S304" s="409"/>
      <c r="T304" s="409"/>
      <c r="U304" s="409"/>
      <c r="V304" s="409"/>
      <c r="W304" s="409"/>
      <c r="X304" s="409"/>
      <c r="Y304" s="409"/>
      <c r="Z304" s="409"/>
      <c r="AA304" s="409"/>
      <c r="AB304" s="409"/>
      <c r="AC304" s="409"/>
      <c r="AD304" s="409"/>
    </row>
    <row r="305" ht="16.5" customHeight="1">
      <c r="A305" s="409"/>
      <c r="B305" s="409"/>
      <c r="C305" s="409"/>
      <c r="D305" s="409"/>
      <c r="E305" s="409"/>
      <c r="F305" s="409"/>
      <c r="G305" s="409"/>
      <c r="H305" s="409"/>
      <c r="I305" s="409"/>
      <c r="J305" s="409"/>
      <c r="K305" s="409"/>
      <c r="L305" s="409"/>
      <c r="M305" s="409"/>
      <c r="N305" s="409"/>
      <c r="O305" s="409"/>
      <c r="P305" s="409"/>
      <c r="Q305" s="409"/>
      <c r="R305" s="409"/>
      <c r="S305" s="409"/>
      <c r="T305" s="409"/>
      <c r="U305" s="409"/>
      <c r="V305" s="409"/>
      <c r="W305" s="409"/>
      <c r="X305" s="409"/>
      <c r="Y305" s="409"/>
      <c r="Z305" s="409"/>
      <c r="AA305" s="409"/>
      <c r="AB305" s="409"/>
      <c r="AC305" s="409"/>
      <c r="AD305" s="409"/>
    </row>
    <row r="306" ht="16.5" customHeight="1">
      <c r="A306" s="409"/>
      <c r="B306" s="409"/>
      <c r="C306" s="409"/>
      <c r="D306" s="409"/>
      <c r="E306" s="409"/>
      <c r="F306" s="409"/>
      <c r="G306" s="409"/>
      <c r="H306" s="409"/>
      <c r="I306" s="409"/>
      <c r="J306" s="409"/>
      <c r="K306" s="409"/>
      <c r="L306" s="409"/>
      <c r="M306" s="409"/>
      <c r="N306" s="409"/>
      <c r="O306" s="409"/>
      <c r="P306" s="409"/>
      <c r="Q306" s="409"/>
      <c r="R306" s="409"/>
      <c r="S306" s="409"/>
      <c r="T306" s="409"/>
      <c r="U306" s="409"/>
      <c r="V306" s="409"/>
      <c r="W306" s="409"/>
      <c r="X306" s="409"/>
      <c r="Y306" s="409"/>
      <c r="Z306" s="409"/>
      <c r="AA306" s="409"/>
      <c r="AB306" s="409"/>
      <c r="AC306" s="409"/>
      <c r="AD306" s="409"/>
    </row>
    <row r="307" ht="16.5" customHeight="1">
      <c r="A307" s="409"/>
      <c r="B307" s="409"/>
      <c r="C307" s="409"/>
      <c r="D307" s="409"/>
      <c r="E307" s="409"/>
      <c r="F307" s="409"/>
      <c r="G307" s="409"/>
      <c r="H307" s="409"/>
      <c r="I307" s="409"/>
      <c r="J307" s="409"/>
      <c r="K307" s="409"/>
      <c r="L307" s="409"/>
      <c r="M307" s="409"/>
      <c r="N307" s="409"/>
      <c r="O307" s="409"/>
      <c r="P307" s="409"/>
      <c r="Q307" s="409"/>
      <c r="R307" s="409"/>
      <c r="S307" s="409"/>
      <c r="T307" s="409"/>
      <c r="U307" s="409"/>
      <c r="V307" s="409"/>
      <c r="W307" s="409"/>
      <c r="X307" s="409"/>
      <c r="Y307" s="409"/>
      <c r="Z307" s="409"/>
      <c r="AA307" s="409"/>
      <c r="AB307" s="409"/>
      <c r="AC307" s="409"/>
      <c r="AD307" s="409"/>
    </row>
    <row r="308" ht="16.5" customHeight="1">
      <c r="A308" s="409"/>
      <c r="B308" s="409"/>
      <c r="C308" s="409"/>
      <c r="D308" s="409"/>
      <c r="E308" s="409"/>
      <c r="F308" s="409"/>
      <c r="G308" s="409"/>
      <c r="H308" s="409"/>
      <c r="I308" s="409"/>
      <c r="J308" s="409"/>
      <c r="K308" s="409"/>
      <c r="L308" s="409"/>
      <c r="M308" s="409"/>
      <c r="N308" s="409"/>
      <c r="O308" s="409"/>
      <c r="P308" s="409"/>
      <c r="Q308" s="409"/>
      <c r="R308" s="409"/>
      <c r="S308" s="409"/>
      <c r="T308" s="409"/>
      <c r="U308" s="409"/>
      <c r="V308" s="409"/>
      <c r="W308" s="409"/>
      <c r="X308" s="409"/>
      <c r="Y308" s="409"/>
      <c r="Z308" s="409"/>
      <c r="AA308" s="409"/>
      <c r="AB308" s="409"/>
      <c r="AC308" s="409"/>
      <c r="AD308" s="409"/>
    </row>
    <row r="309" ht="16.5" customHeight="1">
      <c r="A309" s="409"/>
      <c r="B309" s="409"/>
      <c r="C309" s="409"/>
      <c r="D309" s="409"/>
      <c r="E309" s="409"/>
      <c r="F309" s="409"/>
      <c r="G309" s="409"/>
      <c r="H309" s="409"/>
      <c r="I309" s="409"/>
      <c r="J309" s="409"/>
      <c r="K309" s="409"/>
      <c r="L309" s="409"/>
      <c r="M309" s="409"/>
      <c r="N309" s="409"/>
      <c r="O309" s="409"/>
      <c r="P309" s="409"/>
      <c r="Q309" s="409"/>
      <c r="R309" s="409"/>
      <c r="S309" s="409"/>
      <c r="T309" s="409"/>
      <c r="U309" s="409"/>
      <c r="V309" s="409"/>
      <c r="W309" s="409"/>
      <c r="X309" s="409"/>
      <c r="Y309" s="409"/>
      <c r="Z309" s="409"/>
      <c r="AA309" s="409"/>
      <c r="AB309" s="409"/>
      <c r="AC309" s="409"/>
      <c r="AD309" s="409"/>
    </row>
    <row r="310" ht="16.5" customHeight="1">
      <c r="A310" s="409"/>
      <c r="B310" s="409"/>
      <c r="C310" s="409"/>
      <c r="D310" s="409"/>
      <c r="E310" s="409"/>
      <c r="F310" s="409"/>
      <c r="G310" s="409"/>
      <c r="H310" s="409"/>
      <c r="I310" s="409"/>
      <c r="J310" s="409"/>
      <c r="K310" s="409"/>
      <c r="L310" s="409"/>
      <c r="M310" s="409"/>
      <c r="N310" s="409"/>
      <c r="O310" s="409"/>
      <c r="P310" s="409"/>
      <c r="Q310" s="409"/>
      <c r="R310" s="409"/>
      <c r="S310" s="409"/>
      <c r="T310" s="409"/>
      <c r="U310" s="409"/>
      <c r="V310" s="409"/>
      <c r="W310" s="409"/>
      <c r="X310" s="409"/>
      <c r="Y310" s="409"/>
      <c r="Z310" s="409"/>
      <c r="AA310" s="409"/>
      <c r="AB310" s="409"/>
      <c r="AC310" s="409"/>
      <c r="AD310" s="409"/>
    </row>
    <row r="311" ht="16.5" customHeight="1">
      <c r="A311" s="409"/>
      <c r="B311" s="409"/>
      <c r="C311" s="409"/>
      <c r="D311" s="409"/>
      <c r="E311" s="409"/>
      <c r="F311" s="409"/>
      <c r="G311" s="409"/>
      <c r="H311" s="409"/>
      <c r="I311" s="409"/>
      <c r="J311" s="409"/>
      <c r="K311" s="409"/>
      <c r="L311" s="409"/>
      <c r="M311" s="409"/>
      <c r="N311" s="409"/>
      <c r="O311" s="409"/>
      <c r="P311" s="409"/>
      <c r="Q311" s="409"/>
      <c r="R311" s="409"/>
      <c r="S311" s="409"/>
      <c r="T311" s="409"/>
      <c r="U311" s="409"/>
      <c r="V311" s="409"/>
      <c r="W311" s="409"/>
      <c r="X311" s="409"/>
      <c r="Y311" s="409"/>
      <c r="Z311" s="409"/>
      <c r="AA311" s="409"/>
      <c r="AB311" s="409"/>
      <c r="AC311" s="409"/>
      <c r="AD311" s="409"/>
    </row>
    <row r="312" ht="16.5" customHeight="1">
      <c r="A312" s="409"/>
      <c r="B312" s="409"/>
      <c r="C312" s="409"/>
      <c r="D312" s="409"/>
      <c r="E312" s="409"/>
      <c r="F312" s="409"/>
      <c r="G312" s="409"/>
      <c r="H312" s="409"/>
      <c r="I312" s="409"/>
      <c r="J312" s="409"/>
      <c r="K312" s="409"/>
      <c r="L312" s="409"/>
      <c r="M312" s="409"/>
      <c r="N312" s="409"/>
      <c r="O312" s="409"/>
      <c r="P312" s="409"/>
      <c r="Q312" s="409"/>
      <c r="R312" s="409"/>
      <c r="S312" s="409"/>
      <c r="T312" s="409"/>
      <c r="U312" s="409"/>
      <c r="V312" s="409"/>
      <c r="W312" s="409"/>
      <c r="X312" s="409"/>
      <c r="Y312" s="409"/>
      <c r="Z312" s="409"/>
      <c r="AA312" s="409"/>
      <c r="AB312" s="409"/>
      <c r="AC312" s="409"/>
      <c r="AD312" s="409"/>
    </row>
    <row r="313" ht="16.5" customHeight="1">
      <c r="A313" s="409"/>
      <c r="B313" s="409"/>
      <c r="C313" s="409"/>
      <c r="D313" s="409"/>
      <c r="E313" s="409"/>
      <c r="F313" s="409"/>
      <c r="G313" s="409"/>
      <c r="H313" s="409"/>
      <c r="I313" s="409"/>
      <c r="J313" s="409"/>
      <c r="K313" s="409"/>
      <c r="L313" s="409"/>
      <c r="M313" s="409"/>
      <c r="N313" s="409"/>
      <c r="O313" s="409"/>
      <c r="P313" s="409"/>
      <c r="Q313" s="409"/>
      <c r="R313" s="409"/>
      <c r="S313" s="409"/>
      <c r="T313" s="409"/>
      <c r="U313" s="409"/>
      <c r="V313" s="409"/>
      <c r="W313" s="409"/>
      <c r="X313" s="409"/>
      <c r="Y313" s="409"/>
      <c r="Z313" s="409"/>
      <c r="AA313" s="409"/>
      <c r="AB313" s="409"/>
      <c r="AC313" s="409"/>
      <c r="AD313" s="409"/>
    </row>
    <row r="314" ht="16.5" customHeight="1">
      <c r="A314" s="409"/>
      <c r="B314" s="409"/>
      <c r="C314" s="409"/>
      <c r="D314" s="409"/>
      <c r="E314" s="409"/>
      <c r="F314" s="409"/>
      <c r="G314" s="409"/>
      <c r="H314" s="409"/>
      <c r="I314" s="409"/>
      <c r="J314" s="409"/>
      <c r="K314" s="409"/>
      <c r="L314" s="409"/>
      <c r="M314" s="409"/>
      <c r="N314" s="409"/>
      <c r="O314" s="409"/>
      <c r="P314" s="409"/>
      <c r="Q314" s="409"/>
      <c r="R314" s="409"/>
      <c r="S314" s="409"/>
      <c r="T314" s="409"/>
      <c r="U314" s="409"/>
      <c r="V314" s="409"/>
      <c r="W314" s="409"/>
      <c r="X314" s="409"/>
      <c r="Y314" s="409"/>
      <c r="Z314" s="409"/>
      <c r="AA314" s="409"/>
      <c r="AB314" s="409"/>
      <c r="AC314" s="409"/>
      <c r="AD314" s="409"/>
    </row>
    <row r="315" ht="16.5" customHeight="1">
      <c r="A315" s="409"/>
      <c r="B315" s="409"/>
      <c r="C315" s="409"/>
      <c r="D315" s="409"/>
      <c r="E315" s="409"/>
      <c r="F315" s="409"/>
      <c r="G315" s="409"/>
      <c r="H315" s="409"/>
      <c r="I315" s="409"/>
      <c r="J315" s="409"/>
      <c r="K315" s="409"/>
      <c r="L315" s="409"/>
      <c r="M315" s="409"/>
      <c r="N315" s="409"/>
      <c r="O315" s="409"/>
      <c r="P315" s="409"/>
      <c r="Q315" s="409"/>
      <c r="R315" s="409"/>
      <c r="S315" s="409"/>
      <c r="T315" s="409"/>
      <c r="U315" s="409"/>
      <c r="V315" s="409"/>
      <c r="W315" s="409"/>
      <c r="X315" s="409"/>
      <c r="Y315" s="409"/>
      <c r="Z315" s="409"/>
      <c r="AA315" s="409"/>
      <c r="AB315" s="409"/>
      <c r="AC315" s="409"/>
      <c r="AD315" s="409"/>
    </row>
    <row r="316" ht="16.5" customHeight="1">
      <c r="A316" s="409"/>
      <c r="B316" s="409"/>
      <c r="C316" s="409"/>
      <c r="D316" s="409"/>
      <c r="E316" s="409"/>
      <c r="F316" s="409"/>
      <c r="G316" s="409"/>
      <c r="H316" s="409"/>
      <c r="I316" s="409"/>
      <c r="J316" s="409"/>
      <c r="K316" s="409"/>
      <c r="L316" s="409"/>
      <c r="M316" s="409"/>
      <c r="N316" s="409"/>
      <c r="O316" s="409"/>
      <c r="P316" s="409"/>
      <c r="Q316" s="409"/>
      <c r="R316" s="409"/>
      <c r="S316" s="409"/>
      <c r="T316" s="409"/>
      <c r="U316" s="409"/>
      <c r="V316" s="409"/>
      <c r="W316" s="409"/>
      <c r="X316" s="409"/>
      <c r="Y316" s="409"/>
      <c r="Z316" s="409"/>
      <c r="AA316" s="409"/>
      <c r="AB316" s="409"/>
      <c r="AC316" s="409"/>
      <c r="AD316" s="409"/>
    </row>
    <row r="317" ht="16.5" customHeight="1">
      <c r="A317" s="409"/>
      <c r="B317" s="409"/>
      <c r="C317" s="409"/>
      <c r="D317" s="409"/>
      <c r="E317" s="409"/>
      <c r="F317" s="409"/>
      <c r="G317" s="409"/>
      <c r="H317" s="409"/>
      <c r="I317" s="409"/>
      <c r="J317" s="409"/>
      <c r="K317" s="409"/>
      <c r="L317" s="409"/>
      <c r="M317" s="409"/>
      <c r="N317" s="409"/>
      <c r="O317" s="409"/>
      <c r="P317" s="409"/>
      <c r="Q317" s="409"/>
      <c r="R317" s="409"/>
      <c r="S317" s="409"/>
      <c r="T317" s="409"/>
      <c r="U317" s="409"/>
      <c r="V317" s="409"/>
      <c r="W317" s="409"/>
      <c r="X317" s="409"/>
      <c r="Y317" s="409"/>
      <c r="Z317" s="409"/>
      <c r="AA317" s="409"/>
      <c r="AB317" s="409"/>
      <c r="AC317" s="409"/>
      <c r="AD317" s="409"/>
    </row>
    <row r="318" ht="16.5" customHeight="1">
      <c r="A318" s="409"/>
      <c r="B318" s="409"/>
      <c r="C318" s="409"/>
      <c r="D318" s="409"/>
      <c r="E318" s="409"/>
      <c r="F318" s="409"/>
      <c r="G318" s="409"/>
      <c r="H318" s="409"/>
      <c r="I318" s="409"/>
      <c r="J318" s="409"/>
      <c r="K318" s="409"/>
      <c r="L318" s="409"/>
      <c r="M318" s="409"/>
      <c r="N318" s="409"/>
      <c r="O318" s="409"/>
      <c r="P318" s="409"/>
      <c r="Q318" s="409"/>
      <c r="R318" s="409"/>
      <c r="S318" s="409"/>
      <c r="T318" s="409"/>
      <c r="U318" s="409"/>
      <c r="V318" s="409"/>
      <c r="W318" s="409"/>
      <c r="X318" s="409"/>
      <c r="Y318" s="409"/>
      <c r="Z318" s="409"/>
      <c r="AA318" s="409"/>
      <c r="AB318" s="409"/>
      <c r="AC318" s="409"/>
      <c r="AD318" s="409"/>
    </row>
    <row r="319" ht="16.5" customHeight="1">
      <c r="A319" s="409"/>
      <c r="B319" s="409"/>
      <c r="C319" s="409"/>
      <c r="D319" s="409"/>
      <c r="E319" s="409"/>
      <c r="F319" s="409"/>
      <c r="G319" s="409"/>
      <c r="H319" s="409"/>
      <c r="I319" s="409"/>
      <c r="J319" s="409"/>
      <c r="K319" s="409"/>
      <c r="L319" s="409"/>
      <c r="M319" s="409"/>
      <c r="N319" s="409"/>
      <c r="O319" s="409"/>
      <c r="P319" s="409"/>
      <c r="Q319" s="409"/>
      <c r="R319" s="409"/>
      <c r="S319" s="409"/>
      <c r="T319" s="409"/>
      <c r="U319" s="409"/>
      <c r="V319" s="409"/>
      <c r="W319" s="409"/>
      <c r="X319" s="409"/>
      <c r="Y319" s="409"/>
      <c r="Z319" s="409"/>
      <c r="AA319" s="409"/>
      <c r="AB319" s="409"/>
      <c r="AC319" s="409"/>
      <c r="AD319" s="409"/>
    </row>
    <row r="320" ht="16.5" customHeight="1">
      <c r="A320" s="409"/>
      <c r="B320" s="409"/>
      <c r="C320" s="409"/>
      <c r="D320" s="409"/>
      <c r="E320" s="409"/>
      <c r="F320" s="409"/>
      <c r="G320" s="409"/>
      <c r="H320" s="409"/>
      <c r="I320" s="409"/>
      <c r="J320" s="409"/>
      <c r="K320" s="409"/>
      <c r="L320" s="409"/>
      <c r="M320" s="409"/>
      <c r="N320" s="409"/>
      <c r="O320" s="409"/>
      <c r="P320" s="409"/>
      <c r="Q320" s="409"/>
      <c r="R320" s="409"/>
      <c r="S320" s="409"/>
      <c r="T320" s="409"/>
      <c r="U320" s="409"/>
      <c r="V320" s="409"/>
      <c r="W320" s="409"/>
      <c r="X320" s="409"/>
      <c r="Y320" s="409"/>
      <c r="Z320" s="409"/>
      <c r="AA320" s="409"/>
      <c r="AB320" s="409"/>
      <c r="AC320" s="409"/>
      <c r="AD320" s="409"/>
    </row>
    <row r="321" ht="16.5" customHeight="1">
      <c r="A321" s="409"/>
      <c r="B321" s="409"/>
      <c r="C321" s="409"/>
      <c r="D321" s="409"/>
      <c r="E321" s="409"/>
      <c r="F321" s="409"/>
      <c r="G321" s="409"/>
      <c r="H321" s="409"/>
      <c r="I321" s="409"/>
      <c r="J321" s="409"/>
      <c r="K321" s="409"/>
      <c r="L321" s="409"/>
      <c r="M321" s="409"/>
      <c r="N321" s="409"/>
      <c r="O321" s="409"/>
      <c r="P321" s="409"/>
      <c r="Q321" s="409"/>
      <c r="R321" s="409"/>
      <c r="S321" s="409"/>
      <c r="T321" s="409"/>
      <c r="U321" s="409"/>
      <c r="V321" s="409"/>
      <c r="W321" s="409"/>
      <c r="X321" s="409"/>
      <c r="Y321" s="409"/>
      <c r="Z321" s="409"/>
      <c r="AA321" s="409"/>
      <c r="AB321" s="409"/>
      <c r="AC321" s="409"/>
      <c r="AD321" s="409"/>
    </row>
    <row r="322" ht="16.5" customHeight="1">
      <c r="A322" s="409"/>
      <c r="B322" s="409"/>
      <c r="C322" s="409"/>
      <c r="D322" s="409"/>
      <c r="E322" s="409"/>
      <c r="F322" s="409"/>
      <c r="G322" s="409"/>
      <c r="H322" s="409"/>
      <c r="I322" s="409"/>
      <c r="J322" s="409"/>
      <c r="K322" s="409"/>
      <c r="L322" s="409"/>
      <c r="M322" s="409"/>
      <c r="N322" s="409"/>
      <c r="O322" s="409"/>
      <c r="P322" s="409"/>
      <c r="Q322" s="409"/>
      <c r="R322" s="409"/>
      <c r="S322" s="409"/>
      <c r="T322" s="409"/>
      <c r="U322" s="409"/>
      <c r="V322" s="409"/>
      <c r="W322" s="409"/>
      <c r="X322" s="409"/>
      <c r="Y322" s="409"/>
      <c r="Z322" s="409"/>
      <c r="AA322" s="409"/>
      <c r="AB322" s="409"/>
      <c r="AC322" s="409"/>
      <c r="AD322" s="409"/>
    </row>
    <row r="323" ht="16.5" customHeight="1">
      <c r="A323" s="409"/>
      <c r="B323" s="409"/>
      <c r="C323" s="409"/>
      <c r="D323" s="409"/>
      <c r="E323" s="409"/>
      <c r="F323" s="409"/>
      <c r="G323" s="409"/>
      <c r="H323" s="409"/>
      <c r="I323" s="409"/>
      <c r="J323" s="409"/>
      <c r="K323" s="409"/>
      <c r="L323" s="409"/>
      <c r="M323" s="409"/>
      <c r="N323" s="409"/>
      <c r="O323" s="409"/>
      <c r="P323" s="409"/>
      <c r="Q323" s="409"/>
      <c r="R323" s="409"/>
      <c r="S323" s="409"/>
      <c r="T323" s="409"/>
      <c r="U323" s="409"/>
      <c r="V323" s="409"/>
      <c r="W323" s="409"/>
      <c r="X323" s="409"/>
      <c r="Y323" s="409"/>
      <c r="Z323" s="409"/>
      <c r="AA323" s="409"/>
      <c r="AB323" s="409"/>
      <c r="AC323" s="409"/>
      <c r="AD323" s="409"/>
    </row>
    <row r="324" ht="16.5" customHeight="1">
      <c r="A324" s="409"/>
      <c r="B324" s="409"/>
      <c r="C324" s="409"/>
      <c r="D324" s="409"/>
      <c r="E324" s="409"/>
      <c r="F324" s="409"/>
      <c r="G324" s="409"/>
      <c r="H324" s="409"/>
      <c r="I324" s="409"/>
      <c r="J324" s="409"/>
      <c r="K324" s="409"/>
      <c r="L324" s="409"/>
      <c r="M324" s="409"/>
      <c r="N324" s="409"/>
      <c r="O324" s="409"/>
      <c r="P324" s="409"/>
      <c r="Q324" s="409"/>
      <c r="R324" s="409"/>
      <c r="S324" s="409"/>
      <c r="T324" s="409"/>
      <c r="U324" s="409"/>
      <c r="V324" s="409"/>
      <c r="W324" s="409"/>
      <c r="X324" s="409"/>
      <c r="Y324" s="409"/>
      <c r="Z324" s="409"/>
      <c r="AA324" s="409"/>
      <c r="AB324" s="409"/>
      <c r="AC324" s="409"/>
      <c r="AD324" s="409"/>
    </row>
    <row r="325" ht="16.5" customHeight="1">
      <c r="A325" s="409"/>
      <c r="B325" s="409"/>
      <c r="C325" s="409"/>
      <c r="D325" s="409"/>
      <c r="E325" s="409"/>
      <c r="F325" s="409"/>
      <c r="G325" s="409"/>
      <c r="H325" s="409"/>
      <c r="I325" s="409"/>
      <c r="J325" s="409"/>
      <c r="K325" s="409"/>
      <c r="L325" s="409"/>
      <c r="M325" s="409"/>
      <c r="N325" s="409"/>
      <c r="O325" s="409"/>
      <c r="P325" s="409"/>
      <c r="Q325" s="409"/>
      <c r="R325" s="409"/>
      <c r="S325" s="409"/>
      <c r="T325" s="409"/>
      <c r="U325" s="409"/>
      <c r="V325" s="409"/>
      <c r="W325" s="409"/>
      <c r="X325" s="409"/>
      <c r="Y325" s="409"/>
      <c r="Z325" s="409"/>
      <c r="AA325" s="409"/>
      <c r="AB325" s="409"/>
      <c r="AC325" s="409"/>
      <c r="AD325" s="409"/>
    </row>
    <row r="326" ht="16.5" customHeight="1">
      <c r="A326" s="409"/>
      <c r="B326" s="409"/>
      <c r="C326" s="409"/>
      <c r="D326" s="409"/>
      <c r="E326" s="409"/>
      <c r="F326" s="409"/>
      <c r="G326" s="409"/>
      <c r="H326" s="409"/>
      <c r="I326" s="409"/>
      <c r="J326" s="409"/>
      <c r="K326" s="409"/>
      <c r="L326" s="409"/>
      <c r="M326" s="409"/>
      <c r="N326" s="409"/>
      <c r="O326" s="409"/>
      <c r="P326" s="409"/>
      <c r="Q326" s="409"/>
      <c r="R326" s="409"/>
      <c r="S326" s="409"/>
      <c r="T326" s="409"/>
      <c r="U326" s="409"/>
      <c r="V326" s="409"/>
      <c r="W326" s="409"/>
      <c r="X326" s="409"/>
      <c r="Y326" s="409"/>
      <c r="Z326" s="409"/>
      <c r="AA326" s="409"/>
      <c r="AB326" s="409"/>
      <c r="AC326" s="409"/>
      <c r="AD326" s="409"/>
    </row>
    <row r="327" ht="16.5" customHeight="1">
      <c r="A327" s="409"/>
      <c r="B327" s="409"/>
      <c r="C327" s="409"/>
      <c r="D327" s="409"/>
      <c r="E327" s="409"/>
      <c r="F327" s="409"/>
      <c r="G327" s="409"/>
      <c r="H327" s="409"/>
      <c r="I327" s="409"/>
      <c r="J327" s="409"/>
      <c r="K327" s="409"/>
      <c r="L327" s="409"/>
      <c r="M327" s="409"/>
      <c r="N327" s="409"/>
      <c r="O327" s="409"/>
      <c r="P327" s="409"/>
      <c r="Q327" s="409"/>
      <c r="R327" s="409"/>
      <c r="S327" s="409"/>
      <c r="T327" s="409"/>
      <c r="U327" s="409"/>
      <c r="V327" s="409"/>
      <c r="W327" s="409"/>
      <c r="X327" s="409"/>
      <c r="Y327" s="409"/>
      <c r="Z327" s="409"/>
      <c r="AA327" s="409"/>
      <c r="AB327" s="409"/>
      <c r="AC327" s="409"/>
      <c r="AD327" s="409"/>
    </row>
    <row r="328" ht="16.5" customHeight="1">
      <c r="A328" s="409"/>
      <c r="B328" s="409"/>
      <c r="C328" s="409"/>
      <c r="D328" s="409"/>
      <c r="E328" s="409"/>
      <c r="F328" s="409"/>
      <c r="G328" s="409"/>
      <c r="H328" s="409"/>
      <c r="I328" s="409"/>
      <c r="J328" s="409"/>
      <c r="K328" s="409"/>
      <c r="L328" s="409"/>
      <c r="M328" s="409"/>
      <c r="N328" s="409"/>
      <c r="O328" s="409"/>
      <c r="P328" s="409"/>
      <c r="Q328" s="409"/>
      <c r="R328" s="409"/>
      <c r="S328" s="409"/>
      <c r="T328" s="409"/>
      <c r="U328" s="409"/>
      <c r="V328" s="409"/>
      <c r="W328" s="409"/>
      <c r="X328" s="409"/>
      <c r="Y328" s="409"/>
      <c r="Z328" s="409"/>
      <c r="AA328" s="409"/>
      <c r="AB328" s="409"/>
      <c r="AC328" s="409"/>
      <c r="AD328" s="409"/>
    </row>
    <row r="329" ht="16.5" customHeight="1">
      <c r="A329" s="409"/>
      <c r="B329" s="409"/>
      <c r="C329" s="409"/>
      <c r="D329" s="409"/>
      <c r="E329" s="409"/>
      <c r="F329" s="409"/>
      <c r="G329" s="409"/>
      <c r="H329" s="409"/>
      <c r="I329" s="409"/>
      <c r="J329" s="409"/>
      <c r="K329" s="409"/>
      <c r="L329" s="409"/>
      <c r="M329" s="409"/>
      <c r="N329" s="409"/>
      <c r="O329" s="409"/>
      <c r="P329" s="409"/>
      <c r="Q329" s="409"/>
      <c r="R329" s="409"/>
      <c r="S329" s="409"/>
      <c r="T329" s="409"/>
      <c r="U329" s="409"/>
      <c r="V329" s="409"/>
      <c r="W329" s="409"/>
      <c r="X329" s="409"/>
      <c r="Y329" s="409"/>
      <c r="Z329" s="409"/>
      <c r="AA329" s="409"/>
      <c r="AB329" s="409"/>
      <c r="AC329" s="409"/>
      <c r="AD329" s="409"/>
    </row>
    <row r="330" ht="16.5" customHeight="1">
      <c r="A330" s="409"/>
      <c r="B330" s="409"/>
      <c r="C330" s="409"/>
      <c r="D330" s="409"/>
      <c r="E330" s="409"/>
      <c r="F330" s="409"/>
      <c r="G330" s="409"/>
      <c r="H330" s="409"/>
      <c r="I330" s="409"/>
      <c r="J330" s="409"/>
      <c r="K330" s="409"/>
      <c r="L330" s="409"/>
      <c r="M330" s="409"/>
      <c r="N330" s="409"/>
      <c r="O330" s="409"/>
      <c r="P330" s="409"/>
      <c r="Q330" s="409"/>
      <c r="R330" s="409"/>
      <c r="S330" s="409"/>
      <c r="T330" s="409"/>
      <c r="U330" s="409"/>
      <c r="V330" s="409"/>
      <c r="W330" s="409"/>
      <c r="X330" s="409"/>
      <c r="Y330" s="409"/>
      <c r="Z330" s="409"/>
      <c r="AA330" s="409"/>
      <c r="AB330" s="409"/>
      <c r="AC330" s="409"/>
      <c r="AD330" s="409"/>
    </row>
    <row r="331" ht="16.5" customHeight="1">
      <c r="A331" s="409"/>
      <c r="B331" s="409"/>
      <c r="C331" s="409"/>
      <c r="D331" s="409"/>
      <c r="E331" s="409"/>
      <c r="F331" s="409"/>
      <c r="G331" s="409"/>
      <c r="H331" s="409"/>
      <c r="I331" s="409"/>
      <c r="J331" s="409"/>
      <c r="K331" s="409"/>
      <c r="L331" s="409"/>
      <c r="M331" s="409"/>
      <c r="N331" s="409"/>
      <c r="O331" s="409"/>
      <c r="P331" s="409"/>
      <c r="Q331" s="409"/>
      <c r="R331" s="409"/>
      <c r="S331" s="409"/>
      <c r="T331" s="409"/>
      <c r="U331" s="409"/>
      <c r="V331" s="409"/>
      <c r="W331" s="409"/>
      <c r="X331" s="409"/>
      <c r="Y331" s="409"/>
      <c r="Z331" s="409"/>
      <c r="AA331" s="409"/>
      <c r="AB331" s="409"/>
      <c r="AC331" s="409"/>
      <c r="AD331" s="409"/>
    </row>
    <row r="332" ht="16.5" customHeight="1">
      <c r="A332" s="409"/>
      <c r="B332" s="409"/>
      <c r="C332" s="409"/>
      <c r="D332" s="409"/>
      <c r="E332" s="409"/>
      <c r="F332" s="409"/>
      <c r="G332" s="409"/>
      <c r="H332" s="409"/>
      <c r="I332" s="409"/>
      <c r="J332" s="409"/>
      <c r="K332" s="409"/>
      <c r="L332" s="409"/>
      <c r="M332" s="409"/>
      <c r="N332" s="409"/>
      <c r="O332" s="409"/>
      <c r="P332" s="409"/>
      <c r="Q332" s="409"/>
      <c r="R332" s="409"/>
      <c r="S332" s="409"/>
      <c r="T332" s="409"/>
      <c r="U332" s="409"/>
      <c r="V332" s="409"/>
      <c r="W332" s="409"/>
      <c r="X332" s="409"/>
      <c r="Y332" s="409"/>
      <c r="Z332" s="409"/>
      <c r="AA332" s="409"/>
      <c r="AB332" s="409"/>
      <c r="AC332" s="409"/>
      <c r="AD332" s="409"/>
    </row>
    <row r="333" ht="16.5" customHeight="1">
      <c r="A333" s="409"/>
      <c r="B333" s="409"/>
      <c r="C333" s="409"/>
      <c r="D333" s="409"/>
      <c r="E333" s="409"/>
      <c r="F333" s="409"/>
      <c r="G333" s="409"/>
      <c r="H333" s="409"/>
      <c r="I333" s="409"/>
      <c r="J333" s="409"/>
      <c r="K333" s="409"/>
      <c r="L333" s="409"/>
      <c r="M333" s="409"/>
      <c r="N333" s="409"/>
      <c r="O333" s="409"/>
      <c r="P333" s="409"/>
      <c r="Q333" s="409"/>
      <c r="R333" s="409"/>
      <c r="S333" s="409"/>
      <c r="T333" s="409"/>
      <c r="U333" s="409"/>
      <c r="V333" s="409"/>
      <c r="W333" s="409"/>
      <c r="X333" s="409"/>
      <c r="Y333" s="409"/>
      <c r="Z333" s="409"/>
      <c r="AA333" s="409"/>
      <c r="AB333" s="409"/>
      <c r="AC333" s="409"/>
      <c r="AD333" s="409"/>
    </row>
    <row r="334" ht="16.5" customHeight="1">
      <c r="A334" s="409"/>
      <c r="B334" s="409"/>
      <c r="C334" s="409"/>
      <c r="D334" s="409"/>
      <c r="E334" s="409"/>
      <c r="F334" s="409"/>
      <c r="G334" s="409"/>
      <c r="H334" s="409"/>
      <c r="I334" s="409"/>
      <c r="J334" s="409"/>
      <c r="K334" s="409"/>
      <c r="L334" s="409"/>
      <c r="M334" s="409"/>
      <c r="N334" s="409"/>
      <c r="O334" s="409"/>
      <c r="P334" s="409"/>
      <c r="Q334" s="409"/>
      <c r="R334" s="409"/>
      <c r="S334" s="409"/>
      <c r="T334" s="409"/>
      <c r="U334" s="409"/>
      <c r="V334" s="409"/>
      <c r="W334" s="409"/>
      <c r="X334" s="409"/>
      <c r="Y334" s="409"/>
      <c r="Z334" s="409"/>
      <c r="AA334" s="409"/>
      <c r="AB334" s="409"/>
      <c r="AC334" s="409"/>
      <c r="AD334" s="409"/>
    </row>
    <row r="335" ht="16.5" customHeight="1">
      <c r="A335" s="409"/>
      <c r="B335" s="409"/>
      <c r="C335" s="409"/>
      <c r="D335" s="409"/>
      <c r="E335" s="409"/>
      <c r="F335" s="409"/>
      <c r="G335" s="409"/>
      <c r="H335" s="409"/>
      <c r="I335" s="409"/>
      <c r="J335" s="409"/>
      <c r="K335" s="409"/>
      <c r="L335" s="409"/>
      <c r="M335" s="409"/>
      <c r="N335" s="409"/>
      <c r="O335" s="409"/>
      <c r="P335" s="409"/>
      <c r="Q335" s="409"/>
      <c r="R335" s="409"/>
      <c r="S335" s="409"/>
      <c r="T335" s="409"/>
      <c r="U335" s="409"/>
      <c r="V335" s="409"/>
      <c r="W335" s="409"/>
      <c r="X335" s="409"/>
      <c r="Y335" s="409"/>
      <c r="Z335" s="409"/>
      <c r="AA335" s="409"/>
      <c r="AB335" s="409"/>
      <c r="AC335" s="409"/>
      <c r="AD335" s="409"/>
    </row>
    <row r="336" ht="16.5" customHeight="1">
      <c r="A336" s="409"/>
      <c r="B336" s="409"/>
      <c r="C336" s="409"/>
      <c r="D336" s="409"/>
      <c r="E336" s="409"/>
      <c r="F336" s="409"/>
      <c r="G336" s="409"/>
      <c r="H336" s="409"/>
      <c r="I336" s="409"/>
      <c r="J336" s="409"/>
      <c r="K336" s="409"/>
      <c r="L336" s="409"/>
      <c r="M336" s="409"/>
      <c r="N336" s="409"/>
      <c r="O336" s="409"/>
      <c r="P336" s="409"/>
      <c r="Q336" s="409"/>
      <c r="R336" s="409"/>
      <c r="S336" s="409"/>
      <c r="T336" s="409"/>
      <c r="U336" s="409"/>
      <c r="V336" s="409"/>
      <c r="W336" s="409"/>
      <c r="X336" s="409"/>
      <c r="Y336" s="409"/>
      <c r="Z336" s="409"/>
      <c r="AA336" s="409"/>
      <c r="AB336" s="409"/>
      <c r="AC336" s="409"/>
      <c r="AD336" s="409"/>
    </row>
    <row r="337" ht="16.5" customHeight="1">
      <c r="A337" s="409"/>
      <c r="B337" s="409"/>
      <c r="C337" s="409"/>
      <c r="D337" s="409"/>
      <c r="E337" s="409"/>
      <c r="F337" s="409"/>
      <c r="G337" s="409"/>
      <c r="H337" s="409"/>
      <c r="I337" s="409"/>
      <c r="J337" s="409"/>
      <c r="K337" s="409"/>
      <c r="L337" s="409"/>
      <c r="M337" s="409"/>
      <c r="N337" s="409"/>
      <c r="O337" s="409"/>
      <c r="P337" s="409"/>
      <c r="Q337" s="409"/>
      <c r="R337" s="409"/>
      <c r="S337" s="409"/>
      <c r="T337" s="409"/>
      <c r="U337" s="409"/>
      <c r="V337" s="409"/>
      <c r="W337" s="409"/>
      <c r="X337" s="409"/>
      <c r="Y337" s="409"/>
      <c r="Z337" s="409"/>
      <c r="AA337" s="409"/>
      <c r="AB337" s="409"/>
      <c r="AC337" s="409"/>
      <c r="AD337" s="409"/>
    </row>
    <row r="338" ht="16.5" customHeight="1">
      <c r="A338" s="409"/>
      <c r="B338" s="409"/>
      <c r="C338" s="409"/>
      <c r="D338" s="409"/>
      <c r="E338" s="409"/>
      <c r="F338" s="409"/>
      <c r="G338" s="409"/>
      <c r="H338" s="409"/>
      <c r="I338" s="409"/>
      <c r="J338" s="409"/>
      <c r="K338" s="409"/>
      <c r="L338" s="409"/>
      <c r="M338" s="409"/>
      <c r="N338" s="409"/>
      <c r="O338" s="409"/>
      <c r="P338" s="409"/>
      <c r="Q338" s="409"/>
      <c r="R338" s="409"/>
      <c r="S338" s="409"/>
      <c r="T338" s="409"/>
      <c r="U338" s="409"/>
      <c r="V338" s="409"/>
      <c r="W338" s="409"/>
      <c r="X338" s="409"/>
      <c r="Y338" s="409"/>
      <c r="Z338" s="409"/>
      <c r="AA338" s="409"/>
      <c r="AB338" s="409"/>
      <c r="AC338" s="409"/>
      <c r="AD338" s="409"/>
    </row>
    <row r="339" ht="16.5" customHeight="1">
      <c r="A339" s="409"/>
      <c r="B339" s="409"/>
      <c r="C339" s="409"/>
      <c r="D339" s="409"/>
      <c r="E339" s="409"/>
      <c r="F339" s="409"/>
      <c r="G339" s="409"/>
      <c r="H339" s="409"/>
      <c r="I339" s="409"/>
      <c r="J339" s="409"/>
      <c r="K339" s="409"/>
      <c r="L339" s="409"/>
      <c r="M339" s="409"/>
      <c r="N339" s="409"/>
      <c r="O339" s="409"/>
      <c r="P339" s="409"/>
      <c r="Q339" s="409"/>
      <c r="R339" s="409"/>
      <c r="S339" s="409"/>
      <c r="T339" s="409"/>
      <c r="U339" s="409"/>
      <c r="V339" s="409"/>
      <c r="W339" s="409"/>
      <c r="X339" s="409"/>
      <c r="Y339" s="409"/>
      <c r="Z339" s="409"/>
      <c r="AA339" s="409"/>
      <c r="AB339" s="409"/>
      <c r="AC339" s="409"/>
      <c r="AD339" s="409"/>
    </row>
    <row r="340" ht="16.5" customHeight="1">
      <c r="A340" s="409"/>
      <c r="B340" s="409"/>
      <c r="C340" s="409"/>
      <c r="D340" s="409"/>
      <c r="E340" s="409"/>
      <c r="F340" s="409"/>
      <c r="G340" s="409"/>
      <c r="H340" s="409"/>
      <c r="I340" s="409"/>
      <c r="J340" s="409"/>
      <c r="K340" s="409"/>
      <c r="L340" s="409"/>
      <c r="M340" s="409"/>
      <c r="N340" s="409"/>
      <c r="O340" s="409"/>
      <c r="P340" s="409"/>
      <c r="Q340" s="409"/>
      <c r="R340" s="409"/>
      <c r="S340" s="409"/>
      <c r="T340" s="409"/>
      <c r="U340" s="409"/>
      <c r="V340" s="409"/>
      <c r="W340" s="409"/>
      <c r="X340" s="409"/>
      <c r="Y340" s="409"/>
      <c r="Z340" s="409"/>
      <c r="AA340" s="409"/>
      <c r="AB340" s="409"/>
      <c r="AC340" s="409"/>
      <c r="AD340" s="409"/>
    </row>
    <row r="341" ht="16.5" customHeight="1">
      <c r="A341" s="409"/>
      <c r="B341" s="409"/>
      <c r="C341" s="409"/>
      <c r="D341" s="409"/>
      <c r="E341" s="409"/>
      <c r="F341" s="409"/>
      <c r="G341" s="409"/>
      <c r="H341" s="409"/>
      <c r="I341" s="409"/>
      <c r="J341" s="409"/>
      <c r="K341" s="409"/>
      <c r="L341" s="409"/>
      <c r="M341" s="409"/>
      <c r="N341" s="409"/>
      <c r="O341" s="409"/>
      <c r="P341" s="409"/>
      <c r="Q341" s="409"/>
      <c r="R341" s="409"/>
      <c r="S341" s="409"/>
      <c r="T341" s="409"/>
      <c r="U341" s="409"/>
      <c r="V341" s="409"/>
      <c r="W341" s="409"/>
      <c r="X341" s="409"/>
      <c r="Y341" s="409"/>
      <c r="Z341" s="409"/>
      <c r="AA341" s="409"/>
      <c r="AB341" s="409"/>
      <c r="AC341" s="409"/>
      <c r="AD341" s="409"/>
    </row>
    <row r="342" ht="16.5" customHeight="1">
      <c r="A342" s="409"/>
      <c r="B342" s="409"/>
      <c r="C342" s="409"/>
      <c r="D342" s="409"/>
      <c r="E342" s="409"/>
      <c r="F342" s="409"/>
      <c r="G342" s="409"/>
      <c r="H342" s="409"/>
      <c r="I342" s="409"/>
      <c r="J342" s="409"/>
      <c r="K342" s="409"/>
      <c r="L342" s="409"/>
      <c r="M342" s="409"/>
      <c r="N342" s="409"/>
      <c r="O342" s="409"/>
      <c r="P342" s="409"/>
      <c r="Q342" s="409"/>
      <c r="R342" s="409"/>
      <c r="S342" s="409"/>
      <c r="T342" s="409"/>
      <c r="U342" s="409"/>
      <c r="V342" s="409"/>
      <c r="W342" s="409"/>
      <c r="X342" s="409"/>
      <c r="Y342" s="409"/>
      <c r="Z342" s="409"/>
      <c r="AA342" s="409"/>
      <c r="AB342" s="409"/>
      <c r="AC342" s="409"/>
      <c r="AD342" s="409"/>
    </row>
    <row r="343" ht="16.5" customHeight="1">
      <c r="A343" s="409"/>
      <c r="B343" s="409"/>
      <c r="C343" s="409"/>
      <c r="D343" s="409"/>
      <c r="E343" s="409"/>
      <c r="F343" s="409"/>
      <c r="G343" s="409"/>
      <c r="H343" s="409"/>
      <c r="I343" s="409"/>
      <c r="J343" s="409"/>
      <c r="K343" s="409"/>
      <c r="L343" s="409"/>
      <c r="M343" s="409"/>
      <c r="N343" s="409"/>
      <c r="O343" s="409"/>
      <c r="P343" s="409"/>
      <c r="Q343" s="409"/>
      <c r="R343" s="409"/>
      <c r="S343" s="409"/>
      <c r="T343" s="409"/>
      <c r="U343" s="409"/>
      <c r="V343" s="409"/>
      <c r="W343" s="409"/>
      <c r="X343" s="409"/>
      <c r="Y343" s="409"/>
      <c r="Z343" s="409"/>
      <c r="AA343" s="409"/>
      <c r="AB343" s="409"/>
      <c r="AC343" s="409"/>
      <c r="AD343" s="409"/>
    </row>
    <row r="344" ht="16.5" customHeight="1">
      <c r="A344" s="409"/>
      <c r="B344" s="409"/>
      <c r="C344" s="409"/>
      <c r="D344" s="409"/>
      <c r="E344" s="409"/>
      <c r="F344" s="409"/>
      <c r="G344" s="409"/>
      <c r="H344" s="409"/>
      <c r="I344" s="409"/>
      <c r="J344" s="409"/>
      <c r="K344" s="409"/>
      <c r="L344" s="409"/>
      <c r="M344" s="409"/>
      <c r="N344" s="409"/>
      <c r="O344" s="409"/>
      <c r="P344" s="409"/>
      <c r="Q344" s="409"/>
      <c r="R344" s="409"/>
      <c r="S344" s="409"/>
      <c r="T344" s="409"/>
      <c r="U344" s="409"/>
      <c r="V344" s="409"/>
      <c r="W344" s="409"/>
      <c r="X344" s="409"/>
      <c r="Y344" s="409"/>
      <c r="Z344" s="409"/>
      <c r="AA344" s="409"/>
      <c r="AB344" s="409"/>
      <c r="AC344" s="409"/>
      <c r="AD344" s="409"/>
    </row>
    <row r="345" ht="16.5" customHeight="1">
      <c r="A345" s="409"/>
      <c r="B345" s="409"/>
      <c r="C345" s="409"/>
      <c r="D345" s="409"/>
      <c r="E345" s="409"/>
      <c r="F345" s="409"/>
      <c r="G345" s="409"/>
      <c r="H345" s="409"/>
      <c r="I345" s="409"/>
      <c r="J345" s="409"/>
      <c r="K345" s="409"/>
      <c r="L345" s="409"/>
      <c r="M345" s="409"/>
      <c r="N345" s="409"/>
      <c r="O345" s="409"/>
      <c r="P345" s="409"/>
      <c r="Q345" s="409"/>
      <c r="R345" s="409"/>
      <c r="S345" s="409"/>
      <c r="T345" s="409"/>
      <c r="U345" s="409"/>
      <c r="V345" s="409"/>
      <c r="W345" s="409"/>
      <c r="X345" s="409"/>
      <c r="Y345" s="409"/>
      <c r="Z345" s="409"/>
      <c r="AA345" s="409"/>
      <c r="AB345" s="409"/>
      <c r="AC345" s="409"/>
      <c r="AD345" s="409"/>
    </row>
    <row r="346" ht="16.5" customHeight="1">
      <c r="A346" s="409"/>
      <c r="B346" s="409"/>
      <c r="C346" s="409"/>
      <c r="D346" s="409"/>
      <c r="E346" s="409"/>
      <c r="F346" s="409"/>
      <c r="G346" s="409"/>
      <c r="H346" s="409"/>
      <c r="I346" s="409"/>
      <c r="J346" s="409"/>
      <c r="K346" s="409"/>
      <c r="L346" s="409"/>
      <c r="M346" s="409"/>
      <c r="N346" s="409"/>
      <c r="O346" s="409"/>
      <c r="P346" s="409"/>
      <c r="Q346" s="409"/>
      <c r="R346" s="409"/>
      <c r="S346" s="409"/>
      <c r="T346" s="409"/>
      <c r="U346" s="409"/>
      <c r="V346" s="409"/>
      <c r="W346" s="409"/>
      <c r="X346" s="409"/>
      <c r="Y346" s="409"/>
      <c r="Z346" s="409"/>
      <c r="AA346" s="409"/>
      <c r="AB346" s="409"/>
      <c r="AC346" s="409"/>
      <c r="AD346" s="409"/>
    </row>
    <row r="347" ht="16.5" customHeight="1">
      <c r="A347" s="409"/>
      <c r="B347" s="409"/>
      <c r="C347" s="409"/>
      <c r="D347" s="409"/>
      <c r="E347" s="409"/>
      <c r="F347" s="409"/>
      <c r="G347" s="409"/>
      <c r="H347" s="409"/>
      <c r="I347" s="409"/>
      <c r="J347" s="409"/>
      <c r="K347" s="409"/>
      <c r="L347" s="409"/>
      <c r="M347" s="409"/>
      <c r="N347" s="409"/>
      <c r="O347" s="409"/>
      <c r="P347" s="409"/>
      <c r="Q347" s="409"/>
      <c r="R347" s="409"/>
      <c r="S347" s="409"/>
      <c r="T347" s="409"/>
      <c r="U347" s="409"/>
      <c r="V347" s="409"/>
      <c r="W347" s="409"/>
      <c r="X347" s="409"/>
      <c r="Y347" s="409"/>
      <c r="Z347" s="409"/>
      <c r="AA347" s="409"/>
      <c r="AB347" s="409"/>
      <c r="AC347" s="409"/>
      <c r="AD347" s="409"/>
    </row>
    <row r="348" ht="16.5" customHeight="1">
      <c r="A348" s="409"/>
      <c r="B348" s="409"/>
      <c r="C348" s="409"/>
      <c r="D348" s="409"/>
      <c r="E348" s="409"/>
      <c r="F348" s="409"/>
      <c r="G348" s="409"/>
      <c r="H348" s="409"/>
      <c r="I348" s="409"/>
      <c r="J348" s="409"/>
      <c r="K348" s="409"/>
      <c r="L348" s="409"/>
      <c r="M348" s="409"/>
      <c r="N348" s="409"/>
      <c r="O348" s="409"/>
      <c r="P348" s="409"/>
      <c r="Q348" s="409"/>
      <c r="R348" s="409"/>
      <c r="S348" s="409"/>
      <c r="T348" s="409"/>
      <c r="U348" s="409"/>
      <c r="V348" s="409"/>
      <c r="W348" s="409"/>
      <c r="X348" s="409"/>
      <c r="Y348" s="409"/>
      <c r="Z348" s="409"/>
      <c r="AA348" s="409"/>
      <c r="AB348" s="409"/>
      <c r="AC348" s="409"/>
      <c r="AD348" s="409"/>
    </row>
    <row r="349" ht="16.5" customHeight="1">
      <c r="A349" s="409"/>
      <c r="B349" s="409"/>
      <c r="C349" s="409"/>
      <c r="D349" s="409"/>
      <c r="E349" s="409"/>
      <c r="F349" s="409"/>
      <c r="G349" s="409"/>
      <c r="H349" s="409"/>
      <c r="I349" s="409"/>
      <c r="J349" s="409"/>
      <c r="K349" s="409"/>
      <c r="L349" s="409"/>
      <c r="M349" s="409"/>
      <c r="N349" s="409"/>
      <c r="O349" s="409"/>
      <c r="P349" s="409"/>
      <c r="Q349" s="409"/>
      <c r="R349" s="409"/>
      <c r="S349" s="409"/>
      <c r="T349" s="409"/>
      <c r="U349" s="409"/>
      <c r="V349" s="409"/>
      <c r="W349" s="409"/>
      <c r="X349" s="409"/>
      <c r="Y349" s="409"/>
      <c r="Z349" s="409"/>
      <c r="AA349" s="409"/>
      <c r="AB349" s="409"/>
      <c r="AC349" s="409"/>
      <c r="AD349" s="409"/>
    </row>
    <row r="350" ht="16.5" customHeight="1">
      <c r="A350" s="409"/>
      <c r="B350" s="409"/>
      <c r="C350" s="409"/>
      <c r="D350" s="409"/>
      <c r="E350" s="409"/>
      <c r="F350" s="409"/>
      <c r="G350" s="409"/>
      <c r="H350" s="409"/>
      <c r="I350" s="409"/>
      <c r="J350" s="409"/>
      <c r="K350" s="409"/>
      <c r="L350" s="409"/>
      <c r="M350" s="409"/>
      <c r="N350" s="409"/>
      <c r="O350" s="409"/>
      <c r="P350" s="409"/>
      <c r="Q350" s="409"/>
      <c r="R350" s="409"/>
      <c r="S350" s="409"/>
      <c r="T350" s="409"/>
      <c r="U350" s="409"/>
      <c r="V350" s="409"/>
      <c r="W350" s="409"/>
      <c r="X350" s="409"/>
      <c r="Y350" s="409"/>
      <c r="Z350" s="409"/>
      <c r="AA350" s="409"/>
      <c r="AB350" s="409"/>
      <c r="AC350" s="409"/>
      <c r="AD350" s="409"/>
    </row>
    <row r="351" ht="16.5" customHeight="1">
      <c r="A351" s="409"/>
      <c r="B351" s="409"/>
      <c r="C351" s="409"/>
      <c r="D351" s="409"/>
      <c r="E351" s="409"/>
      <c r="F351" s="409"/>
      <c r="G351" s="409"/>
      <c r="H351" s="409"/>
      <c r="I351" s="409"/>
      <c r="J351" s="409"/>
      <c r="K351" s="409"/>
      <c r="L351" s="409"/>
      <c r="M351" s="409"/>
      <c r="N351" s="409"/>
      <c r="O351" s="409"/>
      <c r="P351" s="409"/>
      <c r="Q351" s="409"/>
      <c r="R351" s="409"/>
      <c r="S351" s="409"/>
      <c r="T351" s="409"/>
      <c r="U351" s="409"/>
      <c r="V351" s="409"/>
      <c r="W351" s="409"/>
      <c r="X351" s="409"/>
      <c r="Y351" s="409"/>
      <c r="Z351" s="409"/>
      <c r="AA351" s="409"/>
      <c r="AB351" s="409"/>
      <c r="AC351" s="409"/>
      <c r="AD351" s="409"/>
    </row>
    <row r="352" ht="16.5" customHeight="1">
      <c r="A352" s="409"/>
      <c r="B352" s="409"/>
      <c r="C352" s="409"/>
      <c r="D352" s="409"/>
      <c r="E352" s="409"/>
      <c r="F352" s="409"/>
      <c r="G352" s="409"/>
      <c r="H352" s="409"/>
      <c r="I352" s="409"/>
      <c r="J352" s="409"/>
      <c r="K352" s="409"/>
      <c r="L352" s="409"/>
      <c r="M352" s="409"/>
      <c r="N352" s="409"/>
      <c r="O352" s="409"/>
      <c r="P352" s="409"/>
      <c r="Q352" s="409"/>
      <c r="R352" s="409"/>
      <c r="S352" s="409"/>
      <c r="T352" s="409"/>
      <c r="U352" s="409"/>
      <c r="V352" s="409"/>
      <c r="W352" s="409"/>
      <c r="X352" s="409"/>
      <c r="Y352" s="409"/>
      <c r="Z352" s="409"/>
      <c r="AA352" s="409"/>
      <c r="AB352" s="409"/>
      <c r="AC352" s="409"/>
      <c r="AD352" s="409"/>
    </row>
    <row r="353" ht="16.5" customHeight="1">
      <c r="A353" s="409"/>
      <c r="B353" s="409"/>
      <c r="C353" s="409"/>
      <c r="D353" s="409"/>
      <c r="E353" s="409"/>
      <c r="F353" s="409"/>
      <c r="G353" s="409"/>
      <c r="H353" s="409"/>
      <c r="I353" s="409"/>
      <c r="J353" s="409"/>
      <c r="K353" s="409"/>
      <c r="L353" s="409"/>
      <c r="M353" s="409"/>
      <c r="N353" s="409"/>
      <c r="O353" s="409"/>
      <c r="P353" s="409"/>
      <c r="Q353" s="409"/>
      <c r="R353" s="409"/>
      <c r="S353" s="409"/>
      <c r="T353" s="409"/>
      <c r="U353" s="409"/>
      <c r="V353" s="409"/>
      <c r="W353" s="409"/>
      <c r="X353" s="409"/>
      <c r="Y353" s="409"/>
      <c r="Z353" s="409"/>
      <c r="AA353" s="409"/>
      <c r="AB353" s="409"/>
      <c r="AC353" s="409"/>
      <c r="AD353" s="409"/>
    </row>
    <row r="354" ht="16.5" customHeight="1">
      <c r="A354" s="409"/>
      <c r="B354" s="409"/>
      <c r="C354" s="409"/>
      <c r="D354" s="409"/>
      <c r="E354" s="409"/>
      <c r="F354" s="409"/>
      <c r="G354" s="409"/>
      <c r="H354" s="409"/>
      <c r="I354" s="409"/>
      <c r="J354" s="409"/>
      <c r="K354" s="409"/>
      <c r="L354" s="409"/>
      <c r="M354" s="409"/>
      <c r="N354" s="409"/>
      <c r="O354" s="409"/>
      <c r="P354" s="409"/>
      <c r="Q354" s="409"/>
      <c r="R354" s="409"/>
      <c r="S354" s="409"/>
      <c r="T354" s="409"/>
      <c r="U354" s="409"/>
      <c r="V354" s="409"/>
      <c r="W354" s="409"/>
      <c r="X354" s="409"/>
      <c r="Y354" s="409"/>
      <c r="Z354" s="409"/>
      <c r="AA354" s="409"/>
      <c r="AB354" s="409"/>
      <c r="AC354" s="409"/>
      <c r="AD354" s="409"/>
    </row>
    <row r="355" ht="16.5" customHeight="1">
      <c r="A355" s="409"/>
      <c r="B355" s="409"/>
      <c r="C355" s="409"/>
      <c r="D355" s="409"/>
      <c r="E355" s="409"/>
      <c r="F355" s="409"/>
      <c r="G355" s="409"/>
      <c r="H355" s="409"/>
      <c r="I355" s="409"/>
      <c r="J355" s="409"/>
      <c r="K355" s="409"/>
      <c r="L355" s="409"/>
      <c r="M355" s="409"/>
      <c r="N355" s="409"/>
      <c r="O355" s="409"/>
      <c r="P355" s="409"/>
      <c r="Q355" s="409"/>
      <c r="R355" s="409"/>
      <c r="S355" s="409"/>
      <c r="T355" s="409"/>
      <c r="U355" s="409"/>
      <c r="V355" s="409"/>
      <c r="W355" s="409"/>
      <c r="X355" s="409"/>
      <c r="Y355" s="409"/>
      <c r="Z355" s="409"/>
      <c r="AA355" s="409"/>
      <c r="AB355" s="409"/>
      <c r="AC355" s="409"/>
      <c r="AD355" s="409"/>
    </row>
    <row r="356" ht="16.5" customHeight="1">
      <c r="A356" s="409"/>
      <c r="B356" s="409"/>
      <c r="C356" s="409"/>
      <c r="D356" s="409"/>
      <c r="E356" s="409"/>
      <c r="F356" s="409"/>
      <c r="G356" s="409"/>
      <c r="H356" s="409"/>
      <c r="I356" s="409"/>
      <c r="J356" s="409"/>
      <c r="K356" s="409"/>
      <c r="L356" s="409"/>
      <c r="M356" s="409"/>
      <c r="N356" s="409"/>
      <c r="O356" s="409"/>
      <c r="P356" s="409"/>
      <c r="Q356" s="409"/>
      <c r="R356" s="409"/>
      <c r="S356" s="409"/>
      <c r="T356" s="409"/>
      <c r="U356" s="409"/>
      <c r="V356" s="409"/>
      <c r="W356" s="409"/>
      <c r="X356" s="409"/>
      <c r="Y356" s="409"/>
      <c r="Z356" s="409"/>
      <c r="AA356" s="409"/>
      <c r="AB356" s="409"/>
      <c r="AC356" s="409"/>
      <c r="AD356" s="409"/>
    </row>
    <row r="357" ht="16.5" customHeight="1">
      <c r="A357" s="409"/>
      <c r="B357" s="409"/>
      <c r="C357" s="409"/>
      <c r="D357" s="409"/>
      <c r="E357" s="409"/>
      <c r="F357" s="409"/>
      <c r="G357" s="409"/>
      <c r="H357" s="409"/>
      <c r="I357" s="409"/>
      <c r="J357" s="409"/>
      <c r="K357" s="409"/>
      <c r="L357" s="409"/>
      <c r="M357" s="409"/>
      <c r="N357" s="409"/>
      <c r="O357" s="409"/>
      <c r="P357" s="409"/>
      <c r="Q357" s="409"/>
      <c r="R357" s="409"/>
      <c r="S357" s="409"/>
      <c r="T357" s="409"/>
      <c r="U357" s="409"/>
      <c r="V357" s="409"/>
      <c r="W357" s="409"/>
      <c r="X357" s="409"/>
      <c r="Y357" s="409"/>
      <c r="Z357" s="409"/>
      <c r="AA357" s="409"/>
      <c r="AB357" s="409"/>
      <c r="AC357" s="409"/>
      <c r="AD357" s="409"/>
    </row>
    <row r="358" ht="16.5" customHeight="1">
      <c r="A358" s="409"/>
      <c r="B358" s="409"/>
      <c r="C358" s="409"/>
      <c r="D358" s="409"/>
      <c r="E358" s="409"/>
      <c r="F358" s="409"/>
      <c r="G358" s="409"/>
      <c r="H358" s="409"/>
      <c r="I358" s="409"/>
      <c r="J358" s="409"/>
      <c r="K358" s="409"/>
      <c r="L358" s="409"/>
      <c r="M358" s="409"/>
      <c r="N358" s="409"/>
      <c r="O358" s="409"/>
      <c r="P358" s="409"/>
      <c r="Q358" s="409"/>
      <c r="R358" s="409"/>
      <c r="S358" s="409"/>
      <c r="T358" s="409"/>
      <c r="U358" s="409"/>
      <c r="V358" s="409"/>
      <c r="W358" s="409"/>
      <c r="X358" s="409"/>
      <c r="Y358" s="409"/>
      <c r="Z358" s="409"/>
      <c r="AA358" s="409"/>
      <c r="AB358" s="409"/>
      <c r="AC358" s="409"/>
      <c r="AD358" s="409"/>
    </row>
    <row r="359" ht="16.5" customHeight="1">
      <c r="A359" s="409"/>
      <c r="B359" s="409"/>
      <c r="C359" s="409"/>
      <c r="D359" s="409"/>
      <c r="E359" s="409"/>
      <c r="F359" s="409"/>
      <c r="G359" s="409"/>
      <c r="H359" s="409"/>
      <c r="I359" s="409"/>
      <c r="J359" s="409"/>
      <c r="K359" s="409"/>
      <c r="L359" s="409"/>
      <c r="M359" s="409"/>
      <c r="N359" s="409"/>
      <c r="O359" s="409"/>
      <c r="P359" s="409"/>
      <c r="Q359" s="409"/>
      <c r="R359" s="409"/>
      <c r="S359" s="409"/>
      <c r="T359" s="409"/>
      <c r="U359" s="409"/>
      <c r="V359" s="409"/>
      <c r="W359" s="409"/>
      <c r="X359" s="409"/>
      <c r="Y359" s="409"/>
      <c r="Z359" s="409"/>
      <c r="AA359" s="409"/>
      <c r="AB359" s="409"/>
      <c r="AC359" s="409"/>
      <c r="AD359" s="409"/>
    </row>
    <row r="360" ht="16.5" customHeight="1">
      <c r="A360" s="409"/>
      <c r="B360" s="409"/>
      <c r="C360" s="409"/>
      <c r="D360" s="409"/>
      <c r="E360" s="409"/>
      <c r="F360" s="409"/>
      <c r="G360" s="409"/>
      <c r="H360" s="409"/>
      <c r="I360" s="409"/>
      <c r="J360" s="409"/>
      <c r="K360" s="409"/>
      <c r="L360" s="409"/>
      <c r="M360" s="409"/>
      <c r="N360" s="409"/>
      <c r="O360" s="409"/>
      <c r="P360" s="409"/>
      <c r="Q360" s="409"/>
      <c r="R360" s="409"/>
      <c r="S360" s="409"/>
      <c r="T360" s="409"/>
      <c r="U360" s="409"/>
      <c r="V360" s="409"/>
      <c r="W360" s="409"/>
      <c r="X360" s="409"/>
      <c r="Y360" s="409"/>
      <c r="Z360" s="409"/>
      <c r="AA360" s="409"/>
      <c r="AB360" s="409"/>
      <c r="AC360" s="409"/>
      <c r="AD360" s="409"/>
    </row>
    <row r="361" ht="16.5" customHeight="1">
      <c r="A361" s="409"/>
      <c r="B361" s="409"/>
      <c r="C361" s="409"/>
      <c r="D361" s="409"/>
      <c r="E361" s="409"/>
      <c r="F361" s="409"/>
      <c r="G361" s="409"/>
      <c r="H361" s="409"/>
      <c r="I361" s="409"/>
      <c r="J361" s="409"/>
      <c r="K361" s="409"/>
      <c r="L361" s="409"/>
      <c r="M361" s="409"/>
      <c r="N361" s="409"/>
      <c r="O361" s="409"/>
      <c r="P361" s="409"/>
      <c r="Q361" s="409"/>
      <c r="R361" s="409"/>
      <c r="S361" s="409"/>
      <c r="T361" s="409"/>
      <c r="U361" s="409"/>
      <c r="V361" s="409"/>
      <c r="W361" s="409"/>
      <c r="X361" s="409"/>
      <c r="Y361" s="409"/>
      <c r="Z361" s="409"/>
      <c r="AA361" s="409"/>
      <c r="AB361" s="409"/>
      <c r="AC361" s="409"/>
      <c r="AD361" s="409"/>
    </row>
    <row r="362" ht="16.5" customHeight="1">
      <c r="A362" s="409"/>
      <c r="B362" s="409"/>
      <c r="C362" s="409"/>
      <c r="D362" s="409"/>
      <c r="E362" s="409"/>
      <c r="F362" s="409"/>
      <c r="G362" s="409"/>
      <c r="H362" s="409"/>
      <c r="I362" s="409"/>
      <c r="J362" s="409"/>
      <c r="K362" s="409"/>
      <c r="L362" s="409"/>
      <c r="M362" s="409"/>
      <c r="N362" s="409"/>
      <c r="O362" s="409"/>
      <c r="P362" s="409"/>
      <c r="Q362" s="409"/>
      <c r="R362" s="409"/>
      <c r="S362" s="409"/>
      <c r="T362" s="409"/>
      <c r="U362" s="409"/>
      <c r="V362" s="409"/>
      <c r="W362" s="409"/>
      <c r="X362" s="409"/>
      <c r="Y362" s="409"/>
      <c r="Z362" s="409"/>
      <c r="AA362" s="409"/>
      <c r="AB362" s="409"/>
      <c r="AC362" s="409"/>
      <c r="AD362" s="409"/>
    </row>
    <row r="363" ht="16.5" customHeight="1">
      <c r="A363" s="409"/>
      <c r="B363" s="409"/>
      <c r="C363" s="409"/>
      <c r="D363" s="409"/>
      <c r="E363" s="409"/>
      <c r="F363" s="409"/>
      <c r="G363" s="409"/>
      <c r="H363" s="409"/>
      <c r="I363" s="409"/>
      <c r="J363" s="409"/>
      <c r="K363" s="409"/>
      <c r="L363" s="409"/>
      <c r="M363" s="409"/>
      <c r="N363" s="409"/>
      <c r="O363" s="409"/>
      <c r="P363" s="409"/>
      <c r="Q363" s="409"/>
      <c r="R363" s="409"/>
      <c r="S363" s="409"/>
      <c r="T363" s="409"/>
      <c r="U363" s="409"/>
      <c r="V363" s="409"/>
      <c r="W363" s="409"/>
      <c r="X363" s="409"/>
      <c r="Y363" s="409"/>
      <c r="Z363" s="409"/>
      <c r="AA363" s="409"/>
      <c r="AB363" s="409"/>
      <c r="AC363" s="409"/>
      <c r="AD363" s="409"/>
    </row>
    <row r="364" ht="16.5" customHeight="1">
      <c r="A364" s="409"/>
      <c r="B364" s="409"/>
      <c r="C364" s="409"/>
      <c r="D364" s="409"/>
      <c r="E364" s="409"/>
      <c r="F364" s="409"/>
      <c r="G364" s="409"/>
      <c r="H364" s="409"/>
      <c r="I364" s="409"/>
      <c r="J364" s="409"/>
      <c r="K364" s="409"/>
      <c r="L364" s="409"/>
      <c r="M364" s="409"/>
      <c r="N364" s="409"/>
      <c r="O364" s="409"/>
      <c r="P364" s="409"/>
      <c r="Q364" s="409"/>
      <c r="R364" s="409"/>
      <c r="S364" s="409"/>
      <c r="T364" s="409"/>
      <c r="U364" s="409"/>
      <c r="V364" s="409"/>
      <c r="W364" s="409"/>
      <c r="X364" s="409"/>
      <c r="Y364" s="409"/>
      <c r="Z364" s="409"/>
      <c r="AA364" s="409"/>
      <c r="AB364" s="409"/>
      <c r="AC364" s="409"/>
      <c r="AD364" s="409"/>
    </row>
    <row r="365" ht="16.5" customHeight="1">
      <c r="A365" s="409"/>
      <c r="B365" s="409"/>
      <c r="C365" s="409"/>
      <c r="D365" s="409"/>
      <c r="E365" s="409"/>
      <c r="F365" s="409"/>
      <c r="G365" s="409"/>
      <c r="H365" s="409"/>
      <c r="I365" s="409"/>
      <c r="J365" s="409"/>
      <c r="K365" s="409"/>
      <c r="L365" s="409"/>
      <c r="M365" s="409"/>
      <c r="N365" s="409"/>
      <c r="O365" s="409"/>
      <c r="P365" s="409"/>
      <c r="Q365" s="409"/>
      <c r="R365" s="409"/>
      <c r="S365" s="409"/>
      <c r="T365" s="409"/>
      <c r="U365" s="409"/>
      <c r="V365" s="409"/>
      <c r="W365" s="409"/>
      <c r="X365" s="409"/>
      <c r="Y365" s="409"/>
      <c r="Z365" s="409"/>
      <c r="AA365" s="409"/>
      <c r="AB365" s="409"/>
      <c r="AC365" s="409"/>
      <c r="AD365" s="409"/>
    </row>
    <row r="366" ht="16.5" customHeight="1">
      <c r="A366" s="409"/>
      <c r="B366" s="409"/>
      <c r="C366" s="409"/>
      <c r="D366" s="409"/>
      <c r="E366" s="409"/>
      <c r="F366" s="409"/>
      <c r="G366" s="409"/>
      <c r="H366" s="409"/>
      <c r="I366" s="409"/>
      <c r="J366" s="409"/>
      <c r="K366" s="409"/>
      <c r="L366" s="409"/>
      <c r="M366" s="409"/>
      <c r="N366" s="409"/>
      <c r="O366" s="409"/>
      <c r="P366" s="409"/>
      <c r="Q366" s="409"/>
      <c r="R366" s="409"/>
      <c r="S366" s="409"/>
      <c r="T366" s="409"/>
      <c r="U366" s="409"/>
      <c r="V366" s="409"/>
      <c r="W366" s="409"/>
      <c r="X366" s="409"/>
      <c r="Y366" s="409"/>
      <c r="Z366" s="409"/>
      <c r="AA366" s="409"/>
      <c r="AB366" s="409"/>
      <c r="AC366" s="409"/>
      <c r="AD366" s="409"/>
    </row>
    <row r="367" ht="16.5" customHeight="1">
      <c r="A367" s="409"/>
      <c r="B367" s="409"/>
      <c r="C367" s="409"/>
      <c r="D367" s="409"/>
      <c r="E367" s="409"/>
      <c r="F367" s="409"/>
      <c r="G367" s="409"/>
      <c r="H367" s="409"/>
      <c r="I367" s="409"/>
      <c r="J367" s="409"/>
      <c r="K367" s="409"/>
      <c r="L367" s="409"/>
      <c r="M367" s="409"/>
      <c r="N367" s="409"/>
      <c r="O367" s="409"/>
      <c r="P367" s="409"/>
      <c r="Q367" s="409"/>
      <c r="R367" s="409"/>
      <c r="S367" s="409"/>
      <c r="T367" s="409"/>
      <c r="U367" s="409"/>
      <c r="V367" s="409"/>
      <c r="W367" s="409"/>
      <c r="X367" s="409"/>
      <c r="Y367" s="409"/>
      <c r="Z367" s="409"/>
      <c r="AA367" s="409"/>
      <c r="AB367" s="409"/>
      <c r="AC367" s="409"/>
      <c r="AD367" s="409"/>
    </row>
    <row r="368" ht="16.5" customHeight="1">
      <c r="A368" s="409"/>
      <c r="B368" s="409"/>
      <c r="C368" s="409"/>
      <c r="D368" s="409"/>
      <c r="E368" s="409"/>
      <c r="F368" s="409"/>
      <c r="G368" s="409"/>
      <c r="H368" s="409"/>
      <c r="I368" s="409"/>
      <c r="J368" s="409"/>
      <c r="K368" s="409"/>
      <c r="L368" s="409"/>
      <c r="M368" s="409"/>
      <c r="N368" s="409"/>
      <c r="O368" s="409"/>
      <c r="P368" s="409"/>
      <c r="Q368" s="409"/>
      <c r="R368" s="409"/>
      <c r="S368" s="409"/>
      <c r="T368" s="409"/>
      <c r="U368" s="409"/>
      <c r="V368" s="409"/>
      <c r="W368" s="409"/>
      <c r="X368" s="409"/>
      <c r="Y368" s="409"/>
      <c r="Z368" s="409"/>
      <c r="AA368" s="409"/>
      <c r="AB368" s="409"/>
      <c r="AC368" s="409"/>
      <c r="AD368" s="409"/>
    </row>
    <row r="369" ht="16.5" customHeight="1">
      <c r="A369" s="409"/>
      <c r="B369" s="409"/>
      <c r="C369" s="409"/>
      <c r="D369" s="409"/>
      <c r="E369" s="409"/>
      <c r="F369" s="409"/>
      <c r="G369" s="409"/>
      <c r="H369" s="409"/>
      <c r="I369" s="409"/>
      <c r="J369" s="409"/>
      <c r="K369" s="409"/>
      <c r="L369" s="409"/>
      <c r="M369" s="409"/>
      <c r="N369" s="409"/>
      <c r="O369" s="409"/>
      <c r="P369" s="409"/>
      <c r="Q369" s="409"/>
      <c r="R369" s="409"/>
      <c r="S369" s="409"/>
      <c r="T369" s="409"/>
      <c r="U369" s="409"/>
      <c r="V369" s="409"/>
      <c r="W369" s="409"/>
      <c r="X369" s="409"/>
      <c r="Y369" s="409"/>
      <c r="Z369" s="409"/>
      <c r="AA369" s="409"/>
      <c r="AB369" s="409"/>
      <c r="AC369" s="409"/>
      <c r="AD369" s="409"/>
    </row>
    <row r="370" ht="16.5" customHeight="1">
      <c r="A370" s="409"/>
      <c r="B370" s="409"/>
      <c r="C370" s="409"/>
      <c r="D370" s="409"/>
      <c r="E370" s="409"/>
      <c r="F370" s="409"/>
      <c r="G370" s="409"/>
      <c r="H370" s="409"/>
      <c r="I370" s="409"/>
      <c r="J370" s="409"/>
      <c r="K370" s="409"/>
      <c r="L370" s="409"/>
      <c r="M370" s="409"/>
      <c r="N370" s="409"/>
      <c r="O370" s="409"/>
      <c r="P370" s="409"/>
      <c r="Q370" s="409"/>
      <c r="R370" s="409"/>
      <c r="S370" s="409"/>
      <c r="T370" s="409"/>
      <c r="U370" s="409"/>
      <c r="V370" s="409"/>
      <c r="W370" s="409"/>
      <c r="X370" s="409"/>
      <c r="Y370" s="409"/>
      <c r="Z370" s="409"/>
      <c r="AA370" s="409"/>
      <c r="AB370" s="409"/>
      <c r="AC370" s="409"/>
      <c r="AD370" s="409"/>
    </row>
    <row r="371" ht="16.5" customHeight="1">
      <c r="A371" s="409"/>
      <c r="B371" s="409"/>
      <c r="C371" s="409"/>
      <c r="D371" s="409"/>
      <c r="E371" s="409"/>
      <c r="F371" s="409"/>
      <c r="G371" s="409"/>
      <c r="H371" s="409"/>
      <c r="I371" s="409"/>
      <c r="J371" s="409"/>
      <c r="K371" s="409"/>
      <c r="L371" s="409"/>
      <c r="M371" s="409"/>
      <c r="N371" s="409"/>
      <c r="O371" s="409"/>
      <c r="P371" s="409"/>
      <c r="Q371" s="409"/>
      <c r="R371" s="409"/>
      <c r="S371" s="409"/>
      <c r="T371" s="409"/>
      <c r="U371" s="409"/>
      <c r="V371" s="409"/>
      <c r="W371" s="409"/>
      <c r="X371" s="409"/>
      <c r="Y371" s="409"/>
      <c r="Z371" s="409"/>
      <c r="AA371" s="409"/>
      <c r="AB371" s="409"/>
      <c r="AC371" s="409"/>
      <c r="AD371" s="409"/>
    </row>
    <row r="372" ht="16.5" customHeight="1">
      <c r="A372" s="409"/>
      <c r="B372" s="409"/>
      <c r="C372" s="409"/>
      <c r="D372" s="409"/>
      <c r="E372" s="409"/>
      <c r="F372" s="409"/>
      <c r="G372" s="409"/>
      <c r="H372" s="409"/>
      <c r="I372" s="409"/>
      <c r="J372" s="409"/>
      <c r="K372" s="409"/>
      <c r="L372" s="409"/>
      <c r="M372" s="409"/>
      <c r="N372" s="409"/>
      <c r="O372" s="409"/>
      <c r="P372" s="409"/>
      <c r="Q372" s="409"/>
      <c r="R372" s="409"/>
      <c r="S372" s="409"/>
      <c r="T372" s="409"/>
      <c r="U372" s="409"/>
      <c r="V372" s="409"/>
      <c r="W372" s="409"/>
      <c r="X372" s="409"/>
      <c r="Y372" s="409"/>
      <c r="Z372" s="409"/>
      <c r="AA372" s="409"/>
      <c r="AB372" s="409"/>
      <c r="AC372" s="409"/>
      <c r="AD372" s="409"/>
    </row>
    <row r="373" ht="16.5" customHeight="1">
      <c r="A373" s="409"/>
      <c r="B373" s="409"/>
      <c r="C373" s="409"/>
      <c r="D373" s="409"/>
      <c r="E373" s="409"/>
      <c r="F373" s="409"/>
      <c r="G373" s="409"/>
      <c r="H373" s="409"/>
      <c r="I373" s="409"/>
      <c r="J373" s="409"/>
      <c r="K373" s="409"/>
      <c r="L373" s="409"/>
      <c r="M373" s="409"/>
      <c r="N373" s="409"/>
      <c r="O373" s="409"/>
      <c r="P373" s="409"/>
      <c r="Q373" s="409"/>
      <c r="R373" s="409"/>
      <c r="S373" s="409"/>
      <c r="T373" s="409"/>
      <c r="U373" s="409"/>
      <c r="V373" s="409"/>
      <c r="W373" s="409"/>
      <c r="X373" s="409"/>
      <c r="Y373" s="409"/>
      <c r="Z373" s="409"/>
      <c r="AA373" s="409"/>
      <c r="AB373" s="409"/>
      <c r="AC373" s="409"/>
      <c r="AD373" s="409"/>
    </row>
    <row r="374" ht="16.5" customHeight="1">
      <c r="A374" s="409"/>
      <c r="B374" s="409"/>
      <c r="C374" s="409"/>
      <c r="D374" s="409"/>
      <c r="E374" s="409"/>
      <c r="F374" s="409"/>
      <c r="G374" s="409"/>
      <c r="H374" s="409"/>
      <c r="I374" s="409"/>
      <c r="J374" s="409"/>
      <c r="K374" s="409"/>
      <c r="L374" s="409"/>
      <c r="M374" s="409"/>
      <c r="N374" s="409"/>
      <c r="O374" s="409"/>
      <c r="P374" s="409"/>
      <c r="Q374" s="409"/>
      <c r="R374" s="409"/>
      <c r="S374" s="409"/>
      <c r="T374" s="409"/>
      <c r="U374" s="409"/>
      <c r="V374" s="409"/>
      <c r="W374" s="409"/>
      <c r="X374" s="409"/>
      <c r="Y374" s="409"/>
      <c r="Z374" s="409"/>
      <c r="AA374" s="409"/>
      <c r="AB374" s="409"/>
      <c r="AC374" s="409"/>
      <c r="AD374" s="409"/>
    </row>
    <row r="375" ht="16.5" customHeight="1">
      <c r="A375" s="409"/>
      <c r="B375" s="409"/>
      <c r="C375" s="409"/>
      <c r="D375" s="409"/>
      <c r="E375" s="409"/>
      <c r="F375" s="409"/>
      <c r="G375" s="409"/>
      <c r="H375" s="409"/>
      <c r="I375" s="409"/>
      <c r="J375" s="409"/>
      <c r="K375" s="409"/>
      <c r="L375" s="409"/>
      <c r="M375" s="409"/>
      <c r="N375" s="409"/>
      <c r="O375" s="409"/>
      <c r="P375" s="409"/>
      <c r="Q375" s="409"/>
      <c r="R375" s="409"/>
      <c r="S375" s="409"/>
      <c r="T375" s="409"/>
      <c r="U375" s="409"/>
      <c r="V375" s="409"/>
      <c r="W375" s="409"/>
      <c r="X375" s="409"/>
      <c r="Y375" s="409"/>
      <c r="Z375" s="409"/>
      <c r="AA375" s="409"/>
      <c r="AB375" s="409"/>
      <c r="AC375" s="409"/>
      <c r="AD375" s="409"/>
    </row>
    <row r="376" ht="16.5" customHeight="1">
      <c r="A376" s="409"/>
      <c r="B376" s="409"/>
      <c r="C376" s="409"/>
      <c r="D376" s="409"/>
      <c r="E376" s="409"/>
      <c r="F376" s="409"/>
      <c r="G376" s="409"/>
      <c r="H376" s="409"/>
      <c r="I376" s="409"/>
      <c r="J376" s="409"/>
      <c r="K376" s="409"/>
      <c r="L376" s="409"/>
      <c r="M376" s="409"/>
      <c r="N376" s="409"/>
      <c r="O376" s="409"/>
      <c r="P376" s="409"/>
      <c r="Q376" s="409"/>
      <c r="R376" s="409"/>
      <c r="S376" s="409"/>
      <c r="T376" s="409"/>
      <c r="U376" s="409"/>
      <c r="V376" s="409"/>
      <c r="W376" s="409"/>
      <c r="X376" s="409"/>
      <c r="Y376" s="409"/>
      <c r="Z376" s="409"/>
      <c r="AA376" s="409"/>
      <c r="AB376" s="409"/>
      <c r="AC376" s="409"/>
      <c r="AD376" s="409"/>
    </row>
    <row r="377" ht="16.5" customHeight="1">
      <c r="A377" s="409"/>
      <c r="B377" s="409"/>
      <c r="C377" s="409"/>
      <c r="D377" s="409"/>
      <c r="E377" s="409"/>
      <c r="F377" s="409"/>
      <c r="G377" s="409"/>
      <c r="H377" s="409"/>
      <c r="I377" s="409"/>
      <c r="J377" s="409"/>
      <c r="K377" s="409"/>
      <c r="L377" s="409"/>
      <c r="M377" s="409"/>
      <c r="N377" s="409"/>
      <c r="O377" s="409"/>
      <c r="P377" s="409"/>
      <c r="Q377" s="409"/>
      <c r="R377" s="409"/>
      <c r="S377" s="409"/>
      <c r="T377" s="409"/>
      <c r="U377" s="409"/>
      <c r="V377" s="409"/>
      <c r="W377" s="409"/>
      <c r="X377" s="409"/>
      <c r="Y377" s="409"/>
      <c r="Z377" s="409"/>
      <c r="AA377" s="409"/>
      <c r="AB377" s="409"/>
      <c r="AC377" s="409"/>
      <c r="AD377" s="409"/>
    </row>
    <row r="378" ht="16.5" customHeight="1">
      <c r="A378" s="409"/>
      <c r="B378" s="409"/>
      <c r="C378" s="409"/>
      <c r="D378" s="409"/>
      <c r="E378" s="409"/>
      <c r="F378" s="409"/>
      <c r="G378" s="409"/>
      <c r="H378" s="409"/>
      <c r="I378" s="409"/>
      <c r="J378" s="409"/>
      <c r="K378" s="409"/>
      <c r="L378" s="409"/>
      <c r="M378" s="409"/>
      <c r="N378" s="409"/>
      <c r="O378" s="409"/>
      <c r="P378" s="409"/>
      <c r="Q378" s="409"/>
      <c r="R378" s="409"/>
      <c r="S378" s="409"/>
      <c r="T378" s="409"/>
      <c r="U378" s="409"/>
      <c r="V378" s="409"/>
      <c r="W378" s="409"/>
      <c r="X378" s="409"/>
      <c r="Y378" s="409"/>
      <c r="Z378" s="409"/>
      <c r="AA378" s="409"/>
      <c r="AB378" s="409"/>
      <c r="AC378" s="409"/>
      <c r="AD378" s="409"/>
    </row>
    <row r="379" ht="16.5" customHeight="1">
      <c r="A379" s="409"/>
      <c r="B379" s="409"/>
      <c r="C379" s="409"/>
      <c r="D379" s="409"/>
      <c r="E379" s="409"/>
      <c r="F379" s="409"/>
      <c r="G379" s="409"/>
      <c r="H379" s="409"/>
      <c r="I379" s="409"/>
      <c r="J379" s="409"/>
      <c r="K379" s="409"/>
      <c r="L379" s="409"/>
      <c r="M379" s="409"/>
      <c r="N379" s="409"/>
      <c r="O379" s="409"/>
      <c r="P379" s="409"/>
      <c r="Q379" s="409"/>
      <c r="R379" s="409"/>
      <c r="S379" s="409"/>
      <c r="T379" s="409"/>
      <c r="U379" s="409"/>
      <c r="V379" s="409"/>
      <c r="W379" s="409"/>
      <c r="X379" s="409"/>
      <c r="Y379" s="409"/>
      <c r="Z379" s="409"/>
      <c r="AA379" s="409"/>
      <c r="AB379" s="409"/>
      <c r="AC379" s="409"/>
      <c r="AD379" s="409"/>
    </row>
    <row r="380" ht="16.5" customHeight="1">
      <c r="A380" s="409"/>
      <c r="B380" s="409"/>
      <c r="C380" s="409"/>
      <c r="D380" s="409"/>
      <c r="E380" s="409"/>
      <c r="F380" s="409"/>
      <c r="G380" s="409"/>
      <c r="H380" s="409"/>
      <c r="I380" s="409"/>
      <c r="J380" s="409"/>
      <c r="K380" s="409"/>
      <c r="L380" s="409"/>
      <c r="M380" s="409"/>
      <c r="N380" s="409"/>
      <c r="O380" s="409"/>
      <c r="P380" s="409"/>
      <c r="Q380" s="409"/>
      <c r="R380" s="409"/>
      <c r="S380" s="409"/>
      <c r="T380" s="409"/>
      <c r="U380" s="409"/>
      <c r="V380" s="409"/>
      <c r="W380" s="409"/>
      <c r="X380" s="409"/>
      <c r="Y380" s="409"/>
      <c r="Z380" s="409"/>
      <c r="AA380" s="409"/>
      <c r="AB380" s="409"/>
      <c r="AC380" s="409"/>
      <c r="AD380" s="409"/>
    </row>
    <row r="381" ht="16.5" customHeight="1">
      <c r="A381" s="409"/>
      <c r="B381" s="409"/>
      <c r="C381" s="409"/>
      <c r="D381" s="409"/>
      <c r="E381" s="409"/>
      <c r="F381" s="409"/>
      <c r="G381" s="409"/>
      <c r="H381" s="409"/>
      <c r="I381" s="409"/>
      <c r="J381" s="409"/>
      <c r="K381" s="409"/>
      <c r="L381" s="409"/>
      <c r="M381" s="409"/>
      <c r="N381" s="409"/>
      <c r="O381" s="409"/>
      <c r="P381" s="409"/>
      <c r="Q381" s="409"/>
      <c r="R381" s="409"/>
      <c r="S381" s="409"/>
      <c r="T381" s="409"/>
      <c r="U381" s="409"/>
      <c r="V381" s="409"/>
      <c r="W381" s="409"/>
      <c r="X381" s="409"/>
      <c r="Y381" s="409"/>
      <c r="Z381" s="409"/>
      <c r="AA381" s="409"/>
      <c r="AB381" s="409"/>
      <c r="AC381" s="409"/>
      <c r="AD381" s="409"/>
    </row>
    <row r="382" ht="16.5" customHeight="1">
      <c r="A382" s="409"/>
      <c r="B382" s="409"/>
      <c r="C382" s="409"/>
      <c r="D382" s="409"/>
      <c r="E382" s="409"/>
      <c r="F382" s="409"/>
      <c r="G382" s="409"/>
      <c r="H382" s="409"/>
      <c r="I382" s="409"/>
      <c r="J382" s="409"/>
      <c r="K382" s="409"/>
      <c r="L382" s="409"/>
      <c r="M382" s="409"/>
      <c r="N382" s="409"/>
      <c r="O382" s="409"/>
      <c r="P382" s="409"/>
      <c r="Q382" s="409"/>
      <c r="R382" s="409"/>
      <c r="S382" s="409"/>
      <c r="T382" s="409"/>
      <c r="U382" s="409"/>
      <c r="V382" s="409"/>
      <c r="W382" s="409"/>
      <c r="X382" s="409"/>
      <c r="Y382" s="409"/>
      <c r="Z382" s="409"/>
      <c r="AA382" s="409"/>
      <c r="AB382" s="409"/>
      <c r="AC382" s="409"/>
      <c r="AD382" s="409"/>
    </row>
    <row r="383" ht="16.5" customHeight="1">
      <c r="A383" s="409"/>
      <c r="B383" s="409"/>
      <c r="C383" s="409"/>
      <c r="D383" s="409"/>
      <c r="E383" s="409"/>
      <c r="F383" s="409"/>
      <c r="G383" s="409"/>
      <c r="H383" s="409"/>
      <c r="I383" s="409"/>
      <c r="J383" s="409"/>
      <c r="K383" s="409"/>
      <c r="L383" s="409"/>
      <c r="M383" s="409"/>
      <c r="N383" s="409"/>
      <c r="O383" s="409"/>
      <c r="P383" s="409"/>
      <c r="Q383" s="409"/>
      <c r="R383" s="409"/>
      <c r="S383" s="409"/>
      <c r="T383" s="409"/>
      <c r="U383" s="409"/>
      <c r="V383" s="409"/>
      <c r="W383" s="409"/>
      <c r="X383" s="409"/>
      <c r="Y383" s="409"/>
      <c r="Z383" s="409"/>
      <c r="AA383" s="409"/>
      <c r="AB383" s="409"/>
      <c r="AC383" s="409"/>
      <c r="AD383" s="409"/>
    </row>
    <row r="384" ht="16.5" customHeight="1">
      <c r="A384" s="409"/>
      <c r="B384" s="409"/>
      <c r="C384" s="409"/>
      <c r="D384" s="409"/>
      <c r="E384" s="409"/>
      <c r="F384" s="409"/>
      <c r="G384" s="409"/>
      <c r="H384" s="409"/>
      <c r="I384" s="409"/>
      <c r="J384" s="409"/>
      <c r="K384" s="409"/>
      <c r="L384" s="409"/>
      <c r="M384" s="409"/>
      <c r="N384" s="409"/>
      <c r="O384" s="409"/>
      <c r="P384" s="409"/>
      <c r="Q384" s="409"/>
      <c r="R384" s="409"/>
      <c r="S384" s="409"/>
      <c r="T384" s="409"/>
      <c r="U384" s="409"/>
      <c r="V384" s="409"/>
      <c r="W384" s="409"/>
      <c r="X384" s="409"/>
      <c r="Y384" s="409"/>
      <c r="Z384" s="409"/>
      <c r="AA384" s="409"/>
      <c r="AB384" s="409"/>
      <c r="AC384" s="409"/>
      <c r="AD384" s="409"/>
    </row>
    <row r="385" ht="16.5" customHeight="1">
      <c r="A385" s="409"/>
      <c r="B385" s="409"/>
      <c r="C385" s="409"/>
      <c r="D385" s="409"/>
      <c r="E385" s="409"/>
      <c r="F385" s="409"/>
      <c r="G385" s="409"/>
      <c r="H385" s="409"/>
      <c r="I385" s="409"/>
      <c r="J385" s="409"/>
      <c r="K385" s="409"/>
      <c r="L385" s="409"/>
      <c r="M385" s="409"/>
      <c r="N385" s="409"/>
      <c r="O385" s="409"/>
      <c r="P385" s="409"/>
      <c r="Q385" s="409"/>
      <c r="R385" s="409"/>
      <c r="S385" s="409"/>
      <c r="T385" s="409"/>
      <c r="U385" s="409"/>
      <c r="V385" s="409"/>
      <c r="W385" s="409"/>
      <c r="X385" s="409"/>
      <c r="Y385" s="409"/>
      <c r="Z385" s="409"/>
      <c r="AA385" s="409"/>
      <c r="AB385" s="409"/>
      <c r="AC385" s="409"/>
      <c r="AD385" s="409"/>
    </row>
    <row r="386" ht="16.5" customHeight="1">
      <c r="A386" s="409"/>
      <c r="B386" s="409"/>
      <c r="C386" s="409"/>
      <c r="D386" s="409"/>
      <c r="E386" s="409"/>
      <c r="F386" s="409"/>
      <c r="G386" s="409"/>
      <c r="H386" s="409"/>
      <c r="I386" s="409"/>
      <c r="J386" s="409"/>
      <c r="K386" s="409"/>
      <c r="L386" s="409"/>
      <c r="M386" s="409"/>
      <c r="N386" s="409"/>
      <c r="O386" s="409"/>
      <c r="P386" s="409"/>
      <c r="Q386" s="409"/>
      <c r="R386" s="409"/>
      <c r="S386" s="409"/>
      <c r="T386" s="409"/>
      <c r="U386" s="409"/>
      <c r="V386" s="409"/>
      <c r="W386" s="409"/>
      <c r="X386" s="409"/>
      <c r="Y386" s="409"/>
      <c r="Z386" s="409"/>
      <c r="AA386" s="409"/>
      <c r="AB386" s="409"/>
      <c r="AC386" s="409"/>
      <c r="AD386" s="409"/>
    </row>
    <row r="387" ht="16.5" customHeight="1">
      <c r="A387" s="409"/>
      <c r="B387" s="409"/>
      <c r="C387" s="409"/>
      <c r="D387" s="409"/>
      <c r="E387" s="409"/>
      <c r="F387" s="409"/>
      <c r="G387" s="409"/>
      <c r="H387" s="409"/>
      <c r="I387" s="409"/>
      <c r="J387" s="409"/>
      <c r="K387" s="409"/>
      <c r="L387" s="409"/>
      <c r="M387" s="409"/>
      <c r="N387" s="409"/>
      <c r="O387" s="409"/>
      <c r="P387" s="409"/>
      <c r="Q387" s="409"/>
      <c r="R387" s="409"/>
      <c r="S387" s="409"/>
      <c r="T387" s="409"/>
      <c r="U387" s="409"/>
      <c r="V387" s="409"/>
      <c r="W387" s="409"/>
      <c r="X387" s="409"/>
      <c r="Y387" s="409"/>
      <c r="Z387" s="409"/>
      <c r="AA387" s="409"/>
      <c r="AB387" s="409"/>
      <c r="AC387" s="409"/>
      <c r="AD387" s="409"/>
    </row>
    <row r="388" ht="16.5" customHeight="1">
      <c r="A388" s="409"/>
      <c r="B388" s="409"/>
      <c r="C388" s="409"/>
      <c r="D388" s="409"/>
      <c r="E388" s="409"/>
      <c r="F388" s="409"/>
      <c r="G388" s="409"/>
      <c r="H388" s="409"/>
      <c r="I388" s="409"/>
      <c r="J388" s="409"/>
      <c r="K388" s="409"/>
      <c r="L388" s="409"/>
      <c r="M388" s="409"/>
      <c r="N388" s="409"/>
      <c r="O388" s="409"/>
      <c r="P388" s="409"/>
      <c r="Q388" s="409"/>
      <c r="R388" s="409"/>
      <c r="S388" s="409"/>
      <c r="T388" s="409"/>
      <c r="U388" s="409"/>
      <c r="V388" s="409"/>
      <c r="W388" s="409"/>
      <c r="X388" s="409"/>
      <c r="Y388" s="409"/>
      <c r="Z388" s="409"/>
      <c r="AA388" s="409"/>
      <c r="AB388" s="409"/>
      <c r="AC388" s="409"/>
      <c r="AD388" s="409"/>
    </row>
    <row r="389" ht="16.5" customHeight="1">
      <c r="A389" s="409"/>
      <c r="B389" s="409"/>
      <c r="C389" s="409"/>
      <c r="D389" s="409"/>
      <c r="E389" s="409"/>
      <c r="F389" s="409"/>
      <c r="G389" s="409"/>
      <c r="H389" s="409"/>
      <c r="I389" s="409"/>
      <c r="J389" s="409"/>
      <c r="K389" s="409"/>
      <c r="L389" s="409"/>
      <c r="M389" s="409"/>
      <c r="N389" s="409"/>
      <c r="O389" s="409"/>
      <c r="P389" s="409"/>
      <c r="Q389" s="409"/>
      <c r="R389" s="409"/>
      <c r="S389" s="409"/>
      <c r="T389" s="409"/>
      <c r="U389" s="409"/>
      <c r="V389" s="409"/>
      <c r="W389" s="409"/>
      <c r="X389" s="409"/>
      <c r="Y389" s="409"/>
      <c r="Z389" s="409"/>
      <c r="AA389" s="409"/>
      <c r="AB389" s="409"/>
      <c r="AC389" s="409"/>
      <c r="AD389" s="409"/>
    </row>
    <row r="390" ht="16.5" customHeight="1">
      <c r="A390" s="409"/>
      <c r="B390" s="409"/>
      <c r="C390" s="409"/>
      <c r="D390" s="409"/>
      <c r="E390" s="409"/>
      <c r="F390" s="409"/>
      <c r="G390" s="409"/>
      <c r="H390" s="409"/>
      <c r="I390" s="409"/>
      <c r="J390" s="409"/>
      <c r="K390" s="409"/>
      <c r="L390" s="409"/>
      <c r="M390" s="409"/>
      <c r="N390" s="409"/>
      <c r="O390" s="409"/>
      <c r="P390" s="409"/>
      <c r="Q390" s="409"/>
      <c r="R390" s="409"/>
      <c r="S390" s="409"/>
      <c r="T390" s="409"/>
      <c r="U390" s="409"/>
      <c r="V390" s="409"/>
      <c r="W390" s="409"/>
      <c r="X390" s="409"/>
      <c r="Y390" s="409"/>
      <c r="Z390" s="409"/>
      <c r="AA390" s="409"/>
      <c r="AB390" s="409"/>
      <c r="AC390" s="409"/>
      <c r="AD390" s="409"/>
    </row>
    <row r="391" ht="16.5" customHeight="1">
      <c r="A391" s="409"/>
      <c r="B391" s="409"/>
      <c r="C391" s="409"/>
      <c r="D391" s="409"/>
      <c r="E391" s="409"/>
      <c r="F391" s="409"/>
      <c r="G391" s="409"/>
      <c r="H391" s="409"/>
      <c r="I391" s="409"/>
      <c r="J391" s="409"/>
      <c r="K391" s="409"/>
      <c r="L391" s="409"/>
      <c r="M391" s="409"/>
      <c r="N391" s="409"/>
      <c r="O391" s="409"/>
      <c r="P391" s="409"/>
      <c r="Q391" s="409"/>
      <c r="R391" s="409"/>
      <c r="S391" s="409"/>
      <c r="T391" s="409"/>
      <c r="U391" s="409"/>
      <c r="V391" s="409"/>
      <c r="W391" s="409"/>
      <c r="X391" s="409"/>
      <c r="Y391" s="409"/>
      <c r="Z391" s="409"/>
      <c r="AA391" s="409"/>
      <c r="AB391" s="409"/>
      <c r="AC391" s="409"/>
      <c r="AD391" s="409"/>
    </row>
    <row r="392" ht="16.5" customHeight="1">
      <c r="A392" s="409"/>
      <c r="B392" s="409"/>
      <c r="C392" s="409"/>
      <c r="D392" s="409"/>
      <c r="E392" s="409"/>
      <c r="F392" s="409"/>
      <c r="G392" s="409"/>
      <c r="H392" s="409"/>
      <c r="I392" s="409"/>
      <c r="J392" s="409"/>
      <c r="K392" s="409"/>
      <c r="L392" s="409"/>
      <c r="M392" s="409"/>
      <c r="N392" s="409"/>
      <c r="O392" s="409"/>
      <c r="P392" s="409"/>
      <c r="Q392" s="409"/>
      <c r="R392" s="409"/>
      <c r="S392" s="409"/>
      <c r="T392" s="409"/>
      <c r="U392" s="409"/>
      <c r="V392" s="409"/>
      <c r="W392" s="409"/>
      <c r="X392" s="409"/>
      <c r="Y392" s="409"/>
      <c r="Z392" s="409"/>
      <c r="AA392" s="409"/>
      <c r="AB392" s="409"/>
      <c r="AC392" s="409"/>
      <c r="AD392" s="409"/>
    </row>
    <row r="393" ht="16.5" customHeight="1">
      <c r="A393" s="409"/>
      <c r="B393" s="409"/>
      <c r="C393" s="409"/>
      <c r="D393" s="409"/>
      <c r="E393" s="409"/>
      <c r="F393" s="409"/>
      <c r="G393" s="409"/>
      <c r="H393" s="409"/>
      <c r="I393" s="409"/>
      <c r="J393" s="409"/>
      <c r="K393" s="409"/>
      <c r="L393" s="409"/>
      <c r="M393" s="409"/>
      <c r="N393" s="409"/>
      <c r="O393" s="409"/>
      <c r="P393" s="409"/>
      <c r="Q393" s="409"/>
      <c r="R393" s="409"/>
      <c r="S393" s="409"/>
      <c r="T393" s="409"/>
      <c r="U393" s="409"/>
      <c r="V393" s="409"/>
      <c r="W393" s="409"/>
      <c r="X393" s="409"/>
      <c r="Y393" s="409"/>
      <c r="Z393" s="409"/>
      <c r="AA393" s="409"/>
      <c r="AB393" s="409"/>
      <c r="AC393" s="409"/>
      <c r="AD393" s="409"/>
    </row>
    <row r="394" ht="16.5" customHeight="1">
      <c r="A394" s="409"/>
      <c r="B394" s="409"/>
      <c r="C394" s="409"/>
      <c r="D394" s="409"/>
      <c r="E394" s="409"/>
      <c r="F394" s="409"/>
      <c r="G394" s="409"/>
      <c r="H394" s="409"/>
      <c r="I394" s="409"/>
      <c r="J394" s="409"/>
      <c r="K394" s="409"/>
      <c r="L394" s="409"/>
      <c r="M394" s="409"/>
      <c r="N394" s="409"/>
      <c r="O394" s="409"/>
      <c r="P394" s="409"/>
      <c r="Q394" s="409"/>
      <c r="R394" s="409"/>
      <c r="S394" s="409"/>
      <c r="T394" s="409"/>
      <c r="U394" s="409"/>
      <c r="V394" s="409"/>
      <c r="W394" s="409"/>
      <c r="X394" s="409"/>
      <c r="Y394" s="409"/>
      <c r="Z394" s="409"/>
      <c r="AA394" s="409"/>
      <c r="AB394" s="409"/>
      <c r="AC394" s="409"/>
      <c r="AD394" s="409"/>
    </row>
    <row r="395" ht="16.5" customHeight="1">
      <c r="A395" s="409"/>
      <c r="B395" s="409"/>
      <c r="C395" s="409"/>
      <c r="D395" s="409"/>
      <c r="E395" s="409"/>
      <c r="F395" s="409"/>
      <c r="G395" s="409"/>
      <c r="H395" s="409"/>
      <c r="I395" s="409"/>
      <c r="J395" s="409"/>
      <c r="K395" s="409"/>
      <c r="L395" s="409"/>
      <c r="M395" s="409"/>
      <c r="N395" s="409"/>
      <c r="O395" s="409"/>
      <c r="P395" s="409"/>
      <c r="Q395" s="409"/>
      <c r="R395" s="409"/>
      <c r="S395" s="409"/>
      <c r="T395" s="409"/>
      <c r="U395" s="409"/>
      <c r="V395" s="409"/>
      <c r="W395" s="409"/>
      <c r="X395" s="409"/>
      <c r="Y395" s="409"/>
      <c r="Z395" s="409"/>
      <c r="AA395" s="409"/>
      <c r="AB395" s="409"/>
      <c r="AC395" s="409"/>
      <c r="AD395" s="409"/>
    </row>
    <row r="396" ht="16.5" customHeight="1">
      <c r="A396" s="409"/>
      <c r="B396" s="409"/>
      <c r="C396" s="409"/>
      <c r="D396" s="409"/>
      <c r="E396" s="409"/>
      <c r="F396" s="409"/>
      <c r="G396" s="409"/>
      <c r="H396" s="409"/>
      <c r="I396" s="409"/>
      <c r="J396" s="409"/>
      <c r="K396" s="409"/>
      <c r="L396" s="409"/>
      <c r="M396" s="409"/>
      <c r="N396" s="409"/>
      <c r="O396" s="409"/>
      <c r="P396" s="409"/>
      <c r="Q396" s="409"/>
      <c r="R396" s="409"/>
      <c r="S396" s="409"/>
      <c r="T396" s="409"/>
      <c r="U396" s="409"/>
      <c r="V396" s="409"/>
      <c r="W396" s="409"/>
      <c r="X396" s="409"/>
      <c r="Y396" s="409"/>
      <c r="Z396" s="409"/>
      <c r="AA396" s="409"/>
      <c r="AB396" s="409"/>
      <c r="AC396" s="409"/>
      <c r="AD396" s="409"/>
    </row>
    <row r="397" ht="16.5" customHeight="1">
      <c r="A397" s="409"/>
      <c r="B397" s="409"/>
      <c r="C397" s="409"/>
      <c r="D397" s="409"/>
      <c r="E397" s="409"/>
      <c r="F397" s="409"/>
      <c r="G397" s="409"/>
      <c r="H397" s="409"/>
      <c r="I397" s="409"/>
      <c r="J397" s="409"/>
      <c r="K397" s="409"/>
      <c r="L397" s="409"/>
      <c r="M397" s="409"/>
      <c r="N397" s="409"/>
      <c r="O397" s="409"/>
      <c r="P397" s="409"/>
      <c r="Q397" s="409"/>
      <c r="R397" s="409"/>
      <c r="S397" s="409"/>
      <c r="T397" s="409"/>
      <c r="U397" s="409"/>
      <c r="V397" s="409"/>
      <c r="W397" s="409"/>
      <c r="X397" s="409"/>
      <c r="Y397" s="409"/>
      <c r="Z397" s="409"/>
      <c r="AA397" s="409"/>
      <c r="AB397" s="409"/>
      <c r="AC397" s="409"/>
      <c r="AD397" s="409"/>
    </row>
    <row r="398" ht="16.5" customHeight="1">
      <c r="A398" s="409"/>
      <c r="B398" s="409"/>
      <c r="C398" s="409"/>
      <c r="D398" s="409"/>
      <c r="E398" s="409"/>
      <c r="F398" s="409"/>
      <c r="G398" s="409"/>
      <c r="H398" s="409"/>
      <c r="I398" s="409"/>
      <c r="J398" s="409"/>
      <c r="K398" s="409"/>
      <c r="L398" s="409"/>
      <c r="M398" s="409"/>
      <c r="N398" s="409"/>
      <c r="O398" s="409"/>
      <c r="P398" s="409"/>
      <c r="Q398" s="409"/>
      <c r="R398" s="409"/>
      <c r="S398" s="409"/>
      <c r="T398" s="409"/>
      <c r="U398" s="409"/>
      <c r="V398" s="409"/>
      <c r="W398" s="409"/>
      <c r="X398" s="409"/>
      <c r="Y398" s="409"/>
      <c r="Z398" s="409"/>
      <c r="AA398" s="409"/>
      <c r="AB398" s="409"/>
      <c r="AC398" s="409"/>
      <c r="AD398" s="409"/>
    </row>
    <row r="399" ht="16.5" customHeight="1">
      <c r="A399" s="409"/>
      <c r="B399" s="409"/>
      <c r="C399" s="409"/>
      <c r="D399" s="409"/>
      <c r="E399" s="409"/>
      <c r="F399" s="409"/>
      <c r="G399" s="409"/>
      <c r="H399" s="409"/>
      <c r="I399" s="409"/>
      <c r="J399" s="409"/>
      <c r="K399" s="409"/>
      <c r="L399" s="409"/>
      <c r="M399" s="409"/>
      <c r="N399" s="409"/>
      <c r="O399" s="409"/>
      <c r="P399" s="409"/>
      <c r="Q399" s="409"/>
      <c r="R399" s="409"/>
      <c r="S399" s="409"/>
      <c r="T399" s="409"/>
      <c r="U399" s="409"/>
      <c r="V399" s="409"/>
      <c r="W399" s="409"/>
      <c r="X399" s="409"/>
      <c r="Y399" s="409"/>
      <c r="Z399" s="409"/>
      <c r="AA399" s="409"/>
      <c r="AB399" s="409"/>
      <c r="AC399" s="409"/>
      <c r="AD399" s="409"/>
    </row>
    <row r="400" ht="16.5" customHeight="1">
      <c r="A400" s="409"/>
      <c r="B400" s="409"/>
      <c r="C400" s="409"/>
      <c r="D400" s="409"/>
      <c r="E400" s="409"/>
      <c r="F400" s="409"/>
      <c r="G400" s="409"/>
      <c r="H400" s="409"/>
      <c r="I400" s="409"/>
      <c r="J400" s="409"/>
      <c r="K400" s="409"/>
      <c r="L400" s="409"/>
      <c r="M400" s="409"/>
      <c r="N400" s="409"/>
      <c r="O400" s="409"/>
      <c r="P400" s="409"/>
      <c r="Q400" s="409"/>
      <c r="R400" s="409"/>
      <c r="S400" s="409"/>
      <c r="T400" s="409"/>
      <c r="U400" s="409"/>
      <c r="V400" s="409"/>
      <c r="W400" s="409"/>
      <c r="X400" s="409"/>
      <c r="Y400" s="409"/>
      <c r="Z400" s="409"/>
      <c r="AA400" s="409"/>
      <c r="AB400" s="409"/>
      <c r="AC400" s="409"/>
      <c r="AD400" s="409"/>
    </row>
    <row r="401" ht="16.5" customHeight="1">
      <c r="A401" s="409"/>
      <c r="B401" s="409"/>
      <c r="C401" s="409"/>
      <c r="D401" s="409"/>
      <c r="E401" s="409"/>
      <c r="F401" s="409"/>
      <c r="G401" s="409"/>
      <c r="H401" s="409"/>
      <c r="I401" s="409"/>
      <c r="J401" s="409"/>
      <c r="K401" s="409"/>
      <c r="L401" s="409"/>
      <c r="M401" s="409"/>
      <c r="N401" s="409"/>
      <c r="O401" s="409"/>
      <c r="P401" s="409"/>
      <c r="Q401" s="409"/>
      <c r="R401" s="409"/>
      <c r="S401" s="409"/>
      <c r="T401" s="409"/>
      <c r="U401" s="409"/>
      <c r="V401" s="409"/>
      <c r="W401" s="409"/>
      <c r="X401" s="409"/>
      <c r="Y401" s="409"/>
      <c r="Z401" s="409"/>
      <c r="AA401" s="409"/>
      <c r="AB401" s="409"/>
      <c r="AC401" s="409"/>
      <c r="AD401" s="409"/>
    </row>
    <row r="402" ht="16.5" customHeight="1">
      <c r="A402" s="409"/>
      <c r="B402" s="409"/>
      <c r="C402" s="409"/>
      <c r="D402" s="409"/>
      <c r="E402" s="409"/>
      <c r="F402" s="409"/>
      <c r="G402" s="409"/>
      <c r="H402" s="409"/>
      <c r="I402" s="409"/>
      <c r="J402" s="409"/>
      <c r="K402" s="409"/>
      <c r="L402" s="409"/>
      <c r="M402" s="409"/>
      <c r="N402" s="409"/>
      <c r="O402" s="409"/>
      <c r="P402" s="409"/>
      <c r="Q402" s="409"/>
      <c r="R402" s="409"/>
      <c r="S402" s="409"/>
      <c r="T402" s="409"/>
      <c r="U402" s="409"/>
      <c r="V402" s="409"/>
      <c r="W402" s="409"/>
      <c r="X402" s="409"/>
      <c r="Y402" s="409"/>
      <c r="Z402" s="409"/>
      <c r="AA402" s="409"/>
      <c r="AB402" s="409"/>
      <c r="AC402" s="409"/>
      <c r="AD402" s="409"/>
    </row>
    <row r="403" ht="16.5" customHeight="1">
      <c r="A403" s="409"/>
      <c r="B403" s="409"/>
      <c r="C403" s="409"/>
      <c r="D403" s="409"/>
      <c r="E403" s="409"/>
      <c r="F403" s="409"/>
      <c r="G403" s="409"/>
      <c r="H403" s="409"/>
      <c r="I403" s="409"/>
      <c r="J403" s="409"/>
      <c r="K403" s="409"/>
      <c r="L403" s="409"/>
      <c r="M403" s="409"/>
      <c r="N403" s="409"/>
      <c r="O403" s="409"/>
      <c r="P403" s="409"/>
      <c r="Q403" s="409"/>
      <c r="R403" s="409"/>
      <c r="S403" s="409"/>
      <c r="T403" s="409"/>
      <c r="U403" s="409"/>
      <c r="V403" s="409"/>
      <c r="W403" s="409"/>
      <c r="X403" s="409"/>
      <c r="Y403" s="409"/>
      <c r="Z403" s="409"/>
      <c r="AA403" s="409"/>
      <c r="AB403" s="409"/>
      <c r="AC403" s="409"/>
      <c r="AD403" s="409"/>
    </row>
    <row r="404" ht="16.5" customHeight="1">
      <c r="A404" s="409"/>
      <c r="B404" s="409"/>
      <c r="C404" s="409"/>
      <c r="D404" s="409"/>
      <c r="E404" s="409"/>
      <c r="F404" s="409"/>
      <c r="G404" s="409"/>
      <c r="H404" s="409"/>
      <c r="I404" s="409"/>
      <c r="J404" s="409"/>
      <c r="K404" s="409"/>
      <c r="L404" s="409"/>
      <c r="M404" s="409"/>
      <c r="N404" s="409"/>
      <c r="O404" s="409"/>
      <c r="P404" s="409"/>
      <c r="Q404" s="409"/>
      <c r="R404" s="409"/>
      <c r="S404" s="409"/>
      <c r="T404" s="409"/>
      <c r="U404" s="409"/>
      <c r="V404" s="409"/>
      <c r="W404" s="409"/>
      <c r="X404" s="409"/>
      <c r="Y404" s="409"/>
      <c r="Z404" s="409"/>
      <c r="AA404" s="409"/>
      <c r="AB404" s="409"/>
      <c r="AC404" s="409"/>
      <c r="AD404" s="409"/>
    </row>
    <row r="405" ht="16.5" customHeight="1">
      <c r="A405" s="409"/>
      <c r="B405" s="409"/>
      <c r="C405" s="409"/>
      <c r="D405" s="409"/>
      <c r="E405" s="409"/>
      <c r="F405" s="409"/>
      <c r="G405" s="409"/>
      <c r="H405" s="409"/>
      <c r="I405" s="409"/>
      <c r="J405" s="409"/>
      <c r="K405" s="409"/>
      <c r="L405" s="409"/>
      <c r="M405" s="409"/>
      <c r="N405" s="409"/>
      <c r="O405" s="409"/>
      <c r="P405" s="409"/>
      <c r="Q405" s="409"/>
      <c r="R405" s="409"/>
      <c r="S405" s="409"/>
      <c r="T405" s="409"/>
      <c r="U405" s="409"/>
      <c r="V405" s="409"/>
      <c r="W405" s="409"/>
      <c r="X405" s="409"/>
      <c r="Y405" s="409"/>
      <c r="Z405" s="409"/>
      <c r="AA405" s="409"/>
      <c r="AB405" s="409"/>
      <c r="AC405" s="409"/>
      <c r="AD405" s="409"/>
    </row>
    <row r="406" ht="16.5" customHeight="1">
      <c r="A406" s="409"/>
      <c r="B406" s="409"/>
      <c r="C406" s="409"/>
      <c r="D406" s="409"/>
      <c r="E406" s="409"/>
      <c r="F406" s="409"/>
      <c r="G406" s="409"/>
      <c r="H406" s="409"/>
      <c r="I406" s="409"/>
      <c r="J406" s="409"/>
      <c r="K406" s="409"/>
      <c r="L406" s="409"/>
      <c r="M406" s="409"/>
      <c r="N406" s="409"/>
      <c r="O406" s="409"/>
      <c r="P406" s="409"/>
      <c r="Q406" s="409"/>
      <c r="R406" s="409"/>
      <c r="S406" s="409"/>
      <c r="T406" s="409"/>
      <c r="U406" s="409"/>
      <c r="V406" s="409"/>
      <c r="W406" s="409"/>
      <c r="X406" s="409"/>
      <c r="Y406" s="409"/>
      <c r="Z406" s="409"/>
      <c r="AA406" s="409"/>
      <c r="AB406" s="409"/>
      <c r="AC406" s="409"/>
      <c r="AD406" s="409"/>
    </row>
    <row r="407" ht="16.5" customHeight="1">
      <c r="A407" s="409"/>
      <c r="B407" s="409"/>
      <c r="C407" s="409"/>
      <c r="D407" s="409"/>
      <c r="E407" s="409"/>
      <c r="F407" s="409"/>
      <c r="G407" s="409"/>
      <c r="H407" s="409"/>
      <c r="I407" s="409"/>
      <c r="J407" s="409"/>
      <c r="K407" s="409"/>
      <c r="L407" s="409"/>
      <c r="M407" s="409"/>
      <c r="N407" s="409"/>
      <c r="O407" s="409"/>
      <c r="P407" s="409"/>
      <c r="Q407" s="409"/>
      <c r="R407" s="409"/>
      <c r="S407" s="409"/>
      <c r="T407" s="409"/>
      <c r="U407" s="409"/>
      <c r="V407" s="409"/>
      <c r="W407" s="409"/>
      <c r="X407" s="409"/>
      <c r="Y407" s="409"/>
      <c r="Z407" s="409"/>
      <c r="AA407" s="409"/>
      <c r="AB407" s="409"/>
      <c r="AC407" s="409"/>
      <c r="AD407" s="409"/>
    </row>
    <row r="408" ht="16.5" customHeight="1">
      <c r="A408" s="409"/>
      <c r="B408" s="409"/>
      <c r="C408" s="409"/>
      <c r="D408" s="409"/>
      <c r="E408" s="409"/>
      <c r="F408" s="409"/>
      <c r="G408" s="409"/>
      <c r="H408" s="409"/>
      <c r="I408" s="409"/>
      <c r="J408" s="409"/>
      <c r="K408" s="409"/>
      <c r="L408" s="409"/>
      <c r="M408" s="409"/>
      <c r="N408" s="409"/>
      <c r="O408" s="409"/>
      <c r="P408" s="409"/>
      <c r="Q408" s="409"/>
      <c r="R408" s="409"/>
      <c r="S408" s="409"/>
      <c r="T408" s="409"/>
      <c r="U408" s="409"/>
      <c r="V408" s="409"/>
      <c r="W408" s="409"/>
      <c r="X408" s="409"/>
      <c r="Y408" s="409"/>
      <c r="Z408" s="409"/>
      <c r="AA408" s="409"/>
      <c r="AB408" s="409"/>
      <c r="AC408" s="409"/>
      <c r="AD408" s="409"/>
    </row>
    <row r="409" ht="16.5" customHeight="1">
      <c r="A409" s="409"/>
      <c r="B409" s="409"/>
      <c r="C409" s="409"/>
      <c r="D409" s="409"/>
      <c r="E409" s="409"/>
      <c r="F409" s="409"/>
      <c r="G409" s="409"/>
      <c r="H409" s="409"/>
      <c r="I409" s="409"/>
      <c r="J409" s="409"/>
      <c r="K409" s="409"/>
      <c r="L409" s="409"/>
      <c r="M409" s="409"/>
      <c r="N409" s="409"/>
      <c r="O409" s="409"/>
      <c r="P409" s="409"/>
      <c r="Q409" s="409"/>
      <c r="R409" s="409"/>
      <c r="S409" s="409"/>
      <c r="T409" s="409"/>
      <c r="U409" s="409"/>
      <c r="V409" s="409"/>
      <c r="W409" s="409"/>
      <c r="X409" s="409"/>
      <c r="Y409" s="409"/>
      <c r="Z409" s="409"/>
      <c r="AA409" s="409"/>
      <c r="AB409" s="409"/>
      <c r="AC409" s="409"/>
      <c r="AD409" s="409"/>
    </row>
    <row r="410" ht="16.5" customHeight="1">
      <c r="A410" s="409"/>
      <c r="B410" s="409"/>
      <c r="C410" s="409"/>
      <c r="D410" s="409"/>
      <c r="E410" s="409"/>
      <c r="F410" s="409"/>
      <c r="G410" s="409"/>
      <c r="H410" s="409"/>
      <c r="I410" s="409"/>
      <c r="J410" s="409"/>
      <c r="K410" s="409"/>
      <c r="L410" s="409"/>
      <c r="M410" s="409"/>
      <c r="N410" s="409"/>
      <c r="O410" s="409"/>
      <c r="P410" s="409"/>
      <c r="Q410" s="409"/>
      <c r="R410" s="409"/>
      <c r="S410" s="409"/>
      <c r="T410" s="409"/>
      <c r="U410" s="409"/>
      <c r="V410" s="409"/>
      <c r="W410" s="409"/>
      <c r="X410" s="409"/>
      <c r="Y410" s="409"/>
      <c r="Z410" s="409"/>
      <c r="AA410" s="409"/>
      <c r="AB410" s="409"/>
      <c r="AC410" s="409"/>
      <c r="AD410" s="409"/>
    </row>
    <row r="411" ht="16.5" customHeight="1">
      <c r="A411" s="409"/>
      <c r="B411" s="409"/>
      <c r="C411" s="409"/>
      <c r="D411" s="409"/>
      <c r="E411" s="409"/>
      <c r="F411" s="409"/>
      <c r="G411" s="409"/>
      <c r="H411" s="409"/>
      <c r="I411" s="409"/>
      <c r="J411" s="409"/>
      <c r="K411" s="409"/>
      <c r="L411" s="409"/>
      <c r="M411" s="409"/>
      <c r="N411" s="409"/>
      <c r="O411" s="409"/>
      <c r="P411" s="409"/>
      <c r="Q411" s="409"/>
      <c r="R411" s="409"/>
      <c r="S411" s="409"/>
      <c r="T411" s="409"/>
      <c r="U411" s="409"/>
      <c r="V411" s="409"/>
      <c r="W411" s="409"/>
      <c r="X411" s="409"/>
      <c r="Y411" s="409"/>
      <c r="Z411" s="409"/>
      <c r="AA411" s="409"/>
      <c r="AB411" s="409"/>
      <c r="AC411" s="409"/>
      <c r="AD411" s="409"/>
    </row>
    <row r="412" ht="16.5" customHeight="1">
      <c r="A412" s="409"/>
      <c r="B412" s="409"/>
      <c r="C412" s="409"/>
      <c r="D412" s="409"/>
      <c r="E412" s="409"/>
      <c r="F412" s="409"/>
      <c r="G412" s="409"/>
      <c r="H412" s="409"/>
      <c r="I412" s="409"/>
      <c r="J412" s="409"/>
      <c r="K412" s="409"/>
      <c r="L412" s="409"/>
      <c r="M412" s="409"/>
      <c r="N412" s="409"/>
      <c r="O412" s="409"/>
      <c r="P412" s="409"/>
      <c r="Q412" s="409"/>
      <c r="R412" s="409"/>
      <c r="S412" s="409"/>
      <c r="T412" s="409"/>
      <c r="U412" s="409"/>
      <c r="V412" s="409"/>
      <c r="W412" s="409"/>
      <c r="X412" s="409"/>
      <c r="Y412" s="409"/>
      <c r="Z412" s="409"/>
      <c r="AA412" s="409"/>
      <c r="AB412" s="409"/>
      <c r="AC412" s="409"/>
      <c r="AD412" s="409"/>
    </row>
    <row r="413" ht="16.5" customHeight="1">
      <c r="A413" s="409"/>
      <c r="B413" s="409"/>
      <c r="C413" s="409"/>
      <c r="D413" s="409"/>
      <c r="E413" s="409"/>
      <c r="F413" s="409"/>
      <c r="G413" s="409"/>
      <c r="H413" s="409"/>
      <c r="I413" s="409"/>
      <c r="J413" s="409"/>
      <c r="K413" s="409"/>
      <c r="L413" s="409"/>
      <c r="M413" s="409"/>
      <c r="N413" s="409"/>
      <c r="O413" s="409"/>
      <c r="P413" s="409"/>
      <c r="Q413" s="409"/>
      <c r="R413" s="409"/>
      <c r="S413" s="409"/>
      <c r="T413" s="409"/>
      <c r="U413" s="409"/>
      <c r="V413" s="409"/>
      <c r="W413" s="409"/>
      <c r="X413" s="409"/>
      <c r="Y413" s="409"/>
      <c r="Z413" s="409"/>
      <c r="AA413" s="409"/>
      <c r="AB413" s="409"/>
      <c r="AC413" s="409"/>
      <c r="AD413" s="409"/>
    </row>
    <row r="414" ht="16.5" customHeight="1">
      <c r="A414" s="409"/>
      <c r="B414" s="409"/>
      <c r="C414" s="409"/>
      <c r="D414" s="409"/>
      <c r="E414" s="409"/>
      <c r="F414" s="409"/>
      <c r="G414" s="409"/>
      <c r="H414" s="409"/>
      <c r="I414" s="409"/>
      <c r="J414" s="409"/>
      <c r="K414" s="409"/>
      <c r="L414" s="409"/>
      <c r="M414" s="409"/>
      <c r="N414" s="409"/>
      <c r="O414" s="409"/>
      <c r="P414" s="409"/>
      <c r="Q414" s="409"/>
      <c r="R414" s="409"/>
      <c r="S414" s="409"/>
      <c r="T414" s="409"/>
      <c r="U414" s="409"/>
      <c r="V414" s="409"/>
      <c r="W414" s="409"/>
      <c r="X414" s="409"/>
      <c r="Y414" s="409"/>
      <c r="Z414" s="409"/>
      <c r="AA414" s="409"/>
      <c r="AB414" s="409"/>
      <c r="AC414" s="409"/>
      <c r="AD414" s="409"/>
    </row>
    <row r="415" ht="16.5" customHeight="1">
      <c r="A415" s="409"/>
      <c r="B415" s="409"/>
      <c r="C415" s="409"/>
      <c r="D415" s="409"/>
      <c r="E415" s="409"/>
      <c r="F415" s="409"/>
      <c r="G415" s="409"/>
      <c r="H415" s="409"/>
      <c r="I415" s="409"/>
      <c r="J415" s="409"/>
      <c r="K415" s="409"/>
      <c r="L415" s="409"/>
      <c r="M415" s="409"/>
      <c r="N415" s="409"/>
      <c r="O415" s="409"/>
      <c r="P415" s="409"/>
      <c r="Q415" s="409"/>
      <c r="R415" s="409"/>
      <c r="S415" s="409"/>
      <c r="T415" s="409"/>
      <c r="U415" s="409"/>
      <c r="V415" s="409"/>
      <c r="W415" s="409"/>
      <c r="X415" s="409"/>
      <c r="Y415" s="409"/>
      <c r="Z415" s="409"/>
      <c r="AA415" s="409"/>
      <c r="AB415" s="409"/>
      <c r="AC415" s="409"/>
      <c r="AD415" s="409"/>
    </row>
    <row r="416" ht="16.5" customHeight="1">
      <c r="A416" s="409"/>
      <c r="B416" s="409"/>
      <c r="C416" s="409"/>
      <c r="D416" s="409"/>
      <c r="E416" s="409"/>
      <c r="F416" s="409"/>
      <c r="G416" s="409"/>
      <c r="H416" s="409"/>
      <c r="I416" s="409"/>
      <c r="J416" s="409"/>
      <c r="K416" s="409"/>
      <c r="L416" s="409"/>
      <c r="M416" s="409"/>
      <c r="N416" s="409"/>
      <c r="O416" s="409"/>
      <c r="P416" s="409"/>
      <c r="Q416" s="409"/>
      <c r="R416" s="409"/>
      <c r="S416" s="409"/>
      <c r="T416" s="409"/>
      <c r="U416" s="409"/>
      <c r="V416" s="409"/>
      <c r="W416" s="409"/>
      <c r="X416" s="409"/>
      <c r="Y416" s="409"/>
      <c r="Z416" s="409"/>
      <c r="AA416" s="409"/>
      <c r="AB416" s="409"/>
      <c r="AC416" s="409"/>
      <c r="AD416" s="409"/>
    </row>
    <row r="417" ht="16.5" customHeight="1">
      <c r="A417" s="409"/>
      <c r="B417" s="409"/>
      <c r="C417" s="409"/>
      <c r="D417" s="409"/>
      <c r="E417" s="409"/>
      <c r="F417" s="409"/>
      <c r="G417" s="409"/>
      <c r="H417" s="409"/>
      <c r="I417" s="409"/>
      <c r="J417" s="409"/>
      <c r="K417" s="409"/>
      <c r="L417" s="409"/>
      <c r="M417" s="409"/>
      <c r="N417" s="409"/>
      <c r="O417" s="409"/>
      <c r="P417" s="409"/>
      <c r="Q417" s="409"/>
      <c r="R417" s="409"/>
      <c r="S417" s="409"/>
      <c r="T417" s="409"/>
      <c r="U417" s="409"/>
      <c r="V417" s="409"/>
      <c r="W417" s="409"/>
      <c r="X417" s="409"/>
      <c r="Y417" s="409"/>
      <c r="Z417" s="409"/>
      <c r="AA417" s="409"/>
      <c r="AB417" s="409"/>
      <c r="AC417" s="409"/>
      <c r="AD417" s="409"/>
    </row>
    <row r="418" ht="16.5" customHeight="1">
      <c r="A418" s="409"/>
      <c r="B418" s="409"/>
      <c r="C418" s="409"/>
      <c r="D418" s="409"/>
      <c r="E418" s="409"/>
      <c r="F418" s="409"/>
      <c r="G418" s="409"/>
      <c r="H418" s="409"/>
      <c r="I418" s="409"/>
      <c r="J418" s="409"/>
      <c r="K418" s="409"/>
      <c r="L418" s="409"/>
      <c r="M418" s="409"/>
      <c r="N418" s="409"/>
      <c r="O418" s="409"/>
      <c r="P418" s="409"/>
      <c r="Q418" s="409"/>
      <c r="R418" s="409"/>
      <c r="S418" s="409"/>
      <c r="T418" s="409"/>
      <c r="U418" s="409"/>
      <c r="V418" s="409"/>
      <c r="W418" s="409"/>
      <c r="X418" s="409"/>
      <c r="Y418" s="409"/>
      <c r="Z418" s="409"/>
      <c r="AA418" s="409"/>
      <c r="AB418" s="409"/>
      <c r="AC418" s="409"/>
      <c r="AD418" s="409"/>
    </row>
    <row r="419" ht="16.5" customHeight="1">
      <c r="A419" s="409"/>
      <c r="B419" s="409"/>
      <c r="C419" s="409"/>
      <c r="D419" s="409"/>
      <c r="E419" s="409"/>
      <c r="F419" s="409"/>
      <c r="G419" s="409"/>
      <c r="H419" s="409"/>
      <c r="I419" s="409"/>
      <c r="J419" s="409"/>
      <c r="K419" s="409"/>
      <c r="L419" s="409"/>
      <c r="M419" s="409"/>
      <c r="N419" s="409"/>
      <c r="O419" s="409"/>
      <c r="P419" s="409"/>
      <c r="Q419" s="409"/>
      <c r="R419" s="409"/>
      <c r="S419" s="409"/>
      <c r="T419" s="409"/>
      <c r="U419" s="409"/>
      <c r="V419" s="409"/>
      <c r="W419" s="409"/>
      <c r="X419" s="409"/>
      <c r="Y419" s="409"/>
      <c r="Z419" s="409"/>
      <c r="AA419" s="409"/>
      <c r="AB419" s="409"/>
      <c r="AC419" s="409"/>
      <c r="AD419" s="409"/>
    </row>
    <row r="420" ht="16.5" customHeight="1">
      <c r="A420" s="409"/>
      <c r="B420" s="409"/>
      <c r="C420" s="409"/>
      <c r="D420" s="409"/>
      <c r="E420" s="409"/>
      <c r="F420" s="409"/>
      <c r="G420" s="409"/>
      <c r="H420" s="409"/>
      <c r="I420" s="409"/>
      <c r="J420" s="409"/>
      <c r="K420" s="409"/>
      <c r="L420" s="409"/>
      <c r="M420" s="409"/>
      <c r="N420" s="409"/>
      <c r="O420" s="409"/>
      <c r="P420" s="409"/>
      <c r="Q420" s="409"/>
      <c r="R420" s="409"/>
      <c r="S420" s="409"/>
      <c r="T420" s="409"/>
      <c r="U420" s="409"/>
      <c r="V420" s="409"/>
      <c r="W420" s="409"/>
      <c r="X420" s="409"/>
      <c r="Y420" s="409"/>
      <c r="Z420" s="409"/>
      <c r="AA420" s="409"/>
      <c r="AB420" s="409"/>
      <c r="AC420" s="409"/>
      <c r="AD420" s="409"/>
    </row>
    <row r="421" ht="16.5" customHeight="1">
      <c r="A421" s="409"/>
      <c r="B421" s="409"/>
      <c r="C421" s="409"/>
      <c r="D421" s="409"/>
      <c r="E421" s="409"/>
      <c r="F421" s="409"/>
      <c r="G421" s="409"/>
      <c r="H421" s="409"/>
      <c r="I421" s="409"/>
      <c r="J421" s="409"/>
      <c r="K421" s="409"/>
      <c r="L421" s="409"/>
      <c r="M421" s="409"/>
      <c r="N421" s="409"/>
      <c r="O421" s="409"/>
      <c r="P421" s="409"/>
      <c r="Q421" s="409"/>
      <c r="R421" s="409"/>
      <c r="S421" s="409"/>
      <c r="T421" s="409"/>
      <c r="U421" s="409"/>
      <c r="V421" s="409"/>
      <c r="W421" s="409"/>
      <c r="X421" s="409"/>
      <c r="Y421" s="409"/>
      <c r="Z421" s="409"/>
      <c r="AA421" s="409"/>
      <c r="AB421" s="409"/>
      <c r="AC421" s="409"/>
      <c r="AD421" s="409"/>
    </row>
    <row r="422" ht="16.5" customHeight="1">
      <c r="A422" s="409"/>
      <c r="B422" s="409"/>
      <c r="C422" s="409"/>
      <c r="D422" s="409"/>
      <c r="E422" s="409"/>
      <c r="F422" s="409"/>
      <c r="G422" s="409"/>
      <c r="H422" s="409"/>
      <c r="I422" s="409"/>
      <c r="J422" s="409"/>
      <c r="K422" s="409"/>
      <c r="L422" s="409"/>
      <c r="M422" s="409"/>
      <c r="N422" s="409"/>
      <c r="O422" s="409"/>
      <c r="P422" s="409"/>
      <c r="Q422" s="409"/>
      <c r="R422" s="409"/>
      <c r="S422" s="409"/>
      <c r="T422" s="409"/>
      <c r="U422" s="409"/>
      <c r="V422" s="409"/>
      <c r="W422" s="409"/>
      <c r="X422" s="409"/>
      <c r="Y422" s="409"/>
      <c r="Z422" s="409"/>
      <c r="AA422" s="409"/>
      <c r="AB422" s="409"/>
      <c r="AC422" s="409"/>
      <c r="AD422" s="409"/>
    </row>
    <row r="423" ht="16.5" customHeight="1">
      <c r="A423" s="409"/>
      <c r="B423" s="409"/>
      <c r="C423" s="409"/>
      <c r="D423" s="409"/>
      <c r="E423" s="409"/>
      <c r="F423" s="409"/>
      <c r="G423" s="409"/>
      <c r="H423" s="409"/>
      <c r="I423" s="409"/>
      <c r="J423" s="409"/>
      <c r="K423" s="409"/>
      <c r="L423" s="409"/>
      <c r="M423" s="409"/>
      <c r="N423" s="409"/>
      <c r="O423" s="409"/>
      <c r="P423" s="409"/>
      <c r="Q423" s="409"/>
      <c r="R423" s="409"/>
      <c r="S423" s="409"/>
      <c r="T423" s="409"/>
      <c r="U423" s="409"/>
      <c r="V423" s="409"/>
      <c r="W423" s="409"/>
      <c r="X423" s="409"/>
      <c r="Y423" s="409"/>
      <c r="Z423" s="409"/>
      <c r="AA423" s="409"/>
      <c r="AB423" s="409"/>
      <c r="AC423" s="409"/>
      <c r="AD423" s="409"/>
    </row>
    <row r="424" ht="16.5" customHeight="1">
      <c r="A424" s="409"/>
      <c r="B424" s="409"/>
      <c r="C424" s="409"/>
      <c r="D424" s="409"/>
      <c r="E424" s="409"/>
      <c r="F424" s="409"/>
      <c r="G424" s="409"/>
      <c r="H424" s="409"/>
      <c r="I424" s="409"/>
      <c r="J424" s="409"/>
      <c r="K424" s="409"/>
      <c r="L424" s="409"/>
      <c r="M424" s="409"/>
      <c r="N424" s="409"/>
      <c r="O424" s="409"/>
      <c r="P424" s="409"/>
      <c r="Q424" s="409"/>
      <c r="R424" s="409"/>
      <c r="S424" s="409"/>
      <c r="T424" s="409"/>
      <c r="U424" s="409"/>
      <c r="V424" s="409"/>
      <c r="W424" s="409"/>
      <c r="X424" s="409"/>
      <c r="Y424" s="409"/>
      <c r="Z424" s="409"/>
      <c r="AA424" s="409"/>
      <c r="AB424" s="409"/>
      <c r="AC424" s="409"/>
      <c r="AD424" s="409"/>
    </row>
    <row r="425" ht="16.5" customHeight="1">
      <c r="A425" s="409"/>
      <c r="B425" s="409"/>
      <c r="C425" s="409"/>
      <c r="D425" s="409"/>
      <c r="E425" s="409"/>
      <c r="F425" s="409"/>
      <c r="G425" s="409"/>
      <c r="H425" s="409"/>
      <c r="I425" s="409"/>
      <c r="J425" s="409"/>
      <c r="K425" s="409"/>
      <c r="L425" s="409"/>
      <c r="M425" s="409"/>
      <c r="N425" s="409"/>
      <c r="O425" s="409"/>
      <c r="P425" s="409"/>
      <c r="Q425" s="409"/>
      <c r="R425" s="409"/>
      <c r="S425" s="409"/>
      <c r="T425" s="409"/>
      <c r="U425" s="409"/>
      <c r="V425" s="409"/>
      <c r="W425" s="409"/>
      <c r="X425" s="409"/>
      <c r="Y425" s="409"/>
      <c r="Z425" s="409"/>
      <c r="AA425" s="409"/>
      <c r="AB425" s="409"/>
      <c r="AC425" s="409"/>
      <c r="AD425" s="409"/>
    </row>
    <row r="426" ht="16.5" customHeight="1">
      <c r="A426" s="409"/>
      <c r="B426" s="409"/>
      <c r="C426" s="409"/>
      <c r="D426" s="409"/>
      <c r="E426" s="409"/>
      <c r="F426" s="409"/>
      <c r="G426" s="409"/>
      <c r="H426" s="409"/>
      <c r="I426" s="409"/>
      <c r="J426" s="409"/>
      <c r="K426" s="409"/>
      <c r="L426" s="409"/>
      <c r="M426" s="409"/>
      <c r="N426" s="409"/>
      <c r="O426" s="409"/>
      <c r="P426" s="409"/>
      <c r="Q426" s="409"/>
      <c r="R426" s="409"/>
      <c r="S426" s="409"/>
      <c r="T426" s="409"/>
      <c r="U426" s="409"/>
      <c r="V426" s="409"/>
      <c r="W426" s="409"/>
      <c r="X426" s="409"/>
      <c r="Y426" s="409"/>
      <c r="Z426" s="409"/>
      <c r="AA426" s="409"/>
      <c r="AB426" s="409"/>
      <c r="AC426" s="409"/>
      <c r="AD426" s="409"/>
    </row>
    <row r="427" ht="16.5" customHeight="1">
      <c r="A427" s="409"/>
      <c r="B427" s="409"/>
      <c r="C427" s="409"/>
      <c r="D427" s="409"/>
      <c r="E427" s="409"/>
      <c r="F427" s="409"/>
      <c r="G427" s="409"/>
      <c r="H427" s="409"/>
      <c r="I427" s="409"/>
      <c r="J427" s="409"/>
      <c r="K427" s="409"/>
      <c r="L427" s="409"/>
      <c r="M427" s="409"/>
      <c r="N427" s="409"/>
      <c r="O427" s="409"/>
      <c r="P427" s="409"/>
      <c r="Q427" s="409"/>
      <c r="R427" s="409"/>
      <c r="S427" s="409"/>
      <c r="T427" s="409"/>
      <c r="U427" s="409"/>
      <c r="V427" s="409"/>
      <c r="W427" s="409"/>
      <c r="X427" s="409"/>
      <c r="Y427" s="409"/>
      <c r="Z427" s="409"/>
      <c r="AA427" s="409"/>
      <c r="AB427" s="409"/>
      <c r="AC427" s="409"/>
      <c r="AD427" s="409"/>
    </row>
    <row r="428" ht="16.5" customHeight="1">
      <c r="A428" s="409"/>
      <c r="B428" s="409"/>
      <c r="C428" s="409"/>
      <c r="D428" s="409"/>
      <c r="E428" s="409"/>
      <c r="F428" s="409"/>
      <c r="G428" s="409"/>
      <c r="H428" s="409"/>
      <c r="I428" s="409"/>
      <c r="J428" s="409"/>
      <c r="K428" s="409"/>
      <c r="L428" s="409"/>
      <c r="M428" s="409"/>
      <c r="N428" s="409"/>
      <c r="O428" s="409"/>
      <c r="P428" s="409"/>
      <c r="Q428" s="409"/>
      <c r="R428" s="409"/>
      <c r="S428" s="409"/>
      <c r="T428" s="409"/>
      <c r="U428" s="409"/>
      <c r="V428" s="409"/>
      <c r="W428" s="409"/>
      <c r="X428" s="409"/>
      <c r="Y428" s="409"/>
      <c r="Z428" s="409"/>
      <c r="AA428" s="409"/>
      <c r="AB428" s="409"/>
      <c r="AC428" s="409"/>
      <c r="AD428" s="409"/>
    </row>
    <row r="429" ht="16.5" customHeight="1">
      <c r="A429" s="409"/>
      <c r="B429" s="409"/>
      <c r="C429" s="409"/>
      <c r="D429" s="409"/>
      <c r="E429" s="409"/>
      <c r="F429" s="409"/>
      <c r="G429" s="409"/>
      <c r="H429" s="409"/>
      <c r="I429" s="409"/>
      <c r="J429" s="409"/>
      <c r="K429" s="409"/>
      <c r="L429" s="409"/>
      <c r="M429" s="409"/>
      <c r="N429" s="409"/>
      <c r="O429" s="409"/>
      <c r="P429" s="409"/>
      <c r="Q429" s="409"/>
      <c r="R429" s="409"/>
      <c r="S429" s="409"/>
      <c r="T429" s="409"/>
      <c r="U429" s="409"/>
      <c r="V429" s="409"/>
      <c r="W429" s="409"/>
      <c r="X429" s="409"/>
      <c r="Y429" s="409"/>
      <c r="Z429" s="409"/>
      <c r="AA429" s="409"/>
      <c r="AB429" s="409"/>
      <c r="AC429" s="409"/>
      <c r="AD429" s="409"/>
    </row>
    <row r="430" ht="16.5" customHeight="1">
      <c r="A430" s="409"/>
      <c r="B430" s="409"/>
      <c r="C430" s="409"/>
      <c r="D430" s="409"/>
      <c r="E430" s="409"/>
      <c r="F430" s="409"/>
      <c r="G430" s="409"/>
      <c r="H430" s="409"/>
      <c r="I430" s="409"/>
      <c r="J430" s="409"/>
      <c r="K430" s="409"/>
      <c r="L430" s="409"/>
      <c r="M430" s="409"/>
      <c r="N430" s="409"/>
      <c r="O430" s="409"/>
      <c r="P430" s="409"/>
      <c r="Q430" s="409"/>
      <c r="R430" s="409"/>
      <c r="S430" s="409"/>
      <c r="T430" s="409"/>
      <c r="U430" s="409"/>
      <c r="V430" s="409"/>
      <c r="W430" s="409"/>
      <c r="X430" s="409"/>
      <c r="Y430" s="409"/>
      <c r="Z430" s="409"/>
      <c r="AA430" s="409"/>
      <c r="AB430" s="409"/>
      <c r="AC430" s="409"/>
      <c r="AD430" s="409"/>
    </row>
    <row r="431" ht="16.5" customHeight="1">
      <c r="A431" s="409"/>
      <c r="B431" s="409"/>
      <c r="C431" s="409"/>
      <c r="D431" s="409"/>
      <c r="E431" s="409"/>
      <c r="F431" s="409"/>
      <c r="G431" s="409"/>
      <c r="H431" s="409"/>
      <c r="I431" s="409"/>
      <c r="J431" s="409"/>
      <c r="K431" s="409"/>
      <c r="L431" s="409"/>
      <c r="M431" s="409"/>
      <c r="N431" s="409"/>
      <c r="O431" s="409"/>
      <c r="P431" s="409"/>
      <c r="Q431" s="409"/>
      <c r="R431" s="409"/>
      <c r="S431" s="409"/>
      <c r="T431" s="409"/>
      <c r="U431" s="409"/>
      <c r="V431" s="409"/>
      <c r="W431" s="409"/>
      <c r="X431" s="409"/>
      <c r="Y431" s="409"/>
      <c r="Z431" s="409"/>
      <c r="AA431" s="409"/>
      <c r="AB431" s="409"/>
      <c r="AC431" s="409"/>
      <c r="AD431" s="409"/>
    </row>
    <row r="432" ht="16.5" customHeight="1">
      <c r="A432" s="409"/>
      <c r="B432" s="409"/>
      <c r="C432" s="409"/>
      <c r="D432" s="409"/>
      <c r="E432" s="409"/>
      <c r="F432" s="409"/>
      <c r="G432" s="409"/>
      <c r="H432" s="409"/>
      <c r="I432" s="409"/>
      <c r="J432" s="409"/>
      <c r="K432" s="409"/>
      <c r="L432" s="409"/>
      <c r="M432" s="409"/>
      <c r="N432" s="409"/>
      <c r="O432" s="409"/>
      <c r="P432" s="409"/>
      <c r="Q432" s="409"/>
      <c r="R432" s="409"/>
      <c r="S432" s="409"/>
      <c r="T432" s="409"/>
      <c r="U432" s="409"/>
      <c r="V432" s="409"/>
      <c r="W432" s="409"/>
      <c r="X432" s="409"/>
      <c r="Y432" s="409"/>
      <c r="Z432" s="409"/>
      <c r="AA432" s="409"/>
      <c r="AB432" s="409"/>
      <c r="AC432" s="409"/>
      <c r="AD432" s="409"/>
    </row>
    <row r="433" ht="16.5" customHeight="1">
      <c r="A433" s="409"/>
      <c r="B433" s="409"/>
      <c r="C433" s="409"/>
      <c r="D433" s="409"/>
      <c r="E433" s="409"/>
      <c r="F433" s="409"/>
      <c r="G433" s="409"/>
      <c r="H433" s="409"/>
      <c r="I433" s="409"/>
      <c r="J433" s="409"/>
      <c r="K433" s="409"/>
      <c r="L433" s="409"/>
      <c r="M433" s="409"/>
      <c r="N433" s="409"/>
      <c r="O433" s="409"/>
      <c r="P433" s="409"/>
      <c r="Q433" s="409"/>
      <c r="R433" s="409"/>
      <c r="S433" s="409"/>
      <c r="T433" s="409"/>
      <c r="U433" s="409"/>
      <c r="V433" s="409"/>
      <c r="W433" s="409"/>
      <c r="X433" s="409"/>
      <c r="Y433" s="409"/>
      <c r="Z433" s="409"/>
      <c r="AA433" s="409"/>
      <c r="AB433" s="409"/>
      <c r="AC433" s="409"/>
      <c r="AD433" s="409"/>
    </row>
    <row r="434" ht="16.5" customHeight="1">
      <c r="A434" s="409"/>
      <c r="B434" s="409"/>
      <c r="C434" s="409"/>
      <c r="D434" s="409"/>
      <c r="E434" s="409"/>
      <c r="F434" s="409"/>
      <c r="G434" s="409"/>
      <c r="H434" s="409"/>
      <c r="I434" s="409"/>
      <c r="J434" s="409"/>
      <c r="K434" s="409"/>
      <c r="L434" s="409"/>
      <c r="M434" s="409"/>
      <c r="N434" s="409"/>
      <c r="O434" s="409"/>
      <c r="P434" s="409"/>
      <c r="Q434" s="409"/>
      <c r="R434" s="409"/>
      <c r="S434" s="409"/>
      <c r="T434" s="409"/>
      <c r="U434" s="409"/>
      <c r="V434" s="409"/>
      <c r="W434" s="409"/>
      <c r="X434" s="409"/>
      <c r="Y434" s="409"/>
      <c r="Z434" s="409"/>
      <c r="AA434" s="409"/>
      <c r="AB434" s="409"/>
      <c r="AC434" s="409"/>
      <c r="AD434" s="409"/>
    </row>
    <row r="435" ht="16.5" customHeight="1">
      <c r="A435" s="409"/>
      <c r="B435" s="409"/>
      <c r="C435" s="409"/>
      <c r="D435" s="409"/>
      <c r="E435" s="409"/>
      <c r="F435" s="409"/>
      <c r="G435" s="409"/>
      <c r="H435" s="409"/>
      <c r="I435" s="409"/>
      <c r="J435" s="409"/>
      <c r="K435" s="409"/>
      <c r="L435" s="409"/>
      <c r="M435" s="409"/>
      <c r="N435" s="409"/>
      <c r="O435" s="409"/>
      <c r="P435" s="409"/>
      <c r="Q435" s="409"/>
      <c r="R435" s="409"/>
      <c r="S435" s="409"/>
      <c r="T435" s="409"/>
      <c r="U435" s="409"/>
      <c r="V435" s="409"/>
      <c r="W435" s="409"/>
      <c r="X435" s="409"/>
      <c r="Y435" s="409"/>
      <c r="Z435" s="409"/>
      <c r="AA435" s="409"/>
      <c r="AB435" s="409"/>
      <c r="AC435" s="409"/>
      <c r="AD435" s="409"/>
    </row>
    <row r="436" ht="16.5" customHeight="1">
      <c r="A436" s="409"/>
      <c r="B436" s="409"/>
      <c r="C436" s="409"/>
      <c r="D436" s="409"/>
      <c r="E436" s="409"/>
      <c r="F436" s="409"/>
      <c r="G436" s="409"/>
      <c r="H436" s="409"/>
      <c r="I436" s="409"/>
      <c r="J436" s="409"/>
      <c r="K436" s="409"/>
      <c r="L436" s="409"/>
      <c r="M436" s="409"/>
      <c r="N436" s="409"/>
      <c r="O436" s="409"/>
      <c r="P436" s="409"/>
      <c r="Q436" s="409"/>
      <c r="R436" s="409"/>
      <c r="S436" s="409"/>
      <c r="T436" s="409"/>
      <c r="U436" s="409"/>
      <c r="V436" s="409"/>
      <c r="W436" s="409"/>
      <c r="X436" s="409"/>
      <c r="Y436" s="409"/>
      <c r="Z436" s="409"/>
      <c r="AA436" s="409"/>
      <c r="AB436" s="409"/>
      <c r="AC436" s="409"/>
      <c r="AD436" s="409"/>
    </row>
    <row r="437" ht="16.5" customHeight="1">
      <c r="A437" s="409"/>
      <c r="B437" s="409"/>
      <c r="C437" s="409"/>
      <c r="D437" s="409"/>
      <c r="E437" s="409"/>
      <c r="F437" s="409"/>
      <c r="G437" s="409"/>
      <c r="H437" s="409"/>
      <c r="I437" s="409"/>
      <c r="J437" s="409"/>
      <c r="K437" s="409"/>
      <c r="L437" s="409"/>
      <c r="M437" s="409"/>
      <c r="N437" s="409"/>
      <c r="O437" s="409"/>
      <c r="P437" s="409"/>
      <c r="Q437" s="409"/>
      <c r="R437" s="409"/>
      <c r="S437" s="409"/>
      <c r="T437" s="409"/>
      <c r="U437" s="409"/>
      <c r="V437" s="409"/>
      <c r="W437" s="409"/>
      <c r="X437" s="409"/>
      <c r="Y437" s="409"/>
      <c r="Z437" s="409"/>
      <c r="AA437" s="409"/>
      <c r="AB437" s="409"/>
      <c r="AC437" s="409"/>
      <c r="AD437" s="409"/>
    </row>
    <row r="438" ht="16.5" customHeight="1">
      <c r="A438" s="409"/>
      <c r="B438" s="409"/>
      <c r="C438" s="409"/>
      <c r="D438" s="409"/>
      <c r="E438" s="409"/>
      <c r="F438" s="409"/>
      <c r="G438" s="409"/>
      <c r="H438" s="409"/>
      <c r="I438" s="409"/>
      <c r="J438" s="409"/>
      <c r="K438" s="409"/>
      <c r="L438" s="409"/>
      <c r="M438" s="409"/>
      <c r="N438" s="409"/>
      <c r="O438" s="409"/>
      <c r="P438" s="409"/>
      <c r="Q438" s="409"/>
      <c r="R438" s="409"/>
      <c r="S438" s="409"/>
      <c r="T438" s="409"/>
      <c r="U438" s="409"/>
      <c r="V438" s="409"/>
      <c r="W438" s="409"/>
      <c r="X438" s="409"/>
      <c r="Y438" s="409"/>
      <c r="Z438" s="409"/>
      <c r="AA438" s="409"/>
      <c r="AB438" s="409"/>
      <c r="AC438" s="409"/>
      <c r="AD438" s="409"/>
    </row>
    <row r="439" ht="16.5" customHeight="1">
      <c r="A439" s="409"/>
      <c r="B439" s="409"/>
      <c r="C439" s="409"/>
      <c r="D439" s="409"/>
      <c r="E439" s="409"/>
      <c r="F439" s="409"/>
      <c r="G439" s="409"/>
      <c r="H439" s="409"/>
      <c r="I439" s="409"/>
      <c r="J439" s="409"/>
      <c r="K439" s="409"/>
      <c r="L439" s="409"/>
      <c r="M439" s="409"/>
      <c r="N439" s="409"/>
      <c r="O439" s="409"/>
      <c r="P439" s="409"/>
      <c r="Q439" s="409"/>
      <c r="R439" s="409"/>
      <c r="S439" s="409"/>
      <c r="T439" s="409"/>
      <c r="U439" s="409"/>
      <c r="V439" s="409"/>
      <c r="W439" s="409"/>
      <c r="X439" s="409"/>
      <c r="Y439" s="409"/>
      <c r="Z439" s="409"/>
      <c r="AA439" s="409"/>
      <c r="AB439" s="409"/>
      <c r="AC439" s="409"/>
      <c r="AD439" s="409"/>
    </row>
    <row r="440" ht="16.5" customHeight="1">
      <c r="A440" s="409"/>
      <c r="B440" s="409"/>
      <c r="C440" s="409"/>
      <c r="D440" s="409"/>
      <c r="E440" s="409"/>
      <c r="F440" s="409"/>
      <c r="G440" s="409"/>
      <c r="H440" s="409"/>
      <c r="I440" s="409"/>
      <c r="J440" s="409"/>
      <c r="K440" s="409"/>
      <c r="L440" s="409"/>
      <c r="M440" s="409"/>
      <c r="N440" s="409"/>
      <c r="O440" s="409"/>
      <c r="P440" s="409"/>
      <c r="Q440" s="409"/>
      <c r="R440" s="409"/>
      <c r="S440" s="409"/>
      <c r="T440" s="409"/>
      <c r="U440" s="409"/>
      <c r="V440" s="409"/>
      <c r="W440" s="409"/>
      <c r="X440" s="409"/>
      <c r="Y440" s="409"/>
      <c r="Z440" s="409"/>
      <c r="AA440" s="409"/>
      <c r="AB440" s="409"/>
      <c r="AC440" s="409"/>
      <c r="AD440" s="409"/>
    </row>
    <row r="441" ht="16.5" customHeight="1">
      <c r="A441" s="409"/>
      <c r="B441" s="409"/>
      <c r="C441" s="409"/>
      <c r="D441" s="409"/>
      <c r="E441" s="409"/>
      <c r="F441" s="409"/>
      <c r="G441" s="409"/>
      <c r="H441" s="409"/>
      <c r="I441" s="409"/>
      <c r="J441" s="409"/>
      <c r="K441" s="409"/>
      <c r="L441" s="409"/>
      <c r="M441" s="409"/>
      <c r="N441" s="409"/>
      <c r="O441" s="409"/>
      <c r="P441" s="409"/>
      <c r="Q441" s="409"/>
      <c r="R441" s="409"/>
      <c r="S441" s="409"/>
      <c r="T441" s="409"/>
      <c r="U441" s="409"/>
      <c r="V441" s="409"/>
      <c r="W441" s="409"/>
      <c r="X441" s="409"/>
      <c r="Y441" s="409"/>
      <c r="Z441" s="409"/>
      <c r="AA441" s="409"/>
      <c r="AB441" s="409"/>
      <c r="AC441" s="409"/>
      <c r="AD441" s="409"/>
    </row>
    <row r="442" ht="16.5" customHeight="1">
      <c r="A442" s="409"/>
      <c r="B442" s="409"/>
      <c r="C442" s="409"/>
      <c r="D442" s="409"/>
      <c r="E442" s="409"/>
      <c r="F442" s="409"/>
      <c r="G442" s="409"/>
      <c r="H442" s="409"/>
      <c r="I442" s="409"/>
      <c r="J442" s="409"/>
      <c r="K442" s="409"/>
      <c r="L442" s="409"/>
      <c r="M442" s="409"/>
      <c r="N442" s="409"/>
      <c r="O442" s="409"/>
      <c r="P442" s="409"/>
      <c r="Q442" s="409"/>
      <c r="R442" s="409"/>
      <c r="S442" s="409"/>
      <c r="T442" s="409"/>
      <c r="U442" s="409"/>
      <c r="V442" s="409"/>
      <c r="W442" s="409"/>
      <c r="X442" s="409"/>
      <c r="Y442" s="409"/>
      <c r="Z442" s="409"/>
      <c r="AA442" s="409"/>
      <c r="AB442" s="409"/>
      <c r="AC442" s="409"/>
      <c r="AD442" s="409"/>
    </row>
    <row r="443" ht="16.5" customHeight="1">
      <c r="A443" s="409"/>
      <c r="B443" s="409"/>
      <c r="C443" s="409"/>
      <c r="D443" s="409"/>
      <c r="E443" s="409"/>
      <c r="F443" s="409"/>
      <c r="G443" s="409"/>
      <c r="H443" s="409"/>
      <c r="I443" s="409"/>
      <c r="J443" s="409"/>
      <c r="K443" s="409"/>
      <c r="L443" s="409"/>
      <c r="M443" s="409"/>
      <c r="N443" s="409"/>
      <c r="O443" s="409"/>
      <c r="P443" s="409"/>
      <c r="Q443" s="409"/>
      <c r="R443" s="409"/>
      <c r="S443" s="409"/>
      <c r="T443" s="409"/>
      <c r="U443" s="409"/>
      <c r="V443" s="409"/>
      <c r="W443" s="409"/>
      <c r="X443" s="409"/>
      <c r="Y443" s="409"/>
      <c r="Z443" s="409"/>
      <c r="AA443" s="409"/>
      <c r="AB443" s="409"/>
      <c r="AC443" s="409"/>
      <c r="AD443" s="409"/>
    </row>
    <row r="444" ht="16.5" customHeight="1">
      <c r="A444" s="409"/>
      <c r="B444" s="409"/>
      <c r="C444" s="409"/>
      <c r="D444" s="409"/>
      <c r="E444" s="409"/>
      <c r="F444" s="409"/>
      <c r="G444" s="409"/>
      <c r="H444" s="409"/>
      <c r="I444" s="409"/>
      <c r="J444" s="409"/>
      <c r="K444" s="409"/>
      <c r="L444" s="409"/>
      <c r="M444" s="409"/>
      <c r="N444" s="409"/>
      <c r="O444" s="409"/>
      <c r="P444" s="409"/>
      <c r="Q444" s="409"/>
      <c r="R444" s="409"/>
      <c r="S444" s="409"/>
      <c r="T444" s="409"/>
      <c r="U444" s="409"/>
      <c r="V444" s="409"/>
      <c r="W444" s="409"/>
      <c r="X444" s="409"/>
      <c r="Y444" s="409"/>
      <c r="Z444" s="409"/>
      <c r="AA444" s="409"/>
      <c r="AB444" s="409"/>
      <c r="AC444" s="409"/>
      <c r="AD444" s="409"/>
    </row>
    <row r="445" ht="16.5" customHeight="1">
      <c r="A445" s="409"/>
      <c r="B445" s="409"/>
      <c r="C445" s="409"/>
      <c r="D445" s="409"/>
      <c r="E445" s="409"/>
      <c r="F445" s="409"/>
      <c r="G445" s="409"/>
      <c r="H445" s="409"/>
      <c r="I445" s="409"/>
      <c r="J445" s="409"/>
      <c r="K445" s="409"/>
      <c r="L445" s="409"/>
      <c r="M445" s="409"/>
      <c r="N445" s="409"/>
      <c r="O445" s="409"/>
      <c r="P445" s="409"/>
      <c r="Q445" s="409"/>
      <c r="R445" s="409"/>
      <c r="S445" s="409"/>
      <c r="T445" s="409"/>
      <c r="U445" s="409"/>
      <c r="V445" s="409"/>
      <c r="W445" s="409"/>
      <c r="X445" s="409"/>
      <c r="Y445" s="409"/>
      <c r="Z445" s="409"/>
      <c r="AA445" s="409"/>
      <c r="AB445" s="409"/>
      <c r="AC445" s="409"/>
      <c r="AD445" s="409"/>
    </row>
    <row r="446" ht="16.5" customHeight="1">
      <c r="A446" s="409"/>
      <c r="B446" s="409"/>
      <c r="C446" s="409"/>
      <c r="D446" s="409"/>
      <c r="E446" s="409"/>
      <c r="F446" s="409"/>
      <c r="G446" s="409"/>
      <c r="H446" s="409"/>
      <c r="I446" s="409"/>
      <c r="J446" s="409"/>
      <c r="K446" s="409"/>
      <c r="L446" s="409"/>
      <c r="M446" s="409"/>
      <c r="N446" s="409"/>
      <c r="O446" s="409"/>
      <c r="P446" s="409"/>
      <c r="Q446" s="409"/>
      <c r="R446" s="409"/>
      <c r="S446" s="409"/>
      <c r="T446" s="409"/>
      <c r="U446" s="409"/>
      <c r="V446" s="409"/>
      <c r="W446" s="409"/>
      <c r="X446" s="409"/>
      <c r="Y446" s="409"/>
      <c r="Z446" s="409"/>
      <c r="AA446" s="409"/>
      <c r="AB446" s="409"/>
      <c r="AC446" s="409"/>
      <c r="AD446" s="409"/>
    </row>
    <row r="447" ht="16.5" customHeight="1">
      <c r="A447" s="409"/>
      <c r="B447" s="409"/>
      <c r="C447" s="409"/>
      <c r="D447" s="409"/>
      <c r="E447" s="409"/>
      <c r="F447" s="409"/>
      <c r="G447" s="409"/>
      <c r="H447" s="409"/>
      <c r="I447" s="409"/>
      <c r="J447" s="409"/>
      <c r="K447" s="409"/>
      <c r="L447" s="409"/>
      <c r="M447" s="409"/>
      <c r="N447" s="409"/>
      <c r="O447" s="409"/>
      <c r="P447" s="409"/>
      <c r="Q447" s="409"/>
      <c r="R447" s="409"/>
      <c r="S447" s="409"/>
      <c r="T447" s="409"/>
      <c r="U447" s="409"/>
      <c r="V447" s="409"/>
      <c r="W447" s="409"/>
      <c r="X447" s="409"/>
      <c r="Y447" s="409"/>
      <c r="Z447" s="409"/>
      <c r="AA447" s="409"/>
      <c r="AB447" s="409"/>
      <c r="AC447" s="409"/>
      <c r="AD447" s="409"/>
    </row>
    <row r="448" ht="16.5" customHeight="1">
      <c r="A448" s="409"/>
      <c r="B448" s="409"/>
      <c r="C448" s="409"/>
      <c r="D448" s="409"/>
      <c r="E448" s="409"/>
      <c r="F448" s="409"/>
      <c r="G448" s="409"/>
      <c r="H448" s="409"/>
      <c r="I448" s="409"/>
      <c r="J448" s="409"/>
      <c r="K448" s="409"/>
      <c r="L448" s="409"/>
      <c r="M448" s="409"/>
      <c r="N448" s="409"/>
      <c r="O448" s="409"/>
      <c r="P448" s="409"/>
      <c r="Q448" s="409"/>
      <c r="R448" s="409"/>
      <c r="S448" s="409"/>
      <c r="T448" s="409"/>
      <c r="U448" s="409"/>
      <c r="V448" s="409"/>
      <c r="W448" s="409"/>
      <c r="X448" s="409"/>
      <c r="Y448" s="409"/>
      <c r="Z448" s="409"/>
      <c r="AA448" s="409"/>
      <c r="AB448" s="409"/>
      <c r="AC448" s="409"/>
      <c r="AD448" s="409"/>
    </row>
    <row r="449" ht="16.5" customHeight="1">
      <c r="A449" s="409"/>
      <c r="B449" s="409"/>
      <c r="C449" s="409"/>
      <c r="D449" s="409"/>
      <c r="E449" s="409"/>
      <c r="F449" s="409"/>
      <c r="G449" s="409"/>
      <c r="H449" s="409"/>
      <c r="I449" s="409"/>
      <c r="J449" s="409"/>
      <c r="K449" s="409"/>
      <c r="L449" s="409"/>
      <c r="M449" s="409"/>
      <c r="N449" s="409"/>
      <c r="O449" s="409"/>
      <c r="P449" s="409"/>
      <c r="Q449" s="409"/>
      <c r="R449" s="409"/>
      <c r="S449" s="409"/>
      <c r="T449" s="409"/>
      <c r="U449" s="409"/>
      <c r="V449" s="409"/>
      <c r="W449" s="409"/>
      <c r="X449" s="409"/>
      <c r="Y449" s="409"/>
      <c r="Z449" s="409"/>
      <c r="AA449" s="409"/>
      <c r="AB449" s="409"/>
      <c r="AC449" s="409"/>
      <c r="AD449" s="409"/>
    </row>
    <row r="450" ht="16.5" customHeight="1">
      <c r="A450" s="409"/>
      <c r="B450" s="409"/>
      <c r="C450" s="409"/>
      <c r="D450" s="409"/>
      <c r="E450" s="409"/>
      <c r="F450" s="409"/>
      <c r="G450" s="409"/>
      <c r="H450" s="409"/>
      <c r="I450" s="409"/>
      <c r="J450" s="409"/>
      <c r="K450" s="409"/>
      <c r="L450" s="409"/>
      <c r="M450" s="409"/>
      <c r="N450" s="409"/>
      <c r="O450" s="409"/>
      <c r="P450" s="409"/>
      <c r="Q450" s="409"/>
      <c r="R450" s="409"/>
      <c r="S450" s="409"/>
      <c r="T450" s="409"/>
      <c r="U450" s="409"/>
      <c r="V450" s="409"/>
      <c r="W450" s="409"/>
      <c r="X450" s="409"/>
      <c r="Y450" s="409"/>
      <c r="Z450" s="409"/>
      <c r="AA450" s="409"/>
      <c r="AB450" s="409"/>
      <c r="AC450" s="409"/>
      <c r="AD450" s="409"/>
    </row>
    <row r="451" ht="16.5" customHeight="1">
      <c r="A451" s="409"/>
      <c r="B451" s="409"/>
      <c r="C451" s="409"/>
      <c r="D451" s="409"/>
      <c r="E451" s="409"/>
      <c r="F451" s="409"/>
      <c r="G451" s="409"/>
      <c r="H451" s="409"/>
      <c r="I451" s="409"/>
      <c r="J451" s="409"/>
      <c r="K451" s="409"/>
      <c r="L451" s="409"/>
      <c r="M451" s="409"/>
      <c r="N451" s="409"/>
      <c r="O451" s="409"/>
      <c r="P451" s="409"/>
      <c r="Q451" s="409"/>
      <c r="R451" s="409"/>
      <c r="S451" s="409"/>
      <c r="T451" s="409"/>
      <c r="U451" s="409"/>
      <c r="V451" s="409"/>
      <c r="W451" s="409"/>
      <c r="X451" s="409"/>
      <c r="Y451" s="409"/>
      <c r="Z451" s="409"/>
      <c r="AA451" s="409"/>
      <c r="AB451" s="409"/>
      <c r="AC451" s="409"/>
      <c r="AD451" s="409"/>
    </row>
    <row r="452" ht="16.5" customHeight="1">
      <c r="A452" s="409"/>
      <c r="B452" s="409"/>
      <c r="C452" s="409"/>
      <c r="D452" s="409"/>
      <c r="E452" s="409"/>
      <c r="F452" s="409"/>
      <c r="G452" s="409"/>
      <c r="H452" s="409"/>
      <c r="I452" s="409"/>
      <c r="J452" s="409"/>
      <c r="K452" s="409"/>
      <c r="L452" s="409"/>
      <c r="M452" s="409"/>
      <c r="N452" s="409"/>
      <c r="O452" s="409"/>
      <c r="P452" s="409"/>
      <c r="Q452" s="409"/>
      <c r="R452" s="409"/>
      <c r="S452" s="409"/>
      <c r="T452" s="409"/>
      <c r="U452" s="409"/>
      <c r="V452" s="409"/>
      <c r="W452" s="409"/>
      <c r="X452" s="409"/>
      <c r="Y452" s="409"/>
      <c r="Z452" s="409"/>
      <c r="AA452" s="409"/>
      <c r="AB452" s="409"/>
      <c r="AC452" s="409"/>
      <c r="AD452" s="409"/>
    </row>
    <row r="453" ht="16.5" customHeight="1">
      <c r="A453" s="409"/>
      <c r="B453" s="409"/>
      <c r="C453" s="409"/>
      <c r="D453" s="409"/>
      <c r="E453" s="409"/>
      <c r="F453" s="409"/>
      <c r="G453" s="409"/>
      <c r="H453" s="409"/>
      <c r="I453" s="409"/>
      <c r="J453" s="409"/>
      <c r="K453" s="409"/>
      <c r="L453" s="409"/>
      <c r="M453" s="409"/>
      <c r="N453" s="409"/>
      <c r="O453" s="409"/>
      <c r="P453" s="409"/>
      <c r="Q453" s="409"/>
      <c r="R453" s="409"/>
      <c r="S453" s="409"/>
      <c r="T453" s="409"/>
      <c r="U453" s="409"/>
      <c r="V453" s="409"/>
      <c r="W453" s="409"/>
      <c r="X453" s="409"/>
      <c r="Y453" s="409"/>
      <c r="Z453" s="409"/>
      <c r="AA453" s="409"/>
      <c r="AB453" s="409"/>
      <c r="AC453" s="409"/>
      <c r="AD453" s="409"/>
    </row>
    <row r="454" ht="16.5" customHeight="1">
      <c r="A454" s="409"/>
      <c r="B454" s="409"/>
      <c r="C454" s="409"/>
      <c r="D454" s="409"/>
      <c r="E454" s="409"/>
      <c r="F454" s="409"/>
      <c r="G454" s="409"/>
      <c r="H454" s="409"/>
      <c r="I454" s="409"/>
      <c r="J454" s="409"/>
      <c r="K454" s="409"/>
      <c r="L454" s="409"/>
      <c r="M454" s="409"/>
      <c r="N454" s="409"/>
      <c r="O454" s="409"/>
      <c r="P454" s="409"/>
      <c r="Q454" s="409"/>
      <c r="R454" s="409"/>
      <c r="S454" s="409"/>
      <c r="T454" s="409"/>
      <c r="U454" s="409"/>
      <c r="V454" s="409"/>
      <c r="W454" s="409"/>
      <c r="X454" s="409"/>
      <c r="Y454" s="409"/>
      <c r="Z454" s="409"/>
      <c r="AA454" s="409"/>
      <c r="AB454" s="409"/>
      <c r="AC454" s="409"/>
      <c r="AD454" s="409"/>
    </row>
    <row r="455" ht="16.5" customHeight="1">
      <c r="A455" s="409"/>
      <c r="B455" s="409"/>
      <c r="C455" s="409"/>
      <c r="D455" s="409"/>
      <c r="E455" s="409"/>
      <c r="F455" s="409"/>
      <c r="G455" s="409"/>
      <c r="H455" s="409"/>
      <c r="I455" s="409"/>
      <c r="J455" s="409"/>
      <c r="K455" s="409"/>
      <c r="L455" s="409"/>
      <c r="M455" s="409"/>
      <c r="N455" s="409"/>
      <c r="O455" s="409"/>
      <c r="P455" s="409"/>
      <c r="Q455" s="409"/>
      <c r="R455" s="409"/>
      <c r="S455" s="409"/>
      <c r="T455" s="409"/>
      <c r="U455" s="409"/>
      <c r="V455" s="409"/>
      <c r="W455" s="409"/>
      <c r="X455" s="409"/>
      <c r="Y455" s="409"/>
      <c r="Z455" s="409"/>
      <c r="AA455" s="409"/>
      <c r="AB455" s="409"/>
      <c r="AC455" s="409"/>
      <c r="AD455" s="409"/>
    </row>
    <row r="456" ht="16.5" customHeight="1">
      <c r="A456" s="409"/>
      <c r="B456" s="409"/>
      <c r="C456" s="409"/>
      <c r="D456" s="409"/>
      <c r="E456" s="409"/>
      <c r="F456" s="409"/>
      <c r="G456" s="409"/>
      <c r="H456" s="409"/>
      <c r="I456" s="409"/>
      <c r="J456" s="409"/>
      <c r="K456" s="409"/>
      <c r="L456" s="409"/>
      <c r="M456" s="409"/>
      <c r="N456" s="409"/>
      <c r="O456" s="409"/>
      <c r="P456" s="409"/>
      <c r="Q456" s="409"/>
      <c r="R456" s="409"/>
      <c r="S456" s="409"/>
      <c r="T456" s="409"/>
      <c r="U456" s="409"/>
      <c r="V456" s="409"/>
      <c r="W456" s="409"/>
      <c r="X456" s="409"/>
      <c r="Y456" s="409"/>
      <c r="Z456" s="409"/>
      <c r="AA456" s="409"/>
      <c r="AB456" s="409"/>
      <c r="AC456" s="409"/>
      <c r="AD456" s="409"/>
    </row>
    <row r="457" ht="16.5" customHeight="1">
      <c r="A457" s="409"/>
      <c r="B457" s="409"/>
      <c r="C457" s="409"/>
      <c r="D457" s="409"/>
      <c r="E457" s="409"/>
      <c r="F457" s="409"/>
      <c r="G457" s="409"/>
      <c r="H457" s="409"/>
      <c r="I457" s="409"/>
      <c r="J457" s="409"/>
      <c r="K457" s="409"/>
      <c r="L457" s="409"/>
      <c r="M457" s="409"/>
      <c r="N457" s="409"/>
      <c r="O457" s="409"/>
      <c r="P457" s="409"/>
      <c r="Q457" s="409"/>
      <c r="R457" s="409"/>
      <c r="S457" s="409"/>
      <c r="T457" s="409"/>
      <c r="U457" s="409"/>
      <c r="V457" s="409"/>
      <c r="W457" s="409"/>
      <c r="X457" s="409"/>
      <c r="Y457" s="409"/>
      <c r="Z457" s="409"/>
      <c r="AA457" s="409"/>
      <c r="AB457" s="409"/>
      <c r="AC457" s="409"/>
      <c r="AD457" s="409"/>
    </row>
    <row r="458" ht="16.5" customHeight="1">
      <c r="A458" s="409"/>
      <c r="B458" s="409"/>
      <c r="C458" s="409"/>
      <c r="D458" s="409"/>
      <c r="E458" s="409"/>
      <c r="F458" s="409"/>
      <c r="G458" s="409"/>
      <c r="H458" s="409"/>
      <c r="I458" s="409"/>
      <c r="J458" s="409"/>
      <c r="K458" s="409"/>
      <c r="L458" s="409"/>
      <c r="M458" s="409"/>
      <c r="N458" s="409"/>
      <c r="O458" s="409"/>
      <c r="P458" s="409"/>
      <c r="Q458" s="409"/>
      <c r="R458" s="409"/>
      <c r="S458" s="409"/>
      <c r="T458" s="409"/>
      <c r="U458" s="409"/>
      <c r="V458" s="409"/>
      <c r="W458" s="409"/>
      <c r="X458" s="409"/>
      <c r="Y458" s="409"/>
      <c r="Z458" s="409"/>
      <c r="AA458" s="409"/>
      <c r="AB458" s="409"/>
      <c r="AC458" s="409"/>
      <c r="AD458" s="409"/>
    </row>
    <row r="459" ht="16.5" customHeight="1">
      <c r="A459" s="409"/>
      <c r="B459" s="409"/>
      <c r="C459" s="409"/>
      <c r="D459" s="409"/>
      <c r="E459" s="409"/>
      <c r="F459" s="409"/>
      <c r="G459" s="409"/>
      <c r="H459" s="409"/>
      <c r="I459" s="409"/>
      <c r="J459" s="409"/>
      <c r="K459" s="409"/>
      <c r="L459" s="409"/>
      <c r="M459" s="409"/>
      <c r="N459" s="409"/>
      <c r="O459" s="409"/>
      <c r="P459" s="409"/>
      <c r="Q459" s="409"/>
      <c r="R459" s="409"/>
      <c r="S459" s="409"/>
      <c r="T459" s="409"/>
      <c r="U459" s="409"/>
      <c r="V459" s="409"/>
      <c r="W459" s="409"/>
      <c r="X459" s="409"/>
      <c r="Y459" s="409"/>
      <c r="Z459" s="409"/>
      <c r="AA459" s="409"/>
      <c r="AB459" s="409"/>
      <c r="AC459" s="409"/>
      <c r="AD459" s="409"/>
    </row>
    <row r="460" ht="16.5" customHeight="1">
      <c r="A460" s="409"/>
      <c r="B460" s="409"/>
      <c r="C460" s="409"/>
      <c r="D460" s="409"/>
      <c r="E460" s="409"/>
      <c r="F460" s="409"/>
      <c r="G460" s="409"/>
      <c r="H460" s="409"/>
      <c r="I460" s="409"/>
      <c r="J460" s="409"/>
      <c r="K460" s="409"/>
      <c r="L460" s="409"/>
      <c r="M460" s="409"/>
      <c r="N460" s="409"/>
      <c r="O460" s="409"/>
      <c r="P460" s="409"/>
      <c r="Q460" s="409"/>
      <c r="R460" s="409"/>
      <c r="S460" s="409"/>
      <c r="T460" s="409"/>
      <c r="U460" s="409"/>
      <c r="V460" s="409"/>
      <c r="W460" s="409"/>
      <c r="X460" s="409"/>
      <c r="Y460" s="409"/>
      <c r="Z460" s="409"/>
      <c r="AA460" s="409"/>
      <c r="AB460" s="409"/>
      <c r="AC460" s="409"/>
      <c r="AD460" s="409"/>
    </row>
    <row r="461" ht="16.5" customHeight="1">
      <c r="A461" s="409"/>
      <c r="B461" s="409"/>
      <c r="C461" s="409"/>
      <c r="D461" s="409"/>
      <c r="E461" s="409"/>
      <c r="F461" s="409"/>
      <c r="G461" s="409"/>
      <c r="H461" s="409"/>
      <c r="I461" s="409"/>
      <c r="J461" s="409"/>
      <c r="K461" s="409"/>
      <c r="L461" s="409"/>
      <c r="M461" s="409"/>
      <c r="N461" s="409"/>
      <c r="O461" s="409"/>
      <c r="P461" s="409"/>
      <c r="Q461" s="409"/>
      <c r="R461" s="409"/>
      <c r="S461" s="409"/>
      <c r="T461" s="409"/>
      <c r="U461" s="409"/>
      <c r="V461" s="409"/>
      <c r="W461" s="409"/>
      <c r="X461" s="409"/>
      <c r="Y461" s="409"/>
      <c r="Z461" s="409"/>
      <c r="AA461" s="409"/>
      <c r="AB461" s="409"/>
      <c r="AC461" s="409"/>
      <c r="AD461" s="409"/>
    </row>
    <row r="462" ht="16.5" customHeight="1">
      <c r="A462" s="409"/>
      <c r="B462" s="409"/>
      <c r="C462" s="409"/>
      <c r="D462" s="409"/>
      <c r="E462" s="409"/>
      <c r="F462" s="409"/>
      <c r="G462" s="409"/>
      <c r="H462" s="409"/>
      <c r="I462" s="409"/>
      <c r="J462" s="409"/>
      <c r="K462" s="409"/>
      <c r="L462" s="409"/>
      <c r="M462" s="409"/>
      <c r="N462" s="409"/>
      <c r="O462" s="409"/>
      <c r="P462" s="409"/>
      <c r="Q462" s="409"/>
      <c r="R462" s="409"/>
      <c r="S462" s="409"/>
      <c r="T462" s="409"/>
      <c r="U462" s="409"/>
      <c r="V462" s="409"/>
      <c r="W462" s="409"/>
      <c r="X462" s="409"/>
      <c r="Y462" s="409"/>
      <c r="Z462" s="409"/>
      <c r="AA462" s="409"/>
      <c r="AB462" s="409"/>
      <c r="AC462" s="409"/>
      <c r="AD462" s="409"/>
    </row>
    <row r="463" ht="16.5" customHeight="1">
      <c r="A463" s="409"/>
      <c r="B463" s="409"/>
      <c r="C463" s="409"/>
      <c r="D463" s="409"/>
      <c r="E463" s="409"/>
      <c r="F463" s="409"/>
      <c r="G463" s="409"/>
      <c r="H463" s="409"/>
      <c r="I463" s="409"/>
      <c r="J463" s="409"/>
      <c r="K463" s="409"/>
      <c r="L463" s="409"/>
      <c r="M463" s="409"/>
      <c r="N463" s="409"/>
      <c r="O463" s="409"/>
      <c r="P463" s="409"/>
      <c r="Q463" s="409"/>
      <c r="R463" s="409"/>
      <c r="S463" s="409"/>
      <c r="T463" s="409"/>
      <c r="U463" s="409"/>
      <c r="V463" s="409"/>
      <c r="W463" s="409"/>
      <c r="X463" s="409"/>
      <c r="Y463" s="409"/>
      <c r="Z463" s="409"/>
      <c r="AA463" s="409"/>
      <c r="AB463" s="409"/>
      <c r="AC463" s="409"/>
      <c r="AD463" s="409"/>
    </row>
    <row r="464" ht="16.5" customHeight="1">
      <c r="A464" s="409"/>
      <c r="B464" s="409"/>
      <c r="C464" s="409"/>
      <c r="D464" s="409"/>
      <c r="E464" s="409"/>
      <c r="F464" s="409"/>
      <c r="G464" s="409"/>
      <c r="H464" s="409"/>
      <c r="I464" s="409"/>
      <c r="J464" s="409"/>
      <c r="K464" s="409"/>
      <c r="L464" s="409"/>
      <c r="M464" s="409"/>
      <c r="N464" s="409"/>
      <c r="O464" s="409"/>
      <c r="P464" s="409"/>
      <c r="Q464" s="409"/>
      <c r="R464" s="409"/>
      <c r="S464" s="409"/>
      <c r="T464" s="409"/>
      <c r="U464" s="409"/>
      <c r="V464" s="409"/>
      <c r="W464" s="409"/>
      <c r="X464" s="409"/>
      <c r="Y464" s="409"/>
      <c r="Z464" s="409"/>
      <c r="AA464" s="409"/>
      <c r="AB464" s="409"/>
      <c r="AC464" s="409"/>
      <c r="AD464" s="409"/>
    </row>
    <row r="465" ht="16.5" customHeight="1">
      <c r="A465" s="409"/>
      <c r="B465" s="409"/>
      <c r="C465" s="409"/>
      <c r="D465" s="409"/>
      <c r="E465" s="409"/>
      <c r="F465" s="409"/>
      <c r="G465" s="409"/>
      <c r="H465" s="409"/>
      <c r="I465" s="409"/>
      <c r="J465" s="409"/>
      <c r="K465" s="409"/>
      <c r="L465" s="409"/>
      <c r="M465" s="409"/>
      <c r="N465" s="409"/>
      <c r="O465" s="409"/>
      <c r="P465" s="409"/>
      <c r="Q465" s="409"/>
      <c r="R465" s="409"/>
      <c r="S465" s="409"/>
      <c r="T465" s="409"/>
      <c r="U465" s="409"/>
      <c r="V465" s="409"/>
      <c r="W465" s="409"/>
      <c r="X465" s="409"/>
      <c r="Y465" s="409"/>
      <c r="Z465" s="409"/>
      <c r="AA465" s="409"/>
      <c r="AB465" s="409"/>
      <c r="AC465" s="409"/>
      <c r="AD465" s="409"/>
    </row>
    <row r="466" ht="16.5" customHeight="1">
      <c r="A466" s="409"/>
      <c r="B466" s="409"/>
      <c r="C466" s="409"/>
      <c r="D466" s="409"/>
      <c r="E466" s="409"/>
      <c r="F466" s="409"/>
      <c r="G466" s="409"/>
      <c r="H466" s="409"/>
      <c r="I466" s="409"/>
      <c r="J466" s="409"/>
      <c r="K466" s="409"/>
      <c r="L466" s="409"/>
      <c r="M466" s="409"/>
      <c r="N466" s="409"/>
      <c r="O466" s="409"/>
      <c r="P466" s="409"/>
      <c r="Q466" s="409"/>
      <c r="R466" s="409"/>
      <c r="S466" s="409"/>
      <c r="T466" s="409"/>
      <c r="U466" s="409"/>
      <c r="V466" s="409"/>
      <c r="W466" s="409"/>
      <c r="X466" s="409"/>
      <c r="Y466" s="409"/>
      <c r="Z466" s="409"/>
      <c r="AA466" s="409"/>
      <c r="AB466" s="409"/>
      <c r="AC466" s="409"/>
      <c r="AD466" s="409"/>
    </row>
    <row r="467" ht="16.5" customHeight="1">
      <c r="A467" s="409"/>
      <c r="B467" s="409"/>
      <c r="C467" s="409"/>
      <c r="D467" s="409"/>
      <c r="E467" s="409"/>
      <c r="F467" s="409"/>
      <c r="G467" s="409"/>
      <c r="H467" s="409"/>
      <c r="I467" s="409"/>
      <c r="J467" s="409"/>
      <c r="K467" s="409"/>
      <c r="L467" s="409"/>
      <c r="M467" s="409"/>
      <c r="N467" s="409"/>
      <c r="O467" s="409"/>
      <c r="P467" s="409"/>
      <c r="Q467" s="409"/>
      <c r="R467" s="409"/>
      <c r="S467" s="409"/>
      <c r="T467" s="409"/>
      <c r="U467" s="409"/>
      <c r="V467" s="409"/>
      <c r="W467" s="409"/>
      <c r="X467" s="409"/>
      <c r="Y467" s="409"/>
      <c r="Z467" s="409"/>
      <c r="AA467" s="409"/>
      <c r="AB467" s="409"/>
      <c r="AC467" s="409"/>
      <c r="AD467" s="409"/>
    </row>
    <row r="468" ht="16.5" customHeight="1">
      <c r="A468" s="409"/>
      <c r="B468" s="409"/>
      <c r="C468" s="409"/>
      <c r="D468" s="409"/>
      <c r="E468" s="409"/>
      <c r="F468" s="409"/>
      <c r="G468" s="409"/>
      <c r="H468" s="409"/>
      <c r="I468" s="409"/>
      <c r="J468" s="409"/>
      <c r="K468" s="409"/>
      <c r="L468" s="409"/>
      <c r="M468" s="409"/>
      <c r="N468" s="409"/>
      <c r="O468" s="409"/>
      <c r="P468" s="409"/>
      <c r="Q468" s="409"/>
      <c r="R468" s="409"/>
      <c r="S468" s="409"/>
      <c r="T468" s="409"/>
      <c r="U468" s="409"/>
      <c r="V468" s="409"/>
      <c r="W468" s="409"/>
      <c r="X468" s="409"/>
      <c r="Y468" s="409"/>
      <c r="Z468" s="409"/>
      <c r="AA468" s="409"/>
      <c r="AB468" s="409"/>
      <c r="AC468" s="409"/>
      <c r="AD468" s="409"/>
    </row>
    <row r="469" ht="16.5" customHeight="1">
      <c r="A469" s="409"/>
      <c r="B469" s="409"/>
      <c r="C469" s="409"/>
      <c r="D469" s="409"/>
      <c r="E469" s="409"/>
      <c r="F469" s="409"/>
      <c r="G469" s="409"/>
      <c r="H469" s="409"/>
      <c r="I469" s="409"/>
      <c r="J469" s="409"/>
      <c r="K469" s="409"/>
      <c r="L469" s="409"/>
      <c r="M469" s="409"/>
      <c r="N469" s="409"/>
      <c r="O469" s="409"/>
      <c r="P469" s="409"/>
      <c r="Q469" s="409"/>
      <c r="R469" s="409"/>
      <c r="S469" s="409"/>
      <c r="T469" s="409"/>
      <c r="U469" s="409"/>
      <c r="V469" s="409"/>
      <c r="W469" s="409"/>
      <c r="X469" s="409"/>
      <c r="Y469" s="409"/>
      <c r="Z469" s="409"/>
      <c r="AA469" s="409"/>
      <c r="AB469" s="409"/>
      <c r="AC469" s="409"/>
      <c r="AD469" s="409"/>
    </row>
    <row r="470" ht="16.5" customHeight="1">
      <c r="A470" s="409"/>
      <c r="B470" s="409"/>
      <c r="C470" s="409"/>
      <c r="D470" s="409"/>
      <c r="E470" s="409"/>
      <c r="F470" s="409"/>
      <c r="G470" s="409"/>
      <c r="H470" s="409"/>
      <c r="I470" s="409"/>
      <c r="J470" s="409"/>
      <c r="K470" s="409"/>
      <c r="L470" s="409"/>
      <c r="M470" s="409"/>
      <c r="N470" s="409"/>
      <c r="O470" s="409"/>
      <c r="P470" s="409"/>
      <c r="Q470" s="409"/>
      <c r="R470" s="409"/>
      <c r="S470" s="409"/>
      <c r="T470" s="409"/>
      <c r="U470" s="409"/>
      <c r="V470" s="409"/>
      <c r="W470" s="409"/>
      <c r="X470" s="409"/>
      <c r="Y470" s="409"/>
      <c r="Z470" s="409"/>
      <c r="AA470" s="409"/>
      <c r="AB470" s="409"/>
      <c r="AC470" s="409"/>
      <c r="AD470" s="409"/>
    </row>
    <row r="471" ht="16.5" customHeight="1">
      <c r="A471" s="409"/>
      <c r="B471" s="409"/>
      <c r="C471" s="409"/>
      <c r="D471" s="409"/>
      <c r="E471" s="409"/>
      <c r="F471" s="409"/>
      <c r="G471" s="409"/>
      <c r="H471" s="409"/>
      <c r="I471" s="409"/>
      <c r="J471" s="409"/>
      <c r="K471" s="409"/>
      <c r="L471" s="409"/>
      <c r="M471" s="409"/>
      <c r="N471" s="409"/>
      <c r="O471" s="409"/>
      <c r="P471" s="409"/>
      <c r="Q471" s="409"/>
      <c r="R471" s="409"/>
      <c r="S471" s="409"/>
      <c r="T471" s="409"/>
      <c r="U471" s="409"/>
      <c r="V471" s="409"/>
      <c r="W471" s="409"/>
      <c r="X471" s="409"/>
      <c r="Y471" s="409"/>
      <c r="Z471" s="409"/>
      <c r="AA471" s="409"/>
      <c r="AB471" s="409"/>
      <c r="AC471" s="409"/>
      <c r="AD471" s="409"/>
    </row>
    <row r="472" ht="16.5" customHeight="1">
      <c r="A472" s="409"/>
      <c r="B472" s="409"/>
      <c r="C472" s="409"/>
      <c r="D472" s="409"/>
      <c r="E472" s="409"/>
      <c r="F472" s="409"/>
      <c r="G472" s="409"/>
      <c r="H472" s="409"/>
      <c r="I472" s="409"/>
      <c r="J472" s="409"/>
      <c r="K472" s="409"/>
      <c r="L472" s="409"/>
      <c r="M472" s="409"/>
      <c r="N472" s="409"/>
      <c r="O472" s="409"/>
      <c r="P472" s="409"/>
      <c r="Q472" s="409"/>
      <c r="R472" s="409"/>
      <c r="S472" s="409"/>
      <c r="T472" s="409"/>
      <c r="U472" s="409"/>
      <c r="V472" s="409"/>
      <c r="W472" s="409"/>
      <c r="X472" s="409"/>
      <c r="Y472" s="409"/>
      <c r="Z472" s="409"/>
      <c r="AA472" s="409"/>
      <c r="AB472" s="409"/>
      <c r="AC472" s="409"/>
      <c r="AD472" s="409"/>
    </row>
    <row r="473" ht="16.5" customHeight="1">
      <c r="A473" s="409"/>
      <c r="B473" s="409"/>
      <c r="C473" s="409"/>
      <c r="D473" s="409"/>
      <c r="E473" s="409"/>
      <c r="F473" s="409"/>
      <c r="G473" s="409"/>
      <c r="H473" s="409"/>
      <c r="I473" s="409"/>
      <c r="J473" s="409"/>
      <c r="K473" s="409"/>
      <c r="L473" s="409"/>
      <c r="M473" s="409"/>
      <c r="N473" s="409"/>
      <c r="O473" s="409"/>
      <c r="P473" s="409"/>
      <c r="Q473" s="409"/>
      <c r="R473" s="409"/>
      <c r="S473" s="409"/>
      <c r="T473" s="409"/>
      <c r="U473" s="409"/>
      <c r="V473" s="409"/>
      <c r="W473" s="409"/>
      <c r="X473" s="409"/>
      <c r="Y473" s="409"/>
      <c r="Z473" s="409"/>
      <c r="AA473" s="409"/>
      <c r="AB473" s="409"/>
      <c r="AC473" s="409"/>
      <c r="AD473" s="409"/>
    </row>
    <row r="474" ht="16.5" customHeight="1">
      <c r="A474" s="409"/>
      <c r="B474" s="409"/>
      <c r="C474" s="409"/>
      <c r="D474" s="409"/>
      <c r="E474" s="409"/>
      <c r="F474" s="409"/>
      <c r="G474" s="409"/>
      <c r="H474" s="409"/>
      <c r="I474" s="409"/>
      <c r="J474" s="409"/>
      <c r="K474" s="409"/>
      <c r="L474" s="409"/>
      <c r="M474" s="409"/>
      <c r="N474" s="409"/>
      <c r="O474" s="409"/>
      <c r="P474" s="409"/>
      <c r="Q474" s="409"/>
      <c r="R474" s="409"/>
      <c r="S474" s="409"/>
      <c r="T474" s="409"/>
      <c r="U474" s="409"/>
      <c r="V474" s="409"/>
      <c r="W474" s="409"/>
      <c r="X474" s="409"/>
      <c r="Y474" s="409"/>
      <c r="Z474" s="409"/>
      <c r="AA474" s="409"/>
      <c r="AB474" s="409"/>
      <c r="AC474" s="409"/>
      <c r="AD474" s="409"/>
    </row>
    <row r="475" ht="16.5" customHeight="1">
      <c r="A475" s="409"/>
      <c r="B475" s="409"/>
      <c r="C475" s="409"/>
      <c r="D475" s="409"/>
      <c r="E475" s="409"/>
      <c r="F475" s="409"/>
      <c r="G475" s="409"/>
      <c r="H475" s="409"/>
      <c r="I475" s="409"/>
      <c r="J475" s="409"/>
      <c r="K475" s="409"/>
      <c r="L475" s="409"/>
      <c r="M475" s="409"/>
      <c r="N475" s="409"/>
      <c r="O475" s="409"/>
      <c r="P475" s="409"/>
      <c r="Q475" s="409"/>
      <c r="R475" s="409"/>
      <c r="S475" s="409"/>
      <c r="T475" s="409"/>
      <c r="U475" s="409"/>
      <c r="V475" s="409"/>
      <c r="W475" s="409"/>
      <c r="X475" s="409"/>
      <c r="Y475" s="409"/>
      <c r="Z475" s="409"/>
      <c r="AA475" s="409"/>
      <c r="AB475" s="409"/>
      <c r="AC475" s="409"/>
      <c r="AD475" s="409"/>
    </row>
    <row r="476" ht="16.5" customHeight="1">
      <c r="A476" s="409"/>
      <c r="B476" s="409"/>
      <c r="C476" s="409"/>
      <c r="D476" s="409"/>
      <c r="E476" s="409"/>
      <c r="F476" s="409"/>
      <c r="G476" s="409"/>
      <c r="H476" s="409"/>
      <c r="I476" s="409"/>
      <c r="J476" s="409"/>
      <c r="K476" s="409"/>
      <c r="L476" s="409"/>
      <c r="M476" s="409"/>
      <c r="N476" s="409"/>
      <c r="O476" s="409"/>
      <c r="P476" s="409"/>
      <c r="Q476" s="409"/>
      <c r="R476" s="409"/>
      <c r="S476" s="409"/>
      <c r="T476" s="409"/>
      <c r="U476" s="409"/>
      <c r="V476" s="409"/>
      <c r="W476" s="409"/>
      <c r="X476" s="409"/>
      <c r="Y476" s="409"/>
      <c r="Z476" s="409"/>
      <c r="AA476" s="409"/>
      <c r="AB476" s="409"/>
      <c r="AC476" s="409"/>
      <c r="AD476" s="409"/>
    </row>
    <row r="477" ht="16.5" customHeight="1">
      <c r="A477" s="409"/>
      <c r="B477" s="409"/>
      <c r="C477" s="409"/>
      <c r="D477" s="409"/>
      <c r="E477" s="409"/>
      <c r="F477" s="409"/>
      <c r="G477" s="409"/>
      <c r="H477" s="409"/>
      <c r="I477" s="409"/>
      <c r="J477" s="409"/>
      <c r="K477" s="409"/>
      <c r="L477" s="409"/>
      <c r="M477" s="409"/>
      <c r="N477" s="409"/>
      <c r="O477" s="409"/>
      <c r="P477" s="409"/>
      <c r="Q477" s="409"/>
      <c r="R477" s="409"/>
      <c r="S477" s="409"/>
      <c r="T477" s="409"/>
      <c r="U477" s="409"/>
      <c r="V477" s="409"/>
      <c r="W477" s="409"/>
      <c r="X477" s="409"/>
      <c r="Y477" s="409"/>
      <c r="Z477" s="409"/>
      <c r="AA477" s="409"/>
      <c r="AB477" s="409"/>
      <c r="AC477" s="409"/>
      <c r="AD477" s="409"/>
    </row>
    <row r="478" ht="16.5" customHeight="1">
      <c r="A478" s="409"/>
      <c r="B478" s="409"/>
      <c r="C478" s="409"/>
      <c r="D478" s="409"/>
      <c r="E478" s="409"/>
      <c r="F478" s="409"/>
      <c r="G478" s="409"/>
      <c r="H478" s="409"/>
      <c r="I478" s="409"/>
      <c r="J478" s="409"/>
      <c r="K478" s="409"/>
      <c r="L478" s="409"/>
      <c r="M478" s="409"/>
      <c r="N478" s="409"/>
      <c r="O478" s="409"/>
      <c r="P478" s="409"/>
      <c r="Q478" s="409"/>
      <c r="R478" s="409"/>
      <c r="S478" s="409"/>
      <c r="T478" s="409"/>
      <c r="U478" s="409"/>
      <c r="V478" s="409"/>
      <c r="W478" s="409"/>
      <c r="X478" s="409"/>
      <c r="Y478" s="409"/>
      <c r="Z478" s="409"/>
      <c r="AA478" s="409"/>
      <c r="AB478" s="409"/>
      <c r="AC478" s="409"/>
      <c r="AD478" s="409"/>
    </row>
    <row r="479" ht="16.5" customHeight="1">
      <c r="A479" s="409"/>
      <c r="B479" s="409"/>
      <c r="C479" s="409"/>
      <c r="D479" s="409"/>
      <c r="E479" s="409"/>
      <c r="F479" s="409"/>
      <c r="G479" s="409"/>
      <c r="H479" s="409"/>
      <c r="I479" s="409"/>
      <c r="J479" s="409"/>
      <c r="K479" s="409"/>
      <c r="L479" s="409"/>
      <c r="M479" s="409"/>
      <c r="N479" s="409"/>
      <c r="O479" s="409"/>
      <c r="P479" s="409"/>
      <c r="Q479" s="409"/>
      <c r="R479" s="409"/>
      <c r="S479" s="409"/>
      <c r="T479" s="409"/>
      <c r="U479" s="409"/>
      <c r="V479" s="409"/>
      <c r="W479" s="409"/>
      <c r="X479" s="409"/>
      <c r="Y479" s="409"/>
      <c r="Z479" s="409"/>
      <c r="AA479" s="409"/>
      <c r="AB479" s="409"/>
      <c r="AC479" s="409"/>
      <c r="AD479" s="409"/>
    </row>
    <row r="480" ht="16.5" customHeight="1">
      <c r="A480" s="409"/>
      <c r="B480" s="409"/>
      <c r="C480" s="409"/>
      <c r="D480" s="409"/>
      <c r="E480" s="409"/>
      <c r="F480" s="409"/>
      <c r="G480" s="409"/>
      <c r="H480" s="409"/>
      <c r="I480" s="409"/>
      <c r="J480" s="409"/>
      <c r="K480" s="409"/>
      <c r="L480" s="409"/>
      <c r="M480" s="409"/>
      <c r="N480" s="409"/>
      <c r="O480" s="409"/>
      <c r="P480" s="409"/>
      <c r="Q480" s="409"/>
      <c r="R480" s="409"/>
      <c r="S480" s="409"/>
      <c r="T480" s="409"/>
      <c r="U480" s="409"/>
      <c r="V480" s="409"/>
      <c r="W480" s="409"/>
      <c r="X480" s="409"/>
      <c r="Y480" s="409"/>
      <c r="Z480" s="409"/>
      <c r="AA480" s="409"/>
      <c r="AB480" s="409"/>
      <c r="AC480" s="409"/>
      <c r="AD480" s="409"/>
    </row>
    <row r="481" ht="16.5" customHeight="1">
      <c r="A481" s="409"/>
      <c r="B481" s="409"/>
      <c r="C481" s="409"/>
      <c r="D481" s="409"/>
      <c r="E481" s="409"/>
      <c r="F481" s="409"/>
      <c r="G481" s="409"/>
      <c r="H481" s="409"/>
      <c r="I481" s="409"/>
      <c r="J481" s="409"/>
      <c r="K481" s="409"/>
      <c r="L481" s="409"/>
      <c r="M481" s="409"/>
      <c r="N481" s="409"/>
      <c r="O481" s="409"/>
      <c r="P481" s="409"/>
      <c r="Q481" s="409"/>
      <c r="R481" s="409"/>
      <c r="S481" s="409"/>
      <c r="T481" s="409"/>
      <c r="U481" s="409"/>
      <c r="V481" s="409"/>
      <c r="W481" s="409"/>
      <c r="X481" s="409"/>
      <c r="Y481" s="409"/>
      <c r="Z481" s="409"/>
      <c r="AA481" s="409"/>
      <c r="AB481" s="409"/>
      <c r="AC481" s="409"/>
      <c r="AD481" s="409"/>
    </row>
    <row r="482" ht="16.5" customHeight="1">
      <c r="A482" s="409"/>
      <c r="B482" s="409"/>
      <c r="C482" s="409"/>
      <c r="D482" s="409"/>
      <c r="E482" s="409"/>
      <c r="F482" s="409"/>
      <c r="G482" s="409"/>
      <c r="H482" s="409"/>
      <c r="I482" s="409"/>
      <c r="J482" s="409"/>
      <c r="K482" s="409"/>
      <c r="L482" s="409"/>
      <c r="M482" s="409"/>
      <c r="N482" s="409"/>
      <c r="O482" s="409"/>
      <c r="P482" s="409"/>
      <c r="Q482" s="409"/>
      <c r="R482" s="409"/>
      <c r="S482" s="409"/>
      <c r="T482" s="409"/>
      <c r="U482" s="409"/>
      <c r="V482" s="409"/>
      <c r="W482" s="409"/>
      <c r="X482" s="409"/>
      <c r="Y482" s="409"/>
      <c r="Z482" s="409"/>
      <c r="AA482" s="409"/>
      <c r="AB482" s="409"/>
      <c r="AC482" s="409"/>
      <c r="AD482" s="409"/>
    </row>
    <row r="483" ht="16.5" customHeight="1">
      <c r="A483" s="409"/>
      <c r="B483" s="409"/>
      <c r="C483" s="409"/>
      <c r="D483" s="409"/>
      <c r="E483" s="409"/>
      <c r="F483" s="409"/>
      <c r="G483" s="409"/>
      <c r="H483" s="409"/>
      <c r="I483" s="409"/>
      <c r="J483" s="409"/>
      <c r="K483" s="409"/>
      <c r="L483" s="409"/>
      <c r="M483" s="409"/>
      <c r="N483" s="409"/>
      <c r="O483" s="409"/>
      <c r="P483" s="409"/>
      <c r="Q483" s="409"/>
      <c r="R483" s="409"/>
      <c r="S483" s="409"/>
      <c r="T483" s="409"/>
      <c r="U483" s="409"/>
      <c r="V483" s="409"/>
      <c r="W483" s="409"/>
      <c r="X483" s="409"/>
      <c r="Y483" s="409"/>
      <c r="Z483" s="409"/>
      <c r="AA483" s="409"/>
      <c r="AB483" s="409"/>
      <c r="AC483" s="409"/>
      <c r="AD483" s="409"/>
    </row>
    <row r="484" ht="16.5" customHeight="1">
      <c r="A484" s="409"/>
      <c r="B484" s="409"/>
      <c r="C484" s="409"/>
      <c r="D484" s="409"/>
      <c r="E484" s="409"/>
      <c r="F484" s="409"/>
      <c r="G484" s="409"/>
      <c r="H484" s="409"/>
      <c r="I484" s="409"/>
      <c r="J484" s="409"/>
      <c r="K484" s="409"/>
      <c r="L484" s="409"/>
      <c r="M484" s="409"/>
      <c r="N484" s="409"/>
      <c r="O484" s="409"/>
      <c r="P484" s="409"/>
      <c r="Q484" s="409"/>
      <c r="R484" s="409"/>
      <c r="S484" s="409"/>
      <c r="T484" s="409"/>
      <c r="U484" s="409"/>
      <c r="V484" s="409"/>
      <c r="W484" s="409"/>
      <c r="X484" s="409"/>
      <c r="Y484" s="409"/>
      <c r="Z484" s="409"/>
      <c r="AA484" s="409"/>
      <c r="AB484" s="409"/>
      <c r="AC484" s="409"/>
      <c r="AD484" s="409"/>
    </row>
    <row r="485" ht="16.5" customHeight="1">
      <c r="A485" s="409"/>
      <c r="B485" s="409"/>
      <c r="C485" s="409"/>
      <c r="D485" s="409"/>
      <c r="E485" s="409"/>
      <c r="F485" s="409"/>
      <c r="G485" s="409"/>
      <c r="H485" s="409"/>
      <c r="I485" s="409"/>
      <c r="J485" s="409"/>
      <c r="K485" s="409"/>
      <c r="L485" s="409"/>
      <c r="M485" s="409"/>
      <c r="N485" s="409"/>
      <c r="O485" s="409"/>
      <c r="P485" s="409"/>
      <c r="Q485" s="409"/>
      <c r="R485" s="409"/>
      <c r="S485" s="409"/>
      <c r="T485" s="409"/>
      <c r="U485" s="409"/>
      <c r="V485" s="409"/>
      <c r="W485" s="409"/>
      <c r="X485" s="409"/>
      <c r="Y485" s="409"/>
      <c r="Z485" s="409"/>
      <c r="AA485" s="409"/>
      <c r="AB485" s="409"/>
      <c r="AC485" s="409"/>
      <c r="AD485" s="409"/>
    </row>
    <row r="486" ht="16.5" customHeight="1">
      <c r="A486" s="409"/>
      <c r="B486" s="409"/>
      <c r="C486" s="409"/>
      <c r="D486" s="409"/>
      <c r="E486" s="409"/>
      <c r="F486" s="409"/>
      <c r="G486" s="409"/>
      <c r="H486" s="409"/>
      <c r="I486" s="409"/>
      <c r="J486" s="409"/>
      <c r="K486" s="409"/>
      <c r="L486" s="409"/>
      <c r="M486" s="409"/>
      <c r="N486" s="409"/>
      <c r="O486" s="409"/>
      <c r="P486" s="409"/>
      <c r="Q486" s="409"/>
      <c r="R486" s="409"/>
      <c r="S486" s="409"/>
      <c r="T486" s="409"/>
      <c r="U486" s="409"/>
      <c r="V486" s="409"/>
      <c r="W486" s="409"/>
      <c r="X486" s="409"/>
      <c r="Y486" s="409"/>
      <c r="Z486" s="409"/>
      <c r="AA486" s="409"/>
      <c r="AB486" s="409"/>
      <c r="AC486" s="409"/>
      <c r="AD486" s="409"/>
    </row>
    <row r="487" ht="16.5" customHeight="1">
      <c r="A487" s="409"/>
      <c r="B487" s="409"/>
      <c r="C487" s="409"/>
      <c r="D487" s="409"/>
      <c r="E487" s="409"/>
      <c r="F487" s="409"/>
      <c r="G487" s="409"/>
      <c r="H487" s="409"/>
      <c r="I487" s="409"/>
      <c r="J487" s="409"/>
      <c r="K487" s="409"/>
      <c r="L487" s="409"/>
      <c r="M487" s="409"/>
      <c r="N487" s="409"/>
      <c r="O487" s="409"/>
      <c r="P487" s="409"/>
      <c r="Q487" s="409"/>
      <c r="R487" s="409"/>
      <c r="S487" s="409"/>
      <c r="T487" s="409"/>
      <c r="U487" s="409"/>
      <c r="V487" s="409"/>
      <c r="W487" s="409"/>
      <c r="X487" s="409"/>
      <c r="Y487" s="409"/>
      <c r="Z487" s="409"/>
      <c r="AA487" s="409"/>
      <c r="AB487" s="409"/>
      <c r="AC487" s="409"/>
      <c r="AD487" s="409"/>
    </row>
    <row r="488" ht="16.5" customHeight="1">
      <c r="A488" s="409"/>
      <c r="B488" s="409"/>
      <c r="C488" s="409"/>
      <c r="D488" s="409"/>
      <c r="E488" s="409"/>
      <c r="F488" s="409"/>
      <c r="G488" s="409"/>
      <c r="H488" s="409"/>
      <c r="I488" s="409"/>
      <c r="J488" s="409"/>
      <c r="K488" s="409"/>
      <c r="L488" s="409"/>
      <c r="M488" s="409"/>
      <c r="N488" s="409"/>
      <c r="O488" s="409"/>
      <c r="P488" s="409"/>
      <c r="Q488" s="409"/>
      <c r="R488" s="409"/>
      <c r="S488" s="409"/>
      <c r="T488" s="409"/>
      <c r="U488" s="409"/>
      <c r="V488" s="409"/>
      <c r="W488" s="409"/>
      <c r="X488" s="409"/>
      <c r="Y488" s="409"/>
      <c r="Z488" s="409"/>
      <c r="AA488" s="409"/>
      <c r="AB488" s="409"/>
      <c r="AC488" s="409"/>
      <c r="AD488" s="409"/>
    </row>
    <row r="489" ht="16.5" customHeight="1">
      <c r="A489" s="409"/>
      <c r="B489" s="409"/>
      <c r="C489" s="409"/>
      <c r="D489" s="409"/>
      <c r="E489" s="409"/>
      <c r="F489" s="409"/>
      <c r="G489" s="409"/>
      <c r="H489" s="409"/>
      <c r="I489" s="409"/>
      <c r="J489" s="409"/>
      <c r="K489" s="409"/>
      <c r="L489" s="409"/>
      <c r="M489" s="409"/>
      <c r="N489" s="409"/>
      <c r="O489" s="409"/>
      <c r="P489" s="409"/>
      <c r="Q489" s="409"/>
      <c r="R489" s="409"/>
      <c r="S489" s="409"/>
      <c r="T489" s="409"/>
      <c r="U489" s="409"/>
      <c r="V489" s="409"/>
      <c r="W489" s="409"/>
      <c r="X489" s="409"/>
      <c r="Y489" s="409"/>
      <c r="Z489" s="409"/>
      <c r="AA489" s="409"/>
      <c r="AB489" s="409"/>
      <c r="AC489" s="409"/>
      <c r="AD489" s="409"/>
    </row>
    <row r="490" ht="16.5" customHeight="1">
      <c r="A490" s="409"/>
      <c r="B490" s="409"/>
      <c r="C490" s="409"/>
      <c r="D490" s="409"/>
      <c r="E490" s="409"/>
      <c r="F490" s="409"/>
      <c r="G490" s="409"/>
      <c r="H490" s="409"/>
      <c r="I490" s="409"/>
      <c r="J490" s="409"/>
      <c r="K490" s="409"/>
      <c r="L490" s="409"/>
      <c r="M490" s="409"/>
      <c r="N490" s="409"/>
      <c r="O490" s="409"/>
      <c r="P490" s="409"/>
      <c r="Q490" s="409"/>
      <c r="R490" s="409"/>
      <c r="S490" s="409"/>
      <c r="T490" s="409"/>
      <c r="U490" s="409"/>
      <c r="V490" s="409"/>
      <c r="W490" s="409"/>
      <c r="X490" s="409"/>
      <c r="Y490" s="409"/>
      <c r="Z490" s="409"/>
      <c r="AA490" s="409"/>
      <c r="AB490" s="409"/>
      <c r="AC490" s="409"/>
      <c r="AD490" s="409"/>
    </row>
    <row r="491" ht="16.5" customHeight="1">
      <c r="A491" s="409"/>
      <c r="B491" s="409"/>
      <c r="C491" s="409"/>
      <c r="D491" s="409"/>
      <c r="E491" s="409"/>
      <c r="F491" s="409"/>
      <c r="G491" s="409"/>
      <c r="H491" s="409"/>
      <c r="I491" s="409"/>
      <c r="J491" s="409"/>
      <c r="K491" s="409"/>
      <c r="L491" s="409"/>
      <c r="M491" s="409"/>
      <c r="N491" s="409"/>
      <c r="O491" s="409"/>
      <c r="P491" s="409"/>
      <c r="Q491" s="409"/>
      <c r="R491" s="409"/>
      <c r="S491" s="409"/>
      <c r="T491" s="409"/>
      <c r="U491" s="409"/>
      <c r="V491" s="409"/>
      <c r="W491" s="409"/>
      <c r="X491" s="409"/>
      <c r="Y491" s="409"/>
      <c r="Z491" s="409"/>
      <c r="AA491" s="409"/>
      <c r="AB491" s="409"/>
      <c r="AC491" s="409"/>
      <c r="AD491" s="409"/>
    </row>
    <row r="492" ht="16.5" customHeight="1">
      <c r="A492" s="409"/>
      <c r="B492" s="409"/>
      <c r="C492" s="409"/>
      <c r="D492" s="409"/>
      <c r="E492" s="409"/>
      <c r="F492" s="409"/>
      <c r="G492" s="409"/>
      <c r="H492" s="409"/>
      <c r="I492" s="409"/>
      <c r="J492" s="409"/>
      <c r="K492" s="409"/>
      <c r="L492" s="409"/>
      <c r="M492" s="409"/>
      <c r="N492" s="409"/>
      <c r="O492" s="409"/>
      <c r="P492" s="409"/>
      <c r="Q492" s="409"/>
      <c r="R492" s="409"/>
      <c r="S492" s="409"/>
      <c r="T492" s="409"/>
      <c r="U492" s="409"/>
      <c r="V492" s="409"/>
      <c r="W492" s="409"/>
      <c r="X492" s="409"/>
      <c r="Y492" s="409"/>
      <c r="Z492" s="409"/>
      <c r="AA492" s="409"/>
      <c r="AB492" s="409"/>
      <c r="AC492" s="409"/>
      <c r="AD492" s="409"/>
    </row>
    <row r="493" ht="16.5" customHeight="1">
      <c r="A493" s="409"/>
      <c r="B493" s="409"/>
      <c r="C493" s="409"/>
      <c r="D493" s="409"/>
      <c r="E493" s="409"/>
      <c r="F493" s="409"/>
      <c r="G493" s="409"/>
      <c r="H493" s="409"/>
      <c r="I493" s="409"/>
      <c r="J493" s="409"/>
      <c r="K493" s="409"/>
      <c r="L493" s="409"/>
      <c r="M493" s="409"/>
      <c r="N493" s="409"/>
      <c r="O493" s="409"/>
      <c r="P493" s="409"/>
      <c r="Q493" s="409"/>
      <c r="R493" s="409"/>
      <c r="S493" s="409"/>
      <c r="T493" s="409"/>
      <c r="U493" s="409"/>
      <c r="V493" s="409"/>
      <c r="W493" s="409"/>
      <c r="X493" s="409"/>
      <c r="Y493" s="409"/>
      <c r="Z493" s="409"/>
      <c r="AA493" s="409"/>
      <c r="AB493" s="409"/>
      <c r="AC493" s="409"/>
      <c r="AD493" s="409"/>
    </row>
    <row r="494" ht="16.5" customHeight="1">
      <c r="A494" s="409"/>
      <c r="B494" s="409"/>
      <c r="C494" s="409"/>
      <c r="D494" s="409"/>
      <c r="E494" s="409"/>
      <c r="F494" s="409"/>
      <c r="G494" s="409"/>
      <c r="H494" s="409"/>
      <c r="I494" s="409"/>
      <c r="J494" s="409"/>
      <c r="K494" s="409"/>
      <c r="L494" s="409"/>
      <c r="M494" s="409"/>
      <c r="N494" s="409"/>
      <c r="O494" s="409"/>
      <c r="P494" s="409"/>
      <c r="Q494" s="409"/>
      <c r="R494" s="409"/>
      <c r="S494" s="409"/>
      <c r="T494" s="409"/>
      <c r="U494" s="409"/>
      <c r="V494" s="409"/>
      <c r="W494" s="409"/>
      <c r="X494" s="409"/>
      <c r="Y494" s="409"/>
      <c r="Z494" s="409"/>
      <c r="AA494" s="409"/>
      <c r="AB494" s="409"/>
      <c r="AC494" s="409"/>
      <c r="AD494" s="409"/>
    </row>
    <row r="495" ht="16.5" customHeight="1">
      <c r="A495" s="409"/>
      <c r="B495" s="409"/>
      <c r="C495" s="409"/>
      <c r="D495" s="409"/>
      <c r="E495" s="409"/>
      <c r="F495" s="409"/>
      <c r="G495" s="409"/>
      <c r="H495" s="409"/>
      <c r="I495" s="409"/>
      <c r="J495" s="409"/>
      <c r="K495" s="409"/>
      <c r="L495" s="409"/>
      <c r="M495" s="409"/>
      <c r="N495" s="409"/>
      <c r="O495" s="409"/>
      <c r="P495" s="409"/>
      <c r="Q495" s="409"/>
      <c r="R495" s="409"/>
      <c r="S495" s="409"/>
      <c r="T495" s="409"/>
      <c r="U495" s="409"/>
      <c r="V495" s="409"/>
      <c r="W495" s="409"/>
      <c r="X495" s="409"/>
      <c r="Y495" s="409"/>
      <c r="Z495" s="409"/>
      <c r="AA495" s="409"/>
      <c r="AB495" s="409"/>
      <c r="AC495" s="409"/>
      <c r="AD495" s="409"/>
    </row>
    <row r="496" ht="16.5" customHeight="1">
      <c r="A496" s="409"/>
      <c r="B496" s="409"/>
      <c r="C496" s="409"/>
      <c r="D496" s="409"/>
      <c r="E496" s="409"/>
      <c r="F496" s="409"/>
      <c r="G496" s="409"/>
      <c r="H496" s="409"/>
      <c r="I496" s="409"/>
      <c r="J496" s="409"/>
      <c r="K496" s="409"/>
      <c r="L496" s="409"/>
      <c r="M496" s="409"/>
      <c r="N496" s="409"/>
      <c r="O496" s="409"/>
      <c r="P496" s="409"/>
      <c r="Q496" s="409"/>
      <c r="R496" s="409"/>
      <c r="S496" s="409"/>
      <c r="T496" s="409"/>
      <c r="U496" s="409"/>
      <c r="V496" s="409"/>
      <c r="W496" s="409"/>
      <c r="X496" s="409"/>
      <c r="Y496" s="409"/>
      <c r="Z496" s="409"/>
      <c r="AA496" s="409"/>
      <c r="AB496" s="409"/>
      <c r="AC496" s="409"/>
      <c r="AD496" s="409"/>
    </row>
    <row r="497" ht="16.5" customHeight="1">
      <c r="A497" s="409"/>
      <c r="B497" s="409"/>
      <c r="C497" s="409"/>
      <c r="D497" s="409"/>
      <c r="E497" s="409"/>
      <c r="F497" s="409"/>
      <c r="G497" s="409"/>
      <c r="H497" s="409"/>
      <c r="I497" s="409"/>
      <c r="J497" s="409"/>
      <c r="K497" s="409"/>
      <c r="L497" s="409"/>
      <c r="M497" s="409"/>
      <c r="N497" s="409"/>
      <c r="O497" s="409"/>
      <c r="P497" s="409"/>
      <c r="Q497" s="409"/>
      <c r="R497" s="409"/>
      <c r="S497" s="409"/>
      <c r="T497" s="409"/>
      <c r="U497" s="409"/>
      <c r="V497" s="409"/>
      <c r="W497" s="409"/>
      <c r="X497" s="409"/>
      <c r="Y497" s="409"/>
      <c r="Z497" s="409"/>
      <c r="AA497" s="409"/>
      <c r="AB497" s="409"/>
      <c r="AC497" s="409"/>
      <c r="AD497" s="409"/>
    </row>
    <row r="498" ht="16.5" customHeight="1">
      <c r="A498" s="409"/>
      <c r="B498" s="409"/>
      <c r="C498" s="409"/>
      <c r="D498" s="409"/>
      <c r="E498" s="409"/>
      <c r="F498" s="409"/>
      <c r="G498" s="409"/>
      <c r="H498" s="409"/>
      <c r="I498" s="409"/>
      <c r="J498" s="409"/>
      <c r="K498" s="409"/>
      <c r="L498" s="409"/>
      <c r="M498" s="409"/>
      <c r="N498" s="409"/>
      <c r="O498" s="409"/>
      <c r="P498" s="409"/>
      <c r="Q498" s="409"/>
      <c r="R498" s="409"/>
      <c r="S498" s="409"/>
      <c r="T498" s="409"/>
      <c r="U498" s="409"/>
      <c r="V498" s="409"/>
      <c r="W498" s="409"/>
      <c r="X498" s="409"/>
      <c r="Y498" s="409"/>
      <c r="Z498" s="409"/>
      <c r="AA498" s="409"/>
      <c r="AB498" s="409"/>
      <c r="AC498" s="409"/>
      <c r="AD498" s="409"/>
    </row>
    <row r="499" ht="16.5" customHeight="1">
      <c r="A499" s="409"/>
      <c r="B499" s="409"/>
      <c r="C499" s="409"/>
      <c r="D499" s="409"/>
      <c r="E499" s="409"/>
      <c r="F499" s="409"/>
      <c r="G499" s="409"/>
      <c r="H499" s="409"/>
      <c r="I499" s="409"/>
      <c r="J499" s="409"/>
      <c r="K499" s="409"/>
      <c r="L499" s="409"/>
      <c r="M499" s="409"/>
      <c r="N499" s="409"/>
      <c r="O499" s="409"/>
      <c r="P499" s="409"/>
      <c r="Q499" s="409"/>
      <c r="R499" s="409"/>
      <c r="S499" s="409"/>
      <c r="T499" s="409"/>
      <c r="U499" s="409"/>
      <c r="V499" s="409"/>
      <c r="W499" s="409"/>
      <c r="X499" s="409"/>
      <c r="Y499" s="409"/>
      <c r="Z499" s="409"/>
      <c r="AA499" s="409"/>
      <c r="AB499" s="409"/>
      <c r="AC499" s="409"/>
      <c r="AD499" s="409"/>
    </row>
    <row r="500" ht="16.5" customHeight="1">
      <c r="A500" s="409"/>
      <c r="B500" s="409"/>
      <c r="C500" s="409"/>
      <c r="D500" s="409"/>
      <c r="E500" s="409"/>
      <c r="F500" s="409"/>
      <c r="G500" s="409"/>
      <c r="H500" s="409"/>
      <c r="I500" s="409"/>
      <c r="J500" s="409"/>
      <c r="K500" s="409"/>
      <c r="L500" s="409"/>
      <c r="M500" s="409"/>
      <c r="N500" s="409"/>
      <c r="O500" s="409"/>
      <c r="P500" s="409"/>
      <c r="Q500" s="409"/>
      <c r="R500" s="409"/>
      <c r="S500" s="409"/>
      <c r="T500" s="409"/>
      <c r="U500" s="409"/>
      <c r="V500" s="409"/>
      <c r="W500" s="409"/>
      <c r="X500" s="409"/>
      <c r="Y500" s="409"/>
      <c r="Z500" s="409"/>
      <c r="AA500" s="409"/>
      <c r="AB500" s="409"/>
      <c r="AC500" s="409"/>
      <c r="AD500" s="409"/>
    </row>
    <row r="501" ht="16.5" customHeight="1">
      <c r="A501" s="409"/>
      <c r="B501" s="409"/>
      <c r="C501" s="409"/>
      <c r="D501" s="409"/>
      <c r="E501" s="409"/>
      <c r="F501" s="409"/>
      <c r="G501" s="409"/>
      <c r="H501" s="409"/>
      <c r="I501" s="409"/>
      <c r="J501" s="409"/>
      <c r="K501" s="409"/>
      <c r="L501" s="409"/>
      <c r="M501" s="409"/>
      <c r="N501" s="409"/>
      <c r="O501" s="409"/>
      <c r="P501" s="409"/>
      <c r="Q501" s="409"/>
      <c r="R501" s="409"/>
      <c r="S501" s="409"/>
      <c r="T501" s="409"/>
      <c r="U501" s="409"/>
      <c r="V501" s="409"/>
      <c r="W501" s="409"/>
      <c r="X501" s="409"/>
      <c r="Y501" s="409"/>
      <c r="Z501" s="409"/>
      <c r="AA501" s="409"/>
      <c r="AB501" s="409"/>
      <c r="AC501" s="409"/>
      <c r="AD501" s="409"/>
    </row>
    <row r="502" ht="16.5" customHeight="1">
      <c r="A502" s="409"/>
      <c r="B502" s="409"/>
      <c r="C502" s="409"/>
      <c r="D502" s="409"/>
      <c r="E502" s="409"/>
      <c r="F502" s="409"/>
      <c r="G502" s="409"/>
      <c r="H502" s="409"/>
      <c r="I502" s="409"/>
      <c r="J502" s="409"/>
      <c r="K502" s="409"/>
      <c r="L502" s="409"/>
      <c r="M502" s="409"/>
      <c r="N502" s="409"/>
      <c r="O502" s="409"/>
      <c r="P502" s="409"/>
      <c r="Q502" s="409"/>
      <c r="R502" s="409"/>
      <c r="S502" s="409"/>
      <c r="T502" s="409"/>
      <c r="U502" s="409"/>
      <c r="V502" s="409"/>
      <c r="W502" s="409"/>
      <c r="X502" s="409"/>
      <c r="Y502" s="409"/>
      <c r="Z502" s="409"/>
      <c r="AA502" s="409"/>
      <c r="AB502" s="409"/>
      <c r="AC502" s="409"/>
      <c r="AD502" s="409"/>
    </row>
    <row r="503" ht="16.5" customHeight="1">
      <c r="A503" s="409"/>
      <c r="B503" s="409"/>
      <c r="C503" s="409"/>
      <c r="D503" s="409"/>
      <c r="E503" s="409"/>
      <c r="F503" s="409"/>
      <c r="G503" s="409"/>
      <c r="H503" s="409"/>
      <c r="I503" s="409"/>
      <c r="J503" s="409"/>
      <c r="K503" s="409"/>
      <c r="L503" s="409"/>
      <c r="M503" s="409"/>
      <c r="N503" s="409"/>
      <c r="O503" s="409"/>
      <c r="P503" s="409"/>
      <c r="Q503" s="409"/>
      <c r="R503" s="409"/>
      <c r="S503" s="409"/>
      <c r="T503" s="409"/>
      <c r="U503" s="409"/>
      <c r="V503" s="409"/>
      <c r="W503" s="409"/>
      <c r="X503" s="409"/>
      <c r="Y503" s="409"/>
      <c r="Z503" s="409"/>
      <c r="AA503" s="409"/>
      <c r="AB503" s="409"/>
      <c r="AC503" s="409"/>
      <c r="AD503" s="409"/>
    </row>
    <row r="504" ht="16.5" customHeight="1">
      <c r="A504" s="409"/>
      <c r="B504" s="409"/>
      <c r="C504" s="409"/>
      <c r="D504" s="409"/>
      <c r="E504" s="409"/>
      <c r="F504" s="409"/>
      <c r="G504" s="409"/>
      <c r="H504" s="409"/>
      <c r="I504" s="409"/>
      <c r="J504" s="409"/>
      <c r="K504" s="409"/>
      <c r="L504" s="409"/>
      <c r="M504" s="409"/>
      <c r="N504" s="409"/>
      <c r="O504" s="409"/>
      <c r="P504" s="409"/>
      <c r="Q504" s="409"/>
      <c r="R504" s="409"/>
      <c r="S504" s="409"/>
      <c r="T504" s="409"/>
      <c r="U504" s="409"/>
      <c r="V504" s="409"/>
      <c r="W504" s="409"/>
      <c r="X504" s="409"/>
      <c r="Y504" s="409"/>
      <c r="Z504" s="409"/>
      <c r="AA504" s="409"/>
      <c r="AB504" s="409"/>
      <c r="AC504" s="409"/>
      <c r="AD504" s="409"/>
    </row>
    <row r="505" ht="16.5" customHeight="1">
      <c r="A505" s="409"/>
      <c r="B505" s="409"/>
      <c r="C505" s="409"/>
      <c r="D505" s="409"/>
      <c r="E505" s="409"/>
      <c r="F505" s="409"/>
      <c r="G505" s="409"/>
      <c r="H505" s="409"/>
      <c r="I505" s="409"/>
      <c r="J505" s="409"/>
      <c r="K505" s="409"/>
      <c r="L505" s="409"/>
      <c r="M505" s="409"/>
      <c r="N505" s="409"/>
      <c r="O505" s="409"/>
      <c r="P505" s="409"/>
      <c r="Q505" s="409"/>
      <c r="R505" s="409"/>
      <c r="S505" s="409"/>
      <c r="T505" s="409"/>
      <c r="U505" s="409"/>
      <c r="V505" s="409"/>
      <c r="W505" s="409"/>
      <c r="X505" s="409"/>
      <c r="Y505" s="409"/>
      <c r="Z505" s="409"/>
      <c r="AA505" s="409"/>
      <c r="AB505" s="409"/>
      <c r="AC505" s="409"/>
      <c r="AD505" s="409"/>
    </row>
    <row r="506" ht="16.5" customHeight="1">
      <c r="A506" s="409"/>
      <c r="B506" s="409"/>
      <c r="C506" s="409"/>
      <c r="D506" s="409"/>
      <c r="E506" s="409"/>
      <c r="F506" s="409"/>
      <c r="G506" s="409"/>
      <c r="H506" s="409"/>
      <c r="I506" s="409"/>
      <c r="J506" s="409"/>
      <c r="K506" s="409"/>
      <c r="L506" s="409"/>
      <c r="M506" s="409"/>
      <c r="N506" s="409"/>
      <c r="O506" s="409"/>
      <c r="P506" s="409"/>
      <c r="Q506" s="409"/>
      <c r="R506" s="409"/>
      <c r="S506" s="409"/>
      <c r="T506" s="409"/>
      <c r="U506" s="409"/>
      <c r="V506" s="409"/>
      <c r="W506" s="409"/>
      <c r="X506" s="409"/>
      <c r="Y506" s="409"/>
      <c r="Z506" s="409"/>
      <c r="AA506" s="409"/>
      <c r="AB506" s="409"/>
      <c r="AC506" s="409"/>
      <c r="AD506" s="409"/>
    </row>
    <row r="507" ht="16.5" customHeight="1">
      <c r="A507" s="409"/>
      <c r="B507" s="409"/>
      <c r="C507" s="409"/>
      <c r="D507" s="409"/>
      <c r="E507" s="409"/>
      <c r="F507" s="409"/>
      <c r="G507" s="409"/>
      <c r="H507" s="409"/>
      <c r="I507" s="409"/>
      <c r="J507" s="409"/>
      <c r="K507" s="409"/>
      <c r="L507" s="409"/>
      <c r="M507" s="409"/>
      <c r="N507" s="409"/>
      <c r="O507" s="409"/>
      <c r="P507" s="409"/>
      <c r="Q507" s="409"/>
      <c r="R507" s="409"/>
      <c r="S507" s="409"/>
      <c r="T507" s="409"/>
      <c r="U507" s="409"/>
      <c r="V507" s="409"/>
      <c r="W507" s="409"/>
      <c r="X507" s="409"/>
      <c r="Y507" s="409"/>
      <c r="Z507" s="409"/>
      <c r="AA507" s="409"/>
      <c r="AB507" s="409"/>
      <c r="AC507" s="409"/>
      <c r="AD507" s="409"/>
    </row>
    <row r="508" ht="16.5" customHeight="1">
      <c r="A508" s="409"/>
      <c r="B508" s="409"/>
      <c r="C508" s="409"/>
      <c r="D508" s="409"/>
      <c r="E508" s="409"/>
      <c r="F508" s="409"/>
      <c r="G508" s="409"/>
      <c r="H508" s="409"/>
      <c r="I508" s="409"/>
      <c r="J508" s="409"/>
      <c r="K508" s="409"/>
      <c r="L508" s="409"/>
      <c r="M508" s="409"/>
      <c r="N508" s="409"/>
      <c r="O508" s="409"/>
      <c r="P508" s="409"/>
      <c r="Q508" s="409"/>
      <c r="R508" s="409"/>
      <c r="S508" s="409"/>
      <c r="T508" s="409"/>
      <c r="U508" s="409"/>
      <c r="V508" s="409"/>
      <c r="W508" s="409"/>
      <c r="X508" s="409"/>
      <c r="Y508" s="409"/>
      <c r="Z508" s="409"/>
      <c r="AA508" s="409"/>
      <c r="AB508" s="409"/>
      <c r="AC508" s="409"/>
      <c r="AD508" s="409"/>
    </row>
    <row r="509" ht="16.5" customHeight="1">
      <c r="A509" s="409"/>
      <c r="B509" s="409"/>
      <c r="C509" s="409"/>
      <c r="D509" s="409"/>
      <c r="E509" s="409"/>
      <c r="F509" s="409"/>
      <c r="G509" s="409"/>
      <c r="H509" s="409"/>
      <c r="I509" s="409"/>
      <c r="J509" s="409"/>
      <c r="K509" s="409"/>
      <c r="L509" s="409"/>
      <c r="M509" s="409"/>
      <c r="N509" s="409"/>
      <c r="O509" s="409"/>
      <c r="P509" s="409"/>
      <c r="Q509" s="409"/>
      <c r="R509" s="409"/>
      <c r="S509" s="409"/>
      <c r="T509" s="409"/>
      <c r="U509" s="409"/>
      <c r="V509" s="409"/>
      <c r="W509" s="409"/>
      <c r="X509" s="409"/>
      <c r="Y509" s="409"/>
      <c r="Z509" s="409"/>
      <c r="AA509" s="409"/>
      <c r="AB509" s="409"/>
      <c r="AC509" s="409"/>
      <c r="AD509" s="409"/>
    </row>
    <row r="510" ht="16.5" customHeight="1">
      <c r="A510" s="409"/>
      <c r="B510" s="409"/>
      <c r="C510" s="409"/>
      <c r="D510" s="409"/>
      <c r="E510" s="409"/>
      <c r="F510" s="409"/>
      <c r="G510" s="409"/>
      <c r="H510" s="409"/>
      <c r="I510" s="409"/>
      <c r="J510" s="409"/>
      <c r="K510" s="409"/>
      <c r="L510" s="409"/>
      <c r="M510" s="409"/>
      <c r="N510" s="409"/>
      <c r="O510" s="409"/>
      <c r="P510" s="409"/>
      <c r="Q510" s="409"/>
      <c r="R510" s="409"/>
      <c r="S510" s="409"/>
      <c r="T510" s="409"/>
      <c r="U510" s="409"/>
      <c r="V510" s="409"/>
      <c r="W510" s="409"/>
      <c r="X510" s="409"/>
      <c r="Y510" s="409"/>
      <c r="Z510" s="409"/>
      <c r="AA510" s="409"/>
      <c r="AB510" s="409"/>
      <c r="AC510" s="409"/>
      <c r="AD510" s="409"/>
    </row>
    <row r="511" ht="16.5" customHeight="1">
      <c r="A511" s="409"/>
      <c r="B511" s="409"/>
      <c r="C511" s="409"/>
      <c r="D511" s="409"/>
      <c r="E511" s="409"/>
      <c r="F511" s="409"/>
      <c r="G511" s="409"/>
      <c r="H511" s="409"/>
      <c r="I511" s="409"/>
      <c r="J511" s="409"/>
      <c r="K511" s="409"/>
      <c r="L511" s="409"/>
      <c r="M511" s="409"/>
      <c r="N511" s="409"/>
      <c r="O511" s="409"/>
      <c r="P511" s="409"/>
      <c r="Q511" s="409"/>
      <c r="R511" s="409"/>
      <c r="S511" s="409"/>
      <c r="T511" s="409"/>
      <c r="U511" s="409"/>
      <c r="V511" s="409"/>
      <c r="W511" s="409"/>
      <c r="X511" s="409"/>
      <c r="Y511" s="409"/>
      <c r="Z511" s="409"/>
      <c r="AA511" s="409"/>
      <c r="AB511" s="409"/>
      <c r="AC511" s="409"/>
      <c r="AD511" s="409"/>
    </row>
    <row r="512" ht="16.5" customHeight="1">
      <c r="A512" s="409"/>
      <c r="B512" s="409"/>
      <c r="C512" s="409"/>
      <c r="D512" s="409"/>
      <c r="E512" s="409"/>
      <c r="F512" s="409"/>
      <c r="G512" s="409"/>
      <c r="H512" s="409"/>
      <c r="I512" s="409"/>
      <c r="J512" s="409"/>
      <c r="K512" s="409"/>
      <c r="L512" s="409"/>
      <c r="M512" s="409"/>
      <c r="N512" s="409"/>
      <c r="O512" s="409"/>
      <c r="P512" s="409"/>
      <c r="Q512" s="409"/>
      <c r="R512" s="409"/>
      <c r="S512" s="409"/>
      <c r="T512" s="409"/>
      <c r="U512" s="409"/>
      <c r="V512" s="409"/>
      <c r="W512" s="409"/>
      <c r="X512" s="409"/>
      <c r="Y512" s="409"/>
      <c r="Z512" s="409"/>
      <c r="AA512" s="409"/>
      <c r="AB512" s="409"/>
      <c r="AC512" s="409"/>
      <c r="AD512" s="409"/>
    </row>
    <row r="513" ht="16.5" customHeight="1">
      <c r="A513" s="409"/>
      <c r="B513" s="409"/>
      <c r="C513" s="409"/>
      <c r="D513" s="409"/>
      <c r="E513" s="409"/>
      <c r="F513" s="409"/>
      <c r="G513" s="409"/>
      <c r="H513" s="409"/>
      <c r="I513" s="409"/>
      <c r="J513" s="409"/>
      <c r="K513" s="409"/>
      <c r="L513" s="409"/>
      <c r="M513" s="409"/>
      <c r="N513" s="409"/>
      <c r="O513" s="409"/>
      <c r="P513" s="409"/>
      <c r="Q513" s="409"/>
      <c r="R513" s="409"/>
      <c r="S513" s="409"/>
      <c r="T513" s="409"/>
      <c r="U513" s="409"/>
      <c r="V513" s="409"/>
      <c r="W513" s="409"/>
      <c r="X513" s="409"/>
      <c r="Y513" s="409"/>
      <c r="Z513" s="409"/>
      <c r="AA513" s="409"/>
      <c r="AB513" s="409"/>
      <c r="AC513" s="409"/>
      <c r="AD513" s="409"/>
    </row>
    <row r="514" ht="16.5" customHeight="1">
      <c r="A514" s="409"/>
      <c r="B514" s="409"/>
      <c r="C514" s="409"/>
      <c r="D514" s="409"/>
      <c r="E514" s="409"/>
      <c r="F514" s="409"/>
      <c r="G514" s="409"/>
      <c r="H514" s="409"/>
      <c r="I514" s="409"/>
      <c r="J514" s="409"/>
      <c r="K514" s="409"/>
      <c r="L514" s="409"/>
      <c r="M514" s="409"/>
      <c r="N514" s="409"/>
      <c r="O514" s="409"/>
      <c r="P514" s="409"/>
      <c r="Q514" s="409"/>
      <c r="R514" s="409"/>
      <c r="S514" s="409"/>
      <c r="T514" s="409"/>
      <c r="U514" s="409"/>
      <c r="V514" s="409"/>
      <c r="W514" s="409"/>
      <c r="X514" s="409"/>
      <c r="Y514" s="409"/>
      <c r="Z514" s="409"/>
      <c r="AA514" s="409"/>
      <c r="AB514" s="409"/>
      <c r="AC514" s="409"/>
      <c r="AD514" s="409"/>
    </row>
    <row r="515" ht="16.5" customHeight="1">
      <c r="A515" s="409"/>
      <c r="B515" s="409"/>
      <c r="C515" s="409"/>
      <c r="D515" s="409"/>
      <c r="E515" s="409"/>
      <c r="F515" s="409"/>
      <c r="G515" s="409"/>
      <c r="H515" s="409"/>
      <c r="I515" s="409"/>
      <c r="J515" s="409"/>
      <c r="K515" s="409"/>
      <c r="L515" s="409"/>
      <c r="M515" s="409"/>
      <c r="N515" s="409"/>
      <c r="O515" s="409"/>
      <c r="P515" s="409"/>
      <c r="Q515" s="409"/>
      <c r="R515" s="409"/>
      <c r="S515" s="409"/>
      <c r="T515" s="409"/>
      <c r="U515" s="409"/>
      <c r="V515" s="409"/>
      <c r="W515" s="409"/>
      <c r="X515" s="409"/>
      <c r="Y515" s="409"/>
      <c r="Z515" s="409"/>
      <c r="AA515" s="409"/>
      <c r="AB515" s="409"/>
      <c r="AC515" s="409"/>
      <c r="AD515" s="409"/>
    </row>
    <row r="516" ht="16.5" customHeight="1">
      <c r="A516" s="409"/>
      <c r="B516" s="409"/>
      <c r="C516" s="409"/>
      <c r="D516" s="409"/>
      <c r="E516" s="409"/>
      <c r="F516" s="409"/>
      <c r="G516" s="409"/>
      <c r="H516" s="409"/>
      <c r="I516" s="409"/>
      <c r="J516" s="409"/>
      <c r="K516" s="409"/>
      <c r="L516" s="409"/>
      <c r="M516" s="409"/>
      <c r="N516" s="409"/>
      <c r="O516" s="409"/>
      <c r="P516" s="409"/>
      <c r="Q516" s="409"/>
      <c r="R516" s="409"/>
      <c r="S516" s="409"/>
      <c r="T516" s="409"/>
      <c r="U516" s="409"/>
      <c r="V516" s="409"/>
      <c r="W516" s="409"/>
      <c r="X516" s="409"/>
      <c r="Y516" s="409"/>
      <c r="Z516" s="409"/>
      <c r="AA516" s="409"/>
      <c r="AB516" s="409"/>
      <c r="AC516" s="409"/>
      <c r="AD516" s="409"/>
    </row>
    <row r="517" ht="16.5" customHeight="1">
      <c r="A517" s="409"/>
      <c r="B517" s="409"/>
      <c r="C517" s="409"/>
      <c r="D517" s="409"/>
      <c r="E517" s="409"/>
      <c r="F517" s="409"/>
      <c r="G517" s="409"/>
      <c r="H517" s="409"/>
      <c r="I517" s="409"/>
      <c r="J517" s="409"/>
      <c r="K517" s="409"/>
      <c r="L517" s="409"/>
      <c r="M517" s="409"/>
      <c r="N517" s="409"/>
      <c r="O517" s="409"/>
      <c r="P517" s="409"/>
      <c r="Q517" s="409"/>
      <c r="R517" s="409"/>
      <c r="S517" s="409"/>
      <c r="T517" s="409"/>
      <c r="U517" s="409"/>
      <c r="V517" s="409"/>
      <c r="W517" s="409"/>
      <c r="X517" s="409"/>
      <c r="Y517" s="409"/>
      <c r="Z517" s="409"/>
      <c r="AA517" s="409"/>
      <c r="AB517" s="409"/>
      <c r="AC517" s="409"/>
      <c r="AD517" s="409"/>
    </row>
    <row r="518" ht="16.5" customHeight="1">
      <c r="A518" s="409"/>
      <c r="B518" s="409"/>
      <c r="C518" s="409"/>
      <c r="D518" s="409"/>
      <c r="E518" s="409"/>
      <c r="F518" s="409"/>
      <c r="G518" s="409"/>
      <c r="H518" s="409"/>
      <c r="I518" s="409"/>
      <c r="J518" s="409"/>
      <c r="K518" s="409"/>
      <c r="L518" s="409"/>
      <c r="M518" s="409"/>
      <c r="N518" s="409"/>
      <c r="O518" s="409"/>
      <c r="P518" s="409"/>
      <c r="Q518" s="409"/>
      <c r="R518" s="409"/>
      <c r="S518" s="409"/>
      <c r="T518" s="409"/>
      <c r="U518" s="409"/>
      <c r="V518" s="409"/>
      <c r="W518" s="409"/>
      <c r="X518" s="409"/>
      <c r="Y518" s="409"/>
      <c r="Z518" s="409"/>
      <c r="AA518" s="409"/>
      <c r="AB518" s="409"/>
      <c r="AC518" s="409"/>
      <c r="AD518" s="409"/>
    </row>
    <row r="519" ht="16.5" customHeight="1">
      <c r="A519" s="409"/>
      <c r="B519" s="409"/>
      <c r="C519" s="409"/>
      <c r="D519" s="409"/>
      <c r="E519" s="409"/>
      <c r="F519" s="409"/>
      <c r="G519" s="409"/>
      <c r="H519" s="409"/>
      <c r="I519" s="409"/>
      <c r="J519" s="409"/>
      <c r="K519" s="409"/>
      <c r="L519" s="409"/>
      <c r="M519" s="409"/>
      <c r="N519" s="409"/>
      <c r="O519" s="409"/>
      <c r="P519" s="409"/>
      <c r="Q519" s="409"/>
      <c r="R519" s="409"/>
      <c r="S519" s="409"/>
      <c r="T519" s="409"/>
      <c r="U519" s="409"/>
      <c r="V519" s="409"/>
      <c r="W519" s="409"/>
      <c r="X519" s="409"/>
      <c r="Y519" s="409"/>
      <c r="Z519" s="409"/>
      <c r="AA519" s="409"/>
      <c r="AB519" s="409"/>
      <c r="AC519" s="409"/>
      <c r="AD519" s="409"/>
    </row>
    <row r="520" ht="16.5" customHeight="1">
      <c r="A520" s="409"/>
      <c r="B520" s="409"/>
      <c r="C520" s="409"/>
      <c r="D520" s="409"/>
      <c r="E520" s="409"/>
      <c r="F520" s="409"/>
      <c r="G520" s="409"/>
      <c r="H520" s="409"/>
      <c r="I520" s="409"/>
      <c r="J520" s="409"/>
      <c r="K520" s="409"/>
      <c r="L520" s="409"/>
      <c r="M520" s="409"/>
      <c r="N520" s="409"/>
      <c r="O520" s="409"/>
      <c r="P520" s="409"/>
      <c r="Q520" s="409"/>
      <c r="R520" s="409"/>
      <c r="S520" s="409"/>
      <c r="T520" s="409"/>
      <c r="U520" s="409"/>
      <c r="V520" s="409"/>
      <c r="W520" s="409"/>
      <c r="X520" s="409"/>
      <c r="Y520" s="409"/>
      <c r="Z520" s="409"/>
      <c r="AA520" s="409"/>
      <c r="AB520" s="409"/>
      <c r="AC520" s="409"/>
      <c r="AD520" s="409"/>
    </row>
    <row r="521" ht="16.5" customHeight="1">
      <c r="A521" s="409"/>
      <c r="B521" s="409"/>
      <c r="C521" s="409"/>
      <c r="D521" s="409"/>
      <c r="E521" s="409"/>
      <c r="F521" s="409"/>
      <c r="G521" s="409"/>
      <c r="H521" s="409"/>
      <c r="I521" s="409"/>
      <c r="J521" s="409"/>
      <c r="K521" s="409"/>
      <c r="L521" s="409"/>
      <c r="M521" s="409"/>
      <c r="N521" s="409"/>
      <c r="O521" s="409"/>
      <c r="P521" s="409"/>
      <c r="Q521" s="409"/>
      <c r="R521" s="409"/>
      <c r="S521" s="409"/>
      <c r="T521" s="409"/>
      <c r="U521" s="409"/>
      <c r="V521" s="409"/>
      <c r="W521" s="409"/>
      <c r="X521" s="409"/>
      <c r="Y521" s="409"/>
      <c r="Z521" s="409"/>
      <c r="AA521" s="409"/>
      <c r="AB521" s="409"/>
      <c r="AC521" s="409"/>
      <c r="AD521" s="409"/>
    </row>
    <row r="522" ht="16.5" customHeight="1">
      <c r="A522" s="409"/>
      <c r="B522" s="409"/>
      <c r="C522" s="409"/>
      <c r="D522" s="409"/>
      <c r="E522" s="409"/>
      <c r="F522" s="409"/>
      <c r="G522" s="409"/>
      <c r="H522" s="409"/>
      <c r="I522" s="409"/>
      <c r="J522" s="409"/>
      <c r="K522" s="409"/>
      <c r="L522" s="409"/>
      <c r="M522" s="409"/>
      <c r="N522" s="409"/>
      <c r="O522" s="409"/>
      <c r="P522" s="409"/>
      <c r="Q522" s="409"/>
      <c r="R522" s="409"/>
      <c r="S522" s="409"/>
      <c r="T522" s="409"/>
      <c r="U522" s="409"/>
      <c r="V522" s="409"/>
      <c r="W522" s="409"/>
      <c r="X522" s="409"/>
      <c r="Y522" s="409"/>
      <c r="Z522" s="409"/>
      <c r="AA522" s="409"/>
      <c r="AB522" s="409"/>
      <c r="AC522" s="409"/>
      <c r="AD522" s="409"/>
    </row>
    <row r="523" ht="16.5" customHeight="1">
      <c r="A523" s="409"/>
      <c r="B523" s="409"/>
      <c r="C523" s="409"/>
      <c r="D523" s="409"/>
      <c r="E523" s="409"/>
      <c r="F523" s="409"/>
      <c r="G523" s="409"/>
      <c r="H523" s="409"/>
      <c r="I523" s="409"/>
      <c r="J523" s="409"/>
      <c r="K523" s="409"/>
      <c r="L523" s="409"/>
      <c r="M523" s="409"/>
      <c r="N523" s="409"/>
      <c r="O523" s="409"/>
      <c r="P523" s="409"/>
      <c r="Q523" s="409"/>
      <c r="R523" s="409"/>
      <c r="S523" s="409"/>
      <c r="T523" s="409"/>
      <c r="U523" s="409"/>
      <c r="V523" s="409"/>
      <c r="W523" s="409"/>
      <c r="X523" s="409"/>
      <c r="Y523" s="409"/>
      <c r="Z523" s="409"/>
      <c r="AA523" s="409"/>
      <c r="AB523" s="409"/>
      <c r="AC523" s="409"/>
      <c r="AD523" s="409"/>
    </row>
    <row r="524" ht="16.5" customHeight="1">
      <c r="A524" s="409"/>
      <c r="B524" s="409"/>
      <c r="C524" s="409"/>
      <c r="D524" s="409"/>
      <c r="E524" s="409"/>
      <c r="F524" s="409"/>
      <c r="G524" s="409"/>
      <c r="H524" s="409"/>
      <c r="I524" s="409"/>
      <c r="J524" s="409"/>
      <c r="K524" s="409"/>
      <c r="L524" s="409"/>
      <c r="M524" s="409"/>
      <c r="N524" s="409"/>
      <c r="O524" s="409"/>
      <c r="P524" s="409"/>
      <c r="Q524" s="409"/>
      <c r="R524" s="409"/>
      <c r="S524" s="409"/>
      <c r="T524" s="409"/>
      <c r="U524" s="409"/>
      <c r="V524" s="409"/>
      <c r="W524" s="409"/>
      <c r="X524" s="409"/>
      <c r="Y524" s="409"/>
      <c r="Z524" s="409"/>
      <c r="AA524" s="409"/>
      <c r="AB524" s="409"/>
      <c r="AC524" s="409"/>
      <c r="AD524" s="409"/>
    </row>
    <row r="525" ht="16.5" customHeight="1">
      <c r="A525" s="409"/>
      <c r="B525" s="409"/>
      <c r="C525" s="409"/>
      <c r="D525" s="409"/>
      <c r="E525" s="409"/>
      <c r="F525" s="409"/>
      <c r="G525" s="409"/>
      <c r="H525" s="409"/>
      <c r="I525" s="409"/>
      <c r="J525" s="409"/>
      <c r="K525" s="409"/>
      <c r="L525" s="409"/>
      <c r="M525" s="409"/>
      <c r="N525" s="409"/>
      <c r="O525" s="409"/>
      <c r="P525" s="409"/>
      <c r="Q525" s="409"/>
      <c r="R525" s="409"/>
      <c r="S525" s="409"/>
      <c r="T525" s="409"/>
      <c r="U525" s="409"/>
      <c r="V525" s="409"/>
      <c r="W525" s="409"/>
      <c r="X525" s="409"/>
      <c r="Y525" s="409"/>
      <c r="Z525" s="409"/>
      <c r="AA525" s="409"/>
      <c r="AB525" s="409"/>
      <c r="AC525" s="409"/>
      <c r="AD525" s="409"/>
    </row>
    <row r="526" ht="16.5" customHeight="1">
      <c r="A526" s="409"/>
      <c r="B526" s="409"/>
      <c r="C526" s="409"/>
      <c r="D526" s="409"/>
      <c r="E526" s="409"/>
      <c r="F526" s="409"/>
      <c r="G526" s="409"/>
      <c r="H526" s="409"/>
      <c r="I526" s="409"/>
      <c r="J526" s="409"/>
      <c r="K526" s="409"/>
      <c r="L526" s="409"/>
      <c r="M526" s="409"/>
      <c r="N526" s="409"/>
      <c r="O526" s="409"/>
      <c r="P526" s="409"/>
      <c r="Q526" s="409"/>
      <c r="R526" s="409"/>
      <c r="S526" s="409"/>
      <c r="T526" s="409"/>
      <c r="U526" s="409"/>
      <c r="V526" s="409"/>
      <c r="W526" s="409"/>
      <c r="X526" s="409"/>
      <c r="Y526" s="409"/>
      <c r="Z526" s="409"/>
      <c r="AA526" s="409"/>
      <c r="AB526" s="409"/>
      <c r="AC526" s="409"/>
      <c r="AD526" s="409"/>
    </row>
    <row r="527" ht="16.5" customHeight="1">
      <c r="A527" s="409"/>
      <c r="B527" s="409"/>
      <c r="C527" s="409"/>
      <c r="D527" s="409"/>
      <c r="E527" s="409"/>
      <c r="F527" s="409"/>
      <c r="G527" s="409"/>
      <c r="H527" s="409"/>
      <c r="I527" s="409"/>
      <c r="J527" s="409"/>
      <c r="K527" s="409"/>
      <c r="L527" s="409"/>
      <c r="M527" s="409"/>
      <c r="N527" s="409"/>
      <c r="O527" s="409"/>
      <c r="P527" s="409"/>
      <c r="Q527" s="409"/>
      <c r="R527" s="409"/>
      <c r="S527" s="409"/>
      <c r="T527" s="409"/>
      <c r="U527" s="409"/>
      <c r="V527" s="409"/>
      <c r="W527" s="409"/>
      <c r="X527" s="409"/>
      <c r="Y527" s="409"/>
      <c r="Z527" s="409"/>
      <c r="AA527" s="409"/>
      <c r="AB527" s="409"/>
      <c r="AC527" s="409"/>
      <c r="AD527" s="409"/>
    </row>
    <row r="528" ht="16.5" customHeight="1">
      <c r="A528" s="409"/>
      <c r="B528" s="409"/>
      <c r="C528" s="409"/>
      <c r="D528" s="409"/>
      <c r="E528" s="409"/>
      <c r="F528" s="409"/>
      <c r="G528" s="409"/>
      <c r="H528" s="409"/>
      <c r="I528" s="409"/>
      <c r="J528" s="409"/>
      <c r="K528" s="409"/>
      <c r="L528" s="409"/>
      <c r="M528" s="409"/>
      <c r="N528" s="409"/>
      <c r="O528" s="409"/>
      <c r="P528" s="409"/>
      <c r="Q528" s="409"/>
      <c r="R528" s="409"/>
      <c r="S528" s="409"/>
      <c r="T528" s="409"/>
      <c r="U528" s="409"/>
      <c r="V528" s="409"/>
      <c r="W528" s="409"/>
      <c r="X528" s="409"/>
      <c r="Y528" s="409"/>
      <c r="Z528" s="409"/>
      <c r="AA528" s="409"/>
      <c r="AB528" s="409"/>
      <c r="AC528" s="409"/>
      <c r="AD528" s="409"/>
    </row>
    <row r="529" ht="16.5" customHeight="1">
      <c r="A529" s="409"/>
      <c r="B529" s="409"/>
      <c r="C529" s="409"/>
      <c r="D529" s="409"/>
      <c r="E529" s="409"/>
      <c r="F529" s="409"/>
      <c r="G529" s="409"/>
      <c r="H529" s="409"/>
      <c r="I529" s="409"/>
      <c r="J529" s="409"/>
      <c r="K529" s="409"/>
      <c r="L529" s="409"/>
      <c r="M529" s="409"/>
      <c r="N529" s="409"/>
      <c r="O529" s="409"/>
      <c r="P529" s="409"/>
      <c r="Q529" s="409"/>
      <c r="R529" s="409"/>
      <c r="S529" s="409"/>
      <c r="T529" s="409"/>
      <c r="U529" s="409"/>
      <c r="V529" s="409"/>
      <c r="W529" s="409"/>
      <c r="X529" s="409"/>
      <c r="Y529" s="409"/>
      <c r="Z529" s="409"/>
      <c r="AA529" s="409"/>
      <c r="AB529" s="409"/>
      <c r="AC529" s="409"/>
      <c r="AD529" s="409"/>
    </row>
    <row r="530" ht="16.5" customHeight="1">
      <c r="A530" s="409"/>
      <c r="B530" s="409"/>
      <c r="C530" s="409"/>
      <c r="D530" s="409"/>
      <c r="E530" s="409"/>
      <c r="F530" s="409"/>
      <c r="G530" s="409"/>
      <c r="H530" s="409"/>
      <c r="I530" s="409"/>
      <c r="J530" s="409"/>
      <c r="K530" s="409"/>
      <c r="L530" s="409"/>
      <c r="M530" s="409"/>
      <c r="N530" s="409"/>
      <c r="O530" s="409"/>
      <c r="P530" s="409"/>
      <c r="Q530" s="409"/>
      <c r="R530" s="409"/>
      <c r="S530" s="409"/>
      <c r="T530" s="409"/>
      <c r="U530" s="409"/>
      <c r="V530" s="409"/>
      <c r="W530" s="409"/>
      <c r="X530" s="409"/>
      <c r="Y530" s="409"/>
      <c r="Z530" s="409"/>
      <c r="AA530" s="409"/>
      <c r="AB530" s="409"/>
      <c r="AC530" s="409"/>
      <c r="AD530" s="409"/>
    </row>
    <row r="531" ht="16.5" customHeight="1">
      <c r="A531" s="409"/>
      <c r="B531" s="409"/>
      <c r="C531" s="409"/>
      <c r="D531" s="409"/>
      <c r="E531" s="409"/>
      <c r="F531" s="409"/>
      <c r="G531" s="409"/>
      <c r="H531" s="409"/>
      <c r="I531" s="409"/>
      <c r="J531" s="409"/>
      <c r="K531" s="409"/>
      <c r="L531" s="409"/>
      <c r="M531" s="409"/>
      <c r="N531" s="409"/>
      <c r="O531" s="409"/>
      <c r="P531" s="409"/>
      <c r="Q531" s="409"/>
      <c r="R531" s="409"/>
      <c r="S531" s="409"/>
      <c r="T531" s="409"/>
      <c r="U531" s="409"/>
      <c r="V531" s="409"/>
      <c r="W531" s="409"/>
      <c r="X531" s="409"/>
      <c r="Y531" s="409"/>
      <c r="Z531" s="409"/>
      <c r="AA531" s="409"/>
      <c r="AB531" s="409"/>
      <c r="AC531" s="409"/>
      <c r="AD531" s="409"/>
    </row>
    <row r="532" ht="16.5" customHeight="1">
      <c r="A532" s="409"/>
      <c r="B532" s="409"/>
      <c r="C532" s="409"/>
      <c r="D532" s="409"/>
      <c r="E532" s="409"/>
      <c r="F532" s="409"/>
      <c r="G532" s="409"/>
      <c r="H532" s="409"/>
      <c r="I532" s="409"/>
      <c r="J532" s="409"/>
      <c r="K532" s="409"/>
      <c r="L532" s="409"/>
      <c r="M532" s="409"/>
      <c r="N532" s="409"/>
      <c r="O532" s="409"/>
      <c r="P532" s="409"/>
      <c r="Q532" s="409"/>
      <c r="R532" s="409"/>
      <c r="S532" s="409"/>
      <c r="T532" s="409"/>
      <c r="U532" s="409"/>
      <c r="V532" s="409"/>
      <c r="W532" s="409"/>
      <c r="X532" s="409"/>
      <c r="Y532" s="409"/>
      <c r="Z532" s="409"/>
      <c r="AA532" s="409"/>
      <c r="AB532" s="409"/>
      <c r="AC532" s="409"/>
      <c r="AD532" s="409"/>
    </row>
    <row r="533" ht="16.5" customHeight="1">
      <c r="A533" s="409"/>
      <c r="B533" s="409"/>
      <c r="C533" s="409"/>
      <c r="D533" s="409"/>
      <c r="E533" s="409"/>
      <c r="F533" s="409"/>
      <c r="G533" s="409"/>
      <c r="H533" s="409"/>
      <c r="I533" s="409"/>
      <c r="J533" s="409"/>
      <c r="K533" s="409"/>
      <c r="L533" s="409"/>
      <c r="M533" s="409"/>
      <c r="N533" s="409"/>
      <c r="O533" s="409"/>
      <c r="P533" s="409"/>
      <c r="Q533" s="409"/>
      <c r="R533" s="409"/>
      <c r="S533" s="409"/>
      <c r="T533" s="409"/>
      <c r="U533" s="409"/>
      <c r="V533" s="409"/>
      <c r="W533" s="409"/>
      <c r="X533" s="409"/>
      <c r="Y533" s="409"/>
      <c r="Z533" s="409"/>
      <c r="AA533" s="409"/>
      <c r="AB533" s="409"/>
      <c r="AC533" s="409"/>
      <c r="AD533" s="409"/>
    </row>
    <row r="534" ht="16.5" customHeight="1">
      <c r="A534" s="409"/>
      <c r="B534" s="409"/>
      <c r="C534" s="409"/>
      <c r="D534" s="409"/>
      <c r="E534" s="409"/>
      <c r="F534" s="409"/>
      <c r="G534" s="409"/>
      <c r="H534" s="409"/>
      <c r="I534" s="409"/>
      <c r="J534" s="409"/>
      <c r="K534" s="409"/>
      <c r="L534" s="409"/>
      <c r="M534" s="409"/>
      <c r="N534" s="409"/>
      <c r="O534" s="409"/>
      <c r="P534" s="409"/>
      <c r="Q534" s="409"/>
      <c r="R534" s="409"/>
      <c r="S534" s="409"/>
      <c r="T534" s="409"/>
      <c r="U534" s="409"/>
      <c r="V534" s="409"/>
      <c r="W534" s="409"/>
      <c r="X534" s="409"/>
      <c r="Y534" s="409"/>
      <c r="Z534" s="409"/>
      <c r="AA534" s="409"/>
      <c r="AB534" s="409"/>
      <c r="AC534" s="409"/>
      <c r="AD534" s="409"/>
    </row>
    <row r="535" ht="16.5" customHeight="1">
      <c r="A535" s="409"/>
      <c r="B535" s="409"/>
      <c r="C535" s="409"/>
      <c r="D535" s="409"/>
      <c r="E535" s="409"/>
      <c r="F535" s="409"/>
      <c r="G535" s="409"/>
      <c r="H535" s="409"/>
      <c r="I535" s="409"/>
      <c r="J535" s="409"/>
      <c r="K535" s="409"/>
      <c r="L535" s="409"/>
      <c r="M535" s="409"/>
      <c r="N535" s="409"/>
      <c r="O535" s="409"/>
      <c r="P535" s="409"/>
      <c r="Q535" s="409"/>
      <c r="R535" s="409"/>
      <c r="S535" s="409"/>
      <c r="T535" s="409"/>
      <c r="U535" s="409"/>
      <c r="V535" s="409"/>
      <c r="W535" s="409"/>
      <c r="X535" s="409"/>
      <c r="Y535" s="409"/>
      <c r="Z535" s="409"/>
      <c r="AA535" s="409"/>
      <c r="AB535" s="409"/>
      <c r="AC535" s="409"/>
      <c r="AD535" s="409"/>
    </row>
    <row r="536" ht="16.5" customHeight="1">
      <c r="A536" s="409"/>
      <c r="B536" s="409"/>
      <c r="C536" s="409"/>
      <c r="D536" s="409"/>
      <c r="E536" s="409"/>
      <c r="F536" s="409"/>
      <c r="G536" s="409"/>
      <c r="H536" s="409"/>
      <c r="I536" s="409"/>
      <c r="J536" s="409"/>
      <c r="K536" s="409"/>
      <c r="L536" s="409"/>
      <c r="M536" s="409"/>
      <c r="N536" s="409"/>
      <c r="O536" s="409"/>
      <c r="P536" s="409"/>
      <c r="Q536" s="409"/>
      <c r="R536" s="409"/>
      <c r="S536" s="409"/>
      <c r="T536" s="409"/>
      <c r="U536" s="409"/>
      <c r="V536" s="409"/>
      <c r="W536" s="409"/>
      <c r="X536" s="409"/>
      <c r="Y536" s="409"/>
      <c r="Z536" s="409"/>
      <c r="AA536" s="409"/>
      <c r="AB536" s="409"/>
      <c r="AC536" s="409"/>
      <c r="AD536" s="409"/>
    </row>
    <row r="537" ht="16.5" customHeight="1">
      <c r="A537" s="409"/>
      <c r="B537" s="409"/>
      <c r="C537" s="409"/>
      <c r="D537" s="409"/>
      <c r="E537" s="409"/>
      <c r="F537" s="409"/>
      <c r="G537" s="409"/>
      <c r="H537" s="409"/>
      <c r="I537" s="409"/>
      <c r="J537" s="409"/>
      <c r="K537" s="409"/>
      <c r="L537" s="409"/>
      <c r="M537" s="409"/>
      <c r="N537" s="409"/>
      <c r="O537" s="409"/>
      <c r="P537" s="409"/>
      <c r="Q537" s="409"/>
      <c r="R537" s="409"/>
      <c r="S537" s="409"/>
      <c r="T537" s="409"/>
      <c r="U537" s="409"/>
      <c r="V537" s="409"/>
      <c r="W537" s="409"/>
      <c r="X537" s="409"/>
      <c r="Y537" s="409"/>
      <c r="Z537" s="409"/>
      <c r="AA537" s="409"/>
      <c r="AB537" s="409"/>
      <c r="AC537" s="409"/>
      <c r="AD537" s="409"/>
    </row>
    <row r="538" ht="16.5" customHeight="1">
      <c r="A538" s="409"/>
      <c r="B538" s="409"/>
      <c r="C538" s="409"/>
      <c r="D538" s="409"/>
      <c r="E538" s="409"/>
      <c r="F538" s="409"/>
      <c r="G538" s="409"/>
      <c r="H538" s="409"/>
      <c r="I538" s="409"/>
      <c r="J538" s="409"/>
      <c r="K538" s="409"/>
      <c r="L538" s="409"/>
      <c r="M538" s="409"/>
      <c r="N538" s="409"/>
      <c r="O538" s="409"/>
      <c r="P538" s="409"/>
      <c r="Q538" s="409"/>
      <c r="R538" s="409"/>
      <c r="S538" s="409"/>
      <c r="T538" s="409"/>
      <c r="U538" s="409"/>
      <c r="V538" s="409"/>
      <c r="W538" s="409"/>
      <c r="X538" s="409"/>
      <c r="Y538" s="409"/>
      <c r="Z538" s="409"/>
      <c r="AA538" s="409"/>
      <c r="AB538" s="409"/>
      <c r="AC538" s="409"/>
      <c r="AD538" s="409"/>
    </row>
    <row r="539" ht="16.5" customHeight="1">
      <c r="A539" s="409"/>
      <c r="B539" s="409"/>
      <c r="C539" s="409"/>
      <c r="D539" s="409"/>
      <c r="E539" s="409"/>
      <c r="F539" s="409"/>
      <c r="G539" s="409"/>
      <c r="H539" s="409"/>
      <c r="I539" s="409"/>
      <c r="J539" s="409"/>
      <c r="K539" s="409"/>
      <c r="L539" s="409"/>
      <c r="M539" s="409"/>
      <c r="N539" s="409"/>
      <c r="O539" s="409"/>
      <c r="P539" s="409"/>
      <c r="Q539" s="409"/>
      <c r="R539" s="409"/>
      <c r="S539" s="409"/>
      <c r="T539" s="409"/>
      <c r="U539" s="409"/>
      <c r="V539" s="409"/>
      <c r="W539" s="409"/>
      <c r="X539" s="409"/>
      <c r="Y539" s="409"/>
      <c r="Z539" s="409"/>
      <c r="AA539" s="409"/>
      <c r="AB539" s="409"/>
      <c r="AC539" s="409"/>
      <c r="AD539" s="409"/>
    </row>
    <row r="540" ht="16.5" customHeight="1">
      <c r="A540" s="409"/>
      <c r="B540" s="409"/>
      <c r="C540" s="409"/>
      <c r="D540" s="409"/>
      <c r="E540" s="409"/>
      <c r="F540" s="409"/>
      <c r="G540" s="409"/>
      <c r="H540" s="409"/>
      <c r="I540" s="409"/>
      <c r="J540" s="409"/>
      <c r="K540" s="409"/>
      <c r="L540" s="409"/>
      <c r="M540" s="409"/>
      <c r="N540" s="409"/>
      <c r="O540" s="409"/>
      <c r="P540" s="409"/>
      <c r="Q540" s="409"/>
      <c r="R540" s="409"/>
      <c r="S540" s="409"/>
      <c r="T540" s="409"/>
      <c r="U540" s="409"/>
      <c r="V540" s="409"/>
      <c r="W540" s="409"/>
      <c r="X540" s="409"/>
      <c r="Y540" s="409"/>
      <c r="Z540" s="409"/>
      <c r="AA540" s="409"/>
      <c r="AB540" s="409"/>
      <c r="AC540" s="409"/>
      <c r="AD540" s="409"/>
    </row>
    <row r="541" ht="16.5" customHeight="1">
      <c r="A541" s="409"/>
      <c r="B541" s="409"/>
      <c r="C541" s="409"/>
      <c r="D541" s="409"/>
      <c r="E541" s="409"/>
      <c r="F541" s="409"/>
      <c r="G541" s="409"/>
      <c r="H541" s="409"/>
      <c r="I541" s="409"/>
      <c r="J541" s="409"/>
      <c r="K541" s="409"/>
      <c r="L541" s="409"/>
      <c r="M541" s="409"/>
      <c r="N541" s="409"/>
      <c r="O541" s="409"/>
      <c r="P541" s="409"/>
      <c r="Q541" s="409"/>
      <c r="R541" s="409"/>
      <c r="S541" s="409"/>
      <c r="T541" s="409"/>
      <c r="U541" s="409"/>
      <c r="V541" s="409"/>
      <c r="W541" s="409"/>
      <c r="X541" s="409"/>
      <c r="Y541" s="409"/>
      <c r="Z541" s="409"/>
      <c r="AA541" s="409"/>
      <c r="AB541" s="409"/>
      <c r="AC541" s="409"/>
      <c r="AD541" s="409"/>
    </row>
    <row r="542" ht="16.5" customHeight="1">
      <c r="A542" s="409"/>
      <c r="B542" s="409"/>
      <c r="C542" s="409"/>
      <c r="D542" s="409"/>
      <c r="E542" s="409"/>
      <c r="F542" s="409"/>
      <c r="G542" s="409"/>
      <c r="H542" s="409"/>
      <c r="I542" s="409"/>
      <c r="J542" s="409"/>
      <c r="K542" s="409"/>
      <c r="L542" s="409"/>
      <c r="M542" s="409"/>
      <c r="N542" s="409"/>
      <c r="O542" s="409"/>
      <c r="P542" s="409"/>
      <c r="Q542" s="409"/>
      <c r="R542" s="409"/>
      <c r="S542" s="409"/>
      <c r="T542" s="409"/>
      <c r="U542" s="409"/>
      <c r="V542" s="409"/>
      <c r="W542" s="409"/>
      <c r="X542" s="409"/>
      <c r="Y542" s="409"/>
      <c r="Z542" s="409"/>
      <c r="AA542" s="409"/>
      <c r="AB542" s="409"/>
      <c r="AC542" s="409"/>
      <c r="AD542" s="409"/>
    </row>
    <row r="543" ht="16.5" customHeight="1">
      <c r="A543" s="409"/>
      <c r="B543" s="409"/>
      <c r="C543" s="409"/>
      <c r="D543" s="409"/>
      <c r="E543" s="409"/>
      <c r="F543" s="409"/>
      <c r="G543" s="409"/>
      <c r="H543" s="409"/>
      <c r="I543" s="409"/>
      <c r="J543" s="409"/>
      <c r="K543" s="409"/>
      <c r="L543" s="409"/>
      <c r="M543" s="409"/>
      <c r="N543" s="409"/>
      <c r="O543" s="409"/>
      <c r="P543" s="409"/>
      <c r="Q543" s="409"/>
      <c r="R543" s="409"/>
      <c r="S543" s="409"/>
      <c r="T543" s="409"/>
      <c r="U543" s="409"/>
      <c r="V543" s="409"/>
      <c r="W543" s="409"/>
      <c r="X543" s="409"/>
      <c r="Y543" s="409"/>
      <c r="Z543" s="409"/>
      <c r="AA543" s="409"/>
      <c r="AB543" s="409"/>
      <c r="AC543" s="409"/>
      <c r="AD543" s="409"/>
    </row>
    <row r="544" ht="16.5" customHeight="1">
      <c r="A544" s="409"/>
      <c r="B544" s="409"/>
      <c r="C544" s="409"/>
      <c r="D544" s="409"/>
      <c r="E544" s="409"/>
      <c r="F544" s="409"/>
      <c r="G544" s="409"/>
      <c r="H544" s="409"/>
      <c r="I544" s="409"/>
      <c r="J544" s="409"/>
      <c r="K544" s="409"/>
      <c r="L544" s="409"/>
      <c r="M544" s="409"/>
      <c r="N544" s="409"/>
      <c r="O544" s="409"/>
      <c r="P544" s="409"/>
      <c r="Q544" s="409"/>
      <c r="R544" s="409"/>
      <c r="S544" s="409"/>
      <c r="T544" s="409"/>
      <c r="U544" s="409"/>
      <c r="V544" s="409"/>
      <c r="W544" s="409"/>
      <c r="X544" s="409"/>
      <c r="Y544" s="409"/>
      <c r="Z544" s="409"/>
      <c r="AA544" s="409"/>
      <c r="AB544" s="409"/>
      <c r="AC544" s="409"/>
      <c r="AD544" s="409"/>
    </row>
    <row r="545" ht="16.5" customHeight="1">
      <c r="A545" s="409"/>
      <c r="B545" s="409"/>
      <c r="C545" s="409"/>
      <c r="D545" s="409"/>
      <c r="E545" s="409"/>
      <c r="F545" s="409"/>
      <c r="G545" s="409"/>
      <c r="H545" s="409"/>
      <c r="I545" s="409"/>
      <c r="J545" s="409"/>
      <c r="K545" s="409"/>
      <c r="L545" s="409"/>
      <c r="M545" s="409"/>
      <c r="N545" s="409"/>
      <c r="O545" s="409"/>
      <c r="P545" s="409"/>
      <c r="Q545" s="409"/>
      <c r="R545" s="409"/>
      <c r="S545" s="409"/>
      <c r="T545" s="409"/>
      <c r="U545" s="409"/>
      <c r="V545" s="409"/>
      <c r="W545" s="409"/>
      <c r="X545" s="409"/>
      <c r="Y545" s="409"/>
      <c r="Z545" s="409"/>
      <c r="AA545" s="409"/>
      <c r="AB545" s="409"/>
      <c r="AC545" s="409"/>
      <c r="AD545" s="409"/>
    </row>
    <row r="546" ht="16.5" customHeight="1">
      <c r="A546" s="409"/>
      <c r="B546" s="409"/>
      <c r="C546" s="409"/>
      <c r="D546" s="409"/>
      <c r="E546" s="409"/>
      <c r="F546" s="409"/>
      <c r="G546" s="409"/>
      <c r="H546" s="409"/>
      <c r="I546" s="409"/>
      <c r="J546" s="409"/>
      <c r="K546" s="409"/>
      <c r="L546" s="409"/>
      <c r="M546" s="409"/>
      <c r="N546" s="409"/>
      <c r="O546" s="409"/>
      <c r="P546" s="409"/>
      <c r="Q546" s="409"/>
      <c r="R546" s="409"/>
      <c r="S546" s="409"/>
      <c r="T546" s="409"/>
      <c r="U546" s="409"/>
      <c r="V546" s="409"/>
      <c r="W546" s="409"/>
      <c r="X546" s="409"/>
      <c r="Y546" s="409"/>
      <c r="Z546" s="409"/>
      <c r="AA546" s="409"/>
      <c r="AB546" s="409"/>
      <c r="AC546" s="409"/>
      <c r="AD546" s="409"/>
    </row>
    <row r="547" ht="16.5" customHeight="1">
      <c r="A547" s="409"/>
      <c r="B547" s="409"/>
      <c r="C547" s="409"/>
      <c r="D547" s="409"/>
      <c r="E547" s="409"/>
      <c r="F547" s="409"/>
      <c r="G547" s="409"/>
      <c r="H547" s="409"/>
      <c r="I547" s="409"/>
      <c r="J547" s="409"/>
      <c r="K547" s="409"/>
      <c r="L547" s="409"/>
      <c r="M547" s="409"/>
      <c r="N547" s="409"/>
      <c r="O547" s="409"/>
      <c r="P547" s="409"/>
      <c r="Q547" s="409"/>
      <c r="R547" s="409"/>
      <c r="S547" s="409"/>
      <c r="T547" s="409"/>
      <c r="U547" s="409"/>
      <c r="V547" s="409"/>
      <c r="W547" s="409"/>
      <c r="X547" s="409"/>
      <c r="Y547" s="409"/>
      <c r="Z547" s="409"/>
      <c r="AA547" s="409"/>
      <c r="AB547" s="409"/>
      <c r="AC547" s="409"/>
      <c r="AD547" s="409"/>
    </row>
    <row r="548" ht="16.5" customHeight="1">
      <c r="A548" s="409"/>
      <c r="B548" s="409"/>
      <c r="C548" s="409"/>
      <c r="D548" s="409"/>
      <c r="E548" s="409"/>
      <c r="F548" s="409"/>
      <c r="G548" s="409"/>
      <c r="H548" s="409"/>
      <c r="I548" s="409"/>
      <c r="J548" s="409"/>
      <c r="K548" s="409"/>
      <c r="L548" s="409"/>
      <c r="M548" s="409"/>
      <c r="N548" s="409"/>
      <c r="O548" s="409"/>
      <c r="P548" s="409"/>
      <c r="Q548" s="409"/>
      <c r="R548" s="409"/>
      <c r="S548" s="409"/>
      <c r="T548" s="409"/>
      <c r="U548" s="409"/>
      <c r="V548" s="409"/>
      <c r="W548" s="409"/>
      <c r="X548" s="409"/>
      <c r="Y548" s="409"/>
      <c r="Z548" s="409"/>
      <c r="AA548" s="409"/>
      <c r="AB548" s="409"/>
      <c r="AC548" s="409"/>
      <c r="AD548" s="409"/>
    </row>
    <row r="549" ht="16.5" customHeight="1">
      <c r="A549" s="409"/>
      <c r="B549" s="409"/>
      <c r="C549" s="409"/>
      <c r="D549" s="409"/>
      <c r="E549" s="409"/>
      <c r="F549" s="409"/>
      <c r="G549" s="409"/>
      <c r="H549" s="409"/>
      <c r="I549" s="409"/>
      <c r="J549" s="409"/>
      <c r="K549" s="409"/>
      <c r="L549" s="409"/>
      <c r="M549" s="409"/>
      <c r="N549" s="409"/>
      <c r="O549" s="409"/>
      <c r="P549" s="409"/>
      <c r="Q549" s="409"/>
      <c r="R549" s="409"/>
      <c r="S549" s="409"/>
      <c r="T549" s="409"/>
      <c r="U549" s="409"/>
      <c r="V549" s="409"/>
      <c r="W549" s="409"/>
      <c r="X549" s="409"/>
      <c r="Y549" s="409"/>
      <c r="Z549" s="409"/>
      <c r="AA549" s="409"/>
      <c r="AB549" s="409"/>
      <c r="AC549" s="409"/>
      <c r="AD549" s="409"/>
    </row>
    <row r="550" ht="16.5" customHeight="1">
      <c r="A550" s="409"/>
      <c r="B550" s="409"/>
      <c r="C550" s="409"/>
      <c r="D550" s="409"/>
      <c r="E550" s="409"/>
      <c r="F550" s="409"/>
      <c r="G550" s="409"/>
      <c r="H550" s="409"/>
      <c r="I550" s="409"/>
      <c r="J550" s="409"/>
      <c r="K550" s="409"/>
      <c r="L550" s="409"/>
      <c r="M550" s="409"/>
      <c r="N550" s="409"/>
      <c r="O550" s="409"/>
      <c r="P550" s="409"/>
      <c r="Q550" s="409"/>
      <c r="R550" s="409"/>
      <c r="S550" s="409"/>
      <c r="T550" s="409"/>
      <c r="U550" s="409"/>
      <c r="V550" s="409"/>
      <c r="W550" s="409"/>
      <c r="X550" s="409"/>
      <c r="Y550" s="409"/>
      <c r="Z550" s="409"/>
      <c r="AA550" s="409"/>
      <c r="AB550" s="409"/>
      <c r="AC550" s="409"/>
      <c r="AD550" s="409"/>
    </row>
    <row r="551" ht="16.5" customHeight="1">
      <c r="A551" s="409"/>
      <c r="B551" s="409"/>
      <c r="C551" s="409"/>
      <c r="D551" s="409"/>
      <c r="E551" s="409"/>
      <c r="F551" s="409"/>
      <c r="G551" s="409"/>
      <c r="H551" s="409"/>
      <c r="I551" s="409"/>
      <c r="J551" s="409"/>
      <c r="K551" s="409"/>
      <c r="L551" s="409"/>
      <c r="M551" s="409"/>
      <c r="N551" s="409"/>
      <c r="O551" s="409"/>
      <c r="P551" s="409"/>
      <c r="Q551" s="409"/>
      <c r="R551" s="409"/>
      <c r="S551" s="409"/>
      <c r="T551" s="409"/>
      <c r="U551" s="409"/>
      <c r="V551" s="409"/>
      <c r="W551" s="409"/>
      <c r="X551" s="409"/>
      <c r="Y551" s="409"/>
      <c r="Z551" s="409"/>
      <c r="AA551" s="409"/>
      <c r="AB551" s="409"/>
      <c r="AC551" s="409"/>
      <c r="AD551" s="409"/>
    </row>
    <row r="552" ht="16.5" customHeight="1">
      <c r="A552" s="409"/>
      <c r="B552" s="409"/>
      <c r="C552" s="409"/>
      <c r="D552" s="409"/>
      <c r="E552" s="409"/>
      <c r="F552" s="409"/>
      <c r="G552" s="409"/>
      <c r="H552" s="409"/>
      <c r="I552" s="409"/>
      <c r="J552" s="409"/>
      <c r="K552" s="409"/>
      <c r="L552" s="409"/>
      <c r="M552" s="409"/>
      <c r="N552" s="409"/>
      <c r="O552" s="409"/>
      <c r="P552" s="409"/>
      <c r="Q552" s="409"/>
      <c r="R552" s="409"/>
      <c r="S552" s="409"/>
      <c r="T552" s="409"/>
      <c r="U552" s="409"/>
      <c r="V552" s="409"/>
      <c r="W552" s="409"/>
      <c r="X552" s="409"/>
      <c r="Y552" s="409"/>
      <c r="Z552" s="409"/>
      <c r="AA552" s="409"/>
      <c r="AB552" s="409"/>
      <c r="AC552" s="409"/>
      <c r="AD552" s="409"/>
    </row>
    <row r="553" ht="16.5" customHeight="1">
      <c r="A553" s="409"/>
      <c r="B553" s="409"/>
      <c r="C553" s="409"/>
      <c r="D553" s="409"/>
      <c r="E553" s="409"/>
      <c r="F553" s="409"/>
      <c r="G553" s="409"/>
      <c r="H553" s="409"/>
      <c r="I553" s="409"/>
      <c r="J553" s="409"/>
      <c r="K553" s="409"/>
      <c r="L553" s="409"/>
      <c r="M553" s="409"/>
      <c r="N553" s="409"/>
      <c r="O553" s="409"/>
      <c r="P553" s="409"/>
      <c r="Q553" s="409"/>
      <c r="R553" s="409"/>
      <c r="S553" s="409"/>
      <c r="T553" s="409"/>
      <c r="U553" s="409"/>
      <c r="V553" s="409"/>
      <c r="W553" s="409"/>
      <c r="X553" s="409"/>
      <c r="Y553" s="409"/>
      <c r="Z553" s="409"/>
      <c r="AA553" s="409"/>
      <c r="AB553" s="409"/>
      <c r="AC553" s="409"/>
      <c r="AD553" s="409"/>
    </row>
    <row r="554" ht="16.5" customHeight="1">
      <c r="A554" s="409"/>
      <c r="B554" s="409"/>
      <c r="C554" s="409"/>
      <c r="D554" s="409"/>
      <c r="E554" s="409"/>
      <c r="F554" s="409"/>
      <c r="G554" s="409"/>
      <c r="H554" s="409"/>
      <c r="I554" s="409"/>
      <c r="J554" s="409"/>
      <c r="K554" s="409"/>
      <c r="L554" s="409"/>
      <c r="M554" s="409"/>
      <c r="N554" s="409"/>
      <c r="O554" s="409"/>
      <c r="P554" s="409"/>
      <c r="Q554" s="409"/>
      <c r="R554" s="409"/>
      <c r="S554" s="409"/>
      <c r="T554" s="409"/>
      <c r="U554" s="409"/>
      <c r="V554" s="409"/>
      <c r="W554" s="409"/>
      <c r="X554" s="409"/>
      <c r="Y554" s="409"/>
      <c r="Z554" s="409"/>
      <c r="AA554" s="409"/>
      <c r="AB554" s="409"/>
      <c r="AC554" s="409"/>
      <c r="AD554" s="409"/>
    </row>
    <row r="555" ht="16.5" customHeight="1">
      <c r="A555" s="409"/>
      <c r="B555" s="409"/>
      <c r="C555" s="409"/>
      <c r="D555" s="409"/>
      <c r="E555" s="409"/>
      <c r="F555" s="409"/>
      <c r="G555" s="409"/>
      <c r="H555" s="409"/>
      <c r="I555" s="409"/>
      <c r="J555" s="409"/>
      <c r="K555" s="409"/>
      <c r="L555" s="409"/>
      <c r="M555" s="409"/>
      <c r="N555" s="409"/>
      <c r="O555" s="409"/>
      <c r="P555" s="409"/>
      <c r="Q555" s="409"/>
      <c r="R555" s="409"/>
      <c r="S555" s="409"/>
      <c r="T555" s="409"/>
      <c r="U555" s="409"/>
      <c r="V555" s="409"/>
      <c r="W555" s="409"/>
      <c r="X555" s="409"/>
      <c r="Y555" s="409"/>
      <c r="Z555" s="409"/>
      <c r="AA555" s="409"/>
      <c r="AB555" s="409"/>
      <c r="AC555" s="409"/>
      <c r="AD555" s="409"/>
    </row>
    <row r="556" ht="16.5" customHeight="1">
      <c r="A556" s="409"/>
      <c r="B556" s="409"/>
      <c r="C556" s="409"/>
      <c r="D556" s="409"/>
      <c r="E556" s="409"/>
      <c r="F556" s="409"/>
      <c r="G556" s="409"/>
      <c r="H556" s="409"/>
      <c r="I556" s="409"/>
      <c r="J556" s="409"/>
      <c r="K556" s="409"/>
      <c r="L556" s="409"/>
      <c r="M556" s="409"/>
      <c r="N556" s="409"/>
      <c r="O556" s="409"/>
      <c r="P556" s="409"/>
      <c r="Q556" s="409"/>
      <c r="R556" s="409"/>
      <c r="S556" s="409"/>
      <c r="T556" s="409"/>
      <c r="U556" s="409"/>
      <c r="V556" s="409"/>
      <c r="W556" s="409"/>
      <c r="X556" s="409"/>
      <c r="Y556" s="409"/>
      <c r="Z556" s="409"/>
      <c r="AA556" s="409"/>
      <c r="AB556" s="409"/>
      <c r="AC556" s="409"/>
      <c r="AD556" s="409"/>
    </row>
    <row r="557" ht="16.5" customHeight="1">
      <c r="A557" s="409"/>
      <c r="B557" s="409"/>
      <c r="C557" s="409"/>
      <c r="D557" s="409"/>
      <c r="E557" s="409"/>
      <c r="F557" s="409"/>
      <c r="G557" s="409"/>
      <c r="H557" s="409"/>
      <c r="I557" s="409"/>
      <c r="J557" s="409"/>
      <c r="K557" s="409"/>
      <c r="L557" s="409"/>
      <c r="M557" s="409"/>
      <c r="N557" s="409"/>
      <c r="O557" s="409"/>
      <c r="P557" s="409"/>
      <c r="Q557" s="409"/>
      <c r="R557" s="409"/>
      <c r="S557" s="409"/>
      <c r="T557" s="409"/>
      <c r="U557" s="409"/>
      <c r="V557" s="409"/>
      <c r="W557" s="409"/>
      <c r="X557" s="409"/>
      <c r="Y557" s="409"/>
      <c r="Z557" s="409"/>
      <c r="AA557" s="409"/>
      <c r="AB557" s="409"/>
      <c r="AC557" s="409"/>
      <c r="AD557" s="409"/>
    </row>
    <row r="558" ht="16.5" customHeight="1">
      <c r="A558" s="409"/>
      <c r="B558" s="409"/>
      <c r="C558" s="409"/>
      <c r="D558" s="409"/>
      <c r="E558" s="409"/>
      <c r="F558" s="409"/>
      <c r="G558" s="409"/>
      <c r="H558" s="409"/>
      <c r="I558" s="409"/>
      <c r="J558" s="409"/>
      <c r="K558" s="409"/>
      <c r="L558" s="409"/>
      <c r="M558" s="409"/>
      <c r="N558" s="409"/>
      <c r="O558" s="409"/>
      <c r="P558" s="409"/>
      <c r="Q558" s="409"/>
      <c r="R558" s="409"/>
      <c r="S558" s="409"/>
      <c r="T558" s="409"/>
      <c r="U558" s="409"/>
      <c r="V558" s="409"/>
      <c r="W558" s="409"/>
      <c r="X558" s="409"/>
      <c r="Y558" s="409"/>
      <c r="Z558" s="409"/>
      <c r="AA558" s="409"/>
      <c r="AB558" s="409"/>
      <c r="AC558" s="409"/>
      <c r="AD558" s="409"/>
    </row>
    <row r="559" ht="16.5" customHeight="1">
      <c r="A559" s="409"/>
      <c r="B559" s="409"/>
      <c r="C559" s="409"/>
      <c r="D559" s="409"/>
      <c r="E559" s="409"/>
      <c r="F559" s="409"/>
      <c r="G559" s="409"/>
      <c r="H559" s="409"/>
      <c r="I559" s="409"/>
      <c r="J559" s="409"/>
      <c r="K559" s="409"/>
      <c r="L559" s="409"/>
      <c r="M559" s="409"/>
      <c r="N559" s="409"/>
      <c r="O559" s="409"/>
      <c r="P559" s="409"/>
      <c r="Q559" s="409"/>
      <c r="R559" s="409"/>
      <c r="S559" s="409"/>
      <c r="T559" s="409"/>
      <c r="U559" s="409"/>
      <c r="V559" s="409"/>
      <c r="W559" s="409"/>
      <c r="X559" s="409"/>
      <c r="Y559" s="409"/>
      <c r="Z559" s="409"/>
      <c r="AA559" s="409"/>
      <c r="AB559" s="409"/>
      <c r="AC559" s="409"/>
      <c r="AD559" s="409"/>
    </row>
    <row r="560" ht="16.5" customHeight="1">
      <c r="A560" s="409"/>
      <c r="B560" s="409"/>
      <c r="C560" s="409"/>
      <c r="D560" s="409"/>
      <c r="E560" s="409"/>
      <c r="F560" s="409"/>
      <c r="G560" s="409"/>
      <c r="H560" s="409"/>
      <c r="I560" s="409"/>
      <c r="J560" s="409"/>
      <c r="K560" s="409"/>
      <c r="L560" s="409"/>
      <c r="M560" s="409"/>
      <c r="N560" s="409"/>
      <c r="O560" s="409"/>
      <c r="P560" s="409"/>
      <c r="Q560" s="409"/>
      <c r="R560" s="409"/>
      <c r="S560" s="409"/>
      <c r="T560" s="409"/>
      <c r="U560" s="409"/>
      <c r="V560" s="409"/>
      <c r="W560" s="409"/>
      <c r="X560" s="409"/>
      <c r="Y560" s="409"/>
      <c r="Z560" s="409"/>
      <c r="AA560" s="409"/>
      <c r="AB560" s="409"/>
      <c r="AC560" s="409"/>
      <c r="AD560" s="409"/>
    </row>
    <row r="561" ht="16.5" customHeight="1">
      <c r="A561" s="409"/>
      <c r="B561" s="409"/>
      <c r="C561" s="409"/>
      <c r="D561" s="409"/>
      <c r="E561" s="409"/>
      <c r="F561" s="409"/>
      <c r="G561" s="409"/>
      <c r="H561" s="409"/>
      <c r="I561" s="409"/>
      <c r="J561" s="409"/>
      <c r="K561" s="409"/>
      <c r="L561" s="409"/>
      <c r="M561" s="409"/>
      <c r="N561" s="409"/>
      <c r="O561" s="409"/>
      <c r="P561" s="409"/>
      <c r="Q561" s="409"/>
      <c r="R561" s="409"/>
      <c r="S561" s="409"/>
      <c r="T561" s="409"/>
      <c r="U561" s="409"/>
      <c r="V561" s="409"/>
      <c r="W561" s="409"/>
      <c r="X561" s="409"/>
      <c r="Y561" s="409"/>
      <c r="Z561" s="409"/>
      <c r="AA561" s="409"/>
      <c r="AB561" s="409"/>
      <c r="AC561" s="409"/>
      <c r="AD561" s="409"/>
    </row>
    <row r="562" ht="16.5" customHeight="1">
      <c r="A562" s="409"/>
      <c r="B562" s="409"/>
      <c r="C562" s="409"/>
      <c r="D562" s="409"/>
      <c r="E562" s="409"/>
      <c r="F562" s="409"/>
      <c r="G562" s="409"/>
      <c r="H562" s="409"/>
      <c r="I562" s="409"/>
      <c r="J562" s="409"/>
      <c r="K562" s="409"/>
      <c r="L562" s="409"/>
      <c r="M562" s="409"/>
      <c r="N562" s="409"/>
      <c r="O562" s="409"/>
      <c r="P562" s="409"/>
      <c r="Q562" s="409"/>
      <c r="R562" s="409"/>
      <c r="S562" s="409"/>
      <c r="T562" s="409"/>
      <c r="U562" s="409"/>
      <c r="V562" s="409"/>
      <c r="W562" s="409"/>
      <c r="X562" s="409"/>
      <c r="Y562" s="409"/>
      <c r="Z562" s="409"/>
      <c r="AA562" s="409"/>
      <c r="AB562" s="409"/>
      <c r="AC562" s="409"/>
      <c r="AD562" s="409"/>
    </row>
    <row r="563" ht="16.5" customHeight="1">
      <c r="A563" s="409"/>
      <c r="B563" s="409"/>
      <c r="C563" s="409"/>
      <c r="D563" s="409"/>
      <c r="E563" s="409"/>
      <c r="F563" s="409"/>
      <c r="G563" s="409"/>
      <c r="H563" s="409"/>
      <c r="I563" s="409"/>
      <c r="J563" s="409"/>
      <c r="K563" s="409"/>
      <c r="L563" s="409"/>
      <c r="M563" s="409"/>
      <c r="N563" s="409"/>
      <c r="O563" s="409"/>
      <c r="P563" s="409"/>
      <c r="Q563" s="409"/>
      <c r="R563" s="409"/>
      <c r="S563" s="409"/>
      <c r="T563" s="409"/>
      <c r="U563" s="409"/>
      <c r="V563" s="409"/>
      <c r="W563" s="409"/>
      <c r="X563" s="409"/>
      <c r="Y563" s="409"/>
      <c r="Z563" s="409"/>
      <c r="AA563" s="409"/>
      <c r="AB563" s="409"/>
      <c r="AC563" s="409"/>
      <c r="AD563" s="409"/>
    </row>
    <row r="564" ht="16.5" customHeight="1">
      <c r="A564" s="409"/>
      <c r="B564" s="409"/>
      <c r="C564" s="409"/>
      <c r="D564" s="409"/>
      <c r="E564" s="409"/>
      <c r="F564" s="409"/>
      <c r="G564" s="409"/>
      <c r="H564" s="409"/>
      <c r="I564" s="409"/>
      <c r="J564" s="409"/>
      <c r="K564" s="409"/>
      <c r="L564" s="409"/>
      <c r="M564" s="409"/>
      <c r="N564" s="409"/>
      <c r="O564" s="409"/>
      <c r="P564" s="409"/>
      <c r="Q564" s="409"/>
      <c r="R564" s="409"/>
      <c r="S564" s="409"/>
      <c r="T564" s="409"/>
      <c r="U564" s="409"/>
      <c r="V564" s="409"/>
      <c r="W564" s="409"/>
      <c r="X564" s="409"/>
      <c r="Y564" s="409"/>
      <c r="Z564" s="409"/>
      <c r="AA564" s="409"/>
      <c r="AB564" s="409"/>
      <c r="AC564" s="409"/>
      <c r="AD564" s="409"/>
    </row>
    <row r="565" ht="16.5" customHeight="1">
      <c r="A565" s="409"/>
      <c r="B565" s="409"/>
      <c r="C565" s="409"/>
      <c r="D565" s="409"/>
      <c r="E565" s="409"/>
      <c r="F565" s="409"/>
      <c r="G565" s="409"/>
      <c r="H565" s="409"/>
      <c r="I565" s="409"/>
      <c r="J565" s="409"/>
      <c r="K565" s="409"/>
      <c r="L565" s="409"/>
      <c r="M565" s="409"/>
      <c r="N565" s="409"/>
      <c r="O565" s="409"/>
      <c r="P565" s="409"/>
      <c r="Q565" s="409"/>
      <c r="R565" s="409"/>
      <c r="S565" s="409"/>
      <c r="T565" s="409"/>
      <c r="U565" s="409"/>
      <c r="V565" s="409"/>
      <c r="W565" s="409"/>
      <c r="X565" s="409"/>
      <c r="Y565" s="409"/>
      <c r="Z565" s="409"/>
      <c r="AA565" s="409"/>
      <c r="AB565" s="409"/>
      <c r="AC565" s="409"/>
      <c r="AD565" s="409"/>
    </row>
    <row r="566" ht="16.5" customHeight="1">
      <c r="A566" s="409"/>
      <c r="B566" s="409"/>
      <c r="C566" s="409"/>
      <c r="D566" s="409"/>
      <c r="E566" s="409"/>
      <c r="F566" s="409"/>
      <c r="G566" s="409"/>
      <c r="H566" s="409"/>
      <c r="I566" s="409"/>
      <c r="J566" s="409"/>
      <c r="K566" s="409"/>
      <c r="L566" s="409"/>
      <c r="M566" s="409"/>
      <c r="N566" s="409"/>
      <c r="O566" s="409"/>
      <c r="P566" s="409"/>
      <c r="Q566" s="409"/>
      <c r="R566" s="409"/>
      <c r="S566" s="409"/>
      <c r="T566" s="409"/>
      <c r="U566" s="409"/>
      <c r="V566" s="409"/>
      <c r="W566" s="409"/>
      <c r="X566" s="409"/>
      <c r="Y566" s="409"/>
      <c r="Z566" s="409"/>
      <c r="AA566" s="409"/>
      <c r="AB566" s="409"/>
      <c r="AC566" s="409"/>
      <c r="AD566" s="409"/>
    </row>
    <row r="567" ht="16.5" customHeight="1">
      <c r="A567" s="409"/>
      <c r="B567" s="409"/>
      <c r="C567" s="409"/>
      <c r="D567" s="409"/>
      <c r="E567" s="409"/>
      <c r="F567" s="409"/>
      <c r="G567" s="409"/>
      <c r="H567" s="409"/>
      <c r="I567" s="409"/>
      <c r="J567" s="409"/>
      <c r="K567" s="409"/>
      <c r="L567" s="409"/>
      <c r="M567" s="409"/>
      <c r="N567" s="409"/>
      <c r="O567" s="409"/>
      <c r="P567" s="409"/>
      <c r="Q567" s="409"/>
      <c r="R567" s="409"/>
      <c r="S567" s="409"/>
      <c r="T567" s="409"/>
      <c r="U567" s="409"/>
      <c r="V567" s="409"/>
      <c r="W567" s="409"/>
      <c r="X567" s="409"/>
      <c r="Y567" s="409"/>
      <c r="Z567" s="409"/>
      <c r="AA567" s="409"/>
      <c r="AB567" s="409"/>
      <c r="AC567" s="409"/>
      <c r="AD567" s="409"/>
    </row>
    <row r="568" ht="16.5" customHeight="1">
      <c r="A568" s="409"/>
      <c r="B568" s="409"/>
      <c r="C568" s="409"/>
      <c r="D568" s="409"/>
      <c r="E568" s="409"/>
      <c r="F568" s="409"/>
      <c r="G568" s="409"/>
      <c r="H568" s="409"/>
      <c r="I568" s="409"/>
      <c r="J568" s="409"/>
      <c r="K568" s="409"/>
      <c r="L568" s="409"/>
      <c r="M568" s="409"/>
      <c r="N568" s="409"/>
      <c r="O568" s="409"/>
      <c r="P568" s="409"/>
      <c r="Q568" s="409"/>
      <c r="R568" s="409"/>
      <c r="S568" s="409"/>
      <c r="T568" s="409"/>
      <c r="U568" s="409"/>
      <c r="V568" s="409"/>
      <c r="W568" s="409"/>
      <c r="X568" s="409"/>
      <c r="Y568" s="409"/>
      <c r="Z568" s="409"/>
      <c r="AA568" s="409"/>
      <c r="AB568" s="409"/>
      <c r="AC568" s="409"/>
      <c r="AD568" s="409"/>
    </row>
    <row r="569" ht="16.5" customHeight="1">
      <c r="A569" s="409"/>
      <c r="B569" s="409"/>
      <c r="C569" s="409"/>
      <c r="D569" s="409"/>
      <c r="E569" s="409"/>
      <c r="F569" s="409"/>
      <c r="G569" s="409"/>
      <c r="H569" s="409"/>
      <c r="I569" s="409"/>
      <c r="J569" s="409"/>
      <c r="K569" s="409"/>
      <c r="L569" s="409"/>
      <c r="M569" s="409"/>
      <c r="N569" s="409"/>
      <c r="O569" s="409"/>
      <c r="P569" s="409"/>
      <c r="Q569" s="409"/>
      <c r="R569" s="409"/>
      <c r="S569" s="409"/>
      <c r="T569" s="409"/>
      <c r="U569" s="409"/>
      <c r="V569" s="409"/>
      <c r="W569" s="409"/>
      <c r="X569" s="409"/>
      <c r="Y569" s="409"/>
      <c r="Z569" s="409"/>
      <c r="AA569" s="409"/>
      <c r="AB569" s="409"/>
      <c r="AC569" s="409"/>
      <c r="AD569" s="409"/>
    </row>
    <row r="570" ht="16.5" customHeight="1">
      <c r="A570" s="409"/>
      <c r="B570" s="409"/>
      <c r="C570" s="409"/>
      <c r="D570" s="409"/>
      <c r="E570" s="409"/>
      <c r="F570" s="409"/>
      <c r="G570" s="409"/>
      <c r="H570" s="409"/>
      <c r="I570" s="409"/>
      <c r="J570" s="409"/>
      <c r="K570" s="409"/>
      <c r="L570" s="409"/>
      <c r="M570" s="409"/>
      <c r="N570" s="409"/>
      <c r="O570" s="409"/>
      <c r="P570" s="409"/>
      <c r="Q570" s="409"/>
      <c r="R570" s="409"/>
      <c r="S570" s="409"/>
      <c r="T570" s="409"/>
      <c r="U570" s="409"/>
      <c r="V570" s="409"/>
      <c r="W570" s="409"/>
      <c r="X570" s="409"/>
      <c r="Y570" s="409"/>
      <c r="Z570" s="409"/>
      <c r="AA570" s="409"/>
      <c r="AB570" s="409"/>
      <c r="AC570" s="409"/>
      <c r="AD570" s="409"/>
    </row>
    <row r="571" ht="16.5" customHeight="1">
      <c r="A571" s="409"/>
      <c r="B571" s="409"/>
      <c r="C571" s="409"/>
      <c r="D571" s="409"/>
      <c r="E571" s="409"/>
      <c r="F571" s="409"/>
      <c r="G571" s="409"/>
      <c r="H571" s="409"/>
      <c r="I571" s="409"/>
      <c r="J571" s="409"/>
      <c r="K571" s="409"/>
      <c r="L571" s="409"/>
      <c r="M571" s="409"/>
      <c r="N571" s="409"/>
      <c r="O571" s="409"/>
      <c r="P571" s="409"/>
      <c r="Q571" s="409"/>
      <c r="R571" s="409"/>
      <c r="S571" s="409"/>
      <c r="T571" s="409"/>
      <c r="U571" s="409"/>
      <c r="V571" s="409"/>
      <c r="W571" s="409"/>
      <c r="X571" s="409"/>
      <c r="Y571" s="409"/>
      <c r="Z571" s="409"/>
      <c r="AA571" s="409"/>
      <c r="AB571" s="409"/>
      <c r="AC571" s="409"/>
      <c r="AD571" s="409"/>
    </row>
    <row r="572" ht="16.5" customHeight="1">
      <c r="A572" s="409"/>
      <c r="B572" s="409"/>
      <c r="C572" s="409"/>
      <c r="D572" s="409"/>
      <c r="E572" s="409"/>
      <c r="F572" s="409"/>
      <c r="G572" s="409"/>
      <c r="H572" s="409"/>
      <c r="I572" s="409"/>
      <c r="J572" s="409"/>
      <c r="K572" s="409"/>
      <c r="L572" s="409"/>
      <c r="M572" s="409"/>
      <c r="N572" s="409"/>
      <c r="O572" s="409"/>
      <c r="P572" s="409"/>
      <c r="Q572" s="409"/>
      <c r="R572" s="409"/>
      <c r="S572" s="409"/>
      <c r="T572" s="409"/>
      <c r="U572" s="409"/>
      <c r="V572" s="409"/>
      <c r="W572" s="409"/>
      <c r="X572" s="409"/>
      <c r="Y572" s="409"/>
      <c r="Z572" s="409"/>
      <c r="AA572" s="409"/>
      <c r="AB572" s="409"/>
      <c r="AC572" s="409"/>
      <c r="AD572" s="409"/>
    </row>
    <row r="573" ht="16.5" customHeight="1">
      <c r="A573" s="409"/>
      <c r="B573" s="409"/>
      <c r="C573" s="409"/>
      <c r="D573" s="409"/>
      <c r="E573" s="409"/>
      <c r="F573" s="409"/>
      <c r="G573" s="409"/>
      <c r="H573" s="409"/>
      <c r="I573" s="409"/>
      <c r="J573" s="409"/>
      <c r="K573" s="409"/>
      <c r="L573" s="409"/>
      <c r="M573" s="409"/>
      <c r="N573" s="409"/>
      <c r="O573" s="409"/>
      <c r="P573" s="409"/>
      <c r="Q573" s="409"/>
      <c r="R573" s="409"/>
      <c r="S573" s="409"/>
      <c r="T573" s="409"/>
      <c r="U573" s="409"/>
      <c r="V573" s="409"/>
      <c r="W573" s="409"/>
      <c r="X573" s="409"/>
      <c r="Y573" s="409"/>
      <c r="Z573" s="409"/>
      <c r="AA573" s="409"/>
      <c r="AB573" s="409"/>
      <c r="AC573" s="409"/>
      <c r="AD573" s="409"/>
    </row>
    <row r="574" ht="16.5" customHeight="1">
      <c r="A574" s="409"/>
      <c r="B574" s="409"/>
      <c r="C574" s="409"/>
      <c r="D574" s="409"/>
      <c r="E574" s="409"/>
      <c r="F574" s="409"/>
      <c r="G574" s="409"/>
      <c r="H574" s="409"/>
      <c r="I574" s="409"/>
      <c r="J574" s="409"/>
      <c r="K574" s="409"/>
      <c r="L574" s="409"/>
      <c r="M574" s="409"/>
      <c r="N574" s="409"/>
      <c r="O574" s="409"/>
      <c r="P574" s="409"/>
      <c r="Q574" s="409"/>
      <c r="R574" s="409"/>
      <c r="S574" s="409"/>
      <c r="T574" s="409"/>
      <c r="U574" s="409"/>
      <c r="V574" s="409"/>
      <c r="W574" s="409"/>
      <c r="X574" s="409"/>
      <c r="Y574" s="409"/>
      <c r="Z574" s="409"/>
      <c r="AA574" s="409"/>
      <c r="AB574" s="409"/>
      <c r="AC574" s="409"/>
      <c r="AD574" s="409"/>
    </row>
    <row r="575" ht="16.5" customHeight="1">
      <c r="A575" s="409"/>
      <c r="B575" s="409"/>
      <c r="C575" s="409"/>
      <c r="D575" s="409"/>
      <c r="E575" s="409"/>
      <c r="F575" s="409"/>
      <c r="G575" s="409"/>
      <c r="H575" s="409"/>
      <c r="I575" s="409"/>
      <c r="J575" s="409"/>
      <c r="K575" s="409"/>
      <c r="L575" s="409"/>
      <c r="M575" s="409"/>
      <c r="N575" s="409"/>
      <c r="O575" s="409"/>
      <c r="P575" s="409"/>
      <c r="Q575" s="409"/>
      <c r="R575" s="409"/>
      <c r="S575" s="409"/>
      <c r="T575" s="409"/>
      <c r="U575" s="409"/>
      <c r="V575" s="409"/>
      <c r="W575" s="409"/>
      <c r="X575" s="409"/>
      <c r="Y575" s="409"/>
      <c r="Z575" s="409"/>
      <c r="AA575" s="409"/>
      <c r="AB575" s="409"/>
      <c r="AC575" s="409"/>
      <c r="AD575" s="409"/>
    </row>
    <row r="576" ht="16.5" customHeight="1">
      <c r="A576" s="409"/>
      <c r="B576" s="409"/>
      <c r="C576" s="409"/>
      <c r="D576" s="409"/>
      <c r="E576" s="409"/>
      <c r="F576" s="409"/>
      <c r="G576" s="409"/>
      <c r="H576" s="409"/>
      <c r="I576" s="409"/>
      <c r="J576" s="409"/>
      <c r="K576" s="409"/>
      <c r="L576" s="409"/>
      <c r="M576" s="409"/>
      <c r="N576" s="409"/>
      <c r="O576" s="409"/>
      <c r="P576" s="409"/>
      <c r="Q576" s="409"/>
      <c r="R576" s="409"/>
      <c r="S576" s="409"/>
      <c r="T576" s="409"/>
      <c r="U576" s="409"/>
      <c r="V576" s="409"/>
      <c r="W576" s="409"/>
      <c r="X576" s="409"/>
      <c r="Y576" s="409"/>
      <c r="Z576" s="409"/>
      <c r="AA576" s="409"/>
      <c r="AB576" s="409"/>
      <c r="AC576" s="409"/>
      <c r="AD576" s="409"/>
    </row>
    <row r="577" ht="16.5" customHeight="1">
      <c r="A577" s="409"/>
      <c r="B577" s="409"/>
      <c r="C577" s="409"/>
      <c r="D577" s="409"/>
      <c r="E577" s="409"/>
      <c r="F577" s="409"/>
      <c r="G577" s="409"/>
      <c r="H577" s="409"/>
      <c r="I577" s="409"/>
      <c r="J577" s="409"/>
      <c r="K577" s="409"/>
      <c r="L577" s="409"/>
      <c r="M577" s="409"/>
      <c r="N577" s="409"/>
      <c r="O577" s="409"/>
      <c r="P577" s="409"/>
      <c r="Q577" s="409"/>
      <c r="R577" s="409"/>
      <c r="S577" s="409"/>
      <c r="T577" s="409"/>
      <c r="U577" s="409"/>
      <c r="V577" s="409"/>
      <c r="W577" s="409"/>
      <c r="X577" s="409"/>
      <c r="Y577" s="409"/>
      <c r="Z577" s="409"/>
      <c r="AA577" s="409"/>
      <c r="AB577" s="409"/>
      <c r="AC577" s="409"/>
      <c r="AD577" s="409"/>
    </row>
    <row r="578" ht="16.5" customHeight="1">
      <c r="A578" s="409"/>
      <c r="B578" s="409"/>
      <c r="C578" s="409"/>
      <c r="D578" s="409"/>
      <c r="E578" s="409"/>
      <c r="F578" s="409"/>
      <c r="G578" s="409"/>
      <c r="H578" s="409"/>
      <c r="I578" s="409"/>
      <c r="J578" s="409"/>
      <c r="K578" s="409"/>
      <c r="L578" s="409"/>
      <c r="M578" s="409"/>
      <c r="N578" s="409"/>
      <c r="O578" s="409"/>
      <c r="P578" s="409"/>
      <c r="Q578" s="409"/>
      <c r="R578" s="409"/>
      <c r="S578" s="409"/>
      <c r="T578" s="409"/>
      <c r="U578" s="409"/>
      <c r="V578" s="409"/>
      <c r="W578" s="409"/>
      <c r="X578" s="409"/>
      <c r="Y578" s="409"/>
      <c r="Z578" s="409"/>
      <c r="AA578" s="409"/>
      <c r="AB578" s="409"/>
      <c r="AC578" s="409"/>
      <c r="AD578" s="409"/>
    </row>
    <row r="579" ht="16.5" customHeight="1">
      <c r="A579" s="409"/>
      <c r="B579" s="409"/>
      <c r="C579" s="409"/>
      <c r="D579" s="409"/>
      <c r="E579" s="409"/>
      <c r="F579" s="409"/>
      <c r="G579" s="409"/>
      <c r="H579" s="409"/>
      <c r="I579" s="409"/>
      <c r="J579" s="409"/>
      <c r="K579" s="409"/>
      <c r="L579" s="409"/>
      <c r="M579" s="409"/>
      <c r="N579" s="409"/>
      <c r="O579" s="409"/>
      <c r="P579" s="409"/>
      <c r="Q579" s="409"/>
      <c r="R579" s="409"/>
      <c r="S579" s="409"/>
      <c r="T579" s="409"/>
      <c r="U579" s="409"/>
      <c r="V579" s="409"/>
      <c r="W579" s="409"/>
      <c r="X579" s="409"/>
      <c r="Y579" s="409"/>
      <c r="Z579" s="409"/>
      <c r="AA579" s="409"/>
      <c r="AB579" s="409"/>
      <c r="AC579" s="409"/>
      <c r="AD579" s="409"/>
    </row>
    <row r="580" ht="16.5" customHeight="1">
      <c r="A580" s="409"/>
      <c r="B580" s="409"/>
      <c r="C580" s="409"/>
      <c r="D580" s="409"/>
      <c r="E580" s="409"/>
      <c r="F580" s="409"/>
      <c r="G580" s="409"/>
      <c r="H580" s="409"/>
      <c r="I580" s="409"/>
      <c r="J580" s="409"/>
      <c r="K580" s="409"/>
      <c r="L580" s="409"/>
      <c r="M580" s="409"/>
      <c r="N580" s="409"/>
      <c r="O580" s="409"/>
      <c r="P580" s="409"/>
      <c r="Q580" s="409"/>
      <c r="R580" s="409"/>
      <c r="S580" s="409"/>
      <c r="T580" s="409"/>
      <c r="U580" s="409"/>
      <c r="V580" s="409"/>
      <c r="W580" s="409"/>
      <c r="X580" s="409"/>
      <c r="Y580" s="409"/>
      <c r="Z580" s="409"/>
      <c r="AA580" s="409"/>
      <c r="AB580" s="409"/>
      <c r="AC580" s="409"/>
      <c r="AD580" s="409"/>
    </row>
    <row r="581" ht="16.5" customHeight="1">
      <c r="A581" s="409"/>
      <c r="B581" s="409"/>
      <c r="C581" s="409"/>
      <c r="D581" s="409"/>
      <c r="E581" s="409"/>
      <c r="F581" s="409"/>
      <c r="G581" s="409"/>
      <c r="H581" s="409"/>
      <c r="I581" s="409"/>
      <c r="J581" s="409"/>
      <c r="K581" s="409"/>
      <c r="L581" s="409"/>
      <c r="M581" s="409"/>
      <c r="N581" s="409"/>
      <c r="O581" s="409"/>
      <c r="P581" s="409"/>
      <c r="Q581" s="409"/>
      <c r="R581" s="409"/>
      <c r="S581" s="409"/>
      <c r="T581" s="409"/>
      <c r="U581" s="409"/>
      <c r="V581" s="409"/>
      <c r="W581" s="409"/>
      <c r="X581" s="409"/>
      <c r="Y581" s="409"/>
      <c r="Z581" s="409"/>
      <c r="AA581" s="409"/>
      <c r="AB581" s="409"/>
      <c r="AC581" s="409"/>
      <c r="AD581" s="409"/>
    </row>
    <row r="582" ht="16.5" customHeight="1">
      <c r="A582" s="409"/>
      <c r="B582" s="409"/>
      <c r="C582" s="409"/>
      <c r="D582" s="409"/>
      <c r="E582" s="409"/>
      <c r="F582" s="409"/>
      <c r="G582" s="409"/>
      <c r="H582" s="409"/>
      <c r="I582" s="409"/>
      <c r="J582" s="409"/>
      <c r="K582" s="409"/>
      <c r="L582" s="409"/>
      <c r="M582" s="409"/>
      <c r="N582" s="409"/>
      <c r="O582" s="409"/>
      <c r="P582" s="409"/>
      <c r="Q582" s="409"/>
      <c r="R582" s="409"/>
      <c r="S582" s="409"/>
      <c r="T582" s="409"/>
      <c r="U582" s="409"/>
      <c r="V582" s="409"/>
      <c r="W582" s="409"/>
      <c r="X582" s="409"/>
      <c r="Y582" s="409"/>
      <c r="Z582" s="409"/>
      <c r="AA582" s="409"/>
      <c r="AB582" s="409"/>
      <c r="AC582" s="409"/>
      <c r="AD582" s="409"/>
    </row>
    <row r="583" ht="16.5" customHeight="1">
      <c r="A583" s="409"/>
      <c r="B583" s="409"/>
      <c r="C583" s="409"/>
      <c r="D583" s="409"/>
      <c r="E583" s="409"/>
      <c r="F583" s="409"/>
      <c r="G583" s="409"/>
      <c r="H583" s="409"/>
      <c r="I583" s="409"/>
      <c r="J583" s="409"/>
      <c r="K583" s="409"/>
      <c r="L583" s="409"/>
      <c r="M583" s="409"/>
      <c r="N583" s="409"/>
      <c r="O583" s="409"/>
      <c r="P583" s="409"/>
      <c r="Q583" s="409"/>
      <c r="R583" s="409"/>
      <c r="S583" s="409"/>
      <c r="T583" s="409"/>
      <c r="U583" s="409"/>
      <c r="V583" s="409"/>
      <c r="W583" s="409"/>
      <c r="X583" s="409"/>
      <c r="Y583" s="409"/>
      <c r="Z583" s="409"/>
      <c r="AA583" s="409"/>
      <c r="AB583" s="409"/>
      <c r="AC583" s="409"/>
      <c r="AD583" s="409"/>
    </row>
    <row r="584" ht="16.5" customHeight="1">
      <c r="A584" s="409"/>
      <c r="B584" s="409"/>
      <c r="C584" s="409"/>
      <c r="D584" s="409"/>
      <c r="E584" s="409"/>
      <c r="F584" s="409"/>
      <c r="G584" s="409"/>
      <c r="H584" s="409"/>
      <c r="I584" s="409"/>
      <c r="J584" s="409"/>
      <c r="K584" s="409"/>
      <c r="L584" s="409"/>
      <c r="M584" s="409"/>
      <c r="N584" s="409"/>
      <c r="O584" s="409"/>
      <c r="P584" s="409"/>
      <c r="Q584" s="409"/>
      <c r="R584" s="409"/>
      <c r="S584" s="409"/>
      <c r="T584" s="409"/>
      <c r="U584" s="409"/>
      <c r="V584" s="409"/>
      <c r="W584" s="409"/>
      <c r="X584" s="409"/>
      <c r="Y584" s="409"/>
      <c r="Z584" s="409"/>
      <c r="AA584" s="409"/>
      <c r="AB584" s="409"/>
      <c r="AC584" s="409"/>
      <c r="AD584" s="409"/>
    </row>
    <row r="585" ht="16.5" customHeight="1">
      <c r="A585" s="409"/>
      <c r="B585" s="409"/>
      <c r="C585" s="409"/>
      <c r="D585" s="409"/>
      <c r="E585" s="409"/>
      <c r="F585" s="409"/>
      <c r="G585" s="409"/>
      <c r="H585" s="409"/>
      <c r="I585" s="409"/>
      <c r="J585" s="409"/>
      <c r="K585" s="409"/>
      <c r="L585" s="409"/>
      <c r="M585" s="409"/>
      <c r="N585" s="409"/>
      <c r="O585" s="409"/>
      <c r="P585" s="409"/>
      <c r="Q585" s="409"/>
      <c r="R585" s="409"/>
      <c r="S585" s="409"/>
      <c r="T585" s="409"/>
      <c r="U585" s="409"/>
      <c r="V585" s="409"/>
      <c r="W585" s="409"/>
      <c r="X585" s="409"/>
      <c r="Y585" s="409"/>
      <c r="Z585" s="409"/>
      <c r="AA585" s="409"/>
      <c r="AB585" s="409"/>
      <c r="AC585" s="409"/>
      <c r="AD585" s="409"/>
    </row>
    <row r="586" ht="16.5" customHeight="1">
      <c r="A586" s="409"/>
      <c r="B586" s="409"/>
      <c r="C586" s="409"/>
      <c r="D586" s="409"/>
      <c r="E586" s="409"/>
      <c r="F586" s="409"/>
      <c r="G586" s="409"/>
      <c r="H586" s="409"/>
      <c r="I586" s="409"/>
      <c r="J586" s="409"/>
      <c r="K586" s="409"/>
      <c r="L586" s="409"/>
      <c r="M586" s="409"/>
      <c r="N586" s="409"/>
      <c r="O586" s="409"/>
      <c r="P586" s="409"/>
      <c r="Q586" s="409"/>
      <c r="R586" s="409"/>
      <c r="S586" s="409"/>
      <c r="T586" s="409"/>
      <c r="U586" s="409"/>
      <c r="V586" s="409"/>
      <c r="W586" s="409"/>
      <c r="X586" s="409"/>
      <c r="Y586" s="409"/>
      <c r="Z586" s="409"/>
      <c r="AA586" s="409"/>
      <c r="AB586" s="409"/>
      <c r="AC586" s="409"/>
      <c r="AD586" s="409"/>
    </row>
    <row r="587" ht="16.5" customHeight="1">
      <c r="A587" s="409"/>
      <c r="B587" s="409"/>
      <c r="C587" s="409"/>
      <c r="D587" s="409"/>
      <c r="E587" s="409"/>
      <c r="F587" s="409"/>
      <c r="G587" s="409"/>
      <c r="H587" s="409"/>
      <c r="I587" s="409"/>
      <c r="J587" s="409"/>
      <c r="K587" s="409"/>
      <c r="L587" s="409"/>
      <c r="M587" s="409"/>
      <c r="N587" s="409"/>
      <c r="O587" s="409"/>
      <c r="P587" s="409"/>
      <c r="Q587" s="409"/>
      <c r="R587" s="409"/>
      <c r="S587" s="409"/>
      <c r="T587" s="409"/>
      <c r="U587" s="409"/>
      <c r="V587" s="409"/>
      <c r="W587" s="409"/>
      <c r="X587" s="409"/>
      <c r="Y587" s="409"/>
      <c r="Z587" s="409"/>
      <c r="AA587" s="409"/>
      <c r="AB587" s="409"/>
      <c r="AC587" s="409"/>
      <c r="AD587" s="409"/>
    </row>
    <row r="588" ht="16.5" customHeight="1">
      <c r="A588" s="409"/>
      <c r="B588" s="409"/>
      <c r="C588" s="409"/>
      <c r="D588" s="409"/>
      <c r="E588" s="409"/>
      <c r="F588" s="409"/>
      <c r="G588" s="409"/>
      <c r="H588" s="409"/>
      <c r="I588" s="409"/>
      <c r="J588" s="409"/>
      <c r="K588" s="409"/>
      <c r="L588" s="409"/>
      <c r="M588" s="409"/>
      <c r="N588" s="409"/>
      <c r="O588" s="409"/>
      <c r="P588" s="409"/>
      <c r="Q588" s="409"/>
      <c r="R588" s="409"/>
      <c r="S588" s="409"/>
      <c r="T588" s="409"/>
      <c r="U588" s="409"/>
      <c r="V588" s="409"/>
      <c r="W588" s="409"/>
      <c r="X588" s="409"/>
      <c r="Y588" s="409"/>
      <c r="Z588" s="409"/>
      <c r="AA588" s="409"/>
      <c r="AB588" s="409"/>
      <c r="AC588" s="409"/>
      <c r="AD588" s="409"/>
    </row>
    <row r="589" ht="16.5" customHeight="1">
      <c r="A589" s="409"/>
      <c r="B589" s="409"/>
      <c r="C589" s="409"/>
      <c r="D589" s="409"/>
      <c r="E589" s="409"/>
      <c r="F589" s="409"/>
      <c r="G589" s="409"/>
      <c r="H589" s="409"/>
      <c r="I589" s="409"/>
      <c r="J589" s="409"/>
      <c r="K589" s="409"/>
      <c r="L589" s="409"/>
      <c r="M589" s="409"/>
      <c r="N589" s="409"/>
      <c r="O589" s="409"/>
      <c r="P589" s="409"/>
      <c r="Q589" s="409"/>
      <c r="R589" s="409"/>
      <c r="S589" s="409"/>
      <c r="T589" s="409"/>
      <c r="U589" s="409"/>
      <c r="V589" s="409"/>
      <c r="W589" s="409"/>
      <c r="X589" s="409"/>
      <c r="Y589" s="409"/>
      <c r="Z589" s="409"/>
      <c r="AA589" s="409"/>
      <c r="AB589" s="409"/>
      <c r="AC589" s="409"/>
      <c r="AD589" s="409"/>
    </row>
    <row r="590" ht="16.5" customHeight="1">
      <c r="A590" s="409"/>
      <c r="B590" s="409"/>
      <c r="C590" s="409"/>
      <c r="D590" s="409"/>
      <c r="E590" s="409"/>
      <c r="F590" s="409"/>
      <c r="G590" s="409"/>
      <c r="H590" s="409"/>
      <c r="I590" s="409"/>
      <c r="J590" s="409"/>
      <c r="K590" s="409"/>
      <c r="L590" s="409"/>
      <c r="M590" s="409"/>
      <c r="N590" s="409"/>
      <c r="O590" s="409"/>
      <c r="P590" s="409"/>
      <c r="Q590" s="409"/>
      <c r="R590" s="409"/>
      <c r="S590" s="409"/>
      <c r="T590" s="409"/>
      <c r="U590" s="409"/>
      <c r="V590" s="409"/>
      <c r="W590" s="409"/>
      <c r="X590" s="409"/>
      <c r="Y590" s="409"/>
      <c r="Z590" s="409"/>
      <c r="AA590" s="409"/>
      <c r="AB590" s="409"/>
      <c r="AC590" s="409"/>
      <c r="AD590" s="409"/>
    </row>
    <row r="591" ht="16.5" customHeight="1">
      <c r="A591" s="409"/>
      <c r="B591" s="409"/>
      <c r="C591" s="409"/>
      <c r="D591" s="409"/>
      <c r="E591" s="409"/>
      <c r="F591" s="409"/>
      <c r="G591" s="409"/>
      <c r="H591" s="409"/>
      <c r="I591" s="409"/>
      <c r="J591" s="409"/>
      <c r="K591" s="409"/>
      <c r="L591" s="409"/>
      <c r="M591" s="409"/>
      <c r="N591" s="409"/>
      <c r="O591" s="409"/>
      <c r="P591" s="409"/>
      <c r="Q591" s="409"/>
      <c r="R591" s="409"/>
      <c r="S591" s="409"/>
      <c r="T591" s="409"/>
      <c r="U591" s="409"/>
      <c r="V591" s="409"/>
      <c r="W591" s="409"/>
      <c r="X591" s="409"/>
      <c r="Y591" s="409"/>
      <c r="Z591" s="409"/>
      <c r="AA591" s="409"/>
      <c r="AB591" s="409"/>
      <c r="AC591" s="409"/>
      <c r="AD591" s="409"/>
    </row>
    <row r="592" ht="16.5" customHeight="1">
      <c r="A592" s="409"/>
      <c r="B592" s="409"/>
      <c r="C592" s="409"/>
      <c r="D592" s="409"/>
      <c r="E592" s="409"/>
      <c r="F592" s="409"/>
      <c r="G592" s="409"/>
      <c r="H592" s="409"/>
      <c r="I592" s="409"/>
      <c r="J592" s="409"/>
      <c r="K592" s="409"/>
      <c r="L592" s="409"/>
      <c r="M592" s="409"/>
      <c r="N592" s="409"/>
      <c r="O592" s="409"/>
      <c r="P592" s="409"/>
      <c r="Q592" s="409"/>
      <c r="R592" s="409"/>
      <c r="S592" s="409"/>
      <c r="T592" s="409"/>
      <c r="U592" s="409"/>
      <c r="V592" s="409"/>
      <c r="W592" s="409"/>
      <c r="X592" s="409"/>
      <c r="Y592" s="409"/>
      <c r="Z592" s="409"/>
      <c r="AA592" s="409"/>
      <c r="AB592" s="409"/>
      <c r="AC592" s="409"/>
      <c r="AD592" s="409"/>
    </row>
    <row r="593" ht="16.5" customHeight="1">
      <c r="A593" s="409"/>
      <c r="B593" s="409"/>
      <c r="C593" s="409"/>
      <c r="D593" s="409"/>
      <c r="E593" s="409"/>
      <c r="F593" s="409"/>
      <c r="G593" s="409"/>
      <c r="H593" s="409"/>
      <c r="I593" s="409"/>
      <c r="J593" s="409"/>
      <c r="K593" s="409"/>
      <c r="L593" s="409"/>
      <c r="M593" s="409"/>
      <c r="N593" s="409"/>
      <c r="O593" s="409"/>
      <c r="P593" s="409"/>
      <c r="Q593" s="409"/>
      <c r="R593" s="409"/>
      <c r="S593" s="409"/>
      <c r="T593" s="409"/>
      <c r="U593" s="409"/>
      <c r="V593" s="409"/>
      <c r="W593" s="409"/>
      <c r="X593" s="409"/>
      <c r="Y593" s="409"/>
      <c r="Z593" s="409"/>
      <c r="AA593" s="409"/>
      <c r="AB593" s="409"/>
      <c r="AC593" s="409"/>
      <c r="AD593" s="409"/>
    </row>
    <row r="594" ht="16.5" customHeight="1">
      <c r="A594" s="409"/>
      <c r="B594" s="409"/>
      <c r="C594" s="409"/>
      <c r="D594" s="409"/>
      <c r="E594" s="409"/>
      <c r="F594" s="409"/>
      <c r="G594" s="409"/>
      <c r="H594" s="409"/>
      <c r="I594" s="409"/>
      <c r="J594" s="409"/>
      <c r="K594" s="409"/>
      <c r="L594" s="409"/>
      <c r="M594" s="409"/>
      <c r="N594" s="409"/>
      <c r="O594" s="409"/>
      <c r="P594" s="409"/>
      <c r="Q594" s="409"/>
      <c r="R594" s="409"/>
      <c r="S594" s="409"/>
      <c r="T594" s="409"/>
      <c r="U594" s="409"/>
      <c r="V594" s="409"/>
      <c r="W594" s="409"/>
      <c r="X594" s="409"/>
      <c r="Y594" s="409"/>
      <c r="Z594" s="409"/>
      <c r="AA594" s="409"/>
      <c r="AB594" s="409"/>
      <c r="AC594" s="409"/>
      <c r="AD594" s="409"/>
    </row>
    <row r="595" ht="16.5" customHeight="1">
      <c r="A595" s="409"/>
      <c r="B595" s="409"/>
      <c r="C595" s="409"/>
      <c r="D595" s="409"/>
      <c r="E595" s="409"/>
      <c r="F595" s="409"/>
      <c r="G595" s="409"/>
      <c r="H595" s="409"/>
      <c r="I595" s="409"/>
      <c r="J595" s="409"/>
      <c r="K595" s="409"/>
      <c r="L595" s="409"/>
      <c r="M595" s="409"/>
      <c r="N595" s="409"/>
      <c r="O595" s="409"/>
      <c r="P595" s="409"/>
      <c r="Q595" s="409"/>
      <c r="R595" s="409"/>
      <c r="S595" s="409"/>
      <c r="T595" s="409"/>
      <c r="U595" s="409"/>
      <c r="V595" s="409"/>
      <c r="W595" s="409"/>
      <c r="X595" s="409"/>
      <c r="Y595" s="409"/>
      <c r="Z595" s="409"/>
      <c r="AA595" s="409"/>
      <c r="AB595" s="409"/>
      <c r="AC595" s="409"/>
      <c r="AD595" s="409"/>
    </row>
    <row r="596" ht="16.5" customHeight="1">
      <c r="A596" s="409"/>
      <c r="B596" s="409"/>
      <c r="C596" s="409"/>
      <c r="D596" s="409"/>
      <c r="E596" s="409"/>
      <c r="F596" s="409"/>
      <c r="G596" s="409"/>
      <c r="H596" s="409"/>
      <c r="I596" s="409"/>
      <c r="J596" s="409"/>
      <c r="K596" s="409"/>
      <c r="L596" s="409"/>
      <c r="M596" s="409"/>
      <c r="N596" s="409"/>
      <c r="O596" s="409"/>
      <c r="P596" s="409"/>
      <c r="Q596" s="409"/>
      <c r="R596" s="409"/>
      <c r="S596" s="409"/>
      <c r="T596" s="409"/>
      <c r="U596" s="409"/>
      <c r="V596" s="409"/>
      <c r="W596" s="409"/>
      <c r="X596" s="409"/>
      <c r="Y596" s="409"/>
      <c r="Z596" s="409"/>
      <c r="AA596" s="409"/>
      <c r="AB596" s="409"/>
      <c r="AC596" s="409"/>
      <c r="AD596" s="409"/>
    </row>
    <row r="597" ht="16.5" customHeight="1">
      <c r="A597" s="409"/>
      <c r="B597" s="409"/>
      <c r="C597" s="409"/>
      <c r="D597" s="409"/>
      <c r="E597" s="409"/>
      <c r="F597" s="409"/>
      <c r="G597" s="409"/>
      <c r="H597" s="409"/>
      <c r="I597" s="409"/>
      <c r="J597" s="409"/>
      <c r="K597" s="409"/>
      <c r="L597" s="409"/>
      <c r="M597" s="409"/>
      <c r="N597" s="409"/>
      <c r="O597" s="409"/>
      <c r="P597" s="409"/>
      <c r="Q597" s="409"/>
      <c r="R597" s="409"/>
      <c r="S597" s="409"/>
      <c r="T597" s="409"/>
      <c r="U597" s="409"/>
      <c r="V597" s="409"/>
      <c r="W597" s="409"/>
      <c r="X597" s="409"/>
      <c r="Y597" s="409"/>
      <c r="Z597" s="409"/>
      <c r="AA597" s="409"/>
      <c r="AB597" s="409"/>
      <c r="AC597" s="409"/>
      <c r="AD597" s="409"/>
    </row>
    <row r="598" ht="16.5" customHeight="1">
      <c r="A598" s="409"/>
      <c r="B598" s="409"/>
      <c r="C598" s="409"/>
      <c r="D598" s="409"/>
      <c r="E598" s="409"/>
      <c r="F598" s="409"/>
      <c r="G598" s="409"/>
      <c r="H598" s="409"/>
      <c r="I598" s="409"/>
      <c r="J598" s="409"/>
      <c r="K598" s="409"/>
      <c r="L598" s="409"/>
      <c r="M598" s="409"/>
      <c r="N598" s="409"/>
      <c r="O598" s="409"/>
      <c r="P598" s="409"/>
      <c r="Q598" s="409"/>
      <c r="R598" s="409"/>
      <c r="S598" s="409"/>
      <c r="T598" s="409"/>
      <c r="U598" s="409"/>
      <c r="V598" s="409"/>
      <c r="W598" s="409"/>
      <c r="X598" s="409"/>
      <c r="Y598" s="409"/>
      <c r="Z598" s="409"/>
      <c r="AA598" s="409"/>
      <c r="AB598" s="409"/>
      <c r="AC598" s="409"/>
      <c r="AD598" s="409"/>
    </row>
    <row r="599" ht="16.5" customHeight="1">
      <c r="A599" s="409"/>
      <c r="B599" s="409"/>
      <c r="C599" s="409"/>
      <c r="D599" s="409"/>
      <c r="E599" s="409"/>
      <c r="F599" s="409"/>
      <c r="G599" s="409"/>
      <c r="H599" s="409"/>
      <c r="I599" s="409"/>
      <c r="J599" s="409"/>
      <c r="K599" s="409"/>
      <c r="L599" s="409"/>
      <c r="M599" s="409"/>
      <c r="N599" s="409"/>
      <c r="O599" s="409"/>
      <c r="P599" s="409"/>
      <c r="Q599" s="409"/>
      <c r="R599" s="409"/>
      <c r="S599" s="409"/>
      <c r="T599" s="409"/>
      <c r="U599" s="409"/>
      <c r="V599" s="409"/>
      <c r="W599" s="409"/>
      <c r="X599" s="409"/>
      <c r="Y599" s="409"/>
      <c r="Z599" s="409"/>
      <c r="AA599" s="409"/>
      <c r="AB599" s="409"/>
      <c r="AC599" s="409"/>
      <c r="AD599" s="409"/>
    </row>
    <row r="600" ht="16.5" customHeight="1">
      <c r="A600" s="409"/>
      <c r="B600" s="409"/>
      <c r="C600" s="409"/>
      <c r="D600" s="409"/>
      <c r="E600" s="409"/>
      <c r="F600" s="409"/>
      <c r="G600" s="409"/>
      <c r="H600" s="409"/>
      <c r="I600" s="409"/>
      <c r="J600" s="409"/>
      <c r="K600" s="409"/>
      <c r="L600" s="409"/>
      <c r="M600" s="409"/>
      <c r="N600" s="409"/>
      <c r="O600" s="409"/>
      <c r="P600" s="409"/>
      <c r="Q600" s="409"/>
      <c r="R600" s="409"/>
      <c r="S600" s="409"/>
      <c r="T600" s="409"/>
      <c r="U600" s="409"/>
      <c r="V600" s="409"/>
      <c r="W600" s="409"/>
      <c r="X600" s="409"/>
      <c r="Y600" s="409"/>
      <c r="Z600" s="409"/>
      <c r="AA600" s="409"/>
      <c r="AB600" s="409"/>
      <c r="AC600" s="409"/>
      <c r="AD600" s="409"/>
    </row>
    <row r="601" ht="16.5" customHeight="1">
      <c r="A601" s="409"/>
      <c r="B601" s="409"/>
      <c r="C601" s="409"/>
      <c r="D601" s="409"/>
      <c r="E601" s="409"/>
      <c r="F601" s="409"/>
      <c r="G601" s="409"/>
      <c r="H601" s="409"/>
      <c r="I601" s="409"/>
      <c r="J601" s="409"/>
      <c r="K601" s="409"/>
      <c r="L601" s="409"/>
      <c r="M601" s="409"/>
      <c r="N601" s="409"/>
      <c r="O601" s="409"/>
      <c r="P601" s="409"/>
      <c r="Q601" s="409"/>
      <c r="R601" s="409"/>
      <c r="S601" s="409"/>
      <c r="T601" s="409"/>
      <c r="U601" s="409"/>
      <c r="V601" s="409"/>
      <c r="W601" s="409"/>
      <c r="X601" s="409"/>
      <c r="Y601" s="409"/>
      <c r="Z601" s="409"/>
      <c r="AA601" s="409"/>
      <c r="AB601" s="409"/>
      <c r="AC601" s="409"/>
      <c r="AD601" s="409"/>
    </row>
    <row r="602" ht="16.5" customHeight="1">
      <c r="A602" s="409"/>
      <c r="B602" s="409"/>
      <c r="C602" s="409"/>
      <c r="D602" s="409"/>
      <c r="E602" s="409"/>
      <c r="F602" s="409"/>
      <c r="G602" s="409"/>
      <c r="H602" s="409"/>
      <c r="I602" s="409"/>
      <c r="J602" s="409"/>
      <c r="K602" s="409"/>
      <c r="L602" s="409"/>
      <c r="M602" s="409"/>
      <c r="N602" s="409"/>
      <c r="O602" s="409"/>
      <c r="P602" s="409"/>
      <c r="Q602" s="409"/>
      <c r="R602" s="409"/>
      <c r="S602" s="409"/>
      <c r="T602" s="409"/>
      <c r="U602" s="409"/>
      <c r="V602" s="409"/>
      <c r="W602" s="409"/>
      <c r="X602" s="409"/>
      <c r="Y602" s="409"/>
      <c r="Z602" s="409"/>
      <c r="AA602" s="409"/>
      <c r="AB602" s="409"/>
      <c r="AC602" s="409"/>
      <c r="AD602" s="409"/>
    </row>
    <row r="603" ht="16.5" customHeight="1">
      <c r="A603" s="409"/>
      <c r="B603" s="409"/>
      <c r="C603" s="409"/>
      <c r="D603" s="409"/>
      <c r="E603" s="409"/>
      <c r="F603" s="409"/>
      <c r="G603" s="409"/>
      <c r="H603" s="409"/>
      <c r="I603" s="409"/>
      <c r="J603" s="409"/>
      <c r="K603" s="409"/>
      <c r="L603" s="409"/>
      <c r="M603" s="409"/>
      <c r="N603" s="409"/>
      <c r="O603" s="409"/>
      <c r="P603" s="409"/>
      <c r="Q603" s="409"/>
      <c r="R603" s="409"/>
      <c r="S603" s="409"/>
      <c r="T603" s="409"/>
      <c r="U603" s="409"/>
      <c r="V603" s="409"/>
      <c r="W603" s="409"/>
      <c r="X603" s="409"/>
      <c r="Y603" s="409"/>
      <c r="Z603" s="409"/>
      <c r="AA603" s="409"/>
      <c r="AB603" s="409"/>
      <c r="AC603" s="409"/>
      <c r="AD603" s="409"/>
    </row>
    <row r="604" ht="16.5" customHeight="1">
      <c r="A604" s="409"/>
      <c r="B604" s="409"/>
      <c r="C604" s="409"/>
      <c r="D604" s="409"/>
      <c r="E604" s="409"/>
      <c r="F604" s="409"/>
      <c r="G604" s="409"/>
      <c r="H604" s="409"/>
      <c r="I604" s="409"/>
      <c r="J604" s="409"/>
      <c r="K604" s="409"/>
      <c r="L604" s="409"/>
      <c r="M604" s="409"/>
      <c r="N604" s="409"/>
      <c r="O604" s="409"/>
      <c r="P604" s="409"/>
      <c r="Q604" s="409"/>
      <c r="R604" s="409"/>
      <c r="S604" s="409"/>
      <c r="T604" s="409"/>
      <c r="U604" s="409"/>
      <c r="V604" s="409"/>
      <c r="W604" s="409"/>
      <c r="X604" s="409"/>
      <c r="Y604" s="409"/>
      <c r="Z604" s="409"/>
      <c r="AA604" s="409"/>
      <c r="AB604" s="409"/>
      <c r="AC604" s="409"/>
      <c r="AD604" s="409"/>
    </row>
    <row r="605" ht="16.5" customHeight="1">
      <c r="A605" s="409"/>
      <c r="B605" s="409"/>
      <c r="C605" s="409"/>
      <c r="D605" s="409"/>
      <c r="E605" s="409"/>
      <c r="F605" s="409"/>
      <c r="G605" s="409"/>
      <c r="H605" s="409"/>
      <c r="I605" s="409"/>
      <c r="J605" s="409"/>
      <c r="K605" s="409"/>
      <c r="L605" s="409"/>
      <c r="M605" s="409"/>
      <c r="N605" s="409"/>
      <c r="O605" s="409"/>
      <c r="P605" s="409"/>
      <c r="Q605" s="409"/>
      <c r="R605" s="409"/>
      <c r="S605" s="409"/>
      <c r="T605" s="409"/>
      <c r="U605" s="409"/>
      <c r="V605" s="409"/>
      <c r="W605" s="409"/>
      <c r="X605" s="409"/>
      <c r="Y605" s="409"/>
      <c r="Z605" s="409"/>
      <c r="AA605" s="409"/>
      <c r="AB605" s="409"/>
      <c r="AC605" s="409"/>
      <c r="AD605" s="409"/>
    </row>
    <row r="606" ht="16.5" customHeight="1">
      <c r="A606" s="409"/>
      <c r="B606" s="409"/>
      <c r="C606" s="409"/>
      <c r="D606" s="409"/>
      <c r="E606" s="409"/>
      <c r="F606" s="409"/>
      <c r="G606" s="409"/>
      <c r="H606" s="409"/>
      <c r="I606" s="409"/>
      <c r="J606" s="409"/>
      <c r="K606" s="409"/>
      <c r="L606" s="409"/>
      <c r="M606" s="409"/>
      <c r="N606" s="409"/>
      <c r="O606" s="409"/>
      <c r="P606" s="409"/>
      <c r="Q606" s="409"/>
      <c r="R606" s="409"/>
      <c r="S606" s="409"/>
      <c r="T606" s="409"/>
      <c r="U606" s="409"/>
      <c r="V606" s="409"/>
      <c r="W606" s="409"/>
      <c r="X606" s="409"/>
      <c r="Y606" s="409"/>
      <c r="Z606" s="409"/>
      <c r="AA606" s="409"/>
      <c r="AB606" s="409"/>
      <c r="AC606" s="409"/>
      <c r="AD606" s="409"/>
    </row>
    <row r="607" ht="16.5" customHeight="1">
      <c r="A607" s="409"/>
      <c r="B607" s="409"/>
      <c r="C607" s="409"/>
      <c r="D607" s="409"/>
      <c r="E607" s="409"/>
      <c r="F607" s="409"/>
      <c r="G607" s="409"/>
      <c r="H607" s="409"/>
      <c r="I607" s="409"/>
      <c r="J607" s="409"/>
      <c r="K607" s="409"/>
      <c r="L607" s="409"/>
      <c r="M607" s="409"/>
      <c r="N607" s="409"/>
      <c r="O607" s="409"/>
      <c r="P607" s="409"/>
      <c r="Q607" s="409"/>
      <c r="R607" s="409"/>
      <c r="S607" s="409"/>
      <c r="T607" s="409"/>
      <c r="U607" s="409"/>
      <c r="V607" s="409"/>
      <c r="W607" s="409"/>
      <c r="X607" s="409"/>
      <c r="Y607" s="409"/>
      <c r="Z607" s="409"/>
      <c r="AA607" s="409"/>
      <c r="AB607" s="409"/>
      <c r="AC607" s="409"/>
      <c r="AD607" s="409"/>
    </row>
    <row r="608" ht="16.5" customHeight="1">
      <c r="A608" s="409"/>
      <c r="B608" s="409"/>
      <c r="C608" s="409"/>
      <c r="D608" s="409"/>
      <c r="E608" s="409"/>
      <c r="F608" s="409"/>
      <c r="G608" s="409"/>
      <c r="H608" s="409"/>
      <c r="I608" s="409"/>
      <c r="J608" s="409"/>
      <c r="K608" s="409"/>
      <c r="L608" s="409"/>
      <c r="M608" s="409"/>
      <c r="N608" s="409"/>
      <c r="O608" s="409"/>
      <c r="P608" s="409"/>
      <c r="Q608" s="409"/>
      <c r="R608" s="409"/>
      <c r="S608" s="409"/>
      <c r="T608" s="409"/>
      <c r="U608" s="409"/>
      <c r="V608" s="409"/>
      <c r="W608" s="409"/>
      <c r="X608" s="409"/>
      <c r="Y608" s="409"/>
      <c r="Z608" s="409"/>
      <c r="AA608" s="409"/>
      <c r="AB608" s="409"/>
      <c r="AC608" s="409"/>
      <c r="AD608" s="409"/>
    </row>
    <row r="609" ht="16.5" customHeight="1">
      <c r="A609" s="409"/>
      <c r="B609" s="409"/>
      <c r="C609" s="409"/>
      <c r="D609" s="409"/>
      <c r="E609" s="409"/>
      <c r="F609" s="409"/>
      <c r="G609" s="409"/>
      <c r="H609" s="409"/>
      <c r="I609" s="409"/>
      <c r="J609" s="409"/>
      <c r="K609" s="409"/>
      <c r="L609" s="409"/>
      <c r="M609" s="409"/>
      <c r="N609" s="409"/>
      <c r="O609" s="409"/>
      <c r="P609" s="409"/>
      <c r="Q609" s="409"/>
      <c r="R609" s="409"/>
      <c r="S609" s="409"/>
      <c r="T609" s="409"/>
      <c r="U609" s="409"/>
      <c r="V609" s="409"/>
      <c r="W609" s="409"/>
      <c r="X609" s="409"/>
      <c r="Y609" s="409"/>
      <c r="Z609" s="409"/>
      <c r="AA609" s="409"/>
      <c r="AB609" s="409"/>
      <c r="AC609" s="409"/>
      <c r="AD609" s="409"/>
    </row>
    <row r="610" ht="16.5" customHeight="1">
      <c r="A610" s="409"/>
      <c r="B610" s="409"/>
      <c r="C610" s="409"/>
      <c r="D610" s="409"/>
      <c r="E610" s="409"/>
      <c r="F610" s="409"/>
      <c r="G610" s="409"/>
      <c r="H610" s="409"/>
      <c r="I610" s="409"/>
      <c r="J610" s="409"/>
      <c r="K610" s="409"/>
      <c r="L610" s="409"/>
      <c r="M610" s="409"/>
      <c r="N610" s="409"/>
      <c r="O610" s="409"/>
      <c r="P610" s="409"/>
      <c r="Q610" s="409"/>
      <c r="R610" s="409"/>
      <c r="S610" s="409"/>
      <c r="T610" s="409"/>
      <c r="U610" s="409"/>
      <c r="V610" s="409"/>
      <c r="W610" s="409"/>
      <c r="X610" s="409"/>
      <c r="Y610" s="409"/>
      <c r="Z610" s="409"/>
      <c r="AA610" s="409"/>
      <c r="AB610" s="409"/>
      <c r="AC610" s="409"/>
      <c r="AD610" s="409"/>
    </row>
    <row r="611" ht="16.5" customHeight="1">
      <c r="A611" s="409"/>
      <c r="B611" s="409"/>
      <c r="C611" s="409"/>
      <c r="D611" s="409"/>
      <c r="E611" s="409"/>
      <c r="F611" s="409"/>
      <c r="G611" s="409"/>
      <c r="H611" s="409"/>
      <c r="I611" s="409"/>
      <c r="J611" s="409"/>
      <c r="K611" s="409"/>
      <c r="L611" s="409"/>
      <c r="M611" s="409"/>
      <c r="N611" s="409"/>
      <c r="O611" s="409"/>
      <c r="P611" s="409"/>
      <c r="Q611" s="409"/>
      <c r="R611" s="409"/>
      <c r="S611" s="409"/>
      <c r="T611" s="409"/>
      <c r="U611" s="409"/>
      <c r="V611" s="409"/>
      <c r="W611" s="409"/>
      <c r="X611" s="409"/>
      <c r="Y611" s="409"/>
      <c r="Z611" s="409"/>
      <c r="AA611" s="409"/>
      <c r="AB611" s="409"/>
      <c r="AC611" s="409"/>
      <c r="AD611" s="409"/>
    </row>
    <row r="612" ht="16.5" customHeight="1">
      <c r="A612" s="409"/>
      <c r="B612" s="409"/>
      <c r="C612" s="409"/>
      <c r="D612" s="409"/>
      <c r="E612" s="409"/>
      <c r="F612" s="409"/>
      <c r="G612" s="409"/>
      <c r="H612" s="409"/>
      <c r="I612" s="409"/>
      <c r="J612" s="409"/>
      <c r="K612" s="409"/>
      <c r="L612" s="409"/>
      <c r="M612" s="409"/>
      <c r="N612" s="409"/>
      <c r="O612" s="409"/>
      <c r="P612" s="409"/>
      <c r="Q612" s="409"/>
      <c r="R612" s="409"/>
      <c r="S612" s="409"/>
      <c r="T612" s="409"/>
      <c r="U612" s="409"/>
      <c r="V612" s="409"/>
      <c r="W612" s="409"/>
      <c r="X612" s="409"/>
      <c r="Y612" s="409"/>
      <c r="Z612" s="409"/>
      <c r="AA612" s="409"/>
      <c r="AB612" s="409"/>
      <c r="AC612" s="409"/>
      <c r="AD612" s="409"/>
    </row>
    <row r="613" ht="16.5" customHeight="1">
      <c r="A613" s="409"/>
      <c r="B613" s="409"/>
      <c r="C613" s="409"/>
      <c r="D613" s="409"/>
      <c r="E613" s="409"/>
      <c r="F613" s="409"/>
      <c r="G613" s="409"/>
      <c r="H613" s="409"/>
      <c r="I613" s="409"/>
      <c r="J613" s="409"/>
      <c r="K613" s="409"/>
      <c r="L613" s="409"/>
      <c r="M613" s="409"/>
      <c r="N613" s="409"/>
      <c r="O613" s="409"/>
      <c r="P613" s="409"/>
      <c r="Q613" s="409"/>
      <c r="R613" s="409"/>
      <c r="S613" s="409"/>
      <c r="T613" s="409"/>
      <c r="U613" s="409"/>
      <c r="V613" s="409"/>
      <c r="W613" s="409"/>
      <c r="X613" s="409"/>
      <c r="Y613" s="409"/>
      <c r="Z613" s="409"/>
      <c r="AA613" s="409"/>
      <c r="AB613" s="409"/>
      <c r="AC613" s="409"/>
      <c r="AD613" s="409"/>
    </row>
    <row r="614" ht="16.5" customHeight="1">
      <c r="A614" s="409"/>
      <c r="B614" s="409"/>
      <c r="C614" s="409"/>
      <c r="D614" s="409"/>
      <c r="E614" s="409"/>
      <c r="F614" s="409"/>
      <c r="G614" s="409"/>
      <c r="H614" s="409"/>
      <c r="I614" s="409"/>
      <c r="J614" s="409"/>
      <c r="K614" s="409"/>
      <c r="L614" s="409"/>
      <c r="M614" s="409"/>
      <c r="N614" s="409"/>
      <c r="O614" s="409"/>
      <c r="P614" s="409"/>
      <c r="Q614" s="409"/>
      <c r="R614" s="409"/>
      <c r="S614" s="409"/>
      <c r="T614" s="409"/>
      <c r="U614" s="409"/>
      <c r="V614" s="409"/>
      <c r="W614" s="409"/>
      <c r="X614" s="409"/>
      <c r="Y614" s="409"/>
      <c r="Z614" s="409"/>
      <c r="AA614" s="409"/>
      <c r="AB614" s="409"/>
      <c r="AC614" s="409"/>
      <c r="AD614" s="409"/>
    </row>
    <row r="615" ht="16.5" customHeight="1">
      <c r="A615" s="409"/>
      <c r="B615" s="409"/>
      <c r="C615" s="409"/>
      <c r="D615" s="409"/>
      <c r="E615" s="409"/>
      <c r="F615" s="409"/>
      <c r="G615" s="409"/>
      <c r="H615" s="409"/>
      <c r="I615" s="409"/>
      <c r="J615" s="409"/>
      <c r="K615" s="409"/>
      <c r="L615" s="409"/>
      <c r="M615" s="409"/>
      <c r="N615" s="409"/>
      <c r="O615" s="409"/>
      <c r="P615" s="409"/>
      <c r="Q615" s="409"/>
      <c r="R615" s="409"/>
      <c r="S615" s="409"/>
      <c r="T615" s="409"/>
      <c r="U615" s="409"/>
      <c r="V615" s="409"/>
      <c r="W615" s="409"/>
      <c r="X615" s="409"/>
      <c r="Y615" s="409"/>
      <c r="Z615" s="409"/>
      <c r="AA615" s="409"/>
      <c r="AB615" s="409"/>
      <c r="AC615" s="409"/>
      <c r="AD615" s="409"/>
    </row>
    <row r="616" ht="16.5" customHeight="1">
      <c r="A616" s="409"/>
      <c r="B616" s="409"/>
      <c r="C616" s="409"/>
      <c r="D616" s="409"/>
      <c r="E616" s="409"/>
      <c r="F616" s="409"/>
      <c r="G616" s="409"/>
      <c r="H616" s="409"/>
      <c r="I616" s="409"/>
      <c r="J616" s="409"/>
      <c r="K616" s="409"/>
      <c r="L616" s="409"/>
      <c r="M616" s="409"/>
      <c r="N616" s="409"/>
      <c r="O616" s="409"/>
      <c r="P616" s="409"/>
      <c r="Q616" s="409"/>
      <c r="R616" s="409"/>
      <c r="S616" s="409"/>
      <c r="T616" s="409"/>
      <c r="U616" s="409"/>
      <c r="V616" s="409"/>
      <c r="W616" s="409"/>
      <c r="X616" s="409"/>
      <c r="Y616" s="409"/>
      <c r="Z616" s="409"/>
      <c r="AA616" s="409"/>
      <c r="AB616" s="409"/>
      <c r="AC616" s="409"/>
      <c r="AD616" s="409"/>
    </row>
    <row r="617" ht="16.5" customHeight="1">
      <c r="A617" s="409"/>
      <c r="B617" s="409"/>
      <c r="C617" s="409"/>
      <c r="D617" s="409"/>
      <c r="E617" s="409"/>
      <c r="F617" s="409"/>
      <c r="G617" s="409"/>
      <c r="H617" s="409"/>
      <c r="I617" s="409"/>
      <c r="J617" s="409"/>
      <c r="K617" s="409"/>
      <c r="L617" s="409"/>
      <c r="M617" s="409"/>
      <c r="N617" s="409"/>
      <c r="O617" s="409"/>
      <c r="P617" s="409"/>
      <c r="Q617" s="409"/>
      <c r="R617" s="409"/>
      <c r="S617" s="409"/>
      <c r="T617" s="409"/>
      <c r="U617" s="409"/>
      <c r="V617" s="409"/>
      <c r="W617" s="409"/>
      <c r="X617" s="409"/>
      <c r="Y617" s="409"/>
      <c r="Z617" s="409"/>
      <c r="AA617" s="409"/>
      <c r="AB617" s="409"/>
      <c r="AC617" s="409"/>
      <c r="AD617" s="409"/>
    </row>
    <row r="618" ht="16.5" customHeight="1">
      <c r="A618" s="409"/>
      <c r="B618" s="409"/>
      <c r="C618" s="409"/>
      <c r="D618" s="409"/>
      <c r="E618" s="409"/>
      <c r="F618" s="409"/>
      <c r="G618" s="409"/>
      <c r="H618" s="409"/>
      <c r="I618" s="409"/>
      <c r="J618" s="409"/>
      <c r="K618" s="409"/>
      <c r="L618" s="409"/>
      <c r="M618" s="409"/>
      <c r="N618" s="409"/>
      <c r="O618" s="409"/>
      <c r="P618" s="409"/>
      <c r="Q618" s="409"/>
      <c r="R618" s="409"/>
      <c r="S618" s="409"/>
      <c r="T618" s="409"/>
      <c r="U618" s="409"/>
      <c r="V618" s="409"/>
      <c r="W618" s="409"/>
      <c r="X618" s="409"/>
      <c r="Y618" s="409"/>
      <c r="Z618" s="409"/>
      <c r="AA618" s="409"/>
      <c r="AB618" s="409"/>
      <c r="AC618" s="409"/>
      <c r="AD618" s="409"/>
    </row>
    <row r="619" ht="16.5" customHeight="1">
      <c r="A619" s="409"/>
      <c r="B619" s="409"/>
      <c r="C619" s="409"/>
      <c r="D619" s="409"/>
      <c r="E619" s="409"/>
      <c r="F619" s="409"/>
      <c r="G619" s="409"/>
      <c r="H619" s="409"/>
      <c r="I619" s="409"/>
      <c r="J619" s="409"/>
      <c r="K619" s="409"/>
      <c r="L619" s="409"/>
      <c r="M619" s="409"/>
      <c r="N619" s="409"/>
      <c r="O619" s="409"/>
      <c r="P619" s="409"/>
      <c r="Q619" s="409"/>
      <c r="R619" s="409"/>
      <c r="S619" s="409"/>
      <c r="T619" s="409"/>
      <c r="U619" s="409"/>
      <c r="V619" s="409"/>
      <c r="W619" s="409"/>
      <c r="X619" s="409"/>
      <c r="Y619" s="409"/>
      <c r="Z619" s="409"/>
      <c r="AA619" s="409"/>
      <c r="AB619" s="409"/>
      <c r="AC619" s="409"/>
      <c r="AD619" s="409"/>
    </row>
    <row r="620" ht="16.5" customHeight="1">
      <c r="A620" s="409"/>
      <c r="B620" s="409"/>
      <c r="C620" s="409"/>
      <c r="D620" s="409"/>
      <c r="E620" s="409"/>
      <c r="F620" s="409"/>
      <c r="G620" s="409"/>
      <c r="H620" s="409"/>
      <c r="I620" s="409"/>
      <c r="J620" s="409"/>
      <c r="K620" s="409"/>
      <c r="L620" s="409"/>
      <c r="M620" s="409"/>
      <c r="N620" s="409"/>
      <c r="O620" s="409"/>
      <c r="P620" s="409"/>
      <c r="Q620" s="409"/>
      <c r="R620" s="409"/>
      <c r="S620" s="409"/>
      <c r="T620" s="409"/>
      <c r="U620" s="409"/>
      <c r="V620" s="409"/>
      <c r="W620" s="409"/>
      <c r="X620" s="409"/>
      <c r="Y620" s="409"/>
      <c r="Z620" s="409"/>
      <c r="AA620" s="409"/>
      <c r="AB620" s="409"/>
      <c r="AC620" s="409"/>
      <c r="AD620" s="409"/>
    </row>
    <row r="621" ht="16.5" customHeight="1">
      <c r="A621" s="409"/>
      <c r="B621" s="409"/>
      <c r="C621" s="409"/>
      <c r="D621" s="409"/>
      <c r="E621" s="409"/>
      <c r="F621" s="409"/>
      <c r="G621" s="409"/>
      <c r="H621" s="409"/>
      <c r="I621" s="409"/>
      <c r="J621" s="409"/>
      <c r="K621" s="409"/>
      <c r="L621" s="409"/>
      <c r="M621" s="409"/>
      <c r="N621" s="409"/>
      <c r="O621" s="409"/>
      <c r="P621" s="409"/>
      <c r="Q621" s="409"/>
      <c r="R621" s="409"/>
      <c r="S621" s="409"/>
      <c r="T621" s="409"/>
      <c r="U621" s="409"/>
      <c r="V621" s="409"/>
      <c r="W621" s="409"/>
      <c r="X621" s="409"/>
      <c r="Y621" s="409"/>
      <c r="Z621" s="409"/>
      <c r="AA621" s="409"/>
      <c r="AB621" s="409"/>
      <c r="AC621" s="409"/>
      <c r="AD621" s="409"/>
    </row>
    <row r="622" ht="16.5" customHeight="1">
      <c r="A622" s="409"/>
      <c r="B622" s="409"/>
      <c r="C622" s="409"/>
      <c r="D622" s="409"/>
      <c r="E622" s="409"/>
      <c r="F622" s="409"/>
      <c r="G622" s="409"/>
      <c r="H622" s="409"/>
      <c r="I622" s="409"/>
      <c r="J622" s="409"/>
      <c r="K622" s="409"/>
      <c r="L622" s="409"/>
      <c r="M622" s="409"/>
      <c r="N622" s="409"/>
      <c r="O622" s="409"/>
      <c r="P622" s="409"/>
      <c r="Q622" s="409"/>
      <c r="R622" s="409"/>
      <c r="S622" s="409"/>
      <c r="T622" s="409"/>
      <c r="U622" s="409"/>
      <c r="V622" s="409"/>
      <c r="W622" s="409"/>
      <c r="X622" s="409"/>
      <c r="Y622" s="409"/>
      <c r="Z622" s="409"/>
      <c r="AA622" s="409"/>
      <c r="AB622" s="409"/>
      <c r="AC622" s="409"/>
      <c r="AD622" s="409"/>
    </row>
    <row r="623" ht="16.5" customHeight="1">
      <c r="A623" s="409"/>
      <c r="B623" s="409"/>
      <c r="C623" s="409"/>
      <c r="D623" s="409"/>
      <c r="E623" s="409"/>
      <c r="F623" s="409"/>
      <c r="G623" s="409"/>
      <c r="H623" s="409"/>
      <c r="I623" s="409"/>
      <c r="J623" s="409"/>
      <c r="K623" s="409"/>
      <c r="L623" s="409"/>
      <c r="M623" s="409"/>
      <c r="N623" s="409"/>
      <c r="O623" s="409"/>
      <c r="P623" s="409"/>
      <c r="Q623" s="409"/>
      <c r="R623" s="409"/>
      <c r="S623" s="409"/>
      <c r="T623" s="409"/>
      <c r="U623" s="409"/>
      <c r="V623" s="409"/>
      <c r="W623" s="409"/>
      <c r="X623" s="409"/>
      <c r="Y623" s="409"/>
      <c r="Z623" s="409"/>
      <c r="AA623" s="409"/>
      <c r="AB623" s="409"/>
      <c r="AC623" s="409"/>
      <c r="AD623" s="409"/>
    </row>
    <row r="624" ht="16.5" customHeight="1">
      <c r="A624" s="409"/>
      <c r="B624" s="409"/>
      <c r="C624" s="409"/>
      <c r="D624" s="409"/>
      <c r="E624" s="409"/>
      <c r="F624" s="409"/>
      <c r="G624" s="409"/>
      <c r="H624" s="409"/>
      <c r="I624" s="409"/>
      <c r="J624" s="409"/>
      <c r="K624" s="409"/>
      <c r="L624" s="409"/>
      <c r="M624" s="409"/>
      <c r="N624" s="409"/>
      <c r="O624" s="409"/>
      <c r="P624" s="409"/>
      <c r="Q624" s="409"/>
      <c r="R624" s="409"/>
      <c r="S624" s="409"/>
      <c r="T624" s="409"/>
      <c r="U624" s="409"/>
      <c r="V624" s="409"/>
      <c r="W624" s="409"/>
      <c r="X624" s="409"/>
      <c r="Y624" s="409"/>
      <c r="Z624" s="409"/>
      <c r="AA624" s="409"/>
      <c r="AB624" s="409"/>
      <c r="AC624" s="409"/>
      <c r="AD624" s="409"/>
    </row>
    <row r="625" ht="16.5" customHeight="1">
      <c r="A625" s="409"/>
      <c r="B625" s="409"/>
      <c r="C625" s="409"/>
      <c r="D625" s="409"/>
      <c r="E625" s="409"/>
      <c r="F625" s="409"/>
      <c r="G625" s="409"/>
      <c r="H625" s="409"/>
      <c r="I625" s="409"/>
      <c r="J625" s="409"/>
      <c r="K625" s="409"/>
      <c r="L625" s="409"/>
      <c r="M625" s="409"/>
      <c r="N625" s="409"/>
      <c r="O625" s="409"/>
      <c r="P625" s="409"/>
      <c r="Q625" s="409"/>
      <c r="R625" s="409"/>
      <c r="S625" s="409"/>
      <c r="T625" s="409"/>
      <c r="U625" s="409"/>
      <c r="V625" s="409"/>
      <c r="W625" s="409"/>
      <c r="X625" s="409"/>
      <c r="Y625" s="409"/>
      <c r="Z625" s="409"/>
      <c r="AA625" s="409"/>
      <c r="AB625" s="409"/>
      <c r="AC625" s="409"/>
      <c r="AD625" s="409"/>
    </row>
    <row r="626" ht="16.5" customHeight="1">
      <c r="A626" s="409"/>
      <c r="B626" s="409"/>
      <c r="C626" s="409"/>
      <c r="D626" s="409"/>
      <c r="E626" s="409"/>
      <c r="F626" s="409"/>
      <c r="G626" s="409"/>
      <c r="H626" s="409"/>
      <c r="I626" s="409"/>
      <c r="J626" s="409"/>
      <c r="K626" s="409"/>
      <c r="L626" s="409"/>
      <c r="M626" s="409"/>
      <c r="N626" s="409"/>
      <c r="O626" s="409"/>
      <c r="P626" s="409"/>
      <c r="Q626" s="409"/>
      <c r="R626" s="409"/>
      <c r="S626" s="409"/>
      <c r="T626" s="409"/>
      <c r="U626" s="409"/>
      <c r="V626" s="409"/>
      <c r="W626" s="409"/>
      <c r="X626" s="409"/>
      <c r="Y626" s="409"/>
      <c r="Z626" s="409"/>
      <c r="AA626" s="409"/>
      <c r="AB626" s="409"/>
      <c r="AC626" s="409"/>
      <c r="AD626" s="409"/>
    </row>
    <row r="627" ht="16.5" customHeight="1">
      <c r="A627" s="409"/>
      <c r="B627" s="409"/>
      <c r="C627" s="409"/>
      <c r="D627" s="409"/>
      <c r="E627" s="409"/>
      <c r="F627" s="409"/>
      <c r="G627" s="409"/>
      <c r="H627" s="409"/>
      <c r="I627" s="409"/>
      <c r="J627" s="409"/>
      <c r="K627" s="409"/>
      <c r="L627" s="409"/>
      <c r="M627" s="409"/>
      <c r="N627" s="409"/>
      <c r="O627" s="409"/>
      <c r="P627" s="409"/>
      <c r="Q627" s="409"/>
      <c r="R627" s="409"/>
      <c r="S627" s="409"/>
      <c r="T627" s="409"/>
      <c r="U627" s="409"/>
      <c r="V627" s="409"/>
      <c r="W627" s="409"/>
      <c r="X627" s="409"/>
      <c r="Y627" s="409"/>
      <c r="Z627" s="409"/>
      <c r="AA627" s="409"/>
      <c r="AB627" s="409"/>
      <c r="AC627" s="409"/>
      <c r="AD627" s="409"/>
    </row>
    <row r="628" ht="16.5" customHeight="1">
      <c r="A628" s="409"/>
      <c r="B628" s="409"/>
      <c r="C628" s="409"/>
      <c r="D628" s="409"/>
      <c r="E628" s="409"/>
      <c r="F628" s="409"/>
      <c r="G628" s="409"/>
      <c r="H628" s="409"/>
      <c r="I628" s="409"/>
      <c r="J628" s="409"/>
      <c r="K628" s="409"/>
      <c r="L628" s="409"/>
      <c r="M628" s="409"/>
      <c r="N628" s="409"/>
      <c r="O628" s="409"/>
      <c r="P628" s="409"/>
      <c r="Q628" s="409"/>
      <c r="R628" s="409"/>
      <c r="S628" s="409"/>
      <c r="T628" s="409"/>
      <c r="U628" s="409"/>
      <c r="V628" s="409"/>
      <c r="W628" s="409"/>
      <c r="X628" s="409"/>
      <c r="Y628" s="409"/>
      <c r="Z628" s="409"/>
      <c r="AA628" s="409"/>
      <c r="AB628" s="409"/>
      <c r="AC628" s="409"/>
      <c r="AD628" s="409"/>
    </row>
    <row r="629" ht="16.5" customHeight="1">
      <c r="A629" s="409"/>
      <c r="B629" s="409"/>
      <c r="C629" s="409"/>
      <c r="D629" s="409"/>
      <c r="E629" s="409"/>
      <c r="F629" s="409"/>
      <c r="G629" s="409"/>
      <c r="H629" s="409"/>
      <c r="I629" s="409"/>
      <c r="J629" s="409"/>
      <c r="K629" s="409"/>
      <c r="L629" s="409"/>
      <c r="M629" s="409"/>
      <c r="N629" s="409"/>
      <c r="O629" s="409"/>
      <c r="P629" s="409"/>
      <c r="Q629" s="409"/>
      <c r="R629" s="409"/>
      <c r="S629" s="409"/>
      <c r="T629" s="409"/>
      <c r="U629" s="409"/>
      <c r="V629" s="409"/>
      <c r="W629" s="409"/>
      <c r="X629" s="409"/>
      <c r="Y629" s="409"/>
      <c r="Z629" s="409"/>
      <c r="AA629" s="409"/>
      <c r="AB629" s="409"/>
      <c r="AC629" s="409"/>
      <c r="AD629" s="409"/>
    </row>
    <row r="630" ht="16.5" customHeight="1">
      <c r="A630" s="409"/>
      <c r="B630" s="409"/>
      <c r="C630" s="409"/>
      <c r="D630" s="409"/>
      <c r="E630" s="409"/>
      <c r="F630" s="409"/>
      <c r="G630" s="409"/>
      <c r="H630" s="409"/>
      <c r="I630" s="409"/>
      <c r="J630" s="409"/>
      <c r="K630" s="409"/>
      <c r="L630" s="409"/>
      <c r="M630" s="409"/>
      <c r="N630" s="409"/>
      <c r="O630" s="409"/>
      <c r="P630" s="409"/>
      <c r="Q630" s="409"/>
      <c r="R630" s="409"/>
      <c r="S630" s="409"/>
      <c r="T630" s="409"/>
      <c r="U630" s="409"/>
      <c r="V630" s="409"/>
      <c r="W630" s="409"/>
      <c r="X630" s="409"/>
      <c r="Y630" s="409"/>
      <c r="Z630" s="409"/>
      <c r="AA630" s="409"/>
      <c r="AB630" s="409"/>
      <c r="AC630" s="409"/>
      <c r="AD630" s="409"/>
    </row>
    <row r="631" ht="16.5" customHeight="1">
      <c r="A631" s="409"/>
      <c r="B631" s="409"/>
      <c r="C631" s="409"/>
      <c r="D631" s="409"/>
      <c r="E631" s="409"/>
      <c r="F631" s="409"/>
      <c r="G631" s="409"/>
      <c r="H631" s="409"/>
      <c r="I631" s="409"/>
      <c r="J631" s="409"/>
      <c r="K631" s="409"/>
      <c r="L631" s="409"/>
      <c r="M631" s="409"/>
      <c r="N631" s="409"/>
      <c r="O631" s="409"/>
      <c r="P631" s="409"/>
      <c r="Q631" s="409"/>
      <c r="R631" s="409"/>
      <c r="S631" s="409"/>
      <c r="T631" s="409"/>
      <c r="U631" s="409"/>
      <c r="V631" s="409"/>
      <c r="W631" s="409"/>
      <c r="X631" s="409"/>
      <c r="Y631" s="409"/>
      <c r="Z631" s="409"/>
      <c r="AA631" s="409"/>
      <c r="AB631" s="409"/>
      <c r="AC631" s="409"/>
      <c r="AD631" s="409"/>
    </row>
    <row r="632" ht="16.5" customHeight="1">
      <c r="A632" s="409"/>
      <c r="B632" s="409"/>
      <c r="C632" s="409"/>
      <c r="D632" s="409"/>
      <c r="E632" s="409"/>
      <c r="F632" s="409"/>
      <c r="G632" s="409"/>
      <c r="H632" s="409"/>
      <c r="I632" s="409"/>
      <c r="J632" s="409"/>
      <c r="K632" s="409"/>
      <c r="L632" s="409"/>
      <c r="M632" s="409"/>
      <c r="N632" s="409"/>
      <c r="O632" s="409"/>
      <c r="P632" s="409"/>
      <c r="Q632" s="409"/>
      <c r="R632" s="409"/>
      <c r="S632" s="409"/>
      <c r="T632" s="409"/>
      <c r="U632" s="409"/>
      <c r="V632" s="409"/>
      <c r="W632" s="409"/>
      <c r="X632" s="409"/>
      <c r="Y632" s="409"/>
      <c r="Z632" s="409"/>
      <c r="AA632" s="409"/>
      <c r="AB632" s="409"/>
      <c r="AC632" s="409"/>
      <c r="AD632" s="409"/>
    </row>
    <row r="633" ht="16.5" customHeight="1">
      <c r="A633" s="409"/>
      <c r="B633" s="409"/>
      <c r="C633" s="409"/>
      <c r="D633" s="409"/>
      <c r="E633" s="409"/>
      <c r="F633" s="409"/>
      <c r="G633" s="409"/>
      <c r="H633" s="409"/>
      <c r="I633" s="409"/>
      <c r="J633" s="409"/>
      <c r="K633" s="409"/>
      <c r="L633" s="409"/>
      <c r="M633" s="409"/>
      <c r="N633" s="409"/>
      <c r="O633" s="409"/>
      <c r="P633" s="409"/>
      <c r="Q633" s="409"/>
      <c r="R633" s="409"/>
      <c r="S633" s="409"/>
      <c r="T633" s="409"/>
      <c r="U633" s="409"/>
      <c r="V633" s="409"/>
      <c r="W633" s="409"/>
      <c r="X633" s="409"/>
      <c r="Y633" s="409"/>
      <c r="Z633" s="409"/>
      <c r="AA633" s="409"/>
      <c r="AB633" s="409"/>
      <c r="AC633" s="409"/>
      <c r="AD633" s="409"/>
    </row>
    <row r="634" ht="16.5" customHeight="1">
      <c r="A634" s="409"/>
      <c r="B634" s="409"/>
      <c r="C634" s="409"/>
      <c r="D634" s="409"/>
      <c r="E634" s="409"/>
      <c r="F634" s="409"/>
      <c r="G634" s="409"/>
      <c r="H634" s="409"/>
      <c r="I634" s="409"/>
      <c r="J634" s="409"/>
      <c r="K634" s="409"/>
      <c r="L634" s="409"/>
      <c r="M634" s="409"/>
      <c r="N634" s="409"/>
      <c r="O634" s="409"/>
      <c r="P634" s="409"/>
      <c r="Q634" s="409"/>
      <c r="R634" s="409"/>
      <c r="S634" s="409"/>
      <c r="T634" s="409"/>
      <c r="U634" s="409"/>
      <c r="V634" s="409"/>
      <c r="W634" s="409"/>
      <c r="X634" s="409"/>
      <c r="Y634" s="409"/>
      <c r="Z634" s="409"/>
      <c r="AA634" s="409"/>
      <c r="AB634" s="409"/>
      <c r="AC634" s="409"/>
      <c r="AD634" s="409"/>
    </row>
    <row r="635" ht="16.5" customHeight="1">
      <c r="A635" s="409"/>
      <c r="B635" s="409"/>
      <c r="C635" s="409"/>
      <c r="D635" s="409"/>
      <c r="E635" s="409"/>
      <c r="F635" s="409"/>
      <c r="G635" s="409"/>
      <c r="H635" s="409"/>
      <c r="I635" s="409"/>
      <c r="J635" s="409"/>
      <c r="K635" s="409"/>
      <c r="L635" s="409"/>
      <c r="M635" s="409"/>
      <c r="N635" s="409"/>
      <c r="O635" s="409"/>
      <c r="P635" s="409"/>
      <c r="Q635" s="409"/>
      <c r="R635" s="409"/>
      <c r="S635" s="409"/>
      <c r="T635" s="409"/>
      <c r="U635" s="409"/>
      <c r="V635" s="409"/>
      <c r="W635" s="409"/>
      <c r="X635" s="409"/>
      <c r="Y635" s="409"/>
      <c r="Z635" s="409"/>
      <c r="AA635" s="409"/>
      <c r="AB635" s="409"/>
      <c r="AC635" s="409"/>
      <c r="AD635" s="409"/>
    </row>
    <row r="636" ht="16.5" customHeight="1">
      <c r="A636" s="409"/>
      <c r="B636" s="409"/>
      <c r="C636" s="409"/>
      <c r="D636" s="409"/>
      <c r="E636" s="409"/>
      <c r="F636" s="409"/>
      <c r="G636" s="409"/>
      <c r="H636" s="409"/>
      <c r="I636" s="409"/>
      <c r="J636" s="409"/>
      <c r="K636" s="409"/>
      <c r="L636" s="409"/>
      <c r="M636" s="409"/>
      <c r="N636" s="409"/>
      <c r="O636" s="409"/>
      <c r="P636" s="409"/>
      <c r="Q636" s="409"/>
      <c r="R636" s="409"/>
      <c r="S636" s="409"/>
      <c r="T636" s="409"/>
      <c r="U636" s="409"/>
      <c r="V636" s="409"/>
      <c r="W636" s="409"/>
      <c r="X636" s="409"/>
      <c r="Y636" s="409"/>
      <c r="Z636" s="409"/>
      <c r="AA636" s="409"/>
      <c r="AB636" s="409"/>
      <c r="AC636" s="409"/>
      <c r="AD636" s="409"/>
    </row>
    <row r="637" ht="16.5" customHeight="1">
      <c r="A637" s="409"/>
      <c r="B637" s="409"/>
      <c r="C637" s="409"/>
      <c r="D637" s="409"/>
      <c r="E637" s="409"/>
      <c r="F637" s="409"/>
      <c r="G637" s="409"/>
      <c r="H637" s="409"/>
      <c r="I637" s="409"/>
      <c r="J637" s="409"/>
      <c r="K637" s="409"/>
      <c r="L637" s="409"/>
      <c r="M637" s="409"/>
      <c r="N637" s="409"/>
      <c r="O637" s="409"/>
      <c r="P637" s="409"/>
      <c r="Q637" s="409"/>
      <c r="R637" s="409"/>
      <c r="S637" s="409"/>
      <c r="T637" s="409"/>
      <c r="U637" s="409"/>
      <c r="V637" s="409"/>
      <c r="W637" s="409"/>
      <c r="X637" s="409"/>
      <c r="Y637" s="409"/>
      <c r="Z637" s="409"/>
      <c r="AA637" s="409"/>
      <c r="AB637" s="409"/>
      <c r="AC637" s="409"/>
      <c r="AD637" s="409"/>
    </row>
    <row r="638" ht="16.5" customHeight="1">
      <c r="A638" s="409"/>
      <c r="B638" s="409"/>
      <c r="C638" s="409"/>
      <c r="D638" s="409"/>
      <c r="E638" s="409"/>
      <c r="F638" s="409"/>
      <c r="G638" s="409"/>
      <c r="H638" s="409"/>
      <c r="I638" s="409"/>
      <c r="J638" s="409"/>
      <c r="K638" s="409"/>
      <c r="L638" s="409"/>
      <c r="M638" s="409"/>
      <c r="N638" s="409"/>
      <c r="O638" s="409"/>
      <c r="P638" s="409"/>
      <c r="Q638" s="409"/>
      <c r="R638" s="409"/>
      <c r="S638" s="409"/>
      <c r="T638" s="409"/>
      <c r="U638" s="409"/>
      <c r="V638" s="409"/>
      <c r="W638" s="409"/>
      <c r="X638" s="409"/>
      <c r="Y638" s="409"/>
      <c r="Z638" s="409"/>
      <c r="AA638" s="409"/>
      <c r="AB638" s="409"/>
      <c r="AC638" s="409"/>
      <c r="AD638" s="409"/>
    </row>
    <row r="639" ht="16.5" customHeight="1">
      <c r="A639" s="409"/>
      <c r="B639" s="409"/>
      <c r="C639" s="409"/>
      <c r="D639" s="409"/>
      <c r="E639" s="409"/>
      <c r="F639" s="409"/>
      <c r="G639" s="409"/>
      <c r="H639" s="409"/>
      <c r="I639" s="409"/>
      <c r="J639" s="409"/>
      <c r="K639" s="409"/>
      <c r="L639" s="409"/>
      <c r="M639" s="409"/>
      <c r="N639" s="409"/>
      <c r="O639" s="409"/>
      <c r="P639" s="409"/>
      <c r="Q639" s="409"/>
      <c r="R639" s="409"/>
      <c r="S639" s="409"/>
      <c r="T639" s="409"/>
      <c r="U639" s="409"/>
      <c r="V639" s="409"/>
      <c r="W639" s="409"/>
      <c r="X639" s="409"/>
      <c r="Y639" s="409"/>
      <c r="Z639" s="409"/>
      <c r="AA639" s="409"/>
      <c r="AB639" s="409"/>
      <c r="AC639" s="409"/>
      <c r="AD639" s="409"/>
    </row>
    <row r="640" ht="16.5" customHeight="1">
      <c r="A640" s="409"/>
      <c r="B640" s="409"/>
      <c r="C640" s="409"/>
      <c r="D640" s="409"/>
      <c r="E640" s="409"/>
      <c r="F640" s="409"/>
      <c r="G640" s="409"/>
      <c r="H640" s="409"/>
      <c r="I640" s="409"/>
      <c r="J640" s="409"/>
      <c r="K640" s="409"/>
      <c r="L640" s="409"/>
      <c r="M640" s="409"/>
      <c r="N640" s="409"/>
      <c r="O640" s="409"/>
      <c r="P640" s="409"/>
      <c r="Q640" s="409"/>
      <c r="R640" s="409"/>
      <c r="S640" s="409"/>
      <c r="T640" s="409"/>
      <c r="U640" s="409"/>
      <c r="V640" s="409"/>
      <c r="W640" s="409"/>
      <c r="X640" s="409"/>
      <c r="Y640" s="409"/>
      <c r="Z640" s="409"/>
      <c r="AA640" s="409"/>
      <c r="AB640" s="409"/>
      <c r="AC640" s="409"/>
      <c r="AD640" s="409"/>
    </row>
    <row r="641" ht="16.5" customHeight="1">
      <c r="A641" s="409"/>
      <c r="B641" s="409"/>
      <c r="C641" s="409"/>
      <c r="D641" s="409"/>
      <c r="E641" s="409"/>
      <c r="F641" s="409"/>
      <c r="G641" s="409"/>
      <c r="H641" s="409"/>
      <c r="I641" s="409"/>
      <c r="J641" s="409"/>
      <c r="K641" s="409"/>
      <c r="L641" s="409"/>
      <c r="M641" s="409"/>
      <c r="N641" s="409"/>
      <c r="O641" s="409"/>
      <c r="P641" s="409"/>
      <c r="Q641" s="409"/>
      <c r="R641" s="409"/>
      <c r="S641" s="409"/>
      <c r="T641" s="409"/>
      <c r="U641" s="409"/>
      <c r="V641" s="409"/>
      <c r="W641" s="409"/>
      <c r="X641" s="409"/>
      <c r="Y641" s="409"/>
      <c r="Z641" s="409"/>
      <c r="AA641" s="409"/>
      <c r="AB641" s="409"/>
      <c r="AC641" s="409"/>
      <c r="AD641" s="409"/>
    </row>
    <row r="642" ht="16.5" customHeight="1">
      <c r="A642" s="409"/>
      <c r="B642" s="409"/>
      <c r="C642" s="409"/>
      <c r="D642" s="409"/>
      <c r="E642" s="409"/>
      <c r="F642" s="409"/>
      <c r="G642" s="409"/>
      <c r="H642" s="409"/>
      <c r="I642" s="409"/>
      <c r="J642" s="409"/>
      <c r="K642" s="409"/>
      <c r="L642" s="409"/>
      <c r="M642" s="409"/>
      <c r="N642" s="409"/>
      <c r="O642" s="409"/>
      <c r="P642" s="409"/>
      <c r="Q642" s="409"/>
      <c r="R642" s="409"/>
      <c r="S642" s="409"/>
      <c r="T642" s="409"/>
      <c r="U642" s="409"/>
      <c r="V642" s="409"/>
      <c r="W642" s="409"/>
      <c r="X642" s="409"/>
      <c r="Y642" s="409"/>
      <c r="Z642" s="409"/>
      <c r="AA642" s="409"/>
      <c r="AB642" s="409"/>
      <c r="AC642" s="409"/>
      <c r="AD642" s="409"/>
    </row>
    <row r="643" ht="16.5" customHeight="1">
      <c r="A643" s="409"/>
      <c r="B643" s="409"/>
      <c r="C643" s="409"/>
      <c r="D643" s="409"/>
      <c r="E643" s="409"/>
      <c r="F643" s="409"/>
      <c r="G643" s="409"/>
      <c r="H643" s="409"/>
      <c r="I643" s="409"/>
      <c r="J643" s="409"/>
      <c r="K643" s="409"/>
      <c r="L643" s="409"/>
      <c r="M643" s="409"/>
      <c r="N643" s="409"/>
      <c r="O643" s="409"/>
      <c r="P643" s="409"/>
      <c r="Q643" s="409"/>
      <c r="R643" s="409"/>
      <c r="S643" s="409"/>
      <c r="T643" s="409"/>
      <c r="U643" s="409"/>
      <c r="V643" s="409"/>
      <c r="W643" s="409"/>
      <c r="X643" s="409"/>
      <c r="Y643" s="409"/>
      <c r="Z643" s="409"/>
      <c r="AA643" s="409"/>
      <c r="AB643" s="409"/>
      <c r="AC643" s="409"/>
      <c r="AD643" s="409"/>
    </row>
    <row r="644" ht="16.5" customHeight="1">
      <c r="A644" s="409"/>
      <c r="B644" s="409"/>
      <c r="C644" s="409"/>
      <c r="D644" s="409"/>
      <c r="E644" s="409"/>
      <c r="F644" s="409"/>
      <c r="G644" s="409"/>
      <c r="H644" s="409"/>
      <c r="I644" s="409"/>
      <c r="J644" s="409"/>
      <c r="K644" s="409"/>
      <c r="L644" s="409"/>
      <c r="M644" s="409"/>
      <c r="N644" s="409"/>
      <c r="O644" s="409"/>
      <c r="P644" s="409"/>
      <c r="Q644" s="409"/>
      <c r="R644" s="409"/>
      <c r="S644" s="409"/>
      <c r="T644" s="409"/>
      <c r="U644" s="409"/>
      <c r="V644" s="409"/>
      <c r="W644" s="409"/>
      <c r="X644" s="409"/>
      <c r="Y644" s="409"/>
      <c r="Z644" s="409"/>
      <c r="AA644" s="409"/>
      <c r="AB644" s="409"/>
      <c r="AC644" s="409"/>
      <c r="AD644" s="409"/>
    </row>
    <row r="645" ht="16.5" customHeight="1">
      <c r="A645" s="409"/>
      <c r="B645" s="409"/>
      <c r="C645" s="409"/>
      <c r="D645" s="409"/>
      <c r="E645" s="409"/>
      <c r="F645" s="409"/>
      <c r="G645" s="409"/>
      <c r="H645" s="409"/>
      <c r="I645" s="409"/>
      <c r="J645" s="409"/>
      <c r="K645" s="409"/>
      <c r="L645" s="409"/>
      <c r="M645" s="409"/>
      <c r="N645" s="409"/>
      <c r="O645" s="409"/>
      <c r="P645" s="409"/>
      <c r="Q645" s="409"/>
      <c r="R645" s="409"/>
      <c r="S645" s="409"/>
      <c r="T645" s="409"/>
      <c r="U645" s="409"/>
      <c r="V645" s="409"/>
      <c r="W645" s="409"/>
      <c r="X645" s="409"/>
      <c r="Y645" s="409"/>
      <c r="Z645" s="409"/>
      <c r="AA645" s="409"/>
      <c r="AB645" s="409"/>
      <c r="AC645" s="409"/>
      <c r="AD645" s="409"/>
    </row>
    <row r="646" ht="16.5" customHeight="1">
      <c r="A646" s="409"/>
      <c r="B646" s="409"/>
      <c r="C646" s="409"/>
      <c r="D646" s="409"/>
      <c r="E646" s="409"/>
      <c r="F646" s="409"/>
      <c r="G646" s="409"/>
      <c r="H646" s="409"/>
      <c r="I646" s="409"/>
      <c r="J646" s="409"/>
      <c r="K646" s="409"/>
      <c r="L646" s="409"/>
      <c r="M646" s="409"/>
      <c r="N646" s="409"/>
      <c r="O646" s="409"/>
      <c r="P646" s="409"/>
      <c r="Q646" s="409"/>
      <c r="R646" s="409"/>
      <c r="S646" s="409"/>
      <c r="T646" s="409"/>
      <c r="U646" s="409"/>
      <c r="V646" s="409"/>
      <c r="W646" s="409"/>
      <c r="X646" s="409"/>
      <c r="Y646" s="409"/>
      <c r="Z646" s="409"/>
      <c r="AA646" s="409"/>
      <c r="AB646" s="409"/>
      <c r="AC646" s="409"/>
      <c r="AD646" s="409"/>
    </row>
    <row r="647" ht="16.5" customHeight="1">
      <c r="A647" s="409"/>
      <c r="B647" s="409"/>
      <c r="C647" s="409"/>
      <c r="D647" s="409"/>
      <c r="E647" s="409"/>
      <c r="F647" s="409"/>
      <c r="G647" s="409"/>
      <c r="H647" s="409"/>
      <c r="I647" s="409"/>
      <c r="J647" s="409"/>
      <c r="K647" s="409"/>
      <c r="L647" s="409"/>
      <c r="M647" s="409"/>
      <c r="N647" s="409"/>
      <c r="O647" s="409"/>
      <c r="P647" s="409"/>
      <c r="Q647" s="409"/>
      <c r="R647" s="409"/>
      <c r="S647" s="409"/>
      <c r="T647" s="409"/>
      <c r="U647" s="409"/>
      <c r="V647" s="409"/>
      <c r="W647" s="409"/>
      <c r="X647" s="409"/>
      <c r="Y647" s="409"/>
      <c r="Z647" s="409"/>
      <c r="AA647" s="409"/>
      <c r="AB647" s="409"/>
      <c r="AC647" s="409"/>
      <c r="AD647" s="409"/>
    </row>
    <row r="648" ht="16.5" customHeight="1">
      <c r="A648" s="409"/>
      <c r="B648" s="409"/>
      <c r="C648" s="409"/>
      <c r="D648" s="409"/>
      <c r="E648" s="409"/>
      <c r="F648" s="409"/>
      <c r="G648" s="409"/>
      <c r="H648" s="409"/>
      <c r="I648" s="409"/>
      <c r="J648" s="409"/>
      <c r="K648" s="409"/>
      <c r="L648" s="409"/>
      <c r="M648" s="409"/>
      <c r="N648" s="409"/>
      <c r="O648" s="409"/>
      <c r="P648" s="409"/>
      <c r="Q648" s="409"/>
      <c r="R648" s="409"/>
      <c r="S648" s="409"/>
      <c r="T648" s="409"/>
      <c r="U648" s="409"/>
      <c r="V648" s="409"/>
      <c r="W648" s="409"/>
      <c r="X648" s="409"/>
      <c r="Y648" s="409"/>
      <c r="Z648" s="409"/>
      <c r="AA648" s="409"/>
      <c r="AB648" s="409"/>
      <c r="AC648" s="409"/>
      <c r="AD648" s="409"/>
    </row>
    <row r="649" ht="16.5" customHeight="1">
      <c r="A649" s="409"/>
      <c r="B649" s="409"/>
      <c r="C649" s="409"/>
      <c r="D649" s="409"/>
      <c r="E649" s="409"/>
      <c r="F649" s="409"/>
      <c r="G649" s="409"/>
      <c r="H649" s="409"/>
      <c r="I649" s="409"/>
      <c r="J649" s="409"/>
      <c r="K649" s="409"/>
      <c r="L649" s="409"/>
      <c r="M649" s="409"/>
      <c r="N649" s="409"/>
      <c r="O649" s="409"/>
      <c r="P649" s="409"/>
      <c r="Q649" s="409"/>
      <c r="R649" s="409"/>
      <c r="S649" s="409"/>
      <c r="T649" s="409"/>
      <c r="U649" s="409"/>
      <c r="V649" s="409"/>
      <c r="W649" s="409"/>
      <c r="X649" s="409"/>
      <c r="Y649" s="409"/>
      <c r="Z649" s="409"/>
      <c r="AA649" s="409"/>
      <c r="AB649" s="409"/>
      <c r="AC649" s="409"/>
      <c r="AD649" s="409"/>
    </row>
    <row r="650" ht="16.5" customHeight="1">
      <c r="A650" s="409"/>
      <c r="B650" s="409"/>
      <c r="C650" s="409"/>
      <c r="D650" s="409"/>
      <c r="E650" s="409"/>
      <c r="F650" s="409"/>
      <c r="G650" s="409"/>
      <c r="H650" s="409"/>
      <c r="I650" s="409"/>
      <c r="J650" s="409"/>
      <c r="K650" s="409"/>
      <c r="L650" s="409"/>
      <c r="M650" s="409"/>
      <c r="N650" s="409"/>
      <c r="O650" s="409"/>
      <c r="P650" s="409"/>
      <c r="Q650" s="409"/>
      <c r="R650" s="409"/>
      <c r="S650" s="409"/>
      <c r="T650" s="409"/>
      <c r="U650" s="409"/>
      <c r="V650" s="409"/>
      <c r="W650" s="409"/>
      <c r="X650" s="409"/>
      <c r="Y650" s="409"/>
      <c r="Z650" s="409"/>
      <c r="AA650" s="409"/>
      <c r="AB650" s="409"/>
      <c r="AC650" s="409"/>
      <c r="AD650" s="409"/>
    </row>
    <row r="651" ht="16.5" customHeight="1">
      <c r="A651" s="409"/>
      <c r="B651" s="409"/>
      <c r="C651" s="409"/>
      <c r="D651" s="409"/>
      <c r="E651" s="409"/>
      <c r="F651" s="409"/>
      <c r="G651" s="409"/>
      <c r="H651" s="409"/>
      <c r="I651" s="409"/>
      <c r="J651" s="409"/>
      <c r="K651" s="409"/>
      <c r="L651" s="409"/>
      <c r="M651" s="409"/>
      <c r="N651" s="409"/>
      <c r="O651" s="409"/>
      <c r="P651" s="409"/>
      <c r="Q651" s="409"/>
      <c r="R651" s="409"/>
      <c r="S651" s="409"/>
      <c r="T651" s="409"/>
      <c r="U651" s="409"/>
      <c r="V651" s="409"/>
      <c r="W651" s="409"/>
      <c r="X651" s="409"/>
      <c r="Y651" s="409"/>
      <c r="Z651" s="409"/>
      <c r="AA651" s="409"/>
      <c r="AB651" s="409"/>
      <c r="AC651" s="409"/>
      <c r="AD651" s="409"/>
    </row>
    <row r="652" ht="16.5" customHeight="1">
      <c r="A652" s="409"/>
      <c r="B652" s="409"/>
      <c r="C652" s="409"/>
      <c r="D652" s="409"/>
      <c r="E652" s="409"/>
      <c r="F652" s="409"/>
      <c r="G652" s="409"/>
      <c r="H652" s="409"/>
      <c r="I652" s="409"/>
      <c r="J652" s="409"/>
      <c r="K652" s="409"/>
      <c r="L652" s="409"/>
      <c r="M652" s="409"/>
      <c r="N652" s="409"/>
      <c r="O652" s="409"/>
      <c r="P652" s="409"/>
      <c r="Q652" s="409"/>
      <c r="R652" s="409"/>
      <c r="S652" s="409"/>
      <c r="T652" s="409"/>
      <c r="U652" s="409"/>
      <c r="V652" s="409"/>
      <c r="W652" s="409"/>
      <c r="X652" s="409"/>
      <c r="Y652" s="409"/>
      <c r="Z652" s="409"/>
      <c r="AA652" s="409"/>
      <c r="AB652" s="409"/>
      <c r="AC652" s="409"/>
      <c r="AD652" s="409"/>
    </row>
    <row r="653" ht="16.5" customHeight="1">
      <c r="A653" s="409"/>
      <c r="B653" s="409"/>
      <c r="C653" s="409"/>
      <c r="D653" s="409"/>
      <c r="E653" s="409"/>
      <c r="F653" s="409"/>
      <c r="G653" s="409"/>
      <c r="H653" s="409"/>
      <c r="I653" s="409"/>
      <c r="J653" s="409"/>
      <c r="K653" s="409"/>
      <c r="L653" s="409"/>
      <c r="M653" s="409"/>
      <c r="N653" s="409"/>
      <c r="O653" s="409"/>
      <c r="P653" s="409"/>
      <c r="Q653" s="409"/>
      <c r="R653" s="409"/>
      <c r="S653" s="409"/>
      <c r="T653" s="409"/>
      <c r="U653" s="409"/>
      <c r="V653" s="409"/>
      <c r="W653" s="409"/>
      <c r="X653" s="409"/>
      <c r="Y653" s="409"/>
      <c r="Z653" s="409"/>
      <c r="AA653" s="409"/>
      <c r="AB653" s="409"/>
      <c r="AC653" s="409"/>
      <c r="AD653" s="409"/>
    </row>
    <row r="654" ht="16.5" customHeight="1">
      <c r="A654" s="409"/>
      <c r="B654" s="409"/>
      <c r="C654" s="409"/>
      <c r="D654" s="409"/>
      <c r="E654" s="409"/>
      <c r="F654" s="409"/>
      <c r="G654" s="409"/>
      <c r="H654" s="409"/>
      <c r="I654" s="409"/>
      <c r="J654" s="409"/>
      <c r="K654" s="409"/>
      <c r="L654" s="409"/>
      <c r="M654" s="409"/>
      <c r="N654" s="409"/>
      <c r="O654" s="409"/>
      <c r="P654" s="409"/>
      <c r="Q654" s="409"/>
      <c r="R654" s="409"/>
      <c r="S654" s="409"/>
      <c r="T654" s="409"/>
      <c r="U654" s="409"/>
      <c r="V654" s="409"/>
      <c r="W654" s="409"/>
      <c r="X654" s="409"/>
      <c r="Y654" s="409"/>
      <c r="Z654" s="409"/>
      <c r="AA654" s="409"/>
      <c r="AB654" s="409"/>
      <c r="AC654" s="409"/>
      <c r="AD654" s="409"/>
    </row>
    <row r="655" ht="16.5" customHeight="1">
      <c r="A655" s="409"/>
      <c r="B655" s="409"/>
      <c r="C655" s="409"/>
      <c r="D655" s="409"/>
      <c r="E655" s="409"/>
      <c r="F655" s="409"/>
      <c r="G655" s="409"/>
      <c r="H655" s="409"/>
      <c r="I655" s="409"/>
      <c r="J655" s="409"/>
      <c r="K655" s="409"/>
      <c r="L655" s="409"/>
      <c r="M655" s="409"/>
      <c r="N655" s="409"/>
      <c r="O655" s="409"/>
      <c r="P655" s="409"/>
      <c r="Q655" s="409"/>
      <c r="R655" s="409"/>
      <c r="S655" s="409"/>
      <c r="T655" s="409"/>
      <c r="U655" s="409"/>
      <c r="V655" s="409"/>
      <c r="W655" s="409"/>
      <c r="X655" s="409"/>
      <c r="Y655" s="409"/>
      <c r="Z655" s="409"/>
      <c r="AA655" s="409"/>
      <c r="AB655" s="409"/>
      <c r="AC655" s="409"/>
      <c r="AD655" s="409"/>
    </row>
    <row r="656" ht="16.5" customHeight="1">
      <c r="A656" s="409"/>
      <c r="B656" s="409"/>
      <c r="C656" s="409"/>
      <c r="D656" s="409"/>
      <c r="E656" s="409"/>
      <c r="F656" s="409"/>
      <c r="G656" s="409"/>
      <c r="H656" s="409"/>
      <c r="I656" s="409"/>
      <c r="J656" s="409"/>
      <c r="K656" s="409"/>
      <c r="L656" s="409"/>
      <c r="M656" s="409"/>
      <c r="N656" s="409"/>
      <c r="O656" s="409"/>
      <c r="P656" s="409"/>
      <c r="Q656" s="409"/>
      <c r="R656" s="409"/>
      <c r="S656" s="409"/>
      <c r="T656" s="409"/>
      <c r="U656" s="409"/>
      <c r="V656" s="409"/>
      <c r="W656" s="409"/>
      <c r="X656" s="409"/>
      <c r="Y656" s="409"/>
      <c r="Z656" s="409"/>
      <c r="AA656" s="409"/>
      <c r="AB656" s="409"/>
      <c r="AC656" s="409"/>
      <c r="AD656" s="409"/>
    </row>
    <row r="657" ht="16.5" customHeight="1">
      <c r="A657" s="409"/>
      <c r="B657" s="409"/>
      <c r="C657" s="409"/>
      <c r="D657" s="409"/>
      <c r="E657" s="409"/>
      <c r="F657" s="409"/>
      <c r="G657" s="409"/>
      <c r="H657" s="409"/>
      <c r="I657" s="409"/>
      <c r="J657" s="409"/>
      <c r="K657" s="409"/>
      <c r="L657" s="409"/>
      <c r="M657" s="409"/>
      <c r="N657" s="409"/>
      <c r="O657" s="409"/>
      <c r="P657" s="409"/>
      <c r="Q657" s="409"/>
      <c r="R657" s="409"/>
      <c r="S657" s="409"/>
      <c r="T657" s="409"/>
      <c r="U657" s="409"/>
      <c r="V657" s="409"/>
      <c r="W657" s="409"/>
      <c r="X657" s="409"/>
      <c r="Y657" s="409"/>
      <c r="Z657" s="409"/>
      <c r="AA657" s="409"/>
      <c r="AB657" s="409"/>
      <c r="AC657" s="409"/>
      <c r="AD657" s="409"/>
    </row>
    <row r="658" ht="16.5" customHeight="1">
      <c r="A658" s="409"/>
      <c r="B658" s="409"/>
      <c r="C658" s="409"/>
      <c r="D658" s="409"/>
      <c r="E658" s="409"/>
      <c r="F658" s="409"/>
      <c r="G658" s="409"/>
      <c r="H658" s="409"/>
      <c r="I658" s="409"/>
      <c r="J658" s="409"/>
      <c r="K658" s="409"/>
      <c r="L658" s="409"/>
      <c r="M658" s="409"/>
      <c r="N658" s="409"/>
      <c r="O658" s="409"/>
      <c r="P658" s="409"/>
      <c r="Q658" s="409"/>
      <c r="R658" s="409"/>
      <c r="S658" s="409"/>
      <c r="T658" s="409"/>
      <c r="U658" s="409"/>
      <c r="V658" s="409"/>
      <c r="W658" s="409"/>
      <c r="X658" s="409"/>
      <c r="Y658" s="409"/>
      <c r="Z658" s="409"/>
      <c r="AA658" s="409"/>
      <c r="AB658" s="409"/>
      <c r="AC658" s="409"/>
      <c r="AD658" s="409"/>
    </row>
    <row r="659" ht="16.5" customHeight="1">
      <c r="A659" s="409"/>
      <c r="B659" s="409"/>
      <c r="C659" s="409"/>
      <c r="D659" s="409"/>
      <c r="E659" s="409"/>
      <c r="F659" s="409"/>
      <c r="G659" s="409"/>
      <c r="H659" s="409"/>
      <c r="I659" s="409"/>
      <c r="J659" s="409"/>
      <c r="K659" s="409"/>
      <c r="L659" s="409"/>
      <c r="M659" s="409"/>
      <c r="N659" s="409"/>
      <c r="O659" s="409"/>
      <c r="P659" s="409"/>
      <c r="Q659" s="409"/>
      <c r="R659" s="409"/>
      <c r="S659" s="409"/>
      <c r="T659" s="409"/>
      <c r="U659" s="409"/>
      <c r="V659" s="409"/>
      <c r="W659" s="409"/>
      <c r="X659" s="409"/>
      <c r="Y659" s="409"/>
      <c r="Z659" s="409"/>
      <c r="AA659" s="409"/>
      <c r="AB659" s="409"/>
      <c r="AC659" s="409"/>
      <c r="AD659" s="409"/>
    </row>
    <row r="660" ht="16.5" customHeight="1">
      <c r="A660" s="409"/>
      <c r="B660" s="409"/>
      <c r="C660" s="409"/>
      <c r="D660" s="409"/>
      <c r="E660" s="409"/>
      <c r="F660" s="409"/>
      <c r="G660" s="409"/>
      <c r="H660" s="409"/>
      <c r="I660" s="409"/>
      <c r="J660" s="409"/>
      <c r="K660" s="409"/>
      <c r="L660" s="409"/>
      <c r="M660" s="409"/>
      <c r="N660" s="409"/>
      <c r="O660" s="409"/>
      <c r="P660" s="409"/>
      <c r="Q660" s="409"/>
      <c r="R660" s="409"/>
      <c r="S660" s="409"/>
      <c r="T660" s="409"/>
      <c r="U660" s="409"/>
      <c r="V660" s="409"/>
      <c r="W660" s="409"/>
      <c r="X660" s="409"/>
      <c r="Y660" s="409"/>
      <c r="Z660" s="409"/>
      <c r="AA660" s="409"/>
      <c r="AB660" s="409"/>
      <c r="AC660" s="409"/>
      <c r="AD660" s="409"/>
    </row>
    <row r="661" ht="16.5" customHeight="1">
      <c r="A661" s="409"/>
      <c r="B661" s="409"/>
      <c r="C661" s="409"/>
      <c r="D661" s="409"/>
      <c r="E661" s="409"/>
      <c r="F661" s="409"/>
      <c r="G661" s="409"/>
      <c r="H661" s="409"/>
      <c r="I661" s="409"/>
      <c r="J661" s="409"/>
      <c r="K661" s="409"/>
      <c r="L661" s="409"/>
      <c r="M661" s="409"/>
      <c r="N661" s="409"/>
      <c r="O661" s="409"/>
      <c r="P661" s="409"/>
      <c r="Q661" s="409"/>
      <c r="R661" s="409"/>
      <c r="S661" s="409"/>
      <c r="T661" s="409"/>
      <c r="U661" s="409"/>
      <c r="V661" s="409"/>
      <c r="W661" s="409"/>
      <c r="X661" s="409"/>
      <c r="Y661" s="409"/>
      <c r="Z661" s="409"/>
      <c r="AA661" s="409"/>
      <c r="AB661" s="409"/>
      <c r="AC661" s="409"/>
      <c r="AD661" s="409"/>
    </row>
    <row r="662" ht="16.5" customHeight="1">
      <c r="A662" s="409"/>
      <c r="B662" s="409"/>
      <c r="C662" s="409"/>
      <c r="D662" s="409"/>
      <c r="E662" s="409"/>
      <c r="F662" s="409"/>
      <c r="G662" s="409"/>
      <c r="H662" s="409"/>
      <c r="I662" s="409"/>
      <c r="J662" s="409"/>
      <c r="K662" s="409"/>
      <c r="L662" s="409"/>
      <c r="M662" s="409"/>
      <c r="N662" s="409"/>
      <c r="O662" s="409"/>
      <c r="P662" s="409"/>
      <c r="Q662" s="409"/>
      <c r="R662" s="409"/>
      <c r="S662" s="409"/>
      <c r="T662" s="409"/>
      <c r="U662" s="409"/>
      <c r="V662" s="409"/>
      <c r="W662" s="409"/>
      <c r="X662" s="409"/>
      <c r="Y662" s="409"/>
      <c r="Z662" s="409"/>
      <c r="AA662" s="409"/>
      <c r="AB662" s="409"/>
      <c r="AC662" s="409"/>
      <c r="AD662" s="409"/>
    </row>
    <row r="663" ht="16.5" customHeight="1">
      <c r="A663" s="409"/>
      <c r="B663" s="409"/>
      <c r="C663" s="409"/>
      <c r="D663" s="409"/>
      <c r="E663" s="409"/>
      <c r="F663" s="409"/>
      <c r="G663" s="409"/>
      <c r="H663" s="409"/>
      <c r="I663" s="409"/>
      <c r="J663" s="409"/>
      <c r="K663" s="409"/>
      <c r="L663" s="409"/>
      <c r="M663" s="409"/>
      <c r="N663" s="409"/>
      <c r="O663" s="409"/>
      <c r="P663" s="409"/>
      <c r="Q663" s="409"/>
      <c r="R663" s="409"/>
      <c r="S663" s="409"/>
      <c r="T663" s="409"/>
      <c r="U663" s="409"/>
      <c r="V663" s="409"/>
      <c r="W663" s="409"/>
      <c r="X663" s="409"/>
      <c r="Y663" s="409"/>
      <c r="Z663" s="409"/>
      <c r="AA663" s="409"/>
      <c r="AB663" s="409"/>
      <c r="AC663" s="409"/>
      <c r="AD663" s="409"/>
    </row>
    <row r="664" ht="16.5" customHeight="1">
      <c r="A664" s="409"/>
      <c r="B664" s="409"/>
      <c r="C664" s="409"/>
      <c r="D664" s="409"/>
      <c r="E664" s="409"/>
      <c r="F664" s="409"/>
      <c r="G664" s="409"/>
      <c r="H664" s="409"/>
      <c r="I664" s="409"/>
      <c r="J664" s="409"/>
      <c r="K664" s="409"/>
      <c r="L664" s="409"/>
      <c r="M664" s="409"/>
      <c r="N664" s="409"/>
      <c r="O664" s="409"/>
      <c r="P664" s="409"/>
      <c r="Q664" s="409"/>
      <c r="R664" s="409"/>
      <c r="S664" s="409"/>
      <c r="T664" s="409"/>
      <c r="U664" s="409"/>
      <c r="V664" s="409"/>
      <c r="W664" s="409"/>
      <c r="X664" s="409"/>
      <c r="Y664" s="409"/>
      <c r="Z664" s="409"/>
      <c r="AA664" s="409"/>
      <c r="AB664" s="409"/>
      <c r="AC664" s="409"/>
      <c r="AD664" s="409"/>
    </row>
    <row r="665" ht="16.5" customHeight="1">
      <c r="A665" s="409"/>
      <c r="B665" s="409"/>
      <c r="C665" s="409"/>
      <c r="D665" s="409"/>
      <c r="E665" s="409"/>
      <c r="F665" s="409"/>
      <c r="G665" s="409"/>
      <c r="H665" s="409"/>
      <c r="I665" s="409"/>
      <c r="J665" s="409"/>
      <c r="K665" s="409"/>
      <c r="L665" s="409"/>
      <c r="M665" s="409"/>
      <c r="N665" s="409"/>
      <c r="O665" s="409"/>
      <c r="P665" s="409"/>
      <c r="Q665" s="409"/>
      <c r="R665" s="409"/>
      <c r="S665" s="409"/>
      <c r="T665" s="409"/>
      <c r="U665" s="409"/>
      <c r="V665" s="409"/>
      <c r="W665" s="409"/>
      <c r="X665" s="409"/>
      <c r="Y665" s="409"/>
      <c r="Z665" s="409"/>
      <c r="AA665" s="409"/>
      <c r="AB665" s="409"/>
      <c r="AC665" s="409"/>
      <c r="AD665" s="409"/>
    </row>
    <row r="666" ht="16.5" customHeight="1">
      <c r="A666" s="409"/>
      <c r="B666" s="409"/>
      <c r="C666" s="409"/>
      <c r="D666" s="409"/>
      <c r="E666" s="409"/>
      <c r="F666" s="409"/>
      <c r="G666" s="409"/>
      <c r="H666" s="409"/>
      <c r="I666" s="409"/>
      <c r="J666" s="409"/>
      <c r="K666" s="409"/>
      <c r="L666" s="409"/>
      <c r="M666" s="409"/>
      <c r="N666" s="409"/>
      <c r="O666" s="409"/>
      <c r="P666" s="409"/>
      <c r="Q666" s="409"/>
      <c r="R666" s="409"/>
      <c r="S666" s="409"/>
      <c r="T666" s="409"/>
      <c r="U666" s="409"/>
      <c r="V666" s="409"/>
      <c r="W666" s="409"/>
      <c r="X666" s="409"/>
      <c r="Y666" s="409"/>
      <c r="Z666" s="409"/>
      <c r="AA666" s="409"/>
      <c r="AB666" s="409"/>
      <c r="AC666" s="409"/>
      <c r="AD666" s="409"/>
    </row>
    <row r="667" ht="16.5" customHeight="1">
      <c r="A667" s="409"/>
      <c r="B667" s="409"/>
      <c r="C667" s="409"/>
      <c r="D667" s="409"/>
      <c r="E667" s="409"/>
      <c r="F667" s="409"/>
      <c r="G667" s="409"/>
      <c r="H667" s="409"/>
      <c r="I667" s="409"/>
      <c r="J667" s="409"/>
      <c r="K667" s="409"/>
      <c r="L667" s="409"/>
      <c r="M667" s="409"/>
      <c r="N667" s="409"/>
      <c r="O667" s="409"/>
      <c r="P667" s="409"/>
      <c r="Q667" s="409"/>
      <c r="R667" s="409"/>
      <c r="S667" s="409"/>
      <c r="T667" s="409"/>
      <c r="U667" s="409"/>
      <c r="V667" s="409"/>
      <c r="W667" s="409"/>
      <c r="X667" s="409"/>
      <c r="Y667" s="409"/>
      <c r="Z667" s="409"/>
      <c r="AA667" s="409"/>
      <c r="AB667" s="409"/>
      <c r="AC667" s="409"/>
      <c r="AD667" s="409"/>
    </row>
    <row r="668" ht="16.5" customHeight="1">
      <c r="A668" s="409"/>
      <c r="B668" s="409"/>
      <c r="C668" s="409"/>
      <c r="D668" s="409"/>
      <c r="E668" s="409"/>
      <c r="F668" s="409"/>
      <c r="G668" s="409"/>
      <c r="H668" s="409"/>
      <c r="I668" s="409"/>
      <c r="J668" s="409"/>
      <c r="K668" s="409"/>
      <c r="L668" s="409"/>
      <c r="M668" s="409"/>
      <c r="N668" s="409"/>
      <c r="O668" s="409"/>
      <c r="P668" s="409"/>
      <c r="Q668" s="409"/>
      <c r="R668" s="409"/>
      <c r="S668" s="409"/>
      <c r="T668" s="409"/>
      <c r="U668" s="409"/>
      <c r="V668" s="409"/>
      <c r="W668" s="409"/>
      <c r="X668" s="409"/>
      <c r="Y668" s="409"/>
      <c r="Z668" s="409"/>
      <c r="AA668" s="409"/>
      <c r="AB668" s="409"/>
      <c r="AC668" s="409"/>
      <c r="AD668" s="409"/>
    </row>
    <row r="669" ht="16.5" customHeight="1">
      <c r="A669" s="409"/>
      <c r="B669" s="409"/>
      <c r="C669" s="409"/>
      <c r="D669" s="409"/>
      <c r="E669" s="409"/>
      <c r="F669" s="409"/>
      <c r="G669" s="409"/>
      <c r="H669" s="409"/>
      <c r="I669" s="409"/>
      <c r="J669" s="409"/>
      <c r="K669" s="409"/>
      <c r="L669" s="409"/>
      <c r="M669" s="409"/>
      <c r="N669" s="409"/>
      <c r="O669" s="409"/>
      <c r="P669" s="409"/>
      <c r="Q669" s="409"/>
      <c r="R669" s="409"/>
      <c r="S669" s="409"/>
      <c r="T669" s="409"/>
      <c r="U669" s="409"/>
      <c r="V669" s="409"/>
      <c r="W669" s="409"/>
      <c r="X669" s="409"/>
      <c r="Y669" s="409"/>
      <c r="Z669" s="409"/>
      <c r="AA669" s="409"/>
      <c r="AB669" s="409"/>
      <c r="AC669" s="409"/>
      <c r="AD669" s="409"/>
    </row>
    <row r="670" ht="16.5" customHeight="1">
      <c r="A670" s="409"/>
      <c r="B670" s="409"/>
      <c r="C670" s="409"/>
      <c r="D670" s="409"/>
      <c r="E670" s="409"/>
      <c r="F670" s="409"/>
      <c r="G670" s="409"/>
      <c r="H670" s="409"/>
      <c r="I670" s="409"/>
      <c r="J670" s="409"/>
      <c r="K670" s="409"/>
      <c r="L670" s="409"/>
      <c r="M670" s="409"/>
      <c r="N670" s="409"/>
      <c r="O670" s="409"/>
      <c r="P670" s="409"/>
      <c r="Q670" s="409"/>
      <c r="R670" s="409"/>
      <c r="S670" s="409"/>
      <c r="T670" s="409"/>
      <c r="U670" s="409"/>
      <c r="V670" s="409"/>
      <c r="W670" s="409"/>
      <c r="X670" s="409"/>
      <c r="Y670" s="409"/>
      <c r="Z670" s="409"/>
      <c r="AA670" s="409"/>
      <c r="AB670" s="409"/>
      <c r="AC670" s="409"/>
      <c r="AD670" s="409"/>
    </row>
    <row r="671" ht="16.5" customHeight="1">
      <c r="A671" s="409"/>
      <c r="B671" s="409"/>
      <c r="C671" s="409"/>
      <c r="D671" s="409"/>
      <c r="E671" s="409"/>
      <c r="F671" s="409"/>
      <c r="G671" s="409"/>
      <c r="H671" s="409"/>
      <c r="I671" s="409"/>
      <c r="J671" s="409"/>
      <c r="K671" s="409"/>
      <c r="L671" s="409"/>
      <c r="M671" s="409"/>
      <c r="N671" s="409"/>
      <c r="O671" s="409"/>
      <c r="P671" s="409"/>
      <c r="Q671" s="409"/>
      <c r="R671" s="409"/>
      <c r="S671" s="409"/>
      <c r="T671" s="409"/>
      <c r="U671" s="409"/>
      <c r="V671" s="409"/>
      <c r="W671" s="409"/>
      <c r="X671" s="409"/>
      <c r="Y671" s="409"/>
      <c r="Z671" s="409"/>
      <c r="AA671" s="409"/>
      <c r="AB671" s="409"/>
      <c r="AC671" s="409"/>
      <c r="AD671" s="409"/>
    </row>
    <row r="672" ht="16.5" customHeight="1">
      <c r="A672" s="409"/>
      <c r="B672" s="409"/>
      <c r="C672" s="409"/>
      <c r="D672" s="409"/>
      <c r="E672" s="409"/>
      <c r="F672" s="409"/>
      <c r="G672" s="409"/>
      <c r="H672" s="409"/>
      <c r="I672" s="409"/>
      <c r="J672" s="409"/>
      <c r="K672" s="409"/>
      <c r="L672" s="409"/>
      <c r="M672" s="409"/>
      <c r="N672" s="409"/>
      <c r="O672" s="409"/>
      <c r="P672" s="409"/>
      <c r="Q672" s="409"/>
      <c r="R672" s="409"/>
      <c r="S672" s="409"/>
      <c r="T672" s="409"/>
      <c r="U672" s="409"/>
      <c r="V672" s="409"/>
      <c r="W672" s="409"/>
      <c r="X672" s="409"/>
      <c r="Y672" s="409"/>
      <c r="Z672" s="409"/>
      <c r="AA672" s="409"/>
      <c r="AB672" s="409"/>
      <c r="AC672" s="409"/>
      <c r="AD672" s="409"/>
    </row>
    <row r="673" ht="16.5" customHeight="1">
      <c r="A673" s="409"/>
      <c r="B673" s="409"/>
      <c r="C673" s="409"/>
      <c r="D673" s="409"/>
      <c r="E673" s="409"/>
      <c r="F673" s="409"/>
      <c r="G673" s="409"/>
      <c r="H673" s="409"/>
      <c r="I673" s="409"/>
      <c r="J673" s="409"/>
      <c r="K673" s="409"/>
      <c r="L673" s="409"/>
      <c r="M673" s="409"/>
      <c r="N673" s="409"/>
      <c r="O673" s="409"/>
      <c r="P673" s="409"/>
      <c r="Q673" s="409"/>
      <c r="R673" s="409"/>
      <c r="S673" s="409"/>
      <c r="T673" s="409"/>
      <c r="U673" s="409"/>
      <c r="V673" s="409"/>
      <c r="W673" s="409"/>
      <c r="X673" s="409"/>
      <c r="Y673" s="409"/>
      <c r="Z673" s="409"/>
      <c r="AA673" s="409"/>
      <c r="AB673" s="409"/>
      <c r="AC673" s="409"/>
      <c r="AD673" s="409"/>
    </row>
    <row r="674" ht="16.5" customHeight="1">
      <c r="A674" s="409"/>
      <c r="B674" s="409"/>
      <c r="C674" s="409"/>
      <c r="D674" s="409"/>
      <c r="E674" s="409"/>
      <c r="F674" s="409"/>
      <c r="G674" s="409"/>
      <c r="H674" s="409"/>
      <c r="I674" s="409"/>
      <c r="J674" s="409"/>
      <c r="K674" s="409"/>
      <c r="L674" s="409"/>
      <c r="M674" s="409"/>
      <c r="N674" s="409"/>
      <c r="O674" s="409"/>
      <c r="P674" s="409"/>
      <c r="Q674" s="409"/>
      <c r="R674" s="409"/>
      <c r="S674" s="409"/>
      <c r="T674" s="409"/>
      <c r="U674" s="409"/>
      <c r="V674" s="409"/>
      <c r="W674" s="409"/>
      <c r="X674" s="409"/>
      <c r="Y674" s="409"/>
      <c r="Z674" s="409"/>
      <c r="AA674" s="409"/>
      <c r="AB674" s="409"/>
      <c r="AC674" s="409"/>
      <c r="AD674" s="409"/>
    </row>
    <row r="675" ht="16.5" customHeight="1">
      <c r="A675" s="409"/>
      <c r="B675" s="409"/>
      <c r="C675" s="409"/>
      <c r="D675" s="409"/>
      <c r="E675" s="409"/>
      <c r="F675" s="409"/>
      <c r="G675" s="409"/>
      <c r="H675" s="409"/>
      <c r="I675" s="409"/>
      <c r="J675" s="409"/>
      <c r="K675" s="409"/>
      <c r="L675" s="409"/>
      <c r="M675" s="409"/>
      <c r="N675" s="409"/>
      <c r="O675" s="409"/>
      <c r="P675" s="409"/>
      <c r="Q675" s="409"/>
      <c r="R675" s="409"/>
      <c r="S675" s="409"/>
      <c r="T675" s="409"/>
      <c r="U675" s="409"/>
      <c r="V675" s="409"/>
      <c r="W675" s="409"/>
      <c r="X675" s="409"/>
      <c r="Y675" s="409"/>
      <c r="Z675" s="409"/>
      <c r="AA675" s="409"/>
      <c r="AB675" s="409"/>
      <c r="AC675" s="409"/>
      <c r="AD675" s="409"/>
    </row>
    <row r="676" ht="16.5" customHeight="1">
      <c r="A676" s="409"/>
      <c r="B676" s="409"/>
      <c r="C676" s="409"/>
      <c r="D676" s="409"/>
      <c r="E676" s="409"/>
      <c r="F676" s="409"/>
      <c r="G676" s="409"/>
      <c r="H676" s="409"/>
      <c r="I676" s="409"/>
      <c r="J676" s="409"/>
      <c r="K676" s="409"/>
      <c r="L676" s="409"/>
      <c r="M676" s="409"/>
      <c r="N676" s="409"/>
      <c r="O676" s="409"/>
      <c r="P676" s="409"/>
      <c r="Q676" s="409"/>
      <c r="R676" s="409"/>
      <c r="S676" s="409"/>
      <c r="T676" s="409"/>
      <c r="U676" s="409"/>
      <c r="V676" s="409"/>
      <c r="W676" s="409"/>
      <c r="X676" s="409"/>
      <c r="Y676" s="409"/>
      <c r="Z676" s="409"/>
      <c r="AA676" s="409"/>
      <c r="AB676" s="409"/>
      <c r="AC676" s="409"/>
      <c r="AD676" s="409"/>
    </row>
    <row r="677" ht="16.5" customHeight="1">
      <c r="A677" s="409"/>
      <c r="B677" s="409"/>
      <c r="C677" s="409"/>
      <c r="D677" s="409"/>
      <c r="E677" s="409"/>
      <c r="F677" s="409"/>
      <c r="G677" s="409"/>
      <c r="H677" s="409"/>
      <c r="I677" s="409"/>
      <c r="J677" s="409"/>
      <c r="K677" s="409"/>
      <c r="L677" s="409"/>
      <c r="M677" s="409"/>
      <c r="N677" s="409"/>
      <c r="O677" s="409"/>
      <c r="P677" s="409"/>
      <c r="Q677" s="409"/>
      <c r="R677" s="409"/>
      <c r="S677" s="409"/>
      <c r="T677" s="409"/>
      <c r="U677" s="409"/>
      <c r="V677" s="409"/>
      <c r="W677" s="409"/>
      <c r="X677" s="409"/>
      <c r="Y677" s="409"/>
      <c r="Z677" s="409"/>
      <c r="AA677" s="409"/>
      <c r="AB677" s="409"/>
      <c r="AC677" s="409"/>
      <c r="AD677" s="409"/>
    </row>
    <row r="678" ht="16.5" customHeight="1">
      <c r="A678" s="409"/>
      <c r="B678" s="409"/>
      <c r="C678" s="409"/>
      <c r="D678" s="409"/>
      <c r="E678" s="409"/>
      <c r="F678" s="409"/>
      <c r="G678" s="409"/>
      <c r="H678" s="409"/>
      <c r="I678" s="409"/>
      <c r="J678" s="409"/>
      <c r="K678" s="409"/>
      <c r="L678" s="409"/>
      <c r="M678" s="409"/>
      <c r="N678" s="409"/>
      <c r="O678" s="409"/>
      <c r="P678" s="409"/>
      <c r="Q678" s="409"/>
      <c r="R678" s="409"/>
      <c r="S678" s="409"/>
      <c r="T678" s="409"/>
      <c r="U678" s="409"/>
      <c r="V678" s="409"/>
      <c r="W678" s="409"/>
      <c r="X678" s="409"/>
      <c r="Y678" s="409"/>
      <c r="Z678" s="409"/>
      <c r="AA678" s="409"/>
      <c r="AB678" s="409"/>
      <c r="AC678" s="409"/>
      <c r="AD678" s="409"/>
    </row>
    <row r="679" ht="16.5" customHeight="1">
      <c r="A679" s="409"/>
      <c r="B679" s="409"/>
      <c r="C679" s="409"/>
      <c r="D679" s="409"/>
      <c r="E679" s="409"/>
      <c r="F679" s="409"/>
      <c r="G679" s="409"/>
      <c r="H679" s="409"/>
      <c r="I679" s="409"/>
      <c r="J679" s="409"/>
      <c r="K679" s="409"/>
      <c r="L679" s="409"/>
      <c r="M679" s="409"/>
      <c r="N679" s="409"/>
      <c r="O679" s="409"/>
      <c r="P679" s="409"/>
      <c r="Q679" s="409"/>
      <c r="R679" s="409"/>
      <c r="S679" s="409"/>
      <c r="T679" s="409"/>
      <c r="U679" s="409"/>
      <c r="V679" s="409"/>
      <c r="W679" s="409"/>
      <c r="X679" s="409"/>
      <c r="Y679" s="409"/>
      <c r="Z679" s="409"/>
      <c r="AA679" s="409"/>
      <c r="AB679" s="409"/>
      <c r="AC679" s="409"/>
      <c r="AD679" s="409"/>
    </row>
    <row r="680" ht="16.5" customHeight="1">
      <c r="A680" s="409"/>
      <c r="B680" s="409"/>
      <c r="C680" s="409"/>
      <c r="D680" s="409"/>
      <c r="E680" s="409"/>
      <c r="F680" s="409"/>
      <c r="G680" s="409"/>
      <c r="H680" s="409"/>
      <c r="I680" s="409"/>
      <c r="J680" s="409"/>
      <c r="K680" s="409"/>
      <c r="L680" s="409"/>
      <c r="M680" s="409"/>
      <c r="N680" s="409"/>
      <c r="O680" s="409"/>
      <c r="P680" s="409"/>
      <c r="Q680" s="409"/>
      <c r="R680" s="409"/>
      <c r="S680" s="409"/>
      <c r="T680" s="409"/>
      <c r="U680" s="409"/>
      <c r="V680" s="409"/>
      <c r="W680" s="409"/>
      <c r="X680" s="409"/>
      <c r="Y680" s="409"/>
      <c r="Z680" s="409"/>
      <c r="AA680" s="409"/>
      <c r="AB680" s="409"/>
      <c r="AC680" s="409"/>
      <c r="AD680" s="409"/>
    </row>
    <row r="681" ht="16.5" customHeight="1">
      <c r="A681" s="409"/>
      <c r="B681" s="409"/>
      <c r="C681" s="409"/>
      <c r="D681" s="409"/>
      <c r="E681" s="409"/>
      <c r="F681" s="409"/>
      <c r="G681" s="409"/>
      <c r="H681" s="409"/>
      <c r="I681" s="409"/>
      <c r="J681" s="409"/>
      <c r="K681" s="409"/>
      <c r="L681" s="409"/>
      <c r="M681" s="409"/>
      <c r="N681" s="409"/>
      <c r="O681" s="409"/>
      <c r="P681" s="409"/>
      <c r="Q681" s="409"/>
      <c r="R681" s="409"/>
      <c r="S681" s="409"/>
      <c r="T681" s="409"/>
      <c r="U681" s="409"/>
      <c r="V681" s="409"/>
      <c r="W681" s="409"/>
      <c r="X681" s="409"/>
      <c r="Y681" s="409"/>
      <c r="Z681" s="409"/>
      <c r="AA681" s="409"/>
      <c r="AB681" s="409"/>
      <c r="AC681" s="409"/>
      <c r="AD681" s="409"/>
    </row>
    <row r="682" ht="16.5" customHeight="1">
      <c r="A682" s="409"/>
      <c r="B682" s="409"/>
      <c r="C682" s="409"/>
      <c r="D682" s="409"/>
      <c r="E682" s="409"/>
      <c r="F682" s="409"/>
      <c r="G682" s="409"/>
      <c r="H682" s="409"/>
      <c r="I682" s="409"/>
      <c r="J682" s="409"/>
      <c r="K682" s="409"/>
      <c r="L682" s="409"/>
      <c r="M682" s="409"/>
      <c r="N682" s="409"/>
      <c r="O682" s="409"/>
      <c r="P682" s="409"/>
      <c r="Q682" s="409"/>
      <c r="R682" s="409"/>
      <c r="S682" s="409"/>
      <c r="T682" s="409"/>
      <c r="U682" s="409"/>
      <c r="V682" s="409"/>
      <c r="W682" s="409"/>
      <c r="X682" s="409"/>
      <c r="Y682" s="409"/>
      <c r="Z682" s="409"/>
      <c r="AA682" s="409"/>
      <c r="AB682" s="409"/>
      <c r="AC682" s="409"/>
      <c r="AD682" s="409"/>
    </row>
    <row r="683" ht="16.5" customHeight="1">
      <c r="A683" s="409"/>
      <c r="B683" s="409"/>
      <c r="C683" s="409"/>
      <c r="D683" s="409"/>
      <c r="E683" s="409"/>
      <c r="F683" s="409"/>
      <c r="G683" s="409"/>
      <c r="H683" s="409"/>
      <c r="I683" s="409"/>
      <c r="J683" s="409"/>
      <c r="K683" s="409"/>
      <c r="L683" s="409"/>
      <c r="M683" s="409"/>
      <c r="N683" s="409"/>
      <c r="O683" s="409"/>
      <c r="P683" s="409"/>
      <c r="Q683" s="409"/>
      <c r="R683" s="409"/>
      <c r="S683" s="409"/>
      <c r="T683" s="409"/>
      <c r="U683" s="409"/>
      <c r="V683" s="409"/>
      <c r="W683" s="409"/>
      <c r="X683" s="409"/>
      <c r="Y683" s="409"/>
      <c r="Z683" s="409"/>
      <c r="AA683" s="409"/>
      <c r="AB683" s="409"/>
      <c r="AC683" s="409"/>
      <c r="AD683" s="409"/>
    </row>
    <row r="684" ht="16.5" customHeight="1">
      <c r="A684" s="409"/>
      <c r="B684" s="409"/>
      <c r="C684" s="409"/>
      <c r="D684" s="409"/>
      <c r="E684" s="409"/>
      <c r="F684" s="409"/>
      <c r="G684" s="409"/>
      <c r="H684" s="409"/>
      <c r="I684" s="409"/>
      <c r="J684" s="409"/>
      <c r="K684" s="409"/>
      <c r="L684" s="409"/>
      <c r="M684" s="409"/>
      <c r="N684" s="409"/>
      <c r="O684" s="409"/>
      <c r="P684" s="409"/>
      <c r="Q684" s="409"/>
      <c r="R684" s="409"/>
      <c r="S684" s="409"/>
      <c r="T684" s="409"/>
      <c r="U684" s="409"/>
      <c r="V684" s="409"/>
      <c r="W684" s="409"/>
      <c r="X684" s="409"/>
      <c r="Y684" s="409"/>
      <c r="Z684" s="409"/>
      <c r="AA684" s="409"/>
      <c r="AB684" s="409"/>
      <c r="AC684" s="409"/>
      <c r="AD684" s="409"/>
    </row>
    <row r="685" ht="16.5" customHeight="1">
      <c r="A685" s="409"/>
      <c r="B685" s="409"/>
      <c r="C685" s="409"/>
      <c r="D685" s="409"/>
      <c r="E685" s="409"/>
      <c r="F685" s="409"/>
      <c r="G685" s="409"/>
      <c r="H685" s="409"/>
      <c r="I685" s="409"/>
      <c r="J685" s="409"/>
      <c r="K685" s="409"/>
      <c r="L685" s="409"/>
      <c r="M685" s="409"/>
      <c r="N685" s="409"/>
      <c r="O685" s="409"/>
      <c r="P685" s="409"/>
      <c r="Q685" s="409"/>
      <c r="R685" s="409"/>
      <c r="S685" s="409"/>
      <c r="T685" s="409"/>
      <c r="U685" s="409"/>
      <c r="V685" s="409"/>
      <c r="W685" s="409"/>
      <c r="X685" s="409"/>
      <c r="Y685" s="409"/>
      <c r="Z685" s="409"/>
      <c r="AA685" s="409"/>
      <c r="AB685" s="409"/>
      <c r="AC685" s="409"/>
      <c r="AD685" s="409"/>
    </row>
    <row r="686" ht="16.5" customHeight="1">
      <c r="A686" s="409"/>
      <c r="B686" s="409"/>
      <c r="C686" s="409"/>
      <c r="D686" s="409"/>
      <c r="E686" s="409"/>
      <c r="F686" s="409"/>
      <c r="G686" s="409"/>
      <c r="H686" s="409"/>
      <c r="I686" s="409"/>
      <c r="J686" s="409"/>
      <c r="K686" s="409"/>
      <c r="L686" s="409"/>
      <c r="M686" s="409"/>
      <c r="N686" s="409"/>
      <c r="O686" s="409"/>
      <c r="P686" s="409"/>
      <c r="Q686" s="409"/>
      <c r="R686" s="409"/>
      <c r="S686" s="409"/>
      <c r="T686" s="409"/>
      <c r="U686" s="409"/>
      <c r="V686" s="409"/>
      <c r="W686" s="409"/>
      <c r="X686" s="409"/>
      <c r="Y686" s="409"/>
      <c r="Z686" s="409"/>
      <c r="AA686" s="409"/>
      <c r="AB686" s="409"/>
      <c r="AC686" s="409"/>
      <c r="AD686" s="409"/>
    </row>
    <row r="687" ht="16.5" customHeight="1">
      <c r="A687" s="409"/>
      <c r="B687" s="409"/>
      <c r="C687" s="409"/>
      <c r="D687" s="409"/>
      <c r="E687" s="409"/>
      <c r="F687" s="409"/>
      <c r="G687" s="409"/>
      <c r="H687" s="409"/>
      <c r="I687" s="409"/>
      <c r="J687" s="409"/>
      <c r="K687" s="409"/>
      <c r="L687" s="409"/>
      <c r="M687" s="409"/>
      <c r="N687" s="409"/>
      <c r="O687" s="409"/>
      <c r="P687" s="409"/>
      <c r="Q687" s="409"/>
      <c r="R687" s="409"/>
      <c r="S687" s="409"/>
      <c r="T687" s="409"/>
      <c r="U687" s="409"/>
      <c r="V687" s="409"/>
      <c r="W687" s="409"/>
      <c r="X687" s="409"/>
      <c r="Y687" s="409"/>
      <c r="Z687" s="409"/>
      <c r="AA687" s="409"/>
      <c r="AB687" s="409"/>
      <c r="AC687" s="409"/>
      <c r="AD687" s="409"/>
    </row>
    <row r="688" ht="16.5" customHeight="1">
      <c r="A688" s="409"/>
      <c r="B688" s="409"/>
      <c r="C688" s="409"/>
      <c r="D688" s="409"/>
      <c r="E688" s="409"/>
      <c r="F688" s="409"/>
      <c r="G688" s="409"/>
      <c r="H688" s="409"/>
      <c r="I688" s="409"/>
      <c r="J688" s="409"/>
      <c r="K688" s="409"/>
      <c r="L688" s="409"/>
      <c r="M688" s="409"/>
      <c r="N688" s="409"/>
      <c r="O688" s="409"/>
      <c r="P688" s="409"/>
      <c r="Q688" s="409"/>
      <c r="R688" s="409"/>
      <c r="S688" s="409"/>
      <c r="T688" s="409"/>
      <c r="U688" s="409"/>
      <c r="V688" s="409"/>
      <c r="W688" s="409"/>
      <c r="X688" s="409"/>
      <c r="Y688" s="409"/>
      <c r="Z688" s="409"/>
      <c r="AA688" s="409"/>
      <c r="AB688" s="409"/>
      <c r="AC688" s="409"/>
      <c r="AD688" s="409"/>
    </row>
    <row r="689" ht="16.5" customHeight="1">
      <c r="A689" s="409"/>
      <c r="B689" s="409"/>
      <c r="C689" s="409"/>
      <c r="D689" s="409"/>
      <c r="E689" s="409"/>
      <c r="F689" s="409"/>
      <c r="G689" s="409"/>
      <c r="H689" s="409"/>
      <c r="I689" s="409"/>
      <c r="J689" s="409"/>
      <c r="K689" s="409"/>
      <c r="L689" s="409"/>
      <c r="M689" s="409"/>
      <c r="N689" s="409"/>
      <c r="O689" s="409"/>
      <c r="P689" s="409"/>
      <c r="Q689" s="409"/>
      <c r="R689" s="409"/>
      <c r="S689" s="409"/>
      <c r="T689" s="409"/>
      <c r="U689" s="409"/>
      <c r="V689" s="409"/>
      <c r="W689" s="409"/>
      <c r="X689" s="409"/>
      <c r="Y689" s="409"/>
      <c r="Z689" s="409"/>
      <c r="AA689" s="409"/>
      <c r="AB689" s="409"/>
      <c r="AC689" s="409"/>
      <c r="AD689" s="409"/>
    </row>
    <row r="690" ht="16.5" customHeight="1">
      <c r="A690" s="409"/>
      <c r="B690" s="409"/>
      <c r="C690" s="409"/>
      <c r="D690" s="409"/>
      <c r="E690" s="409"/>
      <c r="F690" s="409"/>
      <c r="G690" s="409"/>
      <c r="H690" s="409"/>
      <c r="I690" s="409"/>
      <c r="J690" s="409"/>
      <c r="K690" s="409"/>
      <c r="L690" s="409"/>
      <c r="M690" s="409"/>
      <c r="N690" s="409"/>
      <c r="O690" s="409"/>
      <c r="P690" s="409"/>
      <c r="Q690" s="409"/>
      <c r="R690" s="409"/>
      <c r="S690" s="409"/>
      <c r="T690" s="409"/>
      <c r="U690" s="409"/>
      <c r="V690" s="409"/>
      <c r="W690" s="409"/>
      <c r="X690" s="409"/>
      <c r="Y690" s="409"/>
      <c r="Z690" s="409"/>
      <c r="AA690" s="409"/>
      <c r="AB690" s="409"/>
      <c r="AC690" s="409"/>
      <c r="AD690" s="409"/>
    </row>
    <row r="691" ht="16.5" customHeight="1">
      <c r="A691" s="409"/>
      <c r="B691" s="409"/>
      <c r="C691" s="409"/>
      <c r="D691" s="409"/>
      <c r="E691" s="409"/>
      <c r="F691" s="409"/>
      <c r="G691" s="409"/>
      <c r="H691" s="409"/>
      <c r="I691" s="409"/>
      <c r="J691" s="409"/>
      <c r="K691" s="409"/>
      <c r="L691" s="409"/>
      <c r="M691" s="409"/>
      <c r="N691" s="409"/>
      <c r="O691" s="409"/>
      <c r="P691" s="409"/>
      <c r="Q691" s="409"/>
      <c r="R691" s="409"/>
      <c r="S691" s="409"/>
      <c r="T691" s="409"/>
      <c r="U691" s="409"/>
      <c r="V691" s="409"/>
      <c r="W691" s="409"/>
      <c r="X691" s="409"/>
      <c r="Y691" s="409"/>
      <c r="Z691" s="409"/>
      <c r="AA691" s="409"/>
      <c r="AB691" s="409"/>
      <c r="AC691" s="409"/>
      <c r="AD691" s="409"/>
    </row>
    <row r="692" ht="16.5" customHeight="1">
      <c r="A692" s="409"/>
      <c r="B692" s="409"/>
      <c r="C692" s="409"/>
      <c r="D692" s="409"/>
      <c r="E692" s="409"/>
      <c r="F692" s="409"/>
      <c r="G692" s="409"/>
      <c r="H692" s="409"/>
      <c r="I692" s="409"/>
      <c r="J692" s="409"/>
      <c r="K692" s="409"/>
      <c r="L692" s="409"/>
      <c r="M692" s="409"/>
      <c r="N692" s="409"/>
      <c r="O692" s="409"/>
      <c r="P692" s="409"/>
      <c r="Q692" s="409"/>
      <c r="R692" s="409"/>
      <c r="S692" s="409"/>
      <c r="T692" s="409"/>
      <c r="U692" s="409"/>
      <c r="V692" s="409"/>
      <c r="W692" s="409"/>
      <c r="X692" s="409"/>
      <c r="Y692" s="409"/>
      <c r="Z692" s="409"/>
      <c r="AA692" s="409"/>
      <c r="AB692" s="409"/>
      <c r="AC692" s="409"/>
      <c r="AD692" s="409"/>
    </row>
    <row r="693" ht="16.5" customHeight="1">
      <c r="A693" s="409"/>
      <c r="B693" s="409"/>
      <c r="C693" s="409"/>
      <c r="D693" s="409"/>
      <c r="E693" s="409"/>
      <c r="F693" s="409"/>
      <c r="G693" s="409"/>
      <c r="H693" s="409"/>
      <c r="I693" s="409"/>
      <c r="J693" s="409"/>
      <c r="K693" s="409"/>
      <c r="L693" s="409"/>
      <c r="M693" s="409"/>
      <c r="N693" s="409"/>
      <c r="O693" s="409"/>
      <c r="P693" s="409"/>
      <c r="Q693" s="409"/>
      <c r="R693" s="409"/>
      <c r="S693" s="409"/>
      <c r="T693" s="409"/>
      <c r="U693" s="409"/>
      <c r="V693" s="409"/>
      <c r="W693" s="409"/>
      <c r="X693" s="409"/>
      <c r="Y693" s="409"/>
      <c r="Z693" s="409"/>
      <c r="AA693" s="409"/>
      <c r="AB693" s="409"/>
      <c r="AC693" s="409"/>
      <c r="AD693" s="409"/>
    </row>
    <row r="694" ht="16.5" customHeight="1">
      <c r="A694" s="409"/>
      <c r="B694" s="409"/>
      <c r="C694" s="409"/>
      <c r="D694" s="409"/>
      <c r="E694" s="409"/>
      <c r="F694" s="409"/>
      <c r="G694" s="409"/>
      <c r="H694" s="409"/>
      <c r="I694" s="409"/>
      <c r="J694" s="409"/>
      <c r="K694" s="409"/>
      <c r="L694" s="409"/>
      <c r="M694" s="409"/>
      <c r="N694" s="409"/>
      <c r="O694" s="409"/>
      <c r="P694" s="409"/>
      <c r="Q694" s="409"/>
      <c r="R694" s="409"/>
      <c r="S694" s="409"/>
      <c r="T694" s="409"/>
      <c r="U694" s="409"/>
      <c r="V694" s="409"/>
      <c r="W694" s="409"/>
      <c r="X694" s="409"/>
      <c r="Y694" s="409"/>
      <c r="Z694" s="409"/>
      <c r="AA694" s="409"/>
      <c r="AB694" s="409"/>
      <c r="AC694" s="409"/>
      <c r="AD694" s="409"/>
    </row>
    <row r="695" ht="16.5" customHeight="1">
      <c r="A695" s="409"/>
      <c r="B695" s="409"/>
      <c r="C695" s="409"/>
      <c r="D695" s="409"/>
      <c r="E695" s="409"/>
      <c r="F695" s="409"/>
      <c r="G695" s="409"/>
      <c r="H695" s="409"/>
      <c r="I695" s="409"/>
      <c r="J695" s="409"/>
      <c r="K695" s="409"/>
      <c r="L695" s="409"/>
      <c r="M695" s="409"/>
      <c r="N695" s="409"/>
      <c r="O695" s="409"/>
      <c r="P695" s="409"/>
      <c r="Q695" s="409"/>
      <c r="R695" s="409"/>
      <c r="S695" s="409"/>
      <c r="T695" s="409"/>
      <c r="U695" s="409"/>
      <c r="V695" s="409"/>
      <c r="W695" s="409"/>
      <c r="X695" s="409"/>
      <c r="Y695" s="409"/>
      <c r="Z695" s="409"/>
      <c r="AA695" s="409"/>
      <c r="AB695" s="409"/>
      <c r="AC695" s="409"/>
      <c r="AD695" s="409"/>
    </row>
    <row r="696" ht="16.5" customHeight="1">
      <c r="A696" s="409"/>
      <c r="B696" s="409"/>
      <c r="C696" s="409"/>
      <c r="D696" s="409"/>
      <c r="E696" s="409"/>
      <c r="F696" s="409"/>
      <c r="G696" s="409"/>
      <c r="H696" s="409"/>
      <c r="I696" s="409"/>
      <c r="J696" s="409"/>
      <c r="K696" s="409"/>
      <c r="L696" s="409"/>
      <c r="M696" s="409"/>
      <c r="N696" s="409"/>
      <c r="O696" s="409"/>
      <c r="P696" s="409"/>
      <c r="Q696" s="409"/>
      <c r="R696" s="409"/>
      <c r="S696" s="409"/>
      <c r="T696" s="409"/>
      <c r="U696" s="409"/>
      <c r="V696" s="409"/>
      <c r="W696" s="409"/>
      <c r="X696" s="409"/>
      <c r="Y696" s="409"/>
      <c r="Z696" s="409"/>
      <c r="AA696" s="409"/>
      <c r="AB696" s="409"/>
      <c r="AC696" s="409"/>
      <c r="AD696" s="409"/>
    </row>
    <row r="697" ht="16.5" customHeight="1">
      <c r="A697" s="409"/>
      <c r="B697" s="409"/>
      <c r="C697" s="409"/>
      <c r="D697" s="409"/>
      <c r="E697" s="409"/>
      <c r="F697" s="409"/>
      <c r="G697" s="409"/>
      <c r="H697" s="409"/>
      <c r="I697" s="409"/>
      <c r="J697" s="409"/>
      <c r="K697" s="409"/>
      <c r="L697" s="409"/>
      <c r="M697" s="409"/>
      <c r="N697" s="409"/>
      <c r="O697" s="409"/>
      <c r="P697" s="409"/>
      <c r="Q697" s="409"/>
      <c r="R697" s="409"/>
      <c r="S697" s="409"/>
      <c r="T697" s="409"/>
      <c r="U697" s="409"/>
      <c r="V697" s="409"/>
      <c r="W697" s="409"/>
      <c r="X697" s="409"/>
      <c r="Y697" s="409"/>
      <c r="Z697" s="409"/>
      <c r="AA697" s="409"/>
      <c r="AB697" s="409"/>
      <c r="AC697" s="409"/>
      <c r="AD697" s="409"/>
    </row>
    <row r="698" ht="16.5" customHeight="1">
      <c r="A698" s="409"/>
      <c r="B698" s="409"/>
      <c r="C698" s="409"/>
      <c r="D698" s="409"/>
      <c r="E698" s="409"/>
      <c r="F698" s="409"/>
      <c r="G698" s="409"/>
      <c r="H698" s="409"/>
      <c r="I698" s="409"/>
      <c r="J698" s="409"/>
      <c r="K698" s="409"/>
      <c r="L698" s="409"/>
      <c r="M698" s="409"/>
      <c r="N698" s="409"/>
      <c r="O698" s="409"/>
      <c r="P698" s="409"/>
      <c r="Q698" s="409"/>
      <c r="R698" s="409"/>
      <c r="S698" s="409"/>
      <c r="T698" s="409"/>
      <c r="U698" s="409"/>
      <c r="V698" s="409"/>
      <c r="W698" s="409"/>
      <c r="X698" s="409"/>
      <c r="Y698" s="409"/>
      <c r="Z698" s="409"/>
      <c r="AA698" s="409"/>
      <c r="AB698" s="409"/>
      <c r="AC698" s="409"/>
      <c r="AD698" s="409"/>
    </row>
    <row r="699" ht="16.5" customHeight="1">
      <c r="A699" s="409"/>
      <c r="B699" s="409"/>
      <c r="C699" s="409"/>
      <c r="D699" s="409"/>
      <c r="E699" s="409"/>
      <c r="F699" s="409"/>
      <c r="G699" s="409"/>
      <c r="H699" s="409"/>
      <c r="I699" s="409"/>
      <c r="J699" s="409"/>
      <c r="K699" s="409"/>
      <c r="L699" s="409"/>
      <c r="M699" s="409"/>
      <c r="N699" s="409"/>
      <c r="O699" s="409"/>
      <c r="P699" s="409"/>
      <c r="Q699" s="409"/>
      <c r="R699" s="409"/>
      <c r="S699" s="409"/>
      <c r="T699" s="409"/>
      <c r="U699" s="409"/>
      <c r="V699" s="409"/>
      <c r="W699" s="409"/>
      <c r="X699" s="409"/>
      <c r="Y699" s="409"/>
      <c r="Z699" s="409"/>
      <c r="AA699" s="409"/>
      <c r="AB699" s="409"/>
      <c r="AC699" s="409"/>
      <c r="AD699" s="409"/>
    </row>
    <row r="700" ht="16.5" customHeight="1">
      <c r="A700" s="409"/>
      <c r="B700" s="409"/>
      <c r="C700" s="409"/>
      <c r="D700" s="409"/>
      <c r="E700" s="409"/>
      <c r="F700" s="409"/>
      <c r="G700" s="409"/>
      <c r="H700" s="409"/>
      <c r="I700" s="409"/>
      <c r="J700" s="409"/>
      <c r="K700" s="409"/>
      <c r="L700" s="409"/>
      <c r="M700" s="409"/>
      <c r="N700" s="409"/>
      <c r="O700" s="409"/>
      <c r="P700" s="409"/>
      <c r="Q700" s="409"/>
      <c r="R700" s="409"/>
      <c r="S700" s="409"/>
      <c r="T700" s="409"/>
      <c r="U700" s="409"/>
      <c r="V700" s="409"/>
      <c r="W700" s="409"/>
      <c r="X700" s="409"/>
      <c r="Y700" s="409"/>
      <c r="Z700" s="409"/>
      <c r="AA700" s="409"/>
      <c r="AB700" s="409"/>
      <c r="AC700" s="409"/>
      <c r="AD700" s="409"/>
    </row>
    <row r="701" ht="16.5" customHeight="1">
      <c r="A701" s="409"/>
      <c r="B701" s="409"/>
      <c r="C701" s="409"/>
      <c r="D701" s="409"/>
      <c r="E701" s="409"/>
      <c r="F701" s="409"/>
      <c r="G701" s="409"/>
      <c r="H701" s="409"/>
      <c r="I701" s="409"/>
      <c r="J701" s="409"/>
      <c r="K701" s="409"/>
      <c r="L701" s="409"/>
      <c r="M701" s="409"/>
      <c r="N701" s="409"/>
      <c r="O701" s="409"/>
      <c r="P701" s="409"/>
      <c r="Q701" s="409"/>
      <c r="R701" s="409"/>
      <c r="S701" s="409"/>
      <c r="T701" s="409"/>
      <c r="U701" s="409"/>
      <c r="V701" s="409"/>
      <c r="W701" s="409"/>
      <c r="X701" s="409"/>
      <c r="Y701" s="409"/>
      <c r="Z701" s="409"/>
      <c r="AA701" s="409"/>
      <c r="AB701" s="409"/>
      <c r="AC701" s="409"/>
      <c r="AD701" s="409"/>
    </row>
    <row r="702" ht="16.5" customHeight="1">
      <c r="A702" s="409"/>
      <c r="B702" s="409"/>
      <c r="C702" s="409"/>
      <c r="D702" s="409"/>
      <c r="E702" s="409"/>
      <c r="F702" s="409"/>
      <c r="G702" s="409"/>
      <c r="H702" s="409"/>
      <c r="I702" s="409"/>
      <c r="J702" s="409"/>
      <c r="K702" s="409"/>
      <c r="L702" s="409"/>
      <c r="M702" s="409"/>
      <c r="N702" s="409"/>
      <c r="O702" s="409"/>
      <c r="P702" s="409"/>
      <c r="Q702" s="409"/>
      <c r="R702" s="409"/>
      <c r="S702" s="409"/>
      <c r="T702" s="409"/>
      <c r="U702" s="409"/>
      <c r="V702" s="409"/>
      <c r="W702" s="409"/>
      <c r="X702" s="409"/>
      <c r="Y702" s="409"/>
      <c r="Z702" s="409"/>
      <c r="AA702" s="409"/>
      <c r="AB702" s="409"/>
      <c r="AC702" s="409"/>
      <c r="AD702" s="409"/>
    </row>
    <row r="703" ht="16.5" customHeight="1">
      <c r="A703" s="409"/>
      <c r="B703" s="409"/>
      <c r="C703" s="409"/>
      <c r="D703" s="409"/>
      <c r="E703" s="409"/>
      <c r="F703" s="409"/>
      <c r="G703" s="409"/>
      <c r="H703" s="409"/>
      <c r="I703" s="409"/>
      <c r="J703" s="409"/>
      <c r="K703" s="409"/>
      <c r="L703" s="409"/>
      <c r="M703" s="409"/>
      <c r="N703" s="409"/>
      <c r="O703" s="409"/>
      <c r="P703" s="409"/>
      <c r="Q703" s="409"/>
      <c r="R703" s="409"/>
      <c r="S703" s="409"/>
      <c r="T703" s="409"/>
      <c r="U703" s="409"/>
      <c r="V703" s="409"/>
      <c r="W703" s="409"/>
      <c r="X703" s="409"/>
      <c r="Y703" s="409"/>
      <c r="Z703" s="409"/>
      <c r="AA703" s="409"/>
      <c r="AB703" s="409"/>
      <c r="AC703" s="409"/>
      <c r="AD703" s="409"/>
    </row>
    <row r="704" ht="16.5" customHeight="1">
      <c r="A704" s="409"/>
      <c r="B704" s="409"/>
      <c r="C704" s="409"/>
      <c r="D704" s="409"/>
      <c r="E704" s="409"/>
      <c r="F704" s="409"/>
      <c r="G704" s="409"/>
      <c r="H704" s="409"/>
      <c r="I704" s="409"/>
      <c r="J704" s="409"/>
      <c r="K704" s="409"/>
      <c r="L704" s="409"/>
      <c r="M704" s="409"/>
      <c r="N704" s="409"/>
      <c r="O704" s="409"/>
      <c r="P704" s="409"/>
      <c r="Q704" s="409"/>
      <c r="R704" s="409"/>
      <c r="S704" s="409"/>
      <c r="T704" s="409"/>
      <c r="U704" s="409"/>
      <c r="V704" s="409"/>
      <c r="W704" s="409"/>
      <c r="X704" s="409"/>
      <c r="Y704" s="409"/>
      <c r="Z704" s="409"/>
      <c r="AA704" s="409"/>
      <c r="AB704" s="409"/>
      <c r="AC704" s="409"/>
      <c r="AD704" s="409"/>
    </row>
    <row r="705" ht="16.5" customHeight="1">
      <c r="A705" s="409"/>
      <c r="B705" s="409"/>
      <c r="C705" s="409"/>
      <c r="D705" s="409"/>
      <c r="E705" s="409"/>
      <c r="F705" s="409"/>
      <c r="G705" s="409"/>
      <c r="H705" s="409"/>
      <c r="I705" s="409"/>
      <c r="J705" s="409"/>
      <c r="K705" s="409"/>
      <c r="L705" s="409"/>
      <c r="M705" s="409"/>
      <c r="N705" s="409"/>
      <c r="O705" s="409"/>
      <c r="P705" s="409"/>
      <c r="Q705" s="409"/>
      <c r="R705" s="409"/>
      <c r="S705" s="409"/>
      <c r="T705" s="409"/>
      <c r="U705" s="409"/>
      <c r="V705" s="409"/>
      <c r="W705" s="409"/>
      <c r="X705" s="409"/>
      <c r="Y705" s="409"/>
      <c r="Z705" s="409"/>
      <c r="AA705" s="409"/>
      <c r="AB705" s="409"/>
      <c r="AC705" s="409"/>
      <c r="AD705" s="409"/>
    </row>
    <row r="706" ht="16.5" customHeight="1">
      <c r="A706" s="409"/>
      <c r="B706" s="409"/>
      <c r="C706" s="409"/>
      <c r="D706" s="409"/>
      <c r="E706" s="409"/>
      <c r="F706" s="409"/>
      <c r="G706" s="409"/>
      <c r="H706" s="409"/>
      <c r="I706" s="409"/>
      <c r="J706" s="409"/>
      <c r="K706" s="409"/>
      <c r="L706" s="409"/>
      <c r="M706" s="409"/>
      <c r="N706" s="409"/>
      <c r="O706" s="409"/>
      <c r="P706" s="409"/>
      <c r="Q706" s="409"/>
      <c r="R706" s="409"/>
      <c r="S706" s="409"/>
      <c r="T706" s="409"/>
      <c r="U706" s="409"/>
      <c r="V706" s="409"/>
      <c r="W706" s="409"/>
      <c r="X706" s="409"/>
      <c r="Y706" s="409"/>
      <c r="Z706" s="409"/>
      <c r="AA706" s="409"/>
      <c r="AB706" s="409"/>
      <c r="AC706" s="409"/>
      <c r="AD706" s="409"/>
    </row>
    <row r="707" ht="16.5" customHeight="1">
      <c r="A707" s="409"/>
      <c r="B707" s="409"/>
      <c r="C707" s="409"/>
      <c r="D707" s="409"/>
      <c r="E707" s="409"/>
      <c r="F707" s="409"/>
      <c r="G707" s="409"/>
      <c r="H707" s="409"/>
      <c r="I707" s="409"/>
      <c r="J707" s="409"/>
      <c r="K707" s="409"/>
      <c r="L707" s="409"/>
      <c r="M707" s="409"/>
      <c r="N707" s="409"/>
      <c r="O707" s="409"/>
      <c r="P707" s="409"/>
      <c r="Q707" s="409"/>
      <c r="R707" s="409"/>
      <c r="S707" s="409"/>
      <c r="T707" s="409"/>
      <c r="U707" s="409"/>
      <c r="V707" s="409"/>
      <c r="W707" s="409"/>
      <c r="X707" s="409"/>
      <c r="Y707" s="409"/>
      <c r="Z707" s="409"/>
      <c r="AA707" s="409"/>
      <c r="AB707" s="409"/>
      <c r="AC707" s="409"/>
      <c r="AD707" s="409"/>
    </row>
    <row r="708" ht="16.5" customHeight="1">
      <c r="A708" s="409"/>
      <c r="B708" s="409"/>
      <c r="C708" s="409"/>
      <c r="D708" s="409"/>
      <c r="E708" s="409"/>
      <c r="F708" s="409"/>
      <c r="G708" s="409"/>
      <c r="H708" s="409"/>
      <c r="I708" s="409"/>
      <c r="J708" s="409"/>
      <c r="K708" s="409"/>
      <c r="L708" s="409"/>
      <c r="M708" s="409"/>
      <c r="N708" s="409"/>
      <c r="O708" s="409"/>
      <c r="P708" s="409"/>
      <c r="Q708" s="409"/>
      <c r="R708" s="409"/>
      <c r="S708" s="409"/>
      <c r="T708" s="409"/>
      <c r="U708" s="409"/>
      <c r="V708" s="409"/>
      <c r="W708" s="409"/>
      <c r="X708" s="409"/>
      <c r="Y708" s="409"/>
      <c r="Z708" s="409"/>
      <c r="AA708" s="409"/>
      <c r="AB708" s="409"/>
      <c r="AC708" s="409"/>
      <c r="AD708" s="409"/>
    </row>
    <row r="709" ht="16.5" customHeight="1">
      <c r="A709" s="409"/>
      <c r="B709" s="409"/>
      <c r="C709" s="409"/>
      <c r="D709" s="409"/>
      <c r="E709" s="409"/>
      <c r="F709" s="409"/>
      <c r="G709" s="409"/>
      <c r="H709" s="409"/>
      <c r="I709" s="409"/>
      <c r="J709" s="409"/>
      <c r="K709" s="409"/>
      <c r="L709" s="409"/>
      <c r="M709" s="409"/>
      <c r="N709" s="409"/>
      <c r="O709" s="409"/>
      <c r="P709" s="409"/>
      <c r="Q709" s="409"/>
      <c r="R709" s="409"/>
      <c r="S709" s="409"/>
      <c r="T709" s="409"/>
      <c r="U709" s="409"/>
      <c r="V709" s="409"/>
      <c r="W709" s="409"/>
      <c r="X709" s="409"/>
      <c r="Y709" s="409"/>
      <c r="Z709" s="409"/>
      <c r="AA709" s="409"/>
      <c r="AB709" s="409"/>
      <c r="AC709" s="409"/>
      <c r="AD709" s="409"/>
    </row>
    <row r="710" ht="16.5" customHeight="1">
      <c r="A710" s="409"/>
      <c r="B710" s="409"/>
      <c r="C710" s="409"/>
      <c r="D710" s="409"/>
      <c r="E710" s="409"/>
      <c r="F710" s="409"/>
      <c r="G710" s="409"/>
      <c r="H710" s="409"/>
      <c r="I710" s="409"/>
      <c r="J710" s="409"/>
      <c r="K710" s="409"/>
      <c r="L710" s="409"/>
      <c r="M710" s="409"/>
      <c r="N710" s="409"/>
      <c r="O710" s="409"/>
      <c r="P710" s="409"/>
      <c r="Q710" s="409"/>
      <c r="R710" s="409"/>
      <c r="S710" s="409"/>
      <c r="T710" s="409"/>
      <c r="U710" s="409"/>
      <c r="V710" s="409"/>
      <c r="W710" s="409"/>
      <c r="X710" s="409"/>
      <c r="Y710" s="409"/>
      <c r="Z710" s="409"/>
      <c r="AA710" s="409"/>
      <c r="AB710" s="409"/>
      <c r="AC710" s="409"/>
      <c r="AD710" s="409"/>
    </row>
    <row r="711" ht="16.5" customHeight="1">
      <c r="A711" s="409"/>
      <c r="B711" s="409"/>
      <c r="C711" s="409"/>
      <c r="D711" s="409"/>
      <c r="E711" s="409"/>
      <c r="F711" s="409"/>
      <c r="G711" s="409"/>
      <c r="H711" s="409"/>
      <c r="I711" s="409"/>
      <c r="J711" s="409"/>
      <c r="K711" s="409"/>
      <c r="L711" s="409"/>
      <c r="M711" s="409"/>
      <c r="N711" s="409"/>
      <c r="O711" s="409"/>
      <c r="P711" s="409"/>
      <c r="Q711" s="409"/>
      <c r="R711" s="409"/>
      <c r="S711" s="409"/>
      <c r="T711" s="409"/>
      <c r="U711" s="409"/>
      <c r="V711" s="409"/>
      <c r="W711" s="409"/>
      <c r="X711" s="409"/>
      <c r="Y711" s="409"/>
      <c r="Z711" s="409"/>
      <c r="AA711" s="409"/>
      <c r="AB711" s="409"/>
      <c r="AC711" s="409"/>
      <c r="AD711" s="409"/>
    </row>
    <row r="712" ht="16.5" customHeight="1">
      <c r="A712" s="409"/>
      <c r="B712" s="409"/>
      <c r="C712" s="409"/>
      <c r="D712" s="409"/>
      <c r="E712" s="409"/>
      <c r="F712" s="409"/>
      <c r="G712" s="409"/>
      <c r="H712" s="409"/>
      <c r="I712" s="409"/>
      <c r="J712" s="409"/>
      <c r="K712" s="409"/>
      <c r="L712" s="409"/>
      <c r="M712" s="409"/>
      <c r="N712" s="409"/>
      <c r="O712" s="409"/>
      <c r="P712" s="409"/>
      <c r="Q712" s="409"/>
      <c r="R712" s="409"/>
      <c r="S712" s="409"/>
      <c r="T712" s="409"/>
      <c r="U712" s="409"/>
      <c r="V712" s="409"/>
      <c r="W712" s="409"/>
      <c r="X712" s="409"/>
      <c r="Y712" s="409"/>
      <c r="Z712" s="409"/>
      <c r="AA712" s="409"/>
      <c r="AB712" s="409"/>
      <c r="AC712" s="409"/>
      <c r="AD712" s="409"/>
    </row>
    <row r="713" ht="16.5" customHeight="1">
      <c r="A713" s="409"/>
      <c r="B713" s="409"/>
      <c r="C713" s="409"/>
      <c r="D713" s="409"/>
      <c r="E713" s="409"/>
      <c r="F713" s="409"/>
      <c r="G713" s="409"/>
      <c r="H713" s="409"/>
      <c r="I713" s="409"/>
      <c r="J713" s="409"/>
      <c r="K713" s="409"/>
      <c r="L713" s="409"/>
      <c r="M713" s="409"/>
      <c r="N713" s="409"/>
      <c r="O713" s="409"/>
      <c r="P713" s="409"/>
      <c r="Q713" s="409"/>
      <c r="R713" s="409"/>
      <c r="S713" s="409"/>
      <c r="T713" s="409"/>
      <c r="U713" s="409"/>
      <c r="V713" s="409"/>
      <c r="W713" s="409"/>
      <c r="X713" s="409"/>
      <c r="Y713" s="409"/>
      <c r="Z713" s="409"/>
      <c r="AA713" s="409"/>
      <c r="AB713" s="409"/>
      <c r="AC713" s="409"/>
      <c r="AD713" s="409"/>
    </row>
    <row r="714" ht="16.5" customHeight="1">
      <c r="A714" s="409"/>
      <c r="B714" s="409"/>
      <c r="C714" s="409"/>
      <c r="D714" s="409"/>
      <c r="E714" s="409"/>
      <c r="F714" s="409"/>
      <c r="G714" s="409"/>
      <c r="H714" s="409"/>
      <c r="I714" s="409"/>
      <c r="J714" s="409"/>
      <c r="K714" s="409"/>
      <c r="L714" s="409"/>
      <c r="M714" s="409"/>
      <c r="N714" s="409"/>
      <c r="O714" s="409"/>
      <c r="P714" s="409"/>
      <c r="Q714" s="409"/>
      <c r="R714" s="409"/>
      <c r="S714" s="409"/>
      <c r="T714" s="409"/>
      <c r="U714" s="409"/>
      <c r="V714" s="409"/>
      <c r="W714" s="409"/>
      <c r="X714" s="409"/>
      <c r="Y714" s="409"/>
      <c r="Z714" s="409"/>
      <c r="AA714" s="409"/>
      <c r="AB714" s="409"/>
      <c r="AC714" s="409"/>
      <c r="AD714" s="409"/>
    </row>
    <row r="715" ht="16.5" customHeight="1">
      <c r="A715" s="409"/>
      <c r="B715" s="409"/>
      <c r="C715" s="409"/>
      <c r="D715" s="409"/>
      <c r="E715" s="409"/>
      <c r="F715" s="409"/>
      <c r="G715" s="409"/>
      <c r="H715" s="409"/>
      <c r="I715" s="409"/>
      <c r="J715" s="409"/>
      <c r="K715" s="409"/>
      <c r="L715" s="409"/>
      <c r="M715" s="409"/>
      <c r="N715" s="409"/>
      <c r="O715" s="409"/>
      <c r="P715" s="409"/>
      <c r="Q715" s="409"/>
      <c r="R715" s="409"/>
      <c r="S715" s="409"/>
      <c r="T715" s="409"/>
      <c r="U715" s="409"/>
      <c r="V715" s="409"/>
      <c r="W715" s="409"/>
      <c r="X715" s="409"/>
      <c r="Y715" s="409"/>
      <c r="Z715" s="409"/>
      <c r="AA715" s="409"/>
      <c r="AB715" s="409"/>
      <c r="AC715" s="409"/>
      <c r="AD715" s="409"/>
    </row>
    <row r="716" ht="16.5" customHeight="1">
      <c r="A716" s="409"/>
      <c r="B716" s="409"/>
      <c r="C716" s="409"/>
      <c r="D716" s="409"/>
      <c r="E716" s="409"/>
      <c r="F716" s="409"/>
      <c r="G716" s="409"/>
      <c r="H716" s="409"/>
      <c r="I716" s="409"/>
      <c r="J716" s="409"/>
      <c r="K716" s="409"/>
      <c r="L716" s="409"/>
      <c r="M716" s="409"/>
      <c r="N716" s="409"/>
      <c r="O716" s="409"/>
      <c r="P716" s="409"/>
      <c r="Q716" s="409"/>
      <c r="R716" s="409"/>
      <c r="S716" s="409"/>
      <c r="T716" s="409"/>
      <c r="U716" s="409"/>
      <c r="V716" s="409"/>
      <c r="W716" s="409"/>
      <c r="X716" s="409"/>
      <c r="Y716" s="409"/>
      <c r="Z716" s="409"/>
      <c r="AA716" s="409"/>
      <c r="AB716" s="409"/>
      <c r="AC716" s="409"/>
      <c r="AD716" s="409"/>
    </row>
    <row r="717" ht="16.5" customHeight="1">
      <c r="A717" s="409"/>
      <c r="B717" s="409"/>
      <c r="C717" s="409"/>
      <c r="D717" s="409"/>
      <c r="E717" s="409"/>
      <c r="F717" s="409"/>
      <c r="G717" s="409"/>
      <c r="H717" s="409"/>
      <c r="I717" s="409"/>
      <c r="J717" s="409"/>
      <c r="K717" s="409"/>
      <c r="L717" s="409"/>
      <c r="M717" s="409"/>
      <c r="N717" s="409"/>
      <c r="O717" s="409"/>
      <c r="P717" s="409"/>
      <c r="Q717" s="409"/>
      <c r="R717" s="409"/>
      <c r="S717" s="409"/>
      <c r="T717" s="409"/>
      <c r="U717" s="409"/>
      <c r="V717" s="409"/>
      <c r="W717" s="409"/>
      <c r="X717" s="409"/>
      <c r="Y717" s="409"/>
      <c r="Z717" s="409"/>
      <c r="AA717" s="409"/>
      <c r="AB717" s="409"/>
      <c r="AC717" s="409"/>
      <c r="AD717" s="409"/>
    </row>
    <row r="718" ht="16.5" customHeight="1">
      <c r="A718" s="409"/>
      <c r="B718" s="409"/>
      <c r="C718" s="409"/>
      <c r="D718" s="409"/>
      <c r="E718" s="409"/>
      <c r="F718" s="409"/>
      <c r="G718" s="409"/>
      <c r="H718" s="409"/>
      <c r="I718" s="409"/>
      <c r="J718" s="409"/>
      <c r="K718" s="409"/>
      <c r="L718" s="409"/>
      <c r="M718" s="409"/>
      <c r="N718" s="409"/>
      <c r="O718" s="409"/>
      <c r="P718" s="409"/>
      <c r="Q718" s="409"/>
      <c r="R718" s="409"/>
      <c r="S718" s="409"/>
      <c r="T718" s="409"/>
      <c r="U718" s="409"/>
      <c r="V718" s="409"/>
      <c r="W718" s="409"/>
      <c r="X718" s="409"/>
      <c r="Y718" s="409"/>
      <c r="Z718" s="409"/>
      <c r="AA718" s="409"/>
      <c r="AB718" s="409"/>
      <c r="AC718" s="409"/>
      <c r="AD718" s="409"/>
    </row>
    <row r="719" ht="16.5" customHeight="1">
      <c r="A719" s="409"/>
      <c r="B719" s="409"/>
      <c r="C719" s="409"/>
      <c r="D719" s="409"/>
      <c r="E719" s="409"/>
      <c r="F719" s="409"/>
      <c r="G719" s="409"/>
      <c r="H719" s="409"/>
      <c r="I719" s="409"/>
      <c r="J719" s="409"/>
      <c r="K719" s="409"/>
      <c r="L719" s="409"/>
      <c r="M719" s="409"/>
      <c r="N719" s="409"/>
      <c r="O719" s="409"/>
      <c r="P719" s="409"/>
      <c r="Q719" s="409"/>
      <c r="R719" s="409"/>
      <c r="S719" s="409"/>
      <c r="T719" s="409"/>
      <c r="U719" s="409"/>
      <c r="V719" s="409"/>
      <c r="W719" s="409"/>
      <c r="X719" s="409"/>
      <c r="Y719" s="409"/>
      <c r="Z719" s="409"/>
      <c r="AA719" s="409"/>
      <c r="AB719" s="409"/>
      <c r="AC719" s="409"/>
      <c r="AD719" s="409"/>
    </row>
    <row r="720" ht="16.5" customHeight="1">
      <c r="A720" s="409"/>
      <c r="B720" s="409"/>
      <c r="C720" s="409"/>
      <c r="D720" s="409"/>
      <c r="E720" s="409"/>
      <c r="F720" s="409"/>
      <c r="G720" s="409"/>
      <c r="H720" s="409"/>
      <c r="I720" s="409"/>
      <c r="J720" s="409"/>
      <c r="K720" s="409"/>
      <c r="L720" s="409"/>
      <c r="M720" s="409"/>
      <c r="N720" s="409"/>
      <c r="O720" s="409"/>
      <c r="P720" s="409"/>
      <c r="Q720" s="409"/>
      <c r="R720" s="409"/>
      <c r="S720" s="409"/>
      <c r="T720" s="409"/>
      <c r="U720" s="409"/>
      <c r="V720" s="409"/>
      <c r="W720" s="409"/>
      <c r="X720" s="409"/>
      <c r="Y720" s="409"/>
      <c r="Z720" s="409"/>
      <c r="AA720" s="409"/>
      <c r="AB720" s="409"/>
      <c r="AC720" s="409"/>
      <c r="AD720" s="409"/>
    </row>
    <row r="721" ht="16.5" customHeight="1">
      <c r="A721" s="409"/>
      <c r="B721" s="409"/>
      <c r="C721" s="409"/>
      <c r="D721" s="409"/>
      <c r="E721" s="409"/>
      <c r="F721" s="409"/>
      <c r="G721" s="409"/>
      <c r="H721" s="409"/>
      <c r="I721" s="409"/>
      <c r="J721" s="409"/>
      <c r="K721" s="409"/>
      <c r="L721" s="409"/>
      <c r="M721" s="409"/>
      <c r="N721" s="409"/>
      <c r="O721" s="409"/>
      <c r="P721" s="409"/>
      <c r="Q721" s="409"/>
      <c r="R721" s="409"/>
      <c r="S721" s="409"/>
      <c r="T721" s="409"/>
      <c r="U721" s="409"/>
      <c r="V721" s="409"/>
      <c r="W721" s="409"/>
      <c r="X721" s="409"/>
      <c r="Y721" s="409"/>
      <c r="Z721" s="409"/>
      <c r="AA721" s="409"/>
      <c r="AB721" s="409"/>
      <c r="AC721" s="409"/>
      <c r="AD721" s="409"/>
    </row>
    <row r="722" ht="16.5" customHeight="1">
      <c r="A722" s="409"/>
      <c r="B722" s="409"/>
      <c r="C722" s="409"/>
      <c r="D722" s="409"/>
      <c r="E722" s="409"/>
      <c r="F722" s="409"/>
      <c r="G722" s="409"/>
      <c r="H722" s="409"/>
      <c r="I722" s="409"/>
      <c r="J722" s="409"/>
      <c r="K722" s="409"/>
      <c r="L722" s="409"/>
      <c r="M722" s="409"/>
      <c r="N722" s="409"/>
      <c r="O722" s="409"/>
      <c r="P722" s="409"/>
      <c r="Q722" s="409"/>
      <c r="R722" s="409"/>
      <c r="S722" s="409"/>
      <c r="T722" s="409"/>
      <c r="U722" s="409"/>
      <c r="V722" s="409"/>
      <c r="W722" s="409"/>
      <c r="X722" s="409"/>
      <c r="Y722" s="409"/>
      <c r="Z722" s="409"/>
      <c r="AA722" s="409"/>
      <c r="AB722" s="409"/>
      <c r="AC722" s="409"/>
      <c r="AD722" s="409"/>
    </row>
    <row r="723" ht="16.5" customHeight="1">
      <c r="A723" s="409"/>
      <c r="B723" s="409"/>
      <c r="C723" s="409"/>
      <c r="D723" s="409"/>
      <c r="E723" s="409"/>
      <c r="F723" s="409"/>
      <c r="G723" s="409"/>
      <c r="H723" s="409"/>
      <c r="I723" s="409"/>
      <c r="J723" s="409"/>
      <c r="K723" s="409"/>
      <c r="L723" s="409"/>
      <c r="M723" s="409"/>
      <c r="N723" s="409"/>
      <c r="O723" s="409"/>
      <c r="P723" s="409"/>
      <c r="Q723" s="409"/>
      <c r="R723" s="409"/>
      <c r="S723" s="409"/>
      <c r="T723" s="409"/>
      <c r="U723" s="409"/>
      <c r="V723" s="409"/>
      <c r="W723" s="409"/>
      <c r="X723" s="409"/>
      <c r="Y723" s="409"/>
      <c r="Z723" s="409"/>
      <c r="AA723" s="409"/>
      <c r="AB723" s="409"/>
      <c r="AC723" s="409"/>
      <c r="AD723" s="409"/>
    </row>
    <row r="724" ht="16.5" customHeight="1">
      <c r="A724" s="409"/>
      <c r="B724" s="409"/>
      <c r="C724" s="409"/>
      <c r="D724" s="409"/>
      <c r="E724" s="409"/>
      <c r="F724" s="409"/>
      <c r="G724" s="409"/>
      <c r="H724" s="409"/>
      <c r="I724" s="409"/>
      <c r="J724" s="409"/>
      <c r="K724" s="409"/>
      <c r="L724" s="409"/>
      <c r="M724" s="409"/>
      <c r="N724" s="409"/>
      <c r="O724" s="409"/>
      <c r="P724" s="409"/>
      <c r="Q724" s="409"/>
      <c r="R724" s="409"/>
      <c r="S724" s="409"/>
      <c r="T724" s="409"/>
      <c r="U724" s="409"/>
      <c r="V724" s="409"/>
      <c r="W724" s="409"/>
      <c r="X724" s="409"/>
      <c r="Y724" s="409"/>
      <c r="Z724" s="409"/>
      <c r="AA724" s="409"/>
      <c r="AB724" s="409"/>
      <c r="AC724" s="409"/>
      <c r="AD724" s="409"/>
    </row>
    <row r="725" ht="16.5" customHeight="1">
      <c r="A725" s="409"/>
      <c r="B725" s="409"/>
      <c r="C725" s="409"/>
      <c r="D725" s="409"/>
      <c r="E725" s="409"/>
      <c r="F725" s="409"/>
      <c r="G725" s="409"/>
      <c r="H725" s="409"/>
      <c r="I725" s="409"/>
      <c r="J725" s="409"/>
      <c r="K725" s="409"/>
      <c r="L725" s="409"/>
      <c r="M725" s="409"/>
      <c r="N725" s="409"/>
      <c r="O725" s="409"/>
      <c r="P725" s="409"/>
      <c r="Q725" s="409"/>
      <c r="R725" s="409"/>
      <c r="S725" s="409"/>
      <c r="T725" s="409"/>
      <c r="U725" s="409"/>
      <c r="V725" s="409"/>
      <c r="W725" s="409"/>
      <c r="X725" s="409"/>
      <c r="Y725" s="409"/>
      <c r="Z725" s="409"/>
      <c r="AA725" s="409"/>
      <c r="AB725" s="409"/>
      <c r="AC725" s="409"/>
      <c r="AD725" s="409"/>
    </row>
    <row r="726" ht="16.5" customHeight="1">
      <c r="A726" s="409"/>
      <c r="B726" s="409"/>
      <c r="C726" s="409"/>
      <c r="D726" s="409"/>
      <c r="E726" s="409"/>
      <c r="F726" s="409"/>
      <c r="G726" s="409"/>
      <c r="H726" s="409"/>
      <c r="I726" s="409"/>
      <c r="J726" s="409"/>
      <c r="K726" s="409"/>
      <c r="L726" s="409"/>
      <c r="M726" s="409"/>
      <c r="N726" s="409"/>
      <c r="O726" s="409"/>
      <c r="P726" s="409"/>
      <c r="Q726" s="409"/>
      <c r="R726" s="409"/>
      <c r="S726" s="409"/>
      <c r="T726" s="409"/>
      <c r="U726" s="409"/>
      <c r="V726" s="409"/>
      <c r="W726" s="409"/>
      <c r="X726" s="409"/>
      <c r="Y726" s="409"/>
      <c r="Z726" s="409"/>
      <c r="AA726" s="409"/>
      <c r="AB726" s="409"/>
      <c r="AC726" s="409"/>
      <c r="AD726" s="409"/>
    </row>
    <row r="727" ht="16.5" customHeight="1">
      <c r="A727" s="409"/>
      <c r="B727" s="409"/>
      <c r="C727" s="409"/>
      <c r="D727" s="409"/>
      <c r="E727" s="409"/>
      <c r="F727" s="409"/>
      <c r="G727" s="409"/>
      <c r="H727" s="409"/>
      <c r="I727" s="409"/>
      <c r="J727" s="409"/>
      <c r="K727" s="409"/>
      <c r="L727" s="409"/>
      <c r="M727" s="409"/>
      <c r="N727" s="409"/>
      <c r="O727" s="409"/>
      <c r="P727" s="409"/>
      <c r="Q727" s="409"/>
      <c r="R727" s="409"/>
      <c r="S727" s="409"/>
      <c r="T727" s="409"/>
      <c r="U727" s="409"/>
      <c r="V727" s="409"/>
      <c r="W727" s="409"/>
      <c r="X727" s="409"/>
      <c r="Y727" s="409"/>
      <c r="Z727" s="409"/>
      <c r="AA727" s="409"/>
      <c r="AB727" s="409"/>
      <c r="AC727" s="409"/>
      <c r="AD727" s="409"/>
    </row>
    <row r="728" ht="16.5" customHeight="1">
      <c r="A728" s="409"/>
      <c r="B728" s="409"/>
      <c r="C728" s="409"/>
      <c r="D728" s="409"/>
      <c r="E728" s="409"/>
      <c r="F728" s="409"/>
      <c r="G728" s="409"/>
      <c r="H728" s="409"/>
      <c r="I728" s="409"/>
      <c r="J728" s="409"/>
      <c r="K728" s="409"/>
      <c r="L728" s="409"/>
      <c r="M728" s="409"/>
      <c r="N728" s="409"/>
      <c r="O728" s="409"/>
      <c r="P728" s="409"/>
      <c r="Q728" s="409"/>
      <c r="R728" s="409"/>
      <c r="S728" s="409"/>
      <c r="T728" s="409"/>
      <c r="U728" s="409"/>
      <c r="V728" s="409"/>
      <c r="W728" s="409"/>
      <c r="X728" s="409"/>
      <c r="Y728" s="409"/>
      <c r="Z728" s="409"/>
      <c r="AA728" s="409"/>
      <c r="AB728" s="409"/>
      <c r="AC728" s="409"/>
      <c r="AD728" s="409"/>
    </row>
    <row r="729" ht="16.5" customHeight="1">
      <c r="A729" s="409"/>
      <c r="B729" s="409"/>
      <c r="C729" s="409"/>
      <c r="D729" s="409"/>
      <c r="E729" s="409"/>
      <c r="F729" s="409"/>
      <c r="G729" s="409"/>
      <c r="H729" s="409"/>
      <c r="I729" s="409"/>
      <c r="J729" s="409"/>
      <c r="K729" s="409"/>
      <c r="L729" s="409"/>
      <c r="M729" s="409"/>
      <c r="N729" s="409"/>
      <c r="O729" s="409"/>
      <c r="P729" s="409"/>
      <c r="Q729" s="409"/>
      <c r="R729" s="409"/>
      <c r="S729" s="409"/>
      <c r="T729" s="409"/>
      <c r="U729" s="409"/>
      <c r="V729" s="409"/>
      <c r="W729" s="409"/>
      <c r="X729" s="409"/>
      <c r="Y729" s="409"/>
      <c r="Z729" s="409"/>
      <c r="AA729" s="409"/>
      <c r="AB729" s="409"/>
      <c r="AC729" s="409"/>
      <c r="AD729" s="409"/>
    </row>
    <row r="730" ht="16.5" customHeight="1">
      <c r="A730" s="409"/>
      <c r="B730" s="409"/>
      <c r="C730" s="409"/>
      <c r="D730" s="409"/>
      <c r="E730" s="409"/>
      <c r="F730" s="409"/>
      <c r="G730" s="409"/>
      <c r="H730" s="409"/>
      <c r="I730" s="409"/>
      <c r="J730" s="409"/>
      <c r="K730" s="409"/>
      <c r="L730" s="409"/>
      <c r="M730" s="409"/>
      <c r="N730" s="409"/>
      <c r="O730" s="409"/>
      <c r="P730" s="409"/>
      <c r="Q730" s="409"/>
      <c r="R730" s="409"/>
      <c r="S730" s="409"/>
      <c r="T730" s="409"/>
      <c r="U730" s="409"/>
      <c r="V730" s="409"/>
      <c r="W730" s="409"/>
      <c r="X730" s="409"/>
      <c r="Y730" s="409"/>
      <c r="Z730" s="409"/>
      <c r="AA730" s="409"/>
      <c r="AB730" s="409"/>
      <c r="AC730" s="409"/>
      <c r="AD730" s="409"/>
    </row>
    <row r="731" ht="16.5" customHeight="1">
      <c r="A731" s="409"/>
      <c r="B731" s="409"/>
      <c r="C731" s="409"/>
      <c r="D731" s="409"/>
      <c r="E731" s="409"/>
      <c r="F731" s="409"/>
      <c r="G731" s="409"/>
      <c r="H731" s="409"/>
      <c r="I731" s="409"/>
      <c r="J731" s="409"/>
      <c r="K731" s="409"/>
      <c r="L731" s="409"/>
      <c r="M731" s="409"/>
      <c r="N731" s="409"/>
      <c r="O731" s="409"/>
      <c r="P731" s="409"/>
      <c r="Q731" s="409"/>
      <c r="R731" s="409"/>
      <c r="S731" s="409"/>
      <c r="T731" s="409"/>
      <c r="U731" s="409"/>
      <c r="V731" s="409"/>
      <c r="W731" s="409"/>
      <c r="X731" s="409"/>
      <c r="Y731" s="409"/>
      <c r="Z731" s="409"/>
      <c r="AA731" s="409"/>
      <c r="AB731" s="409"/>
      <c r="AC731" s="409"/>
      <c r="AD731" s="409"/>
    </row>
    <row r="732" ht="16.5" customHeight="1">
      <c r="A732" s="409"/>
      <c r="B732" s="409"/>
      <c r="C732" s="409"/>
      <c r="D732" s="409"/>
      <c r="E732" s="409"/>
      <c r="F732" s="409"/>
      <c r="G732" s="409"/>
      <c r="H732" s="409"/>
      <c r="I732" s="409"/>
      <c r="J732" s="409"/>
      <c r="K732" s="409"/>
      <c r="L732" s="409"/>
      <c r="M732" s="409"/>
      <c r="N732" s="409"/>
      <c r="O732" s="409"/>
      <c r="P732" s="409"/>
      <c r="Q732" s="409"/>
      <c r="R732" s="409"/>
      <c r="S732" s="409"/>
      <c r="T732" s="409"/>
      <c r="U732" s="409"/>
      <c r="V732" s="409"/>
      <c r="W732" s="409"/>
      <c r="X732" s="409"/>
      <c r="Y732" s="409"/>
      <c r="Z732" s="409"/>
      <c r="AA732" s="409"/>
      <c r="AB732" s="409"/>
      <c r="AC732" s="409"/>
      <c r="AD732" s="409"/>
    </row>
    <row r="733" ht="16.5" customHeight="1">
      <c r="A733" s="409"/>
      <c r="B733" s="409"/>
      <c r="C733" s="409"/>
      <c r="D733" s="409"/>
      <c r="E733" s="409"/>
      <c r="F733" s="409"/>
      <c r="G733" s="409"/>
      <c r="H733" s="409"/>
      <c r="I733" s="409"/>
      <c r="J733" s="409"/>
      <c r="K733" s="409"/>
      <c r="L733" s="409"/>
      <c r="M733" s="409"/>
      <c r="N733" s="409"/>
      <c r="O733" s="409"/>
      <c r="P733" s="409"/>
      <c r="Q733" s="409"/>
      <c r="R733" s="409"/>
      <c r="S733" s="409"/>
      <c r="T733" s="409"/>
      <c r="U733" s="409"/>
      <c r="V733" s="409"/>
      <c r="W733" s="409"/>
      <c r="X733" s="409"/>
      <c r="Y733" s="409"/>
      <c r="Z733" s="409"/>
      <c r="AA733" s="409"/>
      <c r="AB733" s="409"/>
      <c r="AC733" s="409"/>
      <c r="AD733" s="409"/>
    </row>
    <row r="734" ht="16.5" customHeight="1">
      <c r="A734" s="409"/>
      <c r="B734" s="409"/>
      <c r="C734" s="409"/>
      <c r="D734" s="409"/>
      <c r="E734" s="409"/>
      <c r="F734" s="409"/>
      <c r="G734" s="409"/>
      <c r="H734" s="409"/>
      <c r="I734" s="409"/>
      <c r="J734" s="409"/>
      <c r="K734" s="409"/>
      <c r="L734" s="409"/>
      <c r="M734" s="409"/>
      <c r="N734" s="409"/>
      <c r="O734" s="409"/>
      <c r="P734" s="409"/>
      <c r="Q734" s="409"/>
      <c r="R734" s="409"/>
      <c r="S734" s="409"/>
      <c r="T734" s="409"/>
      <c r="U734" s="409"/>
      <c r="V734" s="409"/>
      <c r="W734" s="409"/>
      <c r="X734" s="409"/>
      <c r="Y734" s="409"/>
      <c r="Z734" s="409"/>
      <c r="AA734" s="409"/>
      <c r="AB734" s="409"/>
      <c r="AC734" s="409"/>
      <c r="AD734" s="409"/>
    </row>
    <row r="735" ht="16.5" customHeight="1">
      <c r="A735" s="409"/>
      <c r="B735" s="409"/>
      <c r="C735" s="409"/>
      <c r="D735" s="409"/>
      <c r="E735" s="409"/>
      <c r="F735" s="409"/>
      <c r="G735" s="409"/>
      <c r="H735" s="409"/>
      <c r="I735" s="409"/>
      <c r="J735" s="409"/>
      <c r="K735" s="409"/>
      <c r="L735" s="409"/>
      <c r="M735" s="409"/>
      <c r="N735" s="409"/>
      <c r="O735" s="409"/>
      <c r="P735" s="409"/>
      <c r="Q735" s="409"/>
      <c r="R735" s="409"/>
      <c r="S735" s="409"/>
      <c r="T735" s="409"/>
      <c r="U735" s="409"/>
      <c r="V735" s="409"/>
      <c r="W735" s="409"/>
      <c r="X735" s="409"/>
      <c r="Y735" s="409"/>
      <c r="Z735" s="409"/>
      <c r="AA735" s="409"/>
      <c r="AB735" s="409"/>
      <c r="AC735" s="409"/>
      <c r="AD735" s="409"/>
    </row>
    <row r="736" ht="16.5" customHeight="1">
      <c r="A736" s="409"/>
      <c r="B736" s="409"/>
      <c r="C736" s="409"/>
      <c r="D736" s="409"/>
      <c r="E736" s="409"/>
      <c r="F736" s="409"/>
      <c r="G736" s="409"/>
      <c r="H736" s="409"/>
      <c r="I736" s="409"/>
      <c r="J736" s="409"/>
      <c r="K736" s="409"/>
      <c r="L736" s="409"/>
      <c r="M736" s="409"/>
      <c r="N736" s="409"/>
      <c r="O736" s="409"/>
      <c r="P736" s="409"/>
      <c r="Q736" s="409"/>
      <c r="R736" s="409"/>
      <c r="S736" s="409"/>
      <c r="T736" s="409"/>
      <c r="U736" s="409"/>
      <c r="V736" s="409"/>
      <c r="W736" s="409"/>
      <c r="X736" s="409"/>
      <c r="Y736" s="409"/>
      <c r="Z736" s="409"/>
      <c r="AA736" s="409"/>
      <c r="AB736" s="409"/>
      <c r="AC736" s="409"/>
      <c r="AD736" s="409"/>
    </row>
    <row r="737" ht="16.5" customHeight="1">
      <c r="A737" s="409"/>
      <c r="B737" s="409"/>
      <c r="C737" s="409"/>
      <c r="D737" s="409"/>
      <c r="E737" s="409"/>
      <c r="F737" s="409"/>
      <c r="G737" s="409"/>
      <c r="H737" s="409"/>
      <c r="I737" s="409"/>
      <c r="J737" s="409"/>
      <c r="K737" s="409"/>
      <c r="L737" s="409"/>
      <c r="M737" s="409"/>
      <c r="N737" s="409"/>
      <c r="O737" s="409"/>
      <c r="P737" s="409"/>
      <c r="Q737" s="409"/>
      <c r="R737" s="409"/>
      <c r="S737" s="409"/>
      <c r="T737" s="409"/>
      <c r="U737" s="409"/>
      <c r="V737" s="409"/>
      <c r="W737" s="409"/>
      <c r="X737" s="409"/>
      <c r="Y737" s="409"/>
      <c r="Z737" s="409"/>
      <c r="AA737" s="409"/>
      <c r="AB737" s="409"/>
      <c r="AC737" s="409"/>
      <c r="AD737" s="409"/>
    </row>
    <row r="738" ht="16.5" customHeight="1">
      <c r="A738" s="409"/>
      <c r="B738" s="409"/>
      <c r="C738" s="409"/>
      <c r="D738" s="409"/>
      <c r="E738" s="409"/>
      <c r="F738" s="409"/>
      <c r="G738" s="409"/>
      <c r="H738" s="409"/>
      <c r="I738" s="409"/>
      <c r="J738" s="409"/>
      <c r="K738" s="409"/>
      <c r="L738" s="409"/>
      <c r="M738" s="409"/>
      <c r="N738" s="409"/>
      <c r="O738" s="409"/>
      <c r="P738" s="409"/>
      <c r="Q738" s="409"/>
      <c r="R738" s="409"/>
      <c r="S738" s="409"/>
      <c r="T738" s="409"/>
      <c r="U738" s="409"/>
      <c r="V738" s="409"/>
      <c r="W738" s="409"/>
      <c r="X738" s="409"/>
      <c r="Y738" s="409"/>
      <c r="Z738" s="409"/>
      <c r="AA738" s="409"/>
      <c r="AB738" s="409"/>
      <c r="AC738" s="409"/>
      <c r="AD738" s="409"/>
    </row>
    <row r="739" ht="16.5" customHeight="1">
      <c r="A739" s="409"/>
      <c r="B739" s="409"/>
      <c r="C739" s="409"/>
      <c r="D739" s="409"/>
      <c r="E739" s="409"/>
      <c r="F739" s="409"/>
      <c r="G739" s="409"/>
      <c r="H739" s="409"/>
      <c r="I739" s="409"/>
      <c r="J739" s="409"/>
      <c r="K739" s="409"/>
      <c r="L739" s="409"/>
      <c r="M739" s="409"/>
      <c r="N739" s="409"/>
      <c r="O739" s="409"/>
      <c r="P739" s="409"/>
      <c r="Q739" s="409"/>
      <c r="R739" s="409"/>
      <c r="S739" s="409"/>
      <c r="T739" s="409"/>
      <c r="U739" s="409"/>
      <c r="V739" s="409"/>
      <c r="W739" s="409"/>
      <c r="X739" s="409"/>
      <c r="Y739" s="409"/>
      <c r="Z739" s="409"/>
      <c r="AA739" s="409"/>
      <c r="AB739" s="409"/>
      <c r="AC739" s="409"/>
      <c r="AD739" s="409"/>
    </row>
    <row r="740" ht="16.5" customHeight="1">
      <c r="A740" s="409"/>
      <c r="B740" s="409"/>
      <c r="C740" s="409"/>
      <c r="D740" s="409"/>
      <c r="E740" s="409"/>
      <c r="F740" s="409"/>
      <c r="G740" s="409"/>
      <c r="H740" s="409"/>
      <c r="I740" s="409"/>
      <c r="J740" s="409"/>
      <c r="K740" s="409"/>
      <c r="L740" s="409"/>
      <c r="M740" s="409"/>
      <c r="N740" s="409"/>
      <c r="O740" s="409"/>
      <c r="P740" s="409"/>
      <c r="Q740" s="409"/>
      <c r="R740" s="409"/>
      <c r="S740" s="409"/>
      <c r="T740" s="409"/>
      <c r="U740" s="409"/>
      <c r="V740" s="409"/>
      <c r="W740" s="409"/>
      <c r="X740" s="409"/>
      <c r="Y740" s="409"/>
      <c r="Z740" s="409"/>
      <c r="AA740" s="409"/>
      <c r="AB740" s="409"/>
      <c r="AC740" s="409"/>
      <c r="AD740" s="409"/>
    </row>
    <row r="741" ht="16.5" customHeight="1">
      <c r="A741" s="409"/>
      <c r="B741" s="409"/>
      <c r="C741" s="409"/>
      <c r="D741" s="409"/>
      <c r="E741" s="409"/>
      <c r="F741" s="409"/>
      <c r="G741" s="409"/>
      <c r="H741" s="409"/>
      <c r="I741" s="409"/>
      <c r="J741" s="409"/>
      <c r="K741" s="409"/>
      <c r="L741" s="409"/>
      <c r="M741" s="409"/>
      <c r="N741" s="409"/>
      <c r="O741" s="409"/>
      <c r="P741" s="409"/>
      <c r="Q741" s="409"/>
      <c r="R741" s="409"/>
      <c r="S741" s="409"/>
      <c r="T741" s="409"/>
      <c r="U741" s="409"/>
      <c r="V741" s="409"/>
      <c r="W741" s="409"/>
      <c r="X741" s="409"/>
      <c r="Y741" s="409"/>
      <c r="Z741" s="409"/>
      <c r="AA741" s="409"/>
      <c r="AB741" s="409"/>
      <c r="AC741" s="409"/>
      <c r="AD741" s="409"/>
    </row>
    <row r="742" ht="16.5" customHeight="1">
      <c r="A742" s="409"/>
      <c r="B742" s="409"/>
      <c r="C742" s="409"/>
      <c r="D742" s="409"/>
      <c r="E742" s="409"/>
      <c r="F742" s="409"/>
      <c r="G742" s="409"/>
      <c r="H742" s="409"/>
      <c r="I742" s="409"/>
      <c r="J742" s="409"/>
      <c r="K742" s="409"/>
      <c r="L742" s="409"/>
      <c r="M742" s="409"/>
      <c r="N742" s="409"/>
      <c r="O742" s="409"/>
      <c r="P742" s="409"/>
      <c r="Q742" s="409"/>
      <c r="R742" s="409"/>
      <c r="S742" s="409"/>
      <c r="T742" s="409"/>
      <c r="U742" s="409"/>
      <c r="V742" s="409"/>
      <c r="W742" s="409"/>
      <c r="X742" s="409"/>
      <c r="Y742" s="409"/>
      <c r="Z742" s="409"/>
      <c r="AA742" s="409"/>
      <c r="AB742" s="409"/>
      <c r="AC742" s="409"/>
      <c r="AD742" s="409"/>
    </row>
    <row r="743" ht="16.5" customHeight="1">
      <c r="A743" s="409"/>
      <c r="B743" s="409"/>
      <c r="C743" s="409"/>
      <c r="D743" s="409"/>
      <c r="E743" s="409"/>
      <c r="F743" s="409"/>
      <c r="G743" s="409"/>
      <c r="H743" s="409"/>
      <c r="I743" s="409"/>
      <c r="J743" s="409"/>
      <c r="K743" s="409"/>
      <c r="L743" s="409"/>
      <c r="M743" s="409"/>
      <c r="N743" s="409"/>
      <c r="O743" s="409"/>
      <c r="P743" s="409"/>
      <c r="Q743" s="409"/>
      <c r="R743" s="409"/>
      <c r="S743" s="409"/>
      <c r="T743" s="409"/>
      <c r="U743" s="409"/>
      <c r="V743" s="409"/>
      <c r="W743" s="409"/>
      <c r="X743" s="409"/>
      <c r="Y743" s="409"/>
      <c r="Z743" s="409"/>
      <c r="AA743" s="409"/>
      <c r="AB743" s="409"/>
      <c r="AC743" s="409"/>
      <c r="AD743" s="409"/>
    </row>
    <row r="744" ht="16.5" customHeight="1">
      <c r="A744" s="409"/>
      <c r="B744" s="409"/>
      <c r="C744" s="409"/>
      <c r="D744" s="409"/>
      <c r="E744" s="409"/>
      <c r="F744" s="409"/>
      <c r="G744" s="409"/>
      <c r="H744" s="409"/>
      <c r="I744" s="409"/>
      <c r="J744" s="409"/>
      <c r="K744" s="409"/>
      <c r="L744" s="409"/>
      <c r="M744" s="409"/>
      <c r="N744" s="409"/>
      <c r="O744" s="409"/>
      <c r="P744" s="409"/>
      <c r="Q744" s="409"/>
      <c r="R744" s="409"/>
      <c r="S744" s="409"/>
      <c r="T744" s="409"/>
      <c r="U744" s="409"/>
      <c r="V744" s="409"/>
      <c r="W744" s="409"/>
      <c r="X744" s="409"/>
      <c r="Y744" s="409"/>
      <c r="Z744" s="409"/>
      <c r="AA744" s="409"/>
      <c r="AB744" s="409"/>
      <c r="AC744" s="409"/>
      <c r="AD744" s="409"/>
    </row>
    <row r="745" ht="16.5" customHeight="1">
      <c r="A745" s="409"/>
      <c r="B745" s="409"/>
      <c r="C745" s="409"/>
      <c r="D745" s="409"/>
      <c r="E745" s="409"/>
      <c r="F745" s="409"/>
      <c r="G745" s="409"/>
      <c r="H745" s="409"/>
      <c r="I745" s="409"/>
      <c r="J745" s="409"/>
      <c r="K745" s="409"/>
      <c r="L745" s="409"/>
      <c r="M745" s="409"/>
      <c r="N745" s="409"/>
      <c r="O745" s="409"/>
      <c r="P745" s="409"/>
      <c r="Q745" s="409"/>
      <c r="R745" s="409"/>
      <c r="S745" s="409"/>
      <c r="T745" s="409"/>
      <c r="U745" s="409"/>
      <c r="V745" s="409"/>
      <c r="W745" s="409"/>
      <c r="X745" s="409"/>
      <c r="Y745" s="409"/>
      <c r="Z745" s="409"/>
      <c r="AA745" s="409"/>
      <c r="AB745" s="409"/>
      <c r="AC745" s="409"/>
      <c r="AD745" s="409"/>
    </row>
    <row r="746" ht="16.5" customHeight="1">
      <c r="A746" s="409"/>
      <c r="B746" s="409"/>
      <c r="C746" s="409"/>
      <c r="D746" s="409"/>
      <c r="E746" s="409"/>
      <c r="F746" s="409"/>
      <c r="G746" s="409"/>
      <c r="H746" s="409"/>
      <c r="I746" s="409"/>
      <c r="J746" s="409"/>
      <c r="K746" s="409"/>
      <c r="L746" s="409"/>
      <c r="M746" s="409"/>
      <c r="N746" s="409"/>
      <c r="O746" s="409"/>
      <c r="P746" s="409"/>
      <c r="Q746" s="409"/>
      <c r="R746" s="409"/>
      <c r="S746" s="409"/>
      <c r="T746" s="409"/>
      <c r="U746" s="409"/>
      <c r="V746" s="409"/>
      <c r="W746" s="409"/>
      <c r="X746" s="409"/>
      <c r="Y746" s="409"/>
      <c r="Z746" s="409"/>
      <c r="AA746" s="409"/>
      <c r="AB746" s="409"/>
      <c r="AC746" s="409"/>
      <c r="AD746" s="409"/>
    </row>
    <row r="747" ht="16.5" customHeight="1">
      <c r="A747" s="409"/>
      <c r="B747" s="409"/>
      <c r="C747" s="409"/>
      <c r="D747" s="409"/>
      <c r="E747" s="409"/>
      <c r="F747" s="409"/>
      <c r="G747" s="409"/>
      <c r="H747" s="409"/>
      <c r="I747" s="409"/>
      <c r="J747" s="409"/>
      <c r="K747" s="409"/>
      <c r="L747" s="409"/>
      <c r="M747" s="409"/>
      <c r="N747" s="409"/>
      <c r="O747" s="409"/>
      <c r="P747" s="409"/>
      <c r="Q747" s="409"/>
      <c r="R747" s="409"/>
      <c r="S747" s="409"/>
      <c r="T747" s="409"/>
      <c r="U747" s="409"/>
      <c r="V747" s="409"/>
      <c r="W747" s="409"/>
      <c r="X747" s="409"/>
      <c r="Y747" s="409"/>
      <c r="Z747" s="409"/>
      <c r="AA747" s="409"/>
      <c r="AB747" s="409"/>
      <c r="AC747" s="409"/>
      <c r="AD747" s="409"/>
    </row>
    <row r="748" ht="16.5" customHeight="1">
      <c r="A748" s="409"/>
      <c r="B748" s="409"/>
      <c r="C748" s="409"/>
      <c r="D748" s="409"/>
      <c r="E748" s="409"/>
      <c r="F748" s="409"/>
      <c r="G748" s="409"/>
      <c r="H748" s="409"/>
      <c r="I748" s="409"/>
      <c r="J748" s="409"/>
      <c r="K748" s="409"/>
      <c r="L748" s="409"/>
      <c r="M748" s="409"/>
      <c r="N748" s="409"/>
      <c r="O748" s="409"/>
      <c r="P748" s="409"/>
      <c r="Q748" s="409"/>
      <c r="R748" s="409"/>
      <c r="S748" s="409"/>
      <c r="T748" s="409"/>
      <c r="U748" s="409"/>
      <c r="V748" s="409"/>
      <c r="W748" s="409"/>
      <c r="X748" s="409"/>
      <c r="Y748" s="409"/>
      <c r="Z748" s="409"/>
      <c r="AA748" s="409"/>
      <c r="AB748" s="409"/>
      <c r="AC748" s="409"/>
      <c r="AD748" s="409"/>
    </row>
    <row r="749" ht="16.5" customHeight="1">
      <c r="A749" s="409"/>
      <c r="B749" s="409"/>
      <c r="C749" s="409"/>
      <c r="D749" s="409"/>
      <c r="E749" s="409"/>
      <c r="F749" s="409"/>
      <c r="G749" s="409"/>
      <c r="H749" s="409"/>
      <c r="I749" s="409"/>
      <c r="J749" s="409"/>
      <c r="K749" s="409"/>
      <c r="L749" s="409"/>
      <c r="M749" s="409"/>
      <c r="N749" s="409"/>
      <c r="O749" s="409"/>
      <c r="P749" s="409"/>
      <c r="Q749" s="409"/>
      <c r="R749" s="409"/>
      <c r="S749" s="409"/>
      <c r="T749" s="409"/>
      <c r="U749" s="409"/>
      <c r="V749" s="409"/>
      <c r="W749" s="409"/>
      <c r="X749" s="409"/>
      <c r="Y749" s="409"/>
      <c r="Z749" s="409"/>
      <c r="AA749" s="409"/>
      <c r="AB749" s="409"/>
      <c r="AC749" s="409"/>
      <c r="AD749" s="409"/>
    </row>
    <row r="750" ht="16.5" customHeight="1">
      <c r="A750" s="409"/>
      <c r="B750" s="409"/>
      <c r="C750" s="409"/>
      <c r="D750" s="409"/>
      <c r="E750" s="409"/>
      <c r="F750" s="409"/>
      <c r="G750" s="409"/>
      <c r="H750" s="409"/>
      <c r="I750" s="409"/>
      <c r="J750" s="409"/>
      <c r="K750" s="409"/>
      <c r="L750" s="409"/>
      <c r="M750" s="409"/>
      <c r="N750" s="409"/>
      <c r="O750" s="409"/>
      <c r="P750" s="409"/>
      <c r="Q750" s="409"/>
      <c r="R750" s="409"/>
      <c r="S750" s="409"/>
      <c r="T750" s="409"/>
      <c r="U750" s="409"/>
      <c r="V750" s="409"/>
      <c r="W750" s="409"/>
      <c r="X750" s="409"/>
      <c r="Y750" s="409"/>
      <c r="Z750" s="409"/>
      <c r="AA750" s="409"/>
      <c r="AB750" s="409"/>
      <c r="AC750" s="409"/>
      <c r="AD750" s="409"/>
    </row>
    <row r="751" ht="16.5" customHeight="1">
      <c r="A751" s="409"/>
      <c r="B751" s="409"/>
      <c r="C751" s="409"/>
      <c r="D751" s="409"/>
      <c r="E751" s="409"/>
      <c r="F751" s="409"/>
      <c r="G751" s="409"/>
      <c r="H751" s="409"/>
      <c r="I751" s="409"/>
      <c r="J751" s="409"/>
      <c r="K751" s="409"/>
      <c r="L751" s="409"/>
      <c r="M751" s="409"/>
      <c r="N751" s="409"/>
      <c r="O751" s="409"/>
      <c r="P751" s="409"/>
      <c r="Q751" s="409"/>
      <c r="R751" s="409"/>
      <c r="S751" s="409"/>
      <c r="T751" s="409"/>
      <c r="U751" s="409"/>
      <c r="V751" s="409"/>
      <c r="W751" s="409"/>
      <c r="X751" s="409"/>
      <c r="Y751" s="409"/>
      <c r="Z751" s="409"/>
      <c r="AA751" s="409"/>
      <c r="AB751" s="409"/>
      <c r="AC751" s="409"/>
      <c r="AD751" s="409"/>
    </row>
    <row r="752" ht="16.5" customHeight="1">
      <c r="A752" s="409"/>
      <c r="B752" s="409"/>
      <c r="C752" s="409"/>
      <c r="D752" s="409"/>
      <c r="E752" s="409"/>
      <c r="F752" s="409"/>
      <c r="G752" s="409"/>
      <c r="H752" s="409"/>
      <c r="I752" s="409"/>
      <c r="J752" s="409"/>
      <c r="K752" s="409"/>
      <c r="L752" s="409"/>
      <c r="M752" s="409"/>
      <c r="N752" s="409"/>
      <c r="O752" s="409"/>
      <c r="P752" s="409"/>
      <c r="Q752" s="409"/>
      <c r="R752" s="409"/>
      <c r="S752" s="409"/>
      <c r="T752" s="409"/>
      <c r="U752" s="409"/>
      <c r="V752" s="409"/>
      <c r="W752" s="409"/>
      <c r="X752" s="409"/>
      <c r="Y752" s="409"/>
      <c r="Z752" s="409"/>
      <c r="AA752" s="409"/>
      <c r="AB752" s="409"/>
      <c r="AC752" s="409"/>
      <c r="AD752" s="409"/>
    </row>
    <row r="753" ht="16.5" customHeight="1">
      <c r="A753" s="409"/>
      <c r="B753" s="409"/>
      <c r="C753" s="409"/>
      <c r="D753" s="409"/>
      <c r="E753" s="409"/>
      <c r="F753" s="409"/>
      <c r="G753" s="409"/>
      <c r="H753" s="409"/>
      <c r="I753" s="409"/>
      <c r="J753" s="409"/>
      <c r="K753" s="409"/>
      <c r="L753" s="409"/>
      <c r="M753" s="409"/>
      <c r="N753" s="409"/>
      <c r="O753" s="409"/>
      <c r="P753" s="409"/>
      <c r="Q753" s="409"/>
      <c r="R753" s="409"/>
      <c r="S753" s="409"/>
      <c r="T753" s="409"/>
      <c r="U753" s="409"/>
      <c r="V753" s="409"/>
      <c r="W753" s="409"/>
      <c r="X753" s="409"/>
      <c r="Y753" s="409"/>
      <c r="Z753" s="409"/>
      <c r="AA753" s="409"/>
      <c r="AB753" s="409"/>
      <c r="AC753" s="409"/>
      <c r="AD753" s="409"/>
    </row>
    <row r="754" ht="16.5" customHeight="1">
      <c r="A754" s="409"/>
      <c r="B754" s="409"/>
      <c r="C754" s="409"/>
      <c r="D754" s="409"/>
      <c r="E754" s="409"/>
      <c r="F754" s="409"/>
      <c r="G754" s="409"/>
      <c r="H754" s="409"/>
      <c r="I754" s="409"/>
      <c r="J754" s="409"/>
      <c r="K754" s="409"/>
      <c r="L754" s="409"/>
      <c r="M754" s="409"/>
      <c r="N754" s="409"/>
      <c r="O754" s="409"/>
      <c r="P754" s="409"/>
      <c r="Q754" s="409"/>
      <c r="R754" s="409"/>
      <c r="S754" s="409"/>
      <c r="T754" s="409"/>
      <c r="U754" s="409"/>
      <c r="V754" s="409"/>
      <c r="W754" s="409"/>
      <c r="X754" s="409"/>
      <c r="Y754" s="409"/>
      <c r="Z754" s="409"/>
      <c r="AA754" s="409"/>
      <c r="AB754" s="409"/>
      <c r="AC754" s="409"/>
      <c r="AD754" s="409"/>
    </row>
    <row r="755" ht="16.5" customHeight="1">
      <c r="A755" s="409"/>
      <c r="B755" s="409"/>
      <c r="C755" s="409"/>
      <c r="D755" s="409"/>
      <c r="E755" s="409"/>
      <c r="F755" s="409"/>
      <c r="G755" s="409"/>
      <c r="H755" s="409"/>
      <c r="I755" s="409"/>
      <c r="J755" s="409"/>
      <c r="K755" s="409"/>
      <c r="L755" s="409"/>
      <c r="M755" s="409"/>
      <c r="N755" s="409"/>
      <c r="O755" s="409"/>
      <c r="P755" s="409"/>
      <c r="Q755" s="409"/>
      <c r="R755" s="409"/>
      <c r="S755" s="409"/>
      <c r="T755" s="409"/>
      <c r="U755" s="409"/>
      <c r="V755" s="409"/>
      <c r="W755" s="409"/>
      <c r="X755" s="409"/>
      <c r="Y755" s="409"/>
      <c r="Z755" s="409"/>
      <c r="AA755" s="409"/>
      <c r="AB755" s="409"/>
      <c r="AC755" s="409"/>
      <c r="AD755" s="409"/>
    </row>
    <row r="756" ht="16.5" customHeight="1">
      <c r="A756" s="409"/>
      <c r="B756" s="409"/>
      <c r="C756" s="409"/>
      <c r="D756" s="409"/>
      <c r="E756" s="409"/>
      <c r="F756" s="409"/>
      <c r="G756" s="409"/>
      <c r="H756" s="409"/>
      <c r="I756" s="409"/>
      <c r="J756" s="409"/>
      <c r="K756" s="409"/>
      <c r="L756" s="409"/>
      <c r="M756" s="409"/>
      <c r="N756" s="409"/>
      <c r="O756" s="409"/>
      <c r="P756" s="409"/>
      <c r="Q756" s="409"/>
      <c r="R756" s="409"/>
      <c r="S756" s="409"/>
      <c r="T756" s="409"/>
      <c r="U756" s="409"/>
      <c r="V756" s="409"/>
      <c r="W756" s="409"/>
      <c r="X756" s="409"/>
      <c r="Y756" s="409"/>
      <c r="Z756" s="409"/>
      <c r="AA756" s="409"/>
      <c r="AB756" s="409"/>
      <c r="AC756" s="409"/>
      <c r="AD756" s="409"/>
    </row>
    <row r="757" ht="16.5" customHeight="1">
      <c r="A757" s="409"/>
      <c r="B757" s="409"/>
      <c r="C757" s="409"/>
      <c r="D757" s="409"/>
      <c r="E757" s="409"/>
      <c r="F757" s="409"/>
      <c r="G757" s="409"/>
      <c r="H757" s="409"/>
      <c r="I757" s="409"/>
      <c r="J757" s="409"/>
      <c r="K757" s="409"/>
      <c r="L757" s="409"/>
      <c r="M757" s="409"/>
      <c r="N757" s="409"/>
      <c r="O757" s="409"/>
      <c r="P757" s="409"/>
      <c r="Q757" s="409"/>
      <c r="R757" s="409"/>
      <c r="S757" s="409"/>
      <c r="T757" s="409"/>
      <c r="U757" s="409"/>
      <c r="V757" s="409"/>
      <c r="W757" s="409"/>
      <c r="X757" s="409"/>
      <c r="Y757" s="409"/>
      <c r="Z757" s="409"/>
      <c r="AA757" s="409"/>
      <c r="AB757" s="409"/>
      <c r="AC757" s="409"/>
      <c r="AD757" s="409"/>
    </row>
    <row r="758" ht="16.5" customHeight="1">
      <c r="A758" s="409"/>
      <c r="B758" s="409"/>
      <c r="C758" s="409"/>
      <c r="D758" s="409"/>
      <c r="E758" s="409"/>
      <c r="F758" s="409"/>
      <c r="G758" s="409"/>
      <c r="H758" s="409"/>
      <c r="I758" s="409"/>
      <c r="J758" s="409"/>
      <c r="K758" s="409"/>
      <c r="L758" s="409"/>
      <c r="M758" s="409"/>
      <c r="N758" s="409"/>
      <c r="O758" s="409"/>
      <c r="P758" s="409"/>
      <c r="Q758" s="409"/>
      <c r="R758" s="409"/>
      <c r="S758" s="409"/>
      <c r="T758" s="409"/>
      <c r="U758" s="409"/>
      <c r="V758" s="409"/>
      <c r="W758" s="409"/>
      <c r="X758" s="409"/>
      <c r="Y758" s="409"/>
      <c r="Z758" s="409"/>
      <c r="AA758" s="409"/>
      <c r="AB758" s="409"/>
      <c r="AC758" s="409"/>
      <c r="AD758" s="409"/>
    </row>
    <row r="759" ht="16.5" customHeight="1">
      <c r="A759" s="409"/>
      <c r="B759" s="409"/>
      <c r="C759" s="409"/>
      <c r="D759" s="409"/>
      <c r="E759" s="409"/>
      <c r="F759" s="409"/>
      <c r="G759" s="409"/>
      <c r="H759" s="409"/>
      <c r="I759" s="409"/>
      <c r="J759" s="409"/>
      <c r="K759" s="409"/>
      <c r="L759" s="409"/>
      <c r="M759" s="409"/>
      <c r="N759" s="409"/>
      <c r="O759" s="409"/>
      <c r="P759" s="409"/>
      <c r="Q759" s="409"/>
      <c r="R759" s="409"/>
      <c r="S759" s="409"/>
      <c r="T759" s="409"/>
      <c r="U759" s="409"/>
      <c r="V759" s="409"/>
      <c r="W759" s="409"/>
      <c r="X759" s="409"/>
      <c r="Y759" s="409"/>
      <c r="Z759" s="409"/>
      <c r="AA759" s="409"/>
      <c r="AB759" s="409"/>
      <c r="AC759" s="409"/>
      <c r="AD759" s="409"/>
    </row>
    <row r="760" ht="16.5" customHeight="1">
      <c r="A760" s="409"/>
      <c r="B760" s="409"/>
      <c r="C760" s="409"/>
      <c r="D760" s="409"/>
      <c r="E760" s="409"/>
      <c r="F760" s="409"/>
      <c r="G760" s="409"/>
      <c r="H760" s="409"/>
      <c r="I760" s="409"/>
      <c r="J760" s="409"/>
      <c r="K760" s="409"/>
      <c r="L760" s="409"/>
      <c r="M760" s="409"/>
      <c r="N760" s="409"/>
      <c r="O760" s="409"/>
      <c r="P760" s="409"/>
      <c r="Q760" s="409"/>
      <c r="R760" s="409"/>
      <c r="S760" s="409"/>
      <c r="T760" s="409"/>
      <c r="U760" s="409"/>
      <c r="V760" s="409"/>
      <c r="W760" s="409"/>
      <c r="X760" s="409"/>
      <c r="Y760" s="409"/>
      <c r="Z760" s="409"/>
      <c r="AA760" s="409"/>
      <c r="AB760" s="409"/>
      <c r="AC760" s="409"/>
      <c r="AD760" s="409"/>
    </row>
    <row r="761" ht="16.5" customHeight="1">
      <c r="A761" s="409"/>
      <c r="B761" s="409"/>
      <c r="C761" s="409"/>
      <c r="D761" s="409"/>
      <c r="E761" s="409"/>
      <c r="F761" s="409"/>
      <c r="G761" s="409"/>
      <c r="H761" s="409"/>
      <c r="I761" s="409"/>
      <c r="J761" s="409"/>
      <c r="K761" s="409"/>
      <c r="L761" s="409"/>
      <c r="M761" s="409"/>
      <c r="N761" s="409"/>
      <c r="O761" s="409"/>
      <c r="P761" s="409"/>
      <c r="Q761" s="409"/>
      <c r="R761" s="409"/>
      <c r="S761" s="409"/>
      <c r="T761" s="409"/>
      <c r="U761" s="409"/>
      <c r="V761" s="409"/>
      <c r="W761" s="409"/>
      <c r="X761" s="409"/>
      <c r="Y761" s="409"/>
      <c r="Z761" s="409"/>
      <c r="AA761" s="409"/>
      <c r="AB761" s="409"/>
      <c r="AC761" s="409"/>
      <c r="AD761" s="409"/>
    </row>
    <row r="762" ht="16.5" customHeight="1">
      <c r="A762" s="409"/>
      <c r="B762" s="409"/>
      <c r="C762" s="409"/>
      <c r="D762" s="409"/>
      <c r="E762" s="409"/>
      <c r="F762" s="409"/>
      <c r="G762" s="409"/>
      <c r="H762" s="409"/>
      <c r="I762" s="409"/>
      <c r="J762" s="409"/>
      <c r="K762" s="409"/>
      <c r="L762" s="409"/>
      <c r="M762" s="409"/>
      <c r="N762" s="409"/>
      <c r="O762" s="409"/>
      <c r="P762" s="409"/>
      <c r="Q762" s="409"/>
      <c r="R762" s="409"/>
      <c r="S762" s="409"/>
      <c r="T762" s="409"/>
      <c r="U762" s="409"/>
      <c r="V762" s="409"/>
      <c r="W762" s="409"/>
      <c r="X762" s="409"/>
      <c r="Y762" s="409"/>
      <c r="Z762" s="409"/>
      <c r="AA762" s="409"/>
      <c r="AB762" s="409"/>
      <c r="AC762" s="409"/>
      <c r="AD762" s="409"/>
    </row>
    <row r="763" ht="16.5" customHeight="1">
      <c r="A763" s="409"/>
      <c r="B763" s="409"/>
      <c r="C763" s="409"/>
      <c r="D763" s="409"/>
      <c r="E763" s="409"/>
      <c r="F763" s="409"/>
      <c r="G763" s="409"/>
      <c r="H763" s="409"/>
      <c r="I763" s="409"/>
      <c r="J763" s="409"/>
      <c r="K763" s="409"/>
      <c r="L763" s="409"/>
      <c r="M763" s="409"/>
      <c r="N763" s="409"/>
      <c r="O763" s="409"/>
      <c r="P763" s="409"/>
      <c r="Q763" s="409"/>
      <c r="R763" s="409"/>
      <c r="S763" s="409"/>
      <c r="T763" s="409"/>
      <c r="U763" s="409"/>
      <c r="V763" s="409"/>
      <c r="W763" s="409"/>
      <c r="X763" s="409"/>
      <c r="Y763" s="409"/>
      <c r="Z763" s="409"/>
      <c r="AA763" s="409"/>
      <c r="AB763" s="409"/>
      <c r="AC763" s="409"/>
      <c r="AD763" s="409"/>
    </row>
    <row r="764" ht="16.5" customHeight="1">
      <c r="A764" s="409"/>
      <c r="B764" s="409"/>
      <c r="C764" s="409"/>
      <c r="D764" s="409"/>
      <c r="E764" s="409"/>
      <c r="F764" s="409"/>
      <c r="G764" s="409"/>
      <c r="H764" s="409"/>
      <c r="I764" s="409"/>
      <c r="J764" s="409"/>
      <c r="K764" s="409"/>
      <c r="L764" s="409"/>
      <c r="M764" s="409"/>
      <c r="N764" s="409"/>
      <c r="O764" s="409"/>
      <c r="P764" s="409"/>
      <c r="Q764" s="409"/>
      <c r="R764" s="409"/>
      <c r="S764" s="409"/>
      <c r="T764" s="409"/>
      <c r="U764" s="409"/>
      <c r="V764" s="409"/>
      <c r="W764" s="409"/>
      <c r="X764" s="409"/>
      <c r="Y764" s="409"/>
      <c r="Z764" s="409"/>
      <c r="AA764" s="409"/>
      <c r="AB764" s="409"/>
      <c r="AC764" s="409"/>
      <c r="AD764" s="409"/>
    </row>
    <row r="765" ht="16.5" customHeight="1">
      <c r="A765" s="409"/>
      <c r="B765" s="409"/>
      <c r="C765" s="409"/>
      <c r="D765" s="409"/>
      <c r="E765" s="409"/>
      <c r="F765" s="409"/>
      <c r="G765" s="409"/>
      <c r="H765" s="409"/>
      <c r="I765" s="409"/>
      <c r="J765" s="409"/>
      <c r="K765" s="409"/>
      <c r="L765" s="409"/>
      <c r="M765" s="409"/>
      <c r="N765" s="409"/>
      <c r="O765" s="409"/>
      <c r="P765" s="409"/>
      <c r="Q765" s="409"/>
      <c r="R765" s="409"/>
      <c r="S765" s="409"/>
      <c r="T765" s="409"/>
      <c r="U765" s="409"/>
      <c r="V765" s="409"/>
      <c r="W765" s="409"/>
      <c r="X765" s="409"/>
      <c r="Y765" s="409"/>
      <c r="Z765" s="409"/>
      <c r="AA765" s="409"/>
      <c r="AB765" s="409"/>
      <c r="AC765" s="409"/>
      <c r="AD765" s="409"/>
    </row>
    <row r="766" ht="16.5" customHeight="1">
      <c r="A766" s="409"/>
      <c r="B766" s="409"/>
      <c r="C766" s="409"/>
      <c r="D766" s="409"/>
      <c r="E766" s="409"/>
      <c r="F766" s="409"/>
      <c r="G766" s="409"/>
      <c r="H766" s="409"/>
      <c r="I766" s="409"/>
      <c r="J766" s="409"/>
      <c r="K766" s="409"/>
      <c r="L766" s="409"/>
      <c r="M766" s="409"/>
      <c r="N766" s="409"/>
      <c r="O766" s="409"/>
      <c r="P766" s="409"/>
      <c r="Q766" s="409"/>
      <c r="R766" s="409"/>
      <c r="S766" s="409"/>
      <c r="T766" s="409"/>
      <c r="U766" s="409"/>
      <c r="V766" s="409"/>
      <c r="W766" s="409"/>
      <c r="X766" s="409"/>
      <c r="Y766" s="409"/>
      <c r="Z766" s="409"/>
      <c r="AA766" s="409"/>
      <c r="AB766" s="409"/>
      <c r="AC766" s="409"/>
      <c r="AD766" s="409"/>
    </row>
    <row r="767" ht="16.5" customHeight="1">
      <c r="A767" s="409"/>
      <c r="B767" s="409"/>
      <c r="C767" s="409"/>
      <c r="D767" s="409"/>
      <c r="E767" s="409"/>
      <c r="F767" s="409"/>
      <c r="G767" s="409"/>
      <c r="H767" s="409"/>
      <c r="I767" s="409"/>
      <c r="J767" s="409"/>
      <c r="K767" s="409"/>
      <c r="L767" s="409"/>
      <c r="M767" s="409"/>
      <c r="N767" s="409"/>
      <c r="O767" s="409"/>
      <c r="P767" s="409"/>
      <c r="Q767" s="409"/>
      <c r="R767" s="409"/>
      <c r="S767" s="409"/>
      <c r="T767" s="409"/>
      <c r="U767" s="409"/>
      <c r="V767" s="409"/>
      <c r="W767" s="409"/>
      <c r="X767" s="409"/>
      <c r="Y767" s="409"/>
      <c r="Z767" s="409"/>
      <c r="AA767" s="409"/>
      <c r="AB767" s="409"/>
      <c r="AC767" s="409"/>
      <c r="AD767" s="409"/>
    </row>
    <row r="768" ht="16.5" customHeight="1">
      <c r="A768" s="409"/>
      <c r="B768" s="409"/>
      <c r="C768" s="409"/>
      <c r="D768" s="409"/>
      <c r="E768" s="409"/>
      <c r="F768" s="409"/>
      <c r="G768" s="409"/>
      <c r="H768" s="409"/>
      <c r="I768" s="409"/>
      <c r="J768" s="409"/>
      <c r="K768" s="409"/>
      <c r="L768" s="409"/>
      <c r="M768" s="409"/>
      <c r="N768" s="409"/>
      <c r="O768" s="409"/>
      <c r="P768" s="409"/>
      <c r="Q768" s="409"/>
      <c r="R768" s="409"/>
      <c r="S768" s="409"/>
      <c r="T768" s="409"/>
      <c r="U768" s="409"/>
      <c r="V768" s="409"/>
      <c r="W768" s="409"/>
      <c r="X768" s="409"/>
      <c r="Y768" s="409"/>
      <c r="Z768" s="409"/>
      <c r="AA768" s="409"/>
      <c r="AB768" s="409"/>
      <c r="AC768" s="409"/>
      <c r="AD768" s="409"/>
    </row>
    <row r="769" ht="16.5" customHeight="1">
      <c r="A769" s="409"/>
      <c r="B769" s="409"/>
      <c r="C769" s="409"/>
      <c r="D769" s="409"/>
      <c r="E769" s="409"/>
      <c r="F769" s="409"/>
      <c r="G769" s="409"/>
      <c r="H769" s="409"/>
      <c r="I769" s="409"/>
      <c r="J769" s="409"/>
      <c r="K769" s="409"/>
      <c r="L769" s="409"/>
      <c r="M769" s="409"/>
      <c r="N769" s="409"/>
      <c r="O769" s="409"/>
      <c r="P769" s="409"/>
      <c r="Q769" s="409"/>
      <c r="R769" s="409"/>
      <c r="S769" s="409"/>
      <c r="T769" s="409"/>
      <c r="U769" s="409"/>
      <c r="V769" s="409"/>
      <c r="W769" s="409"/>
      <c r="X769" s="409"/>
      <c r="Y769" s="409"/>
      <c r="Z769" s="409"/>
      <c r="AA769" s="409"/>
      <c r="AB769" s="409"/>
      <c r="AC769" s="409"/>
      <c r="AD769" s="409"/>
    </row>
    <row r="770" ht="16.5" customHeight="1">
      <c r="A770" s="409"/>
      <c r="B770" s="409"/>
      <c r="C770" s="409"/>
      <c r="D770" s="409"/>
      <c r="E770" s="409"/>
      <c r="F770" s="409"/>
      <c r="G770" s="409"/>
      <c r="H770" s="409"/>
      <c r="I770" s="409"/>
      <c r="J770" s="409"/>
      <c r="K770" s="409"/>
      <c r="L770" s="409"/>
      <c r="M770" s="409"/>
      <c r="N770" s="409"/>
      <c r="O770" s="409"/>
      <c r="P770" s="409"/>
      <c r="Q770" s="409"/>
      <c r="R770" s="409"/>
      <c r="S770" s="409"/>
      <c r="T770" s="409"/>
      <c r="U770" s="409"/>
      <c r="V770" s="409"/>
      <c r="W770" s="409"/>
      <c r="X770" s="409"/>
      <c r="Y770" s="409"/>
      <c r="Z770" s="409"/>
      <c r="AA770" s="409"/>
      <c r="AB770" s="409"/>
      <c r="AC770" s="409"/>
      <c r="AD770" s="409"/>
    </row>
    <row r="771" ht="16.5" customHeight="1">
      <c r="A771" s="409"/>
      <c r="B771" s="409"/>
      <c r="C771" s="409"/>
      <c r="D771" s="409"/>
      <c r="E771" s="409"/>
      <c r="F771" s="409"/>
      <c r="G771" s="409"/>
      <c r="H771" s="409"/>
      <c r="I771" s="409"/>
      <c r="J771" s="409"/>
      <c r="K771" s="409"/>
      <c r="L771" s="409"/>
      <c r="M771" s="409"/>
      <c r="N771" s="409"/>
      <c r="O771" s="409"/>
      <c r="P771" s="409"/>
      <c r="Q771" s="409"/>
      <c r="R771" s="409"/>
      <c r="S771" s="409"/>
      <c r="T771" s="409"/>
      <c r="U771" s="409"/>
      <c r="V771" s="409"/>
      <c r="W771" s="409"/>
      <c r="X771" s="409"/>
      <c r="Y771" s="409"/>
      <c r="Z771" s="409"/>
      <c r="AA771" s="409"/>
      <c r="AB771" s="409"/>
      <c r="AC771" s="409"/>
      <c r="AD771" s="409"/>
    </row>
    <row r="772" ht="16.5" customHeight="1">
      <c r="A772" s="409"/>
      <c r="B772" s="409"/>
      <c r="C772" s="409"/>
      <c r="D772" s="409"/>
      <c r="E772" s="409"/>
      <c r="F772" s="409"/>
      <c r="G772" s="409"/>
      <c r="H772" s="409"/>
      <c r="I772" s="409"/>
      <c r="J772" s="409"/>
      <c r="K772" s="409"/>
      <c r="L772" s="409"/>
      <c r="M772" s="409"/>
      <c r="N772" s="409"/>
      <c r="O772" s="409"/>
      <c r="P772" s="409"/>
      <c r="Q772" s="409"/>
      <c r="R772" s="409"/>
      <c r="S772" s="409"/>
      <c r="T772" s="409"/>
      <c r="U772" s="409"/>
      <c r="V772" s="409"/>
      <c r="W772" s="409"/>
      <c r="X772" s="409"/>
      <c r="Y772" s="409"/>
      <c r="Z772" s="409"/>
      <c r="AA772" s="409"/>
      <c r="AB772" s="409"/>
      <c r="AC772" s="409"/>
      <c r="AD772" s="409"/>
    </row>
    <row r="773" ht="16.5" customHeight="1">
      <c r="A773" s="409"/>
      <c r="B773" s="409"/>
      <c r="C773" s="409"/>
      <c r="D773" s="409"/>
      <c r="E773" s="409"/>
      <c r="F773" s="409"/>
      <c r="G773" s="409"/>
      <c r="H773" s="409"/>
      <c r="I773" s="409"/>
      <c r="J773" s="409"/>
      <c r="K773" s="409"/>
      <c r="L773" s="409"/>
      <c r="M773" s="409"/>
      <c r="N773" s="409"/>
      <c r="O773" s="409"/>
      <c r="P773" s="409"/>
      <c r="Q773" s="409"/>
      <c r="R773" s="409"/>
      <c r="S773" s="409"/>
      <c r="T773" s="409"/>
      <c r="U773" s="409"/>
      <c r="V773" s="409"/>
      <c r="W773" s="409"/>
      <c r="X773" s="409"/>
      <c r="Y773" s="409"/>
      <c r="Z773" s="409"/>
      <c r="AA773" s="409"/>
      <c r="AB773" s="409"/>
      <c r="AC773" s="409"/>
      <c r="AD773" s="409"/>
    </row>
    <row r="774" ht="16.5" customHeight="1">
      <c r="A774" s="409"/>
      <c r="B774" s="409"/>
      <c r="C774" s="409"/>
      <c r="D774" s="409"/>
      <c r="E774" s="409"/>
      <c r="F774" s="409"/>
      <c r="G774" s="409"/>
      <c r="H774" s="409"/>
      <c r="I774" s="409"/>
      <c r="J774" s="409"/>
      <c r="K774" s="409"/>
      <c r="L774" s="409"/>
      <c r="M774" s="409"/>
      <c r="N774" s="409"/>
      <c r="O774" s="409"/>
      <c r="P774" s="409"/>
      <c r="Q774" s="409"/>
      <c r="R774" s="409"/>
      <c r="S774" s="409"/>
      <c r="T774" s="409"/>
      <c r="U774" s="409"/>
      <c r="V774" s="409"/>
      <c r="W774" s="409"/>
      <c r="X774" s="409"/>
      <c r="Y774" s="409"/>
      <c r="Z774" s="409"/>
      <c r="AA774" s="409"/>
      <c r="AB774" s="409"/>
      <c r="AC774" s="409"/>
      <c r="AD774" s="409"/>
    </row>
    <row r="775" ht="16.5" customHeight="1">
      <c r="A775" s="409"/>
      <c r="B775" s="409"/>
      <c r="C775" s="409"/>
      <c r="D775" s="409"/>
      <c r="E775" s="409"/>
      <c r="F775" s="409"/>
      <c r="G775" s="409"/>
      <c r="H775" s="409"/>
      <c r="I775" s="409"/>
      <c r="J775" s="409"/>
      <c r="K775" s="409"/>
      <c r="L775" s="409"/>
      <c r="M775" s="409"/>
      <c r="N775" s="409"/>
      <c r="O775" s="409"/>
      <c r="P775" s="409"/>
      <c r="Q775" s="409"/>
      <c r="R775" s="409"/>
      <c r="S775" s="409"/>
      <c r="T775" s="409"/>
      <c r="U775" s="409"/>
      <c r="V775" s="409"/>
      <c r="W775" s="409"/>
      <c r="X775" s="409"/>
      <c r="Y775" s="409"/>
      <c r="Z775" s="409"/>
      <c r="AA775" s="409"/>
      <c r="AB775" s="409"/>
      <c r="AC775" s="409"/>
      <c r="AD775" s="409"/>
    </row>
    <row r="776" ht="16.5" customHeight="1">
      <c r="A776" s="409"/>
      <c r="B776" s="409"/>
      <c r="C776" s="409"/>
      <c r="D776" s="409"/>
      <c r="E776" s="409"/>
      <c r="F776" s="409"/>
      <c r="G776" s="409"/>
      <c r="H776" s="409"/>
      <c r="I776" s="409"/>
      <c r="J776" s="409"/>
      <c r="K776" s="409"/>
      <c r="L776" s="409"/>
      <c r="M776" s="409"/>
      <c r="N776" s="409"/>
      <c r="O776" s="409"/>
      <c r="P776" s="409"/>
      <c r="Q776" s="409"/>
      <c r="R776" s="409"/>
      <c r="S776" s="409"/>
      <c r="T776" s="409"/>
      <c r="U776" s="409"/>
      <c r="V776" s="409"/>
      <c r="W776" s="409"/>
      <c r="X776" s="409"/>
      <c r="Y776" s="409"/>
      <c r="Z776" s="409"/>
      <c r="AA776" s="409"/>
      <c r="AB776" s="409"/>
      <c r="AC776" s="409"/>
      <c r="AD776" s="409"/>
    </row>
    <row r="777" ht="16.5" customHeight="1">
      <c r="A777" s="409"/>
      <c r="B777" s="409"/>
      <c r="C777" s="409"/>
      <c r="D777" s="409"/>
      <c r="E777" s="409"/>
      <c r="F777" s="409"/>
      <c r="G777" s="409"/>
      <c r="H777" s="409"/>
      <c r="I777" s="409"/>
      <c r="J777" s="409"/>
      <c r="K777" s="409"/>
      <c r="L777" s="409"/>
      <c r="M777" s="409"/>
      <c r="N777" s="409"/>
      <c r="O777" s="409"/>
      <c r="P777" s="409"/>
      <c r="Q777" s="409"/>
      <c r="R777" s="409"/>
      <c r="S777" s="409"/>
      <c r="T777" s="409"/>
      <c r="U777" s="409"/>
      <c r="V777" s="409"/>
      <c r="W777" s="409"/>
      <c r="X777" s="409"/>
      <c r="Y777" s="409"/>
      <c r="Z777" s="409"/>
      <c r="AA777" s="409"/>
      <c r="AB777" s="409"/>
      <c r="AC777" s="409"/>
      <c r="AD777" s="409"/>
    </row>
    <row r="778" ht="16.5" customHeight="1">
      <c r="A778" s="409"/>
      <c r="B778" s="409"/>
      <c r="C778" s="409"/>
      <c r="D778" s="409"/>
      <c r="E778" s="409"/>
      <c r="F778" s="409"/>
      <c r="G778" s="409"/>
      <c r="H778" s="409"/>
      <c r="I778" s="409"/>
      <c r="J778" s="409"/>
      <c r="K778" s="409"/>
      <c r="L778" s="409"/>
      <c r="M778" s="409"/>
      <c r="N778" s="409"/>
      <c r="O778" s="409"/>
      <c r="P778" s="409"/>
      <c r="Q778" s="409"/>
      <c r="R778" s="409"/>
      <c r="S778" s="409"/>
      <c r="T778" s="409"/>
      <c r="U778" s="409"/>
      <c r="V778" s="409"/>
      <c r="W778" s="409"/>
      <c r="X778" s="409"/>
      <c r="Y778" s="409"/>
      <c r="Z778" s="409"/>
      <c r="AA778" s="409"/>
      <c r="AB778" s="409"/>
      <c r="AC778" s="409"/>
      <c r="AD778" s="409"/>
    </row>
    <row r="779" ht="16.5" customHeight="1">
      <c r="A779" s="409"/>
      <c r="B779" s="409"/>
      <c r="C779" s="409"/>
      <c r="D779" s="409"/>
      <c r="E779" s="409"/>
      <c r="F779" s="409"/>
      <c r="G779" s="409"/>
      <c r="H779" s="409"/>
      <c r="I779" s="409"/>
      <c r="J779" s="409"/>
      <c r="K779" s="409"/>
      <c r="L779" s="409"/>
      <c r="M779" s="409"/>
      <c r="N779" s="409"/>
      <c r="O779" s="409"/>
      <c r="P779" s="409"/>
      <c r="Q779" s="409"/>
      <c r="R779" s="409"/>
      <c r="S779" s="409"/>
      <c r="T779" s="409"/>
      <c r="U779" s="409"/>
      <c r="V779" s="409"/>
      <c r="W779" s="409"/>
      <c r="X779" s="409"/>
      <c r="Y779" s="409"/>
      <c r="Z779" s="409"/>
      <c r="AA779" s="409"/>
      <c r="AB779" s="409"/>
      <c r="AC779" s="409"/>
      <c r="AD779" s="409"/>
    </row>
    <row r="780" ht="16.5" customHeight="1">
      <c r="A780" s="409"/>
      <c r="B780" s="409"/>
      <c r="C780" s="409"/>
      <c r="D780" s="409"/>
      <c r="E780" s="409"/>
      <c r="F780" s="409"/>
      <c r="G780" s="409"/>
      <c r="H780" s="409"/>
      <c r="I780" s="409"/>
      <c r="J780" s="409"/>
      <c r="K780" s="409"/>
      <c r="L780" s="409"/>
      <c r="M780" s="409"/>
      <c r="N780" s="409"/>
      <c r="O780" s="409"/>
      <c r="P780" s="409"/>
      <c r="Q780" s="409"/>
      <c r="R780" s="409"/>
      <c r="S780" s="409"/>
      <c r="T780" s="409"/>
      <c r="U780" s="409"/>
      <c r="V780" s="409"/>
      <c r="W780" s="409"/>
      <c r="X780" s="409"/>
      <c r="Y780" s="409"/>
      <c r="Z780" s="409"/>
      <c r="AA780" s="409"/>
      <c r="AB780" s="409"/>
      <c r="AC780" s="409"/>
      <c r="AD780" s="409"/>
    </row>
    <row r="781" ht="16.5" customHeight="1">
      <c r="A781" s="409"/>
      <c r="B781" s="409"/>
      <c r="C781" s="409"/>
      <c r="D781" s="409"/>
      <c r="E781" s="409"/>
      <c r="F781" s="409"/>
      <c r="G781" s="409"/>
      <c r="H781" s="409"/>
      <c r="I781" s="409"/>
      <c r="J781" s="409"/>
      <c r="K781" s="409"/>
      <c r="L781" s="409"/>
      <c r="M781" s="409"/>
      <c r="N781" s="409"/>
      <c r="O781" s="409"/>
      <c r="P781" s="409"/>
      <c r="Q781" s="409"/>
      <c r="R781" s="409"/>
      <c r="S781" s="409"/>
      <c r="T781" s="409"/>
      <c r="U781" s="409"/>
      <c r="V781" s="409"/>
      <c r="W781" s="409"/>
      <c r="X781" s="409"/>
      <c r="Y781" s="409"/>
      <c r="Z781" s="409"/>
      <c r="AA781" s="409"/>
      <c r="AB781" s="409"/>
      <c r="AC781" s="409"/>
      <c r="AD781" s="409"/>
    </row>
    <row r="782" ht="16.5" customHeight="1">
      <c r="A782" s="409"/>
      <c r="B782" s="409"/>
      <c r="C782" s="409"/>
      <c r="D782" s="409"/>
      <c r="E782" s="409"/>
      <c r="F782" s="409"/>
      <c r="G782" s="409"/>
      <c r="H782" s="409"/>
      <c r="I782" s="409"/>
      <c r="J782" s="409"/>
      <c r="K782" s="409"/>
      <c r="L782" s="409"/>
      <c r="M782" s="409"/>
      <c r="N782" s="409"/>
      <c r="O782" s="409"/>
      <c r="P782" s="409"/>
      <c r="Q782" s="409"/>
      <c r="R782" s="409"/>
      <c r="S782" s="409"/>
      <c r="T782" s="409"/>
      <c r="U782" s="409"/>
      <c r="V782" s="409"/>
      <c r="W782" s="409"/>
      <c r="X782" s="409"/>
      <c r="Y782" s="409"/>
      <c r="Z782" s="409"/>
      <c r="AA782" s="409"/>
      <c r="AB782" s="409"/>
      <c r="AC782" s="409"/>
      <c r="AD782" s="409"/>
    </row>
    <row r="783" ht="16.5" customHeight="1">
      <c r="A783" s="409"/>
      <c r="B783" s="409"/>
      <c r="C783" s="409"/>
      <c r="D783" s="409"/>
      <c r="E783" s="409"/>
      <c r="F783" s="409"/>
      <c r="G783" s="409"/>
      <c r="H783" s="409"/>
      <c r="I783" s="409"/>
      <c r="J783" s="409"/>
      <c r="K783" s="409"/>
      <c r="L783" s="409"/>
      <c r="M783" s="409"/>
      <c r="N783" s="409"/>
      <c r="O783" s="409"/>
      <c r="P783" s="409"/>
      <c r="Q783" s="409"/>
      <c r="R783" s="409"/>
      <c r="S783" s="409"/>
      <c r="T783" s="409"/>
      <c r="U783" s="409"/>
      <c r="V783" s="409"/>
      <c r="W783" s="409"/>
      <c r="X783" s="409"/>
      <c r="Y783" s="409"/>
      <c r="Z783" s="409"/>
      <c r="AA783" s="409"/>
      <c r="AB783" s="409"/>
      <c r="AC783" s="409"/>
      <c r="AD783" s="409"/>
    </row>
    <row r="784" ht="16.5" customHeight="1">
      <c r="A784" s="409"/>
      <c r="B784" s="409"/>
      <c r="C784" s="409"/>
      <c r="D784" s="409"/>
      <c r="E784" s="409"/>
      <c r="F784" s="409"/>
      <c r="G784" s="409"/>
      <c r="H784" s="409"/>
      <c r="I784" s="409"/>
      <c r="J784" s="409"/>
      <c r="K784" s="409"/>
      <c r="L784" s="409"/>
      <c r="M784" s="409"/>
      <c r="N784" s="409"/>
      <c r="O784" s="409"/>
      <c r="P784" s="409"/>
      <c r="Q784" s="409"/>
      <c r="R784" s="409"/>
      <c r="S784" s="409"/>
      <c r="T784" s="409"/>
      <c r="U784" s="409"/>
      <c r="V784" s="409"/>
      <c r="W784" s="409"/>
      <c r="X784" s="409"/>
      <c r="Y784" s="409"/>
      <c r="Z784" s="409"/>
      <c r="AA784" s="409"/>
      <c r="AB784" s="409"/>
      <c r="AC784" s="409"/>
      <c r="AD784" s="409"/>
    </row>
    <row r="785" ht="16.5" customHeight="1">
      <c r="A785" s="409"/>
      <c r="B785" s="409"/>
      <c r="C785" s="409"/>
      <c r="D785" s="409"/>
      <c r="E785" s="409"/>
      <c r="F785" s="409"/>
      <c r="G785" s="409"/>
      <c r="H785" s="409"/>
      <c r="I785" s="409"/>
      <c r="J785" s="409"/>
      <c r="K785" s="409"/>
      <c r="L785" s="409"/>
      <c r="M785" s="409"/>
      <c r="N785" s="409"/>
      <c r="O785" s="409"/>
      <c r="P785" s="409"/>
      <c r="Q785" s="409"/>
      <c r="R785" s="409"/>
      <c r="S785" s="409"/>
      <c r="T785" s="409"/>
      <c r="U785" s="409"/>
      <c r="V785" s="409"/>
      <c r="W785" s="409"/>
      <c r="X785" s="409"/>
      <c r="Y785" s="409"/>
      <c r="Z785" s="409"/>
      <c r="AA785" s="409"/>
      <c r="AB785" s="409"/>
      <c r="AC785" s="409"/>
      <c r="AD785" s="409"/>
    </row>
    <row r="786" ht="16.5" customHeight="1">
      <c r="A786" s="409"/>
      <c r="B786" s="409"/>
      <c r="C786" s="409"/>
      <c r="D786" s="409"/>
      <c r="E786" s="409"/>
      <c r="F786" s="409"/>
      <c r="G786" s="409"/>
      <c r="H786" s="409"/>
      <c r="I786" s="409"/>
      <c r="J786" s="409"/>
      <c r="K786" s="409"/>
      <c r="L786" s="409"/>
      <c r="M786" s="409"/>
      <c r="N786" s="409"/>
      <c r="O786" s="409"/>
      <c r="P786" s="409"/>
      <c r="Q786" s="409"/>
      <c r="R786" s="409"/>
      <c r="S786" s="409"/>
      <c r="T786" s="409"/>
      <c r="U786" s="409"/>
      <c r="V786" s="409"/>
      <c r="W786" s="409"/>
      <c r="X786" s="409"/>
      <c r="Y786" s="409"/>
      <c r="Z786" s="409"/>
      <c r="AA786" s="409"/>
      <c r="AB786" s="409"/>
      <c r="AC786" s="409"/>
      <c r="AD786" s="409"/>
    </row>
    <row r="787" ht="16.5" customHeight="1">
      <c r="A787" s="409"/>
      <c r="B787" s="409"/>
      <c r="C787" s="409"/>
      <c r="D787" s="409"/>
      <c r="E787" s="409"/>
      <c r="F787" s="409"/>
      <c r="G787" s="409"/>
      <c r="H787" s="409"/>
      <c r="I787" s="409"/>
      <c r="J787" s="409"/>
      <c r="K787" s="409"/>
      <c r="L787" s="409"/>
      <c r="M787" s="409"/>
      <c r="N787" s="409"/>
      <c r="O787" s="409"/>
      <c r="P787" s="409"/>
      <c r="Q787" s="409"/>
      <c r="R787" s="409"/>
      <c r="S787" s="409"/>
      <c r="T787" s="409"/>
      <c r="U787" s="409"/>
      <c r="V787" s="409"/>
      <c r="W787" s="409"/>
      <c r="X787" s="409"/>
      <c r="Y787" s="409"/>
      <c r="Z787" s="409"/>
      <c r="AA787" s="409"/>
      <c r="AB787" s="409"/>
      <c r="AC787" s="409"/>
      <c r="AD787" s="409"/>
    </row>
    <row r="788" ht="16.5" customHeight="1">
      <c r="A788" s="409"/>
      <c r="B788" s="409"/>
      <c r="C788" s="409"/>
      <c r="D788" s="409"/>
      <c r="E788" s="409"/>
      <c r="F788" s="409"/>
      <c r="G788" s="409"/>
      <c r="H788" s="409"/>
      <c r="I788" s="409"/>
      <c r="J788" s="409"/>
      <c r="K788" s="409"/>
      <c r="L788" s="409"/>
      <c r="M788" s="409"/>
      <c r="N788" s="409"/>
      <c r="O788" s="409"/>
      <c r="P788" s="409"/>
      <c r="Q788" s="409"/>
      <c r="R788" s="409"/>
      <c r="S788" s="409"/>
      <c r="T788" s="409"/>
      <c r="U788" s="409"/>
      <c r="V788" s="409"/>
      <c r="W788" s="409"/>
      <c r="X788" s="409"/>
      <c r="Y788" s="409"/>
      <c r="Z788" s="409"/>
      <c r="AA788" s="409"/>
      <c r="AB788" s="409"/>
      <c r="AC788" s="409"/>
      <c r="AD788" s="409"/>
    </row>
    <row r="789" ht="16.5" customHeight="1">
      <c r="A789" s="409"/>
      <c r="B789" s="409"/>
      <c r="C789" s="409"/>
      <c r="D789" s="409"/>
      <c r="E789" s="409"/>
      <c r="F789" s="409"/>
      <c r="G789" s="409"/>
      <c r="H789" s="409"/>
      <c r="I789" s="409"/>
      <c r="J789" s="409"/>
      <c r="K789" s="409"/>
      <c r="L789" s="409"/>
      <c r="M789" s="409"/>
      <c r="N789" s="409"/>
      <c r="O789" s="409"/>
      <c r="P789" s="409"/>
      <c r="Q789" s="409"/>
      <c r="R789" s="409"/>
      <c r="S789" s="409"/>
      <c r="T789" s="409"/>
      <c r="U789" s="409"/>
      <c r="V789" s="409"/>
      <c r="W789" s="409"/>
      <c r="X789" s="409"/>
      <c r="Y789" s="409"/>
      <c r="Z789" s="409"/>
      <c r="AA789" s="409"/>
      <c r="AB789" s="409"/>
      <c r="AC789" s="409"/>
      <c r="AD789" s="409"/>
    </row>
    <row r="790" ht="16.5" customHeight="1">
      <c r="A790" s="409"/>
      <c r="B790" s="409"/>
      <c r="C790" s="409"/>
      <c r="D790" s="409"/>
      <c r="E790" s="409"/>
      <c r="F790" s="409"/>
      <c r="G790" s="409"/>
      <c r="H790" s="409"/>
      <c r="I790" s="409"/>
      <c r="J790" s="409"/>
      <c r="K790" s="409"/>
      <c r="L790" s="409"/>
      <c r="M790" s="409"/>
      <c r="N790" s="409"/>
      <c r="O790" s="409"/>
      <c r="P790" s="409"/>
      <c r="Q790" s="409"/>
      <c r="R790" s="409"/>
      <c r="S790" s="409"/>
      <c r="T790" s="409"/>
      <c r="U790" s="409"/>
      <c r="V790" s="409"/>
      <c r="W790" s="409"/>
      <c r="X790" s="409"/>
      <c r="Y790" s="409"/>
      <c r="Z790" s="409"/>
      <c r="AA790" s="409"/>
      <c r="AB790" s="409"/>
      <c r="AC790" s="409"/>
      <c r="AD790" s="409"/>
    </row>
    <row r="791" ht="16.5" customHeight="1">
      <c r="A791" s="409"/>
      <c r="B791" s="409"/>
      <c r="C791" s="409"/>
      <c r="D791" s="409"/>
      <c r="E791" s="409"/>
      <c r="F791" s="409"/>
      <c r="G791" s="409"/>
      <c r="H791" s="409"/>
      <c r="I791" s="409"/>
      <c r="J791" s="409"/>
      <c r="K791" s="409"/>
      <c r="L791" s="409"/>
      <c r="M791" s="409"/>
      <c r="N791" s="409"/>
      <c r="O791" s="409"/>
      <c r="P791" s="409"/>
      <c r="Q791" s="409"/>
      <c r="R791" s="409"/>
      <c r="S791" s="409"/>
      <c r="T791" s="409"/>
      <c r="U791" s="409"/>
      <c r="V791" s="409"/>
      <c r="W791" s="409"/>
      <c r="X791" s="409"/>
      <c r="Y791" s="409"/>
      <c r="Z791" s="409"/>
      <c r="AA791" s="409"/>
      <c r="AB791" s="409"/>
      <c r="AC791" s="409"/>
      <c r="AD791" s="409"/>
    </row>
    <row r="792" ht="16.5" customHeight="1">
      <c r="A792" s="409"/>
      <c r="B792" s="409"/>
      <c r="C792" s="409"/>
      <c r="D792" s="409"/>
      <c r="E792" s="409"/>
      <c r="F792" s="409"/>
      <c r="G792" s="409"/>
      <c r="H792" s="409"/>
      <c r="I792" s="409"/>
      <c r="J792" s="409"/>
      <c r="K792" s="409"/>
      <c r="L792" s="409"/>
      <c r="M792" s="409"/>
      <c r="N792" s="409"/>
      <c r="O792" s="409"/>
      <c r="P792" s="409"/>
      <c r="Q792" s="409"/>
      <c r="R792" s="409"/>
      <c r="S792" s="409"/>
      <c r="T792" s="409"/>
      <c r="U792" s="409"/>
      <c r="V792" s="409"/>
      <c r="W792" s="409"/>
      <c r="X792" s="409"/>
      <c r="Y792" s="409"/>
      <c r="Z792" s="409"/>
      <c r="AA792" s="409"/>
      <c r="AB792" s="409"/>
      <c r="AC792" s="409"/>
      <c r="AD792" s="409"/>
    </row>
    <row r="793" ht="16.5" customHeight="1">
      <c r="A793" s="409"/>
      <c r="B793" s="409"/>
      <c r="C793" s="409"/>
      <c r="D793" s="409"/>
      <c r="E793" s="409"/>
      <c r="F793" s="409"/>
      <c r="G793" s="409"/>
      <c r="H793" s="409"/>
      <c r="I793" s="409"/>
      <c r="J793" s="409"/>
      <c r="K793" s="409"/>
      <c r="L793" s="409"/>
      <c r="M793" s="409"/>
      <c r="N793" s="409"/>
      <c r="O793" s="409"/>
      <c r="P793" s="409"/>
      <c r="Q793" s="409"/>
      <c r="R793" s="409"/>
      <c r="S793" s="409"/>
      <c r="T793" s="409"/>
      <c r="U793" s="409"/>
      <c r="V793" s="409"/>
      <c r="W793" s="409"/>
      <c r="X793" s="409"/>
      <c r="Y793" s="409"/>
      <c r="Z793" s="409"/>
      <c r="AA793" s="409"/>
      <c r="AB793" s="409"/>
      <c r="AC793" s="409"/>
      <c r="AD793" s="409"/>
    </row>
    <row r="794" ht="16.5" customHeight="1">
      <c r="A794" s="409"/>
      <c r="B794" s="409"/>
      <c r="C794" s="409"/>
      <c r="D794" s="409"/>
      <c r="E794" s="409"/>
      <c r="F794" s="409"/>
      <c r="G794" s="409"/>
      <c r="H794" s="409"/>
      <c r="I794" s="409"/>
      <c r="J794" s="409"/>
      <c r="K794" s="409"/>
      <c r="L794" s="409"/>
      <c r="M794" s="409"/>
      <c r="N794" s="409"/>
      <c r="O794" s="409"/>
      <c r="P794" s="409"/>
      <c r="Q794" s="409"/>
      <c r="R794" s="409"/>
      <c r="S794" s="409"/>
      <c r="T794" s="409"/>
      <c r="U794" s="409"/>
      <c r="V794" s="409"/>
      <c r="W794" s="409"/>
      <c r="X794" s="409"/>
      <c r="Y794" s="409"/>
      <c r="Z794" s="409"/>
      <c r="AA794" s="409"/>
      <c r="AB794" s="409"/>
      <c r="AC794" s="409"/>
      <c r="AD794" s="409"/>
    </row>
    <row r="795" ht="16.5" customHeight="1">
      <c r="A795" s="409"/>
      <c r="B795" s="409"/>
      <c r="C795" s="409"/>
      <c r="D795" s="409"/>
      <c r="E795" s="409"/>
      <c r="F795" s="409"/>
      <c r="G795" s="409"/>
      <c r="H795" s="409"/>
      <c r="I795" s="409"/>
      <c r="J795" s="409"/>
      <c r="K795" s="409"/>
      <c r="L795" s="409"/>
      <c r="M795" s="409"/>
      <c r="N795" s="409"/>
      <c r="O795" s="409"/>
      <c r="P795" s="409"/>
      <c r="Q795" s="409"/>
      <c r="R795" s="409"/>
      <c r="S795" s="409"/>
      <c r="T795" s="409"/>
      <c r="U795" s="409"/>
      <c r="V795" s="409"/>
      <c r="W795" s="409"/>
      <c r="X795" s="409"/>
      <c r="Y795" s="409"/>
      <c r="Z795" s="409"/>
      <c r="AA795" s="409"/>
      <c r="AB795" s="409"/>
      <c r="AC795" s="409"/>
      <c r="AD795" s="409"/>
    </row>
    <row r="796" ht="16.5" customHeight="1">
      <c r="A796" s="409"/>
      <c r="B796" s="409"/>
      <c r="C796" s="409"/>
      <c r="D796" s="409"/>
      <c r="E796" s="409"/>
      <c r="F796" s="409"/>
      <c r="G796" s="409"/>
      <c r="H796" s="409"/>
      <c r="I796" s="409"/>
      <c r="J796" s="409"/>
      <c r="K796" s="409"/>
      <c r="L796" s="409"/>
      <c r="M796" s="409"/>
      <c r="N796" s="409"/>
      <c r="O796" s="409"/>
      <c r="P796" s="409"/>
      <c r="Q796" s="409"/>
      <c r="R796" s="409"/>
      <c r="S796" s="409"/>
      <c r="T796" s="409"/>
      <c r="U796" s="409"/>
      <c r="V796" s="409"/>
      <c r="W796" s="409"/>
      <c r="X796" s="409"/>
      <c r="Y796" s="409"/>
      <c r="Z796" s="409"/>
      <c r="AA796" s="409"/>
      <c r="AB796" s="409"/>
      <c r="AC796" s="409"/>
      <c r="AD796" s="409"/>
    </row>
    <row r="797" ht="16.5" customHeight="1">
      <c r="A797" s="409"/>
      <c r="B797" s="409"/>
      <c r="C797" s="409"/>
      <c r="D797" s="409"/>
      <c r="E797" s="409"/>
      <c r="F797" s="409"/>
      <c r="G797" s="409"/>
      <c r="H797" s="409"/>
      <c r="I797" s="409"/>
      <c r="J797" s="409"/>
      <c r="K797" s="409"/>
      <c r="L797" s="409"/>
      <c r="M797" s="409"/>
      <c r="N797" s="409"/>
      <c r="O797" s="409"/>
      <c r="P797" s="409"/>
      <c r="Q797" s="409"/>
      <c r="R797" s="409"/>
      <c r="S797" s="409"/>
      <c r="T797" s="409"/>
      <c r="U797" s="409"/>
      <c r="V797" s="409"/>
      <c r="W797" s="409"/>
      <c r="X797" s="409"/>
      <c r="Y797" s="409"/>
      <c r="Z797" s="409"/>
      <c r="AA797" s="409"/>
      <c r="AB797" s="409"/>
      <c r="AC797" s="409"/>
      <c r="AD797" s="409"/>
    </row>
    <row r="798" ht="16.5" customHeight="1">
      <c r="A798" s="409"/>
      <c r="B798" s="409"/>
      <c r="C798" s="409"/>
      <c r="D798" s="409"/>
      <c r="E798" s="409"/>
      <c r="F798" s="409"/>
      <c r="G798" s="409"/>
      <c r="H798" s="409"/>
      <c r="I798" s="409"/>
      <c r="J798" s="409"/>
      <c r="K798" s="409"/>
      <c r="L798" s="409"/>
      <c r="M798" s="409"/>
      <c r="N798" s="409"/>
      <c r="O798" s="409"/>
      <c r="P798" s="409"/>
      <c r="Q798" s="409"/>
      <c r="R798" s="409"/>
      <c r="S798" s="409"/>
      <c r="T798" s="409"/>
      <c r="U798" s="409"/>
      <c r="V798" s="409"/>
      <c r="W798" s="409"/>
      <c r="X798" s="409"/>
      <c r="Y798" s="409"/>
      <c r="Z798" s="409"/>
      <c r="AA798" s="409"/>
      <c r="AB798" s="409"/>
      <c r="AC798" s="409"/>
      <c r="AD798" s="409"/>
    </row>
    <row r="799" ht="16.5" customHeight="1">
      <c r="A799" s="409"/>
      <c r="B799" s="409"/>
      <c r="C799" s="409"/>
      <c r="D799" s="409"/>
      <c r="E799" s="409"/>
      <c r="F799" s="409"/>
      <c r="G799" s="409"/>
      <c r="H799" s="409"/>
      <c r="I799" s="409"/>
      <c r="J799" s="409"/>
      <c r="K799" s="409"/>
      <c r="L799" s="409"/>
      <c r="M799" s="409"/>
      <c r="N799" s="409"/>
      <c r="O799" s="409"/>
      <c r="P799" s="409"/>
      <c r="Q799" s="409"/>
      <c r="R799" s="409"/>
      <c r="S799" s="409"/>
      <c r="T799" s="409"/>
      <c r="U799" s="409"/>
      <c r="V799" s="409"/>
      <c r="W799" s="409"/>
      <c r="X799" s="409"/>
      <c r="Y799" s="409"/>
      <c r="Z799" s="409"/>
      <c r="AA799" s="409"/>
      <c r="AB799" s="409"/>
      <c r="AC799" s="409"/>
      <c r="AD799" s="409"/>
    </row>
    <row r="800" ht="16.5" customHeight="1">
      <c r="A800" s="409"/>
      <c r="B800" s="409"/>
      <c r="C800" s="409"/>
      <c r="D800" s="409"/>
      <c r="E800" s="409"/>
      <c r="F800" s="409"/>
      <c r="G800" s="409"/>
      <c r="H800" s="409"/>
      <c r="I800" s="409"/>
      <c r="J800" s="409"/>
      <c r="K800" s="409"/>
      <c r="L800" s="409"/>
      <c r="M800" s="409"/>
      <c r="N800" s="409"/>
      <c r="O800" s="409"/>
      <c r="P800" s="409"/>
      <c r="Q800" s="409"/>
      <c r="R800" s="409"/>
      <c r="S800" s="409"/>
      <c r="T800" s="409"/>
      <c r="U800" s="409"/>
      <c r="V800" s="409"/>
      <c r="W800" s="409"/>
      <c r="X800" s="409"/>
      <c r="Y800" s="409"/>
      <c r="Z800" s="409"/>
      <c r="AA800" s="409"/>
      <c r="AB800" s="409"/>
      <c r="AC800" s="409"/>
      <c r="AD800" s="409"/>
    </row>
    <row r="801" ht="16.5" customHeight="1">
      <c r="A801" s="409"/>
      <c r="B801" s="409"/>
      <c r="C801" s="409"/>
      <c r="D801" s="409"/>
      <c r="E801" s="409"/>
      <c r="F801" s="409"/>
      <c r="G801" s="409"/>
      <c r="H801" s="409"/>
      <c r="I801" s="409"/>
      <c r="J801" s="409"/>
      <c r="K801" s="409"/>
      <c r="L801" s="409"/>
      <c r="M801" s="409"/>
      <c r="N801" s="409"/>
      <c r="O801" s="409"/>
      <c r="P801" s="409"/>
      <c r="Q801" s="409"/>
      <c r="R801" s="409"/>
      <c r="S801" s="409"/>
      <c r="T801" s="409"/>
      <c r="U801" s="409"/>
      <c r="V801" s="409"/>
      <c r="W801" s="409"/>
      <c r="X801" s="409"/>
      <c r="Y801" s="409"/>
      <c r="Z801" s="409"/>
      <c r="AA801" s="409"/>
      <c r="AB801" s="409"/>
      <c r="AC801" s="409"/>
      <c r="AD801" s="409"/>
    </row>
    <row r="802" ht="16.5" customHeight="1">
      <c r="A802" s="409"/>
      <c r="B802" s="409"/>
      <c r="C802" s="409"/>
      <c r="D802" s="409"/>
      <c r="E802" s="409"/>
      <c r="F802" s="409"/>
      <c r="G802" s="409"/>
      <c r="H802" s="409"/>
      <c r="I802" s="409"/>
      <c r="J802" s="409"/>
      <c r="K802" s="409"/>
      <c r="L802" s="409"/>
      <c r="M802" s="409"/>
      <c r="N802" s="409"/>
      <c r="O802" s="409"/>
      <c r="P802" s="409"/>
      <c r="Q802" s="409"/>
      <c r="R802" s="409"/>
      <c r="S802" s="409"/>
      <c r="T802" s="409"/>
      <c r="U802" s="409"/>
      <c r="V802" s="409"/>
      <c r="W802" s="409"/>
      <c r="X802" s="409"/>
      <c r="Y802" s="409"/>
      <c r="Z802" s="409"/>
      <c r="AA802" s="409"/>
      <c r="AB802" s="409"/>
      <c r="AC802" s="409"/>
      <c r="AD802" s="409"/>
    </row>
    <row r="803" ht="16.5" customHeight="1">
      <c r="A803" s="409"/>
      <c r="B803" s="409"/>
      <c r="C803" s="409"/>
      <c r="D803" s="409"/>
      <c r="E803" s="409"/>
      <c r="F803" s="409"/>
      <c r="G803" s="409"/>
      <c r="H803" s="409"/>
      <c r="I803" s="409"/>
      <c r="J803" s="409"/>
      <c r="K803" s="409"/>
      <c r="L803" s="409"/>
      <c r="M803" s="409"/>
      <c r="N803" s="409"/>
      <c r="O803" s="409"/>
      <c r="P803" s="409"/>
      <c r="Q803" s="409"/>
      <c r="R803" s="409"/>
      <c r="S803" s="409"/>
      <c r="T803" s="409"/>
      <c r="U803" s="409"/>
      <c r="V803" s="409"/>
      <c r="W803" s="409"/>
      <c r="X803" s="409"/>
      <c r="Y803" s="409"/>
      <c r="Z803" s="409"/>
      <c r="AA803" s="409"/>
      <c r="AB803" s="409"/>
      <c r="AC803" s="409"/>
      <c r="AD803" s="409"/>
    </row>
    <row r="804" ht="16.5" customHeight="1">
      <c r="A804" s="409"/>
      <c r="B804" s="409"/>
      <c r="C804" s="409"/>
      <c r="D804" s="409"/>
      <c r="E804" s="409"/>
      <c r="F804" s="409"/>
      <c r="G804" s="409"/>
      <c r="H804" s="409"/>
      <c r="I804" s="409"/>
      <c r="J804" s="409"/>
      <c r="K804" s="409"/>
      <c r="L804" s="409"/>
      <c r="M804" s="409"/>
      <c r="N804" s="409"/>
      <c r="O804" s="409"/>
      <c r="P804" s="409"/>
      <c r="Q804" s="409"/>
      <c r="R804" s="409"/>
      <c r="S804" s="409"/>
      <c r="T804" s="409"/>
      <c r="U804" s="409"/>
      <c r="V804" s="409"/>
      <c r="W804" s="409"/>
      <c r="X804" s="409"/>
      <c r="Y804" s="409"/>
      <c r="Z804" s="409"/>
      <c r="AA804" s="409"/>
      <c r="AB804" s="409"/>
      <c r="AC804" s="409"/>
      <c r="AD804" s="409"/>
    </row>
    <row r="805" ht="16.5" customHeight="1">
      <c r="A805" s="409"/>
      <c r="B805" s="409"/>
      <c r="C805" s="409"/>
      <c r="D805" s="409"/>
      <c r="E805" s="409"/>
      <c r="F805" s="409"/>
      <c r="G805" s="409"/>
      <c r="H805" s="409"/>
      <c r="I805" s="409"/>
      <c r="J805" s="409"/>
      <c r="K805" s="409"/>
      <c r="L805" s="409"/>
      <c r="M805" s="409"/>
      <c r="N805" s="409"/>
      <c r="O805" s="409"/>
      <c r="P805" s="409"/>
      <c r="Q805" s="409"/>
      <c r="R805" s="409"/>
      <c r="S805" s="409"/>
      <c r="T805" s="409"/>
      <c r="U805" s="409"/>
      <c r="V805" s="409"/>
      <c r="W805" s="409"/>
      <c r="X805" s="409"/>
      <c r="Y805" s="409"/>
      <c r="Z805" s="409"/>
      <c r="AA805" s="409"/>
      <c r="AB805" s="409"/>
      <c r="AC805" s="409"/>
      <c r="AD805" s="409"/>
    </row>
    <row r="806" ht="16.5" customHeight="1">
      <c r="A806" s="409"/>
      <c r="B806" s="409"/>
      <c r="C806" s="409"/>
      <c r="D806" s="409"/>
      <c r="E806" s="409"/>
      <c r="F806" s="409"/>
      <c r="G806" s="409"/>
      <c r="H806" s="409"/>
      <c r="I806" s="409"/>
      <c r="J806" s="409"/>
      <c r="K806" s="409"/>
      <c r="L806" s="409"/>
      <c r="M806" s="409"/>
      <c r="N806" s="409"/>
      <c r="O806" s="409"/>
      <c r="P806" s="409"/>
      <c r="Q806" s="409"/>
      <c r="R806" s="409"/>
      <c r="S806" s="409"/>
      <c r="T806" s="409"/>
      <c r="U806" s="409"/>
      <c r="V806" s="409"/>
      <c r="W806" s="409"/>
      <c r="X806" s="409"/>
      <c r="Y806" s="409"/>
      <c r="Z806" s="409"/>
      <c r="AA806" s="409"/>
      <c r="AB806" s="409"/>
      <c r="AC806" s="409"/>
      <c r="AD806" s="409"/>
    </row>
    <row r="807" ht="16.5" customHeight="1">
      <c r="A807" s="409"/>
      <c r="B807" s="409"/>
      <c r="C807" s="409"/>
      <c r="D807" s="409"/>
      <c r="E807" s="409"/>
      <c r="F807" s="409"/>
      <c r="G807" s="409"/>
      <c r="H807" s="409"/>
      <c r="I807" s="409"/>
      <c r="J807" s="409"/>
      <c r="K807" s="409"/>
      <c r="L807" s="409"/>
      <c r="M807" s="409"/>
      <c r="N807" s="409"/>
      <c r="O807" s="409"/>
      <c r="P807" s="409"/>
      <c r="Q807" s="409"/>
      <c r="R807" s="409"/>
      <c r="S807" s="409"/>
      <c r="T807" s="409"/>
      <c r="U807" s="409"/>
      <c r="V807" s="409"/>
      <c r="W807" s="409"/>
      <c r="X807" s="409"/>
      <c r="Y807" s="409"/>
      <c r="Z807" s="409"/>
      <c r="AA807" s="409"/>
      <c r="AB807" s="409"/>
      <c r="AC807" s="409"/>
      <c r="AD807" s="409"/>
    </row>
    <row r="808" ht="16.5" customHeight="1">
      <c r="A808" s="409"/>
      <c r="B808" s="409"/>
      <c r="C808" s="409"/>
      <c r="D808" s="409"/>
      <c r="E808" s="409"/>
      <c r="F808" s="409"/>
      <c r="G808" s="409"/>
      <c r="H808" s="409"/>
      <c r="I808" s="409"/>
      <c r="J808" s="409"/>
      <c r="K808" s="409"/>
      <c r="L808" s="409"/>
      <c r="M808" s="409"/>
      <c r="N808" s="409"/>
      <c r="O808" s="409"/>
      <c r="P808" s="409"/>
      <c r="Q808" s="409"/>
      <c r="R808" s="409"/>
      <c r="S808" s="409"/>
      <c r="T808" s="409"/>
      <c r="U808" s="409"/>
      <c r="V808" s="409"/>
      <c r="W808" s="409"/>
      <c r="X808" s="409"/>
      <c r="Y808" s="409"/>
      <c r="Z808" s="409"/>
      <c r="AA808" s="409"/>
      <c r="AB808" s="409"/>
      <c r="AC808" s="409"/>
      <c r="AD808" s="409"/>
    </row>
    <row r="809" ht="16.5" customHeight="1">
      <c r="A809" s="409"/>
      <c r="B809" s="409"/>
      <c r="C809" s="409"/>
      <c r="D809" s="409"/>
      <c r="E809" s="409"/>
      <c r="F809" s="409"/>
      <c r="G809" s="409"/>
      <c r="H809" s="409"/>
      <c r="I809" s="409"/>
      <c r="J809" s="409"/>
      <c r="K809" s="409"/>
      <c r="L809" s="409"/>
      <c r="M809" s="409"/>
      <c r="N809" s="409"/>
      <c r="O809" s="409"/>
      <c r="P809" s="409"/>
      <c r="Q809" s="409"/>
      <c r="R809" s="409"/>
      <c r="S809" s="409"/>
      <c r="T809" s="409"/>
      <c r="U809" s="409"/>
      <c r="V809" s="409"/>
      <c r="W809" s="409"/>
      <c r="X809" s="409"/>
      <c r="Y809" s="409"/>
      <c r="Z809" s="409"/>
      <c r="AA809" s="409"/>
      <c r="AB809" s="409"/>
      <c r="AC809" s="409"/>
      <c r="AD809" s="409"/>
    </row>
    <row r="810" ht="16.5" customHeight="1">
      <c r="A810" s="409"/>
      <c r="B810" s="409"/>
      <c r="C810" s="409"/>
      <c r="D810" s="409"/>
      <c r="E810" s="409"/>
      <c r="F810" s="409"/>
      <c r="G810" s="409"/>
      <c r="H810" s="409"/>
      <c r="I810" s="409"/>
      <c r="J810" s="409"/>
      <c r="K810" s="409"/>
      <c r="L810" s="409"/>
      <c r="M810" s="409"/>
      <c r="N810" s="409"/>
      <c r="O810" s="409"/>
      <c r="P810" s="409"/>
      <c r="Q810" s="409"/>
      <c r="R810" s="409"/>
      <c r="S810" s="409"/>
      <c r="T810" s="409"/>
      <c r="U810" s="409"/>
      <c r="V810" s="409"/>
      <c r="W810" s="409"/>
      <c r="X810" s="409"/>
      <c r="Y810" s="409"/>
      <c r="Z810" s="409"/>
      <c r="AA810" s="409"/>
      <c r="AB810" s="409"/>
      <c r="AC810" s="409"/>
      <c r="AD810" s="409"/>
    </row>
    <row r="811" ht="16.5" customHeight="1">
      <c r="A811" s="409"/>
      <c r="B811" s="409"/>
      <c r="C811" s="409"/>
      <c r="D811" s="409"/>
      <c r="E811" s="409"/>
      <c r="F811" s="409"/>
      <c r="G811" s="409"/>
      <c r="H811" s="409"/>
      <c r="I811" s="409"/>
      <c r="J811" s="409"/>
      <c r="K811" s="409"/>
      <c r="L811" s="409"/>
      <c r="M811" s="409"/>
      <c r="N811" s="409"/>
      <c r="O811" s="409"/>
      <c r="P811" s="409"/>
      <c r="Q811" s="409"/>
      <c r="R811" s="409"/>
      <c r="S811" s="409"/>
      <c r="T811" s="409"/>
      <c r="U811" s="409"/>
      <c r="V811" s="409"/>
      <c r="W811" s="409"/>
      <c r="X811" s="409"/>
      <c r="Y811" s="409"/>
      <c r="Z811" s="409"/>
      <c r="AA811" s="409"/>
      <c r="AB811" s="409"/>
      <c r="AC811" s="409"/>
      <c r="AD811" s="409"/>
    </row>
    <row r="812" ht="16.5" customHeight="1">
      <c r="A812" s="409"/>
      <c r="B812" s="409"/>
      <c r="C812" s="409"/>
      <c r="D812" s="409"/>
      <c r="E812" s="409"/>
      <c r="F812" s="409"/>
      <c r="G812" s="409"/>
      <c r="H812" s="409"/>
      <c r="I812" s="409"/>
      <c r="J812" s="409"/>
      <c r="K812" s="409"/>
      <c r="L812" s="409"/>
      <c r="M812" s="409"/>
      <c r="N812" s="409"/>
      <c r="O812" s="409"/>
      <c r="P812" s="409"/>
      <c r="Q812" s="409"/>
      <c r="R812" s="409"/>
      <c r="S812" s="409"/>
      <c r="T812" s="409"/>
      <c r="U812" s="409"/>
      <c r="V812" s="409"/>
      <c r="W812" s="409"/>
      <c r="X812" s="409"/>
      <c r="Y812" s="409"/>
      <c r="Z812" s="409"/>
      <c r="AA812" s="409"/>
      <c r="AB812" s="409"/>
      <c r="AC812" s="409"/>
      <c r="AD812" s="409"/>
    </row>
    <row r="813" ht="16.5" customHeight="1">
      <c r="A813" s="409"/>
      <c r="B813" s="409"/>
      <c r="C813" s="409"/>
      <c r="D813" s="409"/>
      <c r="E813" s="409"/>
      <c r="F813" s="409"/>
      <c r="G813" s="409"/>
      <c r="H813" s="409"/>
      <c r="I813" s="409"/>
      <c r="J813" s="409"/>
      <c r="K813" s="409"/>
      <c r="L813" s="409"/>
      <c r="M813" s="409"/>
      <c r="N813" s="409"/>
      <c r="O813" s="409"/>
      <c r="P813" s="409"/>
      <c r="Q813" s="409"/>
      <c r="R813" s="409"/>
      <c r="S813" s="409"/>
      <c r="T813" s="409"/>
      <c r="U813" s="409"/>
      <c r="V813" s="409"/>
      <c r="W813" s="409"/>
      <c r="X813" s="409"/>
      <c r="Y813" s="409"/>
      <c r="Z813" s="409"/>
      <c r="AA813" s="409"/>
      <c r="AB813" s="409"/>
      <c r="AC813" s="409"/>
      <c r="AD813" s="409"/>
    </row>
    <row r="814" ht="16.5" customHeight="1">
      <c r="A814" s="409"/>
      <c r="B814" s="409"/>
      <c r="C814" s="409"/>
      <c r="D814" s="409"/>
      <c r="E814" s="409"/>
      <c r="F814" s="409"/>
      <c r="G814" s="409"/>
      <c r="H814" s="409"/>
      <c r="I814" s="409"/>
      <c r="J814" s="409"/>
      <c r="K814" s="409"/>
      <c r="L814" s="409"/>
      <c r="M814" s="409"/>
      <c r="N814" s="409"/>
      <c r="O814" s="409"/>
      <c r="P814" s="409"/>
      <c r="Q814" s="409"/>
      <c r="R814" s="409"/>
      <c r="S814" s="409"/>
      <c r="T814" s="409"/>
      <c r="U814" s="409"/>
      <c r="V814" s="409"/>
      <c r="W814" s="409"/>
      <c r="X814" s="409"/>
      <c r="Y814" s="409"/>
      <c r="Z814" s="409"/>
      <c r="AA814" s="409"/>
      <c r="AB814" s="409"/>
      <c r="AC814" s="409"/>
      <c r="AD814" s="409"/>
    </row>
    <row r="815" ht="16.5" customHeight="1">
      <c r="A815" s="409"/>
      <c r="B815" s="409"/>
      <c r="C815" s="409"/>
      <c r="D815" s="409"/>
      <c r="E815" s="409"/>
      <c r="F815" s="409"/>
      <c r="G815" s="409"/>
      <c r="H815" s="409"/>
      <c r="I815" s="409"/>
      <c r="J815" s="409"/>
      <c r="K815" s="409"/>
      <c r="L815" s="409"/>
      <c r="M815" s="409"/>
      <c r="N815" s="409"/>
      <c r="O815" s="409"/>
      <c r="P815" s="409"/>
      <c r="Q815" s="409"/>
      <c r="R815" s="409"/>
      <c r="S815" s="409"/>
      <c r="T815" s="409"/>
      <c r="U815" s="409"/>
      <c r="V815" s="409"/>
      <c r="W815" s="409"/>
      <c r="X815" s="409"/>
      <c r="Y815" s="409"/>
      <c r="Z815" s="409"/>
      <c r="AA815" s="409"/>
      <c r="AB815" s="409"/>
      <c r="AC815" s="409"/>
      <c r="AD815" s="409"/>
    </row>
    <row r="816" ht="16.5" customHeight="1">
      <c r="A816" s="409"/>
      <c r="B816" s="409"/>
      <c r="C816" s="409"/>
      <c r="D816" s="409"/>
      <c r="E816" s="409"/>
      <c r="F816" s="409"/>
      <c r="G816" s="409"/>
      <c r="H816" s="409"/>
      <c r="I816" s="409"/>
      <c r="J816" s="409"/>
      <c r="K816" s="409"/>
      <c r="L816" s="409"/>
      <c r="M816" s="409"/>
      <c r="N816" s="409"/>
      <c r="O816" s="409"/>
      <c r="P816" s="409"/>
      <c r="Q816" s="409"/>
      <c r="R816" s="409"/>
      <c r="S816" s="409"/>
      <c r="T816" s="409"/>
      <c r="U816" s="409"/>
      <c r="V816" s="409"/>
      <c r="W816" s="409"/>
      <c r="X816" s="409"/>
      <c r="Y816" s="409"/>
      <c r="Z816" s="409"/>
      <c r="AA816" s="409"/>
      <c r="AB816" s="409"/>
      <c r="AC816" s="409"/>
      <c r="AD816" s="409"/>
    </row>
    <row r="817" ht="16.5" customHeight="1">
      <c r="A817" s="409"/>
      <c r="B817" s="409"/>
      <c r="C817" s="409"/>
      <c r="D817" s="409"/>
      <c r="E817" s="409"/>
      <c r="F817" s="409"/>
      <c r="G817" s="409"/>
      <c r="H817" s="409"/>
      <c r="I817" s="409"/>
      <c r="J817" s="409"/>
      <c r="K817" s="409"/>
      <c r="L817" s="409"/>
      <c r="M817" s="409"/>
      <c r="N817" s="409"/>
      <c r="O817" s="409"/>
      <c r="P817" s="409"/>
      <c r="Q817" s="409"/>
      <c r="R817" s="409"/>
      <c r="S817" s="409"/>
      <c r="T817" s="409"/>
      <c r="U817" s="409"/>
      <c r="V817" s="409"/>
      <c r="W817" s="409"/>
      <c r="X817" s="409"/>
      <c r="Y817" s="409"/>
      <c r="Z817" s="409"/>
      <c r="AA817" s="409"/>
      <c r="AB817" s="409"/>
      <c r="AC817" s="409"/>
      <c r="AD817" s="409"/>
    </row>
    <row r="818" ht="16.5" customHeight="1">
      <c r="A818" s="409"/>
      <c r="B818" s="409"/>
      <c r="C818" s="409"/>
      <c r="D818" s="409"/>
      <c r="E818" s="409"/>
      <c r="F818" s="409"/>
      <c r="G818" s="409"/>
      <c r="H818" s="409"/>
      <c r="I818" s="409"/>
      <c r="J818" s="409"/>
      <c r="K818" s="409"/>
      <c r="L818" s="409"/>
      <c r="M818" s="409"/>
      <c r="N818" s="409"/>
      <c r="O818" s="409"/>
      <c r="P818" s="409"/>
      <c r="Q818" s="409"/>
      <c r="R818" s="409"/>
      <c r="S818" s="409"/>
      <c r="T818" s="409"/>
      <c r="U818" s="409"/>
      <c r="V818" s="409"/>
      <c r="W818" s="409"/>
      <c r="X818" s="409"/>
      <c r="Y818" s="409"/>
      <c r="Z818" s="409"/>
      <c r="AA818" s="409"/>
      <c r="AB818" s="409"/>
      <c r="AC818" s="409"/>
      <c r="AD818" s="409"/>
    </row>
    <row r="819" ht="16.5" customHeight="1">
      <c r="A819" s="409"/>
      <c r="B819" s="409"/>
      <c r="C819" s="409"/>
      <c r="D819" s="409"/>
      <c r="E819" s="409"/>
      <c r="F819" s="409"/>
      <c r="G819" s="409"/>
      <c r="H819" s="409"/>
      <c r="I819" s="409"/>
      <c r="J819" s="409"/>
      <c r="K819" s="409"/>
      <c r="L819" s="409"/>
      <c r="M819" s="409"/>
      <c r="N819" s="409"/>
      <c r="O819" s="409"/>
      <c r="P819" s="409"/>
      <c r="Q819" s="409"/>
      <c r="R819" s="409"/>
      <c r="S819" s="409"/>
      <c r="T819" s="409"/>
      <c r="U819" s="409"/>
      <c r="V819" s="409"/>
      <c r="W819" s="409"/>
      <c r="X819" s="409"/>
      <c r="Y819" s="409"/>
      <c r="Z819" s="409"/>
      <c r="AA819" s="409"/>
      <c r="AB819" s="409"/>
      <c r="AC819" s="409"/>
      <c r="AD819" s="409"/>
    </row>
    <row r="820" ht="16.5" customHeight="1">
      <c r="A820" s="409"/>
      <c r="B820" s="409"/>
      <c r="C820" s="409"/>
      <c r="D820" s="409"/>
      <c r="E820" s="409"/>
      <c r="F820" s="409"/>
      <c r="G820" s="409"/>
      <c r="H820" s="409"/>
      <c r="I820" s="409"/>
      <c r="J820" s="409"/>
      <c r="K820" s="409"/>
      <c r="L820" s="409"/>
      <c r="M820" s="409"/>
      <c r="N820" s="409"/>
      <c r="O820" s="409"/>
      <c r="P820" s="409"/>
      <c r="Q820" s="409"/>
      <c r="R820" s="409"/>
      <c r="S820" s="409"/>
      <c r="T820" s="409"/>
      <c r="U820" s="409"/>
      <c r="V820" s="409"/>
      <c r="W820" s="409"/>
      <c r="X820" s="409"/>
      <c r="Y820" s="409"/>
      <c r="Z820" s="409"/>
      <c r="AA820" s="409"/>
      <c r="AB820" s="409"/>
      <c r="AC820" s="409"/>
      <c r="AD820" s="409"/>
    </row>
    <row r="821" ht="16.5" customHeight="1">
      <c r="A821" s="409"/>
      <c r="B821" s="409"/>
      <c r="C821" s="409"/>
      <c r="D821" s="409"/>
      <c r="E821" s="409"/>
      <c r="F821" s="409"/>
      <c r="G821" s="409"/>
      <c r="H821" s="409"/>
      <c r="I821" s="409"/>
      <c r="J821" s="409"/>
      <c r="K821" s="409"/>
      <c r="L821" s="409"/>
      <c r="M821" s="409"/>
      <c r="N821" s="409"/>
      <c r="O821" s="409"/>
      <c r="P821" s="409"/>
      <c r="Q821" s="409"/>
      <c r="R821" s="409"/>
      <c r="S821" s="409"/>
      <c r="T821" s="409"/>
      <c r="U821" s="409"/>
      <c r="V821" s="409"/>
      <c r="W821" s="409"/>
      <c r="X821" s="409"/>
      <c r="Y821" s="409"/>
      <c r="Z821" s="409"/>
      <c r="AA821" s="409"/>
      <c r="AB821" s="409"/>
      <c r="AC821" s="409"/>
      <c r="AD821" s="409"/>
    </row>
    <row r="822" ht="16.5" customHeight="1">
      <c r="A822" s="409"/>
      <c r="B822" s="409"/>
      <c r="C822" s="409"/>
      <c r="D822" s="409"/>
      <c r="E822" s="409"/>
      <c r="F822" s="409"/>
      <c r="G822" s="409"/>
      <c r="H822" s="409"/>
      <c r="I822" s="409"/>
      <c r="J822" s="409"/>
      <c r="K822" s="409"/>
      <c r="L822" s="409"/>
      <c r="M822" s="409"/>
      <c r="N822" s="409"/>
      <c r="O822" s="409"/>
      <c r="P822" s="409"/>
      <c r="Q822" s="409"/>
      <c r="R822" s="409"/>
      <c r="S822" s="409"/>
      <c r="T822" s="409"/>
      <c r="U822" s="409"/>
      <c r="V822" s="409"/>
      <c r="W822" s="409"/>
      <c r="X822" s="409"/>
      <c r="Y822" s="409"/>
      <c r="Z822" s="409"/>
      <c r="AA822" s="409"/>
      <c r="AB822" s="409"/>
      <c r="AC822" s="409"/>
      <c r="AD822" s="409"/>
    </row>
    <row r="823" ht="16.5" customHeight="1">
      <c r="A823" s="409"/>
      <c r="B823" s="409"/>
      <c r="C823" s="409"/>
      <c r="D823" s="409"/>
      <c r="E823" s="409"/>
      <c r="F823" s="409"/>
      <c r="G823" s="409"/>
      <c r="H823" s="409"/>
      <c r="I823" s="409"/>
      <c r="J823" s="409"/>
      <c r="K823" s="409"/>
      <c r="L823" s="409"/>
      <c r="M823" s="409"/>
      <c r="N823" s="409"/>
      <c r="O823" s="409"/>
      <c r="P823" s="409"/>
      <c r="Q823" s="409"/>
      <c r="R823" s="409"/>
      <c r="S823" s="409"/>
      <c r="T823" s="409"/>
      <c r="U823" s="409"/>
      <c r="V823" s="409"/>
      <c r="W823" s="409"/>
      <c r="X823" s="409"/>
      <c r="Y823" s="409"/>
      <c r="Z823" s="409"/>
      <c r="AA823" s="409"/>
      <c r="AB823" s="409"/>
      <c r="AC823" s="409"/>
      <c r="AD823" s="409"/>
    </row>
    <row r="824" ht="16.5" customHeight="1">
      <c r="A824" s="409"/>
      <c r="B824" s="409"/>
      <c r="C824" s="409"/>
      <c r="D824" s="409"/>
      <c r="E824" s="409"/>
      <c r="F824" s="409"/>
      <c r="G824" s="409"/>
      <c r="H824" s="409"/>
      <c r="I824" s="409"/>
      <c r="J824" s="409"/>
      <c r="K824" s="409"/>
      <c r="L824" s="409"/>
      <c r="M824" s="409"/>
      <c r="N824" s="409"/>
      <c r="O824" s="409"/>
      <c r="P824" s="409"/>
      <c r="Q824" s="409"/>
      <c r="R824" s="409"/>
      <c r="S824" s="409"/>
      <c r="T824" s="409"/>
      <c r="U824" s="409"/>
      <c r="V824" s="409"/>
      <c r="W824" s="409"/>
      <c r="X824" s="409"/>
      <c r="Y824" s="409"/>
      <c r="Z824" s="409"/>
      <c r="AA824" s="409"/>
      <c r="AB824" s="409"/>
      <c r="AC824" s="409"/>
      <c r="AD824" s="409"/>
    </row>
    <row r="825" ht="16.5" customHeight="1">
      <c r="A825" s="409"/>
      <c r="B825" s="409"/>
      <c r="C825" s="409"/>
      <c r="D825" s="409"/>
      <c r="E825" s="409"/>
      <c r="F825" s="409"/>
      <c r="G825" s="409"/>
      <c r="H825" s="409"/>
      <c r="I825" s="409"/>
      <c r="J825" s="409"/>
      <c r="K825" s="409"/>
      <c r="L825" s="409"/>
      <c r="M825" s="409"/>
      <c r="N825" s="409"/>
      <c r="O825" s="409"/>
      <c r="P825" s="409"/>
      <c r="Q825" s="409"/>
      <c r="R825" s="409"/>
      <c r="S825" s="409"/>
      <c r="T825" s="409"/>
      <c r="U825" s="409"/>
      <c r="V825" s="409"/>
      <c r="W825" s="409"/>
      <c r="X825" s="409"/>
      <c r="Y825" s="409"/>
      <c r="Z825" s="409"/>
      <c r="AA825" s="409"/>
      <c r="AB825" s="409"/>
      <c r="AC825" s="409"/>
      <c r="AD825" s="409"/>
    </row>
    <row r="826" ht="16.5" customHeight="1">
      <c r="A826" s="409"/>
      <c r="B826" s="409"/>
      <c r="C826" s="409"/>
      <c r="D826" s="409"/>
      <c r="E826" s="409"/>
      <c r="F826" s="409"/>
      <c r="G826" s="409"/>
      <c r="H826" s="409"/>
      <c r="I826" s="409"/>
      <c r="J826" s="409"/>
      <c r="K826" s="409"/>
      <c r="L826" s="409"/>
      <c r="M826" s="409"/>
      <c r="N826" s="409"/>
      <c r="O826" s="409"/>
      <c r="P826" s="409"/>
      <c r="Q826" s="409"/>
      <c r="R826" s="409"/>
      <c r="S826" s="409"/>
      <c r="T826" s="409"/>
      <c r="U826" s="409"/>
      <c r="V826" s="409"/>
      <c r="W826" s="409"/>
      <c r="X826" s="409"/>
      <c r="Y826" s="409"/>
      <c r="Z826" s="409"/>
      <c r="AA826" s="409"/>
      <c r="AB826" s="409"/>
      <c r="AC826" s="409"/>
      <c r="AD826" s="409"/>
    </row>
    <row r="827" ht="16.5" customHeight="1">
      <c r="A827" s="409"/>
      <c r="B827" s="409"/>
      <c r="C827" s="409"/>
      <c r="D827" s="409"/>
      <c r="E827" s="409"/>
      <c r="F827" s="409"/>
      <c r="G827" s="409"/>
      <c r="H827" s="409"/>
      <c r="I827" s="409"/>
      <c r="J827" s="409"/>
      <c r="K827" s="409"/>
      <c r="L827" s="409"/>
      <c r="M827" s="409"/>
      <c r="N827" s="409"/>
      <c r="O827" s="409"/>
      <c r="P827" s="409"/>
      <c r="Q827" s="409"/>
      <c r="R827" s="409"/>
      <c r="S827" s="409"/>
      <c r="T827" s="409"/>
      <c r="U827" s="409"/>
      <c r="V827" s="409"/>
      <c r="W827" s="409"/>
      <c r="X827" s="409"/>
      <c r="Y827" s="409"/>
      <c r="Z827" s="409"/>
      <c r="AA827" s="409"/>
      <c r="AB827" s="409"/>
      <c r="AC827" s="409"/>
      <c r="AD827" s="409"/>
    </row>
    <row r="828" ht="16.5" customHeight="1">
      <c r="A828" s="409"/>
      <c r="B828" s="409"/>
      <c r="C828" s="409"/>
      <c r="D828" s="409"/>
      <c r="E828" s="409"/>
      <c r="F828" s="409"/>
      <c r="G828" s="409"/>
      <c r="H828" s="409"/>
      <c r="I828" s="409"/>
      <c r="J828" s="409"/>
      <c r="K828" s="409"/>
      <c r="L828" s="409"/>
      <c r="M828" s="409"/>
      <c r="N828" s="409"/>
      <c r="O828" s="409"/>
      <c r="P828" s="409"/>
      <c r="Q828" s="409"/>
      <c r="R828" s="409"/>
      <c r="S828" s="409"/>
      <c r="T828" s="409"/>
      <c r="U828" s="409"/>
      <c r="V828" s="409"/>
      <c r="W828" s="409"/>
      <c r="X828" s="409"/>
      <c r="Y828" s="409"/>
      <c r="Z828" s="409"/>
      <c r="AA828" s="409"/>
      <c r="AB828" s="409"/>
      <c r="AC828" s="409"/>
      <c r="AD828" s="409"/>
    </row>
    <row r="829" ht="16.5" customHeight="1">
      <c r="A829" s="409"/>
      <c r="B829" s="409"/>
      <c r="C829" s="409"/>
      <c r="D829" s="409"/>
      <c r="E829" s="409"/>
      <c r="F829" s="409"/>
      <c r="G829" s="409"/>
      <c r="H829" s="409"/>
      <c r="I829" s="409"/>
      <c r="J829" s="409"/>
      <c r="K829" s="409"/>
      <c r="L829" s="409"/>
      <c r="M829" s="409"/>
      <c r="N829" s="409"/>
      <c r="O829" s="409"/>
      <c r="P829" s="409"/>
      <c r="Q829" s="409"/>
      <c r="R829" s="409"/>
      <c r="S829" s="409"/>
      <c r="T829" s="409"/>
      <c r="U829" s="409"/>
      <c r="V829" s="409"/>
      <c r="W829" s="409"/>
      <c r="X829" s="409"/>
      <c r="Y829" s="409"/>
      <c r="Z829" s="409"/>
      <c r="AA829" s="409"/>
      <c r="AB829" s="409"/>
      <c r="AC829" s="409"/>
      <c r="AD829" s="409"/>
    </row>
    <row r="830" ht="16.5" customHeight="1">
      <c r="A830" s="409"/>
      <c r="B830" s="409"/>
      <c r="C830" s="409"/>
      <c r="D830" s="409"/>
      <c r="E830" s="409"/>
      <c r="F830" s="409"/>
      <c r="G830" s="409"/>
      <c r="H830" s="409"/>
      <c r="I830" s="409"/>
      <c r="J830" s="409"/>
      <c r="K830" s="409"/>
      <c r="L830" s="409"/>
      <c r="M830" s="409"/>
      <c r="N830" s="409"/>
      <c r="O830" s="409"/>
      <c r="P830" s="409"/>
      <c r="Q830" s="409"/>
      <c r="R830" s="409"/>
      <c r="S830" s="409"/>
      <c r="T830" s="409"/>
      <c r="U830" s="409"/>
      <c r="V830" s="409"/>
      <c r="W830" s="409"/>
      <c r="X830" s="409"/>
      <c r="Y830" s="409"/>
      <c r="Z830" s="409"/>
      <c r="AA830" s="409"/>
      <c r="AB830" s="409"/>
      <c r="AC830" s="409"/>
      <c r="AD830" s="409"/>
    </row>
    <row r="831" ht="16.5" customHeight="1">
      <c r="A831" s="409"/>
      <c r="B831" s="409"/>
      <c r="C831" s="409"/>
      <c r="D831" s="409"/>
      <c r="E831" s="409"/>
      <c r="F831" s="409"/>
      <c r="G831" s="409"/>
      <c r="H831" s="409"/>
      <c r="I831" s="409"/>
      <c r="J831" s="409"/>
      <c r="K831" s="409"/>
      <c r="L831" s="409"/>
      <c r="M831" s="409"/>
      <c r="N831" s="409"/>
      <c r="O831" s="409"/>
      <c r="P831" s="409"/>
      <c r="Q831" s="409"/>
      <c r="R831" s="409"/>
      <c r="S831" s="409"/>
      <c r="T831" s="409"/>
      <c r="U831" s="409"/>
      <c r="V831" s="409"/>
      <c r="W831" s="409"/>
      <c r="X831" s="409"/>
      <c r="Y831" s="409"/>
      <c r="Z831" s="409"/>
      <c r="AA831" s="409"/>
      <c r="AB831" s="409"/>
      <c r="AC831" s="409"/>
      <c r="AD831" s="409"/>
    </row>
    <row r="832" ht="16.5" customHeight="1">
      <c r="A832" s="409"/>
      <c r="B832" s="409"/>
      <c r="C832" s="409"/>
      <c r="D832" s="409"/>
      <c r="E832" s="409"/>
      <c r="F832" s="409"/>
      <c r="G832" s="409"/>
      <c r="H832" s="409"/>
      <c r="I832" s="409"/>
      <c r="J832" s="409"/>
      <c r="K832" s="409"/>
      <c r="L832" s="409"/>
      <c r="M832" s="409"/>
      <c r="N832" s="409"/>
      <c r="O832" s="409"/>
      <c r="P832" s="409"/>
      <c r="Q832" s="409"/>
      <c r="R832" s="409"/>
      <c r="S832" s="409"/>
      <c r="T832" s="409"/>
      <c r="U832" s="409"/>
      <c r="V832" s="409"/>
      <c r="W832" s="409"/>
      <c r="X832" s="409"/>
      <c r="Y832" s="409"/>
      <c r="Z832" s="409"/>
      <c r="AA832" s="409"/>
      <c r="AB832" s="409"/>
      <c r="AC832" s="409"/>
      <c r="AD832" s="409"/>
    </row>
    <row r="833" ht="16.5" customHeight="1">
      <c r="A833" s="409"/>
      <c r="B833" s="409"/>
      <c r="C833" s="409"/>
      <c r="D833" s="409"/>
      <c r="E833" s="409"/>
      <c r="F833" s="409"/>
      <c r="G833" s="409"/>
      <c r="H833" s="409"/>
      <c r="I833" s="409"/>
      <c r="J833" s="409"/>
      <c r="K833" s="409"/>
      <c r="L833" s="409"/>
      <c r="M833" s="409"/>
      <c r="N833" s="409"/>
      <c r="O833" s="409"/>
      <c r="P833" s="409"/>
      <c r="Q833" s="409"/>
      <c r="R833" s="409"/>
      <c r="S833" s="409"/>
      <c r="T833" s="409"/>
      <c r="U833" s="409"/>
      <c r="V833" s="409"/>
      <c r="W833" s="409"/>
      <c r="X833" s="409"/>
      <c r="Y833" s="409"/>
      <c r="Z833" s="409"/>
      <c r="AA833" s="409"/>
      <c r="AB833" s="409"/>
      <c r="AC833" s="409"/>
      <c r="AD833" s="409"/>
    </row>
    <row r="834" ht="16.5" customHeight="1">
      <c r="A834" s="409"/>
      <c r="B834" s="409"/>
      <c r="C834" s="409"/>
      <c r="D834" s="409"/>
      <c r="E834" s="409"/>
      <c r="F834" s="409"/>
      <c r="G834" s="409"/>
      <c r="H834" s="409"/>
      <c r="I834" s="409"/>
      <c r="J834" s="409"/>
      <c r="K834" s="409"/>
      <c r="L834" s="409"/>
      <c r="M834" s="409"/>
      <c r="N834" s="409"/>
      <c r="O834" s="409"/>
      <c r="P834" s="409"/>
      <c r="Q834" s="409"/>
      <c r="R834" s="409"/>
      <c r="S834" s="409"/>
      <c r="T834" s="409"/>
      <c r="U834" s="409"/>
      <c r="V834" s="409"/>
      <c r="W834" s="409"/>
      <c r="X834" s="409"/>
      <c r="Y834" s="409"/>
      <c r="Z834" s="409"/>
      <c r="AA834" s="409"/>
      <c r="AB834" s="409"/>
      <c r="AC834" s="409"/>
      <c r="AD834" s="409"/>
    </row>
    <row r="835" ht="16.5" customHeight="1">
      <c r="A835" s="409"/>
      <c r="B835" s="409"/>
      <c r="C835" s="409"/>
      <c r="D835" s="409"/>
      <c r="E835" s="409"/>
      <c r="F835" s="409"/>
      <c r="G835" s="409"/>
      <c r="H835" s="409"/>
      <c r="I835" s="409"/>
      <c r="J835" s="409"/>
      <c r="K835" s="409"/>
      <c r="L835" s="409"/>
      <c r="M835" s="409"/>
      <c r="N835" s="409"/>
      <c r="O835" s="409"/>
      <c r="P835" s="409"/>
      <c r="Q835" s="409"/>
      <c r="R835" s="409"/>
      <c r="S835" s="409"/>
      <c r="T835" s="409"/>
      <c r="U835" s="409"/>
      <c r="V835" s="409"/>
      <c r="W835" s="409"/>
      <c r="X835" s="409"/>
      <c r="Y835" s="409"/>
      <c r="Z835" s="409"/>
      <c r="AA835" s="409"/>
      <c r="AB835" s="409"/>
      <c r="AC835" s="409"/>
      <c r="AD835" s="409"/>
    </row>
    <row r="836" ht="16.5" customHeight="1">
      <c r="A836" s="409"/>
      <c r="B836" s="409"/>
      <c r="C836" s="409"/>
      <c r="D836" s="409"/>
      <c r="E836" s="409"/>
      <c r="F836" s="409"/>
      <c r="G836" s="409"/>
      <c r="H836" s="409"/>
      <c r="I836" s="409"/>
      <c r="J836" s="409"/>
      <c r="K836" s="409"/>
      <c r="L836" s="409"/>
      <c r="M836" s="409"/>
      <c r="N836" s="409"/>
      <c r="O836" s="409"/>
      <c r="P836" s="409"/>
      <c r="Q836" s="409"/>
      <c r="R836" s="409"/>
      <c r="S836" s="409"/>
      <c r="T836" s="409"/>
      <c r="U836" s="409"/>
      <c r="V836" s="409"/>
      <c r="W836" s="409"/>
      <c r="X836" s="409"/>
      <c r="Y836" s="409"/>
      <c r="Z836" s="409"/>
      <c r="AA836" s="409"/>
      <c r="AB836" s="409"/>
      <c r="AC836" s="409"/>
      <c r="AD836" s="409"/>
    </row>
    <row r="837" ht="16.5" customHeight="1">
      <c r="A837" s="409"/>
      <c r="B837" s="409"/>
      <c r="C837" s="409"/>
      <c r="D837" s="409"/>
      <c r="E837" s="409"/>
      <c r="F837" s="409"/>
      <c r="G837" s="409"/>
      <c r="H837" s="409"/>
      <c r="I837" s="409"/>
      <c r="J837" s="409"/>
      <c r="K837" s="409"/>
      <c r="L837" s="409"/>
      <c r="M837" s="409"/>
      <c r="N837" s="409"/>
      <c r="O837" s="409"/>
      <c r="P837" s="409"/>
      <c r="Q837" s="409"/>
      <c r="R837" s="409"/>
      <c r="S837" s="409"/>
      <c r="T837" s="409"/>
      <c r="U837" s="409"/>
      <c r="V837" s="409"/>
      <c r="W837" s="409"/>
      <c r="X837" s="409"/>
      <c r="Y837" s="409"/>
      <c r="Z837" s="409"/>
      <c r="AA837" s="409"/>
      <c r="AB837" s="409"/>
      <c r="AC837" s="409"/>
      <c r="AD837" s="409"/>
    </row>
    <row r="838" ht="16.5" customHeight="1">
      <c r="A838" s="409"/>
      <c r="B838" s="409"/>
      <c r="C838" s="409"/>
      <c r="D838" s="409"/>
      <c r="E838" s="409"/>
      <c r="F838" s="409"/>
      <c r="G838" s="409"/>
      <c r="H838" s="409"/>
      <c r="I838" s="409"/>
      <c r="J838" s="409"/>
      <c r="K838" s="409"/>
      <c r="L838" s="409"/>
      <c r="M838" s="409"/>
      <c r="N838" s="409"/>
      <c r="O838" s="409"/>
      <c r="P838" s="409"/>
      <c r="Q838" s="409"/>
      <c r="R838" s="409"/>
      <c r="S838" s="409"/>
      <c r="T838" s="409"/>
      <c r="U838" s="409"/>
      <c r="V838" s="409"/>
      <c r="W838" s="409"/>
      <c r="X838" s="409"/>
      <c r="Y838" s="409"/>
      <c r="Z838" s="409"/>
      <c r="AA838" s="409"/>
      <c r="AB838" s="409"/>
      <c r="AC838" s="409"/>
      <c r="AD838" s="409"/>
    </row>
    <row r="839" ht="16.5" customHeight="1">
      <c r="A839" s="409"/>
      <c r="B839" s="409"/>
      <c r="C839" s="409"/>
      <c r="D839" s="409"/>
      <c r="E839" s="409"/>
      <c r="F839" s="409"/>
      <c r="G839" s="409"/>
      <c r="H839" s="409"/>
      <c r="I839" s="409"/>
      <c r="J839" s="409"/>
      <c r="K839" s="409"/>
      <c r="L839" s="409"/>
      <c r="M839" s="409"/>
      <c r="N839" s="409"/>
      <c r="O839" s="409"/>
      <c r="P839" s="409"/>
      <c r="Q839" s="409"/>
      <c r="R839" s="409"/>
      <c r="S839" s="409"/>
      <c r="T839" s="409"/>
      <c r="U839" s="409"/>
      <c r="V839" s="409"/>
      <c r="W839" s="409"/>
      <c r="X839" s="409"/>
      <c r="Y839" s="409"/>
      <c r="Z839" s="409"/>
      <c r="AA839" s="409"/>
      <c r="AB839" s="409"/>
      <c r="AC839" s="409"/>
      <c r="AD839" s="409"/>
    </row>
    <row r="840" ht="16.5" customHeight="1">
      <c r="A840" s="409"/>
      <c r="B840" s="409"/>
      <c r="C840" s="409"/>
      <c r="D840" s="409"/>
      <c r="E840" s="409"/>
      <c r="F840" s="409"/>
      <c r="G840" s="409"/>
      <c r="H840" s="409"/>
      <c r="I840" s="409"/>
      <c r="J840" s="409"/>
      <c r="K840" s="409"/>
      <c r="L840" s="409"/>
      <c r="M840" s="409"/>
      <c r="N840" s="409"/>
      <c r="O840" s="409"/>
      <c r="P840" s="409"/>
      <c r="Q840" s="409"/>
      <c r="R840" s="409"/>
      <c r="S840" s="409"/>
      <c r="T840" s="409"/>
      <c r="U840" s="409"/>
      <c r="V840" s="409"/>
      <c r="W840" s="409"/>
      <c r="X840" s="409"/>
      <c r="Y840" s="409"/>
      <c r="Z840" s="409"/>
      <c r="AA840" s="409"/>
      <c r="AB840" s="409"/>
      <c r="AC840" s="409"/>
      <c r="AD840" s="409"/>
    </row>
    <row r="841" ht="16.5" customHeight="1">
      <c r="A841" s="409"/>
      <c r="B841" s="409"/>
      <c r="C841" s="409"/>
      <c r="D841" s="409"/>
      <c r="E841" s="409"/>
      <c r="F841" s="409"/>
      <c r="G841" s="409"/>
      <c r="H841" s="409"/>
      <c r="I841" s="409"/>
      <c r="J841" s="409"/>
      <c r="K841" s="409"/>
      <c r="L841" s="409"/>
      <c r="M841" s="409"/>
      <c r="N841" s="409"/>
      <c r="O841" s="409"/>
      <c r="P841" s="409"/>
      <c r="Q841" s="409"/>
      <c r="R841" s="409"/>
      <c r="S841" s="409"/>
      <c r="T841" s="409"/>
      <c r="U841" s="409"/>
      <c r="V841" s="409"/>
      <c r="W841" s="409"/>
      <c r="X841" s="409"/>
      <c r="Y841" s="409"/>
      <c r="Z841" s="409"/>
      <c r="AA841" s="409"/>
      <c r="AB841" s="409"/>
      <c r="AC841" s="409"/>
      <c r="AD841" s="409"/>
    </row>
    <row r="842" ht="16.5" customHeight="1">
      <c r="A842" s="409"/>
      <c r="B842" s="409"/>
      <c r="C842" s="409"/>
      <c r="D842" s="409"/>
      <c r="E842" s="409"/>
      <c r="F842" s="409"/>
      <c r="G842" s="409"/>
      <c r="H842" s="409"/>
      <c r="I842" s="409"/>
      <c r="J842" s="409"/>
      <c r="K842" s="409"/>
      <c r="L842" s="409"/>
      <c r="M842" s="409"/>
      <c r="N842" s="409"/>
      <c r="O842" s="409"/>
      <c r="P842" s="409"/>
      <c r="Q842" s="409"/>
      <c r="R842" s="409"/>
      <c r="S842" s="409"/>
      <c r="T842" s="409"/>
      <c r="U842" s="409"/>
      <c r="V842" s="409"/>
      <c r="W842" s="409"/>
      <c r="X842" s="409"/>
      <c r="Y842" s="409"/>
      <c r="Z842" s="409"/>
      <c r="AA842" s="409"/>
      <c r="AB842" s="409"/>
      <c r="AC842" s="409"/>
      <c r="AD842" s="409"/>
    </row>
    <row r="843" ht="16.5" customHeight="1">
      <c r="A843" s="409"/>
      <c r="B843" s="409"/>
      <c r="C843" s="409"/>
      <c r="D843" s="409"/>
      <c r="E843" s="409"/>
      <c r="F843" s="409"/>
      <c r="G843" s="409"/>
      <c r="H843" s="409"/>
      <c r="I843" s="409"/>
      <c r="J843" s="409"/>
      <c r="K843" s="409"/>
      <c r="L843" s="409"/>
      <c r="M843" s="409"/>
      <c r="N843" s="409"/>
      <c r="O843" s="409"/>
      <c r="P843" s="409"/>
      <c r="Q843" s="409"/>
      <c r="R843" s="409"/>
      <c r="S843" s="409"/>
      <c r="T843" s="409"/>
      <c r="U843" s="409"/>
      <c r="V843" s="409"/>
      <c r="W843" s="409"/>
      <c r="X843" s="409"/>
      <c r="Y843" s="409"/>
      <c r="Z843" s="409"/>
      <c r="AA843" s="409"/>
      <c r="AB843" s="409"/>
      <c r="AC843" s="409"/>
      <c r="AD843" s="409"/>
    </row>
    <row r="844" ht="16.5" customHeight="1">
      <c r="A844" s="409"/>
      <c r="B844" s="409"/>
      <c r="C844" s="409"/>
      <c r="D844" s="409"/>
      <c r="E844" s="409"/>
      <c r="F844" s="409"/>
      <c r="G844" s="409"/>
      <c r="H844" s="409"/>
      <c r="I844" s="409"/>
      <c r="J844" s="409"/>
      <c r="K844" s="409"/>
      <c r="L844" s="409"/>
      <c r="M844" s="409"/>
      <c r="N844" s="409"/>
      <c r="O844" s="409"/>
      <c r="P844" s="409"/>
      <c r="Q844" s="409"/>
      <c r="R844" s="409"/>
      <c r="S844" s="409"/>
      <c r="T844" s="409"/>
      <c r="U844" s="409"/>
      <c r="V844" s="409"/>
      <c r="W844" s="409"/>
      <c r="X844" s="409"/>
      <c r="Y844" s="409"/>
      <c r="Z844" s="409"/>
      <c r="AA844" s="409"/>
      <c r="AB844" s="409"/>
      <c r="AC844" s="409"/>
      <c r="AD844" s="409"/>
    </row>
    <row r="845" ht="16.5" customHeight="1">
      <c r="A845" s="409"/>
      <c r="B845" s="409"/>
      <c r="C845" s="409"/>
      <c r="D845" s="409"/>
      <c r="E845" s="409"/>
      <c r="F845" s="409"/>
      <c r="G845" s="409"/>
      <c r="H845" s="409"/>
      <c r="I845" s="409"/>
      <c r="J845" s="409"/>
      <c r="K845" s="409"/>
      <c r="L845" s="409"/>
      <c r="M845" s="409"/>
      <c r="N845" s="409"/>
      <c r="O845" s="409"/>
      <c r="P845" s="409"/>
      <c r="Q845" s="409"/>
      <c r="R845" s="409"/>
      <c r="S845" s="409"/>
      <c r="T845" s="409"/>
      <c r="U845" s="409"/>
      <c r="V845" s="409"/>
      <c r="W845" s="409"/>
      <c r="X845" s="409"/>
      <c r="Y845" s="409"/>
      <c r="Z845" s="409"/>
      <c r="AA845" s="409"/>
      <c r="AB845" s="409"/>
      <c r="AC845" s="409"/>
      <c r="AD845" s="409"/>
    </row>
    <row r="846" ht="16.5" customHeight="1">
      <c r="A846" s="409"/>
      <c r="B846" s="409"/>
      <c r="C846" s="409"/>
      <c r="D846" s="409"/>
      <c r="E846" s="409"/>
      <c r="F846" s="409"/>
      <c r="G846" s="409"/>
      <c r="H846" s="409"/>
      <c r="I846" s="409"/>
      <c r="J846" s="409"/>
      <c r="K846" s="409"/>
      <c r="L846" s="409"/>
      <c r="M846" s="409"/>
      <c r="N846" s="409"/>
      <c r="O846" s="409"/>
      <c r="P846" s="409"/>
      <c r="Q846" s="409"/>
      <c r="R846" s="409"/>
      <c r="S846" s="409"/>
      <c r="T846" s="409"/>
      <c r="U846" s="409"/>
      <c r="V846" s="409"/>
      <c r="W846" s="409"/>
      <c r="X846" s="409"/>
      <c r="Y846" s="409"/>
      <c r="Z846" s="409"/>
      <c r="AA846" s="409"/>
      <c r="AB846" s="409"/>
      <c r="AC846" s="409"/>
      <c r="AD846" s="409"/>
    </row>
    <row r="847" ht="16.5" customHeight="1">
      <c r="A847" s="409"/>
      <c r="B847" s="409"/>
      <c r="C847" s="409"/>
      <c r="D847" s="409"/>
      <c r="E847" s="409"/>
      <c r="F847" s="409"/>
      <c r="G847" s="409"/>
      <c r="H847" s="409"/>
      <c r="I847" s="409"/>
      <c r="J847" s="409"/>
      <c r="K847" s="409"/>
      <c r="L847" s="409"/>
      <c r="M847" s="409"/>
      <c r="N847" s="409"/>
      <c r="O847" s="409"/>
      <c r="P847" s="409"/>
      <c r="Q847" s="409"/>
      <c r="R847" s="409"/>
      <c r="S847" s="409"/>
      <c r="T847" s="409"/>
      <c r="U847" s="409"/>
      <c r="V847" s="409"/>
      <c r="W847" s="409"/>
      <c r="X847" s="409"/>
      <c r="Y847" s="409"/>
      <c r="Z847" s="409"/>
      <c r="AA847" s="409"/>
      <c r="AB847" s="409"/>
      <c r="AC847" s="409"/>
      <c r="AD847" s="409"/>
    </row>
    <row r="848" ht="16.5" customHeight="1">
      <c r="A848" s="409"/>
      <c r="B848" s="409"/>
      <c r="C848" s="409"/>
      <c r="D848" s="409"/>
      <c r="E848" s="409"/>
      <c r="F848" s="409"/>
      <c r="G848" s="409"/>
      <c r="H848" s="409"/>
      <c r="I848" s="409"/>
      <c r="J848" s="409"/>
      <c r="K848" s="409"/>
      <c r="L848" s="409"/>
      <c r="M848" s="409"/>
      <c r="N848" s="409"/>
      <c r="O848" s="409"/>
      <c r="P848" s="409"/>
      <c r="Q848" s="409"/>
      <c r="R848" s="409"/>
      <c r="S848" s="409"/>
      <c r="T848" s="409"/>
      <c r="U848" s="409"/>
      <c r="V848" s="409"/>
      <c r="W848" s="409"/>
      <c r="X848" s="409"/>
      <c r="Y848" s="409"/>
      <c r="Z848" s="409"/>
      <c r="AA848" s="409"/>
      <c r="AB848" s="409"/>
      <c r="AC848" s="409"/>
      <c r="AD848" s="409"/>
    </row>
    <row r="849" ht="16.5" customHeight="1">
      <c r="A849" s="409"/>
      <c r="B849" s="409"/>
      <c r="C849" s="409"/>
      <c r="D849" s="409"/>
      <c r="E849" s="409"/>
      <c r="F849" s="409"/>
      <c r="G849" s="409"/>
      <c r="H849" s="409"/>
      <c r="I849" s="409"/>
      <c r="J849" s="409"/>
      <c r="K849" s="409"/>
      <c r="L849" s="409"/>
      <c r="M849" s="409"/>
      <c r="N849" s="409"/>
      <c r="O849" s="409"/>
      <c r="P849" s="409"/>
      <c r="Q849" s="409"/>
      <c r="R849" s="409"/>
      <c r="S849" s="409"/>
      <c r="T849" s="409"/>
      <c r="U849" s="409"/>
      <c r="V849" s="409"/>
      <c r="W849" s="409"/>
      <c r="X849" s="409"/>
      <c r="Y849" s="409"/>
      <c r="Z849" s="409"/>
      <c r="AA849" s="409"/>
      <c r="AB849" s="409"/>
      <c r="AC849" s="409"/>
      <c r="AD849" s="409"/>
    </row>
    <row r="850" ht="16.5" customHeight="1">
      <c r="A850" s="409"/>
      <c r="B850" s="409"/>
      <c r="C850" s="409"/>
      <c r="D850" s="409"/>
      <c r="E850" s="409"/>
      <c r="F850" s="409"/>
      <c r="G850" s="409"/>
      <c r="H850" s="409"/>
      <c r="I850" s="409"/>
      <c r="J850" s="409"/>
      <c r="K850" s="409"/>
      <c r="L850" s="409"/>
      <c r="M850" s="409"/>
      <c r="N850" s="409"/>
      <c r="O850" s="409"/>
      <c r="P850" s="409"/>
      <c r="Q850" s="409"/>
      <c r="R850" s="409"/>
      <c r="S850" s="409"/>
      <c r="T850" s="409"/>
      <c r="U850" s="409"/>
      <c r="V850" s="409"/>
      <c r="W850" s="409"/>
      <c r="X850" s="409"/>
      <c r="Y850" s="409"/>
      <c r="Z850" s="409"/>
      <c r="AA850" s="409"/>
      <c r="AB850" s="409"/>
      <c r="AC850" s="409"/>
      <c r="AD850" s="409"/>
    </row>
    <row r="851" ht="16.5" customHeight="1">
      <c r="A851" s="409"/>
      <c r="B851" s="409"/>
      <c r="C851" s="409"/>
      <c r="D851" s="409"/>
      <c r="E851" s="409"/>
      <c r="F851" s="409"/>
      <c r="G851" s="409"/>
      <c r="H851" s="409"/>
      <c r="I851" s="409"/>
      <c r="J851" s="409"/>
      <c r="K851" s="409"/>
      <c r="L851" s="409"/>
      <c r="M851" s="409"/>
      <c r="N851" s="409"/>
      <c r="O851" s="409"/>
      <c r="P851" s="409"/>
      <c r="Q851" s="409"/>
      <c r="R851" s="409"/>
      <c r="S851" s="409"/>
      <c r="T851" s="409"/>
      <c r="U851" s="409"/>
      <c r="V851" s="409"/>
      <c r="W851" s="409"/>
      <c r="X851" s="409"/>
      <c r="Y851" s="409"/>
      <c r="Z851" s="409"/>
      <c r="AA851" s="409"/>
      <c r="AB851" s="409"/>
      <c r="AC851" s="409"/>
      <c r="AD851" s="409"/>
    </row>
    <row r="852" ht="16.5" customHeight="1">
      <c r="A852" s="409"/>
      <c r="B852" s="409"/>
      <c r="C852" s="409"/>
      <c r="D852" s="409"/>
      <c r="E852" s="409"/>
      <c r="F852" s="409"/>
      <c r="G852" s="409"/>
      <c r="H852" s="409"/>
      <c r="I852" s="409"/>
      <c r="J852" s="409"/>
      <c r="K852" s="409"/>
      <c r="L852" s="409"/>
      <c r="M852" s="409"/>
      <c r="N852" s="409"/>
      <c r="O852" s="409"/>
      <c r="P852" s="409"/>
      <c r="Q852" s="409"/>
      <c r="R852" s="409"/>
      <c r="S852" s="409"/>
      <c r="T852" s="409"/>
      <c r="U852" s="409"/>
      <c r="V852" s="409"/>
      <c r="W852" s="409"/>
      <c r="X852" s="409"/>
      <c r="Y852" s="409"/>
      <c r="Z852" s="409"/>
      <c r="AA852" s="409"/>
      <c r="AB852" s="409"/>
      <c r="AC852" s="409"/>
      <c r="AD852" s="409"/>
    </row>
    <row r="853" ht="16.5" customHeight="1">
      <c r="A853" s="409"/>
      <c r="B853" s="409"/>
      <c r="C853" s="409"/>
      <c r="D853" s="409"/>
      <c r="E853" s="409"/>
      <c r="F853" s="409"/>
      <c r="G853" s="409"/>
      <c r="H853" s="409"/>
      <c r="I853" s="409"/>
      <c r="J853" s="409"/>
      <c r="K853" s="409"/>
      <c r="L853" s="409"/>
      <c r="M853" s="409"/>
      <c r="N853" s="409"/>
      <c r="O853" s="409"/>
      <c r="P853" s="409"/>
      <c r="Q853" s="409"/>
      <c r="R853" s="409"/>
      <c r="S853" s="409"/>
      <c r="T853" s="409"/>
      <c r="U853" s="409"/>
      <c r="V853" s="409"/>
      <c r="W853" s="409"/>
      <c r="X853" s="409"/>
      <c r="Y853" s="409"/>
      <c r="Z853" s="409"/>
      <c r="AA853" s="409"/>
      <c r="AB853" s="409"/>
      <c r="AC853" s="409"/>
      <c r="AD853" s="409"/>
    </row>
    <row r="854" ht="16.5" customHeight="1">
      <c r="A854" s="409"/>
      <c r="B854" s="409"/>
      <c r="C854" s="409"/>
      <c r="D854" s="409"/>
      <c r="E854" s="409"/>
      <c r="F854" s="409"/>
      <c r="G854" s="409"/>
      <c r="H854" s="409"/>
      <c r="I854" s="409"/>
      <c r="J854" s="409"/>
      <c r="K854" s="409"/>
      <c r="L854" s="409"/>
      <c r="M854" s="409"/>
      <c r="N854" s="409"/>
      <c r="O854" s="409"/>
      <c r="P854" s="409"/>
      <c r="Q854" s="409"/>
      <c r="R854" s="409"/>
      <c r="S854" s="409"/>
      <c r="T854" s="409"/>
      <c r="U854" s="409"/>
      <c r="V854" s="409"/>
      <c r="W854" s="409"/>
      <c r="X854" s="409"/>
      <c r="Y854" s="409"/>
      <c r="Z854" s="409"/>
      <c r="AA854" s="409"/>
      <c r="AB854" s="409"/>
      <c r="AC854" s="409"/>
      <c r="AD854" s="409"/>
    </row>
    <row r="855" ht="16.5" customHeight="1">
      <c r="A855" s="409"/>
      <c r="B855" s="409"/>
      <c r="C855" s="409"/>
      <c r="D855" s="409"/>
      <c r="E855" s="409"/>
      <c r="F855" s="409"/>
      <c r="G855" s="409"/>
      <c r="H855" s="409"/>
      <c r="I855" s="409"/>
      <c r="J855" s="409"/>
      <c r="K855" s="409"/>
      <c r="L855" s="409"/>
      <c r="M855" s="409"/>
      <c r="N855" s="409"/>
      <c r="O855" s="409"/>
      <c r="P855" s="409"/>
      <c r="Q855" s="409"/>
      <c r="R855" s="409"/>
      <c r="S855" s="409"/>
      <c r="T855" s="409"/>
      <c r="U855" s="409"/>
      <c r="V855" s="409"/>
      <c r="W855" s="409"/>
      <c r="X855" s="409"/>
      <c r="Y855" s="409"/>
      <c r="Z855" s="409"/>
      <c r="AA855" s="409"/>
      <c r="AB855" s="409"/>
      <c r="AC855" s="409"/>
      <c r="AD855" s="409"/>
    </row>
    <row r="856" ht="16.5" customHeight="1">
      <c r="A856" s="409"/>
      <c r="B856" s="409"/>
      <c r="C856" s="409"/>
      <c r="D856" s="409"/>
      <c r="E856" s="409"/>
      <c r="F856" s="409"/>
      <c r="G856" s="409"/>
      <c r="H856" s="409"/>
      <c r="I856" s="409"/>
      <c r="J856" s="409"/>
      <c r="K856" s="409"/>
      <c r="L856" s="409"/>
      <c r="M856" s="409"/>
      <c r="N856" s="409"/>
      <c r="O856" s="409"/>
      <c r="P856" s="409"/>
      <c r="Q856" s="409"/>
      <c r="R856" s="409"/>
      <c r="S856" s="409"/>
      <c r="T856" s="409"/>
      <c r="U856" s="409"/>
      <c r="V856" s="409"/>
      <c r="W856" s="409"/>
      <c r="X856" s="409"/>
      <c r="Y856" s="409"/>
      <c r="Z856" s="409"/>
      <c r="AA856" s="409"/>
      <c r="AB856" s="409"/>
      <c r="AC856" s="409"/>
      <c r="AD856" s="409"/>
    </row>
    <row r="857" ht="16.5" customHeight="1">
      <c r="A857" s="409"/>
      <c r="B857" s="409"/>
      <c r="C857" s="409"/>
      <c r="D857" s="409"/>
      <c r="E857" s="409"/>
      <c r="F857" s="409"/>
      <c r="G857" s="409"/>
      <c r="H857" s="409"/>
      <c r="I857" s="409"/>
      <c r="J857" s="409"/>
      <c r="K857" s="409"/>
      <c r="L857" s="409"/>
      <c r="M857" s="409"/>
      <c r="N857" s="409"/>
      <c r="O857" s="409"/>
      <c r="P857" s="409"/>
      <c r="Q857" s="409"/>
      <c r="R857" s="409"/>
      <c r="S857" s="409"/>
      <c r="T857" s="409"/>
      <c r="U857" s="409"/>
      <c r="V857" s="409"/>
      <c r="W857" s="409"/>
      <c r="X857" s="409"/>
      <c r="Y857" s="409"/>
      <c r="Z857" s="409"/>
      <c r="AA857" s="409"/>
      <c r="AB857" s="409"/>
      <c r="AC857" s="409"/>
      <c r="AD857" s="409"/>
    </row>
    <row r="858" ht="16.5" customHeight="1">
      <c r="A858" s="409"/>
      <c r="B858" s="409"/>
      <c r="C858" s="409"/>
      <c r="D858" s="409"/>
      <c r="E858" s="409"/>
      <c r="F858" s="409"/>
      <c r="G858" s="409"/>
      <c r="H858" s="409"/>
      <c r="I858" s="409"/>
      <c r="J858" s="409"/>
      <c r="K858" s="409"/>
      <c r="L858" s="409"/>
      <c r="M858" s="409"/>
      <c r="N858" s="409"/>
      <c r="O858" s="409"/>
      <c r="P858" s="409"/>
      <c r="Q858" s="409"/>
      <c r="R858" s="409"/>
      <c r="S858" s="409"/>
      <c r="T858" s="409"/>
      <c r="U858" s="409"/>
      <c r="V858" s="409"/>
      <c r="W858" s="409"/>
      <c r="X858" s="409"/>
      <c r="Y858" s="409"/>
      <c r="Z858" s="409"/>
      <c r="AA858" s="409"/>
      <c r="AB858" s="409"/>
      <c r="AC858" s="409"/>
      <c r="AD858" s="409"/>
    </row>
    <row r="859" ht="16.5" customHeight="1">
      <c r="A859" s="409"/>
      <c r="B859" s="409"/>
      <c r="C859" s="409"/>
      <c r="D859" s="409"/>
      <c r="E859" s="409"/>
      <c r="F859" s="409"/>
      <c r="G859" s="409"/>
      <c r="H859" s="409"/>
      <c r="I859" s="409"/>
      <c r="J859" s="409"/>
      <c r="K859" s="409"/>
      <c r="L859" s="409"/>
      <c r="M859" s="409"/>
      <c r="N859" s="409"/>
      <c r="O859" s="409"/>
      <c r="P859" s="409"/>
      <c r="Q859" s="409"/>
      <c r="R859" s="409"/>
      <c r="S859" s="409"/>
      <c r="T859" s="409"/>
      <c r="U859" s="409"/>
      <c r="V859" s="409"/>
      <c r="W859" s="409"/>
      <c r="X859" s="409"/>
      <c r="Y859" s="409"/>
      <c r="Z859" s="409"/>
      <c r="AA859" s="409"/>
      <c r="AB859" s="409"/>
      <c r="AC859" s="409"/>
      <c r="AD859" s="409"/>
    </row>
    <row r="860" ht="16.5" customHeight="1">
      <c r="A860" s="409"/>
      <c r="B860" s="409"/>
      <c r="C860" s="409"/>
      <c r="D860" s="409"/>
      <c r="E860" s="409"/>
      <c r="F860" s="409"/>
      <c r="G860" s="409"/>
      <c r="H860" s="409"/>
      <c r="I860" s="409"/>
      <c r="J860" s="409"/>
      <c r="K860" s="409"/>
      <c r="L860" s="409"/>
      <c r="M860" s="409"/>
      <c r="N860" s="409"/>
      <c r="O860" s="409"/>
      <c r="P860" s="409"/>
      <c r="Q860" s="409"/>
      <c r="R860" s="409"/>
      <c r="S860" s="409"/>
      <c r="T860" s="409"/>
      <c r="U860" s="409"/>
      <c r="V860" s="409"/>
      <c r="W860" s="409"/>
      <c r="X860" s="409"/>
      <c r="Y860" s="409"/>
      <c r="Z860" s="409"/>
      <c r="AA860" s="409"/>
      <c r="AB860" s="409"/>
      <c r="AC860" s="409"/>
      <c r="AD860" s="409"/>
    </row>
    <row r="861" ht="16.5" customHeight="1">
      <c r="A861" s="409"/>
      <c r="B861" s="409"/>
      <c r="C861" s="409"/>
      <c r="D861" s="409"/>
      <c r="E861" s="409"/>
      <c r="F861" s="409"/>
      <c r="G861" s="409"/>
      <c r="H861" s="409"/>
      <c r="I861" s="409"/>
      <c r="J861" s="409"/>
      <c r="K861" s="409"/>
      <c r="L861" s="409"/>
      <c r="M861" s="409"/>
      <c r="N861" s="409"/>
      <c r="O861" s="409"/>
      <c r="P861" s="409"/>
      <c r="Q861" s="409"/>
      <c r="R861" s="409"/>
      <c r="S861" s="409"/>
      <c r="T861" s="409"/>
      <c r="U861" s="409"/>
      <c r="V861" s="409"/>
      <c r="W861" s="409"/>
      <c r="X861" s="409"/>
      <c r="Y861" s="409"/>
      <c r="Z861" s="409"/>
      <c r="AA861" s="409"/>
      <c r="AB861" s="409"/>
      <c r="AC861" s="409"/>
      <c r="AD861" s="409"/>
    </row>
    <row r="862" ht="16.5" customHeight="1">
      <c r="A862" s="409"/>
      <c r="B862" s="409"/>
      <c r="C862" s="409"/>
      <c r="D862" s="409"/>
      <c r="E862" s="409"/>
      <c r="F862" s="409"/>
      <c r="G862" s="409"/>
      <c r="H862" s="409"/>
      <c r="I862" s="409"/>
      <c r="J862" s="409"/>
      <c r="K862" s="409"/>
      <c r="L862" s="409"/>
      <c r="M862" s="409"/>
      <c r="N862" s="409"/>
      <c r="O862" s="409"/>
      <c r="P862" s="409"/>
      <c r="Q862" s="409"/>
      <c r="R862" s="409"/>
      <c r="S862" s="409"/>
      <c r="T862" s="409"/>
      <c r="U862" s="409"/>
      <c r="V862" s="409"/>
      <c r="W862" s="409"/>
      <c r="X862" s="409"/>
      <c r="Y862" s="409"/>
      <c r="Z862" s="409"/>
      <c r="AA862" s="409"/>
      <c r="AB862" s="409"/>
      <c r="AC862" s="409"/>
      <c r="AD862" s="409"/>
    </row>
    <row r="863" ht="16.5" customHeight="1">
      <c r="A863" s="409"/>
      <c r="B863" s="409"/>
      <c r="C863" s="409"/>
      <c r="D863" s="409"/>
      <c r="E863" s="409"/>
      <c r="F863" s="409"/>
      <c r="G863" s="409"/>
      <c r="H863" s="409"/>
      <c r="I863" s="409"/>
      <c r="J863" s="409"/>
      <c r="K863" s="409"/>
      <c r="L863" s="409"/>
      <c r="M863" s="409"/>
      <c r="N863" s="409"/>
      <c r="O863" s="409"/>
      <c r="P863" s="409"/>
      <c r="Q863" s="409"/>
      <c r="R863" s="409"/>
      <c r="S863" s="409"/>
      <c r="T863" s="409"/>
      <c r="U863" s="409"/>
      <c r="V863" s="409"/>
      <c r="W863" s="409"/>
      <c r="X863" s="409"/>
      <c r="Y863" s="409"/>
      <c r="Z863" s="409"/>
      <c r="AA863" s="409"/>
      <c r="AB863" s="409"/>
      <c r="AC863" s="409"/>
      <c r="AD863" s="409"/>
    </row>
    <row r="864" ht="16.5" customHeight="1">
      <c r="A864" s="409"/>
      <c r="B864" s="409"/>
      <c r="C864" s="409"/>
      <c r="D864" s="409"/>
      <c r="E864" s="409"/>
      <c r="F864" s="409"/>
      <c r="G864" s="409"/>
      <c r="H864" s="409"/>
      <c r="I864" s="409"/>
      <c r="J864" s="409"/>
      <c r="K864" s="409"/>
      <c r="L864" s="409"/>
      <c r="M864" s="409"/>
      <c r="N864" s="409"/>
      <c r="O864" s="409"/>
      <c r="P864" s="409"/>
      <c r="Q864" s="409"/>
      <c r="R864" s="409"/>
      <c r="S864" s="409"/>
      <c r="T864" s="409"/>
      <c r="U864" s="409"/>
      <c r="V864" s="409"/>
      <c r="W864" s="409"/>
      <c r="X864" s="409"/>
      <c r="Y864" s="409"/>
      <c r="Z864" s="409"/>
      <c r="AA864" s="409"/>
      <c r="AB864" s="409"/>
      <c r="AC864" s="409"/>
      <c r="AD864" s="409"/>
    </row>
    <row r="865" ht="16.5" customHeight="1">
      <c r="A865" s="409"/>
      <c r="B865" s="409"/>
      <c r="C865" s="409"/>
      <c r="D865" s="409"/>
      <c r="E865" s="409"/>
      <c r="F865" s="409"/>
      <c r="G865" s="409"/>
      <c r="H865" s="409"/>
      <c r="I865" s="409"/>
      <c r="J865" s="409"/>
      <c r="K865" s="409"/>
      <c r="L865" s="409"/>
      <c r="M865" s="409"/>
      <c r="N865" s="409"/>
      <c r="O865" s="409"/>
      <c r="P865" s="409"/>
      <c r="Q865" s="409"/>
      <c r="R865" s="409"/>
      <c r="S865" s="409"/>
      <c r="T865" s="409"/>
      <c r="U865" s="409"/>
      <c r="V865" s="409"/>
      <c r="W865" s="409"/>
      <c r="X865" s="409"/>
      <c r="Y865" s="409"/>
      <c r="Z865" s="409"/>
      <c r="AA865" s="409"/>
      <c r="AB865" s="409"/>
      <c r="AC865" s="409"/>
      <c r="AD865" s="409"/>
    </row>
    <row r="866" ht="16.5" customHeight="1">
      <c r="A866" s="409"/>
      <c r="B866" s="409"/>
      <c r="C866" s="409"/>
      <c r="D866" s="409"/>
      <c r="E866" s="409"/>
      <c r="F866" s="409"/>
      <c r="G866" s="409"/>
      <c r="H866" s="409"/>
      <c r="I866" s="409"/>
      <c r="J866" s="409"/>
      <c r="K866" s="409"/>
      <c r="L866" s="409"/>
      <c r="M866" s="409"/>
      <c r="N866" s="409"/>
      <c r="O866" s="409"/>
      <c r="P866" s="409"/>
      <c r="Q866" s="409"/>
      <c r="R866" s="409"/>
      <c r="S866" s="409"/>
      <c r="T866" s="409"/>
      <c r="U866" s="409"/>
      <c r="V866" s="409"/>
      <c r="W866" s="409"/>
      <c r="X866" s="409"/>
      <c r="Y866" s="409"/>
      <c r="Z866" s="409"/>
      <c r="AA866" s="409"/>
      <c r="AB866" s="409"/>
      <c r="AC866" s="409"/>
      <c r="AD866" s="409"/>
    </row>
    <row r="867" ht="16.5" customHeight="1">
      <c r="A867" s="409"/>
      <c r="B867" s="409"/>
      <c r="C867" s="409"/>
      <c r="D867" s="409"/>
      <c r="E867" s="409"/>
      <c r="F867" s="409"/>
      <c r="G867" s="409"/>
      <c r="H867" s="409"/>
      <c r="I867" s="409"/>
      <c r="J867" s="409"/>
      <c r="K867" s="409"/>
      <c r="L867" s="409"/>
      <c r="M867" s="409"/>
      <c r="N867" s="409"/>
      <c r="O867" s="409"/>
      <c r="P867" s="409"/>
      <c r="Q867" s="409"/>
      <c r="R867" s="409"/>
      <c r="S867" s="409"/>
      <c r="T867" s="409"/>
      <c r="U867" s="409"/>
      <c r="V867" s="409"/>
      <c r="W867" s="409"/>
      <c r="X867" s="409"/>
      <c r="Y867" s="409"/>
      <c r="Z867" s="409"/>
      <c r="AA867" s="409"/>
      <c r="AB867" s="409"/>
      <c r="AC867" s="409"/>
      <c r="AD867" s="409"/>
    </row>
    <row r="868" ht="16.5" customHeight="1">
      <c r="A868" s="409"/>
      <c r="B868" s="409"/>
      <c r="C868" s="409"/>
      <c r="D868" s="409"/>
      <c r="E868" s="409"/>
      <c r="F868" s="409"/>
      <c r="G868" s="409"/>
      <c r="H868" s="409"/>
      <c r="I868" s="409"/>
      <c r="J868" s="409"/>
      <c r="K868" s="409"/>
      <c r="L868" s="409"/>
      <c r="M868" s="409"/>
      <c r="N868" s="409"/>
      <c r="O868" s="409"/>
      <c r="P868" s="409"/>
      <c r="Q868" s="409"/>
      <c r="R868" s="409"/>
      <c r="S868" s="409"/>
      <c r="T868" s="409"/>
      <c r="U868" s="409"/>
      <c r="V868" s="409"/>
      <c r="W868" s="409"/>
      <c r="X868" s="409"/>
      <c r="Y868" s="409"/>
      <c r="Z868" s="409"/>
      <c r="AA868" s="409"/>
      <c r="AB868" s="409"/>
      <c r="AC868" s="409"/>
      <c r="AD868" s="409"/>
    </row>
    <row r="869" ht="16.5" customHeight="1">
      <c r="A869" s="409"/>
      <c r="B869" s="409"/>
      <c r="C869" s="409"/>
      <c r="D869" s="409"/>
      <c r="E869" s="409"/>
      <c r="F869" s="409"/>
      <c r="G869" s="409"/>
      <c r="H869" s="409"/>
      <c r="I869" s="409"/>
      <c r="J869" s="409"/>
      <c r="K869" s="409"/>
      <c r="L869" s="409"/>
      <c r="M869" s="409"/>
      <c r="N869" s="409"/>
      <c r="O869" s="409"/>
      <c r="P869" s="409"/>
      <c r="Q869" s="409"/>
      <c r="R869" s="409"/>
      <c r="S869" s="409"/>
      <c r="T869" s="409"/>
      <c r="U869" s="409"/>
      <c r="V869" s="409"/>
      <c r="W869" s="409"/>
      <c r="X869" s="409"/>
      <c r="Y869" s="409"/>
      <c r="Z869" s="409"/>
      <c r="AA869" s="409"/>
      <c r="AB869" s="409"/>
      <c r="AC869" s="409"/>
      <c r="AD869" s="409"/>
    </row>
    <row r="870" ht="16.5" customHeight="1">
      <c r="A870" s="409"/>
      <c r="B870" s="409"/>
      <c r="C870" s="409"/>
      <c r="D870" s="409"/>
      <c r="E870" s="409"/>
      <c r="F870" s="409"/>
      <c r="G870" s="409"/>
      <c r="H870" s="409"/>
      <c r="I870" s="409"/>
      <c r="J870" s="409"/>
      <c r="K870" s="409"/>
      <c r="L870" s="409"/>
      <c r="M870" s="409"/>
      <c r="N870" s="409"/>
      <c r="O870" s="409"/>
      <c r="P870" s="409"/>
      <c r="Q870" s="409"/>
      <c r="R870" s="409"/>
      <c r="S870" s="409"/>
      <c r="T870" s="409"/>
      <c r="U870" s="409"/>
      <c r="V870" s="409"/>
      <c r="W870" s="409"/>
      <c r="X870" s="409"/>
      <c r="Y870" s="409"/>
      <c r="Z870" s="409"/>
      <c r="AA870" s="409"/>
      <c r="AB870" s="409"/>
      <c r="AC870" s="409"/>
      <c r="AD870" s="409"/>
    </row>
    <row r="871" ht="16.5" customHeight="1">
      <c r="A871" s="409"/>
      <c r="B871" s="409"/>
      <c r="C871" s="409"/>
      <c r="D871" s="409"/>
      <c r="E871" s="409"/>
      <c r="F871" s="409"/>
      <c r="G871" s="409"/>
      <c r="H871" s="409"/>
      <c r="I871" s="409"/>
      <c r="J871" s="409"/>
      <c r="K871" s="409"/>
      <c r="L871" s="409"/>
      <c r="M871" s="409"/>
      <c r="N871" s="409"/>
      <c r="O871" s="409"/>
      <c r="P871" s="409"/>
      <c r="Q871" s="409"/>
      <c r="R871" s="409"/>
      <c r="S871" s="409"/>
      <c r="T871" s="409"/>
      <c r="U871" s="409"/>
      <c r="V871" s="409"/>
      <c r="W871" s="409"/>
      <c r="X871" s="409"/>
      <c r="Y871" s="409"/>
      <c r="Z871" s="409"/>
      <c r="AA871" s="409"/>
      <c r="AB871" s="409"/>
      <c r="AC871" s="409"/>
      <c r="AD871" s="409"/>
    </row>
    <row r="872" ht="16.5" customHeight="1">
      <c r="A872" s="409"/>
      <c r="B872" s="409"/>
      <c r="C872" s="409"/>
      <c r="D872" s="409"/>
      <c r="E872" s="409"/>
      <c r="F872" s="409"/>
      <c r="G872" s="409"/>
      <c r="H872" s="409"/>
      <c r="I872" s="409"/>
      <c r="J872" s="409"/>
      <c r="K872" s="409"/>
      <c r="L872" s="409"/>
      <c r="M872" s="409"/>
      <c r="N872" s="409"/>
      <c r="O872" s="409"/>
      <c r="P872" s="409"/>
      <c r="Q872" s="409"/>
      <c r="R872" s="409"/>
      <c r="S872" s="409"/>
      <c r="T872" s="409"/>
      <c r="U872" s="409"/>
      <c r="V872" s="409"/>
      <c r="W872" s="409"/>
      <c r="X872" s="409"/>
      <c r="Y872" s="409"/>
      <c r="Z872" s="409"/>
      <c r="AA872" s="409"/>
      <c r="AB872" s="409"/>
      <c r="AC872" s="409"/>
      <c r="AD872" s="409"/>
    </row>
    <row r="873" ht="16.5" customHeight="1">
      <c r="A873" s="409"/>
      <c r="B873" s="409"/>
      <c r="C873" s="409"/>
      <c r="D873" s="409"/>
      <c r="E873" s="409"/>
      <c r="F873" s="409"/>
      <c r="G873" s="409"/>
      <c r="H873" s="409"/>
      <c r="I873" s="409"/>
      <c r="J873" s="409"/>
      <c r="K873" s="409"/>
      <c r="L873" s="409"/>
      <c r="M873" s="409"/>
      <c r="N873" s="409"/>
      <c r="O873" s="409"/>
      <c r="P873" s="409"/>
      <c r="Q873" s="409"/>
      <c r="R873" s="409"/>
      <c r="S873" s="409"/>
      <c r="T873" s="409"/>
      <c r="U873" s="409"/>
      <c r="V873" s="409"/>
      <c r="W873" s="409"/>
      <c r="X873" s="409"/>
      <c r="Y873" s="409"/>
      <c r="Z873" s="409"/>
      <c r="AA873" s="409"/>
      <c r="AB873" s="409"/>
      <c r="AC873" s="409"/>
      <c r="AD873" s="409"/>
    </row>
    <row r="874" ht="16.5" customHeight="1">
      <c r="A874" s="409"/>
      <c r="B874" s="409"/>
      <c r="C874" s="409"/>
      <c r="D874" s="409"/>
      <c r="E874" s="409"/>
      <c r="F874" s="409"/>
      <c r="G874" s="409"/>
      <c r="H874" s="409"/>
      <c r="I874" s="409"/>
      <c r="J874" s="409"/>
      <c r="K874" s="409"/>
      <c r="L874" s="409"/>
      <c r="M874" s="409"/>
      <c r="N874" s="409"/>
      <c r="O874" s="409"/>
      <c r="P874" s="409"/>
      <c r="Q874" s="409"/>
      <c r="R874" s="409"/>
      <c r="S874" s="409"/>
      <c r="T874" s="409"/>
      <c r="U874" s="409"/>
      <c r="V874" s="409"/>
      <c r="W874" s="409"/>
      <c r="X874" s="409"/>
      <c r="Y874" s="409"/>
      <c r="Z874" s="409"/>
      <c r="AA874" s="409"/>
      <c r="AB874" s="409"/>
      <c r="AC874" s="409"/>
      <c r="AD874" s="409"/>
    </row>
    <row r="875" ht="16.5" customHeight="1">
      <c r="A875" s="409"/>
      <c r="B875" s="409"/>
      <c r="C875" s="409"/>
      <c r="D875" s="409"/>
      <c r="E875" s="409"/>
      <c r="F875" s="409"/>
      <c r="G875" s="409"/>
      <c r="H875" s="409"/>
      <c r="I875" s="409"/>
      <c r="J875" s="409"/>
      <c r="K875" s="409"/>
      <c r="L875" s="409"/>
      <c r="M875" s="409"/>
      <c r="N875" s="409"/>
      <c r="O875" s="409"/>
      <c r="P875" s="409"/>
      <c r="Q875" s="409"/>
      <c r="R875" s="409"/>
      <c r="S875" s="409"/>
      <c r="T875" s="409"/>
      <c r="U875" s="409"/>
      <c r="V875" s="409"/>
      <c r="W875" s="409"/>
      <c r="X875" s="409"/>
      <c r="Y875" s="409"/>
      <c r="Z875" s="409"/>
      <c r="AA875" s="409"/>
      <c r="AB875" s="409"/>
      <c r="AC875" s="409"/>
      <c r="AD875" s="409"/>
    </row>
    <row r="876" ht="16.5" customHeight="1">
      <c r="A876" s="409"/>
      <c r="B876" s="409"/>
      <c r="C876" s="409"/>
      <c r="D876" s="409"/>
      <c r="E876" s="409"/>
      <c r="F876" s="409"/>
      <c r="G876" s="409"/>
      <c r="H876" s="409"/>
      <c r="I876" s="409"/>
      <c r="J876" s="409"/>
      <c r="K876" s="409"/>
      <c r="L876" s="409"/>
      <c r="M876" s="409"/>
      <c r="N876" s="409"/>
      <c r="O876" s="409"/>
      <c r="P876" s="409"/>
      <c r="Q876" s="409"/>
      <c r="R876" s="409"/>
      <c r="S876" s="409"/>
      <c r="T876" s="409"/>
      <c r="U876" s="409"/>
      <c r="V876" s="409"/>
      <c r="W876" s="409"/>
      <c r="X876" s="409"/>
      <c r="Y876" s="409"/>
      <c r="Z876" s="409"/>
      <c r="AA876" s="409"/>
      <c r="AB876" s="409"/>
      <c r="AC876" s="409"/>
      <c r="AD876" s="409"/>
    </row>
    <row r="877" ht="16.5" customHeight="1">
      <c r="A877" s="409"/>
      <c r="B877" s="409"/>
      <c r="C877" s="409"/>
      <c r="D877" s="409"/>
      <c r="E877" s="409"/>
      <c r="F877" s="409"/>
      <c r="G877" s="409"/>
      <c r="H877" s="409"/>
      <c r="I877" s="409"/>
      <c r="J877" s="409"/>
      <c r="K877" s="409"/>
      <c r="L877" s="409"/>
      <c r="M877" s="409"/>
      <c r="N877" s="409"/>
      <c r="O877" s="409"/>
      <c r="P877" s="409"/>
      <c r="Q877" s="409"/>
      <c r="R877" s="409"/>
      <c r="S877" s="409"/>
      <c r="T877" s="409"/>
      <c r="U877" s="409"/>
      <c r="V877" s="409"/>
      <c r="W877" s="409"/>
      <c r="X877" s="409"/>
      <c r="Y877" s="409"/>
      <c r="Z877" s="409"/>
      <c r="AA877" s="409"/>
      <c r="AB877" s="409"/>
      <c r="AC877" s="409"/>
      <c r="AD877" s="409"/>
    </row>
    <row r="878" ht="16.5" customHeight="1">
      <c r="A878" s="409"/>
      <c r="B878" s="409"/>
      <c r="C878" s="409"/>
      <c r="D878" s="409"/>
      <c r="E878" s="409"/>
      <c r="F878" s="409"/>
      <c r="G878" s="409"/>
      <c r="H878" s="409"/>
      <c r="I878" s="409"/>
      <c r="J878" s="409"/>
      <c r="K878" s="409"/>
      <c r="L878" s="409"/>
      <c r="M878" s="409"/>
      <c r="N878" s="409"/>
      <c r="O878" s="409"/>
      <c r="P878" s="409"/>
      <c r="Q878" s="409"/>
      <c r="R878" s="409"/>
      <c r="S878" s="409"/>
      <c r="T878" s="409"/>
      <c r="U878" s="409"/>
      <c r="V878" s="409"/>
      <c r="W878" s="409"/>
      <c r="X878" s="409"/>
      <c r="Y878" s="409"/>
      <c r="Z878" s="409"/>
      <c r="AA878" s="409"/>
      <c r="AB878" s="409"/>
      <c r="AC878" s="409"/>
      <c r="AD878" s="409"/>
    </row>
    <row r="879" ht="16.5" customHeight="1">
      <c r="A879" s="409"/>
      <c r="B879" s="409"/>
      <c r="C879" s="409"/>
      <c r="D879" s="409"/>
      <c r="E879" s="409"/>
      <c r="F879" s="409"/>
      <c r="G879" s="409"/>
      <c r="H879" s="409"/>
      <c r="I879" s="409"/>
      <c r="J879" s="409"/>
      <c r="K879" s="409"/>
      <c r="L879" s="409"/>
      <c r="M879" s="409"/>
      <c r="N879" s="409"/>
      <c r="O879" s="409"/>
      <c r="P879" s="409"/>
      <c r="Q879" s="409"/>
      <c r="R879" s="409"/>
      <c r="S879" s="409"/>
      <c r="T879" s="409"/>
      <c r="U879" s="409"/>
      <c r="V879" s="409"/>
      <c r="W879" s="409"/>
      <c r="X879" s="409"/>
      <c r="Y879" s="409"/>
      <c r="Z879" s="409"/>
      <c r="AA879" s="409"/>
      <c r="AB879" s="409"/>
      <c r="AC879" s="409"/>
      <c r="AD879" s="409"/>
    </row>
    <row r="880" ht="16.5" customHeight="1">
      <c r="A880" s="409"/>
      <c r="B880" s="409"/>
      <c r="C880" s="409"/>
      <c r="D880" s="409"/>
      <c r="E880" s="409"/>
      <c r="F880" s="409"/>
      <c r="G880" s="409"/>
      <c r="H880" s="409"/>
      <c r="I880" s="409"/>
      <c r="J880" s="409"/>
      <c r="K880" s="409"/>
      <c r="L880" s="409"/>
      <c r="M880" s="409"/>
      <c r="N880" s="409"/>
      <c r="O880" s="409"/>
      <c r="P880" s="409"/>
      <c r="Q880" s="409"/>
      <c r="R880" s="409"/>
      <c r="S880" s="409"/>
      <c r="T880" s="409"/>
      <c r="U880" s="409"/>
      <c r="V880" s="409"/>
      <c r="W880" s="409"/>
      <c r="X880" s="409"/>
      <c r="Y880" s="409"/>
      <c r="Z880" s="409"/>
      <c r="AA880" s="409"/>
      <c r="AB880" s="409"/>
      <c r="AC880" s="409"/>
      <c r="AD880" s="409"/>
    </row>
    <row r="881" ht="16.5" customHeight="1">
      <c r="A881" s="409"/>
      <c r="B881" s="409"/>
      <c r="C881" s="409"/>
      <c r="D881" s="409"/>
      <c r="E881" s="409"/>
      <c r="F881" s="409"/>
      <c r="G881" s="409"/>
      <c r="H881" s="409"/>
      <c r="I881" s="409"/>
      <c r="J881" s="409"/>
      <c r="K881" s="409"/>
      <c r="L881" s="409"/>
      <c r="M881" s="409"/>
      <c r="N881" s="409"/>
      <c r="O881" s="409"/>
      <c r="P881" s="409"/>
      <c r="Q881" s="409"/>
      <c r="R881" s="409"/>
      <c r="S881" s="409"/>
      <c r="T881" s="409"/>
      <c r="U881" s="409"/>
      <c r="V881" s="409"/>
      <c r="W881" s="409"/>
      <c r="X881" s="409"/>
      <c r="Y881" s="409"/>
      <c r="Z881" s="409"/>
      <c r="AA881" s="409"/>
      <c r="AB881" s="409"/>
      <c r="AC881" s="409"/>
      <c r="AD881" s="409"/>
    </row>
    <row r="882" ht="16.5" customHeight="1">
      <c r="A882" s="409"/>
      <c r="B882" s="409"/>
      <c r="C882" s="409"/>
      <c r="D882" s="409"/>
      <c r="E882" s="409"/>
      <c r="F882" s="409"/>
      <c r="G882" s="409"/>
      <c r="H882" s="409"/>
      <c r="I882" s="409"/>
      <c r="J882" s="409"/>
      <c r="K882" s="409"/>
      <c r="L882" s="409"/>
      <c r="M882" s="409"/>
      <c r="N882" s="409"/>
      <c r="O882" s="409"/>
      <c r="P882" s="409"/>
      <c r="Q882" s="409"/>
      <c r="R882" s="409"/>
      <c r="S882" s="409"/>
      <c r="T882" s="409"/>
      <c r="U882" s="409"/>
      <c r="V882" s="409"/>
      <c r="W882" s="409"/>
      <c r="X882" s="409"/>
      <c r="Y882" s="409"/>
      <c r="Z882" s="409"/>
      <c r="AA882" s="409"/>
      <c r="AB882" s="409"/>
      <c r="AC882" s="409"/>
      <c r="AD882" s="409"/>
    </row>
    <row r="883" ht="16.5" customHeight="1">
      <c r="A883" s="409"/>
      <c r="B883" s="409"/>
      <c r="C883" s="409"/>
      <c r="D883" s="409"/>
      <c r="E883" s="409"/>
      <c r="F883" s="409"/>
      <c r="G883" s="409"/>
      <c r="H883" s="409"/>
      <c r="I883" s="409"/>
      <c r="J883" s="409"/>
      <c r="K883" s="409"/>
      <c r="L883" s="409"/>
      <c r="M883" s="409"/>
      <c r="N883" s="409"/>
      <c r="O883" s="409"/>
      <c r="P883" s="409"/>
      <c r="Q883" s="409"/>
      <c r="R883" s="409"/>
      <c r="S883" s="409"/>
      <c r="T883" s="409"/>
      <c r="U883" s="409"/>
      <c r="V883" s="409"/>
      <c r="W883" s="409"/>
      <c r="X883" s="409"/>
      <c r="Y883" s="409"/>
      <c r="Z883" s="409"/>
      <c r="AA883" s="409"/>
      <c r="AB883" s="409"/>
      <c r="AC883" s="409"/>
      <c r="AD883" s="409"/>
    </row>
    <row r="884" ht="16.5" customHeight="1">
      <c r="A884" s="409"/>
      <c r="B884" s="409"/>
      <c r="C884" s="409"/>
      <c r="D884" s="409"/>
      <c r="E884" s="409"/>
      <c r="F884" s="409"/>
      <c r="G884" s="409"/>
      <c r="H884" s="409"/>
      <c r="I884" s="409"/>
      <c r="J884" s="409"/>
      <c r="K884" s="409"/>
      <c r="L884" s="409"/>
      <c r="M884" s="409"/>
      <c r="N884" s="409"/>
      <c r="O884" s="409"/>
      <c r="P884" s="409"/>
      <c r="Q884" s="409"/>
      <c r="R884" s="409"/>
      <c r="S884" s="409"/>
      <c r="T884" s="409"/>
      <c r="U884" s="409"/>
      <c r="V884" s="409"/>
      <c r="W884" s="409"/>
      <c r="X884" s="409"/>
      <c r="Y884" s="409"/>
      <c r="Z884" s="409"/>
      <c r="AA884" s="409"/>
      <c r="AB884" s="409"/>
      <c r="AC884" s="409"/>
      <c r="AD884" s="409"/>
    </row>
    <row r="885" ht="16.5" customHeight="1">
      <c r="A885" s="409"/>
      <c r="B885" s="409"/>
      <c r="C885" s="409"/>
      <c r="D885" s="409"/>
      <c r="E885" s="409"/>
      <c r="F885" s="409"/>
      <c r="G885" s="409"/>
      <c r="H885" s="409"/>
      <c r="I885" s="409"/>
      <c r="J885" s="409"/>
      <c r="K885" s="409"/>
      <c r="L885" s="409"/>
      <c r="M885" s="409"/>
      <c r="N885" s="409"/>
      <c r="O885" s="409"/>
      <c r="P885" s="409"/>
      <c r="Q885" s="409"/>
      <c r="R885" s="409"/>
      <c r="S885" s="409"/>
      <c r="T885" s="409"/>
      <c r="U885" s="409"/>
      <c r="V885" s="409"/>
      <c r="W885" s="409"/>
      <c r="X885" s="409"/>
      <c r="Y885" s="409"/>
      <c r="Z885" s="409"/>
      <c r="AA885" s="409"/>
      <c r="AB885" s="409"/>
      <c r="AC885" s="409"/>
      <c r="AD885" s="409"/>
    </row>
    <row r="886" ht="16.5" customHeight="1">
      <c r="A886" s="409"/>
      <c r="B886" s="409"/>
      <c r="C886" s="409"/>
      <c r="D886" s="409"/>
      <c r="E886" s="409"/>
      <c r="F886" s="409"/>
      <c r="G886" s="409"/>
      <c r="H886" s="409"/>
      <c r="I886" s="409"/>
      <c r="J886" s="409"/>
      <c r="K886" s="409"/>
      <c r="L886" s="409"/>
      <c r="M886" s="409"/>
      <c r="N886" s="409"/>
      <c r="O886" s="409"/>
      <c r="P886" s="409"/>
      <c r="Q886" s="409"/>
      <c r="R886" s="409"/>
      <c r="S886" s="409"/>
      <c r="T886" s="409"/>
      <c r="U886" s="409"/>
      <c r="V886" s="409"/>
      <c r="W886" s="409"/>
      <c r="X886" s="409"/>
      <c r="Y886" s="409"/>
      <c r="Z886" s="409"/>
      <c r="AA886" s="409"/>
      <c r="AB886" s="409"/>
      <c r="AC886" s="409"/>
      <c r="AD886" s="409"/>
    </row>
    <row r="887" ht="16.5" customHeight="1">
      <c r="A887" s="409"/>
      <c r="B887" s="409"/>
      <c r="C887" s="409"/>
      <c r="D887" s="409"/>
      <c r="E887" s="409"/>
      <c r="F887" s="409"/>
      <c r="G887" s="409"/>
      <c r="H887" s="409"/>
      <c r="I887" s="409"/>
      <c r="J887" s="409"/>
      <c r="K887" s="409"/>
      <c r="L887" s="409"/>
      <c r="M887" s="409"/>
      <c r="N887" s="409"/>
      <c r="O887" s="409"/>
      <c r="P887" s="409"/>
      <c r="Q887" s="409"/>
      <c r="R887" s="409"/>
      <c r="S887" s="409"/>
      <c r="T887" s="409"/>
      <c r="U887" s="409"/>
      <c r="V887" s="409"/>
      <c r="W887" s="409"/>
      <c r="X887" s="409"/>
      <c r="Y887" s="409"/>
      <c r="Z887" s="409"/>
      <c r="AA887" s="409"/>
      <c r="AB887" s="409"/>
      <c r="AC887" s="409"/>
      <c r="AD887" s="409"/>
    </row>
    <row r="888" ht="16.5" customHeight="1">
      <c r="A888" s="409"/>
      <c r="B888" s="409"/>
      <c r="C888" s="409"/>
      <c r="D888" s="409"/>
      <c r="E888" s="409"/>
      <c r="F888" s="409"/>
      <c r="G888" s="409"/>
      <c r="H888" s="409"/>
      <c r="I888" s="409"/>
      <c r="J888" s="409"/>
      <c r="K888" s="409"/>
      <c r="L888" s="409"/>
      <c r="M888" s="409"/>
      <c r="N888" s="409"/>
      <c r="O888" s="409"/>
      <c r="P888" s="409"/>
      <c r="Q888" s="409"/>
      <c r="R888" s="409"/>
      <c r="S888" s="409"/>
      <c r="T888" s="409"/>
      <c r="U888" s="409"/>
      <c r="V888" s="409"/>
      <c r="W888" s="409"/>
      <c r="X888" s="409"/>
      <c r="Y888" s="409"/>
      <c r="Z888" s="409"/>
      <c r="AA888" s="409"/>
      <c r="AB888" s="409"/>
      <c r="AC888" s="409"/>
      <c r="AD888" s="409"/>
    </row>
    <row r="889" ht="16.5" customHeight="1">
      <c r="A889" s="409"/>
      <c r="B889" s="409"/>
      <c r="C889" s="409"/>
      <c r="D889" s="409"/>
      <c r="E889" s="409"/>
      <c r="F889" s="409"/>
      <c r="G889" s="409"/>
      <c r="H889" s="409"/>
      <c r="I889" s="409"/>
      <c r="J889" s="409"/>
      <c r="K889" s="409"/>
      <c r="L889" s="409"/>
      <c r="M889" s="409"/>
      <c r="N889" s="409"/>
      <c r="O889" s="409"/>
      <c r="P889" s="409"/>
      <c r="Q889" s="409"/>
      <c r="R889" s="409"/>
      <c r="S889" s="409"/>
      <c r="T889" s="409"/>
      <c r="U889" s="409"/>
      <c r="V889" s="409"/>
      <c r="W889" s="409"/>
      <c r="X889" s="409"/>
      <c r="Y889" s="409"/>
      <c r="Z889" s="409"/>
      <c r="AA889" s="409"/>
      <c r="AB889" s="409"/>
      <c r="AC889" s="409"/>
      <c r="AD889" s="409"/>
    </row>
    <row r="890" ht="16.5" customHeight="1">
      <c r="A890" s="409"/>
      <c r="B890" s="409"/>
      <c r="C890" s="409"/>
      <c r="D890" s="409"/>
      <c r="E890" s="409"/>
      <c r="F890" s="409"/>
      <c r="G890" s="409"/>
      <c r="H890" s="409"/>
      <c r="I890" s="409"/>
      <c r="J890" s="409"/>
      <c r="K890" s="409"/>
      <c r="L890" s="409"/>
      <c r="M890" s="409"/>
      <c r="N890" s="409"/>
      <c r="O890" s="409"/>
      <c r="P890" s="409"/>
      <c r="Q890" s="409"/>
      <c r="R890" s="409"/>
      <c r="S890" s="409"/>
      <c r="T890" s="409"/>
      <c r="U890" s="409"/>
      <c r="V890" s="409"/>
      <c r="W890" s="409"/>
      <c r="X890" s="409"/>
      <c r="Y890" s="409"/>
      <c r="Z890" s="409"/>
      <c r="AA890" s="409"/>
      <c r="AB890" s="409"/>
      <c r="AC890" s="409"/>
      <c r="AD890" s="409"/>
    </row>
    <row r="891" ht="16.5" customHeight="1">
      <c r="A891" s="409"/>
      <c r="B891" s="409"/>
      <c r="C891" s="409"/>
      <c r="D891" s="409"/>
      <c r="E891" s="409"/>
      <c r="F891" s="409"/>
      <c r="G891" s="409"/>
      <c r="H891" s="409"/>
      <c r="I891" s="409"/>
      <c r="J891" s="409"/>
      <c r="K891" s="409"/>
      <c r="L891" s="409"/>
      <c r="M891" s="409"/>
      <c r="N891" s="409"/>
      <c r="O891" s="409"/>
      <c r="P891" s="409"/>
      <c r="Q891" s="409"/>
      <c r="R891" s="409"/>
      <c r="S891" s="409"/>
      <c r="T891" s="409"/>
      <c r="U891" s="409"/>
      <c r="V891" s="409"/>
      <c r="W891" s="409"/>
      <c r="X891" s="409"/>
      <c r="Y891" s="409"/>
      <c r="Z891" s="409"/>
      <c r="AA891" s="409"/>
      <c r="AB891" s="409"/>
      <c r="AC891" s="409"/>
      <c r="AD891" s="409"/>
    </row>
    <row r="892" ht="16.5" customHeight="1">
      <c r="A892" s="409"/>
      <c r="B892" s="409"/>
      <c r="C892" s="409"/>
      <c r="D892" s="409"/>
      <c r="E892" s="409"/>
      <c r="F892" s="409"/>
      <c r="G892" s="409"/>
      <c r="H892" s="409"/>
      <c r="I892" s="409"/>
      <c r="J892" s="409"/>
      <c r="K892" s="409"/>
      <c r="L892" s="409"/>
      <c r="M892" s="409"/>
      <c r="N892" s="409"/>
      <c r="O892" s="409"/>
      <c r="P892" s="409"/>
      <c r="Q892" s="409"/>
      <c r="R892" s="409"/>
      <c r="S892" s="409"/>
      <c r="T892" s="409"/>
      <c r="U892" s="409"/>
      <c r="V892" s="409"/>
      <c r="W892" s="409"/>
      <c r="X892" s="409"/>
      <c r="Y892" s="409"/>
      <c r="Z892" s="409"/>
      <c r="AA892" s="409"/>
      <c r="AB892" s="409"/>
      <c r="AC892" s="409"/>
      <c r="AD892" s="409"/>
    </row>
    <row r="893" ht="16.5" customHeight="1">
      <c r="A893" s="409"/>
      <c r="B893" s="409"/>
      <c r="C893" s="409"/>
      <c r="D893" s="409"/>
      <c r="E893" s="409"/>
      <c r="F893" s="409"/>
      <c r="G893" s="409"/>
      <c r="H893" s="409"/>
      <c r="I893" s="409"/>
      <c r="J893" s="409"/>
      <c r="K893" s="409"/>
      <c r="L893" s="409"/>
      <c r="M893" s="409"/>
      <c r="N893" s="409"/>
      <c r="O893" s="409"/>
      <c r="P893" s="409"/>
      <c r="Q893" s="409"/>
      <c r="R893" s="409"/>
      <c r="S893" s="409"/>
      <c r="T893" s="409"/>
      <c r="U893" s="409"/>
      <c r="V893" s="409"/>
      <c r="W893" s="409"/>
      <c r="X893" s="409"/>
      <c r="Y893" s="409"/>
      <c r="Z893" s="409"/>
      <c r="AA893" s="409"/>
      <c r="AB893" s="409"/>
      <c r="AC893" s="409"/>
      <c r="AD893" s="409"/>
    </row>
    <row r="894" ht="16.5" customHeight="1">
      <c r="A894" s="409"/>
      <c r="B894" s="409"/>
      <c r="C894" s="409"/>
      <c r="D894" s="409"/>
      <c r="E894" s="409"/>
      <c r="F894" s="409"/>
      <c r="G894" s="409"/>
      <c r="H894" s="409"/>
      <c r="I894" s="409"/>
      <c r="J894" s="409"/>
      <c r="K894" s="409"/>
      <c r="L894" s="409"/>
      <c r="M894" s="409"/>
      <c r="N894" s="409"/>
      <c r="O894" s="409"/>
      <c r="P894" s="409"/>
      <c r="Q894" s="409"/>
      <c r="R894" s="409"/>
      <c r="S894" s="409"/>
      <c r="T894" s="409"/>
      <c r="U894" s="409"/>
      <c r="V894" s="409"/>
      <c r="W894" s="409"/>
      <c r="X894" s="409"/>
      <c r="Y894" s="409"/>
      <c r="Z894" s="409"/>
      <c r="AA894" s="409"/>
      <c r="AB894" s="409"/>
      <c r="AC894" s="409"/>
      <c r="AD894" s="409"/>
    </row>
    <row r="895" ht="16.5" customHeight="1">
      <c r="A895" s="409"/>
      <c r="B895" s="409"/>
      <c r="C895" s="409"/>
      <c r="D895" s="409"/>
      <c r="E895" s="409"/>
      <c r="F895" s="409"/>
      <c r="G895" s="409"/>
      <c r="H895" s="409"/>
      <c r="I895" s="409"/>
      <c r="J895" s="409"/>
      <c r="K895" s="409"/>
      <c r="L895" s="409"/>
      <c r="M895" s="409"/>
      <c r="N895" s="409"/>
      <c r="O895" s="409"/>
      <c r="P895" s="409"/>
      <c r="Q895" s="409"/>
      <c r="R895" s="409"/>
      <c r="S895" s="409"/>
      <c r="T895" s="409"/>
      <c r="U895" s="409"/>
      <c r="V895" s="409"/>
      <c r="W895" s="409"/>
      <c r="X895" s="409"/>
      <c r="Y895" s="409"/>
      <c r="Z895" s="409"/>
      <c r="AA895" s="409"/>
      <c r="AB895" s="409"/>
      <c r="AC895" s="409"/>
      <c r="AD895" s="409"/>
    </row>
    <row r="896" ht="16.5" customHeight="1">
      <c r="A896" s="409"/>
      <c r="B896" s="409"/>
      <c r="C896" s="409"/>
      <c r="D896" s="409"/>
      <c r="E896" s="409"/>
      <c r="F896" s="409"/>
      <c r="G896" s="409"/>
      <c r="H896" s="409"/>
      <c r="I896" s="409"/>
      <c r="J896" s="409"/>
      <c r="K896" s="409"/>
      <c r="L896" s="409"/>
      <c r="M896" s="409"/>
      <c r="N896" s="409"/>
      <c r="O896" s="409"/>
      <c r="P896" s="409"/>
      <c r="Q896" s="409"/>
      <c r="R896" s="409"/>
      <c r="S896" s="409"/>
      <c r="T896" s="409"/>
      <c r="U896" s="409"/>
      <c r="V896" s="409"/>
      <c r="W896" s="409"/>
      <c r="X896" s="409"/>
      <c r="Y896" s="409"/>
      <c r="Z896" s="409"/>
      <c r="AA896" s="409"/>
      <c r="AB896" s="409"/>
      <c r="AC896" s="409"/>
      <c r="AD896" s="409"/>
    </row>
    <row r="897" ht="16.5" customHeight="1">
      <c r="A897" s="409"/>
      <c r="B897" s="409"/>
      <c r="C897" s="409"/>
      <c r="D897" s="409"/>
      <c r="E897" s="409"/>
      <c r="F897" s="409"/>
      <c r="G897" s="409"/>
      <c r="H897" s="409"/>
      <c r="I897" s="409"/>
      <c r="J897" s="409"/>
      <c r="K897" s="409"/>
      <c r="L897" s="409"/>
      <c r="M897" s="409"/>
      <c r="N897" s="409"/>
      <c r="O897" s="409"/>
      <c r="P897" s="409"/>
      <c r="Q897" s="409"/>
      <c r="R897" s="409"/>
      <c r="S897" s="409"/>
      <c r="T897" s="409"/>
      <c r="U897" s="409"/>
      <c r="V897" s="409"/>
      <c r="W897" s="409"/>
      <c r="X897" s="409"/>
      <c r="Y897" s="409"/>
      <c r="Z897" s="409"/>
      <c r="AA897" s="409"/>
      <c r="AB897" s="409"/>
      <c r="AC897" s="409"/>
      <c r="AD897" s="409"/>
    </row>
    <row r="898" ht="16.5" customHeight="1">
      <c r="A898" s="409"/>
      <c r="B898" s="409"/>
      <c r="C898" s="409"/>
      <c r="D898" s="409"/>
      <c r="E898" s="409"/>
      <c r="F898" s="409"/>
      <c r="G898" s="409"/>
      <c r="H898" s="409"/>
      <c r="I898" s="409"/>
      <c r="J898" s="409"/>
      <c r="K898" s="409"/>
      <c r="L898" s="409"/>
      <c r="M898" s="409"/>
      <c r="N898" s="409"/>
      <c r="O898" s="409"/>
      <c r="P898" s="409"/>
      <c r="Q898" s="409"/>
      <c r="R898" s="409"/>
      <c r="S898" s="409"/>
      <c r="T898" s="409"/>
      <c r="U898" s="409"/>
      <c r="V898" s="409"/>
      <c r="W898" s="409"/>
      <c r="X898" s="409"/>
      <c r="Y898" s="409"/>
      <c r="Z898" s="409"/>
      <c r="AA898" s="409"/>
      <c r="AB898" s="409"/>
      <c r="AC898" s="409"/>
      <c r="AD898" s="409"/>
    </row>
    <row r="899" ht="16.5" customHeight="1">
      <c r="A899" s="409"/>
      <c r="B899" s="409"/>
      <c r="C899" s="409"/>
      <c r="D899" s="409"/>
      <c r="E899" s="409"/>
      <c r="F899" s="409"/>
      <c r="G899" s="409"/>
      <c r="H899" s="409"/>
      <c r="I899" s="409"/>
      <c r="J899" s="409"/>
      <c r="K899" s="409"/>
      <c r="L899" s="409"/>
      <c r="M899" s="409"/>
      <c r="N899" s="409"/>
      <c r="O899" s="409"/>
      <c r="P899" s="409"/>
      <c r="Q899" s="409"/>
      <c r="R899" s="409"/>
      <c r="S899" s="409"/>
      <c r="T899" s="409"/>
      <c r="U899" s="409"/>
      <c r="V899" s="409"/>
      <c r="W899" s="409"/>
      <c r="X899" s="409"/>
      <c r="Y899" s="409"/>
      <c r="Z899" s="409"/>
      <c r="AA899" s="409"/>
      <c r="AB899" s="409"/>
      <c r="AC899" s="409"/>
      <c r="AD899" s="409"/>
    </row>
    <row r="900" ht="16.5" customHeight="1">
      <c r="A900" s="409"/>
      <c r="B900" s="409"/>
      <c r="C900" s="409"/>
      <c r="D900" s="409"/>
      <c r="E900" s="409"/>
      <c r="F900" s="409"/>
      <c r="G900" s="409"/>
      <c r="H900" s="409"/>
      <c r="I900" s="409"/>
      <c r="J900" s="409"/>
      <c r="K900" s="409"/>
      <c r="L900" s="409"/>
      <c r="M900" s="409"/>
      <c r="N900" s="409"/>
      <c r="O900" s="409"/>
      <c r="P900" s="409"/>
      <c r="Q900" s="409"/>
      <c r="R900" s="409"/>
      <c r="S900" s="409"/>
      <c r="T900" s="409"/>
      <c r="U900" s="409"/>
      <c r="V900" s="409"/>
      <c r="W900" s="409"/>
      <c r="X900" s="409"/>
      <c r="Y900" s="409"/>
      <c r="Z900" s="409"/>
      <c r="AA900" s="409"/>
      <c r="AB900" s="409"/>
      <c r="AC900" s="409"/>
      <c r="AD900" s="409"/>
    </row>
    <row r="901" ht="16.5" customHeight="1">
      <c r="A901" s="409"/>
      <c r="B901" s="409"/>
      <c r="C901" s="409"/>
      <c r="D901" s="409"/>
      <c r="E901" s="409"/>
      <c r="F901" s="409"/>
      <c r="G901" s="409"/>
      <c r="H901" s="409"/>
      <c r="I901" s="409"/>
      <c r="J901" s="409"/>
      <c r="K901" s="409"/>
      <c r="L901" s="409"/>
      <c r="M901" s="409"/>
      <c r="N901" s="409"/>
      <c r="O901" s="409"/>
      <c r="P901" s="409"/>
      <c r="Q901" s="409"/>
      <c r="R901" s="409"/>
      <c r="S901" s="409"/>
      <c r="T901" s="409"/>
      <c r="U901" s="409"/>
      <c r="V901" s="409"/>
      <c r="W901" s="409"/>
      <c r="X901" s="409"/>
      <c r="Y901" s="409"/>
      <c r="Z901" s="409"/>
      <c r="AA901" s="409"/>
      <c r="AB901" s="409"/>
      <c r="AC901" s="409"/>
      <c r="AD901" s="409"/>
    </row>
    <row r="902" ht="16.5" customHeight="1">
      <c r="A902" s="409"/>
      <c r="B902" s="409"/>
      <c r="C902" s="409"/>
      <c r="D902" s="409"/>
      <c r="E902" s="409"/>
      <c r="F902" s="409"/>
      <c r="G902" s="409"/>
      <c r="H902" s="409"/>
      <c r="I902" s="409"/>
      <c r="J902" s="409"/>
      <c r="K902" s="409"/>
      <c r="L902" s="409"/>
      <c r="M902" s="409"/>
      <c r="N902" s="409"/>
      <c r="O902" s="409"/>
      <c r="P902" s="409"/>
      <c r="Q902" s="409"/>
      <c r="R902" s="409"/>
      <c r="S902" s="409"/>
      <c r="T902" s="409"/>
      <c r="U902" s="409"/>
      <c r="V902" s="409"/>
      <c r="W902" s="409"/>
      <c r="X902" s="409"/>
      <c r="Y902" s="409"/>
      <c r="Z902" s="409"/>
      <c r="AA902" s="409"/>
      <c r="AB902" s="409"/>
      <c r="AC902" s="409"/>
      <c r="AD902" s="409"/>
    </row>
    <row r="903" ht="16.5" customHeight="1">
      <c r="A903" s="409"/>
      <c r="B903" s="409"/>
      <c r="C903" s="409"/>
      <c r="D903" s="409"/>
      <c r="E903" s="409"/>
      <c r="F903" s="409"/>
      <c r="G903" s="409"/>
      <c r="H903" s="409"/>
      <c r="I903" s="409"/>
      <c r="J903" s="409"/>
      <c r="K903" s="409"/>
      <c r="L903" s="409"/>
      <c r="M903" s="409"/>
      <c r="N903" s="409"/>
      <c r="O903" s="409"/>
      <c r="P903" s="409"/>
      <c r="Q903" s="409"/>
      <c r="R903" s="409"/>
      <c r="S903" s="409"/>
      <c r="T903" s="409"/>
      <c r="U903" s="409"/>
      <c r="V903" s="409"/>
      <c r="W903" s="409"/>
      <c r="X903" s="409"/>
      <c r="Y903" s="409"/>
      <c r="Z903" s="409"/>
      <c r="AA903" s="409"/>
      <c r="AB903" s="409"/>
      <c r="AC903" s="409"/>
      <c r="AD903" s="409"/>
    </row>
    <row r="904" ht="16.5" customHeight="1">
      <c r="A904" s="409"/>
      <c r="B904" s="409"/>
      <c r="C904" s="409"/>
      <c r="D904" s="409"/>
      <c r="E904" s="409"/>
      <c r="F904" s="409"/>
      <c r="G904" s="409"/>
      <c r="H904" s="409"/>
      <c r="I904" s="409"/>
      <c r="J904" s="409"/>
      <c r="K904" s="409"/>
      <c r="L904" s="409"/>
      <c r="M904" s="409"/>
      <c r="N904" s="409"/>
      <c r="O904" s="409"/>
      <c r="P904" s="409"/>
      <c r="Q904" s="409"/>
      <c r="R904" s="409"/>
      <c r="S904" s="409"/>
      <c r="T904" s="409"/>
      <c r="U904" s="409"/>
      <c r="V904" s="409"/>
      <c r="W904" s="409"/>
      <c r="X904" s="409"/>
      <c r="Y904" s="409"/>
      <c r="Z904" s="409"/>
      <c r="AA904" s="409"/>
      <c r="AB904" s="409"/>
      <c r="AC904" s="409"/>
      <c r="AD904" s="409"/>
    </row>
    <row r="905" ht="16.5" customHeight="1">
      <c r="A905" s="409"/>
      <c r="B905" s="409"/>
      <c r="C905" s="409"/>
      <c r="D905" s="409"/>
      <c r="E905" s="409"/>
      <c r="F905" s="409"/>
      <c r="G905" s="409"/>
      <c r="H905" s="409"/>
      <c r="I905" s="409"/>
      <c r="J905" s="409"/>
      <c r="K905" s="409"/>
      <c r="L905" s="409"/>
      <c r="M905" s="409"/>
      <c r="N905" s="409"/>
      <c r="O905" s="409"/>
      <c r="P905" s="409"/>
      <c r="Q905" s="409"/>
      <c r="R905" s="409"/>
      <c r="S905" s="409"/>
      <c r="T905" s="409"/>
      <c r="U905" s="409"/>
      <c r="V905" s="409"/>
      <c r="W905" s="409"/>
      <c r="X905" s="409"/>
      <c r="Y905" s="409"/>
      <c r="Z905" s="409"/>
      <c r="AA905" s="409"/>
      <c r="AB905" s="409"/>
      <c r="AC905" s="409"/>
      <c r="AD905" s="409"/>
    </row>
    <row r="906" ht="16.5" customHeight="1">
      <c r="A906" s="409"/>
      <c r="B906" s="409"/>
      <c r="C906" s="409"/>
      <c r="D906" s="409"/>
      <c r="E906" s="409"/>
      <c r="F906" s="409"/>
      <c r="G906" s="409"/>
      <c r="H906" s="409"/>
      <c r="I906" s="409"/>
      <c r="J906" s="409"/>
      <c r="K906" s="409"/>
      <c r="L906" s="409"/>
      <c r="M906" s="409"/>
      <c r="N906" s="409"/>
      <c r="O906" s="409"/>
      <c r="P906" s="409"/>
      <c r="Q906" s="409"/>
      <c r="R906" s="409"/>
      <c r="S906" s="409"/>
      <c r="T906" s="409"/>
      <c r="U906" s="409"/>
      <c r="V906" s="409"/>
      <c r="W906" s="409"/>
      <c r="X906" s="409"/>
      <c r="Y906" s="409"/>
      <c r="Z906" s="409"/>
      <c r="AA906" s="409"/>
      <c r="AB906" s="409"/>
      <c r="AC906" s="409"/>
      <c r="AD906" s="409"/>
    </row>
    <row r="907" ht="16.5" customHeight="1">
      <c r="A907" s="409"/>
      <c r="B907" s="409"/>
      <c r="C907" s="409"/>
      <c r="D907" s="409"/>
      <c r="E907" s="409"/>
      <c r="F907" s="409"/>
      <c r="G907" s="409"/>
      <c r="H907" s="409"/>
      <c r="I907" s="409"/>
      <c r="J907" s="409"/>
      <c r="K907" s="409"/>
      <c r="L907" s="409"/>
      <c r="M907" s="409"/>
      <c r="N907" s="409"/>
      <c r="O907" s="409"/>
      <c r="P907" s="409"/>
      <c r="Q907" s="409"/>
      <c r="R907" s="409"/>
      <c r="S907" s="409"/>
      <c r="T907" s="409"/>
      <c r="U907" s="409"/>
      <c r="V907" s="409"/>
      <c r="W907" s="409"/>
      <c r="X907" s="409"/>
      <c r="Y907" s="409"/>
      <c r="Z907" s="409"/>
      <c r="AA907" s="409"/>
      <c r="AB907" s="409"/>
      <c r="AC907" s="409"/>
      <c r="AD907" s="409"/>
    </row>
    <row r="908" ht="16.5" customHeight="1">
      <c r="A908" s="409"/>
      <c r="B908" s="409"/>
      <c r="C908" s="409"/>
      <c r="D908" s="409"/>
      <c r="E908" s="409"/>
      <c r="F908" s="409"/>
      <c r="G908" s="409"/>
      <c r="H908" s="409"/>
      <c r="I908" s="409"/>
      <c r="J908" s="409"/>
      <c r="K908" s="409"/>
      <c r="L908" s="409"/>
      <c r="M908" s="409"/>
      <c r="N908" s="409"/>
      <c r="O908" s="409"/>
      <c r="P908" s="409"/>
      <c r="Q908" s="409"/>
      <c r="R908" s="409"/>
      <c r="S908" s="409"/>
      <c r="T908" s="409"/>
      <c r="U908" s="409"/>
      <c r="V908" s="409"/>
      <c r="W908" s="409"/>
      <c r="X908" s="409"/>
      <c r="Y908" s="409"/>
      <c r="Z908" s="409"/>
      <c r="AA908" s="409"/>
      <c r="AB908" s="409"/>
      <c r="AC908" s="409"/>
      <c r="AD908" s="409"/>
    </row>
    <row r="909" ht="16.5" customHeight="1">
      <c r="A909" s="409"/>
      <c r="B909" s="409"/>
      <c r="C909" s="409"/>
      <c r="D909" s="409"/>
      <c r="E909" s="409"/>
      <c r="F909" s="409"/>
      <c r="G909" s="409"/>
      <c r="H909" s="409"/>
      <c r="I909" s="409"/>
      <c r="J909" s="409"/>
      <c r="K909" s="409"/>
      <c r="L909" s="409"/>
      <c r="M909" s="409"/>
      <c r="N909" s="409"/>
      <c r="O909" s="409"/>
      <c r="P909" s="409"/>
      <c r="Q909" s="409"/>
      <c r="R909" s="409"/>
      <c r="S909" s="409"/>
      <c r="T909" s="409"/>
      <c r="U909" s="409"/>
      <c r="V909" s="409"/>
      <c r="W909" s="409"/>
      <c r="X909" s="409"/>
      <c r="Y909" s="409"/>
      <c r="Z909" s="409"/>
      <c r="AA909" s="409"/>
      <c r="AB909" s="409"/>
      <c r="AC909" s="409"/>
      <c r="AD909" s="409"/>
    </row>
    <row r="910" ht="16.5" customHeight="1">
      <c r="A910" s="409"/>
      <c r="B910" s="409"/>
      <c r="C910" s="409"/>
      <c r="D910" s="409"/>
      <c r="E910" s="409"/>
      <c r="F910" s="409"/>
      <c r="G910" s="409"/>
      <c r="H910" s="409"/>
      <c r="I910" s="409"/>
      <c r="J910" s="409"/>
      <c r="K910" s="409"/>
      <c r="L910" s="409"/>
      <c r="M910" s="409"/>
      <c r="N910" s="409"/>
      <c r="O910" s="409"/>
      <c r="P910" s="409"/>
      <c r="Q910" s="409"/>
      <c r="R910" s="409"/>
      <c r="S910" s="409"/>
      <c r="T910" s="409"/>
      <c r="U910" s="409"/>
      <c r="V910" s="409"/>
      <c r="W910" s="409"/>
      <c r="X910" s="409"/>
      <c r="Y910" s="409"/>
      <c r="Z910" s="409"/>
      <c r="AA910" s="409"/>
      <c r="AB910" s="409"/>
      <c r="AC910" s="409"/>
      <c r="AD910" s="409"/>
    </row>
    <row r="911" ht="16.5" customHeight="1">
      <c r="A911" s="409"/>
      <c r="B911" s="409"/>
      <c r="C911" s="409"/>
      <c r="D911" s="409"/>
      <c r="E911" s="409"/>
      <c r="F911" s="409"/>
      <c r="G911" s="409"/>
      <c r="H911" s="409"/>
      <c r="I911" s="409"/>
      <c r="J911" s="409"/>
      <c r="K911" s="409"/>
      <c r="L911" s="409"/>
      <c r="M911" s="409"/>
      <c r="N911" s="409"/>
      <c r="O911" s="409"/>
      <c r="P911" s="409"/>
      <c r="Q911" s="409"/>
      <c r="R911" s="409"/>
      <c r="S911" s="409"/>
      <c r="T911" s="409"/>
      <c r="U911" s="409"/>
      <c r="V911" s="409"/>
      <c r="W911" s="409"/>
      <c r="X911" s="409"/>
      <c r="Y911" s="409"/>
      <c r="Z911" s="409"/>
      <c r="AA911" s="409"/>
      <c r="AB911" s="409"/>
      <c r="AC911" s="409"/>
      <c r="AD911" s="409"/>
    </row>
    <row r="912" ht="16.5" customHeight="1">
      <c r="A912" s="409"/>
      <c r="B912" s="409"/>
      <c r="C912" s="409"/>
      <c r="D912" s="409"/>
      <c r="E912" s="409"/>
      <c r="F912" s="409"/>
      <c r="G912" s="409"/>
      <c r="H912" s="409"/>
      <c r="I912" s="409"/>
      <c r="J912" s="409"/>
      <c r="K912" s="409"/>
      <c r="L912" s="409"/>
      <c r="M912" s="409"/>
      <c r="N912" s="409"/>
      <c r="O912" s="409"/>
      <c r="P912" s="409"/>
      <c r="Q912" s="409"/>
      <c r="R912" s="409"/>
      <c r="S912" s="409"/>
      <c r="T912" s="409"/>
      <c r="U912" s="409"/>
      <c r="V912" s="409"/>
      <c r="W912" s="409"/>
      <c r="X912" s="409"/>
      <c r="Y912" s="409"/>
      <c r="Z912" s="409"/>
      <c r="AA912" s="409"/>
      <c r="AB912" s="409"/>
      <c r="AC912" s="409"/>
      <c r="AD912" s="409"/>
    </row>
    <row r="913" ht="16.5" customHeight="1">
      <c r="A913" s="409"/>
      <c r="B913" s="409"/>
      <c r="C913" s="409"/>
      <c r="D913" s="409"/>
      <c r="E913" s="409"/>
      <c r="F913" s="409"/>
      <c r="G913" s="409"/>
      <c r="H913" s="409"/>
      <c r="I913" s="409"/>
      <c r="J913" s="409"/>
      <c r="K913" s="409"/>
      <c r="L913" s="409"/>
      <c r="M913" s="409"/>
      <c r="N913" s="409"/>
      <c r="O913" s="409"/>
      <c r="P913" s="409"/>
      <c r="Q913" s="409"/>
      <c r="R913" s="409"/>
      <c r="S913" s="409"/>
      <c r="T913" s="409"/>
      <c r="U913" s="409"/>
      <c r="V913" s="409"/>
      <c r="W913" s="409"/>
      <c r="X913" s="409"/>
      <c r="Y913" s="409"/>
      <c r="Z913" s="409"/>
      <c r="AA913" s="409"/>
      <c r="AB913" s="409"/>
      <c r="AC913" s="409"/>
      <c r="AD913" s="409"/>
    </row>
    <row r="914" ht="16.5" customHeight="1">
      <c r="A914" s="409"/>
      <c r="B914" s="409"/>
      <c r="C914" s="409"/>
      <c r="D914" s="409"/>
      <c r="E914" s="409"/>
      <c r="F914" s="409"/>
      <c r="G914" s="409"/>
      <c r="H914" s="409"/>
      <c r="I914" s="409"/>
      <c r="J914" s="409"/>
      <c r="K914" s="409"/>
      <c r="L914" s="409"/>
      <c r="M914" s="409"/>
      <c r="N914" s="409"/>
      <c r="O914" s="409"/>
      <c r="P914" s="409"/>
      <c r="Q914" s="409"/>
      <c r="R914" s="409"/>
      <c r="S914" s="409"/>
      <c r="T914" s="409"/>
      <c r="U914" s="409"/>
      <c r="V914" s="409"/>
      <c r="W914" s="409"/>
      <c r="X914" s="409"/>
      <c r="Y914" s="409"/>
      <c r="Z914" s="409"/>
      <c r="AA914" s="409"/>
      <c r="AB914" s="409"/>
      <c r="AC914" s="409"/>
      <c r="AD914" s="409"/>
    </row>
    <row r="915" ht="16.5" customHeight="1">
      <c r="A915" s="409"/>
      <c r="B915" s="409"/>
      <c r="C915" s="409"/>
      <c r="D915" s="409"/>
      <c r="E915" s="409"/>
      <c r="F915" s="409"/>
      <c r="G915" s="409"/>
      <c r="H915" s="409"/>
      <c r="I915" s="409"/>
      <c r="J915" s="409"/>
      <c r="K915" s="409"/>
      <c r="L915" s="409"/>
      <c r="M915" s="409"/>
      <c r="N915" s="409"/>
      <c r="O915" s="409"/>
      <c r="P915" s="409"/>
      <c r="Q915" s="409"/>
      <c r="R915" s="409"/>
      <c r="S915" s="409"/>
      <c r="T915" s="409"/>
      <c r="U915" s="409"/>
      <c r="V915" s="409"/>
      <c r="W915" s="409"/>
      <c r="X915" s="409"/>
      <c r="Y915" s="409"/>
      <c r="Z915" s="409"/>
      <c r="AA915" s="409"/>
      <c r="AB915" s="409"/>
      <c r="AC915" s="409"/>
      <c r="AD915" s="409"/>
    </row>
    <row r="916" ht="16.5" customHeight="1">
      <c r="A916" s="409"/>
      <c r="B916" s="409"/>
      <c r="C916" s="409"/>
      <c r="D916" s="409"/>
      <c r="E916" s="409"/>
      <c r="F916" s="409"/>
      <c r="G916" s="409"/>
      <c r="H916" s="409"/>
      <c r="I916" s="409"/>
      <c r="J916" s="409"/>
      <c r="K916" s="409"/>
      <c r="L916" s="409"/>
      <c r="M916" s="409"/>
      <c r="N916" s="409"/>
      <c r="O916" s="409"/>
      <c r="P916" s="409"/>
      <c r="Q916" s="409"/>
      <c r="R916" s="409"/>
      <c r="S916" s="409"/>
      <c r="T916" s="409"/>
      <c r="U916" s="409"/>
      <c r="V916" s="409"/>
      <c r="W916" s="409"/>
      <c r="X916" s="409"/>
      <c r="Y916" s="409"/>
      <c r="Z916" s="409"/>
      <c r="AA916" s="409"/>
      <c r="AB916" s="409"/>
      <c r="AC916" s="409"/>
      <c r="AD916" s="409"/>
    </row>
    <row r="917" ht="16.5" customHeight="1">
      <c r="A917" s="409"/>
      <c r="B917" s="409"/>
      <c r="C917" s="409"/>
      <c r="D917" s="409"/>
      <c r="E917" s="409"/>
      <c r="F917" s="409"/>
      <c r="G917" s="409"/>
      <c r="H917" s="409"/>
      <c r="I917" s="409"/>
      <c r="J917" s="409"/>
      <c r="K917" s="409"/>
      <c r="L917" s="409"/>
      <c r="M917" s="409"/>
      <c r="N917" s="409"/>
      <c r="O917" s="409"/>
      <c r="P917" s="409"/>
      <c r="Q917" s="409"/>
      <c r="R917" s="409"/>
      <c r="S917" s="409"/>
      <c r="T917" s="409"/>
      <c r="U917" s="409"/>
      <c r="V917" s="409"/>
      <c r="W917" s="409"/>
      <c r="X917" s="409"/>
      <c r="Y917" s="409"/>
      <c r="Z917" s="409"/>
      <c r="AA917" s="409"/>
      <c r="AB917" s="409"/>
      <c r="AC917" s="409"/>
      <c r="AD917" s="409"/>
    </row>
    <row r="918" ht="16.5" customHeight="1">
      <c r="A918" s="409"/>
      <c r="B918" s="409"/>
      <c r="C918" s="409"/>
      <c r="D918" s="409"/>
      <c r="E918" s="409"/>
      <c r="F918" s="409"/>
      <c r="G918" s="409"/>
      <c r="H918" s="409"/>
      <c r="I918" s="409"/>
      <c r="J918" s="409"/>
      <c r="K918" s="409"/>
      <c r="L918" s="409"/>
      <c r="M918" s="409"/>
      <c r="N918" s="409"/>
      <c r="O918" s="409"/>
      <c r="P918" s="409"/>
      <c r="Q918" s="409"/>
      <c r="R918" s="409"/>
      <c r="S918" s="409"/>
      <c r="T918" s="409"/>
      <c r="U918" s="409"/>
      <c r="V918" s="409"/>
      <c r="W918" s="409"/>
      <c r="X918" s="409"/>
      <c r="Y918" s="409"/>
      <c r="Z918" s="409"/>
      <c r="AA918" s="409"/>
      <c r="AB918" s="409"/>
      <c r="AC918" s="409"/>
      <c r="AD918" s="409"/>
    </row>
    <row r="919" ht="16.5" customHeight="1">
      <c r="A919" s="409"/>
      <c r="B919" s="409"/>
      <c r="C919" s="409"/>
      <c r="D919" s="409"/>
      <c r="E919" s="409"/>
      <c r="F919" s="409"/>
      <c r="G919" s="409"/>
      <c r="H919" s="409"/>
      <c r="I919" s="409"/>
      <c r="J919" s="409"/>
      <c r="K919" s="409"/>
      <c r="L919" s="409"/>
      <c r="M919" s="409"/>
      <c r="N919" s="409"/>
      <c r="O919" s="409"/>
      <c r="P919" s="409"/>
      <c r="Q919" s="409"/>
      <c r="R919" s="409"/>
      <c r="S919" s="409"/>
      <c r="T919" s="409"/>
      <c r="U919" s="409"/>
      <c r="V919" s="409"/>
      <c r="W919" s="409"/>
      <c r="X919" s="409"/>
      <c r="Y919" s="409"/>
      <c r="Z919" s="409"/>
      <c r="AA919" s="409"/>
      <c r="AB919" s="409"/>
      <c r="AC919" s="409"/>
      <c r="AD919" s="409"/>
    </row>
    <row r="920" ht="16.5" customHeight="1">
      <c r="A920" s="409"/>
      <c r="B920" s="409"/>
      <c r="C920" s="409"/>
      <c r="D920" s="409"/>
      <c r="E920" s="409"/>
      <c r="F920" s="409"/>
      <c r="G920" s="409"/>
      <c r="H920" s="409"/>
      <c r="I920" s="409"/>
      <c r="J920" s="409"/>
      <c r="K920" s="409"/>
      <c r="L920" s="409"/>
      <c r="M920" s="409"/>
      <c r="N920" s="409"/>
      <c r="O920" s="409"/>
      <c r="P920" s="409"/>
      <c r="Q920" s="409"/>
      <c r="R920" s="409"/>
      <c r="S920" s="409"/>
      <c r="T920" s="409"/>
      <c r="U920" s="409"/>
      <c r="V920" s="409"/>
      <c r="W920" s="409"/>
      <c r="X920" s="409"/>
      <c r="Y920" s="409"/>
      <c r="Z920" s="409"/>
      <c r="AA920" s="409"/>
      <c r="AB920" s="409"/>
      <c r="AC920" s="409"/>
      <c r="AD920" s="409"/>
    </row>
    <row r="921" ht="16.5" customHeight="1">
      <c r="A921" s="409"/>
      <c r="B921" s="409"/>
      <c r="C921" s="409"/>
      <c r="D921" s="409"/>
      <c r="E921" s="409"/>
      <c r="F921" s="409"/>
      <c r="G921" s="409"/>
      <c r="H921" s="409"/>
      <c r="I921" s="409"/>
      <c r="J921" s="409"/>
      <c r="K921" s="409"/>
      <c r="L921" s="409"/>
      <c r="M921" s="409"/>
      <c r="N921" s="409"/>
      <c r="O921" s="409"/>
      <c r="P921" s="409"/>
      <c r="Q921" s="409"/>
      <c r="R921" s="409"/>
      <c r="S921" s="409"/>
      <c r="T921" s="409"/>
      <c r="U921" s="409"/>
      <c r="V921" s="409"/>
      <c r="W921" s="409"/>
      <c r="X921" s="409"/>
      <c r="Y921" s="409"/>
      <c r="Z921" s="409"/>
      <c r="AA921" s="409"/>
      <c r="AB921" s="409"/>
      <c r="AC921" s="409"/>
      <c r="AD921" s="409"/>
    </row>
    <row r="922" ht="16.5" customHeight="1">
      <c r="A922" s="409"/>
      <c r="B922" s="409"/>
      <c r="C922" s="409"/>
      <c r="D922" s="409"/>
      <c r="E922" s="409"/>
      <c r="F922" s="409"/>
      <c r="G922" s="409"/>
      <c r="H922" s="409"/>
      <c r="I922" s="409"/>
      <c r="J922" s="409"/>
      <c r="K922" s="409"/>
      <c r="L922" s="409"/>
      <c r="M922" s="409"/>
      <c r="N922" s="409"/>
      <c r="O922" s="409"/>
      <c r="P922" s="409"/>
      <c r="Q922" s="409"/>
      <c r="R922" s="409"/>
      <c r="S922" s="409"/>
      <c r="T922" s="409"/>
      <c r="U922" s="409"/>
      <c r="V922" s="409"/>
      <c r="W922" s="409"/>
      <c r="X922" s="409"/>
      <c r="Y922" s="409"/>
      <c r="Z922" s="409"/>
      <c r="AA922" s="409"/>
      <c r="AB922" s="409"/>
      <c r="AC922" s="409"/>
      <c r="AD922" s="409"/>
    </row>
    <row r="923" ht="16.5" customHeight="1">
      <c r="A923" s="409"/>
      <c r="B923" s="409"/>
      <c r="C923" s="409"/>
      <c r="D923" s="409"/>
      <c r="E923" s="409"/>
      <c r="F923" s="409"/>
      <c r="G923" s="409"/>
      <c r="H923" s="409"/>
      <c r="I923" s="409"/>
      <c r="J923" s="409"/>
      <c r="K923" s="409"/>
      <c r="L923" s="409"/>
      <c r="M923" s="409"/>
      <c r="N923" s="409"/>
      <c r="O923" s="409"/>
      <c r="P923" s="409"/>
      <c r="Q923" s="409"/>
      <c r="R923" s="409"/>
      <c r="S923" s="409"/>
      <c r="T923" s="409"/>
      <c r="U923" s="409"/>
      <c r="V923" s="409"/>
      <c r="W923" s="409"/>
      <c r="X923" s="409"/>
      <c r="Y923" s="409"/>
      <c r="Z923" s="409"/>
      <c r="AA923" s="409"/>
      <c r="AB923" s="409"/>
      <c r="AC923" s="409"/>
      <c r="AD923" s="409"/>
    </row>
    <row r="924" ht="16.5" customHeight="1">
      <c r="A924" s="409"/>
      <c r="B924" s="409"/>
      <c r="C924" s="409"/>
      <c r="D924" s="409"/>
      <c r="E924" s="409"/>
      <c r="F924" s="409"/>
      <c r="G924" s="409"/>
      <c r="H924" s="409"/>
      <c r="I924" s="409"/>
      <c r="J924" s="409"/>
      <c r="K924" s="409"/>
      <c r="L924" s="409"/>
      <c r="M924" s="409"/>
      <c r="N924" s="409"/>
      <c r="O924" s="409"/>
      <c r="P924" s="409"/>
      <c r="Q924" s="409"/>
      <c r="R924" s="409"/>
      <c r="S924" s="409"/>
      <c r="T924" s="409"/>
      <c r="U924" s="409"/>
      <c r="V924" s="409"/>
      <c r="W924" s="409"/>
      <c r="X924" s="409"/>
      <c r="Y924" s="409"/>
      <c r="Z924" s="409"/>
      <c r="AA924" s="409"/>
      <c r="AB924" s="409"/>
      <c r="AC924" s="409"/>
      <c r="AD924" s="409"/>
    </row>
    <row r="925" ht="16.5" customHeight="1">
      <c r="A925" s="409"/>
      <c r="B925" s="409"/>
      <c r="C925" s="409"/>
      <c r="D925" s="409"/>
      <c r="E925" s="409"/>
      <c r="F925" s="409"/>
      <c r="G925" s="409"/>
      <c r="H925" s="409"/>
      <c r="I925" s="409"/>
      <c r="J925" s="409"/>
      <c r="K925" s="409"/>
      <c r="L925" s="409"/>
      <c r="M925" s="409"/>
      <c r="N925" s="409"/>
      <c r="O925" s="409"/>
      <c r="P925" s="409"/>
      <c r="Q925" s="409"/>
      <c r="R925" s="409"/>
      <c r="S925" s="409"/>
      <c r="T925" s="409"/>
      <c r="U925" s="409"/>
      <c r="V925" s="409"/>
      <c r="W925" s="409"/>
      <c r="X925" s="409"/>
      <c r="Y925" s="409"/>
      <c r="Z925" s="409"/>
      <c r="AA925" s="409"/>
      <c r="AB925" s="409"/>
      <c r="AC925" s="409"/>
      <c r="AD925" s="409"/>
    </row>
    <row r="926" ht="16.5" customHeight="1">
      <c r="A926" s="409"/>
      <c r="B926" s="409"/>
      <c r="C926" s="409"/>
      <c r="D926" s="409"/>
      <c r="E926" s="409"/>
      <c r="F926" s="409"/>
      <c r="G926" s="409"/>
      <c r="H926" s="409"/>
      <c r="I926" s="409"/>
      <c r="J926" s="409"/>
      <c r="K926" s="409"/>
      <c r="L926" s="409"/>
      <c r="M926" s="409"/>
      <c r="N926" s="409"/>
      <c r="O926" s="409"/>
      <c r="P926" s="409"/>
      <c r="Q926" s="409"/>
      <c r="R926" s="409"/>
      <c r="S926" s="409"/>
      <c r="T926" s="409"/>
      <c r="U926" s="409"/>
      <c r="V926" s="409"/>
      <c r="W926" s="409"/>
      <c r="X926" s="409"/>
      <c r="Y926" s="409"/>
      <c r="Z926" s="409"/>
      <c r="AA926" s="409"/>
      <c r="AB926" s="409"/>
      <c r="AC926" s="409"/>
      <c r="AD926" s="409"/>
    </row>
    <row r="927" ht="16.5" customHeight="1">
      <c r="A927" s="409"/>
      <c r="B927" s="409"/>
      <c r="C927" s="409"/>
      <c r="D927" s="409"/>
      <c r="E927" s="409"/>
      <c r="F927" s="409"/>
      <c r="G927" s="409"/>
      <c r="H927" s="409"/>
      <c r="I927" s="409"/>
      <c r="J927" s="409"/>
      <c r="K927" s="409"/>
      <c r="L927" s="409"/>
      <c r="M927" s="409"/>
      <c r="N927" s="409"/>
      <c r="O927" s="409"/>
      <c r="P927" s="409"/>
      <c r="Q927" s="409"/>
      <c r="R927" s="409"/>
      <c r="S927" s="409"/>
      <c r="T927" s="409"/>
      <c r="U927" s="409"/>
      <c r="V927" s="409"/>
      <c r="W927" s="409"/>
      <c r="X927" s="409"/>
      <c r="Y927" s="409"/>
      <c r="Z927" s="409"/>
      <c r="AA927" s="409"/>
      <c r="AB927" s="409"/>
      <c r="AC927" s="409"/>
      <c r="AD927" s="409"/>
    </row>
    <row r="928" ht="16.5" customHeight="1">
      <c r="A928" s="409"/>
      <c r="B928" s="409"/>
      <c r="C928" s="409"/>
      <c r="D928" s="409"/>
      <c r="E928" s="409"/>
      <c r="F928" s="409"/>
      <c r="G928" s="409"/>
      <c r="H928" s="409"/>
      <c r="I928" s="409"/>
      <c r="J928" s="409"/>
      <c r="K928" s="409"/>
      <c r="L928" s="409"/>
      <c r="M928" s="409"/>
      <c r="N928" s="409"/>
      <c r="O928" s="409"/>
      <c r="P928" s="409"/>
      <c r="Q928" s="409"/>
      <c r="R928" s="409"/>
      <c r="S928" s="409"/>
      <c r="T928" s="409"/>
      <c r="U928" s="409"/>
      <c r="V928" s="409"/>
      <c r="W928" s="409"/>
      <c r="X928" s="409"/>
      <c r="Y928" s="409"/>
      <c r="Z928" s="409"/>
      <c r="AA928" s="409"/>
      <c r="AB928" s="409"/>
      <c r="AC928" s="409"/>
      <c r="AD928" s="409"/>
    </row>
    <row r="929" ht="16.5" customHeight="1">
      <c r="A929" s="409"/>
      <c r="B929" s="409"/>
      <c r="C929" s="409"/>
      <c r="D929" s="409"/>
      <c r="E929" s="409"/>
      <c r="F929" s="409"/>
      <c r="G929" s="409"/>
      <c r="H929" s="409"/>
      <c r="I929" s="409"/>
      <c r="J929" s="409"/>
      <c r="K929" s="409"/>
      <c r="L929" s="409"/>
      <c r="M929" s="409"/>
      <c r="N929" s="409"/>
      <c r="O929" s="409"/>
      <c r="P929" s="409"/>
      <c r="Q929" s="409"/>
      <c r="R929" s="409"/>
      <c r="S929" s="409"/>
      <c r="T929" s="409"/>
      <c r="U929" s="409"/>
      <c r="V929" s="409"/>
      <c r="W929" s="409"/>
      <c r="X929" s="409"/>
      <c r="Y929" s="409"/>
      <c r="Z929" s="409"/>
      <c r="AA929" s="409"/>
      <c r="AB929" s="409"/>
      <c r="AC929" s="409"/>
      <c r="AD929" s="409"/>
    </row>
    <row r="930" ht="16.5" customHeight="1">
      <c r="A930" s="409"/>
      <c r="B930" s="409"/>
      <c r="C930" s="409"/>
      <c r="D930" s="409"/>
      <c r="E930" s="409"/>
      <c r="F930" s="409"/>
      <c r="G930" s="409"/>
      <c r="H930" s="409"/>
      <c r="I930" s="409"/>
      <c r="J930" s="409"/>
      <c r="K930" s="409"/>
      <c r="L930" s="409"/>
      <c r="M930" s="409"/>
      <c r="N930" s="409"/>
      <c r="O930" s="409"/>
      <c r="P930" s="409"/>
      <c r="Q930" s="409"/>
      <c r="R930" s="409"/>
      <c r="S930" s="409"/>
      <c r="T930" s="409"/>
      <c r="U930" s="409"/>
      <c r="V930" s="409"/>
      <c r="W930" s="409"/>
      <c r="X930" s="409"/>
      <c r="Y930" s="409"/>
      <c r="Z930" s="409"/>
      <c r="AA930" s="409"/>
      <c r="AB930" s="409"/>
      <c r="AC930" s="409"/>
      <c r="AD930" s="409"/>
    </row>
    <row r="931" ht="16.5" customHeight="1">
      <c r="A931" s="409"/>
      <c r="B931" s="409"/>
      <c r="C931" s="409"/>
      <c r="D931" s="409"/>
      <c r="E931" s="409"/>
      <c r="F931" s="409"/>
      <c r="G931" s="409"/>
      <c r="H931" s="409"/>
      <c r="I931" s="409"/>
      <c r="J931" s="409"/>
      <c r="K931" s="409"/>
      <c r="L931" s="409"/>
      <c r="M931" s="409"/>
      <c r="N931" s="409"/>
      <c r="O931" s="409"/>
      <c r="P931" s="409"/>
      <c r="Q931" s="409"/>
      <c r="R931" s="409"/>
      <c r="S931" s="409"/>
      <c r="T931" s="409"/>
      <c r="U931" s="409"/>
      <c r="V931" s="409"/>
      <c r="W931" s="409"/>
      <c r="X931" s="409"/>
      <c r="Y931" s="409"/>
      <c r="Z931" s="409"/>
      <c r="AA931" s="409"/>
      <c r="AB931" s="409"/>
      <c r="AC931" s="409"/>
      <c r="AD931" s="409"/>
    </row>
    <row r="932" ht="16.5" customHeight="1">
      <c r="A932" s="409"/>
      <c r="B932" s="409"/>
      <c r="C932" s="409"/>
      <c r="D932" s="409"/>
      <c r="E932" s="409"/>
      <c r="F932" s="409"/>
      <c r="G932" s="409"/>
      <c r="H932" s="409"/>
      <c r="I932" s="409"/>
      <c r="J932" s="409"/>
      <c r="K932" s="409"/>
      <c r="L932" s="409"/>
      <c r="M932" s="409"/>
      <c r="N932" s="409"/>
      <c r="O932" s="409"/>
      <c r="P932" s="409"/>
      <c r="Q932" s="409"/>
      <c r="R932" s="409"/>
      <c r="S932" s="409"/>
      <c r="T932" s="409"/>
      <c r="U932" s="409"/>
      <c r="V932" s="409"/>
      <c r="W932" s="409"/>
      <c r="X932" s="409"/>
      <c r="Y932" s="409"/>
      <c r="Z932" s="409"/>
      <c r="AA932" s="409"/>
      <c r="AB932" s="409"/>
      <c r="AC932" s="409"/>
      <c r="AD932" s="409"/>
    </row>
    <row r="933" ht="16.5" customHeight="1">
      <c r="A933" s="409"/>
      <c r="B933" s="409"/>
      <c r="C933" s="409"/>
      <c r="D933" s="409"/>
      <c r="E933" s="409"/>
      <c r="F933" s="409"/>
      <c r="G933" s="409"/>
      <c r="H933" s="409"/>
      <c r="I933" s="409"/>
      <c r="J933" s="409"/>
      <c r="K933" s="409"/>
      <c r="L933" s="409"/>
      <c r="M933" s="409"/>
      <c r="N933" s="409"/>
      <c r="O933" s="409"/>
      <c r="P933" s="409"/>
      <c r="Q933" s="409"/>
      <c r="R933" s="409"/>
      <c r="S933" s="409"/>
      <c r="T933" s="409"/>
      <c r="U933" s="409"/>
      <c r="V933" s="409"/>
      <c r="W933" s="409"/>
      <c r="X933" s="409"/>
      <c r="Y933" s="409"/>
      <c r="Z933" s="409"/>
      <c r="AA933" s="409"/>
      <c r="AB933" s="409"/>
      <c r="AC933" s="409"/>
      <c r="AD933" s="409"/>
    </row>
    <row r="934" ht="16.5" customHeight="1">
      <c r="A934" s="409"/>
      <c r="B934" s="409"/>
      <c r="C934" s="409"/>
      <c r="D934" s="409"/>
      <c r="E934" s="409"/>
      <c r="F934" s="409"/>
      <c r="G934" s="409"/>
      <c r="H934" s="409"/>
      <c r="I934" s="409"/>
      <c r="J934" s="409"/>
      <c r="K934" s="409"/>
      <c r="L934" s="409"/>
      <c r="M934" s="409"/>
      <c r="N934" s="409"/>
      <c r="O934" s="409"/>
      <c r="P934" s="409"/>
      <c r="Q934" s="409"/>
      <c r="R934" s="409"/>
      <c r="S934" s="409"/>
      <c r="T934" s="409"/>
      <c r="U934" s="409"/>
      <c r="V934" s="409"/>
      <c r="W934" s="409"/>
      <c r="X934" s="409"/>
      <c r="Y934" s="409"/>
      <c r="Z934" s="409"/>
      <c r="AA934" s="409"/>
      <c r="AB934" s="409"/>
      <c r="AC934" s="409"/>
      <c r="AD934" s="409"/>
    </row>
    <row r="935" ht="16.5" customHeight="1">
      <c r="A935" s="409"/>
      <c r="B935" s="409"/>
      <c r="C935" s="409"/>
      <c r="D935" s="409"/>
      <c r="E935" s="409"/>
      <c r="F935" s="409"/>
      <c r="G935" s="409"/>
      <c r="H935" s="409"/>
      <c r="I935" s="409"/>
      <c r="J935" s="409"/>
      <c r="K935" s="409"/>
      <c r="L935" s="409"/>
      <c r="M935" s="409"/>
      <c r="N935" s="409"/>
      <c r="O935" s="409"/>
      <c r="P935" s="409"/>
      <c r="Q935" s="409"/>
      <c r="R935" s="409"/>
      <c r="S935" s="409"/>
      <c r="T935" s="409"/>
      <c r="U935" s="409"/>
      <c r="V935" s="409"/>
      <c r="W935" s="409"/>
      <c r="X935" s="409"/>
      <c r="Y935" s="409"/>
      <c r="Z935" s="409"/>
      <c r="AA935" s="409"/>
      <c r="AB935" s="409"/>
      <c r="AC935" s="409"/>
      <c r="AD935" s="409"/>
    </row>
    <row r="936" ht="16.5" customHeight="1">
      <c r="A936" s="409"/>
      <c r="B936" s="409"/>
      <c r="C936" s="409"/>
      <c r="D936" s="409"/>
      <c r="E936" s="409"/>
      <c r="F936" s="409"/>
      <c r="G936" s="409"/>
      <c r="H936" s="409"/>
      <c r="I936" s="409"/>
      <c r="J936" s="409"/>
      <c r="K936" s="409"/>
      <c r="L936" s="409"/>
      <c r="M936" s="409"/>
      <c r="N936" s="409"/>
      <c r="O936" s="409"/>
      <c r="P936" s="409"/>
      <c r="Q936" s="409"/>
      <c r="R936" s="409"/>
      <c r="S936" s="409"/>
      <c r="T936" s="409"/>
      <c r="U936" s="409"/>
      <c r="V936" s="409"/>
      <c r="W936" s="409"/>
      <c r="X936" s="409"/>
      <c r="Y936" s="409"/>
      <c r="Z936" s="409"/>
      <c r="AA936" s="409"/>
      <c r="AB936" s="409"/>
      <c r="AC936" s="409"/>
      <c r="AD936" s="409"/>
    </row>
    <row r="937" ht="16.5" customHeight="1">
      <c r="A937" s="409"/>
      <c r="B937" s="409"/>
      <c r="C937" s="409"/>
      <c r="D937" s="409"/>
      <c r="E937" s="409"/>
      <c r="F937" s="409"/>
      <c r="G937" s="409"/>
      <c r="H937" s="409"/>
      <c r="I937" s="409"/>
      <c r="J937" s="409"/>
      <c r="K937" s="409"/>
      <c r="L937" s="409"/>
      <c r="M937" s="409"/>
      <c r="N937" s="409"/>
      <c r="O937" s="409"/>
      <c r="P937" s="409"/>
      <c r="Q937" s="409"/>
      <c r="R937" s="409"/>
      <c r="S937" s="409"/>
      <c r="T937" s="409"/>
      <c r="U937" s="409"/>
      <c r="V937" s="409"/>
      <c r="W937" s="409"/>
      <c r="X937" s="409"/>
      <c r="Y937" s="409"/>
      <c r="Z937" s="409"/>
      <c r="AA937" s="409"/>
      <c r="AB937" s="409"/>
      <c r="AC937" s="409"/>
      <c r="AD937" s="409"/>
    </row>
    <row r="938" ht="16.5" customHeight="1">
      <c r="A938" s="409"/>
      <c r="B938" s="409"/>
      <c r="C938" s="409"/>
      <c r="D938" s="409"/>
      <c r="E938" s="409"/>
      <c r="F938" s="409"/>
      <c r="G938" s="409"/>
      <c r="H938" s="409"/>
      <c r="I938" s="409"/>
      <c r="J938" s="409"/>
      <c r="K938" s="409"/>
      <c r="L938" s="409"/>
      <c r="M938" s="409"/>
      <c r="N938" s="409"/>
      <c r="O938" s="409"/>
      <c r="P938" s="409"/>
      <c r="Q938" s="409"/>
      <c r="R938" s="409"/>
      <c r="S938" s="409"/>
      <c r="T938" s="409"/>
      <c r="U938" s="409"/>
      <c r="V938" s="409"/>
      <c r="W938" s="409"/>
      <c r="X938" s="409"/>
      <c r="Y938" s="409"/>
      <c r="Z938" s="409"/>
      <c r="AA938" s="409"/>
      <c r="AB938" s="409"/>
      <c r="AC938" s="409"/>
      <c r="AD938" s="409"/>
    </row>
    <row r="939" ht="16.5" customHeight="1">
      <c r="A939" s="409"/>
      <c r="B939" s="409"/>
      <c r="C939" s="409"/>
      <c r="D939" s="409"/>
      <c r="E939" s="409"/>
      <c r="F939" s="409"/>
      <c r="G939" s="409"/>
      <c r="H939" s="409"/>
      <c r="I939" s="409"/>
      <c r="J939" s="409"/>
      <c r="K939" s="409"/>
      <c r="L939" s="409"/>
      <c r="M939" s="409"/>
      <c r="N939" s="409"/>
      <c r="O939" s="409"/>
      <c r="P939" s="409"/>
      <c r="Q939" s="409"/>
      <c r="R939" s="409"/>
      <c r="S939" s="409"/>
      <c r="T939" s="409"/>
      <c r="U939" s="409"/>
      <c r="V939" s="409"/>
      <c r="W939" s="409"/>
      <c r="X939" s="409"/>
      <c r="Y939" s="409"/>
      <c r="Z939" s="409"/>
      <c r="AA939" s="409"/>
      <c r="AB939" s="409"/>
      <c r="AC939" s="409"/>
      <c r="AD939" s="409"/>
    </row>
    <row r="940" ht="16.5" customHeight="1">
      <c r="A940" s="409"/>
      <c r="B940" s="409"/>
      <c r="C940" s="409"/>
      <c r="D940" s="409"/>
      <c r="E940" s="409"/>
      <c r="F940" s="409"/>
      <c r="G940" s="409"/>
      <c r="H940" s="409"/>
      <c r="I940" s="409"/>
      <c r="J940" s="409"/>
      <c r="K940" s="409"/>
      <c r="L940" s="409"/>
      <c r="M940" s="409"/>
      <c r="N940" s="409"/>
      <c r="O940" s="409"/>
      <c r="P940" s="409"/>
      <c r="Q940" s="409"/>
      <c r="R940" s="409"/>
      <c r="S940" s="409"/>
      <c r="T940" s="409"/>
      <c r="U940" s="409"/>
      <c r="V940" s="409"/>
      <c r="W940" s="409"/>
      <c r="X940" s="409"/>
      <c r="Y940" s="409"/>
      <c r="Z940" s="409"/>
      <c r="AA940" s="409"/>
      <c r="AB940" s="409"/>
      <c r="AC940" s="409"/>
      <c r="AD940" s="409"/>
    </row>
    <row r="941" ht="16.5" customHeight="1">
      <c r="A941" s="409"/>
      <c r="B941" s="409"/>
      <c r="C941" s="409"/>
      <c r="D941" s="409"/>
      <c r="E941" s="409"/>
      <c r="F941" s="409"/>
      <c r="G941" s="409"/>
      <c r="H941" s="409"/>
      <c r="I941" s="409"/>
      <c r="J941" s="409"/>
      <c r="K941" s="409"/>
      <c r="L941" s="409"/>
      <c r="M941" s="409"/>
      <c r="N941" s="409"/>
      <c r="O941" s="409"/>
      <c r="P941" s="409"/>
      <c r="Q941" s="409"/>
      <c r="R941" s="409"/>
      <c r="S941" s="409"/>
      <c r="T941" s="409"/>
      <c r="U941" s="409"/>
      <c r="V941" s="409"/>
      <c r="W941" s="409"/>
      <c r="X941" s="409"/>
      <c r="Y941" s="409"/>
      <c r="Z941" s="409"/>
      <c r="AA941" s="409"/>
      <c r="AB941" s="409"/>
      <c r="AC941" s="409"/>
      <c r="AD941" s="409"/>
    </row>
    <row r="942" ht="16.5" customHeight="1">
      <c r="A942" s="409"/>
      <c r="B942" s="409"/>
      <c r="C942" s="409"/>
      <c r="D942" s="409"/>
      <c r="E942" s="409"/>
      <c r="F942" s="409"/>
      <c r="G942" s="409"/>
      <c r="H942" s="409"/>
      <c r="I942" s="409"/>
      <c r="J942" s="409"/>
      <c r="K942" s="409"/>
      <c r="L942" s="409"/>
      <c r="M942" s="409"/>
      <c r="N942" s="409"/>
      <c r="O942" s="409"/>
      <c r="P942" s="409"/>
      <c r="Q942" s="409"/>
      <c r="R942" s="409"/>
      <c r="S942" s="409"/>
      <c r="T942" s="409"/>
      <c r="U942" s="409"/>
      <c r="V942" s="409"/>
      <c r="W942" s="409"/>
      <c r="X942" s="409"/>
      <c r="Y942" s="409"/>
      <c r="Z942" s="409"/>
      <c r="AA942" s="409"/>
      <c r="AB942" s="409"/>
      <c r="AC942" s="409"/>
      <c r="AD942" s="409"/>
    </row>
    <row r="943" ht="16.5" customHeight="1">
      <c r="A943" s="409"/>
      <c r="B943" s="409"/>
      <c r="C943" s="409"/>
      <c r="D943" s="409"/>
      <c r="E943" s="409"/>
      <c r="F943" s="409"/>
      <c r="G943" s="409"/>
      <c r="H943" s="409"/>
      <c r="I943" s="409"/>
      <c r="J943" s="409"/>
      <c r="K943" s="409"/>
      <c r="L943" s="409"/>
      <c r="M943" s="409"/>
      <c r="N943" s="409"/>
      <c r="O943" s="409"/>
      <c r="P943" s="409"/>
      <c r="Q943" s="409"/>
      <c r="R943" s="409"/>
      <c r="S943" s="409"/>
      <c r="T943" s="409"/>
      <c r="U943" s="409"/>
      <c r="V943" s="409"/>
      <c r="W943" s="409"/>
      <c r="X943" s="409"/>
      <c r="Y943" s="409"/>
      <c r="Z943" s="409"/>
      <c r="AA943" s="409"/>
      <c r="AB943" s="409"/>
      <c r="AC943" s="409"/>
      <c r="AD943" s="409"/>
    </row>
    <row r="944" ht="16.5" customHeight="1">
      <c r="A944" s="409"/>
      <c r="B944" s="409"/>
      <c r="C944" s="409"/>
      <c r="D944" s="409"/>
      <c r="E944" s="409"/>
      <c r="F944" s="409"/>
      <c r="G944" s="409"/>
      <c r="H944" s="409"/>
      <c r="I944" s="409"/>
      <c r="J944" s="409"/>
      <c r="K944" s="409"/>
      <c r="L944" s="409"/>
      <c r="M944" s="409"/>
      <c r="N944" s="409"/>
      <c r="O944" s="409"/>
      <c r="P944" s="409"/>
      <c r="Q944" s="409"/>
      <c r="R944" s="409"/>
      <c r="S944" s="409"/>
      <c r="T944" s="409"/>
      <c r="U944" s="409"/>
      <c r="V944" s="409"/>
      <c r="W944" s="409"/>
      <c r="X944" s="409"/>
      <c r="Y944" s="409"/>
      <c r="Z944" s="409"/>
      <c r="AA944" s="409"/>
      <c r="AB944" s="409"/>
      <c r="AC944" s="409"/>
      <c r="AD944" s="409"/>
    </row>
    <row r="945" ht="16.5" customHeight="1">
      <c r="A945" s="409"/>
      <c r="B945" s="409"/>
      <c r="C945" s="409"/>
      <c r="D945" s="409"/>
      <c r="E945" s="409"/>
      <c r="F945" s="409"/>
      <c r="G945" s="409"/>
      <c r="H945" s="409"/>
      <c r="I945" s="409"/>
      <c r="J945" s="409"/>
      <c r="K945" s="409"/>
      <c r="L945" s="409"/>
      <c r="M945" s="409"/>
      <c r="N945" s="409"/>
      <c r="O945" s="409"/>
      <c r="P945" s="409"/>
      <c r="Q945" s="409"/>
      <c r="R945" s="409"/>
      <c r="S945" s="409"/>
      <c r="T945" s="409"/>
      <c r="U945" s="409"/>
      <c r="V945" s="409"/>
      <c r="W945" s="409"/>
      <c r="X945" s="409"/>
      <c r="Y945" s="409"/>
      <c r="Z945" s="409"/>
      <c r="AA945" s="409"/>
      <c r="AB945" s="409"/>
      <c r="AC945" s="409"/>
      <c r="AD945" s="409"/>
    </row>
    <row r="946" ht="16.5" customHeight="1">
      <c r="A946" s="409"/>
      <c r="B946" s="409"/>
      <c r="C946" s="409"/>
      <c r="D946" s="409"/>
      <c r="E946" s="409"/>
      <c r="F946" s="409"/>
      <c r="G946" s="409"/>
      <c r="H946" s="409"/>
      <c r="I946" s="409"/>
      <c r="J946" s="409"/>
      <c r="K946" s="409"/>
      <c r="L946" s="409"/>
      <c r="M946" s="409"/>
      <c r="N946" s="409"/>
      <c r="O946" s="409"/>
      <c r="P946" s="409"/>
      <c r="Q946" s="409"/>
      <c r="R946" s="409"/>
      <c r="S946" s="409"/>
      <c r="T946" s="409"/>
      <c r="U946" s="409"/>
      <c r="V946" s="409"/>
      <c r="W946" s="409"/>
      <c r="X946" s="409"/>
      <c r="Y946" s="409"/>
      <c r="Z946" s="409"/>
      <c r="AA946" s="409"/>
      <c r="AB946" s="409"/>
      <c r="AC946" s="409"/>
      <c r="AD946" s="409"/>
    </row>
    <row r="947" ht="16.5" customHeight="1">
      <c r="A947" s="409"/>
      <c r="B947" s="409"/>
      <c r="C947" s="409"/>
      <c r="D947" s="409"/>
      <c r="E947" s="409"/>
      <c r="F947" s="409"/>
      <c r="G947" s="409"/>
      <c r="H947" s="409"/>
      <c r="I947" s="409"/>
      <c r="J947" s="409"/>
      <c r="K947" s="409"/>
      <c r="L947" s="409"/>
      <c r="M947" s="409"/>
      <c r="N947" s="409"/>
      <c r="O947" s="409"/>
      <c r="P947" s="409"/>
      <c r="Q947" s="409"/>
      <c r="R947" s="409"/>
      <c r="S947" s="409"/>
      <c r="T947" s="409"/>
      <c r="U947" s="409"/>
      <c r="V947" s="409"/>
      <c r="W947" s="409"/>
      <c r="X947" s="409"/>
      <c r="Y947" s="409"/>
      <c r="Z947" s="409"/>
      <c r="AA947" s="409"/>
      <c r="AB947" s="409"/>
      <c r="AC947" s="409"/>
      <c r="AD947" s="409"/>
    </row>
    <row r="948" ht="16.5" customHeight="1">
      <c r="A948" s="409"/>
      <c r="B948" s="409"/>
      <c r="C948" s="409"/>
      <c r="D948" s="409"/>
      <c r="E948" s="409"/>
      <c r="F948" s="409"/>
      <c r="G948" s="409"/>
      <c r="H948" s="409"/>
      <c r="I948" s="409"/>
      <c r="J948" s="409"/>
      <c r="K948" s="409"/>
      <c r="L948" s="409"/>
      <c r="M948" s="409"/>
      <c r="N948" s="409"/>
      <c r="O948" s="409"/>
      <c r="P948" s="409"/>
      <c r="Q948" s="409"/>
      <c r="R948" s="409"/>
      <c r="S948" s="409"/>
      <c r="T948" s="409"/>
      <c r="U948" s="409"/>
      <c r="V948" s="409"/>
      <c r="W948" s="409"/>
      <c r="X948" s="409"/>
      <c r="Y948" s="409"/>
      <c r="Z948" s="409"/>
      <c r="AA948" s="409"/>
      <c r="AB948" s="409"/>
      <c r="AC948" s="409"/>
      <c r="AD948" s="409"/>
    </row>
    <row r="949" ht="16.5" customHeight="1">
      <c r="A949" s="409"/>
      <c r="B949" s="409"/>
      <c r="C949" s="409"/>
      <c r="D949" s="409"/>
      <c r="E949" s="409"/>
      <c r="F949" s="409"/>
      <c r="G949" s="409"/>
      <c r="H949" s="409"/>
      <c r="I949" s="409"/>
      <c r="J949" s="409"/>
      <c r="K949" s="409"/>
      <c r="L949" s="409"/>
      <c r="M949" s="409"/>
      <c r="N949" s="409"/>
      <c r="O949" s="409"/>
      <c r="P949" s="409"/>
      <c r="Q949" s="409"/>
      <c r="R949" s="409"/>
      <c r="S949" s="409"/>
      <c r="T949" s="409"/>
      <c r="U949" s="409"/>
      <c r="V949" s="409"/>
      <c r="W949" s="409"/>
      <c r="X949" s="409"/>
      <c r="Y949" s="409"/>
      <c r="Z949" s="409"/>
      <c r="AA949" s="409"/>
      <c r="AB949" s="409"/>
      <c r="AC949" s="409"/>
      <c r="AD949" s="409"/>
    </row>
    <row r="950" ht="16.5" customHeight="1">
      <c r="A950" s="409"/>
      <c r="B950" s="409"/>
      <c r="C950" s="409"/>
      <c r="D950" s="409"/>
      <c r="E950" s="409"/>
      <c r="F950" s="409"/>
      <c r="G950" s="409"/>
      <c r="H950" s="409"/>
      <c r="I950" s="409"/>
      <c r="J950" s="409"/>
      <c r="K950" s="409"/>
      <c r="L950" s="409"/>
      <c r="M950" s="409"/>
      <c r="N950" s="409"/>
      <c r="O950" s="409"/>
      <c r="P950" s="409"/>
      <c r="Q950" s="409"/>
      <c r="R950" s="409"/>
      <c r="S950" s="409"/>
      <c r="T950" s="409"/>
      <c r="U950" s="409"/>
      <c r="V950" s="409"/>
      <c r="W950" s="409"/>
      <c r="X950" s="409"/>
      <c r="Y950" s="409"/>
      <c r="Z950" s="409"/>
      <c r="AA950" s="409"/>
      <c r="AB950" s="409"/>
      <c r="AC950" s="409"/>
      <c r="AD950" s="409"/>
    </row>
    <row r="951" ht="16.5" customHeight="1">
      <c r="A951" s="409"/>
      <c r="B951" s="409"/>
      <c r="C951" s="409"/>
      <c r="D951" s="409"/>
      <c r="E951" s="409"/>
      <c r="F951" s="409"/>
      <c r="G951" s="409"/>
      <c r="H951" s="409"/>
      <c r="I951" s="409"/>
      <c r="J951" s="409"/>
      <c r="K951" s="409"/>
      <c r="L951" s="409"/>
      <c r="M951" s="409"/>
      <c r="N951" s="409"/>
      <c r="O951" s="409"/>
      <c r="P951" s="409"/>
      <c r="Q951" s="409"/>
      <c r="R951" s="409"/>
      <c r="S951" s="409"/>
      <c r="T951" s="409"/>
      <c r="U951" s="409"/>
      <c r="V951" s="409"/>
      <c r="W951" s="409"/>
      <c r="X951" s="409"/>
      <c r="Y951" s="409"/>
      <c r="Z951" s="409"/>
      <c r="AA951" s="409"/>
      <c r="AB951" s="409"/>
      <c r="AC951" s="409"/>
      <c r="AD951" s="409"/>
    </row>
    <row r="952" ht="16.5" customHeight="1">
      <c r="A952" s="409"/>
      <c r="B952" s="409"/>
      <c r="C952" s="409"/>
      <c r="D952" s="409"/>
      <c r="E952" s="409"/>
      <c r="F952" s="409"/>
      <c r="G952" s="409"/>
      <c r="H952" s="409"/>
      <c r="I952" s="409"/>
      <c r="J952" s="409"/>
      <c r="K952" s="409"/>
      <c r="L952" s="409"/>
      <c r="M952" s="409"/>
      <c r="N952" s="409"/>
      <c r="O952" s="409"/>
      <c r="P952" s="409"/>
      <c r="Q952" s="409"/>
      <c r="R952" s="409"/>
      <c r="S952" s="409"/>
      <c r="T952" s="409"/>
      <c r="U952" s="409"/>
      <c r="V952" s="409"/>
      <c r="W952" s="409"/>
      <c r="X952" s="409"/>
      <c r="Y952" s="409"/>
      <c r="Z952" s="409"/>
      <c r="AA952" s="409"/>
      <c r="AB952" s="409"/>
      <c r="AC952" s="409"/>
      <c r="AD952" s="409"/>
    </row>
    <row r="953" ht="16.5" customHeight="1">
      <c r="A953" s="409"/>
      <c r="B953" s="409"/>
      <c r="C953" s="409"/>
      <c r="D953" s="409"/>
      <c r="E953" s="409"/>
      <c r="F953" s="409"/>
      <c r="G953" s="409"/>
      <c r="H953" s="409"/>
      <c r="I953" s="409"/>
      <c r="J953" s="409"/>
      <c r="K953" s="409"/>
      <c r="L953" s="409"/>
      <c r="M953" s="409"/>
      <c r="N953" s="409"/>
      <c r="O953" s="409"/>
      <c r="P953" s="409"/>
      <c r="Q953" s="409"/>
      <c r="R953" s="409"/>
      <c r="S953" s="409"/>
      <c r="T953" s="409"/>
      <c r="U953" s="409"/>
      <c r="V953" s="409"/>
      <c r="W953" s="409"/>
      <c r="X953" s="409"/>
      <c r="Y953" s="409"/>
      <c r="Z953" s="409"/>
      <c r="AA953" s="409"/>
      <c r="AB953" s="409"/>
      <c r="AC953" s="409"/>
      <c r="AD953" s="409"/>
    </row>
    <row r="954" ht="16.5" customHeight="1">
      <c r="A954" s="409"/>
      <c r="B954" s="409"/>
      <c r="C954" s="409"/>
      <c r="D954" s="409"/>
      <c r="E954" s="409"/>
      <c r="F954" s="409"/>
      <c r="G954" s="409"/>
      <c r="H954" s="409"/>
      <c r="I954" s="409"/>
      <c r="J954" s="409"/>
      <c r="K954" s="409"/>
      <c r="L954" s="409"/>
      <c r="M954" s="409"/>
      <c r="N954" s="409"/>
      <c r="O954" s="409"/>
      <c r="P954" s="409"/>
      <c r="Q954" s="409"/>
      <c r="R954" s="409"/>
      <c r="S954" s="409"/>
      <c r="T954" s="409"/>
      <c r="U954" s="409"/>
      <c r="V954" s="409"/>
      <c r="W954" s="409"/>
      <c r="X954" s="409"/>
      <c r="Y954" s="409"/>
      <c r="Z954" s="409"/>
      <c r="AA954" s="409"/>
      <c r="AB954" s="409"/>
      <c r="AC954" s="409"/>
      <c r="AD954" s="409"/>
    </row>
    <row r="955" ht="16.5" customHeight="1">
      <c r="A955" s="409"/>
      <c r="B955" s="409"/>
      <c r="C955" s="409"/>
      <c r="D955" s="409"/>
      <c r="E955" s="409"/>
      <c r="F955" s="409"/>
      <c r="G955" s="409"/>
      <c r="H955" s="409"/>
      <c r="I955" s="409"/>
      <c r="J955" s="409"/>
      <c r="K955" s="409"/>
      <c r="L955" s="409"/>
      <c r="M955" s="409"/>
      <c r="N955" s="409"/>
      <c r="O955" s="409"/>
      <c r="P955" s="409"/>
      <c r="Q955" s="409"/>
      <c r="R955" s="409"/>
      <c r="S955" s="409"/>
      <c r="T955" s="409"/>
      <c r="U955" s="409"/>
      <c r="V955" s="409"/>
      <c r="W955" s="409"/>
      <c r="X955" s="409"/>
      <c r="Y955" s="409"/>
      <c r="Z955" s="409"/>
      <c r="AA955" s="409"/>
      <c r="AB955" s="409"/>
      <c r="AC955" s="409"/>
      <c r="AD955" s="409"/>
    </row>
    <row r="956" ht="16.5" customHeight="1">
      <c r="A956" s="409"/>
      <c r="B956" s="409"/>
      <c r="C956" s="409"/>
      <c r="D956" s="409"/>
      <c r="E956" s="409"/>
      <c r="F956" s="409"/>
      <c r="G956" s="409"/>
      <c r="H956" s="409"/>
      <c r="I956" s="409"/>
      <c r="J956" s="409"/>
      <c r="K956" s="409"/>
      <c r="L956" s="409"/>
      <c r="M956" s="409"/>
      <c r="N956" s="409"/>
      <c r="O956" s="409"/>
      <c r="P956" s="409"/>
      <c r="Q956" s="409"/>
      <c r="R956" s="409"/>
      <c r="S956" s="409"/>
      <c r="T956" s="409"/>
      <c r="U956" s="409"/>
      <c r="V956" s="409"/>
      <c r="W956" s="409"/>
      <c r="X956" s="409"/>
      <c r="Y956" s="409"/>
      <c r="Z956" s="409"/>
      <c r="AA956" s="409"/>
      <c r="AB956" s="409"/>
      <c r="AC956" s="409"/>
      <c r="AD956" s="409"/>
    </row>
    <row r="957" ht="16.5" customHeight="1">
      <c r="A957" s="409"/>
      <c r="B957" s="409"/>
      <c r="C957" s="409"/>
      <c r="D957" s="409"/>
      <c r="E957" s="409"/>
      <c r="F957" s="409"/>
      <c r="G957" s="409"/>
      <c r="H957" s="409"/>
      <c r="I957" s="409"/>
      <c r="J957" s="409"/>
      <c r="K957" s="409"/>
      <c r="L957" s="409"/>
      <c r="M957" s="409"/>
      <c r="N957" s="409"/>
      <c r="O957" s="409"/>
      <c r="P957" s="409"/>
      <c r="Q957" s="409"/>
      <c r="R957" s="409"/>
      <c r="S957" s="409"/>
      <c r="T957" s="409"/>
      <c r="U957" s="409"/>
      <c r="V957" s="409"/>
      <c r="W957" s="409"/>
      <c r="X957" s="409"/>
      <c r="Y957" s="409"/>
      <c r="Z957" s="409"/>
      <c r="AA957" s="409"/>
      <c r="AB957" s="409"/>
      <c r="AC957" s="409"/>
      <c r="AD957" s="409"/>
    </row>
    <row r="958" ht="16.5" customHeight="1">
      <c r="A958" s="409"/>
      <c r="B958" s="409"/>
      <c r="C958" s="409"/>
      <c r="D958" s="409"/>
      <c r="E958" s="409"/>
      <c r="F958" s="409"/>
      <c r="G958" s="409"/>
      <c r="H958" s="409"/>
      <c r="I958" s="409"/>
      <c r="J958" s="409"/>
      <c r="K958" s="409"/>
      <c r="L958" s="409"/>
      <c r="M958" s="409"/>
      <c r="N958" s="409"/>
      <c r="O958" s="409"/>
      <c r="P958" s="409"/>
      <c r="Q958" s="409"/>
      <c r="R958" s="409"/>
      <c r="S958" s="409"/>
      <c r="T958" s="409"/>
      <c r="U958" s="409"/>
      <c r="V958" s="409"/>
      <c r="W958" s="409"/>
      <c r="X958" s="409"/>
      <c r="Y958" s="409"/>
      <c r="Z958" s="409"/>
      <c r="AA958" s="409"/>
      <c r="AB958" s="409"/>
      <c r="AC958" s="409"/>
      <c r="AD958" s="409"/>
    </row>
    <row r="959" ht="16.5" customHeight="1">
      <c r="A959" s="409"/>
      <c r="B959" s="409"/>
      <c r="C959" s="409"/>
      <c r="D959" s="409"/>
      <c r="E959" s="409"/>
      <c r="F959" s="409"/>
      <c r="G959" s="409"/>
      <c r="H959" s="409"/>
      <c r="I959" s="409"/>
      <c r="J959" s="409"/>
      <c r="K959" s="409"/>
      <c r="L959" s="409"/>
      <c r="M959" s="409"/>
      <c r="N959" s="409"/>
      <c r="O959" s="409"/>
      <c r="P959" s="409"/>
      <c r="Q959" s="409"/>
      <c r="R959" s="409"/>
      <c r="S959" s="409"/>
      <c r="T959" s="409"/>
      <c r="U959" s="409"/>
      <c r="V959" s="409"/>
      <c r="W959" s="409"/>
      <c r="X959" s="409"/>
      <c r="Y959" s="409"/>
      <c r="Z959" s="409"/>
      <c r="AA959" s="409"/>
      <c r="AB959" s="409"/>
      <c r="AC959" s="409"/>
      <c r="AD959" s="409"/>
    </row>
    <row r="960" ht="16.5" customHeight="1">
      <c r="A960" s="409"/>
      <c r="B960" s="409"/>
      <c r="C960" s="409"/>
      <c r="D960" s="409"/>
      <c r="E960" s="409"/>
      <c r="F960" s="409"/>
      <c r="G960" s="409"/>
      <c r="H960" s="409"/>
      <c r="I960" s="409"/>
      <c r="J960" s="409"/>
      <c r="K960" s="409"/>
      <c r="L960" s="409"/>
      <c r="M960" s="409"/>
      <c r="N960" s="409"/>
      <c r="O960" s="409"/>
      <c r="P960" s="409"/>
      <c r="Q960" s="409"/>
      <c r="R960" s="409"/>
      <c r="S960" s="409"/>
      <c r="T960" s="409"/>
      <c r="U960" s="409"/>
      <c r="V960" s="409"/>
      <c r="W960" s="409"/>
      <c r="X960" s="409"/>
      <c r="Y960" s="409"/>
      <c r="Z960" s="409"/>
      <c r="AA960" s="409"/>
      <c r="AB960" s="409"/>
      <c r="AC960" s="409"/>
      <c r="AD960" s="409"/>
    </row>
    <row r="961" ht="16.5" customHeight="1">
      <c r="A961" s="409"/>
      <c r="B961" s="409"/>
      <c r="C961" s="409"/>
      <c r="D961" s="409"/>
      <c r="E961" s="409"/>
      <c r="F961" s="409"/>
      <c r="G961" s="409"/>
      <c r="H961" s="409"/>
      <c r="I961" s="409"/>
      <c r="J961" s="409"/>
      <c r="K961" s="409"/>
      <c r="L961" s="409"/>
      <c r="M961" s="409"/>
      <c r="N961" s="409"/>
      <c r="O961" s="409"/>
      <c r="P961" s="409"/>
      <c r="Q961" s="409"/>
      <c r="R961" s="409"/>
      <c r="S961" s="409"/>
      <c r="T961" s="409"/>
      <c r="U961" s="409"/>
      <c r="V961" s="409"/>
      <c r="W961" s="409"/>
      <c r="X961" s="409"/>
      <c r="Y961" s="409"/>
      <c r="Z961" s="409"/>
      <c r="AA961" s="409"/>
      <c r="AB961" s="409"/>
      <c r="AC961" s="409"/>
      <c r="AD961" s="409"/>
    </row>
    <row r="962" ht="16.5" customHeight="1">
      <c r="A962" s="409"/>
      <c r="B962" s="409"/>
      <c r="C962" s="409"/>
      <c r="D962" s="409"/>
      <c r="E962" s="409"/>
      <c r="F962" s="409"/>
      <c r="G962" s="409"/>
      <c r="H962" s="409"/>
      <c r="I962" s="409"/>
      <c r="J962" s="409"/>
      <c r="K962" s="409"/>
      <c r="L962" s="409"/>
      <c r="M962" s="409"/>
      <c r="N962" s="409"/>
      <c r="O962" s="409"/>
      <c r="P962" s="409"/>
      <c r="Q962" s="409"/>
      <c r="R962" s="409"/>
      <c r="S962" s="409"/>
      <c r="T962" s="409"/>
      <c r="U962" s="409"/>
      <c r="V962" s="409"/>
      <c r="W962" s="409"/>
      <c r="X962" s="409"/>
      <c r="Y962" s="409"/>
      <c r="Z962" s="409"/>
      <c r="AA962" s="409"/>
      <c r="AB962" s="409"/>
      <c r="AC962" s="409"/>
      <c r="AD962" s="409"/>
    </row>
    <row r="963" ht="16.5" customHeight="1">
      <c r="A963" s="409"/>
      <c r="B963" s="409"/>
      <c r="C963" s="409"/>
      <c r="D963" s="409"/>
      <c r="E963" s="409"/>
      <c r="F963" s="409"/>
      <c r="G963" s="409"/>
      <c r="H963" s="409"/>
      <c r="I963" s="409"/>
      <c r="J963" s="409"/>
      <c r="K963" s="409"/>
      <c r="L963" s="409"/>
      <c r="M963" s="409"/>
      <c r="N963" s="409"/>
      <c r="O963" s="409"/>
      <c r="P963" s="409"/>
      <c r="Q963" s="409"/>
      <c r="R963" s="409"/>
      <c r="S963" s="409"/>
      <c r="T963" s="409"/>
      <c r="U963" s="409"/>
      <c r="V963" s="409"/>
      <c r="W963" s="409"/>
      <c r="X963" s="409"/>
      <c r="Y963" s="409"/>
      <c r="Z963" s="409"/>
      <c r="AA963" s="409"/>
      <c r="AB963" s="409"/>
      <c r="AC963" s="409"/>
      <c r="AD963" s="409"/>
    </row>
    <row r="964" ht="16.5" customHeight="1">
      <c r="A964" s="409"/>
      <c r="B964" s="409"/>
      <c r="C964" s="409"/>
      <c r="D964" s="409"/>
      <c r="E964" s="409"/>
      <c r="F964" s="409"/>
      <c r="G964" s="409"/>
      <c r="H964" s="409"/>
      <c r="I964" s="409"/>
      <c r="J964" s="409"/>
      <c r="K964" s="409"/>
      <c r="L964" s="409"/>
      <c r="M964" s="409"/>
      <c r="N964" s="409"/>
      <c r="O964" s="409"/>
      <c r="P964" s="409"/>
      <c r="Q964" s="409"/>
      <c r="R964" s="409"/>
      <c r="S964" s="409"/>
      <c r="T964" s="409"/>
      <c r="U964" s="409"/>
      <c r="V964" s="409"/>
      <c r="W964" s="409"/>
      <c r="X964" s="409"/>
      <c r="Y964" s="409"/>
      <c r="Z964" s="409"/>
      <c r="AA964" s="409"/>
      <c r="AB964" s="409"/>
      <c r="AC964" s="409"/>
      <c r="AD964" s="409"/>
    </row>
    <row r="965" ht="16.5" customHeight="1">
      <c r="A965" s="409"/>
      <c r="B965" s="409"/>
      <c r="C965" s="409"/>
      <c r="D965" s="409"/>
      <c r="E965" s="409"/>
      <c r="F965" s="409"/>
      <c r="G965" s="409"/>
      <c r="H965" s="409"/>
      <c r="I965" s="409"/>
      <c r="J965" s="409"/>
      <c r="K965" s="409"/>
      <c r="L965" s="409"/>
      <c r="M965" s="409"/>
      <c r="N965" s="409"/>
      <c r="O965" s="409"/>
      <c r="P965" s="409"/>
      <c r="Q965" s="409"/>
      <c r="R965" s="409"/>
      <c r="S965" s="409"/>
      <c r="T965" s="409"/>
      <c r="U965" s="409"/>
      <c r="V965" s="409"/>
      <c r="W965" s="409"/>
      <c r="X965" s="409"/>
      <c r="Y965" s="409"/>
      <c r="Z965" s="409"/>
      <c r="AA965" s="409"/>
      <c r="AB965" s="409"/>
      <c r="AC965" s="409"/>
      <c r="AD965" s="409"/>
    </row>
    <row r="966" ht="16.5" customHeight="1">
      <c r="A966" s="409"/>
      <c r="B966" s="409"/>
      <c r="C966" s="409"/>
      <c r="D966" s="409"/>
      <c r="E966" s="409"/>
      <c r="F966" s="409"/>
      <c r="G966" s="409"/>
      <c r="H966" s="409"/>
      <c r="I966" s="409"/>
      <c r="J966" s="409"/>
      <c r="K966" s="409"/>
      <c r="L966" s="409"/>
      <c r="M966" s="409"/>
      <c r="N966" s="409"/>
      <c r="O966" s="409"/>
      <c r="P966" s="409"/>
      <c r="Q966" s="409"/>
      <c r="R966" s="409"/>
      <c r="S966" s="409"/>
      <c r="T966" s="409"/>
      <c r="U966" s="409"/>
      <c r="V966" s="409"/>
      <c r="W966" s="409"/>
      <c r="X966" s="409"/>
      <c r="Y966" s="409"/>
      <c r="Z966" s="409"/>
      <c r="AA966" s="409"/>
      <c r="AB966" s="409"/>
      <c r="AC966" s="409"/>
      <c r="AD966" s="409"/>
    </row>
    <row r="967" ht="16.5" customHeight="1">
      <c r="A967" s="409"/>
      <c r="B967" s="409"/>
      <c r="C967" s="409"/>
      <c r="D967" s="409"/>
      <c r="E967" s="409"/>
      <c r="F967" s="409"/>
      <c r="G967" s="409"/>
      <c r="H967" s="409"/>
      <c r="I967" s="409"/>
      <c r="J967" s="409"/>
      <c r="K967" s="409"/>
      <c r="L967" s="409"/>
      <c r="M967" s="409"/>
      <c r="N967" s="409"/>
      <c r="O967" s="409"/>
      <c r="P967" s="409"/>
      <c r="Q967" s="409"/>
      <c r="R967" s="409"/>
      <c r="S967" s="409"/>
      <c r="T967" s="409"/>
      <c r="U967" s="409"/>
      <c r="V967" s="409"/>
      <c r="W967" s="409"/>
      <c r="X967" s="409"/>
      <c r="Y967" s="409"/>
      <c r="Z967" s="409"/>
      <c r="AA967" s="409"/>
      <c r="AB967" s="409"/>
      <c r="AC967" s="409"/>
      <c r="AD967" s="409"/>
    </row>
    <row r="968" ht="16.5" customHeight="1">
      <c r="A968" s="409"/>
      <c r="B968" s="409"/>
      <c r="C968" s="409"/>
      <c r="D968" s="409"/>
      <c r="E968" s="409"/>
      <c r="F968" s="409"/>
      <c r="G968" s="409"/>
      <c r="H968" s="409"/>
      <c r="I968" s="409"/>
      <c r="J968" s="409"/>
      <c r="K968" s="409"/>
      <c r="L968" s="409"/>
      <c r="M968" s="409"/>
      <c r="N968" s="409"/>
      <c r="O968" s="409"/>
      <c r="P968" s="409"/>
      <c r="Q968" s="409"/>
      <c r="R968" s="409"/>
      <c r="S968" s="409"/>
      <c r="T968" s="409"/>
      <c r="U968" s="409"/>
      <c r="V968" s="409"/>
      <c r="W968" s="409"/>
      <c r="X968" s="409"/>
      <c r="Y968" s="409"/>
      <c r="Z968" s="409"/>
      <c r="AA968" s="409"/>
      <c r="AB968" s="409"/>
      <c r="AC968" s="409"/>
      <c r="AD968" s="409"/>
    </row>
    <row r="969" ht="16.5" customHeight="1">
      <c r="A969" s="409"/>
      <c r="B969" s="409"/>
      <c r="C969" s="409"/>
      <c r="D969" s="409"/>
      <c r="E969" s="409"/>
      <c r="F969" s="409"/>
      <c r="G969" s="409"/>
      <c r="H969" s="409"/>
      <c r="I969" s="409"/>
      <c r="J969" s="409"/>
      <c r="K969" s="409"/>
      <c r="L969" s="409"/>
      <c r="M969" s="409"/>
      <c r="N969" s="409"/>
      <c r="O969" s="409"/>
      <c r="P969" s="409"/>
      <c r="Q969" s="409"/>
      <c r="R969" s="409"/>
      <c r="S969" s="409"/>
      <c r="T969" s="409"/>
      <c r="U969" s="409"/>
      <c r="V969" s="409"/>
      <c r="W969" s="409"/>
      <c r="X969" s="409"/>
      <c r="Y969" s="409"/>
      <c r="Z969" s="409"/>
      <c r="AA969" s="409"/>
      <c r="AB969" s="409"/>
      <c r="AC969" s="409"/>
      <c r="AD969" s="409"/>
    </row>
    <row r="970" ht="16.5" customHeight="1">
      <c r="A970" s="409"/>
      <c r="B970" s="409"/>
      <c r="C970" s="409"/>
      <c r="D970" s="409"/>
      <c r="E970" s="409"/>
      <c r="F970" s="409"/>
      <c r="G970" s="409"/>
      <c r="H970" s="409"/>
      <c r="I970" s="409"/>
      <c r="J970" s="409"/>
      <c r="K970" s="409"/>
      <c r="L970" s="409"/>
      <c r="M970" s="409"/>
      <c r="N970" s="409"/>
      <c r="O970" s="409"/>
      <c r="P970" s="409"/>
      <c r="Q970" s="409"/>
      <c r="R970" s="409"/>
      <c r="S970" s="409"/>
      <c r="T970" s="409"/>
      <c r="U970" s="409"/>
      <c r="V970" s="409"/>
      <c r="W970" s="409"/>
      <c r="X970" s="409"/>
      <c r="Y970" s="409"/>
      <c r="Z970" s="409"/>
      <c r="AA970" s="409"/>
      <c r="AB970" s="409"/>
      <c r="AC970" s="409"/>
      <c r="AD970" s="409"/>
    </row>
    <row r="971" ht="16.5" customHeight="1">
      <c r="A971" s="409"/>
      <c r="B971" s="409"/>
      <c r="C971" s="409"/>
      <c r="D971" s="409"/>
      <c r="E971" s="409"/>
      <c r="F971" s="409"/>
      <c r="G971" s="409"/>
      <c r="H971" s="409"/>
      <c r="I971" s="409"/>
      <c r="J971" s="409"/>
      <c r="K971" s="409"/>
      <c r="L971" s="409"/>
      <c r="M971" s="409"/>
      <c r="N971" s="409"/>
      <c r="O971" s="409"/>
      <c r="P971" s="409"/>
      <c r="Q971" s="409"/>
      <c r="R971" s="409"/>
      <c r="S971" s="409"/>
      <c r="T971" s="409"/>
      <c r="U971" s="409"/>
      <c r="V971" s="409"/>
      <c r="W971" s="409"/>
      <c r="X971" s="409"/>
      <c r="Y971" s="409"/>
      <c r="Z971" s="409"/>
      <c r="AA971" s="409"/>
      <c r="AB971" s="409"/>
      <c r="AC971" s="409"/>
      <c r="AD971" s="409"/>
    </row>
    <row r="972" ht="16.5" customHeight="1">
      <c r="A972" s="409"/>
      <c r="B972" s="409"/>
      <c r="C972" s="409"/>
      <c r="D972" s="409"/>
      <c r="E972" s="409"/>
      <c r="F972" s="409"/>
      <c r="G972" s="409"/>
      <c r="H972" s="409"/>
      <c r="I972" s="409"/>
      <c r="J972" s="409"/>
      <c r="K972" s="409"/>
      <c r="L972" s="409"/>
      <c r="M972" s="409"/>
      <c r="N972" s="409"/>
      <c r="O972" s="409"/>
      <c r="P972" s="409"/>
      <c r="Q972" s="409"/>
      <c r="R972" s="409"/>
      <c r="S972" s="409"/>
      <c r="T972" s="409"/>
      <c r="U972" s="409"/>
      <c r="V972" s="409"/>
      <c r="W972" s="409"/>
      <c r="X972" s="409"/>
      <c r="Y972" s="409"/>
      <c r="Z972" s="409"/>
      <c r="AA972" s="409"/>
      <c r="AB972" s="409"/>
      <c r="AC972" s="409"/>
      <c r="AD972" s="409"/>
    </row>
    <row r="973" ht="16.5" customHeight="1">
      <c r="A973" s="409"/>
      <c r="B973" s="409"/>
      <c r="C973" s="409"/>
      <c r="D973" s="409"/>
      <c r="E973" s="409"/>
      <c r="F973" s="409"/>
      <c r="G973" s="409"/>
      <c r="H973" s="409"/>
      <c r="I973" s="409"/>
      <c r="J973" s="409"/>
      <c r="K973" s="409"/>
      <c r="L973" s="409"/>
      <c r="M973" s="409"/>
      <c r="N973" s="409"/>
      <c r="O973" s="409"/>
      <c r="P973" s="409"/>
      <c r="Q973" s="409"/>
      <c r="R973" s="409"/>
      <c r="S973" s="409"/>
      <c r="T973" s="409"/>
      <c r="U973" s="409"/>
      <c r="V973" s="409"/>
      <c r="W973" s="409"/>
      <c r="X973" s="409"/>
      <c r="Y973" s="409"/>
      <c r="Z973" s="409"/>
      <c r="AA973" s="409"/>
      <c r="AB973" s="409"/>
      <c r="AC973" s="409"/>
      <c r="AD973" s="409"/>
    </row>
    <row r="974" ht="16.5" customHeight="1">
      <c r="A974" s="409"/>
      <c r="B974" s="409"/>
      <c r="C974" s="409"/>
      <c r="D974" s="409"/>
      <c r="E974" s="409"/>
      <c r="F974" s="409"/>
      <c r="G974" s="409"/>
      <c r="H974" s="409"/>
      <c r="I974" s="409"/>
      <c r="J974" s="409"/>
      <c r="K974" s="409"/>
      <c r="L974" s="409"/>
      <c r="M974" s="409"/>
      <c r="N974" s="409"/>
      <c r="O974" s="409"/>
      <c r="P974" s="409"/>
      <c r="Q974" s="409"/>
      <c r="R974" s="409"/>
      <c r="S974" s="409"/>
      <c r="T974" s="409"/>
      <c r="U974" s="409"/>
      <c r="V974" s="409"/>
      <c r="W974" s="409"/>
      <c r="X974" s="409"/>
      <c r="Y974" s="409"/>
      <c r="Z974" s="409"/>
      <c r="AA974" s="409"/>
      <c r="AB974" s="409"/>
      <c r="AC974" s="409"/>
      <c r="AD974" s="409"/>
    </row>
    <row r="975" ht="16.5" customHeight="1">
      <c r="A975" s="409"/>
      <c r="B975" s="409"/>
      <c r="C975" s="409"/>
      <c r="D975" s="409"/>
      <c r="E975" s="409"/>
      <c r="F975" s="409"/>
      <c r="G975" s="409"/>
      <c r="H975" s="409"/>
      <c r="I975" s="409"/>
      <c r="J975" s="409"/>
      <c r="K975" s="409"/>
      <c r="L975" s="409"/>
      <c r="M975" s="409"/>
      <c r="N975" s="409"/>
      <c r="O975" s="409"/>
      <c r="P975" s="409"/>
      <c r="Q975" s="409"/>
      <c r="R975" s="409"/>
      <c r="S975" s="409"/>
      <c r="T975" s="409"/>
      <c r="U975" s="409"/>
      <c r="V975" s="409"/>
      <c r="W975" s="409"/>
      <c r="X975" s="409"/>
      <c r="Y975" s="409"/>
      <c r="Z975" s="409"/>
      <c r="AA975" s="409"/>
      <c r="AB975" s="409"/>
      <c r="AC975" s="409"/>
      <c r="AD975" s="409"/>
    </row>
    <row r="976" ht="16.5" customHeight="1">
      <c r="A976" s="409"/>
      <c r="B976" s="409"/>
      <c r="C976" s="409"/>
      <c r="D976" s="409"/>
      <c r="E976" s="409"/>
      <c r="F976" s="409"/>
      <c r="G976" s="409"/>
      <c r="H976" s="409"/>
      <c r="I976" s="409"/>
      <c r="J976" s="409"/>
      <c r="K976" s="409"/>
      <c r="L976" s="409"/>
      <c r="M976" s="409"/>
      <c r="N976" s="409"/>
      <c r="O976" s="409"/>
      <c r="P976" s="409"/>
      <c r="Q976" s="409"/>
      <c r="R976" s="409"/>
      <c r="S976" s="409"/>
      <c r="T976" s="409"/>
      <c r="U976" s="409"/>
      <c r="V976" s="409"/>
      <c r="W976" s="409"/>
      <c r="X976" s="409"/>
      <c r="Y976" s="409"/>
      <c r="Z976" s="409"/>
      <c r="AA976" s="409"/>
      <c r="AB976" s="409"/>
      <c r="AC976" s="409"/>
      <c r="AD976" s="409"/>
    </row>
    <row r="977" ht="16.5" customHeight="1">
      <c r="A977" s="409"/>
      <c r="B977" s="409"/>
      <c r="C977" s="409"/>
      <c r="D977" s="409"/>
      <c r="E977" s="409"/>
      <c r="F977" s="409"/>
      <c r="G977" s="409"/>
      <c r="H977" s="409"/>
      <c r="I977" s="409"/>
      <c r="J977" s="409"/>
      <c r="K977" s="409"/>
      <c r="L977" s="409"/>
      <c r="M977" s="409"/>
      <c r="N977" s="409"/>
      <c r="O977" s="409"/>
      <c r="P977" s="409"/>
      <c r="Q977" s="409"/>
      <c r="R977" s="409"/>
      <c r="S977" s="409"/>
      <c r="T977" s="409"/>
      <c r="U977" s="409"/>
      <c r="V977" s="409"/>
      <c r="W977" s="409"/>
      <c r="X977" s="409"/>
      <c r="Y977" s="409"/>
      <c r="Z977" s="409"/>
      <c r="AA977" s="409"/>
      <c r="AB977" s="409"/>
      <c r="AC977" s="409"/>
      <c r="AD977" s="409"/>
    </row>
    <row r="978" ht="16.5" customHeight="1">
      <c r="A978" s="409"/>
      <c r="B978" s="409"/>
      <c r="C978" s="409"/>
      <c r="D978" s="409"/>
      <c r="E978" s="409"/>
      <c r="F978" s="409"/>
      <c r="G978" s="409"/>
      <c r="H978" s="409"/>
      <c r="I978" s="409"/>
      <c r="J978" s="409"/>
      <c r="K978" s="409"/>
      <c r="L978" s="409"/>
      <c r="M978" s="409"/>
      <c r="N978" s="409"/>
      <c r="O978" s="409"/>
      <c r="P978" s="409"/>
      <c r="Q978" s="409"/>
      <c r="R978" s="409"/>
      <c r="S978" s="409"/>
      <c r="T978" s="409"/>
      <c r="U978" s="409"/>
      <c r="V978" s="409"/>
      <c r="W978" s="409"/>
      <c r="X978" s="409"/>
      <c r="Y978" s="409"/>
      <c r="Z978" s="409"/>
      <c r="AA978" s="409"/>
      <c r="AB978" s="409"/>
      <c r="AC978" s="409"/>
      <c r="AD978" s="409"/>
    </row>
    <row r="979" ht="16.5" customHeight="1">
      <c r="A979" s="409"/>
      <c r="B979" s="409"/>
      <c r="C979" s="409"/>
      <c r="D979" s="409"/>
      <c r="E979" s="409"/>
      <c r="F979" s="409"/>
      <c r="G979" s="409"/>
      <c r="H979" s="409"/>
      <c r="I979" s="409"/>
      <c r="J979" s="409"/>
      <c r="K979" s="409"/>
      <c r="L979" s="409"/>
      <c r="M979" s="409"/>
      <c r="N979" s="409"/>
      <c r="O979" s="409"/>
      <c r="P979" s="409"/>
      <c r="Q979" s="409"/>
      <c r="R979" s="409"/>
      <c r="S979" s="409"/>
      <c r="T979" s="409"/>
      <c r="U979" s="409"/>
      <c r="V979" s="409"/>
      <c r="W979" s="409"/>
      <c r="X979" s="409"/>
      <c r="Y979" s="409"/>
      <c r="Z979" s="409"/>
      <c r="AA979" s="409"/>
      <c r="AB979" s="409"/>
      <c r="AC979" s="409"/>
      <c r="AD979" s="409"/>
    </row>
    <row r="980" ht="16.5" customHeight="1">
      <c r="A980" s="409"/>
      <c r="B980" s="409"/>
      <c r="C980" s="409"/>
      <c r="D980" s="409"/>
      <c r="E980" s="409"/>
      <c r="F980" s="409"/>
      <c r="G980" s="409"/>
      <c r="H980" s="409"/>
      <c r="I980" s="409"/>
      <c r="J980" s="409"/>
      <c r="K980" s="409"/>
      <c r="L980" s="409"/>
      <c r="M980" s="409"/>
      <c r="N980" s="409"/>
      <c r="O980" s="409"/>
      <c r="P980" s="409"/>
      <c r="Q980" s="409"/>
      <c r="R980" s="409"/>
      <c r="S980" s="409"/>
      <c r="T980" s="409"/>
      <c r="U980" s="409"/>
      <c r="V980" s="409"/>
      <c r="W980" s="409"/>
      <c r="X980" s="409"/>
      <c r="Y980" s="409"/>
      <c r="Z980" s="409"/>
      <c r="AA980" s="409"/>
      <c r="AB980" s="409"/>
      <c r="AC980" s="409"/>
      <c r="AD980" s="409"/>
    </row>
    <row r="981" ht="16.5" customHeight="1">
      <c r="A981" s="409"/>
      <c r="B981" s="409"/>
      <c r="C981" s="409"/>
      <c r="D981" s="409"/>
      <c r="E981" s="409"/>
      <c r="F981" s="409"/>
      <c r="G981" s="409"/>
      <c r="H981" s="409"/>
      <c r="I981" s="409"/>
      <c r="J981" s="409"/>
      <c r="K981" s="409"/>
      <c r="L981" s="409"/>
      <c r="M981" s="409"/>
      <c r="N981" s="409"/>
      <c r="O981" s="409"/>
      <c r="P981" s="409"/>
      <c r="Q981" s="409"/>
      <c r="R981" s="409"/>
      <c r="S981" s="409"/>
      <c r="T981" s="409"/>
      <c r="U981" s="409"/>
      <c r="V981" s="409"/>
      <c r="W981" s="409"/>
      <c r="X981" s="409"/>
      <c r="Y981" s="409"/>
      <c r="Z981" s="409"/>
      <c r="AA981" s="409"/>
      <c r="AB981" s="409"/>
      <c r="AC981" s="409"/>
      <c r="AD981" s="409"/>
    </row>
    <row r="982" ht="16.5" customHeight="1">
      <c r="A982" s="409"/>
      <c r="B982" s="409"/>
      <c r="C982" s="409"/>
      <c r="D982" s="409"/>
      <c r="E982" s="409"/>
      <c r="F982" s="409"/>
      <c r="G982" s="409"/>
      <c r="H982" s="409"/>
      <c r="I982" s="409"/>
      <c r="J982" s="409"/>
      <c r="K982" s="409"/>
      <c r="L982" s="409"/>
      <c r="M982" s="409"/>
      <c r="N982" s="409"/>
      <c r="O982" s="409"/>
      <c r="P982" s="409"/>
      <c r="Q982" s="409"/>
      <c r="R982" s="409"/>
      <c r="S982" s="409"/>
      <c r="T982" s="409"/>
      <c r="U982" s="409"/>
      <c r="V982" s="409"/>
      <c r="W982" s="409"/>
      <c r="X982" s="409"/>
      <c r="Y982" s="409"/>
      <c r="Z982" s="409"/>
      <c r="AA982" s="409"/>
      <c r="AB982" s="409"/>
      <c r="AC982" s="409"/>
      <c r="AD982" s="409"/>
    </row>
    <row r="983" ht="16.5" customHeight="1">
      <c r="A983" s="409"/>
      <c r="B983" s="409"/>
      <c r="C983" s="409"/>
      <c r="D983" s="409"/>
      <c r="E983" s="409"/>
      <c r="F983" s="409"/>
      <c r="G983" s="409"/>
      <c r="H983" s="409"/>
      <c r="I983" s="409"/>
      <c r="J983" s="409"/>
      <c r="K983" s="409"/>
      <c r="L983" s="409"/>
      <c r="M983" s="409"/>
      <c r="N983" s="409"/>
      <c r="O983" s="409"/>
      <c r="P983" s="409"/>
      <c r="Q983" s="409"/>
      <c r="R983" s="409"/>
      <c r="S983" s="409"/>
      <c r="T983" s="409"/>
      <c r="U983" s="409"/>
      <c r="V983" s="409"/>
      <c r="W983" s="409"/>
      <c r="X983" s="409"/>
      <c r="Y983" s="409"/>
      <c r="Z983" s="409"/>
      <c r="AA983" s="409"/>
      <c r="AB983" s="409"/>
      <c r="AC983" s="409"/>
      <c r="AD983" s="409"/>
    </row>
    <row r="984" ht="16.5" customHeight="1">
      <c r="A984" s="409"/>
      <c r="B984" s="409"/>
      <c r="C984" s="409"/>
      <c r="D984" s="409"/>
      <c r="E984" s="409"/>
      <c r="F984" s="409"/>
      <c r="G984" s="409"/>
      <c r="H984" s="409"/>
      <c r="I984" s="409"/>
      <c r="J984" s="409"/>
      <c r="K984" s="409"/>
      <c r="L984" s="409"/>
      <c r="M984" s="409"/>
      <c r="N984" s="409"/>
      <c r="O984" s="409"/>
      <c r="P984" s="409"/>
      <c r="Q984" s="409"/>
      <c r="R984" s="409"/>
      <c r="S984" s="409"/>
      <c r="T984" s="409"/>
      <c r="U984" s="409"/>
      <c r="V984" s="409"/>
      <c r="W984" s="409"/>
      <c r="X984" s="409"/>
      <c r="Y984" s="409"/>
      <c r="Z984" s="409"/>
      <c r="AA984" s="409"/>
      <c r="AB984" s="409"/>
      <c r="AC984" s="409"/>
      <c r="AD984" s="409"/>
    </row>
    <row r="985" ht="16.5" customHeight="1">
      <c r="A985" s="409"/>
      <c r="B985" s="409"/>
      <c r="C985" s="409"/>
      <c r="D985" s="409"/>
      <c r="E985" s="409"/>
      <c r="F985" s="409"/>
      <c r="G985" s="409"/>
      <c r="H985" s="409"/>
      <c r="I985" s="409"/>
      <c r="J985" s="409"/>
      <c r="K985" s="409"/>
      <c r="L985" s="409"/>
      <c r="M985" s="409"/>
      <c r="N985" s="409"/>
      <c r="O985" s="409"/>
      <c r="P985" s="409"/>
      <c r="Q985" s="409"/>
      <c r="R985" s="409"/>
      <c r="S985" s="409"/>
      <c r="T985" s="409"/>
      <c r="U985" s="409"/>
      <c r="V985" s="409"/>
      <c r="W985" s="409"/>
      <c r="X985" s="409"/>
      <c r="Y985" s="409"/>
      <c r="Z985" s="409"/>
      <c r="AA985" s="409"/>
      <c r="AB985" s="409"/>
      <c r="AC985" s="409"/>
      <c r="AD985" s="409"/>
    </row>
    <row r="986" ht="16.5" customHeight="1">
      <c r="A986" s="409"/>
      <c r="B986" s="409"/>
      <c r="C986" s="409"/>
      <c r="D986" s="409"/>
      <c r="E986" s="409"/>
      <c r="F986" s="409"/>
      <c r="G986" s="409"/>
      <c r="H986" s="409"/>
      <c r="I986" s="409"/>
      <c r="J986" s="409"/>
      <c r="K986" s="409"/>
      <c r="L986" s="409"/>
      <c r="M986" s="409"/>
      <c r="N986" s="409"/>
      <c r="O986" s="409"/>
      <c r="P986" s="409"/>
      <c r="Q986" s="409"/>
      <c r="R986" s="409"/>
      <c r="S986" s="409"/>
      <c r="T986" s="409"/>
      <c r="U986" s="409"/>
      <c r="V986" s="409"/>
      <c r="W986" s="409"/>
      <c r="X986" s="409"/>
      <c r="Y986" s="409"/>
      <c r="Z986" s="409"/>
      <c r="AA986" s="409"/>
      <c r="AB986" s="409"/>
      <c r="AC986" s="409"/>
      <c r="AD986" s="409"/>
    </row>
    <row r="987" ht="16.5" customHeight="1">
      <c r="A987" s="409"/>
      <c r="B987" s="409"/>
      <c r="C987" s="409"/>
      <c r="D987" s="409"/>
      <c r="E987" s="409"/>
      <c r="F987" s="409"/>
      <c r="G987" s="409"/>
      <c r="H987" s="409"/>
      <c r="I987" s="409"/>
      <c r="J987" s="409"/>
      <c r="K987" s="409"/>
      <c r="L987" s="409"/>
      <c r="M987" s="409"/>
      <c r="N987" s="409"/>
      <c r="O987" s="409"/>
      <c r="P987" s="409"/>
      <c r="Q987" s="409"/>
      <c r="R987" s="409"/>
      <c r="S987" s="409"/>
      <c r="T987" s="409"/>
      <c r="U987" s="409"/>
      <c r="V987" s="409"/>
      <c r="W987" s="409"/>
      <c r="X987" s="409"/>
      <c r="Y987" s="409"/>
      <c r="Z987" s="409"/>
      <c r="AA987" s="409"/>
      <c r="AB987" s="409"/>
      <c r="AC987" s="409"/>
      <c r="AD987" s="409"/>
    </row>
    <row r="988" ht="16.5" customHeight="1">
      <c r="A988" s="409"/>
      <c r="B988" s="409"/>
      <c r="C988" s="409"/>
      <c r="D988" s="409"/>
      <c r="E988" s="409"/>
      <c r="F988" s="409"/>
      <c r="G988" s="409"/>
      <c r="H988" s="409"/>
      <c r="I988" s="409"/>
      <c r="J988" s="409"/>
      <c r="K988" s="409"/>
      <c r="L988" s="409"/>
      <c r="M988" s="409"/>
      <c r="N988" s="409"/>
      <c r="O988" s="409"/>
      <c r="P988" s="409"/>
      <c r="Q988" s="409"/>
      <c r="R988" s="409"/>
      <c r="S988" s="409"/>
      <c r="T988" s="409"/>
      <c r="U988" s="409"/>
      <c r="V988" s="409"/>
      <c r="W988" s="409"/>
      <c r="X988" s="409"/>
      <c r="Y988" s="409"/>
      <c r="Z988" s="409"/>
      <c r="AA988" s="409"/>
      <c r="AB988" s="409"/>
      <c r="AC988" s="409"/>
      <c r="AD988" s="409"/>
    </row>
    <row r="989" ht="16.5" customHeight="1">
      <c r="A989" s="409"/>
      <c r="B989" s="409"/>
      <c r="C989" s="409"/>
      <c r="D989" s="409"/>
      <c r="E989" s="409"/>
      <c r="F989" s="409"/>
      <c r="G989" s="409"/>
      <c r="H989" s="409"/>
      <c r="I989" s="409"/>
      <c r="J989" s="409"/>
      <c r="K989" s="409"/>
      <c r="L989" s="409"/>
      <c r="M989" s="409"/>
      <c r="N989" s="409"/>
      <c r="O989" s="409"/>
      <c r="P989" s="409"/>
      <c r="Q989" s="409"/>
      <c r="R989" s="409"/>
      <c r="S989" s="409"/>
      <c r="T989" s="409"/>
      <c r="U989" s="409"/>
      <c r="V989" s="409"/>
      <c r="W989" s="409"/>
      <c r="X989" s="409"/>
      <c r="Y989" s="409"/>
      <c r="Z989" s="409"/>
      <c r="AA989" s="409"/>
      <c r="AB989" s="409"/>
      <c r="AC989" s="409"/>
      <c r="AD989" s="409"/>
    </row>
    <row r="990" ht="16.5" customHeight="1">
      <c r="A990" s="409"/>
      <c r="B990" s="409"/>
      <c r="C990" s="409"/>
      <c r="D990" s="409"/>
      <c r="E990" s="409"/>
      <c r="F990" s="409"/>
      <c r="G990" s="409"/>
      <c r="H990" s="409"/>
      <c r="I990" s="409"/>
      <c r="J990" s="409"/>
      <c r="K990" s="409"/>
      <c r="L990" s="409"/>
      <c r="M990" s="409"/>
      <c r="N990" s="409"/>
      <c r="O990" s="409"/>
      <c r="P990" s="409"/>
      <c r="Q990" s="409"/>
      <c r="R990" s="409"/>
      <c r="S990" s="409"/>
      <c r="T990" s="409"/>
      <c r="U990" s="409"/>
      <c r="V990" s="409"/>
      <c r="W990" s="409"/>
      <c r="X990" s="409"/>
      <c r="Y990" s="409"/>
      <c r="Z990" s="409"/>
      <c r="AA990" s="409"/>
      <c r="AB990" s="409"/>
      <c r="AC990" s="409"/>
      <c r="AD990" s="409"/>
    </row>
    <row r="991" ht="16.5" customHeight="1">
      <c r="A991" s="409"/>
      <c r="B991" s="409"/>
      <c r="C991" s="409"/>
      <c r="D991" s="409"/>
      <c r="E991" s="409"/>
      <c r="F991" s="409"/>
      <c r="G991" s="409"/>
      <c r="H991" s="409"/>
      <c r="I991" s="409"/>
      <c r="J991" s="409"/>
      <c r="K991" s="409"/>
      <c r="L991" s="409"/>
      <c r="M991" s="409"/>
      <c r="N991" s="409"/>
      <c r="O991" s="409"/>
      <c r="P991" s="409"/>
      <c r="Q991" s="409"/>
      <c r="R991" s="409"/>
      <c r="S991" s="409"/>
      <c r="T991" s="409"/>
      <c r="U991" s="409"/>
      <c r="V991" s="409"/>
      <c r="W991" s="409"/>
      <c r="X991" s="409"/>
      <c r="Y991" s="409"/>
      <c r="Z991" s="409"/>
      <c r="AA991" s="409"/>
      <c r="AB991" s="409"/>
      <c r="AC991" s="409"/>
      <c r="AD991" s="409"/>
    </row>
    <row r="992" ht="16.5" customHeight="1">
      <c r="A992" s="409"/>
      <c r="B992" s="409"/>
      <c r="C992" s="409"/>
      <c r="D992" s="409"/>
      <c r="E992" s="409"/>
      <c r="F992" s="409"/>
      <c r="G992" s="409"/>
      <c r="H992" s="409"/>
      <c r="I992" s="409"/>
      <c r="J992" s="409"/>
      <c r="K992" s="409"/>
      <c r="L992" s="409"/>
      <c r="M992" s="409"/>
      <c r="N992" s="409"/>
      <c r="O992" s="409"/>
      <c r="P992" s="409"/>
      <c r="Q992" s="409"/>
      <c r="R992" s="409"/>
      <c r="S992" s="409"/>
      <c r="T992" s="409"/>
      <c r="U992" s="409"/>
      <c r="V992" s="409"/>
      <c r="W992" s="409"/>
      <c r="X992" s="409"/>
      <c r="Y992" s="409"/>
      <c r="Z992" s="409"/>
      <c r="AA992" s="409"/>
      <c r="AB992" s="409"/>
      <c r="AC992" s="409"/>
      <c r="AD992" s="409"/>
    </row>
    <row r="993" ht="16.5" customHeight="1">
      <c r="A993" s="409"/>
      <c r="B993" s="409"/>
      <c r="C993" s="409"/>
      <c r="D993" s="409"/>
      <c r="E993" s="409"/>
      <c r="F993" s="409"/>
      <c r="G993" s="409"/>
      <c r="H993" s="409"/>
      <c r="I993" s="409"/>
      <c r="J993" s="409"/>
      <c r="K993" s="409"/>
      <c r="L993" s="409"/>
      <c r="M993" s="409"/>
      <c r="N993" s="409"/>
      <c r="O993" s="409"/>
      <c r="P993" s="409"/>
      <c r="Q993" s="409"/>
      <c r="R993" s="409"/>
      <c r="S993" s="409"/>
      <c r="T993" s="409"/>
      <c r="U993" s="409"/>
      <c r="V993" s="409"/>
      <c r="W993" s="409"/>
      <c r="X993" s="409"/>
      <c r="Y993" s="409"/>
      <c r="Z993" s="409"/>
      <c r="AA993" s="409"/>
      <c r="AB993" s="409"/>
      <c r="AC993" s="409"/>
      <c r="AD993" s="409"/>
    </row>
    <row r="994" ht="16.5" customHeight="1">
      <c r="A994" s="409"/>
      <c r="B994" s="409"/>
      <c r="C994" s="409"/>
      <c r="D994" s="409"/>
      <c r="E994" s="409"/>
      <c r="F994" s="409"/>
      <c r="G994" s="409"/>
      <c r="H994" s="409"/>
      <c r="I994" s="409"/>
      <c r="J994" s="409"/>
      <c r="K994" s="409"/>
      <c r="L994" s="409"/>
      <c r="M994" s="409"/>
      <c r="N994" s="409"/>
      <c r="O994" s="409"/>
      <c r="P994" s="409"/>
      <c r="Q994" s="409"/>
      <c r="R994" s="409"/>
      <c r="S994" s="409"/>
      <c r="T994" s="409"/>
      <c r="U994" s="409"/>
      <c r="V994" s="409"/>
      <c r="W994" s="409"/>
      <c r="X994" s="409"/>
      <c r="Y994" s="409"/>
      <c r="Z994" s="409"/>
      <c r="AA994" s="409"/>
      <c r="AB994" s="409"/>
      <c r="AC994" s="409"/>
      <c r="AD994" s="409"/>
    </row>
    <row r="995" ht="16.5" customHeight="1">
      <c r="A995" s="409"/>
      <c r="B995" s="409"/>
      <c r="C995" s="409"/>
      <c r="D995" s="409"/>
      <c r="E995" s="409"/>
      <c r="F995" s="409"/>
      <c r="G995" s="409"/>
      <c r="H995" s="409"/>
      <c r="I995" s="409"/>
      <c r="J995" s="409"/>
      <c r="K995" s="409"/>
      <c r="L995" s="409"/>
      <c r="M995" s="409"/>
      <c r="N995" s="409"/>
      <c r="O995" s="409"/>
      <c r="P995" s="409"/>
      <c r="Q995" s="409"/>
      <c r="R995" s="409"/>
      <c r="S995" s="409"/>
      <c r="T995" s="409"/>
      <c r="U995" s="409"/>
      <c r="V995" s="409"/>
      <c r="W995" s="409"/>
      <c r="X995" s="409"/>
      <c r="Y995" s="409"/>
      <c r="Z995" s="409"/>
      <c r="AA995" s="409"/>
      <c r="AB995" s="409"/>
      <c r="AC995" s="409"/>
      <c r="AD995" s="409"/>
    </row>
    <row r="996" ht="16.5" customHeight="1">
      <c r="A996" s="409"/>
      <c r="B996" s="409"/>
      <c r="C996" s="409"/>
      <c r="D996" s="409"/>
      <c r="E996" s="409"/>
      <c r="F996" s="409"/>
      <c r="G996" s="409"/>
      <c r="H996" s="409"/>
      <c r="I996" s="409"/>
      <c r="J996" s="409"/>
      <c r="K996" s="409"/>
      <c r="L996" s="409"/>
      <c r="M996" s="409"/>
      <c r="N996" s="409"/>
      <c r="O996" s="409"/>
      <c r="P996" s="409"/>
      <c r="Q996" s="409"/>
      <c r="R996" s="409"/>
      <c r="S996" s="409"/>
      <c r="T996" s="409"/>
      <c r="U996" s="409"/>
      <c r="V996" s="409"/>
      <c r="W996" s="409"/>
      <c r="X996" s="409"/>
      <c r="Y996" s="409"/>
      <c r="Z996" s="409"/>
      <c r="AA996" s="409"/>
      <c r="AB996" s="409"/>
      <c r="AC996" s="409"/>
      <c r="AD996" s="409"/>
    </row>
    <row r="997" ht="16.5" customHeight="1">
      <c r="A997" s="409"/>
      <c r="B997" s="409"/>
      <c r="C997" s="409"/>
      <c r="D997" s="409"/>
      <c r="E997" s="409"/>
      <c r="F997" s="409"/>
      <c r="G997" s="409"/>
      <c r="H997" s="409"/>
      <c r="I997" s="409"/>
      <c r="J997" s="409"/>
      <c r="K997" s="409"/>
      <c r="L997" s="409"/>
      <c r="M997" s="409"/>
      <c r="N997" s="409"/>
      <c r="O997" s="409"/>
      <c r="P997" s="409"/>
      <c r="Q997" s="409"/>
      <c r="R997" s="409"/>
      <c r="S997" s="409"/>
      <c r="T997" s="409"/>
      <c r="U997" s="409"/>
      <c r="V997" s="409"/>
      <c r="W997" s="409"/>
      <c r="X997" s="409"/>
      <c r="Y997" s="409"/>
      <c r="Z997" s="409"/>
      <c r="AA997" s="409"/>
      <c r="AB997" s="409"/>
      <c r="AC997" s="409"/>
      <c r="AD997" s="409"/>
    </row>
    <row r="998" ht="16.5" customHeight="1">
      <c r="A998" s="409"/>
      <c r="B998" s="409"/>
      <c r="C998" s="409"/>
      <c r="D998" s="409"/>
      <c r="E998" s="409"/>
      <c r="F998" s="409"/>
      <c r="G998" s="409"/>
      <c r="H998" s="409"/>
      <c r="I998" s="409"/>
      <c r="J998" s="409"/>
      <c r="K998" s="409"/>
      <c r="L998" s="409"/>
      <c r="M998" s="409"/>
      <c r="N998" s="409"/>
      <c r="O998" s="409"/>
      <c r="P998" s="409"/>
      <c r="Q998" s="409"/>
      <c r="R998" s="409"/>
      <c r="S998" s="409"/>
      <c r="T998" s="409"/>
      <c r="U998" s="409"/>
      <c r="V998" s="409"/>
      <c r="W998" s="409"/>
      <c r="X998" s="409"/>
      <c r="Y998" s="409"/>
      <c r="Z998" s="409"/>
      <c r="AA998" s="409"/>
      <c r="AB998" s="409"/>
      <c r="AC998" s="409"/>
      <c r="AD998" s="409"/>
    </row>
    <row r="999" ht="16.5" customHeight="1">
      <c r="A999" s="409"/>
      <c r="B999" s="409"/>
      <c r="C999" s="409"/>
      <c r="D999" s="409"/>
      <c r="E999" s="409"/>
      <c r="F999" s="409"/>
      <c r="G999" s="409"/>
      <c r="H999" s="409"/>
      <c r="I999" s="409"/>
      <c r="J999" s="409"/>
      <c r="K999" s="409"/>
      <c r="L999" s="409"/>
      <c r="M999" s="409"/>
      <c r="N999" s="409"/>
      <c r="O999" s="409"/>
      <c r="P999" s="409"/>
      <c r="Q999" s="409"/>
      <c r="R999" s="409"/>
      <c r="S999" s="409"/>
      <c r="T999" s="409"/>
      <c r="U999" s="409"/>
      <c r="V999" s="409"/>
      <c r="W999" s="409"/>
      <c r="X999" s="409"/>
      <c r="Y999" s="409"/>
      <c r="Z999" s="409"/>
      <c r="AA999" s="409"/>
      <c r="AB999" s="409"/>
      <c r="AC999" s="409"/>
      <c r="AD999" s="409"/>
    </row>
    <row r="1000" ht="16.5" customHeight="1">
      <c r="A1000" s="409"/>
      <c r="B1000" s="409"/>
      <c r="C1000" s="409"/>
      <c r="D1000" s="409"/>
      <c r="E1000" s="409"/>
      <c r="F1000" s="409"/>
      <c r="G1000" s="409"/>
      <c r="H1000" s="409"/>
      <c r="I1000" s="409"/>
      <c r="J1000" s="409"/>
      <c r="K1000" s="409"/>
      <c r="L1000" s="409"/>
      <c r="M1000" s="409"/>
      <c r="N1000" s="409"/>
      <c r="O1000" s="409"/>
      <c r="P1000" s="409"/>
      <c r="Q1000" s="409"/>
      <c r="R1000" s="409"/>
      <c r="S1000" s="409"/>
      <c r="T1000" s="409"/>
      <c r="U1000" s="409"/>
      <c r="V1000" s="409"/>
      <c r="W1000" s="409"/>
      <c r="X1000" s="409"/>
      <c r="Y1000" s="409"/>
      <c r="Z1000" s="409"/>
      <c r="AA1000" s="409"/>
      <c r="AB1000" s="409"/>
      <c r="AC1000" s="409"/>
      <c r="AD1000" s="409"/>
    </row>
  </sheetData>
  <mergeCells count="10">
    <mergeCell ref="C83:D83"/>
    <mergeCell ref="F83:G83"/>
    <mergeCell ref="A1:D2"/>
    <mergeCell ref="F1:J2"/>
    <mergeCell ref="B77:C77"/>
    <mergeCell ref="G77:H77"/>
    <mergeCell ref="C78:D78"/>
    <mergeCell ref="H78:I78"/>
    <mergeCell ref="A83:B83"/>
    <mergeCell ref="H83:J83"/>
  </mergeCells>
  <printOptions horizontalCentered="1" verticalCentered="1"/>
  <pageMargins bottom="0.138194444444444" footer="0.0" header="0.0" left="0.447916666666667" right="0.448611111111111" top="0.177777777777778"/>
  <pageSetup paperSize="9" scale="71" orientation="portrait" pageOrder="overThenDown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49.57"/>
    <col customWidth="1" min="3" max="3" width="22.29"/>
    <col customWidth="1" min="4" max="4" width="14.57"/>
    <col customWidth="1" min="5" max="5" width="20.14"/>
    <col customWidth="1" min="6" max="6" width="10.43"/>
    <col customWidth="1" min="7" max="7" width="10.86"/>
    <col customWidth="1" min="8" max="8" width="54.29"/>
    <col customWidth="1" min="9" max="9" width="23.57"/>
    <col customWidth="1" min="10" max="10" width="23.14"/>
    <col customWidth="1" min="11" max="11" width="27.57"/>
    <col customWidth="1" min="12" max="31" width="12.0"/>
  </cols>
  <sheetData>
    <row r="1" ht="16.5" customHeight="1">
      <c r="A1" s="496" t="s">
        <v>710</v>
      </c>
      <c r="B1" s="265"/>
      <c r="C1" s="265"/>
      <c r="D1" s="265"/>
      <c r="E1" s="266"/>
      <c r="F1" s="497"/>
      <c r="G1" s="496" t="str">
        <f>A1</f>
        <v>PAGAMENTO TAXA CONDOMÍNIOS ISOLADOS JUNHO PARA O BP DE JULHO 2024</v>
      </c>
      <c r="H1" s="265"/>
      <c r="I1" s="265"/>
      <c r="J1" s="265"/>
      <c r="K1" s="266"/>
      <c r="L1" s="497"/>
      <c r="M1" s="497"/>
      <c r="N1" s="497"/>
      <c r="O1" s="497"/>
      <c r="P1" s="497"/>
      <c r="Q1" s="497"/>
      <c r="R1" s="497"/>
      <c r="S1" s="497"/>
      <c r="T1" s="497"/>
      <c r="U1" s="497"/>
      <c r="V1" s="497"/>
      <c r="W1" s="497"/>
      <c r="X1" s="497"/>
      <c r="Y1" s="497"/>
      <c r="Z1" s="497"/>
      <c r="AA1" s="497"/>
      <c r="AB1" s="497"/>
      <c r="AC1" s="497"/>
      <c r="AD1" s="497"/>
      <c r="AE1" s="497"/>
    </row>
    <row r="2" ht="16.5" customHeight="1">
      <c r="A2" s="267"/>
      <c r="B2" s="268"/>
      <c r="C2" s="268"/>
      <c r="D2" s="268"/>
      <c r="E2" s="269"/>
      <c r="F2" s="497"/>
      <c r="G2" s="267"/>
      <c r="H2" s="268"/>
      <c r="I2" s="268"/>
      <c r="J2" s="268"/>
      <c r="K2" s="269"/>
      <c r="L2" s="497"/>
      <c r="M2" s="497"/>
      <c r="N2" s="497"/>
      <c r="O2" s="497"/>
      <c r="P2" s="497"/>
      <c r="Q2" s="497"/>
      <c r="R2" s="497"/>
      <c r="S2" s="497"/>
      <c r="T2" s="497"/>
      <c r="U2" s="497"/>
      <c r="V2" s="497"/>
      <c r="W2" s="497"/>
      <c r="X2" s="497"/>
      <c r="Y2" s="497"/>
      <c r="Z2" s="497"/>
      <c r="AA2" s="497"/>
      <c r="AB2" s="497"/>
      <c r="AC2" s="497"/>
      <c r="AD2" s="497"/>
      <c r="AE2" s="497"/>
    </row>
    <row r="3" ht="16.5" customHeight="1">
      <c r="A3" s="498"/>
      <c r="B3" s="499" t="s">
        <v>337</v>
      </c>
      <c r="C3" s="499" t="s">
        <v>561</v>
      </c>
      <c r="D3" s="499" t="s">
        <v>562</v>
      </c>
      <c r="E3" s="500"/>
      <c r="F3" s="497"/>
      <c r="G3" s="498"/>
      <c r="H3" s="500" t="s">
        <v>337</v>
      </c>
      <c r="I3" s="500" t="s">
        <v>561</v>
      </c>
      <c r="J3" s="500" t="s">
        <v>562</v>
      </c>
      <c r="K3" s="501" t="s">
        <v>372</v>
      </c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</row>
    <row r="4" ht="16.5" customHeight="1">
      <c r="A4" s="502">
        <v>1.0</v>
      </c>
      <c r="B4" s="503" t="s">
        <v>630</v>
      </c>
      <c r="C4" s="504">
        <f>745.53-119.11</f>
        <v>626.42</v>
      </c>
      <c r="D4" s="505">
        <v>45453.0</v>
      </c>
      <c r="E4" s="505"/>
      <c r="F4" s="506"/>
      <c r="G4" s="502">
        <v>1.0</v>
      </c>
      <c r="H4" s="503" t="s">
        <v>630</v>
      </c>
      <c r="I4" s="504">
        <f t="shared" ref="I4:J4" si="1">C4</f>
        <v>626.42</v>
      </c>
      <c r="J4" s="505">
        <f t="shared" si="1"/>
        <v>45453</v>
      </c>
      <c r="K4" s="507"/>
      <c r="L4" s="506"/>
      <c r="M4" s="506"/>
      <c r="N4" s="506"/>
      <c r="O4" s="506"/>
      <c r="P4" s="506"/>
      <c r="Q4" s="506"/>
      <c r="R4" s="506"/>
      <c r="S4" s="506"/>
      <c r="T4" s="506"/>
      <c r="U4" s="506"/>
      <c r="V4" s="506"/>
      <c r="W4" s="506"/>
      <c r="X4" s="506"/>
      <c r="Y4" s="506"/>
      <c r="Z4" s="506"/>
      <c r="AA4" s="506"/>
      <c r="AB4" s="506"/>
      <c r="AC4" s="506"/>
      <c r="AD4" s="506"/>
      <c r="AE4" s="506"/>
    </row>
    <row r="5" ht="16.5" customHeight="1">
      <c r="A5" s="502">
        <v>2.0</v>
      </c>
      <c r="B5" s="503" t="s">
        <v>631</v>
      </c>
      <c r="C5" s="504">
        <v>450.0</v>
      </c>
      <c r="D5" s="505">
        <v>45450.0</v>
      </c>
      <c r="E5" s="505"/>
      <c r="F5" s="508"/>
      <c r="G5" s="502">
        <v>2.0</v>
      </c>
      <c r="H5" s="503" t="s">
        <v>631</v>
      </c>
      <c r="I5" s="504">
        <f t="shared" ref="I5:J5" si="2">C5</f>
        <v>450</v>
      </c>
      <c r="J5" s="505">
        <f t="shared" si="2"/>
        <v>45450</v>
      </c>
      <c r="K5" s="509"/>
      <c r="L5" s="508"/>
      <c r="M5" s="508"/>
      <c r="N5" s="508"/>
      <c r="O5" s="508"/>
      <c r="P5" s="508"/>
      <c r="Q5" s="508"/>
      <c r="R5" s="508"/>
      <c r="S5" s="508"/>
      <c r="T5" s="508"/>
      <c r="U5" s="508"/>
      <c r="V5" s="508"/>
      <c r="W5" s="508"/>
      <c r="X5" s="508"/>
      <c r="Y5" s="508"/>
      <c r="Z5" s="508"/>
      <c r="AA5" s="508"/>
      <c r="AB5" s="508"/>
      <c r="AC5" s="508"/>
      <c r="AD5" s="508"/>
      <c r="AE5" s="508"/>
    </row>
    <row r="6" ht="16.5" customHeight="1">
      <c r="A6" s="502">
        <v>3.0</v>
      </c>
      <c r="B6" s="503" t="s">
        <v>632</v>
      </c>
      <c r="C6" s="504">
        <f>510-30</f>
        <v>480</v>
      </c>
      <c r="D6" s="505">
        <v>45451.0</v>
      </c>
      <c r="E6" s="505"/>
      <c r="F6" s="506"/>
      <c r="G6" s="502">
        <v>3.0</v>
      </c>
      <c r="H6" s="503" t="s">
        <v>632</v>
      </c>
      <c r="I6" s="504">
        <f t="shared" ref="I6:J6" si="3">C6</f>
        <v>480</v>
      </c>
      <c r="J6" s="505">
        <f t="shared" si="3"/>
        <v>45451</v>
      </c>
      <c r="K6" s="507"/>
      <c r="L6" s="506"/>
      <c r="M6" s="506"/>
      <c r="N6" s="506"/>
      <c r="O6" s="506"/>
      <c r="P6" s="506"/>
      <c r="Q6" s="506"/>
      <c r="R6" s="506"/>
      <c r="S6" s="506"/>
      <c r="T6" s="506"/>
      <c r="U6" s="506"/>
      <c r="V6" s="506"/>
      <c r="W6" s="506"/>
      <c r="X6" s="506"/>
      <c r="Y6" s="506"/>
      <c r="Z6" s="506"/>
      <c r="AA6" s="506"/>
      <c r="AB6" s="506"/>
      <c r="AC6" s="506"/>
      <c r="AD6" s="506"/>
      <c r="AE6" s="506"/>
    </row>
    <row r="7" ht="16.5" customHeight="1">
      <c r="A7" s="502">
        <v>4.0</v>
      </c>
      <c r="B7" s="503" t="s">
        <v>633</v>
      </c>
      <c r="C7" s="504">
        <v>450.0</v>
      </c>
      <c r="D7" s="505">
        <v>45453.0</v>
      </c>
      <c r="E7" s="505"/>
      <c r="F7" s="506"/>
      <c r="G7" s="502">
        <v>4.0</v>
      </c>
      <c r="H7" s="503" t="s">
        <v>633</v>
      </c>
      <c r="I7" s="504">
        <f t="shared" ref="I7:J7" si="4">C7</f>
        <v>450</v>
      </c>
      <c r="J7" s="505">
        <f t="shared" si="4"/>
        <v>45453</v>
      </c>
      <c r="K7" s="507"/>
      <c r="L7" s="506"/>
      <c r="M7" s="506"/>
      <c r="N7" s="506"/>
      <c r="O7" s="506"/>
      <c r="P7" s="506"/>
      <c r="Q7" s="506"/>
      <c r="R7" s="506"/>
      <c r="S7" s="506"/>
      <c r="T7" s="506"/>
      <c r="U7" s="506"/>
      <c r="V7" s="506"/>
      <c r="W7" s="506"/>
      <c r="X7" s="506"/>
      <c r="Y7" s="506"/>
      <c r="Z7" s="506"/>
      <c r="AA7" s="506"/>
      <c r="AB7" s="506"/>
      <c r="AC7" s="506"/>
      <c r="AD7" s="506"/>
      <c r="AE7" s="506"/>
    </row>
    <row r="8" ht="16.5" customHeight="1">
      <c r="A8" s="502">
        <v>5.0</v>
      </c>
      <c r="B8" s="503" t="s">
        <v>634</v>
      </c>
      <c r="C8" s="504">
        <f>689.7-120</f>
        <v>569.7</v>
      </c>
      <c r="D8" s="505">
        <v>45455.0</v>
      </c>
      <c r="E8" s="505"/>
      <c r="F8" s="506"/>
      <c r="G8" s="502">
        <v>5.0</v>
      </c>
      <c r="H8" s="503" t="s">
        <v>634</v>
      </c>
      <c r="I8" s="504">
        <f t="shared" ref="I8:J8" si="5">C8</f>
        <v>569.7</v>
      </c>
      <c r="J8" s="505">
        <f t="shared" si="5"/>
        <v>45455</v>
      </c>
      <c r="K8" s="507"/>
      <c r="L8" s="506"/>
      <c r="M8" s="506"/>
      <c r="N8" s="506"/>
      <c r="O8" s="506"/>
      <c r="P8" s="506"/>
      <c r="Q8" s="506"/>
      <c r="R8" s="506"/>
      <c r="S8" s="506"/>
      <c r="T8" s="506"/>
      <c r="U8" s="506"/>
      <c r="V8" s="506"/>
      <c r="W8" s="506"/>
      <c r="X8" s="506"/>
      <c r="Y8" s="506"/>
      <c r="Z8" s="506"/>
      <c r="AA8" s="506"/>
      <c r="AB8" s="506"/>
      <c r="AC8" s="506"/>
      <c r="AD8" s="506"/>
      <c r="AE8" s="506"/>
    </row>
    <row r="9" ht="16.5" customHeight="1">
      <c r="A9" s="502">
        <v>6.0</v>
      </c>
      <c r="B9" s="503" t="s">
        <v>635</v>
      </c>
      <c r="C9" s="504">
        <f>675-75</f>
        <v>600</v>
      </c>
      <c r="D9" s="505">
        <v>45448.0</v>
      </c>
      <c r="E9" s="505"/>
      <c r="F9" s="506"/>
      <c r="G9" s="502">
        <v>6.0</v>
      </c>
      <c r="H9" s="503" t="s">
        <v>635</v>
      </c>
      <c r="I9" s="504">
        <f t="shared" ref="I9:J9" si="6">C9</f>
        <v>600</v>
      </c>
      <c r="J9" s="505">
        <f t="shared" si="6"/>
        <v>45448</v>
      </c>
      <c r="K9" s="507"/>
      <c r="L9" s="506"/>
      <c r="M9" s="506"/>
      <c r="N9" s="506"/>
      <c r="O9" s="506"/>
      <c r="P9" s="506"/>
      <c r="Q9" s="506"/>
      <c r="R9" s="506"/>
      <c r="S9" s="506"/>
      <c r="T9" s="506"/>
      <c r="U9" s="506"/>
      <c r="V9" s="506"/>
      <c r="W9" s="506"/>
      <c r="X9" s="506"/>
      <c r="Y9" s="506"/>
      <c r="Z9" s="506"/>
      <c r="AA9" s="506"/>
      <c r="AB9" s="506"/>
      <c r="AC9" s="506"/>
      <c r="AD9" s="506"/>
      <c r="AE9" s="506"/>
    </row>
    <row r="10" ht="16.5" customHeight="1">
      <c r="A10" s="502">
        <v>7.0</v>
      </c>
      <c r="B10" s="510" t="s">
        <v>636</v>
      </c>
      <c r="C10" s="511">
        <f t="shared" ref="C10:C11" si="8">886.16-147.37</f>
        <v>738.79</v>
      </c>
      <c r="D10" s="512">
        <v>45453.0</v>
      </c>
      <c r="E10" s="512"/>
      <c r="F10" s="506"/>
      <c r="G10" s="502">
        <v>7.0</v>
      </c>
      <c r="H10" s="503" t="s">
        <v>636</v>
      </c>
      <c r="I10" s="504">
        <f t="shared" ref="I10:J10" si="7">C10</f>
        <v>738.79</v>
      </c>
      <c r="J10" s="505">
        <f t="shared" si="7"/>
        <v>45453</v>
      </c>
      <c r="K10" s="507"/>
      <c r="L10" s="506"/>
      <c r="M10" s="506"/>
      <c r="N10" s="506"/>
      <c r="O10" s="506"/>
      <c r="P10" s="506"/>
      <c r="Q10" s="506"/>
      <c r="R10" s="506"/>
      <c r="S10" s="506"/>
      <c r="T10" s="506"/>
      <c r="U10" s="506"/>
      <c r="V10" s="506"/>
      <c r="W10" s="506"/>
      <c r="X10" s="506"/>
      <c r="Y10" s="506"/>
      <c r="Z10" s="506"/>
      <c r="AA10" s="506"/>
      <c r="AB10" s="506"/>
      <c r="AC10" s="506"/>
      <c r="AD10" s="506"/>
      <c r="AE10" s="506"/>
    </row>
    <row r="11" ht="16.5" customHeight="1">
      <c r="A11" s="502">
        <v>8.0</v>
      </c>
      <c r="B11" s="510" t="s">
        <v>637</v>
      </c>
      <c r="C11" s="511">
        <f t="shared" si="8"/>
        <v>738.79</v>
      </c>
      <c r="D11" s="512">
        <v>45453.0</v>
      </c>
      <c r="E11" s="512"/>
      <c r="F11" s="506"/>
      <c r="G11" s="502">
        <v>8.0</v>
      </c>
      <c r="H11" s="503" t="s">
        <v>637</v>
      </c>
      <c r="I11" s="504">
        <f t="shared" ref="I11:J11" si="9">C11</f>
        <v>738.79</v>
      </c>
      <c r="J11" s="505">
        <f t="shared" si="9"/>
        <v>45453</v>
      </c>
      <c r="K11" s="507"/>
      <c r="L11" s="506"/>
      <c r="M11" s="506"/>
      <c r="N11" s="506"/>
      <c r="O11" s="506"/>
      <c r="P11" s="506"/>
      <c r="Q11" s="506"/>
      <c r="R11" s="506"/>
      <c r="S11" s="506"/>
      <c r="T11" s="506"/>
      <c r="U11" s="506"/>
      <c r="V11" s="506"/>
      <c r="W11" s="506"/>
      <c r="X11" s="506"/>
      <c r="Y11" s="506"/>
      <c r="Z11" s="506"/>
      <c r="AA11" s="506"/>
      <c r="AB11" s="506"/>
      <c r="AC11" s="506"/>
      <c r="AD11" s="506"/>
      <c r="AE11" s="506"/>
    </row>
    <row r="12" ht="16.5" customHeight="1">
      <c r="A12" s="502">
        <v>9.0</v>
      </c>
      <c r="B12" s="503" t="s">
        <v>638</v>
      </c>
      <c r="C12" s="504">
        <f>1100-50</f>
        <v>1050</v>
      </c>
      <c r="D12" s="505">
        <v>45448.0</v>
      </c>
      <c r="E12" s="505"/>
      <c r="F12" s="508"/>
      <c r="G12" s="502">
        <v>9.0</v>
      </c>
      <c r="H12" s="503" t="s">
        <v>638</v>
      </c>
      <c r="I12" s="504">
        <f t="shared" ref="I12:J12" si="10">C12</f>
        <v>1050</v>
      </c>
      <c r="J12" s="505">
        <f t="shared" si="10"/>
        <v>45448</v>
      </c>
      <c r="K12" s="509"/>
      <c r="L12" s="508"/>
      <c r="M12" s="508"/>
      <c r="N12" s="508"/>
      <c r="O12" s="508"/>
      <c r="P12" s="508"/>
      <c r="Q12" s="508"/>
      <c r="R12" s="508"/>
      <c r="S12" s="508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</row>
    <row r="13" ht="16.5" customHeight="1">
      <c r="A13" s="502">
        <v>10.0</v>
      </c>
      <c r="B13" s="503" t="s">
        <v>639</v>
      </c>
      <c r="C13" s="504">
        <f>942.81-94.28</f>
        <v>848.53</v>
      </c>
      <c r="D13" s="505">
        <v>45451.0</v>
      </c>
      <c r="E13" s="505"/>
      <c r="F13" s="506"/>
      <c r="G13" s="502">
        <v>10.0</v>
      </c>
      <c r="H13" s="503" t="s">
        <v>639</v>
      </c>
      <c r="I13" s="504">
        <f t="shared" ref="I13:J13" si="11">C13</f>
        <v>848.53</v>
      </c>
      <c r="J13" s="505">
        <f t="shared" si="11"/>
        <v>45451</v>
      </c>
      <c r="K13" s="507"/>
      <c r="L13" s="506"/>
      <c r="M13" s="506"/>
      <c r="N13" s="506"/>
      <c r="O13" s="506"/>
      <c r="P13" s="506"/>
      <c r="Q13" s="506"/>
      <c r="R13" s="506"/>
      <c r="S13" s="506"/>
      <c r="T13" s="506"/>
      <c r="U13" s="506"/>
      <c r="V13" s="506"/>
      <c r="W13" s="506"/>
      <c r="X13" s="506"/>
      <c r="Y13" s="506"/>
      <c r="Z13" s="506"/>
      <c r="AA13" s="506"/>
      <c r="AB13" s="506"/>
      <c r="AC13" s="506"/>
      <c r="AD13" s="506"/>
      <c r="AE13" s="506"/>
    </row>
    <row r="14" ht="16.5" customHeight="1">
      <c r="A14" s="502">
        <v>11.0</v>
      </c>
      <c r="B14" s="503" t="s">
        <v>640</v>
      </c>
      <c r="C14" s="504">
        <f t="shared" ref="C14:C17" si="13">1164.5-81.52</f>
        <v>1082.98</v>
      </c>
      <c r="D14" s="505">
        <v>45448.0</v>
      </c>
      <c r="E14" s="505"/>
      <c r="F14" s="508"/>
      <c r="G14" s="502">
        <v>11.0</v>
      </c>
      <c r="H14" s="503" t="s">
        <v>640</v>
      </c>
      <c r="I14" s="504">
        <f t="shared" ref="I14:J14" si="12">C14</f>
        <v>1082.98</v>
      </c>
      <c r="J14" s="505">
        <f t="shared" si="12"/>
        <v>45448</v>
      </c>
      <c r="K14" s="509"/>
      <c r="L14" s="508"/>
      <c r="M14" s="508"/>
      <c r="N14" s="508"/>
      <c r="O14" s="508"/>
      <c r="P14" s="508"/>
      <c r="Q14" s="508"/>
      <c r="R14" s="508"/>
      <c r="S14" s="508"/>
      <c r="T14" s="508"/>
      <c r="U14" s="508"/>
      <c r="V14" s="508"/>
      <c r="W14" s="508"/>
      <c r="X14" s="508"/>
      <c r="Y14" s="508"/>
      <c r="Z14" s="508"/>
      <c r="AA14" s="508"/>
      <c r="AB14" s="508"/>
      <c r="AC14" s="508"/>
      <c r="AD14" s="508"/>
      <c r="AE14" s="508"/>
    </row>
    <row r="15" ht="16.5" customHeight="1">
      <c r="A15" s="502">
        <v>12.0</v>
      </c>
      <c r="B15" s="503" t="s">
        <v>641</v>
      </c>
      <c r="C15" s="504">
        <f t="shared" si="13"/>
        <v>1082.98</v>
      </c>
      <c r="D15" s="505">
        <v>45448.0</v>
      </c>
      <c r="E15" s="505"/>
      <c r="F15" s="508"/>
      <c r="G15" s="502">
        <v>12.0</v>
      </c>
      <c r="H15" s="503" t="s">
        <v>641</v>
      </c>
      <c r="I15" s="504">
        <f t="shared" ref="I15:J15" si="14">C15</f>
        <v>1082.98</v>
      </c>
      <c r="J15" s="505">
        <f t="shared" si="14"/>
        <v>45448</v>
      </c>
      <c r="K15" s="509"/>
      <c r="L15" s="508"/>
      <c r="M15" s="508"/>
      <c r="N15" s="508"/>
      <c r="O15" s="508"/>
      <c r="P15" s="508"/>
      <c r="Q15" s="508"/>
      <c r="R15" s="508"/>
      <c r="S15" s="508"/>
      <c r="T15" s="508"/>
      <c r="U15" s="508"/>
      <c r="V15" s="508"/>
      <c r="W15" s="508"/>
      <c r="X15" s="508"/>
      <c r="Y15" s="508"/>
      <c r="Z15" s="508"/>
      <c r="AA15" s="508"/>
      <c r="AB15" s="508"/>
      <c r="AC15" s="508"/>
      <c r="AD15" s="508"/>
      <c r="AE15" s="508"/>
    </row>
    <row r="16" ht="16.5" customHeight="1">
      <c r="A16" s="502">
        <v>13.0</v>
      </c>
      <c r="B16" s="503" t="s">
        <v>642</v>
      </c>
      <c r="C16" s="504">
        <f t="shared" si="13"/>
        <v>1082.98</v>
      </c>
      <c r="D16" s="505">
        <v>45448.0</v>
      </c>
      <c r="E16" s="505"/>
      <c r="F16" s="508"/>
      <c r="G16" s="502">
        <v>13.0</v>
      </c>
      <c r="H16" s="503" t="s">
        <v>642</v>
      </c>
      <c r="I16" s="504">
        <f t="shared" ref="I16:J16" si="15">C16</f>
        <v>1082.98</v>
      </c>
      <c r="J16" s="505">
        <f t="shared" si="15"/>
        <v>45448</v>
      </c>
      <c r="K16" s="509"/>
      <c r="L16" s="508"/>
      <c r="M16" s="508"/>
      <c r="N16" s="508"/>
      <c r="O16" s="508"/>
      <c r="P16" s="508"/>
      <c r="Q16" s="508"/>
      <c r="R16" s="508"/>
      <c r="S16" s="508"/>
      <c r="T16" s="508"/>
      <c r="U16" s="508"/>
      <c r="V16" s="508"/>
      <c r="W16" s="508"/>
      <c r="X16" s="508"/>
      <c r="Y16" s="508"/>
      <c r="Z16" s="508"/>
      <c r="AA16" s="508"/>
      <c r="AB16" s="508"/>
      <c r="AC16" s="508"/>
      <c r="AD16" s="508"/>
      <c r="AE16" s="508"/>
    </row>
    <row r="17" ht="16.5" customHeight="1">
      <c r="A17" s="502">
        <v>14.0</v>
      </c>
      <c r="B17" s="503" t="s">
        <v>643</v>
      </c>
      <c r="C17" s="504">
        <f t="shared" si="13"/>
        <v>1082.98</v>
      </c>
      <c r="D17" s="505">
        <v>45448.0</v>
      </c>
      <c r="E17" s="505"/>
      <c r="F17" s="508"/>
      <c r="G17" s="502">
        <v>14.0</v>
      </c>
      <c r="H17" s="503" t="s">
        <v>643</v>
      </c>
      <c r="I17" s="504">
        <f t="shared" ref="I17:J17" si="16">C17</f>
        <v>1082.98</v>
      </c>
      <c r="J17" s="505">
        <f t="shared" si="16"/>
        <v>45448</v>
      </c>
      <c r="K17" s="509"/>
      <c r="L17" s="508"/>
      <c r="M17" s="508"/>
      <c r="N17" s="508"/>
      <c r="O17" s="508"/>
      <c r="P17" s="508"/>
      <c r="Q17" s="508"/>
      <c r="R17" s="508"/>
      <c r="S17" s="508"/>
      <c r="T17" s="508"/>
      <c r="U17" s="508"/>
      <c r="V17" s="508"/>
      <c r="W17" s="508"/>
      <c r="X17" s="508"/>
      <c r="Y17" s="508"/>
      <c r="Z17" s="508"/>
      <c r="AA17" s="508"/>
      <c r="AB17" s="508"/>
      <c r="AC17" s="508"/>
      <c r="AD17" s="508"/>
      <c r="AE17" s="508"/>
    </row>
    <row r="18" ht="16.5" customHeight="1">
      <c r="A18" s="502">
        <v>15.0</v>
      </c>
      <c r="B18" s="503" t="s">
        <v>644</v>
      </c>
      <c r="C18" s="504">
        <f>1207.51-80</f>
        <v>1127.51</v>
      </c>
      <c r="D18" s="505">
        <v>45450.0</v>
      </c>
      <c r="E18" s="505"/>
      <c r="F18" s="506"/>
      <c r="G18" s="502">
        <v>15.0</v>
      </c>
      <c r="H18" s="503" t="s">
        <v>644</v>
      </c>
      <c r="I18" s="504">
        <f t="shared" ref="I18:J18" si="17">C18</f>
        <v>1127.51</v>
      </c>
      <c r="J18" s="505">
        <f t="shared" si="17"/>
        <v>45450</v>
      </c>
      <c r="K18" s="507"/>
      <c r="L18" s="506"/>
      <c r="M18" s="506"/>
      <c r="N18" s="506"/>
      <c r="O18" s="506"/>
      <c r="P18" s="506"/>
      <c r="Q18" s="506"/>
      <c r="R18" s="506"/>
      <c r="S18" s="506"/>
      <c r="T18" s="506"/>
      <c r="U18" s="506"/>
      <c r="V18" s="506"/>
      <c r="W18" s="506"/>
      <c r="X18" s="506"/>
      <c r="Y18" s="506"/>
      <c r="Z18" s="506"/>
      <c r="AA18" s="506"/>
      <c r="AB18" s="506"/>
      <c r="AC18" s="506"/>
      <c r="AD18" s="506"/>
      <c r="AE18" s="506"/>
    </row>
    <row r="19" ht="16.5" customHeight="1">
      <c r="A19" s="502">
        <v>16.0</v>
      </c>
      <c r="B19" s="503" t="s">
        <v>645</v>
      </c>
      <c r="C19" s="504">
        <v>1094.0</v>
      </c>
      <c r="D19" s="505">
        <v>45451.0</v>
      </c>
      <c r="E19" s="505"/>
      <c r="F19" s="506"/>
      <c r="G19" s="502">
        <v>16.0</v>
      </c>
      <c r="H19" s="503" t="s">
        <v>645</v>
      </c>
      <c r="I19" s="504">
        <f t="shared" ref="I19:J19" si="18">C19</f>
        <v>1094</v>
      </c>
      <c r="J19" s="505">
        <f t="shared" si="18"/>
        <v>45451</v>
      </c>
      <c r="K19" s="507"/>
      <c r="L19" s="506"/>
      <c r="M19" s="506"/>
      <c r="N19" s="506"/>
      <c r="O19" s="506"/>
      <c r="P19" s="506"/>
      <c r="Q19" s="506"/>
      <c r="R19" s="506"/>
      <c r="S19" s="506"/>
      <c r="T19" s="506"/>
      <c r="U19" s="506"/>
      <c r="V19" s="506"/>
      <c r="W19" s="506"/>
      <c r="X19" s="506"/>
      <c r="Y19" s="506"/>
      <c r="Z19" s="506"/>
      <c r="AA19" s="506"/>
      <c r="AB19" s="506"/>
      <c r="AC19" s="506"/>
      <c r="AD19" s="506"/>
      <c r="AE19" s="506"/>
    </row>
    <row r="20" ht="16.5" customHeight="1">
      <c r="A20" s="502">
        <v>17.0</v>
      </c>
      <c r="B20" s="503" t="s">
        <v>646</v>
      </c>
      <c r="C20" s="504">
        <f>1231.68-111.97</f>
        <v>1119.71</v>
      </c>
      <c r="D20" s="505">
        <v>45448.0</v>
      </c>
      <c r="E20" s="505"/>
      <c r="F20" s="506"/>
      <c r="G20" s="502">
        <v>17.0</v>
      </c>
      <c r="H20" s="503" t="s">
        <v>646</v>
      </c>
      <c r="I20" s="504">
        <f t="shared" ref="I20:J20" si="19">C20</f>
        <v>1119.71</v>
      </c>
      <c r="J20" s="505">
        <f t="shared" si="19"/>
        <v>45448</v>
      </c>
      <c r="K20" s="507"/>
      <c r="L20" s="506"/>
      <c r="M20" s="506"/>
      <c r="N20" s="506"/>
      <c r="O20" s="506"/>
      <c r="P20" s="506"/>
      <c r="Q20" s="506"/>
      <c r="R20" s="506"/>
      <c r="S20" s="506"/>
      <c r="T20" s="506"/>
      <c r="U20" s="506"/>
      <c r="V20" s="506"/>
      <c r="W20" s="506"/>
      <c r="X20" s="506"/>
      <c r="Y20" s="506"/>
      <c r="Z20" s="506"/>
      <c r="AA20" s="506"/>
      <c r="AB20" s="506"/>
      <c r="AC20" s="506"/>
      <c r="AD20" s="506"/>
      <c r="AE20" s="506"/>
    </row>
    <row r="21" ht="16.5" customHeight="1">
      <c r="A21" s="502">
        <v>18.0</v>
      </c>
      <c r="B21" s="503" t="s">
        <v>647</v>
      </c>
      <c r="C21" s="504">
        <v>955.0</v>
      </c>
      <c r="D21" s="505">
        <v>45448.0</v>
      </c>
      <c r="E21" s="505"/>
      <c r="F21" s="508"/>
      <c r="G21" s="502">
        <v>18.0</v>
      </c>
      <c r="H21" s="503" t="s">
        <v>647</v>
      </c>
      <c r="I21" s="504">
        <f t="shared" ref="I21:J21" si="20">C21</f>
        <v>955</v>
      </c>
      <c r="J21" s="505">
        <f t="shared" si="20"/>
        <v>45448</v>
      </c>
      <c r="K21" s="509"/>
      <c r="L21" s="508"/>
      <c r="M21" s="508"/>
      <c r="N21" s="508"/>
      <c r="O21" s="508"/>
      <c r="P21" s="508"/>
      <c r="Q21" s="508"/>
      <c r="R21" s="508"/>
      <c r="S21" s="508"/>
      <c r="T21" s="508"/>
      <c r="U21" s="508"/>
      <c r="V21" s="508"/>
      <c r="W21" s="508"/>
      <c r="X21" s="508"/>
      <c r="Y21" s="508"/>
      <c r="Z21" s="508"/>
      <c r="AA21" s="508"/>
      <c r="AB21" s="508"/>
      <c r="AC21" s="508"/>
      <c r="AD21" s="508"/>
      <c r="AE21" s="508"/>
    </row>
    <row r="22" ht="16.5" customHeight="1">
      <c r="A22" s="502">
        <v>19.0</v>
      </c>
      <c r="B22" s="503" t="s">
        <v>648</v>
      </c>
      <c r="C22" s="504">
        <v>1200.0</v>
      </c>
      <c r="D22" s="505">
        <v>45448.0</v>
      </c>
      <c r="E22" s="505"/>
      <c r="F22" s="506"/>
      <c r="G22" s="502">
        <v>19.0</v>
      </c>
      <c r="H22" s="503" t="s">
        <v>648</v>
      </c>
      <c r="I22" s="504">
        <f t="shared" ref="I22:J22" si="21">C22</f>
        <v>1200</v>
      </c>
      <c r="J22" s="505">
        <f t="shared" si="21"/>
        <v>45448</v>
      </c>
      <c r="K22" s="507"/>
      <c r="L22" s="506"/>
      <c r="M22" s="506"/>
      <c r="N22" s="506"/>
      <c r="O22" s="506"/>
      <c r="P22" s="506"/>
      <c r="Q22" s="506"/>
      <c r="R22" s="506"/>
      <c r="S22" s="506"/>
      <c r="T22" s="506"/>
      <c r="U22" s="506"/>
      <c r="V22" s="506"/>
      <c r="W22" s="506"/>
      <c r="X22" s="506"/>
      <c r="Y22" s="506"/>
      <c r="Z22" s="506"/>
      <c r="AA22" s="506"/>
      <c r="AB22" s="506"/>
      <c r="AC22" s="506"/>
      <c r="AD22" s="506"/>
      <c r="AE22" s="506"/>
    </row>
    <row r="23" ht="16.5" customHeight="1">
      <c r="A23" s="502">
        <v>20.0</v>
      </c>
      <c r="B23" s="503" t="s">
        <v>649</v>
      </c>
      <c r="C23" s="504">
        <f>1224.53-116.62</f>
        <v>1107.91</v>
      </c>
      <c r="D23" s="505">
        <v>45449.0</v>
      </c>
      <c r="E23" s="505"/>
      <c r="F23" s="506"/>
      <c r="G23" s="502">
        <v>20.0</v>
      </c>
      <c r="H23" s="503" t="s">
        <v>649</v>
      </c>
      <c r="I23" s="504">
        <f t="shared" ref="I23:J23" si="22">C23</f>
        <v>1107.91</v>
      </c>
      <c r="J23" s="505">
        <f t="shared" si="22"/>
        <v>45449</v>
      </c>
      <c r="K23" s="507"/>
      <c r="L23" s="506"/>
      <c r="M23" s="506"/>
      <c r="N23" s="506"/>
      <c r="O23" s="506"/>
      <c r="P23" s="506"/>
      <c r="Q23" s="506"/>
      <c r="R23" s="506"/>
      <c r="S23" s="506"/>
      <c r="T23" s="506"/>
      <c r="U23" s="506"/>
      <c r="V23" s="506"/>
      <c r="W23" s="506"/>
      <c r="X23" s="506"/>
      <c r="Y23" s="506"/>
      <c r="Z23" s="506"/>
      <c r="AA23" s="506"/>
      <c r="AB23" s="506"/>
      <c r="AC23" s="506"/>
      <c r="AD23" s="506"/>
      <c r="AE23" s="506"/>
    </row>
    <row r="24" ht="16.5" customHeight="1">
      <c r="A24" s="502">
        <v>21.0</v>
      </c>
      <c r="B24" s="503" t="s">
        <v>650</v>
      </c>
      <c r="C24" s="504">
        <f t="shared" ref="C24:C25" si="24">470-50</f>
        <v>420</v>
      </c>
      <c r="D24" s="505">
        <v>45453.0</v>
      </c>
      <c r="E24" s="505"/>
      <c r="F24" s="508"/>
      <c r="G24" s="502">
        <v>21.0</v>
      </c>
      <c r="H24" s="503" t="s">
        <v>650</v>
      </c>
      <c r="I24" s="504">
        <f t="shared" ref="I24:J24" si="23">C24</f>
        <v>420</v>
      </c>
      <c r="J24" s="505">
        <f t="shared" si="23"/>
        <v>45453</v>
      </c>
      <c r="K24" s="509"/>
      <c r="L24" s="508"/>
      <c r="M24" s="508"/>
      <c r="N24" s="508"/>
      <c r="O24" s="508"/>
      <c r="P24" s="508"/>
      <c r="Q24" s="508"/>
      <c r="R24" s="508"/>
      <c r="S24" s="508"/>
      <c r="T24" s="508"/>
      <c r="U24" s="508"/>
      <c r="V24" s="508"/>
      <c r="W24" s="508"/>
      <c r="X24" s="508"/>
      <c r="Y24" s="508"/>
      <c r="Z24" s="508"/>
      <c r="AA24" s="508"/>
      <c r="AB24" s="508"/>
      <c r="AC24" s="508"/>
      <c r="AD24" s="508"/>
      <c r="AE24" s="508"/>
    </row>
    <row r="25" ht="16.5" customHeight="1">
      <c r="A25" s="502">
        <v>22.0</v>
      </c>
      <c r="B25" s="503" t="s">
        <v>651</v>
      </c>
      <c r="C25" s="504">
        <f t="shared" si="24"/>
        <v>420</v>
      </c>
      <c r="D25" s="505">
        <v>45453.0</v>
      </c>
      <c r="E25" s="505"/>
      <c r="F25" s="508"/>
      <c r="G25" s="502">
        <v>22.0</v>
      </c>
      <c r="H25" s="503" t="s">
        <v>651</v>
      </c>
      <c r="I25" s="504">
        <f t="shared" ref="I25:J25" si="25">C25</f>
        <v>420</v>
      </c>
      <c r="J25" s="505">
        <f t="shared" si="25"/>
        <v>45453</v>
      </c>
      <c r="K25" s="509"/>
      <c r="L25" s="508"/>
      <c r="M25" s="508"/>
      <c r="N25" s="508"/>
      <c r="O25" s="508"/>
      <c r="P25" s="508"/>
      <c r="Q25" s="508"/>
      <c r="R25" s="508"/>
      <c r="S25" s="508"/>
      <c r="T25" s="508"/>
      <c r="U25" s="508"/>
      <c r="V25" s="508"/>
      <c r="W25" s="508"/>
      <c r="X25" s="508"/>
      <c r="Y25" s="508"/>
      <c r="Z25" s="508"/>
      <c r="AA25" s="508"/>
      <c r="AB25" s="508"/>
      <c r="AC25" s="508"/>
      <c r="AD25" s="508"/>
      <c r="AE25" s="508"/>
    </row>
    <row r="26" ht="16.5" customHeight="1">
      <c r="A26" s="502">
        <v>23.0</v>
      </c>
      <c r="B26" s="503" t="s">
        <v>652</v>
      </c>
      <c r="C26" s="504">
        <f>640-40</f>
        <v>600</v>
      </c>
      <c r="D26" s="505">
        <v>45453.0</v>
      </c>
      <c r="E26" s="505"/>
      <c r="F26" s="506"/>
      <c r="G26" s="502">
        <v>23.0</v>
      </c>
      <c r="H26" s="503" t="s">
        <v>652</v>
      </c>
      <c r="I26" s="504">
        <f t="shared" ref="I26:J26" si="26">C26</f>
        <v>600</v>
      </c>
      <c r="J26" s="505">
        <f t="shared" si="26"/>
        <v>45453</v>
      </c>
      <c r="K26" s="507"/>
      <c r="L26" s="506"/>
      <c r="M26" s="506"/>
      <c r="N26" s="506"/>
      <c r="O26" s="506"/>
      <c r="P26" s="506"/>
      <c r="Q26" s="506"/>
      <c r="R26" s="506"/>
      <c r="S26" s="506"/>
      <c r="T26" s="506"/>
      <c r="U26" s="506"/>
      <c r="V26" s="506"/>
      <c r="W26" s="506"/>
      <c r="X26" s="506"/>
      <c r="Y26" s="506"/>
      <c r="Z26" s="506"/>
      <c r="AA26" s="506"/>
      <c r="AB26" s="506"/>
      <c r="AC26" s="506"/>
      <c r="AD26" s="506"/>
      <c r="AE26" s="506"/>
    </row>
    <row r="27" ht="16.5" customHeight="1">
      <c r="A27" s="502">
        <v>24.0</v>
      </c>
      <c r="B27" s="510" t="s">
        <v>653</v>
      </c>
      <c r="C27" s="511">
        <f>666-50</f>
        <v>616</v>
      </c>
      <c r="D27" s="512">
        <v>45448.0</v>
      </c>
      <c r="E27" s="512"/>
      <c r="F27" s="508"/>
      <c r="G27" s="502">
        <v>24.0</v>
      </c>
      <c r="H27" s="503" t="s">
        <v>653</v>
      </c>
      <c r="I27" s="504">
        <f t="shared" ref="I27:J27" si="27">C27</f>
        <v>616</v>
      </c>
      <c r="J27" s="505">
        <f t="shared" si="27"/>
        <v>45448</v>
      </c>
      <c r="K27" s="509"/>
      <c r="L27" s="508"/>
      <c r="M27" s="508"/>
      <c r="N27" s="508"/>
      <c r="O27" s="508"/>
      <c r="P27" s="508"/>
      <c r="Q27" s="508"/>
      <c r="R27" s="508"/>
      <c r="S27" s="508"/>
      <c r="T27" s="508"/>
      <c r="U27" s="508"/>
      <c r="V27" s="508"/>
      <c r="W27" s="508"/>
      <c r="X27" s="508"/>
      <c r="Y27" s="508"/>
      <c r="Z27" s="508"/>
      <c r="AA27" s="508"/>
      <c r="AB27" s="508"/>
      <c r="AC27" s="508"/>
      <c r="AD27" s="508"/>
      <c r="AE27" s="508"/>
    </row>
    <row r="28" ht="16.5" customHeight="1">
      <c r="A28" s="502">
        <v>25.0</v>
      </c>
      <c r="B28" s="503" t="s">
        <v>654</v>
      </c>
      <c r="C28" s="504">
        <v>850.0</v>
      </c>
      <c r="D28" s="505">
        <v>45448.0</v>
      </c>
      <c r="E28" s="505"/>
      <c r="F28" s="506"/>
      <c r="G28" s="502">
        <v>25.0</v>
      </c>
      <c r="H28" s="503" t="s">
        <v>654</v>
      </c>
      <c r="I28" s="504">
        <f t="shared" ref="I28:J28" si="28">C28</f>
        <v>850</v>
      </c>
      <c r="J28" s="505">
        <f t="shared" si="28"/>
        <v>45448</v>
      </c>
      <c r="K28" s="507"/>
      <c r="L28" s="506"/>
      <c r="M28" s="506"/>
      <c r="N28" s="506"/>
      <c r="O28" s="506"/>
      <c r="P28" s="506"/>
      <c r="Q28" s="506"/>
      <c r="R28" s="506"/>
      <c r="S28" s="506"/>
      <c r="T28" s="506"/>
      <c r="U28" s="506"/>
      <c r="V28" s="506"/>
      <c r="W28" s="506"/>
      <c r="X28" s="506"/>
      <c r="Y28" s="506"/>
      <c r="Z28" s="506"/>
      <c r="AA28" s="506"/>
      <c r="AB28" s="506"/>
      <c r="AC28" s="506"/>
      <c r="AD28" s="506"/>
      <c r="AE28" s="506"/>
    </row>
    <row r="29" ht="16.5" customHeight="1">
      <c r="A29" s="502">
        <v>26.0</v>
      </c>
      <c r="B29" s="503" t="s">
        <v>655</v>
      </c>
      <c r="C29" s="504">
        <v>1496.69</v>
      </c>
      <c r="D29" s="505">
        <v>45448.0</v>
      </c>
      <c r="E29" s="505"/>
      <c r="F29" s="508"/>
      <c r="G29" s="502">
        <v>26.0</v>
      </c>
      <c r="H29" s="503" t="s">
        <v>655</v>
      </c>
      <c r="I29" s="504">
        <f t="shared" ref="I29:J29" si="29">C29</f>
        <v>1496.69</v>
      </c>
      <c r="J29" s="505">
        <f t="shared" si="29"/>
        <v>45448</v>
      </c>
      <c r="K29" s="509"/>
      <c r="L29" s="508"/>
      <c r="M29" s="508"/>
      <c r="N29" s="508"/>
      <c r="O29" s="508"/>
      <c r="P29" s="508"/>
      <c r="Q29" s="508"/>
      <c r="R29" s="508"/>
      <c r="S29" s="508"/>
      <c r="T29" s="508"/>
      <c r="U29" s="508"/>
      <c r="V29" s="508"/>
      <c r="W29" s="508"/>
      <c r="X29" s="508"/>
      <c r="Y29" s="508"/>
      <c r="Z29" s="508"/>
      <c r="AA29" s="508"/>
      <c r="AB29" s="508"/>
      <c r="AC29" s="508"/>
      <c r="AD29" s="508"/>
      <c r="AE29" s="508"/>
    </row>
    <row r="30" ht="16.5" customHeight="1">
      <c r="A30" s="502">
        <v>27.0</v>
      </c>
      <c r="B30" s="503" t="s">
        <v>656</v>
      </c>
      <c r="C30" s="504">
        <v>1496.69</v>
      </c>
      <c r="D30" s="505">
        <v>45448.0</v>
      </c>
      <c r="E30" s="505"/>
      <c r="F30" s="508"/>
      <c r="G30" s="502">
        <v>27.0</v>
      </c>
      <c r="H30" s="503" t="s">
        <v>656</v>
      </c>
      <c r="I30" s="504">
        <f t="shared" ref="I30:J30" si="30">C30</f>
        <v>1496.69</v>
      </c>
      <c r="J30" s="505">
        <f t="shared" si="30"/>
        <v>45448</v>
      </c>
      <c r="K30" s="509"/>
      <c r="L30" s="508"/>
      <c r="M30" s="508"/>
      <c r="N30" s="508"/>
      <c r="O30" s="508"/>
      <c r="P30" s="508"/>
      <c r="Q30" s="508"/>
      <c r="R30" s="508"/>
      <c r="S30" s="508"/>
      <c r="T30" s="508"/>
      <c r="U30" s="508"/>
      <c r="V30" s="508"/>
      <c r="W30" s="508"/>
      <c r="X30" s="508"/>
      <c r="Y30" s="508"/>
      <c r="Z30" s="508"/>
      <c r="AA30" s="508"/>
      <c r="AB30" s="508"/>
      <c r="AC30" s="508"/>
      <c r="AD30" s="508"/>
      <c r="AE30" s="508"/>
    </row>
    <row r="31" ht="16.5" customHeight="1">
      <c r="A31" s="502">
        <v>28.0</v>
      </c>
      <c r="B31" s="503" t="s">
        <v>657</v>
      </c>
      <c r="C31" s="504">
        <v>1496.69</v>
      </c>
      <c r="D31" s="505">
        <v>45448.0</v>
      </c>
      <c r="E31" s="505"/>
      <c r="F31" s="508"/>
      <c r="G31" s="502">
        <v>28.0</v>
      </c>
      <c r="H31" s="503" t="s">
        <v>657</v>
      </c>
      <c r="I31" s="504">
        <f t="shared" ref="I31:J31" si="31">C31</f>
        <v>1496.69</v>
      </c>
      <c r="J31" s="505">
        <f t="shared" si="31"/>
        <v>45448</v>
      </c>
      <c r="K31" s="509"/>
      <c r="L31" s="508"/>
      <c r="M31" s="508"/>
      <c r="N31" s="508"/>
      <c r="O31" s="508"/>
      <c r="P31" s="508"/>
      <c r="Q31" s="508"/>
      <c r="R31" s="508"/>
      <c r="S31" s="508"/>
      <c r="T31" s="508"/>
      <c r="U31" s="508"/>
      <c r="V31" s="508"/>
      <c r="W31" s="508"/>
      <c r="X31" s="508"/>
      <c r="Y31" s="508"/>
      <c r="Z31" s="508"/>
      <c r="AA31" s="508"/>
      <c r="AB31" s="508"/>
      <c r="AC31" s="508"/>
      <c r="AD31" s="508"/>
      <c r="AE31" s="508"/>
    </row>
    <row r="32" ht="16.5" customHeight="1">
      <c r="A32" s="502">
        <v>29.0</v>
      </c>
      <c r="B32" s="503" t="s">
        <v>658</v>
      </c>
      <c r="C32" s="504">
        <v>1496.69</v>
      </c>
      <c r="D32" s="505">
        <v>45448.0</v>
      </c>
      <c r="E32" s="505"/>
      <c r="F32" s="508"/>
      <c r="G32" s="502">
        <v>29.0</v>
      </c>
      <c r="H32" s="503" t="s">
        <v>658</v>
      </c>
      <c r="I32" s="504">
        <f t="shared" ref="I32:J32" si="32">C32</f>
        <v>1496.69</v>
      </c>
      <c r="J32" s="505">
        <f t="shared" si="32"/>
        <v>45448</v>
      </c>
      <c r="K32" s="509"/>
      <c r="L32" s="508"/>
      <c r="M32" s="508"/>
      <c r="N32" s="508"/>
      <c r="O32" s="508"/>
      <c r="P32" s="508"/>
      <c r="Q32" s="508"/>
      <c r="R32" s="508"/>
      <c r="S32" s="508"/>
      <c r="T32" s="508"/>
      <c r="U32" s="508"/>
      <c r="V32" s="508"/>
      <c r="W32" s="508"/>
      <c r="X32" s="508"/>
      <c r="Y32" s="508"/>
      <c r="Z32" s="508"/>
      <c r="AA32" s="508"/>
      <c r="AB32" s="508"/>
      <c r="AC32" s="508"/>
      <c r="AD32" s="508"/>
      <c r="AE32" s="508"/>
    </row>
    <row r="33" ht="16.5" customHeight="1">
      <c r="A33" s="502">
        <v>30.0</v>
      </c>
      <c r="B33" s="503" t="s">
        <v>659</v>
      </c>
      <c r="C33" s="504">
        <f t="shared" ref="C33:C35" si="34">1800-150</f>
        <v>1650</v>
      </c>
      <c r="D33" s="505">
        <v>45449.0</v>
      </c>
      <c r="E33" s="505"/>
      <c r="F33" s="508"/>
      <c r="G33" s="502">
        <v>30.0</v>
      </c>
      <c r="H33" s="503" t="s">
        <v>659</v>
      </c>
      <c r="I33" s="504">
        <f t="shared" ref="I33:J33" si="33">C33</f>
        <v>1650</v>
      </c>
      <c r="J33" s="505">
        <f t="shared" si="33"/>
        <v>45449</v>
      </c>
      <c r="K33" s="509"/>
      <c r="L33" s="508"/>
      <c r="M33" s="508"/>
      <c r="N33" s="508"/>
      <c r="O33" s="508"/>
      <c r="P33" s="508"/>
      <c r="Q33" s="508"/>
      <c r="R33" s="508"/>
      <c r="S33" s="508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</row>
    <row r="34" ht="16.5" customHeight="1">
      <c r="A34" s="502">
        <v>31.0</v>
      </c>
      <c r="B34" s="503" t="s">
        <v>660</v>
      </c>
      <c r="C34" s="504">
        <f t="shared" si="34"/>
        <v>1650</v>
      </c>
      <c r="D34" s="505">
        <v>45449.0</v>
      </c>
      <c r="E34" s="505"/>
      <c r="F34" s="508"/>
      <c r="G34" s="502">
        <v>31.0</v>
      </c>
      <c r="H34" s="503" t="s">
        <v>660</v>
      </c>
      <c r="I34" s="504">
        <f t="shared" ref="I34:J34" si="35">C34</f>
        <v>1650</v>
      </c>
      <c r="J34" s="505">
        <f t="shared" si="35"/>
        <v>45449</v>
      </c>
      <c r="K34" s="509"/>
      <c r="L34" s="508"/>
      <c r="M34" s="508"/>
      <c r="N34" s="508"/>
      <c r="O34" s="508"/>
      <c r="P34" s="508"/>
      <c r="Q34" s="508"/>
      <c r="R34" s="508"/>
      <c r="S34" s="508"/>
      <c r="T34" s="508"/>
      <c r="U34" s="508"/>
      <c r="V34" s="508"/>
      <c r="W34" s="508"/>
      <c r="X34" s="508"/>
      <c r="Y34" s="508"/>
      <c r="Z34" s="508"/>
      <c r="AA34" s="508"/>
      <c r="AB34" s="508"/>
      <c r="AC34" s="508"/>
      <c r="AD34" s="508"/>
      <c r="AE34" s="508"/>
    </row>
    <row r="35" ht="16.5" customHeight="1">
      <c r="A35" s="502">
        <v>32.0</v>
      </c>
      <c r="B35" s="503" t="s">
        <v>661</v>
      </c>
      <c r="C35" s="504">
        <f t="shared" si="34"/>
        <v>1650</v>
      </c>
      <c r="D35" s="505">
        <v>45449.0</v>
      </c>
      <c r="E35" s="505"/>
      <c r="F35" s="508"/>
      <c r="G35" s="502">
        <v>32.0</v>
      </c>
      <c r="H35" s="503" t="s">
        <v>661</v>
      </c>
      <c r="I35" s="504">
        <f t="shared" ref="I35:J35" si="36">C35</f>
        <v>1650</v>
      </c>
      <c r="J35" s="505">
        <f t="shared" si="36"/>
        <v>45449</v>
      </c>
      <c r="K35" s="509"/>
      <c r="L35" s="508"/>
      <c r="M35" s="508"/>
      <c r="N35" s="508"/>
      <c r="O35" s="508"/>
      <c r="P35" s="508"/>
      <c r="Q35" s="508"/>
      <c r="R35" s="508"/>
      <c r="S35" s="508"/>
      <c r="T35" s="508"/>
      <c r="U35" s="508"/>
      <c r="V35" s="508"/>
      <c r="W35" s="508"/>
      <c r="X35" s="508"/>
      <c r="Y35" s="508"/>
      <c r="Z35" s="508"/>
      <c r="AA35" s="508"/>
      <c r="AB35" s="508"/>
      <c r="AC35" s="508"/>
      <c r="AD35" s="508"/>
      <c r="AE35" s="508"/>
    </row>
    <row r="36" ht="16.5" customHeight="1">
      <c r="A36" s="502">
        <v>33.0</v>
      </c>
      <c r="B36" s="503" t="s">
        <v>662</v>
      </c>
      <c r="C36" s="504">
        <v>2300.0</v>
      </c>
      <c r="D36" s="505">
        <v>45448.0</v>
      </c>
      <c r="E36" s="505"/>
      <c r="F36" s="508"/>
      <c r="G36" s="502">
        <v>33.0</v>
      </c>
      <c r="H36" s="503" t="s">
        <v>662</v>
      </c>
      <c r="I36" s="504">
        <f t="shared" ref="I36:J36" si="37">C36</f>
        <v>2300</v>
      </c>
      <c r="J36" s="505">
        <f t="shared" si="37"/>
        <v>45448</v>
      </c>
      <c r="K36" s="509"/>
      <c r="L36" s="508"/>
      <c r="M36" s="508"/>
      <c r="N36" s="508"/>
      <c r="O36" s="508"/>
      <c r="P36" s="508"/>
      <c r="Q36" s="508"/>
      <c r="R36" s="508"/>
      <c r="S36" s="508"/>
      <c r="T36" s="508"/>
      <c r="U36" s="508"/>
      <c r="V36" s="508"/>
      <c r="W36" s="508"/>
      <c r="X36" s="508"/>
      <c r="Y36" s="508"/>
      <c r="Z36" s="508"/>
      <c r="AA36" s="508"/>
      <c r="AB36" s="508"/>
      <c r="AC36" s="508"/>
      <c r="AD36" s="508"/>
      <c r="AE36" s="508"/>
    </row>
    <row r="37" ht="16.5" customHeight="1">
      <c r="A37" s="502">
        <v>34.0</v>
      </c>
      <c r="B37" s="503" t="s">
        <v>663</v>
      </c>
      <c r="C37" s="504">
        <v>2300.0</v>
      </c>
      <c r="D37" s="505">
        <v>45448.0</v>
      </c>
      <c r="E37" s="505"/>
      <c r="F37" s="508"/>
      <c r="G37" s="502">
        <v>34.0</v>
      </c>
      <c r="H37" s="503" t="s">
        <v>663</v>
      </c>
      <c r="I37" s="504">
        <f t="shared" ref="I37:J37" si="38">C37</f>
        <v>2300</v>
      </c>
      <c r="J37" s="505">
        <f t="shared" si="38"/>
        <v>45448</v>
      </c>
      <c r="K37" s="509"/>
      <c r="L37" s="508"/>
      <c r="M37" s="508"/>
      <c r="N37" s="508"/>
      <c r="O37" s="508"/>
      <c r="P37" s="508"/>
      <c r="Q37" s="508"/>
      <c r="R37" s="508"/>
      <c r="S37" s="508"/>
      <c r="T37" s="508"/>
      <c r="U37" s="508"/>
      <c r="V37" s="508"/>
      <c r="W37" s="508"/>
      <c r="X37" s="508"/>
      <c r="Y37" s="508"/>
      <c r="Z37" s="508"/>
      <c r="AA37" s="508"/>
      <c r="AB37" s="508"/>
      <c r="AC37" s="508"/>
      <c r="AD37" s="508"/>
      <c r="AE37" s="508"/>
    </row>
    <row r="38" ht="16.5" customHeight="1">
      <c r="A38" s="502">
        <v>35.0</v>
      </c>
      <c r="B38" s="503" t="s">
        <v>664</v>
      </c>
      <c r="C38" s="504">
        <v>2300.0</v>
      </c>
      <c r="D38" s="505">
        <v>45448.0</v>
      </c>
      <c r="E38" s="505"/>
      <c r="F38" s="508"/>
      <c r="G38" s="502">
        <v>35.0</v>
      </c>
      <c r="H38" s="503" t="s">
        <v>664</v>
      </c>
      <c r="I38" s="504">
        <f t="shared" ref="I38:J38" si="39">C38</f>
        <v>2300</v>
      </c>
      <c r="J38" s="505">
        <f t="shared" si="39"/>
        <v>45448</v>
      </c>
      <c r="K38" s="509"/>
      <c r="L38" s="508"/>
      <c r="M38" s="508"/>
      <c r="N38" s="508"/>
      <c r="O38" s="508"/>
      <c r="P38" s="508"/>
      <c r="Q38" s="508"/>
      <c r="R38" s="508"/>
      <c r="S38" s="508"/>
      <c r="T38" s="508"/>
      <c r="U38" s="508"/>
      <c r="V38" s="508"/>
      <c r="W38" s="508"/>
      <c r="X38" s="508"/>
      <c r="Y38" s="508"/>
      <c r="Z38" s="508"/>
      <c r="AA38" s="508"/>
      <c r="AB38" s="508"/>
      <c r="AC38" s="508"/>
      <c r="AD38" s="508"/>
      <c r="AE38" s="508"/>
    </row>
    <row r="39" ht="16.5" customHeight="1">
      <c r="A39" s="502">
        <v>36.0</v>
      </c>
      <c r="B39" s="503" t="s">
        <v>666</v>
      </c>
      <c r="C39" s="504">
        <f t="shared" ref="C39:C40" si="41">2567-1067</f>
        <v>1500</v>
      </c>
      <c r="D39" s="505">
        <v>45446.0</v>
      </c>
      <c r="E39" s="505"/>
      <c r="F39" s="508"/>
      <c r="G39" s="502">
        <v>36.0</v>
      </c>
      <c r="H39" s="503" t="s">
        <v>666</v>
      </c>
      <c r="I39" s="504">
        <f t="shared" ref="I39:J39" si="40">C39</f>
        <v>1500</v>
      </c>
      <c r="J39" s="505">
        <f t="shared" si="40"/>
        <v>45446</v>
      </c>
      <c r="K39" s="509"/>
      <c r="L39" s="508"/>
      <c r="M39" s="508"/>
      <c r="N39" s="508"/>
      <c r="O39" s="508"/>
      <c r="P39" s="508"/>
      <c r="Q39" s="508"/>
      <c r="R39" s="508"/>
      <c r="S39" s="508"/>
      <c r="T39" s="508"/>
      <c r="U39" s="508"/>
      <c r="V39" s="508"/>
      <c r="W39" s="508"/>
      <c r="X39" s="508"/>
      <c r="Y39" s="508"/>
      <c r="Z39" s="508"/>
      <c r="AA39" s="508"/>
      <c r="AB39" s="508"/>
      <c r="AC39" s="508"/>
      <c r="AD39" s="508"/>
      <c r="AE39" s="508"/>
    </row>
    <row r="40" ht="16.5" customHeight="1">
      <c r="A40" s="502">
        <v>37.0</v>
      </c>
      <c r="B40" s="503" t="s">
        <v>667</v>
      </c>
      <c r="C40" s="504">
        <f t="shared" si="41"/>
        <v>1500</v>
      </c>
      <c r="D40" s="505">
        <v>45446.0</v>
      </c>
      <c r="E40" s="505"/>
      <c r="F40" s="508"/>
      <c r="G40" s="502">
        <v>37.0</v>
      </c>
      <c r="H40" s="503" t="s">
        <v>667</v>
      </c>
      <c r="I40" s="504">
        <f t="shared" ref="I40:J40" si="42">C40</f>
        <v>1500</v>
      </c>
      <c r="J40" s="505">
        <f t="shared" si="42"/>
        <v>45446</v>
      </c>
      <c r="K40" s="509"/>
      <c r="L40" s="508"/>
      <c r="M40" s="508"/>
      <c r="N40" s="508"/>
      <c r="O40" s="508"/>
      <c r="P40" s="508"/>
      <c r="Q40" s="508"/>
      <c r="R40" s="508"/>
      <c r="S40" s="508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</row>
    <row r="41" ht="16.5" customHeight="1">
      <c r="A41" s="502">
        <v>38.0</v>
      </c>
      <c r="B41" s="503" t="s">
        <v>668</v>
      </c>
      <c r="C41" s="504">
        <f>2120-150</f>
        <v>1970</v>
      </c>
      <c r="D41" s="505">
        <v>45453.0</v>
      </c>
      <c r="E41" s="505"/>
      <c r="F41" s="508"/>
      <c r="G41" s="502">
        <v>38.0</v>
      </c>
      <c r="H41" s="503" t="s">
        <v>668</v>
      </c>
      <c r="I41" s="504">
        <f t="shared" ref="I41:J41" si="43">C41</f>
        <v>1970</v>
      </c>
      <c r="J41" s="505">
        <f t="shared" si="43"/>
        <v>45453</v>
      </c>
      <c r="K41" s="509"/>
      <c r="L41" s="508"/>
      <c r="M41" s="508"/>
      <c r="N41" s="508"/>
      <c r="O41" s="508"/>
      <c r="P41" s="508"/>
      <c r="Q41" s="508"/>
      <c r="R41" s="508"/>
      <c r="S41" s="508"/>
      <c r="T41" s="508"/>
      <c r="U41" s="508"/>
      <c r="V41" s="508"/>
      <c r="W41" s="508"/>
      <c r="X41" s="508"/>
      <c r="Y41" s="508"/>
      <c r="Z41" s="508"/>
      <c r="AA41" s="508"/>
      <c r="AB41" s="508"/>
      <c r="AC41" s="508"/>
      <c r="AD41" s="508"/>
      <c r="AE41" s="508"/>
    </row>
    <row r="42" ht="16.5" customHeight="1">
      <c r="A42" s="502">
        <v>39.0</v>
      </c>
      <c r="B42" s="503" t="s">
        <v>669</v>
      </c>
      <c r="C42" s="504">
        <f>2000-450</f>
        <v>1550</v>
      </c>
      <c r="D42" s="505">
        <v>45446.0</v>
      </c>
      <c r="E42" s="505"/>
      <c r="F42" s="508"/>
      <c r="G42" s="502">
        <v>39.0</v>
      </c>
      <c r="H42" s="503" t="s">
        <v>669</v>
      </c>
      <c r="I42" s="504">
        <f t="shared" ref="I42:J42" si="44">C42</f>
        <v>1550</v>
      </c>
      <c r="J42" s="505">
        <f t="shared" si="44"/>
        <v>45446</v>
      </c>
      <c r="K42" s="509"/>
      <c r="L42" s="508"/>
      <c r="M42" s="508"/>
      <c r="N42" s="508"/>
      <c r="O42" s="508"/>
      <c r="P42" s="508"/>
      <c r="Q42" s="508"/>
      <c r="R42" s="508"/>
      <c r="S42" s="508"/>
      <c r="T42" s="508"/>
      <c r="U42" s="508"/>
      <c r="V42" s="508"/>
      <c r="W42" s="508"/>
      <c r="X42" s="508"/>
      <c r="Y42" s="508"/>
      <c r="Z42" s="508"/>
      <c r="AA42" s="508"/>
      <c r="AB42" s="508"/>
      <c r="AC42" s="508"/>
      <c r="AD42" s="508"/>
      <c r="AE42" s="508"/>
    </row>
    <row r="43" ht="16.5" customHeight="1">
      <c r="A43" s="502">
        <v>40.0</v>
      </c>
      <c r="B43" s="503" t="s">
        <v>670</v>
      </c>
      <c r="C43" s="504">
        <f t="shared" ref="C43:C44" si="46">1405-387</f>
        <v>1018</v>
      </c>
      <c r="D43" s="505">
        <v>45451.0</v>
      </c>
      <c r="E43" s="505"/>
      <c r="F43" s="508"/>
      <c r="G43" s="502">
        <v>40.0</v>
      </c>
      <c r="H43" s="503" t="s">
        <v>670</v>
      </c>
      <c r="I43" s="504">
        <f t="shared" ref="I43:J43" si="45">C43</f>
        <v>1018</v>
      </c>
      <c r="J43" s="505">
        <f t="shared" si="45"/>
        <v>45451</v>
      </c>
      <c r="K43" s="509"/>
      <c r="L43" s="508"/>
      <c r="M43" s="508"/>
      <c r="N43" s="508"/>
      <c r="O43" s="508"/>
      <c r="P43" s="508"/>
      <c r="Q43" s="508"/>
      <c r="R43" s="508"/>
      <c r="S43" s="508"/>
      <c r="T43" s="508"/>
      <c r="U43" s="508"/>
      <c r="V43" s="508"/>
      <c r="W43" s="508"/>
      <c r="X43" s="508"/>
      <c r="Y43" s="508"/>
      <c r="Z43" s="508"/>
      <c r="AA43" s="508"/>
      <c r="AB43" s="508"/>
      <c r="AC43" s="508"/>
      <c r="AD43" s="508"/>
      <c r="AE43" s="508"/>
    </row>
    <row r="44" ht="16.5" customHeight="1">
      <c r="A44" s="502">
        <v>41.0</v>
      </c>
      <c r="B44" s="503" t="s">
        <v>671</v>
      </c>
      <c r="C44" s="504">
        <f t="shared" si="46"/>
        <v>1018</v>
      </c>
      <c r="D44" s="505">
        <v>45451.0</v>
      </c>
      <c r="E44" s="505"/>
      <c r="F44" s="508"/>
      <c r="G44" s="502">
        <v>41.0</v>
      </c>
      <c r="H44" s="503" t="s">
        <v>671</v>
      </c>
      <c r="I44" s="504">
        <f t="shared" ref="I44:J44" si="47">C44</f>
        <v>1018</v>
      </c>
      <c r="J44" s="505">
        <f t="shared" si="47"/>
        <v>45451</v>
      </c>
      <c r="K44" s="509"/>
      <c r="L44" s="508"/>
      <c r="M44" s="508"/>
      <c r="N44" s="508"/>
      <c r="O44" s="508"/>
      <c r="P44" s="508"/>
      <c r="Q44" s="508"/>
      <c r="R44" s="508"/>
      <c r="S44" s="508"/>
      <c r="T44" s="508"/>
      <c r="U44" s="508"/>
      <c r="V44" s="508"/>
      <c r="W44" s="508"/>
      <c r="X44" s="508"/>
      <c r="Y44" s="508"/>
      <c r="Z44" s="508"/>
      <c r="AA44" s="508"/>
      <c r="AB44" s="508"/>
      <c r="AC44" s="508"/>
      <c r="AD44" s="508"/>
      <c r="AE44" s="508"/>
    </row>
    <row r="45" ht="16.5" customHeight="1">
      <c r="A45" s="502">
        <v>42.0</v>
      </c>
      <c r="B45" s="503" t="s">
        <v>672</v>
      </c>
      <c r="C45" s="504">
        <f>800-20</f>
        <v>780</v>
      </c>
      <c r="D45" s="505">
        <v>45448.0</v>
      </c>
      <c r="E45" s="505"/>
      <c r="F45" s="508"/>
      <c r="G45" s="502">
        <v>42.0</v>
      </c>
      <c r="H45" s="503" t="s">
        <v>672</v>
      </c>
      <c r="I45" s="504">
        <f t="shared" ref="I45:J45" si="48">C45</f>
        <v>780</v>
      </c>
      <c r="J45" s="505">
        <f t="shared" si="48"/>
        <v>45448</v>
      </c>
      <c r="K45" s="509"/>
      <c r="L45" s="508"/>
      <c r="M45" s="508"/>
      <c r="N45" s="508"/>
      <c r="O45" s="508"/>
      <c r="P45" s="508"/>
      <c r="Q45" s="508"/>
      <c r="R45" s="508"/>
      <c r="S45" s="508"/>
      <c r="T45" s="508"/>
      <c r="U45" s="508"/>
      <c r="V45" s="508"/>
      <c r="W45" s="508"/>
      <c r="X45" s="508"/>
      <c r="Y45" s="508"/>
      <c r="Z45" s="508"/>
      <c r="AA45" s="508"/>
      <c r="AB45" s="508"/>
      <c r="AC45" s="508"/>
      <c r="AD45" s="508"/>
      <c r="AE45" s="508"/>
    </row>
    <row r="46" ht="16.5" customHeight="1">
      <c r="A46" s="502">
        <v>43.0</v>
      </c>
      <c r="B46" s="503" t="s">
        <v>673</v>
      </c>
      <c r="C46" s="504">
        <f>1050-50</f>
        <v>1000</v>
      </c>
      <c r="D46" s="505">
        <v>45450.0</v>
      </c>
      <c r="E46" s="505"/>
      <c r="F46" s="508"/>
      <c r="G46" s="502">
        <v>43.0</v>
      </c>
      <c r="H46" s="503" t="s">
        <v>673</v>
      </c>
      <c r="I46" s="504">
        <f t="shared" ref="I46:J46" si="49">C46</f>
        <v>1000</v>
      </c>
      <c r="J46" s="505">
        <f t="shared" si="49"/>
        <v>45450</v>
      </c>
      <c r="K46" s="509"/>
      <c r="L46" s="508"/>
      <c r="M46" s="508"/>
      <c r="N46" s="508"/>
      <c r="O46" s="508"/>
      <c r="P46" s="508"/>
      <c r="Q46" s="508"/>
      <c r="R46" s="508"/>
      <c r="S46" s="508"/>
      <c r="T46" s="508"/>
      <c r="U46" s="508"/>
      <c r="V46" s="508"/>
      <c r="W46" s="508"/>
      <c r="X46" s="508"/>
      <c r="Y46" s="508"/>
      <c r="Z46" s="508"/>
      <c r="AA46" s="508"/>
      <c r="AB46" s="508"/>
      <c r="AC46" s="508"/>
      <c r="AD46" s="508"/>
      <c r="AE46" s="508"/>
    </row>
    <row r="47" ht="16.5" customHeight="1">
      <c r="A47" s="502">
        <v>44.0</v>
      </c>
      <c r="B47" s="503" t="s">
        <v>674</v>
      </c>
      <c r="C47" s="504">
        <v>980.0</v>
      </c>
      <c r="D47" s="505">
        <v>45453.0</v>
      </c>
      <c r="E47" s="505"/>
      <c r="F47" s="506"/>
      <c r="G47" s="502">
        <v>44.0</v>
      </c>
      <c r="H47" s="503" t="s">
        <v>674</v>
      </c>
      <c r="I47" s="504">
        <f t="shared" ref="I47:J47" si="50">C47</f>
        <v>980</v>
      </c>
      <c r="J47" s="505">
        <f t="shared" si="50"/>
        <v>45453</v>
      </c>
      <c r="K47" s="507"/>
      <c r="L47" s="506"/>
      <c r="M47" s="506"/>
      <c r="N47" s="506"/>
      <c r="O47" s="506"/>
      <c r="P47" s="506"/>
      <c r="Q47" s="506"/>
      <c r="R47" s="506"/>
      <c r="S47" s="506"/>
      <c r="T47" s="506"/>
      <c r="U47" s="506"/>
      <c r="V47" s="506"/>
      <c r="W47" s="506"/>
      <c r="X47" s="506"/>
      <c r="Y47" s="506"/>
      <c r="Z47" s="506"/>
      <c r="AA47" s="506"/>
      <c r="AB47" s="506"/>
      <c r="AC47" s="506"/>
      <c r="AD47" s="506"/>
      <c r="AE47" s="506"/>
    </row>
    <row r="48" ht="16.5" customHeight="1">
      <c r="A48" s="502">
        <v>45.0</v>
      </c>
      <c r="B48" s="503" t="s">
        <v>675</v>
      </c>
      <c r="C48" s="504">
        <f>1145-100</f>
        <v>1045</v>
      </c>
      <c r="D48" s="505">
        <v>45450.0</v>
      </c>
      <c r="E48" s="505"/>
      <c r="F48" s="508"/>
      <c r="G48" s="502">
        <v>45.0</v>
      </c>
      <c r="H48" s="503" t="s">
        <v>675</v>
      </c>
      <c r="I48" s="504">
        <f t="shared" ref="I48:J48" si="51">C48</f>
        <v>1045</v>
      </c>
      <c r="J48" s="505">
        <f t="shared" si="51"/>
        <v>45450</v>
      </c>
      <c r="K48" s="509"/>
      <c r="L48" s="508"/>
      <c r="M48" s="508"/>
      <c r="N48" s="508"/>
      <c r="O48" s="508"/>
      <c r="P48" s="508"/>
      <c r="Q48" s="508"/>
      <c r="R48" s="508"/>
      <c r="S48" s="508"/>
      <c r="T48" s="508"/>
      <c r="U48" s="508"/>
      <c r="V48" s="508"/>
      <c r="W48" s="508"/>
      <c r="X48" s="508"/>
      <c r="Y48" s="508"/>
      <c r="Z48" s="508"/>
      <c r="AA48" s="508"/>
      <c r="AB48" s="508"/>
      <c r="AC48" s="508"/>
      <c r="AD48" s="508"/>
      <c r="AE48" s="508"/>
    </row>
    <row r="49" ht="16.5" customHeight="1">
      <c r="A49" s="502">
        <v>46.0</v>
      </c>
      <c r="B49" s="503" t="s">
        <v>676</v>
      </c>
      <c r="C49" s="504">
        <f>1650-150</f>
        <v>1500</v>
      </c>
      <c r="D49" s="505">
        <v>45448.0</v>
      </c>
      <c r="E49" s="505"/>
      <c r="F49" s="508"/>
      <c r="G49" s="502">
        <v>46.0</v>
      </c>
      <c r="H49" s="503" t="s">
        <v>676</v>
      </c>
      <c r="I49" s="504">
        <f t="shared" ref="I49:J49" si="52">C49</f>
        <v>1500</v>
      </c>
      <c r="J49" s="505">
        <f t="shared" si="52"/>
        <v>45448</v>
      </c>
      <c r="K49" s="509"/>
      <c r="L49" s="508"/>
      <c r="M49" s="508"/>
      <c r="N49" s="508"/>
      <c r="O49" s="508"/>
      <c r="P49" s="508"/>
      <c r="Q49" s="508"/>
      <c r="R49" s="508"/>
      <c r="S49" s="508"/>
      <c r="T49" s="508"/>
      <c r="U49" s="508"/>
      <c r="V49" s="508"/>
      <c r="W49" s="508"/>
      <c r="X49" s="508"/>
      <c r="Y49" s="508"/>
      <c r="Z49" s="508"/>
      <c r="AA49" s="508"/>
      <c r="AB49" s="508"/>
      <c r="AC49" s="508"/>
      <c r="AD49" s="508"/>
      <c r="AE49" s="508"/>
    </row>
    <row r="50" ht="16.5" customHeight="1">
      <c r="A50" s="502">
        <v>47.0</v>
      </c>
      <c r="B50" s="503" t="s">
        <v>677</v>
      </c>
      <c r="C50" s="504">
        <v>1540.0</v>
      </c>
      <c r="D50" s="505">
        <v>45445.0</v>
      </c>
      <c r="E50" s="505"/>
      <c r="F50" s="506"/>
      <c r="G50" s="502">
        <v>47.0</v>
      </c>
      <c r="H50" s="503" t="s">
        <v>677</v>
      </c>
      <c r="I50" s="504">
        <f t="shared" ref="I50:J50" si="53">C50</f>
        <v>1540</v>
      </c>
      <c r="J50" s="505">
        <f t="shared" si="53"/>
        <v>45445</v>
      </c>
      <c r="K50" s="507"/>
      <c r="L50" s="506"/>
      <c r="M50" s="506"/>
      <c r="N50" s="506"/>
      <c r="O50" s="506"/>
      <c r="P50" s="506"/>
      <c r="Q50" s="506"/>
      <c r="R50" s="506"/>
      <c r="S50" s="506"/>
      <c r="T50" s="506"/>
      <c r="U50" s="506"/>
      <c r="V50" s="506"/>
      <c r="W50" s="506"/>
      <c r="X50" s="506"/>
      <c r="Y50" s="506"/>
      <c r="Z50" s="506"/>
      <c r="AA50" s="506"/>
      <c r="AB50" s="506"/>
      <c r="AC50" s="506"/>
      <c r="AD50" s="506"/>
      <c r="AE50" s="506"/>
    </row>
    <row r="51" ht="16.5" customHeight="1">
      <c r="A51" s="502">
        <v>48.0</v>
      </c>
      <c r="B51" s="503" t="s">
        <v>678</v>
      </c>
      <c r="C51" s="504">
        <f>1518.91-63.29</f>
        <v>1455.62</v>
      </c>
      <c r="D51" s="505">
        <v>45448.0</v>
      </c>
      <c r="E51" s="505"/>
      <c r="F51" s="508"/>
      <c r="G51" s="502">
        <v>48.0</v>
      </c>
      <c r="H51" s="503" t="s">
        <v>678</v>
      </c>
      <c r="I51" s="504">
        <f t="shared" ref="I51:J51" si="54">C51</f>
        <v>1455.62</v>
      </c>
      <c r="J51" s="505">
        <f t="shared" si="54"/>
        <v>45448</v>
      </c>
      <c r="K51" s="509"/>
      <c r="L51" s="508"/>
      <c r="M51" s="508"/>
      <c r="N51" s="508"/>
      <c r="O51" s="508"/>
      <c r="P51" s="508"/>
      <c r="Q51" s="508"/>
      <c r="R51" s="508"/>
      <c r="S51" s="508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</row>
    <row r="52" ht="16.5" customHeight="1">
      <c r="A52" s="502">
        <v>49.0</v>
      </c>
      <c r="B52" s="503" t="s">
        <v>679</v>
      </c>
      <c r="C52" s="504">
        <f>1680-100</f>
        <v>1580</v>
      </c>
      <c r="D52" s="505">
        <v>45448.0</v>
      </c>
      <c r="E52" s="505"/>
      <c r="F52" s="508"/>
      <c r="G52" s="502">
        <v>49.0</v>
      </c>
      <c r="H52" s="503" t="s">
        <v>679</v>
      </c>
      <c r="I52" s="504">
        <f t="shared" ref="I52:J52" si="55">C52</f>
        <v>1580</v>
      </c>
      <c r="J52" s="505">
        <f t="shared" si="55"/>
        <v>45448</v>
      </c>
      <c r="K52" s="509"/>
      <c r="L52" s="508"/>
      <c r="M52" s="508"/>
      <c r="N52" s="508"/>
      <c r="O52" s="508"/>
      <c r="P52" s="508"/>
      <c r="Q52" s="508"/>
      <c r="R52" s="508"/>
      <c r="S52" s="508"/>
      <c r="T52" s="508"/>
      <c r="U52" s="508"/>
      <c r="V52" s="508"/>
      <c r="W52" s="508"/>
      <c r="X52" s="508"/>
      <c r="Y52" s="508"/>
      <c r="Z52" s="508"/>
      <c r="AA52" s="508"/>
      <c r="AB52" s="508"/>
      <c r="AC52" s="508"/>
      <c r="AD52" s="508"/>
      <c r="AE52" s="508"/>
    </row>
    <row r="53" ht="16.5" customHeight="1">
      <c r="A53" s="502">
        <v>50.0</v>
      </c>
      <c r="B53" s="503" t="s">
        <v>680</v>
      </c>
      <c r="C53" s="504">
        <f>1750-100</f>
        <v>1650</v>
      </c>
      <c r="D53" s="505">
        <v>45445.0</v>
      </c>
      <c r="E53" s="505"/>
      <c r="F53" s="508"/>
      <c r="G53" s="502">
        <v>50.0</v>
      </c>
      <c r="H53" s="503" t="s">
        <v>680</v>
      </c>
      <c r="I53" s="504">
        <f t="shared" ref="I53:J53" si="56">C53</f>
        <v>1650</v>
      </c>
      <c r="J53" s="505">
        <f t="shared" si="56"/>
        <v>45445</v>
      </c>
      <c r="K53" s="509"/>
      <c r="L53" s="508"/>
      <c r="M53" s="508"/>
      <c r="N53" s="508"/>
      <c r="O53" s="508"/>
      <c r="P53" s="508"/>
      <c r="Q53" s="508"/>
      <c r="R53" s="508"/>
      <c r="S53" s="508"/>
      <c r="T53" s="508"/>
      <c r="U53" s="508"/>
      <c r="V53" s="508"/>
      <c r="W53" s="508"/>
      <c r="X53" s="508"/>
      <c r="Y53" s="508"/>
      <c r="Z53" s="508"/>
      <c r="AA53" s="508"/>
      <c r="AB53" s="508"/>
      <c r="AC53" s="508"/>
      <c r="AD53" s="508"/>
      <c r="AE53" s="508"/>
    </row>
    <row r="54" ht="16.5" customHeight="1">
      <c r="A54" s="502">
        <v>51.0</v>
      </c>
      <c r="B54" s="503" t="s">
        <v>681</v>
      </c>
      <c r="C54" s="504">
        <v>1210.0</v>
      </c>
      <c r="D54" s="505">
        <v>45453.0</v>
      </c>
      <c r="E54" s="505"/>
      <c r="F54" s="508"/>
      <c r="G54" s="502">
        <v>51.0</v>
      </c>
      <c r="H54" s="503" t="s">
        <v>681</v>
      </c>
      <c r="I54" s="504">
        <f t="shared" ref="I54:J54" si="57">C54</f>
        <v>1210</v>
      </c>
      <c r="J54" s="505">
        <f t="shared" si="57"/>
        <v>45453</v>
      </c>
      <c r="K54" s="509"/>
      <c r="L54" s="508"/>
      <c r="M54" s="508"/>
      <c r="N54" s="508"/>
      <c r="O54" s="508"/>
      <c r="P54" s="508"/>
      <c r="Q54" s="508"/>
      <c r="R54" s="508"/>
      <c r="S54" s="508"/>
      <c r="T54" s="508"/>
      <c r="U54" s="508"/>
      <c r="V54" s="508"/>
      <c r="W54" s="508"/>
      <c r="X54" s="508"/>
      <c r="Y54" s="508"/>
      <c r="Z54" s="508"/>
      <c r="AA54" s="508"/>
      <c r="AB54" s="508"/>
      <c r="AC54" s="508"/>
      <c r="AD54" s="508"/>
      <c r="AE54" s="508"/>
    </row>
    <row r="55" ht="16.5" customHeight="1">
      <c r="A55" s="502">
        <v>52.0</v>
      </c>
      <c r="B55" s="503" t="s">
        <v>682</v>
      </c>
      <c r="C55" s="504">
        <v>970.0</v>
      </c>
      <c r="D55" s="505">
        <v>45451.0</v>
      </c>
      <c r="E55" s="505"/>
      <c r="F55" s="508"/>
      <c r="G55" s="502">
        <v>52.0</v>
      </c>
      <c r="H55" s="503" t="s">
        <v>682</v>
      </c>
      <c r="I55" s="504">
        <f t="shared" ref="I55:J55" si="58">C55</f>
        <v>970</v>
      </c>
      <c r="J55" s="505">
        <f t="shared" si="58"/>
        <v>45451</v>
      </c>
      <c r="K55" s="509"/>
      <c r="L55" s="508"/>
      <c r="M55" s="508"/>
      <c r="N55" s="508"/>
      <c r="O55" s="508"/>
      <c r="P55" s="508"/>
      <c r="Q55" s="508"/>
      <c r="R55" s="508"/>
      <c r="S55" s="508"/>
      <c r="T55" s="508"/>
      <c r="U55" s="508"/>
      <c r="V55" s="508"/>
      <c r="W55" s="508"/>
      <c r="X55" s="508"/>
      <c r="Y55" s="508"/>
      <c r="Z55" s="508"/>
      <c r="AA55" s="508"/>
      <c r="AB55" s="508"/>
      <c r="AC55" s="508"/>
      <c r="AD55" s="508"/>
      <c r="AE55" s="508"/>
    </row>
    <row r="56" ht="16.5" customHeight="1">
      <c r="A56" s="502">
        <v>53.0</v>
      </c>
      <c r="B56" s="503" t="s">
        <v>683</v>
      </c>
      <c r="C56" s="504">
        <f>2171.08-190.45</f>
        <v>1980.63</v>
      </c>
      <c r="D56" s="505">
        <v>45453.0</v>
      </c>
      <c r="E56" s="505"/>
      <c r="F56" s="508"/>
      <c r="G56" s="502">
        <v>53.0</v>
      </c>
      <c r="H56" s="503" t="s">
        <v>683</v>
      </c>
      <c r="I56" s="504">
        <f t="shared" ref="I56:J56" si="59">C56</f>
        <v>1980.63</v>
      </c>
      <c r="J56" s="505">
        <f t="shared" si="59"/>
        <v>45453</v>
      </c>
      <c r="K56" s="509"/>
      <c r="L56" s="508"/>
      <c r="M56" s="508"/>
      <c r="N56" s="508"/>
      <c r="O56" s="508"/>
      <c r="P56" s="508"/>
      <c r="Q56" s="508"/>
      <c r="R56" s="508"/>
      <c r="S56" s="508"/>
      <c r="T56" s="508"/>
      <c r="U56" s="508"/>
      <c r="V56" s="508"/>
      <c r="W56" s="508"/>
      <c r="X56" s="508"/>
      <c r="Y56" s="508"/>
      <c r="Z56" s="508"/>
      <c r="AA56" s="508"/>
      <c r="AB56" s="508"/>
      <c r="AC56" s="508"/>
      <c r="AD56" s="508"/>
      <c r="AE56" s="508"/>
    </row>
    <row r="57" ht="16.5" customHeight="1">
      <c r="A57" s="502">
        <v>54.0</v>
      </c>
      <c r="B57" s="503" t="s">
        <v>684</v>
      </c>
      <c r="C57" s="504">
        <v>1600.0</v>
      </c>
      <c r="D57" s="505">
        <v>45448.0</v>
      </c>
      <c r="E57" s="505"/>
      <c r="F57" s="506"/>
      <c r="G57" s="502">
        <v>54.0</v>
      </c>
      <c r="H57" s="503" t="s">
        <v>684</v>
      </c>
      <c r="I57" s="504">
        <f t="shared" ref="I57:J57" si="60">C57</f>
        <v>1600</v>
      </c>
      <c r="J57" s="505">
        <f t="shared" si="60"/>
        <v>45448</v>
      </c>
      <c r="K57" s="507"/>
      <c r="L57" s="506"/>
      <c r="M57" s="506"/>
      <c r="N57" s="506"/>
      <c r="O57" s="506"/>
      <c r="P57" s="506"/>
      <c r="Q57" s="506"/>
      <c r="R57" s="506"/>
      <c r="S57" s="506"/>
      <c r="T57" s="506"/>
      <c r="U57" s="506"/>
      <c r="V57" s="506"/>
      <c r="W57" s="506"/>
      <c r="X57" s="506"/>
      <c r="Y57" s="506"/>
      <c r="Z57" s="506"/>
      <c r="AA57" s="506"/>
      <c r="AB57" s="506"/>
      <c r="AC57" s="506"/>
      <c r="AD57" s="506"/>
      <c r="AE57" s="506"/>
    </row>
    <row r="58" ht="16.5" customHeight="1">
      <c r="A58" s="502">
        <v>55.0</v>
      </c>
      <c r="B58" s="510" t="s">
        <v>685</v>
      </c>
      <c r="C58" s="511">
        <f>1456.8-50</f>
        <v>1406.8</v>
      </c>
      <c r="D58" s="512">
        <v>45450.0</v>
      </c>
      <c r="E58" s="512"/>
      <c r="F58" s="506"/>
      <c r="G58" s="502">
        <v>55.0</v>
      </c>
      <c r="H58" s="503" t="s">
        <v>685</v>
      </c>
      <c r="I58" s="504">
        <f t="shared" ref="I58:J58" si="61">C58</f>
        <v>1406.8</v>
      </c>
      <c r="J58" s="505">
        <f t="shared" si="61"/>
        <v>45450</v>
      </c>
      <c r="K58" s="507"/>
      <c r="L58" s="506"/>
      <c r="M58" s="506"/>
      <c r="N58" s="506"/>
      <c r="O58" s="506"/>
      <c r="P58" s="506"/>
      <c r="Q58" s="506"/>
      <c r="R58" s="506"/>
      <c r="S58" s="506"/>
      <c r="T58" s="506"/>
      <c r="U58" s="506"/>
      <c r="V58" s="506"/>
      <c r="W58" s="506"/>
      <c r="X58" s="506"/>
      <c r="Y58" s="506"/>
      <c r="Z58" s="506"/>
      <c r="AA58" s="506"/>
      <c r="AB58" s="506"/>
      <c r="AC58" s="506"/>
      <c r="AD58" s="506"/>
      <c r="AE58" s="506"/>
    </row>
    <row r="59" ht="16.5" customHeight="1">
      <c r="A59" s="502">
        <v>56.0</v>
      </c>
      <c r="B59" s="503" t="s">
        <v>686</v>
      </c>
      <c r="C59" s="504">
        <f>717.05-30</f>
        <v>687.05</v>
      </c>
      <c r="D59" s="505">
        <v>45448.0</v>
      </c>
      <c r="E59" s="505"/>
      <c r="F59" s="508"/>
      <c r="G59" s="502">
        <v>56.0</v>
      </c>
      <c r="H59" s="503" t="s">
        <v>686</v>
      </c>
      <c r="I59" s="504">
        <f t="shared" ref="I59:J59" si="62">C59</f>
        <v>687.05</v>
      </c>
      <c r="J59" s="505">
        <f t="shared" si="62"/>
        <v>45448</v>
      </c>
      <c r="K59" s="509"/>
      <c r="L59" s="508"/>
      <c r="M59" s="508"/>
      <c r="N59" s="508"/>
      <c r="O59" s="508"/>
      <c r="P59" s="508"/>
      <c r="Q59" s="508"/>
      <c r="R59" s="508"/>
      <c r="S59" s="508"/>
      <c r="T59" s="508"/>
      <c r="U59" s="508"/>
      <c r="V59" s="508"/>
      <c r="W59" s="508"/>
      <c r="X59" s="508"/>
      <c r="Y59" s="508"/>
      <c r="Z59" s="508"/>
      <c r="AA59" s="508"/>
      <c r="AB59" s="508"/>
      <c r="AC59" s="508"/>
      <c r="AD59" s="508"/>
      <c r="AE59" s="508"/>
    </row>
    <row r="60" ht="16.5" customHeight="1">
      <c r="A60" s="502">
        <v>57.0</v>
      </c>
      <c r="B60" s="503" t="s">
        <v>687</v>
      </c>
      <c r="C60" s="504">
        <f>1280.57-200</f>
        <v>1080.57</v>
      </c>
      <c r="D60" s="505">
        <v>45448.0</v>
      </c>
      <c r="E60" s="505"/>
      <c r="F60" s="508"/>
      <c r="G60" s="502">
        <v>57.0</v>
      </c>
      <c r="H60" s="503" t="s">
        <v>687</v>
      </c>
      <c r="I60" s="504">
        <f t="shared" ref="I60:J60" si="63">C60</f>
        <v>1080.57</v>
      </c>
      <c r="J60" s="505">
        <f t="shared" si="63"/>
        <v>45448</v>
      </c>
      <c r="K60" s="509"/>
      <c r="L60" s="508"/>
      <c r="M60" s="508"/>
      <c r="N60" s="508"/>
      <c r="O60" s="508"/>
      <c r="P60" s="508"/>
      <c r="Q60" s="508"/>
      <c r="R60" s="508"/>
      <c r="S60" s="508"/>
      <c r="T60" s="508"/>
      <c r="U60" s="508"/>
      <c r="V60" s="508"/>
      <c r="W60" s="508"/>
      <c r="X60" s="508"/>
      <c r="Y60" s="508"/>
      <c r="Z60" s="508"/>
      <c r="AA60" s="508"/>
      <c r="AB60" s="508"/>
      <c r="AC60" s="508"/>
      <c r="AD60" s="508"/>
      <c r="AE60" s="508"/>
    </row>
    <row r="61" ht="16.5" customHeight="1">
      <c r="A61" s="502">
        <v>58.0</v>
      </c>
      <c r="B61" s="503" t="s">
        <v>688</v>
      </c>
      <c r="C61" s="504">
        <v>400.0</v>
      </c>
      <c r="D61" s="505">
        <v>45453.0</v>
      </c>
      <c r="E61" s="505"/>
      <c r="F61" s="508"/>
      <c r="G61" s="502">
        <v>58.0</v>
      </c>
      <c r="H61" s="503" t="s">
        <v>688</v>
      </c>
      <c r="I61" s="504">
        <f t="shared" ref="I61:J61" si="64">C61</f>
        <v>400</v>
      </c>
      <c r="J61" s="505">
        <f t="shared" si="64"/>
        <v>45453</v>
      </c>
      <c r="K61" s="509"/>
      <c r="L61" s="508"/>
      <c r="M61" s="508"/>
      <c r="N61" s="508"/>
      <c r="O61" s="508"/>
      <c r="P61" s="508"/>
      <c r="Q61" s="508"/>
      <c r="R61" s="508"/>
      <c r="S61" s="508"/>
      <c r="T61" s="508"/>
      <c r="U61" s="508"/>
      <c r="V61" s="508"/>
      <c r="W61" s="508"/>
      <c r="X61" s="508"/>
      <c r="Y61" s="508"/>
      <c r="Z61" s="508"/>
      <c r="AA61" s="508"/>
      <c r="AB61" s="508"/>
      <c r="AC61" s="508"/>
      <c r="AD61" s="508"/>
      <c r="AE61" s="508"/>
    </row>
    <row r="62" ht="16.5" customHeight="1">
      <c r="A62" s="502">
        <v>59.0</v>
      </c>
      <c r="B62" s="503" t="s">
        <v>689</v>
      </c>
      <c r="C62" s="504">
        <f>520-20</f>
        <v>500</v>
      </c>
      <c r="D62" s="505">
        <v>45453.0</v>
      </c>
      <c r="E62" s="505"/>
      <c r="F62" s="508"/>
      <c r="G62" s="502">
        <v>59.0</v>
      </c>
      <c r="H62" s="503" t="s">
        <v>689</v>
      </c>
      <c r="I62" s="504">
        <f t="shared" ref="I62:J62" si="65">C62</f>
        <v>500</v>
      </c>
      <c r="J62" s="505">
        <f t="shared" si="65"/>
        <v>45453</v>
      </c>
      <c r="K62" s="509"/>
      <c r="L62" s="508"/>
      <c r="M62" s="508"/>
      <c r="N62" s="508"/>
      <c r="O62" s="508"/>
      <c r="P62" s="508"/>
      <c r="Q62" s="508"/>
      <c r="R62" s="508"/>
      <c r="S62" s="508"/>
      <c r="T62" s="508"/>
      <c r="U62" s="508"/>
      <c r="V62" s="508"/>
      <c r="W62" s="508"/>
      <c r="X62" s="508"/>
      <c r="Y62" s="508"/>
      <c r="Z62" s="508"/>
      <c r="AA62" s="508"/>
      <c r="AB62" s="508"/>
      <c r="AC62" s="508"/>
      <c r="AD62" s="508"/>
      <c r="AE62" s="508"/>
    </row>
    <row r="63" ht="16.5" customHeight="1">
      <c r="A63" s="502">
        <v>60.0</v>
      </c>
      <c r="B63" s="513" t="s">
        <v>690</v>
      </c>
      <c r="C63" s="514">
        <f t="shared" ref="C63:C74" si="67">584.06-58.41</f>
        <v>525.65</v>
      </c>
      <c r="D63" s="515">
        <v>45448.0</v>
      </c>
      <c r="E63" s="515"/>
      <c r="F63" s="508"/>
      <c r="G63" s="502">
        <v>60.0</v>
      </c>
      <c r="H63" s="503" t="s">
        <v>690</v>
      </c>
      <c r="I63" s="504">
        <f t="shared" ref="I63:J63" si="66">C63</f>
        <v>525.65</v>
      </c>
      <c r="J63" s="505">
        <f t="shared" si="66"/>
        <v>45448</v>
      </c>
      <c r="K63" s="509"/>
      <c r="L63" s="508"/>
      <c r="M63" s="508"/>
      <c r="N63" s="508"/>
      <c r="O63" s="508"/>
      <c r="P63" s="508"/>
      <c r="Q63" s="508"/>
      <c r="R63" s="508"/>
      <c r="S63" s="508"/>
      <c r="T63" s="508"/>
      <c r="U63" s="508"/>
      <c r="V63" s="508"/>
      <c r="W63" s="508"/>
      <c r="X63" s="508"/>
      <c r="Y63" s="508"/>
      <c r="Z63" s="508"/>
      <c r="AA63" s="508"/>
      <c r="AB63" s="508"/>
      <c r="AC63" s="508"/>
      <c r="AD63" s="508"/>
      <c r="AE63" s="508"/>
    </row>
    <row r="64" ht="16.5" customHeight="1">
      <c r="A64" s="502">
        <v>61.0</v>
      </c>
      <c r="B64" s="513" t="s">
        <v>691</v>
      </c>
      <c r="C64" s="514">
        <f t="shared" si="67"/>
        <v>525.65</v>
      </c>
      <c r="D64" s="515">
        <v>45448.0</v>
      </c>
      <c r="E64" s="515"/>
      <c r="F64" s="508"/>
      <c r="G64" s="502">
        <v>61.0</v>
      </c>
      <c r="H64" s="503" t="s">
        <v>691</v>
      </c>
      <c r="I64" s="504">
        <f t="shared" ref="I64:J64" si="68">C64</f>
        <v>525.65</v>
      </c>
      <c r="J64" s="505">
        <f t="shared" si="68"/>
        <v>45448</v>
      </c>
      <c r="K64" s="509"/>
      <c r="L64" s="508"/>
      <c r="M64" s="508"/>
      <c r="N64" s="508"/>
      <c r="O64" s="508"/>
      <c r="P64" s="508"/>
      <c r="Q64" s="508"/>
      <c r="R64" s="508"/>
      <c r="S64" s="508"/>
      <c r="T64" s="508"/>
      <c r="U64" s="508"/>
      <c r="V64" s="508"/>
      <c r="W64" s="508"/>
      <c r="X64" s="508"/>
      <c r="Y64" s="508"/>
      <c r="Z64" s="508"/>
      <c r="AA64" s="508"/>
      <c r="AB64" s="508"/>
      <c r="AC64" s="508"/>
      <c r="AD64" s="508"/>
      <c r="AE64" s="508"/>
    </row>
    <row r="65" ht="16.5" customHeight="1">
      <c r="A65" s="502">
        <v>62.0</v>
      </c>
      <c r="B65" s="513" t="s">
        <v>692</v>
      </c>
      <c r="C65" s="514">
        <f t="shared" si="67"/>
        <v>525.65</v>
      </c>
      <c r="D65" s="515">
        <v>45448.0</v>
      </c>
      <c r="E65" s="515"/>
      <c r="F65" s="508"/>
      <c r="G65" s="502">
        <v>62.0</v>
      </c>
      <c r="H65" s="503" t="s">
        <v>692</v>
      </c>
      <c r="I65" s="504">
        <f t="shared" ref="I65:J65" si="69">C65</f>
        <v>525.65</v>
      </c>
      <c r="J65" s="505">
        <f t="shared" si="69"/>
        <v>45448</v>
      </c>
      <c r="K65" s="509"/>
      <c r="L65" s="508"/>
      <c r="M65" s="508"/>
      <c r="N65" s="508"/>
      <c r="O65" s="508"/>
      <c r="P65" s="508"/>
      <c r="Q65" s="508"/>
      <c r="R65" s="508"/>
      <c r="S65" s="508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</row>
    <row r="66" ht="16.5" customHeight="1">
      <c r="A66" s="502">
        <v>63.0</v>
      </c>
      <c r="B66" s="513" t="s">
        <v>693</v>
      </c>
      <c r="C66" s="514">
        <f t="shared" si="67"/>
        <v>525.65</v>
      </c>
      <c r="D66" s="515">
        <v>45448.0</v>
      </c>
      <c r="E66" s="515"/>
      <c r="F66" s="508"/>
      <c r="G66" s="502">
        <v>63.0</v>
      </c>
      <c r="H66" s="503" t="s">
        <v>693</v>
      </c>
      <c r="I66" s="504">
        <f t="shared" ref="I66:J66" si="70">C66</f>
        <v>525.65</v>
      </c>
      <c r="J66" s="505">
        <f t="shared" si="70"/>
        <v>45448</v>
      </c>
      <c r="K66" s="509"/>
      <c r="L66" s="508"/>
      <c r="M66" s="508"/>
      <c r="N66" s="508"/>
      <c r="O66" s="508"/>
      <c r="P66" s="508"/>
      <c r="Q66" s="508"/>
      <c r="R66" s="508"/>
      <c r="S66" s="508"/>
      <c r="T66" s="508"/>
      <c r="U66" s="508"/>
      <c r="V66" s="508"/>
      <c r="W66" s="508"/>
      <c r="X66" s="508"/>
      <c r="Y66" s="508"/>
      <c r="Z66" s="508"/>
      <c r="AA66" s="508"/>
      <c r="AB66" s="508"/>
      <c r="AC66" s="508"/>
      <c r="AD66" s="508"/>
      <c r="AE66" s="508"/>
    </row>
    <row r="67" ht="16.5" customHeight="1">
      <c r="A67" s="502">
        <v>64.0</v>
      </c>
      <c r="B67" s="513" t="s">
        <v>694</v>
      </c>
      <c r="C67" s="514">
        <f t="shared" si="67"/>
        <v>525.65</v>
      </c>
      <c r="D67" s="515">
        <v>45448.0</v>
      </c>
      <c r="E67" s="515"/>
      <c r="F67" s="508"/>
      <c r="G67" s="502">
        <v>64.0</v>
      </c>
      <c r="H67" s="503" t="s">
        <v>694</v>
      </c>
      <c r="I67" s="504">
        <f t="shared" ref="I67:J67" si="71">C67</f>
        <v>525.65</v>
      </c>
      <c r="J67" s="505">
        <f t="shared" si="71"/>
        <v>45448</v>
      </c>
      <c r="K67" s="509"/>
      <c r="L67" s="508"/>
      <c r="M67" s="508"/>
      <c r="N67" s="508"/>
      <c r="O67" s="508"/>
      <c r="P67" s="508"/>
      <c r="Q67" s="508"/>
      <c r="R67" s="508"/>
      <c r="S67" s="508"/>
      <c r="T67" s="508"/>
      <c r="U67" s="508"/>
      <c r="V67" s="508"/>
      <c r="W67" s="508"/>
      <c r="X67" s="508"/>
      <c r="Y67" s="508"/>
      <c r="Z67" s="508"/>
      <c r="AA67" s="508"/>
      <c r="AB67" s="508"/>
      <c r="AC67" s="508"/>
      <c r="AD67" s="508"/>
      <c r="AE67" s="508"/>
    </row>
    <row r="68" ht="16.5" customHeight="1">
      <c r="A68" s="502">
        <v>65.0</v>
      </c>
      <c r="B68" s="513" t="s">
        <v>695</v>
      </c>
      <c r="C68" s="514">
        <f t="shared" si="67"/>
        <v>525.65</v>
      </c>
      <c r="D68" s="515">
        <v>45448.0</v>
      </c>
      <c r="E68" s="515"/>
      <c r="F68" s="508"/>
      <c r="G68" s="502">
        <v>65.0</v>
      </c>
      <c r="H68" s="503" t="s">
        <v>695</v>
      </c>
      <c r="I68" s="504">
        <f t="shared" ref="I68:J68" si="72">C68</f>
        <v>525.65</v>
      </c>
      <c r="J68" s="505">
        <f t="shared" si="72"/>
        <v>45448</v>
      </c>
      <c r="K68" s="509"/>
      <c r="L68" s="508"/>
      <c r="M68" s="508"/>
      <c r="N68" s="508"/>
      <c r="O68" s="508"/>
      <c r="P68" s="508"/>
      <c r="Q68" s="508"/>
      <c r="R68" s="508"/>
      <c r="S68" s="508"/>
      <c r="T68" s="508"/>
      <c r="U68" s="508"/>
      <c r="V68" s="508"/>
      <c r="W68" s="508"/>
      <c r="X68" s="508"/>
      <c r="Y68" s="508"/>
      <c r="Z68" s="508"/>
      <c r="AA68" s="508"/>
      <c r="AB68" s="508"/>
      <c r="AC68" s="508"/>
      <c r="AD68" s="508"/>
      <c r="AE68" s="508"/>
    </row>
    <row r="69" ht="16.5" customHeight="1">
      <c r="A69" s="502">
        <v>66.0</v>
      </c>
      <c r="B69" s="513" t="s">
        <v>696</v>
      </c>
      <c r="C69" s="514">
        <f t="shared" si="67"/>
        <v>525.65</v>
      </c>
      <c r="D69" s="515">
        <v>45448.0</v>
      </c>
      <c r="E69" s="515"/>
      <c r="F69" s="508"/>
      <c r="G69" s="502">
        <v>66.0</v>
      </c>
      <c r="H69" s="503" t="s">
        <v>696</v>
      </c>
      <c r="I69" s="504">
        <f t="shared" ref="I69:J69" si="73">C69</f>
        <v>525.65</v>
      </c>
      <c r="J69" s="505">
        <f t="shared" si="73"/>
        <v>45448</v>
      </c>
      <c r="K69" s="509"/>
      <c r="L69" s="508"/>
      <c r="M69" s="508"/>
      <c r="N69" s="508"/>
      <c r="O69" s="508"/>
      <c r="P69" s="508"/>
      <c r="Q69" s="508"/>
      <c r="R69" s="508"/>
      <c r="S69" s="508"/>
      <c r="T69" s="508"/>
      <c r="U69" s="508"/>
      <c r="V69" s="508"/>
      <c r="W69" s="508"/>
      <c r="X69" s="508"/>
      <c r="Y69" s="508"/>
      <c r="Z69" s="508"/>
      <c r="AA69" s="508"/>
      <c r="AB69" s="508"/>
      <c r="AC69" s="508"/>
      <c r="AD69" s="508"/>
      <c r="AE69" s="508"/>
    </row>
    <row r="70" ht="16.5" customHeight="1">
      <c r="A70" s="502">
        <v>67.0</v>
      </c>
      <c r="B70" s="513" t="s">
        <v>697</v>
      </c>
      <c r="C70" s="514">
        <f t="shared" si="67"/>
        <v>525.65</v>
      </c>
      <c r="D70" s="515">
        <v>45448.0</v>
      </c>
      <c r="E70" s="515"/>
      <c r="F70" s="508"/>
      <c r="G70" s="502">
        <v>67.0</v>
      </c>
      <c r="H70" s="503" t="s">
        <v>697</v>
      </c>
      <c r="I70" s="504">
        <f t="shared" ref="I70:J70" si="74">C70</f>
        <v>525.65</v>
      </c>
      <c r="J70" s="505">
        <f t="shared" si="74"/>
        <v>45448</v>
      </c>
      <c r="K70" s="509"/>
      <c r="L70" s="508"/>
      <c r="M70" s="508"/>
      <c r="N70" s="508"/>
      <c r="O70" s="508"/>
      <c r="P70" s="508"/>
      <c r="Q70" s="508"/>
      <c r="R70" s="508"/>
      <c r="S70" s="508"/>
      <c r="T70" s="508"/>
      <c r="U70" s="508"/>
      <c r="V70" s="508"/>
      <c r="W70" s="508"/>
      <c r="X70" s="508"/>
      <c r="Y70" s="508"/>
      <c r="Z70" s="508"/>
      <c r="AA70" s="508"/>
      <c r="AB70" s="508"/>
      <c r="AC70" s="508"/>
      <c r="AD70" s="508"/>
      <c r="AE70" s="508"/>
    </row>
    <row r="71" ht="16.5" customHeight="1">
      <c r="A71" s="502">
        <v>68.0</v>
      </c>
      <c r="B71" s="513" t="s">
        <v>698</v>
      </c>
      <c r="C71" s="514">
        <f t="shared" si="67"/>
        <v>525.65</v>
      </c>
      <c r="D71" s="515">
        <v>45448.0</v>
      </c>
      <c r="E71" s="515"/>
      <c r="F71" s="508"/>
      <c r="G71" s="502">
        <v>68.0</v>
      </c>
      <c r="H71" s="503" t="s">
        <v>698</v>
      </c>
      <c r="I71" s="504">
        <f t="shared" ref="I71:J71" si="75">C71</f>
        <v>525.65</v>
      </c>
      <c r="J71" s="505">
        <f t="shared" si="75"/>
        <v>45448</v>
      </c>
      <c r="K71" s="509"/>
      <c r="L71" s="508"/>
      <c r="M71" s="508"/>
      <c r="N71" s="508"/>
      <c r="O71" s="508"/>
      <c r="P71" s="508"/>
      <c r="Q71" s="508"/>
      <c r="R71" s="508"/>
      <c r="S71" s="508"/>
      <c r="T71" s="508"/>
      <c r="U71" s="508"/>
      <c r="V71" s="508"/>
      <c r="W71" s="508"/>
      <c r="X71" s="508"/>
      <c r="Y71" s="508"/>
      <c r="Z71" s="508"/>
      <c r="AA71" s="508"/>
      <c r="AB71" s="508"/>
      <c r="AC71" s="508"/>
      <c r="AD71" s="508"/>
      <c r="AE71" s="508"/>
    </row>
    <row r="72" ht="16.5" customHeight="1">
      <c r="A72" s="502">
        <v>69.0</v>
      </c>
      <c r="B72" s="513" t="s">
        <v>699</v>
      </c>
      <c r="C72" s="514">
        <f t="shared" si="67"/>
        <v>525.65</v>
      </c>
      <c r="D72" s="515">
        <v>45448.0</v>
      </c>
      <c r="E72" s="515"/>
      <c r="F72" s="508"/>
      <c r="G72" s="502">
        <v>69.0</v>
      </c>
      <c r="H72" s="503" t="s">
        <v>699</v>
      </c>
      <c r="I72" s="504">
        <f t="shared" ref="I72:J72" si="76">C72</f>
        <v>525.65</v>
      </c>
      <c r="J72" s="505">
        <f t="shared" si="76"/>
        <v>45448</v>
      </c>
      <c r="K72" s="509"/>
      <c r="L72" s="508"/>
      <c r="M72" s="508"/>
      <c r="N72" s="508"/>
      <c r="O72" s="508"/>
      <c r="P72" s="508"/>
      <c r="Q72" s="508"/>
      <c r="R72" s="508"/>
      <c r="S72" s="508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</row>
    <row r="73" ht="16.5" customHeight="1">
      <c r="A73" s="502">
        <v>70.0</v>
      </c>
      <c r="B73" s="513" t="s">
        <v>700</v>
      </c>
      <c r="C73" s="514">
        <f t="shared" si="67"/>
        <v>525.65</v>
      </c>
      <c r="D73" s="515">
        <v>45448.0</v>
      </c>
      <c r="E73" s="515"/>
      <c r="F73" s="508"/>
      <c r="G73" s="502">
        <v>70.0</v>
      </c>
      <c r="H73" s="503" t="s">
        <v>700</v>
      </c>
      <c r="I73" s="504">
        <f t="shared" ref="I73:J73" si="77">C73</f>
        <v>525.65</v>
      </c>
      <c r="J73" s="505">
        <f t="shared" si="77"/>
        <v>45448</v>
      </c>
      <c r="K73" s="509"/>
      <c r="L73" s="508"/>
      <c r="M73" s="508"/>
      <c r="N73" s="508"/>
      <c r="O73" s="508"/>
      <c r="P73" s="508"/>
      <c r="Q73" s="508"/>
      <c r="R73" s="508"/>
      <c r="S73" s="508"/>
      <c r="T73" s="508"/>
      <c r="U73" s="508"/>
      <c r="V73" s="508"/>
      <c r="W73" s="508"/>
      <c r="X73" s="508"/>
      <c r="Y73" s="508"/>
      <c r="Z73" s="508"/>
      <c r="AA73" s="508"/>
      <c r="AB73" s="508"/>
      <c r="AC73" s="508"/>
      <c r="AD73" s="508"/>
      <c r="AE73" s="508"/>
    </row>
    <row r="74" ht="16.5" customHeight="1">
      <c r="A74" s="502">
        <v>71.0</v>
      </c>
      <c r="B74" s="513" t="s">
        <v>701</v>
      </c>
      <c r="C74" s="514">
        <f t="shared" si="67"/>
        <v>525.65</v>
      </c>
      <c r="D74" s="515">
        <v>45448.0</v>
      </c>
      <c r="E74" s="515"/>
      <c r="F74" s="508"/>
      <c r="G74" s="502">
        <v>71.0</v>
      </c>
      <c r="H74" s="503" t="s">
        <v>701</v>
      </c>
      <c r="I74" s="504">
        <f t="shared" ref="I74:J74" si="78">C74</f>
        <v>525.65</v>
      </c>
      <c r="J74" s="505">
        <f t="shared" si="78"/>
        <v>45448</v>
      </c>
      <c r="K74" s="509"/>
      <c r="L74" s="508"/>
      <c r="M74" s="508"/>
      <c r="N74" s="508"/>
      <c r="O74" s="508"/>
      <c r="P74" s="508"/>
      <c r="Q74" s="508"/>
      <c r="R74" s="508"/>
      <c r="S74" s="508"/>
      <c r="T74" s="508"/>
      <c r="U74" s="508"/>
      <c r="V74" s="508"/>
      <c r="W74" s="508"/>
      <c r="X74" s="508"/>
      <c r="Y74" s="508"/>
      <c r="Z74" s="508"/>
      <c r="AA74" s="508"/>
      <c r="AB74" s="508"/>
      <c r="AC74" s="508"/>
      <c r="AD74" s="508"/>
      <c r="AE74" s="508"/>
    </row>
    <row r="75" ht="16.5" customHeight="1">
      <c r="A75" s="516"/>
      <c r="B75" s="500" t="s">
        <v>135</v>
      </c>
      <c r="C75" s="517">
        <f>SUM(C3:C74)</f>
        <v>74460.51</v>
      </c>
      <c r="D75" s="499"/>
      <c r="E75" s="499"/>
      <c r="F75" s="506"/>
      <c r="G75" s="507"/>
      <c r="H75" s="518" t="s">
        <v>135</v>
      </c>
      <c r="I75" s="519">
        <f>C75</f>
        <v>74460.51</v>
      </c>
      <c r="J75" s="520"/>
      <c r="K75" s="521"/>
      <c r="L75" s="506"/>
      <c r="M75" s="506"/>
      <c r="N75" s="506"/>
      <c r="O75" s="506"/>
      <c r="P75" s="506"/>
      <c r="Q75" s="506"/>
      <c r="R75" s="506"/>
      <c r="S75" s="506"/>
      <c r="T75" s="506"/>
      <c r="U75" s="506"/>
      <c r="V75" s="506"/>
      <c r="W75" s="506"/>
      <c r="X75" s="506"/>
      <c r="Y75" s="506"/>
      <c r="Z75" s="506"/>
      <c r="AA75" s="506"/>
      <c r="AB75" s="506"/>
      <c r="AC75" s="506"/>
      <c r="AD75" s="506"/>
      <c r="AE75" s="506"/>
    </row>
    <row r="76" ht="16.5" customHeight="1">
      <c r="A76" s="506"/>
      <c r="B76" s="506"/>
      <c r="C76" s="522"/>
      <c r="D76" s="506"/>
      <c r="E76" s="506"/>
      <c r="F76" s="506"/>
      <c r="G76" s="506"/>
      <c r="H76" s="506"/>
      <c r="I76" s="522"/>
      <c r="J76" s="506"/>
      <c r="K76" s="506"/>
      <c r="L76" s="506"/>
      <c r="M76" s="506"/>
      <c r="N76" s="506"/>
      <c r="O76" s="506"/>
      <c r="P76" s="506"/>
      <c r="Q76" s="506"/>
      <c r="R76" s="506"/>
      <c r="S76" s="506"/>
      <c r="T76" s="506"/>
      <c r="U76" s="506"/>
      <c r="V76" s="506"/>
      <c r="W76" s="506"/>
      <c r="X76" s="506"/>
      <c r="Y76" s="506"/>
      <c r="Z76" s="506"/>
      <c r="AA76" s="506"/>
      <c r="AB76" s="506"/>
      <c r="AC76" s="506"/>
      <c r="AD76" s="506"/>
      <c r="AE76" s="506"/>
    </row>
    <row r="77" ht="16.5" customHeight="1">
      <c r="A77" s="506"/>
      <c r="B77" s="523" t="s">
        <v>702</v>
      </c>
      <c r="D77" s="506"/>
      <c r="E77" s="506"/>
      <c r="F77" s="506"/>
      <c r="G77" s="506"/>
      <c r="H77" s="523" t="s">
        <v>702</v>
      </c>
      <c r="J77" s="506"/>
      <c r="K77" s="506"/>
      <c r="L77" s="506"/>
      <c r="M77" s="506"/>
      <c r="N77" s="506"/>
      <c r="O77" s="506"/>
      <c r="P77" s="506"/>
      <c r="Q77" s="506"/>
      <c r="R77" s="506"/>
      <c r="S77" s="506"/>
      <c r="T77" s="506"/>
      <c r="U77" s="506"/>
      <c r="V77" s="506"/>
      <c r="W77" s="506"/>
      <c r="X77" s="506"/>
      <c r="Y77" s="506"/>
      <c r="Z77" s="506"/>
      <c r="AA77" s="506"/>
      <c r="AB77" s="506"/>
      <c r="AC77" s="506"/>
      <c r="AD77" s="506"/>
      <c r="AE77" s="506"/>
    </row>
    <row r="78" ht="16.5" customHeight="1">
      <c r="A78" s="506"/>
      <c r="B78" s="506"/>
      <c r="C78" s="223"/>
      <c r="E78" s="506"/>
      <c r="F78" s="506"/>
      <c r="G78" s="506"/>
      <c r="H78" s="506"/>
      <c r="I78" s="223"/>
      <c r="K78" s="506"/>
      <c r="L78" s="506"/>
      <c r="M78" s="506"/>
      <c r="N78" s="506"/>
      <c r="O78" s="506"/>
      <c r="P78" s="506"/>
      <c r="Q78" s="506"/>
      <c r="R78" s="506"/>
      <c r="S78" s="506"/>
      <c r="T78" s="506"/>
      <c r="U78" s="506"/>
      <c r="V78" s="506"/>
      <c r="W78" s="506"/>
      <c r="X78" s="506"/>
      <c r="Y78" s="506"/>
      <c r="Z78" s="506"/>
      <c r="AA78" s="506"/>
      <c r="AB78" s="506"/>
      <c r="AC78" s="506"/>
      <c r="AD78" s="506"/>
      <c r="AE78" s="506"/>
    </row>
    <row r="79" ht="16.5" customHeight="1">
      <c r="A79" s="506"/>
      <c r="B79" s="506"/>
      <c r="C79" s="506"/>
      <c r="D79" s="506"/>
      <c r="E79" s="506"/>
      <c r="F79" s="506"/>
      <c r="G79" s="223"/>
      <c r="H79" s="223"/>
      <c r="I79" s="223"/>
      <c r="J79" s="223"/>
      <c r="K79" s="506"/>
      <c r="L79" s="506"/>
      <c r="M79" s="506"/>
      <c r="N79" s="506"/>
      <c r="O79" s="506"/>
      <c r="P79" s="506"/>
      <c r="Q79" s="506"/>
      <c r="R79" s="506"/>
      <c r="S79" s="506"/>
      <c r="T79" s="506"/>
      <c r="U79" s="506"/>
      <c r="V79" s="506"/>
      <c r="W79" s="506"/>
      <c r="X79" s="506"/>
      <c r="Y79" s="506"/>
      <c r="Z79" s="506"/>
      <c r="AA79" s="506"/>
      <c r="AB79" s="506"/>
      <c r="AC79" s="506"/>
      <c r="AD79" s="506"/>
      <c r="AE79" s="506"/>
    </row>
    <row r="80" ht="16.5" customHeight="1">
      <c r="A80" s="437" t="s">
        <v>704</v>
      </c>
      <c r="C80" s="437" t="s">
        <v>627</v>
      </c>
      <c r="F80" s="223"/>
      <c r="G80" s="437" t="s">
        <v>704</v>
      </c>
      <c r="I80" s="437" t="s">
        <v>627</v>
      </c>
      <c r="L80" s="506"/>
      <c r="M80" s="506"/>
      <c r="N80" s="506"/>
      <c r="O80" s="506"/>
      <c r="P80" s="506"/>
      <c r="Q80" s="506"/>
      <c r="R80" s="506"/>
      <c r="S80" s="506"/>
      <c r="T80" s="506"/>
      <c r="U80" s="506"/>
      <c r="V80" s="506"/>
      <c r="W80" s="506"/>
      <c r="X80" s="506"/>
      <c r="Y80" s="506"/>
      <c r="Z80" s="506"/>
      <c r="AA80" s="506"/>
      <c r="AB80" s="506"/>
      <c r="AC80" s="506"/>
      <c r="AD80" s="506"/>
      <c r="AE80" s="506"/>
    </row>
    <row r="81" ht="16.5" customHeight="1">
      <c r="A81" s="506"/>
      <c r="B81" s="506"/>
      <c r="C81" s="506"/>
      <c r="D81" s="506"/>
      <c r="E81" s="506"/>
      <c r="F81" s="506"/>
      <c r="G81" s="506"/>
      <c r="H81" s="506"/>
      <c r="I81" s="506"/>
      <c r="J81" s="506"/>
      <c r="K81" s="506"/>
      <c r="L81" s="506"/>
      <c r="M81" s="506"/>
      <c r="N81" s="506"/>
      <c r="O81" s="506"/>
      <c r="P81" s="506"/>
      <c r="Q81" s="506"/>
      <c r="R81" s="506"/>
      <c r="S81" s="506"/>
      <c r="T81" s="506"/>
      <c r="U81" s="506"/>
      <c r="V81" s="506"/>
      <c r="W81" s="506"/>
      <c r="X81" s="506"/>
      <c r="Y81" s="506"/>
      <c r="Z81" s="506"/>
      <c r="AA81" s="506"/>
      <c r="AB81" s="506"/>
      <c r="AC81" s="506"/>
      <c r="AD81" s="506"/>
      <c r="AE81" s="506"/>
    </row>
    <row r="82" ht="16.5" customHeight="1">
      <c r="A82" s="506"/>
      <c r="B82" s="506"/>
      <c r="C82" s="506"/>
      <c r="D82" s="506"/>
      <c r="E82" s="506"/>
      <c r="F82" s="506"/>
      <c r="G82" s="506"/>
      <c r="H82" s="506"/>
      <c r="I82" s="506"/>
      <c r="J82" s="506"/>
      <c r="K82" s="506"/>
      <c r="L82" s="506"/>
      <c r="M82" s="506"/>
      <c r="N82" s="506"/>
      <c r="O82" s="506"/>
      <c r="P82" s="506"/>
      <c r="Q82" s="506"/>
      <c r="R82" s="506"/>
      <c r="S82" s="506"/>
      <c r="T82" s="506"/>
      <c r="U82" s="506"/>
      <c r="V82" s="506"/>
      <c r="W82" s="506"/>
      <c r="X82" s="506"/>
      <c r="Y82" s="506"/>
      <c r="Z82" s="506"/>
      <c r="AA82" s="506"/>
      <c r="AB82" s="506"/>
      <c r="AC82" s="506"/>
      <c r="AD82" s="506"/>
      <c r="AE82" s="506"/>
    </row>
    <row r="83" ht="16.5" customHeight="1">
      <c r="A83" s="506"/>
      <c r="B83" s="506"/>
      <c r="C83" s="506"/>
      <c r="D83" s="506"/>
      <c r="E83" s="506"/>
      <c r="F83" s="506"/>
      <c r="G83" s="506"/>
      <c r="H83" s="506"/>
      <c r="I83" s="506"/>
      <c r="J83" s="506"/>
      <c r="K83" s="506"/>
      <c r="L83" s="506"/>
      <c r="M83" s="506"/>
      <c r="N83" s="506"/>
      <c r="O83" s="506"/>
      <c r="P83" s="506"/>
      <c r="Q83" s="506"/>
      <c r="R83" s="506"/>
      <c r="S83" s="506"/>
      <c r="T83" s="506"/>
      <c r="U83" s="506"/>
      <c r="V83" s="506"/>
      <c r="W83" s="506"/>
      <c r="X83" s="506"/>
      <c r="Y83" s="506"/>
      <c r="Z83" s="506"/>
      <c r="AA83" s="506"/>
      <c r="AB83" s="506"/>
      <c r="AC83" s="506"/>
      <c r="AD83" s="506"/>
      <c r="AE83" s="506"/>
    </row>
    <row r="84" ht="16.5" customHeight="1">
      <c r="A84" s="506"/>
      <c r="B84" s="506"/>
      <c r="C84" s="506"/>
      <c r="D84" s="506"/>
      <c r="E84" s="506"/>
      <c r="F84" s="506"/>
      <c r="G84" s="506"/>
      <c r="H84" s="506"/>
      <c r="I84" s="506"/>
      <c r="J84" s="506"/>
      <c r="K84" s="506"/>
      <c r="L84" s="506"/>
      <c r="M84" s="506"/>
      <c r="N84" s="506"/>
      <c r="O84" s="506"/>
      <c r="P84" s="506"/>
      <c r="Q84" s="506"/>
      <c r="R84" s="506"/>
      <c r="S84" s="506"/>
      <c r="T84" s="506"/>
      <c r="U84" s="506"/>
      <c r="V84" s="506"/>
      <c r="W84" s="506"/>
      <c r="X84" s="506"/>
      <c r="Y84" s="506"/>
      <c r="Z84" s="506"/>
      <c r="AA84" s="506"/>
      <c r="AB84" s="506"/>
      <c r="AC84" s="506"/>
      <c r="AD84" s="506"/>
      <c r="AE84" s="506"/>
    </row>
    <row r="85" ht="16.5" customHeight="1">
      <c r="A85" s="506"/>
      <c r="B85" s="506"/>
      <c r="C85" s="506"/>
      <c r="D85" s="506"/>
      <c r="E85" s="506"/>
      <c r="F85" s="506"/>
      <c r="G85" s="506"/>
      <c r="H85" s="506"/>
      <c r="I85" s="506"/>
      <c r="J85" s="506"/>
      <c r="K85" s="506"/>
      <c r="L85" s="506"/>
      <c r="M85" s="506"/>
      <c r="N85" s="506"/>
      <c r="O85" s="506"/>
      <c r="P85" s="506"/>
      <c r="Q85" s="506"/>
      <c r="R85" s="506"/>
      <c r="S85" s="506"/>
      <c r="T85" s="506"/>
      <c r="U85" s="506"/>
      <c r="V85" s="506"/>
      <c r="W85" s="506"/>
      <c r="X85" s="506"/>
      <c r="Y85" s="506"/>
      <c r="Z85" s="506"/>
      <c r="AA85" s="506"/>
      <c r="AB85" s="506"/>
      <c r="AC85" s="506"/>
      <c r="AD85" s="506"/>
      <c r="AE85" s="506"/>
    </row>
    <row r="86" ht="16.5" customHeight="1">
      <c r="A86" s="506"/>
      <c r="B86" s="506"/>
      <c r="C86" s="506"/>
      <c r="D86" s="506"/>
      <c r="E86" s="506"/>
      <c r="F86" s="506"/>
      <c r="G86" s="506"/>
      <c r="H86" s="506"/>
      <c r="I86" s="506"/>
      <c r="J86" s="506"/>
      <c r="K86" s="506"/>
      <c r="L86" s="506"/>
      <c r="M86" s="506"/>
      <c r="N86" s="506"/>
      <c r="O86" s="506"/>
      <c r="P86" s="506"/>
      <c r="Q86" s="506"/>
      <c r="R86" s="506"/>
      <c r="S86" s="506"/>
      <c r="T86" s="506"/>
      <c r="U86" s="506"/>
      <c r="V86" s="506"/>
      <c r="W86" s="506"/>
      <c r="X86" s="506"/>
      <c r="Y86" s="506"/>
      <c r="Z86" s="506"/>
      <c r="AA86" s="506"/>
      <c r="AB86" s="506"/>
      <c r="AC86" s="506"/>
      <c r="AD86" s="506"/>
      <c r="AE86" s="506"/>
    </row>
    <row r="87" ht="16.5" customHeight="1">
      <c r="A87" s="506"/>
      <c r="B87" s="506"/>
      <c r="C87" s="506"/>
      <c r="D87" s="506"/>
      <c r="E87" s="506"/>
      <c r="F87" s="506"/>
      <c r="G87" s="506"/>
      <c r="H87" s="506"/>
      <c r="I87" s="506"/>
      <c r="J87" s="506"/>
      <c r="K87" s="506"/>
      <c r="L87" s="506"/>
      <c r="M87" s="506"/>
      <c r="N87" s="506"/>
      <c r="O87" s="506"/>
      <c r="P87" s="506"/>
      <c r="Q87" s="506"/>
      <c r="R87" s="506"/>
      <c r="S87" s="506"/>
      <c r="T87" s="506"/>
      <c r="U87" s="506"/>
      <c r="V87" s="506"/>
      <c r="W87" s="506"/>
      <c r="X87" s="506"/>
      <c r="Y87" s="506"/>
      <c r="Z87" s="506"/>
      <c r="AA87" s="506"/>
      <c r="AB87" s="506"/>
      <c r="AC87" s="506"/>
      <c r="AD87" s="506"/>
      <c r="AE87" s="506"/>
    </row>
    <row r="88" ht="16.5" customHeight="1">
      <c r="A88" s="506"/>
      <c r="B88" s="506"/>
      <c r="C88" s="506"/>
      <c r="D88" s="506"/>
      <c r="E88" s="506"/>
      <c r="F88" s="506"/>
      <c r="G88" s="506"/>
      <c r="H88" s="506"/>
      <c r="I88" s="506"/>
      <c r="J88" s="506"/>
      <c r="K88" s="506"/>
      <c r="L88" s="506"/>
      <c r="M88" s="506"/>
      <c r="N88" s="506"/>
      <c r="O88" s="506"/>
      <c r="P88" s="506"/>
      <c r="Q88" s="506"/>
      <c r="R88" s="506"/>
      <c r="S88" s="506"/>
      <c r="T88" s="506"/>
      <c r="U88" s="506"/>
      <c r="V88" s="506"/>
      <c r="W88" s="506"/>
      <c r="X88" s="506"/>
      <c r="Y88" s="506"/>
      <c r="Z88" s="506"/>
      <c r="AA88" s="506"/>
      <c r="AB88" s="506"/>
      <c r="AC88" s="506"/>
      <c r="AD88" s="506"/>
      <c r="AE88" s="506"/>
    </row>
    <row r="89" ht="16.5" customHeight="1">
      <c r="A89" s="506"/>
      <c r="B89" s="506"/>
      <c r="C89" s="506"/>
      <c r="D89" s="506"/>
      <c r="E89" s="506"/>
      <c r="F89" s="506"/>
      <c r="G89" s="506"/>
      <c r="H89" s="506"/>
      <c r="I89" s="506"/>
      <c r="J89" s="506"/>
      <c r="K89" s="506"/>
      <c r="L89" s="506"/>
      <c r="M89" s="506"/>
      <c r="N89" s="506"/>
      <c r="O89" s="506"/>
      <c r="P89" s="506"/>
      <c r="Q89" s="506"/>
      <c r="R89" s="506"/>
      <c r="S89" s="506"/>
      <c r="T89" s="506"/>
      <c r="U89" s="506"/>
      <c r="V89" s="506"/>
      <c r="W89" s="506"/>
      <c r="X89" s="506"/>
      <c r="Y89" s="506"/>
      <c r="Z89" s="506"/>
      <c r="AA89" s="506"/>
      <c r="AB89" s="506"/>
      <c r="AC89" s="506"/>
      <c r="AD89" s="506"/>
      <c r="AE89" s="506"/>
    </row>
    <row r="90" ht="16.5" customHeight="1">
      <c r="A90" s="506"/>
      <c r="B90" s="506"/>
      <c r="C90" s="506"/>
      <c r="D90" s="506"/>
      <c r="E90" s="506"/>
      <c r="F90" s="506"/>
      <c r="G90" s="506"/>
      <c r="H90" s="506"/>
      <c r="I90" s="506"/>
      <c r="J90" s="506"/>
      <c r="K90" s="506"/>
      <c r="L90" s="506"/>
      <c r="M90" s="506"/>
      <c r="N90" s="506"/>
      <c r="O90" s="506"/>
      <c r="P90" s="506"/>
      <c r="Q90" s="506"/>
      <c r="R90" s="506"/>
      <c r="S90" s="506"/>
      <c r="T90" s="506"/>
      <c r="U90" s="506"/>
      <c r="V90" s="506"/>
      <c r="W90" s="506"/>
      <c r="X90" s="506"/>
      <c r="Y90" s="506"/>
      <c r="Z90" s="506"/>
      <c r="AA90" s="506"/>
      <c r="AB90" s="506"/>
      <c r="AC90" s="506"/>
      <c r="AD90" s="506"/>
      <c r="AE90" s="506"/>
    </row>
    <row r="91" ht="16.5" customHeight="1">
      <c r="A91" s="506"/>
      <c r="B91" s="506"/>
      <c r="C91" s="506"/>
      <c r="D91" s="506"/>
      <c r="E91" s="506"/>
      <c r="F91" s="506"/>
      <c r="G91" s="506"/>
      <c r="H91" s="506"/>
      <c r="I91" s="506"/>
      <c r="J91" s="506"/>
      <c r="K91" s="506"/>
      <c r="L91" s="506"/>
      <c r="M91" s="506"/>
      <c r="N91" s="506"/>
      <c r="O91" s="506"/>
      <c r="P91" s="506"/>
      <c r="Q91" s="506"/>
      <c r="R91" s="506"/>
      <c r="S91" s="506"/>
      <c r="T91" s="506"/>
      <c r="U91" s="506"/>
      <c r="V91" s="506"/>
      <c r="W91" s="506"/>
      <c r="X91" s="506"/>
      <c r="Y91" s="506"/>
      <c r="Z91" s="506"/>
      <c r="AA91" s="506"/>
      <c r="AB91" s="506"/>
      <c r="AC91" s="506"/>
      <c r="AD91" s="506"/>
      <c r="AE91" s="506"/>
    </row>
    <row r="92" ht="16.5" customHeight="1">
      <c r="A92" s="506"/>
      <c r="B92" s="506"/>
      <c r="C92" s="506"/>
      <c r="D92" s="506"/>
      <c r="E92" s="506"/>
      <c r="F92" s="506"/>
      <c r="G92" s="506"/>
      <c r="H92" s="506"/>
      <c r="I92" s="506"/>
      <c r="J92" s="506"/>
      <c r="K92" s="506"/>
      <c r="L92" s="506"/>
      <c r="M92" s="506"/>
      <c r="N92" s="506"/>
      <c r="O92" s="506"/>
      <c r="P92" s="506"/>
      <c r="Q92" s="506"/>
      <c r="R92" s="506"/>
      <c r="S92" s="506"/>
      <c r="T92" s="506"/>
      <c r="U92" s="506"/>
      <c r="V92" s="506"/>
      <c r="W92" s="506"/>
      <c r="X92" s="506"/>
      <c r="Y92" s="506"/>
      <c r="Z92" s="506"/>
      <c r="AA92" s="506"/>
      <c r="AB92" s="506"/>
      <c r="AC92" s="506"/>
      <c r="AD92" s="506"/>
      <c r="AE92" s="506"/>
    </row>
    <row r="93" ht="16.5" customHeight="1">
      <c r="A93" s="506"/>
      <c r="B93" s="506"/>
      <c r="C93" s="506"/>
      <c r="D93" s="506"/>
      <c r="E93" s="506"/>
      <c r="F93" s="506"/>
      <c r="G93" s="506"/>
      <c r="H93" s="506"/>
      <c r="I93" s="506"/>
      <c r="J93" s="506"/>
      <c r="K93" s="506"/>
      <c r="L93" s="506"/>
      <c r="M93" s="506"/>
      <c r="N93" s="506"/>
      <c r="O93" s="506"/>
      <c r="P93" s="506"/>
      <c r="Q93" s="506"/>
      <c r="R93" s="506"/>
      <c r="S93" s="506"/>
      <c r="T93" s="506"/>
      <c r="U93" s="506"/>
      <c r="V93" s="506"/>
      <c r="W93" s="506"/>
      <c r="X93" s="506"/>
      <c r="Y93" s="506"/>
      <c r="Z93" s="506"/>
      <c r="AA93" s="506"/>
      <c r="AB93" s="506"/>
      <c r="AC93" s="506"/>
      <c r="AD93" s="506"/>
      <c r="AE93" s="506"/>
    </row>
    <row r="94" ht="16.5" customHeight="1">
      <c r="A94" s="506"/>
      <c r="B94" s="506"/>
      <c r="C94" s="506"/>
      <c r="D94" s="506"/>
      <c r="E94" s="506"/>
      <c r="F94" s="506"/>
      <c r="G94" s="506"/>
      <c r="H94" s="506"/>
      <c r="I94" s="506"/>
      <c r="J94" s="506"/>
      <c r="K94" s="506"/>
      <c r="L94" s="506"/>
      <c r="M94" s="506"/>
      <c r="N94" s="506"/>
      <c r="O94" s="506"/>
      <c r="P94" s="506"/>
      <c r="Q94" s="506"/>
      <c r="R94" s="506"/>
      <c r="S94" s="506"/>
      <c r="T94" s="506"/>
      <c r="U94" s="506"/>
      <c r="V94" s="506"/>
      <c r="W94" s="506"/>
      <c r="X94" s="506"/>
      <c r="Y94" s="506"/>
      <c r="Z94" s="506"/>
      <c r="AA94" s="506"/>
      <c r="AB94" s="506"/>
      <c r="AC94" s="506"/>
      <c r="AD94" s="506"/>
      <c r="AE94" s="506"/>
    </row>
    <row r="95" ht="16.5" customHeight="1">
      <c r="A95" s="506"/>
      <c r="B95" s="506"/>
      <c r="C95" s="506"/>
      <c r="D95" s="506"/>
      <c r="E95" s="506"/>
      <c r="F95" s="506"/>
      <c r="G95" s="506"/>
      <c r="H95" s="506"/>
      <c r="I95" s="506"/>
      <c r="J95" s="506"/>
      <c r="K95" s="506"/>
      <c r="L95" s="506"/>
      <c r="M95" s="506"/>
      <c r="N95" s="506"/>
      <c r="O95" s="506"/>
      <c r="P95" s="506"/>
      <c r="Q95" s="506"/>
      <c r="R95" s="506"/>
      <c r="S95" s="506"/>
      <c r="T95" s="506"/>
      <c r="U95" s="506"/>
      <c r="V95" s="506"/>
      <c r="W95" s="506"/>
      <c r="X95" s="506"/>
      <c r="Y95" s="506"/>
      <c r="Z95" s="506"/>
      <c r="AA95" s="506"/>
      <c r="AB95" s="506"/>
      <c r="AC95" s="506"/>
      <c r="AD95" s="506"/>
      <c r="AE95" s="506"/>
    </row>
    <row r="96" ht="16.5" customHeight="1">
      <c r="A96" s="506"/>
      <c r="B96" s="506"/>
      <c r="C96" s="506"/>
      <c r="D96" s="506"/>
      <c r="E96" s="506"/>
      <c r="F96" s="506"/>
      <c r="G96" s="506"/>
      <c r="H96" s="506"/>
      <c r="I96" s="506"/>
      <c r="J96" s="506"/>
      <c r="K96" s="506"/>
      <c r="L96" s="506"/>
      <c r="M96" s="506"/>
      <c r="N96" s="506"/>
      <c r="O96" s="506"/>
      <c r="P96" s="506"/>
      <c r="Q96" s="506"/>
      <c r="R96" s="506"/>
      <c r="S96" s="506"/>
      <c r="T96" s="506"/>
      <c r="U96" s="506"/>
      <c r="V96" s="506"/>
      <c r="W96" s="506"/>
      <c r="X96" s="506"/>
      <c r="Y96" s="506"/>
      <c r="Z96" s="506"/>
      <c r="AA96" s="506"/>
      <c r="AB96" s="506"/>
      <c r="AC96" s="506"/>
      <c r="AD96" s="506"/>
      <c r="AE96" s="506"/>
    </row>
    <row r="97" ht="16.5" customHeight="1">
      <c r="A97" s="506"/>
      <c r="B97" s="506"/>
      <c r="C97" s="506"/>
      <c r="D97" s="506"/>
      <c r="E97" s="506"/>
      <c r="F97" s="506"/>
      <c r="G97" s="506"/>
      <c r="H97" s="506"/>
      <c r="I97" s="506"/>
      <c r="J97" s="506"/>
      <c r="K97" s="506"/>
      <c r="L97" s="506"/>
      <c r="M97" s="506"/>
      <c r="N97" s="506"/>
      <c r="O97" s="506"/>
      <c r="P97" s="506"/>
      <c r="Q97" s="506"/>
      <c r="R97" s="506"/>
      <c r="S97" s="506"/>
      <c r="T97" s="506"/>
      <c r="U97" s="506"/>
      <c r="V97" s="506"/>
      <c r="W97" s="506"/>
      <c r="X97" s="506"/>
      <c r="Y97" s="506"/>
      <c r="Z97" s="506"/>
      <c r="AA97" s="506"/>
      <c r="AB97" s="506"/>
      <c r="AC97" s="506"/>
      <c r="AD97" s="506"/>
      <c r="AE97" s="506"/>
    </row>
    <row r="98" ht="16.5" customHeight="1">
      <c r="A98" s="506"/>
      <c r="B98" s="506"/>
      <c r="C98" s="506"/>
      <c r="D98" s="506"/>
      <c r="E98" s="506"/>
      <c r="F98" s="506"/>
      <c r="G98" s="506"/>
      <c r="H98" s="506"/>
      <c r="I98" s="506"/>
      <c r="J98" s="506"/>
      <c r="K98" s="506"/>
      <c r="L98" s="506"/>
      <c r="M98" s="506"/>
      <c r="N98" s="506"/>
      <c r="O98" s="506"/>
      <c r="P98" s="506"/>
      <c r="Q98" s="506"/>
      <c r="R98" s="506"/>
      <c r="S98" s="506"/>
      <c r="T98" s="506"/>
      <c r="U98" s="506"/>
      <c r="V98" s="506"/>
      <c r="W98" s="506"/>
      <c r="X98" s="506"/>
      <c r="Y98" s="506"/>
      <c r="Z98" s="506"/>
      <c r="AA98" s="506"/>
      <c r="AB98" s="506"/>
      <c r="AC98" s="506"/>
      <c r="AD98" s="506"/>
      <c r="AE98" s="506"/>
    </row>
    <row r="99" ht="16.5" customHeight="1">
      <c r="A99" s="506"/>
      <c r="B99" s="506"/>
      <c r="C99" s="506"/>
      <c r="D99" s="506"/>
      <c r="E99" s="506"/>
      <c r="F99" s="506"/>
      <c r="G99" s="506"/>
      <c r="H99" s="506"/>
      <c r="I99" s="506"/>
      <c r="J99" s="506"/>
      <c r="K99" s="506"/>
      <c r="L99" s="506"/>
      <c r="M99" s="506"/>
      <c r="N99" s="506"/>
      <c r="O99" s="506"/>
      <c r="P99" s="506"/>
      <c r="Q99" s="506"/>
      <c r="R99" s="506"/>
      <c r="S99" s="506"/>
      <c r="T99" s="506"/>
      <c r="U99" s="506"/>
      <c r="V99" s="506"/>
      <c r="W99" s="506"/>
      <c r="X99" s="506"/>
      <c r="Y99" s="506"/>
      <c r="Z99" s="506"/>
      <c r="AA99" s="506"/>
      <c r="AB99" s="506"/>
      <c r="AC99" s="506"/>
      <c r="AD99" s="506"/>
      <c r="AE99" s="506"/>
    </row>
    <row r="100" ht="16.5" customHeight="1">
      <c r="A100" s="506"/>
      <c r="B100" s="506"/>
      <c r="C100" s="506"/>
      <c r="D100" s="506"/>
      <c r="E100" s="506"/>
      <c r="F100" s="506"/>
      <c r="G100" s="506"/>
      <c r="H100" s="506"/>
      <c r="I100" s="506"/>
      <c r="J100" s="506"/>
      <c r="K100" s="506"/>
      <c r="L100" s="506"/>
      <c r="M100" s="506"/>
      <c r="N100" s="506"/>
      <c r="O100" s="506"/>
      <c r="P100" s="506"/>
      <c r="Q100" s="506"/>
      <c r="R100" s="506"/>
      <c r="S100" s="506"/>
      <c r="T100" s="506"/>
      <c r="U100" s="506"/>
      <c r="V100" s="506"/>
      <c r="W100" s="506"/>
      <c r="X100" s="506"/>
      <c r="Y100" s="506"/>
      <c r="Z100" s="506"/>
      <c r="AA100" s="506"/>
      <c r="AB100" s="506"/>
      <c r="AC100" s="506"/>
      <c r="AD100" s="506"/>
      <c r="AE100" s="506"/>
    </row>
    <row r="101" ht="16.5" customHeight="1">
      <c r="A101" s="506"/>
      <c r="B101" s="506"/>
      <c r="C101" s="506"/>
      <c r="D101" s="506"/>
      <c r="E101" s="506"/>
      <c r="F101" s="506"/>
      <c r="G101" s="506"/>
      <c r="H101" s="506"/>
      <c r="I101" s="506"/>
      <c r="J101" s="506"/>
      <c r="K101" s="506"/>
      <c r="L101" s="506"/>
      <c r="M101" s="506"/>
      <c r="N101" s="506"/>
      <c r="O101" s="506"/>
      <c r="P101" s="506"/>
      <c r="Q101" s="506"/>
      <c r="R101" s="506"/>
      <c r="S101" s="506"/>
      <c r="T101" s="506"/>
      <c r="U101" s="506"/>
      <c r="V101" s="506"/>
      <c r="W101" s="506"/>
      <c r="X101" s="506"/>
      <c r="Y101" s="506"/>
      <c r="Z101" s="506"/>
      <c r="AA101" s="506"/>
      <c r="AB101" s="506"/>
      <c r="AC101" s="506"/>
      <c r="AD101" s="506"/>
      <c r="AE101" s="506"/>
    </row>
    <row r="102" ht="16.5" customHeight="1">
      <c r="A102" s="506"/>
      <c r="B102" s="506"/>
      <c r="C102" s="506"/>
      <c r="D102" s="506"/>
      <c r="E102" s="506"/>
      <c r="F102" s="506"/>
      <c r="G102" s="506"/>
      <c r="H102" s="506"/>
      <c r="I102" s="506"/>
      <c r="J102" s="506"/>
      <c r="K102" s="506"/>
      <c r="L102" s="506"/>
      <c r="M102" s="506"/>
      <c r="N102" s="506"/>
      <c r="O102" s="506"/>
      <c r="P102" s="506"/>
      <c r="Q102" s="506"/>
      <c r="R102" s="506"/>
      <c r="S102" s="506"/>
      <c r="T102" s="506"/>
      <c r="U102" s="506"/>
      <c r="V102" s="506"/>
      <c r="W102" s="506"/>
      <c r="X102" s="506"/>
      <c r="Y102" s="506"/>
      <c r="Z102" s="506"/>
      <c r="AA102" s="506"/>
      <c r="AB102" s="506"/>
      <c r="AC102" s="506"/>
      <c r="AD102" s="506"/>
      <c r="AE102" s="506"/>
    </row>
    <row r="103" ht="16.5" customHeight="1">
      <c r="A103" s="506"/>
      <c r="B103" s="506"/>
      <c r="C103" s="506"/>
      <c r="D103" s="506"/>
      <c r="E103" s="506"/>
      <c r="F103" s="506"/>
      <c r="G103" s="506"/>
      <c r="H103" s="506"/>
      <c r="I103" s="506"/>
      <c r="J103" s="506"/>
      <c r="K103" s="506"/>
      <c r="L103" s="506"/>
      <c r="M103" s="506"/>
      <c r="N103" s="506"/>
      <c r="O103" s="506"/>
      <c r="P103" s="506"/>
      <c r="Q103" s="506"/>
      <c r="R103" s="506"/>
      <c r="S103" s="506"/>
      <c r="T103" s="506"/>
      <c r="U103" s="506"/>
      <c r="V103" s="506"/>
      <c r="W103" s="506"/>
      <c r="X103" s="506"/>
      <c r="Y103" s="506"/>
      <c r="Z103" s="506"/>
      <c r="AA103" s="506"/>
      <c r="AB103" s="506"/>
      <c r="AC103" s="506"/>
      <c r="AD103" s="506"/>
      <c r="AE103" s="506"/>
    </row>
    <row r="104" ht="16.5" customHeight="1">
      <c r="A104" s="506"/>
      <c r="B104" s="506"/>
      <c r="C104" s="506"/>
      <c r="D104" s="506"/>
      <c r="E104" s="506"/>
      <c r="F104" s="506"/>
      <c r="G104" s="506"/>
      <c r="H104" s="506"/>
      <c r="I104" s="506"/>
      <c r="J104" s="506"/>
      <c r="K104" s="506"/>
      <c r="L104" s="506"/>
      <c r="M104" s="506"/>
      <c r="N104" s="506"/>
      <c r="O104" s="506"/>
      <c r="P104" s="506"/>
      <c r="Q104" s="506"/>
      <c r="R104" s="506"/>
      <c r="S104" s="506"/>
      <c r="T104" s="506"/>
      <c r="U104" s="506"/>
      <c r="V104" s="506"/>
      <c r="W104" s="506"/>
      <c r="X104" s="506"/>
      <c r="Y104" s="506"/>
      <c r="Z104" s="506"/>
      <c r="AA104" s="506"/>
      <c r="AB104" s="506"/>
      <c r="AC104" s="506"/>
      <c r="AD104" s="506"/>
      <c r="AE104" s="506"/>
    </row>
    <row r="105" ht="16.5" customHeight="1">
      <c r="A105" s="506"/>
      <c r="B105" s="506"/>
      <c r="C105" s="506"/>
      <c r="D105" s="506"/>
      <c r="E105" s="506"/>
      <c r="F105" s="506"/>
      <c r="G105" s="506"/>
      <c r="H105" s="506"/>
      <c r="I105" s="506"/>
      <c r="J105" s="506"/>
      <c r="K105" s="506"/>
      <c r="L105" s="506"/>
      <c r="M105" s="506"/>
      <c r="N105" s="506"/>
      <c r="O105" s="506"/>
      <c r="P105" s="506"/>
      <c r="Q105" s="506"/>
      <c r="R105" s="506"/>
      <c r="S105" s="506"/>
      <c r="T105" s="506"/>
      <c r="U105" s="506"/>
      <c r="V105" s="506"/>
      <c r="W105" s="506"/>
      <c r="X105" s="506"/>
      <c r="Y105" s="506"/>
      <c r="Z105" s="506"/>
      <c r="AA105" s="506"/>
      <c r="AB105" s="506"/>
      <c r="AC105" s="506"/>
      <c r="AD105" s="506"/>
      <c r="AE105" s="506"/>
    </row>
    <row r="106" ht="16.5" customHeight="1">
      <c r="A106" s="506"/>
      <c r="B106" s="506"/>
      <c r="C106" s="506"/>
      <c r="D106" s="506"/>
      <c r="E106" s="506"/>
      <c r="F106" s="506"/>
      <c r="G106" s="506"/>
      <c r="H106" s="506"/>
      <c r="I106" s="506"/>
      <c r="J106" s="506"/>
      <c r="K106" s="506"/>
      <c r="L106" s="506"/>
      <c r="M106" s="506"/>
      <c r="N106" s="506"/>
      <c r="O106" s="506"/>
      <c r="P106" s="506"/>
      <c r="Q106" s="506"/>
      <c r="R106" s="506"/>
      <c r="S106" s="506"/>
      <c r="T106" s="506"/>
      <c r="U106" s="506"/>
      <c r="V106" s="506"/>
      <c r="W106" s="506"/>
      <c r="X106" s="506"/>
      <c r="Y106" s="506"/>
      <c r="Z106" s="506"/>
      <c r="AA106" s="506"/>
      <c r="AB106" s="506"/>
      <c r="AC106" s="506"/>
      <c r="AD106" s="506"/>
      <c r="AE106" s="506"/>
    </row>
    <row r="107" ht="16.5" customHeight="1">
      <c r="A107" s="506"/>
      <c r="B107" s="506"/>
      <c r="C107" s="506"/>
      <c r="D107" s="506"/>
      <c r="E107" s="506"/>
      <c r="F107" s="506"/>
      <c r="G107" s="506"/>
      <c r="H107" s="506"/>
      <c r="I107" s="506"/>
      <c r="J107" s="506"/>
      <c r="K107" s="506"/>
      <c r="L107" s="506"/>
      <c r="M107" s="506"/>
      <c r="N107" s="506"/>
      <c r="O107" s="506"/>
      <c r="P107" s="506"/>
      <c r="Q107" s="506"/>
      <c r="R107" s="506"/>
      <c r="S107" s="506"/>
      <c r="T107" s="506"/>
      <c r="U107" s="506"/>
      <c r="V107" s="506"/>
      <c r="W107" s="506"/>
      <c r="X107" s="506"/>
      <c r="Y107" s="506"/>
      <c r="Z107" s="506"/>
      <c r="AA107" s="506"/>
      <c r="AB107" s="506"/>
      <c r="AC107" s="506"/>
      <c r="AD107" s="506"/>
      <c r="AE107" s="506"/>
    </row>
    <row r="108" ht="16.5" customHeight="1">
      <c r="A108" s="506"/>
      <c r="B108" s="506"/>
      <c r="C108" s="506"/>
      <c r="D108" s="506"/>
      <c r="E108" s="506"/>
      <c r="F108" s="506"/>
      <c r="G108" s="506"/>
      <c r="H108" s="506"/>
      <c r="I108" s="506"/>
      <c r="J108" s="506"/>
      <c r="K108" s="506"/>
      <c r="L108" s="506"/>
      <c r="M108" s="506"/>
      <c r="N108" s="506"/>
      <c r="O108" s="506"/>
      <c r="P108" s="506"/>
      <c r="Q108" s="506"/>
      <c r="R108" s="506"/>
      <c r="S108" s="506"/>
      <c r="T108" s="506"/>
      <c r="U108" s="506"/>
      <c r="V108" s="506"/>
      <c r="W108" s="506"/>
      <c r="X108" s="506"/>
      <c r="Y108" s="506"/>
      <c r="Z108" s="506"/>
      <c r="AA108" s="506"/>
      <c r="AB108" s="506"/>
      <c r="AC108" s="506"/>
      <c r="AD108" s="506"/>
      <c r="AE108" s="506"/>
    </row>
    <row r="109" ht="16.5" customHeight="1">
      <c r="A109" s="506"/>
      <c r="B109" s="506"/>
      <c r="C109" s="506"/>
      <c r="D109" s="506"/>
      <c r="E109" s="506"/>
      <c r="F109" s="506"/>
      <c r="G109" s="506"/>
      <c r="H109" s="506"/>
      <c r="I109" s="506"/>
      <c r="J109" s="506"/>
      <c r="K109" s="506"/>
      <c r="L109" s="506"/>
      <c r="M109" s="506"/>
      <c r="N109" s="506"/>
      <c r="O109" s="506"/>
      <c r="P109" s="506"/>
      <c r="Q109" s="506"/>
      <c r="R109" s="506"/>
      <c r="S109" s="506"/>
      <c r="T109" s="506"/>
      <c r="U109" s="506"/>
      <c r="V109" s="506"/>
      <c r="W109" s="506"/>
      <c r="X109" s="506"/>
      <c r="Y109" s="506"/>
      <c r="Z109" s="506"/>
      <c r="AA109" s="506"/>
      <c r="AB109" s="506"/>
      <c r="AC109" s="506"/>
      <c r="AD109" s="506"/>
      <c r="AE109" s="506"/>
    </row>
    <row r="110" ht="16.5" customHeight="1">
      <c r="A110" s="506"/>
      <c r="B110" s="506"/>
      <c r="C110" s="506"/>
      <c r="D110" s="506"/>
      <c r="E110" s="506"/>
      <c r="F110" s="506"/>
      <c r="G110" s="506"/>
      <c r="H110" s="506"/>
      <c r="I110" s="506"/>
      <c r="J110" s="506"/>
      <c r="K110" s="506"/>
      <c r="L110" s="506"/>
      <c r="M110" s="506"/>
      <c r="N110" s="506"/>
      <c r="O110" s="506"/>
      <c r="P110" s="506"/>
      <c r="Q110" s="506"/>
      <c r="R110" s="506"/>
      <c r="S110" s="506"/>
      <c r="T110" s="506"/>
      <c r="U110" s="506"/>
      <c r="V110" s="506"/>
      <c r="W110" s="506"/>
      <c r="X110" s="506"/>
      <c r="Y110" s="506"/>
      <c r="Z110" s="506"/>
      <c r="AA110" s="506"/>
      <c r="AB110" s="506"/>
      <c r="AC110" s="506"/>
      <c r="AD110" s="506"/>
      <c r="AE110" s="506"/>
    </row>
    <row r="111" ht="16.5" customHeight="1">
      <c r="A111" s="506"/>
      <c r="B111" s="506"/>
      <c r="C111" s="506"/>
      <c r="D111" s="506"/>
      <c r="E111" s="506"/>
      <c r="F111" s="506"/>
      <c r="G111" s="506"/>
      <c r="H111" s="506"/>
      <c r="I111" s="506"/>
      <c r="J111" s="506"/>
      <c r="K111" s="506"/>
      <c r="L111" s="506"/>
      <c r="M111" s="506"/>
      <c r="N111" s="506"/>
      <c r="O111" s="506"/>
      <c r="P111" s="506"/>
      <c r="Q111" s="506"/>
      <c r="R111" s="506"/>
      <c r="S111" s="506"/>
      <c r="T111" s="506"/>
      <c r="U111" s="506"/>
      <c r="V111" s="506"/>
      <c r="W111" s="506"/>
      <c r="X111" s="506"/>
      <c r="Y111" s="506"/>
      <c r="Z111" s="506"/>
      <c r="AA111" s="506"/>
      <c r="AB111" s="506"/>
      <c r="AC111" s="506"/>
      <c r="AD111" s="506"/>
      <c r="AE111" s="506"/>
    </row>
    <row r="112" ht="16.5" customHeight="1">
      <c r="A112" s="506"/>
      <c r="B112" s="506"/>
      <c r="C112" s="506"/>
      <c r="D112" s="506"/>
      <c r="E112" s="506"/>
      <c r="F112" s="506"/>
      <c r="G112" s="506"/>
      <c r="H112" s="506"/>
      <c r="I112" s="506"/>
      <c r="J112" s="506"/>
      <c r="K112" s="506"/>
      <c r="L112" s="506"/>
      <c r="M112" s="506"/>
      <c r="N112" s="506"/>
      <c r="O112" s="506"/>
      <c r="P112" s="506"/>
      <c r="Q112" s="506"/>
      <c r="R112" s="506"/>
      <c r="S112" s="506"/>
      <c r="T112" s="506"/>
      <c r="U112" s="506"/>
      <c r="V112" s="506"/>
      <c r="W112" s="506"/>
      <c r="X112" s="506"/>
      <c r="Y112" s="506"/>
      <c r="Z112" s="506"/>
      <c r="AA112" s="506"/>
      <c r="AB112" s="506"/>
      <c r="AC112" s="506"/>
      <c r="AD112" s="506"/>
      <c r="AE112" s="506"/>
    </row>
    <row r="113" ht="16.5" customHeight="1">
      <c r="A113" s="506"/>
      <c r="B113" s="506"/>
      <c r="C113" s="506"/>
      <c r="D113" s="506"/>
      <c r="E113" s="506"/>
      <c r="F113" s="506"/>
      <c r="G113" s="506"/>
      <c r="H113" s="506"/>
      <c r="I113" s="506"/>
      <c r="J113" s="506"/>
      <c r="K113" s="506"/>
      <c r="L113" s="506"/>
      <c r="M113" s="506"/>
      <c r="N113" s="506"/>
      <c r="O113" s="506"/>
      <c r="P113" s="506"/>
      <c r="Q113" s="506"/>
      <c r="R113" s="506"/>
      <c r="S113" s="506"/>
      <c r="T113" s="506"/>
      <c r="U113" s="506"/>
      <c r="V113" s="506"/>
      <c r="W113" s="506"/>
      <c r="X113" s="506"/>
      <c r="Y113" s="506"/>
      <c r="Z113" s="506"/>
      <c r="AA113" s="506"/>
      <c r="AB113" s="506"/>
      <c r="AC113" s="506"/>
      <c r="AD113" s="506"/>
      <c r="AE113" s="506"/>
    </row>
    <row r="114" ht="16.5" customHeight="1">
      <c r="A114" s="506"/>
      <c r="B114" s="506"/>
      <c r="C114" s="506"/>
      <c r="D114" s="506"/>
      <c r="E114" s="506"/>
      <c r="F114" s="506"/>
      <c r="G114" s="506"/>
      <c r="H114" s="506"/>
      <c r="I114" s="506"/>
      <c r="J114" s="506"/>
      <c r="K114" s="506"/>
      <c r="L114" s="506"/>
      <c r="M114" s="506"/>
      <c r="N114" s="506"/>
      <c r="O114" s="506"/>
      <c r="P114" s="506"/>
      <c r="Q114" s="506"/>
      <c r="R114" s="506"/>
      <c r="S114" s="506"/>
      <c r="T114" s="506"/>
      <c r="U114" s="506"/>
      <c r="V114" s="506"/>
      <c r="W114" s="506"/>
      <c r="X114" s="506"/>
      <c r="Y114" s="506"/>
      <c r="Z114" s="506"/>
      <c r="AA114" s="506"/>
      <c r="AB114" s="506"/>
      <c r="AC114" s="506"/>
      <c r="AD114" s="506"/>
      <c r="AE114" s="506"/>
    </row>
    <row r="115" ht="16.5" customHeight="1">
      <c r="A115" s="506"/>
      <c r="B115" s="506"/>
      <c r="C115" s="506"/>
      <c r="D115" s="506"/>
      <c r="E115" s="506"/>
      <c r="F115" s="506"/>
      <c r="G115" s="506"/>
      <c r="H115" s="506"/>
      <c r="I115" s="506"/>
      <c r="J115" s="506"/>
      <c r="K115" s="506"/>
      <c r="L115" s="506"/>
      <c r="M115" s="506"/>
      <c r="N115" s="506"/>
      <c r="O115" s="506"/>
      <c r="P115" s="506"/>
      <c r="Q115" s="506"/>
      <c r="R115" s="506"/>
      <c r="S115" s="506"/>
      <c r="T115" s="506"/>
      <c r="U115" s="506"/>
      <c r="V115" s="506"/>
      <c r="W115" s="506"/>
      <c r="X115" s="506"/>
      <c r="Y115" s="506"/>
      <c r="Z115" s="506"/>
      <c r="AA115" s="506"/>
      <c r="AB115" s="506"/>
      <c r="AC115" s="506"/>
      <c r="AD115" s="506"/>
      <c r="AE115" s="506"/>
    </row>
    <row r="116" ht="16.5" customHeight="1">
      <c r="A116" s="506"/>
      <c r="B116" s="506"/>
      <c r="C116" s="506"/>
      <c r="D116" s="506"/>
      <c r="E116" s="506"/>
      <c r="F116" s="506"/>
      <c r="G116" s="506"/>
      <c r="H116" s="506"/>
      <c r="I116" s="506"/>
      <c r="J116" s="506"/>
      <c r="K116" s="506"/>
      <c r="L116" s="506"/>
      <c r="M116" s="506"/>
      <c r="N116" s="506"/>
      <c r="O116" s="506"/>
      <c r="P116" s="506"/>
      <c r="Q116" s="506"/>
      <c r="R116" s="506"/>
      <c r="S116" s="506"/>
      <c r="T116" s="506"/>
      <c r="U116" s="506"/>
      <c r="V116" s="506"/>
      <c r="W116" s="506"/>
      <c r="X116" s="506"/>
      <c r="Y116" s="506"/>
      <c r="Z116" s="506"/>
      <c r="AA116" s="506"/>
      <c r="AB116" s="506"/>
      <c r="AC116" s="506"/>
      <c r="AD116" s="506"/>
      <c r="AE116" s="506"/>
    </row>
    <row r="117" ht="16.5" customHeight="1">
      <c r="A117" s="506"/>
      <c r="B117" s="506"/>
      <c r="C117" s="506"/>
      <c r="D117" s="506"/>
      <c r="E117" s="506"/>
      <c r="F117" s="506"/>
      <c r="G117" s="506"/>
      <c r="H117" s="506"/>
      <c r="I117" s="506"/>
      <c r="J117" s="506"/>
      <c r="K117" s="506"/>
      <c r="L117" s="506"/>
      <c r="M117" s="506"/>
      <c r="N117" s="506"/>
      <c r="O117" s="506"/>
      <c r="P117" s="506"/>
      <c r="Q117" s="506"/>
      <c r="R117" s="506"/>
      <c r="S117" s="506"/>
      <c r="T117" s="506"/>
      <c r="U117" s="506"/>
      <c r="V117" s="506"/>
      <c r="W117" s="506"/>
      <c r="X117" s="506"/>
      <c r="Y117" s="506"/>
      <c r="Z117" s="506"/>
      <c r="AA117" s="506"/>
      <c r="AB117" s="506"/>
      <c r="AC117" s="506"/>
      <c r="AD117" s="506"/>
      <c r="AE117" s="506"/>
    </row>
    <row r="118" ht="16.5" customHeight="1">
      <c r="A118" s="506"/>
      <c r="B118" s="506"/>
      <c r="C118" s="506"/>
      <c r="D118" s="506"/>
      <c r="E118" s="506"/>
      <c r="F118" s="506"/>
      <c r="G118" s="506"/>
      <c r="H118" s="506"/>
      <c r="I118" s="506"/>
      <c r="J118" s="506"/>
      <c r="K118" s="506"/>
      <c r="L118" s="506"/>
      <c r="M118" s="506"/>
      <c r="N118" s="506"/>
      <c r="O118" s="506"/>
      <c r="P118" s="506"/>
      <c r="Q118" s="506"/>
      <c r="R118" s="506"/>
      <c r="S118" s="506"/>
      <c r="T118" s="506"/>
      <c r="U118" s="506"/>
      <c r="V118" s="506"/>
      <c r="W118" s="506"/>
      <c r="X118" s="506"/>
      <c r="Y118" s="506"/>
      <c r="Z118" s="506"/>
      <c r="AA118" s="506"/>
      <c r="AB118" s="506"/>
      <c r="AC118" s="506"/>
      <c r="AD118" s="506"/>
      <c r="AE118" s="506"/>
    </row>
    <row r="119" ht="16.5" customHeight="1">
      <c r="A119" s="506"/>
      <c r="B119" s="506"/>
      <c r="C119" s="506"/>
      <c r="D119" s="506"/>
      <c r="E119" s="506"/>
      <c r="F119" s="506"/>
      <c r="G119" s="506"/>
      <c r="H119" s="506"/>
      <c r="I119" s="506"/>
      <c r="J119" s="506"/>
      <c r="K119" s="506"/>
      <c r="L119" s="506"/>
      <c r="M119" s="506"/>
      <c r="N119" s="506"/>
      <c r="O119" s="506"/>
      <c r="P119" s="506"/>
      <c r="Q119" s="506"/>
      <c r="R119" s="506"/>
      <c r="S119" s="506"/>
      <c r="T119" s="506"/>
      <c r="U119" s="506"/>
      <c r="V119" s="506"/>
      <c r="W119" s="506"/>
      <c r="X119" s="506"/>
      <c r="Y119" s="506"/>
      <c r="Z119" s="506"/>
      <c r="AA119" s="506"/>
      <c r="AB119" s="506"/>
      <c r="AC119" s="506"/>
      <c r="AD119" s="506"/>
      <c r="AE119" s="506"/>
    </row>
    <row r="120" ht="16.5" customHeight="1">
      <c r="A120" s="506"/>
      <c r="B120" s="506"/>
      <c r="C120" s="506"/>
      <c r="D120" s="506"/>
      <c r="E120" s="506"/>
      <c r="F120" s="506"/>
      <c r="G120" s="506"/>
      <c r="H120" s="506"/>
      <c r="I120" s="506"/>
      <c r="J120" s="506"/>
      <c r="K120" s="506"/>
      <c r="L120" s="506"/>
      <c r="M120" s="506"/>
      <c r="N120" s="506"/>
      <c r="O120" s="506"/>
      <c r="P120" s="506"/>
      <c r="Q120" s="506"/>
      <c r="R120" s="506"/>
      <c r="S120" s="506"/>
      <c r="T120" s="506"/>
      <c r="U120" s="506"/>
      <c r="V120" s="506"/>
      <c r="W120" s="506"/>
      <c r="X120" s="506"/>
      <c r="Y120" s="506"/>
      <c r="Z120" s="506"/>
      <c r="AA120" s="506"/>
      <c r="AB120" s="506"/>
      <c r="AC120" s="506"/>
      <c r="AD120" s="506"/>
      <c r="AE120" s="506"/>
    </row>
    <row r="121" ht="16.5" customHeight="1">
      <c r="A121" s="506"/>
      <c r="B121" s="506"/>
      <c r="C121" s="506"/>
      <c r="D121" s="506"/>
      <c r="E121" s="506"/>
      <c r="F121" s="506"/>
      <c r="G121" s="506"/>
      <c r="H121" s="506"/>
      <c r="I121" s="506"/>
      <c r="J121" s="506"/>
      <c r="K121" s="506"/>
      <c r="L121" s="506"/>
      <c r="M121" s="506"/>
      <c r="N121" s="506"/>
      <c r="O121" s="506"/>
      <c r="P121" s="506"/>
      <c r="Q121" s="506"/>
      <c r="R121" s="506"/>
      <c r="S121" s="506"/>
      <c r="T121" s="506"/>
      <c r="U121" s="506"/>
      <c r="V121" s="506"/>
      <c r="W121" s="506"/>
      <c r="X121" s="506"/>
      <c r="Y121" s="506"/>
      <c r="Z121" s="506"/>
      <c r="AA121" s="506"/>
      <c r="AB121" s="506"/>
      <c r="AC121" s="506"/>
      <c r="AD121" s="506"/>
      <c r="AE121" s="506"/>
    </row>
    <row r="122" ht="16.5" customHeight="1">
      <c r="A122" s="506"/>
      <c r="B122" s="506"/>
      <c r="C122" s="506"/>
      <c r="D122" s="506"/>
      <c r="E122" s="506"/>
      <c r="F122" s="506"/>
      <c r="G122" s="506"/>
      <c r="H122" s="506"/>
      <c r="I122" s="506"/>
      <c r="J122" s="506"/>
      <c r="K122" s="506"/>
      <c r="L122" s="506"/>
      <c r="M122" s="506"/>
      <c r="N122" s="506"/>
      <c r="O122" s="506"/>
      <c r="P122" s="506"/>
      <c r="Q122" s="506"/>
      <c r="R122" s="506"/>
      <c r="S122" s="506"/>
      <c r="T122" s="506"/>
      <c r="U122" s="506"/>
      <c r="V122" s="506"/>
      <c r="W122" s="506"/>
      <c r="X122" s="506"/>
      <c r="Y122" s="506"/>
      <c r="Z122" s="506"/>
      <c r="AA122" s="506"/>
      <c r="AB122" s="506"/>
      <c r="AC122" s="506"/>
      <c r="AD122" s="506"/>
      <c r="AE122" s="506"/>
    </row>
    <row r="123" ht="16.5" customHeight="1">
      <c r="A123" s="506"/>
      <c r="B123" s="506"/>
      <c r="C123" s="506"/>
      <c r="D123" s="506"/>
      <c r="E123" s="506"/>
      <c r="F123" s="506"/>
      <c r="G123" s="506"/>
      <c r="H123" s="506"/>
      <c r="I123" s="506"/>
      <c r="J123" s="506"/>
      <c r="K123" s="506"/>
      <c r="L123" s="506"/>
      <c r="M123" s="506"/>
      <c r="N123" s="506"/>
      <c r="O123" s="506"/>
      <c r="P123" s="506"/>
      <c r="Q123" s="506"/>
      <c r="R123" s="506"/>
      <c r="S123" s="506"/>
      <c r="T123" s="506"/>
      <c r="U123" s="506"/>
      <c r="V123" s="506"/>
      <c r="W123" s="506"/>
      <c r="X123" s="506"/>
      <c r="Y123" s="506"/>
      <c r="Z123" s="506"/>
      <c r="AA123" s="506"/>
      <c r="AB123" s="506"/>
      <c r="AC123" s="506"/>
      <c r="AD123" s="506"/>
      <c r="AE123" s="506"/>
    </row>
    <row r="124" ht="16.5" customHeight="1">
      <c r="A124" s="506"/>
      <c r="B124" s="506"/>
      <c r="C124" s="506"/>
      <c r="D124" s="506"/>
      <c r="E124" s="506"/>
      <c r="F124" s="506"/>
      <c r="G124" s="506"/>
      <c r="H124" s="506"/>
      <c r="I124" s="506"/>
      <c r="J124" s="506"/>
      <c r="K124" s="506"/>
      <c r="L124" s="506"/>
      <c r="M124" s="506"/>
      <c r="N124" s="506"/>
      <c r="O124" s="506"/>
      <c r="P124" s="506"/>
      <c r="Q124" s="506"/>
      <c r="R124" s="506"/>
      <c r="S124" s="506"/>
      <c r="T124" s="506"/>
      <c r="U124" s="506"/>
      <c r="V124" s="506"/>
      <c r="W124" s="506"/>
      <c r="X124" s="506"/>
      <c r="Y124" s="506"/>
      <c r="Z124" s="506"/>
      <c r="AA124" s="506"/>
      <c r="AB124" s="506"/>
      <c r="AC124" s="506"/>
      <c r="AD124" s="506"/>
      <c r="AE124" s="506"/>
    </row>
    <row r="125" ht="16.5" customHeight="1">
      <c r="A125" s="506"/>
      <c r="B125" s="506"/>
      <c r="C125" s="506"/>
      <c r="D125" s="506"/>
      <c r="E125" s="506"/>
      <c r="F125" s="506"/>
      <c r="G125" s="506"/>
      <c r="H125" s="506"/>
      <c r="I125" s="506"/>
      <c r="J125" s="506"/>
      <c r="K125" s="506"/>
      <c r="L125" s="506"/>
      <c r="M125" s="506"/>
      <c r="N125" s="506"/>
      <c r="O125" s="506"/>
      <c r="P125" s="506"/>
      <c r="Q125" s="506"/>
      <c r="R125" s="506"/>
      <c r="S125" s="506"/>
      <c r="T125" s="506"/>
      <c r="U125" s="506"/>
      <c r="V125" s="506"/>
      <c r="W125" s="506"/>
      <c r="X125" s="506"/>
      <c r="Y125" s="506"/>
      <c r="Z125" s="506"/>
      <c r="AA125" s="506"/>
      <c r="AB125" s="506"/>
      <c r="AC125" s="506"/>
      <c r="AD125" s="506"/>
      <c r="AE125" s="506"/>
    </row>
    <row r="126" ht="16.5" customHeight="1">
      <c r="A126" s="506"/>
      <c r="B126" s="506"/>
      <c r="C126" s="506"/>
      <c r="D126" s="506"/>
      <c r="E126" s="506"/>
      <c r="F126" s="506"/>
      <c r="G126" s="506"/>
      <c r="H126" s="506"/>
      <c r="I126" s="506"/>
      <c r="J126" s="506"/>
      <c r="K126" s="506"/>
      <c r="L126" s="506"/>
      <c r="M126" s="506"/>
      <c r="N126" s="506"/>
      <c r="O126" s="506"/>
      <c r="P126" s="506"/>
      <c r="Q126" s="506"/>
      <c r="R126" s="506"/>
      <c r="S126" s="506"/>
      <c r="T126" s="506"/>
      <c r="U126" s="506"/>
      <c r="V126" s="506"/>
      <c r="W126" s="506"/>
      <c r="X126" s="506"/>
      <c r="Y126" s="506"/>
      <c r="Z126" s="506"/>
      <c r="AA126" s="506"/>
      <c r="AB126" s="506"/>
      <c r="AC126" s="506"/>
      <c r="AD126" s="506"/>
      <c r="AE126" s="506"/>
    </row>
    <row r="127" ht="16.5" customHeight="1">
      <c r="A127" s="506"/>
      <c r="B127" s="506"/>
      <c r="C127" s="506"/>
      <c r="D127" s="506"/>
      <c r="E127" s="506"/>
      <c r="F127" s="506"/>
      <c r="G127" s="506"/>
      <c r="H127" s="506"/>
      <c r="I127" s="506"/>
      <c r="J127" s="506"/>
      <c r="K127" s="506"/>
      <c r="L127" s="506"/>
      <c r="M127" s="506"/>
      <c r="N127" s="506"/>
      <c r="O127" s="506"/>
      <c r="P127" s="506"/>
      <c r="Q127" s="506"/>
      <c r="R127" s="506"/>
      <c r="S127" s="506"/>
      <c r="T127" s="506"/>
      <c r="U127" s="506"/>
      <c r="V127" s="506"/>
      <c r="W127" s="506"/>
      <c r="X127" s="506"/>
      <c r="Y127" s="506"/>
      <c r="Z127" s="506"/>
      <c r="AA127" s="506"/>
      <c r="AB127" s="506"/>
      <c r="AC127" s="506"/>
      <c r="AD127" s="506"/>
      <c r="AE127" s="506"/>
    </row>
    <row r="128" ht="16.5" customHeight="1">
      <c r="A128" s="506"/>
      <c r="B128" s="506"/>
      <c r="C128" s="506"/>
      <c r="D128" s="506"/>
      <c r="E128" s="506"/>
      <c r="F128" s="506"/>
      <c r="G128" s="506"/>
      <c r="H128" s="506"/>
      <c r="I128" s="506"/>
      <c r="J128" s="506"/>
      <c r="K128" s="506"/>
      <c r="L128" s="506"/>
      <c r="M128" s="506"/>
      <c r="N128" s="506"/>
      <c r="O128" s="506"/>
      <c r="P128" s="506"/>
      <c r="Q128" s="506"/>
      <c r="R128" s="506"/>
      <c r="S128" s="506"/>
      <c r="T128" s="506"/>
      <c r="U128" s="506"/>
      <c r="V128" s="506"/>
      <c r="W128" s="506"/>
      <c r="X128" s="506"/>
      <c r="Y128" s="506"/>
      <c r="Z128" s="506"/>
      <c r="AA128" s="506"/>
      <c r="AB128" s="506"/>
      <c r="AC128" s="506"/>
      <c r="AD128" s="506"/>
      <c r="AE128" s="506"/>
    </row>
    <row r="129" ht="16.5" customHeight="1">
      <c r="A129" s="506"/>
      <c r="B129" s="506"/>
      <c r="C129" s="506"/>
      <c r="D129" s="506"/>
      <c r="E129" s="506"/>
      <c r="F129" s="506"/>
      <c r="G129" s="506"/>
      <c r="H129" s="506"/>
      <c r="I129" s="506"/>
      <c r="J129" s="506"/>
      <c r="K129" s="506"/>
      <c r="L129" s="506"/>
      <c r="M129" s="506"/>
      <c r="N129" s="506"/>
      <c r="O129" s="506"/>
      <c r="P129" s="506"/>
      <c r="Q129" s="506"/>
      <c r="R129" s="506"/>
      <c r="S129" s="506"/>
      <c r="T129" s="506"/>
      <c r="U129" s="506"/>
      <c r="V129" s="506"/>
      <c r="W129" s="506"/>
      <c r="X129" s="506"/>
      <c r="Y129" s="506"/>
      <c r="Z129" s="506"/>
      <c r="AA129" s="506"/>
      <c r="AB129" s="506"/>
      <c r="AC129" s="506"/>
      <c r="AD129" s="506"/>
      <c r="AE129" s="506"/>
    </row>
    <row r="130" ht="16.5" customHeight="1">
      <c r="A130" s="506"/>
      <c r="B130" s="506"/>
      <c r="C130" s="506"/>
      <c r="D130" s="506"/>
      <c r="E130" s="506"/>
      <c r="F130" s="506"/>
      <c r="G130" s="506"/>
      <c r="H130" s="506"/>
      <c r="I130" s="506"/>
      <c r="J130" s="506"/>
      <c r="K130" s="506"/>
      <c r="L130" s="506"/>
      <c r="M130" s="506"/>
      <c r="N130" s="506"/>
      <c r="O130" s="506"/>
      <c r="P130" s="506"/>
      <c r="Q130" s="506"/>
      <c r="R130" s="506"/>
      <c r="S130" s="506"/>
      <c r="T130" s="506"/>
      <c r="U130" s="506"/>
      <c r="V130" s="506"/>
      <c r="W130" s="506"/>
      <c r="X130" s="506"/>
      <c r="Y130" s="506"/>
      <c r="Z130" s="506"/>
      <c r="AA130" s="506"/>
      <c r="AB130" s="506"/>
      <c r="AC130" s="506"/>
      <c r="AD130" s="506"/>
      <c r="AE130" s="506"/>
    </row>
    <row r="131" ht="16.5" customHeight="1">
      <c r="A131" s="506"/>
      <c r="B131" s="506"/>
      <c r="C131" s="506"/>
      <c r="D131" s="506"/>
      <c r="E131" s="506"/>
      <c r="F131" s="506"/>
      <c r="G131" s="506"/>
      <c r="H131" s="506"/>
      <c r="I131" s="506"/>
      <c r="J131" s="506"/>
      <c r="K131" s="506"/>
      <c r="L131" s="506"/>
      <c r="M131" s="506"/>
      <c r="N131" s="506"/>
      <c r="O131" s="506"/>
      <c r="P131" s="506"/>
      <c r="Q131" s="506"/>
      <c r="R131" s="506"/>
      <c r="S131" s="506"/>
      <c r="T131" s="506"/>
      <c r="U131" s="506"/>
      <c r="V131" s="506"/>
      <c r="W131" s="506"/>
      <c r="X131" s="506"/>
      <c r="Y131" s="506"/>
      <c r="Z131" s="506"/>
      <c r="AA131" s="506"/>
      <c r="AB131" s="506"/>
      <c r="AC131" s="506"/>
      <c r="AD131" s="506"/>
      <c r="AE131" s="506"/>
    </row>
    <row r="132" ht="16.5" customHeight="1">
      <c r="A132" s="506"/>
      <c r="B132" s="506"/>
      <c r="C132" s="506"/>
      <c r="D132" s="506"/>
      <c r="E132" s="506"/>
      <c r="F132" s="506"/>
      <c r="G132" s="506"/>
      <c r="H132" s="506"/>
      <c r="I132" s="506"/>
      <c r="J132" s="506"/>
      <c r="K132" s="506"/>
      <c r="L132" s="506"/>
      <c r="M132" s="506"/>
      <c r="N132" s="506"/>
      <c r="O132" s="506"/>
      <c r="P132" s="506"/>
      <c r="Q132" s="506"/>
      <c r="R132" s="506"/>
      <c r="S132" s="506"/>
      <c r="T132" s="506"/>
      <c r="U132" s="506"/>
      <c r="V132" s="506"/>
      <c r="W132" s="506"/>
      <c r="X132" s="506"/>
      <c r="Y132" s="506"/>
      <c r="Z132" s="506"/>
      <c r="AA132" s="506"/>
      <c r="AB132" s="506"/>
      <c r="AC132" s="506"/>
      <c r="AD132" s="506"/>
      <c r="AE132" s="506"/>
    </row>
    <row r="133" ht="16.5" customHeight="1">
      <c r="A133" s="506"/>
      <c r="B133" s="506"/>
      <c r="C133" s="506"/>
      <c r="D133" s="506"/>
      <c r="E133" s="506"/>
      <c r="F133" s="506"/>
      <c r="G133" s="506"/>
      <c r="H133" s="506"/>
      <c r="I133" s="506"/>
      <c r="J133" s="506"/>
      <c r="K133" s="506"/>
      <c r="L133" s="506"/>
      <c r="M133" s="506"/>
      <c r="N133" s="506"/>
      <c r="O133" s="506"/>
      <c r="P133" s="506"/>
      <c r="Q133" s="506"/>
      <c r="R133" s="506"/>
      <c r="S133" s="506"/>
      <c r="T133" s="506"/>
      <c r="U133" s="506"/>
      <c r="V133" s="506"/>
      <c r="W133" s="506"/>
      <c r="X133" s="506"/>
      <c r="Y133" s="506"/>
      <c r="Z133" s="506"/>
      <c r="AA133" s="506"/>
      <c r="AB133" s="506"/>
      <c r="AC133" s="506"/>
      <c r="AD133" s="506"/>
      <c r="AE133" s="506"/>
    </row>
    <row r="134" ht="16.5" customHeight="1">
      <c r="A134" s="506"/>
      <c r="B134" s="506"/>
      <c r="C134" s="506"/>
      <c r="D134" s="506"/>
      <c r="E134" s="506"/>
      <c r="F134" s="506"/>
      <c r="G134" s="506"/>
      <c r="H134" s="506"/>
      <c r="I134" s="506"/>
      <c r="J134" s="506"/>
      <c r="K134" s="506"/>
      <c r="L134" s="506"/>
      <c r="M134" s="506"/>
      <c r="N134" s="506"/>
      <c r="O134" s="506"/>
      <c r="P134" s="506"/>
      <c r="Q134" s="506"/>
      <c r="R134" s="506"/>
      <c r="S134" s="506"/>
      <c r="T134" s="506"/>
      <c r="U134" s="506"/>
      <c r="V134" s="506"/>
      <c r="W134" s="506"/>
      <c r="X134" s="506"/>
      <c r="Y134" s="506"/>
      <c r="Z134" s="506"/>
      <c r="AA134" s="506"/>
      <c r="AB134" s="506"/>
      <c r="AC134" s="506"/>
      <c r="AD134" s="506"/>
      <c r="AE134" s="506"/>
    </row>
    <row r="135" ht="16.5" customHeight="1">
      <c r="A135" s="506"/>
      <c r="B135" s="506"/>
      <c r="C135" s="506"/>
      <c r="D135" s="506"/>
      <c r="E135" s="506"/>
      <c r="F135" s="506"/>
      <c r="G135" s="506"/>
      <c r="H135" s="506"/>
      <c r="I135" s="506"/>
      <c r="J135" s="506"/>
      <c r="K135" s="506"/>
      <c r="L135" s="506"/>
      <c r="M135" s="506"/>
      <c r="N135" s="506"/>
      <c r="O135" s="506"/>
      <c r="P135" s="506"/>
      <c r="Q135" s="506"/>
      <c r="R135" s="506"/>
      <c r="S135" s="506"/>
      <c r="T135" s="506"/>
      <c r="U135" s="506"/>
      <c r="V135" s="506"/>
      <c r="W135" s="506"/>
      <c r="X135" s="506"/>
      <c r="Y135" s="506"/>
      <c r="Z135" s="506"/>
      <c r="AA135" s="506"/>
      <c r="AB135" s="506"/>
      <c r="AC135" s="506"/>
      <c r="AD135" s="506"/>
      <c r="AE135" s="506"/>
    </row>
    <row r="136" ht="16.5" customHeight="1">
      <c r="A136" s="506"/>
      <c r="B136" s="506"/>
      <c r="C136" s="506"/>
      <c r="D136" s="506"/>
      <c r="E136" s="506"/>
      <c r="F136" s="506"/>
      <c r="G136" s="506"/>
      <c r="H136" s="506"/>
      <c r="I136" s="506"/>
      <c r="J136" s="506"/>
      <c r="K136" s="506"/>
      <c r="L136" s="506"/>
      <c r="M136" s="506"/>
      <c r="N136" s="506"/>
      <c r="O136" s="506"/>
      <c r="P136" s="506"/>
      <c r="Q136" s="506"/>
      <c r="R136" s="506"/>
      <c r="S136" s="506"/>
      <c r="T136" s="506"/>
      <c r="U136" s="506"/>
      <c r="V136" s="506"/>
      <c r="W136" s="506"/>
      <c r="X136" s="506"/>
      <c r="Y136" s="506"/>
      <c r="Z136" s="506"/>
      <c r="AA136" s="506"/>
      <c r="AB136" s="506"/>
      <c r="AC136" s="506"/>
      <c r="AD136" s="506"/>
      <c r="AE136" s="506"/>
    </row>
    <row r="137" ht="16.5" customHeight="1">
      <c r="A137" s="506"/>
      <c r="B137" s="506"/>
      <c r="C137" s="506"/>
      <c r="D137" s="506"/>
      <c r="E137" s="506"/>
      <c r="F137" s="506"/>
      <c r="G137" s="506"/>
      <c r="H137" s="506"/>
      <c r="I137" s="506"/>
      <c r="J137" s="506"/>
      <c r="K137" s="506"/>
      <c r="L137" s="506"/>
      <c r="M137" s="506"/>
      <c r="N137" s="506"/>
      <c r="O137" s="506"/>
      <c r="P137" s="506"/>
      <c r="Q137" s="506"/>
      <c r="R137" s="506"/>
      <c r="S137" s="506"/>
      <c r="T137" s="506"/>
      <c r="U137" s="506"/>
      <c r="V137" s="506"/>
      <c r="W137" s="506"/>
      <c r="X137" s="506"/>
      <c r="Y137" s="506"/>
      <c r="Z137" s="506"/>
      <c r="AA137" s="506"/>
      <c r="AB137" s="506"/>
      <c r="AC137" s="506"/>
      <c r="AD137" s="506"/>
      <c r="AE137" s="506"/>
    </row>
    <row r="138" ht="16.5" customHeight="1">
      <c r="A138" s="506"/>
      <c r="B138" s="506"/>
      <c r="C138" s="506"/>
      <c r="D138" s="506"/>
      <c r="E138" s="506"/>
      <c r="F138" s="506"/>
      <c r="G138" s="506"/>
      <c r="H138" s="506"/>
      <c r="I138" s="506"/>
      <c r="J138" s="506"/>
      <c r="K138" s="506"/>
      <c r="L138" s="506"/>
      <c r="M138" s="506"/>
      <c r="N138" s="506"/>
      <c r="O138" s="506"/>
      <c r="P138" s="506"/>
      <c r="Q138" s="506"/>
      <c r="R138" s="506"/>
      <c r="S138" s="506"/>
      <c r="T138" s="506"/>
      <c r="U138" s="506"/>
      <c r="V138" s="506"/>
      <c r="W138" s="506"/>
      <c r="X138" s="506"/>
      <c r="Y138" s="506"/>
      <c r="Z138" s="506"/>
      <c r="AA138" s="506"/>
      <c r="AB138" s="506"/>
      <c r="AC138" s="506"/>
      <c r="AD138" s="506"/>
      <c r="AE138" s="506"/>
    </row>
    <row r="139" ht="16.5" customHeight="1">
      <c r="A139" s="506"/>
      <c r="B139" s="506"/>
      <c r="C139" s="506"/>
      <c r="D139" s="506"/>
      <c r="E139" s="506"/>
      <c r="F139" s="506"/>
      <c r="G139" s="506"/>
      <c r="H139" s="506"/>
      <c r="I139" s="506"/>
      <c r="J139" s="506"/>
      <c r="K139" s="506"/>
      <c r="L139" s="506"/>
      <c r="M139" s="506"/>
      <c r="N139" s="506"/>
      <c r="O139" s="506"/>
      <c r="P139" s="506"/>
      <c r="Q139" s="506"/>
      <c r="R139" s="506"/>
      <c r="S139" s="506"/>
      <c r="T139" s="506"/>
      <c r="U139" s="506"/>
      <c r="V139" s="506"/>
      <c r="W139" s="506"/>
      <c r="X139" s="506"/>
      <c r="Y139" s="506"/>
      <c r="Z139" s="506"/>
      <c r="AA139" s="506"/>
      <c r="AB139" s="506"/>
      <c r="AC139" s="506"/>
      <c r="AD139" s="506"/>
      <c r="AE139" s="506"/>
    </row>
    <row r="140" ht="16.5" customHeight="1">
      <c r="A140" s="506"/>
      <c r="B140" s="506"/>
      <c r="C140" s="506"/>
      <c r="D140" s="506"/>
      <c r="E140" s="506"/>
      <c r="F140" s="506"/>
      <c r="G140" s="506"/>
      <c r="H140" s="506"/>
      <c r="I140" s="506"/>
      <c r="J140" s="506"/>
      <c r="K140" s="506"/>
      <c r="L140" s="506"/>
      <c r="M140" s="506"/>
      <c r="N140" s="506"/>
      <c r="O140" s="506"/>
      <c r="P140" s="506"/>
      <c r="Q140" s="506"/>
      <c r="R140" s="506"/>
      <c r="S140" s="506"/>
      <c r="T140" s="506"/>
      <c r="U140" s="506"/>
      <c r="V140" s="506"/>
      <c r="W140" s="506"/>
      <c r="X140" s="506"/>
      <c r="Y140" s="506"/>
      <c r="Z140" s="506"/>
      <c r="AA140" s="506"/>
      <c r="AB140" s="506"/>
      <c r="AC140" s="506"/>
      <c r="AD140" s="506"/>
      <c r="AE140" s="506"/>
    </row>
    <row r="141" ht="16.5" customHeight="1">
      <c r="A141" s="506"/>
      <c r="B141" s="506"/>
      <c r="C141" s="506"/>
      <c r="D141" s="506"/>
      <c r="E141" s="506"/>
      <c r="F141" s="506"/>
      <c r="G141" s="506"/>
      <c r="H141" s="506"/>
      <c r="I141" s="506"/>
      <c r="J141" s="506"/>
      <c r="K141" s="506"/>
      <c r="L141" s="506"/>
      <c r="M141" s="506"/>
      <c r="N141" s="506"/>
      <c r="O141" s="506"/>
      <c r="P141" s="506"/>
      <c r="Q141" s="506"/>
      <c r="R141" s="506"/>
      <c r="S141" s="506"/>
      <c r="T141" s="506"/>
      <c r="U141" s="506"/>
      <c r="V141" s="506"/>
      <c r="W141" s="506"/>
      <c r="X141" s="506"/>
      <c r="Y141" s="506"/>
      <c r="Z141" s="506"/>
      <c r="AA141" s="506"/>
      <c r="AB141" s="506"/>
      <c r="AC141" s="506"/>
      <c r="AD141" s="506"/>
      <c r="AE141" s="506"/>
    </row>
    <row r="142" ht="16.5" customHeight="1">
      <c r="A142" s="506"/>
      <c r="B142" s="506"/>
      <c r="C142" s="506"/>
      <c r="D142" s="506"/>
      <c r="E142" s="506"/>
      <c r="F142" s="506"/>
      <c r="G142" s="506"/>
      <c r="H142" s="506"/>
      <c r="I142" s="506"/>
      <c r="J142" s="506"/>
      <c r="K142" s="506"/>
      <c r="L142" s="506"/>
      <c r="M142" s="506"/>
      <c r="N142" s="506"/>
      <c r="O142" s="506"/>
      <c r="P142" s="506"/>
      <c r="Q142" s="506"/>
      <c r="R142" s="506"/>
      <c r="S142" s="506"/>
      <c r="T142" s="506"/>
      <c r="U142" s="506"/>
      <c r="V142" s="506"/>
      <c r="W142" s="506"/>
      <c r="X142" s="506"/>
      <c r="Y142" s="506"/>
      <c r="Z142" s="506"/>
      <c r="AA142" s="506"/>
      <c r="AB142" s="506"/>
      <c r="AC142" s="506"/>
      <c r="AD142" s="506"/>
      <c r="AE142" s="506"/>
    </row>
    <row r="143" ht="16.5" customHeight="1">
      <c r="A143" s="506"/>
      <c r="B143" s="506"/>
      <c r="C143" s="506"/>
      <c r="D143" s="506"/>
      <c r="E143" s="506"/>
      <c r="F143" s="506"/>
      <c r="G143" s="506"/>
      <c r="H143" s="506"/>
      <c r="I143" s="506"/>
      <c r="J143" s="506"/>
      <c r="K143" s="506"/>
      <c r="L143" s="506"/>
      <c r="M143" s="506"/>
      <c r="N143" s="506"/>
      <c r="O143" s="506"/>
      <c r="P143" s="506"/>
      <c r="Q143" s="506"/>
      <c r="R143" s="506"/>
      <c r="S143" s="506"/>
      <c r="T143" s="506"/>
      <c r="U143" s="506"/>
      <c r="V143" s="506"/>
      <c r="W143" s="506"/>
      <c r="X143" s="506"/>
      <c r="Y143" s="506"/>
      <c r="Z143" s="506"/>
      <c r="AA143" s="506"/>
      <c r="AB143" s="506"/>
      <c r="AC143" s="506"/>
      <c r="AD143" s="506"/>
      <c r="AE143" s="506"/>
    </row>
    <row r="144" ht="16.5" customHeight="1">
      <c r="A144" s="506"/>
      <c r="B144" s="506"/>
      <c r="C144" s="506"/>
      <c r="D144" s="506"/>
      <c r="E144" s="506"/>
      <c r="F144" s="506"/>
      <c r="G144" s="506"/>
      <c r="H144" s="506"/>
      <c r="I144" s="506"/>
      <c r="J144" s="506"/>
      <c r="K144" s="506"/>
      <c r="L144" s="506"/>
      <c r="M144" s="506"/>
      <c r="N144" s="506"/>
      <c r="O144" s="506"/>
      <c r="P144" s="506"/>
      <c r="Q144" s="506"/>
      <c r="R144" s="506"/>
      <c r="S144" s="506"/>
      <c r="T144" s="506"/>
      <c r="U144" s="506"/>
      <c r="V144" s="506"/>
      <c r="W144" s="506"/>
      <c r="X144" s="506"/>
      <c r="Y144" s="506"/>
      <c r="Z144" s="506"/>
      <c r="AA144" s="506"/>
      <c r="AB144" s="506"/>
      <c r="AC144" s="506"/>
      <c r="AD144" s="506"/>
      <c r="AE144" s="506"/>
    </row>
    <row r="145" ht="16.5" customHeight="1">
      <c r="A145" s="506"/>
      <c r="B145" s="506"/>
      <c r="C145" s="506"/>
      <c r="D145" s="506"/>
      <c r="E145" s="506"/>
      <c r="F145" s="506"/>
      <c r="G145" s="506"/>
      <c r="H145" s="506"/>
      <c r="I145" s="506"/>
      <c r="J145" s="506"/>
      <c r="K145" s="506"/>
      <c r="L145" s="506"/>
      <c r="M145" s="506"/>
      <c r="N145" s="506"/>
      <c r="O145" s="506"/>
      <c r="P145" s="506"/>
      <c r="Q145" s="506"/>
      <c r="R145" s="506"/>
      <c r="S145" s="506"/>
      <c r="T145" s="506"/>
      <c r="U145" s="506"/>
      <c r="V145" s="506"/>
      <c r="W145" s="506"/>
      <c r="X145" s="506"/>
      <c r="Y145" s="506"/>
      <c r="Z145" s="506"/>
      <c r="AA145" s="506"/>
      <c r="AB145" s="506"/>
      <c r="AC145" s="506"/>
      <c r="AD145" s="506"/>
      <c r="AE145" s="506"/>
    </row>
    <row r="146" ht="16.5" customHeight="1">
      <c r="A146" s="506"/>
      <c r="B146" s="506"/>
      <c r="C146" s="506"/>
      <c r="D146" s="506"/>
      <c r="E146" s="506"/>
      <c r="F146" s="506"/>
      <c r="G146" s="506"/>
      <c r="H146" s="506"/>
      <c r="I146" s="506"/>
      <c r="J146" s="506"/>
      <c r="K146" s="506"/>
      <c r="L146" s="506"/>
      <c r="M146" s="506"/>
      <c r="N146" s="506"/>
      <c r="O146" s="506"/>
      <c r="P146" s="506"/>
      <c r="Q146" s="506"/>
      <c r="R146" s="506"/>
      <c r="S146" s="506"/>
      <c r="T146" s="506"/>
      <c r="U146" s="506"/>
      <c r="V146" s="506"/>
      <c r="W146" s="506"/>
      <c r="X146" s="506"/>
      <c r="Y146" s="506"/>
      <c r="Z146" s="506"/>
      <c r="AA146" s="506"/>
      <c r="AB146" s="506"/>
      <c r="AC146" s="506"/>
      <c r="AD146" s="506"/>
      <c r="AE146" s="506"/>
    </row>
    <row r="147" ht="16.5" customHeight="1">
      <c r="A147" s="506"/>
      <c r="B147" s="506"/>
      <c r="C147" s="506"/>
      <c r="D147" s="506"/>
      <c r="E147" s="506"/>
      <c r="F147" s="506"/>
      <c r="G147" s="506"/>
      <c r="H147" s="506"/>
      <c r="I147" s="506"/>
      <c r="J147" s="506"/>
      <c r="K147" s="506"/>
      <c r="L147" s="506"/>
      <c r="M147" s="506"/>
      <c r="N147" s="506"/>
      <c r="O147" s="506"/>
      <c r="P147" s="506"/>
      <c r="Q147" s="506"/>
      <c r="R147" s="506"/>
      <c r="S147" s="506"/>
      <c r="T147" s="506"/>
      <c r="U147" s="506"/>
      <c r="V147" s="506"/>
      <c r="W147" s="506"/>
      <c r="X147" s="506"/>
      <c r="Y147" s="506"/>
      <c r="Z147" s="506"/>
      <c r="AA147" s="506"/>
      <c r="AB147" s="506"/>
      <c r="AC147" s="506"/>
      <c r="AD147" s="506"/>
      <c r="AE147" s="506"/>
    </row>
    <row r="148" ht="16.5" customHeight="1">
      <c r="A148" s="506"/>
      <c r="B148" s="506"/>
      <c r="C148" s="506"/>
      <c r="D148" s="506"/>
      <c r="E148" s="506"/>
      <c r="F148" s="506"/>
      <c r="G148" s="506"/>
      <c r="H148" s="506"/>
      <c r="I148" s="506"/>
      <c r="J148" s="506"/>
      <c r="K148" s="506"/>
      <c r="L148" s="506"/>
      <c r="M148" s="506"/>
      <c r="N148" s="506"/>
      <c r="O148" s="506"/>
      <c r="P148" s="506"/>
      <c r="Q148" s="506"/>
      <c r="R148" s="506"/>
      <c r="S148" s="506"/>
      <c r="T148" s="506"/>
      <c r="U148" s="506"/>
      <c r="V148" s="506"/>
      <c r="W148" s="506"/>
      <c r="X148" s="506"/>
      <c r="Y148" s="506"/>
      <c r="Z148" s="506"/>
      <c r="AA148" s="506"/>
      <c r="AB148" s="506"/>
      <c r="AC148" s="506"/>
      <c r="AD148" s="506"/>
      <c r="AE148" s="506"/>
    </row>
    <row r="149" ht="16.5" customHeight="1">
      <c r="A149" s="506"/>
      <c r="B149" s="506"/>
      <c r="C149" s="506"/>
      <c r="D149" s="506"/>
      <c r="E149" s="506"/>
      <c r="F149" s="506"/>
      <c r="G149" s="506"/>
      <c r="H149" s="506"/>
      <c r="I149" s="506"/>
      <c r="J149" s="506"/>
      <c r="K149" s="506"/>
      <c r="L149" s="506"/>
      <c r="M149" s="506"/>
      <c r="N149" s="506"/>
      <c r="O149" s="506"/>
      <c r="P149" s="506"/>
      <c r="Q149" s="506"/>
      <c r="R149" s="506"/>
      <c r="S149" s="506"/>
      <c r="T149" s="506"/>
      <c r="U149" s="506"/>
      <c r="V149" s="506"/>
      <c r="W149" s="506"/>
      <c r="X149" s="506"/>
      <c r="Y149" s="506"/>
      <c r="Z149" s="506"/>
      <c r="AA149" s="506"/>
      <c r="AB149" s="506"/>
      <c r="AC149" s="506"/>
      <c r="AD149" s="506"/>
      <c r="AE149" s="506"/>
    </row>
    <row r="150" ht="16.5" customHeight="1">
      <c r="A150" s="506"/>
      <c r="B150" s="506"/>
      <c r="C150" s="506"/>
      <c r="D150" s="506"/>
      <c r="E150" s="506"/>
      <c r="F150" s="506"/>
      <c r="G150" s="506"/>
      <c r="H150" s="506"/>
      <c r="I150" s="506"/>
      <c r="J150" s="506"/>
      <c r="K150" s="506"/>
      <c r="L150" s="506"/>
      <c r="M150" s="506"/>
      <c r="N150" s="506"/>
      <c r="O150" s="506"/>
      <c r="P150" s="506"/>
      <c r="Q150" s="506"/>
      <c r="R150" s="506"/>
      <c r="S150" s="506"/>
      <c r="T150" s="506"/>
      <c r="U150" s="506"/>
      <c r="V150" s="506"/>
      <c r="W150" s="506"/>
      <c r="X150" s="506"/>
      <c r="Y150" s="506"/>
      <c r="Z150" s="506"/>
      <c r="AA150" s="506"/>
      <c r="AB150" s="506"/>
      <c r="AC150" s="506"/>
      <c r="AD150" s="506"/>
      <c r="AE150" s="506"/>
    </row>
    <row r="151" ht="16.5" customHeight="1">
      <c r="A151" s="506"/>
      <c r="B151" s="506"/>
      <c r="C151" s="506"/>
      <c r="D151" s="506"/>
      <c r="E151" s="506"/>
      <c r="F151" s="506"/>
      <c r="G151" s="506"/>
      <c r="H151" s="506"/>
      <c r="I151" s="506"/>
      <c r="J151" s="506"/>
      <c r="K151" s="506"/>
      <c r="L151" s="506"/>
      <c r="M151" s="506"/>
      <c r="N151" s="506"/>
      <c r="O151" s="506"/>
      <c r="P151" s="506"/>
      <c r="Q151" s="506"/>
      <c r="R151" s="506"/>
      <c r="S151" s="506"/>
      <c r="T151" s="506"/>
      <c r="U151" s="506"/>
      <c r="V151" s="506"/>
      <c r="W151" s="506"/>
      <c r="X151" s="506"/>
      <c r="Y151" s="506"/>
      <c r="Z151" s="506"/>
      <c r="AA151" s="506"/>
      <c r="AB151" s="506"/>
      <c r="AC151" s="506"/>
      <c r="AD151" s="506"/>
      <c r="AE151" s="506"/>
    </row>
    <row r="152" ht="16.5" customHeight="1">
      <c r="A152" s="506"/>
      <c r="B152" s="506"/>
      <c r="C152" s="506"/>
      <c r="D152" s="506"/>
      <c r="E152" s="506"/>
      <c r="F152" s="506"/>
      <c r="G152" s="506"/>
      <c r="H152" s="506"/>
      <c r="I152" s="506"/>
      <c r="J152" s="506"/>
      <c r="K152" s="506"/>
      <c r="L152" s="506"/>
      <c r="M152" s="506"/>
      <c r="N152" s="506"/>
      <c r="O152" s="506"/>
      <c r="P152" s="506"/>
      <c r="Q152" s="506"/>
      <c r="R152" s="506"/>
      <c r="S152" s="506"/>
      <c r="T152" s="506"/>
      <c r="U152" s="506"/>
      <c r="V152" s="506"/>
      <c r="W152" s="506"/>
      <c r="X152" s="506"/>
      <c r="Y152" s="506"/>
      <c r="Z152" s="506"/>
      <c r="AA152" s="506"/>
      <c r="AB152" s="506"/>
      <c r="AC152" s="506"/>
      <c r="AD152" s="506"/>
      <c r="AE152" s="506"/>
    </row>
    <row r="153" ht="16.5" customHeight="1">
      <c r="A153" s="506"/>
      <c r="B153" s="506"/>
      <c r="C153" s="506"/>
      <c r="D153" s="506"/>
      <c r="E153" s="506"/>
      <c r="F153" s="506"/>
      <c r="G153" s="506"/>
      <c r="H153" s="506"/>
      <c r="I153" s="506"/>
      <c r="J153" s="506"/>
      <c r="K153" s="506"/>
      <c r="L153" s="506"/>
      <c r="M153" s="506"/>
      <c r="N153" s="506"/>
      <c r="O153" s="506"/>
      <c r="P153" s="506"/>
      <c r="Q153" s="506"/>
      <c r="R153" s="506"/>
      <c r="S153" s="506"/>
      <c r="T153" s="506"/>
      <c r="U153" s="506"/>
      <c r="V153" s="506"/>
      <c r="W153" s="506"/>
      <c r="X153" s="506"/>
      <c r="Y153" s="506"/>
      <c r="Z153" s="506"/>
      <c r="AA153" s="506"/>
      <c r="AB153" s="506"/>
      <c r="AC153" s="506"/>
      <c r="AD153" s="506"/>
      <c r="AE153" s="506"/>
    </row>
    <row r="154" ht="16.5" customHeight="1">
      <c r="A154" s="506"/>
      <c r="B154" s="506"/>
      <c r="C154" s="506"/>
      <c r="D154" s="506"/>
      <c r="E154" s="506"/>
      <c r="F154" s="506"/>
      <c r="G154" s="506"/>
      <c r="H154" s="506"/>
      <c r="I154" s="506"/>
      <c r="J154" s="506"/>
      <c r="K154" s="506"/>
      <c r="L154" s="506"/>
      <c r="M154" s="506"/>
      <c r="N154" s="506"/>
      <c r="O154" s="506"/>
      <c r="P154" s="506"/>
      <c r="Q154" s="506"/>
      <c r="R154" s="506"/>
      <c r="S154" s="506"/>
      <c r="T154" s="506"/>
      <c r="U154" s="506"/>
      <c r="V154" s="506"/>
      <c r="W154" s="506"/>
      <c r="X154" s="506"/>
      <c r="Y154" s="506"/>
      <c r="Z154" s="506"/>
      <c r="AA154" s="506"/>
      <c r="AB154" s="506"/>
      <c r="AC154" s="506"/>
      <c r="AD154" s="506"/>
      <c r="AE154" s="506"/>
    </row>
    <row r="155" ht="16.5" customHeight="1">
      <c r="A155" s="506"/>
      <c r="B155" s="506"/>
      <c r="C155" s="506"/>
      <c r="D155" s="506"/>
      <c r="E155" s="506"/>
      <c r="F155" s="506"/>
      <c r="G155" s="506"/>
      <c r="H155" s="506"/>
      <c r="I155" s="506"/>
      <c r="J155" s="506"/>
      <c r="K155" s="506"/>
      <c r="L155" s="506"/>
      <c r="M155" s="506"/>
      <c r="N155" s="506"/>
      <c r="O155" s="506"/>
      <c r="P155" s="506"/>
      <c r="Q155" s="506"/>
      <c r="R155" s="506"/>
      <c r="S155" s="506"/>
      <c r="T155" s="506"/>
      <c r="U155" s="506"/>
      <c r="V155" s="506"/>
      <c r="W155" s="506"/>
      <c r="X155" s="506"/>
      <c r="Y155" s="506"/>
      <c r="Z155" s="506"/>
      <c r="AA155" s="506"/>
      <c r="AB155" s="506"/>
      <c r="AC155" s="506"/>
      <c r="AD155" s="506"/>
      <c r="AE155" s="506"/>
    </row>
    <row r="156" ht="16.5" customHeight="1">
      <c r="A156" s="506"/>
      <c r="B156" s="506"/>
      <c r="C156" s="506"/>
      <c r="D156" s="506"/>
      <c r="E156" s="506"/>
      <c r="F156" s="506"/>
      <c r="G156" s="506"/>
      <c r="H156" s="506"/>
      <c r="I156" s="506"/>
      <c r="J156" s="506"/>
      <c r="K156" s="506"/>
      <c r="L156" s="506"/>
      <c r="M156" s="506"/>
      <c r="N156" s="506"/>
      <c r="O156" s="506"/>
      <c r="P156" s="506"/>
      <c r="Q156" s="506"/>
      <c r="R156" s="506"/>
      <c r="S156" s="506"/>
      <c r="T156" s="506"/>
      <c r="U156" s="506"/>
      <c r="V156" s="506"/>
      <c r="W156" s="506"/>
      <c r="X156" s="506"/>
      <c r="Y156" s="506"/>
      <c r="Z156" s="506"/>
      <c r="AA156" s="506"/>
      <c r="AB156" s="506"/>
      <c r="AC156" s="506"/>
      <c r="AD156" s="506"/>
      <c r="AE156" s="506"/>
    </row>
    <row r="157" ht="16.5" customHeight="1">
      <c r="A157" s="506"/>
      <c r="B157" s="506"/>
      <c r="C157" s="506"/>
      <c r="D157" s="506"/>
      <c r="E157" s="506"/>
      <c r="F157" s="506"/>
      <c r="G157" s="506"/>
      <c r="H157" s="506"/>
      <c r="I157" s="506"/>
      <c r="J157" s="506"/>
      <c r="K157" s="506"/>
      <c r="L157" s="506"/>
      <c r="M157" s="506"/>
      <c r="N157" s="506"/>
      <c r="O157" s="506"/>
      <c r="P157" s="506"/>
      <c r="Q157" s="506"/>
      <c r="R157" s="506"/>
      <c r="S157" s="506"/>
      <c r="T157" s="506"/>
      <c r="U157" s="506"/>
      <c r="V157" s="506"/>
      <c r="W157" s="506"/>
      <c r="X157" s="506"/>
      <c r="Y157" s="506"/>
      <c r="Z157" s="506"/>
      <c r="AA157" s="506"/>
      <c r="AB157" s="506"/>
      <c r="AC157" s="506"/>
      <c r="AD157" s="506"/>
      <c r="AE157" s="506"/>
    </row>
    <row r="158" ht="16.5" customHeight="1">
      <c r="A158" s="506"/>
      <c r="B158" s="506"/>
      <c r="C158" s="506"/>
      <c r="D158" s="506"/>
      <c r="E158" s="506"/>
      <c r="F158" s="506"/>
      <c r="G158" s="506"/>
      <c r="H158" s="506"/>
      <c r="I158" s="506"/>
      <c r="J158" s="506"/>
      <c r="K158" s="506"/>
      <c r="L158" s="506"/>
      <c r="M158" s="506"/>
      <c r="N158" s="506"/>
      <c r="O158" s="506"/>
      <c r="P158" s="506"/>
      <c r="Q158" s="506"/>
      <c r="R158" s="506"/>
      <c r="S158" s="506"/>
      <c r="T158" s="506"/>
      <c r="U158" s="506"/>
      <c r="V158" s="506"/>
      <c r="W158" s="506"/>
      <c r="X158" s="506"/>
      <c r="Y158" s="506"/>
      <c r="Z158" s="506"/>
      <c r="AA158" s="506"/>
      <c r="AB158" s="506"/>
      <c r="AC158" s="506"/>
      <c r="AD158" s="506"/>
      <c r="AE158" s="506"/>
    </row>
    <row r="159" ht="16.5" customHeight="1">
      <c r="A159" s="506"/>
      <c r="B159" s="506"/>
      <c r="C159" s="506"/>
      <c r="D159" s="506"/>
      <c r="E159" s="506"/>
      <c r="F159" s="506"/>
      <c r="G159" s="506"/>
      <c r="H159" s="506"/>
      <c r="I159" s="506"/>
      <c r="J159" s="506"/>
      <c r="K159" s="506"/>
      <c r="L159" s="506"/>
      <c r="M159" s="506"/>
      <c r="N159" s="506"/>
      <c r="O159" s="506"/>
      <c r="P159" s="506"/>
      <c r="Q159" s="506"/>
      <c r="R159" s="506"/>
      <c r="S159" s="506"/>
      <c r="T159" s="506"/>
      <c r="U159" s="506"/>
      <c r="V159" s="506"/>
      <c r="W159" s="506"/>
      <c r="X159" s="506"/>
      <c r="Y159" s="506"/>
      <c r="Z159" s="506"/>
      <c r="AA159" s="506"/>
      <c r="AB159" s="506"/>
      <c r="AC159" s="506"/>
      <c r="AD159" s="506"/>
      <c r="AE159" s="506"/>
    </row>
    <row r="160" ht="16.5" customHeight="1">
      <c r="A160" s="506"/>
      <c r="B160" s="506"/>
      <c r="C160" s="506"/>
      <c r="D160" s="506"/>
      <c r="E160" s="506"/>
      <c r="F160" s="506"/>
      <c r="G160" s="506"/>
      <c r="H160" s="506"/>
      <c r="I160" s="506"/>
      <c r="J160" s="506"/>
      <c r="K160" s="506"/>
      <c r="L160" s="506"/>
      <c r="M160" s="506"/>
      <c r="N160" s="506"/>
      <c r="O160" s="506"/>
      <c r="P160" s="506"/>
      <c r="Q160" s="506"/>
      <c r="R160" s="506"/>
      <c r="S160" s="506"/>
      <c r="T160" s="506"/>
      <c r="U160" s="506"/>
      <c r="V160" s="506"/>
      <c r="W160" s="506"/>
      <c r="X160" s="506"/>
      <c r="Y160" s="506"/>
      <c r="Z160" s="506"/>
      <c r="AA160" s="506"/>
      <c r="AB160" s="506"/>
      <c r="AC160" s="506"/>
      <c r="AD160" s="506"/>
      <c r="AE160" s="506"/>
    </row>
    <row r="161" ht="16.5" customHeight="1">
      <c r="A161" s="506"/>
      <c r="B161" s="506"/>
      <c r="C161" s="506"/>
      <c r="D161" s="506"/>
      <c r="E161" s="506"/>
      <c r="F161" s="506"/>
      <c r="G161" s="506"/>
      <c r="H161" s="506"/>
      <c r="I161" s="506"/>
      <c r="J161" s="506"/>
      <c r="K161" s="506"/>
      <c r="L161" s="506"/>
      <c r="M161" s="506"/>
      <c r="N161" s="506"/>
      <c r="O161" s="506"/>
      <c r="P161" s="506"/>
      <c r="Q161" s="506"/>
      <c r="R161" s="506"/>
      <c r="S161" s="506"/>
      <c r="T161" s="506"/>
      <c r="U161" s="506"/>
      <c r="V161" s="506"/>
      <c r="W161" s="506"/>
      <c r="X161" s="506"/>
      <c r="Y161" s="506"/>
      <c r="Z161" s="506"/>
      <c r="AA161" s="506"/>
      <c r="AB161" s="506"/>
      <c r="AC161" s="506"/>
      <c r="AD161" s="506"/>
      <c r="AE161" s="506"/>
    </row>
    <row r="162" ht="16.5" customHeight="1">
      <c r="A162" s="506"/>
      <c r="B162" s="506"/>
      <c r="C162" s="506"/>
      <c r="D162" s="506"/>
      <c r="E162" s="506"/>
      <c r="F162" s="506"/>
      <c r="G162" s="506"/>
      <c r="H162" s="506"/>
      <c r="I162" s="506"/>
      <c r="J162" s="506"/>
      <c r="K162" s="506"/>
      <c r="L162" s="506"/>
      <c r="M162" s="506"/>
      <c r="N162" s="506"/>
      <c r="O162" s="506"/>
      <c r="P162" s="506"/>
      <c r="Q162" s="506"/>
      <c r="R162" s="506"/>
      <c r="S162" s="506"/>
      <c r="T162" s="506"/>
      <c r="U162" s="506"/>
      <c r="V162" s="506"/>
      <c r="W162" s="506"/>
      <c r="X162" s="506"/>
      <c r="Y162" s="506"/>
      <c r="Z162" s="506"/>
      <c r="AA162" s="506"/>
      <c r="AB162" s="506"/>
      <c r="AC162" s="506"/>
      <c r="AD162" s="506"/>
      <c r="AE162" s="506"/>
    </row>
    <row r="163" ht="16.5" customHeight="1">
      <c r="A163" s="506"/>
      <c r="B163" s="506"/>
      <c r="C163" s="506"/>
      <c r="D163" s="506"/>
      <c r="E163" s="506"/>
      <c r="F163" s="506"/>
      <c r="G163" s="506"/>
      <c r="H163" s="506"/>
      <c r="I163" s="506"/>
      <c r="J163" s="506"/>
      <c r="K163" s="506"/>
      <c r="L163" s="506"/>
      <c r="M163" s="506"/>
      <c r="N163" s="506"/>
      <c r="O163" s="506"/>
      <c r="P163" s="506"/>
      <c r="Q163" s="506"/>
      <c r="R163" s="506"/>
      <c r="S163" s="506"/>
      <c r="T163" s="506"/>
      <c r="U163" s="506"/>
      <c r="V163" s="506"/>
      <c r="W163" s="506"/>
      <c r="X163" s="506"/>
      <c r="Y163" s="506"/>
      <c r="Z163" s="506"/>
      <c r="AA163" s="506"/>
      <c r="AB163" s="506"/>
      <c r="AC163" s="506"/>
      <c r="AD163" s="506"/>
      <c r="AE163" s="506"/>
    </row>
    <row r="164" ht="16.5" customHeight="1">
      <c r="A164" s="506"/>
      <c r="B164" s="506"/>
      <c r="C164" s="506"/>
      <c r="D164" s="506"/>
      <c r="E164" s="506"/>
      <c r="F164" s="506"/>
      <c r="G164" s="506"/>
      <c r="H164" s="506"/>
      <c r="I164" s="506"/>
      <c r="J164" s="506"/>
      <c r="K164" s="506"/>
      <c r="L164" s="506"/>
      <c r="M164" s="506"/>
      <c r="N164" s="506"/>
      <c r="O164" s="506"/>
      <c r="P164" s="506"/>
      <c r="Q164" s="506"/>
      <c r="R164" s="506"/>
      <c r="S164" s="506"/>
      <c r="T164" s="506"/>
      <c r="U164" s="506"/>
      <c r="V164" s="506"/>
      <c r="W164" s="506"/>
      <c r="X164" s="506"/>
      <c r="Y164" s="506"/>
      <c r="Z164" s="506"/>
      <c r="AA164" s="506"/>
      <c r="AB164" s="506"/>
      <c r="AC164" s="506"/>
      <c r="AD164" s="506"/>
      <c r="AE164" s="506"/>
    </row>
    <row r="165" ht="16.5" customHeight="1">
      <c r="A165" s="506"/>
      <c r="B165" s="506"/>
      <c r="C165" s="506"/>
      <c r="D165" s="506"/>
      <c r="E165" s="506"/>
      <c r="F165" s="506"/>
      <c r="G165" s="506"/>
      <c r="H165" s="506"/>
      <c r="I165" s="506"/>
      <c r="J165" s="506"/>
      <c r="K165" s="506"/>
      <c r="L165" s="506"/>
      <c r="M165" s="506"/>
      <c r="N165" s="506"/>
      <c r="O165" s="506"/>
      <c r="P165" s="506"/>
      <c r="Q165" s="506"/>
      <c r="R165" s="506"/>
      <c r="S165" s="506"/>
      <c r="T165" s="506"/>
      <c r="U165" s="506"/>
      <c r="V165" s="506"/>
      <c r="W165" s="506"/>
      <c r="X165" s="506"/>
      <c r="Y165" s="506"/>
      <c r="Z165" s="506"/>
      <c r="AA165" s="506"/>
      <c r="AB165" s="506"/>
      <c r="AC165" s="506"/>
      <c r="AD165" s="506"/>
      <c r="AE165" s="506"/>
    </row>
    <row r="166" ht="16.5" customHeight="1">
      <c r="A166" s="506"/>
      <c r="B166" s="506"/>
      <c r="C166" s="506"/>
      <c r="D166" s="506"/>
      <c r="E166" s="506"/>
      <c r="F166" s="506"/>
      <c r="G166" s="506"/>
      <c r="H166" s="506"/>
      <c r="I166" s="506"/>
      <c r="J166" s="506"/>
      <c r="K166" s="506"/>
      <c r="L166" s="506"/>
      <c r="M166" s="506"/>
      <c r="N166" s="506"/>
      <c r="O166" s="506"/>
      <c r="P166" s="506"/>
      <c r="Q166" s="506"/>
      <c r="R166" s="506"/>
      <c r="S166" s="506"/>
      <c r="T166" s="506"/>
      <c r="U166" s="506"/>
      <c r="V166" s="506"/>
      <c r="W166" s="506"/>
      <c r="X166" s="506"/>
      <c r="Y166" s="506"/>
      <c r="Z166" s="506"/>
      <c r="AA166" s="506"/>
      <c r="AB166" s="506"/>
      <c r="AC166" s="506"/>
      <c r="AD166" s="506"/>
      <c r="AE166" s="506"/>
    </row>
    <row r="167" ht="16.5" customHeight="1">
      <c r="A167" s="506"/>
      <c r="B167" s="506"/>
      <c r="C167" s="506"/>
      <c r="D167" s="506"/>
      <c r="E167" s="506"/>
      <c r="F167" s="506"/>
      <c r="G167" s="506"/>
      <c r="H167" s="506"/>
      <c r="I167" s="506"/>
      <c r="J167" s="506"/>
      <c r="K167" s="506"/>
      <c r="L167" s="506"/>
      <c r="M167" s="506"/>
      <c r="N167" s="506"/>
      <c r="O167" s="506"/>
      <c r="P167" s="506"/>
      <c r="Q167" s="506"/>
      <c r="R167" s="506"/>
      <c r="S167" s="506"/>
      <c r="T167" s="506"/>
      <c r="U167" s="506"/>
      <c r="V167" s="506"/>
      <c r="W167" s="506"/>
      <c r="X167" s="506"/>
      <c r="Y167" s="506"/>
      <c r="Z167" s="506"/>
      <c r="AA167" s="506"/>
      <c r="AB167" s="506"/>
      <c r="AC167" s="506"/>
      <c r="AD167" s="506"/>
      <c r="AE167" s="506"/>
    </row>
    <row r="168" ht="16.5" customHeight="1">
      <c r="A168" s="506"/>
      <c r="B168" s="506"/>
      <c r="C168" s="506"/>
      <c r="D168" s="506"/>
      <c r="E168" s="506"/>
      <c r="F168" s="506"/>
      <c r="G168" s="506"/>
      <c r="H168" s="506"/>
      <c r="I168" s="506"/>
      <c r="J168" s="506"/>
      <c r="K168" s="506"/>
      <c r="L168" s="506"/>
      <c r="M168" s="506"/>
      <c r="N168" s="506"/>
      <c r="O168" s="506"/>
      <c r="P168" s="506"/>
      <c r="Q168" s="506"/>
      <c r="R168" s="506"/>
      <c r="S168" s="506"/>
      <c r="T168" s="506"/>
      <c r="U168" s="506"/>
      <c r="V168" s="506"/>
      <c r="W168" s="506"/>
      <c r="X168" s="506"/>
      <c r="Y168" s="506"/>
      <c r="Z168" s="506"/>
      <c r="AA168" s="506"/>
      <c r="AB168" s="506"/>
      <c r="AC168" s="506"/>
      <c r="AD168" s="506"/>
      <c r="AE168" s="506"/>
    </row>
    <row r="169" ht="16.5" customHeight="1">
      <c r="A169" s="506"/>
      <c r="B169" s="506"/>
      <c r="C169" s="506"/>
      <c r="D169" s="506"/>
      <c r="E169" s="506"/>
      <c r="F169" s="506"/>
      <c r="G169" s="506"/>
      <c r="H169" s="506"/>
      <c r="I169" s="506"/>
      <c r="J169" s="506"/>
      <c r="K169" s="506"/>
      <c r="L169" s="506"/>
      <c r="M169" s="506"/>
      <c r="N169" s="506"/>
      <c r="O169" s="506"/>
      <c r="P169" s="506"/>
      <c r="Q169" s="506"/>
      <c r="R169" s="506"/>
      <c r="S169" s="506"/>
      <c r="T169" s="506"/>
      <c r="U169" s="506"/>
      <c r="V169" s="506"/>
      <c r="W169" s="506"/>
      <c r="X169" s="506"/>
      <c r="Y169" s="506"/>
      <c r="Z169" s="506"/>
      <c r="AA169" s="506"/>
      <c r="AB169" s="506"/>
      <c r="AC169" s="506"/>
      <c r="AD169" s="506"/>
      <c r="AE169" s="506"/>
    </row>
    <row r="170" ht="16.5" customHeight="1">
      <c r="A170" s="506"/>
      <c r="B170" s="506"/>
      <c r="C170" s="506"/>
      <c r="D170" s="506"/>
      <c r="E170" s="506"/>
      <c r="F170" s="506"/>
      <c r="G170" s="506"/>
      <c r="H170" s="506"/>
      <c r="I170" s="506"/>
      <c r="J170" s="506"/>
      <c r="K170" s="506"/>
      <c r="L170" s="506"/>
      <c r="M170" s="506"/>
      <c r="N170" s="506"/>
      <c r="O170" s="506"/>
      <c r="P170" s="506"/>
      <c r="Q170" s="506"/>
      <c r="R170" s="506"/>
      <c r="S170" s="506"/>
      <c r="T170" s="506"/>
      <c r="U170" s="506"/>
      <c r="V170" s="506"/>
      <c r="W170" s="506"/>
      <c r="X170" s="506"/>
      <c r="Y170" s="506"/>
      <c r="Z170" s="506"/>
      <c r="AA170" s="506"/>
      <c r="AB170" s="506"/>
      <c r="AC170" s="506"/>
      <c r="AD170" s="506"/>
      <c r="AE170" s="506"/>
    </row>
    <row r="171" ht="16.5" customHeight="1">
      <c r="A171" s="506"/>
      <c r="B171" s="506"/>
      <c r="C171" s="506"/>
      <c r="D171" s="506"/>
      <c r="E171" s="506"/>
      <c r="F171" s="506"/>
      <c r="G171" s="506"/>
      <c r="H171" s="506"/>
      <c r="I171" s="506"/>
      <c r="J171" s="506"/>
      <c r="K171" s="506"/>
      <c r="L171" s="506"/>
      <c r="M171" s="506"/>
      <c r="N171" s="506"/>
      <c r="O171" s="506"/>
      <c r="P171" s="506"/>
      <c r="Q171" s="506"/>
      <c r="R171" s="506"/>
      <c r="S171" s="506"/>
      <c r="T171" s="506"/>
      <c r="U171" s="506"/>
      <c r="V171" s="506"/>
      <c r="W171" s="506"/>
      <c r="X171" s="506"/>
      <c r="Y171" s="506"/>
      <c r="Z171" s="506"/>
      <c r="AA171" s="506"/>
      <c r="AB171" s="506"/>
      <c r="AC171" s="506"/>
      <c r="AD171" s="506"/>
      <c r="AE171" s="506"/>
    </row>
    <row r="172" ht="16.5" customHeight="1">
      <c r="A172" s="506"/>
      <c r="B172" s="506"/>
      <c r="C172" s="506"/>
      <c r="D172" s="506"/>
      <c r="E172" s="506"/>
      <c r="F172" s="506"/>
      <c r="G172" s="506"/>
      <c r="H172" s="506"/>
      <c r="I172" s="506"/>
      <c r="J172" s="506"/>
      <c r="K172" s="506"/>
      <c r="L172" s="506"/>
      <c r="M172" s="506"/>
      <c r="N172" s="506"/>
      <c r="O172" s="506"/>
      <c r="P172" s="506"/>
      <c r="Q172" s="506"/>
      <c r="R172" s="506"/>
      <c r="S172" s="506"/>
      <c r="T172" s="506"/>
      <c r="U172" s="506"/>
      <c r="V172" s="506"/>
      <c r="W172" s="506"/>
      <c r="X172" s="506"/>
      <c r="Y172" s="506"/>
      <c r="Z172" s="506"/>
      <c r="AA172" s="506"/>
      <c r="AB172" s="506"/>
      <c r="AC172" s="506"/>
      <c r="AD172" s="506"/>
      <c r="AE172" s="506"/>
    </row>
    <row r="173" ht="16.5" customHeight="1">
      <c r="A173" s="506"/>
      <c r="B173" s="506"/>
      <c r="C173" s="506"/>
      <c r="D173" s="506"/>
      <c r="E173" s="506"/>
      <c r="F173" s="506"/>
      <c r="G173" s="506"/>
      <c r="H173" s="506"/>
      <c r="I173" s="506"/>
      <c r="J173" s="506"/>
      <c r="K173" s="506"/>
      <c r="L173" s="506"/>
      <c r="M173" s="506"/>
      <c r="N173" s="506"/>
      <c r="O173" s="506"/>
      <c r="P173" s="506"/>
      <c r="Q173" s="506"/>
      <c r="R173" s="506"/>
      <c r="S173" s="506"/>
      <c r="T173" s="506"/>
      <c r="U173" s="506"/>
      <c r="V173" s="506"/>
      <c r="W173" s="506"/>
      <c r="X173" s="506"/>
      <c r="Y173" s="506"/>
      <c r="Z173" s="506"/>
      <c r="AA173" s="506"/>
      <c r="AB173" s="506"/>
      <c r="AC173" s="506"/>
      <c r="AD173" s="506"/>
      <c r="AE173" s="506"/>
    </row>
    <row r="174" ht="16.5" customHeight="1">
      <c r="A174" s="506"/>
      <c r="B174" s="506"/>
      <c r="C174" s="506"/>
      <c r="D174" s="506"/>
      <c r="E174" s="506"/>
      <c r="F174" s="506"/>
      <c r="G174" s="506"/>
      <c r="H174" s="506"/>
      <c r="I174" s="506"/>
      <c r="J174" s="506"/>
      <c r="K174" s="506"/>
      <c r="L174" s="506"/>
      <c r="M174" s="506"/>
      <c r="N174" s="506"/>
      <c r="O174" s="506"/>
      <c r="P174" s="506"/>
      <c r="Q174" s="506"/>
      <c r="R174" s="506"/>
      <c r="S174" s="506"/>
      <c r="T174" s="506"/>
      <c r="U174" s="506"/>
      <c r="V174" s="506"/>
      <c r="W174" s="506"/>
      <c r="X174" s="506"/>
      <c r="Y174" s="506"/>
      <c r="Z174" s="506"/>
      <c r="AA174" s="506"/>
      <c r="AB174" s="506"/>
      <c r="AC174" s="506"/>
      <c r="AD174" s="506"/>
      <c r="AE174" s="506"/>
    </row>
    <row r="175" ht="16.5" customHeight="1">
      <c r="A175" s="506"/>
      <c r="B175" s="506"/>
      <c r="C175" s="506"/>
      <c r="D175" s="506"/>
      <c r="E175" s="506"/>
      <c r="F175" s="506"/>
      <c r="G175" s="506"/>
      <c r="H175" s="506"/>
      <c r="I175" s="506"/>
      <c r="J175" s="506"/>
      <c r="K175" s="506"/>
      <c r="L175" s="506"/>
      <c r="M175" s="506"/>
      <c r="N175" s="506"/>
      <c r="O175" s="506"/>
      <c r="P175" s="506"/>
      <c r="Q175" s="506"/>
      <c r="R175" s="506"/>
      <c r="S175" s="506"/>
      <c r="T175" s="506"/>
      <c r="U175" s="506"/>
      <c r="V175" s="506"/>
      <c r="W175" s="506"/>
      <c r="X175" s="506"/>
      <c r="Y175" s="506"/>
      <c r="Z175" s="506"/>
      <c r="AA175" s="506"/>
      <c r="AB175" s="506"/>
      <c r="AC175" s="506"/>
      <c r="AD175" s="506"/>
      <c r="AE175" s="506"/>
    </row>
    <row r="176" ht="16.5" customHeight="1">
      <c r="A176" s="506"/>
      <c r="B176" s="506"/>
      <c r="C176" s="506"/>
      <c r="D176" s="506"/>
      <c r="E176" s="506"/>
      <c r="F176" s="506"/>
      <c r="G176" s="506"/>
      <c r="H176" s="506"/>
      <c r="I176" s="506"/>
      <c r="J176" s="506"/>
      <c r="K176" s="506"/>
      <c r="L176" s="506"/>
      <c r="M176" s="506"/>
      <c r="N176" s="506"/>
      <c r="O176" s="506"/>
      <c r="P176" s="506"/>
      <c r="Q176" s="506"/>
      <c r="R176" s="506"/>
      <c r="S176" s="506"/>
      <c r="T176" s="506"/>
      <c r="U176" s="506"/>
      <c r="V176" s="506"/>
      <c r="W176" s="506"/>
      <c r="X176" s="506"/>
      <c r="Y176" s="506"/>
      <c r="Z176" s="506"/>
      <c r="AA176" s="506"/>
      <c r="AB176" s="506"/>
      <c r="AC176" s="506"/>
      <c r="AD176" s="506"/>
      <c r="AE176" s="506"/>
    </row>
    <row r="177" ht="16.5" customHeight="1">
      <c r="A177" s="506"/>
      <c r="B177" s="506"/>
      <c r="C177" s="506"/>
      <c r="D177" s="506"/>
      <c r="E177" s="506"/>
      <c r="F177" s="506"/>
      <c r="G177" s="506"/>
      <c r="H177" s="506"/>
      <c r="I177" s="506"/>
      <c r="J177" s="506"/>
      <c r="K177" s="506"/>
      <c r="L177" s="506"/>
      <c r="M177" s="506"/>
      <c r="N177" s="506"/>
      <c r="O177" s="506"/>
      <c r="P177" s="506"/>
      <c r="Q177" s="506"/>
      <c r="R177" s="506"/>
      <c r="S177" s="506"/>
      <c r="T177" s="506"/>
      <c r="U177" s="506"/>
      <c r="V177" s="506"/>
      <c r="W177" s="506"/>
      <c r="X177" s="506"/>
      <c r="Y177" s="506"/>
      <c r="Z177" s="506"/>
      <c r="AA177" s="506"/>
      <c r="AB177" s="506"/>
      <c r="AC177" s="506"/>
      <c r="AD177" s="506"/>
      <c r="AE177" s="506"/>
    </row>
    <row r="178" ht="16.5" customHeight="1">
      <c r="A178" s="506"/>
      <c r="B178" s="506"/>
      <c r="C178" s="506"/>
      <c r="D178" s="506"/>
      <c r="E178" s="506"/>
      <c r="F178" s="506"/>
      <c r="G178" s="506"/>
      <c r="H178" s="506"/>
      <c r="I178" s="506"/>
      <c r="J178" s="506"/>
      <c r="K178" s="506"/>
      <c r="L178" s="506"/>
      <c r="M178" s="506"/>
      <c r="N178" s="506"/>
      <c r="O178" s="506"/>
      <c r="P178" s="506"/>
      <c r="Q178" s="506"/>
      <c r="R178" s="506"/>
      <c r="S178" s="506"/>
      <c r="T178" s="506"/>
      <c r="U178" s="506"/>
      <c r="V178" s="506"/>
      <c r="W178" s="506"/>
      <c r="X178" s="506"/>
      <c r="Y178" s="506"/>
      <c r="Z178" s="506"/>
      <c r="AA178" s="506"/>
      <c r="AB178" s="506"/>
      <c r="AC178" s="506"/>
      <c r="AD178" s="506"/>
      <c r="AE178" s="506"/>
    </row>
    <row r="179" ht="16.5" customHeight="1">
      <c r="A179" s="506"/>
      <c r="B179" s="506"/>
      <c r="C179" s="506"/>
      <c r="D179" s="506"/>
      <c r="E179" s="506"/>
      <c r="F179" s="506"/>
      <c r="G179" s="506"/>
      <c r="H179" s="506"/>
      <c r="I179" s="506"/>
      <c r="J179" s="506"/>
      <c r="K179" s="506"/>
      <c r="L179" s="506"/>
      <c r="M179" s="506"/>
      <c r="N179" s="506"/>
      <c r="O179" s="506"/>
      <c r="P179" s="506"/>
      <c r="Q179" s="506"/>
      <c r="R179" s="506"/>
      <c r="S179" s="506"/>
      <c r="T179" s="506"/>
      <c r="U179" s="506"/>
      <c r="V179" s="506"/>
      <c r="W179" s="506"/>
      <c r="X179" s="506"/>
      <c r="Y179" s="506"/>
      <c r="Z179" s="506"/>
      <c r="AA179" s="506"/>
      <c r="AB179" s="506"/>
      <c r="AC179" s="506"/>
      <c r="AD179" s="506"/>
      <c r="AE179" s="506"/>
    </row>
    <row r="180" ht="16.5" customHeight="1">
      <c r="A180" s="506"/>
      <c r="B180" s="506"/>
      <c r="C180" s="506"/>
      <c r="D180" s="506"/>
      <c r="E180" s="506"/>
      <c r="F180" s="506"/>
      <c r="G180" s="506"/>
      <c r="H180" s="506"/>
      <c r="I180" s="506"/>
      <c r="J180" s="506"/>
      <c r="K180" s="506"/>
      <c r="L180" s="506"/>
      <c r="M180" s="506"/>
      <c r="N180" s="506"/>
      <c r="O180" s="506"/>
      <c r="P180" s="506"/>
      <c r="Q180" s="506"/>
      <c r="R180" s="506"/>
      <c r="S180" s="506"/>
      <c r="T180" s="506"/>
      <c r="U180" s="506"/>
      <c r="V180" s="506"/>
      <c r="W180" s="506"/>
      <c r="X180" s="506"/>
      <c r="Y180" s="506"/>
      <c r="Z180" s="506"/>
      <c r="AA180" s="506"/>
      <c r="AB180" s="506"/>
      <c r="AC180" s="506"/>
      <c r="AD180" s="506"/>
      <c r="AE180" s="506"/>
    </row>
    <row r="181" ht="16.5" customHeight="1">
      <c r="A181" s="506"/>
      <c r="B181" s="506"/>
      <c r="C181" s="506"/>
      <c r="D181" s="506"/>
      <c r="E181" s="506"/>
      <c r="F181" s="506"/>
      <c r="G181" s="506"/>
      <c r="H181" s="506"/>
      <c r="I181" s="506"/>
      <c r="J181" s="506"/>
      <c r="K181" s="506"/>
      <c r="L181" s="506"/>
      <c r="M181" s="506"/>
      <c r="N181" s="506"/>
      <c r="O181" s="506"/>
      <c r="P181" s="506"/>
      <c r="Q181" s="506"/>
      <c r="R181" s="506"/>
      <c r="S181" s="506"/>
      <c r="T181" s="506"/>
      <c r="U181" s="506"/>
      <c r="V181" s="506"/>
      <c r="W181" s="506"/>
      <c r="X181" s="506"/>
      <c r="Y181" s="506"/>
      <c r="Z181" s="506"/>
      <c r="AA181" s="506"/>
      <c r="AB181" s="506"/>
      <c r="AC181" s="506"/>
      <c r="AD181" s="506"/>
      <c r="AE181" s="506"/>
    </row>
    <row r="182" ht="16.5" customHeight="1">
      <c r="A182" s="506"/>
      <c r="B182" s="506"/>
      <c r="C182" s="506"/>
      <c r="D182" s="506"/>
      <c r="E182" s="506"/>
      <c r="F182" s="506"/>
      <c r="G182" s="506"/>
      <c r="H182" s="506"/>
      <c r="I182" s="506"/>
      <c r="J182" s="506"/>
      <c r="K182" s="506"/>
      <c r="L182" s="506"/>
      <c r="M182" s="506"/>
      <c r="N182" s="506"/>
      <c r="O182" s="506"/>
      <c r="P182" s="506"/>
      <c r="Q182" s="506"/>
      <c r="R182" s="506"/>
      <c r="S182" s="506"/>
      <c r="T182" s="506"/>
      <c r="U182" s="506"/>
      <c r="V182" s="506"/>
      <c r="W182" s="506"/>
      <c r="X182" s="506"/>
      <c r="Y182" s="506"/>
      <c r="Z182" s="506"/>
      <c r="AA182" s="506"/>
      <c r="AB182" s="506"/>
      <c r="AC182" s="506"/>
      <c r="AD182" s="506"/>
      <c r="AE182" s="506"/>
    </row>
    <row r="183" ht="16.5" customHeight="1">
      <c r="A183" s="506"/>
      <c r="B183" s="506"/>
      <c r="C183" s="506"/>
      <c r="D183" s="506"/>
      <c r="E183" s="506"/>
      <c r="F183" s="506"/>
      <c r="G183" s="506"/>
      <c r="H183" s="506"/>
      <c r="I183" s="506"/>
      <c r="J183" s="506"/>
      <c r="K183" s="506"/>
      <c r="L183" s="506"/>
      <c r="M183" s="506"/>
      <c r="N183" s="506"/>
      <c r="O183" s="506"/>
      <c r="P183" s="506"/>
      <c r="Q183" s="506"/>
      <c r="R183" s="506"/>
      <c r="S183" s="506"/>
      <c r="T183" s="506"/>
      <c r="U183" s="506"/>
      <c r="V183" s="506"/>
      <c r="W183" s="506"/>
      <c r="X183" s="506"/>
      <c r="Y183" s="506"/>
      <c r="Z183" s="506"/>
      <c r="AA183" s="506"/>
      <c r="AB183" s="506"/>
      <c r="AC183" s="506"/>
      <c r="AD183" s="506"/>
      <c r="AE183" s="506"/>
    </row>
    <row r="184" ht="16.5" customHeight="1">
      <c r="A184" s="506"/>
      <c r="B184" s="506"/>
      <c r="C184" s="506"/>
      <c r="D184" s="506"/>
      <c r="E184" s="506"/>
      <c r="F184" s="506"/>
      <c r="G184" s="506"/>
      <c r="H184" s="506"/>
      <c r="I184" s="506"/>
      <c r="J184" s="506"/>
      <c r="K184" s="506"/>
      <c r="L184" s="506"/>
      <c r="M184" s="506"/>
      <c r="N184" s="506"/>
      <c r="O184" s="506"/>
      <c r="P184" s="506"/>
      <c r="Q184" s="506"/>
      <c r="R184" s="506"/>
      <c r="S184" s="506"/>
      <c r="T184" s="506"/>
      <c r="U184" s="506"/>
      <c r="V184" s="506"/>
      <c r="W184" s="506"/>
      <c r="X184" s="506"/>
      <c r="Y184" s="506"/>
      <c r="Z184" s="506"/>
      <c r="AA184" s="506"/>
      <c r="AB184" s="506"/>
      <c r="AC184" s="506"/>
      <c r="AD184" s="506"/>
      <c r="AE184" s="506"/>
    </row>
    <row r="185" ht="16.5" customHeight="1">
      <c r="A185" s="506"/>
      <c r="B185" s="506"/>
      <c r="C185" s="506"/>
      <c r="D185" s="506"/>
      <c r="E185" s="506"/>
      <c r="F185" s="506"/>
      <c r="G185" s="506"/>
      <c r="H185" s="506"/>
      <c r="I185" s="506"/>
      <c r="J185" s="506"/>
      <c r="K185" s="506"/>
      <c r="L185" s="506"/>
      <c r="M185" s="506"/>
      <c r="N185" s="506"/>
      <c r="O185" s="506"/>
      <c r="P185" s="506"/>
      <c r="Q185" s="506"/>
      <c r="R185" s="506"/>
      <c r="S185" s="506"/>
      <c r="T185" s="506"/>
      <c r="U185" s="506"/>
      <c r="V185" s="506"/>
      <c r="W185" s="506"/>
      <c r="X185" s="506"/>
      <c r="Y185" s="506"/>
      <c r="Z185" s="506"/>
      <c r="AA185" s="506"/>
      <c r="AB185" s="506"/>
      <c r="AC185" s="506"/>
      <c r="AD185" s="506"/>
      <c r="AE185" s="506"/>
    </row>
    <row r="186" ht="16.5" customHeight="1">
      <c r="A186" s="506"/>
      <c r="B186" s="506"/>
      <c r="C186" s="506"/>
      <c r="D186" s="506"/>
      <c r="E186" s="506"/>
      <c r="F186" s="506"/>
      <c r="G186" s="506"/>
      <c r="H186" s="506"/>
      <c r="I186" s="506"/>
      <c r="J186" s="506"/>
      <c r="K186" s="506"/>
      <c r="L186" s="506"/>
      <c r="M186" s="506"/>
      <c r="N186" s="506"/>
      <c r="O186" s="506"/>
      <c r="P186" s="506"/>
      <c r="Q186" s="506"/>
      <c r="R186" s="506"/>
      <c r="S186" s="506"/>
      <c r="T186" s="506"/>
      <c r="U186" s="506"/>
      <c r="V186" s="506"/>
      <c r="W186" s="506"/>
      <c r="X186" s="506"/>
      <c r="Y186" s="506"/>
      <c r="Z186" s="506"/>
      <c r="AA186" s="506"/>
      <c r="AB186" s="506"/>
      <c r="AC186" s="506"/>
      <c r="AD186" s="506"/>
      <c r="AE186" s="506"/>
    </row>
    <row r="187" ht="16.5" customHeight="1">
      <c r="A187" s="506"/>
      <c r="B187" s="506"/>
      <c r="C187" s="506"/>
      <c r="D187" s="506"/>
      <c r="E187" s="506"/>
      <c r="F187" s="506"/>
      <c r="G187" s="506"/>
      <c r="H187" s="506"/>
      <c r="I187" s="506"/>
      <c r="J187" s="506"/>
      <c r="K187" s="506"/>
      <c r="L187" s="506"/>
      <c r="M187" s="506"/>
      <c r="N187" s="506"/>
      <c r="O187" s="506"/>
      <c r="P187" s="506"/>
      <c r="Q187" s="506"/>
      <c r="R187" s="506"/>
      <c r="S187" s="506"/>
      <c r="T187" s="506"/>
      <c r="U187" s="506"/>
      <c r="V187" s="506"/>
      <c r="W187" s="506"/>
      <c r="X187" s="506"/>
      <c r="Y187" s="506"/>
      <c r="Z187" s="506"/>
      <c r="AA187" s="506"/>
      <c r="AB187" s="506"/>
      <c r="AC187" s="506"/>
      <c r="AD187" s="506"/>
      <c r="AE187" s="506"/>
    </row>
    <row r="188" ht="16.5" customHeight="1">
      <c r="A188" s="506"/>
      <c r="B188" s="506"/>
      <c r="C188" s="506"/>
      <c r="D188" s="506"/>
      <c r="E188" s="506"/>
      <c r="F188" s="506"/>
      <c r="G188" s="506"/>
      <c r="H188" s="506"/>
      <c r="I188" s="506"/>
      <c r="J188" s="506"/>
      <c r="K188" s="506"/>
      <c r="L188" s="506"/>
      <c r="M188" s="506"/>
      <c r="N188" s="506"/>
      <c r="O188" s="506"/>
      <c r="P188" s="506"/>
      <c r="Q188" s="506"/>
      <c r="R188" s="506"/>
      <c r="S188" s="506"/>
      <c r="T188" s="506"/>
      <c r="U188" s="506"/>
      <c r="V188" s="506"/>
      <c r="W188" s="506"/>
      <c r="X188" s="506"/>
      <c r="Y188" s="506"/>
      <c r="Z188" s="506"/>
      <c r="AA188" s="506"/>
      <c r="AB188" s="506"/>
      <c r="AC188" s="506"/>
      <c r="AD188" s="506"/>
      <c r="AE188" s="506"/>
    </row>
    <row r="189" ht="16.5" customHeight="1">
      <c r="A189" s="506"/>
      <c r="B189" s="506"/>
      <c r="C189" s="506"/>
      <c r="D189" s="506"/>
      <c r="E189" s="506"/>
      <c r="F189" s="506"/>
      <c r="G189" s="506"/>
      <c r="H189" s="506"/>
      <c r="I189" s="506"/>
      <c r="J189" s="506"/>
      <c r="K189" s="506"/>
      <c r="L189" s="506"/>
      <c r="M189" s="506"/>
      <c r="N189" s="506"/>
      <c r="O189" s="506"/>
      <c r="P189" s="506"/>
      <c r="Q189" s="506"/>
      <c r="R189" s="506"/>
      <c r="S189" s="506"/>
      <c r="T189" s="506"/>
      <c r="U189" s="506"/>
      <c r="V189" s="506"/>
      <c r="W189" s="506"/>
      <c r="X189" s="506"/>
      <c r="Y189" s="506"/>
      <c r="Z189" s="506"/>
      <c r="AA189" s="506"/>
      <c r="AB189" s="506"/>
      <c r="AC189" s="506"/>
      <c r="AD189" s="506"/>
      <c r="AE189" s="506"/>
    </row>
    <row r="190" ht="16.5" customHeight="1">
      <c r="A190" s="506"/>
      <c r="B190" s="506"/>
      <c r="C190" s="506"/>
      <c r="D190" s="506"/>
      <c r="E190" s="506"/>
      <c r="F190" s="506"/>
      <c r="G190" s="506"/>
      <c r="H190" s="506"/>
      <c r="I190" s="506"/>
      <c r="J190" s="506"/>
      <c r="K190" s="506"/>
      <c r="L190" s="506"/>
      <c r="M190" s="506"/>
      <c r="N190" s="506"/>
      <c r="O190" s="506"/>
      <c r="P190" s="506"/>
      <c r="Q190" s="506"/>
      <c r="R190" s="506"/>
      <c r="S190" s="506"/>
      <c r="T190" s="506"/>
      <c r="U190" s="506"/>
      <c r="V190" s="506"/>
      <c r="W190" s="506"/>
      <c r="X190" s="506"/>
      <c r="Y190" s="506"/>
      <c r="Z190" s="506"/>
      <c r="AA190" s="506"/>
      <c r="AB190" s="506"/>
      <c r="AC190" s="506"/>
      <c r="AD190" s="506"/>
      <c r="AE190" s="506"/>
    </row>
    <row r="191" ht="16.5" customHeight="1">
      <c r="A191" s="506"/>
      <c r="B191" s="506"/>
      <c r="C191" s="506"/>
      <c r="D191" s="506"/>
      <c r="E191" s="506"/>
      <c r="F191" s="506"/>
      <c r="G191" s="506"/>
      <c r="H191" s="506"/>
      <c r="I191" s="506"/>
      <c r="J191" s="506"/>
      <c r="K191" s="506"/>
      <c r="L191" s="506"/>
      <c r="M191" s="506"/>
      <c r="N191" s="506"/>
      <c r="O191" s="506"/>
      <c r="P191" s="506"/>
      <c r="Q191" s="506"/>
      <c r="R191" s="506"/>
      <c r="S191" s="506"/>
      <c r="T191" s="506"/>
      <c r="U191" s="506"/>
      <c r="V191" s="506"/>
      <c r="W191" s="506"/>
      <c r="X191" s="506"/>
      <c r="Y191" s="506"/>
      <c r="Z191" s="506"/>
      <c r="AA191" s="506"/>
      <c r="AB191" s="506"/>
      <c r="AC191" s="506"/>
      <c r="AD191" s="506"/>
      <c r="AE191" s="506"/>
    </row>
    <row r="192" ht="16.5" customHeight="1">
      <c r="A192" s="506"/>
      <c r="B192" s="506"/>
      <c r="C192" s="506"/>
      <c r="D192" s="506"/>
      <c r="E192" s="506"/>
      <c r="F192" s="506"/>
      <c r="G192" s="506"/>
      <c r="H192" s="506"/>
      <c r="I192" s="506"/>
      <c r="J192" s="506"/>
      <c r="K192" s="506"/>
      <c r="L192" s="506"/>
      <c r="M192" s="506"/>
      <c r="N192" s="506"/>
      <c r="O192" s="506"/>
      <c r="P192" s="506"/>
      <c r="Q192" s="506"/>
      <c r="R192" s="506"/>
      <c r="S192" s="506"/>
      <c r="T192" s="506"/>
      <c r="U192" s="506"/>
      <c r="V192" s="506"/>
      <c r="W192" s="506"/>
      <c r="X192" s="506"/>
      <c r="Y192" s="506"/>
      <c r="Z192" s="506"/>
      <c r="AA192" s="506"/>
      <c r="AB192" s="506"/>
      <c r="AC192" s="506"/>
      <c r="AD192" s="506"/>
      <c r="AE192" s="506"/>
    </row>
    <row r="193" ht="16.5" customHeight="1">
      <c r="A193" s="506"/>
      <c r="B193" s="506"/>
      <c r="C193" s="506"/>
      <c r="D193" s="506"/>
      <c r="E193" s="506"/>
      <c r="F193" s="506"/>
      <c r="G193" s="506"/>
      <c r="H193" s="506"/>
      <c r="I193" s="506"/>
      <c r="J193" s="506"/>
      <c r="K193" s="506"/>
      <c r="L193" s="506"/>
      <c r="M193" s="506"/>
      <c r="N193" s="506"/>
      <c r="O193" s="506"/>
      <c r="P193" s="506"/>
      <c r="Q193" s="506"/>
      <c r="R193" s="506"/>
      <c r="S193" s="506"/>
      <c r="T193" s="506"/>
      <c r="U193" s="506"/>
      <c r="V193" s="506"/>
      <c r="W193" s="506"/>
      <c r="X193" s="506"/>
      <c r="Y193" s="506"/>
      <c r="Z193" s="506"/>
      <c r="AA193" s="506"/>
      <c r="AB193" s="506"/>
      <c r="AC193" s="506"/>
      <c r="AD193" s="506"/>
      <c r="AE193" s="506"/>
    </row>
    <row r="194" ht="16.5" customHeight="1">
      <c r="A194" s="506"/>
      <c r="B194" s="506"/>
      <c r="C194" s="506"/>
      <c r="D194" s="506"/>
      <c r="E194" s="506"/>
      <c r="F194" s="506"/>
      <c r="G194" s="506"/>
      <c r="H194" s="506"/>
      <c r="I194" s="506"/>
      <c r="J194" s="506"/>
      <c r="K194" s="506"/>
      <c r="L194" s="506"/>
      <c r="M194" s="506"/>
      <c r="N194" s="506"/>
      <c r="O194" s="506"/>
      <c r="P194" s="506"/>
      <c r="Q194" s="506"/>
      <c r="R194" s="506"/>
      <c r="S194" s="506"/>
      <c r="T194" s="506"/>
      <c r="U194" s="506"/>
      <c r="V194" s="506"/>
      <c r="W194" s="506"/>
      <c r="X194" s="506"/>
      <c r="Y194" s="506"/>
      <c r="Z194" s="506"/>
      <c r="AA194" s="506"/>
      <c r="AB194" s="506"/>
      <c r="AC194" s="506"/>
      <c r="AD194" s="506"/>
      <c r="AE194" s="506"/>
    </row>
    <row r="195" ht="16.5" customHeight="1">
      <c r="A195" s="506"/>
      <c r="B195" s="506"/>
      <c r="C195" s="506"/>
      <c r="D195" s="506"/>
      <c r="E195" s="506"/>
      <c r="F195" s="506"/>
      <c r="G195" s="506"/>
      <c r="H195" s="506"/>
      <c r="I195" s="506"/>
      <c r="J195" s="506"/>
      <c r="K195" s="506"/>
      <c r="L195" s="506"/>
      <c r="M195" s="506"/>
      <c r="N195" s="506"/>
      <c r="O195" s="506"/>
      <c r="P195" s="506"/>
      <c r="Q195" s="506"/>
      <c r="R195" s="506"/>
      <c r="S195" s="506"/>
      <c r="T195" s="506"/>
      <c r="U195" s="506"/>
      <c r="V195" s="506"/>
      <c r="W195" s="506"/>
      <c r="X195" s="506"/>
      <c r="Y195" s="506"/>
      <c r="Z195" s="506"/>
      <c r="AA195" s="506"/>
      <c r="AB195" s="506"/>
      <c r="AC195" s="506"/>
      <c r="AD195" s="506"/>
      <c r="AE195" s="506"/>
    </row>
    <row r="196" ht="16.5" customHeight="1">
      <c r="A196" s="506"/>
      <c r="B196" s="506"/>
      <c r="C196" s="506"/>
      <c r="D196" s="506"/>
      <c r="E196" s="506"/>
      <c r="F196" s="506"/>
      <c r="G196" s="506"/>
      <c r="H196" s="506"/>
      <c r="I196" s="506"/>
      <c r="J196" s="506"/>
      <c r="K196" s="506"/>
      <c r="L196" s="506"/>
      <c r="M196" s="506"/>
      <c r="N196" s="506"/>
      <c r="O196" s="506"/>
      <c r="P196" s="506"/>
      <c r="Q196" s="506"/>
      <c r="R196" s="506"/>
      <c r="S196" s="506"/>
      <c r="T196" s="506"/>
      <c r="U196" s="506"/>
      <c r="V196" s="506"/>
      <c r="W196" s="506"/>
      <c r="X196" s="506"/>
      <c r="Y196" s="506"/>
      <c r="Z196" s="506"/>
      <c r="AA196" s="506"/>
      <c r="AB196" s="506"/>
      <c r="AC196" s="506"/>
      <c r="AD196" s="506"/>
      <c r="AE196" s="506"/>
    </row>
    <row r="197" ht="16.5" customHeight="1">
      <c r="A197" s="506"/>
      <c r="B197" s="506"/>
      <c r="C197" s="506"/>
      <c r="D197" s="506"/>
      <c r="E197" s="506"/>
      <c r="F197" s="506"/>
      <c r="G197" s="506"/>
      <c r="H197" s="506"/>
      <c r="I197" s="506"/>
      <c r="J197" s="506"/>
      <c r="K197" s="506"/>
      <c r="L197" s="506"/>
      <c r="M197" s="506"/>
      <c r="N197" s="506"/>
      <c r="O197" s="506"/>
      <c r="P197" s="506"/>
      <c r="Q197" s="506"/>
      <c r="R197" s="506"/>
      <c r="S197" s="506"/>
      <c r="T197" s="506"/>
      <c r="U197" s="506"/>
      <c r="V197" s="506"/>
      <c r="W197" s="506"/>
      <c r="X197" s="506"/>
      <c r="Y197" s="506"/>
      <c r="Z197" s="506"/>
      <c r="AA197" s="506"/>
      <c r="AB197" s="506"/>
      <c r="AC197" s="506"/>
      <c r="AD197" s="506"/>
      <c r="AE197" s="506"/>
    </row>
    <row r="198" ht="16.5" customHeight="1">
      <c r="A198" s="506"/>
      <c r="B198" s="506"/>
      <c r="C198" s="506"/>
      <c r="D198" s="506"/>
      <c r="E198" s="506"/>
      <c r="F198" s="506"/>
      <c r="G198" s="506"/>
      <c r="H198" s="506"/>
      <c r="I198" s="506"/>
      <c r="J198" s="506"/>
      <c r="K198" s="506"/>
      <c r="L198" s="506"/>
      <c r="M198" s="506"/>
      <c r="N198" s="506"/>
      <c r="O198" s="506"/>
      <c r="P198" s="506"/>
      <c r="Q198" s="506"/>
      <c r="R198" s="506"/>
      <c r="S198" s="506"/>
      <c r="T198" s="506"/>
      <c r="U198" s="506"/>
      <c r="V198" s="506"/>
      <c r="W198" s="506"/>
      <c r="X198" s="506"/>
      <c r="Y198" s="506"/>
      <c r="Z198" s="506"/>
      <c r="AA198" s="506"/>
      <c r="AB198" s="506"/>
      <c r="AC198" s="506"/>
      <c r="AD198" s="506"/>
      <c r="AE198" s="506"/>
    </row>
    <row r="199" ht="16.5" customHeight="1">
      <c r="A199" s="506"/>
      <c r="B199" s="506"/>
      <c r="C199" s="506"/>
      <c r="D199" s="506"/>
      <c r="E199" s="506"/>
      <c r="F199" s="506"/>
      <c r="G199" s="506"/>
      <c r="H199" s="506"/>
      <c r="I199" s="506"/>
      <c r="J199" s="506"/>
      <c r="K199" s="506"/>
      <c r="L199" s="506"/>
      <c r="M199" s="506"/>
      <c r="N199" s="506"/>
      <c r="O199" s="506"/>
      <c r="P199" s="506"/>
      <c r="Q199" s="506"/>
      <c r="R199" s="506"/>
      <c r="S199" s="506"/>
      <c r="T199" s="506"/>
      <c r="U199" s="506"/>
      <c r="V199" s="506"/>
      <c r="W199" s="506"/>
      <c r="X199" s="506"/>
      <c r="Y199" s="506"/>
      <c r="Z199" s="506"/>
      <c r="AA199" s="506"/>
      <c r="AB199" s="506"/>
      <c r="AC199" s="506"/>
      <c r="AD199" s="506"/>
      <c r="AE199" s="506"/>
    </row>
    <row r="200" ht="16.5" customHeight="1">
      <c r="A200" s="506"/>
      <c r="B200" s="506"/>
      <c r="C200" s="506"/>
      <c r="D200" s="506"/>
      <c r="E200" s="506"/>
      <c r="F200" s="506"/>
      <c r="G200" s="506"/>
      <c r="H200" s="506"/>
      <c r="I200" s="506"/>
      <c r="J200" s="506"/>
      <c r="K200" s="506"/>
      <c r="L200" s="506"/>
      <c r="M200" s="506"/>
      <c r="N200" s="506"/>
      <c r="O200" s="506"/>
      <c r="P200" s="506"/>
      <c r="Q200" s="506"/>
      <c r="R200" s="506"/>
      <c r="S200" s="506"/>
      <c r="T200" s="506"/>
      <c r="U200" s="506"/>
      <c r="V200" s="506"/>
      <c r="W200" s="506"/>
      <c r="X200" s="506"/>
      <c r="Y200" s="506"/>
      <c r="Z200" s="506"/>
      <c r="AA200" s="506"/>
      <c r="AB200" s="506"/>
      <c r="AC200" s="506"/>
      <c r="AD200" s="506"/>
      <c r="AE200" s="506"/>
    </row>
    <row r="201" ht="16.5" customHeight="1">
      <c r="A201" s="506"/>
      <c r="B201" s="506"/>
      <c r="C201" s="506"/>
      <c r="D201" s="506"/>
      <c r="E201" s="506"/>
      <c r="F201" s="506"/>
      <c r="G201" s="506"/>
      <c r="H201" s="506"/>
      <c r="I201" s="506"/>
      <c r="J201" s="506"/>
      <c r="K201" s="506"/>
      <c r="L201" s="506"/>
      <c r="M201" s="506"/>
      <c r="N201" s="506"/>
      <c r="O201" s="506"/>
      <c r="P201" s="506"/>
      <c r="Q201" s="506"/>
      <c r="R201" s="506"/>
      <c r="S201" s="506"/>
      <c r="T201" s="506"/>
      <c r="U201" s="506"/>
      <c r="V201" s="506"/>
      <c r="W201" s="506"/>
      <c r="X201" s="506"/>
      <c r="Y201" s="506"/>
      <c r="Z201" s="506"/>
      <c r="AA201" s="506"/>
      <c r="AB201" s="506"/>
      <c r="AC201" s="506"/>
      <c r="AD201" s="506"/>
      <c r="AE201" s="506"/>
    </row>
    <row r="202" ht="16.5" customHeight="1">
      <c r="A202" s="506"/>
      <c r="B202" s="506"/>
      <c r="C202" s="506"/>
      <c r="D202" s="506"/>
      <c r="E202" s="506"/>
      <c r="F202" s="506"/>
      <c r="G202" s="506"/>
      <c r="H202" s="506"/>
      <c r="I202" s="506"/>
      <c r="J202" s="506"/>
      <c r="K202" s="506"/>
      <c r="L202" s="506"/>
      <c r="M202" s="506"/>
      <c r="N202" s="506"/>
      <c r="O202" s="506"/>
      <c r="P202" s="506"/>
      <c r="Q202" s="506"/>
      <c r="R202" s="506"/>
      <c r="S202" s="506"/>
      <c r="T202" s="506"/>
      <c r="U202" s="506"/>
      <c r="V202" s="506"/>
      <c r="W202" s="506"/>
      <c r="X202" s="506"/>
      <c r="Y202" s="506"/>
      <c r="Z202" s="506"/>
      <c r="AA202" s="506"/>
      <c r="AB202" s="506"/>
      <c r="AC202" s="506"/>
      <c r="AD202" s="506"/>
      <c r="AE202" s="506"/>
    </row>
    <row r="203" ht="16.5" customHeight="1">
      <c r="A203" s="506"/>
      <c r="B203" s="506"/>
      <c r="C203" s="506"/>
      <c r="D203" s="506"/>
      <c r="E203" s="506"/>
      <c r="F203" s="506"/>
      <c r="G203" s="506"/>
      <c r="H203" s="506"/>
      <c r="I203" s="506"/>
      <c r="J203" s="506"/>
      <c r="K203" s="506"/>
      <c r="L203" s="506"/>
      <c r="M203" s="506"/>
      <c r="N203" s="506"/>
      <c r="O203" s="506"/>
      <c r="P203" s="506"/>
      <c r="Q203" s="506"/>
      <c r="R203" s="506"/>
      <c r="S203" s="506"/>
      <c r="T203" s="506"/>
      <c r="U203" s="506"/>
      <c r="V203" s="506"/>
      <c r="W203" s="506"/>
      <c r="X203" s="506"/>
      <c r="Y203" s="506"/>
      <c r="Z203" s="506"/>
      <c r="AA203" s="506"/>
      <c r="AB203" s="506"/>
      <c r="AC203" s="506"/>
      <c r="AD203" s="506"/>
      <c r="AE203" s="506"/>
    </row>
    <row r="204" ht="16.5" customHeight="1">
      <c r="A204" s="506"/>
      <c r="B204" s="506"/>
      <c r="C204" s="506"/>
      <c r="D204" s="506"/>
      <c r="E204" s="506"/>
      <c r="F204" s="506"/>
      <c r="G204" s="506"/>
      <c r="H204" s="506"/>
      <c r="I204" s="506"/>
      <c r="J204" s="506"/>
      <c r="K204" s="506"/>
      <c r="L204" s="506"/>
      <c r="M204" s="506"/>
      <c r="N204" s="506"/>
      <c r="O204" s="506"/>
      <c r="P204" s="506"/>
      <c r="Q204" s="506"/>
      <c r="R204" s="506"/>
      <c r="S204" s="506"/>
      <c r="T204" s="506"/>
      <c r="U204" s="506"/>
      <c r="V204" s="506"/>
      <c r="W204" s="506"/>
      <c r="X204" s="506"/>
      <c r="Y204" s="506"/>
      <c r="Z204" s="506"/>
      <c r="AA204" s="506"/>
      <c r="AB204" s="506"/>
      <c r="AC204" s="506"/>
      <c r="AD204" s="506"/>
      <c r="AE204" s="506"/>
    </row>
    <row r="205" ht="16.5" customHeight="1">
      <c r="A205" s="506"/>
      <c r="B205" s="506"/>
      <c r="C205" s="506"/>
      <c r="D205" s="506"/>
      <c r="E205" s="506"/>
      <c r="F205" s="506"/>
      <c r="G205" s="506"/>
      <c r="H205" s="506"/>
      <c r="I205" s="506"/>
      <c r="J205" s="506"/>
      <c r="K205" s="506"/>
      <c r="L205" s="506"/>
      <c r="M205" s="506"/>
      <c r="N205" s="506"/>
      <c r="O205" s="506"/>
      <c r="P205" s="506"/>
      <c r="Q205" s="506"/>
      <c r="R205" s="506"/>
      <c r="S205" s="506"/>
      <c r="T205" s="506"/>
      <c r="U205" s="506"/>
      <c r="V205" s="506"/>
      <c r="W205" s="506"/>
      <c r="X205" s="506"/>
      <c r="Y205" s="506"/>
      <c r="Z205" s="506"/>
      <c r="AA205" s="506"/>
      <c r="AB205" s="506"/>
      <c r="AC205" s="506"/>
      <c r="AD205" s="506"/>
      <c r="AE205" s="506"/>
    </row>
    <row r="206" ht="16.5" customHeight="1">
      <c r="A206" s="506"/>
      <c r="B206" s="506"/>
      <c r="C206" s="506"/>
      <c r="D206" s="506"/>
      <c r="E206" s="506"/>
      <c r="F206" s="506"/>
      <c r="G206" s="506"/>
      <c r="H206" s="506"/>
      <c r="I206" s="506"/>
      <c r="J206" s="506"/>
      <c r="K206" s="506"/>
      <c r="L206" s="506"/>
      <c r="M206" s="506"/>
      <c r="N206" s="506"/>
      <c r="O206" s="506"/>
      <c r="P206" s="506"/>
      <c r="Q206" s="506"/>
      <c r="R206" s="506"/>
      <c r="S206" s="506"/>
      <c r="T206" s="506"/>
      <c r="U206" s="506"/>
      <c r="V206" s="506"/>
      <c r="W206" s="506"/>
      <c r="X206" s="506"/>
      <c r="Y206" s="506"/>
      <c r="Z206" s="506"/>
      <c r="AA206" s="506"/>
      <c r="AB206" s="506"/>
      <c r="AC206" s="506"/>
      <c r="AD206" s="506"/>
      <c r="AE206" s="506"/>
    </row>
    <row r="207" ht="16.5" customHeight="1">
      <c r="A207" s="506"/>
      <c r="B207" s="506"/>
      <c r="C207" s="506"/>
      <c r="D207" s="506"/>
      <c r="E207" s="506"/>
      <c r="F207" s="506"/>
      <c r="G207" s="506"/>
      <c r="H207" s="506"/>
      <c r="I207" s="506"/>
      <c r="J207" s="506"/>
      <c r="K207" s="506"/>
      <c r="L207" s="506"/>
      <c r="M207" s="506"/>
      <c r="N207" s="506"/>
      <c r="O207" s="506"/>
      <c r="P207" s="506"/>
      <c r="Q207" s="506"/>
      <c r="R207" s="506"/>
      <c r="S207" s="506"/>
      <c r="T207" s="506"/>
      <c r="U207" s="506"/>
      <c r="V207" s="506"/>
      <c r="W207" s="506"/>
      <c r="X207" s="506"/>
      <c r="Y207" s="506"/>
      <c r="Z207" s="506"/>
      <c r="AA207" s="506"/>
      <c r="AB207" s="506"/>
      <c r="AC207" s="506"/>
      <c r="AD207" s="506"/>
      <c r="AE207" s="506"/>
    </row>
    <row r="208" ht="16.5" customHeight="1">
      <c r="A208" s="506"/>
      <c r="B208" s="506"/>
      <c r="C208" s="506"/>
      <c r="D208" s="506"/>
      <c r="E208" s="506"/>
      <c r="F208" s="506"/>
      <c r="G208" s="506"/>
      <c r="H208" s="506"/>
      <c r="I208" s="506"/>
      <c r="J208" s="506"/>
      <c r="K208" s="506"/>
      <c r="L208" s="506"/>
      <c r="M208" s="506"/>
      <c r="N208" s="506"/>
      <c r="O208" s="506"/>
      <c r="P208" s="506"/>
      <c r="Q208" s="506"/>
      <c r="R208" s="506"/>
      <c r="S208" s="506"/>
      <c r="T208" s="506"/>
      <c r="U208" s="506"/>
      <c r="V208" s="506"/>
      <c r="W208" s="506"/>
      <c r="X208" s="506"/>
      <c r="Y208" s="506"/>
      <c r="Z208" s="506"/>
      <c r="AA208" s="506"/>
      <c r="AB208" s="506"/>
      <c r="AC208" s="506"/>
      <c r="AD208" s="506"/>
      <c r="AE208" s="506"/>
    </row>
    <row r="209" ht="16.5" customHeight="1">
      <c r="A209" s="506"/>
      <c r="B209" s="506"/>
      <c r="C209" s="506"/>
      <c r="D209" s="506"/>
      <c r="E209" s="506"/>
      <c r="F209" s="506"/>
      <c r="G209" s="506"/>
      <c r="H209" s="506"/>
      <c r="I209" s="506"/>
      <c r="J209" s="506"/>
      <c r="K209" s="506"/>
      <c r="L209" s="506"/>
      <c r="M209" s="506"/>
      <c r="N209" s="506"/>
      <c r="O209" s="506"/>
      <c r="P209" s="506"/>
      <c r="Q209" s="506"/>
      <c r="R209" s="506"/>
      <c r="S209" s="506"/>
      <c r="T209" s="506"/>
      <c r="U209" s="506"/>
      <c r="V209" s="506"/>
      <c r="W209" s="506"/>
      <c r="X209" s="506"/>
      <c r="Y209" s="506"/>
      <c r="Z209" s="506"/>
      <c r="AA209" s="506"/>
      <c r="AB209" s="506"/>
      <c r="AC209" s="506"/>
      <c r="AD209" s="506"/>
      <c r="AE209" s="506"/>
    </row>
    <row r="210" ht="16.5" customHeight="1">
      <c r="A210" s="506"/>
      <c r="B210" s="506"/>
      <c r="C210" s="506"/>
      <c r="D210" s="506"/>
      <c r="E210" s="506"/>
      <c r="F210" s="506"/>
      <c r="G210" s="506"/>
      <c r="H210" s="506"/>
      <c r="I210" s="506"/>
      <c r="J210" s="506"/>
      <c r="K210" s="506"/>
      <c r="L210" s="506"/>
      <c r="M210" s="506"/>
      <c r="N210" s="506"/>
      <c r="O210" s="506"/>
      <c r="P210" s="506"/>
      <c r="Q210" s="506"/>
      <c r="R210" s="506"/>
      <c r="S210" s="506"/>
      <c r="T210" s="506"/>
      <c r="U210" s="506"/>
      <c r="V210" s="506"/>
      <c r="W210" s="506"/>
      <c r="X210" s="506"/>
      <c r="Y210" s="506"/>
      <c r="Z210" s="506"/>
      <c r="AA210" s="506"/>
      <c r="AB210" s="506"/>
      <c r="AC210" s="506"/>
      <c r="AD210" s="506"/>
      <c r="AE210" s="506"/>
    </row>
    <row r="211" ht="16.5" customHeight="1">
      <c r="A211" s="506"/>
      <c r="B211" s="506"/>
      <c r="C211" s="506"/>
      <c r="D211" s="506"/>
      <c r="E211" s="506"/>
      <c r="F211" s="506"/>
      <c r="G211" s="506"/>
      <c r="H211" s="506"/>
      <c r="I211" s="506"/>
      <c r="J211" s="506"/>
      <c r="K211" s="506"/>
      <c r="L211" s="506"/>
      <c r="M211" s="506"/>
      <c r="N211" s="506"/>
      <c r="O211" s="506"/>
      <c r="P211" s="506"/>
      <c r="Q211" s="506"/>
      <c r="R211" s="506"/>
      <c r="S211" s="506"/>
      <c r="T211" s="506"/>
      <c r="U211" s="506"/>
      <c r="V211" s="506"/>
      <c r="W211" s="506"/>
      <c r="X211" s="506"/>
      <c r="Y211" s="506"/>
      <c r="Z211" s="506"/>
      <c r="AA211" s="506"/>
      <c r="AB211" s="506"/>
      <c r="AC211" s="506"/>
      <c r="AD211" s="506"/>
      <c r="AE211" s="506"/>
    </row>
    <row r="212" ht="16.5" customHeight="1">
      <c r="A212" s="506"/>
      <c r="B212" s="506"/>
      <c r="C212" s="506"/>
      <c r="D212" s="506"/>
      <c r="E212" s="506"/>
      <c r="F212" s="506"/>
      <c r="G212" s="506"/>
      <c r="H212" s="506"/>
      <c r="I212" s="506"/>
      <c r="J212" s="506"/>
      <c r="K212" s="506"/>
      <c r="L212" s="506"/>
      <c r="M212" s="506"/>
      <c r="N212" s="506"/>
      <c r="O212" s="506"/>
      <c r="P212" s="506"/>
      <c r="Q212" s="506"/>
      <c r="R212" s="506"/>
      <c r="S212" s="506"/>
      <c r="T212" s="506"/>
      <c r="U212" s="506"/>
      <c r="V212" s="506"/>
      <c r="W212" s="506"/>
      <c r="X212" s="506"/>
      <c r="Y212" s="506"/>
      <c r="Z212" s="506"/>
      <c r="AA212" s="506"/>
      <c r="AB212" s="506"/>
      <c r="AC212" s="506"/>
      <c r="AD212" s="506"/>
      <c r="AE212" s="506"/>
    </row>
    <row r="213" ht="16.5" customHeight="1">
      <c r="A213" s="506"/>
      <c r="B213" s="506"/>
      <c r="C213" s="506"/>
      <c r="D213" s="506"/>
      <c r="E213" s="506"/>
      <c r="F213" s="506"/>
      <c r="G213" s="506"/>
      <c r="H213" s="506"/>
      <c r="I213" s="506"/>
      <c r="J213" s="506"/>
      <c r="K213" s="506"/>
      <c r="L213" s="506"/>
      <c r="M213" s="506"/>
      <c r="N213" s="506"/>
      <c r="O213" s="506"/>
      <c r="P213" s="506"/>
      <c r="Q213" s="506"/>
      <c r="R213" s="506"/>
      <c r="S213" s="506"/>
      <c r="T213" s="506"/>
      <c r="U213" s="506"/>
      <c r="V213" s="506"/>
      <c r="W213" s="506"/>
      <c r="X213" s="506"/>
      <c r="Y213" s="506"/>
      <c r="Z213" s="506"/>
      <c r="AA213" s="506"/>
      <c r="AB213" s="506"/>
      <c r="AC213" s="506"/>
      <c r="AD213" s="506"/>
      <c r="AE213" s="506"/>
    </row>
    <row r="214" ht="16.5" customHeight="1">
      <c r="A214" s="506"/>
      <c r="B214" s="506"/>
      <c r="C214" s="506"/>
      <c r="D214" s="506"/>
      <c r="E214" s="506"/>
      <c r="F214" s="506"/>
      <c r="G214" s="506"/>
      <c r="H214" s="506"/>
      <c r="I214" s="506"/>
      <c r="J214" s="506"/>
      <c r="K214" s="506"/>
      <c r="L214" s="506"/>
      <c r="M214" s="506"/>
      <c r="N214" s="506"/>
      <c r="O214" s="506"/>
      <c r="P214" s="506"/>
      <c r="Q214" s="506"/>
      <c r="R214" s="506"/>
      <c r="S214" s="506"/>
      <c r="T214" s="506"/>
      <c r="U214" s="506"/>
      <c r="V214" s="506"/>
      <c r="W214" s="506"/>
      <c r="X214" s="506"/>
      <c r="Y214" s="506"/>
      <c r="Z214" s="506"/>
      <c r="AA214" s="506"/>
      <c r="AB214" s="506"/>
      <c r="AC214" s="506"/>
      <c r="AD214" s="506"/>
      <c r="AE214" s="506"/>
    </row>
    <row r="215" ht="16.5" customHeight="1">
      <c r="A215" s="506"/>
      <c r="B215" s="506"/>
      <c r="C215" s="506"/>
      <c r="D215" s="506"/>
      <c r="E215" s="506"/>
      <c r="F215" s="506"/>
      <c r="G215" s="506"/>
      <c r="H215" s="506"/>
      <c r="I215" s="506"/>
      <c r="J215" s="506"/>
      <c r="K215" s="506"/>
      <c r="L215" s="506"/>
      <c r="M215" s="506"/>
      <c r="N215" s="506"/>
      <c r="O215" s="506"/>
      <c r="P215" s="506"/>
      <c r="Q215" s="506"/>
      <c r="R215" s="506"/>
      <c r="S215" s="506"/>
      <c r="T215" s="506"/>
      <c r="U215" s="506"/>
      <c r="V215" s="506"/>
      <c r="W215" s="506"/>
      <c r="X215" s="506"/>
      <c r="Y215" s="506"/>
      <c r="Z215" s="506"/>
      <c r="AA215" s="506"/>
      <c r="AB215" s="506"/>
      <c r="AC215" s="506"/>
      <c r="AD215" s="506"/>
      <c r="AE215" s="506"/>
    </row>
    <row r="216" ht="16.5" customHeight="1">
      <c r="A216" s="506"/>
      <c r="B216" s="506"/>
      <c r="C216" s="506"/>
      <c r="D216" s="506"/>
      <c r="E216" s="506"/>
      <c r="F216" s="506"/>
      <c r="G216" s="506"/>
      <c r="H216" s="506"/>
      <c r="I216" s="506"/>
      <c r="J216" s="506"/>
      <c r="K216" s="506"/>
      <c r="L216" s="506"/>
      <c r="M216" s="506"/>
      <c r="N216" s="506"/>
      <c r="O216" s="506"/>
      <c r="P216" s="506"/>
      <c r="Q216" s="506"/>
      <c r="R216" s="506"/>
      <c r="S216" s="506"/>
      <c r="T216" s="506"/>
      <c r="U216" s="506"/>
      <c r="V216" s="506"/>
      <c r="W216" s="506"/>
      <c r="X216" s="506"/>
      <c r="Y216" s="506"/>
      <c r="Z216" s="506"/>
      <c r="AA216" s="506"/>
      <c r="AB216" s="506"/>
      <c r="AC216" s="506"/>
      <c r="AD216" s="506"/>
      <c r="AE216" s="506"/>
    </row>
    <row r="217" ht="16.5" customHeight="1">
      <c r="A217" s="506"/>
      <c r="B217" s="506"/>
      <c r="C217" s="506"/>
      <c r="D217" s="506"/>
      <c r="E217" s="506"/>
      <c r="F217" s="506"/>
      <c r="G217" s="506"/>
      <c r="H217" s="506"/>
      <c r="I217" s="506"/>
      <c r="J217" s="506"/>
      <c r="K217" s="506"/>
      <c r="L217" s="506"/>
      <c r="M217" s="506"/>
      <c r="N217" s="506"/>
      <c r="O217" s="506"/>
      <c r="P217" s="506"/>
      <c r="Q217" s="506"/>
      <c r="R217" s="506"/>
      <c r="S217" s="506"/>
      <c r="T217" s="506"/>
      <c r="U217" s="506"/>
      <c r="V217" s="506"/>
      <c r="W217" s="506"/>
      <c r="X217" s="506"/>
      <c r="Y217" s="506"/>
      <c r="Z217" s="506"/>
      <c r="AA217" s="506"/>
      <c r="AB217" s="506"/>
      <c r="AC217" s="506"/>
      <c r="AD217" s="506"/>
      <c r="AE217" s="506"/>
    </row>
    <row r="218" ht="16.5" customHeight="1">
      <c r="A218" s="506"/>
      <c r="B218" s="506"/>
      <c r="C218" s="506"/>
      <c r="D218" s="506"/>
      <c r="E218" s="506"/>
      <c r="F218" s="506"/>
      <c r="G218" s="506"/>
      <c r="H218" s="506"/>
      <c r="I218" s="506"/>
      <c r="J218" s="506"/>
      <c r="K218" s="506"/>
      <c r="L218" s="506"/>
      <c r="M218" s="506"/>
      <c r="N218" s="506"/>
      <c r="O218" s="506"/>
      <c r="P218" s="506"/>
      <c r="Q218" s="506"/>
      <c r="R218" s="506"/>
      <c r="S218" s="506"/>
      <c r="T218" s="506"/>
      <c r="U218" s="506"/>
      <c r="V218" s="506"/>
      <c r="W218" s="506"/>
      <c r="X218" s="506"/>
      <c r="Y218" s="506"/>
      <c r="Z218" s="506"/>
      <c r="AA218" s="506"/>
      <c r="AB218" s="506"/>
      <c r="AC218" s="506"/>
      <c r="AD218" s="506"/>
      <c r="AE218" s="506"/>
    </row>
    <row r="219" ht="16.5" customHeight="1">
      <c r="A219" s="506"/>
      <c r="B219" s="506"/>
      <c r="C219" s="506"/>
      <c r="D219" s="506"/>
      <c r="E219" s="506"/>
      <c r="F219" s="506"/>
      <c r="G219" s="506"/>
      <c r="H219" s="506"/>
      <c r="I219" s="506"/>
      <c r="J219" s="506"/>
      <c r="K219" s="506"/>
      <c r="L219" s="506"/>
      <c r="M219" s="506"/>
      <c r="N219" s="506"/>
      <c r="O219" s="506"/>
      <c r="P219" s="506"/>
      <c r="Q219" s="506"/>
      <c r="R219" s="506"/>
      <c r="S219" s="506"/>
      <c r="T219" s="506"/>
      <c r="U219" s="506"/>
      <c r="V219" s="506"/>
      <c r="W219" s="506"/>
      <c r="X219" s="506"/>
      <c r="Y219" s="506"/>
      <c r="Z219" s="506"/>
      <c r="AA219" s="506"/>
      <c r="AB219" s="506"/>
      <c r="AC219" s="506"/>
      <c r="AD219" s="506"/>
      <c r="AE219" s="506"/>
    </row>
    <row r="220" ht="16.5" customHeight="1">
      <c r="A220" s="506"/>
      <c r="B220" s="506"/>
      <c r="C220" s="506"/>
      <c r="D220" s="506"/>
      <c r="E220" s="506"/>
      <c r="F220" s="506"/>
      <c r="G220" s="506"/>
      <c r="H220" s="506"/>
      <c r="I220" s="506"/>
      <c r="J220" s="506"/>
      <c r="K220" s="506"/>
      <c r="L220" s="506"/>
      <c r="M220" s="506"/>
      <c r="N220" s="506"/>
      <c r="O220" s="506"/>
      <c r="P220" s="506"/>
      <c r="Q220" s="506"/>
      <c r="R220" s="506"/>
      <c r="S220" s="506"/>
      <c r="T220" s="506"/>
      <c r="U220" s="506"/>
      <c r="V220" s="506"/>
      <c r="W220" s="506"/>
      <c r="X220" s="506"/>
      <c r="Y220" s="506"/>
      <c r="Z220" s="506"/>
      <c r="AA220" s="506"/>
      <c r="AB220" s="506"/>
      <c r="AC220" s="506"/>
      <c r="AD220" s="506"/>
      <c r="AE220" s="506"/>
    </row>
    <row r="221" ht="16.5" customHeight="1">
      <c r="A221" s="506"/>
      <c r="B221" s="506"/>
      <c r="C221" s="506"/>
      <c r="D221" s="506"/>
      <c r="E221" s="506"/>
      <c r="F221" s="506"/>
      <c r="G221" s="506"/>
      <c r="H221" s="506"/>
      <c r="I221" s="506"/>
      <c r="J221" s="506"/>
      <c r="K221" s="506"/>
      <c r="L221" s="506"/>
      <c r="M221" s="506"/>
      <c r="N221" s="506"/>
      <c r="O221" s="506"/>
      <c r="P221" s="506"/>
      <c r="Q221" s="506"/>
      <c r="R221" s="506"/>
      <c r="S221" s="506"/>
      <c r="T221" s="506"/>
      <c r="U221" s="506"/>
      <c r="V221" s="506"/>
      <c r="W221" s="506"/>
      <c r="X221" s="506"/>
      <c r="Y221" s="506"/>
      <c r="Z221" s="506"/>
      <c r="AA221" s="506"/>
      <c r="AB221" s="506"/>
      <c r="AC221" s="506"/>
      <c r="AD221" s="506"/>
      <c r="AE221" s="506"/>
    </row>
    <row r="222" ht="16.5" customHeight="1">
      <c r="A222" s="506"/>
      <c r="B222" s="506"/>
      <c r="C222" s="506"/>
      <c r="D222" s="506"/>
      <c r="E222" s="506"/>
      <c r="F222" s="506"/>
      <c r="G222" s="506"/>
      <c r="H222" s="506"/>
      <c r="I222" s="506"/>
      <c r="J222" s="506"/>
      <c r="K222" s="506"/>
      <c r="L222" s="506"/>
      <c r="M222" s="506"/>
      <c r="N222" s="506"/>
      <c r="O222" s="506"/>
      <c r="P222" s="506"/>
      <c r="Q222" s="506"/>
      <c r="R222" s="506"/>
      <c r="S222" s="506"/>
      <c r="T222" s="506"/>
      <c r="U222" s="506"/>
      <c r="V222" s="506"/>
      <c r="W222" s="506"/>
      <c r="X222" s="506"/>
      <c r="Y222" s="506"/>
      <c r="Z222" s="506"/>
      <c r="AA222" s="506"/>
      <c r="AB222" s="506"/>
      <c r="AC222" s="506"/>
      <c r="AD222" s="506"/>
      <c r="AE222" s="506"/>
    </row>
    <row r="223" ht="16.5" customHeight="1">
      <c r="A223" s="506"/>
      <c r="B223" s="506"/>
      <c r="C223" s="506"/>
      <c r="D223" s="506"/>
      <c r="E223" s="506"/>
      <c r="F223" s="506"/>
      <c r="G223" s="506"/>
      <c r="H223" s="506"/>
      <c r="I223" s="506"/>
      <c r="J223" s="506"/>
      <c r="K223" s="506"/>
      <c r="L223" s="506"/>
      <c r="M223" s="506"/>
      <c r="N223" s="506"/>
      <c r="O223" s="506"/>
      <c r="P223" s="506"/>
      <c r="Q223" s="506"/>
      <c r="R223" s="506"/>
      <c r="S223" s="506"/>
      <c r="T223" s="506"/>
      <c r="U223" s="506"/>
      <c r="V223" s="506"/>
      <c r="W223" s="506"/>
      <c r="X223" s="506"/>
      <c r="Y223" s="506"/>
      <c r="Z223" s="506"/>
      <c r="AA223" s="506"/>
      <c r="AB223" s="506"/>
      <c r="AC223" s="506"/>
      <c r="AD223" s="506"/>
      <c r="AE223" s="506"/>
    </row>
    <row r="224" ht="16.5" customHeight="1">
      <c r="A224" s="506"/>
      <c r="B224" s="506"/>
      <c r="C224" s="506"/>
      <c r="D224" s="506"/>
      <c r="E224" s="506"/>
      <c r="F224" s="506"/>
      <c r="G224" s="506"/>
      <c r="H224" s="506"/>
      <c r="I224" s="506"/>
      <c r="J224" s="506"/>
      <c r="K224" s="506"/>
      <c r="L224" s="506"/>
      <c r="M224" s="506"/>
      <c r="N224" s="506"/>
      <c r="O224" s="506"/>
      <c r="P224" s="506"/>
      <c r="Q224" s="506"/>
      <c r="R224" s="506"/>
      <c r="S224" s="506"/>
      <c r="T224" s="506"/>
      <c r="U224" s="506"/>
      <c r="V224" s="506"/>
      <c r="W224" s="506"/>
      <c r="X224" s="506"/>
      <c r="Y224" s="506"/>
      <c r="Z224" s="506"/>
      <c r="AA224" s="506"/>
      <c r="AB224" s="506"/>
      <c r="AC224" s="506"/>
      <c r="AD224" s="506"/>
      <c r="AE224" s="506"/>
    </row>
    <row r="225" ht="16.5" customHeight="1">
      <c r="A225" s="506"/>
      <c r="B225" s="506"/>
      <c r="C225" s="506"/>
      <c r="D225" s="506"/>
      <c r="E225" s="506"/>
      <c r="F225" s="506"/>
      <c r="G225" s="506"/>
      <c r="H225" s="506"/>
      <c r="I225" s="506"/>
      <c r="J225" s="506"/>
      <c r="K225" s="506"/>
      <c r="L225" s="506"/>
      <c r="M225" s="506"/>
      <c r="N225" s="506"/>
      <c r="O225" s="506"/>
      <c r="P225" s="506"/>
      <c r="Q225" s="506"/>
      <c r="R225" s="506"/>
      <c r="S225" s="506"/>
      <c r="T225" s="506"/>
      <c r="U225" s="506"/>
      <c r="V225" s="506"/>
      <c r="W225" s="506"/>
      <c r="X225" s="506"/>
      <c r="Y225" s="506"/>
      <c r="Z225" s="506"/>
      <c r="AA225" s="506"/>
      <c r="AB225" s="506"/>
      <c r="AC225" s="506"/>
      <c r="AD225" s="506"/>
      <c r="AE225" s="506"/>
    </row>
    <row r="226" ht="16.5" customHeight="1">
      <c r="A226" s="506"/>
      <c r="B226" s="506"/>
      <c r="C226" s="506"/>
      <c r="D226" s="506"/>
      <c r="E226" s="506"/>
      <c r="F226" s="506"/>
      <c r="G226" s="506"/>
      <c r="H226" s="506"/>
      <c r="I226" s="506"/>
      <c r="J226" s="506"/>
      <c r="K226" s="506"/>
      <c r="L226" s="506"/>
      <c r="M226" s="506"/>
      <c r="N226" s="506"/>
      <c r="O226" s="506"/>
      <c r="P226" s="506"/>
      <c r="Q226" s="506"/>
      <c r="R226" s="506"/>
      <c r="S226" s="506"/>
      <c r="T226" s="506"/>
      <c r="U226" s="506"/>
      <c r="V226" s="506"/>
      <c r="W226" s="506"/>
      <c r="X226" s="506"/>
      <c r="Y226" s="506"/>
      <c r="Z226" s="506"/>
      <c r="AA226" s="506"/>
      <c r="AB226" s="506"/>
      <c r="AC226" s="506"/>
      <c r="AD226" s="506"/>
      <c r="AE226" s="506"/>
    </row>
    <row r="227" ht="16.5" customHeight="1">
      <c r="A227" s="506"/>
      <c r="B227" s="506"/>
      <c r="C227" s="506"/>
      <c r="D227" s="506"/>
      <c r="E227" s="506"/>
      <c r="F227" s="506"/>
      <c r="G227" s="506"/>
      <c r="H227" s="506"/>
      <c r="I227" s="506"/>
      <c r="J227" s="506"/>
      <c r="K227" s="506"/>
      <c r="L227" s="506"/>
      <c r="M227" s="506"/>
      <c r="N227" s="506"/>
      <c r="O227" s="506"/>
      <c r="P227" s="506"/>
      <c r="Q227" s="506"/>
      <c r="R227" s="506"/>
      <c r="S227" s="506"/>
      <c r="T227" s="506"/>
      <c r="U227" s="506"/>
      <c r="V227" s="506"/>
      <c r="W227" s="506"/>
      <c r="X227" s="506"/>
      <c r="Y227" s="506"/>
      <c r="Z227" s="506"/>
      <c r="AA227" s="506"/>
      <c r="AB227" s="506"/>
      <c r="AC227" s="506"/>
      <c r="AD227" s="506"/>
      <c r="AE227" s="506"/>
    </row>
    <row r="228" ht="16.5" customHeight="1">
      <c r="A228" s="506"/>
      <c r="B228" s="506"/>
      <c r="C228" s="506"/>
      <c r="D228" s="506"/>
      <c r="E228" s="506"/>
      <c r="F228" s="506"/>
      <c r="G228" s="506"/>
      <c r="H228" s="506"/>
      <c r="I228" s="506"/>
      <c r="J228" s="506"/>
      <c r="K228" s="506"/>
      <c r="L228" s="506"/>
      <c r="M228" s="506"/>
      <c r="N228" s="506"/>
      <c r="O228" s="506"/>
      <c r="P228" s="506"/>
      <c r="Q228" s="506"/>
      <c r="R228" s="506"/>
      <c r="S228" s="506"/>
      <c r="T228" s="506"/>
      <c r="U228" s="506"/>
      <c r="V228" s="506"/>
      <c r="W228" s="506"/>
      <c r="X228" s="506"/>
      <c r="Y228" s="506"/>
      <c r="Z228" s="506"/>
      <c r="AA228" s="506"/>
      <c r="AB228" s="506"/>
      <c r="AC228" s="506"/>
      <c r="AD228" s="506"/>
      <c r="AE228" s="506"/>
    </row>
    <row r="229" ht="16.5" customHeight="1">
      <c r="A229" s="506"/>
      <c r="B229" s="506"/>
      <c r="C229" s="506"/>
      <c r="D229" s="506"/>
      <c r="E229" s="506"/>
      <c r="F229" s="506"/>
      <c r="G229" s="506"/>
      <c r="H229" s="506"/>
      <c r="I229" s="506"/>
      <c r="J229" s="506"/>
      <c r="K229" s="506"/>
      <c r="L229" s="506"/>
      <c r="M229" s="506"/>
      <c r="N229" s="506"/>
      <c r="O229" s="506"/>
      <c r="P229" s="506"/>
      <c r="Q229" s="506"/>
      <c r="R229" s="506"/>
      <c r="S229" s="506"/>
      <c r="T229" s="506"/>
      <c r="U229" s="506"/>
      <c r="V229" s="506"/>
      <c r="W229" s="506"/>
      <c r="X229" s="506"/>
      <c r="Y229" s="506"/>
      <c r="Z229" s="506"/>
      <c r="AA229" s="506"/>
      <c r="AB229" s="506"/>
      <c r="AC229" s="506"/>
      <c r="AD229" s="506"/>
      <c r="AE229" s="506"/>
    </row>
    <row r="230" ht="16.5" customHeight="1">
      <c r="A230" s="506"/>
      <c r="B230" s="506"/>
      <c r="C230" s="506"/>
      <c r="D230" s="506"/>
      <c r="E230" s="506"/>
      <c r="F230" s="506"/>
      <c r="G230" s="506"/>
      <c r="H230" s="506"/>
      <c r="I230" s="506"/>
      <c r="J230" s="506"/>
      <c r="K230" s="506"/>
      <c r="L230" s="506"/>
      <c r="M230" s="506"/>
      <c r="N230" s="506"/>
      <c r="O230" s="506"/>
      <c r="P230" s="506"/>
      <c r="Q230" s="506"/>
      <c r="R230" s="506"/>
      <c r="S230" s="506"/>
      <c r="T230" s="506"/>
      <c r="U230" s="506"/>
      <c r="V230" s="506"/>
      <c r="W230" s="506"/>
      <c r="X230" s="506"/>
      <c r="Y230" s="506"/>
      <c r="Z230" s="506"/>
      <c r="AA230" s="506"/>
      <c r="AB230" s="506"/>
      <c r="AC230" s="506"/>
      <c r="AD230" s="506"/>
      <c r="AE230" s="506"/>
    </row>
    <row r="231" ht="16.5" customHeight="1">
      <c r="A231" s="506"/>
      <c r="B231" s="506"/>
      <c r="C231" s="506"/>
      <c r="D231" s="506"/>
      <c r="E231" s="506"/>
      <c r="F231" s="506"/>
      <c r="G231" s="506"/>
      <c r="H231" s="506"/>
      <c r="I231" s="506"/>
      <c r="J231" s="506"/>
      <c r="K231" s="506"/>
      <c r="L231" s="506"/>
      <c r="M231" s="506"/>
      <c r="N231" s="506"/>
      <c r="O231" s="506"/>
      <c r="P231" s="506"/>
      <c r="Q231" s="506"/>
      <c r="R231" s="506"/>
      <c r="S231" s="506"/>
      <c r="T231" s="506"/>
      <c r="U231" s="506"/>
      <c r="V231" s="506"/>
      <c r="W231" s="506"/>
      <c r="X231" s="506"/>
      <c r="Y231" s="506"/>
      <c r="Z231" s="506"/>
      <c r="AA231" s="506"/>
      <c r="AB231" s="506"/>
      <c r="AC231" s="506"/>
      <c r="AD231" s="506"/>
      <c r="AE231" s="506"/>
    </row>
    <row r="232" ht="16.5" customHeight="1">
      <c r="A232" s="506"/>
      <c r="B232" s="506"/>
      <c r="C232" s="506"/>
      <c r="D232" s="506"/>
      <c r="E232" s="506"/>
      <c r="F232" s="506"/>
      <c r="G232" s="506"/>
      <c r="H232" s="506"/>
      <c r="I232" s="506"/>
      <c r="J232" s="506"/>
      <c r="K232" s="506"/>
      <c r="L232" s="506"/>
      <c r="M232" s="506"/>
      <c r="N232" s="506"/>
      <c r="O232" s="506"/>
      <c r="P232" s="506"/>
      <c r="Q232" s="506"/>
      <c r="R232" s="506"/>
      <c r="S232" s="506"/>
      <c r="T232" s="506"/>
      <c r="U232" s="506"/>
      <c r="V232" s="506"/>
      <c r="W232" s="506"/>
      <c r="X232" s="506"/>
      <c r="Y232" s="506"/>
      <c r="Z232" s="506"/>
      <c r="AA232" s="506"/>
      <c r="AB232" s="506"/>
      <c r="AC232" s="506"/>
      <c r="AD232" s="506"/>
      <c r="AE232" s="506"/>
    </row>
    <row r="233" ht="16.5" customHeight="1">
      <c r="A233" s="506"/>
      <c r="B233" s="506"/>
      <c r="C233" s="506"/>
      <c r="D233" s="506"/>
      <c r="E233" s="506"/>
      <c r="F233" s="506"/>
      <c r="G233" s="506"/>
      <c r="H233" s="506"/>
      <c r="I233" s="506"/>
      <c r="J233" s="506"/>
      <c r="K233" s="506"/>
      <c r="L233" s="506"/>
      <c r="M233" s="506"/>
      <c r="N233" s="506"/>
      <c r="O233" s="506"/>
      <c r="P233" s="506"/>
      <c r="Q233" s="506"/>
      <c r="R233" s="506"/>
      <c r="S233" s="506"/>
      <c r="T233" s="506"/>
      <c r="U233" s="506"/>
      <c r="V233" s="506"/>
      <c r="W233" s="506"/>
      <c r="X233" s="506"/>
      <c r="Y233" s="506"/>
      <c r="Z233" s="506"/>
      <c r="AA233" s="506"/>
      <c r="AB233" s="506"/>
      <c r="AC233" s="506"/>
      <c r="AD233" s="506"/>
      <c r="AE233" s="506"/>
    </row>
    <row r="234" ht="16.5" customHeight="1">
      <c r="A234" s="506"/>
      <c r="B234" s="506"/>
      <c r="C234" s="506"/>
      <c r="D234" s="506"/>
      <c r="E234" s="506"/>
      <c r="F234" s="506"/>
      <c r="G234" s="506"/>
      <c r="H234" s="506"/>
      <c r="I234" s="506"/>
      <c r="J234" s="506"/>
      <c r="K234" s="506"/>
      <c r="L234" s="506"/>
      <c r="M234" s="506"/>
      <c r="N234" s="506"/>
      <c r="O234" s="506"/>
      <c r="P234" s="506"/>
      <c r="Q234" s="506"/>
      <c r="R234" s="506"/>
      <c r="S234" s="506"/>
      <c r="T234" s="506"/>
      <c r="U234" s="506"/>
      <c r="V234" s="506"/>
      <c r="W234" s="506"/>
      <c r="X234" s="506"/>
      <c r="Y234" s="506"/>
      <c r="Z234" s="506"/>
      <c r="AA234" s="506"/>
      <c r="AB234" s="506"/>
      <c r="AC234" s="506"/>
      <c r="AD234" s="506"/>
      <c r="AE234" s="506"/>
    </row>
    <row r="235" ht="16.5" customHeight="1">
      <c r="A235" s="506"/>
      <c r="B235" s="506"/>
      <c r="C235" s="506"/>
      <c r="D235" s="506"/>
      <c r="E235" s="506"/>
      <c r="F235" s="506"/>
      <c r="G235" s="506"/>
      <c r="H235" s="506"/>
      <c r="I235" s="506"/>
      <c r="J235" s="506"/>
      <c r="K235" s="506"/>
      <c r="L235" s="506"/>
      <c r="M235" s="506"/>
      <c r="N235" s="506"/>
      <c r="O235" s="506"/>
      <c r="P235" s="506"/>
      <c r="Q235" s="506"/>
      <c r="R235" s="506"/>
      <c r="S235" s="506"/>
      <c r="T235" s="506"/>
      <c r="U235" s="506"/>
      <c r="V235" s="506"/>
      <c r="W235" s="506"/>
      <c r="X235" s="506"/>
      <c r="Y235" s="506"/>
      <c r="Z235" s="506"/>
      <c r="AA235" s="506"/>
      <c r="AB235" s="506"/>
      <c r="AC235" s="506"/>
      <c r="AD235" s="506"/>
      <c r="AE235" s="506"/>
    </row>
    <row r="236" ht="16.5" customHeight="1">
      <c r="A236" s="506"/>
      <c r="B236" s="506"/>
      <c r="C236" s="506"/>
      <c r="D236" s="506"/>
      <c r="E236" s="506"/>
      <c r="F236" s="506"/>
      <c r="G236" s="506"/>
      <c r="H236" s="506"/>
      <c r="I236" s="506"/>
      <c r="J236" s="506"/>
      <c r="K236" s="506"/>
      <c r="L236" s="506"/>
      <c r="M236" s="506"/>
      <c r="N236" s="506"/>
      <c r="O236" s="506"/>
      <c r="P236" s="506"/>
      <c r="Q236" s="506"/>
      <c r="R236" s="506"/>
      <c r="S236" s="506"/>
      <c r="T236" s="506"/>
      <c r="U236" s="506"/>
      <c r="V236" s="506"/>
      <c r="W236" s="506"/>
      <c r="X236" s="506"/>
      <c r="Y236" s="506"/>
      <c r="Z236" s="506"/>
      <c r="AA236" s="506"/>
      <c r="AB236" s="506"/>
      <c r="AC236" s="506"/>
      <c r="AD236" s="506"/>
      <c r="AE236" s="506"/>
    </row>
    <row r="237" ht="16.5" customHeight="1">
      <c r="A237" s="506"/>
      <c r="B237" s="506"/>
      <c r="C237" s="506"/>
      <c r="D237" s="506"/>
      <c r="E237" s="506"/>
      <c r="F237" s="506"/>
      <c r="G237" s="506"/>
      <c r="H237" s="506"/>
      <c r="I237" s="506"/>
      <c r="J237" s="506"/>
      <c r="K237" s="506"/>
      <c r="L237" s="506"/>
      <c r="M237" s="506"/>
      <c r="N237" s="506"/>
      <c r="O237" s="506"/>
      <c r="P237" s="506"/>
      <c r="Q237" s="506"/>
      <c r="R237" s="506"/>
      <c r="S237" s="506"/>
      <c r="T237" s="506"/>
      <c r="U237" s="506"/>
      <c r="V237" s="506"/>
      <c r="W237" s="506"/>
      <c r="X237" s="506"/>
      <c r="Y237" s="506"/>
      <c r="Z237" s="506"/>
      <c r="AA237" s="506"/>
      <c r="AB237" s="506"/>
      <c r="AC237" s="506"/>
      <c r="AD237" s="506"/>
      <c r="AE237" s="506"/>
    </row>
    <row r="238" ht="16.5" customHeight="1">
      <c r="A238" s="506"/>
      <c r="B238" s="506"/>
      <c r="C238" s="506"/>
      <c r="D238" s="506"/>
      <c r="E238" s="506"/>
      <c r="F238" s="506"/>
      <c r="G238" s="506"/>
      <c r="H238" s="506"/>
      <c r="I238" s="506"/>
      <c r="J238" s="506"/>
      <c r="K238" s="506"/>
      <c r="L238" s="506"/>
      <c r="M238" s="506"/>
      <c r="N238" s="506"/>
      <c r="O238" s="506"/>
      <c r="P238" s="506"/>
      <c r="Q238" s="506"/>
      <c r="R238" s="506"/>
      <c r="S238" s="506"/>
      <c r="T238" s="506"/>
      <c r="U238" s="506"/>
      <c r="V238" s="506"/>
      <c r="W238" s="506"/>
      <c r="X238" s="506"/>
      <c r="Y238" s="506"/>
      <c r="Z238" s="506"/>
      <c r="AA238" s="506"/>
      <c r="AB238" s="506"/>
      <c r="AC238" s="506"/>
      <c r="AD238" s="506"/>
      <c r="AE238" s="506"/>
    </row>
    <row r="239" ht="16.5" customHeight="1">
      <c r="A239" s="506"/>
      <c r="B239" s="506"/>
      <c r="C239" s="506"/>
      <c r="D239" s="506"/>
      <c r="E239" s="506"/>
      <c r="F239" s="506"/>
      <c r="G239" s="506"/>
      <c r="H239" s="506"/>
      <c r="I239" s="506"/>
      <c r="J239" s="506"/>
      <c r="K239" s="506"/>
      <c r="L239" s="506"/>
      <c r="M239" s="506"/>
      <c r="N239" s="506"/>
      <c r="O239" s="506"/>
      <c r="P239" s="506"/>
      <c r="Q239" s="506"/>
      <c r="R239" s="506"/>
      <c r="S239" s="506"/>
      <c r="T239" s="506"/>
      <c r="U239" s="506"/>
      <c r="V239" s="506"/>
      <c r="W239" s="506"/>
      <c r="X239" s="506"/>
      <c r="Y239" s="506"/>
      <c r="Z239" s="506"/>
      <c r="AA239" s="506"/>
      <c r="AB239" s="506"/>
      <c r="AC239" s="506"/>
      <c r="AD239" s="506"/>
      <c r="AE239" s="506"/>
    </row>
    <row r="240" ht="16.5" customHeight="1">
      <c r="A240" s="506"/>
      <c r="B240" s="506"/>
      <c r="C240" s="506"/>
      <c r="D240" s="506"/>
      <c r="E240" s="506"/>
      <c r="F240" s="506"/>
      <c r="G240" s="506"/>
      <c r="H240" s="506"/>
      <c r="I240" s="506"/>
      <c r="J240" s="506"/>
      <c r="K240" s="506"/>
      <c r="L240" s="506"/>
      <c r="M240" s="506"/>
      <c r="N240" s="506"/>
      <c r="O240" s="506"/>
      <c r="P240" s="506"/>
      <c r="Q240" s="506"/>
      <c r="R240" s="506"/>
      <c r="S240" s="506"/>
      <c r="T240" s="506"/>
      <c r="U240" s="506"/>
      <c r="V240" s="506"/>
      <c r="W240" s="506"/>
      <c r="X240" s="506"/>
      <c r="Y240" s="506"/>
      <c r="Z240" s="506"/>
      <c r="AA240" s="506"/>
      <c r="AB240" s="506"/>
      <c r="AC240" s="506"/>
      <c r="AD240" s="506"/>
      <c r="AE240" s="506"/>
    </row>
    <row r="241" ht="16.5" customHeight="1">
      <c r="A241" s="506"/>
      <c r="B241" s="506"/>
      <c r="C241" s="506"/>
      <c r="D241" s="506"/>
      <c r="E241" s="506"/>
      <c r="F241" s="506"/>
      <c r="G241" s="506"/>
      <c r="H241" s="506"/>
      <c r="I241" s="506"/>
      <c r="J241" s="506"/>
      <c r="K241" s="506"/>
      <c r="L241" s="506"/>
      <c r="M241" s="506"/>
      <c r="N241" s="506"/>
      <c r="O241" s="506"/>
      <c r="P241" s="506"/>
      <c r="Q241" s="506"/>
      <c r="R241" s="506"/>
      <c r="S241" s="506"/>
      <c r="T241" s="506"/>
      <c r="U241" s="506"/>
      <c r="V241" s="506"/>
      <c r="W241" s="506"/>
      <c r="X241" s="506"/>
      <c r="Y241" s="506"/>
      <c r="Z241" s="506"/>
      <c r="AA241" s="506"/>
      <c r="AB241" s="506"/>
      <c r="AC241" s="506"/>
      <c r="AD241" s="506"/>
      <c r="AE241" s="506"/>
    </row>
    <row r="242" ht="16.5" customHeight="1">
      <c r="A242" s="506"/>
      <c r="B242" s="506"/>
      <c r="C242" s="506"/>
      <c r="D242" s="506"/>
      <c r="E242" s="506"/>
      <c r="F242" s="506"/>
      <c r="G242" s="506"/>
      <c r="H242" s="506"/>
      <c r="I242" s="506"/>
      <c r="J242" s="506"/>
      <c r="K242" s="506"/>
      <c r="L242" s="506"/>
      <c r="M242" s="506"/>
      <c r="N242" s="506"/>
      <c r="O242" s="506"/>
      <c r="P242" s="506"/>
      <c r="Q242" s="506"/>
      <c r="R242" s="506"/>
      <c r="S242" s="506"/>
      <c r="T242" s="506"/>
      <c r="U242" s="506"/>
      <c r="V242" s="506"/>
      <c r="W242" s="506"/>
      <c r="X242" s="506"/>
      <c r="Y242" s="506"/>
      <c r="Z242" s="506"/>
      <c r="AA242" s="506"/>
      <c r="AB242" s="506"/>
      <c r="AC242" s="506"/>
      <c r="AD242" s="506"/>
      <c r="AE242" s="506"/>
    </row>
    <row r="243" ht="16.5" customHeight="1">
      <c r="A243" s="506"/>
      <c r="B243" s="506"/>
      <c r="C243" s="506"/>
      <c r="D243" s="506"/>
      <c r="E243" s="506"/>
      <c r="F243" s="506"/>
      <c r="G243" s="506"/>
      <c r="H243" s="506"/>
      <c r="I243" s="506"/>
      <c r="J243" s="506"/>
      <c r="K243" s="506"/>
      <c r="L243" s="506"/>
      <c r="M243" s="506"/>
      <c r="N243" s="506"/>
      <c r="O243" s="506"/>
      <c r="P243" s="506"/>
      <c r="Q243" s="506"/>
      <c r="R243" s="506"/>
      <c r="S243" s="506"/>
      <c r="T243" s="506"/>
      <c r="U243" s="506"/>
      <c r="V243" s="506"/>
      <c r="W243" s="506"/>
      <c r="X243" s="506"/>
      <c r="Y243" s="506"/>
      <c r="Z243" s="506"/>
      <c r="AA243" s="506"/>
      <c r="AB243" s="506"/>
      <c r="AC243" s="506"/>
      <c r="AD243" s="506"/>
      <c r="AE243" s="506"/>
    </row>
    <row r="244" ht="16.5" customHeight="1">
      <c r="A244" s="506"/>
      <c r="B244" s="506"/>
      <c r="C244" s="506"/>
      <c r="D244" s="506"/>
      <c r="E244" s="506"/>
      <c r="F244" s="506"/>
      <c r="G244" s="506"/>
      <c r="H244" s="506"/>
      <c r="I244" s="506"/>
      <c r="J244" s="506"/>
      <c r="K244" s="506"/>
      <c r="L244" s="506"/>
      <c r="M244" s="506"/>
      <c r="N244" s="506"/>
      <c r="O244" s="506"/>
      <c r="P244" s="506"/>
      <c r="Q244" s="506"/>
      <c r="R244" s="506"/>
      <c r="S244" s="506"/>
      <c r="T244" s="506"/>
      <c r="U244" s="506"/>
      <c r="V244" s="506"/>
      <c r="W244" s="506"/>
      <c r="X244" s="506"/>
      <c r="Y244" s="506"/>
      <c r="Z244" s="506"/>
      <c r="AA244" s="506"/>
      <c r="AB244" s="506"/>
      <c r="AC244" s="506"/>
      <c r="AD244" s="506"/>
      <c r="AE244" s="506"/>
    </row>
    <row r="245" ht="16.5" customHeight="1">
      <c r="A245" s="506"/>
      <c r="B245" s="506"/>
      <c r="C245" s="506"/>
      <c r="D245" s="506"/>
      <c r="E245" s="506"/>
      <c r="F245" s="506"/>
      <c r="G245" s="506"/>
      <c r="H245" s="506"/>
      <c r="I245" s="506"/>
      <c r="J245" s="506"/>
      <c r="K245" s="506"/>
      <c r="L245" s="506"/>
      <c r="M245" s="506"/>
      <c r="N245" s="506"/>
      <c r="O245" s="506"/>
      <c r="P245" s="506"/>
      <c r="Q245" s="506"/>
      <c r="R245" s="506"/>
      <c r="S245" s="506"/>
      <c r="T245" s="506"/>
      <c r="U245" s="506"/>
      <c r="V245" s="506"/>
      <c r="W245" s="506"/>
      <c r="X245" s="506"/>
      <c r="Y245" s="506"/>
      <c r="Z245" s="506"/>
      <c r="AA245" s="506"/>
      <c r="AB245" s="506"/>
      <c r="AC245" s="506"/>
      <c r="AD245" s="506"/>
      <c r="AE245" s="506"/>
    </row>
    <row r="246" ht="16.5" customHeight="1">
      <c r="A246" s="506"/>
      <c r="B246" s="506"/>
      <c r="C246" s="506"/>
      <c r="D246" s="506"/>
      <c r="E246" s="506"/>
      <c r="F246" s="506"/>
      <c r="G246" s="506"/>
      <c r="H246" s="506"/>
      <c r="I246" s="506"/>
      <c r="J246" s="506"/>
      <c r="K246" s="506"/>
      <c r="L246" s="506"/>
      <c r="M246" s="506"/>
      <c r="N246" s="506"/>
      <c r="O246" s="506"/>
      <c r="P246" s="506"/>
      <c r="Q246" s="506"/>
      <c r="R246" s="506"/>
      <c r="S246" s="506"/>
      <c r="T246" s="506"/>
      <c r="U246" s="506"/>
      <c r="V246" s="506"/>
      <c r="W246" s="506"/>
      <c r="X246" s="506"/>
      <c r="Y246" s="506"/>
      <c r="Z246" s="506"/>
      <c r="AA246" s="506"/>
      <c r="AB246" s="506"/>
      <c r="AC246" s="506"/>
      <c r="AD246" s="506"/>
      <c r="AE246" s="506"/>
    </row>
    <row r="247" ht="16.5" customHeight="1">
      <c r="A247" s="506"/>
      <c r="B247" s="506"/>
      <c r="C247" s="506"/>
      <c r="D247" s="506"/>
      <c r="E247" s="506"/>
      <c r="F247" s="506"/>
      <c r="G247" s="506"/>
      <c r="H247" s="506"/>
      <c r="I247" s="506"/>
      <c r="J247" s="506"/>
      <c r="K247" s="506"/>
      <c r="L247" s="506"/>
      <c r="M247" s="506"/>
      <c r="N247" s="506"/>
      <c r="O247" s="506"/>
      <c r="P247" s="506"/>
      <c r="Q247" s="506"/>
      <c r="R247" s="506"/>
      <c r="S247" s="506"/>
      <c r="T247" s="506"/>
      <c r="U247" s="506"/>
      <c r="V247" s="506"/>
      <c r="W247" s="506"/>
      <c r="X247" s="506"/>
      <c r="Y247" s="506"/>
      <c r="Z247" s="506"/>
      <c r="AA247" s="506"/>
      <c r="AB247" s="506"/>
      <c r="AC247" s="506"/>
      <c r="AD247" s="506"/>
      <c r="AE247" s="506"/>
    </row>
    <row r="248" ht="16.5" customHeight="1">
      <c r="A248" s="506"/>
      <c r="B248" s="506"/>
      <c r="C248" s="506"/>
      <c r="D248" s="506"/>
      <c r="E248" s="506"/>
      <c r="F248" s="506"/>
      <c r="G248" s="506"/>
      <c r="H248" s="506"/>
      <c r="I248" s="506"/>
      <c r="J248" s="506"/>
      <c r="K248" s="506"/>
      <c r="L248" s="506"/>
      <c r="M248" s="506"/>
      <c r="N248" s="506"/>
      <c r="O248" s="506"/>
      <c r="P248" s="506"/>
      <c r="Q248" s="506"/>
      <c r="R248" s="506"/>
      <c r="S248" s="506"/>
      <c r="T248" s="506"/>
      <c r="U248" s="506"/>
      <c r="V248" s="506"/>
      <c r="W248" s="506"/>
      <c r="X248" s="506"/>
      <c r="Y248" s="506"/>
      <c r="Z248" s="506"/>
      <c r="AA248" s="506"/>
      <c r="AB248" s="506"/>
      <c r="AC248" s="506"/>
      <c r="AD248" s="506"/>
      <c r="AE248" s="506"/>
    </row>
    <row r="249" ht="16.5" customHeight="1">
      <c r="A249" s="506"/>
      <c r="B249" s="506"/>
      <c r="C249" s="506"/>
      <c r="D249" s="506"/>
      <c r="E249" s="506"/>
      <c r="F249" s="506"/>
      <c r="G249" s="506"/>
      <c r="H249" s="506"/>
      <c r="I249" s="506"/>
      <c r="J249" s="506"/>
      <c r="K249" s="506"/>
      <c r="L249" s="506"/>
      <c r="M249" s="506"/>
      <c r="N249" s="506"/>
      <c r="O249" s="506"/>
      <c r="P249" s="506"/>
      <c r="Q249" s="506"/>
      <c r="R249" s="506"/>
      <c r="S249" s="506"/>
      <c r="T249" s="506"/>
      <c r="U249" s="506"/>
      <c r="V249" s="506"/>
      <c r="W249" s="506"/>
      <c r="X249" s="506"/>
      <c r="Y249" s="506"/>
      <c r="Z249" s="506"/>
      <c r="AA249" s="506"/>
      <c r="AB249" s="506"/>
      <c r="AC249" s="506"/>
      <c r="AD249" s="506"/>
      <c r="AE249" s="506"/>
    </row>
    <row r="250" ht="16.5" customHeight="1">
      <c r="A250" s="506"/>
      <c r="B250" s="506"/>
      <c r="C250" s="506"/>
      <c r="D250" s="506"/>
      <c r="E250" s="506"/>
      <c r="F250" s="506"/>
      <c r="G250" s="506"/>
      <c r="H250" s="506"/>
      <c r="I250" s="506"/>
      <c r="J250" s="506"/>
      <c r="K250" s="506"/>
      <c r="L250" s="506"/>
      <c r="M250" s="506"/>
      <c r="N250" s="506"/>
      <c r="O250" s="506"/>
      <c r="P250" s="506"/>
      <c r="Q250" s="506"/>
      <c r="R250" s="506"/>
      <c r="S250" s="506"/>
      <c r="T250" s="506"/>
      <c r="U250" s="506"/>
      <c r="V250" s="506"/>
      <c r="W250" s="506"/>
      <c r="X250" s="506"/>
      <c r="Y250" s="506"/>
      <c r="Z250" s="506"/>
      <c r="AA250" s="506"/>
      <c r="AB250" s="506"/>
      <c r="AC250" s="506"/>
      <c r="AD250" s="506"/>
      <c r="AE250" s="506"/>
    </row>
    <row r="251" ht="16.5" customHeight="1">
      <c r="A251" s="506"/>
      <c r="B251" s="506"/>
      <c r="C251" s="506"/>
      <c r="D251" s="506"/>
      <c r="E251" s="506"/>
      <c r="F251" s="506"/>
      <c r="G251" s="506"/>
      <c r="H251" s="506"/>
      <c r="I251" s="506"/>
      <c r="J251" s="506"/>
      <c r="K251" s="506"/>
      <c r="L251" s="506"/>
      <c r="M251" s="506"/>
      <c r="N251" s="506"/>
      <c r="O251" s="506"/>
      <c r="P251" s="506"/>
      <c r="Q251" s="506"/>
      <c r="R251" s="506"/>
      <c r="S251" s="506"/>
      <c r="T251" s="506"/>
      <c r="U251" s="506"/>
      <c r="V251" s="506"/>
      <c r="W251" s="506"/>
      <c r="X251" s="506"/>
      <c r="Y251" s="506"/>
      <c r="Z251" s="506"/>
      <c r="AA251" s="506"/>
      <c r="AB251" s="506"/>
      <c r="AC251" s="506"/>
      <c r="AD251" s="506"/>
      <c r="AE251" s="506"/>
    </row>
    <row r="252" ht="16.5" customHeight="1">
      <c r="A252" s="506"/>
      <c r="B252" s="506"/>
      <c r="C252" s="506"/>
      <c r="D252" s="506"/>
      <c r="E252" s="506"/>
      <c r="F252" s="506"/>
      <c r="G252" s="506"/>
      <c r="H252" s="506"/>
      <c r="I252" s="506"/>
      <c r="J252" s="506"/>
      <c r="K252" s="506"/>
      <c r="L252" s="506"/>
      <c r="M252" s="506"/>
      <c r="N252" s="506"/>
      <c r="O252" s="506"/>
      <c r="P252" s="506"/>
      <c r="Q252" s="506"/>
      <c r="R252" s="506"/>
      <c r="S252" s="506"/>
      <c r="T252" s="506"/>
      <c r="U252" s="506"/>
      <c r="V252" s="506"/>
      <c r="W252" s="506"/>
      <c r="X252" s="506"/>
      <c r="Y252" s="506"/>
      <c r="Z252" s="506"/>
      <c r="AA252" s="506"/>
      <c r="AB252" s="506"/>
      <c r="AC252" s="506"/>
      <c r="AD252" s="506"/>
      <c r="AE252" s="506"/>
    </row>
    <row r="253" ht="16.5" customHeight="1">
      <c r="A253" s="506"/>
      <c r="B253" s="506"/>
      <c r="C253" s="506"/>
      <c r="D253" s="506"/>
      <c r="E253" s="506"/>
      <c r="F253" s="506"/>
      <c r="G253" s="506"/>
      <c r="H253" s="506"/>
      <c r="I253" s="506"/>
      <c r="J253" s="506"/>
      <c r="K253" s="506"/>
      <c r="L253" s="506"/>
      <c r="M253" s="506"/>
      <c r="N253" s="506"/>
      <c r="O253" s="506"/>
      <c r="P253" s="506"/>
      <c r="Q253" s="506"/>
      <c r="R253" s="506"/>
      <c r="S253" s="506"/>
      <c r="T253" s="506"/>
      <c r="U253" s="506"/>
      <c r="V253" s="506"/>
      <c r="W253" s="506"/>
      <c r="X253" s="506"/>
      <c r="Y253" s="506"/>
      <c r="Z253" s="506"/>
      <c r="AA253" s="506"/>
      <c r="AB253" s="506"/>
      <c r="AC253" s="506"/>
      <c r="AD253" s="506"/>
      <c r="AE253" s="506"/>
    </row>
    <row r="254" ht="16.5" customHeight="1">
      <c r="A254" s="506"/>
      <c r="B254" s="506"/>
      <c r="C254" s="506"/>
      <c r="D254" s="506"/>
      <c r="E254" s="506"/>
      <c r="F254" s="506"/>
      <c r="G254" s="506"/>
      <c r="H254" s="506"/>
      <c r="I254" s="506"/>
      <c r="J254" s="506"/>
      <c r="K254" s="506"/>
      <c r="L254" s="506"/>
      <c r="M254" s="506"/>
      <c r="N254" s="506"/>
      <c r="O254" s="506"/>
      <c r="P254" s="506"/>
      <c r="Q254" s="506"/>
      <c r="R254" s="506"/>
      <c r="S254" s="506"/>
      <c r="T254" s="506"/>
      <c r="U254" s="506"/>
      <c r="V254" s="506"/>
      <c r="W254" s="506"/>
      <c r="X254" s="506"/>
      <c r="Y254" s="506"/>
      <c r="Z254" s="506"/>
      <c r="AA254" s="506"/>
      <c r="AB254" s="506"/>
      <c r="AC254" s="506"/>
      <c r="AD254" s="506"/>
      <c r="AE254" s="506"/>
    </row>
    <row r="255" ht="16.5" customHeight="1">
      <c r="A255" s="506"/>
      <c r="B255" s="506"/>
      <c r="C255" s="506"/>
      <c r="D255" s="506"/>
      <c r="E255" s="506"/>
      <c r="F255" s="506"/>
      <c r="G255" s="506"/>
      <c r="H255" s="506"/>
      <c r="I255" s="506"/>
      <c r="J255" s="506"/>
      <c r="K255" s="506"/>
      <c r="L255" s="506"/>
      <c r="M255" s="506"/>
      <c r="N255" s="506"/>
      <c r="O255" s="506"/>
      <c r="P255" s="506"/>
      <c r="Q255" s="506"/>
      <c r="R255" s="506"/>
      <c r="S255" s="506"/>
      <c r="T255" s="506"/>
      <c r="U255" s="506"/>
      <c r="V255" s="506"/>
      <c r="W255" s="506"/>
      <c r="X255" s="506"/>
      <c r="Y255" s="506"/>
      <c r="Z255" s="506"/>
      <c r="AA255" s="506"/>
      <c r="AB255" s="506"/>
      <c r="AC255" s="506"/>
      <c r="AD255" s="506"/>
      <c r="AE255" s="506"/>
    </row>
    <row r="256" ht="16.5" customHeight="1">
      <c r="A256" s="506"/>
      <c r="B256" s="506"/>
      <c r="C256" s="506"/>
      <c r="D256" s="506"/>
      <c r="E256" s="506"/>
      <c r="F256" s="506"/>
      <c r="G256" s="506"/>
      <c r="H256" s="506"/>
      <c r="I256" s="506"/>
      <c r="J256" s="506"/>
      <c r="K256" s="506"/>
      <c r="L256" s="506"/>
      <c r="M256" s="506"/>
      <c r="N256" s="506"/>
      <c r="O256" s="506"/>
      <c r="P256" s="506"/>
      <c r="Q256" s="506"/>
      <c r="R256" s="506"/>
      <c r="S256" s="506"/>
      <c r="T256" s="506"/>
      <c r="U256" s="506"/>
      <c r="V256" s="506"/>
      <c r="W256" s="506"/>
      <c r="X256" s="506"/>
      <c r="Y256" s="506"/>
      <c r="Z256" s="506"/>
      <c r="AA256" s="506"/>
      <c r="AB256" s="506"/>
      <c r="AC256" s="506"/>
      <c r="AD256" s="506"/>
      <c r="AE256" s="506"/>
    </row>
    <row r="257" ht="16.5" customHeight="1">
      <c r="A257" s="506"/>
      <c r="B257" s="506"/>
      <c r="C257" s="506"/>
      <c r="D257" s="506"/>
      <c r="E257" s="506"/>
      <c r="F257" s="506"/>
      <c r="G257" s="506"/>
      <c r="H257" s="506"/>
      <c r="I257" s="506"/>
      <c r="J257" s="506"/>
      <c r="K257" s="506"/>
      <c r="L257" s="506"/>
      <c r="M257" s="506"/>
      <c r="N257" s="506"/>
      <c r="O257" s="506"/>
      <c r="P257" s="506"/>
      <c r="Q257" s="506"/>
      <c r="R257" s="506"/>
      <c r="S257" s="506"/>
      <c r="T257" s="506"/>
      <c r="U257" s="506"/>
      <c r="V257" s="506"/>
      <c r="W257" s="506"/>
      <c r="X257" s="506"/>
      <c r="Y257" s="506"/>
      <c r="Z257" s="506"/>
      <c r="AA257" s="506"/>
      <c r="AB257" s="506"/>
      <c r="AC257" s="506"/>
      <c r="AD257" s="506"/>
      <c r="AE257" s="506"/>
    </row>
    <row r="258" ht="16.5" customHeight="1">
      <c r="A258" s="506"/>
      <c r="B258" s="506"/>
      <c r="C258" s="506"/>
      <c r="D258" s="506"/>
      <c r="E258" s="506"/>
      <c r="F258" s="506"/>
      <c r="G258" s="506"/>
      <c r="H258" s="506"/>
      <c r="I258" s="506"/>
      <c r="J258" s="506"/>
      <c r="K258" s="506"/>
      <c r="L258" s="506"/>
      <c r="M258" s="506"/>
      <c r="N258" s="506"/>
      <c r="O258" s="506"/>
      <c r="P258" s="506"/>
      <c r="Q258" s="506"/>
      <c r="R258" s="506"/>
      <c r="S258" s="506"/>
      <c r="T258" s="506"/>
      <c r="U258" s="506"/>
      <c r="V258" s="506"/>
      <c r="W258" s="506"/>
      <c r="X258" s="506"/>
      <c r="Y258" s="506"/>
      <c r="Z258" s="506"/>
      <c r="AA258" s="506"/>
      <c r="AB258" s="506"/>
      <c r="AC258" s="506"/>
      <c r="AD258" s="506"/>
      <c r="AE258" s="506"/>
    </row>
    <row r="259" ht="16.5" customHeight="1">
      <c r="A259" s="506"/>
      <c r="B259" s="506"/>
      <c r="C259" s="506"/>
      <c r="D259" s="506"/>
      <c r="E259" s="506"/>
      <c r="F259" s="506"/>
      <c r="G259" s="506"/>
      <c r="H259" s="506"/>
      <c r="I259" s="506"/>
      <c r="J259" s="506"/>
      <c r="K259" s="506"/>
      <c r="L259" s="506"/>
      <c r="M259" s="506"/>
      <c r="N259" s="506"/>
      <c r="O259" s="506"/>
      <c r="P259" s="506"/>
      <c r="Q259" s="506"/>
      <c r="R259" s="506"/>
      <c r="S259" s="506"/>
      <c r="T259" s="506"/>
      <c r="U259" s="506"/>
      <c r="V259" s="506"/>
      <c r="W259" s="506"/>
      <c r="X259" s="506"/>
      <c r="Y259" s="506"/>
      <c r="Z259" s="506"/>
      <c r="AA259" s="506"/>
      <c r="AB259" s="506"/>
      <c r="AC259" s="506"/>
      <c r="AD259" s="506"/>
      <c r="AE259" s="506"/>
    </row>
    <row r="260" ht="16.5" customHeight="1">
      <c r="A260" s="506"/>
      <c r="B260" s="506"/>
      <c r="C260" s="506"/>
      <c r="D260" s="506"/>
      <c r="E260" s="506"/>
      <c r="F260" s="506"/>
      <c r="G260" s="506"/>
      <c r="H260" s="506"/>
      <c r="I260" s="506"/>
      <c r="J260" s="506"/>
      <c r="K260" s="506"/>
      <c r="L260" s="506"/>
      <c r="M260" s="506"/>
      <c r="N260" s="506"/>
      <c r="O260" s="506"/>
      <c r="P260" s="506"/>
      <c r="Q260" s="506"/>
      <c r="R260" s="506"/>
      <c r="S260" s="506"/>
      <c r="T260" s="506"/>
      <c r="U260" s="506"/>
      <c r="V260" s="506"/>
      <c r="W260" s="506"/>
      <c r="X260" s="506"/>
      <c r="Y260" s="506"/>
      <c r="Z260" s="506"/>
      <c r="AA260" s="506"/>
      <c r="AB260" s="506"/>
      <c r="AC260" s="506"/>
      <c r="AD260" s="506"/>
      <c r="AE260" s="506"/>
    </row>
    <row r="261" ht="16.5" customHeight="1">
      <c r="A261" s="506"/>
      <c r="B261" s="506"/>
      <c r="C261" s="506"/>
      <c r="D261" s="506"/>
      <c r="E261" s="506"/>
      <c r="F261" s="506"/>
      <c r="G261" s="506"/>
      <c r="H261" s="506"/>
      <c r="I261" s="506"/>
      <c r="J261" s="506"/>
      <c r="K261" s="506"/>
      <c r="L261" s="506"/>
      <c r="M261" s="506"/>
      <c r="N261" s="506"/>
      <c r="O261" s="506"/>
      <c r="P261" s="506"/>
      <c r="Q261" s="506"/>
      <c r="R261" s="506"/>
      <c r="S261" s="506"/>
      <c r="T261" s="506"/>
      <c r="U261" s="506"/>
      <c r="V261" s="506"/>
      <c r="W261" s="506"/>
      <c r="X261" s="506"/>
      <c r="Y261" s="506"/>
      <c r="Z261" s="506"/>
      <c r="AA261" s="506"/>
      <c r="AB261" s="506"/>
      <c r="AC261" s="506"/>
      <c r="AD261" s="506"/>
      <c r="AE261" s="506"/>
    </row>
    <row r="262" ht="16.5" customHeight="1">
      <c r="A262" s="506"/>
      <c r="B262" s="506"/>
      <c r="C262" s="506"/>
      <c r="D262" s="506"/>
      <c r="E262" s="506"/>
      <c r="F262" s="506"/>
      <c r="G262" s="506"/>
      <c r="H262" s="506"/>
      <c r="I262" s="506"/>
      <c r="J262" s="506"/>
      <c r="K262" s="506"/>
      <c r="L262" s="506"/>
      <c r="M262" s="506"/>
      <c r="N262" s="506"/>
      <c r="O262" s="506"/>
      <c r="P262" s="506"/>
      <c r="Q262" s="506"/>
      <c r="R262" s="506"/>
      <c r="S262" s="506"/>
      <c r="T262" s="506"/>
      <c r="U262" s="506"/>
      <c r="V262" s="506"/>
      <c r="W262" s="506"/>
      <c r="X262" s="506"/>
      <c r="Y262" s="506"/>
      <c r="Z262" s="506"/>
      <c r="AA262" s="506"/>
      <c r="AB262" s="506"/>
      <c r="AC262" s="506"/>
      <c r="AD262" s="506"/>
      <c r="AE262" s="506"/>
    </row>
    <row r="263" ht="16.5" customHeight="1">
      <c r="A263" s="506"/>
      <c r="B263" s="506"/>
      <c r="C263" s="506"/>
      <c r="D263" s="506"/>
      <c r="E263" s="506"/>
      <c r="F263" s="506"/>
      <c r="G263" s="506"/>
      <c r="H263" s="506"/>
      <c r="I263" s="506"/>
      <c r="J263" s="506"/>
      <c r="K263" s="506"/>
      <c r="L263" s="506"/>
      <c r="M263" s="506"/>
      <c r="N263" s="506"/>
      <c r="O263" s="506"/>
      <c r="P263" s="506"/>
      <c r="Q263" s="506"/>
      <c r="R263" s="506"/>
      <c r="S263" s="506"/>
      <c r="T263" s="506"/>
      <c r="U263" s="506"/>
      <c r="V263" s="506"/>
      <c r="W263" s="506"/>
      <c r="X263" s="506"/>
      <c r="Y263" s="506"/>
      <c r="Z263" s="506"/>
      <c r="AA263" s="506"/>
      <c r="AB263" s="506"/>
      <c r="AC263" s="506"/>
      <c r="AD263" s="506"/>
      <c r="AE263" s="506"/>
    </row>
    <row r="264" ht="16.5" customHeight="1">
      <c r="A264" s="506"/>
      <c r="B264" s="506"/>
      <c r="C264" s="506"/>
      <c r="D264" s="506"/>
      <c r="E264" s="506"/>
      <c r="F264" s="506"/>
      <c r="G264" s="506"/>
      <c r="H264" s="506"/>
      <c r="I264" s="506"/>
      <c r="J264" s="506"/>
      <c r="K264" s="506"/>
      <c r="L264" s="506"/>
      <c r="M264" s="506"/>
      <c r="N264" s="506"/>
      <c r="O264" s="506"/>
      <c r="P264" s="506"/>
      <c r="Q264" s="506"/>
      <c r="R264" s="506"/>
      <c r="S264" s="506"/>
      <c r="T264" s="506"/>
      <c r="U264" s="506"/>
      <c r="V264" s="506"/>
      <c r="W264" s="506"/>
      <c r="X264" s="506"/>
      <c r="Y264" s="506"/>
      <c r="Z264" s="506"/>
      <c r="AA264" s="506"/>
      <c r="AB264" s="506"/>
      <c r="AC264" s="506"/>
      <c r="AD264" s="506"/>
      <c r="AE264" s="506"/>
    </row>
    <row r="265" ht="16.5" customHeight="1">
      <c r="A265" s="506"/>
      <c r="B265" s="506"/>
      <c r="C265" s="506"/>
      <c r="D265" s="506"/>
      <c r="E265" s="506"/>
      <c r="F265" s="506"/>
      <c r="G265" s="506"/>
      <c r="H265" s="506"/>
      <c r="I265" s="506"/>
      <c r="J265" s="506"/>
      <c r="K265" s="506"/>
      <c r="L265" s="506"/>
      <c r="M265" s="506"/>
      <c r="N265" s="506"/>
      <c r="O265" s="506"/>
      <c r="P265" s="506"/>
      <c r="Q265" s="506"/>
      <c r="R265" s="506"/>
      <c r="S265" s="506"/>
      <c r="T265" s="506"/>
      <c r="U265" s="506"/>
      <c r="V265" s="506"/>
      <c r="W265" s="506"/>
      <c r="X265" s="506"/>
      <c r="Y265" s="506"/>
      <c r="Z265" s="506"/>
      <c r="AA265" s="506"/>
      <c r="AB265" s="506"/>
      <c r="AC265" s="506"/>
      <c r="AD265" s="506"/>
      <c r="AE265" s="506"/>
    </row>
    <row r="266" ht="16.5" customHeight="1">
      <c r="A266" s="506"/>
      <c r="B266" s="506"/>
      <c r="C266" s="506"/>
      <c r="D266" s="506"/>
      <c r="E266" s="506"/>
      <c r="F266" s="506"/>
      <c r="G266" s="506"/>
      <c r="H266" s="506"/>
      <c r="I266" s="506"/>
      <c r="J266" s="506"/>
      <c r="K266" s="506"/>
      <c r="L266" s="506"/>
      <c r="M266" s="506"/>
      <c r="N266" s="506"/>
      <c r="O266" s="506"/>
      <c r="P266" s="506"/>
      <c r="Q266" s="506"/>
      <c r="R266" s="506"/>
      <c r="S266" s="506"/>
      <c r="T266" s="506"/>
      <c r="U266" s="506"/>
      <c r="V266" s="506"/>
      <c r="W266" s="506"/>
      <c r="X266" s="506"/>
      <c r="Y266" s="506"/>
      <c r="Z266" s="506"/>
      <c r="AA266" s="506"/>
      <c r="AB266" s="506"/>
      <c r="AC266" s="506"/>
      <c r="AD266" s="506"/>
      <c r="AE266" s="506"/>
    </row>
    <row r="267" ht="16.5" customHeight="1">
      <c r="A267" s="506"/>
      <c r="B267" s="506"/>
      <c r="C267" s="506"/>
      <c r="D267" s="506"/>
      <c r="E267" s="506"/>
      <c r="F267" s="506"/>
      <c r="G267" s="506"/>
      <c r="H267" s="506"/>
      <c r="I267" s="506"/>
      <c r="J267" s="506"/>
      <c r="K267" s="506"/>
      <c r="L267" s="506"/>
      <c r="M267" s="506"/>
      <c r="N267" s="506"/>
      <c r="O267" s="506"/>
      <c r="P267" s="506"/>
      <c r="Q267" s="506"/>
      <c r="R267" s="506"/>
      <c r="S267" s="506"/>
      <c r="T267" s="506"/>
      <c r="U267" s="506"/>
      <c r="V267" s="506"/>
      <c r="W267" s="506"/>
      <c r="X267" s="506"/>
      <c r="Y267" s="506"/>
      <c r="Z267" s="506"/>
      <c r="AA267" s="506"/>
      <c r="AB267" s="506"/>
      <c r="AC267" s="506"/>
      <c r="AD267" s="506"/>
      <c r="AE267" s="506"/>
    </row>
    <row r="268" ht="16.5" customHeight="1">
      <c r="A268" s="506"/>
      <c r="B268" s="506"/>
      <c r="C268" s="506"/>
      <c r="D268" s="506"/>
      <c r="E268" s="506"/>
      <c r="F268" s="506"/>
      <c r="G268" s="506"/>
      <c r="H268" s="506"/>
      <c r="I268" s="506"/>
      <c r="J268" s="506"/>
      <c r="K268" s="506"/>
      <c r="L268" s="506"/>
      <c r="M268" s="506"/>
      <c r="N268" s="506"/>
      <c r="O268" s="506"/>
      <c r="P268" s="506"/>
      <c r="Q268" s="506"/>
      <c r="R268" s="506"/>
      <c r="S268" s="506"/>
      <c r="T268" s="506"/>
      <c r="U268" s="506"/>
      <c r="V268" s="506"/>
      <c r="W268" s="506"/>
      <c r="X268" s="506"/>
      <c r="Y268" s="506"/>
      <c r="Z268" s="506"/>
      <c r="AA268" s="506"/>
      <c r="AB268" s="506"/>
      <c r="AC268" s="506"/>
      <c r="AD268" s="506"/>
      <c r="AE268" s="506"/>
    </row>
    <row r="269" ht="16.5" customHeight="1">
      <c r="A269" s="506"/>
      <c r="B269" s="506"/>
      <c r="C269" s="506"/>
      <c r="D269" s="506"/>
      <c r="E269" s="506"/>
      <c r="F269" s="506"/>
      <c r="G269" s="506"/>
      <c r="H269" s="506"/>
      <c r="I269" s="506"/>
      <c r="J269" s="506"/>
      <c r="K269" s="506"/>
      <c r="L269" s="506"/>
      <c r="M269" s="506"/>
      <c r="N269" s="506"/>
      <c r="O269" s="506"/>
      <c r="P269" s="506"/>
      <c r="Q269" s="506"/>
      <c r="R269" s="506"/>
      <c r="S269" s="506"/>
      <c r="T269" s="506"/>
      <c r="U269" s="506"/>
      <c r="V269" s="506"/>
      <c r="W269" s="506"/>
      <c r="X269" s="506"/>
      <c r="Y269" s="506"/>
      <c r="Z269" s="506"/>
      <c r="AA269" s="506"/>
      <c r="AB269" s="506"/>
      <c r="AC269" s="506"/>
      <c r="AD269" s="506"/>
      <c r="AE269" s="506"/>
    </row>
    <row r="270" ht="16.5" customHeight="1">
      <c r="A270" s="506"/>
      <c r="B270" s="506"/>
      <c r="C270" s="506"/>
      <c r="D270" s="506"/>
      <c r="E270" s="506"/>
      <c r="F270" s="506"/>
      <c r="G270" s="506"/>
      <c r="H270" s="506"/>
      <c r="I270" s="506"/>
      <c r="J270" s="506"/>
      <c r="K270" s="506"/>
      <c r="L270" s="506"/>
      <c r="M270" s="506"/>
      <c r="N270" s="506"/>
      <c r="O270" s="506"/>
      <c r="P270" s="506"/>
      <c r="Q270" s="506"/>
      <c r="R270" s="506"/>
      <c r="S270" s="506"/>
      <c r="T270" s="506"/>
      <c r="U270" s="506"/>
      <c r="V270" s="506"/>
      <c r="W270" s="506"/>
      <c r="X270" s="506"/>
      <c r="Y270" s="506"/>
      <c r="Z270" s="506"/>
      <c r="AA270" s="506"/>
      <c r="AB270" s="506"/>
      <c r="AC270" s="506"/>
      <c r="AD270" s="506"/>
      <c r="AE270" s="506"/>
    </row>
    <row r="271" ht="16.5" customHeight="1">
      <c r="A271" s="506"/>
      <c r="B271" s="506"/>
      <c r="C271" s="506"/>
      <c r="D271" s="506"/>
      <c r="E271" s="506"/>
      <c r="F271" s="506"/>
      <c r="G271" s="506"/>
      <c r="H271" s="506"/>
      <c r="I271" s="506"/>
      <c r="J271" s="506"/>
      <c r="K271" s="506"/>
      <c r="L271" s="506"/>
      <c r="M271" s="506"/>
      <c r="N271" s="506"/>
      <c r="O271" s="506"/>
      <c r="P271" s="506"/>
      <c r="Q271" s="506"/>
      <c r="R271" s="506"/>
      <c r="S271" s="506"/>
      <c r="T271" s="506"/>
      <c r="U271" s="506"/>
      <c r="V271" s="506"/>
      <c r="W271" s="506"/>
      <c r="X271" s="506"/>
      <c r="Y271" s="506"/>
      <c r="Z271" s="506"/>
      <c r="AA271" s="506"/>
      <c r="AB271" s="506"/>
      <c r="AC271" s="506"/>
      <c r="AD271" s="506"/>
      <c r="AE271" s="506"/>
    </row>
    <row r="272" ht="16.5" customHeight="1">
      <c r="A272" s="506"/>
      <c r="B272" s="506"/>
      <c r="C272" s="506"/>
      <c r="D272" s="506"/>
      <c r="E272" s="506"/>
      <c r="F272" s="506"/>
      <c r="G272" s="506"/>
      <c r="H272" s="506"/>
      <c r="I272" s="506"/>
      <c r="J272" s="506"/>
      <c r="K272" s="506"/>
      <c r="L272" s="506"/>
      <c r="M272" s="506"/>
      <c r="N272" s="506"/>
      <c r="O272" s="506"/>
      <c r="P272" s="506"/>
      <c r="Q272" s="506"/>
      <c r="R272" s="506"/>
      <c r="S272" s="506"/>
      <c r="T272" s="506"/>
      <c r="U272" s="506"/>
      <c r="V272" s="506"/>
      <c r="W272" s="506"/>
      <c r="X272" s="506"/>
      <c r="Y272" s="506"/>
      <c r="Z272" s="506"/>
      <c r="AA272" s="506"/>
      <c r="AB272" s="506"/>
      <c r="AC272" s="506"/>
      <c r="AD272" s="506"/>
      <c r="AE272" s="506"/>
    </row>
    <row r="273" ht="16.5" customHeight="1">
      <c r="A273" s="506"/>
      <c r="B273" s="506"/>
      <c r="C273" s="506"/>
      <c r="D273" s="506"/>
      <c r="E273" s="506"/>
      <c r="F273" s="506"/>
      <c r="G273" s="506"/>
      <c r="H273" s="506"/>
      <c r="I273" s="506"/>
      <c r="J273" s="506"/>
      <c r="K273" s="506"/>
      <c r="L273" s="506"/>
      <c r="M273" s="506"/>
      <c r="N273" s="506"/>
      <c r="O273" s="506"/>
      <c r="P273" s="506"/>
      <c r="Q273" s="506"/>
      <c r="R273" s="506"/>
      <c r="S273" s="506"/>
      <c r="T273" s="506"/>
      <c r="U273" s="506"/>
      <c r="V273" s="506"/>
      <c r="W273" s="506"/>
      <c r="X273" s="506"/>
      <c r="Y273" s="506"/>
      <c r="Z273" s="506"/>
      <c r="AA273" s="506"/>
      <c r="AB273" s="506"/>
      <c r="AC273" s="506"/>
      <c r="AD273" s="506"/>
      <c r="AE273" s="506"/>
    </row>
    <row r="274" ht="16.5" customHeight="1">
      <c r="A274" s="506"/>
      <c r="B274" s="506"/>
      <c r="C274" s="506"/>
      <c r="D274" s="506"/>
      <c r="E274" s="506"/>
      <c r="F274" s="506"/>
      <c r="G274" s="506"/>
      <c r="H274" s="506"/>
      <c r="I274" s="506"/>
      <c r="J274" s="506"/>
      <c r="K274" s="506"/>
      <c r="L274" s="506"/>
      <c r="M274" s="506"/>
      <c r="N274" s="506"/>
      <c r="O274" s="506"/>
      <c r="P274" s="506"/>
      <c r="Q274" s="506"/>
      <c r="R274" s="506"/>
      <c r="S274" s="506"/>
      <c r="T274" s="506"/>
      <c r="U274" s="506"/>
      <c r="V274" s="506"/>
      <c r="W274" s="506"/>
      <c r="X274" s="506"/>
      <c r="Y274" s="506"/>
      <c r="Z274" s="506"/>
      <c r="AA274" s="506"/>
      <c r="AB274" s="506"/>
      <c r="AC274" s="506"/>
      <c r="AD274" s="506"/>
      <c r="AE274" s="506"/>
    </row>
    <row r="275" ht="16.5" customHeight="1">
      <c r="A275" s="506"/>
      <c r="B275" s="506"/>
      <c r="C275" s="506"/>
      <c r="D275" s="506"/>
      <c r="E275" s="506"/>
      <c r="F275" s="506"/>
      <c r="G275" s="506"/>
      <c r="H275" s="506"/>
      <c r="I275" s="506"/>
      <c r="J275" s="506"/>
      <c r="K275" s="506"/>
      <c r="L275" s="506"/>
      <c r="M275" s="506"/>
      <c r="N275" s="506"/>
      <c r="O275" s="506"/>
      <c r="P275" s="506"/>
      <c r="Q275" s="506"/>
      <c r="R275" s="506"/>
      <c r="S275" s="506"/>
      <c r="T275" s="506"/>
      <c r="U275" s="506"/>
      <c r="V275" s="506"/>
      <c r="W275" s="506"/>
      <c r="X275" s="506"/>
      <c r="Y275" s="506"/>
      <c r="Z275" s="506"/>
      <c r="AA275" s="506"/>
      <c r="AB275" s="506"/>
      <c r="AC275" s="506"/>
      <c r="AD275" s="506"/>
      <c r="AE275" s="506"/>
    </row>
    <row r="276" ht="16.5" customHeight="1">
      <c r="A276" s="506"/>
      <c r="B276" s="506"/>
      <c r="C276" s="506"/>
      <c r="D276" s="506"/>
      <c r="E276" s="506"/>
      <c r="F276" s="506"/>
      <c r="G276" s="506"/>
      <c r="H276" s="506"/>
      <c r="I276" s="506"/>
      <c r="J276" s="506"/>
      <c r="K276" s="506"/>
      <c r="L276" s="506"/>
      <c r="M276" s="506"/>
      <c r="N276" s="506"/>
      <c r="O276" s="506"/>
      <c r="P276" s="506"/>
      <c r="Q276" s="506"/>
      <c r="R276" s="506"/>
      <c r="S276" s="506"/>
      <c r="T276" s="506"/>
      <c r="U276" s="506"/>
      <c r="V276" s="506"/>
      <c r="W276" s="506"/>
      <c r="X276" s="506"/>
      <c r="Y276" s="506"/>
      <c r="Z276" s="506"/>
      <c r="AA276" s="506"/>
      <c r="AB276" s="506"/>
      <c r="AC276" s="506"/>
      <c r="AD276" s="506"/>
      <c r="AE276" s="506"/>
    </row>
    <row r="277" ht="16.5" customHeight="1">
      <c r="A277" s="506"/>
      <c r="B277" s="506"/>
      <c r="C277" s="506"/>
      <c r="D277" s="506"/>
      <c r="E277" s="506"/>
      <c r="F277" s="506"/>
      <c r="G277" s="506"/>
      <c r="H277" s="506"/>
      <c r="I277" s="506"/>
      <c r="J277" s="506"/>
      <c r="K277" s="506"/>
      <c r="L277" s="506"/>
      <c r="M277" s="506"/>
      <c r="N277" s="506"/>
      <c r="O277" s="506"/>
      <c r="P277" s="506"/>
      <c r="Q277" s="506"/>
      <c r="R277" s="506"/>
      <c r="S277" s="506"/>
      <c r="T277" s="506"/>
      <c r="U277" s="506"/>
      <c r="V277" s="506"/>
      <c r="W277" s="506"/>
      <c r="X277" s="506"/>
      <c r="Y277" s="506"/>
      <c r="Z277" s="506"/>
      <c r="AA277" s="506"/>
      <c r="AB277" s="506"/>
      <c r="AC277" s="506"/>
      <c r="AD277" s="506"/>
      <c r="AE277" s="506"/>
    </row>
    <row r="278" ht="16.5" customHeight="1">
      <c r="A278" s="506"/>
      <c r="B278" s="506"/>
      <c r="C278" s="506"/>
      <c r="D278" s="506"/>
      <c r="E278" s="506"/>
      <c r="F278" s="506"/>
      <c r="G278" s="506"/>
      <c r="H278" s="506"/>
      <c r="I278" s="506"/>
      <c r="J278" s="506"/>
      <c r="K278" s="506"/>
      <c r="L278" s="506"/>
      <c r="M278" s="506"/>
      <c r="N278" s="506"/>
      <c r="O278" s="506"/>
      <c r="P278" s="506"/>
      <c r="Q278" s="506"/>
      <c r="R278" s="506"/>
      <c r="S278" s="506"/>
      <c r="T278" s="506"/>
      <c r="U278" s="506"/>
      <c r="V278" s="506"/>
      <c r="W278" s="506"/>
      <c r="X278" s="506"/>
      <c r="Y278" s="506"/>
      <c r="Z278" s="506"/>
      <c r="AA278" s="506"/>
      <c r="AB278" s="506"/>
      <c r="AC278" s="506"/>
      <c r="AD278" s="506"/>
      <c r="AE278" s="506"/>
    </row>
    <row r="279" ht="16.5" customHeight="1">
      <c r="A279" s="506"/>
      <c r="B279" s="506"/>
      <c r="C279" s="506"/>
      <c r="D279" s="506"/>
      <c r="E279" s="506"/>
      <c r="F279" s="506"/>
      <c r="G279" s="506"/>
      <c r="H279" s="506"/>
      <c r="I279" s="506"/>
      <c r="J279" s="506"/>
      <c r="K279" s="506"/>
      <c r="L279" s="506"/>
      <c r="M279" s="506"/>
      <c r="N279" s="506"/>
      <c r="O279" s="506"/>
      <c r="P279" s="506"/>
      <c r="Q279" s="506"/>
      <c r="R279" s="506"/>
      <c r="S279" s="506"/>
      <c r="T279" s="506"/>
      <c r="U279" s="506"/>
      <c r="V279" s="506"/>
      <c r="W279" s="506"/>
      <c r="X279" s="506"/>
      <c r="Y279" s="506"/>
      <c r="Z279" s="506"/>
      <c r="AA279" s="506"/>
      <c r="AB279" s="506"/>
      <c r="AC279" s="506"/>
      <c r="AD279" s="506"/>
      <c r="AE279" s="506"/>
    </row>
    <row r="280" ht="16.5" customHeight="1">
      <c r="A280" s="506"/>
      <c r="B280" s="506"/>
      <c r="C280" s="506"/>
      <c r="D280" s="506"/>
      <c r="E280" s="506"/>
      <c r="F280" s="506"/>
      <c r="G280" s="506"/>
      <c r="H280" s="506"/>
      <c r="I280" s="506"/>
      <c r="J280" s="506"/>
      <c r="K280" s="506"/>
      <c r="L280" s="506"/>
      <c r="M280" s="506"/>
      <c r="N280" s="506"/>
      <c r="O280" s="506"/>
      <c r="P280" s="506"/>
      <c r="Q280" s="506"/>
      <c r="R280" s="506"/>
      <c r="S280" s="506"/>
      <c r="T280" s="506"/>
      <c r="U280" s="506"/>
      <c r="V280" s="506"/>
      <c r="W280" s="506"/>
      <c r="X280" s="506"/>
      <c r="Y280" s="506"/>
      <c r="Z280" s="506"/>
      <c r="AA280" s="506"/>
      <c r="AB280" s="506"/>
      <c r="AC280" s="506"/>
      <c r="AD280" s="506"/>
      <c r="AE280" s="506"/>
    </row>
    <row r="281" ht="16.5" customHeight="1">
      <c r="A281" s="506"/>
      <c r="B281" s="506"/>
      <c r="C281" s="506"/>
      <c r="D281" s="506"/>
      <c r="E281" s="506"/>
      <c r="F281" s="506"/>
      <c r="G281" s="506"/>
      <c r="H281" s="506"/>
      <c r="I281" s="506"/>
      <c r="J281" s="506"/>
      <c r="K281" s="506"/>
      <c r="L281" s="506"/>
      <c r="M281" s="506"/>
      <c r="N281" s="506"/>
      <c r="O281" s="506"/>
      <c r="P281" s="506"/>
      <c r="Q281" s="506"/>
      <c r="R281" s="506"/>
      <c r="S281" s="506"/>
      <c r="T281" s="506"/>
      <c r="U281" s="506"/>
      <c r="V281" s="506"/>
      <c r="W281" s="506"/>
      <c r="X281" s="506"/>
      <c r="Y281" s="506"/>
      <c r="Z281" s="506"/>
      <c r="AA281" s="506"/>
      <c r="AB281" s="506"/>
      <c r="AC281" s="506"/>
      <c r="AD281" s="506"/>
      <c r="AE281" s="506"/>
    </row>
    <row r="282" ht="16.5" customHeight="1">
      <c r="A282" s="506"/>
      <c r="B282" s="506"/>
      <c r="C282" s="506"/>
      <c r="D282" s="506"/>
      <c r="E282" s="506"/>
      <c r="F282" s="506"/>
      <c r="G282" s="506"/>
      <c r="H282" s="506"/>
      <c r="I282" s="506"/>
      <c r="J282" s="506"/>
      <c r="K282" s="506"/>
      <c r="L282" s="506"/>
      <c r="M282" s="506"/>
      <c r="N282" s="506"/>
      <c r="O282" s="506"/>
      <c r="P282" s="506"/>
      <c r="Q282" s="506"/>
      <c r="R282" s="506"/>
      <c r="S282" s="506"/>
      <c r="T282" s="506"/>
      <c r="U282" s="506"/>
      <c r="V282" s="506"/>
      <c r="W282" s="506"/>
      <c r="X282" s="506"/>
      <c r="Y282" s="506"/>
      <c r="Z282" s="506"/>
      <c r="AA282" s="506"/>
      <c r="AB282" s="506"/>
      <c r="AC282" s="506"/>
      <c r="AD282" s="506"/>
      <c r="AE282" s="506"/>
    </row>
    <row r="283" ht="16.5" customHeight="1">
      <c r="A283" s="506"/>
      <c r="B283" s="506"/>
      <c r="C283" s="506"/>
      <c r="D283" s="506"/>
      <c r="E283" s="506"/>
      <c r="F283" s="506"/>
      <c r="G283" s="506"/>
      <c r="H283" s="506"/>
      <c r="I283" s="506"/>
      <c r="J283" s="506"/>
      <c r="K283" s="506"/>
      <c r="L283" s="506"/>
      <c r="M283" s="506"/>
      <c r="N283" s="506"/>
      <c r="O283" s="506"/>
      <c r="P283" s="506"/>
      <c r="Q283" s="506"/>
      <c r="R283" s="506"/>
      <c r="S283" s="506"/>
      <c r="T283" s="506"/>
      <c r="U283" s="506"/>
      <c r="V283" s="506"/>
      <c r="W283" s="506"/>
      <c r="X283" s="506"/>
      <c r="Y283" s="506"/>
      <c r="Z283" s="506"/>
      <c r="AA283" s="506"/>
      <c r="AB283" s="506"/>
      <c r="AC283" s="506"/>
      <c r="AD283" s="506"/>
      <c r="AE283" s="506"/>
    </row>
    <row r="284" ht="16.5" customHeight="1">
      <c r="A284" s="506"/>
      <c r="B284" s="506"/>
      <c r="C284" s="506"/>
      <c r="D284" s="506"/>
      <c r="E284" s="506"/>
      <c r="F284" s="506"/>
      <c r="G284" s="506"/>
      <c r="H284" s="506"/>
      <c r="I284" s="506"/>
      <c r="J284" s="506"/>
      <c r="K284" s="506"/>
      <c r="L284" s="506"/>
      <c r="M284" s="506"/>
      <c r="N284" s="506"/>
      <c r="O284" s="506"/>
      <c r="P284" s="506"/>
      <c r="Q284" s="506"/>
      <c r="R284" s="506"/>
      <c r="S284" s="506"/>
      <c r="T284" s="506"/>
      <c r="U284" s="506"/>
      <c r="V284" s="506"/>
      <c r="W284" s="506"/>
      <c r="X284" s="506"/>
      <c r="Y284" s="506"/>
      <c r="Z284" s="506"/>
      <c r="AA284" s="506"/>
      <c r="AB284" s="506"/>
      <c r="AC284" s="506"/>
      <c r="AD284" s="506"/>
      <c r="AE284" s="506"/>
    </row>
    <row r="285" ht="16.5" customHeight="1">
      <c r="A285" s="506"/>
      <c r="B285" s="506"/>
      <c r="C285" s="506"/>
      <c r="D285" s="506"/>
      <c r="E285" s="506"/>
      <c r="F285" s="506"/>
      <c r="G285" s="506"/>
      <c r="H285" s="506"/>
      <c r="I285" s="506"/>
      <c r="J285" s="506"/>
      <c r="K285" s="506"/>
      <c r="L285" s="506"/>
      <c r="M285" s="506"/>
      <c r="N285" s="506"/>
      <c r="O285" s="506"/>
      <c r="P285" s="506"/>
      <c r="Q285" s="506"/>
      <c r="R285" s="506"/>
      <c r="S285" s="506"/>
      <c r="T285" s="506"/>
      <c r="U285" s="506"/>
      <c r="V285" s="506"/>
      <c r="W285" s="506"/>
      <c r="X285" s="506"/>
      <c r="Y285" s="506"/>
      <c r="Z285" s="506"/>
      <c r="AA285" s="506"/>
      <c r="AB285" s="506"/>
      <c r="AC285" s="506"/>
      <c r="AD285" s="506"/>
      <c r="AE285" s="506"/>
    </row>
    <row r="286" ht="16.5" customHeight="1">
      <c r="A286" s="506"/>
      <c r="B286" s="506"/>
      <c r="C286" s="506"/>
      <c r="D286" s="506"/>
      <c r="E286" s="506"/>
      <c r="F286" s="506"/>
      <c r="G286" s="506"/>
      <c r="H286" s="506"/>
      <c r="I286" s="506"/>
      <c r="J286" s="506"/>
      <c r="K286" s="506"/>
      <c r="L286" s="506"/>
      <c r="M286" s="506"/>
      <c r="N286" s="506"/>
      <c r="O286" s="506"/>
      <c r="P286" s="506"/>
      <c r="Q286" s="506"/>
      <c r="R286" s="506"/>
      <c r="S286" s="506"/>
      <c r="T286" s="506"/>
      <c r="U286" s="506"/>
      <c r="V286" s="506"/>
      <c r="W286" s="506"/>
      <c r="X286" s="506"/>
      <c r="Y286" s="506"/>
      <c r="Z286" s="506"/>
      <c r="AA286" s="506"/>
      <c r="AB286" s="506"/>
      <c r="AC286" s="506"/>
      <c r="AD286" s="506"/>
      <c r="AE286" s="506"/>
    </row>
    <row r="287" ht="16.5" customHeight="1">
      <c r="A287" s="506"/>
      <c r="B287" s="506"/>
      <c r="C287" s="506"/>
      <c r="D287" s="506"/>
      <c r="E287" s="506"/>
      <c r="F287" s="506"/>
      <c r="G287" s="506"/>
      <c r="H287" s="506"/>
      <c r="I287" s="506"/>
      <c r="J287" s="506"/>
      <c r="K287" s="506"/>
      <c r="L287" s="506"/>
      <c r="M287" s="506"/>
      <c r="N287" s="506"/>
      <c r="O287" s="506"/>
      <c r="P287" s="506"/>
      <c r="Q287" s="506"/>
      <c r="R287" s="506"/>
      <c r="S287" s="506"/>
      <c r="T287" s="506"/>
      <c r="U287" s="506"/>
      <c r="V287" s="506"/>
      <c r="W287" s="506"/>
      <c r="X287" s="506"/>
      <c r="Y287" s="506"/>
      <c r="Z287" s="506"/>
      <c r="AA287" s="506"/>
      <c r="AB287" s="506"/>
      <c r="AC287" s="506"/>
      <c r="AD287" s="506"/>
      <c r="AE287" s="506"/>
    </row>
    <row r="288" ht="16.5" customHeight="1">
      <c r="A288" s="506"/>
      <c r="B288" s="506"/>
      <c r="C288" s="506"/>
      <c r="D288" s="506"/>
      <c r="E288" s="506"/>
      <c r="F288" s="506"/>
      <c r="G288" s="506"/>
      <c r="H288" s="506"/>
      <c r="I288" s="506"/>
      <c r="J288" s="506"/>
      <c r="K288" s="506"/>
      <c r="L288" s="506"/>
      <c r="M288" s="506"/>
      <c r="N288" s="506"/>
      <c r="O288" s="506"/>
      <c r="P288" s="506"/>
      <c r="Q288" s="506"/>
      <c r="R288" s="506"/>
      <c r="S288" s="506"/>
      <c r="T288" s="506"/>
      <c r="U288" s="506"/>
      <c r="V288" s="506"/>
      <c r="W288" s="506"/>
      <c r="X288" s="506"/>
      <c r="Y288" s="506"/>
      <c r="Z288" s="506"/>
      <c r="AA288" s="506"/>
      <c r="AB288" s="506"/>
      <c r="AC288" s="506"/>
      <c r="AD288" s="506"/>
      <c r="AE288" s="506"/>
    </row>
    <row r="289" ht="16.5" customHeight="1">
      <c r="A289" s="506"/>
      <c r="B289" s="506"/>
      <c r="C289" s="506"/>
      <c r="D289" s="506"/>
      <c r="E289" s="506"/>
      <c r="F289" s="506"/>
      <c r="G289" s="506"/>
      <c r="H289" s="506"/>
      <c r="I289" s="506"/>
      <c r="J289" s="506"/>
      <c r="K289" s="506"/>
      <c r="L289" s="506"/>
      <c r="M289" s="506"/>
      <c r="N289" s="506"/>
      <c r="O289" s="506"/>
      <c r="P289" s="506"/>
      <c r="Q289" s="506"/>
      <c r="R289" s="506"/>
      <c r="S289" s="506"/>
      <c r="T289" s="506"/>
      <c r="U289" s="506"/>
      <c r="V289" s="506"/>
      <c r="W289" s="506"/>
      <c r="X289" s="506"/>
      <c r="Y289" s="506"/>
      <c r="Z289" s="506"/>
      <c r="AA289" s="506"/>
      <c r="AB289" s="506"/>
      <c r="AC289" s="506"/>
      <c r="AD289" s="506"/>
      <c r="AE289" s="506"/>
    </row>
    <row r="290" ht="16.5" customHeight="1">
      <c r="A290" s="506"/>
      <c r="B290" s="506"/>
      <c r="C290" s="506"/>
      <c r="D290" s="506"/>
      <c r="E290" s="506"/>
      <c r="F290" s="506"/>
      <c r="G290" s="506"/>
      <c r="H290" s="506"/>
      <c r="I290" s="506"/>
      <c r="J290" s="506"/>
      <c r="K290" s="506"/>
      <c r="L290" s="506"/>
      <c r="M290" s="506"/>
      <c r="N290" s="506"/>
      <c r="O290" s="506"/>
      <c r="P290" s="506"/>
      <c r="Q290" s="506"/>
      <c r="R290" s="506"/>
      <c r="S290" s="506"/>
      <c r="T290" s="506"/>
      <c r="U290" s="506"/>
      <c r="V290" s="506"/>
      <c r="W290" s="506"/>
      <c r="X290" s="506"/>
      <c r="Y290" s="506"/>
      <c r="Z290" s="506"/>
      <c r="AA290" s="506"/>
      <c r="AB290" s="506"/>
      <c r="AC290" s="506"/>
      <c r="AD290" s="506"/>
      <c r="AE290" s="506"/>
    </row>
    <row r="291" ht="16.5" customHeight="1">
      <c r="A291" s="506"/>
      <c r="B291" s="506"/>
      <c r="C291" s="506"/>
      <c r="D291" s="506"/>
      <c r="E291" s="506"/>
      <c r="F291" s="506"/>
      <c r="G291" s="506"/>
      <c r="H291" s="506"/>
      <c r="I291" s="506"/>
      <c r="J291" s="506"/>
      <c r="K291" s="506"/>
      <c r="L291" s="506"/>
      <c r="M291" s="506"/>
      <c r="N291" s="506"/>
      <c r="O291" s="506"/>
      <c r="P291" s="506"/>
      <c r="Q291" s="506"/>
      <c r="R291" s="506"/>
      <c r="S291" s="506"/>
      <c r="T291" s="506"/>
      <c r="U291" s="506"/>
      <c r="V291" s="506"/>
      <c r="W291" s="506"/>
      <c r="X291" s="506"/>
      <c r="Y291" s="506"/>
      <c r="Z291" s="506"/>
      <c r="AA291" s="506"/>
      <c r="AB291" s="506"/>
      <c r="AC291" s="506"/>
      <c r="AD291" s="506"/>
      <c r="AE291" s="506"/>
    </row>
    <row r="292" ht="16.5" customHeight="1">
      <c r="A292" s="506"/>
      <c r="B292" s="506"/>
      <c r="C292" s="506"/>
      <c r="D292" s="506"/>
      <c r="E292" s="506"/>
      <c r="F292" s="506"/>
      <c r="G292" s="506"/>
      <c r="H292" s="506"/>
      <c r="I292" s="506"/>
      <c r="J292" s="506"/>
      <c r="K292" s="506"/>
      <c r="L292" s="506"/>
      <c r="M292" s="506"/>
      <c r="N292" s="506"/>
      <c r="O292" s="506"/>
      <c r="P292" s="506"/>
      <c r="Q292" s="506"/>
      <c r="R292" s="506"/>
      <c r="S292" s="506"/>
      <c r="T292" s="506"/>
      <c r="U292" s="506"/>
      <c r="V292" s="506"/>
      <c r="W292" s="506"/>
      <c r="X292" s="506"/>
      <c r="Y292" s="506"/>
      <c r="Z292" s="506"/>
      <c r="AA292" s="506"/>
      <c r="AB292" s="506"/>
      <c r="AC292" s="506"/>
      <c r="AD292" s="506"/>
      <c r="AE292" s="506"/>
    </row>
    <row r="293" ht="16.5" customHeight="1">
      <c r="A293" s="506"/>
      <c r="B293" s="506"/>
      <c r="C293" s="506"/>
      <c r="D293" s="506"/>
      <c r="E293" s="506"/>
      <c r="F293" s="506"/>
      <c r="G293" s="506"/>
      <c r="H293" s="506"/>
      <c r="I293" s="506"/>
      <c r="J293" s="506"/>
      <c r="K293" s="506"/>
      <c r="L293" s="506"/>
      <c r="M293" s="506"/>
      <c r="N293" s="506"/>
      <c r="O293" s="506"/>
      <c r="P293" s="506"/>
      <c r="Q293" s="506"/>
      <c r="R293" s="506"/>
      <c r="S293" s="506"/>
      <c r="T293" s="506"/>
      <c r="U293" s="506"/>
      <c r="V293" s="506"/>
      <c r="W293" s="506"/>
      <c r="X293" s="506"/>
      <c r="Y293" s="506"/>
      <c r="Z293" s="506"/>
      <c r="AA293" s="506"/>
      <c r="AB293" s="506"/>
      <c r="AC293" s="506"/>
      <c r="AD293" s="506"/>
      <c r="AE293" s="506"/>
    </row>
    <row r="294" ht="16.5" customHeight="1">
      <c r="A294" s="506"/>
      <c r="B294" s="506"/>
      <c r="C294" s="506"/>
      <c r="D294" s="506"/>
      <c r="E294" s="506"/>
      <c r="F294" s="506"/>
      <c r="G294" s="506"/>
      <c r="H294" s="506"/>
      <c r="I294" s="506"/>
      <c r="J294" s="506"/>
      <c r="K294" s="506"/>
      <c r="L294" s="506"/>
      <c r="M294" s="506"/>
      <c r="N294" s="506"/>
      <c r="O294" s="506"/>
      <c r="P294" s="506"/>
      <c r="Q294" s="506"/>
      <c r="R294" s="506"/>
      <c r="S294" s="506"/>
      <c r="T294" s="506"/>
      <c r="U294" s="506"/>
      <c r="V294" s="506"/>
      <c r="W294" s="506"/>
      <c r="X294" s="506"/>
      <c r="Y294" s="506"/>
      <c r="Z294" s="506"/>
      <c r="AA294" s="506"/>
      <c r="AB294" s="506"/>
      <c r="AC294" s="506"/>
      <c r="AD294" s="506"/>
      <c r="AE294" s="506"/>
    </row>
    <row r="295" ht="16.5" customHeight="1">
      <c r="A295" s="506"/>
      <c r="B295" s="506"/>
      <c r="C295" s="506"/>
      <c r="D295" s="506"/>
      <c r="E295" s="506"/>
      <c r="F295" s="506"/>
      <c r="G295" s="506"/>
      <c r="H295" s="506"/>
      <c r="I295" s="506"/>
      <c r="J295" s="506"/>
      <c r="K295" s="506"/>
      <c r="L295" s="506"/>
      <c r="M295" s="506"/>
      <c r="N295" s="506"/>
      <c r="O295" s="506"/>
      <c r="P295" s="506"/>
      <c r="Q295" s="506"/>
      <c r="R295" s="506"/>
      <c r="S295" s="506"/>
      <c r="T295" s="506"/>
      <c r="U295" s="506"/>
      <c r="V295" s="506"/>
      <c r="W295" s="506"/>
      <c r="X295" s="506"/>
      <c r="Y295" s="506"/>
      <c r="Z295" s="506"/>
      <c r="AA295" s="506"/>
      <c r="AB295" s="506"/>
      <c r="AC295" s="506"/>
      <c r="AD295" s="506"/>
      <c r="AE295" s="506"/>
    </row>
    <row r="296" ht="16.5" customHeight="1">
      <c r="A296" s="506"/>
      <c r="B296" s="506"/>
      <c r="C296" s="506"/>
      <c r="D296" s="506"/>
      <c r="E296" s="506"/>
      <c r="F296" s="506"/>
      <c r="G296" s="506"/>
      <c r="H296" s="506"/>
      <c r="I296" s="506"/>
      <c r="J296" s="506"/>
      <c r="K296" s="506"/>
      <c r="L296" s="506"/>
      <c r="M296" s="506"/>
      <c r="N296" s="506"/>
      <c r="O296" s="506"/>
      <c r="P296" s="506"/>
      <c r="Q296" s="506"/>
      <c r="R296" s="506"/>
      <c r="S296" s="506"/>
      <c r="T296" s="506"/>
      <c r="U296" s="506"/>
      <c r="V296" s="506"/>
      <c r="W296" s="506"/>
      <c r="X296" s="506"/>
      <c r="Y296" s="506"/>
      <c r="Z296" s="506"/>
      <c r="AA296" s="506"/>
      <c r="AB296" s="506"/>
      <c r="AC296" s="506"/>
      <c r="AD296" s="506"/>
      <c r="AE296" s="506"/>
    </row>
    <row r="297" ht="16.5" customHeight="1">
      <c r="A297" s="506"/>
      <c r="B297" s="506"/>
      <c r="C297" s="506"/>
      <c r="D297" s="506"/>
      <c r="E297" s="506"/>
      <c r="F297" s="506"/>
      <c r="G297" s="506"/>
      <c r="H297" s="506"/>
      <c r="I297" s="506"/>
      <c r="J297" s="506"/>
      <c r="K297" s="506"/>
      <c r="L297" s="506"/>
      <c r="M297" s="506"/>
      <c r="N297" s="506"/>
      <c r="O297" s="506"/>
      <c r="P297" s="506"/>
      <c r="Q297" s="506"/>
      <c r="R297" s="506"/>
      <c r="S297" s="506"/>
      <c r="T297" s="506"/>
      <c r="U297" s="506"/>
      <c r="V297" s="506"/>
      <c r="W297" s="506"/>
      <c r="X297" s="506"/>
      <c r="Y297" s="506"/>
      <c r="Z297" s="506"/>
      <c r="AA297" s="506"/>
      <c r="AB297" s="506"/>
      <c r="AC297" s="506"/>
      <c r="AD297" s="506"/>
      <c r="AE297" s="506"/>
    </row>
    <row r="298" ht="16.5" customHeight="1">
      <c r="A298" s="506"/>
      <c r="B298" s="506"/>
      <c r="C298" s="506"/>
      <c r="D298" s="506"/>
      <c r="E298" s="506"/>
      <c r="F298" s="506"/>
      <c r="G298" s="506"/>
      <c r="H298" s="506"/>
      <c r="I298" s="506"/>
      <c r="J298" s="506"/>
      <c r="K298" s="506"/>
      <c r="L298" s="506"/>
      <c r="M298" s="506"/>
      <c r="N298" s="506"/>
      <c r="O298" s="506"/>
      <c r="P298" s="506"/>
      <c r="Q298" s="506"/>
      <c r="R298" s="506"/>
      <c r="S298" s="506"/>
      <c r="T298" s="506"/>
      <c r="U298" s="506"/>
      <c r="V298" s="506"/>
      <c r="W298" s="506"/>
      <c r="X298" s="506"/>
      <c r="Y298" s="506"/>
      <c r="Z298" s="506"/>
      <c r="AA298" s="506"/>
      <c r="AB298" s="506"/>
      <c r="AC298" s="506"/>
      <c r="AD298" s="506"/>
      <c r="AE298" s="506"/>
    </row>
    <row r="299" ht="16.5" customHeight="1">
      <c r="A299" s="506"/>
      <c r="B299" s="506"/>
      <c r="C299" s="506"/>
      <c r="D299" s="506"/>
      <c r="E299" s="506"/>
      <c r="F299" s="506"/>
      <c r="G299" s="506"/>
      <c r="H299" s="506"/>
      <c r="I299" s="506"/>
      <c r="J299" s="506"/>
      <c r="K299" s="506"/>
      <c r="L299" s="506"/>
      <c r="M299" s="506"/>
      <c r="N299" s="506"/>
      <c r="O299" s="506"/>
      <c r="P299" s="506"/>
      <c r="Q299" s="506"/>
      <c r="R299" s="506"/>
      <c r="S299" s="506"/>
      <c r="T299" s="506"/>
      <c r="U299" s="506"/>
      <c r="V299" s="506"/>
      <c r="W299" s="506"/>
      <c r="X299" s="506"/>
      <c r="Y299" s="506"/>
      <c r="Z299" s="506"/>
      <c r="AA299" s="506"/>
      <c r="AB299" s="506"/>
      <c r="AC299" s="506"/>
      <c r="AD299" s="506"/>
      <c r="AE299" s="506"/>
    </row>
    <row r="300" ht="16.5" customHeight="1">
      <c r="A300" s="506"/>
      <c r="B300" s="506"/>
      <c r="C300" s="506"/>
      <c r="D300" s="506"/>
      <c r="E300" s="506"/>
      <c r="F300" s="506"/>
      <c r="G300" s="506"/>
      <c r="H300" s="506"/>
      <c r="I300" s="506"/>
      <c r="J300" s="506"/>
      <c r="K300" s="506"/>
      <c r="L300" s="506"/>
      <c r="M300" s="506"/>
      <c r="N300" s="506"/>
      <c r="O300" s="506"/>
      <c r="P300" s="506"/>
      <c r="Q300" s="506"/>
      <c r="R300" s="506"/>
      <c r="S300" s="506"/>
      <c r="T300" s="506"/>
      <c r="U300" s="506"/>
      <c r="V300" s="506"/>
      <c r="W300" s="506"/>
      <c r="X300" s="506"/>
      <c r="Y300" s="506"/>
      <c r="Z300" s="506"/>
      <c r="AA300" s="506"/>
      <c r="AB300" s="506"/>
      <c r="AC300" s="506"/>
      <c r="AD300" s="506"/>
      <c r="AE300" s="506"/>
    </row>
    <row r="301" ht="16.5" customHeight="1">
      <c r="A301" s="506"/>
      <c r="B301" s="506"/>
      <c r="C301" s="506"/>
      <c r="D301" s="506"/>
      <c r="E301" s="506"/>
      <c r="F301" s="506"/>
      <c r="G301" s="506"/>
      <c r="H301" s="506"/>
      <c r="I301" s="506"/>
      <c r="J301" s="506"/>
      <c r="K301" s="506"/>
      <c r="L301" s="506"/>
      <c r="M301" s="506"/>
      <c r="N301" s="506"/>
      <c r="O301" s="506"/>
      <c r="P301" s="506"/>
      <c r="Q301" s="506"/>
      <c r="R301" s="506"/>
      <c r="S301" s="506"/>
      <c r="T301" s="506"/>
      <c r="U301" s="506"/>
      <c r="V301" s="506"/>
      <c r="W301" s="506"/>
      <c r="X301" s="506"/>
      <c r="Y301" s="506"/>
      <c r="Z301" s="506"/>
      <c r="AA301" s="506"/>
      <c r="AB301" s="506"/>
      <c r="AC301" s="506"/>
      <c r="AD301" s="506"/>
      <c r="AE301" s="506"/>
    </row>
    <row r="302" ht="16.5" customHeight="1">
      <c r="A302" s="506"/>
      <c r="B302" s="506"/>
      <c r="C302" s="506"/>
      <c r="D302" s="506"/>
      <c r="E302" s="506"/>
      <c r="F302" s="506"/>
      <c r="G302" s="506"/>
      <c r="H302" s="506"/>
      <c r="I302" s="506"/>
      <c r="J302" s="506"/>
      <c r="K302" s="506"/>
      <c r="L302" s="506"/>
      <c r="M302" s="506"/>
      <c r="N302" s="506"/>
      <c r="O302" s="506"/>
      <c r="P302" s="506"/>
      <c r="Q302" s="506"/>
      <c r="R302" s="506"/>
      <c r="S302" s="506"/>
      <c r="T302" s="506"/>
      <c r="U302" s="506"/>
      <c r="V302" s="506"/>
      <c r="W302" s="506"/>
      <c r="X302" s="506"/>
      <c r="Y302" s="506"/>
      <c r="Z302" s="506"/>
      <c r="AA302" s="506"/>
      <c r="AB302" s="506"/>
      <c r="AC302" s="506"/>
      <c r="AD302" s="506"/>
      <c r="AE302" s="506"/>
    </row>
    <row r="303" ht="16.5" customHeight="1">
      <c r="A303" s="506"/>
      <c r="B303" s="506"/>
      <c r="C303" s="506"/>
      <c r="D303" s="506"/>
      <c r="E303" s="506"/>
      <c r="F303" s="506"/>
      <c r="G303" s="506"/>
      <c r="H303" s="506"/>
      <c r="I303" s="506"/>
      <c r="J303" s="506"/>
      <c r="K303" s="506"/>
      <c r="L303" s="506"/>
      <c r="M303" s="506"/>
      <c r="N303" s="506"/>
      <c r="O303" s="506"/>
      <c r="P303" s="506"/>
      <c r="Q303" s="506"/>
      <c r="R303" s="506"/>
      <c r="S303" s="506"/>
      <c r="T303" s="506"/>
      <c r="U303" s="506"/>
      <c r="V303" s="506"/>
      <c r="W303" s="506"/>
      <c r="X303" s="506"/>
      <c r="Y303" s="506"/>
      <c r="Z303" s="506"/>
      <c r="AA303" s="506"/>
      <c r="AB303" s="506"/>
      <c r="AC303" s="506"/>
      <c r="AD303" s="506"/>
      <c r="AE303" s="506"/>
    </row>
    <row r="304" ht="16.5" customHeight="1">
      <c r="A304" s="506"/>
      <c r="B304" s="506"/>
      <c r="C304" s="506"/>
      <c r="D304" s="506"/>
      <c r="E304" s="506"/>
      <c r="F304" s="506"/>
      <c r="G304" s="506"/>
      <c r="H304" s="506"/>
      <c r="I304" s="506"/>
      <c r="J304" s="506"/>
      <c r="K304" s="506"/>
      <c r="L304" s="506"/>
      <c r="M304" s="506"/>
      <c r="N304" s="506"/>
      <c r="O304" s="506"/>
      <c r="P304" s="506"/>
      <c r="Q304" s="506"/>
      <c r="R304" s="506"/>
      <c r="S304" s="506"/>
      <c r="T304" s="506"/>
      <c r="U304" s="506"/>
      <c r="V304" s="506"/>
      <c r="W304" s="506"/>
      <c r="X304" s="506"/>
      <c r="Y304" s="506"/>
      <c r="Z304" s="506"/>
      <c r="AA304" s="506"/>
      <c r="AB304" s="506"/>
      <c r="AC304" s="506"/>
      <c r="AD304" s="506"/>
      <c r="AE304" s="506"/>
    </row>
    <row r="305" ht="16.5" customHeight="1">
      <c r="A305" s="506"/>
      <c r="B305" s="506"/>
      <c r="C305" s="506"/>
      <c r="D305" s="506"/>
      <c r="E305" s="506"/>
      <c r="F305" s="506"/>
      <c r="G305" s="506"/>
      <c r="H305" s="506"/>
      <c r="I305" s="506"/>
      <c r="J305" s="506"/>
      <c r="K305" s="506"/>
      <c r="L305" s="506"/>
      <c r="M305" s="506"/>
      <c r="N305" s="506"/>
      <c r="O305" s="506"/>
      <c r="P305" s="506"/>
      <c r="Q305" s="506"/>
      <c r="R305" s="506"/>
      <c r="S305" s="506"/>
      <c r="T305" s="506"/>
      <c r="U305" s="506"/>
      <c r="V305" s="506"/>
      <c r="W305" s="506"/>
      <c r="X305" s="506"/>
      <c r="Y305" s="506"/>
      <c r="Z305" s="506"/>
      <c r="AA305" s="506"/>
      <c r="AB305" s="506"/>
      <c r="AC305" s="506"/>
      <c r="AD305" s="506"/>
      <c r="AE305" s="506"/>
    </row>
    <row r="306" ht="16.5" customHeight="1">
      <c r="A306" s="506"/>
      <c r="B306" s="506"/>
      <c r="C306" s="506"/>
      <c r="D306" s="506"/>
      <c r="E306" s="506"/>
      <c r="F306" s="506"/>
      <c r="G306" s="506"/>
      <c r="H306" s="506"/>
      <c r="I306" s="506"/>
      <c r="J306" s="506"/>
      <c r="K306" s="506"/>
      <c r="L306" s="506"/>
      <c r="M306" s="506"/>
      <c r="N306" s="506"/>
      <c r="O306" s="506"/>
      <c r="P306" s="506"/>
      <c r="Q306" s="506"/>
      <c r="R306" s="506"/>
      <c r="S306" s="506"/>
      <c r="T306" s="506"/>
      <c r="U306" s="506"/>
      <c r="V306" s="506"/>
      <c r="W306" s="506"/>
      <c r="X306" s="506"/>
      <c r="Y306" s="506"/>
      <c r="Z306" s="506"/>
      <c r="AA306" s="506"/>
      <c r="AB306" s="506"/>
      <c r="AC306" s="506"/>
      <c r="AD306" s="506"/>
      <c r="AE306" s="506"/>
    </row>
    <row r="307" ht="16.5" customHeight="1">
      <c r="A307" s="506"/>
      <c r="B307" s="506"/>
      <c r="C307" s="506"/>
      <c r="D307" s="506"/>
      <c r="E307" s="506"/>
      <c r="F307" s="506"/>
      <c r="G307" s="506"/>
      <c r="H307" s="506"/>
      <c r="I307" s="506"/>
      <c r="J307" s="506"/>
      <c r="K307" s="506"/>
      <c r="L307" s="506"/>
      <c r="M307" s="506"/>
      <c r="N307" s="506"/>
      <c r="O307" s="506"/>
      <c r="P307" s="506"/>
      <c r="Q307" s="506"/>
      <c r="R307" s="506"/>
      <c r="S307" s="506"/>
      <c r="T307" s="506"/>
      <c r="U307" s="506"/>
      <c r="V307" s="506"/>
      <c r="W307" s="506"/>
      <c r="X307" s="506"/>
      <c r="Y307" s="506"/>
      <c r="Z307" s="506"/>
      <c r="AA307" s="506"/>
      <c r="AB307" s="506"/>
      <c r="AC307" s="506"/>
      <c r="AD307" s="506"/>
      <c r="AE307" s="506"/>
    </row>
    <row r="308" ht="16.5" customHeight="1">
      <c r="A308" s="506"/>
      <c r="B308" s="506"/>
      <c r="C308" s="506"/>
      <c r="D308" s="506"/>
      <c r="E308" s="506"/>
      <c r="F308" s="506"/>
      <c r="G308" s="506"/>
      <c r="H308" s="506"/>
      <c r="I308" s="506"/>
      <c r="J308" s="506"/>
      <c r="K308" s="506"/>
      <c r="L308" s="506"/>
      <c r="M308" s="506"/>
      <c r="N308" s="506"/>
      <c r="O308" s="506"/>
      <c r="P308" s="506"/>
      <c r="Q308" s="506"/>
      <c r="R308" s="506"/>
      <c r="S308" s="506"/>
      <c r="T308" s="506"/>
      <c r="U308" s="506"/>
      <c r="V308" s="506"/>
      <c r="W308" s="506"/>
      <c r="X308" s="506"/>
      <c r="Y308" s="506"/>
      <c r="Z308" s="506"/>
      <c r="AA308" s="506"/>
      <c r="AB308" s="506"/>
      <c r="AC308" s="506"/>
      <c r="AD308" s="506"/>
      <c r="AE308" s="506"/>
    </row>
    <row r="309" ht="16.5" customHeight="1">
      <c r="A309" s="506"/>
      <c r="B309" s="506"/>
      <c r="C309" s="506"/>
      <c r="D309" s="506"/>
      <c r="E309" s="506"/>
      <c r="F309" s="506"/>
      <c r="G309" s="506"/>
      <c r="H309" s="506"/>
      <c r="I309" s="506"/>
      <c r="J309" s="506"/>
      <c r="K309" s="506"/>
      <c r="L309" s="506"/>
      <c r="M309" s="506"/>
      <c r="N309" s="506"/>
      <c r="O309" s="506"/>
      <c r="P309" s="506"/>
      <c r="Q309" s="506"/>
      <c r="R309" s="506"/>
      <c r="S309" s="506"/>
      <c r="T309" s="506"/>
      <c r="U309" s="506"/>
      <c r="V309" s="506"/>
      <c r="W309" s="506"/>
      <c r="X309" s="506"/>
      <c r="Y309" s="506"/>
      <c r="Z309" s="506"/>
      <c r="AA309" s="506"/>
      <c r="AB309" s="506"/>
      <c r="AC309" s="506"/>
      <c r="AD309" s="506"/>
      <c r="AE309" s="506"/>
    </row>
    <row r="310" ht="16.5" customHeight="1">
      <c r="A310" s="506"/>
      <c r="B310" s="506"/>
      <c r="C310" s="506"/>
      <c r="D310" s="506"/>
      <c r="E310" s="506"/>
      <c r="F310" s="506"/>
      <c r="G310" s="506"/>
      <c r="H310" s="506"/>
      <c r="I310" s="506"/>
      <c r="J310" s="506"/>
      <c r="K310" s="506"/>
      <c r="L310" s="506"/>
      <c r="M310" s="506"/>
      <c r="N310" s="506"/>
      <c r="O310" s="506"/>
      <c r="P310" s="506"/>
      <c r="Q310" s="506"/>
      <c r="R310" s="506"/>
      <c r="S310" s="506"/>
      <c r="T310" s="506"/>
      <c r="U310" s="506"/>
      <c r="V310" s="506"/>
      <c r="W310" s="506"/>
      <c r="X310" s="506"/>
      <c r="Y310" s="506"/>
      <c r="Z310" s="506"/>
      <c r="AA310" s="506"/>
      <c r="AB310" s="506"/>
      <c r="AC310" s="506"/>
      <c r="AD310" s="506"/>
      <c r="AE310" s="506"/>
    </row>
    <row r="311" ht="16.5" customHeight="1">
      <c r="A311" s="506"/>
      <c r="B311" s="506"/>
      <c r="C311" s="506"/>
      <c r="D311" s="506"/>
      <c r="E311" s="506"/>
      <c r="F311" s="506"/>
      <c r="G311" s="506"/>
      <c r="H311" s="506"/>
      <c r="I311" s="506"/>
      <c r="J311" s="506"/>
      <c r="K311" s="506"/>
      <c r="L311" s="506"/>
      <c r="M311" s="506"/>
      <c r="N311" s="506"/>
      <c r="O311" s="506"/>
      <c r="P311" s="506"/>
      <c r="Q311" s="506"/>
      <c r="R311" s="506"/>
      <c r="S311" s="506"/>
      <c r="T311" s="506"/>
      <c r="U311" s="506"/>
      <c r="V311" s="506"/>
      <c r="W311" s="506"/>
      <c r="X311" s="506"/>
      <c r="Y311" s="506"/>
      <c r="Z311" s="506"/>
      <c r="AA311" s="506"/>
      <c r="AB311" s="506"/>
      <c r="AC311" s="506"/>
      <c r="AD311" s="506"/>
      <c r="AE311" s="506"/>
    </row>
    <row r="312" ht="16.5" customHeight="1">
      <c r="A312" s="506"/>
      <c r="B312" s="506"/>
      <c r="C312" s="506"/>
      <c r="D312" s="506"/>
      <c r="E312" s="506"/>
      <c r="F312" s="506"/>
      <c r="G312" s="506"/>
      <c r="H312" s="506"/>
      <c r="I312" s="506"/>
      <c r="J312" s="506"/>
      <c r="K312" s="506"/>
      <c r="L312" s="506"/>
      <c r="M312" s="506"/>
      <c r="N312" s="506"/>
      <c r="O312" s="506"/>
      <c r="P312" s="506"/>
      <c r="Q312" s="506"/>
      <c r="R312" s="506"/>
      <c r="S312" s="506"/>
      <c r="T312" s="506"/>
      <c r="U312" s="506"/>
      <c r="V312" s="506"/>
      <c r="W312" s="506"/>
      <c r="X312" s="506"/>
      <c r="Y312" s="506"/>
      <c r="Z312" s="506"/>
      <c r="AA312" s="506"/>
      <c r="AB312" s="506"/>
      <c r="AC312" s="506"/>
      <c r="AD312" s="506"/>
      <c r="AE312" s="506"/>
    </row>
    <row r="313" ht="16.5" customHeight="1">
      <c r="A313" s="506"/>
      <c r="B313" s="506"/>
      <c r="C313" s="506"/>
      <c r="D313" s="506"/>
      <c r="E313" s="506"/>
      <c r="F313" s="506"/>
      <c r="G313" s="506"/>
      <c r="H313" s="506"/>
      <c r="I313" s="506"/>
      <c r="J313" s="506"/>
      <c r="K313" s="506"/>
      <c r="L313" s="506"/>
      <c r="M313" s="506"/>
      <c r="N313" s="506"/>
      <c r="O313" s="506"/>
      <c r="P313" s="506"/>
      <c r="Q313" s="506"/>
      <c r="R313" s="506"/>
      <c r="S313" s="506"/>
      <c r="T313" s="506"/>
      <c r="U313" s="506"/>
      <c r="V313" s="506"/>
      <c r="W313" s="506"/>
      <c r="X313" s="506"/>
      <c r="Y313" s="506"/>
      <c r="Z313" s="506"/>
      <c r="AA313" s="506"/>
      <c r="AB313" s="506"/>
      <c r="AC313" s="506"/>
      <c r="AD313" s="506"/>
      <c r="AE313" s="506"/>
    </row>
    <row r="314" ht="16.5" customHeight="1">
      <c r="A314" s="506"/>
      <c r="B314" s="506"/>
      <c r="C314" s="506"/>
      <c r="D314" s="506"/>
      <c r="E314" s="506"/>
      <c r="F314" s="506"/>
      <c r="G314" s="506"/>
      <c r="H314" s="506"/>
      <c r="I314" s="506"/>
      <c r="J314" s="506"/>
      <c r="K314" s="506"/>
      <c r="L314" s="506"/>
      <c r="M314" s="506"/>
      <c r="N314" s="506"/>
      <c r="O314" s="506"/>
      <c r="P314" s="506"/>
      <c r="Q314" s="506"/>
      <c r="R314" s="506"/>
      <c r="S314" s="506"/>
      <c r="T314" s="506"/>
      <c r="U314" s="506"/>
      <c r="V314" s="506"/>
      <c r="W314" s="506"/>
      <c r="X314" s="506"/>
      <c r="Y314" s="506"/>
      <c r="Z314" s="506"/>
      <c r="AA314" s="506"/>
      <c r="AB314" s="506"/>
      <c r="AC314" s="506"/>
      <c r="AD314" s="506"/>
      <c r="AE314" s="506"/>
    </row>
    <row r="315" ht="16.5" customHeight="1">
      <c r="A315" s="506"/>
      <c r="B315" s="506"/>
      <c r="C315" s="506"/>
      <c r="D315" s="506"/>
      <c r="E315" s="506"/>
      <c r="F315" s="506"/>
      <c r="G315" s="506"/>
      <c r="H315" s="506"/>
      <c r="I315" s="506"/>
      <c r="J315" s="506"/>
      <c r="K315" s="506"/>
      <c r="L315" s="506"/>
      <c r="M315" s="506"/>
      <c r="N315" s="506"/>
      <c r="O315" s="506"/>
      <c r="P315" s="506"/>
      <c r="Q315" s="506"/>
      <c r="R315" s="506"/>
      <c r="S315" s="506"/>
      <c r="T315" s="506"/>
      <c r="U315" s="506"/>
      <c r="V315" s="506"/>
      <c r="W315" s="506"/>
      <c r="X315" s="506"/>
      <c r="Y315" s="506"/>
      <c r="Z315" s="506"/>
      <c r="AA315" s="506"/>
      <c r="AB315" s="506"/>
      <c r="AC315" s="506"/>
      <c r="AD315" s="506"/>
      <c r="AE315" s="506"/>
    </row>
    <row r="316" ht="16.5" customHeight="1">
      <c r="A316" s="506"/>
      <c r="B316" s="506"/>
      <c r="C316" s="506"/>
      <c r="D316" s="506"/>
      <c r="E316" s="506"/>
      <c r="F316" s="506"/>
      <c r="G316" s="506"/>
      <c r="H316" s="506"/>
      <c r="I316" s="506"/>
      <c r="J316" s="506"/>
      <c r="K316" s="506"/>
      <c r="L316" s="506"/>
      <c r="M316" s="506"/>
      <c r="N316" s="506"/>
      <c r="O316" s="506"/>
      <c r="P316" s="506"/>
      <c r="Q316" s="506"/>
      <c r="R316" s="506"/>
      <c r="S316" s="506"/>
      <c r="T316" s="506"/>
      <c r="U316" s="506"/>
      <c r="V316" s="506"/>
      <c r="W316" s="506"/>
      <c r="X316" s="506"/>
      <c r="Y316" s="506"/>
      <c r="Z316" s="506"/>
      <c r="AA316" s="506"/>
      <c r="AB316" s="506"/>
      <c r="AC316" s="506"/>
      <c r="AD316" s="506"/>
      <c r="AE316" s="506"/>
    </row>
    <row r="317" ht="16.5" customHeight="1">
      <c r="A317" s="506"/>
      <c r="B317" s="506"/>
      <c r="C317" s="506"/>
      <c r="D317" s="506"/>
      <c r="E317" s="506"/>
      <c r="F317" s="506"/>
      <c r="G317" s="506"/>
      <c r="H317" s="506"/>
      <c r="I317" s="506"/>
      <c r="J317" s="506"/>
      <c r="K317" s="506"/>
      <c r="L317" s="506"/>
      <c r="M317" s="506"/>
      <c r="N317" s="506"/>
      <c r="O317" s="506"/>
      <c r="P317" s="506"/>
      <c r="Q317" s="506"/>
      <c r="R317" s="506"/>
      <c r="S317" s="506"/>
      <c r="T317" s="506"/>
      <c r="U317" s="506"/>
      <c r="V317" s="506"/>
      <c r="W317" s="506"/>
      <c r="X317" s="506"/>
      <c r="Y317" s="506"/>
      <c r="Z317" s="506"/>
      <c r="AA317" s="506"/>
      <c r="AB317" s="506"/>
      <c r="AC317" s="506"/>
      <c r="AD317" s="506"/>
      <c r="AE317" s="506"/>
    </row>
    <row r="318" ht="16.5" customHeight="1">
      <c r="A318" s="506"/>
      <c r="B318" s="506"/>
      <c r="C318" s="506"/>
      <c r="D318" s="506"/>
      <c r="E318" s="506"/>
      <c r="F318" s="506"/>
      <c r="G318" s="506"/>
      <c r="H318" s="506"/>
      <c r="I318" s="506"/>
      <c r="J318" s="506"/>
      <c r="K318" s="506"/>
      <c r="L318" s="506"/>
      <c r="M318" s="506"/>
      <c r="N318" s="506"/>
      <c r="O318" s="506"/>
      <c r="P318" s="506"/>
      <c r="Q318" s="506"/>
      <c r="R318" s="506"/>
      <c r="S318" s="506"/>
      <c r="T318" s="506"/>
      <c r="U318" s="506"/>
      <c r="V318" s="506"/>
      <c r="W318" s="506"/>
      <c r="X318" s="506"/>
      <c r="Y318" s="506"/>
      <c r="Z318" s="506"/>
      <c r="AA318" s="506"/>
      <c r="AB318" s="506"/>
      <c r="AC318" s="506"/>
      <c r="AD318" s="506"/>
      <c r="AE318" s="506"/>
    </row>
    <row r="319" ht="16.5" customHeight="1">
      <c r="A319" s="506"/>
      <c r="B319" s="506"/>
      <c r="C319" s="506"/>
      <c r="D319" s="506"/>
      <c r="E319" s="506"/>
      <c r="F319" s="506"/>
      <c r="G319" s="506"/>
      <c r="H319" s="506"/>
      <c r="I319" s="506"/>
      <c r="J319" s="506"/>
      <c r="K319" s="506"/>
      <c r="L319" s="506"/>
      <c r="M319" s="506"/>
      <c r="N319" s="506"/>
      <c r="O319" s="506"/>
      <c r="P319" s="506"/>
      <c r="Q319" s="506"/>
      <c r="R319" s="506"/>
      <c r="S319" s="506"/>
      <c r="T319" s="506"/>
      <c r="U319" s="506"/>
      <c r="V319" s="506"/>
      <c r="W319" s="506"/>
      <c r="X319" s="506"/>
      <c r="Y319" s="506"/>
      <c r="Z319" s="506"/>
      <c r="AA319" s="506"/>
      <c r="AB319" s="506"/>
      <c r="AC319" s="506"/>
      <c r="AD319" s="506"/>
      <c r="AE319" s="506"/>
    </row>
    <row r="320" ht="16.5" customHeight="1">
      <c r="A320" s="506"/>
      <c r="B320" s="506"/>
      <c r="C320" s="506"/>
      <c r="D320" s="506"/>
      <c r="E320" s="506"/>
      <c r="F320" s="506"/>
      <c r="G320" s="506"/>
      <c r="H320" s="506"/>
      <c r="I320" s="506"/>
      <c r="J320" s="506"/>
      <c r="K320" s="506"/>
      <c r="L320" s="506"/>
      <c r="M320" s="506"/>
      <c r="N320" s="506"/>
      <c r="O320" s="506"/>
      <c r="P320" s="506"/>
      <c r="Q320" s="506"/>
      <c r="R320" s="506"/>
      <c r="S320" s="506"/>
      <c r="T320" s="506"/>
      <c r="U320" s="506"/>
      <c r="V320" s="506"/>
      <c r="W320" s="506"/>
      <c r="X320" s="506"/>
      <c r="Y320" s="506"/>
      <c r="Z320" s="506"/>
      <c r="AA320" s="506"/>
      <c r="AB320" s="506"/>
      <c r="AC320" s="506"/>
      <c r="AD320" s="506"/>
      <c r="AE320" s="506"/>
    </row>
    <row r="321" ht="16.5" customHeight="1">
      <c r="A321" s="506"/>
      <c r="B321" s="506"/>
      <c r="C321" s="506"/>
      <c r="D321" s="506"/>
      <c r="E321" s="506"/>
      <c r="F321" s="506"/>
      <c r="G321" s="506"/>
      <c r="H321" s="506"/>
      <c r="I321" s="506"/>
      <c r="J321" s="506"/>
      <c r="K321" s="506"/>
      <c r="L321" s="506"/>
      <c r="M321" s="506"/>
      <c r="N321" s="506"/>
      <c r="O321" s="506"/>
      <c r="P321" s="506"/>
      <c r="Q321" s="506"/>
      <c r="R321" s="506"/>
      <c r="S321" s="506"/>
      <c r="T321" s="506"/>
      <c r="U321" s="506"/>
      <c r="V321" s="506"/>
      <c r="W321" s="506"/>
      <c r="X321" s="506"/>
      <c r="Y321" s="506"/>
      <c r="Z321" s="506"/>
      <c r="AA321" s="506"/>
      <c r="AB321" s="506"/>
      <c r="AC321" s="506"/>
      <c r="AD321" s="506"/>
      <c r="AE321" s="506"/>
    </row>
    <row r="322" ht="16.5" customHeight="1">
      <c r="A322" s="506"/>
      <c r="B322" s="506"/>
      <c r="C322" s="506"/>
      <c r="D322" s="506"/>
      <c r="E322" s="506"/>
      <c r="F322" s="506"/>
      <c r="G322" s="506"/>
      <c r="H322" s="506"/>
      <c r="I322" s="506"/>
      <c r="J322" s="506"/>
      <c r="K322" s="506"/>
      <c r="L322" s="506"/>
      <c r="M322" s="506"/>
      <c r="N322" s="506"/>
      <c r="O322" s="506"/>
      <c r="P322" s="506"/>
      <c r="Q322" s="506"/>
      <c r="R322" s="506"/>
      <c r="S322" s="506"/>
      <c r="T322" s="506"/>
      <c r="U322" s="506"/>
      <c r="V322" s="506"/>
      <c r="W322" s="506"/>
      <c r="X322" s="506"/>
      <c r="Y322" s="506"/>
      <c r="Z322" s="506"/>
      <c r="AA322" s="506"/>
      <c r="AB322" s="506"/>
      <c r="AC322" s="506"/>
      <c r="AD322" s="506"/>
      <c r="AE322" s="506"/>
    </row>
    <row r="323" ht="16.5" customHeight="1">
      <c r="A323" s="506"/>
      <c r="B323" s="506"/>
      <c r="C323" s="506"/>
      <c r="D323" s="506"/>
      <c r="E323" s="506"/>
      <c r="F323" s="506"/>
      <c r="G323" s="506"/>
      <c r="H323" s="506"/>
      <c r="I323" s="506"/>
      <c r="J323" s="506"/>
      <c r="K323" s="506"/>
      <c r="L323" s="506"/>
      <c r="M323" s="506"/>
      <c r="N323" s="506"/>
      <c r="O323" s="506"/>
      <c r="P323" s="506"/>
      <c r="Q323" s="506"/>
      <c r="R323" s="506"/>
      <c r="S323" s="506"/>
      <c r="T323" s="506"/>
      <c r="U323" s="506"/>
      <c r="V323" s="506"/>
      <c r="W323" s="506"/>
      <c r="X323" s="506"/>
      <c r="Y323" s="506"/>
      <c r="Z323" s="506"/>
      <c r="AA323" s="506"/>
      <c r="AB323" s="506"/>
      <c r="AC323" s="506"/>
      <c r="AD323" s="506"/>
      <c r="AE323" s="506"/>
    </row>
    <row r="324" ht="16.5" customHeight="1">
      <c r="A324" s="506"/>
      <c r="B324" s="506"/>
      <c r="C324" s="506"/>
      <c r="D324" s="506"/>
      <c r="E324" s="506"/>
      <c r="F324" s="506"/>
      <c r="G324" s="506"/>
      <c r="H324" s="506"/>
      <c r="I324" s="506"/>
      <c r="J324" s="506"/>
      <c r="K324" s="506"/>
      <c r="L324" s="506"/>
      <c r="M324" s="506"/>
      <c r="N324" s="506"/>
      <c r="O324" s="506"/>
      <c r="P324" s="506"/>
      <c r="Q324" s="506"/>
      <c r="R324" s="506"/>
      <c r="S324" s="506"/>
      <c r="T324" s="506"/>
      <c r="U324" s="506"/>
      <c r="V324" s="506"/>
      <c r="W324" s="506"/>
      <c r="X324" s="506"/>
      <c r="Y324" s="506"/>
      <c r="Z324" s="506"/>
      <c r="AA324" s="506"/>
      <c r="AB324" s="506"/>
      <c r="AC324" s="506"/>
      <c r="AD324" s="506"/>
      <c r="AE324" s="506"/>
    </row>
    <row r="325" ht="16.5" customHeight="1">
      <c r="A325" s="506"/>
      <c r="B325" s="506"/>
      <c r="C325" s="506"/>
      <c r="D325" s="506"/>
      <c r="E325" s="506"/>
      <c r="F325" s="506"/>
      <c r="G325" s="506"/>
      <c r="H325" s="506"/>
      <c r="I325" s="506"/>
      <c r="J325" s="506"/>
      <c r="K325" s="506"/>
      <c r="L325" s="506"/>
      <c r="M325" s="506"/>
      <c r="N325" s="506"/>
      <c r="O325" s="506"/>
      <c r="P325" s="506"/>
      <c r="Q325" s="506"/>
      <c r="R325" s="506"/>
      <c r="S325" s="506"/>
      <c r="T325" s="506"/>
      <c r="U325" s="506"/>
      <c r="V325" s="506"/>
      <c r="W325" s="506"/>
      <c r="X325" s="506"/>
      <c r="Y325" s="506"/>
      <c r="Z325" s="506"/>
      <c r="AA325" s="506"/>
      <c r="AB325" s="506"/>
      <c r="AC325" s="506"/>
      <c r="AD325" s="506"/>
      <c r="AE325" s="506"/>
    </row>
    <row r="326" ht="16.5" customHeight="1">
      <c r="A326" s="506"/>
      <c r="B326" s="506"/>
      <c r="C326" s="506"/>
      <c r="D326" s="506"/>
      <c r="E326" s="506"/>
      <c r="F326" s="506"/>
      <c r="G326" s="506"/>
      <c r="H326" s="506"/>
      <c r="I326" s="506"/>
      <c r="J326" s="506"/>
      <c r="K326" s="506"/>
      <c r="L326" s="506"/>
      <c r="M326" s="506"/>
      <c r="N326" s="506"/>
      <c r="O326" s="506"/>
      <c r="P326" s="506"/>
      <c r="Q326" s="506"/>
      <c r="R326" s="506"/>
      <c r="S326" s="506"/>
      <c r="T326" s="506"/>
      <c r="U326" s="506"/>
      <c r="V326" s="506"/>
      <c r="W326" s="506"/>
      <c r="X326" s="506"/>
      <c r="Y326" s="506"/>
      <c r="Z326" s="506"/>
      <c r="AA326" s="506"/>
      <c r="AB326" s="506"/>
      <c r="AC326" s="506"/>
      <c r="AD326" s="506"/>
      <c r="AE326" s="506"/>
    </row>
    <row r="327" ht="16.5" customHeight="1">
      <c r="A327" s="506"/>
      <c r="B327" s="506"/>
      <c r="C327" s="506"/>
      <c r="D327" s="506"/>
      <c r="E327" s="506"/>
      <c r="F327" s="506"/>
      <c r="G327" s="506"/>
      <c r="H327" s="506"/>
      <c r="I327" s="506"/>
      <c r="J327" s="506"/>
      <c r="K327" s="506"/>
      <c r="L327" s="506"/>
      <c r="M327" s="506"/>
      <c r="N327" s="506"/>
      <c r="O327" s="506"/>
      <c r="P327" s="506"/>
      <c r="Q327" s="506"/>
      <c r="R327" s="506"/>
      <c r="S327" s="506"/>
      <c r="T327" s="506"/>
      <c r="U327" s="506"/>
      <c r="V327" s="506"/>
      <c r="W327" s="506"/>
      <c r="X327" s="506"/>
      <c r="Y327" s="506"/>
      <c r="Z327" s="506"/>
      <c r="AA327" s="506"/>
      <c r="AB327" s="506"/>
      <c r="AC327" s="506"/>
      <c r="AD327" s="506"/>
      <c r="AE327" s="506"/>
    </row>
    <row r="328" ht="16.5" customHeight="1">
      <c r="A328" s="506"/>
      <c r="B328" s="506"/>
      <c r="C328" s="506"/>
      <c r="D328" s="506"/>
      <c r="E328" s="506"/>
      <c r="F328" s="506"/>
      <c r="G328" s="506"/>
      <c r="H328" s="506"/>
      <c r="I328" s="506"/>
      <c r="J328" s="506"/>
      <c r="K328" s="506"/>
      <c r="L328" s="506"/>
      <c r="M328" s="506"/>
      <c r="N328" s="506"/>
      <c r="O328" s="506"/>
      <c r="P328" s="506"/>
      <c r="Q328" s="506"/>
      <c r="R328" s="506"/>
      <c r="S328" s="506"/>
      <c r="T328" s="506"/>
      <c r="U328" s="506"/>
      <c r="V328" s="506"/>
      <c r="W328" s="506"/>
      <c r="X328" s="506"/>
      <c r="Y328" s="506"/>
      <c r="Z328" s="506"/>
      <c r="AA328" s="506"/>
      <c r="AB328" s="506"/>
      <c r="AC328" s="506"/>
      <c r="AD328" s="506"/>
      <c r="AE328" s="506"/>
    </row>
    <row r="329" ht="16.5" customHeight="1">
      <c r="A329" s="506"/>
      <c r="B329" s="506"/>
      <c r="C329" s="506"/>
      <c r="D329" s="506"/>
      <c r="E329" s="506"/>
      <c r="F329" s="506"/>
      <c r="G329" s="506"/>
      <c r="H329" s="506"/>
      <c r="I329" s="506"/>
      <c r="J329" s="506"/>
      <c r="K329" s="506"/>
      <c r="L329" s="506"/>
      <c r="M329" s="506"/>
      <c r="N329" s="506"/>
      <c r="O329" s="506"/>
      <c r="P329" s="506"/>
      <c r="Q329" s="506"/>
      <c r="R329" s="506"/>
      <c r="S329" s="506"/>
      <c r="T329" s="506"/>
      <c r="U329" s="506"/>
      <c r="V329" s="506"/>
      <c r="W329" s="506"/>
      <c r="X329" s="506"/>
      <c r="Y329" s="506"/>
      <c r="Z329" s="506"/>
      <c r="AA329" s="506"/>
      <c r="AB329" s="506"/>
      <c r="AC329" s="506"/>
      <c r="AD329" s="506"/>
      <c r="AE329" s="506"/>
    </row>
    <row r="330" ht="16.5" customHeight="1">
      <c r="A330" s="506"/>
      <c r="B330" s="506"/>
      <c r="C330" s="506"/>
      <c r="D330" s="506"/>
      <c r="E330" s="506"/>
      <c r="F330" s="506"/>
      <c r="G330" s="506"/>
      <c r="H330" s="506"/>
      <c r="I330" s="506"/>
      <c r="J330" s="506"/>
      <c r="K330" s="506"/>
      <c r="L330" s="506"/>
      <c r="M330" s="506"/>
      <c r="N330" s="506"/>
      <c r="O330" s="506"/>
      <c r="P330" s="506"/>
      <c r="Q330" s="506"/>
      <c r="R330" s="506"/>
      <c r="S330" s="506"/>
      <c r="T330" s="506"/>
      <c r="U330" s="506"/>
      <c r="V330" s="506"/>
      <c r="W330" s="506"/>
      <c r="X330" s="506"/>
      <c r="Y330" s="506"/>
      <c r="Z330" s="506"/>
      <c r="AA330" s="506"/>
      <c r="AB330" s="506"/>
      <c r="AC330" s="506"/>
      <c r="AD330" s="506"/>
      <c r="AE330" s="506"/>
    </row>
    <row r="331" ht="16.5" customHeight="1">
      <c r="A331" s="506"/>
      <c r="B331" s="506"/>
      <c r="C331" s="506"/>
      <c r="D331" s="506"/>
      <c r="E331" s="506"/>
      <c r="F331" s="506"/>
      <c r="G331" s="506"/>
      <c r="H331" s="506"/>
      <c r="I331" s="506"/>
      <c r="J331" s="506"/>
      <c r="K331" s="506"/>
      <c r="L331" s="506"/>
      <c r="M331" s="506"/>
      <c r="N331" s="506"/>
      <c r="O331" s="506"/>
      <c r="P331" s="506"/>
      <c r="Q331" s="506"/>
      <c r="R331" s="506"/>
      <c r="S331" s="506"/>
      <c r="T331" s="506"/>
      <c r="U331" s="506"/>
      <c r="V331" s="506"/>
      <c r="W331" s="506"/>
      <c r="X331" s="506"/>
      <c r="Y331" s="506"/>
      <c r="Z331" s="506"/>
      <c r="AA331" s="506"/>
      <c r="AB331" s="506"/>
      <c r="AC331" s="506"/>
      <c r="AD331" s="506"/>
      <c r="AE331" s="506"/>
    </row>
    <row r="332" ht="16.5" customHeight="1">
      <c r="A332" s="506"/>
      <c r="B332" s="506"/>
      <c r="C332" s="506"/>
      <c r="D332" s="506"/>
      <c r="E332" s="506"/>
      <c r="F332" s="506"/>
      <c r="G332" s="506"/>
      <c r="H332" s="506"/>
      <c r="I332" s="506"/>
      <c r="J332" s="506"/>
      <c r="K332" s="506"/>
      <c r="L332" s="506"/>
      <c r="M332" s="506"/>
      <c r="N332" s="506"/>
      <c r="O332" s="506"/>
      <c r="P332" s="506"/>
      <c r="Q332" s="506"/>
      <c r="R332" s="506"/>
      <c r="S332" s="506"/>
      <c r="T332" s="506"/>
      <c r="U332" s="506"/>
      <c r="V332" s="506"/>
      <c r="W332" s="506"/>
      <c r="X332" s="506"/>
      <c r="Y332" s="506"/>
      <c r="Z332" s="506"/>
      <c r="AA332" s="506"/>
      <c r="AB332" s="506"/>
      <c r="AC332" s="506"/>
      <c r="AD332" s="506"/>
      <c r="AE332" s="506"/>
    </row>
    <row r="333" ht="16.5" customHeight="1">
      <c r="A333" s="506"/>
      <c r="B333" s="506"/>
      <c r="C333" s="506"/>
      <c r="D333" s="506"/>
      <c r="E333" s="506"/>
      <c r="F333" s="506"/>
      <c r="G333" s="506"/>
      <c r="H333" s="506"/>
      <c r="I333" s="506"/>
      <c r="J333" s="506"/>
      <c r="K333" s="506"/>
      <c r="L333" s="506"/>
      <c r="M333" s="506"/>
      <c r="N333" s="506"/>
      <c r="O333" s="506"/>
      <c r="P333" s="506"/>
      <c r="Q333" s="506"/>
      <c r="R333" s="506"/>
      <c r="S333" s="506"/>
      <c r="T333" s="506"/>
      <c r="U333" s="506"/>
      <c r="V333" s="506"/>
      <c r="W333" s="506"/>
      <c r="X333" s="506"/>
      <c r="Y333" s="506"/>
      <c r="Z333" s="506"/>
      <c r="AA333" s="506"/>
      <c r="AB333" s="506"/>
      <c r="AC333" s="506"/>
      <c r="AD333" s="506"/>
      <c r="AE333" s="506"/>
    </row>
    <row r="334" ht="16.5" customHeight="1">
      <c r="A334" s="506"/>
      <c r="B334" s="506"/>
      <c r="C334" s="506"/>
      <c r="D334" s="506"/>
      <c r="E334" s="506"/>
      <c r="F334" s="506"/>
      <c r="G334" s="506"/>
      <c r="H334" s="506"/>
      <c r="I334" s="506"/>
      <c r="J334" s="506"/>
      <c r="K334" s="506"/>
      <c r="L334" s="506"/>
      <c r="M334" s="506"/>
      <c r="N334" s="506"/>
      <c r="O334" s="506"/>
      <c r="P334" s="506"/>
      <c r="Q334" s="506"/>
      <c r="R334" s="506"/>
      <c r="S334" s="506"/>
      <c r="T334" s="506"/>
      <c r="U334" s="506"/>
      <c r="V334" s="506"/>
      <c r="W334" s="506"/>
      <c r="X334" s="506"/>
      <c r="Y334" s="506"/>
      <c r="Z334" s="506"/>
      <c r="AA334" s="506"/>
      <c r="AB334" s="506"/>
      <c r="AC334" s="506"/>
      <c r="AD334" s="506"/>
      <c r="AE334" s="506"/>
    </row>
    <row r="335" ht="16.5" customHeight="1">
      <c r="A335" s="506"/>
      <c r="B335" s="506"/>
      <c r="C335" s="506"/>
      <c r="D335" s="506"/>
      <c r="E335" s="506"/>
      <c r="F335" s="506"/>
      <c r="G335" s="506"/>
      <c r="H335" s="506"/>
      <c r="I335" s="506"/>
      <c r="J335" s="506"/>
      <c r="K335" s="506"/>
      <c r="L335" s="506"/>
      <c r="M335" s="506"/>
      <c r="N335" s="506"/>
      <c r="O335" s="506"/>
      <c r="P335" s="506"/>
      <c r="Q335" s="506"/>
      <c r="R335" s="506"/>
      <c r="S335" s="506"/>
      <c r="T335" s="506"/>
      <c r="U335" s="506"/>
      <c r="V335" s="506"/>
      <c r="W335" s="506"/>
      <c r="X335" s="506"/>
      <c r="Y335" s="506"/>
      <c r="Z335" s="506"/>
      <c r="AA335" s="506"/>
      <c r="AB335" s="506"/>
      <c r="AC335" s="506"/>
      <c r="AD335" s="506"/>
      <c r="AE335" s="506"/>
    </row>
    <row r="336" ht="16.5" customHeight="1">
      <c r="A336" s="506"/>
      <c r="B336" s="506"/>
      <c r="C336" s="506"/>
      <c r="D336" s="506"/>
      <c r="E336" s="506"/>
      <c r="F336" s="506"/>
      <c r="G336" s="506"/>
      <c r="H336" s="506"/>
      <c r="I336" s="506"/>
      <c r="J336" s="506"/>
      <c r="K336" s="506"/>
      <c r="L336" s="506"/>
      <c r="M336" s="506"/>
      <c r="N336" s="506"/>
      <c r="O336" s="506"/>
      <c r="P336" s="506"/>
      <c r="Q336" s="506"/>
      <c r="R336" s="506"/>
      <c r="S336" s="506"/>
      <c r="T336" s="506"/>
      <c r="U336" s="506"/>
      <c r="V336" s="506"/>
      <c r="W336" s="506"/>
      <c r="X336" s="506"/>
      <c r="Y336" s="506"/>
      <c r="Z336" s="506"/>
      <c r="AA336" s="506"/>
      <c r="AB336" s="506"/>
      <c r="AC336" s="506"/>
      <c r="AD336" s="506"/>
      <c r="AE336" s="506"/>
    </row>
    <row r="337" ht="16.5" customHeight="1">
      <c r="A337" s="506"/>
      <c r="B337" s="506"/>
      <c r="C337" s="506"/>
      <c r="D337" s="506"/>
      <c r="E337" s="506"/>
      <c r="F337" s="506"/>
      <c r="G337" s="506"/>
      <c r="H337" s="506"/>
      <c r="I337" s="506"/>
      <c r="J337" s="506"/>
      <c r="K337" s="506"/>
      <c r="L337" s="506"/>
      <c r="M337" s="506"/>
      <c r="N337" s="506"/>
      <c r="O337" s="506"/>
      <c r="P337" s="506"/>
      <c r="Q337" s="506"/>
      <c r="R337" s="506"/>
      <c r="S337" s="506"/>
      <c r="T337" s="506"/>
      <c r="U337" s="506"/>
      <c r="V337" s="506"/>
      <c r="W337" s="506"/>
      <c r="X337" s="506"/>
      <c r="Y337" s="506"/>
      <c r="Z337" s="506"/>
      <c r="AA337" s="506"/>
      <c r="AB337" s="506"/>
      <c r="AC337" s="506"/>
      <c r="AD337" s="506"/>
      <c r="AE337" s="506"/>
    </row>
    <row r="338" ht="16.5" customHeight="1">
      <c r="A338" s="506"/>
      <c r="B338" s="506"/>
      <c r="C338" s="506"/>
      <c r="D338" s="506"/>
      <c r="E338" s="506"/>
      <c r="F338" s="506"/>
      <c r="G338" s="506"/>
      <c r="H338" s="506"/>
      <c r="I338" s="506"/>
      <c r="J338" s="506"/>
      <c r="K338" s="506"/>
      <c r="L338" s="506"/>
      <c r="M338" s="506"/>
      <c r="N338" s="506"/>
      <c r="O338" s="506"/>
      <c r="P338" s="506"/>
      <c r="Q338" s="506"/>
      <c r="R338" s="506"/>
      <c r="S338" s="506"/>
      <c r="T338" s="506"/>
      <c r="U338" s="506"/>
      <c r="V338" s="506"/>
      <c r="W338" s="506"/>
      <c r="X338" s="506"/>
      <c r="Y338" s="506"/>
      <c r="Z338" s="506"/>
      <c r="AA338" s="506"/>
      <c r="AB338" s="506"/>
      <c r="AC338" s="506"/>
      <c r="AD338" s="506"/>
      <c r="AE338" s="506"/>
    </row>
    <row r="339" ht="16.5" customHeight="1">
      <c r="A339" s="506"/>
      <c r="B339" s="506"/>
      <c r="C339" s="506"/>
      <c r="D339" s="506"/>
      <c r="E339" s="506"/>
      <c r="F339" s="506"/>
      <c r="G339" s="506"/>
      <c r="H339" s="506"/>
      <c r="I339" s="506"/>
      <c r="J339" s="506"/>
      <c r="K339" s="506"/>
      <c r="L339" s="506"/>
      <c r="M339" s="506"/>
      <c r="N339" s="506"/>
      <c r="O339" s="506"/>
      <c r="P339" s="506"/>
      <c r="Q339" s="506"/>
      <c r="R339" s="506"/>
      <c r="S339" s="506"/>
      <c r="T339" s="506"/>
      <c r="U339" s="506"/>
      <c r="V339" s="506"/>
      <c r="W339" s="506"/>
      <c r="X339" s="506"/>
      <c r="Y339" s="506"/>
      <c r="Z339" s="506"/>
      <c r="AA339" s="506"/>
      <c r="AB339" s="506"/>
      <c r="AC339" s="506"/>
      <c r="AD339" s="506"/>
      <c r="AE339" s="506"/>
    </row>
    <row r="340" ht="16.5" customHeight="1">
      <c r="A340" s="506"/>
      <c r="B340" s="506"/>
      <c r="C340" s="506"/>
      <c r="D340" s="506"/>
      <c r="E340" s="506"/>
      <c r="F340" s="506"/>
      <c r="G340" s="506"/>
      <c r="H340" s="506"/>
      <c r="I340" s="506"/>
      <c r="J340" s="506"/>
      <c r="K340" s="506"/>
      <c r="L340" s="506"/>
      <c r="M340" s="506"/>
      <c r="N340" s="506"/>
      <c r="O340" s="506"/>
      <c r="P340" s="506"/>
      <c r="Q340" s="506"/>
      <c r="R340" s="506"/>
      <c r="S340" s="506"/>
      <c r="T340" s="506"/>
      <c r="U340" s="506"/>
      <c r="V340" s="506"/>
      <c r="W340" s="506"/>
      <c r="X340" s="506"/>
      <c r="Y340" s="506"/>
      <c r="Z340" s="506"/>
      <c r="AA340" s="506"/>
      <c r="AB340" s="506"/>
      <c r="AC340" s="506"/>
      <c r="AD340" s="506"/>
      <c r="AE340" s="506"/>
    </row>
    <row r="341" ht="16.5" customHeight="1">
      <c r="A341" s="506"/>
      <c r="B341" s="506"/>
      <c r="C341" s="506"/>
      <c r="D341" s="506"/>
      <c r="E341" s="506"/>
      <c r="F341" s="506"/>
      <c r="G341" s="506"/>
      <c r="H341" s="506"/>
      <c r="I341" s="506"/>
      <c r="J341" s="506"/>
      <c r="K341" s="506"/>
      <c r="L341" s="506"/>
      <c r="M341" s="506"/>
      <c r="N341" s="506"/>
      <c r="O341" s="506"/>
      <c r="P341" s="506"/>
      <c r="Q341" s="506"/>
      <c r="R341" s="506"/>
      <c r="S341" s="506"/>
      <c r="T341" s="506"/>
      <c r="U341" s="506"/>
      <c r="V341" s="506"/>
      <c r="W341" s="506"/>
      <c r="X341" s="506"/>
      <c r="Y341" s="506"/>
      <c r="Z341" s="506"/>
      <c r="AA341" s="506"/>
      <c r="AB341" s="506"/>
      <c r="AC341" s="506"/>
      <c r="AD341" s="506"/>
      <c r="AE341" s="506"/>
    </row>
    <row r="342" ht="16.5" customHeight="1">
      <c r="A342" s="506"/>
      <c r="B342" s="506"/>
      <c r="C342" s="506"/>
      <c r="D342" s="506"/>
      <c r="E342" s="506"/>
      <c r="F342" s="506"/>
      <c r="G342" s="506"/>
      <c r="H342" s="506"/>
      <c r="I342" s="506"/>
      <c r="J342" s="506"/>
      <c r="K342" s="506"/>
      <c r="L342" s="506"/>
      <c r="M342" s="506"/>
      <c r="N342" s="506"/>
      <c r="O342" s="506"/>
      <c r="P342" s="506"/>
      <c r="Q342" s="506"/>
      <c r="R342" s="506"/>
      <c r="S342" s="506"/>
      <c r="T342" s="506"/>
      <c r="U342" s="506"/>
      <c r="V342" s="506"/>
      <c r="W342" s="506"/>
      <c r="X342" s="506"/>
      <c r="Y342" s="506"/>
      <c r="Z342" s="506"/>
      <c r="AA342" s="506"/>
      <c r="AB342" s="506"/>
      <c r="AC342" s="506"/>
      <c r="AD342" s="506"/>
      <c r="AE342" s="506"/>
    </row>
    <row r="343" ht="16.5" customHeight="1">
      <c r="A343" s="506"/>
      <c r="B343" s="506"/>
      <c r="C343" s="506"/>
      <c r="D343" s="506"/>
      <c r="E343" s="506"/>
      <c r="F343" s="506"/>
      <c r="G343" s="506"/>
      <c r="H343" s="506"/>
      <c r="I343" s="506"/>
      <c r="J343" s="506"/>
      <c r="K343" s="506"/>
      <c r="L343" s="506"/>
      <c r="M343" s="506"/>
      <c r="N343" s="506"/>
      <c r="O343" s="506"/>
      <c r="P343" s="506"/>
      <c r="Q343" s="506"/>
      <c r="R343" s="506"/>
      <c r="S343" s="506"/>
      <c r="T343" s="506"/>
      <c r="U343" s="506"/>
      <c r="V343" s="506"/>
      <c r="W343" s="506"/>
      <c r="X343" s="506"/>
      <c r="Y343" s="506"/>
      <c r="Z343" s="506"/>
      <c r="AA343" s="506"/>
      <c r="AB343" s="506"/>
      <c r="AC343" s="506"/>
      <c r="AD343" s="506"/>
      <c r="AE343" s="506"/>
    </row>
    <row r="344" ht="16.5" customHeight="1">
      <c r="A344" s="506"/>
      <c r="B344" s="506"/>
      <c r="C344" s="506"/>
      <c r="D344" s="506"/>
      <c r="E344" s="506"/>
      <c r="F344" s="506"/>
      <c r="G344" s="506"/>
      <c r="H344" s="506"/>
      <c r="I344" s="506"/>
      <c r="J344" s="506"/>
      <c r="K344" s="506"/>
      <c r="L344" s="506"/>
      <c r="M344" s="506"/>
      <c r="N344" s="506"/>
      <c r="O344" s="506"/>
      <c r="P344" s="506"/>
      <c r="Q344" s="506"/>
      <c r="R344" s="506"/>
      <c r="S344" s="506"/>
      <c r="T344" s="506"/>
      <c r="U344" s="506"/>
      <c r="V344" s="506"/>
      <c r="W344" s="506"/>
      <c r="X344" s="506"/>
      <c r="Y344" s="506"/>
      <c r="Z344" s="506"/>
      <c r="AA344" s="506"/>
      <c r="AB344" s="506"/>
      <c r="AC344" s="506"/>
      <c r="AD344" s="506"/>
      <c r="AE344" s="506"/>
    </row>
    <row r="345" ht="16.5" customHeight="1">
      <c r="A345" s="506"/>
      <c r="B345" s="506"/>
      <c r="C345" s="506"/>
      <c r="D345" s="506"/>
      <c r="E345" s="506"/>
      <c r="F345" s="506"/>
      <c r="G345" s="506"/>
      <c r="H345" s="506"/>
      <c r="I345" s="506"/>
      <c r="J345" s="506"/>
      <c r="K345" s="506"/>
      <c r="L345" s="506"/>
      <c r="M345" s="506"/>
      <c r="N345" s="506"/>
      <c r="O345" s="506"/>
      <c r="P345" s="506"/>
      <c r="Q345" s="506"/>
      <c r="R345" s="506"/>
      <c r="S345" s="506"/>
      <c r="T345" s="506"/>
      <c r="U345" s="506"/>
      <c r="V345" s="506"/>
      <c r="W345" s="506"/>
      <c r="X345" s="506"/>
      <c r="Y345" s="506"/>
      <c r="Z345" s="506"/>
      <c r="AA345" s="506"/>
      <c r="AB345" s="506"/>
      <c r="AC345" s="506"/>
      <c r="AD345" s="506"/>
      <c r="AE345" s="506"/>
    </row>
    <row r="346" ht="16.5" customHeight="1">
      <c r="A346" s="506"/>
      <c r="B346" s="506"/>
      <c r="C346" s="506"/>
      <c r="D346" s="506"/>
      <c r="E346" s="506"/>
      <c r="F346" s="506"/>
      <c r="G346" s="506"/>
      <c r="H346" s="506"/>
      <c r="I346" s="506"/>
      <c r="J346" s="506"/>
      <c r="K346" s="506"/>
      <c r="L346" s="506"/>
      <c r="M346" s="506"/>
      <c r="N346" s="506"/>
      <c r="O346" s="506"/>
      <c r="P346" s="506"/>
      <c r="Q346" s="506"/>
      <c r="R346" s="506"/>
      <c r="S346" s="506"/>
      <c r="T346" s="506"/>
      <c r="U346" s="506"/>
      <c r="V346" s="506"/>
      <c r="W346" s="506"/>
      <c r="X346" s="506"/>
      <c r="Y346" s="506"/>
      <c r="Z346" s="506"/>
      <c r="AA346" s="506"/>
      <c r="AB346" s="506"/>
      <c r="AC346" s="506"/>
      <c r="AD346" s="506"/>
      <c r="AE346" s="506"/>
    </row>
    <row r="347" ht="16.5" customHeight="1">
      <c r="A347" s="506"/>
      <c r="B347" s="506"/>
      <c r="C347" s="506"/>
      <c r="D347" s="506"/>
      <c r="E347" s="506"/>
      <c r="F347" s="506"/>
      <c r="G347" s="506"/>
      <c r="H347" s="506"/>
      <c r="I347" s="506"/>
      <c r="J347" s="506"/>
      <c r="K347" s="506"/>
      <c r="L347" s="506"/>
      <c r="M347" s="506"/>
      <c r="N347" s="506"/>
      <c r="O347" s="506"/>
      <c r="P347" s="506"/>
      <c r="Q347" s="506"/>
      <c r="R347" s="506"/>
      <c r="S347" s="506"/>
      <c r="T347" s="506"/>
      <c r="U347" s="506"/>
      <c r="V347" s="506"/>
      <c r="W347" s="506"/>
      <c r="X347" s="506"/>
      <c r="Y347" s="506"/>
      <c r="Z347" s="506"/>
      <c r="AA347" s="506"/>
      <c r="AB347" s="506"/>
      <c r="AC347" s="506"/>
      <c r="AD347" s="506"/>
      <c r="AE347" s="506"/>
    </row>
    <row r="348" ht="16.5" customHeight="1">
      <c r="A348" s="506"/>
      <c r="B348" s="506"/>
      <c r="C348" s="506"/>
      <c r="D348" s="506"/>
      <c r="E348" s="506"/>
      <c r="F348" s="506"/>
      <c r="G348" s="506"/>
      <c r="H348" s="506"/>
      <c r="I348" s="506"/>
      <c r="J348" s="506"/>
      <c r="K348" s="506"/>
      <c r="L348" s="506"/>
      <c r="M348" s="506"/>
      <c r="N348" s="506"/>
      <c r="O348" s="506"/>
      <c r="P348" s="506"/>
      <c r="Q348" s="506"/>
      <c r="R348" s="506"/>
      <c r="S348" s="506"/>
      <c r="T348" s="506"/>
      <c r="U348" s="506"/>
      <c r="V348" s="506"/>
      <c r="W348" s="506"/>
      <c r="X348" s="506"/>
      <c r="Y348" s="506"/>
      <c r="Z348" s="506"/>
      <c r="AA348" s="506"/>
      <c r="AB348" s="506"/>
      <c r="AC348" s="506"/>
      <c r="AD348" s="506"/>
      <c r="AE348" s="506"/>
    </row>
    <row r="349" ht="16.5" customHeight="1">
      <c r="A349" s="506"/>
      <c r="B349" s="506"/>
      <c r="C349" s="506"/>
      <c r="D349" s="506"/>
      <c r="E349" s="506"/>
      <c r="F349" s="506"/>
      <c r="G349" s="506"/>
      <c r="H349" s="506"/>
      <c r="I349" s="506"/>
      <c r="J349" s="506"/>
      <c r="K349" s="506"/>
      <c r="L349" s="506"/>
      <c r="M349" s="506"/>
      <c r="N349" s="506"/>
      <c r="O349" s="506"/>
      <c r="P349" s="506"/>
      <c r="Q349" s="506"/>
      <c r="R349" s="506"/>
      <c r="S349" s="506"/>
      <c r="T349" s="506"/>
      <c r="U349" s="506"/>
      <c r="V349" s="506"/>
      <c r="W349" s="506"/>
      <c r="X349" s="506"/>
      <c r="Y349" s="506"/>
      <c r="Z349" s="506"/>
      <c r="AA349" s="506"/>
      <c r="AB349" s="506"/>
      <c r="AC349" s="506"/>
      <c r="AD349" s="506"/>
      <c r="AE349" s="506"/>
    </row>
    <row r="350" ht="16.5" customHeight="1">
      <c r="A350" s="506"/>
      <c r="B350" s="506"/>
      <c r="C350" s="506"/>
      <c r="D350" s="506"/>
      <c r="E350" s="506"/>
      <c r="F350" s="506"/>
      <c r="G350" s="506"/>
      <c r="H350" s="506"/>
      <c r="I350" s="506"/>
      <c r="J350" s="506"/>
      <c r="K350" s="506"/>
      <c r="L350" s="506"/>
      <c r="M350" s="506"/>
      <c r="N350" s="506"/>
      <c r="O350" s="506"/>
      <c r="P350" s="506"/>
      <c r="Q350" s="506"/>
      <c r="R350" s="506"/>
      <c r="S350" s="506"/>
      <c r="T350" s="506"/>
      <c r="U350" s="506"/>
      <c r="V350" s="506"/>
      <c r="W350" s="506"/>
      <c r="X350" s="506"/>
      <c r="Y350" s="506"/>
      <c r="Z350" s="506"/>
      <c r="AA350" s="506"/>
      <c r="AB350" s="506"/>
      <c r="AC350" s="506"/>
      <c r="AD350" s="506"/>
      <c r="AE350" s="506"/>
    </row>
    <row r="351" ht="16.5" customHeight="1">
      <c r="A351" s="506"/>
      <c r="B351" s="506"/>
      <c r="C351" s="506"/>
      <c r="D351" s="506"/>
      <c r="E351" s="506"/>
      <c r="F351" s="506"/>
      <c r="G351" s="506"/>
      <c r="H351" s="506"/>
      <c r="I351" s="506"/>
      <c r="J351" s="506"/>
      <c r="K351" s="506"/>
      <c r="L351" s="506"/>
      <c r="M351" s="506"/>
      <c r="N351" s="506"/>
      <c r="O351" s="506"/>
      <c r="P351" s="506"/>
      <c r="Q351" s="506"/>
      <c r="R351" s="506"/>
      <c r="S351" s="506"/>
      <c r="T351" s="506"/>
      <c r="U351" s="506"/>
      <c r="V351" s="506"/>
      <c r="W351" s="506"/>
      <c r="X351" s="506"/>
      <c r="Y351" s="506"/>
      <c r="Z351" s="506"/>
      <c r="AA351" s="506"/>
      <c r="AB351" s="506"/>
      <c r="AC351" s="506"/>
      <c r="AD351" s="506"/>
      <c r="AE351" s="506"/>
    </row>
    <row r="352" ht="16.5" customHeight="1">
      <c r="A352" s="506"/>
      <c r="B352" s="506"/>
      <c r="C352" s="506"/>
      <c r="D352" s="506"/>
      <c r="E352" s="506"/>
      <c r="F352" s="506"/>
      <c r="G352" s="506"/>
      <c r="H352" s="506"/>
      <c r="I352" s="506"/>
      <c r="J352" s="506"/>
      <c r="K352" s="506"/>
      <c r="L352" s="506"/>
      <c r="M352" s="506"/>
      <c r="N352" s="506"/>
      <c r="O352" s="506"/>
      <c r="P352" s="506"/>
      <c r="Q352" s="506"/>
      <c r="R352" s="506"/>
      <c r="S352" s="506"/>
      <c r="T352" s="506"/>
      <c r="U352" s="506"/>
      <c r="V352" s="506"/>
      <c r="W352" s="506"/>
      <c r="X352" s="506"/>
      <c r="Y352" s="506"/>
      <c r="Z352" s="506"/>
      <c r="AA352" s="506"/>
      <c r="AB352" s="506"/>
      <c r="AC352" s="506"/>
      <c r="AD352" s="506"/>
      <c r="AE352" s="506"/>
    </row>
    <row r="353" ht="16.5" customHeight="1">
      <c r="A353" s="506"/>
      <c r="B353" s="506"/>
      <c r="C353" s="506"/>
      <c r="D353" s="506"/>
      <c r="E353" s="506"/>
      <c r="F353" s="506"/>
      <c r="G353" s="506"/>
      <c r="H353" s="506"/>
      <c r="I353" s="506"/>
      <c r="J353" s="506"/>
      <c r="K353" s="506"/>
      <c r="L353" s="506"/>
      <c r="M353" s="506"/>
      <c r="N353" s="506"/>
      <c r="O353" s="506"/>
      <c r="P353" s="506"/>
      <c r="Q353" s="506"/>
      <c r="R353" s="506"/>
      <c r="S353" s="506"/>
      <c r="T353" s="506"/>
      <c r="U353" s="506"/>
      <c r="V353" s="506"/>
      <c r="W353" s="506"/>
      <c r="X353" s="506"/>
      <c r="Y353" s="506"/>
      <c r="Z353" s="506"/>
      <c r="AA353" s="506"/>
      <c r="AB353" s="506"/>
      <c r="AC353" s="506"/>
      <c r="AD353" s="506"/>
      <c r="AE353" s="506"/>
    </row>
    <row r="354" ht="16.5" customHeight="1">
      <c r="A354" s="506"/>
      <c r="B354" s="506"/>
      <c r="C354" s="506"/>
      <c r="D354" s="506"/>
      <c r="E354" s="506"/>
      <c r="F354" s="506"/>
      <c r="G354" s="506"/>
      <c r="H354" s="506"/>
      <c r="I354" s="506"/>
      <c r="J354" s="506"/>
      <c r="K354" s="506"/>
      <c r="L354" s="506"/>
      <c r="M354" s="506"/>
      <c r="N354" s="506"/>
      <c r="O354" s="506"/>
      <c r="P354" s="506"/>
      <c r="Q354" s="506"/>
      <c r="R354" s="506"/>
      <c r="S354" s="506"/>
      <c r="T354" s="506"/>
      <c r="U354" s="506"/>
      <c r="V354" s="506"/>
      <c r="W354" s="506"/>
      <c r="X354" s="506"/>
      <c r="Y354" s="506"/>
      <c r="Z354" s="506"/>
      <c r="AA354" s="506"/>
      <c r="AB354" s="506"/>
      <c r="AC354" s="506"/>
      <c r="AD354" s="506"/>
      <c r="AE354" s="506"/>
    </row>
    <row r="355" ht="16.5" customHeight="1">
      <c r="A355" s="506"/>
      <c r="B355" s="506"/>
      <c r="C355" s="506"/>
      <c r="D355" s="506"/>
      <c r="E355" s="506"/>
      <c r="F355" s="506"/>
      <c r="G355" s="506"/>
      <c r="H355" s="506"/>
      <c r="I355" s="506"/>
      <c r="J355" s="506"/>
      <c r="K355" s="506"/>
      <c r="L355" s="506"/>
      <c r="M355" s="506"/>
      <c r="N355" s="506"/>
      <c r="O355" s="506"/>
      <c r="P355" s="506"/>
      <c r="Q355" s="506"/>
      <c r="R355" s="506"/>
      <c r="S355" s="506"/>
      <c r="T355" s="506"/>
      <c r="U355" s="506"/>
      <c r="V355" s="506"/>
      <c r="W355" s="506"/>
      <c r="X355" s="506"/>
      <c r="Y355" s="506"/>
      <c r="Z355" s="506"/>
      <c r="AA355" s="506"/>
      <c r="AB355" s="506"/>
      <c r="AC355" s="506"/>
      <c r="AD355" s="506"/>
      <c r="AE355" s="506"/>
    </row>
    <row r="356" ht="16.5" customHeight="1">
      <c r="A356" s="506"/>
      <c r="B356" s="506"/>
      <c r="C356" s="506"/>
      <c r="D356" s="506"/>
      <c r="E356" s="506"/>
      <c r="F356" s="506"/>
      <c r="G356" s="506"/>
      <c r="H356" s="506"/>
      <c r="I356" s="506"/>
      <c r="J356" s="506"/>
      <c r="K356" s="506"/>
      <c r="L356" s="506"/>
      <c r="M356" s="506"/>
      <c r="N356" s="506"/>
      <c r="O356" s="506"/>
      <c r="P356" s="506"/>
      <c r="Q356" s="506"/>
      <c r="R356" s="506"/>
      <c r="S356" s="506"/>
      <c r="T356" s="506"/>
      <c r="U356" s="506"/>
      <c r="V356" s="506"/>
      <c r="W356" s="506"/>
      <c r="X356" s="506"/>
      <c r="Y356" s="506"/>
      <c r="Z356" s="506"/>
      <c r="AA356" s="506"/>
      <c r="AB356" s="506"/>
      <c r="AC356" s="506"/>
      <c r="AD356" s="506"/>
      <c r="AE356" s="506"/>
    </row>
    <row r="357" ht="16.5" customHeight="1">
      <c r="A357" s="506"/>
      <c r="B357" s="506"/>
      <c r="C357" s="506"/>
      <c r="D357" s="506"/>
      <c r="E357" s="506"/>
      <c r="F357" s="506"/>
      <c r="G357" s="506"/>
      <c r="H357" s="506"/>
      <c r="I357" s="506"/>
      <c r="J357" s="506"/>
      <c r="K357" s="506"/>
      <c r="L357" s="506"/>
      <c r="M357" s="506"/>
      <c r="N357" s="506"/>
      <c r="O357" s="506"/>
      <c r="P357" s="506"/>
      <c r="Q357" s="506"/>
      <c r="R357" s="506"/>
      <c r="S357" s="506"/>
      <c r="T357" s="506"/>
      <c r="U357" s="506"/>
      <c r="V357" s="506"/>
      <c r="W357" s="506"/>
      <c r="X357" s="506"/>
      <c r="Y357" s="506"/>
      <c r="Z357" s="506"/>
      <c r="AA357" s="506"/>
      <c r="AB357" s="506"/>
      <c r="AC357" s="506"/>
      <c r="AD357" s="506"/>
      <c r="AE357" s="506"/>
    </row>
    <row r="358" ht="16.5" customHeight="1">
      <c r="A358" s="506"/>
      <c r="B358" s="506"/>
      <c r="C358" s="506"/>
      <c r="D358" s="506"/>
      <c r="E358" s="506"/>
      <c r="F358" s="506"/>
      <c r="G358" s="506"/>
      <c r="H358" s="506"/>
      <c r="I358" s="506"/>
      <c r="J358" s="506"/>
      <c r="K358" s="506"/>
      <c r="L358" s="506"/>
      <c r="M358" s="506"/>
      <c r="N358" s="506"/>
      <c r="O358" s="506"/>
      <c r="P358" s="506"/>
      <c r="Q358" s="506"/>
      <c r="R358" s="506"/>
      <c r="S358" s="506"/>
      <c r="T358" s="506"/>
      <c r="U358" s="506"/>
      <c r="V358" s="506"/>
      <c r="W358" s="506"/>
      <c r="X358" s="506"/>
      <c r="Y358" s="506"/>
      <c r="Z358" s="506"/>
      <c r="AA358" s="506"/>
      <c r="AB358" s="506"/>
      <c r="AC358" s="506"/>
      <c r="AD358" s="506"/>
      <c r="AE358" s="506"/>
    </row>
    <row r="359" ht="16.5" customHeight="1">
      <c r="A359" s="506"/>
      <c r="B359" s="506"/>
      <c r="C359" s="506"/>
      <c r="D359" s="506"/>
      <c r="E359" s="506"/>
      <c r="F359" s="506"/>
      <c r="G359" s="506"/>
      <c r="H359" s="506"/>
      <c r="I359" s="506"/>
      <c r="J359" s="506"/>
      <c r="K359" s="506"/>
      <c r="L359" s="506"/>
      <c r="M359" s="506"/>
      <c r="N359" s="506"/>
      <c r="O359" s="506"/>
      <c r="P359" s="506"/>
      <c r="Q359" s="506"/>
      <c r="R359" s="506"/>
      <c r="S359" s="506"/>
      <c r="T359" s="506"/>
      <c r="U359" s="506"/>
      <c r="V359" s="506"/>
      <c r="W359" s="506"/>
      <c r="X359" s="506"/>
      <c r="Y359" s="506"/>
      <c r="Z359" s="506"/>
      <c r="AA359" s="506"/>
      <c r="AB359" s="506"/>
      <c r="AC359" s="506"/>
      <c r="AD359" s="506"/>
      <c r="AE359" s="506"/>
    </row>
    <row r="360" ht="16.5" customHeight="1">
      <c r="A360" s="506"/>
      <c r="B360" s="506"/>
      <c r="C360" s="506"/>
      <c r="D360" s="506"/>
      <c r="E360" s="506"/>
      <c r="F360" s="506"/>
      <c r="G360" s="506"/>
      <c r="H360" s="506"/>
      <c r="I360" s="506"/>
      <c r="J360" s="506"/>
      <c r="K360" s="506"/>
      <c r="L360" s="506"/>
      <c r="M360" s="506"/>
      <c r="N360" s="506"/>
      <c r="O360" s="506"/>
      <c r="P360" s="506"/>
      <c r="Q360" s="506"/>
      <c r="R360" s="506"/>
      <c r="S360" s="506"/>
      <c r="T360" s="506"/>
      <c r="U360" s="506"/>
      <c r="V360" s="506"/>
      <c r="W360" s="506"/>
      <c r="X360" s="506"/>
      <c r="Y360" s="506"/>
      <c r="Z360" s="506"/>
      <c r="AA360" s="506"/>
      <c r="AB360" s="506"/>
      <c r="AC360" s="506"/>
      <c r="AD360" s="506"/>
      <c r="AE360" s="506"/>
    </row>
    <row r="361" ht="16.5" customHeight="1">
      <c r="A361" s="506"/>
      <c r="B361" s="506"/>
      <c r="C361" s="506"/>
      <c r="D361" s="506"/>
      <c r="E361" s="506"/>
      <c r="F361" s="506"/>
      <c r="G361" s="506"/>
      <c r="H361" s="506"/>
      <c r="I361" s="506"/>
      <c r="J361" s="506"/>
      <c r="K361" s="506"/>
      <c r="L361" s="506"/>
      <c r="M361" s="506"/>
      <c r="N361" s="506"/>
      <c r="O361" s="506"/>
      <c r="P361" s="506"/>
      <c r="Q361" s="506"/>
      <c r="R361" s="506"/>
      <c r="S361" s="506"/>
      <c r="T361" s="506"/>
      <c r="U361" s="506"/>
      <c r="V361" s="506"/>
      <c r="W361" s="506"/>
      <c r="X361" s="506"/>
      <c r="Y361" s="506"/>
      <c r="Z361" s="506"/>
      <c r="AA361" s="506"/>
      <c r="AB361" s="506"/>
      <c r="AC361" s="506"/>
      <c r="AD361" s="506"/>
      <c r="AE361" s="506"/>
    </row>
    <row r="362" ht="16.5" customHeight="1">
      <c r="A362" s="506"/>
      <c r="B362" s="506"/>
      <c r="C362" s="506"/>
      <c r="D362" s="506"/>
      <c r="E362" s="506"/>
      <c r="F362" s="506"/>
      <c r="G362" s="506"/>
      <c r="H362" s="506"/>
      <c r="I362" s="506"/>
      <c r="J362" s="506"/>
      <c r="K362" s="506"/>
      <c r="L362" s="506"/>
      <c r="M362" s="506"/>
      <c r="N362" s="506"/>
      <c r="O362" s="506"/>
      <c r="P362" s="506"/>
      <c r="Q362" s="506"/>
      <c r="R362" s="506"/>
      <c r="S362" s="506"/>
      <c r="T362" s="506"/>
      <c r="U362" s="506"/>
      <c r="V362" s="506"/>
      <c r="W362" s="506"/>
      <c r="X362" s="506"/>
      <c r="Y362" s="506"/>
      <c r="Z362" s="506"/>
      <c r="AA362" s="506"/>
      <c r="AB362" s="506"/>
      <c r="AC362" s="506"/>
      <c r="AD362" s="506"/>
      <c r="AE362" s="506"/>
    </row>
    <row r="363" ht="16.5" customHeight="1">
      <c r="A363" s="506"/>
      <c r="B363" s="506"/>
      <c r="C363" s="506"/>
      <c r="D363" s="506"/>
      <c r="E363" s="506"/>
      <c r="F363" s="506"/>
      <c r="G363" s="506"/>
      <c r="H363" s="506"/>
      <c r="I363" s="506"/>
      <c r="J363" s="506"/>
      <c r="K363" s="506"/>
      <c r="L363" s="506"/>
      <c r="M363" s="506"/>
      <c r="N363" s="506"/>
      <c r="O363" s="506"/>
      <c r="P363" s="506"/>
      <c r="Q363" s="506"/>
      <c r="R363" s="506"/>
      <c r="S363" s="506"/>
      <c r="T363" s="506"/>
      <c r="U363" s="506"/>
      <c r="V363" s="506"/>
      <c r="W363" s="506"/>
      <c r="X363" s="506"/>
      <c r="Y363" s="506"/>
      <c r="Z363" s="506"/>
      <c r="AA363" s="506"/>
      <c r="AB363" s="506"/>
      <c r="AC363" s="506"/>
      <c r="AD363" s="506"/>
      <c r="AE363" s="506"/>
    </row>
    <row r="364" ht="16.5" customHeight="1">
      <c r="A364" s="506"/>
      <c r="B364" s="506"/>
      <c r="C364" s="506"/>
      <c r="D364" s="506"/>
      <c r="E364" s="506"/>
      <c r="F364" s="506"/>
      <c r="G364" s="506"/>
      <c r="H364" s="506"/>
      <c r="I364" s="506"/>
      <c r="J364" s="506"/>
      <c r="K364" s="506"/>
      <c r="L364" s="506"/>
      <c r="M364" s="506"/>
      <c r="N364" s="506"/>
      <c r="O364" s="506"/>
      <c r="P364" s="506"/>
      <c r="Q364" s="506"/>
      <c r="R364" s="506"/>
      <c r="S364" s="506"/>
      <c r="T364" s="506"/>
      <c r="U364" s="506"/>
      <c r="V364" s="506"/>
      <c r="W364" s="506"/>
      <c r="X364" s="506"/>
      <c r="Y364" s="506"/>
      <c r="Z364" s="506"/>
      <c r="AA364" s="506"/>
      <c r="AB364" s="506"/>
      <c r="AC364" s="506"/>
      <c r="AD364" s="506"/>
      <c r="AE364" s="506"/>
    </row>
    <row r="365" ht="16.5" customHeight="1">
      <c r="A365" s="506"/>
      <c r="B365" s="506"/>
      <c r="C365" s="506"/>
      <c r="D365" s="506"/>
      <c r="E365" s="506"/>
      <c r="F365" s="506"/>
      <c r="G365" s="506"/>
      <c r="H365" s="506"/>
      <c r="I365" s="506"/>
      <c r="J365" s="506"/>
      <c r="K365" s="506"/>
      <c r="L365" s="506"/>
      <c r="M365" s="506"/>
      <c r="N365" s="506"/>
      <c r="O365" s="506"/>
      <c r="P365" s="506"/>
      <c r="Q365" s="506"/>
      <c r="R365" s="506"/>
      <c r="S365" s="506"/>
      <c r="T365" s="506"/>
      <c r="U365" s="506"/>
      <c r="V365" s="506"/>
      <c r="W365" s="506"/>
      <c r="X365" s="506"/>
      <c r="Y365" s="506"/>
      <c r="Z365" s="506"/>
      <c r="AA365" s="506"/>
      <c r="AB365" s="506"/>
      <c r="AC365" s="506"/>
      <c r="AD365" s="506"/>
      <c r="AE365" s="506"/>
    </row>
    <row r="366" ht="16.5" customHeight="1">
      <c r="A366" s="506"/>
      <c r="B366" s="506"/>
      <c r="C366" s="506"/>
      <c r="D366" s="506"/>
      <c r="E366" s="506"/>
      <c r="F366" s="506"/>
      <c r="G366" s="506"/>
      <c r="H366" s="506"/>
      <c r="I366" s="506"/>
      <c r="J366" s="506"/>
      <c r="K366" s="506"/>
      <c r="L366" s="506"/>
      <c r="M366" s="506"/>
      <c r="N366" s="506"/>
      <c r="O366" s="506"/>
      <c r="P366" s="506"/>
      <c r="Q366" s="506"/>
      <c r="R366" s="506"/>
      <c r="S366" s="506"/>
      <c r="T366" s="506"/>
      <c r="U366" s="506"/>
      <c r="V366" s="506"/>
      <c r="W366" s="506"/>
      <c r="X366" s="506"/>
      <c r="Y366" s="506"/>
      <c r="Z366" s="506"/>
      <c r="AA366" s="506"/>
      <c r="AB366" s="506"/>
      <c r="AC366" s="506"/>
      <c r="AD366" s="506"/>
      <c r="AE366" s="506"/>
    </row>
    <row r="367" ht="16.5" customHeight="1">
      <c r="A367" s="506"/>
      <c r="B367" s="506"/>
      <c r="C367" s="506"/>
      <c r="D367" s="506"/>
      <c r="E367" s="506"/>
      <c r="F367" s="506"/>
      <c r="G367" s="506"/>
      <c r="H367" s="506"/>
      <c r="I367" s="506"/>
      <c r="J367" s="506"/>
      <c r="K367" s="506"/>
      <c r="L367" s="506"/>
      <c r="M367" s="506"/>
      <c r="N367" s="506"/>
      <c r="O367" s="506"/>
      <c r="P367" s="506"/>
      <c r="Q367" s="506"/>
      <c r="R367" s="506"/>
      <c r="S367" s="506"/>
      <c r="T367" s="506"/>
      <c r="U367" s="506"/>
      <c r="V367" s="506"/>
      <c r="W367" s="506"/>
      <c r="X367" s="506"/>
      <c r="Y367" s="506"/>
      <c r="Z367" s="506"/>
      <c r="AA367" s="506"/>
      <c r="AB367" s="506"/>
      <c r="AC367" s="506"/>
      <c r="AD367" s="506"/>
      <c r="AE367" s="506"/>
    </row>
    <row r="368" ht="16.5" customHeight="1">
      <c r="A368" s="506"/>
      <c r="B368" s="506"/>
      <c r="C368" s="506"/>
      <c r="D368" s="506"/>
      <c r="E368" s="506"/>
      <c r="F368" s="506"/>
      <c r="G368" s="506"/>
      <c r="H368" s="506"/>
      <c r="I368" s="506"/>
      <c r="J368" s="506"/>
      <c r="K368" s="506"/>
      <c r="L368" s="506"/>
      <c r="M368" s="506"/>
      <c r="N368" s="506"/>
      <c r="O368" s="506"/>
      <c r="P368" s="506"/>
      <c r="Q368" s="506"/>
      <c r="R368" s="506"/>
      <c r="S368" s="506"/>
      <c r="T368" s="506"/>
      <c r="U368" s="506"/>
      <c r="V368" s="506"/>
      <c r="W368" s="506"/>
      <c r="X368" s="506"/>
      <c r="Y368" s="506"/>
      <c r="Z368" s="506"/>
      <c r="AA368" s="506"/>
      <c r="AB368" s="506"/>
      <c r="AC368" s="506"/>
      <c r="AD368" s="506"/>
      <c r="AE368" s="506"/>
    </row>
    <row r="369" ht="16.5" customHeight="1">
      <c r="A369" s="506"/>
      <c r="B369" s="506"/>
      <c r="C369" s="506"/>
      <c r="D369" s="506"/>
      <c r="E369" s="506"/>
      <c r="F369" s="506"/>
      <c r="G369" s="506"/>
      <c r="H369" s="506"/>
      <c r="I369" s="506"/>
      <c r="J369" s="506"/>
      <c r="K369" s="506"/>
      <c r="L369" s="506"/>
      <c r="M369" s="506"/>
      <c r="N369" s="506"/>
      <c r="O369" s="506"/>
      <c r="P369" s="506"/>
      <c r="Q369" s="506"/>
      <c r="R369" s="506"/>
      <c r="S369" s="506"/>
      <c r="T369" s="506"/>
      <c r="U369" s="506"/>
      <c r="V369" s="506"/>
      <c r="W369" s="506"/>
      <c r="X369" s="506"/>
      <c r="Y369" s="506"/>
      <c r="Z369" s="506"/>
      <c r="AA369" s="506"/>
      <c r="AB369" s="506"/>
      <c r="AC369" s="506"/>
      <c r="AD369" s="506"/>
      <c r="AE369" s="506"/>
    </row>
    <row r="370" ht="16.5" customHeight="1">
      <c r="A370" s="506"/>
      <c r="B370" s="506"/>
      <c r="C370" s="506"/>
      <c r="D370" s="506"/>
      <c r="E370" s="506"/>
      <c r="F370" s="506"/>
      <c r="G370" s="506"/>
      <c r="H370" s="506"/>
      <c r="I370" s="506"/>
      <c r="J370" s="506"/>
      <c r="K370" s="506"/>
      <c r="L370" s="506"/>
      <c r="M370" s="506"/>
      <c r="N370" s="506"/>
      <c r="O370" s="506"/>
      <c r="P370" s="506"/>
      <c r="Q370" s="506"/>
      <c r="R370" s="506"/>
      <c r="S370" s="506"/>
      <c r="T370" s="506"/>
      <c r="U370" s="506"/>
      <c r="V370" s="506"/>
      <c r="W370" s="506"/>
      <c r="X370" s="506"/>
      <c r="Y370" s="506"/>
      <c r="Z370" s="506"/>
      <c r="AA370" s="506"/>
      <c r="AB370" s="506"/>
      <c r="AC370" s="506"/>
      <c r="AD370" s="506"/>
      <c r="AE370" s="506"/>
    </row>
    <row r="371" ht="16.5" customHeight="1">
      <c r="A371" s="506"/>
      <c r="B371" s="506"/>
      <c r="C371" s="506"/>
      <c r="D371" s="506"/>
      <c r="E371" s="506"/>
      <c r="F371" s="506"/>
      <c r="G371" s="506"/>
      <c r="H371" s="506"/>
      <c r="I371" s="506"/>
      <c r="J371" s="506"/>
      <c r="K371" s="506"/>
      <c r="L371" s="506"/>
      <c r="M371" s="506"/>
      <c r="N371" s="506"/>
      <c r="O371" s="506"/>
      <c r="P371" s="506"/>
      <c r="Q371" s="506"/>
      <c r="R371" s="506"/>
      <c r="S371" s="506"/>
      <c r="T371" s="506"/>
      <c r="U371" s="506"/>
      <c r="V371" s="506"/>
      <c r="W371" s="506"/>
      <c r="X371" s="506"/>
      <c r="Y371" s="506"/>
      <c r="Z371" s="506"/>
      <c r="AA371" s="506"/>
      <c r="AB371" s="506"/>
      <c r="AC371" s="506"/>
      <c r="AD371" s="506"/>
      <c r="AE371" s="506"/>
    </row>
    <row r="372" ht="16.5" customHeight="1">
      <c r="A372" s="506"/>
      <c r="B372" s="506"/>
      <c r="C372" s="506"/>
      <c r="D372" s="506"/>
      <c r="E372" s="506"/>
      <c r="F372" s="506"/>
      <c r="G372" s="506"/>
      <c r="H372" s="506"/>
      <c r="I372" s="506"/>
      <c r="J372" s="506"/>
      <c r="K372" s="506"/>
      <c r="L372" s="506"/>
      <c r="M372" s="506"/>
      <c r="N372" s="506"/>
      <c r="O372" s="506"/>
      <c r="P372" s="506"/>
      <c r="Q372" s="506"/>
      <c r="R372" s="506"/>
      <c r="S372" s="506"/>
      <c r="T372" s="506"/>
      <c r="U372" s="506"/>
      <c r="V372" s="506"/>
      <c r="W372" s="506"/>
      <c r="X372" s="506"/>
      <c r="Y372" s="506"/>
      <c r="Z372" s="506"/>
      <c r="AA372" s="506"/>
      <c r="AB372" s="506"/>
      <c r="AC372" s="506"/>
      <c r="AD372" s="506"/>
      <c r="AE372" s="506"/>
    </row>
    <row r="373" ht="16.5" customHeight="1">
      <c r="A373" s="506"/>
      <c r="B373" s="506"/>
      <c r="C373" s="506"/>
      <c r="D373" s="506"/>
      <c r="E373" s="506"/>
      <c r="F373" s="506"/>
      <c r="G373" s="506"/>
      <c r="H373" s="506"/>
      <c r="I373" s="506"/>
      <c r="J373" s="506"/>
      <c r="K373" s="506"/>
      <c r="L373" s="506"/>
      <c r="M373" s="506"/>
      <c r="N373" s="506"/>
      <c r="O373" s="506"/>
      <c r="P373" s="506"/>
      <c r="Q373" s="506"/>
      <c r="R373" s="506"/>
      <c r="S373" s="506"/>
      <c r="T373" s="506"/>
      <c r="U373" s="506"/>
      <c r="V373" s="506"/>
      <c r="W373" s="506"/>
      <c r="X373" s="506"/>
      <c r="Y373" s="506"/>
      <c r="Z373" s="506"/>
      <c r="AA373" s="506"/>
      <c r="AB373" s="506"/>
      <c r="AC373" s="506"/>
      <c r="AD373" s="506"/>
      <c r="AE373" s="506"/>
    </row>
    <row r="374" ht="16.5" customHeight="1">
      <c r="A374" s="506"/>
      <c r="B374" s="506"/>
      <c r="C374" s="506"/>
      <c r="D374" s="506"/>
      <c r="E374" s="506"/>
      <c r="F374" s="506"/>
      <c r="G374" s="506"/>
      <c r="H374" s="506"/>
      <c r="I374" s="506"/>
      <c r="J374" s="506"/>
      <c r="K374" s="506"/>
      <c r="L374" s="506"/>
      <c r="M374" s="506"/>
      <c r="N374" s="506"/>
      <c r="O374" s="506"/>
      <c r="P374" s="506"/>
      <c r="Q374" s="506"/>
      <c r="R374" s="506"/>
      <c r="S374" s="506"/>
      <c r="T374" s="506"/>
      <c r="U374" s="506"/>
      <c r="V374" s="506"/>
      <c r="W374" s="506"/>
      <c r="X374" s="506"/>
      <c r="Y374" s="506"/>
      <c r="Z374" s="506"/>
      <c r="AA374" s="506"/>
      <c r="AB374" s="506"/>
      <c r="AC374" s="506"/>
      <c r="AD374" s="506"/>
      <c r="AE374" s="506"/>
    </row>
    <row r="375" ht="16.5" customHeight="1">
      <c r="A375" s="506"/>
      <c r="B375" s="506"/>
      <c r="C375" s="506"/>
      <c r="D375" s="506"/>
      <c r="E375" s="506"/>
      <c r="F375" s="506"/>
      <c r="G375" s="506"/>
      <c r="H375" s="506"/>
      <c r="I375" s="506"/>
      <c r="J375" s="506"/>
      <c r="K375" s="506"/>
      <c r="L375" s="506"/>
      <c r="M375" s="506"/>
      <c r="N375" s="506"/>
      <c r="O375" s="506"/>
      <c r="P375" s="506"/>
      <c r="Q375" s="506"/>
      <c r="R375" s="506"/>
      <c r="S375" s="506"/>
      <c r="T375" s="506"/>
      <c r="U375" s="506"/>
      <c r="V375" s="506"/>
      <c r="W375" s="506"/>
      <c r="X375" s="506"/>
      <c r="Y375" s="506"/>
      <c r="Z375" s="506"/>
      <c r="AA375" s="506"/>
      <c r="AB375" s="506"/>
      <c r="AC375" s="506"/>
      <c r="AD375" s="506"/>
      <c r="AE375" s="506"/>
    </row>
    <row r="376" ht="16.5" customHeight="1">
      <c r="A376" s="506"/>
      <c r="B376" s="506"/>
      <c r="C376" s="506"/>
      <c r="D376" s="506"/>
      <c r="E376" s="506"/>
      <c r="F376" s="506"/>
      <c r="G376" s="506"/>
      <c r="H376" s="506"/>
      <c r="I376" s="506"/>
      <c r="J376" s="506"/>
      <c r="K376" s="506"/>
      <c r="L376" s="506"/>
      <c r="M376" s="506"/>
      <c r="N376" s="506"/>
      <c r="O376" s="506"/>
      <c r="P376" s="506"/>
      <c r="Q376" s="506"/>
      <c r="R376" s="506"/>
      <c r="S376" s="506"/>
      <c r="T376" s="506"/>
      <c r="U376" s="506"/>
      <c r="V376" s="506"/>
      <c r="W376" s="506"/>
      <c r="X376" s="506"/>
      <c r="Y376" s="506"/>
      <c r="Z376" s="506"/>
      <c r="AA376" s="506"/>
      <c r="AB376" s="506"/>
      <c r="AC376" s="506"/>
      <c r="AD376" s="506"/>
      <c r="AE376" s="506"/>
    </row>
    <row r="377" ht="16.5" customHeight="1">
      <c r="A377" s="506"/>
      <c r="B377" s="506"/>
      <c r="C377" s="506"/>
      <c r="D377" s="506"/>
      <c r="E377" s="506"/>
      <c r="F377" s="506"/>
      <c r="G377" s="506"/>
      <c r="H377" s="506"/>
      <c r="I377" s="506"/>
      <c r="J377" s="506"/>
      <c r="K377" s="506"/>
      <c r="L377" s="506"/>
      <c r="M377" s="506"/>
      <c r="N377" s="506"/>
      <c r="O377" s="506"/>
      <c r="P377" s="506"/>
      <c r="Q377" s="506"/>
      <c r="R377" s="506"/>
      <c r="S377" s="506"/>
      <c r="T377" s="506"/>
      <c r="U377" s="506"/>
      <c r="V377" s="506"/>
      <c r="W377" s="506"/>
      <c r="X377" s="506"/>
      <c r="Y377" s="506"/>
      <c r="Z377" s="506"/>
      <c r="AA377" s="506"/>
      <c r="AB377" s="506"/>
      <c r="AC377" s="506"/>
      <c r="AD377" s="506"/>
      <c r="AE377" s="506"/>
    </row>
    <row r="378" ht="16.5" customHeight="1">
      <c r="A378" s="506"/>
      <c r="B378" s="506"/>
      <c r="C378" s="506"/>
      <c r="D378" s="506"/>
      <c r="E378" s="506"/>
      <c r="F378" s="506"/>
      <c r="G378" s="506"/>
      <c r="H378" s="506"/>
      <c r="I378" s="506"/>
      <c r="J378" s="506"/>
      <c r="K378" s="506"/>
      <c r="L378" s="506"/>
      <c r="M378" s="506"/>
      <c r="N378" s="506"/>
      <c r="O378" s="506"/>
      <c r="P378" s="506"/>
      <c r="Q378" s="506"/>
      <c r="R378" s="506"/>
      <c r="S378" s="506"/>
      <c r="T378" s="506"/>
      <c r="U378" s="506"/>
      <c r="V378" s="506"/>
      <c r="W378" s="506"/>
      <c r="X378" s="506"/>
      <c r="Y378" s="506"/>
      <c r="Z378" s="506"/>
      <c r="AA378" s="506"/>
      <c r="AB378" s="506"/>
      <c r="AC378" s="506"/>
      <c r="AD378" s="506"/>
      <c r="AE378" s="506"/>
    </row>
    <row r="379" ht="16.5" customHeight="1">
      <c r="A379" s="506"/>
      <c r="B379" s="506"/>
      <c r="C379" s="506"/>
      <c r="D379" s="506"/>
      <c r="E379" s="506"/>
      <c r="F379" s="506"/>
      <c r="G379" s="506"/>
      <c r="H379" s="506"/>
      <c r="I379" s="506"/>
      <c r="J379" s="506"/>
      <c r="K379" s="506"/>
      <c r="L379" s="506"/>
      <c r="M379" s="506"/>
      <c r="N379" s="506"/>
      <c r="O379" s="506"/>
      <c r="P379" s="506"/>
      <c r="Q379" s="506"/>
      <c r="R379" s="506"/>
      <c r="S379" s="506"/>
      <c r="T379" s="506"/>
      <c r="U379" s="506"/>
      <c r="V379" s="506"/>
      <c r="W379" s="506"/>
      <c r="X379" s="506"/>
      <c r="Y379" s="506"/>
      <c r="Z379" s="506"/>
      <c r="AA379" s="506"/>
      <c r="AB379" s="506"/>
      <c r="AC379" s="506"/>
      <c r="AD379" s="506"/>
      <c r="AE379" s="506"/>
    </row>
    <row r="380" ht="16.5" customHeight="1">
      <c r="A380" s="506"/>
      <c r="B380" s="506"/>
      <c r="C380" s="506"/>
      <c r="D380" s="506"/>
      <c r="E380" s="506"/>
      <c r="F380" s="506"/>
      <c r="G380" s="506"/>
      <c r="H380" s="506"/>
      <c r="I380" s="506"/>
      <c r="J380" s="506"/>
      <c r="K380" s="506"/>
      <c r="L380" s="506"/>
      <c r="M380" s="506"/>
      <c r="N380" s="506"/>
      <c r="O380" s="506"/>
      <c r="P380" s="506"/>
      <c r="Q380" s="506"/>
      <c r="R380" s="506"/>
      <c r="S380" s="506"/>
      <c r="T380" s="506"/>
      <c r="U380" s="506"/>
      <c r="V380" s="506"/>
      <c r="W380" s="506"/>
      <c r="X380" s="506"/>
      <c r="Y380" s="506"/>
      <c r="Z380" s="506"/>
      <c r="AA380" s="506"/>
      <c r="AB380" s="506"/>
      <c r="AC380" s="506"/>
      <c r="AD380" s="506"/>
      <c r="AE380" s="506"/>
    </row>
    <row r="381" ht="16.5" customHeight="1">
      <c r="A381" s="506"/>
      <c r="B381" s="506"/>
      <c r="C381" s="506"/>
      <c r="D381" s="506"/>
      <c r="E381" s="506"/>
      <c r="F381" s="506"/>
      <c r="G381" s="506"/>
      <c r="H381" s="506"/>
      <c r="I381" s="506"/>
      <c r="J381" s="506"/>
      <c r="K381" s="506"/>
      <c r="L381" s="506"/>
      <c r="M381" s="506"/>
      <c r="N381" s="506"/>
      <c r="O381" s="506"/>
      <c r="P381" s="506"/>
      <c r="Q381" s="506"/>
      <c r="R381" s="506"/>
      <c r="S381" s="506"/>
      <c r="T381" s="506"/>
      <c r="U381" s="506"/>
      <c r="V381" s="506"/>
      <c r="W381" s="506"/>
      <c r="X381" s="506"/>
      <c r="Y381" s="506"/>
      <c r="Z381" s="506"/>
      <c r="AA381" s="506"/>
      <c r="AB381" s="506"/>
      <c r="AC381" s="506"/>
      <c r="AD381" s="506"/>
      <c r="AE381" s="506"/>
    </row>
    <row r="382" ht="16.5" customHeight="1">
      <c r="A382" s="506"/>
      <c r="B382" s="506"/>
      <c r="C382" s="506"/>
      <c r="D382" s="506"/>
      <c r="E382" s="506"/>
      <c r="F382" s="506"/>
      <c r="G382" s="506"/>
      <c r="H382" s="506"/>
      <c r="I382" s="506"/>
      <c r="J382" s="506"/>
      <c r="K382" s="506"/>
      <c r="L382" s="506"/>
      <c r="M382" s="506"/>
      <c r="N382" s="506"/>
      <c r="O382" s="506"/>
      <c r="P382" s="506"/>
      <c r="Q382" s="506"/>
      <c r="R382" s="506"/>
      <c r="S382" s="506"/>
      <c r="T382" s="506"/>
      <c r="U382" s="506"/>
      <c r="V382" s="506"/>
      <c r="W382" s="506"/>
      <c r="X382" s="506"/>
      <c r="Y382" s="506"/>
      <c r="Z382" s="506"/>
      <c r="AA382" s="506"/>
      <c r="AB382" s="506"/>
      <c r="AC382" s="506"/>
      <c r="AD382" s="506"/>
      <c r="AE382" s="506"/>
    </row>
    <row r="383" ht="16.5" customHeight="1">
      <c r="A383" s="506"/>
      <c r="B383" s="506"/>
      <c r="C383" s="506"/>
      <c r="D383" s="506"/>
      <c r="E383" s="506"/>
      <c r="F383" s="506"/>
      <c r="G383" s="506"/>
      <c r="H383" s="506"/>
      <c r="I383" s="506"/>
      <c r="J383" s="506"/>
      <c r="K383" s="506"/>
      <c r="L383" s="506"/>
      <c r="M383" s="506"/>
      <c r="N383" s="506"/>
      <c r="O383" s="506"/>
      <c r="P383" s="506"/>
      <c r="Q383" s="506"/>
      <c r="R383" s="506"/>
      <c r="S383" s="506"/>
      <c r="T383" s="506"/>
      <c r="U383" s="506"/>
      <c r="V383" s="506"/>
      <c r="W383" s="506"/>
      <c r="X383" s="506"/>
      <c r="Y383" s="506"/>
      <c r="Z383" s="506"/>
      <c r="AA383" s="506"/>
      <c r="AB383" s="506"/>
      <c r="AC383" s="506"/>
      <c r="AD383" s="506"/>
      <c r="AE383" s="506"/>
    </row>
    <row r="384" ht="16.5" customHeight="1">
      <c r="A384" s="506"/>
      <c r="B384" s="506"/>
      <c r="C384" s="506"/>
      <c r="D384" s="506"/>
      <c r="E384" s="506"/>
      <c r="F384" s="506"/>
      <c r="G384" s="506"/>
      <c r="H384" s="506"/>
      <c r="I384" s="506"/>
      <c r="J384" s="506"/>
      <c r="K384" s="506"/>
      <c r="L384" s="506"/>
      <c r="M384" s="506"/>
      <c r="N384" s="506"/>
      <c r="O384" s="506"/>
      <c r="P384" s="506"/>
      <c r="Q384" s="506"/>
      <c r="R384" s="506"/>
      <c r="S384" s="506"/>
      <c r="T384" s="506"/>
      <c r="U384" s="506"/>
      <c r="V384" s="506"/>
      <c r="W384" s="506"/>
      <c r="X384" s="506"/>
      <c r="Y384" s="506"/>
      <c r="Z384" s="506"/>
      <c r="AA384" s="506"/>
      <c r="AB384" s="506"/>
      <c r="AC384" s="506"/>
      <c r="AD384" s="506"/>
      <c r="AE384" s="506"/>
    </row>
    <row r="385" ht="16.5" customHeight="1">
      <c r="A385" s="506"/>
      <c r="B385" s="506"/>
      <c r="C385" s="506"/>
      <c r="D385" s="506"/>
      <c r="E385" s="506"/>
      <c r="F385" s="506"/>
      <c r="G385" s="506"/>
      <c r="H385" s="506"/>
      <c r="I385" s="506"/>
      <c r="J385" s="506"/>
      <c r="K385" s="506"/>
      <c r="L385" s="506"/>
      <c r="M385" s="506"/>
      <c r="N385" s="506"/>
      <c r="O385" s="506"/>
      <c r="P385" s="506"/>
      <c r="Q385" s="506"/>
      <c r="R385" s="506"/>
      <c r="S385" s="506"/>
      <c r="T385" s="506"/>
      <c r="U385" s="506"/>
      <c r="V385" s="506"/>
      <c r="W385" s="506"/>
      <c r="X385" s="506"/>
      <c r="Y385" s="506"/>
      <c r="Z385" s="506"/>
      <c r="AA385" s="506"/>
      <c r="AB385" s="506"/>
      <c r="AC385" s="506"/>
      <c r="AD385" s="506"/>
      <c r="AE385" s="506"/>
    </row>
    <row r="386" ht="16.5" customHeight="1">
      <c r="A386" s="506"/>
      <c r="B386" s="506"/>
      <c r="C386" s="506"/>
      <c r="D386" s="506"/>
      <c r="E386" s="506"/>
      <c r="F386" s="506"/>
      <c r="G386" s="506"/>
      <c r="H386" s="506"/>
      <c r="I386" s="506"/>
      <c r="J386" s="506"/>
      <c r="K386" s="506"/>
      <c r="L386" s="506"/>
      <c r="M386" s="506"/>
      <c r="N386" s="506"/>
      <c r="O386" s="506"/>
      <c r="P386" s="506"/>
      <c r="Q386" s="506"/>
      <c r="R386" s="506"/>
      <c r="S386" s="506"/>
      <c r="T386" s="506"/>
      <c r="U386" s="506"/>
      <c r="V386" s="506"/>
      <c r="W386" s="506"/>
      <c r="X386" s="506"/>
      <c r="Y386" s="506"/>
      <c r="Z386" s="506"/>
      <c r="AA386" s="506"/>
      <c r="AB386" s="506"/>
      <c r="AC386" s="506"/>
      <c r="AD386" s="506"/>
      <c r="AE386" s="506"/>
    </row>
    <row r="387" ht="16.5" customHeight="1">
      <c r="A387" s="506"/>
      <c r="B387" s="506"/>
      <c r="C387" s="506"/>
      <c r="D387" s="506"/>
      <c r="E387" s="506"/>
      <c r="F387" s="506"/>
      <c r="G387" s="506"/>
      <c r="H387" s="506"/>
      <c r="I387" s="506"/>
      <c r="J387" s="506"/>
      <c r="K387" s="506"/>
      <c r="L387" s="506"/>
      <c r="M387" s="506"/>
      <c r="N387" s="506"/>
      <c r="O387" s="506"/>
      <c r="P387" s="506"/>
      <c r="Q387" s="506"/>
      <c r="R387" s="506"/>
      <c r="S387" s="506"/>
      <c r="T387" s="506"/>
      <c r="U387" s="506"/>
      <c r="V387" s="506"/>
      <c r="W387" s="506"/>
      <c r="X387" s="506"/>
      <c r="Y387" s="506"/>
      <c r="Z387" s="506"/>
      <c r="AA387" s="506"/>
      <c r="AB387" s="506"/>
      <c r="AC387" s="506"/>
      <c r="AD387" s="506"/>
      <c r="AE387" s="506"/>
    </row>
    <row r="388" ht="16.5" customHeight="1">
      <c r="A388" s="506"/>
      <c r="B388" s="506"/>
      <c r="C388" s="506"/>
      <c r="D388" s="506"/>
      <c r="E388" s="506"/>
      <c r="F388" s="506"/>
      <c r="G388" s="506"/>
      <c r="H388" s="506"/>
      <c r="I388" s="506"/>
      <c r="J388" s="506"/>
      <c r="K388" s="506"/>
      <c r="L388" s="506"/>
      <c r="M388" s="506"/>
      <c r="N388" s="506"/>
      <c r="O388" s="506"/>
      <c r="P388" s="506"/>
      <c r="Q388" s="506"/>
      <c r="R388" s="506"/>
      <c r="S388" s="506"/>
      <c r="T388" s="506"/>
      <c r="U388" s="506"/>
      <c r="V388" s="506"/>
      <c r="W388" s="506"/>
      <c r="X388" s="506"/>
      <c r="Y388" s="506"/>
      <c r="Z388" s="506"/>
      <c r="AA388" s="506"/>
      <c r="AB388" s="506"/>
      <c r="AC388" s="506"/>
      <c r="AD388" s="506"/>
      <c r="AE388" s="506"/>
    </row>
    <row r="389" ht="16.5" customHeight="1">
      <c r="A389" s="506"/>
      <c r="B389" s="506"/>
      <c r="C389" s="506"/>
      <c r="D389" s="506"/>
      <c r="E389" s="506"/>
      <c r="F389" s="506"/>
      <c r="G389" s="506"/>
      <c r="H389" s="506"/>
      <c r="I389" s="506"/>
      <c r="J389" s="506"/>
      <c r="K389" s="506"/>
      <c r="L389" s="506"/>
      <c r="M389" s="506"/>
      <c r="N389" s="506"/>
      <c r="O389" s="506"/>
      <c r="P389" s="506"/>
      <c r="Q389" s="506"/>
      <c r="R389" s="506"/>
      <c r="S389" s="506"/>
      <c r="T389" s="506"/>
      <c r="U389" s="506"/>
      <c r="V389" s="506"/>
      <c r="W389" s="506"/>
      <c r="X389" s="506"/>
      <c r="Y389" s="506"/>
      <c r="Z389" s="506"/>
      <c r="AA389" s="506"/>
      <c r="AB389" s="506"/>
      <c r="AC389" s="506"/>
      <c r="AD389" s="506"/>
      <c r="AE389" s="506"/>
    </row>
    <row r="390" ht="16.5" customHeight="1">
      <c r="A390" s="506"/>
      <c r="B390" s="506"/>
      <c r="C390" s="506"/>
      <c r="D390" s="506"/>
      <c r="E390" s="506"/>
      <c r="F390" s="506"/>
      <c r="G390" s="506"/>
      <c r="H390" s="506"/>
      <c r="I390" s="506"/>
      <c r="J390" s="506"/>
      <c r="K390" s="506"/>
      <c r="L390" s="506"/>
      <c r="M390" s="506"/>
      <c r="N390" s="506"/>
      <c r="O390" s="506"/>
      <c r="P390" s="506"/>
      <c r="Q390" s="506"/>
      <c r="R390" s="506"/>
      <c r="S390" s="506"/>
      <c r="T390" s="506"/>
      <c r="U390" s="506"/>
      <c r="V390" s="506"/>
      <c r="W390" s="506"/>
      <c r="X390" s="506"/>
      <c r="Y390" s="506"/>
      <c r="Z390" s="506"/>
      <c r="AA390" s="506"/>
      <c r="AB390" s="506"/>
      <c r="AC390" s="506"/>
      <c r="AD390" s="506"/>
      <c r="AE390" s="506"/>
    </row>
    <row r="391" ht="16.5" customHeight="1">
      <c r="A391" s="506"/>
      <c r="B391" s="506"/>
      <c r="C391" s="506"/>
      <c r="D391" s="506"/>
      <c r="E391" s="506"/>
      <c r="F391" s="506"/>
      <c r="G391" s="506"/>
      <c r="H391" s="506"/>
      <c r="I391" s="506"/>
      <c r="J391" s="506"/>
      <c r="K391" s="506"/>
      <c r="L391" s="506"/>
      <c r="M391" s="506"/>
      <c r="N391" s="506"/>
      <c r="O391" s="506"/>
      <c r="P391" s="506"/>
      <c r="Q391" s="506"/>
      <c r="R391" s="506"/>
      <c r="S391" s="506"/>
      <c r="T391" s="506"/>
      <c r="U391" s="506"/>
      <c r="V391" s="506"/>
      <c r="W391" s="506"/>
      <c r="X391" s="506"/>
      <c r="Y391" s="506"/>
      <c r="Z391" s="506"/>
      <c r="AA391" s="506"/>
      <c r="AB391" s="506"/>
      <c r="AC391" s="506"/>
      <c r="AD391" s="506"/>
      <c r="AE391" s="506"/>
    </row>
    <row r="392" ht="16.5" customHeight="1">
      <c r="A392" s="506"/>
      <c r="B392" s="506"/>
      <c r="C392" s="506"/>
      <c r="D392" s="506"/>
      <c r="E392" s="506"/>
      <c r="F392" s="506"/>
      <c r="G392" s="506"/>
      <c r="H392" s="506"/>
      <c r="I392" s="506"/>
      <c r="J392" s="506"/>
      <c r="K392" s="506"/>
      <c r="L392" s="506"/>
      <c r="M392" s="506"/>
      <c r="N392" s="506"/>
      <c r="O392" s="506"/>
      <c r="P392" s="506"/>
      <c r="Q392" s="506"/>
      <c r="R392" s="506"/>
      <c r="S392" s="506"/>
      <c r="T392" s="506"/>
      <c r="U392" s="506"/>
      <c r="V392" s="506"/>
      <c r="W392" s="506"/>
      <c r="X392" s="506"/>
      <c r="Y392" s="506"/>
      <c r="Z392" s="506"/>
      <c r="AA392" s="506"/>
      <c r="AB392" s="506"/>
      <c r="AC392" s="506"/>
      <c r="AD392" s="506"/>
      <c r="AE392" s="506"/>
    </row>
    <row r="393" ht="16.5" customHeight="1">
      <c r="A393" s="506"/>
      <c r="B393" s="506"/>
      <c r="C393" s="506"/>
      <c r="D393" s="506"/>
      <c r="E393" s="506"/>
      <c r="F393" s="506"/>
      <c r="G393" s="506"/>
      <c r="H393" s="506"/>
      <c r="I393" s="506"/>
      <c r="J393" s="506"/>
      <c r="K393" s="506"/>
      <c r="L393" s="506"/>
      <c r="M393" s="506"/>
      <c r="N393" s="506"/>
      <c r="O393" s="506"/>
      <c r="P393" s="506"/>
      <c r="Q393" s="506"/>
      <c r="R393" s="506"/>
      <c r="S393" s="506"/>
      <c r="T393" s="506"/>
      <c r="U393" s="506"/>
      <c r="V393" s="506"/>
      <c r="W393" s="506"/>
      <c r="X393" s="506"/>
      <c r="Y393" s="506"/>
      <c r="Z393" s="506"/>
      <c r="AA393" s="506"/>
      <c r="AB393" s="506"/>
      <c r="AC393" s="506"/>
      <c r="AD393" s="506"/>
      <c r="AE393" s="506"/>
    </row>
    <row r="394" ht="16.5" customHeight="1">
      <c r="A394" s="506"/>
      <c r="B394" s="506"/>
      <c r="C394" s="506"/>
      <c r="D394" s="506"/>
      <c r="E394" s="506"/>
      <c r="F394" s="506"/>
      <c r="G394" s="506"/>
      <c r="H394" s="506"/>
      <c r="I394" s="506"/>
      <c r="J394" s="506"/>
      <c r="K394" s="506"/>
      <c r="L394" s="506"/>
      <c r="M394" s="506"/>
      <c r="N394" s="506"/>
      <c r="O394" s="506"/>
      <c r="P394" s="506"/>
      <c r="Q394" s="506"/>
      <c r="R394" s="506"/>
      <c r="S394" s="506"/>
      <c r="T394" s="506"/>
      <c r="U394" s="506"/>
      <c r="V394" s="506"/>
      <c r="W394" s="506"/>
      <c r="X394" s="506"/>
      <c r="Y394" s="506"/>
      <c r="Z394" s="506"/>
      <c r="AA394" s="506"/>
      <c r="AB394" s="506"/>
      <c r="AC394" s="506"/>
      <c r="AD394" s="506"/>
      <c r="AE394" s="506"/>
    </row>
    <row r="395" ht="16.5" customHeight="1">
      <c r="A395" s="506"/>
      <c r="B395" s="506"/>
      <c r="C395" s="506"/>
      <c r="D395" s="506"/>
      <c r="E395" s="506"/>
      <c r="F395" s="506"/>
      <c r="G395" s="506"/>
      <c r="H395" s="506"/>
      <c r="I395" s="506"/>
      <c r="J395" s="506"/>
      <c r="K395" s="506"/>
      <c r="L395" s="506"/>
      <c r="M395" s="506"/>
      <c r="N395" s="506"/>
      <c r="O395" s="506"/>
      <c r="P395" s="506"/>
      <c r="Q395" s="506"/>
      <c r="R395" s="506"/>
      <c r="S395" s="506"/>
      <c r="T395" s="506"/>
      <c r="U395" s="506"/>
      <c r="V395" s="506"/>
      <c r="W395" s="506"/>
      <c r="X395" s="506"/>
      <c r="Y395" s="506"/>
      <c r="Z395" s="506"/>
      <c r="AA395" s="506"/>
      <c r="AB395" s="506"/>
      <c r="AC395" s="506"/>
      <c r="AD395" s="506"/>
      <c r="AE395" s="506"/>
    </row>
    <row r="396" ht="16.5" customHeight="1">
      <c r="A396" s="506"/>
      <c r="B396" s="506"/>
      <c r="C396" s="506"/>
      <c r="D396" s="506"/>
      <c r="E396" s="506"/>
      <c r="F396" s="506"/>
      <c r="G396" s="506"/>
      <c r="H396" s="506"/>
      <c r="I396" s="506"/>
      <c r="J396" s="506"/>
      <c r="K396" s="506"/>
      <c r="L396" s="506"/>
      <c r="M396" s="506"/>
      <c r="N396" s="506"/>
      <c r="O396" s="506"/>
      <c r="P396" s="506"/>
      <c r="Q396" s="506"/>
      <c r="R396" s="506"/>
      <c r="S396" s="506"/>
      <c r="T396" s="506"/>
      <c r="U396" s="506"/>
      <c r="V396" s="506"/>
      <c r="W396" s="506"/>
      <c r="X396" s="506"/>
      <c r="Y396" s="506"/>
      <c r="Z396" s="506"/>
      <c r="AA396" s="506"/>
      <c r="AB396" s="506"/>
      <c r="AC396" s="506"/>
      <c r="AD396" s="506"/>
      <c r="AE396" s="506"/>
    </row>
    <row r="397" ht="16.5" customHeight="1">
      <c r="A397" s="506"/>
      <c r="B397" s="506"/>
      <c r="C397" s="506"/>
      <c r="D397" s="506"/>
      <c r="E397" s="506"/>
      <c r="F397" s="506"/>
      <c r="G397" s="506"/>
      <c r="H397" s="506"/>
      <c r="I397" s="506"/>
      <c r="J397" s="506"/>
      <c r="K397" s="506"/>
      <c r="L397" s="506"/>
      <c r="M397" s="506"/>
      <c r="N397" s="506"/>
      <c r="O397" s="506"/>
      <c r="P397" s="506"/>
      <c r="Q397" s="506"/>
      <c r="R397" s="506"/>
      <c r="S397" s="506"/>
      <c r="T397" s="506"/>
      <c r="U397" s="506"/>
      <c r="V397" s="506"/>
      <c r="W397" s="506"/>
      <c r="X397" s="506"/>
      <c r="Y397" s="506"/>
      <c r="Z397" s="506"/>
      <c r="AA397" s="506"/>
      <c r="AB397" s="506"/>
      <c r="AC397" s="506"/>
      <c r="AD397" s="506"/>
      <c r="AE397" s="506"/>
    </row>
    <row r="398" ht="16.5" customHeight="1">
      <c r="A398" s="506"/>
      <c r="B398" s="506"/>
      <c r="C398" s="506"/>
      <c r="D398" s="506"/>
      <c r="E398" s="506"/>
      <c r="F398" s="506"/>
      <c r="G398" s="506"/>
      <c r="H398" s="506"/>
      <c r="I398" s="506"/>
      <c r="J398" s="506"/>
      <c r="K398" s="506"/>
      <c r="L398" s="506"/>
      <c r="M398" s="506"/>
      <c r="N398" s="506"/>
      <c r="O398" s="506"/>
      <c r="P398" s="506"/>
      <c r="Q398" s="506"/>
      <c r="R398" s="506"/>
      <c r="S398" s="506"/>
      <c r="T398" s="506"/>
      <c r="U398" s="506"/>
      <c r="V398" s="506"/>
      <c r="W398" s="506"/>
      <c r="X398" s="506"/>
      <c r="Y398" s="506"/>
      <c r="Z398" s="506"/>
      <c r="AA398" s="506"/>
      <c r="AB398" s="506"/>
      <c r="AC398" s="506"/>
      <c r="AD398" s="506"/>
      <c r="AE398" s="506"/>
    </row>
    <row r="399" ht="16.5" customHeight="1">
      <c r="A399" s="506"/>
      <c r="B399" s="506"/>
      <c r="C399" s="506"/>
      <c r="D399" s="506"/>
      <c r="E399" s="506"/>
      <c r="F399" s="506"/>
      <c r="G399" s="506"/>
      <c r="H399" s="506"/>
      <c r="I399" s="506"/>
      <c r="J399" s="506"/>
      <c r="K399" s="506"/>
      <c r="L399" s="506"/>
      <c r="M399" s="506"/>
      <c r="N399" s="506"/>
      <c r="O399" s="506"/>
      <c r="P399" s="506"/>
      <c r="Q399" s="506"/>
      <c r="R399" s="506"/>
      <c r="S399" s="506"/>
      <c r="T399" s="506"/>
      <c r="U399" s="506"/>
      <c r="V399" s="506"/>
      <c r="W399" s="506"/>
      <c r="X399" s="506"/>
      <c r="Y399" s="506"/>
      <c r="Z399" s="506"/>
      <c r="AA399" s="506"/>
      <c r="AB399" s="506"/>
      <c r="AC399" s="506"/>
      <c r="AD399" s="506"/>
      <c r="AE399" s="506"/>
    </row>
    <row r="400" ht="16.5" customHeight="1">
      <c r="A400" s="506"/>
      <c r="B400" s="506"/>
      <c r="C400" s="506"/>
      <c r="D400" s="506"/>
      <c r="E400" s="506"/>
      <c r="F400" s="506"/>
      <c r="G400" s="506"/>
      <c r="H400" s="506"/>
      <c r="I400" s="506"/>
      <c r="J400" s="506"/>
      <c r="K400" s="506"/>
      <c r="L400" s="506"/>
      <c r="M400" s="506"/>
      <c r="N400" s="506"/>
      <c r="O400" s="506"/>
      <c r="P400" s="506"/>
      <c r="Q400" s="506"/>
      <c r="R400" s="506"/>
      <c r="S400" s="506"/>
      <c r="T400" s="506"/>
      <c r="U400" s="506"/>
      <c r="V400" s="506"/>
      <c r="W400" s="506"/>
      <c r="X400" s="506"/>
      <c r="Y400" s="506"/>
      <c r="Z400" s="506"/>
      <c r="AA400" s="506"/>
      <c r="AB400" s="506"/>
      <c r="AC400" s="506"/>
      <c r="AD400" s="506"/>
      <c r="AE400" s="506"/>
    </row>
    <row r="401" ht="16.5" customHeight="1">
      <c r="A401" s="506"/>
      <c r="B401" s="506"/>
      <c r="C401" s="506"/>
      <c r="D401" s="506"/>
      <c r="E401" s="506"/>
      <c r="F401" s="506"/>
      <c r="G401" s="506"/>
      <c r="H401" s="506"/>
      <c r="I401" s="506"/>
      <c r="J401" s="506"/>
      <c r="K401" s="506"/>
      <c r="L401" s="506"/>
      <c r="M401" s="506"/>
      <c r="N401" s="506"/>
      <c r="O401" s="506"/>
      <c r="P401" s="506"/>
      <c r="Q401" s="506"/>
      <c r="R401" s="506"/>
      <c r="S401" s="506"/>
      <c r="T401" s="506"/>
      <c r="U401" s="506"/>
      <c r="V401" s="506"/>
      <c r="W401" s="506"/>
      <c r="X401" s="506"/>
      <c r="Y401" s="506"/>
      <c r="Z401" s="506"/>
      <c r="AA401" s="506"/>
      <c r="AB401" s="506"/>
      <c r="AC401" s="506"/>
      <c r="AD401" s="506"/>
      <c r="AE401" s="506"/>
    </row>
    <row r="402" ht="16.5" customHeight="1">
      <c r="A402" s="506"/>
      <c r="B402" s="506"/>
      <c r="C402" s="506"/>
      <c r="D402" s="506"/>
      <c r="E402" s="506"/>
      <c r="F402" s="506"/>
      <c r="G402" s="506"/>
      <c r="H402" s="506"/>
      <c r="I402" s="506"/>
      <c r="J402" s="506"/>
      <c r="K402" s="506"/>
      <c r="L402" s="506"/>
      <c r="M402" s="506"/>
      <c r="N402" s="506"/>
      <c r="O402" s="506"/>
      <c r="P402" s="506"/>
      <c r="Q402" s="506"/>
      <c r="R402" s="506"/>
      <c r="S402" s="506"/>
      <c r="T402" s="506"/>
      <c r="U402" s="506"/>
      <c r="V402" s="506"/>
      <c r="W402" s="506"/>
      <c r="X402" s="506"/>
      <c r="Y402" s="506"/>
      <c r="Z402" s="506"/>
      <c r="AA402" s="506"/>
      <c r="AB402" s="506"/>
      <c r="AC402" s="506"/>
      <c r="AD402" s="506"/>
      <c r="AE402" s="506"/>
    </row>
    <row r="403" ht="16.5" customHeight="1">
      <c r="A403" s="506"/>
      <c r="B403" s="506"/>
      <c r="C403" s="506"/>
      <c r="D403" s="506"/>
      <c r="E403" s="506"/>
      <c r="F403" s="506"/>
      <c r="G403" s="506"/>
      <c r="H403" s="506"/>
      <c r="I403" s="506"/>
      <c r="J403" s="506"/>
      <c r="K403" s="506"/>
      <c r="L403" s="506"/>
      <c r="M403" s="506"/>
      <c r="N403" s="506"/>
      <c r="O403" s="506"/>
      <c r="P403" s="506"/>
      <c r="Q403" s="506"/>
      <c r="R403" s="506"/>
      <c r="S403" s="506"/>
      <c r="T403" s="506"/>
      <c r="U403" s="506"/>
      <c r="V403" s="506"/>
      <c r="W403" s="506"/>
      <c r="X403" s="506"/>
      <c r="Y403" s="506"/>
      <c r="Z403" s="506"/>
      <c r="AA403" s="506"/>
      <c r="AB403" s="506"/>
      <c r="AC403" s="506"/>
      <c r="AD403" s="506"/>
      <c r="AE403" s="506"/>
    </row>
    <row r="404" ht="16.5" customHeight="1">
      <c r="A404" s="506"/>
      <c r="B404" s="506"/>
      <c r="C404" s="506"/>
      <c r="D404" s="506"/>
      <c r="E404" s="506"/>
      <c r="F404" s="506"/>
      <c r="G404" s="506"/>
      <c r="H404" s="506"/>
      <c r="I404" s="506"/>
      <c r="J404" s="506"/>
      <c r="K404" s="506"/>
      <c r="L404" s="506"/>
      <c r="M404" s="506"/>
      <c r="N404" s="506"/>
      <c r="O404" s="506"/>
      <c r="P404" s="506"/>
      <c r="Q404" s="506"/>
      <c r="R404" s="506"/>
      <c r="S404" s="506"/>
      <c r="T404" s="506"/>
      <c r="U404" s="506"/>
      <c r="V404" s="506"/>
      <c r="W404" s="506"/>
      <c r="X404" s="506"/>
      <c r="Y404" s="506"/>
      <c r="Z404" s="506"/>
      <c r="AA404" s="506"/>
      <c r="AB404" s="506"/>
      <c r="AC404" s="506"/>
      <c r="AD404" s="506"/>
      <c r="AE404" s="506"/>
    </row>
    <row r="405" ht="16.5" customHeight="1">
      <c r="A405" s="506"/>
      <c r="B405" s="506"/>
      <c r="C405" s="506"/>
      <c r="D405" s="506"/>
      <c r="E405" s="506"/>
      <c r="F405" s="506"/>
      <c r="G405" s="506"/>
      <c r="H405" s="506"/>
      <c r="I405" s="506"/>
      <c r="J405" s="506"/>
      <c r="K405" s="506"/>
      <c r="L405" s="506"/>
      <c r="M405" s="506"/>
      <c r="N405" s="506"/>
      <c r="O405" s="506"/>
      <c r="P405" s="506"/>
      <c r="Q405" s="506"/>
      <c r="R405" s="506"/>
      <c r="S405" s="506"/>
      <c r="T405" s="506"/>
      <c r="U405" s="506"/>
      <c r="V405" s="506"/>
      <c r="W405" s="506"/>
      <c r="X405" s="506"/>
      <c r="Y405" s="506"/>
      <c r="Z405" s="506"/>
      <c r="AA405" s="506"/>
      <c r="AB405" s="506"/>
      <c r="AC405" s="506"/>
      <c r="AD405" s="506"/>
      <c r="AE405" s="506"/>
    </row>
    <row r="406" ht="16.5" customHeight="1">
      <c r="A406" s="506"/>
      <c r="B406" s="506"/>
      <c r="C406" s="506"/>
      <c r="D406" s="506"/>
      <c r="E406" s="506"/>
      <c r="F406" s="506"/>
      <c r="G406" s="506"/>
      <c r="H406" s="506"/>
      <c r="I406" s="506"/>
      <c r="J406" s="506"/>
      <c r="K406" s="506"/>
      <c r="L406" s="506"/>
      <c r="M406" s="506"/>
      <c r="N406" s="506"/>
      <c r="O406" s="506"/>
      <c r="P406" s="506"/>
      <c r="Q406" s="506"/>
      <c r="R406" s="506"/>
      <c r="S406" s="506"/>
      <c r="T406" s="506"/>
      <c r="U406" s="506"/>
      <c r="V406" s="506"/>
      <c r="W406" s="506"/>
      <c r="X406" s="506"/>
      <c r="Y406" s="506"/>
      <c r="Z406" s="506"/>
      <c r="AA406" s="506"/>
      <c r="AB406" s="506"/>
      <c r="AC406" s="506"/>
      <c r="AD406" s="506"/>
      <c r="AE406" s="506"/>
    </row>
    <row r="407" ht="16.5" customHeight="1">
      <c r="A407" s="506"/>
      <c r="B407" s="506"/>
      <c r="C407" s="506"/>
      <c r="D407" s="506"/>
      <c r="E407" s="506"/>
      <c r="F407" s="506"/>
      <c r="G407" s="506"/>
      <c r="H407" s="506"/>
      <c r="I407" s="506"/>
      <c r="J407" s="506"/>
      <c r="K407" s="506"/>
      <c r="L407" s="506"/>
      <c r="M407" s="506"/>
      <c r="N407" s="506"/>
      <c r="O407" s="506"/>
      <c r="P407" s="506"/>
      <c r="Q407" s="506"/>
      <c r="R407" s="506"/>
      <c r="S407" s="506"/>
      <c r="T407" s="506"/>
      <c r="U407" s="506"/>
      <c r="V407" s="506"/>
      <c r="W407" s="506"/>
      <c r="X407" s="506"/>
      <c r="Y407" s="506"/>
      <c r="Z407" s="506"/>
      <c r="AA407" s="506"/>
      <c r="AB407" s="506"/>
      <c r="AC407" s="506"/>
      <c r="AD407" s="506"/>
      <c r="AE407" s="506"/>
    </row>
    <row r="408" ht="16.5" customHeight="1">
      <c r="A408" s="506"/>
      <c r="B408" s="506"/>
      <c r="C408" s="506"/>
      <c r="D408" s="506"/>
      <c r="E408" s="506"/>
      <c r="F408" s="506"/>
      <c r="G408" s="506"/>
      <c r="H408" s="506"/>
      <c r="I408" s="506"/>
      <c r="J408" s="506"/>
      <c r="K408" s="506"/>
      <c r="L408" s="506"/>
      <c r="M408" s="506"/>
      <c r="N408" s="506"/>
      <c r="O408" s="506"/>
      <c r="P408" s="506"/>
      <c r="Q408" s="506"/>
      <c r="R408" s="506"/>
      <c r="S408" s="506"/>
      <c r="T408" s="506"/>
      <c r="U408" s="506"/>
      <c r="V408" s="506"/>
      <c r="W408" s="506"/>
      <c r="X408" s="506"/>
      <c r="Y408" s="506"/>
      <c r="Z408" s="506"/>
      <c r="AA408" s="506"/>
      <c r="AB408" s="506"/>
      <c r="AC408" s="506"/>
      <c r="AD408" s="506"/>
      <c r="AE408" s="506"/>
    </row>
    <row r="409" ht="16.5" customHeight="1">
      <c r="A409" s="506"/>
      <c r="B409" s="506"/>
      <c r="C409" s="506"/>
      <c r="D409" s="506"/>
      <c r="E409" s="506"/>
      <c r="F409" s="506"/>
      <c r="G409" s="506"/>
      <c r="H409" s="506"/>
      <c r="I409" s="506"/>
      <c r="J409" s="506"/>
      <c r="K409" s="506"/>
      <c r="L409" s="506"/>
      <c r="M409" s="506"/>
      <c r="N409" s="506"/>
      <c r="O409" s="506"/>
      <c r="P409" s="506"/>
      <c r="Q409" s="506"/>
      <c r="R409" s="506"/>
      <c r="S409" s="506"/>
      <c r="T409" s="506"/>
      <c r="U409" s="506"/>
      <c r="V409" s="506"/>
      <c r="W409" s="506"/>
      <c r="X409" s="506"/>
      <c r="Y409" s="506"/>
      <c r="Z409" s="506"/>
      <c r="AA409" s="506"/>
      <c r="AB409" s="506"/>
      <c r="AC409" s="506"/>
      <c r="AD409" s="506"/>
      <c r="AE409" s="506"/>
    </row>
    <row r="410" ht="16.5" customHeight="1">
      <c r="A410" s="506"/>
      <c r="B410" s="506"/>
      <c r="C410" s="506"/>
      <c r="D410" s="506"/>
      <c r="E410" s="506"/>
      <c r="F410" s="506"/>
      <c r="G410" s="506"/>
      <c r="H410" s="506"/>
      <c r="I410" s="506"/>
      <c r="J410" s="506"/>
      <c r="K410" s="506"/>
      <c r="L410" s="506"/>
      <c r="M410" s="506"/>
      <c r="N410" s="506"/>
      <c r="O410" s="506"/>
      <c r="P410" s="506"/>
      <c r="Q410" s="506"/>
      <c r="R410" s="506"/>
      <c r="S410" s="506"/>
      <c r="T410" s="506"/>
      <c r="U410" s="506"/>
      <c r="V410" s="506"/>
      <c r="W410" s="506"/>
      <c r="X410" s="506"/>
      <c r="Y410" s="506"/>
      <c r="Z410" s="506"/>
      <c r="AA410" s="506"/>
      <c r="AB410" s="506"/>
      <c r="AC410" s="506"/>
      <c r="AD410" s="506"/>
      <c r="AE410" s="506"/>
    </row>
    <row r="411" ht="16.5" customHeight="1">
      <c r="A411" s="506"/>
      <c r="B411" s="506"/>
      <c r="C411" s="506"/>
      <c r="D411" s="506"/>
      <c r="E411" s="506"/>
      <c r="F411" s="506"/>
      <c r="G411" s="506"/>
      <c r="H411" s="506"/>
      <c r="I411" s="506"/>
      <c r="J411" s="506"/>
      <c r="K411" s="506"/>
      <c r="L411" s="506"/>
      <c r="M411" s="506"/>
      <c r="N411" s="506"/>
      <c r="O411" s="506"/>
      <c r="P411" s="506"/>
      <c r="Q411" s="506"/>
      <c r="R411" s="506"/>
      <c r="S411" s="506"/>
      <c r="T411" s="506"/>
      <c r="U411" s="506"/>
      <c r="V411" s="506"/>
      <c r="W411" s="506"/>
      <c r="X411" s="506"/>
      <c r="Y411" s="506"/>
      <c r="Z411" s="506"/>
      <c r="AA411" s="506"/>
      <c r="AB411" s="506"/>
      <c r="AC411" s="506"/>
      <c r="AD411" s="506"/>
      <c r="AE411" s="506"/>
    </row>
    <row r="412" ht="16.5" customHeight="1">
      <c r="A412" s="506"/>
      <c r="B412" s="506"/>
      <c r="C412" s="506"/>
      <c r="D412" s="506"/>
      <c r="E412" s="506"/>
      <c r="F412" s="506"/>
      <c r="G412" s="506"/>
      <c r="H412" s="506"/>
      <c r="I412" s="506"/>
      <c r="J412" s="506"/>
      <c r="K412" s="506"/>
      <c r="L412" s="506"/>
      <c r="M412" s="506"/>
      <c r="N412" s="506"/>
      <c r="O412" s="506"/>
      <c r="P412" s="506"/>
      <c r="Q412" s="506"/>
      <c r="R412" s="506"/>
      <c r="S412" s="506"/>
      <c r="T412" s="506"/>
      <c r="U412" s="506"/>
      <c r="V412" s="506"/>
      <c r="W412" s="506"/>
      <c r="X412" s="506"/>
      <c r="Y412" s="506"/>
      <c r="Z412" s="506"/>
      <c r="AA412" s="506"/>
      <c r="AB412" s="506"/>
      <c r="AC412" s="506"/>
      <c r="AD412" s="506"/>
      <c r="AE412" s="506"/>
    </row>
    <row r="413" ht="16.5" customHeight="1">
      <c r="A413" s="506"/>
      <c r="B413" s="506"/>
      <c r="C413" s="506"/>
      <c r="D413" s="506"/>
      <c r="E413" s="506"/>
      <c r="F413" s="506"/>
      <c r="G413" s="506"/>
      <c r="H413" s="506"/>
      <c r="I413" s="506"/>
      <c r="J413" s="506"/>
      <c r="K413" s="506"/>
      <c r="L413" s="506"/>
      <c r="M413" s="506"/>
      <c r="N413" s="506"/>
      <c r="O413" s="506"/>
      <c r="P413" s="506"/>
      <c r="Q413" s="506"/>
      <c r="R413" s="506"/>
      <c r="S413" s="506"/>
      <c r="T413" s="506"/>
      <c r="U413" s="506"/>
      <c r="V413" s="506"/>
      <c r="W413" s="506"/>
      <c r="X413" s="506"/>
      <c r="Y413" s="506"/>
      <c r="Z413" s="506"/>
      <c r="AA413" s="506"/>
      <c r="AB413" s="506"/>
      <c r="AC413" s="506"/>
      <c r="AD413" s="506"/>
      <c r="AE413" s="506"/>
    </row>
    <row r="414" ht="16.5" customHeight="1">
      <c r="A414" s="506"/>
      <c r="B414" s="506"/>
      <c r="C414" s="506"/>
      <c r="D414" s="506"/>
      <c r="E414" s="506"/>
      <c r="F414" s="506"/>
      <c r="G414" s="506"/>
      <c r="H414" s="506"/>
      <c r="I414" s="506"/>
      <c r="J414" s="506"/>
      <c r="K414" s="506"/>
      <c r="L414" s="506"/>
      <c r="M414" s="506"/>
      <c r="N414" s="506"/>
      <c r="O414" s="506"/>
      <c r="P414" s="506"/>
      <c r="Q414" s="506"/>
      <c r="R414" s="506"/>
      <c r="S414" s="506"/>
      <c r="T414" s="506"/>
      <c r="U414" s="506"/>
      <c r="V414" s="506"/>
      <c r="W414" s="506"/>
      <c r="X414" s="506"/>
      <c r="Y414" s="506"/>
      <c r="Z414" s="506"/>
      <c r="AA414" s="506"/>
      <c r="AB414" s="506"/>
      <c r="AC414" s="506"/>
      <c r="AD414" s="506"/>
      <c r="AE414" s="506"/>
    </row>
    <row r="415" ht="16.5" customHeight="1">
      <c r="A415" s="506"/>
      <c r="B415" s="506"/>
      <c r="C415" s="506"/>
      <c r="D415" s="506"/>
      <c r="E415" s="506"/>
      <c r="F415" s="506"/>
      <c r="G415" s="506"/>
      <c r="H415" s="506"/>
      <c r="I415" s="506"/>
      <c r="J415" s="506"/>
      <c r="K415" s="506"/>
      <c r="L415" s="506"/>
      <c r="M415" s="506"/>
      <c r="N415" s="506"/>
      <c r="O415" s="506"/>
      <c r="P415" s="506"/>
      <c r="Q415" s="506"/>
      <c r="R415" s="506"/>
      <c r="S415" s="506"/>
      <c r="T415" s="506"/>
      <c r="U415" s="506"/>
      <c r="V415" s="506"/>
      <c r="W415" s="506"/>
      <c r="X415" s="506"/>
      <c r="Y415" s="506"/>
      <c r="Z415" s="506"/>
      <c r="AA415" s="506"/>
      <c r="AB415" s="506"/>
      <c r="AC415" s="506"/>
      <c r="AD415" s="506"/>
      <c r="AE415" s="506"/>
    </row>
    <row r="416" ht="16.5" customHeight="1">
      <c r="A416" s="506"/>
      <c r="B416" s="506"/>
      <c r="C416" s="506"/>
      <c r="D416" s="506"/>
      <c r="E416" s="506"/>
      <c r="F416" s="506"/>
      <c r="G416" s="506"/>
      <c r="H416" s="506"/>
      <c r="I416" s="506"/>
      <c r="J416" s="506"/>
      <c r="K416" s="506"/>
      <c r="L416" s="506"/>
      <c r="M416" s="506"/>
      <c r="N416" s="506"/>
      <c r="O416" s="506"/>
      <c r="P416" s="506"/>
      <c r="Q416" s="506"/>
      <c r="R416" s="506"/>
      <c r="S416" s="506"/>
      <c r="T416" s="506"/>
      <c r="U416" s="506"/>
      <c r="V416" s="506"/>
      <c r="W416" s="506"/>
      <c r="X416" s="506"/>
      <c r="Y416" s="506"/>
      <c r="Z416" s="506"/>
      <c r="AA416" s="506"/>
      <c r="AB416" s="506"/>
      <c r="AC416" s="506"/>
      <c r="AD416" s="506"/>
      <c r="AE416" s="506"/>
    </row>
    <row r="417" ht="16.5" customHeight="1">
      <c r="A417" s="506"/>
      <c r="B417" s="506"/>
      <c r="C417" s="506"/>
      <c r="D417" s="506"/>
      <c r="E417" s="506"/>
      <c r="F417" s="506"/>
      <c r="G417" s="506"/>
      <c r="H417" s="506"/>
      <c r="I417" s="506"/>
      <c r="J417" s="506"/>
      <c r="K417" s="506"/>
      <c r="L417" s="506"/>
      <c r="M417" s="506"/>
      <c r="N417" s="506"/>
      <c r="O417" s="506"/>
      <c r="P417" s="506"/>
      <c r="Q417" s="506"/>
      <c r="R417" s="506"/>
      <c r="S417" s="506"/>
      <c r="T417" s="506"/>
      <c r="U417" s="506"/>
      <c r="V417" s="506"/>
      <c r="W417" s="506"/>
      <c r="X417" s="506"/>
      <c r="Y417" s="506"/>
      <c r="Z417" s="506"/>
      <c r="AA417" s="506"/>
      <c r="AB417" s="506"/>
      <c r="AC417" s="506"/>
      <c r="AD417" s="506"/>
      <c r="AE417" s="506"/>
    </row>
    <row r="418" ht="16.5" customHeight="1">
      <c r="A418" s="506"/>
      <c r="B418" s="506"/>
      <c r="C418" s="506"/>
      <c r="D418" s="506"/>
      <c r="E418" s="506"/>
      <c r="F418" s="506"/>
      <c r="G418" s="506"/>
      <c r="H418" s="506"/>
      <c r="I418" s="506"/>
      <c r="J418" s="506"/>
      <c r="K418" s="506"/>
      <c r="L418" s="506"/>
      <c r="M418" s="506"/>
      <c r="N418" s="506"/>
      <c r="O418" s="506"/>
      <c r="P418" s="506"/>
      <c r="Q418" s="506"/>
      <c r="R418" s="506"/>
      <c r="S418" s="506"/>
      <c r="T418" s="506"/>
      <c r="U418" s="506"/>
      <c r="V418" s="506"/>
      <c r="W418" s="506"/>
      <c r="X418" s="506"/>
      <c r="Y418" s="506"/>
      <c r="Z418" s="506"/>
      <c r="AA418" s="506"/>
      <c r="AB418" s="506"/>
      <c r="AC418" s="506"/>
      <c r="AD418" s="506"/>
      <c r="AE418" s="506"/>
    </row>
    <row r="419" ht="16.5" customHeight="1">
      <c r="A419" s="506"/>
      <c r="B419" s="506"/>
      <c r="C419" s="506"/>
      <c r="D419" s="506"/>
      <c r="E419" s="506"/>
      <c r="F419" s="506"/>
      <c r="G419" s="506"/>
      <c r="H419" s="506"/>
      <c r="I419" s="506"/>
      <c r="J419" s="506"/>
      <c r="K419" s="506"/>
      <c r="L419" s="506"/>
      <c r="M419" s="506"/>
      <c r="N419" s="506"/>
      <c r="O419" s="506"/>
      <c r="P419" s="506"/>
      <c r="Q419" s="506"/>
      <c r="R419" s="506"/>
      <c r="S419" s="506"/>
      <c r="T419" s="506"/>
      <c r="U419" s="506"/>
      <c r="V419" s="506"/>
      <c r="W419" s="506"/>
      <c r="X419" s="506"/>
      <c r="Y419" s="506"/>
      <c r="Z419" s="506"/>
      <c r="AA419" s="506"/>
      <c r="AB419" s="506"/>
      <c r="AC419" s="506"/>
      <c r="AD419" s="506"/>
      <c r="AE419" s="506"/>
    </row>
    <row r="420" ht="16.5" customHeight="1">
      <c r="A420" s="506"/>
      <c r="B420" s="506"/>
      <c r="C420" s="506"/>
      <c r="D420" s="506"/>
      <c r="E420" s="506"/>
      <c r="F420" s="506"/>
      <c r="G420" s="506"/>
      <c r="H420" s="506"/>
      <c r="I420" s="506"/>
      <c r="J420" s="506"/>
      <c r="K420" s="506"/>
      <c r="L420" s="506"/>
      <c r="M420" s="506"/>
      <c r="N420" s="506"/>
      <c r="O420" s="506"/>
      <c r="P420" s="506"/>
      <c r="Q420" s="506"/>
      <c r="R420" s="506"/>
      <c r="S420" s="506"/>
      <c r="T420" s="506"/>
      <c r="U420" s="506"/>
      <c r="V420" s="506"/>
      <c r="W420" s="506"/>
      <c r="X420" s="506"/>
      <c r="Y420" s="506"/>
      <c r="Z420" s="506"/>
      <c r="AA420" s="506"/>
      <c r="AB420" s="506"/>
      <c r="AC420" s="506"/>
      <c r="AD420" s="506"/>
      <c r="AE420" s="506"/>
    </row>
    <row r="421" ht="16.5" customHeight="1">
      <c r="A421" s="506"/>
      <c r="B421" s="506"/>
      <c r="C421" s="506"/>
      <c r="D421" s="506"/>
      <c r="E421" s="506"/>
      <c r="F421" s="506"/>
      <c r="G421" s="506"/>
      <c r="H421" s="506"/>
      <c r="I421" s="506"/>
      <c r="J421" s="506"/>
      <c r="K421" s="506"/>
      <c r="L421" s="506"/>
      <c r="M421" s="506"/>
      <c r="N421" s="506"/>
      <c r="O421" s="506"/>
      <c r="P421" s="506"/>
      <c r="Q421" s="506"/>
      <c r="R421" s="506"/>
      <c r="S421" s="506"/>
      <c r="T421" s="506"/>
      <c r="U421" s="506"/>
      <c r="V421" s="506"/>
      <c r="W421" s="506"/>
      <c r="X421" s="506"/>
      <c r="Y421" s="506"/>
      <c r="Z421" s="506"/>
      <c r="AA421" s="506"/>
      <c r="AB421" s="506"/>
      <c r="AC421" s="506"/>
      <c r="AD421" s="506"/>
      <c r="AE421" s="506"/>
    </row>
    <row r="422" ht="16.5" customHeight="1">
      <c r="A422" s="506"/>
      <c r="B422" s="506"/>
      <c r="C422" s="506"/>
      <c r="D422" s="506"/>
      <c r="E422" s="506"/>
      <c r="F422" s="506"/>
      <c r="G422" s="506"/>
      <c r="H422" s="506"/>
      <c r="I422" s="506"/>
      <c r="J422" s="506"/>
      <c r="K422" s="506"/>
      <c r="L422" s="506"/>
      <c r="M422" s="506"/>
      <c r="N422" s="506"/>
      <c r="O422" s="506"/>
      <c r="P422" s="506"/>
      <c r="Q422" s="506"/>
      <c r="R422" s="506"/>
      <c r="S422" s="506"/>
      <c r="T422" s="506"/>
      <c r="U422" s="506"/>
      <c r="V422" s="506"/>
      <c r="W422" s="506"/>
      <c r="X422" s="506"/>
      <c r="Y422" s="506"/>
      <c r="Z422" s="506"/>
      <c r="AA422" s="506"/>
      <c r="AB422" s="506"/>
      <c r="AC422" s="506"/>
      <c r="AD422" s="506"/>
      <c r="AE422" s="506"/>
    </row>
    <row r="423" ht="16.5" customHeight="1">
      <c r="A423" s="506"/>
      <c r="B423" s="506"/>
      <c r="C423" s="506"/>
      <c r="D423" s="506"/>
      <c r="E423" s="506"/>
      <c r="F423" s="506"/>
      <c r="G423" s="506"/>
      <c r="H423" s="506"/>
      <c r="I423" s="506"/>
      <c r="J423" s="506"/>
      <c r="K423" s="506"/>
      <c r="L423" s="506"/>
      <c r="M423" s="506"/>
      <c r="N423" s="506"/>
      <c r="O423" s="506"/>
      <c r="P423" s="506"/>
      <c r="Q423" s="506"/>
      <c r="R423" s="506"/>
      <c r="S423" s="506"/>
      <c r="T423" s="506"/>
      <c r="U423" s="506"/>
      <c r="V423" s="506"/>
      <c r="W423" s="506"/>
      <c r="X423" s="506"/>
      <c r="Y423" s="506"/>
      <c r="Z423" s="506"/>
      <c r="AA423" s="506"/>
      <c r="AB423" s="506"/>
      <c r="AC423" s="506"/>
      <c r="AD423" s="506"/>
      <c r="AE423" s="506"/>
    </row>
    <row r="424" ht="16.5" customHeight="1">
      <c r="A424" s="506"/>
      <c r="B424" s="506"/>
      <c r="C424" s="506"/>
      <c r="D424" s="506"/>
      <c r="E424" s="506"/>
      <c r="F424" s="506"/>
      <c r="G424" s="506"/>
      <c r="H424" s="506"/>
      <c r="I424" s="506"/>
      <c r="J424" s="506"/>
      <c r="K424" s="506"/>
      <c r="L424" s="506"/>
      <c r="M424" s="506"/>
      <c r="N424" s="506"/>
      <c r="O424" s="506"/>
      <c r="P424" s="506"/>
      <c r="Q424" s="506"/>
      <c r="R424" s="506"/>
      <c r="S424" s="506"/>
      <c r="T424" s="506"/>
      <c r="U424" s="506"/>
      <c r="V424" s="506"/>
      <c r="W424" s="506"/>
      <c r="X424" s="506"/>
      <c r="Y424" s="506"/>
      <c r="Z424" s="506"/>
      <c r="AA424" s="506"/>
      <c r="AB424" s="506"/>
      <c r="AC424" s="506"/>
      <c r="AD424" s="506"/>
      <c r="AE424" s="506"/>
    </row>
    <row r="425" ht="16.5" customHeight="1">
      <c r="A425" s="506"/>
      <c r="B425" s="506"/>
      <c r="C425" s="506"/>
      <c r="D425" s="506"/>
      <c r="E425" s="506"/>
      <c r="F425" s="506"/>
      <c r="G425" s="506"/>
      <c r="H425" s="506"/>
      <c r="I425" s="506"/>
      <c r="J425" s="506"/>
      <c r="K425" s="506"/>
      <c r="L425" s="506"/>
      <c r="M425" s="506"/>
      <c r="N425" s="506"/>
      <c r="O425" s="506"/>
      <c r="P425" s="506"/>
      <c r="Q425" s="506"/>
      <c r="R425" s="506"/>
      <c r="S425" s="506"/>
      <c r="T425" s="506"/>
      <c r="U425" s="506"/>
      <c r="V425" s="506"/>
      <c r="W425" s="506"/>
      <c r="X425" s="506"/>
      <c r="Y425" s="506"/>
      <c r="Z425" s="506"/>
      <c r="AA425" s="506"/>
      <c r="AB425" s="506"/>
      <c r="AC425" s="506"/>
      <c r="AD425" s="506"/>
      <c r="AE425" s="506"/>
    </row>
    <row r="426" ht="16.5" customHeight="1">
      <c r="A426" s="506"/>
      <c r="B426" s="506"/>
      <c r="C426" s="506"/>
      <c r="D426" s="506"/>
      <c r="E426" s="506"/>
      <c r="F426" s="506"/>
      <c r="G426" s="506"/>
      <c r="H426" s="506"/>
      <c r="I426" s="506"/>
      <c r="J426" s="506"/>
      <c r="K426" s="506"/>
      <c r="L426" s="506"/>
      <c r="M426" s="506"/>
      <c r="N426" s="506"/>
      <c r="O426" s="506"/>
      <c r="P426" s="506"/>
      <c r="Q426" s="506"/>
      <c r="R426" s="506"/>
      <c r="S426" s="506"/>
      <c r="T426" s="506"/>
      <c r="U426" s="506"/>
      <c r="V426" s="506"/>
      <c r="W426" s="506"/>
      <c r="X426" s="506"/>
      <c r="Y426" s="506"/>
      <c r="Z426" s="506"/>
      <c r="AA426" s="506"/>
      <c r="AB426" s="506"/>
      <c r="AC426" s="506"/>
      <c r="AD426" s="506"/>
      <c r="AE426" s="506"/>
    </row>
    <row r="427" ht="16.5" customHeight="1">
      <c r="A427" s="506"/>
      <c r="B427" s="506"/>
      <c r="C427" s="506"/>
      <c r="D427" s="506"/>
      <c r="E427" s="506"/>
      <c r="F427" s="506"/>
      <c r="G427" s="506"/>
      <c r="H427" s="506"/>
      <c r="I427" s="506"/>
      <c r="J427" s="506"/>
      <c r="K427" s="506"/>
      <c r="L427" s="506"/>
      <c r="M427" s="506"/>
      <c r="N427" s="506"/>
      <c r="O427" s="506"/>
      <c r="P427" s="506"/>
      <c r="Q427" s="506"/>
      <c r="R427" s="506"/>
      <c r="S427" s="506"/>
      <c r="T427" s="506"/>
      <c r="U427" s="506"/>
      <c r="V427" s="506"/>
      <c r="W427" s="506"/>
      <c r="X427" s="506"/>
      <c r="Y427" s="506"/>
      <c r="Z427" s="506"/>
      <c r="AA427" s="506"/>
      <c r="AB427" s="506"/>
      <c r="AC427" s="506"/>
      <c r="AD427" s="506"/>
      <c r="AE427" s="506"/>
    </row>
    <row r="428" ht="16.5" customHeight="1">
      <c r="A428" s="506"/>
      <c r="B428" s="506"/>
      <c r="C428" s="506"/>
      <c r="D428" s="506"/>
      <c r="E428" s="506"/>
      <c r="F428" s="506"/>
      <c r="G428" s="506"/>
      <c r="H428" s="506"/>
      <c r="I428" s="506"/>
      <c r="J428" s="506"/>
      <c r="K428" s="506"/>
      <c r="L428" s="506"/>
      <c r="M428" s="506"/>
      <c r="N428" s="506"/>
      <c r="O428" s="506"/>
      <c r="P428" s="506"/>
      <c r="Q428" s="506"/>
      <c r="R428" s="506"/>
      <c r="S428" s="506"/>
      <c r="T428" s="506"/>
      <c r="U428" s="506"/>
      <c r="V428" s="506"/>
      <c r="W428" s="506"/>
      <c r="X428" s="506"/>
      <c r="Y428" s="506"/>
      <c r="Z428" s="506"/>
      <c r="AA428" s="506"/>
      <c r="AB428" s="506"/>
      <c r="AC428" s="506"/>
      <c r="AD428" s="506"/>
      <c r="AE428" s="506"/>
    </row>
    <row r="429" ht="16.5" customHeight="1">
      <c r="A429" s="506"/>
      <c r="B429" s="506"/>
      <c r="C429" s="506"/>
      <c r="D429" s="506"/>
      <c r="E429" s="506"/>
      <c r="F429" s="506"/>
      <c r="G429" s="506"/>
      <c r="H429" s="506"/>
      <c r="I429" s="506"/>
      <c r="J429" s="506"/>
      <c r="K429" s="506"/>
      <c r="L429" s="506"/>
      <c r="M429" s="506"/>
      <c r="N429" s="506"/>
      <c r="O429" s="506"/>
      <c r="P429" s="506"/>
      <c r="Q429" s="506"/>
      <c r="R429" s="506"/>
      <c r="S429" s="506"/>
      <c r="T429" s="506"/>
      <c r="U429" s="506"/>
      <c r="V429" s="506"/>
      <c r="W429" s="506"/>
      <c r="X429" s="506"/>
      <c r="Y429" s="506"/>
      <c r="Z429" s="506"/>
      <c r="AA429" s="506"/>
      <c r="AB429" s="506"/>
      <c r="AC429" s="506"/>
      <c r="AD429" s="506"/>
      <c r="AE429" s="506"/>
    </row>
    <row r="430" ht="16.5" customHeight="1">
      <c r="A430" s="506"/>
      <c r="B430" s="506"/>
      <c r="C430" s="506"/>
      <c r="D430" s="506"/>
      <c r="E430" s="506"/>
      <c r="F430" s="506"/>
      <c r="G430" s="506"/>
      <c r="H430" s="506"/>
      <c r="I430" s="506"/>
      <c r="J430" s="506"/>
      <c r="K430" s="506"/>
      <c r="L430" s="506"/>
      <c r="M430" s="506"/>
      <c r="N430" s="506"/>
      <c r="O430" s="506"/>
      <c r="P430" s="506"/>
      <c r="Q430" s="506"/>
      <c r="R430" s="506"/>
      <c r="S430" s="506"/>
      <c r="T430" s="506"/>
      <c r="U430" s="506"/>
      <c r="V430" s="506"/>
      <c r="W430" s="506"/>
      <c r="X430" s="506"/>
      <c r="Y430" s="506"/>
      <c r="Z430" s="506"/>
      <c r="AA430" s="506"/>
      <c r="AB430" s="506"/>
      <c r="AC430" s="506"/>
      <c r="AD430" s="506"/>
      <c r="AE430" s="506"/>
    </row>
    <row r="431" ht="16.5" customHeight="1">
      <c r="A431" s="506"/>
      <c r="B431" s="506"/>
      <c r="C431" s="506"/>
      <c r="D431" s="506"/>
      <c r="E431" s="506"/>
      <c r="F431" s="506"/>
      <c r="G431" s="506"/>
      <c r="H431" s="506"/>
      <c r="I431" s="506"/>
      <c r="J431" s="506"/>
      <c r="K431" s="506"/>
      <c r="L431" s="506"/>
      <c r="M431" s="506"/>
      <c r="N431" s="506"/>
      <c r="O431" s="506"/>
      <c r="P431" s="506"/>
      <c r="Q431" s="506"/>
      <c r="R431" s="506"/>
      <c r="S431" s="506"/>
      <c r="T431" s="506"/>
      <c r="U431" s="506"/>
      <c r="V431" s="506"/>
      <c r="W431" s="506"/>
      <c r="X431" s="506"/>
      <c r="Y431" s="506"/>
      <c r="Z431" s="506"/>
      <c r="AA431" s="506"/>
      <c r="AB431" s="506"/>
      <c r="AC431" s="506"/>
      <c r="AD431" s="506"/>
      <c r="AE431" s="506"/>
    </row>
    <row r="432" ht="16.5" customHeight="1">
      <c r="A432" s="506"/>
      <c r="B432" s="506"/>
      <c r="C432" s="506"/>
      <c r="D432" s="506"/>
      <c r="E432" s="506"/>
      <c r="F432" s="506"/>
      <c r="G432" s="506"/>
      <c r="H432" s="506"/>
      <c r="I432" s="506"/>
      <c r="J432" s="506"/>
      <c r="K432" s="506"/>
      <c r="L432" s="506"/>
      <c r="M432" s="506"/>
      <c r="N432" s="506"/>
      <c r="O432" s="506"/>
      <c r="P432" s="506"/>
      <c r="Q432" s="506"/>
      <c r="R432" s="506"/>
      <c r="S432" s="506"/>
      <c r="T432" s="506"/>
      <c r="U432" s="506"/>
      <c r="V432" s="506"/>
      <c r="W432" s="506"/>
      <c r="X432" s="506"/>
      <c r="Y432" s="506"/>
      <c r="Z432" s="506"/>
      <c r="AA432" s="506"/>
      <c r="AB432" s="506"/>
      <c r="AC432" s="506"/>
      <c r="AD432" s="506"/>
      <c r="AE432" s="506"/>
    </row>
    <row r="433" ht="16.5" customHeight="1">
      <c r="A433" s="506"/>
      <c r="B433" s="506"/>
      <c r="C433" s="506"/>
      <c r="D433" s="506"/>
      <c r="E433" s="506"/>
      <c r="F433" s="506"/>
      <c r="G433" s="506"/>
      <c r="H433" s="506"/>
      <c r="I433" s="506"/>
      <c r="J433" s="506"/>
      <c r="K433" s="506"/>
      <c r="L433" s="506"/>
      <c r="M433" s="506"/>
      <c r="N433" s="506"/>
      <c r="O433" s="506"/>
      <c r="P433" s="506"/>
      <c r="Q433" s="506"/>
      <c r="R433" s="506"/>
      <c r="S433" s="506"/>
      <c r="T433" s="506"/>
      <c r="U433" s="506"/>
      <c r="V433" s="506"/>
      <c r="W433" s="506"/>
      <c r="X433" s="506"/>
      <c r="Y433" s="506"/>
      <c r="Z433" s="506"/>
      <c r="AA433" s="506"/>
      <c r="AB433" s="506"/>
      <c r="AC433" s="506"/>
      <c r="AD433" s="506"/>
      <c r="AE433" s="506"/>
    </row>
    <row r="434" ht="16.5" customHeight="1">
      <c r="A434" s="506"/>
      <c r="B434" s="506"/>
      <c r="C434" s="506"/>
      <c r="D434" s="506"/>
      <c r="E434" s="506"/>
      <c r="F434" s="506"/>
      <c r="G434" s="506"/>
      <c r="H434" s="506"/>
      <c r="I434" s="506"/>
      <c r="J434" s="506"/>
      <c r="K434" s="506"/>
      <c r="L434" s="506"/>
      <c r="M434" s="506"/>
      <c r="N434" s="506"/>
      <c r="O434" s="506"/>
      <c r="P434" s="506"/>
      <c r="Q434" s="506"/>
      <c r="R434" s="506"/>
      <c r="S434" s="506"/>
      <c r="T434" s="506"/>
      <c r="U434" s="506"/>
      <c r="V434" s="506"/>
      <c r="W434" s="506"/>
      <c r="X434" s="506"/>
      <c r="Y434" s="506"/>
      <c r="Z434" s="506"/>
      <c r="AA434" s="506"/>
      <c r="AB434" s="506"/>
      <c r="AC434" s="506"/>
      <c r="AD434" s="506"/>
      <c r="AE434" s="506"/>
    </row>
    <row r="435" ht="16.5" customHeight="1">
      <c r="A435" s="506"/>
      <c r="B435" s="506"/>
      <c r="C435" s="506"/>
      <c r="D435" s="506"/>
      <c r="E435" s="506"/>
      <c r="F435" s="506"/>
      <c r="G435" s="506"/>
      <c r="H435" s="506"/>
      <c r="I435" s="506"/>
      <c r="J435" s="506"/>
      <c r="K435" s="506"/>
      <c r="L435" s="506"/>
      <c r="M435" s="506"/>
      <c r="N435" s="506"/>
      <c r="O435" s="506"/>
      <c r="P435" s="506"/>
      <c r="Q435" s="506"/>
      <c r="R435" s="506"/>
      <c r="S435" s="506"/>
      <c r="T435" s="506"/>
      <c r="U435" s="506"/>
      <c r="V435" s="506"/>
      <c r="W435" s="506"/>
      <c r="X435" s="506"/>
      <c r="Y435" s="506"/>
      <c r="Z435" s="506"/>
      <c r="AA435" s="506"/>
      <c r="AB435" s="506"/>
      <c r="AC435" s="506"/>
      <c r="AD435" s="506"/>
      <c r="AE435" s="506"/>
    </row>
    <row r="436" ht="16.5" customHeight="1">
      <c r="A436" s="506"/>
      <c r="B436" s="506"/>
      <c r="C436" s="506"/>
      <c r="D436" s="506"/>
      <c r="E436" s="506"/>
      <c r="F436" s="506"/>
      <c r="G436" s="506"/>
      <c r="H436" s="506"/>
      <c r="I436" s="506"/>
      <c r="J436" s="506"/>
      <c r="K436" s="506"/>
      <c r="L436" s="506"/>
      <c r="M436" s="506"/>
      <c r="N436" s="506"/>
      <c r="O436" s="506"/>
      <c r="P436" s="506"/>
      <c r="Q436" s="506"/>
      <c r="R436" s="506"/>
      <c r="S436" s="506"/>
      <c r="T436" s="506"/>
      <c r="U436" s="506"/>
      <c r="V436" s="506"/>
      <c r="W436" s="506"/>
      <c r="X436" s="506"/>
      <c r="Y436" s="506"/>
      <c r="Z436" s="506"/>
      <c r="AA436" s="506"/>
      <c r="AB436" s="506"/>
      <c r="AC436" s="506"/>
      <c r="AD436" s="506"/>
      <c r="AE436" s="506"/>
    </row>
    <row r="437" ht="16.5" customHeight="1">
      <c r="A437" s="506"/>
      <c r="B437" s="506"/>
      <c r="C437" s="506"/>
      <c r="D437" s="506"/>
      <c r="E437" s="506"/>
      <c r="F437" s="506"/>
      <c r="G437" s="506"/>
      <c r="H437" s="506"/>
      <c r="I437" s="506"/>
      <c r="J437" s="506"/>
      <c r="K437" s="506"/>
      <c r="L437" s="506"/>
      <c r="M437" s="506"/>
      <c r="N437" s="506"/>
      <c r="O437" s="506"/>
      <c r="P437" s="506"/>
      <c r="Q437" s="506"/>
      <c r="R437" s="506"/>
      <c r="S437" s="506"/>
      <c r="T437" s="506"/>
      <c r="U437" s="506"/>
      <c r="V437" s="506"/>
      <c r="W437" s="506"/>
      <c r="X437" s="506"/>
      <c r="Y437" s="506"/>
      <c r="Z437" s="506"/>
      <c r="AA437" s="506"/>
      <c r="AB437" s="506"/>
      <c r="AC437" s="506"/>
      <c r="AD437" s="506"/>
      <c r="AE437" s="506"/>
    </row>
    <row r="438" ht="16.5" customHeight="1">
      <c r="A438" s="506"/>
      <c r="B438" s="506"/>
      <c r="C438" s="506"/>
      <c r="D438" s="506"/>
      <c r="E438" s="506"/>
      <c r="F438" s="506"/>
      <c r="G438" s="506"/>
      <c r="H438" s="506"/>
      <c r="I438" s="506"/>
      <c r="J438" s="506"/>
      <c r="K438" s="506"/>
      <c r="L438" s="506"/>
      <c r="M438" s="506"/>
      <c r="N438" s="506"/>
      <c r="O438" s="506"/>
      <c r="P438" s="506"/>
      <c r="Q438" s="506"/>
      <c r="R438" s="506"/>
      <c r="S438" s="506"/>
      <c r="T438" s="506"/>
      <c r="U438" s="506"/>
      <c r="V438" s="506"/>
      <c r="W438" s="506"/>
      <c r="X438" s="506"/>
      <c r="Y438" s="506"/>
      <c r="Z438" s="506"/>
      <c r="AA438" s="506"/>
      <c r="AB438" s="506"/>
      <c r="AC438" s="506"/>
      <c r="AD438" s="506"/>
      <c r="AE438" s="506"/>
    </row>
    <row r="439" ht="16.5" customHeight="1">
      <c r="A439" s="506"/>
      <c r="B439" s="506"/>
      <c r="C439" s="506"/>
      <c r="D439" s="506"/>
      <c r="E439" s="506"/>
      <c r="F439" s="506"/>
      <c r="G439" s="506"/>
      <c r="H439" s="506"/>
      <c r="I439" s="506"/>
      <c r="J439" s="506"/>
      <c r="K439" s="506"/>
      <c r="L439" s="506"/>
      <c r="M439" s="506"/>
      <c r="N439" s="506"/>
      <c r="O439" s="506"/>
      <c r="P439" s="506"/>
      <c r="Q439" s="506"/>
      <c r="R439" s="506"/>
      <c r="S439" s="506"/>
      <c r="T439" s="506"/>
      <c r="U439" s="506"/>
      <c r="V439" s="506"/>
      <c r="W439" s="506"/>
      <c r="X439" s="506"/>
      <c r="Y439" s="506"/>
      <c r="Z439" s="506"/>
      <c r="AA439" s="506"/>
      <c r="AB439" s="506"/>
      <c r="AC439" s="506"/>
      <c r="AD439" s="506"/>
      <c r="AE439" s="506"/>
    </row>
    <row r="440" ht="16.5" customHeight="1">
      <c r="A440" s="506"/>
      <c r="B440" s="506"/>
      <c r="C440" s="506"/>
      <c r="D440" s="506"/>
      <c r="E440" s="506"/>
      <c r="F440" s="506"/>
      <c r="G440" s="506"/>
      <c r="H440" s="506"/>
      <c r="I440" s="506"/>
      <c r="J440" s="506"/>
      <c r="K440" s="506"/>
      <c r="L440" s="506"/>
      <c r="M440" s="506"/>
      <c r="N440" s="506"/>
      <c r="O440" s="506"/>
      <c r="P440" s="506"/>
      <c r="Q440" s="506"/>
      <c r="R440" s="506"/>
      <c r="S440" s="506"/>
      <c r="T440" s="506"/>
      <c r="U440" s="506"/>
      <c r="V440" s="506"/>
      <c r="W440" s="506"/>
      <c r="X440" s="506"/>
      <c r="Y440" s="506"/>
      <c r="Z440" s="506"/>
      <c r="AA440" s="506"/>
      <c r="AB440" s="506"/>
      <c r="AC440" s="506"/>
      <c r="AD440" s="506"/>
      <c r="AE440" s="506"/>
    </row>
    <row r="441" ht="16.5" customHeight="1">
      <c r="A441" s="506"/>
      <c r="B441" s="506"/>
      <c r="C441" s="506"/>
      <c r="D441" s="506"/>
      <c r="E441" s="506"/>
      <c r="F441" s="506"/>
      <c r="G441" s="506"/>
      <c r="H441" s="506"/>
      <c r="I441" s="506"/>
      <c r="J441" s="506"/>
      <c r="K441" s="506"/>
      <c r="L441" s="506"/>
      <c r="M441" s="506"/>
      <c r="N441" s="506"/>
      <c r="O441" s="506"/>
      <c r="P441" s="506"/>
      <c r="Q441" s="506"/>
      <c r="R441" s="506"/>
      <c r="S441" s="506"/>
      <c r="T441" s="506"/>
      <c r="U441" s="506"/>
      <c r="V441" s="506"/>
      <c r="W441" s="506"/>
      <c r="X441" s="506"/>
      <c r="Y441" s="506"/>
      <c r="Z441" s="506"/>
      <c r="AA441" s="506"/>
      <c r="AB441" s="506"/>
      <c r="AC441" s="506"/>
      <c r="AD441" s="506"/>
      <c r="AE441" s="506"/>
    </row>
    <row r="442" ht="16.5" customHeight="1">
      <c r="A442" s="506"/>
      <c r="B442" s="506"/>
      <c r="C442" s="506"/>
      <c r="D442" s="506"/>
      <c r="E442" s="506"/>
      <c r="F442" s="506"/>
      <c r="G442" s="506"/>
      <c r="H442" s="506"/>
      <c r="I442" s="506"/>
      <c r="J442" s="506"/>
      <c r="K442" s="506"/>
      <c r="L442" s="506"/>
      <c r="M442" s="506"/>
      <c r="N442" s="506"/>
      <c r="O442" s="506"/>
      <c r="P442" s="506"/>
      <c r="Q442" s="506"/>
      <c r="R442" s="506"/>
      <c r="S442" s="506"/>
      <c r="T442" s="506"/>
      <c r="U442" s="506"/>
      <c r="V442" s="506"/>
      <c r="W442" s="506"/>
      <c r="X442" s="506"/>
      <c r="Y442" s="506"/>
      <c r="Z442" s="506"/>
      <c r="AA442" s="506"/>
      <c r="AB442" s="506"/>
      <c r="AC442" s="506"/>
      <c r="AD442" s="506"/>
      <c r="AE442" s="506"/>
    </row>
    <row r="443" ht="16.5" customHeight="1">
      <c r="A443" s="506"/>
      <c r="B443" s="506"/>
      <c r="C443" s="506"/>
      <c r="D443" s="506"/>
      <c r="E443" s="506"/>
      <c r="F443" s="506"/>
      <c r="G443" s="506"/>
      <c r="H443" s="506"/>
      <c r="I443" s="506"/>
      <c r="J443" s="506"/>
      <c r="K443" s="506"/>
      <c r="L443" s="506"/>
      <c r="M443" s="506"/>
      <c r="N443" s="506"/>
      <c r="O443" s="506"/>
      <c r="P443" s="506"/>
      <c r="Q443" s="506"/>
      <c r="R443" s="506"/>
      <c r="S443" s="506"/>
      <c r="T443" s="506"/>
      <c r="U443" s="506"/>
      <c r="V443" s="506"/>
      <c r="W443" s="506"/>
      <c r="X443" s="506"/>
      <c r="Y443" s="506"/>
      <c r="Z443" s="506"/>
      <c r="AA443" s="506"/>
      <c r="AB443" s="506"/>
      <c r="AC443" s="506"/>
      <c r="AD443" s="506"/>
      <c r="AE443" s="506"/>
    </row>
    <row r="444" ht="16.5" customHeight="1">
      <c r="A444" s="506"/>
      <c r="B444" s="506"/>
      <c r="C444" s="506"/>
      <c r="D444" s="506"/>
      <c r="E444" s="506"/>
      <c r="F444" s="506"/>
      <c r="G444" s="506"/>
      <c r="H444" s="506"/>
      <c r="I444" s="506"/>
      <c r="J444" s="506"/>
      <c r="K444" s="506"/>
      <c r="L444" s="506"/>
      <c r="M444" s="506"/>
      <c r="N444" s="506"/>
      <c r="O444" s="506"/>
      <c r="P444" s="506"/>
      <c r="Q444" s="506"/>
      <c r="R444" s="506"/>
      <c r="S444" s="506"/>
      <c r="T444" s="506"/>
      <c r="U444" s="506"/>
      <c r="V444" s="506"/>
      <c r="W444" s="506"/>
      <c r="X444" s="506"/>
      <c r="Y444" s="506"/>
      <c r="Z444" s="506"/>
      <c r="AA444" s="506"/>
      <c r="AB444" s="506"/>
      <c r="AC444" s="506"/>
      <c r="AD444" s="506"/>
      <c r="AE444" s="506"/>
    </row>
    <row r="445" ht="16.5" customHeight="1">
      <c r="A445" s="506"/>
      <c r="B445" s="506"/>
      <c r="C445" s="506"/>
      <c r="D445" s="506"/>
      <c r="E445" s="506"/>
      <c r="F445" s="506"/>
      <c r="G445" s="506"/>
      <c r="H445" s="506"/>
      <c r="I445" s="506"/>
      <c r="J445" s="506"/>
      <c r="K445" s="506"/>
      <c r="L445" s="506"/>
      <c r="M445" s="506"/>
      <c r="N445" s="506"/>
      <c r="O445" s="506"/>
      <c r="P445" s="506"/>
      <c r="Q445" s="506"/>
      <c r="R445" s="506"/>
      <c r="S445" s="506"/>
      <c r="T445" s="506"/>
      <c r="U445" s="506"/>
      <c r="V445" s="506"/>
      <c r="W445" s="506"/>
      <c r="X445" s="506"/>
      <c r="Y445" s="506"/>
      <c r="Z445" s="506"/>
      <c r="AA445" s="506"/>
      <c r="AB445" s="506"/>
      <c r="AC445" s="506"/>
      <c r="AD445" s="506"/>
      <c r="AE445" s="506"/>
    </row>
    <row r="446" ht="16.5" customHeight="1">
      <c r="A446" s="506"/>
      <c r="B446" s="506"/>
      <c r="C446" s="506"/>
      <c r="D446" s="506"/>
      <c r="E446" s="506"/>
      <c r="F446" s="506"/>
      <c r="G446" s="506"/>
      <c r="H446" s="506"/>
      <c r="I446" s="506"/>
      <c r="J446" s="506"/>
      <c r="K446" s="506"/>
      <c r="L446" s="506"/>
      <c r="M446" s="506"/>
      <c r="N446" s="506"/>
      <c r="O446" s="506"/>
      <c r="P446" s="506"/>
      <c r="Q446" s="506"/>
      <c r="R446" s="506"/>
      <c r="S446" s="506"/>
      <c r="T446" s="506"/>
      <c r="U446" s="506"/>
      <c r="V446" s="506"/>
      <c r="W446" s="506"/>
      <c r="X446" s="506"/>
      <c r="Y446" s="506"/>
      <c r="Z446" s="506"/>
      <c r="AA446" s="506"/>
      <c r="AB446" s="506"/>
      <c r="AC446" s="506"/>
      <c r="AD446" s="506"/>
      <c r="AE446" s="506"/>
    </row>
    <row r="447" ht="16.5" customHeight="1">
      <c r="A447" s="506"/>
      <c r="B447" s="506"/>
      <c r="C447" s="506"/>
      <c r="D447" s="506"/>
      <c r="E447" s="506"/>
      <c r="F447" s="506"/>
      <c r="G447" s="506"/>
      <c r="H447" s="506"/>
      <c r="I447" s="506"/>
      <c r="J447" s="506"/>
      <c r="K447" s="506"/>
      <c r="L447" s="506"/>
      <c r="M447" s="506"/>
      <c r="N447" s="506"/>
      <c r="O447" s="506"/>
      <c r="P447" s="506"/>
      <c r="Q447" s="506"/>
      <c r="R447" s="506"/>
      <c r="S447" s="506"/>
      <c r="T447" s="506"/>
      <c r="U447" s="506"/>
      <c r="V447" s="506"/>
      <c r="W447" s="506"/>
      <c r="X447" s="506"/>
      <c r="Y447" s="506"/>
      <c r="Z447" s="506"/>
      <c r="AA447" s="506"/>
      <c r="AB447" s="506"/>
      <c r="AC447" s="506"/>
      <c r="AD447" s="506"/>
      <c r="AE447" s="506"/>
    </row>
    <row r="448" ht="16.5" customHeight="1">
      <c r="A448" s="506"/>
      <c r="B448" s="506"/>
      <c r="C448" s="506"/>
      <c r="D448" s="506"/>
      <c r="E448" s="506"/>
      <c r="F448" s="506"/>
      <c r="G448" s="506"/>
      <c r="H448" s="506"/>
      <c r="I448" s="506"/>
      <c r="J448" s="506"/>
      <c r="K448" s="506"/>
      <c r="L448" s="506"/>
      <c r="M448" s="506"/>
      <c r="N448" s="506"/>
      <c r="O448" s="506"/>
      <c r="P448" s="506"/>
      <c r="Q448" s="506"/>
      <c r="R448" s="506"/>
      <c r="S448" s="506"/>
      <c r="T448" s="506"/>
      <c r="U448" s="506"/>
      <c r="V448" s="506"/>
      <c r="W448" s="506"/>
      <c r="X448" s="506"/>
      <c r="Y448" s="506"/>
      <c r="Z448" s="506"/>
      <c r="AA448" s="506"/>
      <c r="AB448" s="506"/>
      <c r="AC448" s="506"/>
      <c r="AD448" s="506"/>
      <c r="AE448" s="506"/>
    </row>
    <row r="449" ht="16.5" customHeight="1">
      <c r="A449" s="506"/>
      <c r="B449" s="506"/>
      <c r="C449" s="506"/>
      <c r="D449" s="506"/>
      <c r="E449" s="506"/>
      <c r="F449" s="506"/>
      <c r="G449" s="506"/>
      <c r="H449" s="506"/>
      <c r="I449" s="506"/>
      <c r="J449" s="506"/>
      <c r="K449" s="506"/>
      <c r="L449" s="506"/>
      <c r="M449" s="506"/>
      <c r="N449" s="506"/>
      <c r="O449" s="506"/>
      <c r="P449" s="506"/>
      <c r="Q449" s="506"/>
      <c r="R449" s="506"/>
      <c r="S449" s="506"/>
      <c r="T449" s="506"/>
      <c r="U449" s="506"/>
      <c r="V449" s="506"/>
      <c r="W449" s="506"/>
      <c r="X449" s="506"/>
      <c r="Y449" s="506"/>
      <c r="Z449" s="506"/>
      <c r="AA449" s="506"/>
      <c r="AB449" s="506"/>
      <c r="AC449" s="506"/>
      <c r="AD449" s="506"/>
      <c r="AE449" s="506"/>
    </row>
    <row r="450" ht="16.5" customHeight="1">
      <c r="A450" s="506"/>
      <c r="B450" s="506"/>
      <c r="C450" s="506"/>
      <c r="D450" s="506"/>
      <c r="E450" s="506"/>
      <c r="F450" s="506"/>
      <c r="G450" s="506"/>
      <c r="H450" s="506"/>
      <c r="I450" s="506"/>
      <c r="J450" s="506"/>
      <c r="K450" s="506"/>
      <c r="L450" s="506"/>
      <c r="M450" s="506"/>
      <c r="N450" s="506"/>
      <c r="O450" s="506"/>
      <c r="P450" s="506"/>
      <c r="Q450" s="506"/>
      <c r="R450" s="506"/>
      <c r="S450" s="506"/>
      <c r="T450" s="506"/>
      <c r="U450" s="506"/>
      <c r="V450" s="506"/>
      <c r="W450" s="506"/>
      <c r="X450" s="506"/>
      <c r="Y450" s="506"/>
      <c r="Z450" s="506"/>
      <c r="AA450" s="506"/>
      <c r="AB450" s="506"/>
      <c r="AC450" s="506"/>
      <c r="AD450" s="506"/>
      <c r="AE450" s="506"/>
    </row>
    <row r="451" ht="16.5" customHeight="1">
      <c r="A451" s="506"/>
      <c r="B451" s="506"/>
      <c r="C451" s="506"/>
      <c r="D451" s="506"/>
      <c r="E451" s="506"/>
      <c r="F451" s="506"/>
      <c r="G451" s="506"/>
      <c r="H451" s="506"/>
      <c r="I451" s="506"/>
      <c r="J451" s="506"/>
      <c r="K451" s="506"/>
      <c r="L451" s="506"/>
      <c r="M451" s="506"/>
      <c r="N451" s="506"/>
      <c r="O451" s="506"/>
      <c r="P451" s="506"/>
      <c r="Q451" s="506"/>
      <c r="R451" s="506"/>
      <c r="S451" s="506"/>
      <c r="T451" s="506"/>
      <c r="U451" s="506"/>
      <c r="V451" s="506"/>
      <c r="W451" s="506"/>
      <c r="X451" s="506"/>
      <c r="Y451" s="506"/>
      <c r="Z451" s="506"/>
      <c r="AA451" s="506"/>
      <c r="AB451" s="506"/>
      <c r="AC451" s="506"/>
      <c r="AD451" s="506"/>
      <c r="AE451" s="506"/>
    </row>
    <row r="452" ht="16.5" customHeight="1">
      <c r="A452" s="506"/>
      <c r="B452" s="506"/>
      <c r="C452" s="506"/>
      <c r="D452" s="506"/>
      <c r="E452" s="506"/>
      <c r="F452" s="506"/>
      <c r="G452" s="506"/>
      <c r="H452" s="506"/>
      <c r="I452" s="506"/>
      <c r="J452" s="506"/>
      <c r="K452" s="506"/>
      <c r="L452" s="506"/>
      <c r="M452" s="506"/>
      <c r="N452" s="506"/>
      <c r="O452" s="506"/>
      <c r="P452" s="506"/>
      <c r="Q452" s="506"/>
      <c r="R452" s="506"/>
      <c r="S452" s="506"/>
      <c r="T452" s="506"/>
      <c r="U452" s="506"/>
      <c r="V452" s="506"/>
      <c r="W452" s="506"/>
      <c r="X452" s="506"/>
      <c r="Y452" s="506"/>
      <c r="Z452" s="506"/>
      <c r="AA452" s="506"/>
      <c r="AB452" s="506"/>
      <c r="AC452" s="506"/>
      <c r="AD452" s="506"/>
      <c r="AE452" s="506"/>
    </row>
    <row r="453" ht="16.5" customHeight="1">
      <c r="A453" s="506"/>
      <c r="B453" s="506"/>
      <c r="C453" s="506"/>
      <c r="D453" s="506"/>
      <c r="E453" s="506"/>
      <c r="F453" s="506"/>
      <c r="G453" s="506"/>
      <c r="H453" s="506"/>
      <c r="I453" s="506"/>
      <c r="J453" s="506"/>
      <c r="K453" s="506"/>
      <c r="L453" s="506"/>
      <c r="M453" s="506"/>
      <c r="N453" s="506"/>
      <c r="O453" s="506"/>
      <c r="P453" s="506"/>
      <c r="Q453" s="506"/>
      <c r="R453" s="506"/>
      <c r="S453" s="506"/>
      <c r="T453" s="506"/>
      <c r="U453" s="506"/>
      <c r="V453" s="506"/>
      <c r="W453" s="506"/>
      <c r="X453" s="506"/>
      <c r="Y453" s="506"/>
      <c r="Z453" s="506"/>
      <c r="AA453" s="506"/>
      <c r="AB453" s="506"/>
      <c r="AC453" s="506"/>
      <c r="AD453" s="506"/>
      <c r="AE453" s="506"/>
    </row>
    <row r="454" ht="16.5" customHeight="1">
      <c r="A454" s="506"/>
      <c r="B454" s="506"/>
      <c r="C454" s="506"/>
      <c r="D454" s="506"/>
      <c r="E454" s="506"/>
      <c r="F454" s="506"/>
      <c r="G454" s="506"/>
      <c r="H454" s="506"/>
      <c r="I454" s="506"/>
      <c r="J454" s="506"/>
      <c r="K454" s="506"/>
      <c r="L454" s="506"/>
      <c r="M454" s="506"/>
      <c r="N454" s="506"/>
      <c r="O454" s="506"/>
      <c r="P454" s="506"/>
      <c r="Q454" s="506"/>
      <c r="R454" s="506"/>
      <c r="S454" s="506"/>
      <c r="T454" s="506"/>
      <c r="U454" s="506"/>
      <c r="V454" s="506"/>
      <c r="W454" s="506"/>
      <c r="X454" s="506"/>
      <c r="Y454" s="506"/>
      <c r="Z454" s="506"/>
      <c r="AA454" s="506"/>
      <c r="AB454" s="506"/>
      <c r="AC454" s="506"/>
      <c r="AD454" s="506"/>
      <c r="AE454" s="506"/>
    </row>
    <row r="455" ht="16.5" customHeight="1">
      <c r="A455" s="506"/>
      <c r="B455" s="506"/>
      <c r="C455" s="506"/>
      <c r="D455" s="506"/>
      <c r="E455" s="506"/>
      <c r="F455" s="506"/>
      <c r="G455" s="506"/>
      <c r="H455" s="506"/>
      <c r="I455" s="506"/>
      <c r="J455" s="506"/>
      <c r="K455" s="506"/>
      <c r="L455" s="506"/>
      <c r="M455" s="506"/>
      <c r="N455" s="506"/>
      <c r="O455" s="506"/>
      <c r="P455" s="506"/>
      <c r="Q455" s="506"/>
      <c r="R455" s="506"/>
      <c r="S455" s="506"/>
      <c r="T455" s="506"/>
      <c r="U455" s="506"/>
      <c r="V455" s="506"/>
      <c r="W455" s="506"/>
      <c r="X455" s="506"/>
      <c r="Y455" s="506"/>
      <c r="Z455" s="506"/>
      <c r="AA455" s="506"/>
      <c r="AB455" s="506"/>
      <c r="AC455" s="506"/>
      <c r="AD455" s="506"/>
      <c r="AE455" s="506"/>
    </row>
    <row r="456" ht="16.5" customHeight="1">
      <c r="A456" s="506"/>
      <c r="B456" s="506"/>
      <c r="C456" s="506"/>
      <c r="D456" s="506"/>
      <c r="E456" s="506"/>
      <c r="F456" s="506"/>
      <c r="G456" s="506"/>
      <c r="H456" s="506"/>
      <c r="I456" s="506"/>
      <c r="J456" s="506"/>
      <c r="K456" s="506"/>
      <c r="L456" s="506"/>
      <c r="M456" s="506"/>
      <c r="N456" s="506"/>
      <c r="O456" s="506"/>
      <c r="P456" s="506"/>
      <c r="Q456" s="506"/>
      <c r="R456" s="506"/>
      <c r="S456" s="506"/>
      <c r="T456" s="506"/>
      <c r="U456" s="506"/>
      <c r="V456" s="506"/>
      <c r="W456" s="506"/>
      <c r="X456" s="506"/>
      <c r="Y456" s="506"/>
      <c r="Z456" s="506"/>
      <c r="AA456" s="506"/>
      <c r="AB456" s="506"/>
      <c r="AC456" s="506"/>
      <c r="AD456" s="506"/>
      <c r="AE456" s="506"/>
    </row>
    <row r="457" ht="16.5" customHeight="1">
      <c r="A457" s="506"/>
      <c r="B457" s="506"/>
      <c r="C457" s="506"/>
      <c r="D457" s="506"/>
      <c r="E457" s="506"/>
      <c r="F457" s="506"/>
      <c r="G457" s="506"/>
      <c r="H457" s="506"/>
      <c r="I457" s="506"/>
      <c r="J457" s="506"/>
      <c r="K457" s="506"/>
      <c r="L457" s="506"/>
      <c r="M457" s="506"/>
      <c r="N457" s="506"/>
      <c r="O457" s="506"/>
      <c r="P457" s="506"/>
      <c r="Q457" s="506"/>
      <c r="R457" s="506"/>
      <c r="S457" s="506"/>
      <c r="T457" s="506"/>
      <c r="U457" s="506"/>
      <c r="V457" s="506"/>
      <c r="W457" s="506"/>
      <c r="X457" s="506"/>
      <c r="Y457" s="506"/>
      <c r="Z457" s="506"/>
      <c r="AA457" s="506"/>
      <c r="AB457" s="506"/>
      <c r="AC457" s="506"/>
      <c r="AD457" s="506"/>
      <c r="AE457" s="506"/>
    </row>
    <row r="458" ht="16.5" customHeight="1">
      <c r="A458" s="506"/>
      <c r="B458" s="506"/>
      <c r="C458" s="506"/>
      <c r="D458" s="506"/>
      <c r="E458" s="506"/>
      <c r="F458" s="506"/>
      <c r="G458" s="506"/>
      <c r="H458" s="506"/>
      <c r="I458" s="506"/>
      <c r="J458" s="506"/>
      <c r="K458" s="506"/>
      <c r="L458" s="506"/>
      <c r="M458" s="506"/>
      <c r="N458" s="506"/>
      <c r="O458" s="506"/>
      <c r="P458" s="506"/>
      <c r="Q458" s="506"/>
      <c r="R458" s="506"/>
      <c r="S458" s="506"/>
      <c r="T458" s="506"/>
      <c r="U458" s="506"/>
      <c r="V458" s="506"/>
      <c r="W458" s="506"/>
      <c r="X458" s="506"/>
      <c r="Y458" s="506"/>
      <c r="Z458" s="506"/>
      <c r="AA458" s="506"/>
      <c r="AB458" s="506"/>
      <c r="AC458" s="506"/>
      <c r="AD458" s="506"/>
      <c r="AE458" s="506"/>
    </row>
    <row r="459" ht="16.5" customHeight="1">
      <c r="A459" s="506"/>
      <c r="B459" s="506"/>
      <c r="C459" s="506"/>
      <c r="D459" s="506"/>
      <c r="E459" s="506"/>
      <c r="F459" s="506"/>
      <c r="G459" s="506"/>
      <c r="H459" s="506"/>
      <c r="I459" s="506"/>
      <c r="J459" s="506"/>
      <c r="K459" s="506"/>
      <c r="L459" s="506"/>
      <c r="M459" s="506"/>
      <c r="N459" s="506"/>
      <c r="O459" s="506"/>
      <c r="P459" s="506"/>
      <c r="Q459" s="506"/>
      <c r="R459" s="506"/>
      <c r="S459" s="506"/>
      <c r="T459" s="506"/>
      <c r="U459" s="506"/>
      <c r="V459" s="506"/>
      <c r="W459" s="506"/>
      <c r="X459" s="506"/>
      <c r="Y459" s="506"/>
      <c r="Z459" s="506"/>
      <c r="AA459" s="506"/>
      <c r="AB459" s="506"/>
      <c r="AC459" s="506"/>
      <c r="AD459" s="506"/>
      <c r="AE459" s="506"/>
    </row>
    <row r="460" ht="16.5" customHeight="1">
      <c r="A460" s="506"/>
      <c r="B460" s="506"/>
      <c r="C460" s="506"/>
      <c r="D460" s="506"/>
      <c r="E460" s="506"/>
      <c r="F460" s="506"/>
      <c r="G460" s="506"/>
      <c r="H460" s="506"/>
      <c r="I460" s="506"/>
      <c r="J460" s="506"/>
      <c r="K460" s="506"/>
      <c r="L460" s="506"/>
      <c r="M460" s="506"/>
      <c r="N460" s="506"/>
      <c r="O460" s="506"/>
      <c r="P460" s="506"/>
      <c r="Q460" s="506"/>
      <c r="R460" s="506"/>
      <c r="S460" s="506"/>
      <c r="T460" s="506"/>
      <c r="U460" s="506"/>
      <c r="V460" s="506"/>
      <c r="W460" s="506"/>
      <c r="X460" s="506"/>
      <c r="Y460" s="506"/>
      <c r="Z460" s="506"/>
      <c r="AA460" s="506"/>
      <c r="AB460" s="506"/>
      <c r="AC460" s="506"/>
      <c r="AD460" s="506"/>
      <c r="AE460" s="506"/>
    </row>
    <row r="461" ht="16.5" customHeight="1">
      <c r="A461" s="506"/>
      <c r="B461" s="506"/>
      <c r="C461" s="506"/>
      <c r="D461" s="506"/>
      <c r="E461" s="506"/>
      <c r="F461" s="506"/>
      <c r="G461" s="506"/>
      <c r="H461" s="506"/>
      <c r="I461" s="506"/>
      <c r="J461" s="506"/>
      <c r="K461" s="506"/>
      <c r="L461" s="506"/>
      <c r="M461" s="506"/>
      <c r="N461" s="506"/>
      <c r="O461" s="506"/>
      <c r="P461" s="506"/>
      <c r="Q461" s="506"/>
      <c r="R461" s="506"/>
      <c r="S461" s="506"/>
      <c r="T461" s="506"/>
      <c r="U461" s="506"/>
      <c r="V461" s="506"/>
      <c r="W461" s="506"/>
      <c r="X461" s="506"/>
      <c r="Y461" s="506"/>
      <c r="Z461" s="506"/>
      <c r="AA461" s="506"/>
      <c r="AB461" s="506"/>
      <c r="AC461" s="506"/>
      <c r="AD461" s="506"/>
      <c r="AE461" s="506"/>
    </row>
    <row r="462" ht="16.5" customHeight="1">
      <c r="A462" s="506"/>
      <c r="B462" s="506"/>
      <c r="C462" s="506"/>
      <c r="D462" s="506"/>
      <c r="E462" s="506"/>
      <c r="F462" s="506"/>
      <c r="G462" s="506"/>
      <c r="H462" s="506"/>
      <c r="I462" s="506"/>
      <c r="J462" s="506"/>
      <c r="K462" s="506"/>
      <c r="L462" s="506"/>
      <c r="M462" s="506"/>
      <c r="N462" s="506"/>
      <c r="O462" s="506"/>
      <c r="P462" s="506"/>
      <c r="Q462" s="506"/>
      <c r="R462" s="506"/>
      <c r="S462" s="506"/>
      <c r="T462" s="506"/>
      <c r="U462" s="506"/>
      <c r="V462" s="506"/>
      <c r="W462" s="506"/>
      <c r="X462" s="506"/>
      <c r="Y462" s="506"/>
      <c r="Z462" s="506"/>
      <c r="AA462" s="506"/>
      <c r="AB462" s="506"/>
      <c r="AC462" s="506"/>
      <c r="AD462" s="506"/>
      <c r="AE462" s="506"/>
    </row>
    <row r="463" ht="16.5" customHeight="1">
      <c r="A463" s="506"/>
      <c r="B463" s="506"/>
      <c r="C463" s="506"/>
      <c r="D463" s="506"/>
      <c r="E463" s="506"/>
      <c r="F463" s="506"/>
      <c r="G463" s="506"/>
      <c r="H463" s="506"/>
      <c r="I463" s="506"/>
      <c r="J463" s="506"/>
      <c r="K463" s="506"/>
      <c r="L463" s="506"/>
      <c r="M463" s="506"/>
      <c r="N463" s="506"/>
      <c r="O463" s="506"/>
      <c r="P463" s="506"/>
      <c r="Q463" s="506"/>
      <c r="R463" s="506"/>
      <c r="S463" s="506"/>
      <c r="T463" s="506"/>
      <c r="U463" s="506"/>
      <c r="V463" s="506"/>
      <c r="W463" s="506"/>
      <c r="X463" s="506"/>
      <c r="Y463" s="506"/>
      <c r="Z463" s="506"/>
      <c r="AA463" s="506"/>
      <c r="AB463" s="506"/>
      <c r="AC463" s="506"/>
      <c r="AD463" s="506"/>
      <c r="AE463" s="506"/>
    </row>
    <row r="464" ht="16.5" customHeight="1">
      <c r="A464" s="506"/>
      <c r="B464" s="506"/>
      <c r="C464" s="506"/>
      <c r="D464" s="506"/>
      <c r="E464" s="506"/>
      <c r="F464" s="506"/>
      <c r="G464" s="506"/>
      <c r="H464" s="506"/>
      <c r="I464" s="506"/>
      <c r="J464" s="506"/>
      <c r="K464" s="506"/>
      <c r="L464" s="506"/>
      <c r="M464" s="506"/>
      <c r="N464" s="506"/>
      <c r="O464" s="506"/>
      <c r="P464" s="506"/>
      <c r="Q464" s="506"/>
      <c r="R464" s="506"/>
      <c r="S464" s="506"/>
      <c r="T464" s="506"/>
      <c r="U464" s="506"/>
      <c r="V464" s="506"/>
      <c r="W464" s="506"/>
      <c r="X464" s="506"/>
      <c r="Y464" s="506"/>
      <c r="Z464" s="506"/>
      <c r="AA464" s="506"/>
      <c r="AB464" s="506"/>
      <c r="AC464" s="506"/>
      <c r="AD464" s="506"/>
      <c r="AE464" s="506"/>
    </row>
    <row r="465" ht="16.5" customHeight="1">
      <c r="A465" s="506"/>
      <c r="B465" s="506"/>
      <c r="C465" s="506"/>
      <c r="D465" s="506"/>
      <c r="E465" s="506"/>
      <c r="F465" s="506"/>
      <c r="G465" s="506"/>
      <c r="H465" s="506"/>
      <c r="I465" s="506"/>
      <c r="J465" s="506"/>
      <c r="K465" s="506"/>
      <c r="L465" s="506"/>
      <c r="M465" s="506"/>
      <c r="N465" s="506"/>
      <c r="O465" s="506"/>
      <c r="P465" s="506"/>
      <c r="Q465" s="506"/>
      <c r="R465" s="506"/>
      <c r="S465" s="506"/>
      <c r="T465" s="506"/>
      <c r="U465" s="506"/>
      <c r="V465" s="506"/>
      <c r="W465" s="506"/>
      <c r="X465" s="506"/>
      <c r="Y465" s="506"/>
      <c r="Z465" s="506"/>
      <c r="AA465" s="506"/>
      <c r="AB465" s="506"/>
      <c r="AC465" s="506"/>
      <c r="AD465" s="506"/>
      <c r="AE465" s="506"/>
    </row>
    <row r="466" ht="16.5" customHeight="1">
      <c r="A466" s="506"/>
      <c r="B466" s="506"/>
      <c r="C466" s="506"/>
      <c r="D466" s="506"/>
      <c r="E466" s="506"/>
      <c r="F466" s="506"/>
      <c r="G466" s="506"/>
      <c r="H466" s="506"/>
      <c r="I466" s="506"/>
      <c r="J466" s="506"/>
      <c r="K466" s="506"/>
      <c r="L466" s="506"/>
      <c r="M466" s="506"/>
      <c r="N466" s="506"/>
      <c r="O466" s="506"/>
      <c r="P466" s="506"/>
      <c r="Q466" s="506"/>
      <c r="R466" s="506"/>
      <c r="S466" s="506"/>
      <c r="T466" s="506"/>
      <c r="U466" s="506"/>
      <c r="V466" s="506"/>
      <c r="W466" s="506"/>
      <c r="X466" s="506"/>
      <c r="Y466" s="506"/>
      <c r="Z466" s="506"/>
      <c r="AA466" s="506"/>
      <c r="AB466" s="506"/>
      <c r="AC466" s="506"/>
      <c r="AD466" s="506"/>
      <c r="AE466" s="506"/>
    </row>
    <row r="467" ht="16.5" customHeight="1">
      <c r="A467" s="506"/>
      <c r="B467" s="506"/>
      <c r="C467" s="506"/>
      <c r="D467" s="506"/>
      <c r="E467" s="506"/>
      <c r="F467" s="506"/>
      <c r="G467" s="506"/>
      <c r="H467" s="506"/>
      <c r="I467" s="506"/>
      <c r="J467" s="506"/>
      <c r="K467" s="506"/>
      <c r="L467" s="506"/>
      <c r="M467" s="506"/>
      <c r="N467" s="506"/>
      <c r="O467" s="506"/>
      <c r="P467" s="506"/>
      <c r="Q467" s="506"/>
      <c r="R467" s="506"/>
      <c r="S467" s="506"/>
      <c r="T467" s="506"/>
      <c r="U467" s="506"/>
      <c r="V467" s="506"/>
      <c r="W467" s="506"/>
      <c r="X467" s="506"/>
      <c r="Y467" s="506"/>
      <c r="Z467" s="506"/>
      <c r="AA467" s="506"/>
      <c r="AB467" s="506"/>
      <c r="AC467" s="506"/>
      <c r="AD467" s="506"/>
      <c r="AE467" s="506"/>
    </row>
    <row r="468" ht="16.5" customHeight="1">
      <c r="A468" s="506"/>
      <c r="B468" s="506"/>
      <c r="C468" s="506"/>
      <c r="D468" s="506"/>
      <c r="E468" s="506"/>
      <c r="F468" s="506"/>
      <c r="G468" s="506"/>
      <c r="H468" s="506"/>
      <c r="I468" s="506"/>
      <c r="J468" s="506"/>
      <c r="K468" s="506"/>
      <c r="L468" s="506"/>
      <c r="M468" s="506"/>
      <c r="N468" s="506"/>
      <c r="O468" s="506"/>
      <c r="P468" s="506"/>
      <c r="Q468" s="506"/>
      <c r="R468" s="506"/>
      <c r="S468" s="506"/>
      <c r="T468" s="506"/>
      <c r="U468" s="506"/>
      <c r="V468" s="506"/>
      <c r="W468" s="506"/>
      <c r="X468" s="506"/>
      <c r="Y468" s="506"/>
      <c r="Z468" s="506"/>
      <c r="AA468" s="506"/>
      <c r="AB468" s="506"/>
      <c r="AC468" s="506"/>
      <c r="AD468" s="506"/>
      <c r="AE468" s="506"/>
    </row>
    <row r="469" ht="16.5" customHeight="1">
      <c r="A469" s="506"/>
      <c r="B469" s="506"/>
      <c r="C469" s="506"/>
      <c r="D469" s="506"/>
      <c r="E469" s="506"/>
      <c r="F469" s="506"/>
      <c r="G469" s="506"/>
      <c r="H469" s="506"/>
      <c r="I469" s="506"/>
      <c r="J469" s="506"/>
      <c r="K469" s="506"/>
      <c r="L469" s="506"/>
      <c r="M469" s="506"/>
      <c r="N469" s="506"/>
      <c r="O469" s="506"/>
      <c r="P469" s="506"/>
      <c r="Q469" s="506"/>
      <c r="R469" s="506"/>
      <c r="S469" s="506"/>
      <c r="T469" s="506"/>
      <c r="U469" s="506"/>
      <c r="V469" s="506"/>
      <c r="W469" s="506"/>
      <c r="X469" s="506"/>
      <c r="Y469" s="506"/>
      <c r="Z469" s="506"/>
      <c r="AA469" s="506"/>
      <c r="AB469" s="506"/>
      <c r="AC469" s="506"/>
      <c r="AD469" s="506"/>
      <c r="AE469" s="506"/>
    </row>
    <row r="470" ht="16.5" customHeight="1">
      <c r="A470" s="506"/>
      <c r="B470" s="506"/>
      <c r="C470" s="506"/>
      <c r="D470" s="506"/>
      <c r="E470" s="506"/>
      <c r="F470" s="506"/>
      <c r="G470" s="506"/>
      <c r="H470" s="506"/>
      <c r="I470" s="506"/>
      <c r="J470" s="506"/>
      <c r="K470" s="506"/>
      <c r="L470" s="506"/>
      <c r="M470" s="506"/>
      <c r="N470" s="506"/>
      <c r="O470" s="506"/>
      <c r="P470" s="506"/>
      <c r="Q470" s="506"/>
      <c r="R470" s="506"/>
      <c r="S470" s="506"/>
      <c r="T470" s="506"/>
      <c r="U470" s="506"/>
      <c r="V470" s="506"/>
      <c r="W470" s="506"/>
      <c r="X470" s="506"/>
      <c r="Y470" s="506"/>
      <c r="Z470" s="506"/>
      <c r="AA470" s="506"/>
      <c r="AB470" s="506"/>
      <c r="AC470" s="506"/>
      <c r="AD470" s="506"/>
      <c r="AE470" s="506"/>
    </row>
    <row r="471" ht="16.5" customHeight="1">
      <c r="A471" s="506"/>
      <c r="B471" s="506"/>
      <c r="C471" s="506"/>
      <c r="D471" s="506"/>
      <c r="E471" s="506"/>
      <c r="F471" s="506"/>
      <c r="G471" s="506"/>
      <c r="H471" s="506"/>
      <c r="I471" s="506"/>
      <c r="J471" s="506"/>
      <c r="K471" s="506"/>
      <c r="L471" s="506"/>
      <c r="M471" s="506"/>
      <c r="N471" s="506"/>
      <c r="O471" s="506"/>
      <c r="P471" s="506"/>
      <c r="Q471" s="506"/>
      <c r="R471" s="506"/>
      <c r="S471" s="506"/>
      <c r="T471" s="506"/>
      <c r="U471" s="506"/>
      <c r="V471" s="506"/>
      <c r="W471" s="506"/>
      <c r="X471" s="506"/>
      <c r="Y471" s="506"/>
      <c r="Z471" s="506"/>
      <c r="AA471" s="506"/>
      <c r="AB471" s="506"/>
      <c r="AC471" s="506"/>
      <c r="AD471" s="506"/>
      <c r="AE471" s="506"/>
    </row>
    <row r="472" ht="16.5" customHeight="1">
      <c r="A472" s="506"/>
      <c r="B472" s="506"/>
      <c r="C472" s="506"/>
      <c r="D472" s="506"/>
      <c r="E472" s="506"/>
      <c r="F472" s="506"/>
      <c r="G472" s="506"/>
      <c r="H472" s="506"/>
      <c r="I472" s="506"/>
      <c r="J472" s="506"/>
      <c r="K472" s="506"/>
      <c r="L472" s="506"/>
      <c r="M472" s="506"/>
      <c r="N472" s="506"/>
      <c r="O472" s="506"/>
      <c r="P472" s="506"/>
      <c r="Q472" s="506"/>
      <c r="R472" s="506"/>
      <c r="S472" s="506"/>
      <c r="T472" s="506"/>
      <c r="U472" s="506"/>
      <c r="V472" s="506"/>
      <c r="W472" s="506"/>
      <c r="X472" s="506"/>
      <c r="Y472" s="506"/>
      <c r="Z472" s="506"/>
      <c r="AA472" s="506"/>
      <c r="AB472" s="506"/>
      <c r="AC472" s="506"/>
      <c r="AD472" s="506"/>
      <c r="AE472" s="506"/>
    </row>
    <row r="473" ht="16.5" customHeight="1">
      <c r="A473" s="506"/>
      <c r="B473" s="506"/>
      <c r="C473" s="506"/>
      <c r="D473" s="506"/>
      <c r="E473" s="506"/>
      <c r="F473" s="506"/>
      <c r="G473" s="506"/>
      <c r="H473" s="506"/>
      <c r="I473" s="506"/>
      <c r="J473" s="506"/>
      <c r="K473" s="506"/>
      <c r="L473" s="506"/>
      <c r="M473" s="506"/>
      <c r="N473" s="506"/>
      <c r="O473" s="506"/>
      <c r="P473" s="506"/>
      <c r="Q473" s="506"/>
      <c r="R473" s="506"/>
      <c r="S473" s="506"/>
      <c r="T473" s="506"/>
      <c r="U473" s="506"/>
      <c r="V473" s="506"/>
      <c r="W473" s="506"/>
      <c r="X473" s="506"/>
      <c r="Y473" s="506"/>
      <c r="Z473" s="506"/>
      <c r="AA473" s="506"/>
      <c r="AB473" s="506"/>
      <c r="AC473" s="506"/>
      <c r="AD473" s="506"/>
      <c r="AE473" s="506"/>
    </row>
    <row r="474" ht="16.5" customHeight="1">
      <c r="A474" s="506"/>
      <c r="B474" s="506"/>
      <c r="C474" s="506"/>
      <c r="D474" s="506"/>
      <c r="E474" s="506"/>
      <c r="F474" s="506"/>
      <c r="G474" s="506"/>
      <c r="H474" s="506"/>
      <c r="I474" s="506"/>
      <c r="J474" s="506"/>
      <c r="K474" s="506"/>
      <c r="L474" s="506"/>
      <c r="M474" s="506"/>
      <c r="N474" s="506"/>
      <c r="O474" s="506"/>
      <c r="P474" s="506"/>
      <c r="Q474" s="506"/>
      <c r="R474" s="506"/>
      <c r="S474" s="506"/>
      <c r="T474" s="506"/>
      <c r="U474" s="506"/>
      <c r="V474" s="506"/>
      <c r="W474" s="506"/>
      <c r="X474" s="506"/>
      <c r="Y474" s="506"/>
      <c r="Z474" s="506"/>
      <c r="AA474" s="506"/>
      <c r="AB474" s="506"/>
      <c r="AC474" s="506"/>
      <c r="AD474" s="506"/>
      <c r="AE474" s="506"/>
    </row>
    <row r="475" ht="16.5" customHeight="1">
      <c r="A475" s="506"/>
      <c r="B475" s="506"/>
      <c r="C475" s="506"/>
      <c r="D475" s="506"/>
      <c r="E475" s="506"/>
      <c r="F475" s="506"/>
      <c r="G475" s="506"/>
      <c r="H475" s="506"/>
      <c r="I475" s="506"/>
      <c r="J475" s="506"/>
      <c r="K475" s="506"/>
      <c r="L475" s="506"/>
      <c r="M475" s="506"/>
      <c r="N475" s="506"/>
      <c r="O475" s="506"/>
      <c r="P475" s="506"/>
      <c r="Q475" s="506"/>
      <c r="R475" s="506"/>
      <c r="S475" s="506"/>
      <c r="T475" s="506"/>
      <c r="U475" s="506"/>
      <c r="V475" s="506"/>
      <c r="W475" s="506"/>
      <c r="X475" s="506"/>
      <c r="Y475" s="506"/>
      <c r="Z475" s="506"/>
      <c r="AA475" s="506"/>
      <c r="AB475" s="506"/>
      <c r="AC475" s="506"/>
      <c r="AD475" s="506"/>
      <c r="AE475" s="506"/>
    </row>
    <row r="476" ht="16.5" customHeight="1">
      <c r="A476" s="506"/>
      <c r="B476" s="506"/>
      <c r="C476" s="506"/>
      <c r="D476" s="506"/>
      <c r="E476" s="506"/>
      <c r="F476" s="506"/>
      <c r="G476" s="506"/>
      <c r="H476" s="506"/>
      <c r="I476" s="506"/>
      <c r="J476" s="506"/>
      <c r="K476" s="506"/>
      <c r="L476" s="506"/>
      <c r="M476" s="506"/>
      <c r="N476" s="506"/>
      <c r="O476" s="506"/>
      <c r="P476" s="506"/>
      <c r="Q476" s="506"/>
      <c r="R476" s="506"/>
      <c r="S476" s="506"/>
      <c r="T476" s="506"/>
      <c r="U476" s="506"/>
      <c r="V476" s="506"/>
      <c r="W476" s="506"/>
      <c r="X476" s="506"/>
      <c r="Y476" s="506"/>
      <c r="Z476" s="506"/>
      <c r="AA476" s="506"/>
      <c r="AB476" s="506"/>
      <c r="AC476" s="506"/>
      <c r="AD476" s="506"/>
      <c r="AE476" s="506"/>
    </row>
    <row r="477" ht="16.5" customHeight="1">
      <c r="A477" s="506"/>
      <c r="B477" s="506"/>
      <c r="C477" s="506"/>
      <c r="D477" s="506"/>
      <c r="E477" s="506"/>
      <c r="F477" s="506"/>
      <c r="G477" s="506"/>
      <c r="H477" s="506"/>
      <c r="I477" s="506"/>
      <c r="J477" s="506"/>
      <c r="K477" s="506"/>
      <c r="L477" s="506"/>
      <c r="M477" s="506"/>
      <c r="N477" s="506"/>
      <c r="O477" s="506"/>
      <c r="P477" s="506"/>
      <c r="Q477" s="506"/>
      <c r="R477" s="506"/>
      <c r="S477" s="506"/>
      <c r="T477" s="506"/>
      <c r="U477" s="506"/>
      <c r="V477" s="506"/>
      <c r="W477" s="506"/>
      <c r="X477" s="506"/>
      <c r="Y477" s="506"/>
      <c r="Z477" s="506"/>
      <c r="AA477" s="506"/>
      <c r="AB477" s="506"/>
      <c r="AC477" s="506"/>
      <c r="AD477" s="506"/>
      <c r="AE477" s="506"/>
    </row>
    <row r="478" ht="16.5" customHeight="1">
      <c r="A478" s="506"/>
      <c r="B478" s="506"/>
      <c r="C478" s="506"/>
      <c r="D478" s="506"/>
      <c r="E478" s="506"/>
      <c r="F478" s="506"/>
      <c r="G478" s="506"/>
      <c r="H478" s="506"/>
      <c r="I478" s="506"/>
      <c r="J478" s="506"/>
      <c r="K478" s="506"/>
      <c r="L478" s="506"/>
      <c r="M478" s="506"/>
      <c r="N478" s="506"/>
      <c r="O478" s="506"/>
      <c r="P478" s="506"/>
      <c r="Q478" s="506"/>
      <c r="R478" s="506"/>
      <c r="S478" s="506"/>
      <c r="T478" s="506"/>
      <c r="U478" s="506"/>
      <c r="V478" s="506"/>
      <c r="W478" s="506"/>
      <c r="X478" s="506"/>
      <c r="Y478" s="506"/>
      <c r="Z478" s="506"/>
      <c r="AA478" s="506"/>
      <c r="AB478" s="506"/>
      <c r="AC478" s="506"/>
      <c r="AD478" s="506"/>
      <c r="AE478" s="506"/>
    </row>
    <row r="479" ht="16.5" customHeight="1">
      <c r="A479" s="506"/>
      <c r="B479" s="506"/>
      <c r="C479" s="506"/>
      <c r="D479" s="506"/>
      <c r="E479" s="506"/>
      <c r="F479" s="506"/>
      <c r="G479" s="506"/>
      <c r="H479" s="506"/>
      <c r="I479" s="506"/>
      <c r="J479" s="506"/>
      <c r="K479" s="506"/>
      <c r="L479" s="506"/>
      <c r="M479" s="506"/>
      <c r="N479" s="506"/>
      <c r="O479" s="506"/>
      <c r="P479" s="506"/>
      <c r="Q479" s="506"/>
      <c r="R479" s="506"/>
      <c r="S479" s="506"/>
      <c r="T479" s="506"/>
      <c r="U479" s="506"/>
      <c r="V479" s="506"/>
      <c r="W479" s="506"/>
      <c r="X479" s="506"/>
      <c r="Y479" s="506"/>
      <c r="Z479" s="506"/>
      <c r="AA479" s="506"/>
      <c r="AB479" s="506"/>
      <c r="AC479" s="506"/>
      <c r="AD479" s="506"/>
      <c r="AE479" s="506"/>
    </row>
    <row r="480" ht="16.5" customHeight="1">
      <c r="A480" s="506"/>
      <c r="B480" s="506"/>
      <c r="C480" s="506"/>
      <c r="D480" s="506"/>
      <c r="E480" s="506"/>
      <c r="F480" s="506"/>
      <c r="G480" s="506"/>
      <c r="H480" s="506"/>
      <c r="I480" s="506"/>
      <c r="J480" s="506"/>
      <c r="K480" s="506"/>
      <c r="L480" s="506"/>
      <c r="M480" s="506"/>
      <c r="N480" s="506"/>
      <c r="O480" s="506"/>
      <c r="P480" s="506"/>
      <c r="Q480" s="506"/>
      <c r="R480" s="506"/>
      <c r="S480" s="506"/>
      <c r="T480" s="506"/>
      <c r="U480" s="506"/>
      <c r="V480" s="506"/>
      <c r="W480" s="506"/>
      <c r="X480" s="506"/>
      <c r="Y480" s="506"/>
      <c r="Z480" s="506"/>
      <c r="AA480" s="506"/>
      <c r="AB480" s="506"/>
      <c r="AC480" s="506"/>
      <c r="AD480" s="506"/>
      <c r="AE480" s="506"/>
    </row>
    <row r="481" ht="16.5" customHeight="1">
      <c r="A481" s="506"/>
      <c r="B481" s="506"/>
      <c r="C481" s="506"/>
      <c r="D481" s="506"/>
      <c r="E481" s="506"/>
      <c r="F481" s="506"/>
      <c r="G481" s="506"/>
      <c r="H481" s="506"/>
      <c r="I481" s="506"/>
      <c r="J481" s="506"/>
      <c r="K481" s="506"/>
      <c r="L481" s="506"/>
      <c r="M481" s="506"/>
      <c r="N481" s="506"/>
      <c r="O481" s="506"/>
      <c r="P481" s="506"/>
      <c r="Q481" s="506"/>
      <c r="R481" s="506"/>
      <c r="S481" s="506"/>
      <c r="T481" s="506"/>
      <c r="U481" s="506"/>
      <c r="V481" s="506"/>
      <c r="W481" s="506"/>
      <c r="X481" s="506"/>
      <c r="Y481" s="506"/>
      <c r="Z481" s="506"/>
      <c r="AA481" s="506"/>
      <c r="AB481" s="506"/>
      <c r="AC481" s="506"/>
      <c r="AD481" s="506"/>
      <c r="AE481" s="506"/>
    </row>
    <row r="482" ht="16.5" customHeight="1">
      <c r="A482" s="506"/>
      <c r="B482" s="506"/>
      <c r="C482" s="506"/>
      <c r="D482" s="506"/>
      <c r="E482" s="506"/>
      <c r="F482" s="506"/>
      <c r="G482" s="506"/>
      <c r="H482" s="506"/>
      <c r="I482" s="506"/>
      <c r="J482" s="506"/>
      <c r="K482" s="506"/>
      <c r="L482" s="506"/>
      <c r="M482" s="506"/>
      <c r="N482" s="506"/>
      <c r="O482" s="506"/>
      <c r="P482" s="506"/>
      <c r="Q482" s="506"/>
      <c r="R482" s="506"/>
      <c r="S482" s="506"/>
      <c r="T482" s="506"/>
      <c r="U482" s="506"/>
      <c r="V482" s="506"/>
      <c r="W482" s="506"/>
      <c r="X482" s="506"/>
      <c r="Y482" s="506"/>
      <c r="Z482" s="506"/>
      <c r="AA482" s="506"/>
      <c r="AB482" s="506"/>
      <c r="AC482" s="506"/>
      <c r="AD482" s="506"/>
      <c r="AE482" s="506"/>
    </row>
    <row r="483" ht="16.5" customHeight="1">
      <c r="A483" s="506"/>
      <c r="B483" s="506"/>
      <c r="C483" s="506"/>
      <c r="D483" s="506"/>
      <c r="E483" s="506"/>
      <c r="F483" s="506"/>
      <c r="G483" s="506"/>
      <c r="H483" s="506"/>
      <c r="I483" s="506"/>
      <c r="J483" s="506"/>
      <c r="K483" s="506"/>
      <c r="L483" s="506"/>
      <c r="M483" s="506"/>
      <c r="N483" s="506"/>
      <c r="O483" s="506"/>
      <c r="P483" s="506"/>
      <c r="Q483" s="506"/>
      <c r="R483" s="506"/>
      <c r="S483" s="506"/>
      <c r="T483" s="506"/>
      <c r="U483" s="506"/>
      <c r="V483" s="506"/>
      <c r="W483" s="506"/>
      <c r="X483" s="506"/>
      <c r="Y483" s="506"/>
      <c r="Z483" s="506"/>
      <c r="AA483" s="506"/>
      <c r="AB483" s="506"/>
      <c r="AC483" s="506"/>
      <c r="AD483" s="506"/>
      <c r="AE483" s="506"/>
    </row>
    <row r="484" ht="16.5" customHeight="1">
      <c r="A484" s="506"/>
      <c r="B484" s="506"/>
      <c r="C484" s="506"/>
      <c r="D484" s="506"/>
      <c r="E484" s="506"/>
      <c r="F484" s="506"/>
      <c r="G484" s="506"/>
      <c r="H484" s="506"/>
      <c r="I484" s="506"/>
      <c r="J484" s="506"/>
      <c r="K484" s="506"/>
      <c r="L484" s="506"/>
      <c r="M484" s="506"/>
      <c r="N484" s="506"/>
      <c r="O484" s="506"/>
      <c r="P484" s="506"/>
      <c r="Q484" s="506"/>
      <c r="R484" s="506"/>
      <c r="S484" s="506"/>
      <c r="T484" s="506"/>
      <c r="U484" s="506"/>
      <c r="V484" s="506"/>
      <c r="W484" s="506"/>
      <c r="X484" s="506"/>
      <c r="Y484" s="506"/>
      <c r="Z484" s="506"/>
      <c r="AA484" s="506"/>
      <c r="AB484" s="506"/>
      <c r="AC484" s="506"/>
      <c r="AD484" s="506"/>
      <c r="AE484" s="506"/>
    </row>
    <row r="485" ht="16.5" customHeight="1">
      <c r="A485" s="506"/>
      <c r="B485" s="506"/>
      <c r="C485" s="506"/>
      <c r="D485" s="506"/>
      <c r="E485" s="506"/>
      <c r="F485" s="506"/>
      <c r="G485" s="506"/>
      <c r="H485" s="506"/>
      <c r="I485" s="506"/>
      <c r="J485" s="506"/>
      <c r="K485" s="506"/>
      <c r="L485" s="506"/>
      <c r="M485" s="506"/>
      <c r="N485" s="506"/>
      <c r="O485" s="506"/>
      <c r="P485" s="506"/>
      <c r="Q485" s="506"/>
      <c r="R485" s="506"/>
      <c r="S485" s="506"/>
      <c r="T485" s="506"/>
      <c r="U485" s="506"/>
      <c r="V485" s="506"/>
      <c r="W485" s="506"/>
      <c r="X485" s="506"/>
      <c r="Y485" s="506"/>
      <c r="Z485" s="506"/>
      <c r="AA485" s="506"/>
      <c r="AB485" s="506"/>
      <c r="AC485" s="506"/>
      <c r="AD485" s="506"/>
      <c r="AE485" s="506"/>
    </row>
    <row r="486" ht="16.5" customHeight="1">
      <c r="A486" s="506"/>
      <c r="B486" s="506"/>
      <c r="C486" s="506"/>
      <c r="D486" s="506"/>
      <c r="E486" s="506"/>
      <c r="F486" s="506"/>
      <c r="G486" s="506"/>
      <c r="H486" s="506"/>
      <c r="I486" s="506"/>
      <c r="J486" s="506"/>
      <c r="K486" s="506"/>
      <c r="L486" s="506"/>
      <c r="M486" s="506"/>
      <c r="N486" s="506"/>
      <c r="O486" s="506"/>
      <c r="P486" s="506"/>
      <c r="Q486" s="506"/>
      <c r="R486" s="506"/>
      <c r="S486" s="506"/>
      <c r="T486" s="506"/>
      <c r="U486" s="506"/>
      <c r="V486" s="506"/>
      <c r="W486" s="506"/>
      <c r="X486" s="506"/>
      <c r="Y486" s="506"/>
      <c r="Z486" s="506"/>
      <c r="AA486" s="506"/>
      <c r="AB486" s="506"/>
      <c r="AC486" s="506"/>
      <c r="AD486" s="506"/>
      <c r="AE486" s="506"/>
    </row>
    <row r="487" ht="16.5" customHeight="1">
      <c r="A487" s="506"/>
      <c r="B487" s="506"/>
      <c r="C487" s="506"/>
      <c r="D487" s="506"/>
      <c r="E487" s="506"/>
      <c r="F487" s="506"/>
      <c r="G487" s="506"/>
      <c r="H487" s="506"/>
      <c r="I487" s="506"/>
      <c r="J487" s="506"/>
      <c r="K487" s="506"/>
      <c r="L487" s="506"/>
      <c r="M487" s="506"/>
      <c r="N487" s="506"/>
      <c r="O487" s="506"/>
      <c r="P487" s="506"/>
      <c r="Q487" s="506"/>
      <c r="R487" s="506"/>
      <c r="S487" s="506"/>
      <c r="T487" s="506"/>
      <c r="U487" s="506"/>
      <c r="V487" s="506"/>
      <c r="W487" s="506"/>
      <c r="X487" s="506"/>
      <c r="Y487" s="506"/>
      <c r="Z487" s="506"/>
      <c r="AA487" s="506"/>
      <c r="AB487" s="506"/>
      <c r="AC487" s="506"/>
      <c r="AD487" s="506"/>
      <c r="AE487" s="506"/>
    </row>
    <row r="488" ht="16.5" customHeight="1">
      <c r="A488" s="506"/>
      <c r="B488" s="506"/>
      <c r="C488" s="506"/>
      <c r="D488" s="506"/>
      <c r="E488" s="506"/>
      <c r="F488" s="506"/>
      <c r="G488" s="506"/>
      <c r="H488" s="506"/>
      <c r="I488" s="506"/>
      <c r="J488" s="506"/>
      <c r="K488" s="506"/>
      <c r="L488" s="506"/>
      <c r="M488" s="506"/>
      <c r="N488" s="506"/>
      <c r="O488" s="506"/>
      <c r="P488" s="506"/>
      <c r="Q488" s="506"/>
      <c r="R488" s="506"/>
      <c r="S488" s="506"/>
      <c r="T488" s="506"/>
      <c r="U488" s="506"/>
      <c r="V488" s="506"/>
      <c r="W488" s="506"/>
      <c r="X488" s="506"/>
      <c r="Y488" s="506"/>
      <c r="Z488" s="506"/>
      <c r="AA488" s="506"/>
      <c r="AB488" s="506"/>
      <c r="AC488" s="506"/>
      <c r="AD488" s="506"/>
      <c r="AE488" s="506"/>
    </row>
    <row r="489" ht="16.5" customHeight="1">
      <c r="A489" s="506"/>
      <c r="B489" s="506"/>
      <c r="C489" s="506"/>
      <c r="D489" s="506"/>
      <c r="E489" s="506"/>
      <c r="F489" s="506"/>
      <c r="G489" s="506"/>
      <c r="H489" s="506"/>
      <c r="I489" s="506"/>
      <c r="J489" s="506"/>
      <c r="K489" s="506"/>
      <c r="L489" s="506"/>
      <c r="M489" s="506"/>
      <c r="N489" s="506"/>
      <c r="O489" s="506"/>
      <c r="P489" s="506"/>
      <c r="Q489" s="506"/>
      <c r="R489" s="506"/>
      <c r="S489" s="506"/>
      <c r="T489" s="506"/>
      <c r="U489" s="506"/>
      <c r="V489" s="506"/>
      <c r="W489" s="506"/>
      <c r="X489" s="506"/>
      <c r="Y489" s="506"/>
      <c r="Z489" s="506"/>
      <c r="AA489" s="506"/>
      <c r="AB489" s="506"/>
      <c r="AC489" s="506"/>
      <c r="AD489" s="506"/>
      <c r="AE489" s="506"/>
    </row>
    <row r="490" ht="16.5" customHeight="1">
      <c r="A490" s="506"/>
      <c r="B490" s="506"/>
      <c r="C490" s="506"/>
      <c r="D490" s="506"/>
      <c r="E490" s="506"/>
      <c r="F490" s="506"/>
      <c r="G490" s="506"/>
      <c r="H490" s="506"/>
      <c r="I490" s="506"/>
      <c r="J490" s="506"/>
      <c r="K490" s="506"/>
      <c r="L490" s="506"/>
      <c r="M490" s="506"/>
      <c r="N490" s="506"/>
      <c r="O490" s="506"/>
      <c r="P490" s="506"/>
      <c r="Q490" s="506"/>
      <c r="R490" s="506"/>
      <c r="S490" s="506"/>
      <c r="T490" s="506"/>
      <c r="U490" s="506"/>
      <c r="V490" s="506"/>
      <c r="W490" s="506"/>
      <c r="X490" s="506"/>
      <c r="Y490" s="506"/>
      <c r="Z490" s="506"/>
      <c r="AA490" s="506"/>
      <c r="AB490" s="506"/>
      <c r="AC490" s="506"/>
      <c r="AD490" s="506"/>
      <c r="AE490" s="506"/>
    </row>
    <row r="491" ht="16.5" customHeight="1">
      <c r="A491" s="506"/>
      <c r="B491" s="506"/>
      <c r="C491" s="506"/>
      <c r="D491" s="506"/>
      <c r="E491" s="506"/>
      <c r="F491" s="506"/>
      <c r="G491" s="506"/>
      <c r="H491" s="506"/>
      <c r="I491" s="506"/>
      <c r="J491" s="506"/>
      <c r="K491" s="506"/>
      <c r="L491" s="506"/>
      <c r="M491" s="506"/>
      <c r="N491" s="506"/>
      <c r="O491" s="506"/>
      <c r="P491" s="506"/>
      <c r="Q491" s="506"/>
      <c r="R491" s="506"/>
      <c r="S491" s="506"/>
      <c r="T491" s="506"/>
      <c r="U491" s="506"/>
      <c r="V491" s="506"/>
      <c r="W491" s="506"/>
      <c r="X491" s="506"/>
      <c r="Y491" s="506"/>
      <c r="Z491" s="506"/>
      <c r="AA491" s="506"/>
      <c r="AB491" s="506"/>
      <c r="AC491" s="506"/>
      <c r="AD491" s="506"/>
      <c r="AE491" s="506"/>
    </row>
    <row r="492" ht="16.5" customHeight="1">
      <c r="A492" s="506"/>
      <c r="B492" s="506"/>
      <c r="C492" s="506"/>
      <c r="D492" s="506"/>
      <c r="E492" s="506"/>
      <c r="F492" s="506"/>
      <c r="G492" s="506"/>
      <c r="H492" s="506"/>
      <c r="I492" s="506"/>
      <c r="J492" s="506"/>
      <c r="K492" s="506"/>
      <c r="L492" s="506"/>
      <c r="M492" s="506"/>
      <c r="N492" s="506"/>
      <c r="O492" s="506"/>
      <c r="P492" s="506"/>
      <c r="Q492" s="506"/>
      <c r="R492" s="506"/>
      <c r="S492" s="506"/>
      <c r="T492" s="506"/>
      <c r="U492" s="506"/>
      <c r="V492" s="506"/>
      <c r="W492" s="506"/>
      <c r="X492" s="506"/>
      <c r="Y492" s="506"/>
      <c r="Z492" s="506"/>
      <c r="AA492" s="506"/>
      <c r="AB492" s="506"/>
      <c r="AC492" s="506"/>
      <c r="AD492" s="506"/>
      <c r="AE492" s="506"/>
    </row>
    <row r="493" ht="16.5" customHeight="1">
      <c r="A493" s="506"/>
      <c r="B493" s="506"/>
      <c r="C493" s="506"/>
      <c r="D493" s="506"/>
      <c r="E493" s="506"/>
      <c r="F493" s="506"/>
      <c r="G493" s="506"/>
      <c r="H493" s="506"/>
      <c r="I493" s="506"/>
      <c r="J493" s="506"/>
      <c r="K493" s="506"/>
      <c r="L493" s="506"/>
      <c r="M493" s="506"/>
      <c r="N493" s="506"/>
      <c r="O493" s="506"/>
      <c r="P493" s="506"/>
      <c r="Q493" s="506"/>
      <c r="R493" s="506"/>
      <c r="S493" s="506"/>
      <c r="T493" s="506"/>
      <c r="U493" s="506"/>
      <c r="V493" s="506"/>
      <c r="W493" s="506"/>
      <c r="X493" s="506"/>
      <c r="Y493" s="506"/>
      <c r="Z493" s="506"/>
      <c r="AA493" s="506"/>
      <c r="AB493" s="506"/>
      <c r="AC493" s="506"/>
      <c r="AD493" s="506"/>
      <c r="AE493" s="506"/>
    </row>
    <row r="494" ht="16.5" customHeight="1">
      <c r="A494" s="506"/>
      <c r="B494" s="506"/>
      <c r="C494" s="506"/>
      <c r="D494" s="506"/>
      <c r="E494" s="506"/>
      <c r="F494" s="506"/>
      <c r="G494" s="506"/>
      <c r="H494" s="506"/>
      <c r="I494" s="506"/>
      <c r="J494" s="506"/>
      <c r="K494" s="506"/>
      <c r="L494" s="506"/>
      <c r="M494" s="506"/>
      <c r="N494" s="506"/>
      <c r="O494" s="506"/>
      <c r="P494" s="506"/>
      <c r="Q494" s="506"/>
      <c r="R494" s="506"/>
      <c r="S494" s="506"/>
      <c r="T494" s="506"/>
      <c r="U494" s="506"/>
      <c r="V494" s="506"/>
      <c r="W494" s="506"/>
      <c r="X494" s="506"/>
      <c r="Y494" s="506"/>
      <c r="Z494" s="506"/>
      <c r="AA494" s="506"/>
      <c r="AB494" s="506"/>
      <c r="AC494" s="506"/>
      <c r="AD494" s="506"/>
      <c r="AE494" s="506"/>
    </row>
    <row r="495" ht="16.5" customHeight="1">
      <c r="A495" s="506"/>
      <c r="B495" s="506"/>
      <c r="C495" s="506"/>
      <c r="D495" s="506"/>
      <c r="E495" s="506"/>
      <c r="F495" s="506"/>
      <c r="G495" s="506"/>
      <c r="H495" s="506"/>
      <c r="I495" s="506"/>
      <c r="J495" s="506"/>
      <c r="K495" s="506"/>
      <c r="L495" s="506"/>
      <c r="M495" s="506"/>
      <c r="N495" s="506"/>
      <c r="O495" s="506"/>
      <c r="P495" s="506"/>
      <c r="Q495" s="506"/>
      <c r="R495" s="506"/>
      <c r="S495" s="506"/>
      <c r="T495" s="506"/>
      <c r="U495" s="506"/>
      <c r="V495" s="506"/>
      <c r="W495" s="506"/>
      <c r="X495" s="506"/>
      <c r="Y495" s="506"/>
      <c r="Z495" s="506"/>
      <c r="AA495" s="506"/>
      <c r="AB495" s="506"/>
      <c r="AC495" s="506"/>
      <c r="AD495" s="506"/>
      <c r="AE495" s="506"/>
    </row>
    <row r="496" ht="16.5" customHeight="1">
      <c r="A496" s="506"/>
      <c r="B496" s="506"/>
      <c r="C496" s="506"/>
      <c r="D496" s="506"/>
      <c r="E496" s="506"/>
      <c r="F496" s="506"/>
      <c r="G496" s="506"/>
      <c r="H496" s="506"/>
      <c r="I496" s="506"/>
      <c r="J496" s="506"/>
      <c r="K496" s="506"/>
      <c r="L496" s="506"/>
      <c r="M496" s="506"/>
      <c r="N496" s="506"/>
      <c r="O496" s="506"/>
      <c r="P496" s="506"/>
      <c r="Q496" s="506"/>
      <c r="R496" s="506"/>
      <c r="S496" s="506"/>
      <c r="T496" s="506"/>
      <c r="U496" s="506"/>
      <c r="V496" s="506"/>
      <c r="W496" s="506"/>
      <c r="X496" s="506"/>
      <c r="Y496" s="506"/>
      <c r="Z496" s="506"/>
      <c r="AA496" s="506"/>
      <c r="AB496" s="506"/>
      <c r="AC496" s="506"/>
      <c r="AD496" s="506"/>
      <c r="AE496" s="506"/>
    </row>
    <row r="497" ht="16.5" customHeight="1">
      <c r="A497" s="506"/>
      <c r="B497" s="506"/>
      <c r="C497" s="506"/>
      <c r="D497" s="506"/>
      <c r="E497" s="506"/>
      <c r="F497" s="506"/>
      <c r="G497" s="506"/>
      <c r="H497" s="506"/>
      <c r="I497" s="506"/>
      <c r="J497" s="506"/>
      <c r="K497" s="506"/>
      <c r="L497" s="506"/>
      <c r="M497" s="506"/>
      <c r="N497" s="506"/>
      <c r="O497" s="506"/>
      <c r="P497" s="506"/>
      <c r="Q497" s="506"/>
      <c r="R497" s="506"/>
      <c r="S497" s="506"/>
      <c r="T497" s="506"/>
      <c r="U497" s="506"/>
      <c r="V497" s="506"/>
      <c r="W497" s="506"/>
      <c r="X497" s="506"/>
      <c r="Y497" s="506"/>
      <c r="Z497" s="506"/>
      <c r="AA497" s="506"/>
      <c r="AB497" s="506"/>
      <c r="AC497" s="506"/>
      <c r="AD497" s="506"/>
      <c r="AE497" s="506"/>
    </row>
    <row r="498" ht="16.5" customHeight="1">
      <c r="A498" s="506"/>
      <c r="B498" s="506"/>
      <c r="C498" s="506"/>
      <c r="D498" s="506"/>
      <c r="E498" s="506"/>
      <c r="F498" s="506"/>
      <c r="G498" s="506"/>
      <c r="H498" s="506"/>
      <c r="I498" s="506"/>
      <c r="J498" s="506"/>
      <c r="K498" s="506"/>
      <c r="L498" s="506"/>
      <c r="M498" s="506"/>
      <c r="N498" s="506"/>
      <c r="O498" s="506"/>
      <c r="P498" s="506"/>
      <c r="Q498" s="506"/>
      <c r="R498" s="506"/>
      <c r="S498" s="506"/>
      <c r="T498" s="506"/>
      <c r="U498" s="506"/>
      <c r="V498" s="506"/>
      <c r="W498" s="506"/>
      <c r="X498" s="506"/>
      <c r="Y498" s="506"/>
      <c r="Z498" s="506"/>
      <c r="AA498" s="506"/>
      <c r="AB498" s="506"/>
      <c r="AC498" s="506"/>
      <c r="AD498" s="506"/>
      <c r="AE498" s="506"/>
    </row>
    <row r="499" ht="16.5" customHeight="1">
      <c r="A499" s="506"/>
      <c r="B499" s="506"/>
      <c r="C499" s="506"/>
      <c r="D499" s="506"/>
      <c r="E499" s="506"/>
      <c r="F499" s="506"/>
      <c r="G499" s="506"/>
      <c r="H499" s="506"/>
      <c r="I499" s="506"/>
      <c r="J499" s="506"/>
      <c r="K499" s="506"/>
      <c r="L499" s="506"/>
      <c r="M499" s="506"/>
      <c r="N499" s="506"/>
      <c r="O499" s="506"/>
      <c r="P499" s="506"/>
      <c r="Q499" s="506"/>
      <c r="R499" s="506"/>
      <c r="S499" s="506"/>
      <c r="T499" s="506"/>
      <c r="U499" s="506"/>
      <c r="V499" s="506"/>
      <c r="W499" s="506"/>
      <c r="X499" s="506"/>
      <c r="Y499" s="506"/>
      <c r="Z499" s="506"/>
      <c r="AA499" s="506"/>
      <c r="AB499" s="506"/>
      <c r="AC499" s="506"/>
      <c r="AD499" s="506"/>
      <c r="AE499" s="506"/>
    </row>
    <row r="500" ht="16.5" customHeight="1">
      <c r="A500" s="506"/>
      <c r="B500" s="506"/>
      <c r="C500" s="506"/>
      <c r="D500" s="506"/>
      <c r="E500" s="506"/>
      <c r="F500" s="506"/>
      <c r="G500" s="506"/>
      <c r="H500" s="506"/>
      <c r="I500" s="506"/>
      <c r="J500" s="506"/>
      <c r="K500" s="506"/>
      <c r="L500" s="506"/>
      <c r="M500" s="506"/>
      <c r="N500" s="506"/>
      <c r="O500" s="506"/>
      <c r="P500" s="506"/>
      <c r="Q500" s="506"/>
      <c r="R500" s="506"/>
      <c r="S500" s="506"/>
      <c r="T500" s="506"/>
      <c r="U500" s="506"/>
      <c r="V500" s="506"/>
      <c r="W500" s="506"/>
      <c r="X500" s="506"/>
      <c r="Y500" s="506"/>
      <c r="Z500" s="506"/>
      <c r="AA500" s="506"/>
      <c r="AB500" s="506"/>
      <c r="AC500" s="506"/>
      <c r="AD500" s="506"/>
      <c r="AE500" s="506"/>
    </row>
    <row r="501" ht="16.5" customHeight="1">
      <c r="A501" s="506"/>
      <c r="B501" s="506"/>
      <c r="C501" s="506"/>
      <c r="D501" s="506"/>
      <c r="E501" s="506"/>
      <c r="F501" s="506"/>
      <c r="G501" s="506"/>
      <c r="H501" s="506"/>
      <c r="I501" s="506"/>
      <c r="J501" s="506"/>
      <c r="K501" s="506"/>
      <c r="L501" s="506"/>
      <c r="M501" s="506"/>
      <c r="N501" s="506"/>
      <c r="O501" s="506"/>
      <c r="P501" s="506"/>
      <c r="Q501" s="506"/>
      <c r="R501" s="506"/>
      <c r="S501" s="506"/>
      <c r="T501" s="506"/>
      <c r="U501" s="506"/>
      <c r="V501" s="506"/>
      <c r="W501" s="506"/>
      <c r="X501" s="506"/>
      <c r="Y501" s="506"/>
      <c r="Z501" s="506"/>
      <c r="AA501" s="506"/>
      <c r="AB501" s="506"/>
      <c r="AC501" s="506"/>
      <c r="AD501" s="506"/>
      <c r="AE501" s="506"/>
    </row>
    <row r="502" ht="16.5" customHeight="1">
      <c r="A502" s="506"/>
      <c r="B502" s="506"/>
      <c r="C502" s="506"/>
      <c r="D502" s="506"/>
      <c r="E502" s="506"/>
      <c r="F502" s="506"/>
      <c r="G502" s="506"/>
      <c r="H502" s="506"/>
      <c r="I502" s="506"/>
      <c r="J502" s="506"/>
      <c r="K502" s="506"/>
      <c r="L502" s="506"/>
      <c r="M502" s="506"/>
      <c r="N502" s="506"/>
      <c r="O502" s="506"/>
      <c r="P502" s="506"/>
      <c r="Q502" s="506"/>
      <c r="R502" s="506"/>
      <c r="S502" s="506"/>
      <c r="T502" s="506"/>
      <c r="U502" s="506"/>
      <c r="V502" s="506"/>
      <c r="W502" s="506"/>
      <c r="X502" s="506"/>
      <c r="Y502" s="506"/>
      <c r="Z502" s="506"/>
      <c r="AA502" s="506"/>
      <c r="AB502" s="506"/>
      <c r="AC502" s="506"/>
      <c r="AD502" s="506"/>
      <c r="AE502" s="506"/>
    </row>
    <row r="503" ht="16.5" customHeight="1">
      <c r="A503" s="506"/>
      <c r="B503" s="506"/>
      <c r="C503" s="506"/>
      <c r="D503" s="506"/>
      <c r="E503" s="506"/>
      <c r="F503" s="506"/>
      <c r="G503" s="506"/>
      <c r="H503" s="506"/>
      <c r="I503" s="506"/>
      <c r="J503" s="506"/>
      <c r="K503" s="506"/>
      <c r="L503" s="506"/>
      <c r="M503" s="506"/>
      <c r="N503" s="506"/>
      <c r="O503" s="506"/>
      <c r="P503" s="506"/>
      <c r="Q503" s="506"/>
      <c r="R503" s="506"/>
      <c r="S503" s="506"/>
      <c r="T503" s="506"/>
      <c r="U503" s="506"/>
      <c r="V503" s="506"/>
      <c r="W503" s="506"/>
      <c r="X503" s="506"/>
      <c r="Y503" s="506"/>
      <c r="Z503" s="506"/>
      <c r="AA503" s="506"/>
      <c r="AB503" s="506"/>
      <c r="AC503" s="506"/>
      <c r="AD503" s="506"/>
      <c r="AE503" s="506"/>
    </row>
    <row r="504" ht="16.5" customHeight="1">
      <c r="A504" s="506"/>
      <c r="B504" s="506"/>
      <c r="C504" s="506"/>
      <c r="D504" s="506"/>
      <c r="E504" s="506"/>
      <c r="F504" s="506"/>
      <c r="G504" s="506"/>
      <c r="H504" s="506"/>
      <c r="I504" s="506"/>
      <c r="J504" s="506"/>
      <c r="K504" s="506"/>
      <c r="L504" s="506"/>
      <c r="M504" s="506"/>
      <c r="N504" s="506"/>
      <c r="O504" s="506"/>
      <c r="P504" s="506"/>
      <c r="Q504" s="506"/>
      <c r="R504" s="506"/>
      <c r="S504" s="506"/>
      <c r="T504" s="506"/>
      <c r="U504" s="506"/>
      <c r="V504" s="506"/>
      <c r="W504" s="506"/>
      <c r="X504" s="506"/>
      <c r="Y504" s="506"/>
      <c r="Z504" s="506"/>
      <c r="AA504" s="506"/>
      <c r="AB504" s="506"/>
      <c r="AC504" s="506"/>
      <c r="AD504" s="506"/>
      <c r="AE504" s="506"/>
    </row>
    <row r="505" ht="16.5" customHeight="1">
      <c r="A505" s="506"/>
      <c r="B505" s="506"/>
      <c r="C505" s="506"/>
      <c r="D505" s="506"/>
      <c r="E505" s="506"/>
      <c r="F505" s="506"/>
      <c r="G505" s="506"/>
      <c r="H505" s="506"/>
      <c r="I505" s="506"/>
      <c r="J505" s="506"/>
      <c r="K505" s="506"/>
      <c r="L505" s="506"/>
      <c r="M505" s="506"/>
      <c r="N505" s="506"/>
      <c r="O505" s="506"/>
      <c r="P505" s="506"/>
      <c r="Q505" s="506"/>
      <c r="R505" s="506"/>
      <c r="S505" s="506"/>
      <c r="T505" s="506"/>
      <c r="U505" s="506"/>
      <c r="V505" s="506"/>
      <c r="W505" s="506"/>
      <c r="X505" s="506"/>
      <c r="Y505" s="506"/>
      <c r="Z505" s="506"/>
      <c r="AA505" s="506"/>
      <c r="AB505" s="506"/>
      <c r="AC505" s="506"/>
      <c r="AD505" s="506"/>
      <c r="AE505" s="506"/>
    </row>
    <row r="506" ht="16.5" customHeight="1">
      <c r="A506" s="506"/>
      <c r="B506" s="506"/>
      <c r="C506" s="506"/>
      <c r="D506" s="506"/>
      <c r="E506" s="506"/>
      <c r="F506" s="506"/>
      <c r="G506" s="506"/>
      <c r="H506" s="506"/>
      <c r="I506" s="506"/>
      <c r="J506" s="506"/>
      <c r="K506" s="506"/>
      <c r="L506" s="506"/>
      <c r="M506" s="506"/>
      <c r="N506" s="506"/>
      <c r="O506" s="506"/>
      <c r="P506" s="506"/>
      <c r="Q506" s="506"/>
      <c r="R506" s="506"/>
      <c r="S506" s="506"/>
      <c r="T506" s="506"/>
      <c r="U506" s="506"/>
      <c r="V506" s="506"/>
      <c r="W506" s="506"/>
      <c r="X506" s="506"/>
      <c r="Y506" s="506"/>
      <c r="Z506" s="506"/>
      <c r="AA506" s="506"/>
      <c r="AB506" s="506"/>
      <c r="AC506" s="506"/>
      <c r="AD506" s="506"/>
      <c r="AE506" s="506"/>
    </row>
    <row r="507" ht="16.5" customHeight="1">
      <c r="A507" s="506"/>
      <c r="B507" s="506"/>
      <c r="C507" s="506"/>
      <c r="D507" s="506"/>
      <c r="E507" s="506"/>
      <c r="F507" s="506"/>
      <c r="G507" s="506"/>
      <c r="H507" s="506"/>
      <c r="I507" s="506"/>
      <c r="J507" s="506"/>
      <c r="K507" s="506"/>
      <c r="L507" s="506"/>
      <c r="M507" s="506"/>
      <c r="N507" s="506"/>
      <c r="O507" s="506"/>
      <c r="P507" s="506"/>
      <c r="Q507" s="506"/>
      <c r="R507" s="506"/>
      <c r="S507" s="506"/>
      <c r="T507" s="506"/>
      <c r="U507" s="506"/>
      <c r="V507" s="506"/>
      <c r="W507" s="506"/>
      <c r="X507" s="506"/>
      <c r="Y507" s="506"/>
      <c r="Z507" s="506"/>
      <c r="AA507" s="506"/>
      <c r="AB507" s="506"/>
      <c r="AC507" s="506"/>
      <c r="AD507" s="506"/>
      <c r="AE507" s="506"/>
    </row>
    <row r="508" ht="16.5" customHeight="1">
      <c r="A508" s="506"/>
      <c r="B508" s="506"/>
      <c r="C508" s="506"/>
      <c r="D508" s="506"/>
      <c r="E508" s="506"/>
      <c r="F508" s="506"/>
      <c r="G508" s="506"/>
      <c r="H508" s="506"/>
      <c r="I508" s="506"/>
      <c r="J508" s="506"/>
      <c r="K508" s="506"/>
      <c r="L508" s="506"/>
      <c r="M508" s="506"/>
      <c r="N508" s="506"/>
      <c r="O508" s="506"/>
      <c r="P508" s="506"/>
      <c r="Q508" s="506"/>
      <c r="R508" s="506"/>
      <c r="S508" s="506"/>
      <c r="T508" s="506"/>
      <c r="U508" s="506"/>
      <c r="V508" s="506"/>
      <c r="W508" s="506"/>
      <c r="X508" s="506"/>
      <c r="Y508" s="506"/>
      <c r="Z508" s="506"/>
      <c r="AA508" s="506"/>
      <c r="AB508" s="506"/>
      <c r="AC508" s="506"/>
      <c r="AD508" s="506"/>
      <c r="AE508" s="506"/>
    </row>
    <row r="509" ht="16.5" customHeight="1">
      <c r="A509" s="506"/>
      <c r="B509" s="506"/>
      <c r="C509" s="506"/>
      <c r="D509" s="506"/>
      <c r="E509" s="506"/>
      <c r="F509" s="506"/>
      <c r="G509" s="506"/>
      <c r="H509" s="506"/>
      <c r="I509" s="506"/>
      <c r="J509" s="506"/>
      <c r="K509" s="506"/>
      <c r="L509" s="506"/>
      <c r="M509" s="506"/>
      <c r="N509" s="506"/>
      <c r="O509" s="506"/>
      <c r="P509" s="506"/>
      <c r="Q509" s="506"/>
      <c r="R509" s="506"/>
      <c r="S509" s="506"/>
      <c r="T509" s="506"/>
      <c r="U509" s="506"/>
      <c r="V509" s="506"/>
      <c r="W509" s="506"/>
      <c r="X509" s="506"/>
      <c r="Y509" s="506"/>
      <c r="Z509" s="506"/>
      <c r="AA509" s="506"/>
      <c r="AB509" s="506"/>
      <c r="AC509" s="506"/>
      <c r="AD509" s="506"/>
      <c r="AE509" s="506"/>
    </row>
    <row r="510" ht="16.5" customHeight="1">
      <c r="A510" s="506"/>
      <c r="B510" s="506"/>
      <c r="C510" s="506"/>
      <c r="D510" s="506"/>
      <c r="E510" s="506"/>
      <c r="F510" s="506"/>
      <c r="G510" s="506"/>
      <c r="H510" s="506"/>
      <c r="I510" s="506"/>
      <c r="J510" s="506"/>
      <c r="K510" s="506"/>
      <c r="L510" s="506"/>
      <c r="M510" s="506"/>
      <c r="N510" s="506"/>
      <c r="O510" s="506"/>
      <c r="P510" s="506"/>
      <c r="Q510" s="506"/>
      <c r="R510" s="506"/>
      <c r="S510" s="506"/>
      <c r="T510" s="506"/>
      <c r="U510" s="506"/>
      <c r="V510" s="506"/>
      <c r="W510" s="506"/>
      <c r="X510" s="506"/>
      <c r="Y510" s="506"/>
      <c r="Z510" s="506"/>
      <c r="AA510" s="506"/>
      <c r="AB510" s="506"/>
      <c r="AC510" s="506"/>
      <c r="AD510" s="506"/>
      <c r="AE510" s="506"/>
    </row>
    <row r="511" ht="16.5" customHeight="1">
      <c r="A511" s="506"/>
      <c r="B511" s="506"/>
      <c r="C511" s="506"/>
      <c r="D511" s="506"/>
      <c r="E511" s="506"/>
      <c r="F511" s="506"/>
      <c r="G511" s="506"/>
      <c r="H511" s="506"/>
      <c r="I511" s="506"/>
      <c r="J511" s="506"/>
      <c r="K511" s="506"/>
      <c r="L511" s="506"/>
      <c r="M511" s="506"/>
      <c r="N511" s="506"/>
      <c r="O511" s="506"/>
      <c r="P511" s="506"/>
      <c r="Q511" s="506"/>
      <c r="R511" s="506"/>
      <c r="S511" s="506"/>
      <c r="T511" s="506"/>
      <c r="U511" s="506"/>
      <c r="V511" s="506"/>
      <c r="W511" s="506"/>
      <c r="X511" s="506"/>
      <c r="Y511" s="506"/>
      <c r="Z511" s="506"/>
      <c r="AA511" s="506"/>
      <c r="AB511" s="506"/>
      <c r="AC511" s="506"/>
      <c r="AD511" s="506"/>
      <c r="AE511" s="506"/>
    </row>
    <row r="512" ht="16.5" customHeight="1">
      <c r="A512" s="506"/>
      <c r="B512" s="506"/>
      <c r="C512" s="506"/>
      <c r="D512" s="506"/>
      <c r="E512" s="506"/>
      <c r="F512" s="506"/>
      <c r="G512" s="506"/>
      <c r="H512" s="506"/>
      <c r="I512" s="506"/>
      <c r="J512" s="506"/>
      <c r="K512" s="506"/>
      <c r="L512" s="506"/>
      <c r="M512" s="506"/>
      <c r="N512" s="506"/>
      <c r="O512" s="506"/>
      <c r="P512" s="506"/>
      <c r="Q512" s="506"/>
      <c r="R512" s="506"/>
      <c r="S512" s="506"/>
      <c r="T512" s="506"/>
      <c r="U512" s="506"/>
      <c r="V512" s="506"/>
      <c r="W512" s="506"/>
      <c r="X512" s="506"/>
      <c r="Y512" s="506"/>
      <c r="Z512" s="506"/>
      <c r="AA512" s="506"/>
      <c r="AB512" s="506"/>
      <c r="AC512" s="506"/>
      <c r="AD512" s="506"/>
      <c r="AE512" s="506"/>
    </row>
    <row r="513" ht="16.5" customHeight="1">
      <c r="A513" s="506"/>
      <c r="B513" s="506"/>
      <c r="C513" s="506"/>
      <c r="D513" s="506"/>
      <c r="E513" s="506"/>
      <c r="F513" s="506"/>
      <c r="G513" s="506"/>
      <c r="H513" s="506"/>
      <c r="I513" s="506"/>
      <c r="J513" s="506"/>
      <c r="K513" s="506"/>
      <c r="L513" s="506"/>
      <c r="M513" s="506"/>
      <c r="N513" s="506"/>
      <c r="O513" s="506"/>
      <c r="P513" s="506"/>
      <c r="Q513" s="506"/>
      <c r="R513" s="506"/>
      <c r="S513" s="506"/>
      <c r="T513" s="506"/>
      <c r="U513" s="506"/>
      <c r="V513" s="506"/>
      <c r="W513" s="506"/>
      <c r="X513" s="506"/>
      <c r="Y513" s="506"/>
      <c r="Z513" s="506"/>
      <c r="AA513" s="506"/>
      <c r="AB513" s="506"/>
      <c r="AC513" s="506"/>
      <c r="AD513" s="506"/>
      <c r="AE513" s="506"/>
    </row>
    <row r="514" ht="16.5" customHeight="1">
      <c r="A514" s="506"/>
      <c r="B514" s="506"/>
      <c r="C514" s="506"/>
      <c r="D514" s="506"/>
      <c r="E514" s="506"/>
      <c r="F514" s="506"/>
      <c r="G514" s="506"/>
      <c r="H514" s="506"/>
      <c r="I514" s="506"/>
      <c r="J514" s="506"/>
      <c r="K514" s="506"/>
      <c r="L514" s="506"/>
      <c r="M514" s="506"/>
      <c r="N514" s="506"/>
      <c r="O514" s="506"/>
      <c r="P514" s="506"/>
      <c r="Q514" s="506"/>
      <c r="R514" s="506"/>
      <c r="S514" s="506"/>
      <c r="T514" s="506"/>
      <c r="U514" s="506"/>
      <c r="V514" s="506"/>
      <c r="W514" s="506"/>
      <c r="X514" s="506"/>
      <c r="Y514" s="506"/>
      <c r="Z514" s="506"/>
      <c r="AA514" s="506"/>
      <c r="AB514" s="506"/>
      <c r="AC514" s="506"/>
      <c r="AD514" s="506"/>
      <c r="AE514" s="506"/>
    </row>
    <row r="515" ht="16.5" customHeight="1">
      <c r="A515" s="506"/>
      <c r="B515" s="506"/>
      <c r="C515" s="506"/>
      <c r="D515" s="506"/>
      <c r="E515" s="506"/>
      <c r="F515" s="506"/>
      <c r="G515" s="506"/>
      <c r="H515" s="506"/>
      <c r="I515" s="506"/>
      <c r="J515" s="506"/>
      <c r="K515" s="506"/>
      <c r="L515" s="506"/>
      <c r="M515" s="506"/>
      <c r="N515" s="506"/>
      <c r="O515" s="506"/>
      <c r="P515" s="506"/>
      <c r="Q515" s="506"/>
      <c r="R515" s="506"/>
      <c r="S515" s="506"/>
      <c r="T515" s="506"/>
      <c r="U515" s="506"/>
      <c r="V515" s="506"/>
      <c r="W515" s="506"/>
      <c r="X515" s="506"/>
      <c r="Y515" s="506"/>
      <c r="Z515" s="506"/>
      <c r="AA515" s="506"/>
      <c r="AB515" s="506"/>
      <c r="AC515" s="506"/>
      <c r="AD515" s="506"/>
      <c r="AE515" s="506"/>
    </row>
    <row r="516" ht="16.5" customHeight="1">
      <c r="A516" s="506"/>
      <c r="B516" s="506"/>
      <c r="C516" s="506"/>
      <c r="D516" s="506"/>
      <c r="E516" s="506"/>
      <c r="F516" s="506"/>
      <c r="G516" s="506"/>
      <c r="H516" s="506"/>
      <c r="I516" s="506"/>
      <c r="J516" s="506"/>
      <c r="K516" s="506"/>
      <c r="L516" s="506"/>
      <c r="M516" s="506"/>
      <c r="N516" s="506"/>
      <c r="O516" s="506"/>
      <c r="P516" s="506"/>
      <c r="Q516" s="506"/>
      <c r="R516" s="506"/>
      <c r="S516" s="506"/>
      <c r="T516" s="506"/>
      <c r="U516" s="506"/>
      <c r="V516" s="506"/>
      <c r="W516" s="506"/>
      <c r="X516" s="506"/>
      <c r="Y516" s="506"/>
      <c r="Z516" s="506"/>
      <c r="AA516" s="506"/>
      <c r="AB516" s="506"/>
      <c r="AC516" s="506"/>
      <c r="AD516" s="506"/>
      <c r="AE516" s="506"/>
    </row>
    <row r="517" ht="16.5" customHeight="1">
      <c r="A517" s="506"/>
      <c r="B517" s="506"/>
      <c r="C517" s="506"/>
      <c r="D517" s="506"/>
      <c r="E517" s="506"/>
      <c r="F517" s="506"/>
      <c r="G517" s="506"/>
      <c r="H517" s="506"/>
      <c r="I517" s="506"/>
      <c r="J517" s="506"/>
      <c r="K517" s="506"/>
      <c r="L517" s="506"/>
      <c r="M517" s="506"/>
      <c r="N517" s="506"/>
      <c r="O517" s="506"/>
      <c r="P517" s="506"/>
      <c r="Q517" s="506"/>
      <c r="R517" s="506"/>
      <c r="S517" s="506"/>
      <c r="T517" s="506"/>
      <c r="U517" s="506"/>
      <c r="V517" s="506"/>
      <c r="W517" s="506"/>
      <c r="X517" s="506"/>
      <c r="Y517" s="506"/>
      <c r="Z517" s="506"/>
      <c r="AA517" s="506"/>
      <c r="AB517" s="506"/>
      <c r="AC517" s="506"/>
      <c r="AD517" s="506"/>
      <c r="AE517" s="506"/>
    </row>
    <row r="518" ht="16.5" customHeight="1">
      <c r="A518" s="506"/>
      <c r="B518" s="506"/>
      <c r="C518" s="506"/>
      <c r="D518" s="506"/>
      <c r="E518" s="506"/>
      <c r="F518" s="506"/>
      <c r="G518" s="506"/>
      <c r="H518" s="506"/>
      <c r="I518" s="506"/>
      <c r="J518" s="506"/>
      <c r="K518" s="506"/>
      <c r="L518" s="506"/>
      <c r="M518" s="506"/>
      <c r="N518" s="506"/>
      <c r="O518" s="506"/>
      <c r="P518" s="506"/>
      <c r="Q518" s="506"/>
      <c r="R518" s="506"/>
      <c r="S518" s="506"/>
      <c r="T518" s="506"/>
      <c r="U518" s="506"/>
      <c r="V518" s="506"/>
      <c r="W518" s="506"/>
      <c r="X518" s="506"/>
      <c r="Y518" s="506"/>
      <c r="Z518" s="506"/>
      <c r="AA518" s="506"/>
      <c r="AB518" s="506"/>
      <c r="AC518" s="506"/>
      <c r="AD518" s="506"/>
      <c r="AE518" s="506"/>
    </row>
    <row r="519" ht="16.5" customHeight="1">
      <c r="A519" s="506"/>
      <c r="B519" s="506"/>
      <c r="C519" s="506"/>
      <c r="D519" s="506"/>
      <c r="E519" s="506"/>
      <c r="F519" s="506"/>
      <c r="G519" s="506"/>
      <c r="H519" s="506"/>
      <c r="I519" s="506"/>
      <c r="J519" s="506"/>
      <c r="K519" s="506"/>
      <c r="L519" s="506"/>
      <c r="M519" s="506"/>
      <c r="N519" s="506"/>
      <c r="O519" s="506"/>
      <c r="P519" s="506"/>
      <c r="Q519" s="506"/>
      <c r="R519" s="506"/>
      <c r="S519" s="506"/>
      <c r="T519" s="506"/>
      <c r="U519" s="506"/>
      <c r="V519" s="506"/>
      <c r="W519" s="506"/>
      <c r="X519" s="506"/>
      <c r="Y519" s="506"/>
      <c r="Z519" s="506"/>
      <c r="AA519" s="506"/>
      <c r="AB519" s="506"/>
      <c r="AC519" s="506"/>
      <c r="AD519" s="506"/>
      <c r="AE519" s="506"/>
    </row>
    <row r="520" ht="16.5" customHeight="1">
      <c r="A520" s="506"/>
      <c r="B520" s="506"/>
      <c r="C520" s="506"/>
      <c r="D520" s="506"/>
      <c r="E520" s="506"/>
      <c r="F520" s="506"/>
      <c r="G520" s="506"/>
      <c r="H520" s="506"/>
      <c r="I520" s="506"/>
      <c r="J520" s="506"/>
      <c r="K520" s="506"/>
      <c r="L520" s="506"/>
      <c r="M520" s="506"/>
      <c r="N520" s="506"/>
      <c r="O520" s="506"/>
      <c r="P520" s="506"/>
      <c r="Q520" s="506"/>
      <c r="R520" s="506"/>
      <c r="S520" s="506"/>
      <c r="T520" s="506"/>
      <c r="U520" s="506"/>
      <c r="V520" s="506"/>
      <c r="W520" s="506"/>
      <c r="X520" s="506"/>
      <c r="Y520" s="506"/>
      <c r="Z520" s="506"/>
      <c r="AA520" s="506"/>
      <c r="AB520" s="506"/>
      <c r="AC520" s="506"/>
      <c r="AD520" s="506"/>
      <c r="AE520" s="506"/>
    </row>
    <row r="521" ht="16.5" customHeight="1">
      <c r="A521" s="506"/>
      <c r="B521" s="506"/>
      <c r="C521" s="506"/>
      <c r="D521" s="506"/>
      <c r="E521" s="506"/>
      <c r="F521" s="506"/>
      <c r="G521" s="506"/>
      <c r="H521" s="506"/>
      <c r="I521" s="506"/>
      <c r="J521" s="506"/>
      <c r="K521" s="506"/>
      <c r="L521" s="506"/>
      <c r="M521" s="506"/>
      <c r="N521" s="506"/>
      <c r="O521" s="506"/>
      <c r="P521" s="506"/>
      <c r="Q521" s="506"/>
      <c r="R521" s="506"/>
      <c r="S521" s="506"/>
      <c r="T521" s="506"/>
      <c r="U521" s="506"/>
      <c r="V521" s="506"/>
      <c r="W521" s="506"/>
      <c r="X521" s="506"/>
      <c r="Y521" s="506"/>
      <c r="Z521" s="506"/>
      <c r="AA521" s="506"/>
      <c r="AB521" s="506"/>
      <c r="AC521" s="506"/>
      <c r="AD521" s="506"/>
      <c r="AE521" s="506"/>
    </row>
    <row r="522" ht="16.5" customHeight="1">
      <c r="A522" s="506"/>
      <c r="B522" s="506"/>
      <c r="C522" s="506"/>
      <c r="D522" s="506"/>
      <c r="E522" s="506"/>
      <c r="F522" s="506"/>
      <c r="G522" s="506"/>
      <c r="H522" s="506"/>
      <c r="I522" s="506"/>
      <c r="J522" s="506"/>
      <c r="K522" s="506"/>
      <c r="L522" s="506"/>
      <c r="M522" s="506"/>
      <c r="N522" s="506"/>
      <c r="O522" s="506"/>
      <c r="P522" s="506"/>
      <c r="Q522" s="506"/>
      <c r="R522" s="506"/>
      <c r="S522" s="506"/>
      <c r="T522" s="506"/>
      <c r="U522" s="506"/>
      <c r="V522" s="506"/>
      <c r="W522" s="506"/>
      <c r="X522" s="506"/>
      <c r="Y522" s="506"/>
      <c r="Z522" s="506"/>
      <c r="AA522" s="506"/>
      <c r="AB522" s="506"/>
      <c r="AC522" s="506"/>
      <c r="AD522" s="506"/>
      <c r="AE522" s="506"/>
    </row>
    <row r="523" ht="16.5" customHeight="1">
      <c r="A523" s="506"/>
      <c r="B523" s="506"/>
      <c r="C523" s="506"/>
      <c r="D523" s="506"/>
      <c r="E523" s="506"/>
      <c r="F523" s="506"/>
      <c r="G523" s="506"/>
      <c r="H523" s="506"/>
      <c r="I523" s="506"/>
      <c r="J523" s="506"/>
      <c r="K523" s="506"/>
      <c r="L523" s="506"/>
      <c r="M523" s="506"/>
      <c r="N523" s="506"/>
      <c r="O523" s="506"/>
      <c r="P523" s="506"/>
      <c r="Q523" s="506"/>
      <c r="R523" s="506"/>
      <c r="S523" s="506"/>
      <c r="T523" s="506"/>
      <c r="U523" s="506"/>
      <c r="V523" s="506"/>
      <c r="W523" s="506"/>
      <c r="X523" s="506"/>
      <c r="Y523" s="506"/>
      <c r="Z523" s="506"/>
      <c r="AA523" s="506"/>
      <c r="AB523" s="506"/>
      <c r="AC523" s="506"/>
      <c r="AD523" s="506"/>
      <c r="AE523" s="506"/>
    </row>
    <row r="524" ht="16.5" customHeight="1">
      <c r="A524" s="506"/>
      <c r="B524" s="506"/>
      <c r="C524" s="506"/>
      <c r="D524" s="506"/>
      <c r="E524" s="506"/>
      <c r="F524" s="506"/>
      <c r="G524" s="506"/>
      <c r="H524" s="506"/>
      <c r="I524" s="506"/>
      <c r="J524" s="506"/>
      <c r="K524" s="506"/>
      <c r="L524" s="506"/>
      <c r="M524" s="506"/>
      <c r="N524" s="506"/>
      <c r="O524" s="506"/>
      <c r="P524" s="506"/>
      <c r="Q524" s="506"/>
      <c r="R524" s="506"/>
      <c r="S524" s="506"/>
      <c r="T524" s="506"/>
      <c r="U524" s="506"/>
      <c r="V524" s="506"/>
      <c r="W524" s="506"/>
      <c r="X524" s="506"/>
      <c r="Y524" s="506"/>
      <c r="Z524" s="506"/>
      <c r="AA524" s="506"/>
      <c r="AB524" s="506"/>
      <c r="AC524" s="506"/>
      <c r="AD524" s="506"/>
      <c r="AE524" s="506"/>
    </row>
    <row r="525" ht="16.5" customHeight="1">
      <c r="A525" s="506"/>
      <c r="B525" s="506"/>
      <c r="C525" s="506"/>
      <c r="D525" s="506"/>
      <c r="E525" s="506"/>
      <c r="F525" s="506"/>
      <c r="G525" s="506"/>
      <c r="H525" s="506"/>
      <c r="I525" s="506"/>
      <c r="J525" s="506"/>
      <c r="K525" s="506"/>
      <c r="L525" s="506"/>
      <c r="M525" s="506"/>
      <c r="N525" s="506"/>
      <c r="O525" s="506"/>
      <c r="P525" s="506"/>
      <c r="Q525" s="506"/>
      <c r="R525" s="506"/>
      <c r="S525" s="506"/>
      <c r="T525" s="506"/>
      <c r="U525" s="506"/>
      <c r="V525" s="506"/>
      <c r="W525" s="506"/>
      <c r="X525" s="506"/>
      <c r="Y525" s="506"/>
      <c r="Z525" s="506"/>
      <c r="AA525" s="506"/>
      <c r="AB525" s="506"/>
      <c r="AC525" s="506"/>
      <c r="AD525" s="506"/>
      <c r="AE525" s="506"/>
    </row>
    <row r="526" ht="16.5" customHeight="1">
      <c r="A526" s="506"/>
      <c r="B526" s="506"/>
      <c r="C526" s="506"/>
      <c r="D526" s="506"/>
      <c r="E526" s="506"/>
      <c r="F526" s="506"/>
      <c r="G526" s="506"/>
      <c r="H526" s="506"/>
      <c r="I526" s="506"/>
      <c r="J526" s="506"/>
      <c r="K526" s="506"/>
      <c r="L526" s="506"/>
      <c r="M526" s="506"/>
      <c r="N526" s="506"/>
      <c r="O526" s="506"/>
      <c r="P526" s="506"/>
      <c r="Q526" s="506"/>
      <c r="R526" s="506"/>
      <c r="S526" s="506"/>
      <c r="T526" s="506"/>
      <c r="U526" s="506"/>
      <c r="V526" s="506"/>
      <c r="W526" s="506"/>
      <c r="X526" s="506"/>
      <c r="Y526" s="506"/>
      <c r="Z526" s="506"/>
      <c r="AA526" s="506"/>
      <c r="AB526" s="506"/>
      <c r="AC526" s="506"/>
      <c r="AD526" s="506"/>
      <c r="AE526" s="506"/>
    </row>
    <row r="527" ht="16.5" customHeight="1">
      <c r="A527" s="506"/>
      <c r="B527" s="506"/>
      <c r="C527" s="506"/>
      <c r="D527" s="506"/>
      <c r="E527" s="506"/>
      <c r="F527" s="506"/>
      <c r="G527" s="506"/>
      <c r="H527" s="506"/>
      <c r="I527" s="506"/>
      <c r="J527" s="506"/>
      <c r="K527" s="506"/>
      <c r="L527" s="506"/>
      <c r="M527" s="506"/>
      <c r="N527" s="506"/>
      <c r="O527" s="506"/>
      <c r="P527" s="506"/>
      <c r="Q527" s="506"/>
      <c r="R527" s="506"/>
      <c r="S527" s="506"/>
      <c r="T527" s="506"/>
      <c r="U527" s="506"/>
      <c r="V527" s="506"/>
      <c r="W527" s="506"/>
      <c r="X527" s="506"/>
      <c r="Y527" s="506"/>
      <c r="Z527" s="506"/>
      <c r="AA527" s="506"/>
      <c r="AB527" s="506"/>
      <c r="AC527" s="506"/>
      <c r="AD527" s="506"/>
      <c r="AE527" s="506"/>
    </row>
    <row r="528" ht="16.5" customHeight="1">
      <c r="A528" s="506"/>
      <c r="B528" s="506"/>
      <c r="C528" s="506"/>
      <c r="D528" s="506"/>
      <c r="E528" s="506"/>
      <c r="F528" s="506"/>
      <c r="G528" s="506"/>
      <c r="H528" s="506"/>
      <c r="I528" s="506"/>
      <c r="J528" s="506"/>
      <c r="K528" s="506"/>
      <c r="L528" s="506"/>
      <c r="M528" s="506"/>
      <c r="N528" s="506"/>
      <c r="O528" s="506"/>
      <c r="P528" s="506"/>
      <c r="Q528" s="506"/>
      <c r="R528" s="506"/>
      <c r="S528" s="506"/>
      <c r="T528" s="506"/>
      <c r="U528" s="506"/>
      <c r="V528" s="506"/>
      <c r="W528" s="506"/>
      <c r="X528" s="506"/>
      <c r="Y528" s="506"/>
      <c r="Z528" s="506"/>
      <c r="AA528" s="506"/>
      <c r="AB528" s="506"/>
      <c r="AC528" s="506"/>
      <c r="AD528" s="506"/>
      <c r="AE528" s="506"/>
    </row>
    <row r="529" ht="16.5" customHeight="1">
      <c r="A529" s="506"/>
      <c r="B529" s="506"/>
      <c r="C529" s="506"/>
      <c r="D529" s="506"/>
      <c r="E529" s="506"/>
      <c r="F529" s="506"/>
      <c r="G529" s="506"/>
      <c r="H529" s="506"/>
      <c r="I529" s="506"/>
      <c r="J529" s="506"/>
      <c r="K529" s="506"/>
      <c r="L529" s="506"/>
      <c r="M529" s="506"/>
      <c r="N529" s="506"/>
      <c r="O529" s="506"/>
      <c r="P529" s="506"/>
      <c r="Q529" s="506"/>
      <c r="R529" s="506"/>
      <c r="S529" s="506"/>
      <c r="T529" s="506"/>
      <c r="U529" s="506"/>
      <c r="V529" s="506"/>
      <c r="W529" s="506"/>
      <c r="X529" s="506"/>
      <c r="Y529" s="506"/>
      <c r="Z529" s="506"/>
      <c r="AA529" s="506"/>
      <c r="AB529" s="506"/>
      <c r="AC529" s="506"/>
      <c r="AD529" s="506"/>
      <c r="AE529" s="506"/>
    </row>
    <row r="530" ht="16.5" customHeight="1">
      <c r="A530" s="506"/>
      <c r="B530" s="506"/>
      <c r="C530" s="506"/>
      <c r="D530" s="506"/>
      <c r="E530" s="506"/>
      <c r="F530" s="506"/>
      <c r="G530" s="506"/>
      <c r="H530" s="506"/>
      <c r="I530" s="506"/>
      <c r="J530" s="506"/>
      <c r="K530" s="506"/>
      <c r="L530" s="506"/>
      <c r="M530" s="506"/>
      <c r="N530" s="506"/>
      <c r="O530" s="506"/>
      <c r="P530" s="506"/>
      <c r="Q530" s="506"/>
      <c r="R530" s="506"/>
      <c r="S530" s="506"/>
      <c r="T530" s="506"/>
      <c r="U530" s="506"/>
      <c r="V530" s="506"/>
      <c r="W530" s="506"/>
      <c r="X530" s="506"/>
      <c r="Y530" s="506"/>
      <c r="Z530" s="506"/>
      <c r="AA530" s="506"/>
      <c r="AB530" s="506"/>
      <c r="AC530" s="506"/>
      <c r="AD530" s="506"/>
      <c r="AE530" s="506"/>
    </row>
    <row r="531" ht="16.5" customHeight="1">
      <c r="A531" s="506"/>
      <c r="B531" s="506"/>
      <c r="C531" s="506"/>
      <c r="D531" s="506"/>
      <c r="E531" s="506"/>
      <c r="F531" s="506"/>
      <c r="G531" s="506"/>
      <c r="H531" s="506"/>
      <c r="I531" s="506"/>
      <c r="J531" s="506"/>
      <c r="K531" s="506"/>
      <c r="L531" s="506"/>
      <c r="M531" s="506"/>
      <c r="N531" s="506"/>
      <c r="O531" s="506"/>
      <c r="P531" s="506"/>
      <c r="Q531" s="506"/>
      <c r="R531" s="506"/>
      <c r="S531" s="506"/>
      <c r="T531" s="506"/>
      <c r="U531" s="506"/>
      <c r="V531" s="506"/>
      <c r="W531" s="506"/>
      <c r="X531" s="506"/>
      <c r="Y531" s="506"/>
      <c r="Z531" s="506"/>
      <c r="AA531" s="506"/>
      <c r="AB531" s="506"/>
      <c r="AC531" s="506"/>
      <c r="AD531" s="506"/>
      <c r="AE531" s="506"/>
    </row>
    <row r="532" ht="16.5" customHeight="1">
      <c r="A532" s="506"/>
      <c r="B532" s="506"/>
      <c r="C532" s="506"/>
      <c r="D532" s="506"/>
      <c r="E532" s="506"/>
      <c r="F532" s="506"/>
      <c r="G532" s="506"/>
      <c r="H532" s="506"/>
      <c r="I532" s="506"/>
      <c r="J532" s="506"/>
      <c r="K532" s="506"/>
      <c r="L532" s="506"/>
      <c r="M532" s="506"/>
      <c r="N532" s="506"/>
      <c r="O532" s="506"/>
      <c r="P532" s="506"/>
      <c r="Q532" s="506"/>
      <c r="R532" s="506"/>
      <c r="S532" s="506"/>
      <c r="T532" s="506"/>
      <c r="U532" s="506"/>
      <c r="V532" s="506"/>
      <c r="W532" s="506"/>
      <c r="X532" s="506"/>
      <c r="Y532" s="506"/>
      <c r="Z532" s="506"/>
      <c r="AA532" s="506"/>
      <c r="AB532" s="506"/>
      <c r="AC532" s="506"/>
      <c r="AD532" s="506"/>
      <c r="AE532" s="506"/>
    </row>
    <row r="533" ht="16.5" customHeight="1">
      <c r="A533" s="506"/>
      <c r="B533" s="506"/>
      <c r="C533" s="506"/>
      <c r="D533" s="506"/>
      <c r="E533" s="506"/>
      <c r="F533" s="506"/>
      <c r="G533" s="506"/>
      <c r="H533" s="506"/>
      <c r="I533" s="506"/>
      <c r="J533" s="506"/>
      <c r="K533" s="506"/>
      <c r="L533" s="506"/>
      <c r="M533" s="506"/>
      <c r="N533" s="506"/>
      <c r="O533" s="506"/>
      <c r="P533" s="506"/>
      <c r="Q533" s="506"/>
      <c r="R533" s="506"/>
      <c r="S533" s="506"/>
      <c r="T533" s="506"/>
      <c r="U533" s="506"/>
      <c r="V533" s="506"/>
      <c r="W533" s="506"/>
      <c r="X533" s="506"/>
      <c r="Y533" s="506"/>
      <c r="Z533" s="506"/>
      <c r="AA533" s="506"/>
      <c r="AB533" s="506"/>
      <c r="AC533" s="506"/>
      <c r="AD533" s="506"/>
      <c r="AE533" s="506"/>
    </row>
    <row r="534" ht="16.5" customHeight="1">
      <c r="A534" s="506"/>
      <c r="B534" s="506"/>
      <c r="C534" s="506"/>
      <c r="D534" s="506"/>
      <c r="E534" s="506"/>
      <c r="F534" s="506"/>
      <c r="G534" s="506"/>
      <c r="H534" s="506"/>
      <c r="I534" s="506"/>
      <c r="J534" s="506"/>
      <c r="K534" s="506"/>
      <c r="L534" s="506"/>
      <c r="M534" s="506"/>
      <c r="N534" s="506"/>
      <c r="O534" s="506"/>
      <c r="P534" s="506"/>
      <c r="Q534" s="506"/>
      <c r="R534" s="506"/>
      <c r="S534" s="506"/>
      <c r="T534" s="506"/>
      <c r="U534" s="506"/>
      <c r="V534" s="506"/>
      <c r="W534" s="506"/>
      <c r="X534" s="506"/>
      <c r="Y534" s="506"/>
      <c r="Z534" s="506"/>
      <c r="AA534" s="506"/>
      <c r="AB534" s="506"/>
      <c r="AC534" s="506"/>
      <c r="AD534" s="506"/>
      <c r="AE534" s="506"/>
    </row>
    <row r="535" ht="16.5" customHeight="1">
      <c r="A535" s="506"/>
      <c r="B535" s="506"/>
      <c r="C535" s="506"/>
      <c r="D535" s="506"/>
      <c r="E535" s="506"/>
      <c r="F535" s="506"/>
      <c r="G535" s="506"/>
      <c r="H535" s="506"/>
      <c r="I535" s="506"/>
      <c r="J535" s="506"/>
      <c r="K535" s="506"/>
      <c r="L535" s="506"/>
      <c r="M535" s="506"/>
      <c r="N535" s="506"/>
      <c r="O535" s="506"/>
      <c r="P535" s="506"/>
      <c r="Q535" s="506"/>
      <c r="R535" s="506"/>
      <c r="S535" s="506"/>
      <c r="T535" s="506"/>
      <c r="U535" s="506"/>
      <c r="V535" s="506"/>
      <c r="W535" s="506"/>
      <c r="X535" s="506"/>
      <c r="Y535" s="506"/>
      <c r="Z535" s="506"/>
      <c r="AA535" s="506"/>
      <c r="AB535" s="506"/>
      <c r="AC535" s="506"/>
      <c r="AD535" s="506"/>
      <c r="AE535" s="506"/>
    </row>
    <row r="536" ht="16.5" customHeight="1">
      <c r="A536" s="506"/>
      <c r="B536" s="506"/>
      <c r="C536" s="506"/>
      <c r="D536" s="506"/>
      <c r="E536" s="506"/>
      <c r="F536" s="506"/>
      <c r="G536" s="506"/>
      <c r="H536" s="506"/>
      <c r="I536" s="506"/>
      <c r="J536" s="506"/>
      <c r="K536" s="506"/>
      <c r="L536" s="506"/>
      <c r="M536" s="506"/>
      <c r="N536" s="506"/>
      <c r="O536" s="506"/>
      <c r="P536" s="506"/>
      <c r="Q536" s="506"/>
      <c r="R536" s="506"/>
      <c r="S536" s="506"/>
      <c r="T536" s="506"/>
      <c r="U536" s="506"/>
      <c r="V536" s="506"/>
      <c r="W536" s="506"/>
      <c r="X536" s="506"/>
      <c r="Y536" s="506"/>
      <c r="Z536" s="506"/>
      <c r="AA536" s="506"/>
      <c r="AB536" s="506"/>
      <c r="AC536" s="506"/>
      <c r="AD536" s="506"/>
      <c r="AE536" s="506"/>
    </row>
    <row r="537" ht="16.5" customHeight="1">
      <c r="A537" s="506"/>
      <c r="B537" s="506"/>
      <c r="C537" s="506"/>
      <c r="D537" s="506"/>
      <c r="E537" s="506"/>
      <c r="F537" s="506"/>
      <c r="G537" s="506"/>
      <c r="H537" s="506"/>
      <c r="I537" s="506"/>
      <c r="J537" s="506"/>
      <c r="K537" s="506"/>
      <c r="L537" s="506"/>
      <c r="M537" s="506"/>
      <c r="N537" s="506"/>
      <c r="O537" s="506"/>
      <c r="P537" s="506"/>
      <c r="Q537" s="506"/>
      <c r="R537" s="506"/>
      <c r="S537" s="506"/>
      <c r="T537" s="506"/>
      <c r="U537" s="506"/>
      <c r="V537" s="506"/>
      <c r="W537" s="506"/>
      <c r="X537" s="506"/>
      <c r="Y537" s="506"/>
      <c r="Z537" s="506"/>
      <c r="AA537" s="506"/>
      <c r="AB537" s="506"/>
      <c r="AC537" s="506"/>
      <c r="AD537" s="506"/>
      <c r="AE537" s="506"/>
    </row>
    <row r="538" ht="16.5" customHeight="1">
      <c r="A538" s="506"/>
      <c r="B538" s="506"/>
      <c r="C538" s="506"/>
      <c r="D538" s="506"/>
      <c r="E538" s="506"/>
      <c r="F538" s="506"/>
      <c r="G538" s="506"/>
      <c r="H538" s="506"/>
      <c r="I538" s="506"/>
      <c r="J538" s="506"/>
      <c r="K538" s="506"/>
      <c r="L538" s="506"/>
      <c r="M538" s="506"/>
      <c r="N538" s="506"/>
      <c r="O538" s="506"/>
      <c r="P538" s="506"/>
      <c r="Q538" s="506"/>
      <c r="R538" s="506"/>
      <c r="S538" s="506"/>
      <c r="T538" s="506"/>
      <c r="U538" s="506"/>
      <c r="V538" s="506"/>
      <c r="W538" s="506"/>
      <c r="X538" s="506"/>
      <c r="Y538" s="506"/>
      <c r="Z538" s="506"/>
      <c r="AA538" s="506"/>
      <c r="AB538" s="506"/>
      <c r="AC538" s="506"/>
      <c r="AD538" s="506"/>
      <c r="AE538" s="506"/>
    </row>
    <row r="539" ht="16.5" customHeight="1">
      <c r="A539" s="506"/>
      <c r="B539" s="506"/>
      <c r="C539" s="506"/>
      <c r="D539" s="506"/>
      <c r="E539" s="506"/>
      <c r="F539" s="506"/>
      <c r="G539" s="506"/>
      <c r="H539" s="506"/>
      <c r="I539" s="506"/>
      <c r="J539" s="506"/>
      <c r="K539" s="506"/>
      <c r="L539" s="506"/>
      <c r="M539" s="506"/>
      <c r="N539" s="506"/>
      <c r="O539" s="506"/>
      <c r="P539" s="506"/>
      <c r="Q539" s="506"/>
      <c r="R539" s="506"/>
      <c r="S539" s="506"/>
      <c r="T539" s="506"/>
      <c r="U539" s="506"/>
      <c r="V539" s="506"/>
      <c r="W539" s="506"/>
      <c r="X539" s="506"/>
      <c r="Y539" s="506"/>
      <c r="Z539" s="506"/>
      <c r="AA539" s="506"/>
      <c r="AB539" s="506"/>
      <c r="AC539" s="506"/>
      <c r="AD539" s="506"/>
      <c r="AE539" s="506"/>
    </row>
    <row r="540" ht="16.5" customHeight="1">
      <c r="A540" s="506"/>
      <c r="B540" s="506"/>
      <c r="C540" s="506"/>
      <c r="D540" s="506"/>
      <c r="E540" s="506"/>
      <c r="F540" s="506"/>
      <c r="G540" s="506"/>
      <c r="H540" s="506"/>
      <c r="I540" s="506"/>
      <c r="J540" s="506"/>
      <c r="K540" s="506"/>
      <c r="L540" s="506"/>
      <c r="M540" s="506"/>
      <c r="N540" s="506"/>
      <c r="O540" s="506"/>
      <c r="P540" s="506"/>
      <c r="Q540" s="506"/>
      <c r="R540" s="506"/>
      <c r="S540" s="506"/>
      <c r="T540" s="506"/>
      <c r="U540" s="506"/>
      <c r="V540" s="506"/>
      <c r="W540" s="506"/>
      <c r="X540" s="506"/>
      <c r="Y540" s="506"/>
      <c r="Z540" s="506"/>
      <c r="AA540" s="506"/>
      <c r="AB540" s="506"/>
      <c r="AC540" s="506"/>
      <c r="AD540" s="506"/>
      <c r="AE540" s="506"/>
    </row>
    <row r="541" ht="16.5" customHeight="1">
      <c r="A541" s="506"/>
      <c r="B541" s="506"/>
      <c r="C541" s="506"/>
      <c r="D541" s="506"/>
      <c r="E541" s="506"/>
      <c r="F541" s="506"/>
      <c r="G541" s="506"/>
      <c r="H541" s="506"/>
      <c r="I541" s="506"/>
      <c r="J541" s="506"/>
      <c r="K541" s="506"/>
      <c r="L541" s="506"/>
      <c r="M541" s="506"/>
      <c r="N541" s="506"/>
      <c r="O541" s="506"/>
      <c r="P541" s="506"/>
      <c r="Q541" s="506"/>
      <c r="R541" s="506"/>
      <c r="S541" s="506"/>
      <c r="T541" s="506"/>
      <c r="U541" s="506"/>
      <c r="V541" s="506"/>
      <c r="W541" s="506"/>
      <c r="X541" s="506"/>
      <c r="Y541" s="506"/>
      <c r="Z541" s="506"/>
      <c r="AA541" s="506"/>
      <c r="AB541" s="506"/>
      <c r="AC541" s="506"/>
      <c r="AD541" s="506"/>
      <c r="AE541" s="506"/>
    </row>
    <row r="542" ht="16.5" customHeight="1">
      <c r="A542" s="506"/>
      <c r="B542" s="506"/>
      <c r="C542" s="506"/>
      <c r="D542" s="506"/>
      <c r="E542" s="506"/>
      <c r="F542" s="506"/>
      <c r="G542" s="506"/>
      <c r="H542" s="506"/>
      <c r="I542" s="506"/>
      <c r="J542" s="506"/>
      <c r="K542" s="506"/>
      <c r="L542" s="506"/>
      <c r="M542" s="506"/>
      <c r="N542" s="506"/>
      <c r="O542" s="506"/>
      <c r="P542" s="506"/>
      <c r="Q542" s="506"/>
      <c r="R542" s="506"/>
      <c r="S542" s="506"/>
      <c r="T542" s="506"/>
      <c r="U542" s="506"/>
      <c r="V542" s="506"/>
      <c r="W542" s="506"/>
      <c r="X542" s="506"/>
      <c r="Y542" s="506"/>
      <c r="Z542" s="506"/>
      <c r="AA542" s="506"/>
      <c r="AB542" s="506"/>
      <c r="AC542" s="506"/>
      <c r="AD542" s="506"/>
      <c r="AE542" s="506"/>
    </row>
    <row r="543" ht="16.5" customHeight="1">
      <c r="A543" s="506"/>
      <c r="B543" s="506"/>
      <c r="C543" s="506"/>
      <c r="D543" s="506"/>
      <c r="E543" s="506"/>
      <c r="F543" s="506"/>
      <c r="G543" s="506"/>
      <c r="H543" s="506"/>
      <c r="I543" s="506"/>
      <c r="J543" s="506"/>
      <c r="K543" s="506"/>
      <c r="L543" s="506"/>
      <c r="M543" s="506"/>
      <c r="N543" s="506"/>
      <c r="O543" s="506"/>
      <c r="P543" s="506"/>
      <c r="Q543" s="506"/>
      <c r="R543" s="506"/>
      <c r="S543" s="506"/>
      <c r="T543" s="506"/>
      <c r="U543" s="506"/>
      <c r="V543" s="506"/>
      <c r="W543" s="506"/>
      <c r="X543" s="506"/>
      <c r="Y543" s="506"/>
      <c r="Z543" s="506"/>
      <c r="AA543" s="506"/>
      <c r="AB543" s="506"/>
      <c r="AC543" s="506"/>
      <c r="AD543" s="506"/>
      <c r="AE543" s="506"/>
    </row>
    <row r="544" ht="16.5" customHeight="1">
      <c r="A544" s="506"/>
      <c r="B544" s="506"/>
      <c r="C544" s="506"/>
      <c r="D544" s="506"/>
      <c r="E544" s="506"/>
      <c r="F544" s="506"/>
      <c r="G544" s="506"/>
      <c r="H544" s="506"/>
      <c r="I544" s="506"/>
      <c r="J544" s="506"/>
      <c r="K544" s="506"/>
      <c r="L544" s="506"/>
      <c r="M544" s="506"/>
      <c r="N544" s="506"/>
      <c r="O544" s="506"/>
      <c r="P544" s="506"/>
      <c r="Q544" s="506"/>
      <c r="R544" s="506"/>
      <c r="S544" s="506"/>
      <c r="T544" s="506"/>
      <c r="U544" s="506"/>
      <c r="V544" s="506"/>
      <c r="W544" s="506"/>
      <c r="X544" s="506"/>
      <c r="Y544" s="506"/>
      <c r="Z544" s="506"/>
      <c r="AA544" s="506"/>
      <c r="AB544" s="506"/>
      <c r="AC544" s="506"/>
      <c r="AD544" s="506"/>
      <c r="AE544" s="506"/>
    </row>
    <row r="545" ht="16.5" customHeight="1">
      <c r="A545" s="506"/>
      <c r="B545" s="506"/>
      <c r="C545" s="506"/>
      <c r="D545" s="506"/>
      <c r="E545" s="506"/>
      <c r="F545" s="506"/>
      <c r="G545" s="506"/>
      <c r="H545" s="506"/>
      <c r="I545" s="506"/>
      <c r="J545" s="506"/>
      <c r="K545" s="506"/>
      <c r="L545" s="506"/>
      <c r="M545" s="506"/>
      <c r="N545" s="506"/>
      <c r="O545" s="506"/>
      <c r="P545" s="506"/>
      <c r="Q545" s="506"/>
      <c r="R545" s="506"/>
      <c r="S545" s="506"/>
      <c r="T545" s="506"/>
      <c r="U545" s="506"/>
      <c r="V545" s="506"/>
      <c r="W545" s="506"/>
      <c r="X545" s="506"/>
      <c r="Y545" s="506"/>
      <c r="Z545" s="506"/>
      <c r="AA545" s="506"/>
      <c r="AB545" s="506"/>
      <c r="AC545" s="506"/>
      <c r="AD545" s="506"/>
      <c r="AE545" s="506"/>
    </row>
    <row r="546" ht="16.5" customHeight="1">
      <c r="A546" s="506"/>
      <c r="B546" s="506"/>
      <c r="C546" s="506"/>
      <c r="D546" s="506"/>
      <c r="E546" s="506"/>
      <c r="F546" s="506"/>
      <c r="G546" s="506"/>
      <c r="H546" s="506"/>
      <c r="I546" s="506"/>
      <c r="J546" s="506"/>
      <c r="K546" s="506"/>
      <c r="L546" s="506"/>
      <c r="M546" s="506"/>
      <c r="N546" s="506"/>
      <c r="O546" s="506"/>
      <c r="P546" s="506"/>
      <c r="Q546" s="506"/>
      <c r="R546" s="506"/>
      <c r="S546" s="506"/>
      <c r="T546" s="506"/>
      <c r="U546" s="506"/>
      <c r="V546" s="506"/>
      <c r="W546" s="506"/>
      <c r="X546" s="506"/>
      <c r="Y546" s="506"/>
      <c r="Z546" s="506"/>
      <c r="AA546" s="506"/>
      <c r="AB546" s="506"/>
      <c r="AC546" s="506"/>
      <c r="AD546" s="506"/>
      <c r="AE546" s="506"/>
    </row>
    <row r="547" ht="16.5" customHeight="1">
      <c r="A547" s="506"/>
      <c r="B547" s="506"/>
      <c r="C547" s="506"/>
      <c r="D547" s="506"/>
      <c r="E547" s="506"/>
      <c r="F547" s="506"/>
      <c r="G547" s="506"/>
      <c r="H547" s="506"/>
      <c r="I547" s="506"/>
      <c r="J547" s="506"/>
      <c r="K547" s="506"/>
      <c r="L547" s="506"/>
      <c r="M547" s="506"/>
      <c r="N547" s="506"/>
      <c r="O547" s="506"/>
      <c r="P547" s="506"/>
      <c r="Q547" s="506"/>
      <c r="R547" s="506"/>
      <c r="S547" s="506"/>
      <c r="T547" s="506"/>
      <c r="U547" s="506"/>
      <c r="V547" s="506"/>
      <c r="W547" s="506"/>
      <c r="X547" s="506"/>
      <c r="Y547" s="506"/>
      <c r="Z547" s="506"/>
      <c r="AA547" s="506"/>
      <c r="AB547" s="506"/>
      <c r="AC547" s="506"/>
      <c r="AD547" s="506"/>
      <c r="AE547" s="506"/>
    </row>
    <row r="548" ht="16.5" customHeight="1">
      <c r="A548" s="506"/>
      <c r="B548" s="506"/>
      <c r="C548" s="506"/>
      <c r="D548" s="506"/>
      <c r="E548" s="506"/>
      <c r="F548" s="506"/>
      <c r="G548" s="506"/>
      <c r="H548" s="506"/>
      <c r="I548" s="506"/>
      <c r="J548" s="506"/>
      <c r="K548" s="506"/>
      <c r="L548" s="506"/>
      <c r="M548" s="506"/>
      <c r="N548" s="506"/>
      <c r="O548" s="506"/>
      <c r="P548" s="506"/>
      <c r="Q548" s="506"/>
      <c r="R548" s="506"/>
      <c r="S548" s="506"/>
      <c r="T548" s="506"/>
      <c r="U548" s="506"/>
      <c r="V548" s="506"/>
      <c r="W548" s="506"/>
      <c r="X548" s="506"/>
      <c r="Y548" s="506"/>
      <c r="Z548" s="506"/>
      <c r="AA548" s="506"/>
      <c r="AB548" s="506"/>
      <c r="AC548" s="506"/>
      <c r="AD548" s="506"/>
      <c r="AE548" s="506"/>
    </row>
    <row r="549" ht="16.5" customHeight="1">
      <c r="A549" s="506"/>
      <c r="B549" s="506"/>
      <c r="C549" s="506"/>
      <c r="D549" s="506"/>
      <c r="E549" s="506"/>
      <c r="F549" s="506"/>
      <c r="G549" s="506"/>
      <c r="H549" s="506"/>
      <c r="I549" s="506"/>
      <c r="J549" s="506"/>
      <c r="K549" s="506"/>
      <c r="L549" s="506"/>
      <c r="M549" s="506"/>
      <c r="N549" s="506"/>
      <c r="O549" s="506"/>
      <c r="P549" s="506"/>
      <c r="Q549" s="506"/>
      <c r="R549" s="506"/>
      <c r="S549" s="506"/>
      <c r="T549" s="506"/>
      <c r="U549" s="506"/>
      <c r="V549" s="506"/>
      <c r="W549" s="506"/>
      <c r="X549" s="506"/>
      <c r="Y549" s="506"/>
      <c r="Z549" s="506"/>
      <c r="AA549" s="506"/>
      <c r="AB549" s="506"/>
      <c r="AC549" s="506"/>
      <c r="AD549" s="506"/>
      <c r="AE549" s="506"/>
    </row>
    <row r="550" ht="16.5" customHeight="1">
      <c r="A550" s="506"/>
      <c r="B550" s="506"/>
      <c r="C550" s="506"/>
      <c r="D550" s="506"/>
      <c r="E550" s="506"/>
      <c r="F550" s="506"/>
      <c r="G550" s="506"/>
      <c r="H550" s="506"/>
      <c r="I550" s="506"/>
      <c r="J550" s="506"/>
      <c r="K550" s="506"/>
      <c r="L550" s="506"/>
      <c r="M550" s="506"/>
      <c r="N550" s="506"/>
      <c r="O550" s="506"/>
      <c r="P550" s="506"/>
      <c r="Q550" s="506"/>
      <c r="R550" s="506"/>
      <c r="S550" s="506"/>
      <c r="T550" s="506"/>
      <c r="U550" s="506"/>
      <c r="V550" s="506"/>
      <c r="W550" s="506"/>
      <c r="X550" s="506"/>
      <c r="Y550" s="506"/>
      <c r="Z550" s="506"/>
      <c r="AA550" s="506"/>
      <c r="AB550" s="506"/>
      <c r="AC550" s="506"/>
      <c r="AD550" s="506"/>
      <c r="AE550" s="506"/>
    </row>
    <row r="551" ht="16.5" customHeight="1">
      <c r="A551" s="506"/>
      <c r="B551" s="506"/>
      <c r="C551" s="506"/>
      <c r="D551" s="506"/>
      <c r="E551" s="506"/>
      <c r="F551" s="506"/>
      <c r="G551" s="506"/>
      <c r="H551" s="506"/>
      <c r="I551" s="506"/>
      <c r="J551" s="506"/>
      <c r="K551" s="506"/>
      <c r="L551" s="506"/>
      <c r="M551" s="506"/>
      <c r="N551" s="506"/>
      <c r="O551" s="506"/>
      <c r="P551" s="506"/>
      <c r="Q551" s="506"/>
      <c r="R551" s="506"/>
      <c r="S551" s="506"/>
      <c r="T551" s="506"/>
      <c r="U551" s="506"/>
      <c r="V551" s="506"/>
      <c r="W551" s="506"/>
      <c r="X551" s="506"/>
      <c r="Y551" s="506"/>
      <c r="Z551" s="506"/>
      <c r="AA551" s="506"/>
      <c r="AB551" s="506"/>
      <c r="AC551" s="506"/>
      <c r="AD551" s="506"/>
      <c r="AE551" s="506"/>
    </row>
    <row r="552" ht="16.5" customHeight="1">
      <c r="A552" s="506"/>
      <c r="B552" s="506"/>
      <c r="C552" s="506"/>
      <c r="D552" s="506"/>
      <c r="E552" s="506"/>
      <c r="F552" s="506"/>
      <c r="G552" s="506"/>
      <c r="H552" s="506"/>
      <c r="I552" s="506"/>
      <c r="J552" s="506"/>
      <c r="K552" s="506"/>
      <c r="L552" s="506"/>
      <c r="M552" s="506"/>
      <c r="N552" s="506"/>
      <c r="O552" s="506"/>
      <c r="P552" s="506"/>
      <c r="Q552" s="506"/>
      <c r="R552" s="506"/>
      <c r="S552" s="506"/>
      <c r="T552" s="506"/>
      <c r="U552" s="506"/>
      <c r="V552" s="506"/>
      <c r="W552" s="506"/>
      <c r="X552" s="506"/>
      <c r="Y552" s="506"/>
      <c r="Z552" s="506"/>
      <c r="AA552" s="506"/>
      <c r="AB552" s="506"/>
      <c r="AC552" s="506"/>
      <c r="AD552" s="506"/>
      <c r="AE552" s="506"/>
    </row>
    <row r="553" ht="16.5" customHeight="1">
      <c r="A553" s="506"/>
      <c r="B553" s="506"/>
      <c r="C553" s="506"/>
      <c r="D553" s="506"/>
      <c r="E553" s="506"/>
      <c r="F553" s="506"/>
      <c r="G553" s="506"/>
      <c r="H553" s="506"/>
      <c r="I553" s="506"/>
      <c r="J553" s="506"/>
      <c r="K553" s="506"/>
      <c r="L553" s="506"/>
      <c r="M553" s="506"/>
      <c r="N553" s="506"/>
      <c r="O553" s="506"/>
      <c r="P553" s="506"/>
      <c r="Q553" s="506"/>
      <c r="R553" s="506"/>
      <c r="S553" s="506"/>
      <c r="T553" s="506"/>
      <c r="U553" s="506"/>
      <c r="V553" s="506"/>
      <c r="W553" s="506"/>
      <c r="X553" s="506"/>
      <c r="Y553" s="506"/>
      <c r="Z553" s="506"/>
      <c r="AA553" s="506"/>
      <c r="AB553" s="506"/>
      <c r="AC553" s="506"/>
      <c r="AD553" s="506"/>
      <c r="AE553" s="506"/>
    </row>
    <row r="554" ht="16.5" customHeight="1">
      <c r="A554" s="506"/>
      <c r="B554" s="506"/>
      <c r="C554" s="506"/>
      <c r="D554" s="506"/>
      <c r="E554" s="506"/>
      <c r="F554" s="506"/>
      <c r="G554" s="506"/>
      <c r="H554" s="506"/>
      <c r="I554" s="506"/>
      <c r="J554" s="506"/>
      <c r="K554" s="506"/>
      <c r="L554" s="506"/>
      <c r="M554" s="506"/>
      <c r="N554" s="506"/>
      <c r="O554" s="506"/>
      <c r="P554" s="506"/>
      <c r="Q554" s="506"/>
      <c r="R554" s="506"/>
      <c r="S554" s="506"/>
      <c r="T554" s="506"/>
      <c r="U554" s="506"/>
      <c r="V554" s="506"/>
      <c r="W554" s="506"/>
      <c r="X554" s="506"/>
      <c r="Y554" s="506"/>
      <c r="Z554" s="506"/>
      <c r="AA554" s="506"/>
      <c r="AB554" s="506"/>
      <c r="AC554" s="506"/>
      <c r="AD554" s="506"/>
      <c r="AE554" s="506"/>
    </row>
    <row r="555" ht="16.5" customHeight="1">
      <c r="A555" s="506"/>
      <c r="B555" s="506"/>
      <c r="C555" s="506"/>
      <c r="D555" s="506"/>
      <c r="E555" s="506"/>
      <c r="F555" s="506"/>
      <c r="G555" s="506"/>
      <c r="H555" s="506"/>
      <c r="I555" s="506"/>
      <c r="J555" s="506"/>
      <c r="K555" s="506"/>
      <c r="L555" s="506"/>
      <c r="M555" s="506"/>
      <c r="N555" s="506"/>
      <c r="O555" s="506"/>
      <c r="P555" s="506"/>
      <c r="Q555" s="506"/>
      <c r="R555" s="506"/>
      <c r="S555" s="506"/>
      <c r="T555" s="506"/>
      <c r="U555" s="506"/>
      <c r="V555" s="506"/>
      <c r="W555" s="506"/>
      <c r="X555" s="506"/>
      <c r="Y555" s="506"/>
      <c r="Z555" s="506"/>
      <c r="AA555" s="506"/>
      <c r="AB555" s="506"/>
      <c r="AC555" s="506"/>
      <c r="AD555" s="506"/>
      <c r="AE555" s="506"/>
    </row>
    <row r="556" ht="16.5" customHeight="1">
      <c r="A556" s="506"/>
      <c r="B556" s="506"/>
      <c r="C556" s="506"/>
      <c r="D556" s="506"/>
      <c r="E556" s="506"/>
      <c r="F556" s="506"/>
      <c r="G556" s="506"/>
      <c r="H556" s="506"/>
      <c r="I556" s="506"/>
      <c r="J556" s="506"/>
      <c r="K556" s="506"/>
      <c r="L556" s="506"/>
      <c r="M556" s="506"/>
      <c r="N556" s="506"/>
      <c r="O556" s="506"/>
      <c r="P556" s="506"/>
      <c r="Q556" s="506"/>
      <c r="R556" s="506"/>
      <c r="S556" s="506"/>
      <c r="T556" s="506"/>
      <c r="U556" s="506"/>
      <c r="V556" s="506"/>
      <c r="W556" s="506"/>
      <c r="X556" s="506"/>
      <c r="Y556" s="506"/>
      <c r="Z556" s="506"/>
      <c r="AA556" s="506"/>
      <c r="AB556" s="506"/>
      <c r="AC556" s="506"/>
      <c r="AD556" s="506"/>
      <c r="AE556" s="506"/>
    </row>
    <row r="557" ht="16.5" customHeight="1">
      <c r="A557" s="506"/>
      <c r="B557" s="506"/>
      <c r="C557" s="506"/>
      <c r="D557" s="506"/>
      <c r="E557" s="506"/>
      <c r="F557" s="506"/>
      <c r="G557" s="506"/>
      <c r="H557" s="506"/>
      <c r="I557" s="506"/>
      <c r="J557" s="506"/>
      <c r="K557" s="506"/>
      <c r="L557" s="506"/>
      <c r="M557" s="506"/>
      <c r="N557" s="506"/>
      <c r="O557" s="506"/>
      <c r="P557" s="506"/>
      <c r="Q557" s="506"/>
      <c r="R557" s="506"/>
      <c r="S557" s="506"/>
      <c r="T557" s="506"/>
      <c r="U557" s="506"/>
      <c r="V557" s="506"/>
      <c r="W557" s="506"/>
      <c r="X557" s="506"/>
      <c r="Y557" s="506"/>
      <c r="Z557" s="506"/>
      <c r="AA557" s="506"/>
      <c r="AB557" s="506"/>
      <c r="AC557" s="506"/>
      <c r="AD557" s="506"/>
      <c r="AE557" s="506"/>
    </row>
    <row r="558" ht="16.5" customHeight="1">
      <c r="A558" s="506"/>
      <c r="B558" s="506"/>
      <c r="C558" s="506"/>
      <c r="D558" s="506"/>
      <c r="E558" s="506"/>
      <c r="F558" s="506"/>
      <c r="G558" s="506"/>
      <c r="H558" s="506"/>
      <c r="I558" s="506"/>
      <c r="J558" s="506"/>
      <c r="K558" s="506"/>
      <c r="L558" s="506"/>
      <c r="M558" s="506"/>
      <c r="N558" s="506"/>
      <c r="O558" s="506"/>
      <c r="P558" s="506"/>
      <c r="Q558" s="506"/>
      <c r="R558" s="506"/>
      <c r="S558" s="506"/>
      <c r="T558" s="506"/>
      <c r="U558" s="506"/>
      <c r="V558" s="506"/>
      <c r="W558" s="506"/>
      <c r="X558" s="506"/>
      <c r="Y558" s="506"/>
      <c r="Z558" s="506"/>
      <c r="AA558" s="506"/>
      <c r="AB558" s="506"/>
      <c r="AC558" s="506"/>
      <c r="AD558" s="506"/>
      <c r="AE558" s="506"/>
    </row>
    <row r="559" ht="16.5" customHeight="1">
      <c r="A559" s="506"/>
      <c r="B559" s="506"/>
      <c r="C559" s="506"/>
      <c r="D559" s="506"/>
      <c r="E559" s="506"/>
      <c r="F559" s="506"/>
      <c r="G559" s="506"/>
      <c r="H559" s="506"/>
      <c r="I559" s="506"/>
      <c r="J559" s="506"/>
      <c r="K559" s="506"/>
      <c r="L559" s="506"/>
      <c r="M559" s="506"/>
      <c r="N559" s="506"/>
      <c r="O559" s="506"/>
      <c r="P559" s="506"/>
      <c r="Q559" s="506"/>
      <c r="R559" s="506"/>
      <c r="S559" s="506"/>
      <c r="T559" s="506"/>
      <c r="U559" s="506"/>
      <c r="V559" s="506"/>
      <c r="W559" s="506"/>
      <c r="X559" s="506"/>
      <c r="Y559" s="506"/>
      <c r="Z559" s="506"/>
      <c r="AA559" s="506"/>
      <c r="AB559" s="506"/>
      <c r="AC559" s="506"/>
      <c r="AD559" s="506"/>
      <c r="AE559" s="506"/>
    </row>
    <row r="560" ht="16.5" customHeight="1">
      <c r="A560" s="506"/>
      <c r="B560" s="506"/>
      <c r="C560" s="506"/>
      <c r="D560" s="506"/>
      <c r="E560" s="506"/>
      <c r="F560" s="506"/>
      <c r="G560" s="506"/>
      <c r="H560" s="506"/>
      <c r="I560" s="506"/>
      <c r="J560" s="506"/>
      <c r="K560" s="506"/>
      <c r="L560" s="506"/>
      <c r="M560" s="506"/>
      <c r="N560" s="506"/>
      <c r="O560" s="506"/>
      <c r="P560" s="506"/>
      <c r="Q560" s="506"/>
      <c r="R560" s="506"/>
      <c r="S560" s="506"/>
      <c r="T560" s="506"/>
      <c r="U560" s="506"/>
      <c r="V560" s="506"/>
      <c r="W560" s="506"/>
      <c r="X560" s="506"/>
      <c r="Y560" s="506"/>
      <c r="Z560" s="506"/>
      <c r="AA560" s="506"/>
      <c r="AB560" s="506"/>
      <c r="AC560" s="506"/>
      <c r="AD560" s="506"/>
      <c r="AE560" s="506"/>
    </row>
    <row r="561" ht="16.5" customHeight="1">
      <c r="A561" s="506"/>
      <c r="B561" s="506"/>
      <c r="C561" s="506"/>
      <c r="D561" s="506"/>
      <c r="E561" s="506"/>
      <c r="F561" s="506"/>
      <c r="G561" s="506"/>
      <c r="H561" s="506"/>
      <c r="I561" s="506"/>
      <c r="J561" s="506"/>
      <c r="K561" s="506"/>
      <c r="L561" s="506"/>
      <c r="M561" s="506"/>
      <c r="N561" s="506"/>
      <c r="O561" s="506"/>
      <c r="P561" s="506"/>
      <c r="Q561" s="506"/>
      <c r="R561" s="506"/>
      <c r="S561" s="506"/>
      <c r="T561" s="506"/>
      <c r="U561" s="506"/>
      <c r="V561" s="506"/>
      <c r="W561" s="506"/>
      <c r="X561" s="506"/>
      <c r="Y561" s="506"/>
      <c r="Z561" s="506"/>
      <c r="AA561" s="506"/>
      <c r="AB561" s="506"/>
      <c r="AC561" s="506"/>
      <c r="AD561" s="506"/>
      <c r="AE561" s="506"/>
    </row>
    <row r="562" ht="16.5" customHeight="1">
      <c r="A562" s="506"/>
      <c r="B562" s="506"/>
      <c r="C562" s="506"/>
      <c r="D562" s="506"/>
      <c r="E562" s="506"/>
      <c r="F562" s="506"/>
      <c r="G562" s="506"/>
      <c r="H562" s="506"/>
      <c r="I562" s="506"/>
      <c r="J562" s="506"/>
      <c r="K562" s="506"/>
      <c r="L562" s="506"/>
      <c r="M562" s="506"/>
      <c r="N562" s="506"/>
      <c r="O562" s="506"/>
      <c r="P562" s="506"/>
      <c r="Q562" s="506"/>
      <c r="R562" s="506"/>
      <c r="S562" s="506"/>
      <c r="T562" s="506"/>
      <c r="U562" s="506"/>
      <c r="V562" s="506"/>
      <c r="W562" s="506"/>
      <c r="X562" s="506"/>
      <c r="Y562" s="506"/>
      <c r="Z562" s="506"/>
      <c r="AA562" s="506"/>
      <c r="AB562" s="506"/>
      <c r="AC562" s="506"/>
      <c r="AD562" s="506"/>
      <c r="AE562" s="506"/>
    </row>
    <row r="563" ht="16.5" customHeight="1">
      <c r="A563" s="506"/>
      <c r="B563" s="506"/>
      <c r="C563" s="506"/>
      <c r="D563" s="506"/>
      <c r="E563" s="506"/>
      <c r="F563" s="506"/>
      <c r="G563" s="506"/>
      <c r="H563" s="506"/>
      <c r="I563" s="506"/>
      <c r="J563" s="506"/>
      <c r="K563" s="506"/>
      <c r="L563" s="506"/>
      <c r="M563" s="506"/>
      <c r="N563" s="506"/>
      <c r="O563" s="506"/>
      <c r="P563" s="506"/>
      <c r="Q563" s="506"/>
      <c r="R563" s="506"/>
      <c r="S563" s="506"/>
      <c r="T563" s="506"/>
      <c r="U563" s="506"/>
      <c r="V563" s="506"/>
      <c r="W563" s="506"/>
      <c r="X563" s="506"/>
      <c r="Y563" s="506"/>
      <c r="Z563" s="506"/>
      <c r="AA563" s="506"/>
      <c r="AB563" s="506"/>
      <c r="AC563" s="506"/>
      <c r="AD563" s="506"/>
      <c r="AE563" s="506"/>
    </row>
    <row r="564" ht="16.5" customHeight="1">
      <c r="A564" s="506"/>
      <c r="B564" s="506"/>
      <c r="C564" s="506"/>
      <c r="D564" s="506"/>
      <c r="E564" s="506"/>
      <c r="F564" s="506"/>
      <c r="G564" s="506"/>
      <c r="H564" s="506"/>
      <c r="I564" s="506"/>
      <c r="J564" s="506"/>
      <c r="K564" s="506"/>
      <c r="L564" s="506"/>
      <c r="M564" s="506"/>
      <c r="N564" s="506"/>
      <c r="O564" s="506"/>
      <c r="P564" s="506"/>
      <c r="Q564" s="506"/>
      <c r="R564" s="506"/>
      <c r="S564" s="506"/>
      <c r="T564" s="506"/>
      <c r="U564" s="506"/>
      <c r="V564" s="506"/>
      <c r="W564" s="506"/>
      <c r="X564" s="506"/>
      <c r="Y564" s="506"/>
      <c r="Z564" s="506"/>
      <c r="AA564" s="506"/>
      <c r="AB564" s="506"/>
      <c r="AC564" s="506"/>
      <c r="AD564" s="506"/>
      <c r="AE564" s="506"/>
    </row>
    <row r="565" ht="16.5" customHeight="1">
      <c r="A565" s="506"/>
      <c r="B565" s="506"/>
      <c r="C565" s="506"/>
      <c r="D565" s="506"/>
      <c r="E565" s="506"/>
      <c r="F565" s="506"/>
      <c r="G565" s="506"/>
      <c r="H565" s="506"/>
      <c r="I565" s="506"/>
      <c r="J565" s="506"/>
      <c r="K565" s="506"/>
      <c r="L565" s="506"/>
      <c r="M565" s="506"/>
      <c r="N565" s="506"/>
      <c r="O565" s="506"/>
      <c r="P565" s="506"/>
      <c r="Q565" s="506"/>
      <c r="R565" s="506"/>
      <c r="S565" s="506"/>
      <c r="T565" s="506"/>
      <c r="U565" s="506"/>
      <c r="V565" s="506"/>
      <c r="W565" s="506"/>
      <c r="X565" s="506"/>
      <c r="Y565" s="506"/>
      <c r="Z565" s="506"/>
      <c r="AA565" s="506"/>
      <c r="AB565" s="506"/>
      <c r="AC565" s="506"/>
      <c r="AD565" s="506"/>
      <c r="AE565" s="506"/>
    </row>
    <row r="566" ht="16.5" customHeight="1">
      <c r="A566" s="506"/>
      <c r="B566" s="506"/>
      <c r="C566" s="506"/>
      <c r="D566" s="506"/>
      <c r="E566" s="506"/>
      <c r="F566" s="506"/>
      <c r="G566" s="506"/>
      <c r="H566" s="506"/>
      <c r="I566" s="506"/>
      <c r="J566" s="506"/>
      <c r="K566" s="506"/>
      <c r="L566" s="506"/>
      <c r="M566" s="506"/>
      <c r="N566" s="506"/>
      <c r="O566" s="506"/>
      <c r="P566" s="506"/>
      <c r="Q566" s="506"/>
      <c r="R566" s="506"/>
      <c r="S566" s="506"/>
      <c r="T566" s="506"/>
      <c r="U566" s="506"/>
      <c r="V566" s="506"/>
      <c r="W566" s="506"/>
      <c r="X566" s="506"/>
      <c r="Y566" s="506"/>
      <c r="Z566" s="506"/>
      <c r="AA566" s="506"/>
      <c r="AB566" s="506"/>
      <c r="AC566" s="506"/>
      <c r="AD566" s="506"/>
      <c r="AE566" s="506"/>
    </row>
    <row r="567" ht="16.5" customHeight="1">
      <c r="A567" s="506"/>
      <c r="B567" s="506"/>
      <c r="C567" s="506"/>
      <c r="D567" s="506"/>
      <c r="E567" s="506"/>
      <c r="F567" s="506"/>
      <c r="G567" s="506"/>
      <c r="H567" s="506"/>
      <c r="I567" s="506"/>
      <c r="J567" s="506"/>
      <c r="K567" s="506"/>
      <c r="L567" s="506"/>
      <c r="M567" s="506"/>
      <c r="N567" s="506"/>
      <c r="O567" s="506"/>
      <c r="P567" s="506"/>
      <c r="Q567" s="506"/>
      <c r="R567" s="506"/>
      <c r="S567" s="506"/>
      <c r="T567" s="506"/>
      <c r="U567" s="506"/>
      <c r="V567" s="506"/>
      <c r="W567" s="506"/>
      <c r="X567" s="506"/>
      <c r="Y567" s="506"/>
      <c r="Z567" s="506"/>
      <c r="AA567" s="506"/>
      <c r="AB567" s="506"/>
      <c r="AC567" s="506"/>
      <c r="AD567" s="506"/>
      <c r="AE567" s="506"/>
    </row>
    <row r="568" ht="16.5" customHeight="1">
      <c r="A568" s="506"/>
      <c r="B568" s="506"/>
      <c r="C568" s="506"/>
      <c r="D568" s="506"/>
      <c r="E568" s="506"/>
      <c r="F568" s="506"/>
      <c r="G568" s="506"/>
      <c r="H568" s="506"/>
      <c r="I568" s="506"/>
      <c r="J568" s="506"/>
      <c r="K568" s="506"/>
      <c r="L568" s="506"/>
      <c r="M568" s="506"/>
      <c r="N568" s="506"/>
      <c r="O568" s="506"/>
      <c r="P568" s="506"/>
      <c r="Q568" s="506"/>
      <c r="R568" s="506"/>
      <c r="S568" s="506"/>
      <c r="T568" s="506"/>
      <c r="U568" s="506"/>
      <c r="V568" s="506"/>
      <c r="W568" s="506"/>
      <c r="X568" s="506"/>
      <c r="Y568" s="506"/>
      <c r="Z568" s="506"/>
      <c r="AA568" s="506"/>
      <c r="AB568" s="506"/>
      <c r="AC568" s="506"/>
      <c r="AD568" s="506"/>
      <c r="AE568" s="506"/>
    </row>
    <row r="569" ht="16.5" customHeight="1">
      <c r="A569" s="506"/>
      <c r="B569" s="506"/>
      <c r="C569" s="506"/>
      <c r="D569" s="506"/>
      <c r="E569" s="506"/>
      <c r="F569" s="506"/>
      <c r="G569" s="506"/>
      <c r="H569" s="506"/>
      <c r="I569" s="506"/>
      <c r="J569" s="506"/>
      <c r="K569" s="506"/>
      <c r="L569" s="506"/>
      <c r="M569" s="506"/>
      <c r="N569" s="506"/>
      <c r="O569" s="506"/>
      <c r="P569" s="506"/>
      <c r="Q569" s="506"/>
      <c r="R569" s="506"/>
      <c r="S569" s="506"/>
      <c r="T569" s="506"/>
      <c r="U569" s="506"/>
      <c r="V569" s="506"/>
      <c r="W569" s="506"/>
      <c r="X569" s="506"/>
      <c r="Y569" s="506"/>
      <c r="Z569" s="506"/>
      <c r="AA569" s="506"/>
      <c r="AB569" s="506"/>
      <c r="AC569" s="506"/>
      <c r="AD569" s="506"/>
      <c r="AE569" s="506"/>
    </row>
    <row r="570" ht="16.5" customHeight="1">
      <c r="A570" s="506"/>
      <c r="B570" s="506"/>
      <c r="C570" s="506"/>
      <c r="D570" s="506"/>
      <c r="E570" s="506"/>
      <c r="F570" s="506"/>
      <c r="G570" s="506"/>
      <c r="H570" s="506"/>
      <c r="I570" s="506"/>
      <c r="J570" s="506"/>
      <c r="K570" s="506"/>
      <c r="L570" s="506"/>
      <c r="M570" s="506"/>
      <c r="N570" s="506"/>
      <c r="O570" s="506"/>
      <c r="P570" s="506"/>
      <c r="Q570" s="506"/>
      <c r="R570" s="506"/>
      <c r="S570" s="506"/>
      <c r="T570" s="506"/>
      <c r="U570" s="506"/>
      <c r="V570" s="506"/>
      <c r="W570" s="506"/>
      <c r="X570" s="506"/>
      <c r="Y570" s="506"/>
      <c r="Z570" s="506"/>
      <c r="AA570" s="506"/>
      <c r="AB570" s="506"/>
      <c r="AC570" s="506"/>
      <c r="AD570" s="506"/>
      <c r="AE570" s="506"/>
    </row>
    <row r="571" ht="16.5" customHeight="1">
      <c r="A571" s="506"/>
      <c r="B571" s="506"/>
      <c r="C571" s="506"/>
      <c r="D571" s="506"/>
      <c r="E571" s="506"/>
      <c r="F571" s="506"/>
      <c r="G571" s="506"/>
      <c r="H571" s="506"/>
      <c r="I571" s="506"/>
      <c r="J571" s="506"/>
      <c r="K571" s="506"/>
      <c r="L571" s="506"/>
      <c r="M571" s="506"/>
      <c r="N571" s="506"/>
      <c r="O571" s="506"/>
      <c r="P571" s="506"/>
      <c r="Q571" s="506"/>
      <c r="R571" s="506"/>
      <c r="S571" s="506"/>
      <c r="T571" s="506"/>
      <c r="U571" s="506"/>
      <c r="V571" s="506"/>
      <c r="W571" s="506"/>
      <c r="X571" s="506"/>
      <c r="Y571" s="506"/>
      <c r="Z571" s="506"/>
      <c r="AA571" s="506"/>
      <c r="AB571" s="506"/>
      <c r="AC571" s="506"/>
      <c r="AD571" s="506"/>
      <c r="AE571" s="506"/>
    </row>
    <row r="572" ht="16.5" customHeight="1">
      <c r="A572" s="506"/>
      <c r="B572" s="506"/>
      <c r="C572" s="506"/>
      <c r="D572" s="506"/>
      <c r="E572" s="506"/>
      <c r="F572" s="506"/>
      <c r="G572" s="506"/>
      <c r="H572" s="506"/>
      <c r="I572" s="506"/>
      <c r="J572" s="506"/>
      <c r="K572" s="506"/>
      <c r="L572" s="506"/>
      <c r="M572" s="506"/>
      <c r="N572" s="506"/>
      <c r="O572" s="506"/>
      <c r="P572" s="506"/>
      <c r="Q572" s="506"/>
      <c r="R572" s="506"/>
      <c r="S572" s="506"/>
      <c r="T572" s="506"/>
      <c r="U572" s="506"/>
      <c r="V572" s="506"/>
      <c r="W572" s="506"/>
      <c r="X572" s="506"/>
      <c r="Y572" s="506"/>
      <c r="Z572" s="506"/>
      <c r="AA572" s="506"/>
      <c r="AB572" s="506"/>
      <c r="AC572" s="506"/>
      <c r="AD572" s="506"/>
      <c r="AE572" s="506"/>
    </row>
    <row r="573" ht="16.5" customHeight="1">
      <c r="A573" s="506"/>
      <c r="B573" s="506"/>
      <c r="C573" s="506"/>
      <c r="D573" s="506"/>
      <c r="E573" s="506"/>
      <c r="F573" s="506"/>
      <c r="G573" s="506"/>
      <c r="H573" s="506"/>
      <c r="I573" s="506"/>
      <c r="J573" s="506"/>
      <c r="K573" s="506"/>
      <c r="L573" s="506"/>
      <c r="M573" s="506"/>
      <c r="N573" s="506"/>
      <c r="O573" s="506"/>
      <c r="P573" s="506"/>
      <c r="Q573" s="506"/>
      <c r="R573" s="506"/>
      <c r="S573" s="506"/>
      <c r="T573" s="506"/>
      <c r="U573" s="506"/>
      <c r="V573" s="506"/>
      <c r="W573" s="506"/>
      <c r="X573" s="506"/>
      <c r="Y573" s="506"/>
      <c r="Z573" s="506"/>
      <c r="AA573" s="506"/>
      <c r="AB573" s="506"/>
      <c r="AC573" s="506"/>
      <c r="AD573" s="506"/>
      <c r="AE573" s="506"/>
    </row>
    <row r="574" ht="16.5" customHeight="1">
      <c r="A574" s="506"/>
      <c r="B574" s="506"/>
      <c r="C574" s="506"/>
      <c r="D574" s="506"/>
      <c r="E574" s="506"/>
      <c r="F574" s="506"/>
      <c r="G574" s="506"/>
      <c r="H574" s="506"/>
      <c r="I574" s="506"/>
      <c r="J574" s="506"/>
      <c r="K574" s="506"/>
      <c r="L574" s="506"/>
      <c r="M574" s="506"/>
      <c r="N574" s="506"/>
      <c r="O574" s="506"/>
      <c r="P574" s="506"/>
      <c r="Q574" s="506"/>
      <c r="R574" s="506"/>
      <c r="S574" s="506"/>
      <c r="T574" s="506"/>
      <c r="U574" s="506"/>
      <c r="V574" s="506"/>
      <c r="W574" s="506"/>
      <c r="X574" s="506"/>
      <c r="Y574" s="506"/>
      <c r="Z574" s="506"/>
      <c r="AA574" s="506"/>
      <c r="AB574" s="506"/>
      <c r="AC574" s="506"/>
      <c r="AD574" s="506"/>
      <c r="AE574" s="506"/>
    </row>
    <row r="575" ht="16.5" customHeight="1">
      <c r="A575" s="506"/>
      <c r="B575" s="506"/>
      <c r="C575" s="506"/>
      <c r="D575" s="506"/>
      <c r="E575" s="506"/>
      <c r="F575" s="506"/>
      <c r="G575" s="506"/>
      <c r="H575" s="506"/>
      <c r="I575" s="506"/>
      <c r="J575" s="506"/>
      <c r="K575" s="506"/>
      <c r="L575" s="506"/>
      <c r="M575" s="506"/>
      <c r="N575" s="506"/>
      <c r="O575" s="506"/>
      <c r="P575" s="506"/>
      <c r="Q575" s="506"/>
      <c r="R575" s="506"/>
      <c r="S575" s="506"/>
      <c r="T575" s="506"/>
      <c r="U575" s="506"/>
      <c r="V575" s="506"/>
      <c r="W575" s="506"/>
      <c r="X575" s="506"/>
      <c r="Y575" s="506"/>
      <c r="Z575" s="506"/>
      <c r="AA575" s="506"/>
      <c r="AB575" s="506"/>
      <c r="AC575" s="506"/>
      <c r="AD575" s="506"/>
      <c r="AE575" s="506"/>
    </row>
    <row r="576" ht="16.5" customHeight="1">
      <c r="A576" s="506"/>
      <c r="B576" s="506"/>
      <c r="C576" s="506"/>
      <c r="D576" s="506"/>
      <c r="E576" s="506"/>
      <c r="F576" s="506"/>
      <c r="G576" s="506"/>
      <c r="H576" s="506"/>
      <c r="I576" s="506"/>
      <c r="J576" s="506"/>
      <c r="K576" s="506"/>
      <c r="L576" s="506"/>
      <c r="M576" s="506"/>
      <c r="N576" s="506"/>
      <c r="O576" s="506"/>
      <c r="P576" s="506"/>
      <c r="Q576" s="506"/>
      <c r="R576" s="506"/>
      <c r="S576" s="506"/>
      <c r="T576" s="506"/>
      <c r="U576" s="506"/>
      <c r="V576" s="506"/>
      <c r="W576" s="506"/>
      <c r="X576" s="506"/>
      <c r="Y576" s="506"/>
      <c r="Z576" s="506"/>
      <c r="AA576" s="506"/>
      <c r="AB576" s="506"/>
      <c r="AC576" s="506"/>
      <c r="AD576" s="506"/>
      <c r="AE576" s="506"/>
    </row>
    <row r="577" ht="16.5" customHeight="1">
      <c r="A577" s="506"/>
      <c r="B577" s="506"/>
      <c r="C577" s="506"/>
      <c r="D577" s="506"/>
      <c r="E577" s="506"/>
      <c r="F577" s="506"/>
      <c r="G577" s="506"/>
      <c r="H577" s="506"/>
      <c r="I577" s="506"/>
      <c r="J577" s="506"/>
      <c r="K577" s="506"/>
      <c r="L577" s="506"/>
      <c r="M577" s="506"/>
      <c r="N577" s="506"/>
      <c r="O577" s="506"/>
      <c r="P577" s="506"/>
      <c r="Q577" s="506"/>
      <c r="R577" s="506"/>
      <c r="S577" s="506"/>
      <c r="T577" s="506"/>
      <c r="U577" s="506"/>
      <c r="V577" s="506"/>
      <c r="W577" s="506"/>
      <c r="X577" s="506"/>
      <c r="Y577" s="506"/>
      <c r="Z577" s="506"/>
      <c r="AA577" s="506"/>
      <c r="AB577" s="506"/>
      <c r="AC577" s="506"/>
      <c r="AD577" s="506"/>
      <c r="AE577" s="506"/>
    </row>
    <row r="578" ht="16.5" customHeight="1">
      <c r="A578" s="506"/>
      <c r="B578" s="506"/>
      <c r="C578" s="506"/>
      <c r="D578" s="506"/>
      <c r="E578" s="506"/>
      <c r="F578" s="506"/>
      <c r="G578" s="506"/>
      <c r="H578" s="506"/>
      <c r="I578" s="506"/>
      <c r="J578" s="506"/>
      <c r="K578" s="506"/>
      <c r="L578" s="506"/>
      <c r="M578" s="506"/>
      <c r="N578" s="506"/>
      <c r="O578" s="506"/>
      <c r="P578" s="506"/>
      <c r="Q578" s="506"/>
      <c r="R578" s="506"/>
      <c r="S578" s="506"/>
      <c r="T578" s="506"/>
      <c r="U578" s="506"/>
      <c r="V578" s="506"/>
      <c r="W578" s="506"/>
      <c r="X578" s="506"/>
      <c r="Y578" s="506"/>
      <c r="Z578" s="506"/>
      <c r="AA578" s="506"/>
      <c r="AB578" s="506"/>
      <c r="AC578" s="506"/>
      <c r="AD578" s="506"/>
      <c r="AE578" s="506"/>
    </row>
    <row r="579" ht="16.5" customHeight="1">
      <c r="A579" s="506"/>
      <c r="B579" s="506"/>
      <c r="C579" s="506"/>
      <c r="D579" s="506"/>
      <c r="E579" s="506"/>
      <c r="F579" s="506"/>
      <c r="G579" s="506"/>
      <c r="H579" s="506"/>
      <c r="I579" s="506"/>
      <c r="J579" s="506"/>
      <c r="K579" s="506"/>
      <c r="L579" s="506"/>
      <c r="M579" s="506"/>
      <c r="N579" s="506"/>
      <c r="O579" s="506"/>
      <c r="P579" s="506"/>
      <c r="Q579" s="506"/>
      <c r="R579" s="506"/>
      <c r="S579" s="506"/>
      <c r="T579" s="506"/>
      <c r="U579" s="506"/>
      <c r="V579" s="506"/>
      <c r="W579" s="506"/>
      <c r="X579" s="506"/>
      <c r="Y579" s="506"/>
      <c r="Z579" s="506"/>
      <c r="AA579" s="506"/>
      <c r="AB579" s="506"/>
      <c r="AC579" s="506"/>
      <c r="AD579" s="506"/>
      <c r="AE579" s="506"/>
    </row>
    <row r="580" ht="16.5" customHeight="1">
      <c r="A580" s="506"/>
      <c r="B580" s="506"/>
      <c r="C580" s="506"/>
      <c r="D580" s="506"/>
      <c r="E580" s="506"/>
      <c r="F580" s="506"/>
      <c r="G580" s="506"/>
      <c r="H580" s="506"/>
      <c r="I580" s="506"/>
      <c r="J580" s="506"/>
      <c r="K580" s="506"/>
      <c r="L580" s="506"/>
      <c r="M580" s="506"/>
      <c r="N580" s="506"/>
      <c r="O580" s="506"/>
      <c r="P580" s="506"/>
      <c r="Q580" s="506"/>
      <c r="R580" s="506"/>
      <c r="S580" s="506"/>
      <c r="T580" s="506"/>
      <c r="U580" s="506"/>
      <c r="V580" s="506"/>
      <c r="W580" s="506"/>
      <c r="X580" s="506"/>
      <c r="Y580" s="506"/>
      <c r="Z580" s="506"/>
      <c r="AA580" s="506"/>
      <c r="AB580" s="506"/>
      <c r="AC580" s="506"/>
      <c r="AD580" s="506"/>
      <c r="AE580" s="506"/>
    </row>
    <row r="581" ht="16.5" customHeight="1">
      <c r="A581" s="506"/>
      <c r="B581" s="506"/>
      <c r="C581" s="506"/>
      <c r="D581" s="506"/>
      <c r="E581" s="506"/>
      <c r="F581" s="506"/>
      <c r="G581" s="506"/>
      <c r="H581" s="506"/>
      <c r="I581" s="506"/>
      <c r="J581" s="506"/>
      <c r="K581" s="506"/>
      <c r="L581" s="506"/>
      <c r="M581" s="506"/>
      <c r="N581" s="506"/>
      <c r="O581" s="506"/>
      <c r="P581" s="506"/>
      <c r="Q581" s="506"/>
      <c r="R581" s="506"/>
      <c r="S581" s="506"/>
      <c r="T581" s="506"/>
      <c r="U581" s="506"/>
      <c r="V581" s="506"/>
      <c r="W581" s="506"/>
      <c r="X581" s="506"/>
      <c r="Y581" s="506"/>
      <c r="Z581" s="506"/>
      <c r="AA581" s="506"/>
      <c r="AB581" s="506"/>
      <c r="AC581" s="506"/>
      <c r="AD581" s="506"/>
      <c r="AE581" s="506"/>
    </row>
    <row r="582" ht="16.5" customHeight="1">
      <c r="A582" s="506"/>
      <c r="B582" s="506"/>
      <c r="C582" s="506"/>
      <c r="D582" s="506"/>
      <c r="E582" s="506"/>
      <c r="F582" s="506"/>
      <c r="G582" s="506"/>
      <c r="H582" s="506"/>
      <c r="I582" s="506"/>
      <c r="J582" s="506"/>
      <c r="K582" s="506"/>
      <c r="L582" s="506"/>
      <c r="M582" s="506"/>
      <c r="N582" s="506"/>
      <c r="O582" s="506"/>
      <c r="P582" s="506"/>
      <c r="Q582" s="506"/>
      <c r="R582" s="506"/>
      <c r="S582" s="506"/>
      <c r="T582" s="506"/>
      <c r="U582" s="506"/>
      <c r="V582" s="506"/>
      <c r="W582" s="506"/>
      <c r="X582" s="506"/>
      <c r="Y582" s="506"/>
      <c r="Z582" s="506"/>
      <c r="AA582" s="506"/>
      <c r="AB582" s="506"/>
      <c r="AC582" s="506"/>
      <c r="AD582" s="506"/>
      <c r="AE582" s="506"/>
    </row>
    <row r="583" ht="16.5" customHeight="1">
      <c r="A583" s="506"/>
      <c r="B583" s="506"/>
      <c r="C583" s="506"/>
      <c r="D583" s="506"/>
      <c r="E583" s="506"/>
      <c r="F583" s="506"/>
      <c r="G583" s="506"/>
      <c r="H583" s="506"/>
      <c r="I583" s="506"/>
      <c r="J583" s="506"/>
      <c r="K583" s="506"/>
      <c r="L583" s="506"/>
      <c r="M583" s="506"/>
      <c r="N583" s="506"/>
      <c r="O583" s="506"/>
      <c r="P583" s="506"/>
      <c r="Q583" s="506"/>
      <c r="R583" s="506"/>
      <c r="S583" s="506"/>
      <c r="T583" s="506"/>
      <c r="U583" s="506"/>
      <c r="V583" s="506"/>
      <c r="W583" s="506"/>
      <c r="X583" s="506"/>
      <c r="Y583" s="506"/>
      <c r="Z583" s="506"/>
      <c r="AA583" s="506"/>
      <c r="AB583" s="506"/>
      <c r="AC583" s="506"/>
      <c r="AD583" s="506"/>
      <c r="AE583" s="506"/>
    </row>
    <row r="584" ht="16.5" customHeight="1">
      <c r="A584" s="506"/>
      <c r="B584" s="506"/>
      <c r="C584" s="506"/>
      <c r="D584" s="506"/>
      <c r="E584" s="506"/>
      <c r="F584" s="506"/>
      <c r="G584" s="506"/>
      <c r="H584" s="506"/>
      <c r="I584" s="506"/>
      <c r="J584" s="506"/>
      <c r="K584" s="506"/>
      <c r="L584" s="506"/>
      <c r="M584" s="506"/>
      <c r="N584" s="506"/>
      <c r="O584" s="506"/>
      <c r="P584" s="506"/>
      <c r="Q584" s="506"/>
      <c r="R584" s="506"/>
      <c r="S584" s="506"/>
      <c r="T584" s="506"/>
      <c r="U584" s="506"/>
      <c r="V584" s="506"/>
      <c r="W584" s="506"/>
      <c r="X584" s="506"/>
      <c r="Y584" s="506"/>
      <c r="Z584" s="506"/>
      <c r="AA584" s="506"/>
      <c r="AB584" s="506"/>
      <c r="AC584" s="506"/>
      <c r="AD584" s="506"/>
      <c r="AE584" s="506"/>
    </row>
    <row r="585" ht="16.5" customHeight="1">
      <c r="A585" s="506"/>
      <c r="B585" s="506"/>
      <c r="C585" s="506"/>
      <c r="D585" s="506"/>
      <c r="E585" s="506"/>
      <c r="F585" s="506"/>
      <c r="G585" s="506"/>
      <c r="H585" s="506"/>
      <c r="I585" s="506"/>
      <c r="J585" s="506"/>
      <c r="K585" s="506"/>
      <c r="L585" s="506"/>
      <c r="M585" s="506"/>
      <c r="N585" s="506"/>
      <c r="O585" s="506"/>
      <c r="P585" s="506"/>
      <c r="Q585" s="506"/>
      <c r="R585" s="506"/>
      <c r="S585" s="506"/>
      <c r="T585" s="506"/>
      <c r="U585" s="506"/>
      <c r="V585" s="506"/>
      <c r="W585" s="506"/>
      <c r="X585" s="506"/>
      <c r="Y585" s="506"/>
      <c r="Z585" s="506"/>
      <c r="AA585" s="506"/>
      <c r="AB585" s="506"/>
      <c r="AC585" s="506"/>
      <c r="AD585" s="506"/>
      <c r="AE585" s="506"/>
    </row>
    <row r="586" ht="16.5" customHeight="1">
      <c r="A586" s="506"/>
      <c r="B586" s="506"/>
      <c r="C586" s="506"/>
      <c r="D586" s="506"/>
      <c r="E586" s="506"/>
      <c r="F586" s="506"/>
      <c r="G586" s="506"/>
      <c r="H586" s="506"/>
      <c r="I586" s="506"/>
      <c r="J586" s="506"/>
      <c r="K586" s="506"/>
      <c r="L586" s="506"/>
      <c r="M586" s="506"/>
      <c r="N586" s="506"/>
      <c r="O586" s="506"/>
      <c r="P586" s="506"/>
      <c r="Q586" s="506"/>
      <c r="R586" s="506"/>
      <c r="S586" s="506"/>
      <c r="T586" s="506"/>
      <c r="U586" s="506"/>
      <c r="V586" s="506"/>
      <c r="W586" s="506"/>
      <c r="X586" s="506"/>
      <c r="Y586" s="506"/>
      <c r="Z586" s="506"/>
      <c r="AA586" s="506"/>
      <c r="AB586" s="506"/>
      <c r="AC586" s="506"/>
      <c r="AD586" s="506"/>
      <c r="AE586" s="506"/>
    </row>
    <row r="587" ht="16.5" customHeight="1">
      <c r="A587" s="506"/>
      <c r="B587" s="506"/>
      <c r="C587" s="506"/>
      <c r="D587" s="506"/>
      <c r="E587" s="506"/>
      <c r="F587" s="506"/>
      <c r="G587" s="506"/>
      <c r="H587" s="506"/>
      <c r="I587" s="506"/>
      <c r="J587" s="506"/>
      <c r="K587" s="506"/>
      <c r="L587" s="506"/>
      <c r="M587" s="506"/>
      <c r="N587" s="506"/>
      <c r="O587" s="506"/>
      <c r="P587" s="506"/>
      <c r="Q587" s="506"/>
      <c r="R587" s="506"/>
      <c r="S587" s="506"/>
      <c r="T587" s="506"/>
      <c r="U587" s="506"/>
      <c r="V587" s="506"/>
      <c r="W587" s="506"/>
      <c r="X587" s="506"/>
      <c r="Y587" s="506"/>
      <c r="Z587" s="506"/>
      <c r="AA587" s="506"/>
      <c r="AB587" s="506"/>
      <c r="AC587" s="506"/>
      <c r="AD587" s="506"/>
      <c r="AE587" s="506"/>
    </row>
    <row r="588" ht="16.5" customHeight="1">
      <c r="A588" s="506"/>
      <c r="B588" s="506"/>
      <c r="C588" s="506"/>
      <c r="D588" s="506"/>
      <c r="E588" s="506"/>
      <c r="F588" s="506"/>
      <c r="G588" s="506"/>
      <c r="H588" s="506"/>
      <c r="I588" s="506"/>
      <c r="J588" s="506"/>
      <c r="K588" s="506"/>
      <c r="L588" s="506"/>
      <c r="M588" s="506"/>
      <c r="N588" s="506"/>
      <c r="O588" s="506"/>
      <c r="P588" s="506"/>
      <c r="Q588" s="506"/>
      <c r="R588" s="506"/>
      <c r="S588" s="506"/>
      <c r="T588" s="506"/>
      <c r="U588" s="506"/>
      <c r="V588" s="506"/>
      <c r="W588" s="506"/>
      <c r="X588" s="506"/>
      <c r="Y588" s="506"/>
      <c r="Z588" s="506"/>
      <c r="AA588" s="506"/>
      <c r="AB588" s="506"/>
      <c r="AC588" s="506"/>
      <c r="AD588" s="506"/>
      <c r="AE588" s="506"/>
    </row>
    <row r="589" ht="16.5" customHeight="1">
      <c r="A589" s="506"/>
      <c r="B589" s="506"/>
      <c r="C589" s="506"/>
      <c r="D589" s="506"/>
      <c r="E589" s="506"/>
      <c r="F589" s="506"/>
      <c r="G589" s="506"/>
      <c r="H589" s="506"/>
      <c r="I589" s="506"/>
      <c r="J589" s="506"/>
      <c r="K589" s="506"/>
      <c r="L589" s="506"/>
      <c r="M589" s="506"/>
      <c r="N589" s="506"/>
      <c r="O589" s="506"/>
      <c r="P589" s="506"/>
      <c r="Q589" s="506"/>
      <c r="R589" s="506"/>
      <c r="S589" s="506"/>
      <c r="T589" s="506"/>
      <c r="U589" s="506"/>
      <c r="V589" s="506"/>
      <c r="W589" s="506"/>
      <c r="X589" s="506"/>
      <c r="Y589" s="506"/>
      <c r="Z589" s="506"/>
      <c r="AA589" s="506"/>
      <c r="AB589" s="506"/>
      <c r="AC589" s="506"/>
      <c r="AD589" s="506"/>
      <c r="AE589" s="506"/>
    </row>
    <row r="590" ht="16.5" customHeight="1">
      <c r="A590" s="506"/>
      <c r="B590" s="506"/>
      <c r="C590" s="506"/>
      <c r="D590" s="506"/>
      <c r="E590" s="506"/>
      <c r="F590" s="506"/>
      <c r="G590" s="506"/>
      <c r="H590" s="506"/>
      <c r="I590" s="506"/>
      <c r="J590" s="506"/>
      <c r="K590" s="506"/>
      <c r="L590" s="506"/>
      <c r="M590" s="506"/>
      <c r="N590" s="506"/>
      <c r="O590" s="506"/>
      <c r="P590" s="506"/>
      <c r="Q590" s="506"/>
      <c r="R590" s="506"/>
      <c r="S590" s="506"/>
      <c r="T590" s="506"/>
      <c r="U590" s="506"/>
      <c r="V590" s="506"/>
      <c r="W590" s="506"/>
      <c r="X590" s="506"/>
      <c r="Y590" s="506"/>
      <c r="Z590" s="506"/>
      <c r="AA590" s="506"/>
      <c r="AB590" s="506"/>
      <c r="AC590" s="506"/>
      <c r="AD590" s="506"/>
      <c r="AE590" s="506"/>
    </row>
    <row r="591" ht="16.5" customHeight="1">
      <c r="A591" s="506"/>
      <c r="B591" s="506"/>
      <c r="C591" s="506"/>
      <c r="D591" s="506"/>
      <c r="E591" s="506"/>
      <c r="F591" s="506"/>
      <c r="G591" s="506"/>
      <c r="H591" s="506"/>
      <c r="I591" s="506"/>
      <c r="J591" s="506"/>
      <c r="K591" s="506"/>
      <c r="L591" s="506"/>
      <c r="M591" s="506"/>
      <c r="N591" s="506"/>
      <c r="O591" s="506"/>
      <c r="P591" s="506"/>
      <c r="Q591" s="506"/>
      <c r="R591" s="506"/>
      <c r="S591" s="506"/>
      <c r="T591" s="506"/>
      <c r="U591" s="506"/>
      <c r="V591" s="506"/>
      <c r="W591" s="506"/>
      <c r="X591" s="506"/>
      <c r="Y591" s="506"/>
      <c r="Z591" s="506"/>
      <c r="AA591" s="506"/>
      <c r="AB591" s="506"/>
      <c r="AC591" s="506"/>
      <c r="AD591" s="506"/>
      <c r="AE591" s="506"/>
    </row>
    <row r="592" ht="16.5" customHeight="1">
      <c r="A592" s="506"/>
      <c r="B592" s="506"/>
      <c r="C592" s="506"/>
      <c r="D592" s="506"/>
      <c r="E592" s="506"/>
      <c r="F592" s="506"/>
      <c r="G592" s="506"/>
      <c r="H592" s="506"/>
      <c r="I592" s="506"/>
      <c r="J592" s="506"/>
      <c r="K592" s="506"/>
      <c r="L592" s="506"/>
      <c r="M592" s="506"/>
      <c r="N592" s="506"/>
      <c r="O592" s="506"/>
      <c r="P592" s="506"/>
      <c r="Q592" s="506"/>
      <c r="R592" s="506"/>
      <c r="S592" s="506"/>
      <c r="T592" s="506"/>
      <c r="U592" s="506"/>
      <c r="V592" s="506"/>
      <c r="W592" s="506"/>
      <c r="X592" s="506"/>
      <c r="Y592" s="506"/>
      <c r="Z592" s="506"/>
      <c r="AA592" s="506"/>
      <c r="AB592" s="506"/>
      <c r="AC592" s="506"/>
      <c r="AD592" s="506"/>
      <c r="AE592" s="506"/>
    </row>
    <row r="593" ht="16.5" customHeight="1">
      <c r="A593" s="506"/>
      <c r="B593" s="506"/>
      <c r="C593" s="506"/>
      <c r="D593" s="506"/>
      <c r="E593" s="506"/>
      <c r="F593" s="506"/>
      <c r="G593" s="506"/>
      <c r="H593" s="506"/>
      <c r="I593" s="506"/>
      <c r="J593" s="506"/>
      <c r="K593" s="506"/>
      <c r="L593" s="506"/>
      <c r="M593" s="506"/>
      <c r="N593" s="506"/>
      <c r="O593" s="506"/>
      <c r="P593" s="506"/>
      <c r="Q593" s="506"/>
      <c r="R593" s="506"/>
      <c r="S593" s="506"/>
      <c r="T593" s="506"/>
      <c r="U593" s="506"/>
      <c r="V593" s="506"/>
      <c r="W593" s="506"/>
      <c r="X593" s="506"/>
      <c r="Y593" s="506"/>
      <c r="Z593" s="506"/>
      <c r="AA593" s="506"/>
      <c r="AB593" s="506"/>
      <c r="AC593" s="506"/>
      <c r="AD593" s="506"/>
      <c r="AE593" s="506"/>
    </row>
    <row r="594" ht="16.5" customHeight="1">
      <c r="A594" s="506"/>
      <c r="B594" s="506"/>
      <c r="C594" s="506"/>
      <c r="D594" s="506"/>
      <c r="E594" s="506"/>
      <c r="F594" s="506"/>
      <c r="G594" s="506"/>
      <c r="H594" s="506"/>
      <c r="I594" s="506"/>
      <c r="J594" s="506"/>
      <c r="K594" s="506"/>
      <c r="L594" s="506"/>
      <c r="M594" s="506"/>
      <c r="N594" s="506"/>
      <c r="O594" s="506"/>
      <c r="P594" s="506"/>
      <c r="Q594" s="506"/>
      <c r="R594" s="506"/>
      <c r="S594" s="506"/>
      <c r="T594" s="506"/>
      <c r="U594" s="506"/>
      <c r="V594" s="506"/>
      <c r="W594" s="506"/>
      <c r="X594" s="506"/>
      <c r="Y594" s="506"/>
      <c r="Z594" s="506"/>
      <c r="AA594" s="506"/>
      <c r="AB594" s="506"/>
      <c r="AC594" s="506"/>
      <c r="AD594" s="506"/>
      <c r="AE594" s="506"/>
    </row>
    <row r="595" ht="16.5" customHeight="1">
      <c r="A595" s="506"/>
      <c r="B595" s="506"/>
      <c r="C595" s="506"/>
      <c r="D595" s="506"/>
      <c r="E595" s="506"/>
      <c r="F595" s="506"/>
      <c r="G595" s="506"/>
      <c r="H595" s="506"/>
      <c r="I595" s="506"/>
      <c r="J595" s="506"/>
      <c r="K595" s="506"/>
      <c r="L595" s="506"/>
      <c r="M595" s="506"/>
      <c r="N595" s="506"/>
      <c r="O595" s="506"/>
      <c r="P595" s="506"/>
      <c r="Q595" s="506"/>
      <c r="R595" s="506"/>
      <c r="S595" s="506"/>
      <c r="T595" s="506"/>
      <c r="U595" s="506"/>
      <c r="V595" s="506"/>
      <c r="W595" s="506"/>
      <c r="X595" s="506"/>
      <c r="Y595" s="506"/>
      <c r="Z595" s="506"/>
      <c r="AA595" s="506"/>
      <c r="AB595" s="506"/>
      <c r="AC595" s="506"/>
      <c r="AD595" s="506"/>
      <c r="AE595" s="506"/>
    </row>
    <row r="596" ht="16.5" customHeight="1">
      <c r="A596" s="506"/>
      <c r="B596" s="506"/>
      <c r="C596" s="506"/>
      <c r="D596" s="506"/>
      <c r="E596" s="506"/>
      <c r="F596" s="506"/>
      <c r="G596" s="506"/>
      <c r="H596" s="506"/>
      <c r="I596" s="506"/>
      <c r="J596" s="506"/>
      <c r="K596" s="506"/>
      <c r="L596" s="506"/>
      <c r="M596" s="506"/>
      <c r="N596" s="506"/>
      <c r="O596" s="506"/>
      <c r="P596" s="506"/>
      <c r="Q596" s="506"/>
      <c r="R596" s="506"/>
      <c r="S596" s="506"/>
      <c r="T596" s="506"/>
      <c r="U596" s="506"/>
      <c r="V596" s="506"/>
      <c r="W596" s="506"/>
      <c r="X596" s="506"/>
      <c r="Y596" s="506"/>
      <c r="Z596" s="506"/>
      <c r="AA596" s="506"/>
      <c r="AB596" s="506"/>
      <c r="AC596" s="506"/>
      <c r="AD596" s="506"/>
      <c r="AE596" s="506"/>
    </row>
    <row r="597" ht="16.5" customHeight="1">
      <c r="A597" s="506"/>
      <c r="B597" s="506"/>
      <c r="C597" s="506"/>
      <c r="D597" s="506"/>
      <c r="E597" s="506"/>
      <c r="F597" s="506"/>
      <c r="G597" s="506"/>
      <c r="H597" s="506"/>
      <c r="I597" s="506"/>
      <c r="J597" s="506"/>
      <c r="K597" s="506"/>
      <c r="L597" s="506"/>
      <c r="M597" s="506"/>
      <c r="N597" s="506"/>
      <c r="O597" s="506"/>
      <c r="P597" s="506"/>
      <c r="Q597" s="506"/>
      <c r="R597" s="506"/>
      <c r="S597" s="506"/>
      <c r="T597" s="506"/>
      <c r="U597" s="506"/>
      <c r="V597" s="506"/>
      <c r="W597" s="506"/>
      <c r="X597" s="506"/>
      <c r="Y597" s="506"/>
      <c r="Z597" s="506"/>
      <c r="AA597" s="506"/>
      <c r="AB597" s="506"/>
      <c r="AC597" s="506"/>
      <c r="AD597" s="506"/>
      <c r="AE597" s="506"/>
    </row>
    <row r="598" ht="16.5" customHeight="1">
      <c r="A598" s="506"/>
      <c r="B598" s="506"/>
      <c r="C598" s="506"/>
      <c r="D598" s="506"/>
      <c r="E598" s="506"/>
      <c r="F598" s="506"/>
      <c r="G598" s="506"/>
      <c r="H598" s="506"/>
      <c r="I598" s="506"/>
      <c r="J598" s="506"/>
      <c r="K598" s="506"/>
      <c r="L598" s="506"/>
      <c r="M598" s="506"/>
      <c r="N598" s="506"/>
      <c r="O598" s="506"/>
      <c r="P598" s="506"/>
      <c r="Q598" s="506"/>
      <c r="R598" s="506"/>
      <c r="S598" s="506"/>
      <c r="T598" s="506"/>
      <c r="U598" s="506"/>
      <c r="V598" s="506"/>
      <c r="W598" s="506"/>
      <c r="X598" s="506"/>
      <c r="Y598" s="506"/>
      <c r="Z598" s="506"/>
      <c r="AA598" s="506"/>
      <c r="AB598" s="506"/>
      <c r="AC598" s="506"/>
      <c r="AD598" s="506"/>
      <c r="AE598" s="506"/>
    </row>
    <row r="599" ht="16.5" customHeight="1">
      <c r="A599" s="506"/>
      <c r="B599" s="506"/>
      <c r="C599" s="506"/>
      <c r="D599" s="506"/>
      <c r="E599" s="506"/>
      <c r="F599" s="506"/>
      <c r="G599" s="506"/>
      <c r="H599" s="506"/>
      <c r="I599" s="506"/>
      <c r="J599" s="506"/>
      <c r="K599" s="506"/>
      <c r="L599" s="506"/>
      <c r="M599" s="506"/>
      <c r="N599" s="506"/>
      <c r="O599" s="506"/>
      <c r="P599" s="506"/>
      <c r="Q599" s="506"/>
      <c r="R599" s="506"/>
      <c r="S599" s="506"/>
      <c r="T599" s="506"/>
      <c r="U599" s="506"/>
      <c r="V599" s="506"/>
      <c r="W599" s="506"/>
      <c r="X599" s="506"/>
      <c r="Y599" s="506"/>
      <c r="Z599" s="506"/>
      <c r="AA599" s="506"/>
      <c r="AB599" s="506"/>
      <c r="AC599" s="506"/>
      <c r="AD599" s="506"/>
      <c r="AE599" s="506"/>
    </row>
    <row r="600" ht="16.5" customHeight="1">
      <c r="A600" s="506"/>
      <c r="B600" s="506"/>
      <c r="C600" s="506"/>
      <c r="D600" s="506"/>
      <c r="E600" s="506"/>
      <c r="F600" s="506"/>
      <c r="G600" s="506"/>
      <c r="H600" s="506"/>
      <c r="I600" s="506"/>
      <c r="J600" s="506"/>
      <c r="K600" s="506"/>
      <c r="L600" s="506"/>
      <c r="M600" s="506"/>
      <c r="N600" s="506"/>
      <c r="O600" s="506"/>
      <c r="P600" s="506"/>
      <c r="Q600" s="506"/>
      <c r="R600" s="506"/>
      <c r="S600" s="506"/>
      <c r="T600" s="506"/>
      <c r="U600" s="506"/>
      <c r="V600" s="506"/>
      <c r="W600" s="506"/>
      <c r="X600" s="506"/>
      <c r="Y600" s="506"/>
      <c r="Z600" s="506"/>
      <c r="AA600" s="506"/>
      <c r="AB600" s="506"/>
      <c r="AC600" s="506"/>
      <c r="AD600" s="506"/>
      <c r="AE600" s="506"/>
    </row>
    <row r="601" ht="16.5" customHeight="1">
      <c r="A601" s="506"/>
      <c r="B601" s="506"/>
      <c r="C601" s="506"/>
      <c r="D601" s="506"/>
      <c r="E601" s="506"/>
      <c r="F601" s="506"/>
      <c r="G601" s="506"/>
      <c r="H601" s="506"/>
      <c r="I601" s="506"/>
      <c r="J601" s="506"/>
      <c r="K601" s="506"/>
      <c r="L601" s="506"/>
      <c r="M601" s="506"/>
      <c r="N601" s="506"/>
      <c r="O601" s="506"/>
      <c r="P601" s="506"/>
      <c r="Q601" s="506"/>
      <c r="R601" s="506"/>
      <c r="S601" s="506"/>
      <c r="T601" s="506"/>
      <c r="U601" s="506"/>
      <c r="V601" s="506"/>
      <c r="W601" s="506"/>
      <c r="X601" s="506"/>
      <c r="Y601" s="506"/>
      <c r="Z601" s="506"/>
      <c r="AA601" s="506"/>
      <c r="AB601" s="506"/>
      <c r="AC601" s="506"/>
      <c r="AD601" s="506"/>
      <c r="AE601" s="506"/>
    </row>
    <row r="602" ht="16.5" customHeight="1">
      <c r="A602" s="506"/>
      <c r="B602" s="506"/>
      <c r="C602" s="506"/>
      <c r="D602" s="506"/>
      <c r="E602" s="506"/>
      <c r="F602" s="506"/>
      <c r="G602" s="506"/>
      <c r="H602" s="506"/>
      <c r="I602" s="506"/>
      <c r="J602" s="506"/>
      <c r="K602" s="506"/>
      <c r="L602" s="506"/>
      <c r="M602" s="506"/>
      <c r="N602" s="506"/>
      <c r="O602" s="506"/>
      <c r="P602" s="506"/>
      <c r="Q602" s="506"/>
      <c r="R602" s="506"/>
      <c r="S602" s="506"/>
      <c r="T602" s="506"/>
      <c r="U602" s="506"/>
      <c r="V602" s="506"/>
      <c r="W602" s="506"/>
      <c r="X602" s="506"/>
      <c r="Y602" s="506"/>
      <c r="Z602" s="506"/>
      <c r="AA602" s="506"/>
      <c r="AB602" s="506"/>
      <c r="AC602" s="506"/>
      <c r="AD602" s="506"/>
      <c r="AE602" s="506"/>
    </row>
    <row r="603" ht="16.5" customHeight="1">
      <c r="A603" s="506"/>
      <c r="B603" s="506"/>
      <c r="C603" s="506"/>
      <c r="D603" s="506"/>
      <c r="E603" s="506"/>
      <c r="F603" s="506"/>
      <c r="G603" s="506"/>
      <c r="H603" s="506"/>
      <c r="I603" s="506"/>
      <c r="J603" s="506"/>
      <c r="K603" s="506"/>
      <c r="L603" s="506"/>
      <c r="M603" s="506"/>
      <c r="N603" s="506"/>
      <c r="O603" s="506"/>
      <c r="P603" s="506"/>
      <c r="Q603" s="506"/>
      <c r="R603" s="506"/>
      <c r="S603" s="506"/>
      <c r="T603" s="506"/>
      <c r="U603" s="506"/>
      <c r="V603" s="506"/>
      <c r="W603" s="506"/>
      <c r="X603" s="506"/>
      <c r="Y603" s="506"/>
      <c r="Z603" s="506"/>
      <c r="AA603" s="506"/>
      <c r="AB603" s="506"/>
      <c r="AC603" s="506"/>
      <c r="AD603" s="506"/>
      <c r="AE603" s="506"/>
    </row>
    <row r="604" ht="16.5" customHeight="1">
      <c r="A604" s="506"/>
      <c r="B604" s="506"/>
      <c r="C604" s="506"/>
      <c r="D604" s="506"/>
      <c r="E604" s="506"/>
      <c r="F604" s="506"/>
      <c r="G604" s="506"/>
      <c r="H604" s="506"/>
      <c r="I604" s="506"/>
      <c r="J604" s="506"/>
      <c r="K604" s="506"/>
      <c r="L604" s="506"/>
      <c r="M604" s="506"/>
      <c r="N604" s="506"/>
      <c r="O604" s="506"/>
      <c r="P604" s="506"/>
      <c r="Q604" s="506"/>
      <c r="R604" s="506"/>
      <c r="S604" s="506"/>
      <c r="T604" s="506"/>
      <c r="U604" s="506"/>
      <c r="V604" s="506"/>
      <c r="W604" s="506"/>
      <c r="X604" s="506"/>
      <c r="Y604" s="506"/>
      <c r="Z604" s="506"/>
      <c r="AA604" s="506"/>
      <c r="AB604" s="506"/>
      <c r="AC604" s="506"/>
      <c r="AD604" s="506"/>
      <c r="AE604" s="506"/>
    </row>
    <row r="605" ht="16.5" customHeight="1">
      <c r="A605" s="506"/>
      <c r="B605" s="506"/>
      <c r="C605" s="506"/>
      <c r="D605" s="506"/>
      <c r="E605" s="506"/>
      <c r="F605" s="506"/>
      <c r="G605" s="506"/>
      <c r="H605" s="506"/>
      <c r="I605" s="506"/>
      <c r="J605" s="506"/>
      <c r="K605" s="506"/>
      <c r="L605" s="506"/>
      <c r="M605" s="506"/>
      <c r="N605" s="506"/>
      <c r="O605" s="506"/>
      <c r="P605" s="506"/>
      <c r="Q605" s="506"/>
      <c r="R605" s="506"/>
      <c r="S605" s="506"/>
      <c r="T605" s="506"/>
      <c r="U605" s="506"/>
      <c r="V605" s="506"/>
      <c r="W605" s="506"/>
      <c r="X605" s="506"/>
      <c r="Y605" s="506"/>
      <c r="Z605" s="506"/>
      <c r="AA605" s="506"/>
      <c r="AB605" s="506"/>
      <c r="AC605" s="506"/>
      <c r="AD605" s="506"/>
      <c r="AE605" s="506"/>
    </row>
    <row r="606" ht="16.5" customHeight="1">
      <c r="A606" s="506"/>
      <c r="B606" s="506"/>
      <c r="C606" s="506"/>
      <c r="D606" s="506"/>
      <c r="E606" s="506"/>
      <c r="F606" s="506"/>
      <c r="G606" s="506"/>
      <c r="H606" s="506"/>
      <c r="I606" s="506"/>
      <c r="J606" s="506"/>
      <c r="K606" s="506"/>
      <c r="L606" s="506"/>
      <c r="M606" s="506"/>
      <c r="N606" s="506"/>
      <c r="O606" s="506"/>
      <c r="P606" s="506"/>
      <c r="Q606" s="506"/>
      <c r="R606" s="506"/>
      <c r="S606" s="506"/>
      <c r="T606" s="506"/>
      <c r="U606" s="506"/>
      <c r="V606" s="506"/>
      <c r="W606" s="506"/>
      <c r="X606" s="506"/>
      <c r="Y606" s="506"/>
      <c r="Z606" s="506"/>
      <c r="AA606" s="506"/>
      <c r="AB606" s="506"/>
      <c r="AC606" s="506"/>
      <c r="AD606" s="506"/>
      <c r="AE606" s="506"/>
    </row>
    <row r="607" ht="16.5" customHeight="1">
      <c r="A607" s="506"/>
      <c r="B607" s="506"/>
      <c r="C607" s="506"/>
      <c r="D607" s="506"/>
      <c r="E607" s="506"/>
      <c r="F607" s="506"/>
      <c r="G607" s="506"/>
      <c r="H607" s="506"/>
      <c r="I607" s="506"/>
      <c r="J607" s="506"/>
      <c r="K607" s="506"/>
      <c r="L607" s="506"/>
      <c r="M607" s="506"/>
      <c r="N607" s="506"/>
      <c r="O607" s="506"/>
      <c r="P607" s="506"/>
      <c r="Q607" s="506"/>
      <c r="R607" s="506"/>
      <c r="S607" s="506"/>
      <c r="T607" s="506"/>
      <c r="U607" s="506"/>
      <c r="V607" s="506"/>
      <c r="W607" s="506"/>
      <c r="X607" s="506"/>
      <c r="Y607" s="506"/>
      <c r="Z607" s="506"/>
      <c r="AA607" s="506"/>
      <c r="AB607" s="506"/>
      <c r="AC607" s="506"/>
      <c r="AD607" s="506"/>
      <c r="AE607" s="506"/>
    </row>
    <row r="608" ht="16.5" customHeight="1">
      <c r="A608" s="506"/>
      <c r="B608" s="506"/>
      <c r="C608" s="506"/>
      <c r="D608" s="506"/>
      <c r="E608" s="506"/>
      <c r="F608" s="506"/>
      <c r="G608" s="506"/>
      <c r="H608" s="506"/>
      <c r="I608" s="506"/>
      <c r="J608" s="506"/>
      <c r="K608" s="506"/>
      <c r="L608" s="506"/>
      <c r="M608" s="506"/>
      <c r="N608" s="506"/>
      <c r="O608" s="506"/>
      <c r="P608" s="506"/>
      <c r="Q608" s="506"/>
      <c r="R608" s="506"/>
      <c r="S608" s="506"/>
      <c r="T608" s="506"/>
      <c r="U608" s="506"/>
      <c r="V608" s="506"/>
      <c r="W608" s="506"/>
      <c r="X608" s="506"/>
      <c r="Y608" s="506"/>
      <c r="Z608" s="506"/>
      <c r="AA608" s="506"/>
      <c r="AB608" s="506"/>
      <c r="AC608" s="506"/>
      <c r="AD608" s="506"/>
      <c r="AE608" s="506"/>
    </row>
    <row r="609" ht="16.5" customHeight="1">
      <c r="A609" s="506"/>
      <c r="B609" s="506"/>
      <c r="C609" s="506"/>
      <c r="D609" s="506"/>
      <c r="E609" s="506"/>
      <c r="F609" s="506"/>
      <c r="G609" s="506"/>
      <c r="H609" s="506"/>
      <c r="I609" s="506"/>
      <c r="J609" s="506"/>
      <c r="K609" s="506"/>
      <c r="L609" s="506"/>
      <c r="M609" s="506"/>
      <c r="N609" s="506"/>
      <c r="O609" s="506"/>
      <c r="P609" s="506"/>
      <c r="Q609" s="506"/>
      <c r="R609" s="506"/>
      <c r="S609" s="506"/>
      <c r="T609" s="506"/>
      <c r="U609" s="506"/>
      <c r="V609" s="506"/>
      <c r="W609" s="506"/>
      <c r="X609" s="506"/>
      <c r="Y609" s="506"/>
      <c r="Z609" s="506"/>
      <c r="AA609" s="506"/>
      <c r="AB609" s="506"/>
      <c r="AC609" s="506"/>
      <c r="AD609" s="506"/>
      <c r="AE609" s="506"/>
    </row>
    <row r="610" ht="16.5" customHeight="1">
      <c r="A610" s="506"/>
      <c r="B610" s="506"/>
      <c r="C610" s="506"/>
      <c r="D610" s="506"/>
      <c r="E610" s="506"/>
      <c r="F610" s="506"/>
      <c r="G610" s="506"/>
      <c r="H610" s="506"/>
      <c r="I610" s="506"/>
      <c r="J610" s="506"/>
      <c r="K610" s="506"/>
      <c r="L610" s="506"/>
      <c r="M610" s="506"/>
      <c r="N610" s="506"/>
      <c r="O610" s="506"/>
      <c r="P610" s="506"/>
      <c r="Q610" s="506"/>
      <c r="R610" s="506"/>
      <c r="S610" s="506"/>
      <c r="T610" s="506"/>
      <c r="U610" s="506"/>
      <c r="V610" s="506"/>
      <c r="W610" s="506"/>
      <c r="X610" s="506"/>
      <c r="Y610" s="506"/>
      <c r="Z610" s="506"/>
      <c r="AA610" s="506"/>
      <c r="AB610" s="506"/>
      <c r="AC610" s="506"/>
      <c r="AD610" s="506"/>
      <c r="AE610" s="506"/>
    </row>
    <row r="611" ht="16.5" customHeight="1">
      <c r="A611" s="506"/>
      <c r="B611" s="506"/>
      <c r="C611" s="506"/>
      <c r="D611" s="506"/>
      <c r="E611" s="506"/>
      <c r="F611" s="506"/>
      <c r="G611" s="506"/>
      <c r="H611" s="506"/>
      <c r="I611" s="506"/>
      <c r="J611" s="506"/>
      <c r="K611" s="506"/>
      <c r="L611" s="506"/>
      <c r="M611" s="506"/>
      <c r="N611" s="506"/>
      <c r="O611" s="506"/>
      <c r="P611" s="506"/>
      <c r="Q611" s="506"/>
      <c r="R611" s="506"/>
      <c r="S611" s="506"/>
      <c r="T611" s="506"/>
      <c r="U611" s="506"/>
      <c r="V611" s="506"/>
      <c r="W611" s="506"/>
      <c r="X611" s="506"/>
      <c r="Y611" s="506"/>
      <c r="Z611" s="506"/>
      <c r="AA611" s="506"/>
      <c r="AB611" s="506"/>
      <c r="AC611" s="506"/>
      <c r="AD611" s="506"/>
      <c r="AE611" s="506"/>
    </row>
    <row r="612" ht="16.5" customHeight="1">
      <c r="A612" s="506"/>
      <c r="B612" s="506"/>
      <c r="C612" s="506"/>
      <c r="D612" s="506"/>
      <c r="E612" s="506"/>
      <c r="F612" s="506"/>
      <c r="G612" s="506"/>
      <c r="H612" s="506"/>
      <c r="I612" s="506"/>
      <c r="J612" s="506"/>
      <c r="K612" s="506"/>
      <c r="L612" s="506"/>
      <c r="M612" s="506"/>
      <c r="N612" s="506"/>
      <c r="O612" s="506"/>
      <c r="P612" s="506"/>
      <c r="Q612" s="506"/>
      <c r="R612" s="506"/>
      <c r="S612" s="506"/>
      <c r="T612" s="506"/>
      <c r="U612" s="506"/>
      <c r="V612" s="506"/>
      <c r="W612" s="506"/>
      <c r="X612" s="506"/>
      <c r="Y612" s="506"/>
      <c r="Z612" s="506"/>
      <c r="AA612" s="506"/>
      <c r="AB612" s="506"/>
      <c r="AC612" s="506"/>
      <c r="AD612" s="506"/>
      <c r="AE612" s="506"/>
    </row>
    <row r="613" ht="16.5" customHeight="1">
      <c r="A613" s="506"/>
      <c r="B613" s="506"/>
      <c r="C613" s="506"/>
      <c r="D613" s="506"/>
      <c r="E613" s="506"/>
      <c r="F613" s="506"/>
      <c r="G613" s="506"/>
      <c r="H613" s="506"/>
      <c r="I613" s="506"/>
      <c r="J613" s="506"/>
      <c r="K613" s="506"/>
      <c r="L613" s="506"/>
      <c r="M613" s="506"/>
      <c r="N613" s="506"/>
      <c r="O613" s="506"/>
      <c r="P613" s="506"/>
      <c r="Q613" s="506"/>
      <c r="R613" s="506"/>
      <c r="S613" s="506"/>
      <c r="T613" s="506"/>
      <c r="U613" s="506"/>
      <c r="V613" s="506"/>
      <c r="W613" s="506"/>
      <c r="X613" s="506"/>
      <c r="Y613" s="506"/>
      <c r="Z613" s="506"/>
      <c r="AA613" s="506"/>
      <c r="AB613" s="506"/>
      <c r="AC613" s="506"/>
      <c r="AD613" s="506"/>
      <c r="AE613" s="506"/>
    </row>
    <row r="614" ht="16.5" customHeight="1">
      <c r="A614" s="506"/>
      <c r="B614" s="506"/>
      <c r="C614" s="506"/>
      <c r="D614" s="506"/>
      <c r="E614" s="506"/>
      <c r="F614" s="506"/>
      <c r="G614" s="506"/>
      <c r="H614" s="506"/>
      <c r="I614" s="506"/>
      <c r="J614" s="506"/>
      <c r="K614" s="506"/>
      <c r="L614" s="506"/>
      <c r="M614" s="506"/>
      <c r="N614" s="506"/>
      <c r="O614" s="506"/>
      <c r="P614" s="506"/>
      <c r="Q614" s="506"/>
      <c r="R614" s="506"/>
      <c r="S614" s="506"/>
      <c r="T614" s="506"/>
      <c r="U614" s="506"/>
      <c r="V614" s="506"/>
      <c r="W614" s="506"/>
      <c r="X614" s="506"/>
      <c r="Y614" s="506"/>
      <c r="Z614" s="506"/>
      <c r="AA614" s="506"/>
      <c r="AB614" s="506"/>
      <c r="AC614" s="506"/>
      <c r="AD614" s="506"/>
      <c r="AE614" s="506"/>
    </row>
    <row r="615" ht="16.5" customHeight="1">
      <c r="A615" s="506"/>
      <c r="B615" s="506"/>
      <c r="C615" s="506"/>
      <c r="D615" s="506"/>
      <c r="E615" s="506"/>
      <c r="F615" s="506"/>
      <c r="G615" s="506"/>
      <c r="H615" s="506"/>
      <c r="I615" s="506"/>
      <c r="J615" s="506"/>
      <c r="K615" s="506"/>
      <c r="L615" s="506"/>
      <c r="M615" s="506"/>
      <c r="N615" s="506"/>
      <c r="O615" s="506"/>
      <c r="P615" s="506"/>
      <c r="Q615" s="506"/>
      <c r="R615" s="506"/>
      <c r="S615" s="506"/>
      <c r="T615" s="506"/>
      <c r="U615" s="506"/>
      <c r="V615" s="506"/>
      <c r="W615" s="506"/>
      <c r="X615" s="506"/>
      <c r="Y615" s="506"/>
      <c r="Z615" s="506"/>
      <c r="AA615" s="506"/>
      <c r="AB615" s="506"/>
      <c r="AC615" s="506"/>
      <c r="AD615" s="506"/>
      <c r="AE615" s="506"/>
    </row>
    <row r="616" ht="16.5" customHeight="1">
      <c r="A616" s="506"/>
      <c r="B616" s="506"/>
      <c r="C616" s="506"/>
      <c r="D616" s="506"/>
      <c r="E616" s="506"/>
      <c r="F616" s="506"/>
      <c r="G616" s="506"/>
      <c r="H616" s="506"/>
      <c r="I616" s="506"/>
      <c r="J616" s="506"/>
      <c r="K616" s="506"/>
      <c r="L616" s="506"/>
      <c r="M616" s="506"/>
      <c r="N616" s="506"/>
      <c r="O616" s="506"/>
      <c r="P616" s="506"/>
      <c r="Q616" s="506"/>
      <c r="R616" s="506"/>
      <c r="S616" s="506"/>
      <c r="T616" s="506"/>
      <c r="U616" s="506"/>
      <c r="V616" s="506"/>
      <c r="W616" s="506"/>
      <c r="X616" s="506"/>
      <c r="Y616" s="506"/>
      <c r="Z616" s="506"/>
      <c r="AA616" s="506"/>
      <c r="AB616" s="506"/>
      <c r="AC616" s="506"/>
      <c r="AD616" s="506"/>
      <c r="AE616" s="506"/>
    </row>
    <row r="617" ht="16.5" customHeight="1">
      <c r="A617" s="506"/>
      <c r="B617" s="506"/>
      <c r="C617" s="506"/>
      <c r="D617" s="506"/>
      <c r="E617" s="506"/>
      <c r="F617" s="506"/>
      <c r="G617" s="506"/>
      <c r="H617" s="506"/>
      <c r="I617" s="506"/>
      <c r="J617" s="506"/>
      <c r="K617" s="506"/>
      <c r="L617" s="506"/>
      <c r="M617" s="506"/>
      <c r="N617" s="506"/>
      <c r="O617" s="506"/>
      <c r="P617" s="506"/>
      <c r="Q617" s="506"/>
      <c r="R617" s="506"/>
      <c r="S617" s="506"/>
      <c r="T617" s="506"/>
      <c r="U617" s="506"/>
      <c r="V617" s="506"/>
      <c r="W617" s="506"/>
      <c r="X617" s="506"/>
      <c r="Y617" s="506"/>
      <c r="Z617" s="506"/>
      <c r="AA617" s="506"/>
      <c r="AB617" s="506"/>
      <c r="AC617" s="506"/>
      <c r="AD617" s="506"/>
      <c r="AE617" s="506"/>
    </row>
    <row r="618" ht="16.5" customHeight="1">
      <c r="A618" s="506"/>
      <c r="B618" s="506"/>
      <c r="C618" s="506"/>
      <c r="D618" s="506"/>
      <c r="E618" s="506"/>
      <c r="F618" s="506"/>
      <c r="G618" s="506"/>
      <c r="H618" s="506"/>
      <c r="I618" s="506"/>
      <c r="J618" s="506"/>
      <c r="K618" s="506"/>
      <c r="L618" s="506"/>
      <c r="M618" s="506"/>
      <c r="N618" s="506"/>
      <c r="O618" s="506"/>
      <c r="P618" s="506"/>
      <c r="Q618" s="506"/>
      <c r="R618" s="506"/>
      <c r="S618" s="506"/>
      <c r="T618" s="506"/>
      <c r="U618" s="506"/>
      <c r="V618" s="506"/>
      <c r="W618" s="506"/>
      <c r="X618" s="506"/>
      <c r="Y618" s="506"/>
      <c r="Z618" s="506"/>
      <c r="AA618" s="506"/>
      <c r="AB618" s="506"/>
      <c r="AC618" s="506"/>
      <c r="AD618" s="506"/>
      <c r="AE618" s="506"/>
    </row>
    <row r="619" ht="16.5" customHeight="1">
      <c r="A619" s="506"/>
      <c r="B619" s="506"/>
      <c r="C619" s="506"/>
      <c r="D619" s="506"/>
      <c r="E619" s="506"/>
      <c r="F619" s="506"/>
      <c r="G619" s="506"/>
      <c r="H619" s="506"/>
      <c r="I619" s="506"/>
      <c r="J619" s="506"/>
      <c r="K619" s="506"/>
      <c r="L619" s="506"/>
      <c r="M619" s="506"/>
      <c r="N619" s="506"/>
      <c r="O619" s="506"/>
      <c r="P619" s="506"/>
      <c r="Q619" s="506"/>
      <c r="R619" s="506"/>
      <c r="S619" s="506"/>
      <c r="T619" s="506"/>
      <c r="U619" s="506"/>
      <c r="V619" s="506"/>
      <c r="W619" s="506"/>
      <c r="X619" s="506"/>
      <c r="Y619" s="506"/>
      <c r="Z619" s="506"/>
      <c r="AA619" s="506"/>
      <c r="AB619" s="506"/>
      <c r="AC619" s="506"/>
      <c r="AD619" s="506"/>
      <c r="AE619" s="506"/>
    </row>
    <row r="620" ht="16.5" customHeight="1">
      <c r="A620" s="506"/>
      <c r="B620" s="506"/>
      <c r="C620" s="506"/>
      <c r="D620" s="506"/>
      <c r="E620" s="506"/>
      <c r="F620" s="506"/>
      <c r="G620" s="506"/>
      <c r="H620" s="506"/>
      <c r="I620" s="506"/>
      <c r="J620" s="506"/>
      <c r="K620" s="506"/>
      <c r="L620" s="506"/>
      <c r="M620" s="506"/>
      <c r="N620" s="506"/>
      <c r="O620" s="506"/>
      <c r="P620" s="506"/>
      <c r="Q620" s="506"/>
      <c r="R620" s="506"/>
      <c r="S620" s="506"/>
      <c r="T620" s="506"/>
      <c r="U620" s="506"/>
      <c r="V620" s="506"/>
      <c r="W620" s="506"/>
      <c r="X620" s="506"/>
      <c r="Y620" s="506"/>
      <c r="Z620" s="506"/>
      <c r="AA620" s="506"/>
      <c r="AB620" s="506"/>
      <c r="AC620" s="506"/>
      <c r="AD620" s="506"/>
      <c r="AE620" s="506"/>
    </row>
    <row r="621" ht="16.5" customHeight="1">
      <c r="A621" s="506"/>
      <c r="B621" s="506"/>
      <c r="C621" s="506"/>
      <c r="D621" s="506"/>
      <c r="E621" s="506"/>
      <c r="F621" s="506"/>
      <c r="G621" s="506"/>
      <c r="H621" s="506"/>
      <c r="I621" s="506"/>
      <c r="J621" s="506"/>
      <c r="K621" s="506"/>
      <c r="L621" s="506"/>
      <c r="M621" s="506"/>
      <c r="N621" s="506"/>
      <c r="O621" s="506"/>
      <c r="P621" s="506"/>
      <c r="Q621" s="506"/>
      <c r="R621" s="506"/>
      <c r="S621" s="506"/>
      <c r="T621" s="506"/>
      <c r="U621" s="506"/>
      <c r="V621" s="506"/>
      <c r="W621" s="506"/>
      <c r="X621" s="506"/>
      <c r="Y621" s="506"/>
      <c r="Z621" s="506"/>
      <c r="AA621" s="506"/>
      <c r="AB621" s="506"/>
      <c r="AC621" s="506"/>
      <c r="AD621" s="506"/>
      <c r="AE621" s="506"/>
    </row>
    <row r="622" ht="16.5" customHeight="1">
      <c r="A622" s="506"/>
      <c r="B622" s="506"/>
      <c r="C622" s="506"/>
      <c r="D622" s="506"/>
      <c r="E622" s="506"/>
      <c r="F622" s="506"/>
      <c r="G622" s="506"/>
      <c r="H622" s="506"/>
      <c r="I622" s="506"/>
      <c r="J622" s="506"/>
      <c r="K622" s="506"/>
      <c r="L622" s="506"/>
      <c r="M622" s="506"/>
      <c r="N622" s="506"/>
      <c r="O622" s="506"/>
      <c r="P622" s="506"/>
      <c r="Q622" s="506"/>
      <c r="R622" s="506"/>
      <c r="S622" s="506"/>
      <c r="T622" s="506"/>
      <c r="U622" s="506"/>
      <c r="V622" s="506"/>
      <c r="W622" s="506"/>
      <c r="X622" s="506"/>
      <c r="Y622" s="506"/>
      <c r="Z622" s="506"/>
      <c r="AA622" s="506"/>
      <c r="AB622" s="506"/>
      <c r="AC622" s="506"/>
      <c r="AD622" s="506"/>
      <c r="AE622" s="506"/>
    </row>
    <row r="623" ht="16.5" customHeight="1">
      <c r="A623" s="506"/>
      <c r="B623" s="506"/>
      <c r="C623" s="506"/>
      <c r="D623" s="506"/>
      <c r="E623" s="506"/>
      <c r="F623" s="506"/>
      <c r="G623" s="506"/>
      <c r="H623" s="506"/>
      <c r="I623" s="506"/>
      <c r="J623" s="506"/>
      <c r="K623" s="506"/>
      <c r="L623" s="506"/>
      <c r="M623" s="506"/>
      <c r="N623" s="506"/>
      <c r="O623" s="506"/>
      <c r="P623" s="506"/>
      <c r="Q623" s="506"/>
      <c r="R623" s="506"/>
      <c r="S623" s="506"/>
      <c r="T623" s="506"/>
      <c r="U623" s="506"/>
      <c r="V623" s="506"/>
      <c r="W623" s="506"/>
      <c r="X623" s="506"/>
      <c r="Y623" s="506"/>
      <c r="Z623" s="506"/>
      <c r="AA623" s="506"/>
      <c r="AB623" s="506"/>
      <c r="AC623" s="506"/>
      <c r="AD623" s="506"/>
      <c r="AE623" s="506"/>
    </row>
    <row r="624" ht="16.5" customHeight="1">
      <c r="A624" s="506"/>
      <c r="B624" s="506"/>
      <c r="C624" s="506"/>
      <c r="D624" s="506"/>
      <c r="E624" s="506"/>
      <c r="F624" s="506"/>
      <c r="G624" s="506"/>
      <c r="H624" s="506"/>
      <c r="I624" s="506"/>
      <c r="J624" s="506"/>
      <c r="K624" s="506"/>
      <c r="L624" s="506"/>
      <c r="M624" s="506"/>
      <c r="N624" s="506"/>
      <c r="O624" s="506"/>
      <c r="P624" s="506"/>
      <c r="Q624" s="506"/>
      <c r="R624" s="506"/>
      <c r="S624" s="506"/>
      <c r="T624" s="506"/>
      <c r="U624" s="506"/>
      <c r="V624" s="506"/>
      <c r="W624" s="506"/>
      <c r="X624" s="506"/>
      <c r="Y624" s="506"/>
      <c r="Z624" s="506"/>
      <c r="AA624" s="506"/>
      <c r="AB624" s="506"/>
      <c r="AC624" s="506"/>
      <c r="AD624" s="506"/>
      <c r="AE624" s="506"/>
    </row>
    <row r="625" ht="16.5" customHeight="1">
      <c r="A625" s="506"/>
      <c r="B625" s="506"/>
      <c r="C625" s="506"/>
      <c r="D625" s="506"/>
      <c r="E625" s="506"/>
      <c r="F625" s="506"/>
      <c r="G625" s="506"/>
      <c r="H625" s="506"/>
      <c r="I625" s="506"/>
      <c r="J625" s="506"/>
      <c r="K625" s="506"/>
      <c r="L625" s="506"/>
      <c r="M625" s="506"/>
      <c r="N625" s="506"/>
      <c r="O625" s="506"/>
      <c r="P625" s="506"/>
      <c r="Q625" s="506"/>
      <c r="R625" s="506"/>
      <c r="S625" s="506"/>
      <c r="T625" s="506"/>
      <c r="U625" s="506"/>
      <c r="V625" s="506"/>
      <c r="W625" s="506"/>
      <c r="X625" s="506"/>
      <c r="Y625" s="506"/>
      <c r="Z625" s="506"/>
      <c r="AA625" s="506"/>
      <c r="AB625" s="506"/>
      <c r="AC625" s="506"/>
      <c r="AD625" s="506"/>
      <c r="AE625" s="506"/>
    </row>
    <row r="626" ht="16.5" customHeight="1">
      <c r="A626" s="506"/>
      <c r="B626" s="506"/>
      <c r="C626" s="506"/>
      <c r="D626" s="506"/>
      <c r="E626" s="506"/>
      <c r="F626" s="506"/>
      <c r="G626" s="506"/>
      <c r="H626" s="506"/>
      <c r="I626" s="506"/>
      <c r="J626" s="506"/>
      <c r="K626" s="506"/>
      <c r="L626" s="506"/>
      <c r="M626" s="506"/>
      <c r="N626" s="506"/>
      <c r="O626" s="506"/>
      <c r="P626" s="506"/>
      <c r="Q626" s="506"/>
      <c r="R626" s="506"/>
      <c r="S626" s="506"/>
      <c r="T626" s="506"/>
      <c r="U626" s="506"/>
      <c r="V626" s="506"/>
      <c r="W626" s="506"/>
      <c r="X626" s="506"/>
      <c r="Y626" s="506"/>
      <c r="Z626" s="506"/>
      <c r="AA626" s="506"/>
      <c r="AB626" s="506"/>
      <c r="AC626" s="506"/>
      <c r="AD626" s="506"/>
      <c r="AE626" s="506"/>
    </row>
    <row r="627" ht="16.5" customHeight="1">
      <c r="A627" s="506"/>
      <c r="B627" s="506"/>
      <c r="C627" s="506"/>
      <c r="D627" s="506"/>
      <c r="E627" s="506"/>
      <c r="F627" s="506"/>
      <c r="G627" s="506"/>
      <c r="H627" s="506"/>
      <c r="I627" s="506"/>
      <c r="J627" s="506"/>
      <c r="K627" s="506"/>
      <c r="L627" s="506"/>
      <c r="M627" s="506"/>
      <c r="N627" s="506"/>
      <c r="O627" s="506"/>
      <c r="P627" s="506"/>
      <c r="Q627" s="506"/>
      <c r="R627" s="506"/>
      <c r="S627" s="506"/>
      <c r="T627" s="506"/>
      <c r="U627" s="506"/>
      <c r="V627" s="506"/>
      <c r="W627" s="506"/>
      <c r="X627" s="506"/>
      <c r="Y627" s="506"/>
      <c r="Z627" s="506"/>
      <c r="AA627" s="506"/>
      <c r="AB627" s="506"/>
      <c r="AC627" s="506"/>
      <c r="AD627" s="506"/>
      <c r="AE627" s="506"/>
    </row>
    <row r="628" ht="16.5" customHeight="1">
      <c r="A628" s="506"/>
      <c r="B628" s="506"/>
      <c r="C628" s="506"/>
      <c r="D628" s="506"/>
      <c r="E628" s="506"/>
      <c r="F628" s="506"/>
      <c r="G628" s="506"/>
      <c r="H628" s="506"/>
      <c r="I628" s="506"/>
      <c r="J628" s="506"/>
      <c r="K628" s="506"/>
      <c r="L628" s="506"/>
      <c r="M628" s="506"/>
      <c r="N628" s="506"/>
      <c r="O628" s="506"/>
      <c r="P628" s="506"/>
      <c r="Q628" s="506"/>
      <c r="R628" s="506"/>
      <c r="S628" s="506"/>
      <c r="T628" s="506"/>
      <c r="U628" s="506"/>
      <c r="V628" s="506"/>
      <c r="W628" s="506"/>
      <c r="X628" s="506"/>
      <c r="Y628" s="506"/>
      <c r="Z628" s="506"/>
      <c r="AA628" s="506"/>
      <c r="AB628" s="506"/>
      <c r="AC628" s="506"/>
      <c r="AD628" s="506"/>
      <c r="AE628" s="506"/>
    </row>
    <row r="629" ht="16.5" customHeight="1">
      <c r="A629" s="506"/>
      <c r="B629" s="506"/>
      <c r="C629" s="506"/>
      <c r="D629" s="506"/>
      <c r="E629" s="506"/>
      <c r="F629" s="506"/>
      <c r="G629" s="506"/>
      <c r="H629" s="506"/>
      <c r="I629" s="506"/>
      <c r="J629" s="506"/>
      <c r="K629" s="506"/>
      <c r="L629" s="506"/>
      <c r="M629" s="506"/>
      <c r="N629" s="506"/>
      <c r="O629" s="506"/>
      <c r="P629" s="506"/>
      <c r="Q629" s="506"/>
      <c r="R629" s="506"/>
      <c r="S629" s="506"/>
      <c r="T629" s="506"/>
      <c r="U629" s="506"/>
      <c r="V629" s="506"/>
      <c r="W629" s="506"/>
      <c r="X629" s="506"/>
      <c r="Y629" s="506"/>
      <c r="Z629" s="506"/>
      <c r="AA629" s="506"/>
      <c r="AB629" s="506"/>
      <c r="AC629" s="506"/>
      <c r="AD629" s="506"/>
      <c r="AE629" s="506"/>
    </row>
    <row r="630" ht="16.5" customHeight="1">
      <c r="A630" s="506"/>
      <c r="B630" s="506"/>
      <c r="C630" s="506"/>
      <c r="D630" s="506"/>
      <c r="E630" s="506"/>
      <c r="F630" s="506"/>
      <c r="G630" s="506"/>
      <c r="H630" s="506"/>
      <c r="I630" s="506"/>
      <c r="J630" s="506"/>
      <c r="K630" s="506"/>
      <c r="L630" s="506"/>
      <c r="M630" s="506"/>
      <c r="N630" s="506"/>
      <c r="O630" s="506"/>
      <c r="P630" s="506"/>
      <c r="Q630" s="506"/>
      <c r="R630" s="506"/>
      <c r="S630" s="506"/>
      <c r="T630" s="506"/>
      <c r="U630" s="506"/>
      <c r="V630" s="506"/>
      <c r="W630" s="506"/>
      <c r="X630" s="506"/>
      <c r="Y630" s="506"/>
      <c r="Z630" s="506"/>
      <c r="AA630" s="506"/>
      <c r="AB630" s="506"/>
      <c r="AC630" s="506"/>
      <c r="AD630" s="506"/>
      <c r="AE630" s="506"/>
    </row>
    <row r="631" ht="16.5" customHeight="1">
      <c r="A631" s="506"/>
      <c r="B631" s="506"/>
      <c r="C631" s="506"/>
      <c r="D631" s="506"/>
      <c r="E631" s="506"/>
      <c r="F631" s="506"/>
      <c r="G631" s="506"/>
      <c r="H631" s="506"/>
      <c r="I631" s="506"/>
      <c r="J631" s="506"/>
      <c r="K631" s="506"/>
      <c r="L631" s="506"/>
      <c r="M631" s="506"/>
      <c r="N631" s="506"/>
      <c r="O631" s="506"/>
      <c r="P631" s="506"/>
      <c r="Q631" s="506"/>
      <c r="R631" s="506"/>
      <c r="S631" s="506"/>
      <c r="T631" s="506"/>
      <c r="U631" s="506"/>
      <c r="V631" s="506"/>
      <c r="W631" s="506"/>
      <c r="X631" s="506"/>
      <c r="Y631" s="506"/>
      <c r="Z631" s="506"/>
      <c r="AA631" s="506"/>
      <c r="AB631" s="506"/>
      <c r="AC631" s="506"/>
      <c r="AD631" s="506"/>
      <c r="AE631" s="506"/>
    </row>
    <row r="632" ht="16.5" customHeight="1">
      <c r="A632" s="506"/>
      <c r="B632" s="506"/>
      <c r="C632" s="506"/>
      <c r="D632" s="506"/>
      <c r="E632" s="506"/>
      <c r="F632" s="506"/>
      <c r="G632" s="506"/>
      <c r="H632" s="506"/>
      <c r="I632" s="506"/>
      <c r="J632" s="506"/>
      <c r="K632" s="506"/>
      <c r="L632" s="506"/>
      <c r="M632" s="506"/>
      <c r="N632" s="506"/>
      <c r="O632" s="506"/>
      <c r="P632" s="506"/>
      <c r="Q632" s="506"/>
      <c r="R632" s="506"/>
      <c r="S632" s="506"/>
      <c r="T632" s="506"/>
      <c r="U632" s="506"/>
      <c r="V632" s="506"/>
      <c r="W632" s="506"/>
      <c r="X632" s="506"/>
      <c r="Y632" s="506"/>
      <c r="Z632" s="506"/>
      <c r="AA632" s="506"/>
      <c r="AB632" s="506"/>
      <c r="AC632" s="506"/>
      <c r="AD632" s="506"/>
      <c r="AE632" s="506"/>
    </row>
    <row r="633" ht="16.5" customHeight="1">
      <c r="A633" s="506"/>
      <c r="B633" s="506"/>
      <c r="C633" s="506"/>
      <c r="D633" s="506"/>
      <c r="E633" s="506"/>
      <c r="F633" s="506"/>
      <c r="G633" s="506"/>
      <c r="H633" s="506"/>
      <c r="I633" s="506"/>
      <c r="J633" s="506"/>
      <c r="K633" s="506"/>
      <c r="L633" s="506"/>
      <c r="M633" s="506"/>
      <c r="N633" s="506"/>
      <c r="O633" s="506"/>
      <c r="P633" s="506"/>
      <c r="Q633" s="506"/>
      <c r="R633" s="506"/>
      <c r="S633" s="506"/>
      <c r="T633" s="506"/>
      <c r="U633" s="506"/>
      <c r="V633" s="506"/>
      <c r="W633" s="506"/>
      <c r="X633" s="506"/>
      <c r="Y633" s="506"/>
      <c r="Z633" s="506"/>
      <c r="AA633" s="506"/>
      <c r="AB633" s="506"/>
      <c r="AC633" s="506"/>
      <c r="AD633" s="506"/>
      <c r="AE633" s="506"/>
    </row>
    <row r="634" ht="16.5" customHeight="1">
      <c r="A634" s="506"/>
      <c r="B634" s="506"/>
      <c r="C634" s="506"/>
      <c r="D634" s="506"/>
      <c r="E634" s="506"/>
      <c r="F634" s="506"/>
      <c r="G634" s="506"/>
      <c r="H634" s="506"/>
      <c r="I634" s="506"/>
      <c r="J634" s="506"/>
      <c r="K634" s="506"/>
      <c r="L634" s="506"/>
      <c r="M634" s="506"/>
      <c r="N634" s="506"/>
      <c r="O634" s="506"/>
      <c r="P634" s="506"/>
      <c r="Q634" s="506"/>
      <c r="R634" s="506"/>
      <c r="S634" s="506"/>
      <c r="T634" s="506"/>
      <c r="U634" s="506"/>
      <c r="V634" s="506"/>
      <c r="W634" s="506"/>
      <c r="X634" s="506"/>
      <c r="Y634" s="506"/>
      <c r="Z634" s="506"/>
      <c r="AA634" s="506"/>
      <c r="AB634" s="506"/>
      <c r="AC634" s="506"/>
      <c r="AD634" s="506"/>
      <c r="AE634" s="506"/>
    </row>
    <row r="635" ht="16.5" customHeight="1">
      <c r="A635" s="506"/>
      <c r="B635" s="506"/>
      <c r="C635" s="506"/>
      <c r="D635" s="506"/>
      <c r="E635" s="506"/>
      <c r="F635" s="506"/>
      <c r="G635" s="506"/>
      <c r="H635" s="506"/>
      <c r="I635" s="506"/>
      <c r="J635" s="506"/>
      <c r="K635" s="506"/>
      <c r="L635" s="506"/>
      <c r="M635" s="506"/>
      <c r="N635" s="506"/>
      <c r="O635" s="506"/>
      <c r="P635" s="506"/>
      <c r="Q635" s="506"/>
      <c r="R635" s="506"/>
      <c r="S635" s="506"/>
      <c r="T635" s="506"/>
      <c r="U635" s="506"/>
      <c r="V635" s="506"/>
      <c r="W635" s="506"/>
      <c r="X635" s="506"/>
      <c r="Y635" s="506"/>
      <c r="Z635" s="506"/>
      <c r="AA635" s="506"/>
      <c r="AB635" s="506"/>
      <c r="AC635" s="506"/>
      <c r="AD635" s="506"/>
      <c r="AE635" s="506"/>
    </row>
    <row r="636" ht="16.5" customHeight="1">
      <c r="A636" s="506"/>
      <c r="B636" s="506"/>
      <c r="C636" s="506"/>
      <c r="D636" s="506"/>
      <c r="E636" s="506"/>
      <c r="F636" s="506"/>
      <c r="G636" s="506"/>
      <c r="H636" s="506"/>
      <c r="I636" s="506"/>
      <c r="J636" s="506"/>
      <c r="K636" s="506"/>
      <c r="L636" s="506"/>
      <c r="M636" s="506"/>
      <c r="N636" s="506"/>
      <c r="O636" s="506"/>
      <c r="P636" s="506"/>
      <c r="Q636" s="506"/>
      <c r="R636" s="506"/>
      <c r="S636" s="506"/>
      <c r="T636" s="506"/>
      <c r="U636" s="506"/>
      <c r="V636" s="506"/>
      <c r="W636" s="506"/>
      <c r="X636" s="506"/>
      <c r="Y636" s="506"/>
      <c r="Z636" s="506"/>
      <c r="AA636" s="506"/>
      <c r="AB636" s="506"/>
      <c r="AC636" s="506"/>
      <c r="AD636" s="506"/>
      <c r="AE636" s="506"/>
    </row>
    <row r="637" ht="16.5" customHeight="1">
      <c r="A637" s="506"/>
      <c r="B637" s="506"/>
      <c r="C637" s="506"/>
      <c r="D637" s="506"/>
      <c r="E637" s="506"/>
      <c r="F637" s="506"/>
      <c r="G637" s="506"/>
      <c r="H637" s="506"/>
      <c r="I637" s="506"/>
      <c r="J637" s="506"/>
      <c r="K637" s="506"/>
      <c r="L637" s="506"/>
      <c r="M637" s="506"/>
      <c r="N637" s="506"/>
      <c r="O637" s="506"/>
      <c r="P637" s="506"/>
      <c r="Q637" s="506"/>
      <c r="R637" s="506"/>
      <c r="S637" s="506"/>
      <c r="T637" s="506"/>
      <c r="U637" s="506"/>
      <c r="V637" s="506"/>
      <c r="W637" s="506"/>
      <c r="X637" s="506"/>
      <c r="Y637" s="506"/>
      <c r="Z637" s="506"/>
      <c r="AA637" s="506"/>
      <c r="AB637" s="506"/>
      <c r="AC637" s="506"/>
      <c r="AD637" s="506"/>
      <c r="AE637" s="506"/>
    </row>
    <row r="638" ht="16.5" customHeight="1">
      <c r="A638" s="506"/>
      <c r="B638" s="506"/>
      <c r="C638" s="506"/>
      <c r="D638" s="506"/>
      <c r="E638" s="506"/>
      <c r="F638" s="506"/>
      <c r="G638" s="506"/>
      <c r="H638" s="506"/>
      <c r="I638" s="506"/>
      <c r="J638" s="506"/>
      <c r="K638" s="506"/>
      <c r="L638" s="506"/>
      <c r="M638" s="506"/>
      <c r="N638" s="506"/>
      <c r="O638" s="506"/>
      <c r="P638" s="506"/>
      <c r="Q638" s="506"/>
      <c r="R638" s="506"/>
      <c r="S638" s="506"/>
      <c r="T638" s="506"/>
      <c r="U638" s="506"/>
      <c r="V638" s="506"/>
      <c r="W638" s="506"/>
      <c r="X638" s="506"/>
      <c r="Y638" s="506"/>
      <c r="Z638" s="506"/>
      <c r="AA638" s="506"/>
      <c r="AB638" s="506"/>
      <c r="AC638" s="506"/>
      <c r="AD638" s="506"/>
      <c r="AE638" s="506"/>
    </row>
    <row r="639" ht="16.5" customHeight="1">
      <c r="A639" s="506"/>
      <c r="B639" s="506"/>
      <c r="C639" s="506"/>
      <c r="D639" s="506"/>
      <c r="E639" s="506"/>
      <c r="F639" s="506"/>
      <c r="G639" s="506"/>
      <c r="H639" s="506"/>
      <c r="I639" s="506"/>
      <c r="J639" s="506"/>
      <c r="K639" s="506"/>
      <c r="L639" s="506"/>
      <c r="M639" s="506"/>
      <c r="N639" s="506"/>
      <c r="O639" s="506"/>
      <c r="P639" s="506"/>
      <c r="Q639" s="506"/>
      <c r="R639" s="506"/>
      <c r="S639" s="506"/>
      <c r="T639" s="506"/>
      <c r="U639" s="506"/>
      <c r="V639" s="506"/>
      <c r="W639" s="506"/>
      <c r="X639" s="506"/>
      <c r="Y639" s="506"/>
      <c r="Z639" s="506"/>
      <c r="AA639" s="506"/>
      <c r="AB639" s="506"/>
      <c r="AC639" s="506"/>
      <c r="AD639" s="506"/>
      <c r="AE639" s="506"/>
    </row>
    <row r="640" ht="16.5" customHeight="1">
      <c r="A640" s="506"/>
      <c r="B640" s="506"/>
      <c r="C640" s="506"/>
      <c r="D640" s="506"/>
      <c r="E640" s="506"/>
      <c r="F640" s="506"/>
      <c r="G640" s="506"/>
      <c r="H640" s="506"/>
      <c r="I640" s="506"/>
      <c r="J640" s="506"/>
      <c r="K640" s="506"/>
      <c r="L640" s="506"/>
      <c r="M640" s="506"/>
      <c r="N640" s="506"/>
      <c r="O640" s="506"/>
      <c r="P640" s="506"/>
      <c r="Q640" s="506"/>
      <c r="R640" s="506"/>
      <c r="S640" s="506"/>
      <c r="T640" s="506"/>
      <c r="U640" s="506"/>
      <c r="V640" s="506"/>
      <c r="W640" s="506"/>
      <c r="X640" s="506"/>
      <c r="Y640" s="506"/>
      <c r="Z640" s="506"/>
      <c r="AA640" s="506"/>
      <c r="AB640" s="506"/>
      <c r="AC640" s="506"/>
      <c r="AD640" s="506"/>
      <c r="AE640" s="506"/>
    </row>
    <row r="641" ht="16.5" customHeight="1">
      <c r="A641" s="506"/>
      <c r="B641" s="506"/>
      <c r="C641" s="506"/>
      <c r="D641" s="506"/>
      <c r="E641" s="506"/>
      <c r="F641" s="506"/>
      <c r="G641" s="506"/>
      <c r="H641" s="506"/>
      <c r="I641" s="506"/>
      <c r="J641" s="506"/>
      <c r="K641" s="506"/>
      <c r="L641" s="506"/>
      <c r="M641" s="506"/>
      <c r="N641" s="506"/>
      <c r="O641" s="506"/>
      <c r="P641" s="506"/>
      <c r="Q641" s="506"/>
      <c r="R641" s="506"/>
      <c r="S641" s="506"/>
      <c r="T641" s="506"/>
      <c r="U641" s="506"/>
      <c r="V641" s="506"/>
      <c r="W641" s="506"/>
      <c r="X641" s="506"/>
      <c r="Y641" s="506"/>
      <c r="Z641" s="506"/>
      <c r="AA641" s="506"/>
      <c r="AB641" s="506"/>
      <c r="AC641" s="506"/>
      <c r="AD641" s="506"/>
      <c r="AE641" s="506"/>
    </row>
    <row r="642" ht="16.5" customHeight="1">
      <c r="A642" s="506"/>
      <c r="B642" s="506"/>
      <c r="C642" s="506"/>
      <c r="D642" s="506"/>
      <c r="E642" s="506"/>
      <c r="F642" s="506"/>
      <c r="G642" s="506"/>
      <c r="H642" s="506"/>
      <c r="I642" s="506"/>
      <c r="J642" s="506"/>
      <c r="K642" s="506"/>
      <c r="L642" s="506"/>
      <c r="M642" s="506"/>
      <c r="N642" s="506"/>
      <c r="O642" s="506"/>
      <c r="P642" s="506"/>
      <c r="Q642" s="506"/>
      <c r="R642" s="506"/>
      <c r="S642" s="506"/>
      <c r="T642" s="506"/>
      <c r="U642" s="506"/>
      <c r="V642" s="506"/>
      <c r="W642" s="506"/>
      <c r="X642" s="506"/>
      <c r="Y642" s="506"/>
      <c r="Z642" s="506"/>
      <c r="AA642" s="506"/>
      <c r="AB642" s="506"/>
      <c r="AC642" s="506"/>
      <c r="AD642" s="506"/>
      <c r="AE642" s="506"/>
    </row>
    <row r="643" ht="16.5" customHeight="1">
      <c r="A643" s="506"/>
      <c r="B643" s="506"/>
      <c r="C643" s="506"/>
      <c r="D643" s="506"/>
      <c r="E643" s="506"/>
      <c r="F643" s="506"/>
      <c r="G643" s="506"/>
      <c r="H643" s="506"/>
      <c r="I643" s="506"/>
      <c r="J643" s="506"/>
      <c r="K643" s="506"/>
      <c r="L643" s="506"/>
      <c r="M643" s="506"/>
      <c r="N643" s="506"/>
      <c r="O643" s="506"/>
      <c r="P643" s="506"/>
      <c r="Q643" s="506"/>
      <c r="R643" s="506"/>
      <c r="S643" s="506"/>
      <c r="T643" s="506"/>
      <c r="U643" s="506"/>
      <c r="V643" s="506"/>
      <c r="W643" s="506"/>
      <c r="X643" s="506"/>
      <c r="Y643" s="506"/>
      <c r="Z643" s="506"/>
      <c r="AA643" s="506"/>
      <c r="AB643" s="506"/>
      <c r="AC643" s="506"/>
      <c r="AD643" s="506"/>
      <c r="AE643" s="506"/>
    </row>
    <row r="644" ht="16.5" customHeight="1">
      <c r="A644" s="506"/>
      <c r="B644" s="506"/>
      <c r="C644" s="506"/>
      <c r="D644" s="506"/>
      <c r="E644" s="506"/>
      <c r="F644" s="506"/>
      <c r="G644" s="506"/>
      <c r="H644" s="506"/>
      <c r="I644" s="506"/>
      <c r="J644" s="506"/>
      <c r="K644" s="506"/>
      <c r="L644" s="506"/>
      <c r="M644" s="506"/>
      <c r="N644" s="506"/>
      <c r="O644" s="506"/>
      <c r="P644" s="506"/>
      <c r="Q644" s="506"/>
      <c r="R644" s="506"/>
      <c r="S644" s="506"/>
      <c r="T644" s="506"/>
      <c r="U644" s="506"/>
      <c r="V644" s="506"/>
      <c r="W644" s="506"/>
      <c r="X644" s="506"/>
      <c r="Y644" s="506"/>
      <c r="Z644" s="506"/>
      <c r="AA644" s="506"/>
      <c r="AB644" s="506"/>
      <c r="AC644" s="506"/>
      <c r="AD644" s="506"/>
      <c r="AE644" s="506"/>
    </row>
    <row r="645" ht="16.5" customHeight="1">
      <c r="A645" s="506"/>
      <c r="B645" s="506"/>
      <c r="C645" s="506"/>
      <c r="D645" s="506"/>
      <c r="E645" s="506"/>
      <c r="F645" s="506"/>
      <c r="G645" s="506"/>
      <c r="H645" s="506"/>
      <c r="I645" s="506"/>
      <c r="J645" s="506"/>
      <c r="K645" s="506"/>
      <c r="L645" s="506"/>
      <c r="M645" s="506"/>
      <c r="N645" s="506"/>
      <c r="O645" s="506"/>
      <c r="P645" s="506"/>
      <c r="Q645" s="506"/>
      <c r="R645" s="506"/>
      <c r="S645" s="506"/>
      <c r="T645" s="506"/>
      <c r="U645" s="506"/>
      <c r="V645" s="506"/>
      <c r="W645" s="506"/>
      <c r="X645" s="506"/>
      <c r="Y645" s="506"/>
      <c r="Z645" s="506"/>
      <c r="AA645" s="506"/>
      <c r="AB645" s="506"/>
      <c r="AC645" s="506"/>
      <c r="AD645" s="506"/>
      <c r="AE645" s="506"/>
    </row>
    <row r="646" ht="16.5" customHeight="1">
      <c r="A646" s="506"/>
      <c r="B646" s="506"/>
      <c r="C646" s="506"/>
      <c r="D646" s="506"/>
      <c r="E646" s="506"/>
      <c r="F646" s="506"/>
      <c r="G646" s="506"/>
      <c r="H646" s="506"/>
      <c r="I646" s="506"/>
      <c r="J646" s="506"/>
      <c r="K646" s="506"/>
      <c r="L646" s="506"/>
      <c r="M646" s="506"/>
      <c r="N646" s="506"/>
      <c r="O646" s="506"/>
      <c r="P646" s="506"/>
      <c r="Q646" s="506"/>
      <c r="R646" s="506"/>
      <c r="S646" s="506"/>
      <c r="T646" s="506"/>
      <c r="U646" s="506"/>
      <c r="V646" s="506"/>
      <c r="W646" s="506"/>
      <c r="X646" s="506"/>
      <c r="Y646" s="506"/>
      <c r="Z646" s="506"/>
      <c r="AA646" s="506"/>
      <c r="AB646" s="506"/>
      <c r="AC646" s="506"/>
      <c r="AD646" s="506"/>
      <c r="AE646" s="506"/>
    </row>
    <row r="647" ht="16.5" customHeight="1">
      <c r="A647" s="506"/>
      <c r="B647" s="506"/>
      <c r="C647" s="506"/>
      <c r="D647" s="506"/>
      <c r="E647" s="506"/>
      <c r="F647" s="506"/>
      <c r="G647" s="506"/>
      <c r="H647" s="506"/>
      <c r="I647" s="506"/>
      <c r="J647" s="506"/>
      <c r="K647" s="506"/>
      <c r="L647" s="506"/>
      <c r="M647" s="506"/>
      <c r="N647" s="506"/>
      <c r="O647" s="506"/>
      <c r="P647" s="506"/>
      <c r="Q647" s="506"/>
      <c r="R647" s="506"/>
      <c r="S647" s="506"/>
      <c r="T647" s="506"/>
      <c r="U647" s="506"/>
      <c r="V647" s="506"/>
      <c r="W647" s="506"/>
      <c r="X647" s="506"/>
      <c r="Y647" s="506"/>
      <c r="Z647" s="506"/>
      <c r="AA647" s="506"/>
      <c r="AB647" s="506"/>
      <c r="AC647" s="506"/>
      <c r="AD647" s="506"/>
      <c r="AE647" s="506"/>
    </row>
    <row r="648" ht="16.5" customHeight="1">
      <c r="A648" s="506"/>
      <c r="B648" s="506"/>
      <c r="C648" s="506"/>
      <c r="D648" s="506"/>
      <c r="E648" s="506"/>
      <c r="F648" s="506"/>
      <c r="G648" s="506"/>
      <c r="H648" s="506"/>
      <c r="I648" s="506"/>
      <c r="J648" s="506"/>
      <c r="K648" s="506"/>
      <c r="L648" s="506"/>
      <c r="M648" s="506"/>
      <c r="N648" s="506"/>
      <c r="O648" s="506"/>
      <c r="P648" s="506"/>
      <c r="Q648" s="506"/>
      <c r="R648" s="506"/>
      <c r="S648" s="506"/>
      <c r="T648" s="506"/>
      <c r="U648" s="506"/>
      <c r="V648" s="506"/>
      <c r="W648" s="506"/>
      <c r="X648" s="506"/>
      <c r="Y648" s="506"/>
      <c r="Z648" s="506"/>
      <c r="AA648" s="506"/>
      <c r="AB648" s="506"/>
      <c r="AC648" s="506"/>
      <c r="AD648" s="506"/>
      <c r="AE648" s="506"/>
    </row>
    <row r="649" ht="16.5" customHeight="1">
      <c r="A649" s="506"/>
      <c r="B649" s="506"/>
      <c r="C649" s="506"/>
      <c r="D649" s="506"/>
      <c r="E649" s="506"/>
      <c r="F649" s="506"/>
      <c r="G649" s="506"/>
      <c r="H649" s="506"/>
      <c r="I649" s="506"/>
      <c r="J649" s="506"/>
      <c r="K649" s="506"/>
      <c r="L649" s="506"/>
      <c r="M649" s="506"/>
      <c r="N649" s="506"/>
      <c r="O649" s="506"/>
      <c r="P649" s="506"/>
      <c r="Q649" s="506"/>
      <c r="R649" s="506"/>
      <c r="S649" s="506"/>
      <c r="T649" s="506"/>
      <c r="U649" s="506"/>
      <c r="V649" s="506"/>
      <c r="W649" s="506"/>
      <c r="X649" s="506"/>
      <c r="Y649" s="506"/>
      <c r="Z649" s="506"/>
      <c r="AA649" s="506"/>
      <c r="AB649" s="506"/>
      <c r="AC649" s="506"/>
      <c r="AD649" s="506"/>
      <c r="AE649" s="506"/>
    </row>
    <row r="650" ht="16.5" customHeight="1">
      <c r="A650" s="506"/>
      <c r="B650" s="506"/>
      <c r="C650" s="506"/>
      <c r="D650" s="506"/>
      <c r="E650" s="506"/>
      <c r="F650" s="506"/>
      <c r="G650" s="506"/>
      <c r="H650" s="506"/>
      <c r="I650" s="506"/>
      <c r="J650" s="506"/>
      <c r="K650" s="506"/>
      <c r="L650" s="506"/>
      <c r="M650" s="506"/>
      <c r="N650" s="506"/>
      <c r="O650" s="506"/>
      <c r="P650" s="506"/>
      <c r="Q650" s="506"/>
      <c r="R650" s="506"/>
      <c r="S650" s="506"/>
      <c r="T650" s="506"/>
      <c r="U650" s="506"/>
      <c r="V650" s="506"/>
      <c r="W650" s="506"/>
      <c r="X650" s="506"/>
      <c r="Y650" s="506"/>
      <c r="Z650" s="506"/>
      <c r="AA650" s="506"/>
      <c r="AB650" s="506"/>
      <c r="AC650" s="506"/>
      <c r="AD650" s="506"/>
      <c r="AE650" s="506"/>
    </row>
    <row r="651" ht="16.5" customHeight="1">
      <c r="A651" s="506"/>
      <c r="B651" s="506"/>
      <c r="C651" s="506"/>
      <c r="D651" s="506"/>
      <c r="E651" s="506"/>
      <c r="F651" s="506"/>
      <c r="G651" s="506"/>
      <c r="H651" s="506"/>
      <c r="I651" s="506"/>
      <c r="J651" s="506"/>
      <c r="K651" s="506"/>
      <c r="L651" s="506"/>
      <c r="M651" s="506"/>
      <c r="N651" s="506"/>
      <c r="O651" s="506"/>
      <c r="P651" s="506"/>
      <c r="Q651" s="506"/>
      <c r="R651" s="506"/>
      <c r="S651" s="506"/>
      <c r="T651" s="506"/>
      <c r="U651" s="506"/>
      <c r="V651" s="506"/>
      <c r="W651" s="506"/>
      <c r="X651" s="506"/>
      <c r="Y651" s="506"/>
      <c r="Z651" s="506"/>
      <c r="AA651" s="506"/>
      <c r="AB651" s="506"/>
      <c r="AC651" s="506"/>
      <c r="AD651" s="506"/>
      <c r="AE651" s="506"/>
    </row>
    <row r="652" ht="16.5" customHeight="1">
      <c r="A652" s="506"/>
      <c r="B652" s="506"/>
      <c r="C652" s="506"/>
      <c r="D652" s="506"/>
      <c r="E652" s="506"/>
      <c r="F652" s="506"/>
      <c r="G652" s="506"/>
      <c r="H652" s="506"/>
      <c r="I652" s="506"/>
      <c r="J652" s="506"/>
      <c r="K652" s="506"/>
      <c r="L652" s="506"/>
      <c r="M652" s="506"/>
      <c r="N652" s="506"/>
      <c r="O652" s="506"/>
      <c r="P652" s="506"/>
      <c r="Q652" s="506"/>
      <c r="R652" s="506"/>
      <c r="S652" s="506"/>
      <c r="T652" s="506"/>
      <c r="U652" s="506"/>
      <c r="V652" s="506"/>
      <c r="W652" s="506"/>
      <c r="X652" s="506"/>
      <c r="Y652" s="506"/>
      <c r="Z652" s="506"/>
      <c r="AA652" s="506"/>
      <c r="AB652" s="506"/>
      <c r="AC652" s="506"/>
      <c r="AD652" s="506"/>
      <c r="AE652" s="506"/>
    </row>
    <row r="653" ht="16.5" customHeight="1">
      <c r="A653" s="506"/>
      <c r="B653" s="506"/>
      <c r="C653" s="506"/>
      <c r="D653" s="506"/>
      <c r="E653" s="506"/>
      <c r="F653" s="506"/>
      <c r="G653" s="506"/>
      <c r="H653" s="506"/>
      <c r="I653" s="506"/>
      <c r="J653" s="506"/>
      <c r="K653" s="506"/>
      <c r="L653" s="506"/>
      <c r="M653" s="506"/>
      <c r="N653" s="506"/>
      <c r="O653" s="506"/>
      <c r="P653" s="506"/>
      <c r="Q653" s="506"/>
      <c r="R653" s="506"/>
      <c r="S653" s="506"/>
      <c r="T653" s="506"/>
      <c r="U653" s="506"/>
      <c r="V653" s="506"/>
      <c r="W653" s="506"/>
      <c r="X653" s="506"/>
      <c r="Y653" s="506"/>
      <c r="Z653" s="506"/>
      <c r="AA653" s="506"/>
      <c r="AB653" s="506"/>
      <c r="AC653" s="506"/>
      <c r="AD653" s="506"/>
      <c r="AE653" s="506"/>
    </row>
    <row r="654" ht="16.5" customHeight="1">
      <c r="A654" s="506"/>
      <c r="B654" s="506"/>
      <c r="C654" s="506"/>
      <c r="D654" s="506"/>
      <c r="E654" s="506"/>
      <c r="F654" s="506"/>
      <c r="G654" s="506"/>
      <c r="H654" s="506"/>
      <c r="I654" s="506"/>
      <c r="J654" s="506"/>
      <c r="K654" s="506"/>
      <c r="L654" s="506"/>
      <c r="M654" s="506"/>
      <c r="N654" s="506"/>
      <c r="O654" s="506"/>
      <c r="P654" s="506"/>
      <c r="Q654" s="506"/>
      <c r="R654" s="506"/>
      <c r="S654" s="506"/>
      <c r="T654" s="506"/>
      <c r="U654" s="506"/>
      <c r="V654" s="506"/>
      <c r="W654" s="506"/>
      <c r="X654" s="506"/>
      <c r="Y654" s="506"/>
      <c r="Z654" s="506"/>
      <c r="AA654" s="506"/>
      <c r="AB654" s="506"/>
      <c r="AC654" s="506"/>
      <c r="AD654" s="506"/>
      <c r="AE654" s="506"/>
    </row>
    <row r="655" ht="16.5" customHeight="1">
      <c r="A655" s="506"/>
      <c r="B655" s="506"/>
      <c r="C655" s="506"/>
      <c r="D655" s="506"/>
      <c r="E655" s="506"/>
      <c r="F655" s="506"/>
      <c r="G655" s="506"/>
      <c r="H655" s="506"/>
      <c r="I655" s="506"/>
      <c r="J655" s="506"/>
      <c r="K655" s="506"/>
      <c r="L655" s="506"/>
      <c r="M655" s="506"/>
      <c r="N655" s="506"/>
      <c r="O655" s="506"/>
      <c r="P655" s="506"/>
      <c r="Q655" s="506"/>
      <c r="R655" s="506"/>
      <c r="S655" s="506"/>
      <c r="T655" s="506"/>
      <c r="U655" s="506"/>
      <c r="V655" s="506"/>
      <c r="W655" s="506"/>
      <c r="X655" s="506"/>
      <c r="Y655" s="506"/>
      <c r="Z655" s="506"/>
      <c r="AA655" s="506"/>
      <c r="AB655" s="506"/>
      <c r="AC655" s="506"/>
      <c r="AD655" s="506"/>
      <c r="AE655" s="506"/>
    </row>
    <row r="656" ht="16.5" customHeight="1">
      <c r="A656" s="506"/>
      <c r="B656" s="506"/>
      <c r="C656" s="506"/>
      <c r="D656" s="506"/>
      <c r="E656" s="506"/>
      <c r="F656" s="506"/>
      <c r="G656" s="506"/>
      <c r="H656" s="506"/>
      <c r="I656" s="506"/>
      <c r="J656" s="506"/>
      <c r="K656" s="506"/>
      <c r="L656" s="506"/>
      <c r="M656" s="506"/>
      <c r="N656" s="506"/>
      <c r="O656" s="506"/>
      <c r="P656" s="506"/>
      <c r="Q656" s="506"/>
      <c r="R656" s="506"/>
      <c r="S656" s="506"/>
      <c r="T656" s="506"/>
      <c r="U656" s="506"/>
      <c r="V656" s="506"/>
      <c r="W656" s="506"/>
      <c r="X656" s="506"/>
      <c r="Y656" s="506"/>
      <c r="Z656" s="506"/>
      <c r="AA656" s="506"/>
      <c r="AB656" s="506"/>
      <c r="AC656" s="506"/>
      <c r="AD656" s="506"/>
      <c r="AE656" s="506"/>
    </row>
    <row r="657" ht="16.5" customHeight="1">
      <c r="A657" s="506"/>
      <c r="B657" s="506"/>
      <c r="C657" s="506"/>
      <c r="D657" s="506"/>
      <c r="E657" s="506"/>
      <c r="F657" s="506"/>
      <c r="G657" s="506"/>
      <c r="H657" s="506"/>
      <c r="I657" s="506"/>
      <c r="J657" s="506"/>
      <c r="K657" s="506"/>
      <c r="L657" s="506"/>
      <c r="M657" s="506"/>
      <c r="N657" s="506"/>
      <c r="O657" s="506"/>
      <c r="P657" s="506"/>
      <c r="Q657" s="506"/>
      <c r="R657" s="506"/>
      <c r="S657" s="506"/>
      <c r="T657" s="506"/>
      <c r="U657" s="506"/>
      <c r="V657" s="506"/>
      <c r="W657" s="506"/>
      <c r="X657" s="506"/>
      <c r="Y657" s="506"/>
      <c r="Z657" s="506"/>
      <c r="AA657" s="506"/>
      <c r="AB657" s="506"/>
      <c r="AC657" s="506"/>
      <c r="AD657" s="506"/>
      <c r="AE657" s="506"/>
    </row>
    <row r="658" ht="16.5" customHeight="1">
      <c r="A658" s="506"/>
      <c r="B658" s="506"/>
      <c r="C658" s="506"/>
      <c r="D658" s="506"/>
      <c r="E658" s="506"/>
      <c r="F658" s="506"/>
      <c r="G658" s="506"/>
      <c r="H658" s="506"/>
      <c r="I658" s="506"/>
      <c r="J658" s="506"/>
      <c r="K658" s="506"/>
      <c r="L658" s="506"/>
      <c r="M658" s="506"/>
      <c r="N658" s="506"/>
      <c r="O658" s="506"/>
      <c r="P658" s="506"/>
      <c r="Q658" s="506"/>
      <c r="R658" s="506"/>
      <c r="S658" s="506"/>
      <c r="T658" s="506"/>
      <c r="U658" s="506"/>
      <c r="V658" s="506"/>
      <c r="W658" s="506"/>
      <c r="X658" s="506"/>
      <c r="Y658" s="506"/>
      <c r="Z658" s="506"/>
      <c r="AA658" s="506"/>
      <c r="AB658" s="506"/>
      <c r="AC658" s="506"/>
      <c r="AD658" s="506"/>
      <c r="AE658" s="506"/>
    </row>
    <row r="659" ht="16.5" customHeight="1">
      <c r="A659" s="506"/>
      <c r="B659" s="506"/>
      <c r="C659" s="506"/>
      <c r="D659" s="506"/>
      <c r="E659" s="506"/>
      <c r="F659" s="506"/>
      <c r="G659" s="506"/>
      <c r="H659" s="506"/>
      <c r="I659" s="506"/>
      <c r="J659" s="506"/>
      <c r="K659" s="506"/>
      <c r="L659" s="506"/>
      <c r="M659" s="506"/>
      <c r="N659" s="506"/>
      <c r="O659" s="506"/>
      <c r="P659" s="506"/>
      <c r="Q659" s="506"/>
      <c r="R659" s="506"/>
      <c r="S659" s="506"/>
      <c r="T659" s="506"/>
      <c r="U659" s="506"/>
      <c r="V659" s="506"/>
      <c r="W659" s="506"/>
      <c r="X659" s="506"/>
      <c r="Y659" s="506"/>
      <c r="Z659" s="506"/>
      <c r="AA659" s="506"/>
      <c r="AB659" s="506"/>
      <c r="AC659" s="506"/>
      <c r="AD659" s="506"/>
      <c r="AE659" s="506"/>
    </row>
    <row r="660" ht="16.5" customHeight="1">
      <c r="A660" s="506"/>
      <c r="B660" s="506"/>
      <c r="C660" s="506"/>
      <c r="D660" s="506"/>
      <c r="E660" s="506"/>
      <c r="F660" s="506"/>
      <c r="G660" s="506"/>
      <c r="H660" s="506"/>
      <c r="I660" s="506"/>
      <c r="J660" s="506"/>
      <c r="K660" s="506"/>
      <c r="L660" s="506"/>
      <c r="M660" s="506"/>
      <c r="N660" s="506"/>
      <c r="O660" s="506"/>
      <c r="P660" s="506"/>
      <c r="Q660" s="506"/>
      <c r="R660" s="506"/>
      <c r="S660" s="506"/>
      <c r="T660" s="506"/>
      <c r="U660" s="506"/>
      <c r="V660" s="506"/>
      <c r="W660" s="506"/>
      <c r="X660" s="506"/>
      <c r="Y660" s="506"/>
      <c r="Z660" s="506"/>
      <c r="AA660" s="506"/>
      <c r="AB660" s="506"/>
      <c r="AC660" s="506"/>
      <c r="AD660" s="506"/>
      <c r="AE660" s="506"/>
    </row>
    <row r="661" ht="16.5" customHeight="1">
      <c r="A661" s="506"/>
      <c r="B661" s="506"/>
      <c r="C661" s="506"/>
      <c r="D661" s="506"/>
      <c r="E661" s="506"/>
      <c r="F661" s="506"/>
      <c r="G661" s="506"/>
      <c r="H661" s="506"/>
      <c r="I661" s="506"/>
      <c r="J661" s="506"/>
      <c r="K661" s="506"/>
      <c r="L661" s="506"/>
      <c r="M661" s="506"/>
      <c r="N661" s="506"/>
      <c r="O661" s="506"/>
      <c r="P661" s="506"/>
      <c r="Q661" s="506"/>
      <c r="R661" s="506"/>
      <c r="S661" s="506"/>
      <c r="T661" s="506"/>
      <c r="U661" s="506"/>
      <c r="V661" s="506"/>
      <c r="W661" s="506"/>
      <c r="X661" s="506"/>
      <c r="Y661" s="506"/>
      <c r="Z661" s="506"/>
      <c r="AA661" s="506"/>
      <c r="AB661" s="506"/>
      <c r="AC661" s="506"/>
      <c r="AD661" s="506"/>
      <c r="AE661" s="506"/>
    </row>
    <row r="662" ht="16.5" customHeight="1">
      <c r="A662" s="506"/>
      <c r="B662" s="506"/>
      <c r="C662" s="506"/>
      <c r="D662" s="506"/>
      <c r="E662" s="506"/>
      <c r="F662" s="506"/>
      <c r="G662" s="506"/>
      <c r="H662" s="506"/>
      <c r="I662" s="506"/>
      <c r="J662" s="506"/>
      <c r="K662" s="506"/>
      <c r="L662" s="506"/>
      <c r="M662" s="506"/>
      <c r="N662" s="506"/>
      <c r="O662" s="506"/>
      <c r="P662" s="506"/>
      <c r="Q662" s="506"/>
      <c r="R662" s="506"/>
      <c r="S662" s="506"/>
      <c r="T662" s="506"/>
      <c r="U662" s="506"/>
      <c r="V662" s="506"/>
      <c r="W662" s="506"/>
      <c r="X662" s="506"/>
      <c r="Y662" s="506"/>
      <c r="Z662" s="506"/>
      <c r="AA662" s="506"/>
      <c r="AB662" s="506"/>
      <c r="AC662" s="506"/>
      <c r="AD662" s="506"/>
      <c r="AE662" s="506"/>
    </row>
    <row r="663" ht="16.5" customHeight="1">
      <c r="A663" s="506"/>
      <c r="B663" s="506"/>
      <c r="C663" s="506"/>
      <c r="D663" s="506"/>
      <c r="E663" s="506"/>
      <c r="F663" s="506"/>
      <c r="G663" s="506"/>
      <c r="H663" s="506"/>
      <c r="I663" s="506"/>
      <c r="J663" s="506"/>
      <c r="K663" s="506"/>
      <c r="L663" s="506"/>
      <c r="M663" s="506"/>
      <c r="N663" s="506"/>
      <c r="O663" s="506"/>
      <c r="P663" s="506"/>
      <c r="Q663" s="506"/>
      <c r="R663" s="506"/>
      <c r="S663" s="506"/>
      <c r="T663" s="506"/>
      <c r="U663" s="506"/>
      <c r="V663" s="506"/>
      <c r="W663" s="506"/>
      <c r="X663" s="506"/>
      <c r="Y663" s="506"/>
      <c r="Z663" s="506"/>
      <c r="AA663" s="506"/>
      <c r="AB663" s="506"/>
      <c r="AC663" s="506"/>
      <c r="AD663" s="506"/>
      <c r="AE663" s="506"/>
    </row>
    <row r="664" ht="16.5" customHeight="1">
      <c r="A664" s="506"/>
      <c r="B664" s="506"/>
      <c r="C664" s="506"/>
      <c r="D664" s="506"/>
      <c r="E664" s="506"/>
      <c r="F664" s="506"/>
      <c r="G664" s="506"/>
      <c r="H664" s="506"/>
      <c r="I664" s="506"/>
      <c r="J664" s="506"/>
      <c r="K664" s="506"/>
      <c r="L664" s="506"/>
      <c r="M664" s="506"/>
      <c r="N664" s="506"/>
      <c r="O664" s="506"/>
      <c r="P664" s="506"/>
      <c r="Q664" s="506"/>
      <c r="R664" s="506"/>
      <c r="S664" s="506"/>
      <c r="T664" s="506"/>
      <c r="U664" s="506"/>
      <c r="V664" s="506"/>
      <c r="W664" s="506"/>
      <c r="X664" s="506"/>
      <c r="Y664" s="506"/>
      <c r="Z664" s="506"/>
      <c r="AA664" s="506"/>
      <c r="AB664" s="506"/>
      <c r="AC664" s="506"/>
      <c r="AD664" s="506"/>
      <c r="AE664" s="506"/>
    </row>
    <row r="665" ht="16.5" customHeight="1">
      <c r="A665" s="506"/>
      <c r="B665" s="506"/>
      <c r="C665" s="506"/>
      <c r="D665" s="506"/>
      <c r="E665" s="506"/>
      <c r="F665" s="506"/>
      <c r="G665" s="506"/>
      <c r="H665" s="506"/>
      <c r="I665" s="506"/>
      <c r="J665" s="506"/>
      <c r="K665" s="506"/>
      <c r="L665" s="506"/>
      <c r="M665" s="506"/>
      <c r="N665" s="506"/>
      <c r="O665" s="506"/>
      <c r="P665" s="506"/>
      <c r="Q665" s="506"/>
      <c r="R665" s="506"/>
      <c r="S665" s="506"/>
      <c r="T665" s="506"/>
      <c r="U665" s="506"/>
      <c r="V665" s="506"/>
      <c r="W665" s="506"/>
      <c r="X665" s="506"/>
      <c r="Y665" s="506"/>
      <c r="Z665" s="506"/>
      <c r="AA665" s="506"/>
      <c r="AB665" s="506"/>
      <c r="AC665" s="506"/>
      <c r="AD665" s="506"/>
      <c r="AE665" s="506"/>
    </row>
    <row r="666" ht="16.5" customHeight="1">
      <c r="A666" s="506"/>
      <c r="B666" s="506"/>
      <c r="C666" s="506"/>
      <c r="D666" s="506"/>
      <c r="E666" s="506"/>
      <c r="F666" s="506"/>
      <c r="G666" s="506"/>
      <c r="H666" s="506"/>
      <c r="I666" s="506"/>
      <c r="J666" s="506"/>
      <c r="K666" s="506"/>
      <c r="L666" s="506"/>
      <c r="M666" s="506"/>
      <c r="N666" s="506"/>
      <c r="O666" s="506"/>
      <c r="P666" s="506"/>
      <c r="Q666" s="506"/>
      <c r="R666" s="506"/>
      <c r="S666" s="506"/>
      <c r="T666" s="506"/>
      <c r="U666" s="506"/>
      <c r="V666" s="506"/>
      <c r="W666" s="506"/>
      <c r="X666" s="506"/>
      <c r="Y666" s="506"/>
      <c r="Z666" s="506"/>
      <c r="AA666" s="506"/>
      <c r="AB666" s="506"/>
      <c r="AC666" s="506"/>
      <c r="AD666" s="506"/>
      <c r="AE666" s="506"/>
    </row>
    <row r="667" ht="16.5" customHeight="1">
      <c r="A667" s="506"/>
      <c r="B667" s="506"/>
      <c r="C667" s="506"/>
      <c r="D667" s="506"/>
      <c r="E667" s="506"/>
      <c r="F667" s="506"/>
      <c r="G667" s="506"/>
      <c r="H667" s="506"/>
      <c r="I667" s="506"/>
      <c r="J667" s="506"/>
      <c r="K667" s="506"/>
      <c r="L667" s="506"/>
      <c r="M667" s="506"/>
      <c r="N667" s="506"/>
      <c r="O667" s="506"/>
      <c r="P667" s="506"/>
      <c r="Q667" s="506"/>
      <c r="R667" s="506"/>
      <c r="S667" s="506"/>
      <c r="T667" s="506"/>
      <c r="U667" s="506"/>
      <c r="V667" s="506"/>
      <c r="W667" s="506"/>
      <c r="X667" s="506"/>
      <c r="Y667" s="506"/>
      <c r="Z667" s="506"/>
      <c r="AA667" s="506"/>
      <c r="AB667" s="506"/>
      <c r="AC667" s="506"/>
      <c r="AD667" s="506"/>
      <c r="AE667" s="506"/>
    </row>
    <row r="668" ht="16.5" customHeight="1">
      <c r="A668" s="506"/>
      <c r="B668" s="506"/>
      <c r="C668" s="506"/>
      <c r="D668" s="506"/>
      <c r="E668" s="506"/>
      <c r="F668" s="506"/>
      <c r="G668" s="506"/>
      <c r="H668" s="506"/>
      <c r="I668" s="506"/>
      <c r="J668" s="506"/>
      <c r="K668" s="506"/>
      <c r="L668" s="506"/>
      <c r="M668" s="506"/>
      <c r="N668" s="506"/>
      <c r="O668" s="506"/>
      <c r="P668" s="506"/>
      <c r="Q668" s="506"/>
      <c r="R668" s="506"/>
      <c r="S668" s="506"/>
      <c r="T668" s="506"/>
      <c r="U668" s="506"/>
      <c r="V668" s="506"/>
      <c r="W668" s="506"/>
      <c r="X668" s="506"/>
      <c r="Y668" s="506"/>
      <c r="Z668" s="506"/>
      <c r="AA668" s="506"/>
      <c r="AB668" s="506"/>
      <c r="AC668" s="506"/>
      <c r="AD668" s="506"/>
      <c r="AE668" s="506"/>
    </row>
    <row r="669" ht="16.5" customHeight="1">
      <c r="A669" s="506"/>
      <c r="B669" s="506"/>
      <c r="C669" s="506"/>
      <c r="D669" s="506"/>
      <c r="E669" s="506"/>
      <c r="F669" s="506"/>
      <c r="G669" s="506"/>
      <c r="H669" s="506"/>
      <c r="I669" s="506"/>
      <c r="J669" s="506"/>
      <c r="K669" s="506"/>
      <c r="L669" s="506"/>
      <c r="M669" s="506"/>
      <c r="N669" s="506"/>
      <c r="O669" s="506"/>
      <c r="P669" s="506"/>
      <c r="Q669" s="506"/>
      <c r="R669" s="506"/>
      <c r="S669" s="506"/>
      <c r="T669" s="506"/>
      <c r="U669" s="506"/>
      <c r="V669" s="506"/>
      <c r="W669" s="506"/>
      <c r="X669" s="506"/>
      <c r="Y669" s="506"/>
      <c r="Z669" s="506"/>
      <c r="AA669" s="506"/>
      <c r="AB669" s="506"/>
      <c r="AC669" s="506"/>
      <c r="AD669" s="506"/>
      <c r="AE669" s="506"/>
    </row>
    <row r="670" ht="16.5" customHeight="1">
      <c r="A670" s="506"/>
      <c r="B670" s="506"/>
      <c r="C670" s="506"/>
      <c r="D670" s="506"/>
      <c r="E670" s="506"/>
      <c r="F670" s="506"/>
      <c r="G670" s="506"/>
      <c r="H670" s="506"/>
      <c r="I670" s="506"/>
      <c r="J670" s="506"/>
      <c r="K670" s="506"/>
      <c r="L670" s="506"/>
      <c r="M670" s="506"/>
      <c r="N670" s="506"/>
      <c r="O670" s="506"/>
      <c r="P670" s="506"/>
      <c r="Q670" s="506"/>
      <c r="R670" s="506"/>
      <c r="S670" s="506"/>
      <c r="T670" s="506"/>
      <c r="U670" s="506"/>
      <c r="V670" s="506"/>
      <c r="W670" s="506"/>
      <c r="X670" s="506"/>
      <c r="Y670" s="506"/>
      <c r="Z670" s="506"/>
      <c r="AA670" s="506"/>
      <c r="AB670" s="506"/>
      <c r="AC670" s="506"/>
      <c r="AD670" s="506"/>
      <c r="AE670" s="506"/>
    </row>
    <row r="671" ht="16.5" customHeight="1">
      <c r="A671" s="506"/>
      <c r="B671" s="506"/>
      <c r="C671" s="506"/>
      <c r="D671" s="506"/>
      <c r="E671" s="506"/>
      <c r="F671" s="506"/>
      <c r="G671" s="506"/>
      <c r="H671" s="506"/>
      <c r="I671" s="506"/>
      <c r="J671" s="506"/>
      <c r="K671" s="506"/>
      <c r="L671" s="506"/>
      <c r="M671" s="506"/>
      <c r="N671" s="506"/>
      <c r="O671" s="506"/>
      <c r="P671" s="506"/>
      <c r="Q671" s="506"/>
      <c r="R671" s="506"/>
      <c r="S671" s="506"/>
      <c r="T671" s="506"/>
      <c r="U671" s="506"/>
      <c r="V671" s="506"/>
      <c r="W671" s="506"/>
      <c r="X671" s="506"/>
      <c r="Y671" s="506"/>
      <c r="Z671" s="506"/>
      <c r="AA671" s="506"/>
      <c r="AB671" s="506"/>
      <c r="AC671" s="506"/>
      <c r="AD671" s="506"/>
      <c r="AE671" s="506"/>
    </row>
    <row r="672" ht="16.5" customHeight="1">
      <c r="A672" s="506"/>
      <c r="B672" s="506"/>
      <c r="C672" s="506"/>
      <c r="D672" s="506"/>
      <c r="E672" s="506"/>
      <c r="F672" s="506"/>
      <c r="G672" s="506"/>
      <c r="H672" s="506"/>
      <c r="I672" s="506"/>
      <c r="J672" s="506"/>
      <c r="K672" s="506"/>
      <c r="L672" s="506"/>
      <c r="M672" s="506"/>
      <c r="N672" s="506"/>
      <c r="O672" s="506"/>
      <c r="P672" s="506"/>
      <c r="Q672" s="506"/>
      <c r="R672" s="506"/>
      <c r="S672" s="506"/>
      <c r="T672" s="506"/>
      <c r="U672" s="506"/>
      <c r="V672" s="506"/>
      <c r="W672" s="506"/>
      <c r="X672" s="506"/>
      <c r="Y672" s="506"/>
      <c r="Z672" s="506"/>
      <c r="AA672" s="506"/>
      <c r="AB672" s="506"/>
      <c r="AC672" s="506"/>
      <c r="AD672" s="506"/>
      <c r="AE672" s="506"/>
    </row>
    <row r="673" ht="16.5" customHeight="1">
      <c r="A673" s="506"/>
      <c r="B673" s="506"/>
      <c r="C673" s="506"/>
      <c r="D673" s="506"/>
      <c r="E673" s="506"/>
      <c r="F673" s="506"/>
      <c r="G673" s="506"/>
      <c r="H673" s="506"/>
      <c r="I673" s="506"/>
      <c r="J673" s="506"/>
      <c r="K673" s="506"/>
      <c r="L673" s="506"/>
      <c r="M673" s="506"/>
      <c r="N673" s="506"/>
      <c r="O673" s="506"/>
      <c r="P673" s="506"/>
      <c r="Q673" s="506"/>
      <c r="R673" s="506"/>
      <c r="S673" s="506"/>
      <c r="T673" s="506"/>
      <c r="U673" s="506"/>
      <c r="V673" s="506"/>
      <c r="W673" s="506"/>
      <c r="X673" s="506"/>
      <c r="Y673" s="506"/>
      <c r="Z673" s="506"/>
      <c r="AA673" s="506"/>
      <c r="AB673" s="506"/>
      <c r="AC673" s="506"/>
      <c r="AD673" s="506"/>
      <c r="AE673" s="506"/>
    </row>
    <row r="674" ht="16.5" customHeight="1">
      <c r="A674" s="506"/>
      <c r="B674" s="506"/>
      <c r="C674" s="506"/>
      <c r="D674" s="506"/>
      <c r="E674" s="506"/>
      <c r="F674" s="506"/>
      <c r="G674" s="506"/>
      <c r="H674" s="506"/>
      <c r="I674" s="506"/>
      <c r="J674" s="506"/>
      <c r="K674" s="506"/>
      <c r="L674" s="506"/>
      <c r="M674" s="506"/>
      <c r="N674" s="506"/>
      <c r="O674" s="506"/>
      <c r="P674" s="506"/>
      <c r="Q674" s="506"/>
      <c r="R674" s="506"/>
      <c r="S674" s="506"/>
      <c r="T674" s="506"/>
      <c r="U674" s="506"/>
      <c r="V674" s="506"/>
      <c r="W674" s="506"/>
      <c r="X674" s="506"/>
      <c r="Y674" s="506"/>
      <c r="Z674" s="506"/>
      <c r="AA674" s="506"/>
      <c r="AB674" s="506"/>
      <c r="AC674" s="506"/>
      <c r="AD674" s="506"/>
      <c r="AE674" s="506"/>
    </row>
    <row r="675" ht="16.5" customHeight="1">
      <c r="A675" s="506"/>
      <c r="B675" s="506"/>
      <c r="C675" s="506"/>
      <c r="D675" s="506"/>
      <c r="E675" s="506"/>
      <c r="F675" s="506"/>
      <c r="G675" s="506"/>
      <c r="H675" s="506"/>
      <c r="I675" s="506"/>
      <c r="J675" s="506"/>
      <c r="K675" s="506"/>
      <c r="L675" s="506"/>
      <c r="M675" s="506"/>
      <c r="N675" s="506"/>
      <c r="O675" s="506"/>
      <c r="P675" s="506"/>
      <c r="Q675" s="506"/>
      <c r="R675" s="506"/>
      <c r="S675" s="506"/>
      <c r="T675" s="506"/>
      <c r="U675" s="506"/>
      <c r="V675" s="506"/>
      <c r="W675" s="506"/>
      <c r="X675" s="506"/>
      <c r="Y675" s="506"/>
      <c r="Z675" s="506"/>
      <c r="AA675" s="506"/>
      <c r="AB675" s="506"/>
      <c r="AC675" s="506"/>
      <c r="AD675" s="506"/>
      <c r="AE675" s="506"/>
    </row>
    <row r="676" ht="16.5" customHeight="1">
      <c r="A676" s="506"/>
      <c r="B676" s="506"/>
      <c r="C676" s="506"/>
      <c r="D676" s="506"/>
      <c r="E676" s="506"/>
      <c r="F676" s="506"/>
      <c r="G676" s="506"/>
      <c r="H676" s="506"/>
      <c r="I676" s="506"/>
      <c r="J676" s="506"/>
      <c r="K676" s="506"/>
      <c r="L676" s="506"/>
      <c r="M676" s="506"/>
      <c r="N676" s="506"/>
      <c r="O676" s="506"/>
      <c r="P676" s="506"/>
      <c r="Q676" s="506"/>
      <c r="R676" s="506"/>
      <c r="S676" s="506"/>
      <c r="T676" s="506"/>
      <c r="U676" s="506"/>
      <c r="V676" s="506"/>
      <c r="W676" s="506"/>
      <c r="X676" s="506"/>
      <c r="Y676" s="506"/>
      <c r="Z676" s="506"/>
      <c r="AA676" s="506"/>
      <c r="AB676" s="506"/>
      <c r="AC676" s="506"/>
      <c r="AD676" s="506"/>
      <c r="AE676" s="506"/>
    </row>
    <row r="677" ht="16.5" customHeight="1">
      <c r="A677" s="506"/>
      <c r="B677" s="506"/>
      <c r="C677" s="506"/>
      <c r="D677" s="506"/>
      <c r="E677" s="506"/>
      <c r="F677" s="506"/>
      <c r="G677" s="506"/>
      <c r="H677" s="506"/>
      <c r="I677" s="506"/>
      <c r="J677" s="506"/>
      <c r="K677" s="506"/>
      <c r="L677" s="506"/>
      <c r="M677" s="506"/>
      <c r="N677" s="506"/>
      <c r="O677" s="506"/>
      <c r="P677" s="506"/>
      <c r="Q677" s="506"/>
      <c r="R677" s="506"/>
      <c r="S677" s="506"/>
      <c r="T677" s="506"/>
      <c r="U677" s="506"/>
      <c r="V677" s="506"/>
      <c r="W677" s="506"/>
      <c r="X677" s="506"/>
      <c r="Y677" s="506"/>
      <c r="Z677" s="506"/>
      <c r="AA677" s="506"/>
      <c r="AB677" s="506"/>
      <c r="AC677" s="506"/>
      <c r="AD677" s="506"/>
      <c r="AE677" s="506"/>
    </row>
    <row r="678" ht="16.5" customHeight="1">
      <c r="A678" s="506"/>
      <c r="B678" s="506"/>
      <c r="C678" s="506"/>
      <c r="D678" s="506"/>
      <c r="E678" s="506"/>
      <c r="F678" s="506"/>
      <c r="G678" s="506"/>
      <c r="H678" s="506"/>
      <c r="I678" s="506"/>
      <c r="J678" s="506"/>
      <c r="K678" s="506"/>
      <c r="L678" s="506"/>
      <c r="M678" s="506"/>
      <c r="N678" s="506"/>
      <c r="O678" s="506"/>
      <c r="P678" s="506"/>
      <c r="Q678" s="506"/>
      <c r="R678" s="506"/>
      <c r="S678" s="506"/>
      <c r="T678" s="506"/>
      <c r="U678" s="506"/>
      <c r="V678" s="506"/>
      <c r="W678" s="506"/>
      <c r="X678" s="506"/>
      <c r="Y678" s="506"/>
      <c r="Z678" s="506"/>
      <c r="AA678" s="506"/>
      <c r="AB678" s="506"/>
      <c r="AC678" s="506"/>
      <c r="AD678" s="506"/>
      <c r="AE678" s="506"/>
    </row>
    <row r="679" ht="16.5" customHeight="1">
      <c r="A679" s="506"/>
      <c r="B679" s="506"/>
      <c r="C679" s="506"/>
      <c r="D679" s="506"/>
      <c r="E679" s="506"/>
      <c r="F679" s="506"/>
      <c r="G679" s="506"/>
      <c r="H679" s="506"/>
      <c r="I679" s="506"/>
      <c r="J679" s="506"/>
      <c r="K679" s="506"/>
      <c r="L679" s="506"/>
      <c r="M679" s="506"/>
      <c r="N679" s="506"/>
      <c r="O679" s="506"/>
      <c r="P679" s="506"/>
      <c r="Q679" s="506"/>
      <c r="R679" s="506"/>
      <c r="S679" s="506"/>
      <c r="T679" s="506"/>
      <c r="U679" s="506"/>
      <c r="V679" s="506"/>
      <c r="W679" s="506"/>
      <c r="X679" s="506"/>
      <c r="Y679" s="506"/>
      <c r="Z679" s="506"/>
      <c r="AA679" s="506"/>
      <c r="AB679" s="506"/>
      <c r="AC679" s="506"/>
      <c r="AD679" s="506"/>
      <c r="AE679" s="506"/>
    </row>
    <row r="680" ht="16.5" customHeight="1">
      <c r="A680" s="506"/>
      <c r="B680" s="506"/>
      <c r="C680" s="506"/>
      <c r="D680" s="506"/>
      <c r="E680" s="506"/>
      <c r="F680" s="506"/>
      <c r="G680" s="506"/>
      <c r="H680" s="506"/>
      <c r="I680" s="506"/>
      <c r="J680" s="506"/>
      <c r="K680" s="506"/>
      <c r="L680" s="506"/>
      <c r="M680" s="506"/>
      <c r="N680" s="506"/>
      <c r="O680" s="506"/>
      <c r="P680" s="506"/>
      <c r="Q680" s="506"/>
      <c r="R680" s="506"/>
      <c r="S680" s="506"/>
      <c r="T680" s="506"/>
      <c r="U680" s="506"/>
      <c r="V680" s="506"/>
      <c r="W680" s="506"/>
      <c r="X680" s="506"/>
      <c r="Y680" s="506"/>
      <c r="Z680" s="506"/>
      <c r="AA680" s="506"/>
      <c r="AB680" s="506"/>
      <c r="AC680" s="506"/>
      <c r="AD680" s="506"/>
      <c r="AE680" s="506"/>
    </row>
    <row r="681" ht="16.5" customHeight="1">
      <c r="A681" s="506"/>
      <c r="B681" s="506"/>
      <c r="C681" s="506"/>
      <c r="D681" s="506"/>
      <c r="E681" s="506"/>
      <c r="F681" s="506"/>
      <c r="G681" s="506"/>
      <c r="H681" s="506"/>
      <c r="I681" s="506"/>
      <c r="J681" s="506"/>
      <c r="K681" s="506"/>
      <c r="L681" s="506"/>
      <c r="M681" s="506"/>
      <c r="N681" s="506"/>
      <c r="O681" s="506"/>
      <c r="P681" s="506"/>
      <c r="Q681" s="506"/>
      <c r="R681" s="506"/>
      <c r="S681" s="506"/>
      <c r="T681" s="506"/>
      <c r="U681" s="506"/>
      <c r="V681" s="506"/>
      <c r="W681" s="506"/>
      <c r="X681" s="506"/>
      <c r="Y681" s="506"/>
      <c r="Z681" s="506"/>
      <c r="AA681" s="506"/>
      <c r="AB681" s="506"/>
      <c r="AC681" s="506"/>
      <c r="AD681" s="506"/>
      <c r="AE681" s="506"/>
    </row>
    <row r="682" ht="16.5" customHeight="1">
      <c r="A682" s="506"/>
      <c r="B682" s="506"/>
      <c r="C682" s="506"/>
      <c r="D682" s="506"/>
      <c r="E682" s="506"/>
      <c r="F682" s="506"/>
      <c r="G682" s="506"/>
      <c r="H682" s="506"/>
      <c r="I682" s="506"/>
      <c r="J682" s="506"/>
      <c r="K682" s="506"/>
      <c r="L682" s="506"/>
      <c r="M682" s="506"/>
      <c r="N682" s="506"/>
      <c r="O682" s="506"/>
      <c r="P682" s="506"/>
      <c r="Q682" s="506"/>
      <c r="R682" s="506"/>
      <c r="S682" s="506"/>
      <c r="T682" s="506"/>
      <c r="U682" s="506"/>
      <c r="V682" s="506"/>
      <c r="W682" s="506"/>
      <c r="X682" s="506"/>
      <c r="Y682" s="506"/>
      <c r="Z682" s="506"/>
      <c r="AA682" s="506"/>
      <c r="AB682" s="506"/>
      <c r="AC682" s="506"/>
      <c r="AD682" s="506"/>
      <c r="AE682" s="506"/>
    </row>
    <row r="683" ht="16.5" customHeight="1">
      <c r="A683" s="506"/>
      <c r="B683" s="506"/>
      <c r="C683" s="506"/>
      <c r="D683" s="506"/>
      <c r="E683" s="506"/>
      <c r="F683" s="506"/>
      <c r="G683" s="506"/>
      <c r="H683" s="506"/>
      <c r="I683" s="506"/>
      <c r="J683" s="506"/>
      <c r="K683" s="506"/>
      <c r="L683" s="506"/>
      <c r="M683" s="506"/>
      <c r="N683" s="506"/>
      <c r="O683" s="506"/>
      <c r="P683" s="506"/>
      <c r="Q683" s="506"/>
      <c r="R683" s="506"/>
      <c r="S683" s="506"/>
      <c r="T683" s="506"/>
      <c r="U683" s="506"/>
      <c r="V683" s="506"/>
      <c r="W683" s="506"/>
      <c r="X683" s="506"/>
      <c r="Y683" s="506"/>
      <c r="Z683" s="506"/>
      <c r="AA683" s="506"/>
      <c r="AB683" s="506"/>
      <c r="AC683" s="506"/>
      <c r="AD683" s="506"/>
      <c r="AE683" s="506"/>
    </row>
    <row r="684" ht="16.5" customHeight="1">
      <c r="A684" s="506"/>
      <c r="B684" s="506"/>
      <c r="C684" s="506"/>
      <c r="D684" s="506"/>
      <c r="E684" s="506"/>
      <c r="F684" s="506"/>
      <c r="G684" s="506"/>
      <c r="H684" s="506"/>
      <c r="I684" s="506"/>
      <c r="J684" s="506"/>
      <c r="K684" s="506"/>
      <c r="L684" s="506"/>
      <c r="M684" s="506"/>
      <c r="N684" s="506"/>
      <c r="O684" s="506"/>
      <c r="P684" s="506"/>
      <c r="Q684" s="506"/>
      <c r="R684" s="506"/>
      <c r="S684" s="506"/>
      <c r="T684" s="506"/>
      <c r="U684" s="506"/>
      <c r="V684" s="506"/>
      <c r="W684" s="506"/>
      <c r="X684" s="506"/>
      <c r="Y684" s="506"/>
      <c r="Z684" s="506"/>
      <c r="AA684" s="506"/>
      <c r="AB684" s="506"/>
      <c r="AC684" s="506"/>
      <c r="AD684" s="506"/>
      <c r="AE684" s="506"/>
    </row>
    <row r="685" ht="16.5" customHeight="1">
      <c r="A685" s="506"/>
      <c r="B685" s="506"/>
      <c r="C685" s="506"/>
      <c r="D685" s="506"/>
      <c r="E685" s="506"/>
      <c r="F685" s="506"/>
      <c r="G685" s="506"/>
      <c r="H685" s="506"/>
      <c r="I685" s="506"/>
      <c r="J685" s="506"/>
      <c r="K685" s="506"/>
      <c r="L685" s="506"/>
      <c r="M685" s="506"/>
      <c r="N685" s="506"/>
      <c r="O685" s="506"/>
      <c r="P685" s="506"/>
      <c r="Q685" s="506"/>
      <c r="R685" s="506"/>
      <c r="S685" s="506"/>
      <c r="T685" s="506"/>
      <c r="U685" s="506"/>
      <c r="V685" s="506"/>
      <c r="W685" s="506"/>
      <c r="X685" s="506"/>
      <c r="Y685" s="506"/>
      <c r="Z685" s="506"/>
      <c r="AA685" s="506"/>
      <c r="AB685" s="506"/>
      <c r="AC685" s="506"/>
      <c r="AD685" s="506"/>
      <c r="AE685" s="506"/>
    </row>
    <row r="686" ht="16.5" customHeight="1">
      <c r="A686" s="506"/>
      <c r="B686" s="506"/>
      <c r="C686" s="506"/>
      <c r="D686" s="506"/>
      <c r="E686" s="506"/>
      <c r="F686" s="506"/>
      <c r="G686" s="506"/>
      <c r="H686" s="506"/>
      <c r="I686" s="506"/>
      <c r="J686" s="506"/>
      <c r="K686" s="506"/>
      <c r="L686" s="506"/>
      <c r="M686" s="506"/>
      <c r="N686" s="506"/>
      <c r="O686" s="506"/>
      <c r="P686" s="506"/>
      <c r="Q686" s="506"/>
      <c r="R686" s="506"/>
      <c r="S686" s="506"/>
      <c r="T686" s="506"/>
      <c r="U686" s="506"/>
      <c r="V686" s="506"/>
      <c r="W686" s="506"/>
      <c r="X686" s="506"/>
      <c r="Y686" s="506"/>
      <c r="Z686" s="506"/>
      <c r="AA686" s="506"/>
      <c r="AB686" s="506"/>
      <c r="AC686" s="506"/>
      <c r="AD686" s="506"/>
      <c r="AE686" s="506"/>
    </row>
    <row r="687" ht="16.5" customHeight="1">
      <c r="A687" s="506"/>
      <c r="B687" s="506"/>
      <c r="C687" s="506"/>
      <c r="D687" s="506"/>
      <c r="E687" s="506"/>
      <c r="F687" s="506"/>
      <c r="G687" s="506"/>
      <c r="H687" s="506"/>
      <c r="I687" s="506"/>
      <c r="J687" s="506"/>
      <c r="K687" s="506"/>
      <c r="L687" s="506"/>
      <c r="M687" s="506"/>
      <c r="N687" s="506"/>
      <c r="O687" s="506"/>
      <c r="P687" s="506"/>
      <c r="Q687" s="506"/>
      <c r="R687" s="506"/>
      <c r="S687" s="506"/>
      <c r="T687" s="506"/>
      <c r="U687" s="506"/>
      <c r="V687" s="506"/>
      <c r="W687" s="506"/>
      <c r="X687" s="506"/>
      <c r="Y687" s="506"/>
      <c r="Z687" s="506"/>
      <c r="AA687" s="506"/>
      <c r="AB687" s="506"/>
      <c r="AC687" s="506"/>
      <c r="AD687" s="506"/>
      <c r="AE687" s="506"/>
    </row>
    <row r="688" ht="16.5" customHeight="1">
      <c r="A688" s="506"/>
      <c r="B688" s="506"/>
      <c r="C688" s="506"/>
      <c r="D688" s="506"/>
      <c r="E688" s="506"/>
      <c r="F688" s="506"/>
      <c r="G688" s="506"/>
      <c r="H688" s="506"/>
      <c r="I688" s="506"/>
      <c r="J688" s="506"/>
      <c r="K688" s="506"/>
      <c r="L688" s="506"/>
      <c r="M688" s="506"/>
      <c r="N688" s="506"/>
      <c r="O688" s="506"/>
      <c r="P688" s="506"/>
      <c r="Q688" s="506"/>
      <c r="R688" s="506"/>
      <c r="S688" s="506"/>
      <c r="T688" s="506"/>
      <c r="U688" s="506"/>
      <c r="V688" s="506"/>
      <c r="W688" s="506"/>
      <c r="X688" s="506"/>
      <c r="Y688" s="506"/>
      <c r="Z688" s="506"/>
      <c r="AA688" s="506"/>
      <c r="AB688" s="506"/>
      <c r="AC688" s="506"/>
      <c r="AD688" s="506"/>
      <c r="AE688" s="506"/>
    </row>
    <row r="689" ht="16.5" customHeight="1">
      <c r="A689" s="506"/>
      <c r="B689" s="506"/>
      <c r="C689" s="506"/>
      <c r="D689" s="506"/>
      <c r="E689" s="506"/>
      <c r="F689" s="506"/>
      <c r="G689" s="506"/>
      <c r="H689" s="506"/>
      <c r="I689" s="506"/>
      <c r="J689" s="506"/>
      <c r="K689" s="506"/>
      <c r="L689" s="506"/>
      <c r="M689" s="506"/>
      <c r="N689" s="506"/>
      <c r="O689" s="506"/>
      <c r="P689" s="506"/>
      <c r="Q689" s="506"/>
      <c r="R689" s="506"/>
      <c r="S689" s="506"/>
      <c r="T689" s="506"/>
      <c r="U689" s="506"/>
      <c r="V689" s="506"/>
      <c r="W689" s="506"/>
      <c r="X689" s="506"/>
      <c r="Y689" s="506"/>
      <c r="Z689" s="506"/>
      <c r="AA689" s="506"/>
      <c r="AB689" s="506"/>
      <c r="AC689" s="506"/>
      <c r="AD689" s="506"/>
      <c r="AE689" s="506"/>
    </row>
    <row r="690" ht="16.5" customHeight="1">
      <c r="A690" s="506"/>
      <c r="B690" s="506"/>
      <c r="C690" s="506"/>
      <c r="D690" s="506"/>
      <c r="E690" s="506"/>
      <c r="F690" s="506"/>
      <c r="G690" s="506"/>
      <c r="H690" s="506"/>
      <c r="I690" s="506"/>
      <c r="J690" s="506"/>
      <c r="K690" s="506"/>
      <c r="L690" s="506"/>
      <c r="M690" s="506"/>
      <c r="N690" s="506"/>
      <c r="O690" s="506"/>
      <c r="P690" s="506"/>
      <c r="Q690" s="506"/>
      <c r="R690" s="506"/>
      <c r="S690" s="506"/>
      <c r="T690" s="506"/>
      <c r="U690" s="506"/>
      <c r="V690" s="506"/>
      <c r="W690" s="506"/>
      <c r="X690" s="506"/>
      <c r="Y690" s="506"/>
      <c r="Z690" s="506"/>
      <c r="AA690" s="506"/>
      <c r="AB690" s="506"/>
      <c r="AC690" s="506"/>
      <c r="AD690" s="506"/>
      <c r="AE690" s="506"/>
    </row>
    <row r="691" ht="16.5" customHeight="1">
      <c r="A691" s="506"/>
      <c r="B691" s="506"/>
      <c r="C691" s="506"/>
      <c r="D691" s="506"/>
      <c r="E691" s="506"/>
      <c r="F691" s="506"/>
      <c r="G691" s="506"/>
      <c r="H691" s="506"/>
      <c r="I691" s="506"/>
      <c r="J691" s="506"/>
      <c r="K691" s="506"/>
      <c r="L691" s="506"/>
      <c r="M691" s="506"/>
      <c r="N691" s="506"/>
      <c r="O691" s="506"/>
      <c r="P691" s="506"/>
      <c r="Q691" s="506"/>
      <c r="R691" s="506"/>
      <c r="S691" s="506"/>
      <c r="T691" s="506"/>
      <c r="U691" s="506"/>
      <c r="V691" s="506"/>
      <c r="W691" s="506"/>
      <c r="X691" s="506"/>
      <c r="Y691" s="506"/>
      <c r="Z691" s="506"/>
      <c r="AA691" s="506"/>
      <c r="AB691" s="506"/>
      <c r="AC691" s="506"/>
      <c r="AD691" s="506"/>
      <c r="AE691" s="506"/>
    </row>
    <row r="692" ht="16.5" customHeight="1">
      <c r="A692" s="506"/>
      <c r="B692" s="506"/>
      <c r="C692" s="506"/>
      <c r="D692" s="506"/>
      <c r="E692" s="506"/>
      <c r="F692" s="506"/>
      <c r="G692" s="506"/>
      <c r="H692" s="506"/>
      <c r="I692" s="506"/>
      <c r="J692" s="506"/>
      <c r="K692" s="506"/>
      <c r="L692" s="506"/>
      <c r="M692" s="506"/>
      <c r="N692" s="506"/>
      <c r="O692" s="506"/>
      <c r="P692" s="506"/>
      <c r="Q692" s="506"/>
      <c r="R692" s="506"/>
      <c r="S692" s="506"/>
      <c r="T692" s="506"/>
      <c r="U692" s="506"/>
      <c r="V692" s="506"/>
      <c r="W692" s="506"/>
      <c r="X692" s="506"/>
      <c r="Y692" s="506"/>
      <c r="Z692" s="506"/>
      <c r="AA692" s="506"/>
      <c r="AB692" s="506"/>
      <c r="AC692" s="506"/>
      <c r="AD692" s="506"/>
      <c r="AE692" s="506"/>
    </row>
    <row r="693" ht="16.5" customHeight="1">
      <c r="A693" s="506"/>
      <c r="B693" s="506"/>
      <c r="C693" s="506"/>
      <c r="D693" s="506"/>
      <c r="E693" s="506"/>
      <c r="F693" s="506"/>
      <c r="G693" s="506"/>
      <c r="H693" s="506"/>
      <c r="I693" s="506"/>
      <c r="J693" s="506"/>
      <c r="K693" s="506"/>
      <c r="L693" s="506"/>
      <c r="M693" s="506"/>
      <c r="N693" s="506"/>
      <c r="O693" s="506"/>
      <c r="P693" s="506"/>
      <c r="Q693" s="506"/>
      <c r="R693" s="506"/>
      <c r="S693" s="506"/>
      <c r="T693" s="506"/>
      <c r="U693" s="506"/>
      <c r="V693" s="506"/>
      <c r="W693" s="506"/>
      <c r="X693" s="506"/>
      <c r="Y693" s="506"/>
      <c r="Z693" s="506"/>
      <c r="AA693" s="506"/>
      <c r="AB693" s="506"/>
      <c r="AC693" s="506"/>
      <c r="AD693" s="506"/>
      <c r="AE693" s="506"/>
    </row>
    <row r="694" ht="16.5" customHeight="1">
      <c r="A694" s="506"/>
      <c r="B694" s="506"/>
      <c r="C694" s="506"/>
      <c r="D694" s="506"/>
      <c r="E694" s="506"/>
      <c r="F694" s="506"/>
      <c r="G694" s="506"/>
      <c r="H694" s="506"/>
      <c r="I694" s="506"/>
      <c r="J694" s="506"/>
      <c r="K694" s="506"/>
      <c r="L694" s="506"/>
      <c r="M694" s="506"/>
      <c r="N694" s="506"/>
      <c r="O694" s="506"/>
      <c r="P694" s="506"/>
      <c r="Q694" s="506"/>
      <c r="R694" s="506"/>
      <c r="S694" s="506"/>
      <c r="T694" s="506"/>
      <c r="U694" s="506"/>
      <c r="V694" s="506"/>
      <c r="W694" s="506"/>
      <c r="X694" s="506"/>
      <c r="Y694" s="506"/>
      <c r="Z694" s="506"/>
      <c r="AA694" s="506"/>
      <c r="AB694" s="506"/>
      <c r="AC694" s="506"/>
      <c r="AD694" s="506"/>
      <c r="AE694" s="506"/>
    </row>
    <row r="695" ht="16.5" customHeight="1">
      <c r="A695" s="506"/>
      <c r="B695" s="506"/>
      <c r="C695" s="506"/>
      <c r="D695" s="506"/>
      <c r="E695" s="506"/>
      <c r="F695" s="506"/>
      <c r="G695" s="506"/>
      <c r="H695" s="506"/>
      <c r="I695" s="506"/>
      <c r="J695" s="506"/>
      <c r="K695" s="506"/>
      <c r="L695" s="506"/>
      <c r="M695" s="506"/>
      <c r="N695" s="506"/>
      <c r="O695" s="506"/>
      <c r="P695" s="506"/>
      <c r="Q695" s="506"/>
      <c r="R695" s="506"/>
      <c r="S695" s="506"/>
      <c r="T695" s="506"/>
      <c r="U695" s="506"/>
      <c r="V695" s="506"/>
      <c r="W695" s="506"/>
      <c r="X695" s="506"/>
      <c r="Y695" s="506"/>
      <c r="Z695" s="506"/>
      <c r="AA695" s="506"/>
      <c r="AB695" s="506"/>
      <c r="AC695" s="506"/>
      <c r="AD695" s="506"/>
      <c r="AE695" s="506"/>
    </row>
    <row r="696" ht="16.5" customHeight="1">
      <c r="A696" s="506"/>
      <c r="B696" s="506"/>
      <c r="C696" s="506"/>
      <c r="D696" s="506"/>
      <c r="E696" s="506"/>
      <c r="F696" s="506"/>
      <c r="G696" s="506"/>
      <c r="H696" s="506"/>
      <c r="I696" s="506"/>
      <c r="J696" s="506"/>
      <c r="K696" s="506"/>
      <c r="L696" s="506"/>
      <c r="M696" s="506"/>
      <c r="N696" s="506"/>
      <c r="O696" s="506"/>
      <c r="P696" s="506"/>
      <c r="Q696" s="506"/>
      <c r="R696" s="506"/>
      <c r="S696" s="506"/>
      <c r="T696" s="506"/>
      <c r="U696" s="506"/>
      <c r="V696" s="506"/>
      <c r="W696" s="506"/>
      <c r="X696" s="506"/>
      <c r="Y696" s="506"/>
      <c r="Z696" s="506"/>
      <c r="AA696" s="506"/>
      <c r="AB696" s="506"/>
      <c r="AC696" s="506"/>
      <c r="AD696" s="506"/>
      <c r="AE696" s="506"/>
    </row>
    <row r="697" ht="16.5" customHeight="1">
      <c r="A697" s="506"/>
      <c r="B697" s="506"/>
      <c r="C697" s="506"/>
      <c r="D697" s="506"/>
      <c r="E697" s="506"/>
      <c r="F697" s="506"/>
      <c r="G697" s="506"/>
      <c r="H697" s="506"/>
      <c r="I697" s="506"/>
      <c r="J697" s="506"/>
      <c r="K697" s="506"/>
      <c r="L697" s="506"/>
      <c r="M697" s="506"/>
      <c r="N697" s="506"/>
      <c r="O697" s="506"/>
      <c r="P697" s="506"/>
      <c r="Q697" s="506"/>
      <c r="R697" s="506"/>
      <c r="S697" s="506"/>
      <c r="T697" s="506"/>
      <c r="U697" s="506"/>
      <c r="V697" s="506"/>
      <c r="W697" s="506"/>
      <c r="X697" s="506"/>
      <c r="Y697" s="506"/>
      <c r="Z697" s="506"/>
      <c r="AA697" s="506"/>
      <c r="AB697" s="506"/>
      <c r="AC697" s="506"/>
      <c r="AD697" s="506"/>
      <c r="AE697" s="506"/>
    </row>
    <row r="698" ht="16.5" customHeight="1">
      <c r="A698" s="506"/>
      <c r="B698" s="506"/>
      <c r="C698" s="506"/>
      <c r="D698" s="506"/>
      <c r="E698" s="506"/>
      <c r="F698" s="506"/>
      <c r="G698" s="506"/>
      <c r="H698" s="506"/>
      <c r="I698" s="506"/>
      <c r="J698" s="506"/>
      <c r="K698" s="506"/>
      <c r="L698" s="506"/>
      <c r="M698" s="506"/>
      <c r="N698" s="506"/>
      <c r="O698" s="506"/>
      <c r="P698" s="506"/>
      <c r="Q698" s="506"/>
      <c r="R698" s="506"/>
      <c r="S698" s="506"/>
      <c r="T698" s="506"/>
      <c r="U698" s="506"/>
      <c r="V698" s="506"/>
      <c r="W698" s="506"/>
      <c r="X698" s="506"/>
      <c r="Y698" s="506"/>
      <c r="Z698" s="506"/>
      <c r="AA698" s="506"/>
      <c r="AB698" s="506"/>
      <c r="AC698" s="506"/>
      <c r="AD698" s="506"/>
      <c r="AE698" s="506"/>
    </row>
    <row r="699" ht="16.5" customHeight="1">
      <c r="A699" s="506"/>
      <c r="B699" s="506"/>
      <c r="C699" s="506"/>
      <c r="D699" s="506"/>
      <c r="E699" s="506"/>
      <c r="F699" s="506"/>
      <c r="G699" s="506"/>
      <c r="H699" s="506"/>
      <c r="I699" s="506"/>
      <c r="J699" s="506"/>
      <c r="K699" s="506"/>
      <c r="L699" s="506"/>
      <c r="M699" s="506"/>
      <c r="N699" s="506"/>
      <c r="O699" s="506"/>
      <c r="P699" s="506"/>
      <c r="Q699" s="506"/>
      <c r="R699" s="506"/>
      <c r="S699" s="506"/>
      <c r="T699" s="506"/>
      <c r="U699" s="506"/>
      <c r="V699" s="506"/>
      <c r="W699" s="506"/>
      <c r="X699" s="506"/>
      <c r="Y699" s="506"/>
      <c r="Z699" s="506"/>
      <c r="AA699" s="506"/>
      <c r="AB699" s="506"/>
      <c r="AC699" s="506"/>
      <c r="AD699" s="506"/>
      <c r="AE699" s="506"/>
    </row>
    <row r="700" ht="16.5" customHeight="1">
      <c r="A700" s="506"/>
      <c r="B700" s="506"/>
      <c r="C700" s="506"/>
      <c r="D700" s="506"/>
      <c r="E700" s="506"/>
      <c r="F700" s="506"/>
      <c r="G700" s="506"/>
      <c r="H700" s="506"/>
      <c r="I700" s="506"/>
      <c r="J700" s="506"/>
      <c r="K700" s="506"/>
      <c r="L700" s="506"/>
      <c r="M700" s="506"/>
      <c r="N700" s="506"/>
      <c r="O700" s="506"/>
      <c r="P700" s="506"/>
      <c r="Q700" s="506"/>
      <c r="R700" s="506"/>
      <c r="S700" s="506"/>
      <c r="T700" s="506"/>
      <c r="U700" s="506"/>
      <c r="V700" s="506"/>
      <c r="W700" s="506"/>
      <c r="X700" s="506"/>
      <c r="Y700" s="506"/>
      <c r="Z700" s="506"/>
      <c r="AA700" s="506"/>
      <c r="AB700" s="506"/>
      <c r="AC700" s="506"/>
      <c r="AD700" s="506"/>
      <c r="AE700" s="506"/>
    </row>
    <row r="701" ht="16.5" customHeight="1">
      <c r="A701" s="506"/>
      <c r="B701" s="506"/>
      <c r="C701" s="506"/>
      <c r="D701" s="506"/>
      <c r="E701" s="506"/>
      <c r="F701" s="506"/>
      <c r="G701" s="506"/>
      <c r="H701" s="506"/>
      <c r="I701" s="506"/>
      <c r="J701" s="506"/>
      <c r="K701" s="506"/>
      <c r="L701" s="506"/>
      <c r="M701" s="506"/>
      <c r="N701" s="506"/>
      <c r="O701" s="506"/>
      <c r="P701" s="506"/>
      <c r="Q701" s="506"/>
      <c r="R701" s="506"/>
      <c r="S701" s="506"/>
      <c r="T701" s="506"/>
      <c r="U701" s="506"/>
      <c r="V701" s="506"/>
      <c r="W701" s="506"/>
      <c r="X701" s="506"/>
      <c r="Y701" s="506"/>
      <c r="Z701" s="506"/>
      <c r="AA701" s="506"/>
      <c r="AB701" s="506"/>
      <c r="AC701" s="506"/>
      <c r="AD701" s="506"/>
      <c r="AE701" s="506"/>
    </row>
    <row r="702" ht="16.5" customHeight="1">
      <c r="A702" s="506"/>
      <c r="B702" s="506"/>
      <c r="C702" s="506"/>
      <c r="D702" s="506"/>
      <c r="E702" s="506"/>
      <c r="F702" s="506"/>
      <c r="G702" s="506"/>
      <c r="H702" s="506"/>
      <c r="I702" s="506"/>
      <c r="J702" s="506"/>
      <c r="K702" s="506"/>
      <c r="L702" s="506"/>
      <c r="M702" s="506"/>
      <c r="N702" s="506"/>
      <c r="O702" s="506"/>
      <c r="P702" s="506"/>
      <c r="Q702" s="506"/>
      <c r="R702" s="506"/>
      <c r="S702" s="506"/>
      <c r="T702" s="506"/>
      <c r="U702" s="506"/>
      <c r="V702" s="506"/>
      <c r="W702" s="506"/>
      <c r="X702" s="506"/>
      <c r="Y702" s="506"/>
      <c r="Z702" s="506"/>
      <c r="AA702" s="506"/>
      <c r="AB702" s="506"/>
      <c r="AC702" s="506"/>
      <c r="AD702" s="506"/>
      <c r="AE702" s="506"/>
    </row>
    <row r="703" ht="16.5" customHeight="1">
      <c r="A703" s="506"/>
      <c r="B703" s="506"/>
      <c r="C703" s="506"/>
      <c r="D703" s="506"/>
      <c r="E703" s="506"/>
      <c r="F703" s="506"/>
      <c r="G703" s="506"/>
      <c r="H703" s="506"/>
      <c r="I703" s="506"/>
      <c r="J703" s="506"/>
      <c r="K703" s="506"/>
      <c r="L703" s="506"/>
      <c r="M703" s="506"/>
      <c r="N703" s="506"/>
      <c r="O703" s="506"/>
      <c r="P703" s="506"/>
      <c r="Q703" s="506"/>
      <c r="R703" s="506"/>
      <c r="S703" s="506"/>
      <c r="T703" s="506"/>
      <c r="U703" s="506"/>
      <c r="V703" s="506"/>
      <c r="W703" s="506"/>
      <c r="X703" s="506"/>
      <c r="Y703" s="506"/>
      <c r="Z703" s="506"/>
      <c r="AA703" s="506"/>
      <c r="AB703" s="506"/>
      <c r="AC703" s="506"/>
      <c r="AD703" s="506"/>
      <c r="AE703" s="506"/>
    </row>
    <row r="704" ht="16.5" customHeight="1">
      <c r="A704" s="506"/>
      <c r="B704" s="506"/>
      <c r="C704" s="506"/>
      <c r="D704" s="506"/>
      <c r="E704" s="506"/>
      <c r="F704" s="506"/>
      <c r="G704" s="506"/>
      <c r="H704" s="506"/>
      <c r="I704" s="506"/>
      <c r="J704" s="506"/>
      <c r="K704" s="506"/>
      <c r="L704" s="506"/>
      <c r="M704" s="506"/>
      <c r="N704" s="506"/>
      <c r="O704" s="506"/>
      <c r="P704" s="506"/>
      <c r="Q704" s="506"/>
      <c r="R704" s="506"/>
      <c r="S704" s="506"/>
      <c r="T704" s="506"/>
      <c r="U704" s="506"/>
      <c r="V704" s="506"/>
      <c r="W704" s="506"/>
      <c r="X704" s="506"/>
      <c r="Y704" s="506"/>
      <c r="Z704" s="506"/>
      <c r="AA704" s="506"/>
      <c r="AB704" s="506"/>
      <c r="AC704" s="506"/>
      <c r="AD704" s="506"/>
      <c r="AE704" s="506"/>
    </row>
    <row r="705" ht="16.5" customHeight="1">
      <c r="A705" s="506"/>
      <c r="B705" s="506"/>
      <c r="C705" s="506"/>
      <c r="D705" s="506"/>
      <c r="E705" s="506"/>
      <c r="F705" s="506"/>
      <c r="G705" s="506"/>
      <c r="H705" s="506"/>
      <c r="I705" s="506"/>
      <c r="J705" s="506"/>
      <c r="K705" s="506"/>
      <c r="L705" s="506"/>
      <c r="M705" s="506"/>
      <c r="N705" s="506"/>
      <c r="O705" s="506"/>
      <c r="P705" s="506"/>
      <c r="Q705" s="506"/>
      <c r="R705" s="506"/>
      <c r="S705" s="506"/>
      <c r="T705" s="506"/>
      <c r="U705" s="506"/>
      <c r="V705" s="506"/>
      <c r="W705" s="506"/>
      <c r="X705" s="506"/>
      <c r="Y705" s="506"/>
      <c r="Z705" s="506"/>
      <c r="AA705" s="506"/>
      <c r="AB705" s="506"/>
      <c r="AC705" s="506"/>
      <c r="AD705" s="506"/>
      <c r="AE705" s="506"/>
    </row>
    <row r="706" ht="16.5" customHeight="1">
      <c r="A706" s="506"/>
      <c r="B706" s="506"/>
      <c r="C706" s="506"/>
      <c r="D706" s="506"/>
      <c r="E706" s="506"/>
      <c r="F706" s="506"/>
      <c r="G706" s="506"/>
      <c r="H706" s="506"/>
      <c r="I706" s="506"/>
      <c r="J706" s="506"/>
      <c r="K706" s="506"/>
      <c r="L706" s="506"/>
      <c r="M706" s="506"/>
      <c r="N706" s="506"/>
      <c r="O706" s="506"/>
      <c r="P706" s="506"/>
      <c r="Q706" s="506"/>
      <c r="R706" s="506"/>
      <c r="S706" s="506"/>
      <c r="T706" s="506"/>
      <c r="U706" s="506"/>
      <c r="V706" s="506"/>
      <c r="W706" s="506"/>
      <c r="X706" s="506"/>
      <c r="Y706" s="506"/>
      <c r="Z706" s="506"/>
      <c r="AA706" s="506"/>
      <c r="AB706" s="506"/>
      <c r="AC706" s="506"/>
      <c r="AD706" s="506"/>
      <c r="AE706" s="506"/>
    </row>
    <row r="707" ht="16.5" customHeight="1">
      <c r="A707" s="506"/>
      <c r="B707" s="506"/>
      <c r="C707" s="506"/>
      <c r="D707" s="506"/>
      <c r="E707" s="506"/>
      <c r="F707" s="506"/>
      <c r="G707" s="506"/>
      <c r="H707" s="506"/>
      <c r="I707" s="506"/>
      <c r="J707" s="506"/>
      <c r="K707" s="506"/>
      <c r="L707" s="506"/>
      <c r="M707" s="506"/>
      <c r="N707" s="506"/>
      <c r="O707" s="506"/>
      <c r="P707" s="506"/>
      <c r="Q707" s="506"/>
      <c r="R707" s="506"/>
      <c r="S707" s="506"/>
      <c r="T707" s="506"/>
      <c r="U707" s="506"/>
      <c r="V707" s="506"/>
      <c r="W707" s="506"/>
      <c r="X707" s="506"/>
      <c r="Y707" s="506"/>
      <c r="Z707" s="506"/>
      <c r="AA707" s="506"/>
      <c r="AB707" s="506"/>
      <c r="AC707" s="506"/>
      <c r="AD707" s="506"/>
      <c r="AE707" s="506"/>
    </row>
    <row r="708" ht="16.5" customHeight="1">
      <c r="A708" s="506"/>
      <c r="B708" s="506"/>
      <c r="C708" s="506"/>
      <c r="D708" s="506"/>
      <c r="E708" s="506"/>
      <c r="F708" s="506"/>
      <c r="G708" s="506"/>
      <c r="H708" s="506"/>
      <c r="I708" s="506"/>
      <c r="J708" s="506"/>
      <c r="K708" s="506"/>
      <c r="L708" s="506"/>
      <c r="M708" s="506"/>
      <c r="N708" s="506"/>
      <c r="O708" s="506"/>
      <c r="P708" s="506"/>
      <c r="Q708" s="506"/>
      <c r="R708" s="506"/>
      <c r="S708" s="506"/>
      <c r="T708" s="506"/>
      <c r="U708" s="506"/>
      <c r="V708" s="506"/>
      <c r="W708" s="506"/>
      <c r="X708" s="506"/>
      <c r="Y708" s="506"/>
      <c r="Z708" s="506"/>
      <c r="AA708" s="506"/>
      <c r="AB708" s="506"/>
      <c r="AC708" s="506"/>
      <c r="AD708" s="506"/>
      <c r="AE708" s="506"/>
    </row>
    <row r="709" ht="16.5" customHeight="1">
      <c r="A709" s="506"/>
      <c r="B709" s="506"/>
      <c r="C709" s="506"/>
      <c r="D709" s="506"/>
      <c r="E709" s="506"/>
      <c r="F709" s="506"/>
      <c r="G709" s="506"/>
      <c r="H709" s="506"/>
      <c r="I709" s="506"/>
      <c r="J709" s="506"/>
      <c r="K709" s="506"/>
      <c r="L709" s="506"/>
      <c r="M709" s="506"/>
      <c r="N709" s="506"/>
      <c r="O709" s="506"/>
      <c r="P709" s="506"/>
      <c r="Q709" s="506"/>
      <c r="R709" s="506"/>
      <c r="S709" s="506"/>
      <c r="T709" s="506"/>
      <c r="U709" s="506"/>
      <c r="V709" s="506"/>
      <c r="W709" s="506"/>
      <c r="X709" s="506"/>
      <c r="Y709" s="506"/>
      <c r="Z709" s="506"/>
      <c r="AA709" s="506"/>
      <c r="AB709" s="506"/>
      <c r="AC709" s="506"/>
      <c r="AD709" s="506"/>
      <c r="AE709" s="506"/>
    </row>
    <row r="710" ht="16.5" customHeight="1">
      <c r="A710" s="506"/>
      <c r="B710" s="506"/>
      <c r="C710" s="506"/>
      <c r="D710" s="506"/>
      <c r="E710" s="506"/>
      <c r="F710" s="506"/>
      <c r="G710" s="506"/>
      <c r="H710" s="506"/>
      <c r="I710" s="506"/>
      <c r="J710" s="506"/>
      <c r="K710" s="506"/>
      <c r="L710" s="506"/>
      <c r="M710" s="506"/>
      <c r="N710" s="506"/>
      <c r="O710" s="506"/>
      <c r="P710" s="506"/>
      <c r="Q710" s="506"/>
      <c r="R710" s="506"/>
      <c r="S710" s="506"/>
      <c r="T710" s="506"/>
      <c r="U710" s="506"/>
      <c r="V710" s="506"/>
      <c r="W710" s="506"/>
      <c r="X710" s="506"/>
      <c r="Y710" s="506"/>
      <c r="Z710" s="506"/>
      <c r="AA710" s="506"/>
      <c r="AB710" s="506"/>
      <c r="AC710" s="506"/>
      <c r="AD710" s="506"/>
      <c r="AE710" s="506"/>
    </row>
    <row r="711" ht="16.5" customHeight="1">
      <c r="A711" s="506"/>
      <c r="B711" s="506"/>
      <c r="C711" s="506"/>
      <c r="D711" s="506"/>
      <c r="E711" s="506"/>
      <c r="F711" s="506"/>
      <c r="G711" s="506"/>
      <c r="H711" s="506"/>
      <c r="I711" s="506"/>
      <c r="J711" s="506"/>
      <c r="K711" s="506"/>
      <c r="L711" s="506"/>
      <c r="M711" s="506"/>
      <c r="N711" s="506"/>
      <c r="O711" s="506"/>
      <c r="P711" s="506"/>
      <c r="Q711" s="506"/>
      <c r="R711" s="506"/>
      <c r="S711" s="506"/>
      <c r="T711" s="506"/>
      <c r="U711" s="506"/>
      <c r="V711" s="506"/>
      <c r="W711" s="506"/>
      <c r="X711" s="506"/>
      <c r="Y711" s="506"/>
      <c r="Z711" s="506"/>
      <c r="AA711" s="506"/>
      <c r="AB711" s="506"/>
      <c r="AC711" s="506"/>
      <c r="AD711" s="506"/>
      <c r="AE711" s="506"/>
    </row>
    <row r="712" ht="16.5" customHeight="1">
      <c r="A712" s="506"/>
      <c r="B712" s="506"/>
      <c r="C712" s="506"/>
      <c r="D712" s="506"/>
      <c r="E712" s="506"/>
      <c r="F712" s="506"/>
      <c r="G712" s="506"/>
      <c r="H712" s="506"/>
      <c r="I712" s="506"/>
      <c r="J712" s="506"/>
      <c r="K712" s="506"/>
      <c r="L712" s="506"/>
      <c r="M712" s="506"/>
      <c r="N712" s="506"/>
      <c r="O712" s="506"/>
      <c r="P712" s="506"/>
      <c r="Q712" s="506"/>
      <c r="R712" s="506"/>
      <c r="S712" s="506"/>
      <c r="T712" s="506"/>
      <c r="U712" s="506"/>
      <c r="V712" s="506"/>
      <c r="W712" s="506"/>
      <c r="X712" s="506"/>
      <c r="Y712" s="506"/>
      <c r="Z712" s="506"/>
      <c r="AA712" s="506"/>
      <c r="AB712" s="506"/>
      <c r="AC712" s="506"/>
      <c r="AD712" s="506"/>
      <c r="AE712" s="506"/>
    </row>
    <row r="713" ht="16.5" customHeight="1">
      <c r="A713" s="506"/>
      <c r="B713" s="506"/>
      <c r="C713" s="506"/>
      <c r="D713" s="506"/>
      <c r="E713" s="506"/>
      <c r="F713" s="506"/>
      <c r="G713" s="506"/>
      <c r="H713" s="506"/>
      <c r="I713" s="506"/>
      <c r="J713" s="506"/>
      <c r="K713" s="506"/>
      <c r="L713" s="506"/>
      <c r="M713" s="506"/>
      <c r="N713" s="506"/>
      <c r="O713" s="506"/>
      <c r="P713" s="506"/>
      <c r="Q713" s="506"/>
      <c r="R713" s="506"/>
      <c r="S713" s="506"/>
      <c r="T713" s="506"/>
      <c r="U713" s="506"/>
      <c r="V713" s="506"/>
      <c r="W713" s="506"/>
      <c r="X713" s="506"/>
      <c r="Y713" s="506"/>
      <c r="Z713" s="506"/>
      <c r="AA713" s="506"/>
      <c r="AB713" s="506"/>
      <c r="AC713" s="506"/>
      <c r="AD713" s="506"/>
      <c r="AE713" s="506"/>
    </row>
    <row r="714" ht="16.5" customHeight="1">
      <c r="A714" s="506"/>
      <c r="B714" s="506"/>
      <c r="C714" s="506"/>
      <c r="D714" s="506"/>
      <c r="E714" s="506"/>
      <c r="F714" s="506"/>
      <c r="G714" s="506"/>
      <c r="H714" s="506"/>
      <c r="I714" s="506"/>
      <c r="J714" s="506"/>
      <c r="K714" s="506"/>
      <c r="L714" s="506"/>
      <c r="M714" s="506"/>
      <c r="N714" s="506"/>
      <c r="O714" s="506"/>
      <c r="P714" s="506"/>
      <c r="Q714" s="506"/>
      <c r="R714" s="506"/>
      <c r="S714" s="506"/>
      <c r="T714" s="506"/>
      <c r="U714" s="506"/>
      <c r="V714" s="506"/>
      <c r="W714" s="506"/>
      <c r="X714" s="506"/>
      <c r="Y714" s="506"/>
      <c r="Z714" s="506"/>
      <c r="AA714" s="506"/>
      <c r="AB714" s="506"/>
      <c r="AC714" s="506"/>
      <c r="AD714" s="506"/>
      <c r="AE714" s="506"/>
    </row>
    <row r="715" ht="16.5" customHeight="1">
      <c r="A715" s="506"/>
      <c r="B715" s="506"/>
      <c r="C715" s="506"/>
      <c r="D715" s="506"/>
      <c r="E715" s="506"/>
      <c r="F715" s="506"/>
      <c r="G715" s="506"/>
      <c r="H715" s="506"/>
      <c r="I715" s="506"/>
      <c r="J715" s="506"/>
      <c r="K715" s="506"/>
      <c r="L715" s="506"/>
      <c r="M715" s="506"/>
      <c r="N715" s="506"/>
      <c r="O715" s="506"/>
      <c r="P715" s="506"/>
      <c r="Q715" s="506"/>
      <c r="R715" s="506"/>
      <c r="S715" s="506"/>
      <c r="T715" s="506"/>
      <c r="U715" s="506"/>
      <c r="V715" s="506"/>
      <c r="W715" s="506"/>
      <c r="X715" s="506"/>
      <c r="Y715" s="506"/>
      <c r="Z715" s="506"/>
      <c r="AA715" s="506"/>
      <c r="AB715" s="506"/>
      <c r="AC715" s="506"/>
      <c r="AD715" s="506"/>
      <c r="AE715" s="506"/>
    </row>
    <row r="716" ht="16.5" customHeight="1">
      <c r="A716" s="506"/>
      <c r="B716" s="506"/>
      <c r="C716" s="506"/>
      <c r="D716" s="506"/>
      <c r="E716" s="506"/>
      <c r="F716" s="506"/>
      <c r="G716" s="506"/>
      <c r="H716" s="506"/>
      <c r="I716" s="506"/>
      <c r="J716" s="506"/>
      <c r="K716" s="506"/>
      <c r="L716" s="506"/>
      <c r="M716" s="506"/>
      <c r="N716" s="506"/>
      <c r="O716" s="506"/>
      <c r="P716" s="506"/>
      <c r="Q716" s="506"/>
      <c r="R716" s="506"/>
      <c r="S716" s="506"/>
      <c r="T716" s="506"/>
      <c r="U716" s="506"/>
      <c r="V716" s="506"/>
      <c r="W716" s="506"/>
      <c r="X716" s="506"/>
      <c r="Y716" s="506"/>
      <c r="Z716" s="506"/>
      <c r="AA716" s="506"/>
      <c r="AB716" s="506"/>
      <c r="AC716" s="506"/>
      <c r="AD716" s="506"/>
      <c r="AE716" s="506"/>
    </row>
    <row r="717" ht="16.5" customHeight="1">
      <c r="A717" s="506"/>
      <c r="B717" s="506"/>
      <c r="C717" s="506"/>
      <c r="D717" s="506"/>
      <c r="E717" s="506"/>
      <c r="F717" s="506"/>
      <c r="G717" s="506"/>
      <c r="H717" s="506"/>
      <c r="I717" s="506"/>
      <c r="J717" s="506"/>
      <c r="K717" s="506"/>
      <c r="L717" s="506"/>
      <c r="M717" s="506"/>
      <c r="N717" s="506"/>
      <c r="O717" s="506"/>
      <c r="P717" s="506"/>
      <c r="Q717" s="506"/>
      <c r="R717" s="506"/>
      <c r="S717" s="506"/>
      <c r="T717" s="506"/>
      <c r="U717" s="506"/>
      <c r="V717" s="506"/>
      <c r="W717" s="506"/>
      <c r="X717" s="506"/>
      <c r="Y717" s="506"/>
      <c r="Z717" s="506"/>
      <c r="AA717" s="506"/>
      <c r="AB717" s="506"/>
      <c r="AC717" s="506"/>
      <c r="AD717" s="506"/>
      <c r="AE717" s="506"/>
    </row>
    <row r="718" ht="16.5" customHeight="1">
      <c r="A718" s="506"/>
      <c r="B718" s="506"/>
      <c r="C718" s="506"/>
      <c r="D718" s="506"/>
      <c r="E718" s="506"/>
      <c r="F718" s="506"/>
      <c r="G718" s="506"/>
      <c r="H718" s="506"/>
      <c r="I718" s="506"/>
      <c r="J718" s="506"/>
      <c r="K718" s="506"/>
      <c r="L718" s="506"/>
      <c r="M718" s="506"/>
      <c r="N718" s="506"/>
      <c r="O718" s="506"/>
      <c r="P718" s="506"/>
      <c r="Q718" s="506"/>
      <c r="R718" s="506"/>
      <c r="S718" s="506"/>
      <c r="T718" s="506"/>
      <c r="U718" s="506"/>
      <c r="V718" s="506"/>
      <c r="W718" s="506"/>
      <c r="X718" s="506"/>
      <c r="Y718" s="506"/>
      <c r="Z718" s="506"/>
      <c r="AA718" s="506"/>
      <c r="AB718" s="506"/>
      <c r="AC718" s="506"/>
      <c r="AD718" s="506"/>
      <c r="AE718" s="506"/>
    </row>
    <row r="719" ht="16.5" customHeight="1">
      <c r="A719" s="506"/>
      <c r="B719" s="506"/>
      <c r="C719" s="506"/>
      <c r="D719" s="506"/>
      <c r="E719" s="506"/>
      <c r="F719" s="506"/>
      <c r="G719" s="506"/>
      <c r="H719" s="506"/>
      <c r="I719" s="506"/>
      <c r="J719" s="506"/>
      <c r="K719" s="506"/>
      <c r="L719" s="506"/>
      <c r="M719" s="506"/>
      <c r="N719" s="506"/>
      <c r="O719" s="506"/>
      <c r="P719" s="506"/>
      <c r="Q719" s="506"/>
      <c r="R719" s="506"/>
      <c r="S719" s="506"/>
      <c r="T719" s="506"/>
      <c r="U719" s="506"/>
      <c r="V719" s="506"/>
      <c r="W719" s="506"/>
      <c r="X719" s="506"/>
      <c r="Y719" s="506"/>
      <c r="Z719" s="506"/>
      <c r="AA719" s="506"/>
      <c r="AB719" s="506"/>
      <c r="AC719" s="506"/>
      <c r="AD719" s="506"/>
      <c r="AE719" s="506"/>
    </row>
    <row r="720" ht="16.5" customHeight="1">
      <c r="A720" s="506"/>
      <c r="B720" s="506"/>
      <c r="C720" s="506"/>
      <c r="D720" s="506"/>
      <c r="E720" s="506"/>
      <c r="F720" s="506"/>
      <c r="G720" s="506"/>
      <c r="H720" s="506"/>
      <c r="I720" s="506"/>
      <c r="J720" s="506"/>
      <c r="K720" s="506"/>
      <c r="L720" s="506"/>
      <c r="M720" s="506"/>
      <c r="N720" s="506"/>
      <c r="O720" s="506"/>
      <c r="P720" s="506"/>
      <c r="Q720" s="506"/>
      <c r="R720" s="506"/>
      <c r="S720" s="506"/>
      <c r="T720" s="506"/>
      <c r="U720" s="506"/>
      <c r="V720" s="506"/>
      <c r="W720" s="506"/>
      <c r="X720" s="506"/>
      <c r="Y720" s="506"/>
      <c r="Z720" s="506"/>
      <c r="AA720" s="506"/>
      <c r="AB720" s="506"/>
      <c r="AC720" s="506"/>
      <c r="AD720" s="506"/>
      <c r="AE720" s="506"/>
    </row>
    <row r="721" ht="16.5" customHeight="1">
      <c r="A721" s="506"/>
      <c r="B721" s="506"/>
      <c r="C721" s="506"/>
      <c r="D721" s="506"/>
      <c r="E721" s="506"/>
      <c r="F721" s="506"/>
      <c r="G721" s="506"/>
      <c r="H721" s="506"/>
      <c r="I721" s="506"/>
      <c r="J721" s="506"/>
      <c r="K721" s="506"/>
      <c r="L721" s="506"/>
      <c r="M721" s="506"/>
      <c r="N721" s="506"/>
      <c r="O721" s="506"/>
      <c r="P721" s="506"/>
      <c r="Q721" s="506"/>
      <c r="R721" s="506"/>
      <c r="S721" s="506"/>
      <c r="T721" s="506"/>
      <c r="U721" s="506"/>
      <c r="V721" s="506"/>
      <c r="W721" s="506"/>
      <c r="X721" s="506"/>
      <c r="Y721" s="506"/>
      <c r="Z721" s="506"/>
      <c r="AA721" s="506"/>
      <c r="AB721" s="506"/>
      <c r="AC721" s="506"/>
      <c r="AD721" s="506"/>
      <c r="AE721" s="506"/>
    </row>
    <row r="722" ht="16.5" customHeight="1">
      <c r="A722" s="506"/>
      <c r="B722" s="506"/>
      <c r="C722" s="506"/>
      <c r="D722" s="506"/>
      <c r="E722" s="506"/>
      <c r="F722" s="506"/>
      <c r="G722" s="506"/>
      <c r="H722" s="506"/>
      <c r="I722" s="506"/>
      <c r="J722" s="506"/>
      <c r="K722" s="506"/>
      <c r="L722" s="506"/>
      <c r="M722" s="506"/>
      <c r="N722" s="506"/>
      <c r="O722" s="506"/>
      <c r="P722" s="506"/>
      <c r="Q722" s="506"/>
      <c r="R722" s="506"/>
      <c r="S722" s="506"/>
      <c r="T722" s="506"/>
      <c r="U722" s="506"/>
      <c r="V722" s="506"/>
      <c r="W722" s="506"/>
      <c r="X722" s="506"/>
      <c r="Y722" s="506"/>
      <c r="Z722" s="506"/>
      <c r="AA722" s="506"/>
      <c r="AB722" s="506"/>
      <c r="AC722" s="506"/>
      <c r="AD722" s="506"/>
      <c r="AE722" s="506"/>
    </row>
    <row r="723" ht="16.5" customHeight="1">
      <c r="A723" s="506"/>
      <c r="B723" s="506"/>
      <c r="C723" s="506"/>
      <c r="D723" s="506"/>
      <c r="E723" s="506"/>
      <c r="F723" s="506"/>
      <c r="G723" s="506"/>
      <c r="H723" s="506"/>
      <c r="I723" s="506"/>
      <c r="J723" s="506"/>
      <c r="K723" s="506"/>
      <c r="L723" s="506"/>
      <c r="M723" s="506"/>
      <c r="N723" s="506"/>
      <c r="O723" s="506"/>
      <c r="P723" s="506"/>
      <c r="Q723" s="506"/>
      <c r="R723" s="506"/>
      <c r="S723" s="506"/>
      <c r="T723" s="506"/>
      <c r="U723" s="506"/>
      <c r="V723" s="506"/>
      <c r="W723" s="506"/>
      <c r="X723" s="506"/>
      <c r="Y723" s="506"/>
      <c r="Z723" s="506"/>
      <c r="AA723" s="506"/>
      <c r="AB723" s="506"/>
      <c r="AC723" s="506"/>
      <c r="AD723" s="506"/>
      <c r="AE723" s="506"/>
    </row>
    <row r="724" ht="16.5" customHeight="1">
      <c r="A724" s="506"/>
      <c r="B724" s="506"/>
      <c r="C724" s="506"/>
      <c r="D724" s="506"/>
      <c r="E724" s="506"/>
      <c r="F724" s="506"/>
      <c r="G724" s="506"/>
      <c r="H724" s="506"/>
      <c r="I724" s="506"/>
      <c r="J724" s="506"/>
      <c r="K724" s="506"/>
      <c r="L724" s="506"/>
      <c r="M724" s="506"/>
      <c r="N724" s="506"/>
      <c r="O724" s="506"/>
      <c r="P724" s="506"/>
      <c r="Q724" s="506"/>
      <c r="R724" s="506"/>
      <c r="S724" s="506"/>
      <c r="T724" s="506"/>
      <c r="U724" s="506"/>
      <c r="V724" s="506"/>
      <c r="W724" s="506"/>
      <c r="X724" s="506"/>
      <c r="Y724" s="506"/>
      <c r="Z724" s="506"/>
      <c r="AA724" s="506"/>
      <c r="AB724" s="506"/>
      <c r="AC724" s="506"/>
      <c r="AD724" s="506"/>
      <c r="AE724" s="506"/>
    </row>
    <row r="725" ht="16.5" customHeight="1">
      <c r="A725" s="506"/>
      <c r="B725" s="506"/>
      <c r="C725" s="506"/>
      <c r="D725" s="506"/>
      <c r="E725" s="506"/>
      <c r="F725" s="506"/>
      <c r="G725" s="506"/>
      <c r="H725" s="506"/>
      <c r="I725" s="506"/>
      <c r="J725" s="506"/>
      <c r="K725" s="506"/>
      <c r="L725" s="506"/>
      <c r="M725" s="506"/>
      <c r="N725" s="506"/>
      <c r="O725" s="506"/>
      <c r="P725" s="506"/>
      <c r="Q725" s="506"/>
      <c r="R725" s="506"/>
      <c r="S725" s="506"/>
      <c r="T725" s="506"/>
      <c r="U725" s="506"/>
      <c r="V725" s="506"/>
      <c r="W725" s="506"/>
      <c r="X725" s="506"/>
      <c r="Y725" s="506"/>
      <c r="Z725" s="506"/>
      <c r="AA725" s="506"/>
      <c r="AB725" s="506"/>
      <c r="AC725" s="506"/>
      <c r="AD725" s="506"/>
      <c r="AE725" s="506"/>
    </row>
    <row r="726" ht="16.5" customHeight="1">
      <c r="A726" s="506"/>
      <c r="B726" s="506"/>
      <c r="C726" s="506"/>
      <c r="D726" s="506"/>
      <c r="E726" s="506"/>
      <c r="F726" s="506"/>
      <c r="G726" s="506"/>
      <c r="H726" s="506"/>
      <c r="I726" s="506"/>
      <c r="J726" s="506"/>
      <c r="K726" s="506"/>
      <c r="L726" s="506"/>
      <c r="M726" s="506"/>
      <c r="N726" s="506"/>
      <c r="O726" s="506"/>
      <c r="P726" s="506"/>
      <c r="Q726" s="506"/>
      <c r="R726" s="506"/>
      <c r="S726" s="506"/>
      <c r="T726" s="506"/>
      <c r="U726" s="506"/>
      <c r="V726" s="506"/>
      <c r="W726" s="506"/>
      <c r="X726" s="506"/>
      <c r="Y726" s="506"/>
      <c r="Z726" s="506"/>
      <c r="AA726" s="506"/>
      <c r="AB726" s="506"/>
      <c r="AC726" s="506"/>
      <c r="AD726" s="506"/>
      <c r="AE726" s="506"/>
    </row>
    <row r="727" ht="16.5" customHeight="1">
      <c r="A727" s="506"/>
      <c r="B727" s="506"/>
      <c r="C727" s="506"/>
      <c r="D727" s="506"/>
      <c r="E727" s="506"/>
      <c r="F727" s="506"/>
      <c r="G727" s="506"/>
      <c r="H727" s="506"/>
      <c r="I727" s="506"/>
      <c r="J727" s="506"/>
      <c r="K727" s="506"/>
      <c r="L727" s="506"/>
      <c r="M727" s="506"/>
      <c r="N727" s="506"/>
      <c r="O727" s="506"/>
      <c r="P727" s="506"/>
      <c r="Q727" s="506"/>
      <c r="R727" s="506"/>
      <c r="S727" s="506"/>
      <c r="T727" s="506"/>
      <c r="U727" s="506"/>
      <c r="V727" s="506"/>
      <c r="W727" s="506"/>
      <c r="X727" s="506"/>
      <c r="Y727" s="506"/>
      <c r="Z727" s="506"/>
      <c r="AA727" s="506"/>
      <c r="AB727" s="506"/>
      <c r="AC727" s="506"/>
      <c r="AD727" s="506"/>
      <c r="AE727" s="506"/>
    </row>
    <row r="728" ht="16.5" customHeight="1">
      <c r="A728" s="506"/>
      <c r="B728" s="506"/>
      <c r="C728" s="506"/>
      <c r="D728" s="506"/>
      <c r="E728" s="506"/>
      <c r="F728" s="506"/>
      <c r="G728" s="506"/>
      <c r="H728" s="506"/>
      <c r="I728" s="506"/>
      <c r="J728" s="506"/>
      <c r="K728" s="506"/>
      <c r="L728" s="506"/>
      <c r="M728" s="506"/>
      <c r="N728" s="506"/>
      <c r="O728" s="506"/>
      <c r="P728" s="506"/>
      <c r="Q728" s="506"/>
      <c r="R728" s="506"/>
      <c r="S728" s="506"/>
      <c r="T728" s="506"/>
      <c r="U728" s="506"/>
      <c r="V728" s="506"/>
      <c r="W728" s="506"/>
      <c r="X728" s="506"/>
      <c r="Y728" s="506"/>
      <c r="Z728" s="506"/>
      <c r="AA728" s="506"/>
      <c r="AB728" s="506"/>
      <c r="AC728" s="506"/>
      <c r="AD728" s="506"/>
      <c r="AE728" s="506"/>
    </row>
    <row r="729" ht="16.5" customHeight="1">
      <c r="A729" s="506"/>
      <c r="B729" s="506"/>
      <c r="C729" s="506"/>
      <c r="D729" s="506"/>
      <c r="E729" s="506"/>
      <c r="F729" s="506"/>
      <c r="G729" s="506"/>
      <c r="H729" s="506"/>
      <c r="I729" s="506"/>
      <c r="J729" s="506"/>
      <c r="K729" s="506"/>
      <c r="L729" s="506"/>
      <c r="M729" s="506"/>
      <c r="N729" s="506"/>
      <c r="O729" s="506"/>
      <c r="P729" s="506"/>
      <c r="Q729" s="506"/>
      <c r="R729" s="506"/>
      <c r="S729" s="506"/>
      <c r="T729" s="506"/>
      <c r="U729" s="506"/>
      <c r="V729" s="506"/>
      <c r="W729" s="506"/>
      <c r="X729" s="506"/>
      <c r="Y729" s="506"/>
      <c r="Z729" s="506"/>
      <c r="AA729" s="506"/>
      <c r="AB729" s="506"/>
      <c r="AC729" s="506"/>
      <c r="AD729" s="506"/>
      <c r="AE729" s="506"/>
    </row>
    <row r="730" ht="16.5" customHeight="1">
      <c r="A730" s="506"/>
      <c r="B730" s="506"/>
      <c r="C730" s="506"/>
      <c r="D730" s="506"/>
      <c r="E730" s="506"/>
      <c r="F730" s="506"/>
      <c r="G730" s="506"/>
      <c r="H730" s="506"/>
      <c r="I730" s="506"/>
      <c r="J730" s="506"/>
      <c r="K730" s="506"/>
      <c r="L730" s="506"/>
      <c r="M730" s="506"/>
      <c r="N730" s="506"/>
      <c r="O730" s="506"/>
      <c r="P730" s="506"/>
      <c r="Q730" s="506"/>
      <c r="R730" s="506"/>
      <c r="S730" s="506"/>
      <c r="T730" s="506"/>
      <c r="U730" s="506"/>
      <c r="V730" s="506"/>
      <c r="W730" s="506"/>
      <c r="X730" s="506"/>
      <c r="Y730" s="506"/>
      <c r="Z730" s="506"/>
      <c r="AA730" s="506"/>
      <c r="AB730" s="506"/>
      <c r="AC730" s="506"/>
      <c r="AD730" s="506"/>
      <c r="AE730" s="506"/>
    </row>
    <row r="731" ht="16.5" customHeight="1">
      <c r="A731" s="506"/>
      <c r="B731" s="506"/>
      <c r="C731" s="506"/>
      <c r="D731" s="506"/>
      <c r="E731" s="506"/>
      <c r="F731" s="506"/>
      <c r="G731" s="506"/>
      <c r="H731" s="506"/>
      <c r="I731" s="506"/>
      <c r="J731" s="506"/>
      <c r="K731" s="506"/>
      <c r="L731" s="506"/>
      <c r="M731" s="506"/>
      <c r="N731" s="506"/>
      <c r="O731" s="506"/>
      <c r="P731" s="506"/>
      <c r="Q731" s="506"/>
      <c r="R731" s="506"/>
      <c r="S731" s="506"/>
      <c r="T731" s="506"/>
      <c r="U731" s="506"/>
      <c r="V731" s="506"/>
      <c r="W731" s="506"/>
      <c r="X731" s="506"/>
      <c r="Y731" s="506"/>
      <c r="Z731" s="506"/>
      <c r="AA731" s="506"/>
      <c r="AB731" s="506"/>
      <c r="AC731" s="506"/>
      <c r="AD731" s="506"/>
      <c r="AE731" s="506"/>
    </row>
    <row r="732" ht="16.5" customHeight="1">
      <c r="A732" s="506"/>
      <c r="B732" s="506"/>
      <c r="C732" s="506"/>
      <c r="D732" s="506"/>
      <c r="E732" s="506"/>
      <c r="F732" s="506"/>
      <c r="G732" s="506"/>
      <c r="H732" s="506"/>
      <c r="I732" s="506"/>
      <c r="J732" s="506"/>
      <c r="K732" s="506"/>
      <c r="L732" s="506"/>
      <c r="M732" s="506"/>
      <c r="N732" s="506"/>
      <c r="O732" s="506"/>
      <c r="P732" s="506"/>
      <c r="Q732" s="506"/>
      <c r="R732" s="506"/>
      <c r="S732" s="506"/>
      <c r="T732" s="506"/>
      <c r="U732" s="506"/>
      <c r="V732" s="506"/>
      <c r="W732" s="506"/>
      <c r="X732" s="506"/>
      <c r="Y732" s="506"/>
      <c r="Z732" s="506"/>
      <c r="AA732" s="506"/>
      <c r="AB732" s="506"/>
      <c r="AC732" s="506"/>
      <c r="AD732" s="506"/>
      <c r="AE732" s="506"/>
    </row>
    <row r="733" ht="16.5" customHeight="1">
      <c r="A733" s="506"/>
      <c r="B733" s="506"/>
      <c r="C733" s="506"/>
      <c r="D733" s="506"/>
      <c r="E733" s="506"/>
      <c r="F733" s="506"/>
      <c r="G733" s="506"/>
      <c r="H733" s="506"/>
      <c r="I733" s="506"/>
      <c r="J733" s="506"/>
      <c r="K733" s="506"/>
      <c r="L733" s="506"/>
      <c r="M733" s="506"/>
      <c r="N733" s="506"/>
      <c r="O733" s="506"/>
      <c r="P733" s="506"/>
      <c r="Q733" s="506"/>
      <c r="R733" s="506"/>
      <c r="S733" s="506"/>
      <c r="T733" s="506"/>
      <c r="U733" s="506"/>
      <c r="V733" s="506"/>
      <c r="W733" s="506"/>
      <c r="X733" s="506"/>
      <c r="Y733" s="506"/>
      <c r="Z733" s="506"/>
      <c r="AA733" s="506"/>
      <c r="AB733" s="506"/>
      <c r="AC733" s="506"/>
      <c r="AD733" s="506"/>
      <c r="AE733" s="506"/>
    </row>
    <row r="734" ht="16.5" customHeight="1">
      <c r="A734" s="506"/>
      <c r="B734" s="506"/>
      <c r="C734" s="506"/>
      <c r="D734" s="506"/>
      <c r="E734" s="506"/>
      <c r="F734" s="506"/>
      <c r="G734" s="506"/>
      <c r="H734" s="506"/>
      <c r="I734" s="506"/>
      <c r="J734" s="506"/>
      <c r="K734" s="506"/>
      <c r="L734" s="506"/>
      <c r="M734" s="506"/>
      <c r="N734" s="506"/>
      <c r="O734" s="506"/>
      <c r="P734" s="506"/>
      <c r="Q734" s="506"/>
      <c r="R734" s="506"/>
      <c r="S734" s="506"/>
      <c r="T734" s="506"/>
      <c r="U734" s="506"/>
      <c r="V734" s="506"/>
      <c r="W734" s="506"/>
      <c r="X734" s="506"/>
      <c r="Y734" s="506"/>
      <c r="Z734" s="506"/>
      <c r="AA734" s="506"/>
      <c r="AB734" s="506"/>
      <c r="AC734" s="506"/>
      <c r="AD734" s="506"/>
      <c r="AE734" s="506"/>
    </row>
    <row r="735" ht="16.5" customHeight="1">
      <c r="A735" s="506"/>
      <c r="B735" s="506"/>
      <c r="C735" s="506"/>
      <c r="D735" s="506"/>
      <c r="E735" s="506"/>
      <c r="F735" s="506"/>
      <c r="G735" s="506"/>
      <c r="H735" s="506"/>
      <c r="I735" s="506"/>
      <c r="J735" s="506"/>
      <c r="K735" s="506"/>
      <c r="L735" s="506"/>
      <c r="M735" s="506"/>
      <c r="N735" s="506"/>
      <c r="O735" s="506"/>
      <c r="P735" s="506"/>
      <c r="Q735" s="506"/>
      <c r="R735" s="506"/>
      <c r="S735" s="506"/>
      <c r="T735" s="506"/>
      <c r="U735" s="506"/>
      <c r="V735" s="506"/>
      <c r="W735" s="506"/>
      <c r="X735" s="506"/>
      <c r="Y735" s="506"/>
      <c r="Z735" s="506"/>
      <c r="AA735" s="506"/>
      <c r="AB735" s="506"/>
      <c r="AC735" s="506"/>
      <c r="AD735" s="506"/>
      <c r="AE735" s="506"/>
    </row>
    <row r="736" ht="16.5" customHeight="1">
      <c r="A736" s="506"/>
      <c r="B736" s="506"/>
      <c r="C736" s="506"/>
      <c r="D736" s="506"/>
      <c r="E736" s="506"/>
      <c r="F736" s="506"/>
      <c r="G736" s="506"/>
      <c r="H736" s="506"/>
      <c r="I736" s="506"/>
      <c r="J736" s="506"/>
      <c r="K736" s="506"/>
      <c r="L736" s="506"/>
      <c r="M736" s="506"/>
      <c r="N736" s="506"/>
      <c r="O736" s="506"/>
      <c r="P736" s="506"/>
      <c r="Q736" s="506"/>
      <c r="R736" s="506"/>
      <c r="S736" s="506"/>
      <c r="T736" s="506"/>
      <c r="U736" s="506"/>
      <c r="V736" s="506"/>
      <c r="W736" s="506"/>
      <c r="X736" s="506"/>
      <c r="Y736" s="506"/>
      <c r="Z736" s="506"/>
      <c r="AA736" s="506"/>
      <c r="AB736" s="506"/>
      <c r="AC736" s="506"/>
      <c r="AD736" s="506"/>
      <c r="AE736" s="506"/>
    </row>
    <row r="737" ht="16.5" customHeight="1">
      <c r="A737" s="506"/>
      <c r="B737" s="506"/>
      <c r="C737" s="506"/>
      <c r="D737" s="506"/>
      <c r="E737" s="506"/>
      <c r="F737" s="506"/>
      <c r="G737" s="506"/>
      <c r="H737" s="506"/>
      <c r="I737" s="506"/>
      <c r="J737" s="506"/>
      <c r="K737" s="506"/>
      <c r="L737" s="506"/>
      <c r="M737" s="506"/>
      <c r="N737" s="506"/>
      <c r="O737" s="506"/>
      <c r="P737" s="506"/>
      <c r="Q737" s="506"/>
      <c r="R737" s="506"/>
      <c r="S737" s="506"/>
      <c r="T737" s="506"/>
      <c r="U737" s="506"/>
      <c r="V737" s="506"/>
      <c r="W737" s="506"/>
      <c r="X737" s="506"/>
      <c r="Y737" s="506"/>
      <c r="Z737" s="506"/>
      <c r="AA737" s="506"/>
      <c r="AB737" s="506"/>
      <c r="AC737" s="506"/>
      <c r="AD737" s="506"/>
      <c r="AE737" s="506"/>
    </row>
    <row r="738" ht="16.5" customHeight="1">
      <c r="A738" s="506"/>
      <c r="B738" s="506"/>
      <c r="C738" s="506"/>
      <c r="D738" s="506"/>
      <c r="E738" s="506"/>
      <c r="F738" s="506"/>
      <c r="G738" s="506"/>
      <c r="H738" s="506"/>
      <c r="I738" s="506"/>
      <c r="J738" s="506"/>
      <c r="K738" s="506"/>
      <c r="L738" s="506"/>
      <c r="M738" s="506"/>
      <c r="N738" s="506"/>
      <c r="O738" s="506"/>
      <c r="P738" s="506"/>
      <c r="Q738" s="506"/>
      <c r="R738" s="506"/>
      <c r="S738" s="506"/>
      <c r="T738" s="506"/>
      <c r="U738" s="506"/>
      <c r="V738" s="506"/>
      <c r="W738" s="506"/>
      <c r="X738" s="506"/>
      <c r="Y738" s="506"/>
      <c r="Z738" s="506"/>
      <c r="AA738" s="506"/>
      <c r="AB738" s="506"/>
      <c r="AC738" s="506"/>
      <c r="AD738" s="506"/>
      <c r="AE738" s="506"/>
    </row>
    <row r="739" ht="16.5" customHeight="1">
      <c r="A739" s="506"/>
      <c r="B739" s="506"/>
      <c r="C739" s="506"/>
      <c r="D739" s="506"/>
      <c r="E739" s="506"/>
      <c r="F739" s="506"/>
      <c r="G739" s="506"/>
      <c r="H739" s="506"/>
      <c r="I739" s="506"/>
      <c r="J739" s="506"/>
      <c r="K739" s="506"/>
      <c r="L739" s="506"/>
      <c r="M739" s="506"/>
      <c r="N739" s="506"/>
      <c r="O739" s="506"/>
      <c r="P739" s="506"/>
      <c r="Q739" s="506"/>
      <c r="R739" s="506"/>
      <c r="S739" s="506"/>
      <c r="T739" s="506"/>
      <c r="U739" s="506"/>
      <c r="V739" s="506"/>
      <c r="W739" s="506"/>
      <c r="X739" s="506"/>
      <c r="Y739" s="506"/>
      <c r="Z739" s="506"/>
      <c r="AA739" s="506"/>
      <c r="AB739" s="506"/>
      <c r="AC739" s="506"/>
      <c r="AD739" s="506"/>
      <c r="AE739" s="506"/>
    </row>
    <row r="740" ht="16.5" customHeight="1">
      <c r="A740" s="506"/>
      <c r="B740" s="506"/>
      <c r="C740" s="506"/>
      <c r="D740" s="506"/>
      <c r="E740" s="506"/>
      <c r="F740" s="506"/>
      <c r="G740" s="506"/>
      <c r="H740" s="506"/>
      <c r="I740" s="506"/>
      <c r="J740" s="506"/>
      <c r="K740" s="506"/>
      <c r="L740" s="506"/>
      <c r="M740" s="506"/>
      <c r="N740" s="506"/>
      <c r="O740" s="506"/>
      <c r="P740" s="506"/>
      <c r="Q740" s="506"/>
      <c r="R740" s="506"/>
      <c r="S740" s="506"/>
      <c r="T740" s="506"/>
      <c r="U740" s="506"/>
      <c r="V740" s="506"/>
      <c r="W740" s="506"/>
      <c r="X740" s="506"/>
      <c r="Y740" s="506"/>
      <c r="Z740" s="506"/>
      <c r="AA740" s="506"/>
      <c r="AB740" s="506"/>
      <c r="AC740" s="506"/>
      <c r="AD740" s="506"/>
      <c r="AE740" s="506"/>
    </row>
    <row r="741" ht="16.5" customHeight="1">
      <c r="A741" s="506"/>
      <c r="B741" s="506"/>
      <c r="C741" s="506"/>
      <c r="D741" s="506"/>
      <c r="E741" s="506"/>
      <c r="F741" s="506"/>
      <c r="G741" s="506"/>
      <c r="H741" s="506"/>
      <c r="I741" s="506"/>
      <c r="J741" s="506"/>
      <c r="K741" s="506"/>
      <c r="L741" s="506"/>
      <c r="M741" s="506"/>
      <c r="N741" s="506"/>
      <c r="O741" s="506"/>
      <c r="P741" s="506"/>
      <c r="Q741" s="506"/>
      <c r="R741" s="506"/>
      <c r="S741" s="506"/>
      <c r="T741" s="506"/>
      <c r="U741" s="506"/>
      <c r="V741" s="506"/>
      <c r="W741" s="506"/>
      <c r="X741" s="506"/>
      <c r="Y741" s="506"/>
      <c r="Z741" s="506"/>
      <c r="AA741" s="506"/>
      <c r="AB741" s="506"/>
      <c r="AC741" s="506"/>
      <c r="AD741" s="506"/>
      <c r="AE741" s="506"/>
    </row>
    <row r="742" ht="16.5" customHeight="1">
      <c r="A742" s="506"/>
      <c r="B742" s="506"/>
      <c r="C742" s="506"/>
      <c r="D742" s="506"/>
      <c r="E742" s="506"/>
      <c r="F742" s="506"/>
      <c r="G742" s="506"/>
      <c r="H742" s="506"/>
      <c r="I742" s="506"/>
      <c r="J742" s="506"/>
      <c r="K742" s="506"/>
      <c r="L742" s="506"/>
      <c r="M742" s="506"/>
      <c r="N742" s="506"/>
      <c r="O742" s="506"/>
      <c r="P742" s="506"/>
      <c r="Q742" s="506"/>
      <c r="R742" s="506"/>
      <c r="S742" s="506"/>
      <c r="T742" s="506"/>
      <c r="U742" s="506"/>
      <c r="V742" s="506"/>
      <c r="W742" s="506"/>
      <c r="X742" s="506"/>
      <c r="Y742" s="506"/>
      <c r="Z742" s="506"/>
      <c r="AA742" s="506"/>
      <c r="AB742" s="506"/>
      <c r="AC742" s="506"/>
      <c r="AD742" s="506"/>
      <c r="AE742" s="506"/>
    </row>
    <row r="743" ht="16.5" customHeight="1">
      <c r="A743" s="506"/>
      <c r="B743" s="506"/>
      <c r="C743" s="506"/>
      <c r="D743" s="506"/>
      <c r="E743" s="506"/>
      <c r="F743" s="506"/>
      <c r="G743" s="506"/>
      <c r="H743" s="506"/>
      <c r="I743" s="506"/>
      <c r="J743" s="506"/>
      <c r="K743" s="506"/>
      <c r="L743" s="506"/>
      <c r="M743" s="506"/>
      <c r="N743" s="506"/>
      <c r="O743" s="506"/>
      <c r="P743" s="506"/>
      <c r="Q743" s="506"/>
      <c r="R743" s="506"/>
      <c r="S743" s="506"/>
      <c r="T743" s="506"/>
      <c r="U743" s="506"/>
      <c r="V743" s="506"/>
      <c r="W743" s="506"/>
      <c r="X743" s="506"/>
      <c r="Y743" s="506"/>
      <c r="Z743" s="506"/>
      <c r="AA743" s="506"/>
      <c r="AB743" s="506"/>
      <c r="AC743" s="506"/>
      <c r="AD743" s="506"/>
      <c r="AE743" s="506"/>
    </row>
    <row r="744" ht="16.5" customHeight="1">
      <c r="A744" s="506"/>
      <c r="B744" s="506"/>
      <c r="C744" s="506"/>
      <c r="D744" s="506"/>
      <c r="E744" s="506"/>
      <c r="F744" s="506"/>
      <c r="G744" s="506"/>
      <c r="H744" s="506"/>
      <c r="I744" s="506"/>
      <c r="J744" s="506"/>
      <c r="K744" s="506"/>
      <c r="L744" s="506"/>
      <c r="M744" s="506"/>
      <c r="N744" s="506"/>
      <c r="O744" s="506"/>
      <c r="P744" s="506"/>
      <c r="Q744" s="506"/>
      <c r="R744" s="506"/>
      <c r="S744" s="506"/>
      <c r="T744" s="506"/>
      <c r="U744" s="506"/>
      <c r="V744" s="506"/>
      <c r="W744" s="506"/>
      <c r="X744" s="506"/>
      <c r="Y744" s="506"/>
      <c r="Z744" s="506"/>
      <c r="AA744" s="506"/>
      <c r="AB744" s="506"/>
      <c r="AC744" s="506"/>
      <c r="AD744" s="506"/>
      <c r="AE744" s="506"/>
    </row>
    <row r="745" ht="16.5" customHeight="1">
      <c r="A745" s="506"/>
      <c r="B745" s="506"/>
      <c r="C745" s="506"/>
      <c r="D745" s="506"/>
      <c r="E745" s="506"/>
      <c r="F745" s="506"/>
      <c r="G745" s="506"/>
      <c r="H745" s="506"/>
      <c r="I745" s="506"/>
      <c r="J745" s="506"/>
      <c r="K745" s="506"/>
      <c r="L745" s="506"/>
      <c r="M745" s="506"/>
      <c r="N745" s="506"/>
      <c r="O745" s="506"/>
      <c r="P745" s="506"/>
      <c r="Q745" s="506"/>
      <c r="R745" s="506"/>
      <c r="S745" s="506"/>
      <c r="T745" s="506"/>
      <c r="U745" s="506"/>
      <c r="V745" s="506"/>
      <c r="W745" s="506"/>
      <c r="X745" s="506"/>
      <c r="Y745" s="506"/>
      <c r="Z745" s="506"/>
      <c r="AA745" s="506"/>
      <c r="AB745" s="506"/>
      <c r="AC745" s="506"/>
      <c r="AD745" s="506"/>
      <c r="AE745" s="506"/>
    </row>
    <row r="746" ht="16.5" customHeight="1">
      <c r="A746" s="506"/>
      <c r="B746" s="506"/>
      <c r="C746" s="506"/>
      <c r="D746" s="506"/>
      <c r="E746" s="506"/>
      <c r="F746" s="506"/>
      <c r="G746" s="506"/>
      <c r="H746" s="506"/>
      <c r="I746" s="506"/>
      <c r="J746" s="506"/>
      <c r="K746" s="506"/>
      <c r="L746" s="506"/>
      <c r="M746" s="506"/>
      <c r="N746" s="506"/>
      <c r="O746" s="506"/>
      <c r="P746" s="506"/>
      <c r="Q746" s="506"/>
      <c r="R746" s="506"/>
      <c r="S746" s="506"/>
      <c r="T746" s="506"/>
      <c r="U746" s="506"/>
      <c r="V746" s="506"/>
      <c r="W746" s="506"/>
      <c r="X746" s="506"/>
      <c r="Y746" s="506"/>
      <c r="Z746" s="506"/>
      <c r="AA746" s="506"/>
      <c r="AB746" s="506"/>
      <c r="AC746" s="506"/>
      <c r="AD746" s="506"/>
      <c r="AE746" s="506"/>
    </row>
    <row r="747" ht="16.5" customHeight="1">
      <c r="A747" s="506"/>
      <c r="B747" s="506"/>
      <c r="C747" s="506"/>
      <c r="D747" s="506"/>
      <c r="E747" s="506"/>
      <c r="F747" s="506"/>
      <c r="G747" s="506"/>
      <c r="H747" s="506"/>
      <c r="I747" s="506"/>
      <c r="J747" s="506"/>
      <c r="K747" s="506"/>
      <c r="L747" s="506"/>
      <c r="M747" s="506"/>
      <c r="N747" s="506"/>
      <c r="O747" s="506"/>
      <c r="P747" s="506"/>
      <c r="Q747" s="506"/>
      <c r="R747" s="506"/>
      <c r="S747" s="506"/>
      <c r="T747" s="506"/>
      <c r="U747" s="506"/>
      <c r="V747" s="506"/>
      <c r="W747" s="506"/>
      <c r="X747" s="506"/>
      <c r="Y747" s="506"/>
      <c r="Z747" s="506"/>
      <c r="AA747" s="506"/>
      <c r="AB747" s="506"/>
      <c r="AC747" s="506"/>
      <c r="AD747" s="506"/>
      <c r="AE747" s="506"/>
    </row>
    <row r="748" ht="16.5" customHeight="1">
      <c r="A748" s="506"/>
      <c r="B748" s="506"/>
      <c r="C748" s="506"/>
      <c r="D748" s="506"/>
      <c r="E748" s="506"/>
      <c r="F748" s="506"/>
      <c r="G748" s="506"/>
      <c r="H748" s="506"/>
      <c r="I748" s="506"/>
      <c r="J748" s="506"/>
      <c r="K748" s="506"/>
      <c r="L748" s="506"/>
      <c r="M748" s="506"/>
      <c r="N748" s="506"/>
      <c r="O748" s="506"/>
      <c r="P748" s="506"/>
      <c r="Q748" s="506"/>
      <c r="R748" s="506"/>
      <c r="S748" s="506"/>
      <c r="T748" s="506"/>
      <c r="U748" s="506"/>
      <c r="V748" s="506"/>
      <c r="W748" s="506"/>
      <c r="X748" s="506"/>
      <c r="Y748" s="506"/>
      <c r="Z748" s="506"/>
      <c r="AA748" s="506"/>
      <c r="AB748" s="506"/>
      <c r="AC748" s="506"/>
      <c r="AD748" s="506"/>
      <c r="AE748" s="506"/>
    </row>
    <row r="749" ht="16.5" customHeight="1">
      <c r="A749" s="506"/>
      <c r="B749" s="506"/>
      <c r="C749" s="506"/>
      <c r="D749" s="506"/>
      <c r="E749" s="506"/>
      <c r="F749" s="506"/>
      <c r="G749" s="506"/>
      <c r="H749" s="506"/>
      <c r="I749" s="506"/>
      <c r="J749" s="506"/>
      <c r="K749" s="506"/>
      <c r="L749" s="506"/>
      <c r="M749" s="506"/>
      <c r="N749" s="506"/>
      <c r="O749" s="506"/>
      <c r="P749" s="506"/>
      <c r="Q749" s="506"/>
      <c r="R749" s="506"/>
      <c r="S749" s="506"/>
      <c r="T749" s="506"/>
      <c r="U749" s="506"/>
      <c r="V749" s="506"/>
      <c r="W749" s="506"/>
      <c r="X749" s="506"/>
      <c r="Y749" s="506"/>
      <c r="Z749" s="506"/>
      <c r="AA749" s="506"/>
      <c r="AB749" s="506"/>
      <c r="AC749" s="506"/>
      <c r="AD749" s="506"/>
      <c r="AE749" s="506"/>
    </row>
    <row r="750" ht="16.5" customHeight="1">
      <c r="A750" s="506"/>
      <c r="B750" s="506"/>
      <c r="C750" s="506"/>
      <c r="D750" s="506"/>
      <c r="E750" s="506"/>
      <c r="F750" s="506"/>
      <c r="G750" s="506"/>
      <c r="H750" s="506"/>
      <c r="I750" s="506"/>
      <c r="J750" s="506"/>
      <c r="K750" s="506"/>
      <c r="L750" s="506"/>
      <c r="M750" s="506"/>
      <c r="N750" s="506"/>
      <c r="O750" s="506"/>
      <c r="P750" s="506"/>
      <c r="Q750" s="506"/>
      <c r="R750" s="506"/>
      <c r="S750" s="506"/>
      <c r="T750" s="506"/>
      <c r="U750" s="506"/>
      <c r="V750" s="506"/>
      <c r="W750" s="506"/>
      <c r="X750" s="506"/>
      <c r="Y750" s="506"/>
      <c r="Z750" s="506"/>
      <c r="AA750" s="506"/>
      <c r="AB750" s="506"/>
      <c r="AC750" s="506"/>
      <c r="AD750" s="506"/>
      <c r="AE750" s="506"/>
    </row>
    <row r="751" ht="16.5" customHeight="1">
      <c r="A751" s="506"/>
      <c r="B751" s="506"/>
      <c r="C751" s="506"/>
      <c r="D751" s="506"/>
      <c r="E751" s="506"/>
      <c r="F751" s="506"/>
      <c r="G751" s="506"/>
      <c r="H751" s="506"/>
      <c r="I751" s="506"/>
      <c r="J751" s="506"/>
      <c r="K751" s="506"/>
      <c r="L751" s="506"/>
      <c r="M751" s="506"/>
      <c r="N751" s="506"/>
      <c r="O751" s="506"/>
      <c r="P751" s="506"/>
      <c r="Q751" s="506"/>
      <c r="R751" s="506"/>
      <c r="S751" s="506"/>
      <c r="T751" s="506"/>
      <c r="U751" s="506"/>
      <c r="V751" s="506"/>
      <c r="W751" s="506"/>
      <c r="X751" s="506"/>
      <c r="Y751" s="506"/>
      <c r="Z751" s="506"/>
      <c r="AA751" s="506"/>
      <c r="AB751" s="506"/>
      <c r="AC751" s="506"/>
      <c r="AD751" s="506"/>
      <c r="AE751" s="506"/>
    </row>
    <row r="752" ht="16.5" customHeight="1">
      <c r="A752" s="506"/>
      <c r="B752" s="506"/>
      <c r="C752" s="506"/>
      <c r="D752" s="506"/>
      <c r="E752" s="506"/>
      <c r="F752" s="506"/>
      <c r="G752" s="506"/>
      <c r="H752" s="506"/>
      <c r="I752" s="506"/>
      <c r="J752" s="506"/>
      <c r="K752" s="506"/>
      <c r="L752" s="506"/>
      <c r="M752" s="506"/>
      <c r="N752" s="506"/>
      <c r="O752" s="506"/>
      <c r="P752" s="506"/>
      <c r="Q752" s="506"/>
      <c r="R752" s="506"/>
      <c r="S752" s="506"/>
      <c r="T752" s="506"/>
      <c r="U752" s="506"/>
      <c r="V752" s="506"/>
      <c r="W752" s="506"/>
      <c r="X752" s="506"/>
      <c r="Y752" s="506"/>
      <c r="Z752" s="506"/>
      <c r="AA752" s="506"/>
      <c r="AB752" s="506"/>
      <c r="AC752" s="506"/>
      <c r="AD752" s="506"/>
      <c r="AE752" s="506"/>
    </row>
    <row r="753" ht="16.5" customHeight="1">
      <c r="A753" s="506"/>
      <c r="B753" s="506"/>
      <c r="C753" s="506"/>
      <c r="D753" s="506"/>
      <c r="E753" s="506"/>
      <c r="F753" s="506"/>
      <c r="G753" s="506"/>
      <c r="H753" s="506"/>
      <c r="I753" s="506"/>
      <c r="J753" s="506"/>
      <c r="K753" s="506"/>
      <c r="L753" s="506"/>
      <c r="M753" s="506"/>
      <c r="N753" s="506"/>
      <c r="O753" s="506"/>
      <c r="P753" s="506"/>
      <c r="Q753" s="506"/>
      <c r="R753" s="506"/>
      <c r="S753" s="506"/>
      <c r="T753" s="506"/>
      <c r="U753" s="506"/>
      <c r="V753" s="506"/>
      <c r="W753" s="506"/>
      <c r="X753" s="506"/>
      <c r="Y753" s="506"/>
      <c r="Z753" s="506"/>
      <c r="AA753" s="506"/>
      <c r="AB753" s="506"/>
      <c r="AC753" s="506"/>
      <c r="AD753" s="506"/>
      <c r="AE753" s="506"/>
    </row>
    <row r="754" ht="16.5" customHeight="1">
      <c r="A754" s="506"/>
      <c r="B754" s="506"/>
      <c r="C754" s="506"/>
      <c r="D754" s="506"/>
      <c r="E754" s="506"/>
      <c r="F754" s="506"/>
      <c r="G754" s="506"/>
      <c r="H754" s="506"/>
      <c r="I754" s="506"/>
      <c r="J754" s="506"/>
      <c r="K754" s="506"/>
      <c r="L754" s="506"/>
      <c r="M754" s="506"/>
      <c r="N754" s="506"/>
      <c r="O754" s="506"/>
      <c r="P754" s="506"/>
      <c r="Q754" s="506"/>
      <c r="R754" s="506"/>
      <c r="S754" s="506"/>
      <c r="T754" s="506"/>
      <c r="U754" s="506"/>
      <c r="V754" s="506"/>
      <c r="W754" s="506"/>
      <c r="X754" s="506"/>
      <c r="Y754" s="506"/>
      <c r="Z754" s="506"/>
      <c r="AA754" s="506"/>
      <c r="AB754" s="506"/>
      <c r="AC754" s="506"/>
      <c r="AD754" s="506"/>
      <c r="AE754" s="506"/>
    </row>
    <row r="755" ht="16.5" customHeight="1">
      <c r="A755" s="506"/>
      <c r="B755" s="506"/>
      <c r="C755" s="506"/>
      <c r="D755" s="506"/>
      <c r="E755" s="506"/>
      <c r="F755" s="506"/>
      <c r="G755" s="506"/>
      <c r="H755" s="506"/>
      <c r="I755" s="506"/>
      <c r="J755" s="506"/>
      <c r="K755" s="506"/>
      <c r="L755" s="506"/>
      <c r="M755" s="506"/>
      <c r="N755" s="506"/>
      <c r="O755" s="506"/>
      <c r="P755" s="506"/>
      <c r="Q755" s="506"/>
      <c r="R755" s="506"/>
      <c r="S755" s="506"/>
      <c r="T755" s="506"/>
      <c r="U755" s="506"/>
      <c r="V755" s="506"/>
      <c r="W755" s="506"/>
      <c r="X755" s="506"/>
      <c r="Y755" s="506"/>
      <c r="Z755" s="506"/>
      <c r="AA755" s="506"/>
      <c r="AB755" s="506"/>
      <c r="AC755" s="506"/>
      <c r="AD755" s="506"/>
      <c r="AE755" s="506"/>
    </row>
    <row r="756" ht="16.5" customHeight="1">
      <c r="A756" s="506"/>
      <c r="B756" s="506"/>
      <c r="C756" s="506"/>
      <c r="D756" s="506"/>
      <c r="E756" s="506"/>
      <c r="F756" s="506"/>
      <c r="G756" s="506"/>
      <c r="H756" s="506"/>
      <c r="I756" s="506"/>
      <c r="J756" s="506"/>
      <c r="K756" s="506"/>
      <c r="L756" s="506"/>
      <c r="M756" s="506"/>
      <c r="N756" s="506"/>
      <c r="O756" s="506"/>
      <c r="P756" s="506"/>
      <c r="Q756" s="506"/>
      <c r="R756" s="506"/>
      <c r="S756" s="506"/>
      <c r="T756" s="506"/>
      <c r="U756" s="506"/>
      <c r="V756" s="506"/>
      <c r="W756" s="506"/>
      <c r="X756" s="506"/>
      <c r="Y756" s="506"/>
      <c r="Z756" s="506"/>
      <c r="AA756" s="506"/>
      <c r="AB756" s="506"/>
      <c r="AC756" s="506"/>
      <c r="AD756" s="506"/>
      <c r="AE756" s="506"/>
    </row>
    <row r="757" ht="16.5" customHeight="1">
      <c r="A757" s="506"/>
      <c r="B757" s="506"/>
      <c r="C757" s="506"/>
      <c r="D757" s="506"/>
      <c r="E757" s="506"/>
      <c r="F757" s="506"/>
      <c r="G757" s="506"/>
      <c r="H757" s="506"/>
      <c r="I757" s="506"/>
      <c r="J757" s="506"/>
      <c r="K757" s="506"/>
      <c r="L757" s="506"/>
      <c r="M757" s="506"/>
      <c r="N757" s="506"/>
      <c r="O757" s="506"/>
      <c r="P757" s="506"/>
      <c r="Q757" s="506"/>
      <c r="R757" s="506"/>
      <c r="S757" s="506"/>
      <c r="T757" s="506"/>
      <c r="U757" s="506"/>
      <c r="V757" s="506"/>
      <c r="W757" s="506"/>
      <c r="X757" s="506"/>
      <c r="Y757" s="506"/>
      <c r="Z757" s="506"/>
      <c r="AA757" s="506"/>
      <c r="AB757" s="506"/>
      <c r="AC757" s="506"/>
      <c r="AD757" s="506"/>
      <c r="AE757" s="506"/>
    </row>
    <row r="758" ht="16.5" customHeight="1">
      <c r="A758" s="506"/>
      <c r="B758" s="506"/>
      <c r="C758" s="506"/>
      <c r="D758" s="506"/>
      <c r="E758" s="506"/>
      <c r="F758" s="506"/>
      <c r="G758" s="506"/>
      <c r="H758" s="506"/>
      <c r="I758" s="506"/>
      <c r="J758" s="506"/>
      <c r="K758" s="506"/>
      <c r="L758" s="506"/>
      <c r="M758" s="506"/>
      <c r="N758" s="506"/>
      <c r="O758" s="506"/>
      <c r="P758" s="506"/>
      <c r="Q758" s="506"/>
      <c r="R758" s="506"/>
      <c r="S758" s="506"/>
      <c r="T758" s="506"/>
      <c r="U758" s="506"/>
      <c r="V758" s="506"/>
      <c r="W758" s="506"/>
      <c r="X758" s="506"/>
      <c r="Y758" s="506"/>
      <c r="Z758" s="506"/>
      <c r="AA758" s="506"/>
      <c r="AB758" s="506"/>
      <c r="AC758" s="506"/>
      <c r="AD758" s="506"/>
      <c r="AE758" s="506"/>
    </row>
    <row r="759" ht="16.5" customHeight="1">
      <c r="A759" s="506"/>
      <c r="B759" s="506"/>
      <c r="C759" s="506"/>
      <c r="D759" s="506"/>
      <c r="E759" s="506"/>
      <c r="F759" s="506"/>
      <c r="G759" s="506"/>
      <c r="H759" s="506"/>
      <c r="I759" s="506"/>
      <c r="J759" s="506"/>
      <c r="K759" s="506"/>
      <c r="L759" s="506"/>
      <c r="M759" s="506"/>
      <c r="N759" s="506"/>
      <c r="O759" s="506"/>
      <c r="P759" s="506"/>
      <c r="Q759" s="506"/>
      <c r="R759" s="506"/>
      <c r="S759" s="506"/>
      <c r="T759" s="506"/>
      <c r="U759" s="506"/>
      <c r="V759" s="506"/>
      <c r="W759" s="506"/>
      <c r="X759" s="506"/>
      <c r="Y759" s="506"/>
      <c r="Z759" s="506"/>
      <c r="AA759" s="506"/>
      <c r="AB759" s="506"/>
      <c r="AC759" s="506"/>
      <c r="AD759" s="506"/>
      <c r="AE759" s="506"/>
    </row>
    <row r="760" ht="16.5" customHeight="1">
      <c r="A760" s="506"/>
      <c r="B760" s="506"/>
      <c r="C760" s="506"/>
      <c r="D760" s="506"/>
      <c r="E760" s="506"/>
      <c r="F760" s="506"/>
      <c r="G760" s="506"/>
      <c r="H760" s="506"/>
      <c r="I760" s="506"/>
      <c r="J760" s="506"/>
      <c r="K760" s="506"/>
      <c r="L760" s="506"/>
      <c r="M760" s="506"/>
      <c r="N760" s="506"/>
      <c r="O760" s="506"/>
      <c r="P760" s="506"/>
      <c r="Q760" s="506"/>
      <c r="R760" s="506"/>
      <c r="S760" s="506"/>
      <c r="T760" s="506"/>
      <c r="U760" s="506"/>
      <c r="V760" s="506"/>
      <c r="W760" s="506"/>
      <c r="X760" s="506"/>
      <c r="Y760" s="506"/>
      <c r="Z760" s="506"/>
      <c r="AA760" s="506"/>
      <c r="AB760" s="506"/>
      <c r="AC760" s="506"/>
      <c r="AD760" s="506"/>
      <c r="AE760" s="506"/>
    </row>
    <row r="761" ht="16.5" customHeight="1">
      <c r="A761" s="506"/>
      <c r="B761" s="506"/>
      <c r="C761" s="506"/>
      <c r="D761" s="506"/>
      <c r="E761" s="506"/>
      <c r="F761" s="506"/>
      <c r="G761" s="506"/>
      <c r="H761" s="506"/>
      <c r="I761" s="506"/>
      <c r="J761" s="506"/>
      <c r="K761" s="506"/>
      <c r="L761" s="506"/>
      <c r="M761" s="506"/>
      <c r="N761" s="506"/>
      <c r="O761" s="506"/>
      <c r="P761" s="506"/>
      <c r="Q761" s="506"/>
      <c r="R761" s="506"/>
      <c r="S761" s="506"/>
      <c r="T761" s="506"/>
      <c r="U761" s="506"/>
      <c r="V761" s="506"/>
      <c r="W761" s="506"/>
      <c r="X761" s="506"/>
      <c r="Y761" s="506"/>
      <c r="Z761" s="506"/>
      <c r="AA761" s="506"/>
      <c r="AB761" s="506"/>
      <c r="AC761" s="506"/>
      <c r="AD761" s="506"/>
      <c r="AE761" s="506"/>
    </row>
    <row r="762" ht="16.5" customHeight="1">
      <c r="A762" s="506"/>
      <c r="B762" s="506"/>
      <c r="C762" s="506"/>
      <c r="D762" s="506"/>
      <c r="E762" s="506"/>
      <c r="F762" s="506"/>
      <c r="G762" s="506"/>
      <c r="H762" s="506"/>
      <c r="I762" s="506"/>
      <c r="J762" s="506"/>
      <c r="K762" s="506"/>
      <c r="L762" s="506"/>
      <c r="M762" s="506"/>
      <c r="N762" s="506"/>
      <c r="O762" s="506"/>
      <c r="P762" s="506"/>
      <c r="Q762" s="506"/>
      <c r="R762" s="506"/>
      <c r="S762" s="506"/>
      <c r="T762" s="506"/>
      <c r="U762" s="506"/>
      <c r="V762" s="506"/>
      <c r="W762" s="506"/>
      <c r="X762" s="506"/>
      <c r="Y762" s="506"/>
      <c r="Z762" s="506"/>
      <c r="AA762" s="506"/>
      <c r="AB762" s="506"/>
      <c r="AC762" s="506"/>
      <c r="AD762" s="506"/>
      <c r="AE762" s="506"/>
    </row>
    <row r="763" ht="16.5" customHeight="1">
      <c r="A763" s="506"/>
      <c r="B763" s="506"/>
      <c r="C763" s="506"/>
      <c r="D763" s="506"/>
      <c r="E763" s="506"/>
      <c r="F763" s="506"/>
      <c r="G763" s="506"/>
      <c r="H763" s="506"/>
      <c r="I763" s="506"/>
      <c r="J763" s="506"/>
      <c r="K763" s="506"/>
      <c r="L763" s="506"/>
      <c r="M763" s="506"/>
      <c r="N763" s="506"/>
      <c r="O763" s="506"/>
      <c r="P763" s="506"/>
      <c r="Q763" s="506"/>
      <c r="R763" s="506"/>
      <c r="S763" s="506"/>
      <c r="T763" s="506"/>
      <c r="U763" s="506"/>
      <c r="V763" s="506"/>
      <c r="W763" s="506"/>
      <c r="X763" s="506"/>
      <c r="Y763" s="506"/>
      <c r="Z763" s="506"/>
      <c r="AA763" s="506"/>
      <c r="AB763" s="506"/>
      <c r="AC763" s="506"/>
      <c r="AD763" s="506"/>
      <c r="AE763" s="506"/>
    </row>
    <row r="764" ht="16.5" customHeight="1">
      <c r="A764" s="506"/>
      <c r="B764" s="506"/>
      <c r="C764" s="506"/>
      <c r="D764" s="506"/>
      <c r="E764" s="506"/>
      <c r="F764" s="506"/>
      <c r="G764" s="506"/>
      <c r="H764" s="506"/>
      <c r="I764" s="506"/>
      <c r="J764" s="506"/>
      <c r="K764" s="506"/>
      <c r="L764" s="506"/>
      <c r="M764" s="506"/>
      <c r="N764" s="506"/>
      <c r="O764" s="506"/>
      <c r="P764" s="506"/>
      <c r="Q764" s="506"/>
      <c r="R764" s="506"/>
      <c r="S764" s="506"/>
      <c r="T764" s="506"/>
      <c r="U764" s="506"/>
      <c r="V764" s="506"/>
      <c r="W764" s="506"/>
      <c r="X764" s="506"/>
      <c r="Y764" s="506"/>
      <c r="Z764" s="506"/>
      <c r="AA764" s="506"/>
      <c r="AB764" s="506"/>
      <c r="AC764" s="506"/>
      <c r="AD764" s="506"/>
      <c r="AE764" s="506"/>
    </row>
    <row r="765" ht="16.5" customHeight="1">
      <c r="A765" s="506"/>
      <c r="B765" s="506"/>
      <c r="C765" s="506"/>
      <c r="D765" s="506"/>
      <c r="E765" s="506"/>
      <c r="F765" s="506"/>
      <c r="G765" s="506"/>
      <c r="H765" s="506"/>
      <c r="I765" s="506"/>
      <c r="J765" s="506"/>
      <c r="K765" s="506"/>
      <c r="L765" s="506"/>
      <c r="M765" s="506"/>
      <c r="N765" s="506"/>
      <c r="O765" s="506"/>
      <c r="P765" s="506"/>
      <c r="Q765" s="506"/>
      <c r="R765" s="506"/>
      <c r="S765" s="506"/>
      <c r="T765" s="506"/>
      <c r="U765" s="506"/>
      <c r="V765" s="506"/>
      <c r="W765" s="506"/>
      <c r="X765" s="506"/>
      <c r="Y765" s="506"/>
      <c r="Z765" s="506"/>
      <c r="AA765" s="506"/>
      <c r="AB765" s="506"/>
      <c r="AC765" s="506"/>
      <c r="AD765" s="506"/>
      <c r="AE765" s="506"/>
    </row>
    <row r="766" ht="16.5" customHeight="1">
      <c r="A766" s="506"/>
      <c r="B766" s="506"/>
      <c r="C766" s="506"/>
      <c r="D766" s="506"/>
      <c r="E766" s="506"/>
      <c r="F766" s="506"/>
      <c r="G766" s="506"/>
      <c r="H766" s="506"/>
      <c r="I766" s="506"/>
      <c r="J766" s="506"/>
      <c r="K766" s="506"/>
      <c r="L766" s="506"/>
      <c r="M766" s="506"/>
      <c r="N766" s="506"/>
      <c r="O766" s="506"/>
      <c r="P766" s="506"/>
      <c r="Q766" s="506"/>
      <c r="R766" s="506"/>
      <c r="S766" s="506"/>
      <c r="T766" s="506"/>
      <c r="U766" s="506"/>
      <c r="V766" s="506"/>
      <c r="W766" s="506"/>
      <c r="X766" s="506"/>
      <c r="Y766" s="506"/>
      <c r="Z766" s="506"/>
      <c r="AA766" s="506"/>
      <c r="AB766" s="506"/>
      <c r="AC766" s="506"/>
      <c r="AD766" s="506"/>
      <c r="AE766" s="506"/>
    </row>
    <row r="767" ht="16.5" customHeight="1">
      <c r="A767" s="506"/>
      <c r="B767" s="506"/>
      <c r="C767" s="506"/>
      <c r="D767" s="506"/>
      <c r="E767" s="506"/>
      <c r="F767" s="506"/>
      <c r="G767" s="506"/>
      <c r="H767" s="506"/>
      <c r="I767" s="506"/>
      <c r="J767" s="506"/>
      <c r="K767" s="506"/>
      <c r="L767" s="506"/>
      <c r="M767" s="506"/>
      <c r="N767" s="506"/>
      <c r="O767" s="506"/>
      <c r="P767" s="506"/>
      <c r="Q767" s="506"/>
      <c r="R767" s="506"/>
      <c r="S767" s="506"/>
      <c r="T767" s="506"/>
      <c r="U767" s="506"/>
      <c r="V767" s="506"/>
      <c r="W767" s="506"/>
      <c r="X767" s="506"/>
      <c r="Y767" s="506"/>
      <c r="Z767" s="506"/>
      <c r="AA767" s="506"/>
      <c r="AB767" s="506"/>
      <c r="AC767" s="506"/>
      <c r="AD767" s="506"/>
      <c r="AE767" s="506"/>
    </row>
    <row r="768" ht="16.5" customHeight="1">
      <c r="A768" s="506"/>
      <c r="B768" s="506"/>
      <c r="C768" s="506"/>
      <c r="D768" s="506"/>
      <c r="E768" s="506"/>
      <c r="F768" s="506"/>
      <c r="G768" s="506"/>
      <c r="H768" s="506"/>
      <c r="I768" s="506"/>
      <c r="J768" s="506"/>
      <c r="K768" s="506"/>
      <c r="L768" s="506"/>
      <c r="M768" s="506"/>
      <c r="N768" s="506"/>
      <c r="O768" s="506"/>
      <c r="P768" s="506"/>
      <c r="Q768" s="506"/>
      <c r="R768" s="506"/>
      <c r="S768" s="506"/>
      <c r="T768" s="506"/>
      <c r="U768" s="506"/>
      <c r="V768" s="506"/>
      <c r="W768" s="506"/>
      <c r="X768" s="506"/>
      <c r="Y768" s="506"/>
      <c r="Z768" s="506"/>
      <c r="AA768" s="506"/>
      <c r="AB768" s="506"/>
      <c r="AC768" s="506"/>
      <c r="AD768" s="506"/>
      <c r="AE768" s="506"/>
    </row>
    <row r="769" ht="16.5" customHeight="1">
      <c r="A769" s="506"/>
      <c r="B769" s="506"/>
      <c r="C769" s="506"/>
      <c r="D769" s="506"/>
      <c r="E769" s="506"/>
      <c r="F769" s="506"/>
      <c r="G769" s="506"/>
      <c r="H769" s="506"/>
      <c r="I769" s="506"/>
      <c r="J769" s="506"/>
      <c r="K769" s="506"/>
      <c r="L769" s="506"/>
      <c r="M769" s="506"/>
      <c r="N769" s="506"/>
      <c r="O769" s="506"/>
      <c r="P769" s="506"/>
      <c r="Q769" s="506"/>
      <c r="R769" s="506"/>
      <c r="S769" s="506"/>
      <c r="T769" s="506"/>
      <c r="U769" s="506"/>
      <c r="V769" s="506"/>
      <c r="W769" s="506"/>
      <c r="X769" s="506"/>
      <c r="Y769" s="506"/>
      <c r="Z769" s="506"/>
      <c r="AA769" s="506"/>
      <c r="AB769" s="506"/>
      <c r="AC769" s="506"/>
      <c r="AD769" s="506"/>
      <c r="AE769" s="506"/>
    </row>
    <row r="770" ht="16.5" customHeight="1">
      <c r="A770" s="506"/>
      <c r="B770" s="506"/>
      <c r="C770" s="506"/>
      <c r="D770" s="506"/>
      <c r="E770" s="506"/>
      <c r="F770" s="506"/>
      <c r="G770" s="506"/>
      <c r="H770" s="506"/>
      <c r="I770" s="506"/>
      <c r="J770" s="506"/>
      <c r="K770" s="506"/>
      <c r="L770" s="506"/>
      <c r="M770" s="506"/>
      <c r="N770" s="506"/>
      <c r="O770" s="506"/>
      <c r="P770" s="506"/>
      <c r="Q770" s="506"/>
      <c r="R770" s="506"/>
      <c r="S770" s="506"/>
      <c r="T770" s="506"/>
      <c r="U770" s="506"/>
      <c r="V770" s="506"/>
      <c r="W770" s="506"/>
      <c r="X770" s="506"/>
      <c r="Y770" s="506"/>
      <c r="Z770" s="506"/>
      <c r="AA770" s="506"/>
      <c r="AB770" s="506"/>
      <c r="AC770" s="506"/>
      <c r="AD770" s="506"/>
      <c r="AE770" s="506"/>
    </row>
    <row r="771" ht="16.5" customHeight="1">
      <c r="A771" s="506"/>
      <c r="B771" s="506"/>
      <c r="C771" s="506"/>
      <c r="D771" s="506"/>
      <c r="E771" s="506"/>
      <c r="F771" s="506"/>
      <c r="G771" s="506"/>
      <c r="H771" s="506"/>
      <c r="I771" s="506"/>
      <c r="J771" s="506"/>
      <c r="K771" s="506"/>
      <c r="L771" s="506"/>
      <c r="M771" s="506"/>
      <c r="N771" s="506"/>
      <c r="O771" s="506"/>
      <c r="P771" s="506"/>
      <c r="Q771" s="506"/>
      <c r="R771" s="506"/>
      <c r="S771" s="506"/>
      <c r="T771" s="506"/>
      <c r="U771" s="506"/>
      <c r="V771" s="506"/>
      <c r="W771" s="506"/>
      <c r="X771" s="506"/>
      <c r="Y771" s="506"/>
      <c r="Z771" s="506"/>
      <c r="AA771" s="506"/>
      <c r="AB771" s="506"/>
      <c r="AC771" s="506"/>
      <c r="AD771" s="506"/>
      <c r="AE771" s="506"/>
    </row>
    <row r="772" ht="16.5" customHeight="1">
      <c r="A772" s="506"/>
      <c r="B772" s="506"/>
      <c r="C772" s="506"/>
      <c r="D772" s="506"/>
      <c r="E772" s="506"/>
      <c r="F772" s="506"/>
      <c r="G772" s="506"/>
      <c r="H772" s="506"/>
      <c r="I772" s="506"/>
      <c r="J772" s="506"/>
      <c r="K772" s="506"/>
      <c r="L772" s="506"/>
      <c r="M772" s="506"/>
      <c r="N772" s="506"/>
      <c r="O772" s="506"/>
      <c r="P772" s="506"/>
      <c r="Q772" s="506"/>
      <c r="R772" s="506"/>
      <c r="S772" s="506"/>
      <c r="T772" s="506"/>
      <c r="U772" s="506"/>
      <c r="V772" s="506"/>
      <c r="W772" s="506"/>
      <c r="X772" s="506"/>
      <c r="Y772" s="506"/>
      <c r="Z772" s="506"/>
      <c r="AA772" s="506"/>
      <c r="AB772" s="506"/>
      <c r="AC772" s="506"/>
      <c r="AD772" s="506"/>
      <c r="AE772" s="506"/>
    </row>
    <row r="773" ht="16.5" customHeight="1">
      <c r="A773" s="506"/>
      <c r="B773" s="506"/>
      <c r="C773" s="506"/>
      <c r="D773" s="506"/>
      <c r="E773" s="506"/>
      <c r="F773" s="506"/>
      <c r="G773" s="506"/>
      <c r="H773" s="506"/>
      <c r="I773" s="506"/>
      <c r="J773" s="506"/>
      <c r="K773" s="506"/>
      <c r="L773" s="506"/>
      <c r="M773" s="506"/>
      <c r="N773" s="506"/>
      <c r="O773" s="506"/>
      <c r="P773" s="506"/>
      <c r="Q773" s="506"/>
      <c r="R773" s="506"/>
      <c r="S773" s="506"/>
      <c r="T773" s="506"/>
      <c r="U773" s="506"/>
      <c r="V773" s="506"/>
      <c r="W773" s="506"/>
      <c r="X773" s="506"/>
      <c r="Y773" s="506"/>
      <c r="Z773" s="506"/>
      <c r="AA773" s="506"/>
      <c r="AB773" s="506"/>
      <c r="AC773" s="506"/>
      <c r="AD773" s="506"/>
      <c r="AE773" s="506"/>
    </row>
    <row r="774" ht="16.5" customHeight="1">
      <c r="A774" s="506"/>
      <c r="B774" s="506"/>
      <c r="C774" s="506"/>
      <c r="D774" s="506"/>
      <c r="E774" s="506"/>
      <c r="F774" s="506"/>
      <c r="G774" s="506"/>
      <c r="H774" s="506"/>
      <c r="I774" s="506"/>
      <c r="J774" s="506"/>
      <c r="K774" s="506"/>
      <c r="L774" s="506"/>
      <c r="M774" s="506"/>
      <c r="N774" s="506"/>
      <c r="O774" s="506"/>
      <c r="P774" s="506"/>
      <c r="Q774" s="506"/>
      <c r="R774" s="506"/>
      <c r="S774" s="506"/>
      <c r="T774" s="506"/>
      <c r="U774" s="506"/>
      <c r="V774" s="506"/>
      <c r="W774" s="506"/>
      <c r="X774" s="506"/>
      <c r="Y774" s="506"/>
      <c r="Z774" s="506"/>
      <c r="AA774" s="506"/>
      <c r="AB774" s="506"/>
      <c r="AC774" s="506"/>
      <c r="AD774" s="506"/>
      <c r="AE774" s="506"/>
    </row>
    <row r="775" ht="16.5" customHeight="1">
      <c r="A775" s="506"/>
      <c r="B775" s="506"/>
      <c r="C775" s="506"/>
      <c r="D775" s="506"/>
      <c r="E775" s="506"/>
      <c r="F775" s="506"/>
      <c r="G775" s="506"/>
      <c r="H775" s="506"/>
      <c r="I775" s="506"/>
      <c r="J775" s="506"/>
      <c r="K775" s="506"/>
      <c r="L775" s="506"/>
      <c r="M775" s="506"/>
      <c r="N775" s="506"/>
      <c r="O775" s="506"/>
      <c r="P775" s="506"/>
      <c r="Q775" s="506"/>
      <c r="R775" s="506"/>
      <c r="S775" s="506"/>
      <c r="T775" s="506"/>
      <c r="U775" s="506"/>
      <c r="V775" s="506"/>
      <c r="W775" s="506"/>
      <c r="X775" s="506"/>
      <c r="Y775" s="506"/>
      <c r="Z775" s="506"/>
      <c r="AA775" s="506"/>
      <c r="AB775" s="506"/>
      <c r="AC775" s="506"/>
      <c r="AD775" s="506"/>
      <c r="AE775" s="506"/>
    </row>
    <row r="776" ht="16.5" customHeight="1">
      <c r="A776" s="506"/>
      <c r="B776" s="506"/>
      <c r="C776" s="506"/>
      <c r="D776" s="506"/>
      <c r="E776" s="506"/>
      <c r="F776" s="506"/>
      <c r="G776" s="506"/>
      <c r="H776" s="506"/>
      <c r="I776" s="506"/>
      <c r="J776" s="506"/>
      <c r="K776" s="506"/>
      <c r="L776" s="506"/>
      <c r="M776" s="506"/>
      <c r="N776" s="506"/>
      <c r="O776" s="506"/>
      <c r="P776" s="506"/>
      <c r="Q776" s="506"/>
      <c r="R776" s="506"/>
      <c r="S776" s="506"/>
      <c r="T776" s="506"/>
      <c r="U776" s="506"/>
      <c r="V776" s="506"/>
      <c r="W776" s="506"/>
      <c r="X776" s="506"/>
      <c r="Y776" s="506"/>
      <c r="Z776" s="506"/>
      <c r="AA776" s="506"/>
      <c r="AB776" s="506"/>
      <c r="AC776" s="506"/>
      <c r="AD776" s="506"/>
      <c r="AE776" s="506"/>
    </row>
    <row r="777" ht="16.5" customHeight="1">
      <c r="A777" s="506"/>
      <c r="B777" s="506"/>
      <c r="C777" s="506"/>
      <c r="D777" s="506"/>
      <c r="E777" s="506"/>
      <c r="F777" s="506"/>
      <c r="G777" s="506"/>
      <c r="H777" s="506"/>
      <c r="I777" s="506"/>
      <c r="J777" s="506"/>
      <c r="K777" s="506"/>
      <c r="L777" s="506"/>
      <c r="M777" s="506"/>
      <c r="N777" s="506"/>
      <c r="O777" s="506"/>
      <c r="P777" s="506"/>
      <c r="Q777" s="506"/>
      <c r="R777" s="506"/>
      <c r="S777" s="506"/>
      <c r="T777" s="506"/>
      <c r="U777" s="506"/>
      <c r="V777" s="506"/>
      <c r="W777" s="506"/>
      <c r="X777" s="506"/>
      <c r="Y777" s="506"/>
      <c r="Z777" s="506"/>
      <c r="AA777" s="506"/>
      <c r="AB777" s="506"/>
      <c r="AC777" s="506"/>
      <c r="AD777" s="506"/>
      <c r="AE777" s="506"/>
    </row>
    <row r="778" ht="16.5" customHeight="1">
      <c r="A778" s="506"/>
      <c r="B778" s="506"/>
      <c r="C778" s="506"/>
      <c r="D778" s="506"/>
      <c r="E778" s="506"/>
      <c r="F778" s="506"/>
      <c r="G778" s="506"/>
      <c r="H778" s="506"/>
      <c r="I778" s="506"/>
      <c r="J778" s="506"/>
      <c r="K778" s="506"/>
      <c r="L778" s="506"/>
      <c r="M778" s="506"/>
      <c r="N778" s="506"/>
      <c r="O778" s="506"/>
      <c r="P778" s="506"/>
      <c r="Q778" s="506"/>
      <c r="R778" s="506"/>
      <c r="S778" s="506"/>
      <c r="T778" s="506"/>
      <c r="U778" s="506"/>
      <c r="V778" s="506"/>
      <c r="W778" s="506"/>
      <c r="X778" s="506"/>
      <c r="Y778" s="506"/>
      <c r="Z778" s="506"/>
      <c r="AA778" s="506"/>
      <c r="AB778" s="506"/>
      <c r="AC778" s="506"/>
      <c r="AD778" s="506"/>
      <c r="AE778" s="506"/>
    </row>
    <row r="779" ht="16.5" customHeight="1">
      <c r="A779" s="506"/>
      <c r="B779" s="506"/>
      <c r="C779" s="506"/>
      <c r="D779" s="506"/>
      <c r="E779" s="506"/>
      <c r="F779" s="506"/>
      <c r="G779" s="506"/>
      <c r="H779" s="506"/>
      <c r="I779" s="506"/>
      <c r="J779" s="506"/>
      <c r="K779" s="506"/>
      <c r="L779" s="506"/>
      <c r="M779" s="506"/>
      <c r="N779" s="506"/>
      <c r="O779" s="506"/>
      <c r="P779" s="506"/>
      <c r="Q779" s="506"/>
      <c r="R779" s="506"/>
      <c r="S779" s="506"/>
      <c r="T779" s="506"/>
      <c r="U779" s="506"/>
      <c r="V779" s="506"/>
      <c r="W779" s="506"/>
      <c r="X779" s="506"/>
      <c r="Y779" s="506"/>
      <c r="Z779" s="506"/>
      <c r="AA779" s="506"/>
      <c r="AB779" s="506"/>
      <c r="AC779" s="506"/>
      <c r="AD779" s="506"/>
      <c r="AE779" s="506"/>
    </row>
    <row r="780" ht="16.5" customHeight="1">
      <c r="A780" s="506"/>
      <c r="B780" s="506"/>
      <c r="C780" s="506"/>
      <c r="D780" s="506"/>
      <c r="E780" s="506"/>
      <c r="F780" s="506"/>
      <c r="G780" s="506"/>
      <c r="H780" s="506"/>
      <c r="I780" s="506"/>
      <c r="J780" s="506"/>
      <c r="K780" s="506"/>
      <c r="L780" s="506"/>
      <c r="M780" s="506"/>
      <c r="N780" s="506"/>
      <c r="O780" s="506"/>
      <c r="P780" s="506"/>
      <c r="Q780" s="506"/>
      <c r="R780" s="506"/>
      <c r="S780" s="506"/>
      <c r="T780" s="506"/>
      <c r="U780" s="506"/>
      <c r="V780" s="506"/>
      <c r="W780" s="506"/>
      <c r="X780" s="506"/>
      <c r="Y780" s="506"/>
      <c r="Z780" s="506"/>
      <c r="AA780" s="506"/>
      <c r="AB780" s="506"/>
      <c r="AC780" s="506"/>
      <c r="AD780" s="506"/>
      <c r="AE780" s="506"/>
    </row>
    <row r="781" ht="16.5" customHeight="1">
      <c r="A781" s="506"/>
      <c r="B781" s="506"/>
      <c r="C781" s="506"/>
      <c r="D781" s="506"/>
      <c r="E781" s="506"/>
      <c r="F781" s="506"/>
      <c r="G781" s="506"/>
      <c r="H781" s="506"/>
      <c r="I781" s="506"/>
      <c r="J781" s="506"/>
      <c r="K781" s="506"/>
      <c r="L781" s="506"/>
      <c r="M781" s="506"/>
      <c r="N781" s="506"/>
      <c r="O781" s="506"/>
      <c r="P781" s="506"/>
      <c r="Q781" s="506"/>
      <c r="R781" s="506"/>
      <c r="S781" s="506"/>
      <c r="T781" s="506"/>
      <c r="U781" s="506"/>
      <c r="V781" s="506"/>
      <c r="W781" s="506"/>
      <c r="X781" s="506"/>
      <c r="Y781" s="506"/>
      <c r="Z781" s="506"/>
      <c r="AA781" s="506"/>
      <c r="AB781" s="506"/>
      <c r="AC781" s="506"/>
      <c r="AD781" s="506"/>
      <c r="AE781" s="506"/>
    </row>
    <row r="782" ht="16.5" customHeight="1">
      <c r="A782" s="506"/>
      <c r="B782" s="506"/>
      <c r="C782" s="506"/>
      <c r="D782" s="506"/>
      <c r="E782" s="506"/>
      <c r="F782" s="506"/>
      <c r="G782" s="506"/>
      <c r="H782" s="506"/>
      <c r="I782" s="506"/>
      <c r="J782" s="506"/>
      <c r="K782" s="506"/>
      <c r="L782" s="506"/>
      <c r="M782" s="506"/>
      <c r="N782" s="506"/>
      <c r="O782" s="506"/>
      <c r="P782" s="506"/>
      <c r="Q782" s="506"/>
      <c r="R782" s="506"/>
      <c r="S782" s="506"/>
      <c r="T782" s="506"/>
      <c r="U782" s="506"/>
      <c r="V782" s="506"/>
      <c r="W782" s="506"/>
      <c r="X782" s="506"/>
      <c r="Y782" s="506"/>
      <c r="Z782" s="506"/>
      <c r="AA782" s="506"/>
      <c r="AB782" s="506"/>
      <c r="AC782" s="506"/>
      <c r="AD782" s="506"/>
      <c r="AE782" s="506"/>
    </row>
    <row r="783" ht="16.5" customHeight="1">
      <c r="A783" s="506"/>
      <c r="B783" s="506"/>
      <c r="C783" s="506"/>
      <c r="D783" s="506"/>
      <c r="E783" s="506"/>
      <c r="F783" s="506"/>
      <c r="G783" s="506"/>
      <c r="H783" s="506"/>
      <c r="I783" s="506"/>
      <c r="J783" s="506"/>
      <c r="K783" s="506"/>
      <c r="L783" s="506"/>
      <c r="M783" s="506"/>
      <c r="N783" s="506"/>
      <c r="O783" s="506"/>
      <c r="P783" s="506"/>
      <c r="Q783" s="506"/>
      <c r="R783" s="506"/>
      <c r="S783" s="506"/>
      <c r="T783" s="506"/>
      <c r="U783" s="506"/>
      <c r="V783" s="506"/>
      <c r="W783" s="506"/>
      <c r="X783" s="506"/>
      <c r="Y783" s="506"/>
      <c r="Z783" s="506"/>
      <c r="AA783" s="506"/>
      <c r="AB783" s="506"/>
      <c r="AC783" s="506"/>
      <c r="AD783" s="506"/>
      <c r="AE783" s="506"/>
    </row>
    <row r="784" ht="16.5" customHeight="1">
      <c r="A784" s="506"/>
      <c r="B784" s="506"/>
      <c r="C784" s="506"/>
      <c r="D784" s="506"/>
      <c r="E784" s="506"/>
      <c r="F784" s="506"/>
      <c r="G784" s="506"/>
      <c r="H784" s="506"/>
      <c r="I784" s="506"/>
      <c r="J784" s="506"/>
      <c r="K784" s="506"/>
      <c r="L784" s="506"/>
      <c r="M784" s="506"/>
      <c r="N784" s="506"/>
      <c r="O784" s="506"/>
      <c r="P784" s="506"/>
      <c r="Q784" s="506"/>
      <c r="R784" s="506"/>
      <c r="S784" s="506"/>
      <c r="T784" s="506"/>
      <c r="U784" s="506"/>
      <c r="V784" s="506"/>
      <c r="W784" s="506"/>
      <c r="X784" s="506"/>
      <c r="Y784" s="506"/>
      <c r="Z784" s="506"/>
      <c r="AA784" s="506"/>
      <c r="AB784" s="506"/>
      <c r="AC784" s="506"/>
      <c r="AD784" s="506"/>
      <c r="AE784" s="506"/>
    </row>
    <row r="785" ht="16.5" customHeight="1">
      <c r="A785" s="506"/>
      <c r="B785" s="506"/>
      <c r="C785" s="506"/>
      <c r="D785" s="506"/>
      <c r="E785" s="506"/>
      <c r="F785" s="506"/>
      <c r="G785" s="506"/>
      <c r="H785" s="506"/>
      <c r="I785" s="506"/>
      <c r="J785" s="506"/>
      <c r="K785" s="506"/>
      <c r="L785" s="506"/>
      <c r="M785" s="506"/>
      <c r="N785" s="506"/>
      <c r="O785" s="506"/>
      <c r="P785" s="506"/>
      <c r="Q785" s="506"/>
      <c r="R785" s="506"/>
      <c r="S785" s="506"/>
      <c r="T785" s="506"/>
      <c r="U785" s="506"/>
      <c r="V785" s="506"/>
      <c r="W785" s="506"/>
      <c r="X785" s="506"/>
      <c r="Y785" s="506"/>
      <c r="Z785" s="506"/>
      <c r="AA785" s="506"/>
      <c r="AB785" s="506"/>
      <c r="AC785" s="506"/>
      <c r="AD785" s="506"/>
      <c r="AE785" s="506"/>
    </row>
    <row r="786" ht="16.5" customHeight="1">
      <c r="A786" s="506"/>
      <c r="B786" s="506"/>
      <c r="C786" s="506"/>
      <c r="D786" s="506"/>
      <c r="E786" s="506"/>
      <c r="F786" s="506"/>
      <c r="G786" s="506"/>
      <c r="H786" s="506"/>
      <c r="I786" s="506"/>
      <c r="J786" s="506"/>
      <c r="K786" s="506"/>
      <c r="L786" s="506"/>
      <c r="M786" s="506"/>
      <c r="N786" s="506"/>
      <c r="O786" s="506"/>
      <c r="P786" s="506"/>
      <c r="Q786" s="506"/>
      <c r="R786" s="506"/>
      <c r="S786" s="506"/>
      <c r="T786" s="506"/>
      <c r="U786" s="506"/>
      <c r="V786" s="506"/>
      <c r="W786" s="506"/>
      <c r="X786" s="506"/>
      <c r="Y786" s="506"/>
      <c r="Z786" s="506"/>
      <c r="AA786" s="506"/>
      <c r="AB786" s="506"/>
      <c r="AC786" s="506"/>
      <c r="AD786" s="506"/>
      <c r="AE786" s="506"/>
    </row>
    <row r="787" ht="16.5" customHeight="1">
      <c r="A787" s="506"/>
      <c r="B787" s="506"/>
      <c r="C787" s="506"/>
      <c r="D787" s="506"/>
      <c r="E787" s="506"/>
      <c r="F787" s="506"/>
      <c r="G787" s="506"/>
      <c r="H787" s="506"/>
      <c r="I787" s="506"/>
      <c r="J787" s="506"/>
      <c r="K787" s="506"/>
      <c r="L787" s="506"/>
      <c r="M787" s="506"/>
      <c r="N787" s="506"/>
      <c r="O787" s="506"/>
      <c r="P787" s="506"/>
      <c r="Q787" s="506"/>
      <c r="R787" s="506"/>
      <c r="S787" s="506"/>
      <c r="T787" s="506"/>
      <c r="U787" s="506"/>
      <c r="V787" s="506"/>
      <c r="W787" s="506"/>
      <c r="X787" s="506"/>
      <c r="Y787" s="506"/>
      <c r="Z787" s="506"/>
      <c r="AA787" s="506"/>
      <c r="AB787" s="506"/>
      <c r="AC787" s="506"/>
      <c r="AD787" s="506"/>
      <c r="AE787" s="506"/>
    </row>
    <row r="788" ht="16.5" customHeight="1">
      <c r="A788" s="506"/>
      <c r="B788" s="506"/>
      <c r="C788" s="506"/>
      <c r="D788" s="506"/>
      <c r="E788" s="506"/>
      <c r="F788" s="506"/>
      <c r="G788" s="506"/>
      <c r="H788" s="506"/>
      <c r="I788" s="506"/>
      <c r="J788" s="506"/>
      <c r="K788" s="506"/>
      <c r="L788" s="506"/>
      <c r="M788" s="506"/>
      <c r="N788" s="506"/>
      <c r="O788" s="506"/>
      <c r="P788" s="506"/>
      <c r="Q788" s="506"/>
      <c r="R788" s="506"/>
      <c r="S788" s="506"/>
      <c r="T788" s="506"/>
      <c r="U788" s="506"/>
      <c r="V788" s="506"/>
      <c r="W788" s="506"/>
      <c r="X788" s="506"/>
      <c r="Y788" s="506"/>
      <c r="Z788" s="506"/>
      <c r="AA788" s="506"/>
      <c r="AB788" s="506"/>
      <c r="AC788" s="506"/>
      <c r="AD788" s="506"/>
      <c r="AE788" s="506"/>
    </row>
    <row r="789" ht="16.5" customHeight="1">
      <c r="A789" s="506"/>
      <c r="B789" s="506"/>
      <c r="C789" s="506"/>
      <c r="D789" s="506"/>
      <c r="E789" s="506"/>
      <c r="F789" s="506"/>
      <c r="G789" s="506"/>
      <c r="H789" s="506"/>
      <c r="I789" s="506"/>
      <c r="J789" s="506"/>
      <c r="K789" s="506"/>
      <c r="L789" s="506"/>
      <c r="M789" s="506"/>
      <c r="N789" s="506"/>
      <c r="O789" s="506"/>
      <c r="P789" s="506"/>
      <c r="Q789" s="506"/>
      <c r="R789" s="506"/>
      <c r="S789" s="506"/>
      <c r="T789" s="506"/>
      <c r="U789" s="506"/>
      <c r="V789" s="506"/>
      <c r="W789" s="506"/>
      <c r="X789" s="506"/>
      <c r="Y789" s="506"/>
      <c r="Z789" s="506"/>
      <c r="AA789" s="506"/>
      <c r="AB789" s="506"/>
      <c r="AC789" s="506"/>
      <c r="AD789" s="506"/>
      <c r="AE789" s="506"/>
    </row>
    <row r="790" ht="16.5" customHeight="1">
      <c r="A790" s="506"/>
      <c r="B790" s="506"/>
      <c r="C790" s="506"/>
      <c r="D790" s="506"/>
      <c r="E790" s="506"/>
      <c r="F790" s="506"/>
      <c r="G790" s="506"/>
      <c r="H790" s="506"/>
      <c r="I790" s="506"/>
      <c r="J790" s="506"/>
      <c r="K790" s="506"/>
      <c r="L790" s="506"/>
      <c r="M790" s="506"/>
      <c r="N790" s="506"/>
      <c r="O790" s="506"/>
      <c r="P790" s="506"/>
      <c r="Q790" s="506"/>
      <c r="R790" s="506"/>
      <c r="S790" s="506"/>
      <c r="T790" s="506"/>
      <c r="U790" s="506"/>
      <c r="V790" s="506"/>
      <c r="W790" s="506"/>
      <c r="X790" s="506"/>
      <c r="Y790" s="506"/>
      <c r="Z790" s="506"/>
      <c r="AA790" s="506"/>
      <c r="AB790" s="506"/>
      <c r="AC790" s="506"/>
      <c r="AD790" s="506"/>
      <c r="AE790" s="506"/>
    </row>
    <row r="791" ht="16.5" customHeight="1">
      <c r="A791" s="506"/>
      <c r="B791" s="506"/>
      <c r="C791" s="506"/>
      <c r="D791" s="506"/>
      <c r="E791" s="506"/>
      <c r="F791" s="506"/>
      <c r="G791" s="506"/>
      <c r="H791" s="506"/>
      <c r="I791" s="506"/>
      <c r="J791" s="506"/>
      <c r="K791" s="506"/>
      <c r="L791" s="506"/>
      <c r="M791" s="506"/>
      <c r="N791" s="506"/>
      <c r="O791" s="506"/>
      <c r="P791" s="506"/>
      <c r="Q791" s="506"/>
      <c r="R791" s="506"/>
      <c r="S791" s="506"/>
      <c r="T791" s="506"/>
      <c r="U791" s="506"/>
      <c r="V791" s="506"/>
      <c r="W791" s="506"/>
      <c r="X791" s="506"/>
      <c r="Y791" s="506"/>
      <c r="Z791" s="506"/>
      <c r="AA791" s="506"/>
      <c r="AB791" s="506"/>
      <c r="AC791" s="506"/>
      <c r="AD791" s="506"/>
      <c r="AE791" s="506"/>
    </row>
    <row r="792" ht="16.5" customHeight="1">
      <c r="A792" s="506"/>
      <c r="B792" s="506"/>
      <c r="C792" s="506"/>
      <c r="D792" s="506"/>
      <c r="E792" s="506"/>
      <c r="F792" s="506"/>
      <c r="G792" s="506"/>
      <c r="H792" s="506"/>
      <c r="I792" s="506"/>
      <c r="J792" s="506"/>
      <c r="K792" s="506"/>
      <c r="L792" s="506"/>
      <c r="M792" s="506"/>
      <c r="N792" s="506"/>
      <c r="O792" s="506"/>
      <c r="P792" s="506"/>
      <c r="Q792" s="506"/>
      <c r="R792" s="506"/>
      <c r="S792" s="506"/>
      <c r="T792" s="506"/>
      <c r="U792" s="506"/>
      <c r="V792" s="506"/>
      <c r="W792" s="506"/>
      <c r="X792" s="506"/>
      <c r="Y792" s="506"/>
      <c r="Z792" s="506"/>
      <c r="AA792" s="506"/>
      <c r="AB792" s="506"/>
      <c r="AC792" s="506"/>
      <c r="AD792" s="506"/>
      <c r="AE792" s="506"/>
    </row>
    <row r="793" ht="16.5" customHeight="1">
      <c r="A793" s="506"/>
      <c r="B793" s="506"/>
      <c r="C793" s="506"/>
      <c r="D793" s="506"/>
      <c r="E793" s="506"/>
      <c r="F793" s="506"/>
      <c r="G793" s="506"/>
      <c r="H793" s="506"/>
      <c r="I793" s="506"/>
      <c r="J793" s="506"/>
      <c r="K793" s="506"/>
      <c r="L793" s="506"/>
      <c r="M793" s="506"/>
      <c r="N793" s="506"/>
      <c r="O793" s="506"/>
      <c r="P793" s="506"/>
      <c r="Q793" s="506"/>
      <c r="R793" s="506"/>
      <c r="S793" s="506"/>
      <c r="T793" s="506"/>
      <c r="U793" s="506"/>
      <c r="V793" s="506"/>
      <c r="W793" s="506"/>
      <c r="X793" s="506"/>
      <c r="Y793" s="506"/>
      <c r="Z793" s="506"/>
      <c r="AA793" s="506"/>
      <c r="AB793" s="506"/>
      <c r="AC793" s="506"/>
      <c r="AD793" s="506"/>
      <c r="AE793" s="506"/>
    </row>
    <row r="794" ht="16.5" customHeight="1">
      <c r="A794" s="506"/>
      <c r="B794" s="506"/>
      <c r="C794" s="506"/>
      <c r="D794" s="506"/>
      <c r="E794" s="506"/>
      <c r="F794" s="506"/>
      <c r="G794" s="506"/>
      <c r="H794" s="506"/>
      <c r="I794" s="506"/>
      <c r="J794" s="506"/>
      <c r="K794" s="506"/>
      <c r="L794" s="506"/>
      <c r="M794" s="506"/>
      <c r="N794" s="506"/>
      <c r="O794" s="506"/>
      <c r="P794" s="506"/>
      <c r="Q794" s="506"/>
      <c r="R794" s="506"/>
      <c r="S794" s="506"/>
      <c r="T794" s="506"/>
      <c r="U794" s="506"/>
      <c r="V794" s="506"/>
      <c r="W794" s="506"/>
      <c r="X794" s="506"/>
      <c r="Y794" s="506"/>
      <c r="Z794" s="506"/>
      <c r="AA794" s="506"/>
      <c r="AB794" s="506"/>
      <c r="AC794" s="506"/>
      <c r="AD794" s="506"/>
      <c r="AE794" s="506"/>
    </row>
    <row r="795" ht="16.5" customHeight="1">
      <c r="A795" s="506"/>
      <c r="B795" s="506"/>
      <c r="C795" s="506"/>
      <c r="D795" s="506"/>
      <c r="E795" s="506"/>
      <c r="F795" s="506"/>
      <c r="G795" s="506"/>
      <c r="H795" s="506"/>
      <c r="I795" s="506"/>
      <c r="J795" s="506"/>
      <c r="K795" s="506"/>
      <c r="L795" s="506"/>
      <c r="M795" s="506"/>
      <c r="N795" s="506"/>
      <c r="O795" s="506"/>
      <c r="P795" s="506"/>
      <c r="Q795" s="506"/>
      <c r="R795" s="506"/>
      <c r="S795" s="506"/>
      <c r="T795" s="506"/>
      <c r="U795" s="506"/>
      <c r="V795" s="506"/>
      <c r="W795" s="506"/>
      <c r="X795" s="506"/>
      <c r="Y795" s="506"/>
      <c r="Z795" s="506"/>
      <c r="AA795" s="506"/>
      <c r="AB795" s="506"/>
      <c r="AC795" s="506"/>
      <c r="AD795" s="506"/>
      <c r="AE795" s="506"/>
    </row>
    <row r="796" ht="16.5" customHeight="1">
      <c r="A796" s="506"/>
      <c r="B796" s="506"/>
      <c r="C796" s="506"/>
      <c r="D796" s="506"/>
      <c r="E796" s="506"/>
      <c r="F796" s="506"/>
      <c r="G796" s="506"/>
      <c r="H796" s="506"/>
      <c r="I796" s="506"/>
      <c r="J796" s="506"/>
      <c r="K796" s="506"/>
      <c r="L796" s="506"/>
      <c r="M796" s="506"/>
      <c r="N796" s="506"/>
      <c r="O796" s="506"/>
      <c r="P796" s="506"/>
      <c r="Q796" s="506"/>
      <c r="R796" s="506"/>
      <c r="S796" s="506"/>
      <c r="T796" s="506"/>
      <c r="U796" s="506"/>
      <c r="V796" s="506"/>
      <c r="W796" s="506"/>
      <c r="X796" s="506"/>
      <c r="Y796" s="506"/>
      <c r="Z796" s="506"/>
      <c r="AA796" s="506"/>
      <c r="AB796" s="506"/>
      <c r="AC796" s="506"/>
      <c r="AD796" s="506"/>
      <c r="AE796" s="506"/>
    </row>
    <row r="797" ht="16.5" customHeight="1">
      <c r="A797" s="506"/>
      <c r="B797" s="506"/>
      <c r="C797" s="506"/>
      <c r="D797" s="506"/>
      <c r="E797" s="506"/>
      <c r="F797" s="506"/>
      <c r="G797" s="506"/>
      <c r="H797" s="506"/>
      <c r="I797" s="506"/>
      <c r="J797" s="506"/>
      <c r="K797" s="506"/>
      <c r="L797" s="506"/>
      <c r="M797" s="506"/>
      <c r="N797" s="506"/>
      <c r="O797" s="506"/>
      <c r="P797" s="506"/>
      <c r="Q797" s="506"/>
      <c r="R797" s="506"/>
      <c r="S797" s="506"/>
      <c r="T797" s="506"/>
      <c r="U797" s="506"/>
      <c r="V797" s="506"/>
      <c r="W797" s="506"/>
      <c r="X797" s="506"/>
      <c r="Y797" s="506"/>
      <c r="Z797" s="506"/>
      <c r="AA797" s="506"/>
      <c r="AB797" s="506"/>
      <c r="AC797" s="506"/>
      <c r="AD797" s="506"/>
      <c r="AE797" s="506"/>
    </row>
    <row r="798" ht="16.5" customHeight="1">
      <c r="A798" s="506"/>
      <c r="B798" s="506"/>
      <c r="C798" s="506"/>
      <c r="D798" s="506"/>
      <c r="E798" s="506"/>
      <c r="F798" s="506"/>
      <c r="G798" s="506"/>
      <c r="H798" s="506"/>
      <c r="I798" s="506"/>
      <c r="J798" s="506"/>
      <c r="K798" s="506"/>
      <c r="L798" s="506"/>
      <c r="M798" s="506"/>
      <c r="N798" s="506"/>
      <c r="O798" s="506"/>
      <c r="P798" s="506"/>
      <c r="Q798" s="506"/>
      <c r="R798" s="506"/>
      <c r="S798" s="506"/>
      <c r="T798" s="506"/>
      <c r="U798" s="506"/>
      <c r="V798" s="506"/>
      <c r="W798" s="506"/>
      <c r="X798" s="506"/>
      <c r="Y798" s="506"/>
      <c r="Z798" s="506"/>
      <c r="AA798" s="506"/>
      <c r="AB798" s="506"/>
      <c r="AC798" s="506"/>
      <c r="AD798" s="506"/>
      <c r="AE798" s="506"/>
    </row>
    <row r="799" ht="16.5" customHeight="1">
      <c r="A799" s="506"/>
      <c r="B799" s="506"/>
      <c r="C799" s="506"/>
      <c r="D799" s="506"/>
      <c r="E799" s="506"/>
      <c r="F799" s="506"/>
      <c r="G799" s="506"/>
      <c r="H799" s="506"/>
      <c r="I799" s="506"/>
      <c r="J799" s="506"/>
      <c r="K799" s="506"/>
      <c r="L799" s="506"/>
      <c r="M799" s="506"/>
      <c r="N799" s="506"/>
      <c r="O799" s="506"/>
      <c r="P799" s="506"/>
      <c r="Q799" s="506"/>
      <c r="R799" s="506"/>
      <c r="S799" s="506"/>
      <c r="T799" s="506"/>
      <c r="U799" s="506"/>
      <c r="V799" s="506"/>
      <c r="W799" s="506"/>
      <c r="X799" s="506"/>
      <c r="Y799" s="506"/>
      <c r="Z799" s="506"/>
      <c r="AA799" s="506"/>
      <c r="AB799" s="506"/>
      <c r="AC799" s="506"/>
      <c r="AD799" s="506"/>
      <c r="AE799" s="506"/>
    </row>
    <row r="800" ht="16.5" customHeight="1">
      <c r="A800" s="506"/>
      <c r="B800" s="506"/>
      <c r="C800" s="506"/>
      <c r="D800" s="506"/>
      <c r="E800" s="506"/>
      <c r="F800" s="506"/>
      <c r="G800" s="506"/>
      <c r="H800" s="506"/>
      <c r="I800" s="506"/>
      <c r="J800" s="506"/>
      <c r="K800" s="506"/>
      <c r="L800" s="506"/>
      <c r="M800" s="506"/>
      <c r="N800" s="506"/>
      <c r="O800" s="506"/>
      <c r="P800" s="506"/>
      <c r="Q800" s="506"/>
      <c r="R800" s="506"/>
      <c r="S800" s="506"/>
      <c r="T800" s="506"/>
      <c r="U800" s="506"/>
      <c r="V800" s="506"/>
      <c r="W800" s="506"/>
      <c r="X800" s="506"/>
      <c r="Y800" s="506"/>
      <c r="Z800" s="506"/>
      <c r="AA800" s="506"/>
      <c r="AB800" s="506"/>
      <c r="AC800" s="506"/>
      <c r="AD800" s="506"/>
      <c r="AE800" s="506"/>
    </row>
    <row r="801" ht="16.5" customHeight="1">
      <c r="A801" s="506"/>
      <c r="B801" s="506"/>
      <c r="C801" s="506"/>
      <c r="D801" s="506"/>
      <c r="E801" s="506"/>
      <c r="F801" s="506"/>
      <c r="G801" s="506"/>
      <c r="H801" s="506"/>
      <c r="I801" s="506"/>
      <c r="J801" s="506"/>
      <c r="K801" s="506"/>
      <c r="L801" s="506"/>
      <c r="M801" s="506"/>
      <c r="N801" s="506"/>
      <c r="O801" s="506"/>
      <c r="P801" s="506"/>
      <c r="Q801" s="506"/>
      <c r="R801" s="506"/>
      <c r="S801" s="506"/>
      <c r="T801" s="506"/>
      <c r="U801" s="506"/>
      <c r="V801" s="506"/>
      <c r="W801" s="506"/>
      <c r="X801" s="506"/>
      <c r="Y801" s="506"/>
      <c r="Z801" s="506"/>
      <c r="AA801" s="506"/>
      <c r="AB801" s="506"/>
      <c r="AC801" s="506"/>
      <c r="AD801" s="506"/>
      <c r="AE801" s="506"/>
    </row>
    <row r="802" ht="16.5" customHeight="1">
      <c r="A802" s="506"/>
      <c r="B802" s="506"/>
      <c r="C802" s="506"/>
      <c r="D802" s="506"/>
      <c r="E802" s="506"/>
      <c r="F802" s="506"/>
      <c r="G802" s="506"/>
      <c r="H802" s="506"/>
      <c r="I802" s="506"/>
      <c r="J802" s="506"/>
      <c r="K802" s="506"/>
      <c r="L802" s="506"/>
      <c r="M802" s="506"/>
      <c r="N802" s="506"/>
      <c r="O802" s="506"/>
      <c r="P802" s="506"/>
      <c r="Q802" s="506"/>
      <c r="R802" s="506"/>
      <c r="S802" s="506"/>
      <c r="T802" s="506"/>
      <c r="U802" s="506"/>
      <c r="V802" s="506"/>
      <c r="W802" s="506"/>
      <c r="X802" s="506"/>
      <c r="Y802" s="506"/>
      <c r="Z802" s="506"/>
      <c r="AA802" s="506"/>
      <c r="AB802" s="506"/>
      <c r="AC802" s="506"/>
      <c r="AD802" s="506"/>
      <c r="AE802" s="506"/>
    </row>
    <row r="803" ht="16.5" customHeight="1">
      <c r="A803" s="506"/>
      <c r="B803" s="506"/>
      <c r="C803" s="506"/>
      <c r="D803" s="506"/>
      <c r="E803" s="506"/>
      <c r="F803" s="506"/>
      <c r="G803" s="506"/>
      <c r="H803" s="506"/>
      <c r="I803" s="506"/>
      <c r="J803" s="506"/>
      <c r="K803" s="506"/>
      <c r="L803" s="506"/>
      <c r="M803" s="506"/>
      <c r="N803" s="506"/>
      <c r="O803" s="506"/>
      <c r="P803" s="506"/>
      <c r="Q803" s="506"/>
      <c r="R803" s="506"/>
      <c r="S803" s="506"/>
      <c r="T803" s="506"/>
      <c r="U803" s="506"/>
      <c r="V803" s="506"/>
      <c r="W803" s="506"/>
      <c r="X803" s="506"/>
      <c r="Y803" s="506"/>
      <c r="Z803" s="506"/>
      <c r="AA803" s="506"/>
      <c r="AB803" s="506"/>
      <c r="AC803" s="506"/>
      <c r="AD803" s="506"/>
      <c r="AE803" s="506"/>
    </row>
    <row r="804" ht="16.5" customHeight="1">
      <c r="A804" s="506"/>
      <c r="B804" s="506"/>
      <c r="C804" s="506"/>
      <c r="D804" s="506"/>
      <c r="E804" s="506"/>
      <c r="F804" s="506"/>
      <c r="G804" s="506"/>
      <c r="H804" s="506"/>
      <c r="I804" s="506"/>
      <c r="J804" s="506"/>
      <c r="K804" s="506"/>
      <c r="L804" s="506"/>
      <c r="M804" s="506"/>
      <c r="N804" s="506"/>
      <c r="O804" s="506"/>
      <c r="P804" s="506"/>
      <c r="Q804" s="506"/>
      <c r="R804" s="506"/>
      <c r="S804" s="506"/>
      <c r="T804" s="506"/>
      <c r="U804" s="506"/>
      <c r="V804" s="506"/>
      <c r="W804" s="506"/>
      <c r="X804" s="506"/>
      <c r="Y804" s="506"/>
      <c r="Z804" s="506"/>
      <c r="AA804" s="506"/>
      <c r="AB804" s="506"/>
      <c r="AC804" s="506"/>
      <c r="AD804" s="506"/>
      <c r="AE804" s="506"/>
    </row>
    <row r="805" ht="16.5" customHeight="1">
      <c r="A805" s="506"/>
      <c r="B805" s="506"/>
      <c r="C805" s="506"/>
      <c r="D805" s="506"/>
      <c r="E805" s="506"/>
      <c r="F805" s="506"/>
      <c r="G805" s="506"/>
      <c r="H805" s="506"/>
      <c r="I805" s="506"/>
      <c r="J805" s="506"/>
      <c r="K805" s="506"/>
      <c r="L805" s="506"/>
      <c r="M805" s="506"/>
      <c r="N805" s="506"/>
      <c r="O805" s="506"/>
      <c r="P805" s="506"/>
      <c r="Q805" s="506"/>
      <c r="R805" s="506"/>
      <c r="S805" s="506"/>
      <c r="T805" s="506"/>
      <c r="U805" s="506"/>
      <c r="V805" s="506"/>
      <c r="W805" s="506"/>
      <c r="X805" s="506"/>
      <c r="Y805" s="506"/>
      <c r="Z805" s="506"/>
      <c r="AA805" s="506"/>
      <c r="AB805" s="506"/>
      <c r="AC805" s="506"/>
      <c r="AD805" s="506"/>
      <c r="AE805" s="506"/>
    </row>
    <row r="806" ht="16.5" customHeight="1">
      <c r="A806" s="506"/>
      <c r="B806" s="506"/>
      <c r="C806" s="506"/>
      <c r="D806" s="506"/>
      <c r="E806" s="506"/>
      <c r="F806" s="506"/>
      <c r="G806" s="506"/>
      <c r="H806" s="506"/>
      <c r="I806" s="506"/>
      <c r="J806" s="506"/>
      <c r="K806" s="506"/>
      <c r="L806" s="506"/>
      <c r="M806" s="506"/>
      <c r="N806" s="506"/>
      <c r="O806" s="506"/>
      <c r="P806" s="506"/>
      <c r="Q806" s="506"/>
      <c r="R806" s="506"/>
      <c r="S806" s="506"/>
      <c r="T806" s="506"/>
      <c r="U806" s="506"/>
      <c r="V806" s="506"/>
      <c r="W806" s="506"/>
      <c r="X806" s="506"/>
      <c r="Y806" s="506"/>
      <c r="Z806" s="506"/>
      <c r="AA806" s="506"/>
      <c r="AB806" s="506"/>
      <c r="AC806" s="506"/>
      <c r="AD806" s="506"/>
      <c r="AE806" s="506"/>
    </row>
    <row r="807" ht="16.5" customHeight="1">
      <c r="A807" s="506"/>
      <c r="B807" s="506"/>
      <c r="C807" s="506"/>
      <c r="D807" s="506"/>
      <c r="E807" s="506"/>
      <c r="F807" s="506"/>
      <c r="G807" s="506"/>
      <c r="H807" s="506"/>
      <c r="I807" s="506"/>
      <c r="J807" s="506"/>
      <c r="K807" s="506"/>
      <c r="L807" s="506"/>
      <c r="M807" s="506"/>
      <c r="N807" s="506"/>
      <c r="O807" s="506"/>
      <c r="P807" s="506"/>
      <c r="Q807" s="506"/>
      <c r="R807" s="506"/>
      <c r="S807" s="506"/>
      <c r="T807" s="506"/>
      <c r="U807" s="506"/>
      <c r="V807" s="506"/>
      <c r="W807" s="506"/>
      <c r="X807" s="506"/>
      <c r="Y807" s="506"/>
      <c r="Z807" s="506"/>
      <c r="AA807" s="506"/>
      <c r="AB807" s="506"/>
      <c r="AC807" s="506"/>
      <c r="AD807" s="506"/>
      <c r="AE807" s="506"/>
    </row>
    <row r="808" ht="16.5" customHeight="1">
      <c r="A808" s="506"/>
      <c r="B808" s="506"/>
      <c r="C808" s="506"/>
      <c r="D808" s="506"/>
      <c r="E808" s="506"/>
      <c r="F808" s="506"/>
      <c r="G808" s="506"/>
      <c r="H808" s="506"/>
      <c r="I808" s="506"/>
      <c r="J808" s="506"/>
      <c r="K808" s="506"/>
      <c r="L808" s="506"/>
      <c r="M808" s="506"/>
      <c r="N808" s="506"/>
      <c r="O808" s="506"/>
      <c r="P808" s="506"/>
      <c r="Q808" s="506"/>
      <c r="R808" s="506"/>
      <c r="S808" s="506"/>
      <c r="T808" s="506"/>
      <c r="U808" s="506"/>
      <c r="V808" s="506"/>
      <c r="W808" s="506"/>
      <c r="X808" s="506"/>
      <c r="Y808" s="506"/>
      <c r="Z808" s="506"/>
      <c r="AA808" s="506"/>
      <c r="AB808" s="506"/>
      <c r="AC808" s="506"/>
      <c r="AD808" s="506"/>
      <c r="AE808" s="506"/>
    </row>
    <row r="809" ht="16.5" customHeight="1">
      <c r="A809" s="506"/>
      <c r="B809" s="506"/>
      <c r="C809" s="506"/>
      <c r="D809" s="506"/>
      <c r="E809" s="506"/>
      <c r="F809" s="506"/>
      <c r="G809" s="506"/>
      <c r="H809" s="506"/>
      <c r="I809" s="506"/>
      <c r="J809" s="506"/>
      <c r="K809" s="506"/>
      <c r="L809" s="506"/>
      <c r="M809" s="506"/>
      <c r="N809" s="506"/>
      <c r="O809" s="506"/>
      <c r="P809" s="506"/>
      <c r="Q809" s="506"/>
      <c r="R809" s="506"/>
      <c r="S809" s="506"/>
      <c r="T809" s="506"/>
      <c r="U809" s="506"/>
      <c r="V809" s="506"/>
      <c r="W809" s="506"/>
      <c r="X809" s="506"/>
      <c r="Y809" s="506"/>
      <c r="Z809" s="506"/>
      <c r="AA809" s="506"/>
      <c r="AB809" s="506"/>
      <c r="AC809" s="506"/>
      <c r="AD809" s="506"/>
      <c r="AE809" s="506"/>
    </row>
    <row r="810" ht="16.5" customHeight="1">
      <c r="A810" s="506"/>
      <c r="B810" s="506"/>
      <c r="C810" s="506"/>
      <c r="D810" s="506"/>
      <c r="E810" s="506"/>
      <c r="F810" s="506"/>
      <c r="G810" s="506"/>
      <c r="H810" s="506"/>
      <c r="I810" s="506"/>
      <c r="J810" s="506"/>
      <c r="K810" s="506"/>
      <c r="L810" s="506"/>
      <c r="M810" s="506"/>
      <c r="N810" s="506"/>
      <c r="O810" s="506"/>
      <c r="P810" s="506"/>
      <c r="Q810" s="506"/>
      <c r="R810" s="506"/>
      <c r="S810" s="506"/>
      <c r="T810" s="506"/>
      <c r="U810" s="506"/>
      <c r="V810" s="506"/>
      <c r="W810" s="506"/>
      <c r="X810" s="506"/>
      <c r="Y810" s="506"/>
      <c r="Z810" s="506"/>
      <c r="AA810" s="506"/>
      <c r="AB810" s="506"/>
      <c r="AC810" s="506"/>
      <c r="AD810" s="506"/>
      <c r="AE810" s="506"/>
    </row>
    <row r="811" ht="16.5" customHeight="1">
      <c r="A811" s="506"/>
      <c r="B811" s="506"/>
      <c r="C811" s="506"/>
      <c r="D811" s="506"/>
      <c r="E811" s="506"/>
      <c r="F811" s="506"/>
      <c r="G811" s="506"/>
      <c r="H811" s="506"/>
      <c r="I811" s="506"/>
      <c r="J811" s="506"/>
      <c r="K811" s="506"/>
      <c r="L811" s="506"/>
      <c r="M811" s="506"/>
      <c r="N811" s="506"/>
      <c r="O811" s="506"/>
      <c r="P811" s="506"/>
      <c r="Q811" s="506"/>
      <c r="R811" s="506"/>
      <c r="S811" s="506"/>
      <c r="T811" s="506"/>
      <c r="U811" s="506"/>
      <c r="V811" s="506"/>
      <c r="W811" s="506"/>
      <c r="X811" s="506"/>
      <c r="Y811" s="506"/>
      <c r="Z811" s="506"/>
      <c r="AA811" s="506"/>
      <c r="AB811" s="506"/>
      <c r="AC811" s="506"/>
      <c r="AD811" s="506"/>
      <c r="AE811" s="506"/>
    </row>
    <row r="812" ht="16.5" customHeight="1">
      <c r="A812" s="506"/>
      <c r="B812" s="506"/>
      <c r="C812" s="506"/>
      <c r="D812" s="506"/>
      <c r="E812" s="506"/>
      <c r="F812" s="506"/>
      <c r="G812" s="506"/>
      <c r="H812" s="506"/>
      <c r="I812" s="506"/>
      <c r="J812" s="506"/>
      <c r="K812" s="506"/>
      <c r="L812" s="506"/>
      <c r="M812" s="506"/>
      <c r="N812" s="506"/>
      <c r="O812" s="506"/>
      <c r="P812" s="506"/>
      <c r="Q812" s="506"/>
      <c r="R812" s="506"/>
      <c r="S812" s="506"/>
      <c r="T812" s="506"/>
      <c r="U812" s="506"/>
      <c r="V812" s="506"/>
      <c r="W812" s="506"/>
      <c r="X812" s="506"/>
      <c r="Y812" s="506"/>
      <c r="Z812" s="506"/>
      <c r="AA812" s="506"/>
      <c r="AB812" s="506"/>
      <c r="AC812" s="506"/>
      <c r="AD812" s="506"/>
      <c r="AE812" s="506"/>
    </row>
    <row r="813" ht="16.5" customHeight="1">
      <c r="A813" s="506"/>
      <c r="B813" s="506"/>
      <c r="C813" s="506"/>
      <c r="D813" s="506"/>
      <c r="E813" s="506"/>
      <c r="F813" s="506"/>
      <c r="G813" s="506"/>
      <c r="H813" s="506"/>
      <c r="I813" s="506"/>
      <c r="J813" s="506"/>
      <c r="K813" s="506"/>
      <c r="L813" s="506"/>
      <c r="M813" s="506"/>
      <c r="N813" s="506"/>
      <c r="O813" s="506"/>
      <c r="P813" s="506"/>
      <c r="Q813" s="506"/>
      <c r="R813" s="506"/>
      <c r="S813" s="506"/>
      <c r="T813" s="506"/>
      <c r="U813" s="506"/>
      <c r="V813" s="506"/>
      <c r="W813" s="506"/>
      <c r="X813" s="506"/>
      <c r="Y813" s="506"/>
      <c r="Z813" s="506"/>
      <c r="AA813" s="506"/>
      <c r="AB813" s="506"/>
      <c r="AC813" s="506"/>
      <c r="AD813" s="506"/>
      <c r="AE813" s="506"/>
    </row>
    <row r="814" ht="16.5" customHeight="1">
      <c r="A814" s="506"/>
      <c r="B814" s="506"/>
      <c r="C814" s="506"/>
      <c r="D814" s="506"/>
      <c r="E814" s="506"/>
      <c r="F814" s="506"/>
      <c r="G814" s="506"/>
      <c r="H814" s="506"/>
      <c r="I814" s="506"/>
      <c r="J814" s="506"/>
      <c r="K814" s="506"/>
      <c r="L814" s="506"/>
      <c r="M814" s="506"/>
      <c r="N814" s="506"/>
      <c r="O814" s="506"/>
      <c r="P814" s="506"/>
      <c r="Q814" s="506"/>
      <c r="R814" s="506"/>
      <c r="S814" s="506"/>
      <c r="T814" s="506"/>
      <c r="U814" s="506"/>
      <c r="V814" s="506"/>
      <c r="W814" s="506"/>
      <c r="X814" s="506"/>
      <c r="Y814" s="506"/>
      <c r="Z814" s="506"/>
      <c r="AA814" s="506"/>
      <c r="AB814" s="506"/>
      <c r="AC814" s="506"/>
      <c r="AD814" s="506"/>
      <c r="AE814" s="506"/>
    </row>
    <row r="815" ht="16.5" customHeight="1">
      <c r="A815" s="506"/>
      <c r="B815" s="506"/>
      <c r="C815" s="506"/>
      <c r="D815" s="506"/>
      <c r="E815" s="506"/>
      <c r="F815" s="506"/>
      <c r="G815" s="506"/>
      <c r="H815" s="506"/>
      <c r="I815" s="506"/>
      <c r="J815" s="506"/>
      <c r="K815" s="506"/>
      <c r="L815" s="506"/>
      <c r="M815" s="506"/>
      <c r="N815" s="506"/>
      <c r="O815" s="506"/>
      <c r="P815" s="506"/>
      <c r="Q815" s="506"/>
      <c r="R815" s="506"/>
      <c r="S815" s="506"/>
      <c r="T815" s="506"/>
      <c r="U815" s="506"/>
      <c r="V815" s="506"/>
      <c r="W815" s="506"/>
      <c r="X815" s="506"/>
      <c r="Y815" s="506"/>
      <c r="Z815" s="506"/>
      <c r="AA815" s="506"/>
      <c r="AB815" s="506"/>
      <c r="AC815" s="506"/>
      <c r="AD815" s="506"/>
      <c r="AE815" s="506"/>
    </row>
    <row r="816" ht="16.5" customHeight="1">
      <c r="A816" s="506"/>
      <c r="B816" s="506"/>
      <c r="C816" s="506"/>
      <c r="D816" s="506"/>
      <c r="E816" s="506"/>
      <c r="F816" s="506"/>
      <c r="G816" s="506"/>
      <c r="H816" s="506"/>
      <c r="I816" s="506"/>
      <c r="J816" s="506"/>
      <c r="K816" s="506"/>
      <c r="L816" s="506"/>
      <c r="M816" s="506"/>
      <c r="N816" s="506"/>
      <c r="O816" s="506"/>
      <c r="P816" s="506"/>
      <c r="Q816" s="506"/>
      <c r="R816" s="506"/>
      <c r="S816" s="506"/>
      <c r="T816" s="506"/>
      <c r="U816" s="506"/>
      <c r="V816" s="506"/>
      <c r="W816" s="506"/>
      <c r="X816" s="506"/>
      <c r="Y816" s="506"/>
      <c r="Z816" s="506"/>
      <c r="AA816" s="506"/>
      <c r="AB816" s="506"/>
      <c r="AC816" s="506"/>
      <c r="AD816" s="506"/>
      <c r="AE816" s="506"/>
    </row>
    <row r="817" ht="16.5" customHeight="1">
      <c r="A817" s="506"/>
      <c r="B817" s="506"/>
      <c r="C817" s="506"/>
      <c r="D817" s="506"/>
      <c r="E817" s="506"/>
      <c r="F817" s="506"/>
      <c r="G817" s="506"/>
      <c r="H817" s="506"/>
      <c r="I817" s="506"/>
      <c r="J817" s="506"/>
      <c r="K817" s="506"/>
      <c r="L817" s="506"/>
      <c r="M817" s="506"/>
      <c r="N817" s="506"/>
      <c r="O817" s="506"/>
      <c r="P817" s="506"/>
      <c r="Q817" s="506"/>
      <c r="R817" s="506"/>
      <c r="S817" s="506"/>
      <c r="T817" s="506"/>
      <c r="U817" s="506"/>
      <c r="V817" s="506"/>
      <c r="W817" s="506"/>
      <c r="X817" s="506"/>
      <c r="Y817" s="506"/>
      <c r="Z817" s="506"/>
      <c r="AA817" s="506"/>
      <c r="AB817" s="506"/>
      <c r="AC817" s="506"/>
      <c r="AD817" s="506"/>
      <c r="AE817" s="506"/>
    </row>
    <row r="818" ht="16.5" customHeight="1">
      <c r="A818" s="506"/>
      <c r="B818" s="506"/>
      <c r="C818" s="506"/>
      <c r="D818" s="506"/>
      <c r="E818" s="506"/>
      <c r="F818" s="506"/>
      <c r="G818" s="506"/>
      <c r="H818" s="506"/>
      <c r="I818" s="506"/>
      <c r="J818" s="506"/>
      <c r="K818" s="506"/>
      <c r="L818" s="506"/>
      <c r="M818" s="506"/>
      <c r="N818" s="506"/>
      <c r="O818" s="506"/>
      <c r="P818" s="506"/>
      <c r="Q818" s="506"/>
      <c r="R818" s="506"/>
      <c r="S818" s="506"/>
      <c r="T818" s="506"/>
      <c r="U818" s="506"/>
      <c r="V818" s="506"/>
      <c r="W818" s="506"/>
      <c r="X818" s="506"/>
      <c r="Y818" s="506"/>
      <c r="Z818" s="506"/>
      <c r="AA818" s="506"/>
      <c r="AB818" s="506"/>
      <c r="AC818" s="506"/>
      <c r="AD818" s="506"/>
      <c r="AE818" s="506"/>
    </row>
    <row r="819" ht="16.5" customHeight="1">
      <c r="A819" s="506"/>
      <c r="B819" s="506"/>
      <c r="C819" s="506"/>
      <c r="D819" s="506"/>
      <c r="E819" s="506"/>
      <c r="F819" s="506"/>
      <c r="G819" s="506"/>
      <c r="H819" s="506"/>
      <c r="I819" s="506"/>
      <c r="J819" s="506"/>
      <c r="K819" s="506"/>
      <c r="L819" s="506"/>
      <c r="M819" s="506"/>
      <c r="N819" s="506"/>
      <c r="O819" s="506"/>
      <c r="P819" s="506"/>
      <c r="Q819" s="506"/>
      <c r="R819" s="506"/>
      <c r="S819" s="506"/>
      <c r="T819" s="506"/>
      <c r="U819" s="506"/>
      <c r="V819" s="506"/>
      <c r="W819" s="506"/>
      <c r="X819" s="506"/>
      <c r="Y819" s="506"/>
      <c r="Z819" s="506"/>
      <c r="AA819" s="506"/>
      <c r="AB819" s="506"/>
      <c r="AC819" s="506"/>
      <c r="AD819" s="506"/>
      <c r="AE819" s="506"/>
    </row>
    <row r="820" ht="16.5" customHeight="1">
      <c r="A820" s="506"/>
      <c r="B820" s="506"/>
      <c r="C820" s="506"/>
      <c r="D820" s="506"/>
      <c r="E820" s="506"/>
      <c r="F820" s="506"/>
      <c r="G820" s="506"/>
      <c r="H820" s="506"/>
      <c r="I820" s="506"/>
      <c r="J820" s="506"/>
      <c r="K820" s="506"/>
      <c r="L820" s="506"/>
      <c r="M820" s="506"/>
      <c r="N820" s="506"/>
      <c r="O820" s="506"/>
      <c r="P820" s="506"/>
      <c r="Q820" s="506"/>
      <c r="R820" s="506"/>
      <c r="S820" s="506"/>
      <c r="T820" s="506"/>
      <c r="U820" s="506"/>
      <c r="V820" s="506"/>
      <c r="W820" s="506"/>
      <c r="X820" s="506"/>
      <c r="Y820" s="506"/>
      <c r="Z820" s="506"/>
      <c r="AA820" s="506"/>
      <c r="AB820" s="506"/>
      <c r="AC820" s="506"/>
      <c r="AD820" s="506"/>
      <c r="AE820" s="506"/>
    </row>
    <row r="821" ht="16.5" customHeight="1">
      <c r="A821" s="506"/>
      <c r="B821" s="506"/>
      <c r="C821" s="506"/>
      <c r="D821" s="506"/>
      <c r="E821" s="506"/>
      <c r="F821" s="506"/>
      <c r="G821" s="506"/>
      <c r="H821" s="506"/>
      <c r="I821" s="506"/>
      <c r="J821" s="506"/>
      <c r="K821" s="506"/>
      <c r="L821" s="506"/>
      <c r="M821" s="506"/>
      <c r="N821" s="506"/>
      <c r="O821" s="506"/>
      <c r="P821" s="506"/>
      <c r="Q821" s="506"/>
      <c r="R821" s="506"/>
      <c r="S821" s="506"/>
      <c r="T821" s="506"/>
      <c r="U821" s="506"/>
      <c r="V821" s="506"/>
      <c r="W821" s="506"/>
      <c r="X821" s="506"/>
      <c r="Y821" s="506"/>
      <c r="Z821" s="506"/>
      <c r="AA821" s="506"/>
      <c r="AB821" s="506"/>
      <c r="AC821" s="506"/>
      <c r="AD821" s="506"/>
      <c r="AE821" s="506"/>
    </row>
    <row r="822" ht="16.5" customHeight="1">
      <c r="A822" s="506"/>
      <c r="B822" s="506"/>
      <c r="C822" s="506"/>
      <c r="D822" s="506"/>
      <c r="E822" s="506"/>
      <c r="F822" s="506"/>
      <c r="G822" s="506"/>
      <c r="H822" s="506"/>
      <c r="I822" s="506"/>
      <c r="J822" s="506"/>
      <c r="K822" s="506"/>
      <c r="L822" s="506"/>
      <c r="M822" s="506"/>
      <c r="N822" s="506"/>
      <c r="O822" s="506"/>
      <c r="P822" s="506"/>
      <c r="Q822" s="506"/>
      <c r="R822" s="506"/>
      <c r="S822" s="506"/>
      <c r="T822" s="506"/>
      <c r="U822" s="506"/>
      <c r="V822" s="506"/>
      <c r="W822" s="506"/>
      <c r="X822" s="506"/>
      <c r="Y822" s="506"/>
      <c r="Z822" s="506"/>
      <c r="AA822" s="506"/>
      <c r="AB822" s="506"/>
      <c r="AC822" s="506"/>
      <c r="AD822" s="506"/>
      <c r="AE822" s="506"/>
    </row>
    <row r="823" ht="16.5" customHeight="1">
      <c r="A823" s="506"/>
      <c r="B823" s="506"/>
      <c r="C823" s="506"/>
      <c r="D823" s="506"/>
      <c r="E823" s="506"/>
      <c r="F823" s="506"/>
      <c r="G823" s="506"/>
      <c r="H823" s="506"/>
      <c r="I823" s="506"/>
      <c r="J823" s="506"/>
      <c r="K823" s="506"/>
      <c r="L823" s="506"/>
      <c r="M823" s="506"/>
      <c r="N823" s="506"/>
      <c r="O823" s="506"/>
      <c r="P823" s="506"/>
      <c r="Q823" s="506"/>
      <c r="R823" s="506"/>
      <c r="S823" s="506"/>
      <c r="T823" s="506"/>
      <c r="U823" s="506"/>
      <c r="V823" s="506"/>
      <c r="W823" s="506"/>
      <c r="X823" s="506"/>
      <c r="Y823" s="506"/>
      <c r="Z823" s="506"/>
      <c r="AA823" s="506"/>
      <c r="AB823" s="506"/>
      <c r="AC823" s="506"/>
      <c r="AD823" s="506"/>
      <c r="AE823" s="506"/>
    </row>
    <row r="824" ht="16.5" customHeight="1">
      <c r="A824" s="506"/>
      <c r="B824" s="506"/>
      <c r="C824" s="506"/>
      <c r="D824" s="506"/>
      <c r="E824" s="506"/>
      <c r="F824" s="506"/>
      <c r="G824" s="506"/>
      <c r="H824" s="506"/>
      <c r="I824" s="506"/>
      <c r="J824" s="506"/>
      <c r="K824" s="506"/>
      <c r="L824" s="506"/>
      <c r="M824" s="506"/>
      <c r="N824" s="506"/>
      <c r="O824" s="506"/>
      <c r="P824" s="506"/>
      <c r="Q824" s="506"/>
      <c r="R824" s="506"/>
      <c r="S824" s="506"/>
      <c r="T824" s="506"/>
      <c r="U824" s="506"/>
      <c r="V824" s="506"/>
      <c r="W824" s="506"/>
      <c r="X824" s="506"/>
      <c r="Y824" s="506"/>
      <c r="Z824" s="506"/>
      <c r="AA824" s="506"/>
      <c r="AB824" s="506"/>
      <c r="AC824" s="506"/>
      <c r="AD824" s="506"/>
      <c r="AE824" s="506"/>
    </row>
    <row r="825" ht="16.5" customHeight="1">
      <c r="A825" s="506"/>
      <c r="B825" s="506"/>
      <c r="C825" s="506"/>
      <c r="D825" s="506"/>
      <c r="E825" s="506"/>
      <c r="F825" s="506"/>
      <c r="G825" s="506"/>
      <c r="H825" s="506"/>
      <c r="I825" s="506"/>
      <c r="J825" s="506"/>
      <c r="K825" s="506"/>
      <c r="L825" s="506"/>
      <c r="M825" s="506"/>
      <c r="N825" s="506"/>
      <c r="O825" s="506"/>
      <c r="P825" s="506"/>
      <c r="Q825" s="506"/>
      <c r="R825" s="506"/>
      <c r="S825" s="506"/>
      <c r="T825" s="506"/>
      <c r="U825" s="506"/>
      <c r="V825" s="506"/>
      <c r="W825" s="506"/>
      <c r="X825" s="506"/>
      <c r="Y825" s="506"/>
      <c r="Z825" s="506"/>
      <c r="AA825" s="506"/>
      <c r="AB825" s="506"/>
      <c r="AC825" s="506"/>
      <c r="AD825" s="506"/>
      <c r="AE825" s="506"/>
    </row>
    <row r="826" ht="16.5" customHeight="1">
      <c r="A826" s="506"/>
      <c r="B826" s="506"/>
      <c r="C826" s="506"/>
      <c r="D826" s="506"/>
      <c r="E826" s="506"/>
      <c r="F826" s="506"/>
      <c r="G826" s="506"/>
      <c r="H826" s="506"/>
      <c r="I826" s="506"/>
      <c r="J826" s="506"/>
      <c r="K826" s="506"/>
      <c r="L826" s="506"/>
      <c r="M826" s="506"/>
      <c r="N826" s="506"/>
      <c r="O826" s="506"/>
      <c r="P826" s="506"/>
      <c r="Q826" s="506"/>
      <c r="R826" s="506"/>
      <c r="S826" s="506"/>
      <c r="T826" s="506"/>
      <c r="U826" s="506"/>
      <c r="V826" s="506"/>
      <c r="W826" s="506"/>
      <c r="X826" s="506"/>
      <c r="Y826" s="506"/>
      <c r="Z826" s="506"/>
      <c r="AA826" s="506"/>
      <c r="AB826" s="506"/>
      <c r="AC826" s="506"/>
      <c r="AD826" s="506"/>
      <c r="AE826" s="506"/>
    </row>
    <row r="827" ht="16.5" customHeight="1">
      <c r="A827" s="506"/>
      <c r="B827" s="506"/>
      <c r="C827" s="506"/>
      <c r="D827" s="506"/>
      <c r="E827" s="506"/>
      <c r="F827" s="506"/>
      <c r="G827" s="506"/>
      <c r="H827" s="506"/>
      <c r="I827" s="506"/>
      <c r="J827" s="506"/>
      <c r="K827" s="506"/>
      <c r="L827" s="506"/>
      <c r="M827" s="506"/>
      <c r="N827" s="506"/>
      <c r="O827" s="506"/>
      <c r="P827" s="506"/>
      <c r="Q827" s="506"/>
      <c r="R827" s="506"/>
      <c r="S827" s="506"/>
      <c r="T827" s="506"/>
      <c r="U827" s="506"/>
      <c r="V827" s="506"/>
      <c r="W827" s="506"/>
      <c r="X827" s="506"/>
      <c r="Y827" s="506"/>
      <c r="Z827" s="506"/>
      <c r="AA827" s="506"/>
      <c r="AB827" s="506"/>
      <c r="AC827" s="506"/>
      <c r="AD827" s="506"/>
      <c r="AE827" s="506"/>
    </row>
    <row r="828" ht="16.5" customHeight="1">
      <c r="A828" s="506"/>
      <c r="B828" s="506"/>
      <c r="C828" s="506"/>
      <c r="D828" s="506"/>
      <c r="E828" s="506"/>
      <c r="F828" s="506"/>
      <c r="G828" s="506"/>
      <c r="H828" s="506"/>
      <c r="I828" s="506"/>
      <c r="J828" s="506"/>
      <c r="K828" s="506"/>
      <c r="L828" s="506"/>
      <c r="M828" s="506"/>
      <c r="N828" s="506"/>
      <c r="O828" s="506"/>
      <c r="P828" s="506"/>
      <c r="Q828" s="506"/>
      <c r="R828" s="506"/>
      <c r="S828" s="506"/>
      <c r="T828" s="506"/>
      <c r="U828" s="506"/>
      <c r="V828" s="506"/>
      <c r="W828" s="506"/>
      <c r="X828" s="506"/>
      <c r="Y828" s="506"/>
      <c r="Z828" s="506"/>
      <c r="AA828" s="506"/>
      <c r="AB828" s="506"/>
      <c r="AC828" s="506"/>
      <c r="AD828" s="506"/>
      <c r="AE828" s="506"/>
    </row>
    <row r="829" ht="16.5" customHeight="1">
      <c r="A829" s="506"/>
      <c r="B829" s="506"/>
      <c r="C829" s="506"/>
      <c r="D829" s="506"/>
      <c r="E829" s="506"/>
      <c r="F829" s="506"/>
      <c r="G829" s="506"/>
      <c r="H829" s="506"/>
      <c r="I829" s="506"/>
      <c r="J829" s="506"/>
      <c r="K829" s="506"/>
      <c r="L829" s="506"/>
      <c r="M829" s="506"/>
      <c r="N829" s="506"/>
      <c r="O829" s="506"/>
      <c r="P829" s="506"/>
      <c r="Q829" s="506"/>
      <c r="R829" s="506"/>
      <c r="S829" s="506"/>
      <c r="T829" s="506"/>
      <c r="U829" s="506"/>
      <c r="V829" s="506"/>
      <c r="W829" s="506"/>
      <c r="X829" s="506"/>
      <c r="Y829" s="506"/>
      <c r="Z829" s="506"/>
      <c r="AA829" s="506"/>
      <c r="AB829" s="506"/>
      <c r="AC829" s="506"/>
      <c r="AD829" s="506"/>
      <c r="AE829" s="506"/>
    </row>
    <row r="830" ht="16.5" customHeight="1">
      <c r="A830" s="506"/>
      <c r="B830" s="506"/>
      <c r="C830" s="506"/>
      <c r="D830" s="506"/>
      <c r="E830" s="506"/>
      <c r="F830" s="506"/>
      <c r="G830" s="506"/>
      <c r="H830" s="506"/>
      <c r="I830" s="506"/>
      <c r="J830" s="506"/>
      <c r="K830" s="506"/>
      <c r="L830" s="506"/>
      <c r="M830" s="506"/>
      <c r="N830" s="506"/>
      <c r="O830" s="506"/>
      <c r="P830" s="506"/>
      <c r="Q830" s="506"/>
      <c r="R830" s="506"/>
      <c r="S830" s="506"/>
      <c r="T830" s="506"/>
      <c r="U830" s="506"/>
      <c r="V830" s="506"/>
      <c r="W830" s="506"/>
      <c r="X830" s="506"/>
      <c r="Y830" s="506"/>
      <c r="Z830" s="506"/>
      <c r="AA830" s="506"/>
      <c r="AB830" s="506"/>
      <c r="AC830" s="506"/>
      <c r="AD830" s="506"/>
      <c r="AE830" s="506"/>
    </row>
    <row r="831" ht="16.5" customHeight="1">
      <c r="A831" s="506"/>
      <c r="B831" s="506"/>
      <c r="C831" s="506"/>
      <c r="D831" s="506"/>
      <c r="E831" s="506"/>
      <c r="F831" s="506"/>
      <c r="G831" s="506"/>
      <c r="H831" s="506"/>
      <c r="I831" s="506"/>
      <c r="J831" s="506"/>
      <c r="K831" s="506"/>
      <c r="L831" s="506"/>
      <c r="M831" s="506"/>
      <c r="N831" s="506"/>
      <c r="O831" s="506"/>
      <c r="P831" s="506"/>
      <c r="Q831" s="506"/>
      <c r="R831" s="506"/>
      <c r="S831" s="506"/>
      <c r="T831" s="506"/>
      <c r="U831" s="506"/>
      <c r="V831" s="506"/>
      <c r="W831" s="506"/>
      <c r="X831" s="506"/>
      <c r="Y831" s="506"/>
      <c r="Z831" s="506"/>
      <c r="AA831" s="506"/>
      <c r="AB831" s="506"/>
      <c r="AC831" s="506"/>
      <c r="AD831" s="506"/>
      <c r="AE831" s="506"/>
    </row>
    <row r="832" ht="16.5" customHeight="1">
      <c r="A832" s="506"/>
      <c r="B832" s="506"/>
      <c r="C832" s="506"/>
      <c r="D832" s="506"/>
      <c r="E832" s="506"/>
      <c r="F832" s="506"/>
      <c r="G832" s="506"/>
      <c r="H832" s="506"/>
      <c r="I832" s="506"/>
      <c r="J832" s="506"/>
      <c r="K832" s="506"/>
      <c r="L832" s="506"/>
      <c r="M832" s="506"/>
      <c r="N832" s="506"/>
      <c r="O832" s="506"/>
      <c r="P832" s="506"/>
      <c r="Q832" s="506"/>
      <c r="R832" s="506"/>
      <c r="S832" s="506"/>
      <c r="T832" s="506"/>
      <c r="U832" s="506"/>
      <c r="V832" s="506"/>
      <c r="W832" s="506"/>
      <c r="X832" s="506"/>
      <c r="Y832" s="506"/>
      <c r="Z832" s="506"/>
      <c r="AA832" s="506"/>
      <c r="AB832" s="506"/>
      <c r="AC832" s="506"/>
      <c r="AD832" s="506"/>
      <c r="AE832" s="506"/>
    </row>
    <row r="833" ht="16.5" customHeight="1">
      <c r="A833" s="506"/>
      <c r="B833" s="506"/>
      <c r="C833" s="506"/>
      <c r="D833" s="506"/>
      <c r="E833" s="506"/>
      <c r="F833" s="506"/>
      <c r="G833" s="506"/>
      <c r="H833" s="506"/>
      <c r="I833" s="506"/>
      <c r="J833" s="506"/>
      <c r="K833" s="506"/>
      <c r="L833" s="506"/>
      <c r="M833" s="506"/>
      <c r="N833" s="506"/>
      <c r="O833" s="506"/>
      <c r="P833" s="506"/>
      <c r="Q833" s="506"/>
      <c r="R833" s="506"/>
      <c r="S833" s="506"/>
      <c r="T833" s="506"/>
      <c r="U833" s="506"/>
      <c r="V833" s="506"/>
      <c r="W833" s="506"/>
      <c r="X833" s="506"/>
      <c r="Y833" s="506"/>
      <c r="Z833" s="506"/>
      <c r="AA833" s="506"/>
      <c r="AB833" s="506"/>
      <c r="AC833" s="506"/>
      <c r="AD833" s="506"/>
      <c r="AE833" s="506"/>
    </row>
    <row r="834" ht="16.5" customHeight="1">
      <c r="A834" s="506"/>
      <c r="B834" s="506"/>
      <c r="C834" s="506"/>
      <c r="D834" s="506"/>
      <c r="E834" s="506"/>
      <c r="F834" s="506"/>
      <c r="G834" s="506"/>
      <c r="H834" s="506"/>
      <c r="I834" s="506"/>
      <c r="J834" s="506"/>
      <c r="K834" s="506"/>
      <c r="L834" s="506"/>
      <c r="M834" s="506"/>
      <c r="N834" s="506"/>
      <c r="O834" s="506"/>
      <c r="P834" s="506"/>
      <c r="Q834" s="506"/>
      <c r="R834" s="506"/>
      <c r="S834" s="506"/>
      <c r="T834" s="506"/>
      <c r="U834" s="506"/>
      <c r="V834" s="506"/>
      <c r="W834" s="506"/>
      <c r="X834" s="506"/>
      <c r="Y834" s="506"/>
      <c r="Z834" s="506"/>
      <c r="AA834" s="506"/>
      <c r="AB834" s="506"/>
      <c r="AC834" s="506"/>
      <c r="AD834" s="506"/>
      <c r="AE834" s="506"/>
    </row>
    <row r="835" ht="16.5" customHeight="1">
      <c r="A835" s="506"/>
      <c r="B835" s="506"/>
      <c r="C835" s="506"/>
      <c r="D835" s="506"/>
      <c r="E835" s="506"/>
      <c r="F835" s="506"/>
      <c r="G835" s="506"/>
      <c r="H835" s="506"/>
      <c r="I835" s="506"/>
      <c r="J835" s="506"/>
      <c r="K835" s="506"/>
      <c r="L835" s="506"/>
      <c r="M835" s="506"/>
      <c r="N835" s="506"/>
      <c r="O835" s="506"/>
      <c r="P835" s="506"/>
      <c r="Q835" s="506"/>
      <c r="R835" s="506"/>
      <c r="S835" s="506"/>
      <c r="T835" s="506"/>
      <c r="U835" s="506"/>
      <c r="V835" s="506"/>
      <c r="W835" s="506"/>
      <c r="X835" s="506"/>
      <c r="Y835" s="506"/>
      <c r="Z835" s="506"/>
      <c r="AA835" s="506"/>
      <c r="AB835" s="506"/>
      <c r="AC835" s="506"/>
      <c r="AD835" s="506"/>
      <c r="AE835" s="506"/>
    </row>
    <row r="836" ht="16.5" customHeight="1">
      <c r="A836" s="506"/>
      <c r="B836" s="506"/>
      <c r="C836" s="506"/>
      <c r="D836" s="506"/>
      <c r="E836" s="506"/>
      <c r="F836" s="506"/>
      <c r="G836" s="506"/>
      <c r="H836" s="506"/>
      <c r="I836" s="506"/>
      <c r="J836" s="506"/>
      <c r="K836" s="506"/>
      <c r="L836" s="506"/>
      <c r="M836" s="506"/>
      <c r="N836" s="506"/>
      <c r="O836" s="506"/>
      <c r="P836" s="506"/>
      <c r="Q836" s="506"/>
      <c r="R836" s="506"/>
      <c r="S836" s="506"/>
      <c r="T836" s="506"/>
      <c r="U836" s="506"/>
      <c r="V836" s="506"/>
      <c r="W836" s="506"/>
      <c r="X836" s="506"/>
      <c r="Y836" s="506"/>
      <c r="Z836" s="506"/>
      <c r="AA836" s="506"/>
      <c r="AB836" s="506"/>
      <c r="AC836" s="506"/>
      <c r="AD836" s="506"/>
      <c r="AE836" s="506"/>
    </row>
    <row r="837" ht="16.5" customHeight="1">
      <c r="A837" s="506"/>
      <c r="B837" s="506"/>
      <c r="C837" s="506"/>
      <c r="D837" s="506"/>
      <c r="E837" s="506"/>
      <c r="F837" s="506"/>
      <c r="G837" s="506"/>
      <c r="H837" s="506"/>
      <c r="I837" s="506"/>
      <c r="J837" s="506"/>
      <c r="K837" s="506"/>
      <c r="L837" s="506"/>
      <c r="M837" s="506"/>
      <c r="N837" s="506"/>
      <c r="O837" s="506"/>
      <c r="P837" s="506"/>
      <c r="Q837" s="506"/>
      <c r="R837" s="506"/>
      <c r="S837" s="506"/>
      <c r="T837" s="506"/>
      <c r="U837" s="506"/>
      <c r="V837" s="506"/>
      <c r="W837" s="506"/>
      <c r="X837" s="506"/>
      <c r="Y837" s="506"/>
      <c r="Z837" s="506"/>
      <c r="AA837" s="506"/>
      <c r="AB837" s="506"/>
      <c r="AC837" s="506"/>
      <c r="AD837" s="506"/>
      <c r="AE837" s="506"/>
    </row>
    <row r="838" ht="16.5" customHeight="1">
      <c r="A838" s="506"/>
      <c r="B838" s="506"/>
      <c r="C838" s="506"/>
      <c r="D838" s="506"/>
      <c r="E838" s="506"/>
      <c r="F838" s="506"/>
      <c r="G838" s="506"/>
      <c r="H838" s="506"/>
      <c r="I838" s="506"/>
      <c r="J838" s="506"/>
      <c r="K838" s="506"/>
      <c r="L838" s="506"/>
      <c r="M838" s="506"/>
      <c r="N838" s="506"/>
      <c r="O838" s="506"/>
      <c r="P838" s="506"/>
      <c r="Q838" s="506"/>
      <c r="R838" s="506"/>
      <c r="S838" s="506"/>
      <c r="T838" s="506"/>
      <c r="U838" s="506"/>
      <c r="V838" s="506"/>
      <c r="W838" s="506"/>
      <c r="X838" s="506"/>
      <c r="Y838" s="506"/>
      <c r="Z838" s="506"/>
      <c r="AA838" s="506"/>
      <c r="AB838" s="506"/>
      <c r="AC838" s="506"/>
      <c r="AD838" s="506"/>
      <c r="AE838" s="506"/>
    </row>
    <row r="839" ht="16.5" customHeight="1">
      <c r="A839" s="506"/>
      <c r="B839" s="506"/>
      <c r="C839" s="506"/>
      <c r="D839" s="506"/>
      <c r="E839" s="506"/>
      <c r="F839" s="506"/>
      <c r="G839" s="506"/>
      <c r="H839" s="506"/>
      <c r="I839" s="506"/>
      <c r="J839" s="506"/>
      <c r="K839" s="506"/>
      <c r="L839" s="506"/>
      <c r="M839" s="506"/>
      <c r="N839" s="506"/>
      <c r="O839" s="506"/>
      <c r="P839" s="506"/>
      <c r="Q839" s="506"/>
      <c r="R839" s="506"/>
      <c r="S839" s="506"/>
      <c r="T839" s="506"/>
      <c r="U839" s="506"/>
      <c r="V839" s="506"/>
      <c r="W839" s="506"/>
      <c r="X839" s="506"/>
      <c r="Y839" s="506"/>
      <c r="Z839" s="506"/>
      <c r="AA839" s="506"/>
      <c r="AB839" s="506"/>
      <c r="AC839" s="506"/>
      <c r="AD839" s="506"/>
      <c r="AE839" s="506"/>
    </row>
    <row r="840" ht="16.5" customHeight="1">
      <c r="A840" s="506"/>
      <c r="B840" s="506"/>
      <c r="C840" s="506"/>
      <c r="D840" s="506"/>
      <c r="E840" s="506"/>
      <c r="F840" s="506"/>
      <c r="G840" s="506"/>
      <c r="H840" s="506"/>
      <c r="I840" s="506"/>
      <c r="J840" s="506"/>
      <c r="K840" s="506"/>
      <c r="L840" s="506"/>
      <c r="M840" s="506"/>
      <c r="N840" s="506"/>
      <c r="O840" s="506"/>
      <c r="P840" s="506"/>
      <c r="Q840" s="506"/>
      <c r="R840" s="506"/>
      <c r="S840" s="506"/>
      <c r="T840" s="506"/>
      <c r="U840" s="506"/>
      <c r="V840" s="506"/>
      <c r="W840" s="506"/>
      <c r="X840" s="506"/>
      <c r="Y840" s="506"/>
      <c r="Z840" s="506"/>
      <c r="AA840" s="506"/>
      <c r="AB840" s="506"/>
      <c r="AC840" s="506"/>
      <c r="AD840" s="506"/>
      <c r="AE840" s="506"/>
    </row>
    <row r="841" ht="16.5" customHeight="1">
      <c r="A841" s="506"/>
      <c r="B841" s="506"/>
      <c r="C841" s="506"/>
      <c r="D841" s="506"/>
      <c r="E841" s="506"/>
      <c r="F841" s="506"/>
      <c r="G841" s="506"/>
      <c r="H841" s="506"/>
      <c r="I841" s="506"/>
      <c r="J841" s="506"/>
      <c r="K841" s="506"/>
      <c r="L841" s="506"/>
      <c r="M841" s="506"/>
      <c r="N841" s="506"/>
      <c r="O841" s="506"/>
      <c r="P841" s="506"/>
      <c r="Q841" s="506"/>
      <c r="R841" s="506"/>
      <c r="S841" s="506"/>
      <c r="T841" s="506"/>
      <c r="U841" s="506"/>
      <c r="V841" s="506"/>
      <c r="W841" s="506"/>
      <c r="X841" s="506"/>
      <c r="Y841" s="506"/>
      <c r="Z841" s="506"/>
      <c r="AA841" s="506"/>
      <c r="AB841" s="506"/>
      <c r="AC841" s="506"/>
      <c r="AD841" s="506"/>
      <c r="AE841" s="506"/>
    </row>
    <row r="842" ht="16.5" customHeight="1">
      <c r="A842" s="506"/>
      <c r="B842" s="506"/>
      <c r="C842" s="506"/>
      <c r="D842" s="506"/>
      <c r="E842" s="506"/>
      <c r="F842" s="506"/>
      <c r="G842" s="506"/>
      <c r="H842" s="506"/>
      <c r="I842" s="506"/>
      <c r="J842" s="506"/>
      <c r="K842" s="506"/>
      <c r="L842" s="506"/>
      <c r="M842" s="506"/>
      <c r="N842" s="506"/>
      <c r="O842" s="506"/>
      <c r="P842" s="506"/>
      <c r="Q842" s="506"/>
      <c r="R842" s="506"/>
      <c r="S842" s="506"/>
      <c r="T842" s="506"/>
      <c r="U842" s="506"/>
      <c r="V842" s="506"/>
      <c r="W842" s="506"/>
      <c r="X842" s="506"/>
      <c r="Y842" s="506"/>
      <c r="Z842" s="506"/>
      <c r="AA842" s="506"/>
      <c r="AB842" s="506"/>
      <c r="AC842" s="506"/>
      <c r="AD842" s="506"/>
      <c r="AE842" s="506"/>
    </row>
    <row r="843" ht="16.5" customHeight="1">
      <c r="A843" s="506"/>
      <c r="B843" s="506"/>
      <c r="C843" s="506"/>
      <c r="D843" s="506"/>
      <c r="E843" s="506"/>
      <c r="F843" s="506"/>
      <c r="G843" s="506"/>
      <c r="H843" s="506"/>
      <c r="I843" s="506"/>
      <c r="J843" s="506"/>
      <c r="K843" s="506"/>
      <c r="L843" s="506"/>
      <c r="M843" s="506"/>
      <c r="N843" s="506"/>
      <c r="O843" s="506"/>
      <c r="P843" s="506"/>
      <c r="Q843" s="506"/>
      <c r="R843" s="506"/>
      <c r="S843" s="506"/>
      <c r="T843" s="506"/>
      <c r="U843" s="506"/>
      <c r="V843" s="506"/>
      <c r="W843" s="506"/>
      <c r="X843" s="506"/>
      <c r="Y843" s="506"/>
      <c r="Z843" s="506"/>
      <c r="AA843" s="506"/>
      <c r="AB843" s="506"/>
      <c r="AC843" s="506"/>
      <c r="AD843" s="506"/>
      <c r="AE843" s="506"/>
    </row>
    <row r="844" ht="16.5" customHeight="1">
      <c r="A844" s="506"/>
      <c r="B844" s="506"/>
      <c r="C844" s="506"/>
      <c r="D844" s="506"/>
      <c r="E844" s="506"/>
      <c r="F844" s="506"/>
      <c r="G844" s="506"/>
      <c r="H844" s="506"/>
      <c r="I844" s="506"/>
      <c r="J844" s="506"/>
      <c r="K844" s="506"/>
      <c r="L844" s="506"/>
      <c r="M844" s="506"/>
      <c r="N844" s="506"/>
      <c r="O844" s="506"/>
      <c r="P844" s="506"/>
      <c r="Q844" s="506"/>
      <c r="R844" s="506"/>
      <c r="S844" s="506"/>
      <c r="T844" s="506"/>
      <c r="U844" s="506"/>
      <c r="V844" s="506"/>
      <c r="W844" s="506"/>
      <c r="X844" s="506"/>
      <c r="Y844" s="506"/>
      <c r="Z844" s="506"/>
      <c r="AA844" s="506"/>
      <c r="AB844" s="506"/>
      <c r="AC844" s="506"/>
      <c r="AD844" s="506"/>
      <c r="AE844" s="506"/>
    </row>
    <row r="845" ht="16.5" customHeight="1">
      <c r="A845" s="506"/>
      <c r="B845" s="506"/>
      <c r="C845" s="506"/>
      <c r="D845" s="506"/>
      <c r="E845" s="506"/>
      <c r="F845" s="506"/>
      <c r="G845" s="506"/>
      <c r="H845" s="506"/>
      <c r="I845" s="506"/>
      <c r="J845" s="506"/>
      <c r="K845" s="506"/>
      <c r="L845" s="506"/>
      <c r="M845" s="506"/>
      <c r="N845" s="506"/>
      <c r="O845" s="506"/>
      <c r="P845" s="506"/>
      <c r="Q845" s="506"/>
      <c r="R845" s="506"/>
      <c r="S845" s="506"/>
      <c r="T845" s="506"/>
      <c r="U845" s="506"/>
      <c r="V845" s="506"/>
      <c r="W845" s="506"/>
      <c r="X845" s="506"/>
      <c r="Y845" s="506"/>
      <c r="Z845" s="506"/>
      <c r="AA845" s="506"/>
      <c r="AB845" s="506"/>
      <c r="AC845" s="506"/>
      <c r="AD845" s="506"/>
      <c r="AE845" s="506"/>
    </row>
    <row r="846" ht="16.5" customHeight="1">
      <c r="A846" s="506"/>
      <c r="B846" s="506"/>
      <c r="C846" s="506"/>
      <c r="D846" s="506"/>
      <c r="E846" s="506"/>
      <c r="F846" s="506"/>
      <c r="G846" s="506"/>
      <c r="H846" s="506"/>
      <c r="I846" s="506"/>
      <c r="J846" s="506"/>
      <c r="K846" s="506"/>
      <c r="L846" s="506"/>
      <c r="M846" s="506"/>
      <c r="N846" s="506"/>
      <c r="O846" s="506"/>
      <c r="P846" s="506"/>
      <c r="Q846" s="506"/>
      <c r="R846" s="506"/>
      <c r="S846" s="506"/>
      <c r="T846" s="506"/>
      <c r="U846" s="506"/>
      <c r="V846" s="506"/>
      <c r="W846" s="506"/>
      <c r="X846" s="506"/>
      <c r="Y846" s="506"/>
      <c r="Z846" s="506"/>
      <c r="AA846" s="506"/>
      <c r="AB846" s="506"/>
      <c r="AC846" s="506"/>
      <c r="AD846" s="506"/>
      <c r="AE846" s="506"/>
    </row>
    <row r="847" ht="16.5" customHeight="1">
      <c r="A847" s="506"/>
      <c r="B847" s="506"/>
      <c r="C847" s="506"/>
      <c r="D847" s="506"/>
      <c r="E847" s="506"/>
      <c r="F847" s="506"/>
      <c r="G847" s="506"/>
      <c r="H847" s="506"/>
      <c r="I847" s="506"/>
      <c r="J847" s="506"/>
      <c r="K847" s="506"/>
      <c r="L847" s="506"/>
      <c r="M847" s="506"/>
      <c r="N847" s="506"/>
      <c r="O847" s="506"/>
      <c r="P847" s="506"/>
      <c r="Q847" s="506"/>
      <c r="R847" s="506"/>
      <c r="S847" s="506"/>
      <c r="T847" s="506"/>
      <c r="U847" s="506"/>
      <c r="V847" s="506"/>
      <c r="W847" s="506"/>
      <c r="X847" s="506"/>
      <c r="Y847" s="506"/>
      <c r="Z847" s="506"/>
      <c r="AA847" s="506"/>
      <c r="AB847" s="506"/>
      <c r="AC847" s="506"/>
      <c r="AD847" s="506"/>
      <c r="AE847" s="506"/>
    </row>
    <row r="848" ht="16.5" customHeight="1">
      <c r="A848" s="506"/>
      <c r="B848" s="506"/>
      <c r="C848" s="506"/>
      <c r="D848" s="506"/>
      <c r="E848" s="506"/>
      <c r="F848" s="506"/>
      <c r="G848" s="506"/>
      <c r="H848" s="506"/>
      <c r="I848" s="506"/>
      <c r="J848" s="506"/>
      <c r="K848" s="506"/>
      <c r="L848" s="506"/>
      <c r="M848" s="506"/>
      <c r="N848" s="506"/>
      <c r="O848" s="506"/>
      <c r="P848" s="506"/>
      <c r="Q848" s="506"/>
      <c r="R848" s="506"/>
      <c r="S848" s="506"/>
      <c r="T848" s="506"/>
      <c r="U848" s="506"/>
      <c r="V848" s="506"/>
      <c r="W848" s="506"/>
      <c r="X848" s="506"/>
      <c r="Y848" s="506"/>
      <c r="Z848" s="506"/>
      <c r="AA848" s="506"/>
      <c r="AB848" s="506"/>
      <c r="AC848" s="506"/>
      <c r="AD848" s="506"/>
      <c r="AE848" s="506"/>
    </row>
    <row r="849" ht="16.5" customHeight="1">
      <c r="A849" s="506"/>
      <c r="B849" s="506"/>
      <c r="C849" s="506"/>
      <c r="D849" s="506"/>
      <c r="E849" s="506"/>
      <c r="F849" s="506"/>
      <c r="G849" s="506"/>
      <c r="H849" s="506"/>
      <c r="I849" s="506"/>
      <c r="J849" s="506"/>
      <c r="K849" s="506"/>
      <c r="L849" s="506"/>
      <c r="M849" s="506"/>
      <c r="N849" s="506"/>
      <c r="O849" s="506"/>
      <c r="P849" s="506"/>
      <c r="Q849" s="506"/>
      <c r="R849" s="506"/>
      <c r="S849" s="506"/>
      <c r="T849" s="506"/>
      <c r="U849" s="506"/>
      <c r="V849" s="506"/>
      <c r="W849" s="506"/>
      <c r="X849" s="506"/>
      <c r="Y849" s="506"/>
      <c r="Z849" s="506"/>
      <c r="AA849" s="506"/>
      <c r="AB849" s="506"/>
      <c r="AC849" s="506"/>
      <c r="AD849" s="506"/>
      <c r="AE849" s="506"/>
    </row>
    <row r="850" ht="16.5" customHeight="1">
      <c r="A850" s="506"/>
      <c r="B850" s="506"/>
      <c r="C850" s="506"/>
      <c r="D850" s="506"/>
      <c r="E850" s="506"/>
      <c r="F850" s="506"/>
      <c r="G850" s="506"/>
      <c r="H850" s="506"/>
      <c r="I850" s="506"/>
      <c r="J850" s="506"/>
      <c r="K850" s="506"/>
      <c r="L850" s="506"/>
      <c r="M850" s="506"/>
      <c r="N850" s="506"/>
      <c r="O850" s="506"/>
      <c r="P850" s="506"/>
      <c r="Q850" s="506"/>
      <c r="R850" s="506"/>
      <c r="S850" s="506"/>
      <c r="T850" s="506"/>
      <c r="U850" s="506"/>
      <c r="V850" s="506"/>
      <c r="W850" s="506"/>
      <c r="X850" s="506"/>
      <c r="Y850" s="506"/>
      <c r="Z850" s="506"/>
      <c r="AA850" s="506"/>
      <c r="AB850" s="506"/>
      <c r="AC850" s="506"/>
      <c r="AD850" s="506"/>
      <c r="AE850" s="506"/>
    </row>
    <row r="851" ht="16.5" customHeight="1">
      <c r="A851" s="506"/>
      <c r="B851" s="506"/>
      <c r="C851" s="506"/>
      <c r="D851" s="506"/>
      <c r="E851" s="506"/>
      <c r="F851" s="506"/>
      <c r="G851" s="506"/>
      <c r="H851" s="506"/>
      <c r="I851" s="506"/>
      <c r="J851" s="506"/>
      <c r="K851" s="506"/>
      <c r="L851" s="506"/>
      <c r="M851" s="506"/>
      <c r="N851" s="506"/>
      <c r="O851" s="506"/>
      <c r="P851" s="506"/>
      <c r="Q851" s="506"/>
      <c r="R851" s="506"/>
      <c r="S851" s="506"/>
      <c r="T851" s="506"/>
      <c r="U851" s="506"/>
      <c r="V851" s="506"/>
      <c r="W851" s="506"/>
      <c r="X851" s="506"/>
      <c r="Y851" s="506"/>
      <c r="Z851" s="506"/>
      <c r="AA851" s="506"/>
      <c r="AB851" s="506"/>
      <c r="AC851" s="506"/>
      <c r="AD851" s="506"/>
      <c r="AE851" s="506"/>
    </row>
    <row r="852" ht="16.5" customHeight="1">
      <c r="A852" s="506"/>
      <c r="B852" s="506"/>
      <c r="C852" s="506"/>
      <c r="D852" s="506"/>
      <c r="E852" s="506"/>
      <c r="F852" s="506"/>
      <c r="G852" s="506"/>
      <c r="H852" s="506"/>
      <c r="I852" s="506"/>
      <c r="J852" s="506"/>
      <c r="K852" s="506"/>
      <c r="L852" s="506"/>
      <c r="M852" s="506"/>
      <c r="N852" s="506"/>
      <c r="O852" s="506"/>
      <c r="P852" s="506"/>
      <c r="Q852" s="506"/>
      <c r="R852" s="506"/>
      <c r="S852" s="506"/>
      <c r="T852" s="506"/>
      <c r="U852" s="506"/>
      <c r="V852" s="506"/>
      <c r="W852" s="506"/>
      <c r="X852" s="506"/>
      <c r="Y852" s="506"/>
      <c r="Z852" s="506"/>
      <c r="AA852" s="506"/>
      <c r="AB852" s="506"/>
      <c r="AC852" s="506"/>
      <c r="AD852" s="506"/>
      <c r="AE852" s="506"/>
    </row>
    <row r="853" ht="16.5" customHeight="1">
      <c r="A853" s="506"/>
      <c r="B853" s="506"/>
      <c r="C853" s="506"/>
      <c r="D853" s="506"/>
      <c r="E853" s="506"/>
      <c r="F853" s="506"/>
      <c r="G853" s="506"/>
      <c r="H853" s="506"/>
      <c r="I853" s="506"/>
      <c r="J853" s="506"/>
      <c r="K853" s="506"/>
      <c r="L853" s="506"/>
      <c r="M853" s="506"/>
      <c r="N853" s="506"/>
      <c r="O853" s="506"/>
      <c r="P853" s="506"/>
      <c r="Q853" s="506"/>
      <c r="R853" s="506"/>
      <c r="S853" s="506"/>
      <c r="T853" s="506"/>
      <c r="U853" s="506"/>
      <c r="V853" s="506"/>
      <c r="W853" s="506"/>
      <c r="X853" s="506"/>
      <c r="Y853" s="506"/>
      <c r="Z853" s="506"/>
      <c r="AA853" s="506"/>
      <c r="AB853" s="506"/>
      <c r="AC853" s="506"/>
      <c r="AD853" s="506"/>
      <c r="AE853" s="506"/>
    </row>
    <row r="854" ht="16.5" customHeight="1">
      <c r="A854" s="506"/>
      <c r="B854" s="506"/>
      <c r="C854" s="506"/>
      <c r="D854" s="506"/>
      <c r="E854" s="506"/>
      <c r="F854" s="506"/>
      <c r="G854" s="506"/>
      <c r="H854" s="506"/>
      <c r="I854" s="506"/>
      <c r="J854" s="506"/>
      <c r="K854" s="506"/>
      <c r="L854" s="506"/>
      <c r="M854" s="506"/>
      <c r="N854" s="506"/>
      <c r="O854" s="506"/>
      <c r="P854" s="506"/>
      <c r="Q854" s="506"/>
      <c r="R854" s="506"/>
      <c r="S854" s="506"/>
      <c r="T854" s="506"/>
      <c r="U854" s="506"/>
      <c r="V854" s="506"/>
      <c r="W854" s="506"/>
      <c r="X854" s="506"/>
      <c r="Y854" s="506"/>
      <c r="Z854" s="506"/>
      <c r="AA854" s="506"/>
      <c r="AB854" s="506"/>
      <c r="AC854" s="506"/>
      <c r="AD854" s="506"/>
      <c r="AE854" s="506"/>
    </row>
    <row r="855" ht="16.5" customHeight="1">
      <c r="A855" s="506"/>
      <c r="B855" s="506"/>
      <c r="C855" s="506"/>
      <c r="D855" s="506"/>
      <c r="E855" s="506"/>
      <c r="F855" s="506"/>
      <c r="G855" s="506"/>
      <c r="H855" s="506"/>
      <c r="I855" s="506"/>
      <c r="J855" s="506"/>
      <c r="K855" s="506"/>
      <c r="L855" s="506"/>
      <c r="M855" s="506"/>
      <c r="N855" s="506"/>
      <c r="O855" s="506"/>
      <c r="P855" s="506"/>
      <c r="Q855" s="506"/>
      <c r="R855" s="506"/>
      <c r="S855" s="506"/>
      <c r="T855" s="506"/>
      <c r="U855" s="506"/>
      <c r="V855" s="506"/>
      <c r="W855" s="506"/>
      <c r="X855" s="506"/>
      <c r="Y855" s="506"/>
      <c r="Z855" s="506"/>
      <c r="AA855" s="506"/>
      <c r="AB855" s="506"/>
      <c r="AC855" s="506"/>
      <c r="AD855" s="506"/>
      <c r="AE855" s="506"/>
    </row>
    <row r="856" ht="16.5" customHeight="1">
      <c r="A856" s="506"/>
      <c r="B856" s="506"/>
      <c r="C856" s="506"/>
      <c r="D856" s="506"/>
      <c r="E856" s="506"/>
      <c r="F856" s="506"/>
      <c r="G856" s="506"/>
      <c r="H856" s="506"/>
      <c r="I856" s="506"/>
      <c r="J856" s="506"/>
      <c r="K856" s="506"/>
      <c r="L856" s="506"/>
      <c r="M856" s="506"/>
      <c r="N856" s="506"/>
      <c r="O856" s="506"/>
      <c r="P856" s="506"/>
      <c r="Q856" s="506"/>
      <c r="R856" s="506"/>
      <c r="S856" s="506"/>
      <c r="T856" s="506"/>
      <c r="U856" s="506"/>
      <c r="V856" s="506"/>
      <c r="W856" s="506"/>
      <c r="X856" s="506"/>
      <c r="Y856" s="506"/>
      <c r="Z856" s="506"/>
      <c r="AA856" s="506"/>
      <c r="AB856" s="506"/>
      <c r="AC856" s="506"/>
      <c r="AD856" s="506"/>
      <c r="AE856" s="506"/>
    </row>
    <row r="857" ht="16.5" customHeight="1">
      <c r="A857" s="506"/>
      <c r="B857" s="506"/>
      <c r="C857" s="506"/>
      <c r="D857" s="506"/>
      <c r="E857" s="506"/>
      <c r="F857" s="506"/>
      <c r="G857" s="506"/>
      <c r="H857" s="506"/>
      <c r="I857" s="506"/>
      <c r="J857" s="506"/>
      <c r="K857" s="506"/>
      <c r="L857" s="506"/>
      <c r="M857" s="506"/>
      <c r="N857" s="506"/>
      <c r="O857" s="506"/>
      <c r="P857" s="506"/>
      <c r="Q857" s="506"/>
      <c r="R857" s="506"/>
      <c r="S857" s="506"/>
      <c r="T857" s="506"/>
      <c r="U857" s="506"/>
      <c r="V857" s="506"/>
      <c r="W857" s="506"/>
      <c r="X857" s="506"/>
      <c r="Y857" s="506"/>
      <c r="Z857" s="506"/>
      <c r="AA857" s="506"/>
      <c r="AB857" s="506"/>
      <c r="AC857" s="506"/>
      <c r="AD857" s="506"/>
      <c r="AE857" s="506"/>
    </row>
    <row r="858" ht="16.5" customHeight="1">
      <c r="A858" s="506"/>
      <c r="B858" s="506"/>
      <c r="C858" s="506"/>
      <c r="D858" s="506"/>
      <c r="E858" s="506"/>
      <c r="F858" s="506"/>
      <c r="G858" s="506"/>
      <c r="H858" s="506"/>
      <c r="I858" s="506"/>
      <c r="J858" s="506"/>
      <c r="K858" s="506"/>
      <c r="L858" s="506"/>
      <c r="M858" s="506"/>
      <c r="N858" s="506"/>
      <c r="O858" s="506"/>
      <c r="P858" s="506"/>
      <c r="Q858" s="506"/>
      <c r="R858" s="506"/>
      <c r="S858" s="506"/>
      <c r="T858" s="506"/>
      <c r="U858" s="506"/>
      <c r="V858" s="506"/>
      <c r="W858" s="506"/>
      <c r="X858" s="506"/>
      <c r="Y858" s="506"/>
      <c r="Z858" s="506"/>
      <c r="AA858" s="506"/>
      <c r="AB858" s="506"/>
      <c r="AC858" s="506"/>
      <c r="AD858" s="506"/>
      <c r="AE858" s="506"/>
    </row>
    <row r="859" ht="16.5" customHeight="1">
      <c r="A859" s="506"/>
      <c r="B859" s="506"/>
      <c r="C859" s="506"/>
      <c r="D859" s="506"/>
      <c r="E859" s="506"/>
      <c r="F859" s="506"/>
      <c r="G859" s="506"/>
      <c r="H859" s="506"/>
      <c r="I859" s="506"/>
      <c r="J859" s="506"/>
      <c r="K859" s="506"/>
      <c r="L859" s="506"/>
      <c r="M859" s="506"/>
      <c r="N859" s="506"/>
      <c r="O859" s="506"/>
      <c r="P859" s="506"/>
      <c r="Q859" s="506"/>
      <c r="R859" s="506"/>
      <c r="S859" s="506"/>
      <c r="T859" s="506"/>
      <c r="U859" s="506"/>
      <c r="V859" s="506"/>
      <c r="W859" s="506"/>
      <c r="X859" s="506"/>
      <c r="Y859" s="506"/>
      <c r="Z859" s="506"/>
      <c r="AA859" s="506"/>
      <c r="AB859" s="506"/>
      <c r="AC859" s="506"/>
      <c r="AD859" s="506"/>
      <c r="AE859" s="506"/>
    </row>
    <row r="860" ht="16.5" customHeight="1">
      <c r="A860" s="506"/>
      <c r="B860" s="506"/>
      <c r="C860" s="506"/>
      <c r="D860" s="506"/>
      <c r="E860" s="506"/>
      <c r="F860" s="506"/>
      <c r="G860" s="506"/>
      <c r="H860" s="506"/>
      <c r="I860" s="506"/>
      <c r="J860" s="506"/>
      <c r="K860" s="506"/>
      <c r="L860" s="506"/>
      <c r="M860" s="506"/>
      <c r="N860" s="506"/>
      <c r="O860" s="506"/>
      <c r="P860" s="506"/>
      <c r="Q860" s="506"/>
      <c r="R860" s="506"/>
      <c r="S860" s="506"/>
      <c r="T860" s="506"/>
      <c r="U860" s="506"/>
      <c r="V860" s="506"/>
      <c r="W860" s="506"/>
      <c r="X860" s="506"/>
      <c r="Y860" s="506"/>
      <c r="Z860" s="506"/>
      <c r="AA860" s="506"/>
      <c r="AB860" s="506"/>
      <c r="AC860" s="506"/>
      <c r="AD860" s="506"/>
      <c r="AE860" s="506"/>
    </row>
    <row r="861" ht="16.5" customHeight="1">
      <c r="A861" s="506"/>
      <c r="B861" s="506"/>
      <c r="C861" s="506"/>
      <c r="D861" s="506"/>
      <c r="E861" s="506"/>
      <c r="F861" s="506"/>
      <c r="G861" s="506"/>
      <c r="H861" s="506"/>
      <c r="I861" s="506"/>
      <c r="J861" s="506"/>
      <c r="K861" s="506"/>
      <c r="L861" s="506"/>
      <c r="M861" s="506"/>
      <c r="N861" s="506"/>
      <c r="O861" s="506"/>
      <c r="P861" s="506"/>
      <c r="Q861" s="506"/>
      <c r="R861" s="506"/>
      <c r="S861" s="506"/>
      <c r="T861" s="506"/>
      <c r="U861" s="506"/>
      <c r="V861" s="506"/>
      <c r="W861" s="506"/>
      <c r="X861" s="506"/>
      <c r="Y861" s="506"/>
      <c r="Z861" s="506"/>
      <c r="AA861" s="506"/>
      <c r="AB861" s="506"/>
      <c r="AC861" s="506"/>
      <c r="AD861" s="506"/>
      <c r="AE861" s="506"/>
    </row>
    <row r="862" ht="16.5" customHeight="1">
      <c r="A862" s="506"/>
      <c r="B862" s="506"/>
      <c r="C862" s="506"/>
      <c r="D862" s="506"/>
      <c r="E862" s="506"/>
      <c r="F862" s="506"/>
      <c r="G862" s="506"/>
      <c r="H862" s="506"/>
      <c r="I862" s="506"/>
      <c r="J862" s="506"/>
      <c r="K862" s="506"/>
      <c r="L862" s="506"/>
      <c r="M862" s="506"/>
      <c r="N862" s="506"/>
      <c r="O862" s="506"/>
      <c r="P862" s="506"/>
      <c r="Q862" s="506"/>
      <c r="R862" s="506"/>
      <c r="S862" s="506"/>
      <c r="T862" s="506"/>
      <c r="U862" s="506"/>
      <c r="V862" s="506"/>
      <c r="W862" s="506"/>
      <c r="X862" s="506"/>
      <c r="Y862" s="506"/>
      <c r="Z862" s="506"/>
      <c r="AA862" s="506"/>
      <c r="AB862" s="506"/>
      <c r="AC862" s="506"/>
      <c r="AD862" s="506"/>
      <c r="AE862" s="506"/>
    </row>
    <row r="863" ht="16.5" customHeight="1">
      <c r="A863" s="506"/>
      <c r="B863" s="506"/>
      <c r="C863" s="506"/>
      <c r="D863" s="506"/>
      <c r="E863" s="506"/>
      <c r="F863" s="506"/>
      <c r="G863" s="506"/>
      <c r="H863" s="506"/>
      <c r="I863" s="506"/>
      <c r="J863" s="506"/>
      <c r="K863" s="506"/>
      <c r="L863" s="506"/>
      <c r="M863" s="506"/>
      <c r="N863" s="506"/>
      <c r="O863" s="506"/>
      <c r="P863" s="506"/>
      <c r="Q863" s="506"/>
      <c r="R863" s="506"/>
      <c r="S863" s="506"/>
      <c r="T863" s="506"/>
      <c r="U863" s="506"/>
      <c r="V863" s="506"/>
      <c r="W863" s="506"/>
      <c r="X863" s="506"/>
      <c r="Y863" s="506"/>
      <c r="Z863" s="506"/>
      <c r="AA863" s="506"/>
      <c r="AB863" s="506"/>
      <c r="AC863" s="506"/>
      <c r="AD863" s="506"/>
      <c r="AE863" s="506"/>
    </row>
    <row r="864" ht="16.5" customHeight="1">
      <c r="A864" s="506"/>
      <c r="B864" s="506"/>
      <c r="C864" s="506"/>
      <c r="D864" s="506"/>
      <c r="E864" s="506"/>
      <c r="F864" s="506"/>
      <c r="G864" s="506"/>
      <c r="H864" s="506"/>
      <c r="I864" s="506"/>
      <c r="J864" s="506"/>
      <c r="K864" s="506"/>
      <c r="L864" s="506"/>
      <c r="M864" s="506"/>
      <c r="N864" s="506"/>
      <c r="O864" s="506"/>
      <c r="P864" s="506"/>
      <c r="Q864" s="506"/>
      <c r="R864" s="506"/>
      <c r="S864" s="506"/>
      <c r="T864" s="506"/>
      <c r="U864" s="506"/>
      <c r="V864" s="506"/>
      <c r="W864" s="506"/>
      <c r="X864" s="506"/>
      <c r="Y864" s="506"/>
      <c r="Z864" s="506"/>
      <c r="AA864" s="506"/>
      <c r="AB864" s="506"/>
      <c r="AC864" s="506"/>
      <c r="AD864" s="506"/>
      <c r="AE864" s="506"/>
    </row>
    <row r="865" ht="16.5" customHeight="1">
      <c r="A865" s="506"/>
      <c r="B865" s="506"/>
      <c r="C865" s="506"/>
      <c r="D865" s="506"/>
      <c r="E865" s="506"/>
      <c r="F865" s="506"/>
      <c r="G865" s="506"/>
      <c r="H865" s="506"/>
      <c r="I865" s="506"/>
      <c r="J865" s="506"/>
      <c r="K865" s="506"/>
      <c r="L865" s="506"/>
      <c r="M865" s="506"/>
      <c r="N865" s="506"/>
      <c r="O865" s="506"/>
      <c r="P865" s="506"/>
      <c r="Q865" s="506"/>
      <c r="R865" s="506"/>
      <c r="S865" s="506"/>
      <c r="T865" s="506"/>
      <c r="U865" s="506"/>
      <c r="V865" s="506"/>
      <c r="W865" s="506"/>
      <c r="X865" s="506"/>
      <c r="Y865" s="506"/>
      <c r="Z865" s="506"/>
      <c r="AA865" s="506"/>
      <c r="AB865" s="506"/>
      <c r="AC865" s="506"/>
      <c r="AD865" s="506"/>
      <c r="AE865" s="506"/>
    </row>
    <row r="866" ht="16.5" customHeight="1">
      <c r="A866" s="506"/>
      <c r="B866" s="506"/>
      <c r="C866" s="506"/>
      <c r="D866" s="506"/>
      <c r="E866" s="506"/>
      <c r="F866" s="506"/>
      <c r="G866" s="506"/>
      <c r="H866" s="506"/>
      <c r="I866" s="506"/>
      <c r="J866" s="506"/>
      <c r="K866" s="506"/>
      <c r="L866" s="506"/>
      <c r="M866" s="506"/>
      <c r="N866" s="506"/>
      <c r="O866" s="506"/>
      <c r="P866" s="506"/>
      <c r="Q866" s="506"/>
      <c r="R866" s="506"/>
      <c r="S866" s="506"/>
      <c r="T866" s="506"/>
      <c r="U866" s="506"/>
      <c r="V866" s="506"/>
      <c r="W866" s="506"/>
      <c r="X866" s="506"/>
      <c r="Y866" s="506"/>
      <c r="Z866" s="506"/>
      <c r="AA866" s="506"/>
      <c r="AB866" s="506"/>
      <c r="AC866" s="506"/>
      <c r="AD866" s="506"/>
      <c r="AE866" s="506"/>
    </row>
    <row r="867" ht="16.5" customHeight="1">
      <c r="A867" s="506"/>
      <c r="B867" s="506"/>
      <c r="C867" s="506"/>
      <c r="D867" s="506"/>
      <c r="E867" s="506"/>
      <c r="F867" s="506"/>
      <c r="G867" s="506"/>
      <c r="H867" s="506"/>
      <c r="I867" s="506"/>
      <c r="J867" s="506"/>
      <c r="K867" s="506"/>
      <c r="L867" s="506"/>
      <c r="M867" s="506"/>
      <c r="N867" s="506"/>
      <c r="O867" s="506"/>
      <c r="P867" s="506"/>
      <c r="Q867" s="506"/>
      <c r="R867" s="506"/>
      <c r="S867" s="506"/>
      <c r="T867" s="506"/>
      <c r="U867" s="506"/>
      <c r="V867" s="506"/>
      <c r="W867" s="506"/>
      <c r="X867" s="506"/>
      <c r="Y867" s="506"/>
      <c r="Z867" s="506"/>
      <c r="AA867" s="506"/>
      <c r="AB867" s="506"/>
      <c r="AC867" s="506"/>
      <c r="AD867" s="506"/>
      <c r="AE867" s="506"/>
    </row>
    <row r="868" ht="16.5" customHeight="1">
      <c r="A868" s="506"/>
      <c r="B868" s="506"/>
      <c r="C868" s="506"/>
      <c r="D868" s="506"/>
      <c r="E868" s="506"/>
      <c r="F868" s="506"/>
      <c r="G868" s="506"/>
      <c r="H868" s="506"/>
      <c r="I868" s="506"/>
      <c r="J868" s="506"/>
      <c r="K868" s="506"/>
      <c r="L868" s="506"/>
      <c r="M868" s="506"/>
      <c r="N868" s="506"/>
      <c r="O868" s="506"/>
      <c r="P868" s="506"/>
      <c r="Q868" s="506"/>
      <c r="R868" s="506"/>
      <c r="S868" s="506"/>
      <c r="T868" s="506"/>
      <c r="U868" s="506"/>
      <c r="V868" s="506"/>
      <c r="W868" s="506"/>
      <c r="X868" s="506"/>
      <c r="Y868" s="506"/>
      <c r="Z868" s="506"/>
      <c r="AA868" s="506"/>
      <c r="AB868" s="506"/>
      <c r="AC868" s="506"/>
      <c r="AD868" s="506"/>
      <c r="AE868" s="506"/>
    </row>
    <row r="869" ht="16.5" customHeight="1">
      <c r="A869" s="506"/>
      <c r="B869" s="506"/>
      <c r="C869" s="506"/>
      <c r="D869" s="506"/>
      <c r="E869" s="506"/>
      <c r="F869" s="506"/>
      <c r="G869" s="506"/>
      <c r="H869" s="506"/>
      <c r="I869" s="506"/>
      <c r="J869" s="506"/>
      <c r="K869" s="506"/>
      <c r="L869" s="506"/>
      <c r="M869" s="506"/>
      <c r="N869" s="506"/>
      <c r="O869" s="506"/>
      <c r="P869" s="506"/>
      <c r="Q869" s="506"/>
      <c r="R869" s="506"/>
      <c r="S869" s="506"/>
      <c r="T869" s="506"/>
      <c r="U869" s="506"/>
      <c r="V869" s="506"/>
      <c r="W869" s="506"/>
      <c r="X869" s="506"/>
      <c r="Y869" s="506"/>
      <c r="Z869" s="506"/>
      <c r="AA869" s="506"/>
      <c r="AB869" s="506"/>
      <c r="AC869" s="506"/>
      <c r="AD869" s="506"/>
      <c r="AE869" s="506"/>
    </row>
    <row r="870" ht="16.5" customHeight="1">
      <c r="A870" s="506"/>
      <c r="B870" s="506"/>
      <c r="C870" s="506"/>
      <c r="D870" s="506"/>
      <c r="E870" s="506"/>
      <c r="F870" s="506"/>
      <c r="G870" s="506"/>
      <c r="H870" s="506"/>
      <c r="I870" s="506"/>
      <c r="J870" s="506"/>
      <c r="K870" s="506"/>
      <c r="L870" s="506"/>
      <c r="M870" s="506"/>
      <c r="N870" s="506"/>
      <c r="O870" s="506"/>
      <c r="P870" s="506"/>
      <c r="Q870" s="506"/>
      <c r="R870" s="506"/>
      <c r="S870" s="506"/>
      <c r="T870" s="506"/>
      <c r="U870" s="506"/>
      <c r="V870" s="506"/>
      <c r="W870" s="506"/>
      <c r="X870" s="506"/>
      <c r="Y870" s="506"/>
      <c r="Z870" s="506"/>
      <c r="AA870" s="506"/>
      <c r="AB870" s="506"/>
      <c r="AC870" s="506"/>
      <c r="AD870" s="506"/>
      <c r="AE870" s="506"/>
    </row>
    <row r="871" ht="16.5" customHeight="1">
      <c r="A871" s="506"/>
      <c r="B871" s="506"/>
      <c r="C871" s="506"/>
      <c r="D871" s="506"/>
      <c r="E871" s="506"/>
      <c r="F871" s="506"/>
      <c r="G871" s="506"/>
      <c r="H871" s="506"/>
      <c r="I871" s="506"/>
      <c r="J871" s="506"/>
      <c r="K871" s="506"/>
      <c r="L871" s="506"/>
      <c r="M871" s="506"/>
      <c r="N871" s="506"/>
      <c r="O871" s="506"/>
      <c r="P871" s="506"/>
      <c r="Q871" s="506"/>
      <c r="R871" s="506"/>
      <c r="S871" s="506"/>
      <c r="T871" s="506"/>
      <c r="U871" s="506"/>
      <c r="V871" s="506"/>
      <c r="W871" s="506"/>
      <c r="X871" s="506"/>
      <c r="Y871" s="506"/>
      <c r="Z871" s="506"/>
      <c r="AA871" s="506"/>
      <c r="AB871" s="506"/>
      <c r="AC871" s="506"/>
      <c r="AD871" s="506"/>
      <c r="AE871" s="506"/>
    </row>
    <row r="872" ht="16.5" customHeight="1">
      <c r="A872" s="506"/>
      <c r="B872" s="506"/>
      <c r="C872" s="506"/>
      <c r="D872" s="506"/>
      <c r="E872" s="506"/>
      <c r="F872" s="506"/>
      <c r="G872" s="506"/>
      <c r="H872" s="506"/>
      <c r="I872" s="506"/>
      <c r="J872" s="506"/>
      <c r="K872" s="506"/>
      <c r="L872" s="506"/>
      <c r="M872" s="506"/>
      <c r="N872" s="506"/>
      <c r="O872" s="506"/>
      <c r="P872" s="506"/>
      <c r="Q872" s="506"/>
      <c r="R872" s="506"/>
      <c r="S872" s="506"/>
      <c r="T872" s="506"/>
      <c r="U872" s="506"/>
      <c r="V872" s="506"/>
      <c r="W872" s="506"/>
      <c r="X872" s="506"/>
      <c r="Y872" s="506"/>
      <c r="Z872" s="506"/>
      <c r="AA872" s="506"/>
      <c r="AB872" s="506"/>
      <c r="AC872" s="506"/>
      <c r="AD872" s="506"/>
      <c r="AE872" s="506"/>
    </row>
    <row r="873" ht="16.5" customHeight="1">
      <c r="A873" s="506"/>
      <c r="B873" s="506"/>
      <c r="C873" s="506"/>
      <c r="D873" s="506"/>
      <c r="E873" s="506"/>
      <c r="F873" s="506"/>
      <c r="G873" s="506"/>
      <c r="H873" s="506"/>
      <c r="I873" s="506"/>
      <c r="J873" s="506"/>
      <c r="K873" s="506"/>
      <c r="L873" s="506"/>
      <c r="M873" s="506"/>
      <c r="N873" s="506"/>
      <c r="O873" s="506"/>
      <c r="P873" s="506"/>
      <c r="Q873" s="506"/>
      <c r="R873" s="506"/>
      <c r="S873" s="506"/>
      <c r="T873" s="506"/>
      <c r="U873" s="506"/>
      <c r="V873" s="506"/>
      <c r="W873" s="506"/>
      <c r="X873" s="506"/>
      <c r="Y873" s="506"/>
      <c r="Z873" s="506"/>
      <c r="AA873" s="506"/>
      <c r="AB873" s="506"/>
      <c r="AC873" s="506"/>
      <c r="AD873" s="506"/>
      <c r="AE873" s="506"/>
    </row>
    <row r="874" ht="16.5" customHeight="1">
      <c r="A874" s="506"/>
      <c r="B874" s="506"/>
      <c r="C874" s="506"/>
      <c r="D874" s="506"/>
      <c r="E874" s="506"/>
      <c r="F874" s="506"/>
      <c r="G874" s="506"/>
      <c r="H874" s="506"/>
      <c r="I874" s="506"/>
      <c r="J874" s="506"/>
      <c r="K874" s="506"/>
      <c r="L874" s="506"/>
      <c r="M874" s="506"/>
      <c r="N874" s="506"/>
      <c r="O874" s="506"/>
      <c r="P874" s="506"/>
      <c r="Q874" s="506"/>
      <c r="R874" s="506"/>
      <c r="S874" s="506"/>
      <c r="T874" s="506"/>
      <c r="U874" s="506"/>
      <c r="V874" s="506"/>
      <c r="W874" s="506"/>
      <c r="X874" s="506"/>
      <c r="Y874" s="506"/>
      <c r="Z874" s="506"/>
      <c r="AA874" s="506"/>
      <c r="AB874" s="506"/>
      <c r="AC874" s="506"/>
      <c r="AD874" s="506"/>
      <c r="AE874" s="506"/>
    </row>
    <row r="875" ht="16.5" customHeight="1">
      <c r="A875" s="506"/>
      <c r="B875" s="506"/>
      <c r="C875" s="506"/>
      <c r="D875" s="506"/>
      <c r="E875" s="506"/>
      <c r="F875" s="506"/>
      <c r="G875" s="506"/>
      <c r="H875" s="506"/>
      <c r="I875" s="506"/>
      <c r="J875" s="506"/>
      <c r="K875" s="506"/>
      <c r="L875" s="506"/>
      <c r="M875" s="506"/>
      <c r="N875" s="506"/>
      <c r="O875" s="506"/>
      <c r="P875" s="506"/>
      <c r="Q875" s="506"/>
      <c r="R875" s="506"/>
      <c r="S875" s="506"/>
      <c r="T875" s="506"/>
      <c r="U875" s="506"/>
      <c r="V875" s="506"/>
      <c r="W875" s="506"/>
      <c r="X875" s="506"/>
      <c r="Y875" s="506"/>
      <c r="Z875" s="506"/>
      <c r="AA875" s="506"/>
      <c r="AB875" s="506"/>
      <c r="AC875" s="506"/>
      <c r="AD875" s="506"/>
      <c r="AE875" s="506"/>
    </row>
    <row r="876" ht="16.5" customHeight="1">
      <c r="A876" s="506"/>
      <c r="B876" s="506"/>
      <c r="C876" s="506"/>
      <c r="D876" s="506"/>
      <c r="E876" s="506"/>
      <c r="F876" s="506"/>
      <c r="G876" s="506"/>
      <c r="H876" s="506"/>
      <c r="I876" s="506"/>
      <c r="J876" s="506"/>
      <c r="K876" s="506"/>
      <c r="L876" s="506"/>
      <c r="M876" s="506"/>
      <c r="N876" s="506"/>
      <c r="O876" s="506"/>
      <c r="P876" s="506"/>
      <c r="Q876" s="506"/>
      <c r="R876" s="506"/>
      <c r="S876" s="506"/>
      <c r="T876" s="506"/>
      <c r="U876" s="506"/>
      <c r="V876" s="506"/>
      <c r="W876" s="506"/>
      <c r="X876" s="506"/>
      <c r="Y876" s="506"/>
      <c r="Z876" s="506"/>
      <c r="AA876" s="506"/>
      <c r="AB876" s="506"/>
      <c r="AC876" s="506"/>
      <c r="AD876" s="506"/>
      <c r="AE876" s="506"/>
    </row>
    <row r="877" ht="16.5" customHeight="1">
      <c r="A877" s="506"/>
      <c r="B877" s="506"/>
      <c r="C877" s="506"/>
      <c r="D877" s="506"/>
      <c r="E877" s="506"/>
      <c r="F877" s="506"/>
      <c r="G877" s="506"/>
      <c r="H877" s="506"/>
      <c r="I877" s="506"/>
      <c r="J877" s="506"/>
      <c r="K877" s="506"/>
      <c r="L877" s="506"/>
      <c r="M877" s="506"/>
      <c r="N877" s="506"/>
      <c r="O877" s="506"/>
      <c r="P877" s="506"/>
      <c r="Q877" s="506"/>
      <c r="R877" s="506"/>
      <c r="S877" s="506"/>
      <c r="T877" s="506"/>
      <c r="U877" s="506"/>
      <c r="V877" s="506"/>
      <c r="W877" s="506"/>
      <c r="X877" s="506"/>
      <c r="Y877" s="506"/>
      <c r="Z877" s="506"/>
      <c r="AA877" s="506"/>
      <c r="AB877" s="506"/>
      <c r="AC877" s="506"/>
      <c r="AD877" s="506"/>
      <c r="AE877" s="506"/>
    </row>
    <row r="878" ht="16.5" customHeight="1">
      <c r="A878" s="506"/>
      <c r="B878" s="506"/>
      <c r="C878" s="506"/>
      <c r="D878" s="506"/>
      <c r="E878" s="506"/>
      <c r="F878" s="506"/>
      <c r="G878" s="506"/>
      <c r="H878" s="506"/>
      <c r="I878" s="506"/>
      <c r="J878" s="506"/>
      <c r="K878" s="506"/>
      <c r="L878" s="506"/>
      <c r="M878" s="506"/>
      <c r="N878" s="506"/>
      <c r="O878" s="506"/>
      <c r="P878" s="506"/>
      <c r="Q878" s="506"/>
      <c r="R878" s="506"/>
      <c r="S878" s="506"/>
      <c r="T878" s="506"/>
      <c r="U878" s="506"/>
      <c r="V878" s="506"/>
      <c r="W878" s="506"/>
      <c r="X878" s="506"/>
      <c r="Y878" s="506"/>
      <c r="Z878" s="506"/>
      <c r="AA878" s="506"/>
      <c r="AB878" s="506"/>
      <c r="AC878" s="506"/>
      <c r="AD878" s="506"/>
      <c r="AE878" s="506"/>
    </row>
    <row r="879" ht="16.5" customHeight="1">
      <c r="A879" s="506"/>
      <c r="B879" s="506"/>
      <c r="C879" s="506"/>
      <c r="D879" s="506"/>
      <c r="E879" s="506"/>
      <c r="F879" s="506"/>
      <c r="G879" s="506"/>
      <c r="H879" s="506"/>
      <c r="I879" s="506"/>
      <c r="J879" s="506"/>
      <c r="K879" s="506"/>
      <c r="L879" s="506"/>
      <c r="M879" s="506"/>
      <c r="N879" s="506"/>
      <c r="O879" s="506"/>
      <c r="P879" s="506"/>
      <c r="Q879" s="506"/>
      <c r="R879" s="506"/>
      <c r="S879" s="506"/>
      <c r="T879" s="506"/>
      <c r="U879" s="506"/>
      <c r="V879" s="506"/>
      <c r="W879" s="506"/>
      <c r="X879" s="506"/>
      <c r="Y879" s="506"/>
      <c r="Z879" s="506"/>
      <c r="AA879" s="506"/>
      <c r="AB879" s="506"/>
      <c r="AC879" s="506"/>
      <c r="AD879" s="506"/>
      <c r="AE879" s="506"/>
    </row>
    <row r="880" ht="16.5" customHeight="1">
      <c r="A880" s="506"/>
      <c r="B880" s="506"/>
      <c r="C880" s="506"/>
      <c r="D880" s="506"/>
      <c r="E880" s="506"/>
      <c r="F880" s="506"/>
      <c r="G880" s="506"/>
      <c r="H880" s="506"/>
      <c r="I880" s="506"/>
      <c r="J880" s="506"/>
      <c r="K880" s="506"/>
      <c r="L880" s="506"/>
      <c r="M880" s="506"/>
      <c r="N880" s="506"/>
      <c r="O880" s="506"/>
      <c r="P880" s="506"/>
      <c r="Q880" s="506"/>
      <c r="R880" s="506"/>
      <c r="S880" s="506"/>
      <c r="T880" s="506"/>
      <c r="U880" s="506"/>
      <c r="V880" s="506"/>
      <c r="W880" s="506"/>
      <c r="X880" s="506"/>
      <c r="Y880" s="506"/>
      <c r="Z880" s="506"/>
      <c r="AA880" s="506"/>
      <c r="AB880" s="506"/>
      <c r="AC880" s="506"/>
      <c r="AD880" s="506"/>
      <c r="AE880" s="506"/>
    </row>
    <row r="881" ht="16.5" customHeight="1">
      <c r="A881" s="506"/>
      <c r="B881" s="506"/>
      <c r="C881" s="506"/>
      <c r="D881" s="506"/>
      <c r="E881" s="506"/>
      <c r="F881" s="506"/>
      <c r="G881" s="506"/>
      <c r="H881" s="506"/>
      <c r="I881" s="506"/>
      <c r="J881" s="506"/>
      <c r="K881" s="506"/>
      <c r="L881" s="506"/>
      <c r="M881" s="506"/>
      <c r="N881" s="506"/>
      <c r="O881" s="506"/>
      <c r="P881" s="506"/>
      <c r="Q881" s="506"/>
      <c r="R881" s="506"/>
      <c r="S881" s="506"/>
      <c r="T881" s="506"/>
      <c r="U881" s="506"/>
      <c r="V881" s="506"/>
      <c r="W881" s="506"/>
      <c r="X881" s="506"/>
      <c r="Y881" s="506"/>
      <c r="Z881" s="506"/>
      <c r="AA881" s="506"/>
      <c r="AB881" s="506"/>
      <c r="AC881" s="506"/>
      <c r="AD881" s="506"/>
      <c r="AE881" s="506"/>
    </row>
    <row r="882" ht="16.5" customHeight="1">
      <c r="A882" s="506"/>
      <c r="B882" s="506"/>
      <c r="C882" s="506"/>
      <c r="D882" s="506"/>
      <c r="E882" s="506"/>
      <c r="F882" s="506"/>
      <c r="G882" s="506"/>
      <c r="H882" s="506"/>
      <c r="I882" s="506"/>
      <c r="J882" s="506"/>
      <c r="K882" s="506"/>
      <c r="L882" s="506"/>
      <c r="M882" s="506"/>
      <c r="N882" s="506"/>
      <c r="O882" s="506"/>
      <c r="P882" s="506"/>
      <c r="Q882" s="506"/>
      <c r="R882" s="506"/>
      <c r="S882" s="506"/>
      <c r="T882" s="506"/>
      <c r="U882" s="506"/>
      <c r="V882" s="506"/>
      <c r="W882" s="506"/>
      <c r="X882" s="506"/>
      <c r="Y882" s="506"/>
      <c r="Z882" s="506"/>
      <c r="AA882" s="506"/>
      <c r="AB882" s="506"/>
      <c r="AC882" s="506"/>
      <c r="AD882" s="506"/>
      <c r="AE882" s="506"/>
    </row>
    <row r="883" ht="16.5" customHeight="1">
      <c r="A883" s="506"/>
      <c r="B883" s="506"/>
      <c r="C883" s="506"/>
      <c r="D883" s="506"/>
      <c r="E883" s="506"/>
      <c r="F883" s="506"/>
      <c r="G883" s="506"/>
      <c r="H883" s="506"/>
      <c r="I883" s="506"/>
      <c r="J883" s="506"/>
      <c r="K883" s="506"/>
      <c r="L883" s="506"/>
      <c r="M883" s="506"/>
      <c r="N883" s="506"/>
      <c r="O883" s="506"/>
      <c r="P883" s="506"/>
      <c r="Q883" s="506"/>
      <c r="R883" s="506"/>
      <c r="S883" s="506"/>
      <c r="T883" s="506"/>
      <c r="U883" s="506"/>
      <c r="V883" s="506"/>
      <c r="W883" s="506"/>
      <c r="X883" s="506"/>
      <c r="Y883" s="506"/>
      <c r="Z883" s="506"/>
      <c r="AA883" s="506"/>
      <c r="AB883" s="506"/>
      <c r="AC883" s="506"/>
      <c r="AD883" s="506"/>
      <c r="AE883" s="506"/>
    </row>
    <row r="884" ht="16.5" customHeight="1">
      <c r="A884" s="506"/>
      <c r="B884" s="506"/>
      <c r="C884" s="506"/>
      <c r="D884" s="506"/>
      <c r="E884" s="506"/>
      <c r="F884" s="506"/>
      <c r="G884" s="506"/>
      <c r="H884" s="506"/>
      <c r="I884" s="506"/>
      <c r="J884" s="506"/>
      <c r="K884" s="506"/>
      <c r="L884" s="506"/>
      <c r="M884" s="506"/>
      <c r="N884" s="506"/>
      <c r="O884" s="506"/>
      <c r="P884" s="506"/>
      <c r="Q884" s="506"/>
      <c r="R884" s="506"/>
      <c r="S884" s="506"/>
      <c r="T884" s="506"/>
      <c r="U884" s="506"/>
      <c r="V884" s="506"/>
      <c r="W884" s="506"/>
      <c r="X884" s="506"/>
      <c r="Y884" s="506"/>
      <c r="Z884" s="506"/>
      <c r="AA884" s="506"/>
      <c r="AB884" s="506"/>
      <c r="AC884" s="506"/>
      <c r="AD884" s="506"/>
      <c r="AE884" s="506"/>
    </row>
    <row r="885" ht="16.5" customHeight="1">
      <c r="A885" s="506"/>
      <c r="B885" s="506"/>
      <c r="C885" s="506"/>
      <c r="D885" s="506"/>
      <c r="E885" s="506"/>
      <c r="F885" s="506"/>
      <c r="G885" s="506"/>
      <c r="H885" s="506"/>
      <c r="I885" s="506"/>
      <c r="J885" s="506"/>
      <c r="K885" s="506"/>
      <c r="L885" s="506"/>
      <c r="M885" s="506"/>
      <c r="N885" s="506"/>
      <c r="O885" s="506"/>
      <c r="P885" s="506"/>
      <c r="Q885" s="506"/>
      <c r="R885" s="506"/>
      <c r="S885" s="506"/>
      <c r="T885" s="506"/>
      <c r="U885" s="506"/>
      <c r="V885" s="506"/>
      <c r="W885" s="506"/>
      <c r="X885" s="506"/>
      <c r="Y885" s="506"/>
      <c r="Z885" s="506"/>
      <c r="AA885" s="506"/>
      <c r="AB885" s="506"/>
      <c r="AC885" s="506"/>
      <c r="AD885" s="506"/>
      <c r="AE885" s="506"/>
    </row>
    <row r="886" ht="16.5" customHeight="1">
      <c r="A886" s="506"/>
      <c r="B886" s="506"/>
      <c r="C886" s="506"/>
      <c r="D886" s="506"/>
      <c r="E886" s="506"/>
      <c r="F886" s="506"/>
      <c r="G886" s="506"/>
      <c r="H886" s="506"/>
      <c r="I886" s="506"/>
      <c r="J886" s="506"/>
      <c r="K886" s="506"/>
      <c r="L886" s="506"/>
      <c r="M886" s="506"/>
      <c r="N886" s="506"/>
      <c r="O886" s="506"/>
      <c r="P886" s="506"/>
      <c r="Q886" s="506"/>
      <c r="R886" s="506"/>
      <c r="S886" s="506"/>
      <c r="T886" s="506"/>
      <c r="U886" s="506"/>
      <c r="V886" s="506"/>
      <c r="W886" s="506"/>
      <c r="X886" s="506"/>
      <c r="Y886" s="506"/>
      <c r="Z886" s="506"/>
      <c r="AA886" s="506"/>
      <c r="AB886" s="506"/>
      <c r="AC886" s="506"/>
      <c r="AD886" s="506"/>
      <c r="AE886" s="506"/>
    </row>
    <row r="887" ht="16.5" customHeight="1">
      <c r="A887" s="506"/>
      <c r="B887" s="506"/>
      <c r="C887" s="506"/>
      <c r="D887" s="506"/>
      <c r="E887" s="506"/>
      <c r="F887" s="506"/>
      <c r="G887" s="506"/>
      <c r="H887" s="506"/>
      <c r="I887" s="506"/>
      <c r="J887" s="506"/>
      <c r="K887" s="506"/>
      <c r="L887" s="506"/>
      <c r="M887" s="506"/>
      <c r="N887" s="506"/>
      <c r="O887" s="506"/>
      <c r="P887" s="506"/>
      <c r="Q887" s="506"/>
      <c r="R887" s="506"/>
      <c r="S887" s="506"/>
      <c r="T887" s="506"/>
      <c r="U887" s="506"/>
      <c r="V887" s="506"/>
      <c r="W887" s="506"/>
      <c r="X887" s="506"/>
      <c r="Y887" s="506"/>
      <c r="Z887" s="506"/>
      <c r="AA887" s="506"/>
      <c r="AB887" s="506"/>
      <c r="AC887" s="506"/>
      <c r="AD887" s="506"/>
      <c r="AE887" s="506"/>
    </row>
    <row r="888" ht="16.5" customHeight="1">
      <c r="A888" s="506"/>
      <c r="B888" s="506"/>
      <c r="C888" s="506"/>
      <c r="D888" s="506"/>
      <c r="E888" s="506"/>
      <c r="F888" s="506"/>
      <c r="G888" s="506"/>
      <c r="H888" s="506"/>
      <c r="I888" s="506"/>
      <c r="J888" s="506"/>
      <c r="K888" s="506"/>
      <c r="L888" s="506"/>
      <c r="M888" s="506"/>
      <c r="N888" s="506"/>
      <c r="O888" s="506"/>
      <c r="P888" s="506"/>
      <c r="Q888" s="506"/>
      <c r="R888" s="506"/>
      <c r="S888" s="506"/>
      <c r="T888" s="506"/>
      <c r="U888" s="506"/>
      <c r="V888" s="506"/>
      <c r="W888" s="506"/>
      <c r="X888" s="506"/>
      <c r="Y888" s="506"/>
      <c r="Z888" s="506"/>
      <c r="AA888" s="506"/>
      <c r="AB888" s="506"/>
      <c r="AC888" s="506"/>
      <c r="AD888" s="506"/>
      <c r="AE888" s="506"/>
    </row>
    <row r="889" ht="16.5" customHeight="1">
      <c r="A889" s="506"/>
      <c r="B889" s="506"/>
      <c r="C889" s="506"/>
      <c r="D889" s="506"/>
      <c r="E889" s="506"/>
      <c r="F889" s="506"/>
      <c r="G889" s="506"/>
      <c r="H889" s="506"/>
      <c r="I889" s="506"/>
      <c r="J889" s="506"/>
      <c r="K889" s="506"/>
      <c r="L889" s="506"/>
      <c r="M889" s="506"/>
      <c r="N889" s="506"/>
      <c r="O889" s="506"/>
      <c r="P889" s="506"/>
      <c r="Q889" s="506"/>
      <c r="R889" s="506"/>
      <c r="S889" s="506"/>
      <c r="T889" s="506"/>
      <c r="U889" s="506"/>
      <c r="V889" s="506"/>
      <c r="W889" s="506"/>
      <c r="X889" s="506"/>
      <c r="Y889" s="506"/>
      <c r="Z889" s="506"/>
      <c r="AA889" s="506"/>
      <c r="AB889" s="506"/>
      <c r="AC889" s="506"/>
      <c r="AD889" s="506"/>
      <c r="AE889" s="506"/>
    </row>
    <row r="890" ht="16.5" customHeight="1">
      <c r="A890" s="506"/>
      <c r="B890" s="506"/>
      <c r="C890" s="506"/>
      <c r="D890" s="506"/>
      <c r="E890" s="506"/>
      <c r="F890" s="506"/>
      <c r="G890" s="506"/>
      <c r="H890" s="506"/>
      <c r="I890" s="506"/>
      <c r="J890" s="506"/>
      <c r="K890" s="506"/>
      <c r="L890" s="506"/>
      <c r="M890" s="506"/>
      <c r="N890" s="506"/>
      <c r="O890" s="506"/>
      <c r="P890" s="506"/>
      <c r="Q890" s="506"/>
      <c r="R890" s="506"/>
      <c r="S890" s="506"/>
      <c r="T890" s="506"/>
      <c r="U890" s="506"/>
      <c r="V890" s="506"/>
      <c r="W890" s="506"/>
      <c r="X890" s="506"/>
      <c r="Y890" s="506"/>
      <c r="Z890" s="506"/>
      <c r="AA890" s="506"/>
      <c r="AB890" s="506"/>
      <c r="AC890" s="506"/>
      <c r="AD890" s="506"/>
      <c r="AE890" s="506"/>
    </row>
    <row r="891" ht="16.5" customHeight="1">
      <c r="A891" s="506"/>
      <c r="B891" s="506"/>
      <c r="C891" s="506"/>
      <c r="D891" s="506"/>
      <c r="E891" s="506"/>
      <c r="F891" s="506"/>
      <c r="G891" s="506"/>
      <c r="H891" s="506"/>
      <c r="I891" s="506"/>
      <c r="J891" s="506"/>
      <c r="K891" s="506"/>
      <c r="L891" s="506"/>
      <c r="M891" s="506"/>
      <c r="N891" s="506"/>
      <c r="O891" s="506"/>
      <c r="P891" s="506"/>
      <c r="Q891" s="506"/>
      <c r="R891" s="506"/>
      <c r="S891" s="506"/>
      <c r="T891" s="506"/>
      <c r="U891" s="506"/>
      <c r="V891" s="506"/>
      <c r="W891" s="506"/>
      <c r="X891" s="506"/>
      <c r="Y891" s="506"/>
      <c r="Z891" s="506"/>
      <c r="AA891" s="506"/>
      <c r="AB891" s="506"/>
      <c r="AC891" s="506"/>
      <c r="AD891" s="506"/>
      <c r="AE891" s="506"/>
    </row>
    <row r="892" ht="16.5" customHeight="1">
      <c r="A892" s="506"/>
      <c r="B892" s="506"/>
      <c r="C892" s="506"/>
      <c r="D892" s="506"/>
      <c r="E892" s="506"/>
      <c r="F892" s="506"/>
      <c r="G892" s="506"/>
      <c r="H892" s="506"/>
      <c r="I892" s="506"/>
      <c r="J892" s="506"/>
      <c r="K892" s="506"/>
      <c r="L892" s="506"/>
      <c r="M892" s="506"/>
      <c r="N892" s="506"/>
      <c r="O892" s="506"/>
      <c r="P892" s="506"/>
      <c r="Q892" s="506"/>
      <c r="R892" s="506"/>
      <c r="S892" s="506"/>
      <c r="T892" s="506"/>
      <c r="U892" s="506"/>
      <c r="V892" s="506"/>
      <c r="W892" s="506"/>
      <c r="X892" s="506"/>
      <c r="Y892" s="506"/>
      <c r="Z892" s="506"/>
      <c r="AA892" s="506"/>
      <c r="AB892" s="506"/>
      <c r="AC892" s="506"/>
      <c r="AD892" s="506"/>
      <c r="AE892" s="506"/>
    </row>
    <row r="893" ht="16.5" customHeight="1">
      <c r="A893" s="506"/>
      <c r="B893" s="506"/>
      <c r="C893" s="506"/>
      <c r="D893" s="506"/>
      <c r="E893" s="506"/>
      <c r="F893" s="506"/>
      <c r="G893" s="506"/>
      <c r="H893" s="506"/>
      <c r="I893" s="506"/>
      <c r="J893" s="506"/>
      <c r="K893" s="506"/>
      <c r="L893" s="506"/>
      <c r="M893" s="506"/>
      <c r="N893" s="506"/>
      <c r="O893" s="506"/>
      <c r="P893" s="506"/>
      <c r="Q893" s="506"/>
      <c r="R893" s="506"/>
      <c r="S893" s="506"/>
      <c r="T893" s="506"/>
      <c r="U893" s="506"/>
      <c r="V893" s="506"/>
      <c r="W893" s="506"/>
      <c r="X893" s="506"/>
      <c r="Y893" s="506"/>
      <c r="Z893" s="506"/>
      <c r="AA893" s="506"/>
      <c r="AB893" s="506"/>
      <c r="AC893" s="506"/>
      <c r="AD893" s="506"/>
      <c r="AE893" s="506"/>
    </row>
    <row r="894" ht="16.5" customHeight="1">
      <c r="A894" s="506"/>
      <c r="B894" s="506"/>
      <c r="C894" s="506"/>
      <c r="D894" s="506"/>
      <c r="E894" s="506"/>
      <c r="F894" s="506"/>
      <c r="G894" s="506"/>
      <c r="H894" s="506"/>
      <c r="I894" s="506"/>
      <c r="J894" s="506"/>
      <c r="K894" s="506"/>
      <c r="L894" s="506"/>
      <c r="M894" s="506"/>
      <c r="N894" s="506"/>
      <c r="O894" s="506"/>
      <c r="P894" s="506"/>
      <c r="Q894" s="506"/>
      <c r="R894" s="506"/>
      <c r="S894" s="506"/>
      <c r="T894" s="506"/>
      <c r="U894" s="506"/>
      <c r="V894" s="506"/>
      <c r="W894" s="506"/>
      <c r="X894" s="506"/>
      <c r="Y894" s="506"/>
      <c r="Z894" s="506"/>
      <c r="AA894" s="506"/>
      <c r="AB894" s="506"/>
      <c r="AC894" s="506"/>
      <c r="AD894" s="506"/>
      <c r="AE894" s="506"/>
    </row>
    <row r="895" ht="16.5" customHeight="1">
      <c r="A895" s="506"/>
      <c r="B895" s="506"/>
      <c r="C895" s="506"/>
      <c r="D895" s="506"/>
      <c r="E895" s="506"/>
      <c r="F895" s="506"/>
      <c r="G895" s="506"/>
      <c r="H895" s="506"/>
      <c r="I895" s="506"/>
      <c r="J895" s="506"/>
      <c r="K895" s="506"/>
      <c r="L895" s="506"/>
      <c r="M895" s="506"/>
      <c r="N895" s="506"/>
      <c r="O895" s="506"/>
      <c r="P895" s="506"/>
      <c r="Q895" s="506"/>
      <c r="R895" s="506"/>
      <c r="S895" s="506"/>
      <c r="T895" s="506"/>
      <c r="U895" s="506"/>
      <c r="V895" s="506"/>
      <c r="W895" s="506"/>
      <c r="X895" s="506"/>
      <c r="Y895" s="506"/>
      <c r="Z895" s="506"/>
      <c r="AA895" s="506"/>
      <c r="AB895" s="506"/>
      <c r="AC895" s="506"/>
      <c r="AD895" s="506"/>
      <c r="AE895" s="506"/>
    </row>
    <row r="896" ht="16.5" customHeight="1">
      <c r="A896" s="506"/>
      <c r="B896" s="506"/>
      <c r="C896" s="506"/>
      <c r="D896" s="506"/>
      <c r="E896" s="506"/>
      <c r="F896" s="506"/>
      <c r="G896" s="506"/>
      <c r="H896" s="506"/>
      <c r="I896" s="506"/>
      <c r="J896" s="506"/>
      <c r="K896" s="506"/>
      <c r="L896" s="506"/>
      <c r="M896" s="506"/>
      <c r="N896" s="506"/>
      <c r="O896" s="506"/>
      <c r="P896" s="506"/>
      <c r="Q896" s="506"/>
      <c r="R896" s="506"/>
      <c r="S896" s="506"/>
      <c r="T896" s="506"/>
      <c r="U896" s="506"/>
      <c r="V896" s="506"/>
      <c r="W896" s="506"/>
      <c r="X896" s="506"/>
      <c r="Y896" s="506"/>
      <c r="Z896" s="506"/>
      <c r="AA896" s="506"/>
      <c r="AB896" s="506"/>
      <c r="AC896" s="506"/>
      <c r="AD896" s="506"/>
      <c r="AE896" s="506"/>
    </row>
    <row r="897" ht="16.5" customHeight="1">
      <c r="A897" s="506"/>
      <c r="B897" s="506"/>
      <c r="C897" s="506"/>
      <c r="D897" s="506"/>
      <c r="E897" s="506"/>
      <c r="F897" s="506"/>
      <c r="G897" s="506"/>
      <c r="H897" s="506"/>
      <c r="I897" s="506"/>
      <c r="J897" s="506"/>
      <c r="K897" s="506"/>
      <c r="L897" s="506"/>
      <c r="M897" s="506"/>
      <c r="N897" s="506"/>
      <c r="O897" s="506"/>
      <c r="P897" s="506"/>
      <c r="Q897" s="506"/>
      <c r="R897" s="506"/>
      <c r="S897" s="506"/>
      <c r="T897" s="506"/>
      <c r="U897" s="506"/>
      <c r="V897" s="506"/>
      <c r="W897" s="506"/>
      <c r="X897" s="506"/>
      <c r="Y897" s="506"/>
      <c r="Z897" s="506"/>
      <c r="AA897" s="506"/>
      <c r="AB897" s="506"/>
      <c r="AC897" s="506"/>
      <c r="AD897" s="506"/>
      <c r="AE897" s="506"/>
    </row>
    <row r="898" ht="16.5" customHeight="1">
      <c r="A898" s="506"/>
      <c r="B898" s="506"/>
      <c r="C898" s="506"/>
      <c r="D898" s="506"/>
      <c r="E898" s="506"/>
      <c r="F898" s="506"/>
      <c r="G898" s="506"/>
      <c r="H898" s="506"/>
      <c r="I898" s="506"/>
      <c r="J898" s="506"/>
      <c r="K898" s="506"/>
      <c r="L898" s="506"/>
      <c r="M898" s="506"/>
      <c r="N898" s="506"/>
      <c r="O898" s="506"/>
      <c r="P898" s="506"/>
      <c r="Q898" s="506"/>
      <c r="R898" s="506"/>
      <c r="S898" s="506"/>
      <c r="T898" s="506"/>
      <c r="U898" s="506"/>
      <c r="V898" s="506"/>
      <c r="W898" s="506"/>
      <c r="X898" s="506"/>
      <c r="Y898" s="506"/>
      <c r="Z898" s="506"/>
      <c r="AA898" s="506"/>
      <c r="AB898" s="506"/>
      <c r="AC898" s="506"/>
      <c r="AD898" s="506"/>
      <c r="AE898" s="506"/>
    </row>
    <row r="899" ht="16.5" customHeight="1">
      <c r="A899" s="506"/>
      <c r="B899" s="506"/>
      <c r="C899" s="506"/>
      <c r="D899" s="506"/>
      <c r="E899" s="506"/>
      <c r="F899" s="506"/>
      <c r="G899" s="506"/>
      <c r="H899" s="506"/>
      <c r="I899" s="506"/>
      <c r="J899" s="506"/>
      <c r="K899" s="506"/>
      <c r="L899" s="506"/>
      <c r="M899" s="506"/>
      <c r="N899" s="506"/>
      <c r="O899" s="506"/>
      <c r="P899" s="506"/>
      <c r="Q899" s="506"/>
      <c r="R899" s="506"/>
      <c r="S899" s="506"/>
      <c r="T899" s="506"/>
      <c r="U899" s="506"/>
      <c r="V899" s="506"/>
      <c r="W899" s="506"/>
      <c r="X899" s="506"/>
      <c r="Y899" s="506"/>
      <c r="Z899" s="506"/>
      <c r="AA899" s="506"/>
      <c r="AB899" s="506"/>
      <c r="AC899" s="506"/>
      <c r="AD899" s="506"/>
      <c r="AE899" s="506"/>
    </row>
    <row r="900" ht="16.5" customHeight="1">
      <c r="A900" s="506"/>
      <c r="B900" s="506"/>
      <c r="C900" s="506"/>
      <c r="D900" s="506"/>
      <c r="E900" s="506"/>
      <c r="F900" s="506"/>
      <c r="G900" s="506"/>
      <c r="H900" s="506"/>
      <c r="I900" s="506"/>
      <c r="J900" s="506"/>
      <c r="K900" s="506"/>
      <c r="L900" s="506"/>
      <c r="M900" s="506"/>
      <c r="N900" s="506"/>
      <c r="O900" s="506"/>
      <c r="P900" s="506"/>
      <c r="Q900" s="506"/>
      <c r="R900" s="506"/>
      <c r="S900" s="506"/>
      <c r="T900" s="506"/>
      <c r="U900" s="506"/>
      <c r="V900" s="506"/>
      <c r="W900" s="506"/>
      <c r="X900" s="506"/>
      <c r="Y900" s="506"/>
      <c r="Z900" s="506"/>
      <c r="AA900" s="506"/>
      <c r="AB900" s="506"/>
      <c r="AC900" s="506"/>
      <c r="AD900" s="506"/>
      <c r="AE900" s="506"/>
    </row>
    <row r="901" ht="16.5" customHeight="1">
      <c r="A901" s="506"/>
      <c r="B901" s="506"/>
      <c r="C901" s="506"/>
      <c r="D901" s="506"/>
      <c r="E901" s="506"/>
      <c r="F901" s="506"/>
      <c r="G901" s="506"/>
      <c r="H901" s="506"/>
      <c r="I901" s="506"/>
      <c r="J901" s="506"/>
      <c r="K901" s="506"/>
      <c r="L901" s="506"/>
      <c r="M901" s="506"/>
      <c r="N901" s="506"/>
      <c r="O901" s="506"/>
      <c r="P901" s="506"/>
      <c r="Q901" s="506"/>
      <c r="R901" s="506"/>
      <c r="S901" s="506"/>
      <c r="T901" s="506"/>
      <c r="U901" s="506"/>
      <c r="V901" s="506"/>
      <c r="W901" s="506"/>
      <c r="X901" s="506"/>
      <c r="Y901" s="506"/>
      <c r="Z901" s="506"/>
      <c r="AA901" s="506"/>
      <c r="AB901" s="506"/>
      <c r="AC901" s="506"/>
      <c r="AD901" s="506"/>
      <c r="AE901" s="506"/>
    </row>
    <row r="902" ht="16.5" customHeight="1">
      <c r="A902" s="506"/>
      <c r="B902" s="506"/>
      <c r="C902" s="506"/>
      <c r="D902" s="506"/>
      <c r="E902" s="506"/>
      <c r="F902" s="506"/>
      <c r="G902" s="506"/>
      <c r="H902" s="506"/>
      <c r="I902" s="506"/>
      <c r="J902" s="506"/>
      <c r="K902" s="506"/>
      <c r="L902" s="506"/>
      <c r="M902" s="506"/>
      <c r="N902" s="506"/>
      <c r="O902" s="506"/>
      <c r="P902" s="506"/>
      <c r="Q902" s="506"/>
      <c r="R902" s="506"/>
      <c r="S902" s="506"/>
      <c r="T902" s="506"/>
      <c r="U902" s="506"/>
      <c r="V902" s="506"/>
      <c r="W902" s="506"/>
      <c r="X902" s="506"/>
      <c r="Y902" s="506"/>
      <c r="Z902" s="506"/>
      <c r="AA902" s="506"/>
      <c r="AB902" s="506"/>
      <c r="AC902" s="506"/>
      <c r="AD902" s="506"/>
      <c r="AE902" s="506"/>
    </row>
    <row r="903" ht="16.5" customHeight="1">
      <c r="A903" s="506"/>
      <c r="B903" s="506"/>
      <c r="C903" s="506"/>
      <c r="D903" s="506"/>
      <c r="E903" s="506"/>
      <c r="F903" s="506"/>
      <c r="G903" s="506"/>
      <c r="H903" s="506"/>
      <c r="I903" s="506"/>
      <c r="J903" s="506"/>
      <c r="K903" s="506"/>
      <c r="L903" s="506"/>
      <c r="M903" s="506"/>
      <c r="N903" s="506"/>
      <c r="O903" s="506"/>
      <c r="P903" s="506"/>
      <c r="Q903" s="506"/>
      <c r="R903" s="506"/>
      <c r="S903" s="506"/>
      <c r="T903" s="506"/>
      <c r="U903" s="506"/>
      <c r="V903" s="506"/>
      <c r="W903" s="506"/>
      <c r="X903" s="506"/>
      <c r="Y903" s="506"/>
      <c r="Z903" s="506"/>
      <c r="AA903" s="506"/>
      <c r="AB903" s="506"/>
      <c r="AC903" s="506"/>
      <c r="AD903" s="506"/>
      <c r="AE903" s="506"/>
    </row>
    <row r="904" ht="16.5" customHeight="1">
      <c r="A904" s="506"/>
      <c r="B904" s="506"/>
      <c r="C904" s="506"/>
      <c r="D904" s="506"/>
      <c r="E904" s="506"/>
      <c r="F904" s="506"/>
      <c r="G904" s="506"/>
      <c r="H904" s="506"/>
      <c r="I904" s="506"/>
      <c r="J904" s="506"/>
      <c r="K904" s="506"/>
      <c r="L904" s="506"/>
      <c r="M904" s="506"/>
      <c r="N904" s="506"/>
      <c r="O904" s="506"/>
      <c r="P904" s="506"/>
      <c r="Q904" s="506"/>
      <c r="R904" s="506"/>
      <c r="S904" s="506"/>
      <c r="T904" s="506"/>
      <c r="U904" s="506"/>
      <c r="V904" s="506"/>
      <c r="W904" s="506"/>
      <c r="X904" s="506"/>
      <c r="Y904" s="506"/>
      <c r="Z904" s="506"/>
      <c r="AA904" s="506"/>
      <c r="AB904" s="506"/>
      <c r="AC904" s="506"/>
      <c r="AD904" s="506"/>
      <c r="AE904" s="506"/>
    </row>
    <row r="905" ht="16.5" customHeight="1">
      <c r="A905" s="506"/>
      <c r="B905" s="506"/>
      <c r="C905" s="506"/>
      <c r="D905" s="506"/>
      <c r="E905" s="506"/>
      <c r="F905" s="506"/>
      <c r="G905" s="506"/>
      <c r="H905" s="506"/>
      <c r="I905" s="506"/>
      <c r="J905" s="506"/>
      <c r="K905" s="506"/>
      <c r="L905" s="506"/>
      <c r="M905" s="506"/>
      <c r="N905" s="506"/>
      <c r="O905" s="506"/>
      <c r="P905" s="506"/>
      <c r="Q905" s="506"/>
      <c r="R905" s="506"/>
      <c r="S905" s="506"/>
      <c r="T905" s="506"/>
      <c r="U905" s="506"/>
      <c r="V905" s="506"/>
      <c r="W905" s="506"/>
      <c r="X905" s="506"/>
      <c r="Y905" s="506"/>
      <c r="Z905" s="506"/>
      <c r="AA905" s="506"/>
      <c r="AB905" s="506"/>
      <c r="AC905" s="506"/>
      <c r="AD905" s="506"/>
      <c r="AE905" s="506"/>
    </row>
    <row r="906" ht="16.5" customHeight="1">
      <c r="A906" s="506"/>
      <c r="B906" s="506"/>
      <c r="C906" s="506"/>
      <c r="D906" s="506"/>
      <c r="E906" s="506"/>
      <c r="F906" s="506"/>
      <c r="G906" s="506"/>
      <c r="H906" s="506"/>
      <c r="I906" s="506"/>
      <c r="J906" s="506"/>
      <c r="K906" s="506"/>
      <c r="L906" s="506"/>
      <c r="M906" s="506"/>
      <c r="N906" s="506"/>
      <c r="O906" s="506"/>
      <c r="P906" s="506"/>
      <c r="Q906" s="506"/>
      <c r="R906" s="506"/>
      <c r="S906" s="506"/>
      <c r="T906" s="506"/>
      <c r="U906" s="506"/>
      <c r="V906" s="506"/>
      <c r="W906" s="506"/>
      <c r="X906" s="506"/>
      <c r="Y906" s="506"/>
      <c r="Z906" s="506"/>
      <c r="AA906" s="506"/>
      <c r="AB906" s="506"/>
      <c r="AC906" s="506"/>
      <c r="AD906" s="506"/>
      <c r="AE906" s="506"/>
    </row>
    <row r="907" ht="16.5" customHeight="1">
      <c r="A907" s="506"/>
      <c r="B907" s="506"/>
      <c r="C907" s="506"/>
      <c r="D907" s="506"/>
      <c r="E907" s="506"/>
      <c r="F907" s="506"/>
      <c r="G907" s="506"/>
      <c r="H907" s="506"/>
      <c r="I907" s="506"/>
      <c r="J907" s="506"/>
      <c r="K907" s="506"/>
      <c r="L907" s="506"/>
      <c r="M907" s="506"/>
      <c r="N907" s="506"/>
      <c r="O907" s="506"/>
      <c r="P907" s="506"/>
      <c r="Q907" s="506"/>
      <c r="R907" s="506"/>
      <c r="S907" s="506"/>
      <c r="T907" s="506"/>
      <c r="U907" s="506"/>
      <c r="V907" s="506"/>
      <c r="W907" s="506"/>
      <c r="X907" s="506"/>
      <c r="Y907" s="506"/>
      <c r="Z907" s="506"/>
      <c r="AA907" s="506"/>
      <c r="AB907" s="506"/>
      <c r="AC907" s="506"/>
      <c r="AD907" s="506"/>
      <c r="AE907" s="506"/>
    </row>
    <row r="908" ht="16.5" customHeight="1">
      <c r="A908" s="506"/>
      <c r="B908" s="506"/>
      <c r="C908" s="506"/>
      <c r="D908" s="506"/>
      <c r="E908" s="506"/>
      <c r="F908" s="506"/>
      <c r="G908" s="506"/>
      <c r="H908" s="506"/>
      <c r="I908" s="506"/>
      <c r="J908" s="506"/>
      <c r="K908" s="506"/>
      <c r="L908" s="506"/>
      <c r="M908" s="506"/>
      <c r="N908" s="506"/>
      <c r="O908" s="506"/>
      <c r="P908" s="506"/>
      <c r="Q908" s="506"/>
      <c r="R908" s="506"/>
      <c r="S908" s="506"/>
      <c r="T908" s="506"/>
      <c r="U908" s="506"/>
      <c r="V908" s="506"/>
      <c r="W908" s="506"/>
      <c r="X908" s="506"/>
      <c r="Y908" s="506"/>
      <c r="Z908" s="506"/>
      <c r="AA908" s="506"/>
      <c r="AB908" s="506"/>
      <c r="AC908" s="506"/>
      <c r="AD908" s="506"/>
      <c r="AE908" s="506"/>
    </row>
    <row r="909" ht="16.5" customHeight="1">
      <c r="A909" s="506"/>
      <c r="B909" s="506"/>
      <c r="C909" s="506"/>
      <c r="D909" s="506"/>
      <c r="E909" s="506"/>
      <c r="F909" s="506"/>
      <c r="G909" s="506"/>
      <c r="H909" s="506"/>
      <c r="I909" s="506"/>
      <c r="J909" s="506"/>
      <c r="K909" s="506"/>
      <c r="L909" s="506"/>
      <c r="M909" s="506"/>
      <c r="N909" s="506"/>
      <c r="O909" s="506"/>
      <c r="P909" s="506"/>
      <c r="Q909" s="506"/>
      <c r="R909" s="506"/>
      <c r="S909" s="506"/>
      <c r="T909" s="506"/>
      <c r="U909" s="506"/>
      <c r="V909" s="506"/>
      <c r="W909" s="506"/>
      <c r="X909" s="506"/>
      <c r="Y909" s="506"/>
      <c r="Z909" s="506"/>
      <c r="AA909" s="506"/>
      <c r="AB909" s="506"/>
      <c r="AC909" s="506"/>
      <c r="AD909" s="506"/>
      <c r="AE909" s="506"/>
    </row>
    <row r="910" ht="16.5" customHeight="1">
      <c r="A910" s="506"/>
      <c r="B910" s="506"/>
      <c r="C910" s="506"/>
      <c r="D910" s="506"/>
      <c r="E910" s="506"/>
      <c r="F910" s="506"/>
      <c r="G910" s="506"/>
      <c r="H910" s="506"/>
      <c r="I910" s="506"/>
      <c r="J910" s="506"/>
      <c r="K910" s="506"/>
      <c r="L910" s="506"/>
      <c r="M910" s="506"/>
      <c r="N910" s="506"/>
      <c r="O910" s="506"/>
      <c r="P910" s="506"/>
      <c r="Q910" s="506"/>
      <c r="R910" s="506"/>
      <c r="S910" s="506"/>
      <c r="T910" s="506"/>
      <c r="U910" s="506"/>
      <c r="V910" s="506"/>
      <c r="W910" s="506"/>
      <c r="X910" s="506"/>
      <c r="Y910" s="506"/>
      <c r="Z910" s="506"/>
      <c r="AA910" s="506"/>
      <c r="AB910" s="506"/>
      <c r="AC910" s="506"/>
      <c r="AD910" s="506"/>
      <c r="AE910" s="506"/>
    </row>
    <row r="911" ht="16.5" customHeight="1">
      <c r="A911" s="506"/>
      <c r="B911" s="506"/>
      <c r="C911" s="506"/>
      <c r="D911" s="506"/>
      <c r="E911" s="506"/>
      <c r="F911" s="506"/>
      <c r="G911" s="506"/>
      <c r="H911" s="506"/>
      <c r="I911" s="506"/>
      <c r="J911" s="506"/>
      <c r="K911" s="506"/>
      <c r="L911" s="506"/>
      <c r="M911" s="506"/>
      <c r="N911" s="506"/>
      <c r="O911" s="506"/>
      <c r="P911" s="506"/>
      <c r="Q911" s="506"/>
      <c r="R911" s="506"/>
      <c r="S911" s="506"/>
      <c r="T911" s="506"/>
      <c r="U911" s="506"/>
      <c r="V911" s="506"/>
      <c r="W911" s="506"/>
      <c r="X911" s="506"/>
      <c r="Y911" s="506"/>
      <c r="Z911" s="506"/>
      <c r="AA911" s="506"/>
      <c r="AB911" s="506"/>
      <c r="AC911" s="506"/>
      <c r="AD911" s="506"/>
      <c r="AE911" s="506"/>
    </row>
    <row r="912" ht="16.5" customHeight="1">
      <c r="A912" s="506"/>
      <c r="B912" s="506"/>
      <c r="C912" s="506"/>
      <c r="D912" s="506"/>
      <c r="E912" s="506"/>
      <c r="F912" s="506"/>
      <c r="G912" s="506"/>
      <c r="H912" s="506"/>
      <c r="I912" s="506"/>
      <c r="J912" s="506"/>
      <c r="K912" s="506"/>
      <c r="L912" s="506"/>
      <c r="M912" s="506"/>
      <c r="N912" s="506"/>
      <c r="O912" s="506"/>
      <c r="P912" s="506"/>
      <c r="Q912" s="506"/>
      <c r="R912" s="506"/>
      <c r="S912" s="506"/>
      <c r="T912" s="506"/>
      <c r="U912" s="506"/>
      <c r="V912" s="506"/>
      <c r="W912" s="506"/>
      <c r="X912" s="506"/>
      <c r="Y912" s="506"/>
      <c r="Z912" s="506"/>
      <c r="AA912" s="506"/>
      <c r="AB912" s="506"/>
      <c r="AC912" s="506"/>
      <c r="AD912" s="506"/>
      <c r="AE912" s="506"/>
    </row>
    <row r="913" ht="16.5" customHeight="1">
      <c r="A913" s="506"/>
      <c r="B913" s="506"/>
      <c r="C913" s="506"/>
      <c r="D913" s="506"/>
      <c r="E913" s="506"/>
      <c r="F913" s="506"/>
      <c r="G913" s="506"/>
      <c r="H913" s="506"/>
      <c r="I913" s="506"/>
      <c r="J913" s="506"/>
      <c r="K913" s="506"/>
      <c r="L913" s="506"/>
      <c r="M913" s="506"/>
      <c r="N913" s="506"/>
      <c r="O913" s="506"/>
      <c r="P913" s="506"/>
      <c r="Q913" s="506"/>
      <c r="R913" s="506"/>
      <c r="S913" s="506"/>
      <c r="T913" s="506"/>
      <c r="U913" s="506"/>
      <c r="V913" s="506"/>
      <c r="W913" s="506"/>
      <c r="X913" s="506"/>
      <c r="Y913" s="506"/>
      <c r="Z913" s="506"/>
      <c r="AA913" s="506"/>
      <c r="AB913" s="506"/>
      <c r="AC913" s="506"/>
      <c r="AD913" s="506"/>
      <c r="AE913" s="506"/>
    </row>
    <row r="914" ht="16.5" customHeight="1">
      <c r="A914" s="506"/>
      <c r="B914" s="506"/>
      <c r="C914" s="506"/>
      <c r="D914" s="506"/>
      <c r="E914" s="506"/>
      <c r="F914" s="506"/>
      <c r="G914" s="506"/>
      <c r="H914" s="506"/>
      <c r="I914" s="506"/>
      <c r="J914" s="506"/>
      <c r="K914" s="506"/>
      <c r="L914" s="506"/>
      <c r="M914" s="506"/>
      <c r="N914" s="506"/>
      <c r="O914" s="506"/>
      <c r="P914" s="506"/>
      <c r="Q914" s="506"/>
      <c r="R914" s="506"/>
      <c r="S914" s="506"/>
      <c r="T914" s="506"/>
      <c r="U914" s="506"/>
      <c r="V914" s="506"/>
      <c r="W914" s="506"/>
      <c r="X914" s="506"/>
      <c r="Y914" s="506"/>
      <c r="Z914" s="506"/>
      <c r="AA914" s="506"/>
      <c r="AB914" s="506"/>
      <c r="AC914" s="506"/>
      <c r="AD914" s="506"/>
      <c r="AE914" s="506"/>
    </row>
    <row r="915" ht="16.5" customHeight="1">
      <c r="A915" s="506"/>
      <c r="B915" s="506"/>
      <c r="C915" s="506"/>
      <c r="D915" s="506"/>
      <c r="E915" s="506"/>
      <c r="F915" s="506"/>
      <c r="G915" s="506"/>
      <c r="H915" s="506"/>
      <c r="I915" s="506"/>
      <c r="J915" s="506"/>
      <c r="K915" s="506"/>
      <c r="L915" s="506"/>
      <c r="M915" s="506"/>
      <c r="N915" s="506"/>
      <c r="O915" s="506"/>
      <c r="P915" s="506"/>
      <c r="Q915" s="506"/>
      <c r="R915" s="506"/>
      <c r="S915" s="506"/>
      <c r="T915" s="506"/>
      <c r="U915" s="506"/>
      <c r="V915" s="506"/>
      <c r="W915" s="506"/>
      <c r="X915" s="506"/>
      <c r="Y915" s="506"/>
      <c r="Z915" s="506"/>
      <c r="AA915" s="506"/>
      <c r="AB915" s="506"/>
      <c r="AC915" s="506"/>
      <c r="AD915" s="506"/>
      <c r="AE915" s="506"/>
    </row>
    <row r="916" ht="16.5" customHeight="1">
      <c r="A916" s="506"/>
      <c r="B916" s="506"/>
      <c r="C916" s="506"/>
      <c r="D916" s="506"/>
      <c r="E916" s="506"/>
      <c r="F916" s="506"/>
      <c r="G916" s="506"/>
      <c r="H916" s="506"/>
      <c r="I916" s="506"/>
      <c r="J916" s="506"/>
      <c r="K916" s="506"/>
      <c r="L916" s="506"/>
      <c r="M916" s="506"/>
      <c r="N916" s="506"/>
      <c r="O916" s="506"/>
      <c r="P916" s="506"/>
      <c r="Q916" s="506"/>
      <c r="R916" s="506"/>
      <c r="S916" s="506"/>
      <c r="T916" s="506"/>
      <c r="U916" s="506"/>
      <c r="V916" s="506"/>
      <c r="W916" s="506"/>
      <c r="X916" s="506"/>
      <c r="Y916" s="506"/>
      <c r="Z916" s="506"/>
      <c r="AA916" s="506"/>
      <c r="AB916" s="506"/>
      <c r="AC916" s="506"/>
      <c r="AD916" s="506"/>
      <c r="AE916" s="506"/>
    </row>
    <row r="917" ht="16.5" customHeight="1">
      <c r="A917" s="506"/>
      <c r="B917" s="506"/>
      <c r="C917" s="506"/>
      <c r="D917" s="506"/>
      <c r="E917" s="506"/>
      <c r="F917" s="506"/>
      <c r="G917" s="506"/>
      <c r="H917" s="506"/>
      <c r="I917" s="506"/>
      <c r="J917" s="506"/>
      <c r="K917" s="506"/>
      <c r="L917" s="506"/>
      <c r="M917" s="506"/>
      <c r="N917" s="506"/>
      <c r="O917" s="506"/>
      <c r="P917" s="506"/>
      <c r="Q917" s="506"/>
      <c r="R917" s="506"/>
      <c r="S917" s="506"/>
      <c r="T917" s="506"/>
      <c r="U917" s="506"/>
      <c r="V917" s="506"/>
      <c r="W917" s="506"/>
      <c r="X917" s="506"/>
      <c r="Y917" s="506"/>
      <c r="Z917" s="506"/>
      <c r="AA917" s="506"/>
      <c r="AB917" s="506"/>
      <c r="AC917" s="506"/>
      <c r="AD917" s="506"/>
      <c r="AE917" s="506"/>
    </row>
    <row r="918" ht="16.5" customHeight="1">
      <c r="A918" s="506"/>
      <c r="B918" s="506"/>
      <c r="C918" s="506"/>
      <c r="D918" s="506"/>
      <c r="E918" s="506"/>
      <c r="F918" s="506"/>
      <c r="G918" s="506"/>
      <c r="H918" s="506"/>
      <c r="I918" s="506"/>
      <c r="J918" s="506"/>
      <c r="K918" s="506"/>
      <c r="L918" s="506"/>
      <c r="M918" s="506"/>
      <c r="N918" s="506"/>
      <c r="O918" s="506"/>
      <c r="P918" s="506"/>
      <c r="Q918" s="506"/>
      <c r="R918" s="506"/>
      <c r="S918" s="506"/>
      <c r="T918" s="506"/>
      <c r="U918" s="506"/>
      <c r="V918" s="506"/>
      <c r="W918" s="506"/>
      <c r="X918" s="506"/>
      <c r="Y918" s="506"/>
      <c r="Z918" s="506"/>
      <c r="AA918" s="506"/>
      <c r="AB918" s="506"/>
      <c r="AC918" s="506"/>
      <c r="AD918" s="506"/>
      <c r="AE918" s="506"/>
    </row>
    <row r="919" ht="16.5" customHeight="1">
      <c r="A919" s="506"/>
      <c r="B919" s="506"/>
      <c r="C919" s="506"/>
      <c r="D919" s="506"/>
      <c r="E919" s="506"/>
      <c r="F919" s="506"/>
      <c r="G919" s="506"/>
      <c r="H919" s="506"/>
      <c r="I919" s="506"/>
      <c r="J919" s="506"/>
      <c r="K919" s="506"/>
      <c r="L919" s="506"/>
      <c r="M919" s="506"/>
      <c r="N919" s="506"/>
      <c r="O919" s="506"/>
      <c r="P919" s="506"/>
      <c r="Q919" s="506"/>
      <c r="R919" s="506"/>
      <c r="S919" s="506"/>
      <c r="T919" s="506"/>
      <c r="U919" s="506"/>
      <c r="V919" s="506"/>
      <c r="W919" s="506"/>
      <c r="X919" s="506"/>
      <c r="Y919" s="506"/>
      <c r="Z919" s="506"/>
      <c r="AA919" s="506"/>
      <c r="AB919" s="506"/>
      <c r="AC919" s="506"/>
      <c r="AD919" s="506"/>
      <c r="AE919" s="506"/>
    </row>
    <row r="920" ht="16.5" customHeight="1">
      <c r="A920" s="506"/>
      <c r="B920" s="506"/>
      <c r="C920" s="506"/>
      <c r="D920" s="506"/>
      <c r="E920" s="506"/>
      <c r="F920" s="506"/>
      <c r="G920" s="506"/>
      <c r="H920" s="506"/>
      <c r="I920" s="506"/>
      <c r="J920" s="506"/>
      <c r="K920" s="506"/>
      <c r="L920" s="506"/>
      <c r="M920" s="506"/>
      <c r="N920" s="506"/>
      <c r="O920" s="506"/>
      <c r="P920" s="506"/>
      <c r="Q920" s="506"/>
      <c r="R920" s="506"/>
      <c r="S920" s="506"/>
      <c r="T920" s="506"/>
      <c r="U920" s="506"/>
      <c r="V920" s="506"/>
      <c r="W920" s="506"/>
      <c r="X920" s="506"/>
      <c r="Y920" s="506"/>
      <c r="Z920" s="506"/>
      <c r="AA920" s="506"/>
      <c r="AB920" s="506"/>
      <c r="AC920" s="506"/>
      <c r="AD920" s="506"/>
      <c r="AE920" s="506"/>
    </row>
    <row r="921" ht="16.5" customHeight="1">
      <c r="A921" s="506"/>
      <c r="B921" s="506"/>
      <c r="C921" s="506"/>
      <c r="D921" s="506"/>
      <c r="E921" s="506"/>
      <c r="F921" s="506"/>
      <c r="G921" s="506"/>
      <c r="H921" s="506"/>
      <c r="I921" s="506"/>
      <c r="J921" s="506"/>
      <c r="K921" s="506"/>
      <c r="L921" s="506"/>
      <c r="M921" s="506"/>
      <c r="N921" s="506"/>
      <c r="O921" s="506"/>
      <c r="P921" s="506"/>
      <c r="Q921" s="506"/>
      <c r="R921" s="506"/>
      <c r="S921" s="506"/>
      <c r="T921" s="506"/>
      <c r="U921" s="506"/>
      <c r="V921" s="506"/>
      <c r="W921" s="506"/>
      <c r="X921" s="506"/>
      <c r="Y921" s="506"/>
      <c r="Z921" s="506"/>
      <c r="AA921" s="506"/>
      <c r="AB921" s="506"/>
      <c r="AC921" s="506"/>
      <c r="AD921" s="506"/>
      <c r="AE921" s="506"/>
    </row>
    <row r="922" ht="16.5" customHeight="1">
      <c r="A922" s="506"/>
      <c r="B922" s="506"/>
      <c r="C922" s="506"/>
      <c r="D922" s="506"/>
      <c r="E922" s="506"/>
      <c r="F922" s="506"/>
      <c r="G922" s="506"/>
      <c r="H922" s="506"/>
      <c r="I922" s="506"/>
      <c r="J922" s="506"/>
      <c r="K922" s="506"/>
      <c r="L922" s="506"/>
      <c r="M922" s="506"/>
      <c r="N922" s="506"/>
      <c r="O922" s="506"/>
      <c r="P922" s="506"/>
      <c r="Q922" s="506"/>
      <c r="R922" s="506"/>
      <c r="S922" s="506"/>
      <c r="T922" s="506"/>
      <c r="U922" s="506"/>
      <c r="V922" s="506"/>
      <c r="W922" s="506"/>
      <c r="X922" s="506"/>
      <c r="Y922" s="506"/>
      <c r="Z922" s="506"/>
      <c r="AA922" s="506"/>
      <c r="AB922" s="506"/>
      <c r="AC922" s="506"/>
      <c r="AD922" s="506"/>
      <c r="AE922" s="506"/>
    </row>
    <row r="923" ht="16.5" customHeight="1">
      <c r="A923" s="506"/>
      <c r="B923" s="506"/>
      <c r="C923" s="506"/>
      <c r="D923" s="506"/>
      <c r="E923" s="506"/>
      <c r="F923" s="506"/>
      <c r="G923" s="506"/>
      <c r="H923" s="506"/>
      <c r="I923" s="506"/>
      <c r="J923" s="506"/>
      <c r="K923" s="506"/>
      <c r="L923" s="506"/>
      <c r="M923" s="506"/>
      <c r="N923" s="506"/>
      <c r="O923" s="506"/>
      <c r="P923" s="506"/>
      <c r="Q923" s="506"/>
      <c r="R923" s="506"/>
      <c r="S923" s="506"/>
      <c r="T923" s="506"/>
      <c r="U923" s="506"/>
      <c r="V923" s="506"/>
      <c r="W923" s="506"/>
      <c r="X923" s="506"/>
      <c r="Y923" s="506"/>
      <c r="Z923" s="506"/>
      <c r="AA923" s="506"/>
      <c r="AB923" s="506"/>
      <c r="AC923" s="506"/>
      <c r="AD923" s="506"/>
      <c r="AE923" s="506"/>
    </row>
    <row r="924" ht="16.5" customHeight="1">
      <c r="A924" s="506"/>
      <c r="B924" s="506"/>
      <c r="C924" s="506"/>
      <c r="D924" s="506"/>
      <c r="E924" s="506"/>
      <c r="F924" s="506"/>
      <c r="G924" s="506"/>
      <c r="H924" s="506"/>
      <c r="I924" s="506"/>
      <c r="J924" s="506"/>
      <c r="K924" s="506"/>
      <c r="L924" s="506"/>
      <c r="M924" s="506"/>
      <c r="N924" s="506"/>
      <c r="O924" s="506"/>
      <c r="P924" s="506"/>
      <c r="Q924" s="506"/>
      <c r="R924" s="506"/>
      <c r="S924" s="506"/>
      <c r="T924" s="506"/>
      <c r="U924" s="506"/>
      <c r="V924" s="506"/>
      <c r="W924" s="506"/>
      <c r="X924" s="506"/>
      <c r="Y924" s="506"/>
      <c r="Z924" s="506"/>
      <c r="AA924" s="506"/>
      <c r="AB924" s="506"/>
      <c r="AC924" s="506"/>
      <c r="AD924" s="506"/>
      <c r="AE924" s="506"/>
    </row>
    <row r="925" ht="16.5" customHeight="1">
      <c r="A925" s="506"/>
      <c r="B925" s="506"/>
      <c r="C925" s="506"/>
      <c r="D925" s="506"/>
      <c r="E925" s="506"/>
      <c r="F925" s="506"/>
      <c r="G925" s="506"/>
      <c r="H925" s="506"/>
      <c r="I925" s="506"/>
      <c r="J925" s="506"/>
      <c r="K925" s="506"/>
      <c r="L925" s="506"/>
      <c r="M925" s="506"/>
      <c r="N925" s="506"/>
      <c r="O925" s="506"/>
      <c r="P925" s="506"/>
      <c r="Q925" s="506"/>
      <c r="R925" s="506"/>
      <c r="S925" s="506"/>
      <c r="T925" s="506"/>
      <c r="U925" s="506"/>
      <c r="V925" s="506"/>
      <c r="W925" s="506"/>
      <c r="X925" s="506"/>
      <c r="Y925" s="506"/>
      <c r="Z925" s="506"/>
      <c r="AA925" s="506"/>
      <c r="AB925" s="506"/>
      <c r="AC925" s="506"/>
      <c r="AD925" s="506"/>
      <c r="AE925" s="506"/>
    </row>
    <row r="926" ht="16.5" customHeight="1">
      <c r="A926" s="506"/>
      <c r="B926" s="506"/>
      <c r="C926" s="506"/>
      <c r="D926" s="506"/>
      <c r="E926" s="506"/>
      <c r="F926" s="506"/>
      <c r="G926" s="506"/>
      <c r="H926" s="506"/>
      <c r="I926" s="506"/>
      <c r="J926" s="506"/>
      <c r="K926" s="506"/>
      <c r="L926" s="506"/>
      <c r="M926" s="506"/>
      <c r="N926" s="506"/>
      <c r="O926" s="506"/>
      <c r="P926" s="506"/>
      <c r="Q926" s="506"/>
      <c r="R926" s="506"/>
      <c r="S926" s="506"/>
      <c r="T926" s="506"/>
      <c r="U926" s="506"/>
      <c r="V926" s="506"/>
      <c r="W926" s="506"/>
      <c r="X926" s="506"/>
      <c r="Y926" s="506"/>
      <c r="Z926" s="506"/>
      <c r="AA926" s="506"/>
      <c r="AB926" s="506"/>
      <c r="AC926" s="506"/>
      <c r="AD926" s="506"/>
      <c r="AE926" s="506"/>
    </row>
    <row r="927" ht="16.5" customHeight="1">
      <c r="A927" s="506"/>
      <c r="B927" s="506"/>
      <c r="C927" s="506"/>
      <c r="D927" s="506"/>
      <c r="E927" s="506"/>
      <c r="F927" s="506"/>
      <c r="G927" s="506"/>
      <c r="H927" s="506"/>
      <c r="I927" s="506"/>
      <c r="J927" s="506"/>
      <c r="K927" s="506"/>
      <c r="L927" s="506"/>
      <c r="M927" s="506"/>
      <c r="N927" s="506"/>
      <c r="O927" s="506"/>
      <c r="P927" s="506"/>
      <c r="Q927" s="506"/>
      <c r="R927" s="506"/>
      <c r="S927" s="506"/>
      <c r="T927" s="506"/>
      <c r="U927" s="506"/>
      <c r="V927" s="506"/>
      <c r="W927" s="506"/>
      <c r="X927" s="506"/>
      <c r="Y927" s="506"/>
      <c r="Z927" s="506"/>
      <c r="AA927" s="506"/>
      <c r="AB927" s="506"/>
      <c r="AC927" s="506"/>
      <c r="AD927" s="506"/>
      <c r="AE927" s="506"/>
    </row>
    <row r="928" ht="16.5" customHeight="1">
      <c r="A928" s="506"/>
      <c r="B928" s="506"/>
      <c r="C928" s="506"/>
      <c r="D928" s="506"/>
      <c r="E928" s="506"/>
      <c r="F928" s="506"/>
      <c r="G928" s="506"/>
      <c r="H928" s="506"/>
      <c r="I928" s="506"/>
      <c r="J928" s="506"/>
      <c r="K928" s="506"/>
      <c r="L928" s="506"/>
      <c r="M928" s="506"/>
      <c r="N928" s="506"/>
      <c r="O928" s="506"/>
      <c r="P928" s="506"/>
      <c r="Q928" s="506"/>
      <c r="R928" s="506"/>
      <c r="S928" s="506"/>
      <c r="T928" s="506"/>
      <c r="U928" s="506"/>
      <c r="V928" s="506"/>
      <c r="W928" s="506"/>
      <c r="X928" s="506"/>
      <c r="Y928" s="506"/>
      <c r="Z928" s="506"/>
      <c r="AA928" s="506"/>
      <c r="AB928" s="506"/>
      <c r="AC928" s="506"/>
      <c r="AD928" s="506"/>
      <c r="AE928" s="506"/>
    </row>
    <row r="929" ht="16.5" customHeight="1">
      <c r="A929" s="506"/>
      <c r="B929" s="506"/>
      <c r="C929" s="506"/>
      <c r="D929" s="506"/>
      <c r="E929" s="506"/>
      <c r="F929" s="506"/>
      <c r="G929" s="506"/>
      <c r="H929" s="506"/>
      <c r="I929" s="506"/>
      <c r="J929" s="506"/>
      <c r="K929" s="506"/>
      <c r="L929" s="506"/>
      <c r="M929" s="506"/>
      <c r="N929" s="506"/>
      <c r="O929" s="506"/>
      <c r="P929" s="506"/>
      <c r="Q929" s="506"/>
      <c r="R929" s="506"/>
      <c r="S929" s="506"/>
      <c r="T929" s="506"/>
      <c r="U929" s="506"/>
      <c r="V929" s="506"/>
      <c r="W929" s="506"/>
      <c r="X929" s="506"/>
      <c r="Y929" s="506"/>
      <c r="Z929" s="506"/>
      <c r="AA929" s="506"/>
      <c r="AB929" s="506"/>
      <c r="AC929" s="506"/>
      <c r="AD929" s="506"/>
      <c r="AE929" s="506"/>
    </row>
    <row r="930" ht="16.5" customHeight="1">
      <c r="A930" s="506"/>
      <c r="B930" s="506"/>
      <c r="C930" s="506"/>
      <c r="D930" s="506"/>
      <c r="E930" s="506"/>
      <c r="F930" s="506"/>
      <c r="G930" s="506"/>
      <c r="H930" s="506"/>
      <c r="I930" s="506"/>
      <c r="J930" s="506"/>
      <c r="K930" s="506"/>
      <c r="L930" s="506"/>
      <c r="M930" s="506"/>
      <c r="N930" s="506"/>
      <c r="O930" s="506"/>
      <c r="P930" s="506"/>
      <c r="Q930" s="506"/>
      <c r="R930" s="506"/>
      <c r="S930" s="506"/>
      <c r="T930" s="506"/>
      <c r="U930" s="506"/>
      <c r="V930" s="506"/>
      <c r="W930" s="506"/>
      <c r="X930" s="506"/>
      <c r="Y930" s="506"/>
      <c r="Z930" s="506"/>
      <c r="AA930" s="506"/>
      <c r="AB930" s="506"/>
      <c r="AC930" s="506"/>
      <c r="AD930" s="506"/>
      <c r="AE930" s="506"/>
    </row>
    <row r="931" ht="16.5" customHeight="1">
      <c r="A931" s="506"/>
      <c r="B931" s="506"/>
      <c r="C931" s="506"/>
      <c r="D931" s="506"/>
      <c r="E931" s="506"/>
      <c r="F931" s="506"/>
      <c r="G931" s="506"/>
      <c r="H931" s="506"/>
      <c r="I931" s="506"/>
      <c r="J931" s="506"/>
      <c r="K931" s="506"/>
      <c r="L931" s="506"/>
      <c r="M931" s="506"/>
      <c r="N931" s="506"/>
      <c r="O931" s="506"/>
      <c r="P931" s="506"/>
      <c r="Q931" s="506"/>
      <c r="R931" s="506"/>
      <c r="S931" s="506"/>
      <c r="T931" s="506"/>
      <c r="U931" s="506"/>
      <c r="V931" s="506"/>
      <c r="W931" s="506"/>
      <c r="X931" s="506"/>
      <c r="Y931" s="506"/>
      <c r="Z931" s="506"/>
      <c r="AA931" s="506"/>
      <c r="AB931" s="506"/>
      <c r="AC931" s="506"/>
      <c r="AD931" s="506"/>
      <c r="AE931" s="506"/>
    </row>
    <row r="932" ht="16.5" customHeight="1">
      <c r="A932" s="506"/>
      <c r="B932" s="506"/>
      <c r="C932" s="506"/>
      <c r="D932" s="506"/>
      <c r="E932" s="506"/>
      <c r="F932" s="506"/>
      <c r="G932" s="506"/>
      <c r="H932" s="506"/>
      <c r="I932" s="506"/>
      <c r="J932" s="506"/>
      <c r="K932" s="506"/>
      <c r="L932" s="506"/>
      <c r="M932" s="506"/>
      <c r="N932" s="506"/>
      <c r="O932" s="506"/>
      <c r="P932" s="506"/>
      <c r="Q932" s="506"/>
      <c r="R932" s="506"/>
      <c r="S932" s="506"/>
      <c r="T932" s="506"/>
      <c r="U932" s="506"/>
      <c r="V932" s="506"/>
      <c r="W932" s="506"/>
      <c r="X932" s="506"/>
      <c r="Y932" s="506"/>
      <c r="Z932" s="506"/>
      <c r="AA932" s="506"/>
      <c r="AB932" s="506"/>
      <c r="AC932" s="506"/>
      <c r="AD932" s="506"/>
      <c r="AE932" s="506"/>
    </row>
    <row r="933" ht="16.5" customHeight="1">
      <c r="A933" s="506"/>
      <c r="B933" s="506"/>
      <c r="C933" s="506"/>
      <c r="D933" s="506"/>
      <c r="E933" s="506"/>
      <c r="F933" s="506"/>
      <c r="G933" s="506"/>
      <c r="H933" s="506"/>
      <c r="I933" s="506"/>
      <c r="J933" s="506"/>
      <c r="K933" s="506"/>
      <c r="L933" s="506"/>
      <c r="M933" s="506"/>
      <c r="N933" s="506"/>
      <c r="O933" s="506"/>
      <c r="P933" s="506"/>
      <c r="Q933" s="506"/>
      <c r="R933" s="506"/>
      <c r="S933" s="506"/>
      <c r="T933" s="506"/>
      <c r="U933" s="506"/>
      <c r="V933" s="506"/>
      <c r="W933" s="506"/>
      <c r="X933" s="506"/>
      <c r="Y933" s="506"/>
      <c r="Z933" s="506"/>
      <c r="AA933" s="506"/>
      <c r="AB933" s="506"/>
      <c r="AC933" s="506"/>
      <c r="AD933" s="506"/>
      <c r="AE933" s="506"/>
    </row>
    <row r="934" ht="16.5" customHeight="1">
      <c r="A934" s="506"/>
      <c r="B934" s="506"/>
      <c r="C934" s="506"/>
      <c r="D934" s="506"/>
      <c r="E934" s="506"/>
      <c r="F934" s="506"/>
      <c r="G934" s="506"/>
      <c r="H934" s="506"/>
      <c r="I934" s="506"/>
      <c r="J934" s="506"/>
      <c r="K934" s="506"/>
      <c r="L934" s="506"/>
      <c r="M934" s="506"/>
      <c r="N934" s="506"/>
      <c r="O934" s="506"/>
      <c r="P934" s="506"/>
      <c r="Q934" s="506"/>
      <c r="R934" s="506"/>
      <c r="S934" s="506"/>
      <c r="T934" s="506"/>
      <c r="U934" s="506"/>
      <c r="V934" s="506"/>
      <c r="W934" s="506"/>
      <c r="X934" s="506"/>
      <c r="Y934" s="506"/>
      <c r="Z934" s="506"/>
      <c r="AA934" s="506"/>
      <c r="AB934" s="506"/>
      <c r="AC934" s="506"/>
      <c r="AD934" s="506"/>
      <c r="AE934" s="506"/>
    </row>
    <row r="935" ht="16.5" customHeight="1">
      <c r="A935" s="506"/>
      <c r="B935" s="506"/>
      <c r="C935" s="506"/>
      <c r="D935" s="506"/>
      <c r="E935" s="506"/>
      <c r="F935" s="506"/>
      <c r="G935" s="506"/>
      <c r="H935" s="506"/>
      <c r="I935" s="506"/>
      <c r="J935" s="506"/>
      <c r="K935" s="506"/>
      <c r="L935" s="506"/>
      <c r="M935" s="506"/>
      <c r="N935" s="506"/>
      <c r="O935" s="506"/>
      <c r="P935" s="506"/>
      <c r="Q935" s="506"/>
      <c r="R935" s="506"/>
      <c r="S935" s="506"/>
      <c r="T935" s="506"/>
      <c r="U935" s="506"/>
      <c r="V935" s="506"/>
      <c r="W935" s="506"/>
      <c r="X935" s="506"/>
      <c r="Y935" s="506"/>
      <c r="Z935" s="506"/>
      <c r="AA935" s="506"/>
      <c r="AB935" s="506"/>
      <c r="AC935" s="506"/>
      <c r="AD935" s="506"/>
      <c r="AE935" s="506"/>
    </row>
    <row r="936" ht="16.5" customHeight="1">
      <c r="A936" s="506"/>
      <c r="B936" s="506"/>
      <c r="C936" s="506"/>
      <c r="D936" s="506"/>
      <c r="E936" s="506"/>
      <c r="F936" s="506"/>
      <c r="G936" s="506"/>
      <c r="H936" s="506"/>
      <c r="I936" s="506"/>
      <c r="J936" s="506"/>
      <c r="K936" s="506"/>
      <c r="L936" s="506"/>
      <c r="M936" s="506"/>
      <c r="N936" s="506"/>
      <c r="O936" s="506"/>
      <c r="P936" s="506"/>
      <c r="Q936" s="506"/>
      <c r="R936" s="506"/>
      <c r="S936" s="506"/>
      <c r="T936" s="506"/>
      <c r="U936" s="506"/>
      <c r="V936" s="506"/>
      <c r="W936" s="506"/>
      <c r="X936" s="506"/>
      <c r="Y936" s="506"/>
      <c r="Z936" s="506"/>
      <c r="AA936" s="506"/>
      <c r="AB936" s="506"/>
      <c r="AC936" s="506"/>
      <c r="AD936" s="506"/>
      <c r="AE936" s="506"/>
    </row>
    <row r="937" ht="16.5" customHeight="1">
      <c r="A937" s="506"/>
      <c r="B937" s="506"/>
      <c r="C937" s="506"/>
      <c r="D937" s="506"/>
      <c r="E937" s="506"/>
      <c r="F937" s="506"/>
      <c r="G937" s="506"/>
      <c r="H937" s="506"/>
      <c r="I937" s="506"/>
      <c r="J937" s="506"/>
      <c r="K937" s="506"/>
      <c r="L937" s="506"/>
      <c r="M937" s="506"/>
      <c r="N937" s="506"/>
      <c r="O937" s="506"/>
      <c r="P937" s="506"/>
      <c r="Q937" s="506"/>
      <c r="R937" s="506"/>
      <c r="S937" s="506"/>
      <c r="T937" s="506"/>
      <c r="U937" s="506"/>
      <c r="V937" s="506"/>
      <c r="W937" s="506"/>
      <c r="X937" s="506"/>
      <c r="Y937" s="506"/>
      <c r="Z937" s="506"/>
      <c r="AA937" s="506"/>
      <c r="AB937" s="506"/>
      <c r="AC937" s="506"/>
      <c r="AD937" s="506"/>
      <c r="AE937" s="506"/>
    </row>
    <row r="938" ht="16.5" customHeight="1">
      <c r="A938" s="506"/>
      <c r="B938" s="506"/>
      <c r="C938" s="506"/>
      <c r="D938" s="506"/>
      <c r="E938" s="506"/>
      <c r="F938" s="506"/>
      <c r="G938" s="506"/>
      <c r="H938" s="506"/>
      <c r="I938" s="506"/>
      <c r="J938" s="506"/>
      <c r="K938" s="506"/>
      <c r="L938" s="506"/>
      <c r="M938" s="506"/>
      <c r="N938" s="506"/>
      <c r="O938" s="506"/>
      <c r="P938" s="506"/>
      <c r="Q938" s="506"/>
      <c r="R938" s="506"/>
      <c r="S938" s="506"/>
      <c r="T938" s="506"/>
      <c r="U938" s="506"/>
      <c r="V938" s="506"/>
      <c r="W938" s="506"/>
      <c r="X938" s="506"/>
      <c r="Y938" s="506"/>
      <c r="Z938" s="506"/>
      <c r="AA938" s="506"/>
      <c r="AB938" s="506"/>
      <c r="AC938" s="506"/>
      <c r="AD938" s="506"/>
      <c r="AE938" s="506"/>
    </row>
    <row r="939" ht="16.5" customHeight="1">
      <c r="A939" s="506"/>
      <c r="B939" s="506"/>
      <c r="C939" s="506"/>
      <c r="D939" s="506"/>
      <c r="E939" s="506"/>
      <c r="F939" s="506"/>
      <c r="G939" s="506"/>
      <c r="H939" s="506"/>
      <c r="I939" s="506"/>
      <c r="J939" s="506"/>
      <c r="K939" s="506"/>
      <c r="L939" s="506"/>
      <c r="M939" s="506"/>
      <c r="N939" s="506"/>
      <c r="O939" s="506"/>
      <c r="P939" s="506"/>
      <c r="Q939" s="506"/>
      <c r="R939" s="506"/>
      <c r="S939" s="506"/>
      <c r="T939" s="506"/>
      <c r="U939" s="506"/>
      <c r="V939" s="506"/>
      <c r="W939" s="506"/>
      <c r="X939" s="506"/>
      <c r="Y939" s="506"/>
      <c r="Z939" s="506"/>
      <c r="AA939" s="506"/>
      <c r="AB939" s="506"/>
      <c r="AC939" s="506"/>
      <c r="AD939" s="506"/>
      <c r="AE939" s="506"/>
    </row>
    <row r="940" ht="16.5" customHeight="1">
      <c r="A940" s="506"/>
      <c r="B940" s="506"/>
      <c r="C940" s="506"/>
      <c r="D940" s="506"/>
      <c r="E940" s="506"/>
      <c r="F940" s="506"/>
      <c r="G940" s="506"/>
      <c r="H940" s="506"/>
      <c r="I940" s="506"/>
      <c r="J940" s="506"/>
      <c r="K940" s="506"/>
      <c r="L940" s="506"/>
      <c r="M940" s="506"/>
      <c r="N940" s="506"/>
      <c r="O940" s="506"/>
      <c r="P940" s="506"/>
      <c r="Q940" s="506"/>
      <c r="R940" s="506"/>
      <c r="S940" s="506"/>
      <c r="T940" s="506"/>
      <c r="U940" s="506"/>
      <c r="V940" s="506"/>
      <c r="W940" s="506"/>
      <c r="X940" s="506"/>
      <c r="Y940" s="506"/>
      <c r="Z940" s="506"/>
      <c r="AA940" s="506"/>
      <c r="AB940" s="506"/>
      <c r="AC940" s="506"/>
      <c r="AD940" s="506"/>
      <c r="AE940" s="506"/>
    </row>
    <row r="941" ht="16.5" customHeight="1">
      <c r="A941" s="506"/>
      <c r="B941" s="506"/>
      <c r="C941" s="506"/>
      <c r="D941" s="506"/>
      <c r="E941" s="506"/>
      <c r="F941" s="506"/>
      <c r="G941" s="506"/>
      <c r="H941" s="506"/>
      <c r="I941" s="506"/>
      <c r="J941" s="506"/>
      <c r="K941" s="506"/>
      <c r="L941" s="506"/>
      <c r="M941" s="506"/>
      <c r="N941" s="506"/>
      <c r="O941" s="506"/>
      <c r="P941" s="506"/>
      <c r="Q941" s="506"/>
      <c r="R941" s="506"/>
      <c r="S941" s="506"/>
      <c r="T941" s="506"/>
      <c r="U941" s="506"/>
      <c r="V941" s="506"/>
      <c r="W941" s="506"/>
      <c r="X941" s="506"/>
      <c r="Y941" s="506"/>
      <c r="Z941" s="506"/>
      <c r="AA941" s="506"/>
      <c r="AB941" s="506"/>
      <c r="AC941" s="506"/>
      <c r="AD941" s="506"/>
      <c r="AE941" s="506"/>
    </row>
    <row r="942" ht="16.5" customHeight="1">
      <c r="A942" s="506"/>
      <c r="B942" s="506"/>
      <c r="C942" s="506"/>
      <c r="D942" s="506"/>
      <c r="E942" s="506"/>
      <c r="F942" s="506"/>
      <c r="G942" s="506"/>
      <c r="H942" s="506"/>
      <c r="I942" s="506"/>
      <c r="J942" s="506"/>
      <c r="K942" s="506"/>
      <c r="L942" s="506"/>
      <c r="M942" s="506"/>
      <c r="N942" s="506"/>
      <c r="O942" s="506"/>
      <c r="P942" s="506"/>
      <c r="Q942" s="506"/>
      <c r="R942" s="506"/>
      <c r="S942" s="506"/>
      <c r="T942" s="506"/>
      <c r="U942" s="506"/>
      <c r="V942" s="506"/>
      <c r="W942" s="506"/>
      <c r="X942" s="506"/>
      <c r="Y942" s="506"/>
      <c r="Z942" s="506"/>
      <c r="AA942" s="506"/>
      <c r="AB942" s="506"/>
      <c r="AC942" s="506"/>
      <c r="AD942" s="506"/>
      <c r="AE942" s="506"/>
    </row>
    <row r="943" ht="16.5" customHeight="1">
      <c r="A943" s="506"/>
      <c r="B943" s="506"/>
      <c r="C943" s="506"/>
      <c r="D943" s="506"/>
      <c r="E943" s="506"/>
      <c r="F943" s="506"/>
      <c r="G943" s="506"/>
      <c r="H943" s="506"/>
      <c r="I943" s="506"/>
      <c r="J943" s="506"/>
      <c r="K943" s="506"/>
      <c r="L943" s="506"/>
      <c r="M943" s="506"/>
      <c r="N943" s="506"/>
      <c r="O943" s="506"/>
      <c r="P943" s="506"/>
      <c r="Q943" s="506"/>
      <c r="R943" s="506"/>
      <c r="S943" s="506"/>
      <c r="T943" s="506"/>
      <c r="U943" s="506"/>
      <c r="V943" s="506"/>
      <c r="W943" s="506"/>
      <c r="X943" s="506"/>
      <c r="Y943" s="506"/>
      <c r="Z943" s="506"/>
      <c r="AA943" s="506"/>
      <c r="AB943" s="506"/>
      <c r="AC943" s="506"/>
      <c r="AD943" s="506"/>
      <c r="AE943" s="506"/>
    </row>
    <row r="944" ht="16.5" customHeight="1">
      <c r="A944" s="506"/>
      <c r="B944" s="506"/>
      <c r="C944" s="506"/>
      <c r="D944" s="506"/>
      <c r="E944" s="506"/>
      <c r="F944" s="506"/>
      <c r="G944" s="506"/>
      <c r="H944" s="506"/>
      <c r="I944" s="506"/>
      <c r="J944" s="506"/>
      <c r="K944" s="506"/>
      <c r="L944" s="506"/>
      <c r="M944" s="506"/>
      <c r="N944" s="506"/>
      <c r="O944" s="506"/>
      <c r="P944" s="506"/>
      <c r="Q944" s="506"/>
      <c r="R944" s="506"/>
      <c r="S944" s="506"/>
      <c r="T944" s="506"/>
      <c r="U944" s="506"/>
      <c r="V944" s="506"/>
      <c r="W944" s="506"/>
      <c r="X944" s="506"/>
      <c r="Y944" s="506"/>
      <c r="Z944" s="506"/>
      <c r="AA944" s="506"/>
      <c r="AB944" s="506"/>
      <c r="AC944" s="506"/>
      <c r="AD944" s="506"/>
      <c r="AE944" s="506"/>
    </row>
    <row r="945" ht="16.5" customHeight="1">
      <c r="A945" s="506"/>
      <c r="B945" s="506"/>
      <c r="C945" s="506"/>
      <c r="D945" s="506"/>
      <c r="E945" s="506"/>
      <c r="F945" s="506"/>
      <c r="G945" s="506"/>
      <c r="H945" s="506"/>
      <c r="I945" s="506"/>
      <c r="J945" s="506"/>
      <c r="K945" s="506"/>
      <c r="L945" s="506"/>
      <c r="M945" s="506"/>
      <c r="N945" s="506"/>
      <c r="O945" s="506"/>
      <c r="P945" s="506"/>
      <c r="Q945" s="506"/>
      <c r="R945" s="506"/>
      <c r="S945" s="506"/>
      <c r="T945" s="506"/>
      <c r="U945" s="506"/>
      <c r="V945" s="506"/>
      <c r="W945" s="506"/>
      <c r="X945" s="506"/>
      <c r="Y945" s="506"/>
      <c r="Z945" s="506"/>
      <c r="AA945" s="506"/>
      <c r="AB945" s="506"/>
      <c r="AC945" s="506"/>
      <c r="AD945" s="506"/>
      <c r="AE945" s="506"/>
    </row>
    <row r="946" ht="16.5" customHeight="1">
      <c r="A946" s="506"/>
      <c r="B946" s="506"/>
      <c r="C946" s="506"/>
      <c r="D946" s="506"/>
      <c r="E946" s="506"/>
      <c r="F946" s="506"/>
      <c r="G946" s="506"/>
      <c r="H946" s="506"/>
      <c r="I946" s="506"/>
      <c r="J946" s="506"/>
      <c r="K946" s="506"/>
      <c r="L946" s="506"/>
      <c r="M946" s="506"/>
      <c r="N946" s="506"/>
      <c r="O946" s="506"/>
      <c r="P946" s="506"/>
      <c r="Q946" s="506"/>
      <c r="R946" s="506"/>
      <c r="S946" s="506"/>
      <c r="T946" s="506"/>
      <c r="U946" s="506"/>
      <c r="V946" s="506"/>
      <c r="W946" s="506"/>
      <c r="X946" s="506"/>
      <c r="Y946" s="506"/>
      <c r="Z946" s="506"/>
      <c r="AA946" s="506"/>
      <c r="AB946" s="506"/>
      <c r="AC946" s="506"/>
      <c r="AD946" s="506"/>
      <c r="AE946" s="506"/>
    </row>
    <row r="947" ht="16.5" customHeight="1">
      <c r="A947" s="506"/>
      <c r="B947" s="506"/>
      <c r="C947" s="506"/>
      <c r="D947" s="506"/>
      <c r="E947" s="506"/>
      <c r="F947" s="506"/>
      <c r="G947" s="506"/>
      <c r="H947" s="506"/>
      <c r="I947" s="506"/>
      <c r="J947" s="506"/>
      <c r="K947" s="506"/>
      <c r="L947" s="506"/>
      <c r="M947" s="506"/>
      <c r="N947" s="506"/>
      <c r="O947" s="506"/>
      <c r="P947" s="506"/>
      <c r="Q947" s="506"/>
      <c r="R947" s="506"/>
      <c r="S947" s="506"/>
      <c r="T947" s="506"/>
      <c r="U947" s="506"/>
      <c r="V947" s="506"/>
      <c r="W947" s="506"/>
      <c r="X947" s="506"/>
      <c r="Y947" s="506"/>
      <c r="Z947" s="506"/>
      <c r="AA947" s="506"/>
      <c r="AB947" s="506"/>
      <c r="AC947" s="506"/>
      <c r="AD947" s="506"/>
      <c r="AE947" s="506"/>
    </row>
    <row r="948" ht="16.5" customHeight="1">
      <c r="A948" s="506"/>
      <c r="B948" s="506"/>
      <c r="C948" s="506"/>
      <c r="D948" s="506"/>
      <c r="E948" s="506"/>
      <c r="F948" s="506"/>
      <c r="G948" s="506"/>
      <c r="H948" s="506"/>
      <c r="I948" s="506"/>
      <c r="J948" s="506"/>
      <c r="K948" s="506"/>
      <c r="L948" s="506"/>
      <c r="M948" s="506"/>
      <c r="N948" s="506"/>
      <c r="O948" s="506"/>
      <c r="P948" s="506"/>
      <c r="Q948" s="506"/>
      <c r="R948" s="506"/>
      <c r="S948" s="506"/>
      <c r="T948" s="506"/>
      <c r="U948" s="506"/>
      <c r="V948" s="506"/>
      <c r="W948" s="506"/>
      <c r="X948" s="506"/>
      <c r="Y948" s="506"/>
      <c r="Z948" s="506"/>
      <c r="AA948" s="506"/>
      <c r="AB948" s="506"/>
      <c r="AC948" s="506"/>
      <c r="AD948" s="506"/>
      <c r="AE948" s="506"/>
    </row>
    <row r="949" ht="16.5" customHeight="1">
      <c r="A949" s="506"/>
      <c r="B949" s="506"/>
      <c r="C949" s="506"/>
      <c r="D949" s="506"/>
      <c r="E949" s="506"/>
      <c r="F949" s="506"/>
      <c r="G949" s="506"/>
      <c r="H949" s="506"/>
      <c r="I949" s="506"/>
      <c r="J949" s="506"/>
      <c r="K949" s="506"/>
      <c r="L949" s="506"/>
      <c r="M949" s="506"/>
      <c r="N949" s="506"/>
      <c r="O949" s="506"/>
      <c r="P949" s="506"/>
      <c r="Q949" s="506"/>
      <c r="R949" s="506"/>
      <c r="S949" s="506"/>
      <c r="T949" s="506"/>
      <c r="U949" s="506"/>
      <c r="V949" s="506"/>
      <c r="W949" s="506"/>
      <c r="X949" s="506"/>
      <c r="Y949" s="506"/>
      <c r="Z949" s="506"/>
      <c r="AA949" s="506"/>
      <c r="AB949" s="506"/>
      <c r="AC949" s="506"/>
      <c r="AD949" s="506"/>
      <c r="AE949" s="506"/>
    </row>
    <row r="950" ht="16.5" customHeight="1">
      <c r="A950" s="506"/>
      <c r="B950" s="506"/>
      <c r="C950" s="506"/>
      <c r="D950" s="506"/>
      <c r="E950" s="506"/>
      <c r="F950" s="506"/>
      <c r="G950" s="506"/>
      <c r="H950" s="506"/>
      <c r="I950" s="506"/>
      <c r="J950" s="506"/>
      <c r="K950" s="506"/>
      <c r="L950" s="506"/>
      <c r="M950" s="506"/>
      <c r="N950" s="506"/>
      <c r="O950" s="506"/>
      <c r="P950" s="506"/>
      <c r="Q950" s="506"/>
      <c r="R950" s="506"/>
      <c r="S950" s="506"/>
      <c r="T950" s="506"/>
      <c r="U950" s="506"/>
      <c r="V950" s="506"/>
      <c r="W950" s="506"/>
      <c r="X950" s="506"/>
      <c r="Y950" s="506"/>
      <c r="Z950" s="506"/>
      <c r="AA950" s="506"/>
      <c r="AB950" s="506"/>
      <c r="AC950" s="506"/>
      <c r="AD950" s="506"/>
      <c r="AE950" s="506"/>
    </row>
    <row r="951" ht="16.5" customHeight="1">
      <c r="A951" s="506"/>
      <c r="B951" s="506"/>
      <c r="C951" s="506"/>
      <c r="D951" s="506"/>
      <c r="E951" s="506"/>
      <c r="F951" s="506"/>
      <c r="G951" s="506"/>
      <c r="H951" s="506"/>
      <c r="I951" s="506"/>
      <c r="J951" s="506"/>
      <c r="K951" s="506"/>
      <c r="L951" s="506"/>
      <c r="M951" s="506"/>
      <c r="N951" s="506"/>
      <c r="O951" s="506"/>
      <c r="P951" s="506"/>
      <c r="Q951" s="506"/>
      <c r="R951" s="506"/>
      <c r="S951" s="506"/>
      <c r="T951" s="506"/>
      <c r="U951" s="506"/>
      <c r="V951" s="506"/>
      <c r="W951" s="506"/>
      <c r="X951" s="506"/>
      <c r="Y951" s="506"/>
      <c r="Z951" s="506"/>
      <c r="AA951" s="506"/>
      <c r="AB951" s="506"/>
      <c r="AC951" s="506"/>
      <c r="AD951" s="506"/>
      <c r="AE951" s="506"/>
    </row>
    <row r="952" ht="16.5" customHeight="1">
      <c r="A952" s="506"/>
      <c r="B952" s="506"/>
      <c r="C952" s="506"/>
      <c r="D952" s="506"/>
      <c r="E952" s="506"/>
      <c r="F952" s="506"/>
      <c r="G952" s="506"/>
      <c r="H952" s="506"/>
      <c r="I952" s="506"/>
      <c r="J952" s="506"/>
      <c r="K952" s="506"/>
      <c r="L952" s="506"/>
      <c r="M952" s="506"/>
      <c r="N952" s="506"/>
      <c r="O952" s="506"/>
      <c r="P952" s="506"/>
      <c r="Q952" s="506"/>
      <c r="R952" s="506"/>
      <c r="S952" s="506"/>
      <c r="T952" s="506"/>
      <c r="U952" s="506"/>
      <c r="V952" s="506"/>
      <c r="W952" s="506"/>
      <c r="X952" s="506"/>
      <c r="Y952" s="506"/>
      <c r="Z952" s="506"/>
      <c r="AA952" s="506"/>
      <c r="AB952" s="506"/>
      <c r="AC952" s="506"/>
      <c r="AD952" s="506"/>
      <c r="AE952" s="506"/>
    </row>
    <row r="953" ht="16.5" customHeight="1">
      <c r="A953" s="506"/>
      <c r="B953" s="506"/>
      <c r="C953" s="506"/>
      <c r="D953" s="506"/>
      <c r="E953" s="506"/>
      <c r="F953" s="506"/>
      <c r="G953" s="506"/>
      <c r="H953" s="506"/>
      <c r="I953" s="506"/>
      <c r="J953" s="506"/>
      <c r="K953" s="506"/>
      <c r="L953" s="506"/>
      <c r="M953" s="506"/>
      <c r="N953" s="506"/>
      <c r="O953" s="506"/>
      <c r="P953" s="506"/>
      <c r="Q953" s="506"/>
      <c r="R953" s="506"/>
      <c r="S953" s="506"/>
      <c r="T953" s="506"/>
      <c r="U953" s="506"/>
      <c r="V953" s="506"/>
      <c r="W953" s="506"/>
      <c r="X953" s="506"/>
      <c r="Y953" s="506"/>
      <c r="Z953" s="506"/>
      <c r="AA953" s="506"/>
      <c r="AB953" s="506"/>
      <c r="AC953" s="506"/>
      <c r="AD953" s="506"/>
      <c r="AE953" s="506"/>
    </row>
    <row r="954" ht="16.5" customHeight="1">
      <c r="A954" s="506"/>
      <c r="B954" s="506"/>
      <c r="C954" s="506"/>
      <c r="D954" s="506"/>
      <c r="E954" s="506"/>
      <c r="F954" s="506"/>
      <c r="G954" s="506"/>
      <c r="H954" s="506"/>
      <c r="I954" s="506"/>
      <c r="J954" s="506"/>
      <c r="K954" s="506"/>
      <c r="L954" s="506"/>
      <c r="M954" s="506"/>
      <c r="N954" s="506"/>
      <c r="O954" s="506"/>
      <c r="P954" s="506"/>
      <c r="Q954" s="506"/>
      <c r="R954" s="506"/>
      <c r="S954" s="506"/>
      <c r="T954" s="506"/>
      <c r="U954" s="506"/>
      <c r="V954" s="506"/>
      <c r="W954" s="506"/>
      <c r="X954" s="506"/>
      <c r="Y954" s="506"/>
      <c r="Z954" s="506"/>
      <c r="AA954" s="506"/>
      <c r="AB954" s="506"/>
      <c r="AC954" s="506"/>
      <c r="AD954" s="506"/>
      <c r="AE954" s="506"/>
    </row>
    <row r="955" ht="16.5" customHeight="1">
      <c r="A955" s="506"/>
      <c r="B955" s="506"/>
      <c r="C955" s="506"/>
      <c r="D955" s="506"/>
      <c r="E955" s="506"/>
      <c r="F955" s="506"/>
      <c r="G955" s="506"/>
      <c r="H955" s="506"/>
      <c r="I955" s="506"/>
      <c r="J955" s="506"/>
      <c r="K955" s="506"/>
      <c r="L955" s="506"/>
      <c r="M955" s="506"/>
      <c r="N955" s="506"/>
      <c r="O955" s="506"/>
      <c r="P955" s="506"/>
      <c r="Q955" s="506"/>
      <c r="R955" s="506"/>
      <c r="S955" s="506"/>
      <c r="T955" s="506"/>
      <c r="U955" s="506"/>
      <c r="V955" s="506"/>
      <c r="W955" s="506"/>
      <c r="X955" s="506"/>
      <c r="Y955" s="506"/>
      <c r="Z955" s="506"/>
      <c r="AA955" s="506"/>
      <c r="AB955" s="506"/>
      <c r="AC955" s="506"/>
      <c r="AD955" s="506"/>
      <c r="AE955" s="506"/>
    </row>
    <row r="956" ht="16.5" customHeight="1">
      <c r="A956" s="506"/>
      <c r="B956" s="506"/>
      <c r="C956" s="506"/>
      <c r="D956" s="506"/>
      <c r="E956" s="506"/>
      <c r="F956" s="506"/>
      <c r="G956" s="506"/>
      <c r="H956" s="506"/>
      <c r="I956" s="506"/>
      <c r="J956" s="506"/>
      <c r="K956" s="506"/>
      <c r="L956" s="506"/>
      <c r="M956" s="506"/>
      <c r="N956" s="506"/>
      <c r="O956" s="506"/>
      <c r="P956" s="506"/>
      <c r="Q956" s="506"/>
      <c r="R956" s="506"/>
      <c r="S956" s="506"/>
      <c r="T956" s="506"/>
      <c r="U956" s="506"/>
      <c r="V956" s="506"/>
      <c r="W956" s="506"/>
      <c r="X956" s="506"/>
      <c r="Y956" s="506"/>
      <c r="Z956" s="506"/>
      <c r="AA956" s="506"/>
      <c r="AB956" s="506"/>
      <c r="AC956" s="506"/>
      <c r="AD956" s="506"/>
      <c r="AE956" s="506"/>
    </row>
    <row r="957" ht="16.5" customHeight="1">
      <c r="A957" s="506"/>
      <c r="B957" s="506"/>
      <c r="C957" s="506"/>
      <c r="D957" s="506"/>
      <c r="E957" s="506"/>
      <c r="F957" s="506"/>
      <c r="G957" s="506"/>
      <c r="H957" s="506"/>
      <c r="I957" s="506"/>
      <c r="J957" s="506"/>
      <c r="K957" s="506"/>
      <c r="L957" s="506"/>
      <c r="M957" s="506"/>
      <c r="N957" s="506"/>
      <c r="O957" s="506"/>
      <c r="P957" s="506"/>
      <c r="Q957" s="506"/>
      <c r="R957" s="506"/>
      <c r="S957" s="506"/>
      <c r="T957" s="506"/>
      <c r="U957" s="506"/>
      <c r="V957" s="506"/>
      <c r="W957" s="506"/>
      <c r="X957" s="506"/>
      <c r="Y957" s="506"/>
      <c r="Z957" s="506"/>
      <c r="AA957" s="506"/>
      <c r="AB957" s="506"/>
      <c r="AC957" s="506"/>
      <c r="AD957" s="506"/>
      <c r="AE957" s="506"/>
    </row>
    <row r="958" ht="16.5" customHeight="1">
      <c r="A958" s="506"/>
      <c r="B958" s="506"/>
      <c r="C958" s="506"/>
      <c r="D958" s="506"/>
      <c r="E958" s="506"/>
      <c r="F958" s="506"/>
      <c r="G958" s="506"/>
      <c r="H958" s="506"/>
      <c r="I958" s="506"/>
      <c r="J958" s="506"/>
      <c r="K958" s="506"/>
      <c r="L958" s="506"/>
      <c r="M958" s="506"/>
      <c r="N958" s="506"/>
      <c r="O958" s="506"/>
      <c r="P958" s="506"/>
      <c r="Q958" s="506"/>
      <c r="R958" s="506"/>
      <c r="S958" s="506"/>
      <c r="T958" s="506"/>
      <c r="U958" s="506"/>
      <c r="V958" s="506"/>
      <c r="W958" s="506"/>
      <c r="X958" s="506"/>
      <c r="Y958" s="506"/>
      <c r="Z958" s="506"/>
      <c r="AA958" s="506"/>
      <c r="AB958" s="506"/>
      <c r="AC958" s="506"/>
      <c r="AD958" s="506"/>
      <c r="AE958" s="506"/>
    </row>
    <row r="959" ht="16.5" customHeight="1">
      <c r="A959" s="506"/>
      <c r="B959" s="506"/>
      <c r="C959" s="506"/>
      <c r="D959" s="506"/>
      <c r="E959" s="506"/>
      <c r="F959" s="506"/>
      <c r="G959" s="506"/>
      <c r="H959" s="506"/>
      <c r="I959" s="506"/>
      <c r="J959" s="506"/>
      <c r="K959" s="506"/>
      <c r="L959" s="506"/>
      <c r="M959" s="506"/>
      <c r="N959" s="506"/>
      <c r="O959" s="506"/>
      <c r="P959" s="506"/>
      <c r="Q959" s="506"/>
      <c r="R959" s="506"/>
      <c r="S959" s="506"/>
      <c r="T959" s="506"/>
      <c r="U959" s="506"/>
      <c r="V959" s="506"/>
      <c r="W959" s="506"/>
      <c r="X959" s="506"/>
      <c r="Y959" s="506"/>
      <c r="Z959" s="506"/>
      <c r="AA959" s="506"/>
      <c r="AB959" s="506"/>
      <c r="AC959" s="506"/>
      <c r="AD959" s="506"/>
      <c r="AE959" s="506"/>
    </row>
    <row r="960" ht="16.5" customHeight="1">
      <c r="A960" s="506"/>
      <c r="B960" s="506"/>
      <c r="C960" s="506"/>
      <c r="D960" s="506"/>
      <c r="E960" s="506"/>
      <c r="F960" s="506"/>
      <c r="G960" s="506"/>
      <c r="H960" s="506"/>
      <c r="I960" s="506"/>
      <c r="J960" s="506"/>
      <c r="K960" s="506"/>
      <c r="L960" s="506"/>
      <c r="M960" s="506"/>
      <c r="N960" s="506"/>
      <c r="O960" s="506"/>
      <c r="P960" s="506"/>
      <c r="Q960" s="506"/>
      <c r="R960" s="506"/>
      <c r="S960" s="506"/>
      <c r="T960" s="506"/>
      <c r="U960" s="506"/>
      <c r="V960" s="506"/>
      <c r="W960" s="506"/>
      <c r="X960" s="506"/>
      <c r="Y960" s="506"/>
      <c r="Z960" s="506"/>
      <c r="AA960" s="506"/>
      <c r="AB960" s="506"/>
      <c r="AC960" s="506"/>
      <c r="AD960" s="506"/>
      <c r="AE960" s="506"/>
    </row>
    <row r="961" ht="16.5" customHeight="1">
      <c r="A961" s="506"/>
      <c r="B961" s="506"/>
      <c r="C961" s="506"/>
      <c r="D961" s="506"/>
      <c r="E961" s="506"/>
      <c r="F961" s="506"/>
      <c r="G961" s="506"/>
      <c r="H961" s="506"/>
      <c r="I961" s="506"/>
      <c r="J961" s="506"/>
      <c r="K961" s="506"/>
      <c r="L961" s="506"/>
      <c r="M961" s="506"/>
      <c r="N961" s="506"/>
      <c r="O961" s="506"/>
      <c r="P961" s="506"/>
      <c r="Q961" s="506"/>
      <c r="R961" s="506"/>
      <c r="S961" s="506"/>
      <c r="T961" s="506"/>
      <c r="U961" s="506"/>
      <c r="V961" s="506"/>
      <c r="W961" s="506"/>
      <c r="X961" s="506"/>
      <c r="Y961" s="506"/>
      <c r="Z961" s="506"/>
      <c r="AA961" s="506"/>
      <c r="AB961" s="506"/>
      <c r="AC961" s="506"/>
      <c r="AD961" s="506"/>
      <c r="AE961" s="506"/>
    </row>
    <row r="962" ht="16.5" customHeight="1">
      <c r="A962" s="506"/>
      <c r="B962" s="506"/>
      <c r="C962" s="506"/>
      <c r="D962" s="506"/>
      <c r="E962" s="506"/>
      <c r="F962" s="506"/>
      <c r="G962" s="506"/>
      <c r="H962" s="506"/>
      <c r="I962" s="506"/>
      <c r="J962" s="506"/>
      <c r="K962" s="506"/>
      <c r="L962" s="506"/>
      <c r="M962" s="506"/>
      <c r="N962" s="506"/>
      <c r="O962" s="506"/>
      <c r="P962" s="506"/>
      <c r="Q962" s="506"/>
      <c r="R962" s="506"/>
      <c r="S962" s="506"/>
      <c r="T962" s="506"/>
      <c r="U962" s="506"/>
      <c r="V962" s="506"/>
      <c r="W962" s="506"/>
      <c r="X962" s="506"/>
      <c r="Y962" s="506"/>
      <c r="Z962" s="506"/>
      <c r="AA962" s="506"/>
      <c r="AB962" s="506"/>
      <c r="AC962" s="506"/>
      <c r="AD962" s="506"/>
      <c r="AE962" s="506"/>
    </row>
    <row r="963" ht="16.5" customHeight="1">
      <c r="A963" s="506"/>
      <c r="B963" s="506"/>
      <c r="C963" s="506"/>
      <c r="D963" s="506"/>
      <c r="E963" s="506"/>
      <c r="F963" s="506"/>
      <c r="G963" s="506"/>
      <c r="H963" s="506"/>
      <c r="I963" s="506"/>
      <c r="J963" s="506"/>
      <c r="K963" s="506"/>
      <c r="L963" s="506"/>
      <c r="M963" s="506"/>
      <c r="N963" s="506"/>
      <c r="O963" s="506"/>
      <c r="P963" s="506"/>
      <c r="Q963" s="506"/>
      <c r="R963" s="506"/>
      <c r="S963" s="506"/>
      <c r="T963" s="506"/>
      <c r="U963" s="506"/>
      <c r="V963" s="506"/>
      <c r="W963" s="506"/>
      <c r="X963" s="506"/>
      <c r="Y963" s="506"/>
      <c r="Z963" s="506"/>
      <c r="AA963" s="506"/>
      <c r="AB963" s="506"/>
      <c r="AC963" s="506"/>
      <c r="AD963" s="506"/>
      <c r="AE963" s="506"/>
    </row>
    <row r="964" ht="16.5" customHeight="1">
      <c r="A964" s="506"/>
      <c r="B964" s="506"/>
      <c r="C964" s="506"/>
      <c r="D964" s="506"/>
      <c r="E964" s="506"/>
      <c r="F964" s="506"/>
      <c r="G964" s="506"/>
      <c r="H964" s="506"/>
      <c r="I964" s="506"/>
      <c r="J964" s="506"/>
      <c r="K964" s="506"/>
      <c r="L964" s="506"/>
      <c r="M964" s="506"/>
      <c r="N964" s="506"/>
      <c r="O964" s="506"/>
      <c r="P964" s="506"/>
      <c r="Q964" s="506"/>
      <c r="R964" s="506"/>
      <c r="S964" s="506"/>
      <c r="T964" s="506"/>
      <c r="U964" s="506"/>
      <c r="V964" s="506"/>
      <c r="W964" s="506"/>
      <c r="X964" s="506"/>
      <c r="Y964" s="506"/>
      <c r="Z964" s="506"/>
      <c r="AA964" s="506"/>
      <c r="AB964" s="506"/>
      <c r="AC964" s="506"/>
      <c r="AD964" s="506"/>
      <c r="AE964" s="506"/>
    </row>
    <row r="965" ht="16.5" customHeight="1">
      <c r="A965" s="506"/>
      <c r="B965" s="506"/>
      <c r="C965" s="506"/>
      <c r="D965" s="506"/>
      <c r="E965" s="506"/>
      <c r="F965" s="506"/>
      <c r="G965" s="506"/>
      <c r="H965" s="506"/>
      <c r="I965" s="506"/>
      <c r="J965" s="506"/>
      <c r="K965" s="506"/>
      <c r="L965" s="506"/>
      <c r="M965" s="506"/>
      <c r="N965" s="506"/>
      <c r="O965" s="506"/>
      <c r="P965" s="506"/>
      <c r="Q965" s="506"/>
      <c r="R965" s="506"/>
      <c r="S965" s="506"/>
      <c r="T965" s="506"/>
      <c r="U965" s="506"/>
      <c r="V965" s="506"/>
      <c r="W965" s="506"/>
      <c r="X965" s="506"/>
      <c r="Y965" s="506"/>
      <c r="Z965" s="506"/>
      <c r="AA965" s="506"/>
      <c r="AB965" s="506"/>
      <c r="AC965" s="506"/>
      <c r="AD965" s="506"/>
      <c r="AE965" s="506"/>
    </row>
    <row r="966" ht="16.5" customHeight="1">
      <c r="A966" s="506"/>
      <c r="B966" s="506"/>
      <c r="C966" s="506"/>
      <c r="D966" s="506"/>
      <c r="E966" s="506"/>
      <c r="F966" s="506"/>
      <c r="G966" s="506"/>
      <c r="H966" s="506"/>
      <c r="I966" s="506"/>
      <c r="J966" s="506"/>
      <c r="K966" s="506"/>
      <c r="L966" s="506"/>
      <c r="M966" s="506"/>
      <c r="N966" s="506"/>
      <c r="O966" s="506"/>
      <c r="P966" s="506"/>
      <c r="Q966" s="506"/>
      <c r="R966" s="506"/>
      <c r="S966" s="506"/>
      <c r="T966" s="506"/>
      <c r="U966" s="506"/>
      <c r="V966" s="506"/>
      <c r="W966" s="506"/>
      <c r="X966" s="506"/>
      <c r="Y966" s="506"/>
      <c r="Z966" s="506"/>
      <c r="AA966" s="506"/>
      <c r="AB966" s="506"/>
      <c r="AC966" s="506"/>
      <c r="AD966" s="506"/>
      <c r="AE966" s="506"/>
    </row>
    <row r="967" ht="16.5" customHeight="1">
      <c r="A967" s="506"/>
      <c r="B967" s="506"/>
      <c r="C967" s="506"/>
      <c r="D967" s="506"/>
      <c r="E967" s="506"/>
      <c r="F967" s="506"/>
      <c r="G967" s="506"/>
      <c r="H967" s="506"/>
      <c r="I967" s="506"/>
      <c r="J967" s="506"/>
      <c r="K967" s="506"/>
      <c r="L967" s="506"/>
      <c r="M967" s="506"/>
      <c r="N967" s="506"/>
      <c r="O967" s="506"/>
      <c r="P967" s="506"/>
      <c r="Q967" s="506"/>
      <c r="R967" s="506"/>
      <c r="S967" s="506"/>
      <c r="T967" s="506"/>
      <c r="U967" s="506"/>
      <c r="V967" s="506"/>
      <c r="W967" s="506"/>
      <c r="X967" s="506"/>
      <c r="Y967" s="506"/>
      <c r="Z967" s="506"/>
      <c r="AA967" s="506"/>
      <c r="AB967" s="506"/>
      <c r="AC967" s="506"/>
      <c r="AD967" s="506"/>
      <c r="AE967" s="506"/>
    </row>
    <row r="968" ht="16.5" customHeight="1">
      <c r="A968" s="506"/>
      <c r="B968" s="506"/>
      <c r="C968" s="506"/>
      <c r="D968" s="506"/>
      <c r="E968" s="506"/>
      <c r="F968" s="506"/>
      <c r="G968" s="506"/>
      <c r="H968" s="506"/>
      <c r="I968" s="506"/>
      <c r="J968" s="506"/>
      <c r="K968" s="506"/>
      <c r="L968" s="506"/>
      <c r="M968" s="506"/>
      <c r="N968" s="506"/>
      <c r="O968" s="506"/>
      <c r="P968" s="506"/>
      <c r="Q968" s="506"/>
      <c r="R968" s="506"/>
      <c r="S968" s="506"/>
      <c r="T968" s="506"/>
      <c r="U968" s="506"/>
      <c r="V968" s="506"/>
      <c r="W968" s="506"/>
      <c r="X968" s="506"/>
      <c r="Y968" s="506"/>
      <c r="Z968" s="506"/>
      <c r="AA968" s="506"/>
      <c r="AB968" s="506"/>
      <c r="AC968" s="506"/>
      <c r="AD968" s="506"/>
      <c r="AE968" s="506"/>
    </row>
    <row r="969" ht="16.5" customHeight="1">
      <c r="A969" s="506"/>
      <c r="B969" s="506"/>
      <c r="C969" s="506"/>
      <c r="D969" s="506"/>
      <c r="E969" s="506"/>
      <c r="F969" s="506"/>
      <c r="G969" s="506"/>
      <c r="H969" s="506"/>
      <c r="I969" s="506"/>
      <c r="J969" s="506"/>
      <c r="K969" s="506"/>
      <c r="L969" s="506"/>
      <c r="M969" s="506"/>
      <c r="N969" s="506"/>
      <c r="O969" s="506"/>
      <c r="P969" s="506"/>
      <c r="Q969" s="506"/>
      <c r="R969" s="506"/>
      <c r="S969" s="506"/>
      <c r="T969" s="506"/>
      <c r="U969" s="506"/>
      <c r="V969" s="506"/>
      <c r="W969" s="506"/>
      <c r="X969" s="506"/>
      <c r="Y969" s="506"/>
      <c r="Z969" s="506"/>
      <c r="AA969" s="506"/>
      <c r="AB969" s="506"/>
      <c r="AC969" s="506"/>
      <c r="AD969" s="506"/>
      <c r="AE969" s="506"/>
    </row>
    <row r="970" ht="16.5" customHeight="1">
      <c r="A970" s="506"/>
      <c r="B970" s="506"/>
      <c r="C970" s="506"/>
      <c r="D970" s="506"/>
      <c r="E970" s="506"/>
      <c r="F970" s="506"/>
      <c r="G970" s="506"/>
      <c r="H970" s="506"/>
      <c r="I970" s="506"/>
      <c r="J970" s="506"/>
      <c r="K970" s="506"/>
      <c r="L970" s="506"/>
      <c r="M970" s="506"/>
      <c r="N970" s="506"/>
      <c r="O970" s="506"/>
      <c r="P970" s="506"/>
      <c r="Q970" s="506"/>
      <c r="R970" s="506"/>
      <c r="S970" s="506"/>
      <c r="T970" s="506"/>
      <c r="U970" s="506"/>
      <c r="V970" s="506"/>
      <c r="W970" s="506"/>
      <c r="X970" s="506"/>
      <c r="Y970" s="506"/>
      <c r="Z970" s="506"/>
      <c r="AA970" s="506"/>
      <c r="AB970" s="506"/>
      <c r="AC970" s="506"/>
      <c r="AD970" s="506"/>
      <c r="AE970" s="506"/>
    </row>
    <row r="971" ht="16.5" customHeight="1">
      <c r="A971" s="506"/>
      <c r="B971" s="506"/>
      <c r="C971" s="506"/>
      <c r="D971" s="506"/>
      <c r="E971" s="506"/>
      <c r="F971" s="506"/>
      <c r="G971" s="506"/>
      <c r="H971" s="506"/>
      <c r="I971" s="506"/>
      <c r="J971" s="506"/>
      <c r="K971" s="506"/>
      <c r="L971" s="506"/>
      <c r="M971" s="506"/>
      <c r="N971" s="506"/>
      <c r="O971" s="506"/>
      <c r="P971" s="506"/>
      <c r="Q971" s="506"/>
      <c r="R971" s="506"/>
      <c r="S971" s="506"/>
      <c r="T971" s="506"/>
      <c r="U971" s="506"/>
      <c r="V971" s="506"/>
      <c r="W971" s="506"/>
      <c r="X971" s="506"/>
      <c r="Y971" s="506"/>
      <c r="Z971" s="506"/>
      <c r="AA971" s="506"/>
      <c r="AB971" s="506"/>
      <c r="AC971" s="506"/>
      <c r="AD971" s="506"/>
      <c r="AE971" s="506"/>
    </row>
    <row r="972" ht="16.5" customHeight="1">
      <c r="A972" s="506"/>
      <c r="B972" s="506"/>
      <c r="C972" s="506"/>
      <c r="D972" s="506"/>
      <c r="E972" s="506"/>
      <c r="F972" s="506"/>
      <c r="G972" s="506"/>
      <c r="H972" s="506"/>
      <c r="I972" s="506"/>
      <c r="J972" s="506"/>
      <c r="K972" s="506"/>
      <c r="L972" s="506"/>
      <c r="M972" s="506"/>
      <c r="N972" s="506"/>
      <c r="O972" s="506"/>
      <c r="P972" s="506"/>
      <c r="Q972" s="506"/>
      <c r="R972" s="506"/>
      <c r="S972" s="506"/>
      <c r="T972" s="506"/>
      <c r="U972" s="506"/>
      <c r="V972" s="506"/>
      <c r="W972" s="506"/>
      <c r="X972" s="506"/>
      <c r="Y972" s="506"/>
      <c r="Z972" s="506"/>
      <c r="AA972" s="506"/>
      <c r="AB972" s="506"/>
      <c r="AC972" s="506"/>
      <c r="AD972" s="506"/>
      <c r="AE972" s="506"/>
    </row>
    <row r="973" ht="16.5" customHeight="1">
      <c r="A973" s="506"/>
      <c r="B973" s="506"/>
      <c r="C973" s="506"/>
      <c r="D973" s="506"/>
      <c r="E973" s="506"/>
      <c r="F973" s="506"/>
      <c r="G973" s="506"/>
      <c r="H973" s="506"/>
      <c r="I973" s="506"/>
      <c r="J973" s="506"/>
      <c r="K973" s="506"/>
      <c r="L973" s="506"/>
      <c r="M973" s="506"/>
      <c r="N973" s="506"/>
      <c r="O973" s="506"/>
      <c r="P973" s="506"/>
      <c r="Q973" s="506"/>
      <c r="R973" s="506"/>
      <c r="S973" s="506"/>
      <c r="T973" s="506"/>
      <c r="U973" s="506"/>
      <c r="V973" s="506"/>
      <c r="W973" s="506"/>
      <c r="X973" s="506"/>
      <c r="Y973" s="506"/>
      <c r="Z973" s="506"/>
      <c r="AA973" s="506"/>
      <c r="AB973" s="506"/>
      <c r="AC973" s="506"/>
      <c r="AD973" s="506"/>
      <c r="AE973" s="506"/>
    </row>
    <row r="974" ht="16.5" customHeight="1">
      <c r="A974" s="506"/>
      <c r="B974" s="506"/>
      <c r="C974" s="506"/>
      <c r="D974" s="506"/>
      <c r="E974" s="506"/>
      <c r="F974" s="506"/>
      <c r="G974" s="506"/>
      <c r="H974" s="506"/>
      <c r="I974" s="506"/>
      <c r="J974" s="506"/>
      <c r="K974" s="506"/>
      <c r="L974" s="506"/>
      <c r="M974" s="506"/>
      <c r="N974" s="506"/>
      <c r="O974" s="506"/>
      <c r="P974" s="506"/>
      <c r="Q974" s="506"/>
      <c r="R974" s="506"/>
      <c r="S974" s="506"/>
      <c r="T974" s="506"/>
      <c r="U974" s="506"/>
      <c r="V974" s="506"/>
      <c r="W974" s="506"/>
      <c r="X974" s="506"/>
      <c r="Y974" s="506"/>
      <c r="Z974" s="506"/>
      <c r="AA974" s="506"/>
      <c r="AB974" s="506"/>
      <c r="AC974" s="506"/>
      <c r="AD974" s="506"/>
      <c r="AE974" s="506"/>
    </row>
    <row r="975" ht="16.5" customHeight="1">
      <c r="A975" s="506"/>
      <c r="B975" s="506"/>
      <c r="C975" s="506"/>
      <c r="D975" s="506"/>
      <c r="E975" s="506"/>
      <c r="F975" s="506"/>
      <c r="G975" s="506"/>
      <c r="H975" s="506"/>
      <c r="I975" s="506"/>
      <c r="J975" s="506"/>
      <c r="K975" s="506"/>
      <c r="L975" s="506"/>
      <c r="M975" s="506"/>
      <c r="N975" s="506"/>
      <c r="O975" s="506"/>
      <c r="P975" s="506"/>
      <c r="Q975" s="506"/>
      <c r="R975" s="506"/>
      <c r="S975" s="506"/>
      <c r="T975" s="506"/>
      <c r="U975" s="506"/>
      <c r="V975" s="506"/>
      <c r="W975" s="506"/>
      <c r="X975" s="506"/>
      <c r="Y975" s="506"/>
      <c r="Z975" s="506"/>
      <c r="AA975" s="506"/>
      <c r="AB975" s="506"/>
      <c r="AC975" s="506"/>
      <c r="AD975" s="506"/>
      <c r="AE975" s="506"/>
    </row>
    <row r="976" ht="16.5" customHeight="1">
      <c r="A976" s="506"/>
      <c r="B976" s="506"/>
      <c r="C976" s="506"/>
      <c r="D976" s="506"/>
      <c r="E976" s="506"/>
      <c r="F976" s="506"/>
      <c r="G976" s="506"/>
      <c r="H976" s="506"/>
      <c r="I976" s="506"/>
      <c r="J976" s="506"/>
      <c r="K976" s="506"/>
      <c r="L976" s="506"/>
      <c r="M976" s="506"/>
      <c r="N976" s="506"/>
      <c r="O976" s="506"/>
      <c r="P976" s="506"/>
      <c r="Q976" s="506"/>
      <c r="R976" s="506"/>
      <c r="S976" s="506"/>
      <c r="T976" s="506"/>
      <c r="U976" s="506"/>
      <c r="V976" s="506"/>
      <c r="W976" s="506"/>
      <c r="X976" s="506"/>
      <c r="Y976" s="506"/>
      <c r="Z976" s="506"/>
      <c r="AA976" s="506"/>
      <c r="AB976" s="506"/>
      <c r="AC976" s="506"/>
      <c r="AD976" s="506"/>
      <c r="AE976" s="506"/>
    </row>
    <row r="977" ht="16.5" customHeight="1">
      <c r="A977" s="506"/>
      <c r="B977" s="506"/>
      <c r="C977" s="506"/>
      <c r="D977" s="506"/>
      <c r="E977" s="506"/>
      <c r="F977" s="506"/>
      <c r="G977" s="506"/>
      <c r="H977" s="506"/>
      <c r="I977" s="506"/>
      <c r="J977" s="506"/>
      <c r="K977" s="506"/>
      <c r="L977" s="506"/>
      <c r="M977" s="506"/>
      <c r="N977" s="506"/>
      <c r="O977" s="506"/>
      <c r="P977" s="506"/>
      <c r="Q977" s="506"/>
      <c r="R977" s="506"/>
      <c r="S977" s="506"/>
      <c r="T977" s="506"/>
      <c r="U977" s="506"/>
      <c r="V977" s="506"/>
      <c r="W977" s="506"/>
      <c r="X977" s="506"/>
      <c r="Y977" s="506"/>
      <c r="Z977" s="506"/>
      <c r="AA977" s="506"/>
      <c r="AB977" s="506"/>
      <c r="AC977" s="506"/>
      <c r="AD977" s="506"/>
      <c r="AE977" s="506"/>
    </row>
    <row r="978" ht="16.5" customHeight="1">
      <c r="A978" s="506"/>
      <c r="B978" s="506"/>
      <c r="C978" s="506"/>
      <c r="D978" s="506"/>
      <c r="E978" s="506"/>
      <c r="F978" s="506"/>
      <c r="G978" s="506"/>
      <c r="H978" s="506"/>
      <c r="I978" s="506"/>
      <c r="J978" s="506"/>
      <c r="K978" s="506"/>
      <c r="L978" s="506"/>
      <c r="M978" s="506"/>
      <c r="N978" s="506"/>
      <c r="O978" s="506"/>
      <c r="P978" s="506"/>
      <c r="Q978" s="506"/>
      <c r="R978" s="506"/>
      <c r="S978" s="506"/>
      <c r="T978" s="506"/>
      <c r="U978" s="506"/>
      <c r="V978" s="506"/>
      <c r="W978" s="506"/>
      <c r="X978" s="506"/>
      <c r="Y978" s="506"/>
      <c r="Z978" s="506"/>
      <c r="AA978" s="506"/>
      <c r="AB978" s="506"/>
      <c r="AC978" s="506"/>
      <c r="AD978" s="506"/>
      <c r="AE978" s="506"/>
    </row>
    <row r="979" ht="16.5" customHeight="1">
      <c r="A979" s="506"/>
      <c r="B979" s="506"/>
      <c r="C979" s="506"/>
      <c r="D979" s="506"/>
      <c r="E979" s="506"/>
      <c r="F979" s="506"/>
      <c r="G979" s="506"/>
      <c r="H979" s="506"/>
      <c r="I979" s="506"/>
      <c r="J979" s="506"/>
      <c r="K979" s="506"/>
      <c r="L979" s="506"/>
      <c r="M979" s="506"/>
      <c r="N979" s="506"/>
      <c r="O979" s="506"/>
      <c r="P979" s="506"/>
      <c r="Q979" s="506"/>
      <c r="R979" s="506"/>
      <c r="S979" s="506"/>
      <c r="T979" s="506"/>
      <c r="U979" s="506"/>
      <c r="V979" s="506"/>
      <c r="W979" s="506"/>
      <c r="X979" s="506"/>
      <c r="Y979" s="506"/>
      <c r="Z979" s="506"/>
      <c r="AA979" s="506"/>
      <c r="AB979" s="506"/>
      <c r="AC979" s="506"/>
      <c r="AD979" s="506"/>
      <c r="AE979" s="506"/>
    </row>
    <row r="980" ht="16.5" customHeight="1">
      <c r="A980" s="506"/>
      <c r="B980" s="506"/>
      <c r="C980" s="506"/>
      <c r="D980" s="506"/>
      <c r="E980" s="506"/>
      <c r="F980" s="506"/>
      <c r="G980" s="506"/>
      <c r="H980" s="506"/>
      <c r="I980" s="506"/>
      <c r="J980" s="506"/>
      <c r="K980" s="506"/>
      <c r="L980" s="506"/>
      <c r="M980" s="506"/>
      <c r="N980" s="506"/>
      <c r="O980" s="506"/>
      <c r="P980" s="506"/>
      <c r="Q980" s="506"/>
      <c r="R980" s="506"/>
      <c r="S980" s="506"/>
      <c r="T980" s="506"/>
      <c r="U980" s="506"/>
      <c r="V980" s="506"/>
      <c r="W980" s="506"/>
      <c r="X980" s="506"/>
      <c r="Y980" s="506"/>
      <c r="Z980" s="506"/>
      <c r="AA980" s="506"/>
      <c r="AB980" s="506"/>
      <c r="AC980" s="506"/>
      <c r="AD980" s="506"/>
      <c r="AE980" s="506"/>
    </row>
    <row r="981" ht="16.5" customHeight="1">
      <c r="A981" s="506"/>
      <c r="B981" s="506"/>
      <c r="C981" s="506"/>
      <c r="D981" s="506"/>
      <c r="E981" s="506"/>
      <c r="F981" s="506"/>
      <c r="G981" s="506"/>
      <c r="H981" s="506"/>
      <c r="I981" s="506"/>
      <c r="J981" s="506"/>
      <c r="K981" s="506"/>
      <c r="L981" s="506"/>
      <c r="M981" s="506"/>
      <c r="N981" s="506"/>
      <c r="O981" s="506"/>
      <c r="P981" s="506"/>
      <c r="Q981" s="506"/>
      <c r="R981" s="506"/>
      <c r="S981" s="506"/>
      <c r="T981" s="506"/>
      <c r="U981" s="506"/>
      <c r="V981" s="506"/>
      <c r="W981" s="506"/>
      <c r="X981" s="506"/>
      <c r="Y981" s="506"/>
      <c r="Z981" s="506"/>
      <c r="AA981" s="506"/>
      <c r="AB981" s="506"/>
      <c r="AC981" s="506"/>
      <c r="AD981" s="506"/>
      <c r="AE981" s="506"/>
    </row>
    <row r="982" ht="16.5" customHeight="1">
      <c r="A982" s="506"/>
      <c r="B982" s="506"/>
      <c r="C982" s="506"/>
      <c r="D982" s="506"/>
      <c r="E982" s="506"/>
      <c r="F982" s="506"/>
      <c r="G982" s="506"/>
      <c r="H982" s="506"/>
      <c r="I982" s="506"/>
      <c r="J982" s="506"/>
      <c r="K982" s="506"/>
      <c r="L982" s="506"/>
      <c r="M982" s="506"/>
      <c r="N982" s="506"/>
      <c r="O982" s="506"/>
      <c r="P982" s="506"/>
      <c r="Q982" s="506"/>
      <c r="R982" s="506"/>
      <c r="S982" s="506"/>
      <c r="T982" s="506"/>
      <c r="U982" s="506"/>
      <c r="V982" s="506"/>
      <c r="W982" s="506"/>
      <c r="X982" s="506"/>
      <c r="Y982" s="506"/>
      <c r="Z982" s="506"/>
      <c r="AA982" s="506"/>
      <c r="AB982" s="506"/>
      <c r="AC982" s="506"/>
      <c r="AD982" s="506"/>
      <c r="AE982" s="506"/>
    </row>
    <row r="983" ht="16.5" customHeight="1">
      <c r="A983" s="506"/>
      <c r="B983" s="506"/>
      <c r="C983" s="506"/>
      <c r="D983" s="506"/>
      <c r="E983" s="506"/>
      <c r="F983" s="506"/>
      <c r="G983" s="506"/>
      <c r="H983" s="506"/>
      <c r="I983" s="506"/>
      <c r="J983" s="506"/>
      <c r="K983" s="506"/>
      <c r="L983" s="506"/>
      <c r="M983" s="506"/>
      <c r="N983" s="506"/>
      <c r="O983" s="506"/>
      <c r="P983" s="506"/>
      <c r="Q983" s="506"/>
      <c r="R983" s="506"/>
      <c r="S983" s="506"/>
      <c r="T983" s="506"/>
      <c r="U983" s="506"/>
      <c r="V983" s="506"/>
      <c r="W983" s="506"/>
      <c r="X983" s="506"/>
      <c r="Y983" s="506"/>
      <c r="Z983" s="506"/>
      <c r="AA983" s="506"/>
      <c r="AB983" s="506"/>
      <c r="AC983" s="506"/>
      <c r="AD983" s="506"/>
      <c r="AE983" s="506"/>
    </row>
    <row r="984" ht="16.5" customHeight="1">
      <c r="A984" s="506"/>
      <c r="B984" s="506"/>
      <c r="C984" s="506"/>
      <c r="D984" s="506"/>
      <c r="E984" s="506"/>
      <c r="F984" s="506"/>
      <c r="G984" s="506"/>
      <c r="H984" s="506"/>
      <c r="I984" s="506"/>
      <c r="J984" s="506"/>
      <c r="K984" s="506"/>
      <c r="L984" s="506"/>
      <c r="M984" s="506"/>
      <c r="N984" s="506"/>
      <c r="O984" s="506"/>
      <c r="P984" s="506"/>
      <c r="Q984" s="506"/>
      <c r="R984" s="506"/>
      <c r="S984" s="506"/>
      <c r="T984" s="506"/>
      <c r="U984" s="506"/>
      <c r="V984" s="506"/>
      <c r="W984" s="506"/>
      <c r="X984" s="506"/>
      <c r="Y984" s="506"/>
      <c r="Z984" s="506"/>
      <c r="AA984" s="506"/>
      <c r="AB984" s="506"/>
      <c r="AC984" s="506"/>
      <c r="AD984" s="506"/>
      <c r="AE984" s="506"/>
    </row>
    <row r="985" ht="16.5" customHeight="1">
      <c r="A985" s="506"/>
      <c r="B985" s="506"/>
      <c r="C985" s="506"/>
      <c r="D985" s="506"/>
      <c r="E985" s="506"/>
      <c r="F985" s="506"/>
      <c r="G985" s="506"/>
      <c r="H985" s="506"/>
      <c r="I985" s="506"/>
      <c r="J985" s="506"/>
      <c r="K985" s="506"/>
      <c r="L985" s="506"/>
      <c r="M985" s="506"/>
      <c r="N985" s="506"/>
      <c r="O985" s="506"/>
      <c r="P985" s="506"/>
      <c r="Q985" s="506"/>
      <c r="R985" s="506"/>
      <c r="S985" s="506"/>
      <c r="T985" s="506"/>
      <c r="U985" s="506"/>
      <c r="V985" s="506"/>
      <c r="W985" s="506"/>
      <c r="X985" s="506"/>
      <c r="Y985" s="506"/>
      <c r="Z985" s="506"/>
      <c r="AA985" s="506"/>
      <c r="AB985" s="506"/>
      <c r="AC985" s="506"/>
      <c r="AD985" s="506"/>
      <c r="AE985" s="506"/>
    </row>
    <row r="986" ht="16.5" customHeight="1">
      <c r="A986" s="506"/>
      <c r="B986" s="506"/>
      <c r="C986" s="506"/>
      <c r="D986" s="506"/>
      <c r="E986" s="506"/>
      <c r="F986" s="506"/>
      <c r="G986" s="506"/>
      <c r="H986" s="506"/>
      <c r="I986" s="506"/>
      <c r="J986" s="506"/>
      <c r="K986" s="506"/>
      <c r="L986" s="506"/>
      <c r="M986" s="506"/>
      <c r="N986" s="506"/>
      <c r="O986" s="506"/>
      <c r="P986" s="506"/>
      <c r="Q986" s="506"/>
      <c r="R986" s="506"/>
      <c r="S986" s="506"/>
      <c r="T986" s="506"/>
      <c r="U986" s="506"/>
      <c r="V986" s="506"/>
      <c r="W986" s="506"/>
      <c r="X986" s="506"/>
      <c r="Y986" s="506"/>
      <c r="Z986" s="506"/>
      <c r="AA986" s="506"/>
      <c r="AB986" s="506"/>
      <c r="AC986" s="506"/>
      <c r="AD986" s="506"/>
      <c r="AE986" s="506"/>
    </row>
    <row r="987" ht="16.5" customHeight="1">
      <c r="A987" s="506"/>
      <c r="B987" s="506"/>
      <c r="C987" s="506"/>
      <c r="D987" s="506"/>
      <c r="E987" s="506"/>
      <c r="F987" s="506"/>
      <c r="G987" s="506"/>
      <c r="H987" s="506"/>
      <c r="I987" s="506"/>
      <c r="J987" s="506"/>
      <c r="K987" s="506"/>
      <c r="L987" s="506"/>
      <c r="M987" s="506"/>
      <c r="N987" s="506"/>
      <c r="O987" s="506"/>
      <c r="P987" s="506"/>
      <c r="Q987" s="506"/>
      <c r="R987" s="506"/>
      <c r="S987" s="506"/>
      <c r="T987" s="506"/>
      <c r="U987" s="506"/>
      <c r="V987" s="506"/>
      <c r="W987" s="506"/>
      <c r="X987" s="506"/>
      <c r="Y987" s="506"/>
      <c r="Z987" s="506"/>
      <c r="AA987" s="506"/>
      <c r="AB987" s="506"/>
      <c r="AC987" s="506"/>
      <c r="AD987" s="506"/>
      <c r="AE987" s="506"/>
    </row>
    <row r="988" ht="16.5" customHeight="1">
      <c r="A988" s="506"/>
      <c r="B988" s="506"/>
      <c r="C988" s="506"/>
      <c r="D988" s="506"/>
      <c r="E988" s="506"/>
      <c r="F988" s="506"/>
      <c r="G988" s="506"/>
      <c r="H988" s="506"/>
      <c r="I988" s="506"/>
      <c r="J988" s="506"/>
      <c r="K988" s="506"/>
      <c r="L988" s="506"/>
      <c r="M988" s="506"/>
      <c r="N988" s="506"/>
      <c r="O988" s="506"/>
      <c r="P988" s="506"/>
      <c r="Q988" s="506"/>
      <c r="R988" s="506"/>
      <c r="S988" s="506"/>
      <c r="T988" s="506"/>
      <c r="U988" s="506"/>
      <c r="V988" s="506"/>
      <c r="W988" s="506"/>
      <c r="X988" s="506"/>
      <c r="Y988" s="506"/>
      <c r="Z988" s="506"/>
      <c r="AA988" s="506"/>
      <c r="AB988" s="506"/>
      <c r="AC988" s="506"/>
      <c r="AD988" s="506"/>
      <c r="AE988" s="506"/>
    </row>
    <row r="989" ht="16.5" customHeight="1">
      <c r="A989" s="506"/>
      <c r="B989" s="506"/>
      <c r="C989" s="506"/>
      <c r="D989" s="506"/>
      <c r="E989" s="506"/>
      <c r="F989" s="506"/>
      <c r="G989" s="506"/>
      <c r="H989" s="506"/>
      <c r="I989" s="506"/>
      <c r="J989" s="506"/>
      <c r="K989" s="506"/>
      <c r="L989" s="506"/>
      <c r="M989" s="506"/>
      <c r="N989" s="506"/>
      <c r="O989" s="506"/>
      <c r="P989" s="506"/>
      <c r="Q989" s="506"/>
      <c r="R989" s="506"/>
      <c r="S989" s="506"/>
      <c r="T989" s="506"/>
      <c r="U989" s="506"/>
      <c r="V989" s="506"/>
      <c r="W989" s="506"/>
      <c r="X989" s="506"/>
      <c r="Y989" s="506"/>
      <c r="Z989" s="506"/>
      <c r="AA989" s="506"/>
      <c r="AB989" s="506"/>
      <c r="AC989" s="506"/>
      <c r="AD989" s="506"/>
      <c r="AE989" s="506"/>
    </row>
    <row r="990" ht="16.5" customHeight="1">
      <c r="A990" s="506"/>
      <c r="B990" s="506"/>
      <c r="C990" s="506"/>
      <c r="D990" s="506"/>
      <c r="E990" s="506"/>
      <c r="F990" s="506"/>
      <c r="G990" s="506"/>
      <c r="H990" s="506"/>
      <c r="I990" s="506"/>
      <c r="J990" s="506"/>
      <c r="K990" s="506"/>
      <c r="L990" s="506"/>
      <c r="M990" s="506"/>
      <c r="N990" s="506"/>
      <c r="O990" s="506"/>
      <c r="P990" s="506"/>
      <c r="Q990" s="506"/>
      <c r="R990" s="506"/>
      <c r="S990" s="506"/>
      <c r="T990" s="506"/>
      <c r="U990" s="506"/>
      <c r="V990" s="506"/>
      <c r="W990" s="506"/>
      <c r="X990" s="506"/>
      <c r="Y990" s="506"/>
      <c r="Z990" s="506"/>
      <c r="AA990" s="506"/>
      <c r="AB990" s="506"/>
      <c r="AC990" s="506"/>
      <c r="AD990" s="506"/>
      <c r="AE990" s="506"/>
    </row>
    <row r="991" ht="16.5" customHeight="1">
      <c r="A991" s="506"/>
      <c r="B991" s="506"/>
      <c r="C991" s="506"/>
      <c r="D991" s="506"/>
      <c r="E991" s="506"/>
      <c r="F991" s="506"/>
      <c r="G991" s="506"/>
      <c r="H991" s="506"/>
      <c r="I991" s="506"/>
      <c r="J991" s="506"/>
      <c r="K991" s="506"/>
      <c r="L991" s="506"/>
      <c r="M991" s="506"/>
      <c r="N991" s="506"/>
      <c r="O991" s="506"/>
      <c r="P991" s="506"/>
      <c r="Q991" s="506"/>
      <c r="R991" s="506"/>
      <c r="S991" s="506"/>
      <c r="T991" s="506"/>
      <c r="U991" s="506"/>
      <c r="V991" s="506"/>
      <c r="W991" s="506"/>
      <c r="X991" s="506"/>
      <c r="Y991" s="506"/>
      <c r="Z991" s="506"/>
      <c r="AA991" s="506"/>
      <c r="AB991" s="506"/>
      <c r="AC991" s="506"/>
      <c r="AD991" s="506"/>
      <c r="AE991" s="506"/>
    </row>
    <row r="992" ht="16.5" customHeight="1">
      <c r="A992" s="506"/>
      <c r="B992" s="506"/>
      <c r="C992" s="506"/>
      <c r="D992" s="506"/>
      <c r="E992" s="506"/>
      <c r="F992" s="506"/>
      <c r="G992" s="506"/>
      <c r="H992" s="506"/>
      <c r="I992" s="506"/>
      <c r="J992" s="506"/>
      <c r="K992" s="506"/>
      <c r="L992" s="506"/>
      <c r="M992" s="506"/>
      <c r="N992" s="506"/>
      <c r="O992" s="506"/>
      <c r="P992" s="506"/>
      <c r="Q992" s="506"/>
      <c r="R992" s="506"/>
      <c r="S992" s="506"/>
      <c r="T992" s="506"/>
      <c r="U992" s="506"/>
      <c r="V992" s="506"/>
      <c r="W992" s="506"/>
      <c r="X992" s="506"/>
      <c r="Y992" s="506"/>
      <c r="Z992" s="506"/>
      <c r="AA992" s="506"/>
      <c r="AB992" s="506"/>
      <c r="AC992" s="506"/>
      <c r="AD992" s="506"/>
      <c r="AE992" s="506"/>
    </row>
    <row r="993" ht="16.5" customHeight="1">
      <c r="A993" s="506"/>
      <c r="B993" s="506"/>
      <c r="C993" s="506"/>
      <c r="D993" s="506"/>
      <c r="E993" s="506"/>
      <c r="F993" s="506"/>
      <c r="G993" s="506"/>
      <c r="H993" s="506"/>
      <c r="I993" s="506"/>
      <c r="J993" s="506"/>
      <c r="K993" s="506"/>
      <c r="L993" s="506"/>
      <c r="M993" s="506"/>
      <c r="N993" s="506"/>
      <c r="O993" s="506"/>
      <c r="P993" s="506"/>
      <c r="Q993" s="506"/>
      <c r="R993" s="506"/>
      <c r="S993" s="506"/>
      <c r="T993" s="506"/>
      <c r="U993" s="506"/>
      <c r="V993" s="506"/>
      <c r="W993" s="506"/>
      <c r="X993" s="506"/>
      <c r="Y993" s="506"/>
      <c r="Z993" s="506"/>
      <c r="AA993" s="506"/>
      <c r="AB993" s="506"/>
      <c r="AC993" s="506"/>
      <c r="AD993" s="506"/>
      <c r="AE993" s="506"/>
    </row>
    <row r="994" ht="16.5" customHeight="1">
      <c r="A994" s="506"/>
      <c r="B994" s="506"/>
      <c r="C994" s="506"/>
      <c r="D994" s="506"/>
      <c r="E994" s="506"/>
      <c r="F994" s="506"/>
      <c r="G994" s="506"/>
      <c r="H994" s="506"/>
      <c r="I994" s="506"/>
      <c r="J994" s="506"/>
      <c r="K994" s="506"/>
      <c r="L994" s="506"/>
      <c r="M994" s="506"/>
      <c r="N994" s="506"/>
      <c r="O994" s="506"/>
      <c r="P994" s="506"/>
      <c r="Q994" s="506"/>
      <c r="R994" s="506"/>
      <c r="S994" s="506"/>
      <c r="T994" s="506"/>
      <c r="U994" s="506"/>
      <c r="V994" s="506"/>
      <c r="W994" s="506"/>
      <c r="X994" s="506"/>
      <c r="Y994" s="506"/>
      <c r="Z994" s="506"/>
      <c r="AA994" s="506"/>
      <c r="AB994" s="506"/>
      <c r="AC994" s="506"/>
      <c r="AD994" s="506"/>
      <c r="AE994" s="506"/>
    </row>
    <row r="995" ht="16.5" customHeight="1">
      <c r="A995" s="506"/>
      <c r="B995" s="506"/>
      <c r="C995" s="506"/>
      <c r="D995" s="506"/>
      <c r="E995" s="506"/>
      <c r="F995" s="506"/>
      <c r="G995" s="506"/>
      <c r="H995" s="506"/>
      <c r="I995" s="506"/>
      <c r="J995" s="506"/>
      <c r="K995" s="506"/>
      <c r="L995" s="506"/>
      <c r="M995" s="506"/>
      <c r="N995" s="506"/>
      <c r="O995" s="506"/>
      <c r="P995" s="506"/>
      <c r="Q995" s="506"/>
      <c r="R995" s="506"/>
      <c r="S995" s="506"/>
      <c r="T995" s="506"/>
      <c r="U995" s="506"/>
      <c r="V995" s="506"/>
      <c r="W995" s="506"/>
      <c r="X995" s="506"/>
      <c r="Y995" s="506"/>
      <c r="Z995" s="506"/>
      <c r="AA995" s="506"/>
      <c r="AB995" s="506"/>
      <c r="AC995" s="506"/>
      <c r="AD995" s="506"/>
      <c r="AE995" s="506"/>
    </row>
    <row r="996" ht="16.5" customHeight="1">
      <c r="A996" s="506"/>
      <c r="B996" s="506"/>
      <c r="C996" s="506"/>
      <c r="D996" s="506"/>
      <c r="E996" s="506"/>
      <c r="F996" s="506"/>
      <c r="G996" s="506"/>
      <c r="H996" s="506"/>
      <c r="I996" s="506"/>
      <c r="J996" s="506"/>
      <c r="K996" s="506"/>
      <c r="L996" s="506"/>
      <c r="M996" s="506"/>
      <c r="N996" s="506"/>
      <c r="O996" s="506"/>
      <c r="P996" s="506"/>
      <c r="Q996" s="506"/>
      <c r="R996" s="506"/>
      <c r="S996" s="506"/>
      <c r="T996" s="506"/>
      <c r="U996" s="506"/>
      <c r="V996" s="506"/>
      <c r="W996" s="506"/>
      <c r="X996" s="506"/>
      <c r="Y996" s="506"/>
      <c r="Z996" s="506"/>
      <c r="AA996" s="506"/>
      <c r="AB996" s="506"/>
      <c r="AC996" s="506"/>
      <c r="AD996" s="506"/>
      <c r="AE996" s="506"/>
    </row>
    <row r="997" ht="16.5" customHeight="1">
      <c r="A997" s="506"/>
      <c r="B997" s="506"/>
      <c r="C997" s="506"/>
      <c r="D997" s="506"/>
      <c r="E997" s="506"/>
      <c r="F997" s="506"/>
      <c r="G997" s="506"/>
      <c r="H997" s="506"/>
      <c r="I997" s="506"/>
      <c r="J997" s="506"/>
      <c r="K997" s="506"/>
      <c r="L997" s="506"/>
      <c r="M997" s="506"/>
      <c r="N997" s="506"/>
      <c r="O997" s="506"/>
      <c r="P997" s="506"/>
      <c r="Q997" s="506"/>
      <c r="R997" s="506"/>
      <c r="S997" s="506"/>
      <c r="T997" s="506"/>
      <c r="U997" s="506"/>
      <c r="V997" s="506"/>
      <c r="W997" s="506"/>
      <c r="X997" s="506"/>
      <c r="Y997" s="506"/>
      <c r="Z997" s="506"/>
      <c r="AA997" s="506"/>
      <c r="AB997" s="506"/>
      <c r="AC997" s="506"/>
      <c r="AD997" s="506"/>
      <c r="AE997" s="506"/>
    </row>
    <row r="998" ht="16.5" customHeight="1">
      <c r="A998" s="506"/>
      <c r="B998" s="506"/>
      <c r="C998" s="506"/>
      <c r="D998" s="506"/>
      <c r="E998" s="506"/>
      <c r="F998" s="506"/>
      <c r="G998" s="506"/>
      <c r="H998" s="506"/>
      <c r="I998" s="506"/>
      <c r="J998" s="506"/>
      <c r="K998" s="506"/>
      <c r="L998" s="506"/>
      <c r="M998" s="506"/>
      <c r="N998" s="506"/>
      <c r="O998" s="506"/>
      <c r="P998" s="506"/>
      <c r="Q998" s="506"/>
      <c r="R998" s="506"/>
      <c r="S998" s="506"/>
      <c r="T998" s="506"/>
      <c r="U998" s="506"/>
      <c r="V998" s="506"/>
      <c r="W998" s="506"/>
      <c r="X998" s="506"/>
      <c r="Y998" s="506"/>
      <c r="Z998" s="506"/>
      <c r="AA998" s="506"/>
      <c r="AB998" s="506"/>
      <c r="AC998" s="506"/>
      <c r="AD998" s="506"/>
      <c r="AE998" s="506"/>
    </row>
    <row r="999" ht="16.5" customHeight="1">
      <c r="A999" s="506"/>
      <c r="B999" s="506"/>
      <c r="C999" s="506"/>
      <c r="D999" s="506"/>
      <c r="E999" s="506"/>
      <c r="F999" s="506"/>
      <c r="G999" s="506"/>
      <c r="H999" s="506"/>
      <c r="I999" s="506"/>
      <c r="J999" s="506"/>
      <c r="K999" s="506"/>
      <c r="L999" s="506"/>
      <c r="M999" s="506"/>
      <c r="N999" s="506"/>
      <c r="O999" s="506"/>
      <c r="P999" s="506"/>
      <c r="Q999" s="506"/>
      <c r="R999" s="506"/>
      <c r="S999" s="506"/>
      <c r="T999" s="506"/>
      <c r="U999" s="506"/>
      <c r="V999" s="506"/>
      <c r="W999" s="506"/>
      <c r="X999" s="506"/>
      <c r="Y999" s="506"/>
      <c r="Z999" s="506"/>
      <c r="AA999" s="506"/>
      <c r="AB999" s="506"/>
      <c r="AC999" s="506"/>
      <c r="AD999" s="506"/>
      <c r="AE999" s="506"/>
    </row>
    <row r="1000" ht="16.5" customHeight="1">
      <c r="A1000" s="506"/>
      <c r="B1000" s="506"/>
      <c r="C1000" s="506"/>
      <c r="D1000" s="506"/>
      <c r="E1000" s="506"/>
      <c r="F1000" s="506"/>
      <c r="G1000" s="506"/>
      <c r="H1000" s="506"/>
      <c r="I1000" s="506"/>
      <c r="J1000" s="506"/>
      <c r="K1000" s="506"/>
      <c r="L1000" s="506"/>
      <c r="M1000" s="506"/>
      <c r="N1000" s="506"/>
      <c r="O1000" s="506"/>
      <c r="P1000" s="506"/>
      <c r="Q1000" s="506"/>
      <c r="R1000" s="506"/>
      <c r="S1000" s="506"/>
      <c r="T1000" s="506"/>
      <c r="U1000" s="506"/>
      <c r="V1000" s="506"/>
      <c r="W1000" s="506"/>
      <c r="X1000" s="506"/>
      <c r="Y1000" s="506"/>
      <c r="Z1000" s="506"/>
      <c r="AA1000" s="506"/>
      <c r="AB1000" s="506"/>
      <c r="AC1000" s="506"/>
      <c r="AD1000" s="506"/>
      <c r="AE1000" s="506"/>
    </row>
  </sheetData>
  <mergeCells count="10">
    <mergeCell ref="C80:E80"/>
    <mergeCell ref="G80:H80"/>
    <mergeCell ref="A1:E2"/>
    <mergeCell ref="G1:K2"/>
    <mergeCell ref="B77:C77"/>
    <mergeCell ref="H77:I77"/>
    <mergeCell ref="C78:D78"/>
    <mergeCell ref="I78:J78"/>
    <mergeCell ref="A80:B80"/>
    <mergeCell ref="I80:K80"/>
  </mergeCells>
  <printOptions horizontalCentered="1" verticalCentered="1"/>
  <pageMargins bottom="0.138194444444444" footer="0.0" header="0.0" left="0.447916666666667" right="0.448611111111111" top="0.177777777777778"/>
  <pageSetup paperSize="9" scale="71" orientation="portrait" pageOrder="overThenDown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5.71"/>
    <col customWidth="1" min="2" max="2" width="38.0"/>
    <col customWidth="1" min="3" max="3" width="25.71"/>
    <col customWidth="1" min="4" max="4" width="35.71"/>
    <col customWidth="1" min="5" max="5" width="23.0"/>
    <col customWidth="1" min="6" max="6" width="12.0"/>
    <col customWidth="1" min="7" max="7" width="49.14"/>
    <col customWidth="1" min="8" max="8" width="22.14"/>
    <col customWidth="1" min="9" max="9" width="14.14"/>
    <col customWidth="1" min="10" max="10" width="20.0"/>
    <col customWidth="1" min="11" max="30" width="12.0"/>
  </cols>
  <sheetData>
    <row r="1" ht="12.75" customHeight="1">
      <c r="A1" s="524" t="s">
        <v>711</v>
      </c>
      <c r="B1" s="265"/>
      <c r="C1" s="265"/>
      <c r="D1" s="266"/>
      <c r="E1" s="448"/>
      <c r="F1" s="525" t="str">
        <f>A1</f>
        <v>PAGAMENTO TAXA CONDOMÍNIOS ISOLADOS JULHO PARA O BP DE AGOSTO 2024</v>
      </c>
      <c r="G1" s="265"/>
      <c r="H1" s="265"/>
      <c r="I1" s="265"/>
      <c r="J1" s="266"/>
      <c r="K1" s="448"/>
      <c r="L1" s="448"/>
      <c r="M1" s="448"/>
      <c r="N1" s="448"/>
      <c r="O1" s="448"/>
      <c r="P1" s="448"/>
      <c r="Q1" s="448"/>
      <c r="R1" s="448"/>
      <c r="S1" s="448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</row>
    <row r="2" ht="12.75" customHeight="1">
      <c r="A2" s="267"/>
      <c r="B2" s="268"/>
      <c r="C2" s="268"/>
      <c r="D2" s="269"/>
      <c r="E2" s="448"/>
      <c r="F2" s="267"/>
      <c r="G2" s="268"/>
      <c r="H2" s="268"/>
      <c r="I2" s="268"/>
      <c r="J2" s="269"/>
      <c r="K2" s="448"/>
      <c r="L2" s="448"/>
      <c r="M2" s="448"/>
      <c r="N2" s="448"/>
      <c r="O2" s="448"/>
      <c r="P2" s="448"/>
      <c r="Q2" s="448"/>
      <c r="R2" s="448"/>
      <c r="S2" s="448"/>
      <c r="T2" s="448"/>
      <c r="U2" s="448"/>
      <c r="V2" s="448"/>
      <c r="W2" s="448"/>
      <c r="X2" s="448"/>
      <c r="Y2" s="448"/>
      <c r="Z2" s="448"/>
      <c r="AA2" s="448"/>
      <c r="AB2" s="448"/>
      <c r="AC2" s="448"/>
      <c r="AD2" s="448"/>
    </row>
    <row r="3" ht="12.75" customHeight="1">
      <c r="A3" s="526"/>
      <c r="B3" s="527" t="s">
        <v>337</v>
      </c>
      <c r="C3" s="527" t="s">
        <v>561</v>
      </c>
      <c r="D3" s="527" t="s">
        <v>562</v>
      </c>
      <c r="E3" s="448"/>
      <c r="F3" s="527"/>
      <c r="G3" s="527" t="s">
        <v>337</v>
      </c>
      <c r="H3" s="527" t="s">
        <v>561</v>
      </c>
      <c r="I3" s="527" t="s">
        <v>562</v>
      </c>
      <c r="J3" s="527" t="s">
        <v>372</v>
      </c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448"/>
      <c r="Z3" s="448"/>
      <c r="AA3" s="448"/>
      <c r="AB3" s="448"/>
      <c r="AC3" s="448"/>
      <c r="AD3" s="448"/>
    </row>
    <row r="4" ht="13.5" customHeight="1">
      <c r="A4" s="528">
        <v>1.0</v>
      </c>
      <c r="B4" s="529" t="s">
        <v>630</v>
      </c>
      <c r="C4" s="530">
        <f>745.53-119.11</f>
        <v>626.42</v>
      </c>
      <c r="D4" s="531">
        <v>45483.0</v>
      </c>
      <c r="E4" s="532"/>
      <c r="F4" s="528">
        <v>1.0</v>
      </c>
      <c r="G4" s="528" t="str">
        <f t="shared" ref="G4:I4" si="1">B4</f>
        <v>QI 31 BLOCO 9 Aptº 401</v>
      </c>
      <c r="H4" s="533">
        <f t="shared" si="1"/>
        <v>626.42</v>
      </c>
      <c r="I4" s="534">
        <f t="shared" si="1"/>
        <v>45483</v>
      </c>
      <c r="J4" s="535"/>
      <c r="K4" s="448"/>
      <c r="L4" s="448"/>
      <c r="M4" s="448"/>
      <c r="N4" s="448"/>
      <c r="O4" s="448"/>
      <c r="P4" s="448"/>
      <c r="Q4" s="448"/>
      <c r="R4" s="448"/>
      <c r="S4" s="448"/>
      <c r="T4" s="448"/>
      <c r="U4" s="448"/>
      <c r="V4" s="448"/>
      <c r="W4" s="448"/>
      <c r="X4" s="448"/>
      <c r="Y4" s="448"/>
      <c r="Z4" s="448"/>
      <c r="AA4" s="448"/>
      <c r="AB4" s="448"/>
      <c r="AC4" s="448"/>
      <c r="AD4" s="448"/>
    </row>
    <row r="5" ht="13.5" customHeight="1">
      <c r="A5" s="528">
        <v>2.0</v>
      </c>
      <c r="B5" s="529" t="s">
        <v>631</v>
      </c>
      <c r="C5" s="530">
        <v>450.0</v>
      </c>
      <c r="D5" s="531">
        <v>45480.0</v>
      </c>
      <c r="E5" s="532"/>
      <c r="F5" s="528">
        <v>2.0</v>
      </c>
      <c r="G5" s="528" t="str">
        <f t="shared" ref="G5:I5" si="2">B5</f>
        <v>SHCES 1109 BLOCO A Aptº 204</v>
      </c>
      <c r="H5" s="533">
        <f t="shared" si="2"/>
        <v>450</v>
      </c>
      <c r="I5" s="534">
        <f t="shared" si="2"/>
        <v>45480</v>
      </c>
      <c r="J5" s="535"/>
      <c r="K5" s="448"/>
      <c r="L5" s="448"/>
      <c r="M5" s="448"/>
      <c r="N5" s="448"/>
      <c r="O5" s="448"/>
      <c r="P5" s="448"/>
      <c r="Q5" s="448"/>
      <c r="R5" s="448"/>
      <c r="S5" s="448"/>
      <c r="T5" s="448"/>
      <c r="U5" s="448"/>
      <c r="V5" s="448"/>
      <c r="W5" s="448"/>
      <c r="X5" s="448"/>
      <c r="Y5" s="448"/>
      <c r="Z5" s="448"/>
      <c r="AA5" s="448"/>
      <c r="AB5" s="448"/>
      <c r="AC5" s="448"/>
      <c r="AD5" s="448"/>
    </row>
    <row r="6" ht="13.5" customHeight="1">
      <c r="A6" s="528">
        <v>3.0</v>
      </c>
      <c r="B6" s="529" t="s">
        <v>632</v>
      </c>
      <c r="C6" s="530">
        <f>510-30</f>
        <v>480</v>
      </c>
      <c r="D6" s="531">
        <v>45481.0</v>
      </c>
      <c r="E6" s="532"/>
      <c r="F6" s="528">
        <v>3.0</v>
      </c>
      <c r="G6" s="528" t="str">
        <f t="shared" ref="G6:I6" si="3">B6</f>
        <v>SHCES 1209 BLOCO G Aptº 304</v>
      </c>
      <c r="H6" s="533">
        <f t="shared" si="3"/>
        <v>480</v>
      </c>
      <c r="I6" s="534">
        <f t="shared" si="3"/>
        <v>45481</v>
      </c>
      <c r="J6" s="535"/>
      <c r="K6" s="448"/>
      <c r="L6" s="448"/>
      <c r="M6" s="448"/>
      <c r="N6" s="448"/>
      <c r="O6" s="448"/>
      <c r="P6" s="448"/>
      <c r="Q6" s="448"/>
      <c r="R6" s="448"/>
      <c r="S6" s="448"/>
      <c r="T6" s="448"/>
      <c r="U6" s="448"/>
      <c r="V6" s="448"/>
      <c r="W6" s="448"/>
      <c r="X6" s="448"/>
      <c r="Y6" s="448"/>
      <c r="Z6" s="448"/>
      <c r="AA6" s="448"/>
      <c r="AB6" s="448"/>
      <c r="AC6" s="448"/>
      <c r="AD6" s="448"/>
    </row>
    <row r="7" ht="13.5" customHeight="1">
      <c r="A7" s="528">
        <v>4.0</v>
      </c>
      <c r="B7" s="529" t="s">
        <v>633</v>
      </c>
      <c r="C7" s="530">
        <v>450.0</v>
      </c>
      <c r="D7" s="531">
        <v>45483.0</v>
      </c>
      <c r="E7" s="532"/>
      <c r="F7" s="528">
        <v>4.0</v>
      </c>
      <c r="G7" s="528" t="str">
        <f t="shared" ref="G7:I7" si="4">B7</f>
        <v>SHCES 1303 BLOCO B Aptº 403</v>
      </c>
      <c r="H7" s="533">
        <f t="shared" si="4"/>
        <v>450</v>
      </c>
      <c r="I7" s="534">
        <f t="shared" si="4"/>
        <v>45483</v>
      </c>
      <c r="J7" s="535"/>
      <c r="K7" s="448"/>
      <c r="L7" s="448"/>
      <c r="M7" s="448"/>
      <c r="N7" s="448"/>
      <c r="O7" s="448"/>
      <c r="P7" s="448"/>
      <c r="Q7" s="448"/>
      <c r="R7" s="448"/>
      <c r="S7" s="448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</row>
    <row r="8" ht="13.5" customHeight="1">
      <c r="A8" s="528">
        <v>5.0</v>
      </c>
      <c r="B8" s="529" t="s">
        <v>634</v>
      </c>
      <c r="C8" s="530">
        <f>689.7-120</f>
        <v>569.7</v>
      </c>
      <c r="D8" s="531">
        <v>45485.0</v>
      </c>
      <c r="E8" s="532"/>
      <c r="F8" s="528">
        <v>5.0</v>
      </c>
      <c r="G8" s="528" t="str">
        <f t="shared" ref="G8:I8" si="5">B8</f>
        <v>SHCES 913 BLOCO E Aptº 303</v>
      </c>
      <c r="H8" s="533">
        <f t="shared" si="5"/>
        <v>569.7</v>
      </c>
      <c r="I8" s="534">
        <f t="shared" si="5"/>
        <v>45485</v>
      </c>
      <c r="J8" s="535"/>
      <c r="K8" s="448"/>
      <c r="L8" s="448"/>
      <c r="M8" s="448"/>
      <c r="N8" s="448"/>
      <c r="O8" s="448"/>
      <c r="P8" s="448"/>
      <c r="Q8" s="448"/>
      <c r="R8" s="448"/>
      <c r="S8" s="448"/>
      <c r="T8" s="448"/>
      <c r="U8" s="448"/>
      <c r="V8" s="448"/>
      <c r="W8" s="448"/>
      <c r="X8" s="448"/>
      <c r="Y8" s="448"/>
      <c r="Z8" s="448"/>
      <c r="AA8" s="448"/>
      <c r="AB8" s="448"/>
      <c r="AC8" s="448"/>
      <c r="AD8" s="448"/>
    </row>
    <row r="9" ht="13.5" customHeight="1">
      <c r="A9" s="528">
        <v>6.0</v>
      </c>
      <c r="B9" s="529" t="s">
        <v>635</v>
      </c>
      <c r="C9" s="530">
        <f>675-75</f>
        <v>600</v>
      </c>
      <c r="D9" s="531">
        <v>45478.0</v>
      </c>
      <c r="E9" s="532"/>
      <c r="F9" s="528">
        <v>6.0</v>
      </c>
      <c r="G9" s="528" t="str">
        <f t="shared" ref="G9:I9" si="6">B9</f>
        <v>SHCGN 715 BLOCO P Aptº 204</v>
      </c>
      <c r="H9" s="533">
        <f t="shared" si="6"/>
        <v>600</v>
      </c>
      <c r="I9" s="534">
        <f t="shared" si="6"/>
        <v>45478</v>
      </c>
      <c r="J9" s="535"/>
      <c r="K9" s="448"/>
      <c r="L9" s="448"/>
      <c r="M9" s="448"/>
      <c r="N9" s="448"/>
      <c r="O9" s="448"/>
      <c r="P9" s="448"/>
      <c r="Q9" s="448"/>
      <c r="R9" s="448"/>
      <c r="S9" s="448"/>
      <c r="T9" s="448"/>
      <c r="U9" s="448"/>
      <c r="V9" s="448"/>
      <c r="W9" s="448"/>
      <c r="X9" s="448"/>
      <c r="Y9" s="448"/>
      <c r="Z9" s="448"/>
      <c r="AA9" s="448"/>
      <c r="AB9" s="448"/>
      <c r="AC9" s="448"/>
      <c r="AD9" s="448"/>
    </row>
    <row r="10" ht="13.5" customHeight="1">
      <c r="A10" s="528">
        <v>7.0</v>
      </c>
      <c r="B10" s="529" t="s">
        <v>636</v>
      </c>
      <c r="C10" s="530">
        <f t="shared" ref="C10:C11" si="8">886.16-147.37</f>
        <v>738.79</v>
      </c>
      <c r="D10" s="531">
        <v>45453.0</v>
      </c>
      <c r="E10" s="532"/>
      <c r="F10" s="528">
        <v>7.0</v>
      </c>
      <c r="G10" s="528" t="str">
        <f t="shared" ref="G10:I10" si="7">B10</f>
        <v>SHCGN 716 BLOCO A Aptº 111</v>
      </c>
      <c r="H10" s="533">
        <f t="shared" si="7"/>
        <v>738.79</v>
      </c>
      <c r="I10" s="534">
        <f t="shared" si="7"/>
        <v>45453</v>
      </c>
      <c r="J10" s="535"/>
      <c r="K10" s="448"/>
      <c r="L10" s="448"/>
      <c r="M10" s="448"/>
      <c r="N10" s="448"/>
      <c r="O10" s="448"/>
      <c r="P10" s="448"/>
      <c r="Q10" s="448"/>
      <c r="R10" s="448"/>
      <c r="S10" s="448"/>
      <c r="T10" s="448"/>
      <c r="U10" s="448"/>
      <c r="V10" s="448"/>
      <c r="W10" s="448"/>
      <c r="X10" s="448"/>
      <c r="Y10" s="448"/>
      <c r="Z10" s="448"/>
      <c r="AA10" s="448"/>
      <c r="AB10" s="448"/>
      <c r="AC10" s="448"/>
      <c r="AD10" s="448"/>
    </row>
    <row r="11" ht="13.5" customHeight="1">
      <c r="A11" s="528">
        <v>8.0</v>
      </c>
      <c r="B11" s="529" t="s">
        <v>637</v>
      </c>
      <c r="C11" s="530">
        <f t="shared" si="8"/>
        <v>738.79</v>
      </c>
      <c r="D11" s="531">
        <v>45483.0</v>
      </c>
      <c r="E11" s="532"/>
      <c r="F11" s="528">
        <v>8.0</v>
      </c>
      <c r="G11" s="528" t="str">
        <f t="shared" ref="G11:I11" si="9">B11</f>
        <v>SHCGN 716 BLOCO A Aptº 509</v>
      </c>
      <c r="H11" s="533">
        <f t="shared" si="9"/>
        <v>738.79</v>
      </c>
      <c r="I11" s="534">
        <f t="shared" si="9"/>
        <v>45483</v>
      </c>
      <c r="J11" s="535"/>
      <c r="K11" s="448"/>
      <c r="L11" s="448"/>
      <c r="M11" s="448"/>
      <c r="N11" s="448"/>
      <c r="O11" s="448"/>
      <c r="P11" s="448"/>
      <c r="Q11" s="448"/>
      <c r="R11" s="448"/>
      <c r="S11" s="448"/>
      <c r="T11" s="448"/>
      <c r="U11" s="448"/>
      <c r="V11" s="448"/>
      <c r="W11" s="448"/>
      <c r="X11" s="448"/>
      <c r="Y11" s="448"/>
      <c r="Z11" s="448"/>
      <c r="AA11" s="448"/>
      <c r="AB11" s="448"/>
      <c r="AC11" s="448"/>
      <c r="AD11" s="448"/>
    </row>
    <row r="12" ht="13.5" customHeight="1">
      <c r="A12" s="528">
        <v>9.0</v>
      </c>
      <c r="B12" s="536" t="s">
        <v>638</v>
      </c>
      <c r="C12" s="537">
        <f>1244.8-50</f>
        <v>1194.8</v>
      </c>
      <c r="D12" s="538">
        <v>45478.0</v>
      </c>
      <c r="E12" s="532"/>
      <c r="F12" s="528">
        <v>9.0</v>
      </c>
      <c r="G12" s="528" t="str">
        <f t="shared" ref="G12:I12" si="10">B12</f>
        <v>SQN 105 BLOCO E Aptº 302</v>
      </c>
      <c r="H12" s="533">
        <f t="shared" si="10"/>
        <v>1194.8</v>
      </c>
      <c r="I12" s="534">
        <f t="shared" si="10"/>
        <v>45478</v>
      </c>
      <c r="J12" s="535"/>
      <c r="K12" s="448"/>
      <c r="L12" s="448"/>
      <c r="M12" s="448"/>
      <c r="N12" s="448"/>
      <c r="O12" s="448"/>
      <c r="P12" s="448"/>
      <c r="Q12" s="448"/>
      <c r="R12" s="448"/>
      <c r="S12" s="448"/>
      <c r="T12" s="448"/>
      <c r="U12" s="448"/>
      <c r="V12" s="448"/>
      <c r="W12" s="448"/>
      <c r="X12" s="448"/>
      <c r="Y12" s="448"/>
      <c r="Z12" s="448"/>
      <c r="AA12" s="448"/>
      <c r="AB12" s="448"/>
      <c r="AC12" s="448"/>
      <c r="AD12" s="448"/>
    </row>
    <row r="13" ht="13.5" customHeight="1">
      <c r="A13" s="528">
        <v>10.0</v>
      </c>
      <c r="B13" s="529" t="s">
        <v>639</v>
      </c>
      <c r="C13" s="530">
        <f>942.81-94.28</f>
        <v>848.53</v>
      </c>
      <c r="D13" s="531">
        <v>45481.0</v>
      </c>
      <c r="E13" s="532"/>
      <c r="F13" s="528">
        <v>10.0</v>
      </c>
      <c r="G13" s="528" t="str">
        <f t="shared" ref="G13:I13" si="11">B13</f>
        <v>SQN 105 BLOCO G Aptº 503</v>
      </c>
      <c r="H13" s="533">
        <f t="shared" si="11"/>
        <v>848.53</v>
      </c>
      <c r="I13" s="534">
        <f t="shared" si="11"/>
        <v>45481</v>
      </c>
      <c r="J13" s="535"/>
      <c r="K13" s="448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448"/>
      <c r="X13" s="448"/>
      <c r="Y13" s="448"/>
      <c r="Z13" s="448"/>
      <c r="AA13" s="448"/>
      <c r="AB13" s="448"/>
      <c r="AC13" s="448"/>
      <c r="AD13" s="448"/>
    </row>
    <row r="14" ht="13.5" customHeight="1">
      <c r="A14" s="528">
        <v>11.0</v>
      </c>
      <c r="B14" s="529" t="s">
        <v>640</v>
      </c>
      <c r="C14" s="530">
        <f t="shared" ref="C14:C17" si="13">1164.5-81.52</f>
        <v>1082.98</v>
      </c>
      <c r="D14" s="531">
        <v>45478.0</v>
      </c>
      <c r="E14" s="532"/>
      <c r="F14" s="528">
        <v>11.0</v>
      </c>
      <c r="G14" s="528" t="str">
        <f t="shared" ref="G14:I14" si="12">B14</f>
        <v>SQN 105 BLOCO I Apt 101</v>
      </c>
      <c r="H14" s="533">
        <f t="shared" si="12"/>
        <v>1082.98</v>
      </c>
      <c r="I14" s="534">
        <f t="shared" si="12"/>
        <v>45478</v>
      </c>
      <c r="J14" s="535"/>
      <c r="K14" s="448"/>
      <c r="L14" s="448"/>
      <c r="M14" s="448"/>
      <c r="N14" s="448"/>
      <c r="O14" s="448"/>
      <c r="P14" s="448"/>
      <c r="Q14" s="448"/>
      <c r="R14" s="448"/>
      <c r="S14" s="448"/>
      <c r="T14" s="448"/>
      <c r="U14" s="448"/>
      <c r="V14" s="448"/>
      <c r="W14" s="448"/>
      <c r="X14" s="448"/>
      <c r="Y14" s="448"/>
      <c r="Z14" s="448"/>
      <c r="AA14" s="448"/>
      <c r="AB14" s="448"/>
      <c r="AC14" s="448"/>
      <c r="AD14" s="448"/>
    </row>
    <row r="15" ht="13.5" customHeight="1">
      <c r="A15" s="528">
        <v>12.0</v>
      </c>
      <c r="B15" s="529" t="s">
        <v>641</v>
      </c>
      <c r="C15" s="530">
        <f t="shared" si="13"/>
        <v>1082.98</v>
      </c>
      <c r="D15" s="531">
        <v>45478.0</v>
      </c>
      <c r="E15" s="532"/>
      <c r="F15" s="528">
        <v>12.0</v>
      </c>
      <c r="G15" s="528" t="str">
        <f t="shared" ref="G15:I15" si="14">B15</f>
        <v>SQN 105 BLOCO I Apt 102</v>
      </c>
      <c r="H15" s="533">
        <f t="shared" si="14"/>
        <v>1082.98</v>
      </c>
      <c r="I15" s="534">
        <f t="shared" si="14"/>
        <v>45478</v>
      </c>
      <c r="J15" s="535"/>
      <c r="K15" s="448"/>
      <c r="L15" s="448"/>
      <c r="M15" s="448"/>
      <c r="N15" s="448"/>
      <c r="O15" s="448"/>
      <c r="P15" s="448"/>
      <c r="Q15" s="448"/>
      <c r="R15" s="448"/>
      <c r="S15" s="448"/>
      <c r="T15" s="448"/>
      <c r="U15" s="448"/>
      <c r="V15" s="448"/>
      <c r="W15" s="448"/>
      <c r="X15" s="448"/>
      <c r="Y15" s="448"/>
      <c r="Z15" s="448"/>
      <c r="AA15" s="448"/>
      <c r="AB15" s="448"/>
      <c r="AC15" s="448"/>
      <c r="AD15" s="448"/>
    </row>
    <row r="16" ht="13.5" customHeight="1">
      <c r="A16" s="528">
        <v>13.0</v>
      </c>
      <c r="B16" s="529" t="s">
        <v>642</v>
      </c>
      <c r="C16" s="530">
        <f t="shared" si="13"/>
        <v>1082.98</v>
      </c>
      <c r="D16" s="531">
        <v>45478.0</v>
      </c>
      <c r="E16" s="532"/>
      <c r="F16" s="528">
        <v>13.0</v>
      </c>
      <c r="G16" s="528" t="str">
        <f t="shared" ref="G16:I16" si="15">B16</f>
        <v>SQN 105 BLOCO I Apt 105</v>
      </c>
      <c r="H16" s="533">
        <f t="shared" si="15"/>
        <v>1082.98</v>
      </c>
      <c r="I16" s="534">
        <f t="shared" si="15"/>
        <v>45478</v>
      </c>
      <c r="J16" s="535"/>
      <c r="K16" s="448"/>
      <c r="L16" s="448"/>
      <c r="M16" s="448"/>
      <c r="N16" s="448"/>
      <c r="O16" s="448"/>
      <c r="P16" s="448"/>
      <c r="Q16" s="448"/>
      <c r="R16" s="448"/>
      <c r="S16" s="448"/>
      <c r="T16" s="448"/>
      <c r="U16" s="448"/>
      <c r="V16" s="448"/>
      <c r="W16" s="448"/>
      <c r="X16" s="448"/>
      <c r="Y16" s="448"/>
      <c r="Z16" s="448"/>
      <c r="AA16" s="448"/>
      <c r="AB16" s="448"/>
      <c r="AC16" s="448"/>
      <c r="AD16" s="448"/>
    </row>
    <row r="17" ht="13.5" customHeight="1">
      <c r="A17" s="528">
        <v>14.0</v>
      </c>
      <c r="B17" s="529" t="s">
        <v>643</v>
      </c>
      <c r="C17" s="530">
        <f t="shared" si="13"/>
        <v>1082.98</v>
      </c>
      <c r="D17" s="531">
        <v>45478.0</v>
      </c>
      <c r="E17" s="532"/>
      <c r="F17" s="528">
        <v>14.0</v>
      </c>
      <c r="G17" s="528" t="str">
        <f t="shared" ref="G17:I17" si="16">B17</f>
        <v>SQN 105 BLOCO I Aptº 503</v>
      </c>
      <c r="H17" s="533">
        <f t="shared" si="16"/>
        <v>1082.98</v>
      </c>
      <c r="I17" s="534">
        <f t="shared" si="16"/>
        <v>45478</v>
      </c>
      <c r="J17" s="535"/>
      <c r="K17" s="448"/>
      <c r="L17" s="448"/>
      <c r="M17" s="448"/>
      <c r="N17" s="448"/>
      <c r="O17" s="448"/>
      <c r="P17" s="448"/>
      <c r="Q17" s="448"/>
      <c r="R17" s="448"/>
      <c r="S17" s="448"/>
      <c r="T17" s="448"/>
      <c r="U17" s="448"/>
      <c r="V17" s="448"/>
      <c r="W17" s="448"/>
      <c r="X17" s="448"/>
      <c r="Y17" s="448"/>
      <c r="Z17" s="448"/>
      <c r="AA17" s="448"/>
      <c r="AB17" s="448"/>
      <c r="AC17" s="448"/>
      <c r="AD17" s="448"/>
    </row>
    <row r="18" ht="13.5" customHeight="1">
      <c r="A18" s="528">
        <v>15.0</v>
      </c>
      <c r="B18" s="529" t="s">
        <v>644</v>
      </c>
      <c r="C18" s="530">
        <f>1207.51-80</f>
        <v>1127.51</v>
      </c>
      <c r="D18" s="531">
        <v>45478.0</v>
      </c>
      <c r="E18" s="532"/>
      <c r="F18" s="528">
        <v>15.0</v>
      </c>
      <c r="G18" s="528" t="str">
        <f t="shared" ref="G18:I18" si="17">B18</f>
        <v>SQN 105 BLOCO J Apt 107</v>
      </c>
      <c r="H18" s="533">
        <f t="shared" si="17"/>
        <v>1127.51</v>
      </c>
      <c r="I18" s="534">
        <f t="shared" si="17"/>
        <v>45478</v>
      </c>
      <c r="J18" s="535"/>
      <c r="K18" s="448"/>
      <c r="L18" s="448"/>
      <c r="M18" s="448"/>
      <c r="N18" s="448"/>
      <c r="O18" s="448"/>
      <c r="P18" s="448"/>
      <c r="Q18" s="448"/>
      <c r="R18" s="448"/>
      <c r="S18" s="448"/>
      <c r="T18" s="448"/>
      <c r="U18" s="448"/>
      <c r="V18" s="448"/>
      <c r="W18" s="448"/>
      <c r="X18" s="448"/>
      <c r="Y18" s="448"/>
      <c r="Z18" s="448"/>
      <c r="AA18" s="448"/>
      <c r="AB18" s="448"/>
      <c r="AC18" s="448"/>
      <c r="AD18" s="448"/>
    </row>
    <row r="19" ht="13.5" customHeight="1">
      <c r="A19" s="528">
        <v>16.0</v>
      </c>
      <c r="B19" s="529" t="s">
        <v>645</v>
      </c>
      <c r="C19" s="530">
        <v>1094.0</v>
      </c>
      <c r="D19" s="531">
        <v>45481.0</v>
      </c>
      <c r="E19" s="532"/>
      <c r="F19" s="528">
        <v>16.0</v>
      </c>
      <c r="G19" s="528" t="str">
        <f t="shared" ref="G19:I19" si="18">B19</f>
        <v>SQN 112 BLOCO E Aptº 303</v>
      </c>
      <c r="H19" s="533">
        <f t="shared" si="18"/>
        <v>1094</v>
      </c>
      <c r="I19" s="534">
        <f t="shared" si="18"/>
        <v>45481</v>
      </c>
      <c r="J19" s="535"/>
      <c r="K19" s="448"/>
      <c r="L19" s="448"/>
      <c r="M19" s="448"/>
      <c r="N19" s="448"/>
      <c r="O19" s="448"/>
      <c r="P19" s="448"/>
      <c r="Q19" s="448"/>
      <c r="R19" s="448"/>
      <c r="S19" s="448"/>
      <c r="T19" s="448"/>
      <c r="U19" s="448"/>
      <c r="V19" s="448"/>
      <c r="W19" s="448"/>
      <c r="X19" s="448"/>
      <c r="Y19" s="448"/>
      <c r="Z19" s="448"/>
      <c r="AA19" s="448"/>
      <c r="AB19" s="448"/>
      <c r="AC19" s="448"/>
      <c r="AD19" s="448"/>
    </row>
    <row r="20" ht="13.5" customHeight="1">
      <c r="A20" s="528">
        <v>17.0</v>
      </c>
      <c r="B20" s="529" t="s">
        <v>646</v>
      </c>
      <c r="C20" s="530">
        <f>1231.68-111.97</f>
        <v>1119.71</v>
      </c>
      <c r="D20" s="531">
        <v>45478.0</v>
      </c>
      <c r="E20" s="532"/>
      <c r="F20" s="528">
        <v>17.0</v>
      </c>
      <c r="G20" s="528" t="str">
        <f t="shared" ref="G20:I20" si="19">B20</f>
        <v>SQN 307 BLOCO B Apt 306</v>
      </c>
      <c r="H20" s="533">
        <f t="shared" si="19"/>
        <v>1119.71</v>
      </c>
      <c r="I20" s="534">
        <f t="shared" si="19"/>
        <v>45478</v>
      </c>
      <c r="J20" s="535"/>
      <c r="K20" s="448"/>
      <c r="L20" s="448"/>
      <c r="M20" s="448"/>
      <c r="N20" s="448"/>
      <c r="O20" s="448"/>
      <c r="P20" s="448"/>
      <c r="Q20" s="448"/>
      <c r="R20" s="448"/>
      <c r="S20" s="448"/>
      <c r="T20" s="448"/>
      <c r="U20" s="448"/>
      <c r="V20" s="448"/>
      <c r="W20" s="448"/>
      <c r="X20" s="448"/>
      <c r="Y20" s="448"/>
      <c r="Z20" s="448"/>
      <c r="AA20" s="448"/>
      <c r="AB20" s="448"/>
      <c r="AC20" s="448"/>
      <c r="AD20" s="448"/>
    </row>
    <row r="21" ht="13.5" customHeight="1">
      <c r="A21" s="528">
        <v>18.0</v>
      </c>
      <c r="B21" s="529" t="s">
        <v>647</v>
      </c>
      <c r="C21" s="530">
        <v>955.0</v>
      </c>
      <c r="D21" s="531">
        <v>45478.0</v>
      </c>
      <c r="E21" s="532"/>
      <c r="F21" s="528">
        <v>18.0</v>
      </c>
      <c r="G21" s="528" t="str">
        <f t="shared" ref="G21:I21" si="20">B21</f>
        <v>SQN 307 BLOCO E Aptº 601</v>
      </c>
      <c r="H21" s="533">
        <f t="shared" si="20"/>
        <v>955</v>
      </c>
      <c r="I21" s="534">
        <f t="shared" si="20"/>
        <v>45478</v>
      </c>
      <c r="J21" s="535"/>
      <c r="K21" s="448"/>
      <c r="L21" s="448"/>
      <c r="M21" s="448"/>
      <c r="N21" s="448"/>
      <c r="O21" s="448"/>
      <c r="P21" s="448"/>
      <c r="Q21" s="448"/>
      <c r="R21" s="448"/>
      <c r="S21" s="448"/>
      <c r="T21" s="448"/>
      <c r="U21" s="448"/>
      <c r="V21" s="448"/>
      <c r="W21" s="448"/>
      <c r="X21" s="448"/>
      <c r="Y21" s="448"/>
      <c r="Z21" s="448"/>
      <c r="AA21" s="448"/>
      <c r="AB21" s="448"/>
      <c r="AC21" s="448"/>
      <c r="AD21" s="448"/>
    </row>
    <row r="22" ht="13.5" customHeight="1">
      <c r="A22" s="528">
        <v>19.0</v>
      </c>
      <c r="B22" s="529" t="s">
        <v>648</v>
      </c>
      <c r="C22" s="530">
        <v>1200.0</v>
      </c>
      <c r="D22" s="531">
        <v>45478.0</v>
      </c>
      <c r="E22" s="532"/>
      <c r="F22" s="528">
        <v>19.0</v>
      </c>
      <c r="G22" s="528" t="str">
        <f t="shared" ref="G22:I22" si="21">B22</f>
        <v>SQN 307 BLOCO F Apt 103</v>
      </c>
      <c r="H22" s="533">
        <f t="shared" si="21"/>
        <v>1200</v>
      </c>
      <c r="I22" s="534">
        <f t="shared" si="21"/>
        <v>45478</v>
      </c>
      <c r="J22" s="535"/>
      <c r="K22" s="448"/>
      <c r="L22" s="448"/>
      <c r="M22" s="448"/>
      <c r="N22" s="448"/>
      <c r="O22" s="448"/>
      <c r="P22" s="448"/>
      <c r="Q22" s="448"/>
      <c r="R22" s="448"/>
      <c r="S22" s="448"/>
      <c r="T22" s="448"/>
      <c r="U22" s="448"/>
      <c r="V22" s="448"/>
      <c r="W22" s="448"/>
      <c r="X22" s="448"/>
      <c r="Y22" s="448"/>
      <c r="Z22" s="448"/>
      <c r="AA22" s="448"/>
      <c r="AB22" s="448"/>
      <c r="AC22" s="448"/>
      <c r="AD22" s="448"/>
    </row>
    <row r="23" ht="13.5" customHeight="1">
      <c r="A23" s="528">
        <v>20.0</v>
      </c>
      <c r="B23" s="529" t="s">
        <v>649</v>
      </c>
      <c r="C23" s="530">
        <f>1224.53-116.62</f>
        <v>1107.91</v>
      </c>
      <c r="D23" s="531">
        <v>45480.0</v>
      </c>
      <c r="E23" s="532"/>
      <c r="F23" s="528">
        <v>20.0</v>
      </c>
      <c r="G23" s="528" t="str">
        <f t="shared" ref="G23:I23" si="22">B23</f>
        <v>SQN 313 BLOCO E Aptº 507</v>
      </c>
      <c r="H23" s="533">
        <f t="shared" si="22"/>
        <v>1107.91</v>
      </c>
      <c r="I23" s="534">
        <f t="shared" si="22"/>
        <v>45480</v>
      </c>
      <c r="J23" s="535"/>
      <c r="K23" s="448"/>
      <c r="L23" s="448"/>
      <c r="M23" s="448"/>
      <c r="N23" s="448"/>
      <c r="O23" s="448"/>
      <c r="P23" s="448"/>
      <c r="Q23" s="448"/>
      <c r="R23" s="448"/>
      <c r="S23" s="448"/>
      <c r="T23" s="448"/>
      <c r="U23" s="448"/>
      <c r="V23" s="448"/>
      <c r="W23" s="448"/>
      <c r="X23" s="448"/>
      <c r="Y23" s="448"/>
      <c r="Z23" s="448"/>
      <c r="AA23" s="448"/>
      <c r="AB23" s="448"/>
      <c r="AC23" s="448"/>
      <c r="AD23" s="448"/>
    </row>
    <row r="24" ht="13.5" customHeight="1">
      <c r="A24" s="528">
        <v>21.0</v>
      </c>
      <c r="B24" s="529" t="s">
        <v>650</v>
      </c>
      <c r="C24" s="530">
        <f t="shared" ref="C24:C25" si="24">470-50</f>
        <v>420</v>
      </c>
      <c r="D24" s="531">
        <v>45483.0</v>
      </c>
      <c r="E24" s="532"/>
      <c r="F24" s="528">
        <v>21.0</v>
      </c>
      <c r="G24" s="528" t="str">
        <f t="shared" ref="G24:I24" si="23">B24</f>
        <v>SQN 409 BLOCO G Apt 208</v>
      </c>
      <c r="H24" s="533">
        <f t="shared" si="23"/>
        <v>420</v>
      </c>
      <c r="I24" s="534">
        <f t="shared" si="23"/>
        <v>45483</v>
      </c>
      <c r="J24" s="535"/>
      <c r="K24" s="448"/>
      <c r="L24" s="448"/>
      <c r="M24" s="448"/>
      <c r="N24" s="448"/>
      <c r="O24" s="448"/>
      <c r="P24" s="448"/>
      <c r="Q24" s="448"/>
      <c r="R24" s="448"/>
      <c r="S24" s="448"/>
      <c r="T24" s="448"/>
      <c r="U24" s="448"/>
      <c r="V24" s="448"/>
      <c r="W24" s="448"/>
      <c r="X24" s="448"/>
      <c r="Y24" s="448"/>
      <c r="Z24" s="448"/>
      <c r="AA24" s="448"/>
      <c r="AB24" s="448"/>
      <c r="AC24" s="448"/>
      <c r="AD24" s="448"/>
    </row>
    <row r="25" ht="13.5" customHeight="1">
      <c r="A25" s="528">
        <v>22.0</v>
      </c>
      <c r="B25" s="529" t="s">
        <v>651</v>
      </c>
      <c r="C25" s="530">
        <f t="shared" si="24"/>
        <v>420</v>
      </c>
      <c r="D25" s="531">
        <v>45483.0</v>
      </c>
      <c r="E25" s="532"/>
      <c r="F25" s="528">
        <v>22.0</v>
      </c>
      <c r="G25" s="528" t="str">
        <f t="shared" ref="G25:I25" si="25">B25</f>
        <v>SQN 409 BLOCO G Aptº 306</v>
      </c>
      <c r="H25" s="533">
        <f t="shared" si="25"/>
        <v>420</v>
      </c>
      <c r="I25" s="534">
        <f t="shared" si="25"/>
        <v>45483</v>
      </c>
      <c r="J25" s="535"/>
      <c r="K25" s="448"/>
      <c r="L25" s="448"/>
      <c r="M25" s="448"/>
      <c r="N25" s="448"/>
      <c r="O25" s="448"/>
      <c r="P25" s="448"/>
      <c r="Q25" s="448"/>
      <c r="R25" s="448"/>
      <c r="S25" s="448"/>
      <c r="T25" s="448"/>
      <c r="U25" s="448"/>
      <c r="V25" s="448"/>
      <c r="W25" s="448"/>
      <c r="X25" s="448"/>
      <c r="Y25" s="448"/>
      <c r="Z25" s="448"/>
      <c r="AA25" s="448"/>
      <c r="AB25" s="448"/>
      <c r="AC25" s="448"/>
      <c r="AD25" s="448"/>
    </row>
    <row r="26" ht="13.5" customHeight="1">
      <c r="A26" s="528">
        <v>23.0</v>
      </c>
      <c r="B26" s="529" t="s">
        <v>652</v>
      </c>
      <c r="C26" s="530">
        <f>640-40</f>
        <v>600</v>
      </c>
      <c r="D26" s="531">
        <v>45483.0</v>
      </c>
      <c r="E26" s="532"/>
      <c r="F26" s="528">
        <v>23.0</v>
      </c>
      <c r="G26" s="528" t="str">
        <f t="shared" ref="G26:I26" si="26">B26</f>
        <v>SQN 411 BLOCO O Apt 205</v>
      </c>
      <c r="H26" s="533">
        <f t="shared" si="26"/>
        <v>600</v>
      </c>
      <c r="I26" s="534">
        <f t="shared" si="26"/>
        <v>45483</v>
      </c>
      <c r="J26" s="535"/>
      <c r="K26" s="448"/>
      <c r="L26" s="448"/>
      <c r="M26" s="448"/>
      <c r="N26" s="448"/>
      <c r="O26" s="448"/>
      <c r="P26" s="448"/>
      <c r="Q26" s="448"/>
      <c r="R26" s="448"/>
      <c r="S26" s="448"/>
      <c r="T26" s="448"/>
      <c r="U26" s="448"/>
      <c r="V26" s="448"/>
      <c r="W26" s="448"/>
      <c r="X26" s="448"/>
      <c r="Y26" s="448"/>
      <c r="Z26" s="448"/>
      <c r="AA26" s="448"/>
      <c r="AB26" s="448"/>
      <c r="AC26" s="448"/>
      <c r="AD26" s="448"/>
    </row>
    <row r="27" ht="13.5" customHeight="1">
      <c r="A27" s="528">
        <v>24.0</v>
      </c>
      <c r="B27" s="529" t="s">
        <v>653</v>
      </c>
      <c r="C27" s="530">
        <f>666-50</f>
        <v>616</v>
      </c>
      <c r="D27" s="531">
        <v>45478.0</v>
      </c>
      <c r="E27" s="532"/>
      <c r="F27" s="528">
        <v>24.0</v>
      </c>
      <c r="G27" s="528" t="str">
        <f t="shared" ref="G27:I27" si="27">B27</f>
        <v>SQN 412 BLOCO F Apt 301</v>
      </c>
      <c r="H27" s="533">
        <f t="shared" si="27"/>
        <v>616</v>
      </c>
      <c r="I27" s="534">
        <f t="shared" si="27"/>
        <v>45478</v>
      </c>
      <c r="J27" s="535"/>
      <c r="K27" s="448"/>
      <c r="L27" s="448"/>
      <c r="M27" s="448"/>
      <c r="N27" s="448"/>
      <c r="O27" s="448"/>
      <c r="P27" s="448"/>
      <c r="Q27" s="448"/>
      <c r="R27" s="448"/>
      <c r="S27" s="448"/>
      <c r="T27" s="448"/>
      <c r="U27" s="448"/>
      <c r="V27" s="448"/>
      <c r="W27" s="448"/>
      <c r="X27" s="448"/>
      <c r="Y27" s="448"/>
      <c r="Z27" s="448"/>
      <c r="AA27" s="448"/>
      <c r="AB27" s="448"/>
      <c r="AC27" s="448"/>
      <c r="AD27" s="448"/>
    </row>
    <row r="28" ht="13.5" customHeight="1">
      <c r="A28" s="528">
        <v>25.0</v>
      </c>
      <c r="B28" s="529" t="s">
        <v>654</v>
      </c>
      <c r="C28" s="530">
        <v>850.0</v>
      </c>
      <c r="D28" s="531">
        <v>45478.0</v>
      </c>
      <c r="E28" s="532"/>
      <c r="F28" s="528">
        <v>25.0</v>
      </c>
      <c r="G28" s="528" t="str">
        <f t="shared" ref="G28:I28" si="28">B28</f>
        <v>SQN 412 BLOCO L Aptº 307</v>
      </c>
      <c r="H28" s="533">
        <f t="shared" si="28"/>
        <v>850</v>
      </c>
      <c r="I28" s="534">
        <f t="shared" si="28"/>
        <v>45478</v>
      </c>
      <c r="J28" s="535"/>
      <c r="K28" s="448"/>
      <c r="L28" s="448"/>
      <c r="M28" s="448"/>
      <c r="N28" s="448"/>
      <c r="O28" s="448"/>
      <c r="P28" s="448"/>
      <c r="Q28" s="448"/>
      <c r="R28" s="448"/>
      <c r="S28" s="448"/>
      <c r="T28" s="448"/>
      <c r="U28" s="448"/>
      <c r="V28" s="448"/>
      <c r="W28" s="448"/>
      <c r="X28" s="448"/>
      <c r="Y28" s="448"/>
      <c r="Z28" s="448"/>
      <c r="AA28" s="448"/>
      <c r="AB28" s="448"/>
      <c r="AC28" s="448"/>
      <c r="AD28" s="448"/>
    </row>
    <row r="29" ht="13.5" customHeight="1">
      <c r="A29" s="528">
        <v>26.0</v>
      </c>
      <c r="B29" s="529" t="s">
        <v>655</v>
      </c>
      <c r="C29" s="530">
        <v>1496.69</v>
      </c>
      <c r="D29" s="531">
        <v>45478.0</v>
      </c>
      <c r="E29" s="532"/>
      <c r="F29" s="528">
        <v>26.0</v>
      </c>
      <c r="G29" s="528" t="str">
        <f t="shared" ref="G29:I29" si="29">B29</f>
        <v>SQS 104 BLOCO B Aptº 101</v>
      </c>
      <c r="H29" s="533">
        <f t="shared" si="29"/>
        <v>1496.69</v>
      </c>
      <c r="I29" s="534">
        <f t="shared" si="29"/>
        <v>45478</v>
      </c>
      <c r="J29" s="535"/>
      <c r="K29" s="448"/>
      <c r="L29" s="448"/>
      <c r="M29" s="448"/>
      <c r="N29" s="448"/>
      <c r="O29" s="448"/>
      <c r="P29" s="448"/>
      <c r="Q29" s="448"/>
      <c r="R29" s="448"/>
      <c r="S29" s="448"/>
      <c r="T29" s="448"/>
      <c r="U29" s="448"/>
      <c r="V29" s="448"/>
      <c r="W29" s="448"/>
      <c r="X29" s="448"/>
      <c r="Y29" s="448"/>
      <c r="Z29" s="448"/>
      <c r="AA29" s="448"/>
      <c r="AB29" s="448"/>
      <c r="AC29" s="448"/>
      <c r="AD29" s="448"/>
    </row>
    <row r="30" ht="13.5" customHeight="1">
      <c r="A30" s="528">
        <v>27.0</v>
      </c>
      <c r="B30" s="529" t="s">
        <v>656</v>
      </c>
      <c r="C30" s="530">
        <v>1496.69</v>
      </c>
      <c r="D30" s="531">
        <v>45478.0</v>
      </c>
      <c r="E30" s="532"/>
      <c r="F30" s="528">
        <v>27.0</v>
      </c>
      <c r="G30" s="528" t="str">
        <f t="shared" ref="G30:I30" si="30">B30</f>
        <v>SQS 104 BLOCO B Aptº 203</v>
      </c>
      <c r="H30" s="533">
        <f t="shared" si="30"/>
        <v>1496.69</v>
      </c>
      <c r="I30" s="534">
        <f t="shared" si="30"/>
        <v>45478</v>
      </c>
      <c r="J30" s="535"/>
      <c r="K30" s="448"/>
      <c r="L30" s="448"/>
      <c r="M30" s="448"/>
      <c r="N30" s="448"/>
      <c r="O30" s="448"/>
      <c r="P30" s="448"/>
      <c r="Q30" s="448"/>
      <c r="R30" s="448"/>
      <c r="S30" s="448"/>
      <c r="T30" s="448"/>
      <c r="U30" s="448"/>
      <c r="V30" s="448"/>
      <c r="W30" s="448"/>
      <c r="X30" s="448"/>
      <c r="Y30" s="448"/>
      <c r="Z30" s="448"/>
      <c r="AA30" s="448"/>
      <c r="AB30" s="448"/>
      <c r="AC30" s="448"/>
      <c r="AD30" s="448"/>
    </row>
    <row r="31" ht="13.5" customHeight="1">
      <c r="A31" s="528">
        <v>28.0</v>
      </c>
      <c r="B31" s="529" t="s">
        <v>657</v>
      </c>
      <c r="C31" s="530">
        <v>1496.69</v>
      </c>
      <c r="D31" s="531">
        <v>45478.0</v>
      </c>
      <c r="E31" s="532"/>
      <c r="F31" s="528">
        <v>28.0</v>
      </c>
      <c r="G31" s="528" t="str">
        <f t="shared" ref="G31:I31" si="31">B31</f>
        <v>SQS 104 BLOCO B Aptº 302</v>
      </c>
      <c r="H31" s="533">
        <f t="shared" si="31"/>
        <v>1496.69</v>
      </c>
      <c r="I31" s="534">
        <f t="shared" si="31"/>
        <v>45478</v>
      </c>
      <c r="J31" s="535"/>
      <c r="K31" s="448"/>
      <c r="L31" s="448"/>
      <c r="M31" s="448"/>
      <c r="N31" s="448"/>
      <c r="O31" s="448"/>
      <c r="P31" s="448"/>
      <c r="Q31" s="448"/>
      <c r="R31" s="448"/>
      <c r="S31" s="448"/>
      <c r="T31" s="448"/>
      <c r="U31" s="448"/>
      <c r="V31" s="448"/>
      <c r="W31" s="448"/>
      <c r="X31" s="448"/>
      <c r="Y31" s="448"/>
      <c r="Z31" s="448"/>
      <c r="AA31" s="448"/>
      <c r="AB31" s="448"/>
      <c r="AC31" s="448"/>
      <c r="AD31" s="448"/>
    </row>
    <row r="32" ht="13.5" customHeight="1">
      <c r="A32" s="528">
        <v>29.0</v>
      </c>
      <c r="B32" s="529" t="s">
        <v>658</v>
      </c>
      <c r="C32" s="530">
        <v>1496.69</v>
      </c>
      <c r="D32" s="531">
        <v>45478.0</v>
      </c>
      <c r="E32" s="532"/>
      <c r="F32" s="528">
        <v>29.0</v>
      </c>
      <c r="G32" s="528" t="str">
        <f t="shared" ref="G32:I32" si="32">B32</f>
        <v>SQS 104 BLOCO B Aptº 503</v>
      </c>
      <c r="H32" s="533">
        <f t="shared" si="32"/>
        <v>1496.69</v>
      </c>
      <c r="I32" s="534">
        <f t="shared" si="32"/>
        <v>45478</v>
      </c>
      <c r="J32" s="535"/>
      <c r="K32" s="448"/>
      <c r="L32" s="448"/>
      <c r="M32" s="448"/>
      <c r="N32" s="448"/>
      <c r="O32" s="448"/>
      <c r="P32" s="448"/>
      <c r="Q32" s="448"/>
      <c r="R32" s="448"/>
      <c r="S32" s="448"/>
      <c r="T32" s="448"/>
      <c r="U32" s="448"/>
      <c r="V32" s="448"/>
      <c r="W32" s="448"/>
      <c r="X32" s="448"/>
      <c r="Y32" s="448"/>
      <c r="Z32" s="448"/>
      <c r="AA32" s="448"/>
      <c r="AB32" s="448"/>
      <c r="AC32" s="448"/>
      <c r="AD32" s="448"/>
    </row>
    <row r="33" ht="13.5" customHeight="1">
      <c r="A33" s="528">
        <v>30.0</v>
      </c>
      <c r="B33" s="529" t="s">
        <v>659</v>
      </c>
      <c r="C33" s="530">
        <f t="shared" ref="C33:C35" si="34">1800-150</f>
        <v>1650</v>
      </c>
      <c r="D33" s="531">
        <v>45477.0</v>
      </c>
      <c r="E33" s="532"/>
      <c r="F33" s="528">
        <v>30.0</v>
      </c>
      <c r="G33" s="528" t="str">
        <f t="shared" ref="G33:I33" si="33">B33</f>
        <v>SQS 104 BLOCO H Aptº 301</v>
      </c>
      <c r="H33" s="533">
        <f t="shared" si="33"/>
        <v>1650</v>
      </c>
      <c r="I33" s="534">
        <f t="shared" si="33"/>
        <v>45477</v>
      </c>
      <c r="J33" s="535"/>
      <c r="K33" s="448"/>
      <c r="L33" s="448"/>
      <c r="M33" s="448"/>
      <c r="N33" s="448"/>
      <c r="O33" s="448"/>
      <c r="P33" s="448"/>
      <c r="Q33" s="448"/>
      <c r="R33" s="448"/>
      <c r="S33" s="448"/>
      <c r="T33" s="448"/>
      <c r="U33" s="448"/>
      <c r="V33" s="448"/>
      <c r="W33" s="448"/>
      <c r="X33" s="448"/>
      <c r="Y33" s="448"/>
      <c r="Z33" s="448"/>
      <c r="AA33" s="448"/>
      <c r="AB33" s="448"/>
      <c r="AC33" s="448"/>
      <c r="AD33" s="448"/>
    </row>
    <row r="34" ht="13.5" customHeight="1">
      <c r="A34" s="528">
        <v>31.0</v>
      </c>
      <c r="B34" s="529" t="s">
        <v>660</v>
      </c>
      <c r="C34" s="530">
        <f t="shared" si="34"/>
        <v>1650</v>
      </c>
      <c r="D34" s="531">
        <v>45477.0</v>
      </c>
      <c r="E34" s="532"/>
      <c r="F34" s="528">
        <v>31.0</v>
      </c>
      <c r="G34" s="528" t="str">
        <f t="shared" ref="G34:I34" si="35">B34</f>
        <v>SQS 104 BLOCO H Aptº 505</v>
      </c>
      <c r="H34" s="533">
        <f t="shared" si="35"/>
        <v>1650</v>
      </c>
      <c r="I34" s="534">
        <f t="shared" si="35"/>
        <v>45477</v>
      </c>
      <c r="J34" s="535"/>
      <c r="K34" s="448"/>
      <c r="L34" s="448"/>
      <c r="M34" s="448"/>
      <c r="N34" s="448"/>
      <c r="O34" s="448"/>
      <c r="P34" s="448"/>
      <c r="Q34" s="448"/>
      <c r="R34" s="448"/>
      <c r="S34" s="448"/>
      <c r="T34" s="448"/>
      <c r="U34" s="448"/>
      <c r="V34" s="448"/>
      <c r="W34" s="448"/>
      <c r="X34" s="448"/>
      <c r="Y34" s="448"/>
      <c r="Z34" s="448"/>
      <c r="AA34" s="448"/>
      <c r="AB34" s="448"/>
      <c r="AC34" s="448"/>
      <c r="AD34" s="448"/>
    </row>
    <row r="35" ht="13.5" customHeight="1">
      <c r="A35" s="528">
        <v>32.0</v>
      </c>
      <c r="B35" s="529" t="s">
        <v>661</v>
      </c>
      <c r="C35" s="530">
        <f t="shared" si="34"/>
        <v>1650</v>
      </c>
      <c r="D35" s="531">
        <v>45477.0</v>
      </c>
      <c r="E35" s="532"/>
      <c r="F35" s="528">
        <v>32.0</v>
      </c>
      <c r="G35" s="528" t="str">
        <f t="shared" ref="G35:I35" si="36">B35</f>
        <v>SQS 104 BLOCO H Aptº 605</v>
      </c>
      <c r="H35" s="533">
        <f t="shared" si="36"/>
        <v>1650</v>
      </c>
      <c r="I35" s="534">
        <f t="shared" si="36"/>
        <v>45477</v>
      </c>
      <c r="J35" s="535"/>
      <c r="K35" s="448"/>
      <c r="L35" s="448"/>
      <c r="M35" s="448"/>
      <c r="N35" s="448"/>
      <c r="O35" s="448"/>
      <c r="P35" s="448"/>
      <c r="Q35" s="448"/>
      <c r="R35" s="448"/>
      <c r="S35" s="448"/>
      <c r="T35" s="448"/>
      <c r="U35" s="448"/>
      <c r="V35" s="448"/>
      <c r="W35" s="448"/>
      <c r="X35" s="448"/>
      <c r="Y35" s="448"/>
      <c r="Z35" s="448"/>
      <c r="AA35" s="448"/>
      <c r="AB35" s="448"/>
      <c r="AC35" s="448"/>
      <c r="AD35" s="448"/>
    </row>
    <row r="36" ht="13.5" customHeight="1">
      <c r="A36" s="528">
        <v>33.0</v>
      </c>
      <c r="B36" s="529" t="s">
        <v>662</v>
      </c>
      <c r="C36" s="530">
        <v>2300.0</v>
      </c>
      <c r="D36" s="531">
        <v>45478.0</v>
      </c>
      <c r="E36" s="532"/>
      <c r="F36" s="528">
        <v>33.0</v>
      </c>
      <c r="G36" s="528" t="str">
        <f t="shared" ref="G36:I36" si="37">B36</f>
        <v>SQS 104 BLOCO J Aptº 104</v>
      </c>
      <c r="H36" s="533">
        <f t="shared" si="37"/>
        <v>2300</v>
      </c>
      <c r="I36" s="534">
        <f t="shared" si="37"/>
        <v>45478</v>
      </c>
      <c r="J36" s="535"/>
      <c r="K36" s="448"/>
      <c r="L36" s="448"/>
      <c r="M36" s="448"/>
      <c r="N36" s="448"/>
      <c r="O36" s="448"/>
      <c r="P36" s="448"/>
      <c r="Q36" s="448"/>
      <c r="R36" s="448"/>
      <c r="S36" s="448"/>
      <c r="T36" s="448"/>
      <c r="U36" s="448"/>
      <c r="V36" s="448"/>
      <c r="W36" s="448"/>
      <c r="X36" s="448"/>
      <c r="Y36" s="448"/>
      <c r="Z36" s="448"/>
      <c r="AA36" s="448"/>
      <c r="AB36" s="448"/>
      <c r="AC36" s="448"/>
      <c r="AD36" s="448"/>
    </row>
    <row r="37" ht="13.5" customHeight="1">
      <c r="A37" s="528">
        <v>34.0</v>
      </c>
      <c r="B37" s="529" t="s">
        <v>663</v>
      </c>
      <c r="C37" s="530">
        <v>2300.0</v>
      </c>
      <c r="D37" s="531">
        <v>45478.0</v>
      </c>
      <c r="E37" s="532"/>
      <c r="F37" s="528">
        <v>34.0</v>
      </c>
      <c r="G37" s="528" t="str">
        <f t="shared" ref="G37:I37" si="38">B37</f>
        <v>SQS 104 BLOCO J Aptº 204</v>
      </c>
      <c r="H37" s="533">
        <f t="shared" si="38"/>
        <v>2300</v>
      </c>
      <c r="I37" s="534">
        <f t="shared" si="38"/>
        <v>45478</v>
      </c>
      <c r="J37" s="535"/>
      <c r="K37" s="448"/>
      <c r="L37" s="448"/>
      <c r="M37" s="448"/>
      <c r="N37" s="448"/>
      <c r="O37" s="448"/>
      <c r="P37" s="448"/>
      <c r="Q37" s="448"/>
      <c r="R37" s="448"/>
      <c r="S37" s="448"/>
      <c r="T37" s="448"/>
      <c r="U37" s="448"/>
      <c r="V37" s="448"/>
      <c r="W37" s="448"/>
      <c r="X37" s="448"/>
      <c r="Y37" s="448"/>
      <c r="Z37" s="448"/>
      <c r="AA37" s="448"/>
      <c r="AB37" s="448"/>
      <c r="AC37" s="448"/>
      <c r="AD37" s="448"/>
    </row>
    <row r="38" ht="13.5" customHeight="1">
      <c r="A38" s="528">
        <v>35.0</v>
      </c>
      <c r="B38" s="529" t="s">
        <v>664</v>
      </c>
      <c r="C38" s="530">
        <v>2300.0</v>
      </c>
      <c r="D38" s="531">
        <v>45478.0</v>
      </c>
      <c r="E38" s="532"/>
      <c r="F38" s="528">
        <v>35.0</v>
      </c>
      <c r="G38" s="528" t="str">
        <f t="shared" ref="G38:I38" si="39">B38</f>
        <v>SQS 104 BLOCO J Aptº 502</v>
      </c>
      <c r="H38" s="533">
        <f t="shared" si="39"/>
        <v>2300</v>
      </c>
      <c r="I38" s="534">
        <f t="shared" si="39"/>
        <v>45478</v>
      </c>
      <c r="J38" s="535"/>
      <c r="K38" s="448"/>
      <c r="L38" s="448"/>
      <c r="M38" s="448"/>
      <c r="N38" s="448"/>
      <c r="O38" s="448"/>
      <c r="P38" s="448"/>
      <c r="Q38" s="448"/>
      <c r="R38" s="448"/>
      <c r="S38" s="448"/>
      <c r="T38" s="448"/>
      <c r="U38" s="448"/>
      <c r="V38" s="448"/>
      <c r="W38" s="448"/>
      <c r="X38" s="448"/>
      <c r="Y38" s="448"/>
      <c r="Z38" s="448"/>
      <c r="AA38" s="448"/>
      <c r="AB38" s="448"/>
      <c r="AC38" s="448"/>
      <c r="AD38" s="448"/>
    </row>
    <row r="39" ht="13.5" customHeight="1">
      <c r="A39" s="528">
        <v>36.0</v>
      </c>
      <c r="B39" s="529" t="s">
        <v>666</v>
      </c>
      <c r="C39" s="530">
        <f t="shared" ref="C39:C40" si="41">2567-1067</f>
        <v>1500</v>
      </c>
      <c r="D39" s="531">
        <v>45476.0</v>
      </c>
      <c r="E39" s="532"/>
      <c r="F39" s="528">
        <v>36.0</v>
      </c>
      <c r="G39" s="528" t="str">
        <f t="shared" ref="G39:I39" si="40">B39</f>
        <v>SQS 104 BLOCO K Aptº 503</v>
      </c>
      <c r="H39" s="533">
        <f t="shared" si="40"/>
        <v>1500</v>
      </c>
      <c r="I39" s="534">
        <f t="shared" si="40"/>
        <v>45476</v>
      </c>
      <c r="J39" s="535"/>
      <c r="K39" s="448"/>
      <c r="L39" s="448"/>
      <c r="M39" s="448"/>
      <c r="N39" s="448"/>
      <c r="O39" s="448"/>
      <c r="P39" s="448"/>
      <c r="Q39" s="448"/>
      <c r="R39" s="448"/>
      <c r="S39" s="448"/>
      <c r="T39" s="448"/>
      <c r="U39" s="448"/>
      <c r="V39" s="448"/>
      <c r="W39" s="448"/>
      <c r="X39" s="448"/>
      <c r="Y39" s="448"/>
      <c r="Z39" s="448"/>
      <c r="AA39" s="448"/>
      <c r="AB39" s="448"/>
      <c r="AC39" s="448"/>
      <c r="AD39" s="448"/>
    </row>
    <row r="40" ht="13.5" customHeight="1">
      <c r="A40" s="528">
        <v>37.0</v>
      </c>
      <c r="B40" s="529" t="s">
        <v>667</v>
      </c>
      <c r="C40" s="530">
        <f t="shared" si="41"/>
        <v>1500</v>
      </c>
      <c r="D40" s="531">
        <v>45476.0</v>
      </c>
      <c r="E40" s="532"/>
      <c r="F40" s="528">
        <v>37.0</v>
      </c>
      <c r="G40" s="528" t="str">
        <f t="shared" ref="G40:I40" si="42">B40</f>
        <v>SQS 104 BLOCO K Aptº 601</v>
      </c>
      <c r="H40" s="533">
        <f t="shared" si="42"/>
        <v>1500</v>
      </c>
      <c r="I40" s="534">
        <f t="shared" si="42"/>
        <v>45476</v>
      </c>
      <c r="J40" s="535"/>
      <c r="K40" s="448"/>
      <c r="L40" s="448"/>
      <c r="M40" s="448"/>
      <c r="N40" s="448"/>
      <c r="O40" s="448"/>
      <c r="P40" s="448"/>
      <c r="Q40" s="448"/>
      <c r="R40" s="448"/>
      <c r="S40" s="448"/>
      <c r="T40" s="448"/>
      <c r="U40" s="448"/>
      <c r="V40" s="448"/>
      <c r="W40" s="448"/>
      <c r="X40" s="448"/>
      <c r="Y40" s="448"/>
      <c r="Z40" s="448"/>
      <c r="AA40" s="448"/>
      <c r="AB40" s="448"/>
      <c r="AC40" s="448"/>
      <c r="AD40" s="448"/>
    </row>
    <row r="41" ht="13.5" customHeight="1">
      <c r="A41" s="528">
        <v>38.0</v>
      </c>
      <c r="B41" s="529" t="s">
        <v>668</v>
      </c>
      <c r="C41" s="530">
        <f>2120-150</f>
        <v>1970</v>
      </c>
      <c r="D41" s="531">
        <v>45483.0</v>
      </c>
      <c r="E41" s="532"/>
      <c r="F41" s="528">
        <v>38.0</v>
      </c>
      <c r="G41" s="528" t="str">
        <f t="shared" ref="G41:I41" si="43">B41</f>
        <v>SQS 105 BLOCO  C Apt 102</v>
      </c>
      <c r="H41" s="533">
        <f t="shared" si="43"/>
        <v>1970</v>
      </c>
      <c r="I41" s="534">
        <f t="shared" si="43"/>
        <v>45483</v>
      </c>
      <c r="J41" s="535"/>
      <c r="K41" s="448"/>
      <c r="L41" s="448"/>
      <c r="M41" s="448"/>
      <c r="N41" s="448"/>
      <c r="O41" s="448"/>
      <c r="P41" s="448"/>
      <c r="Q41" s="448"/>
      <c r="R41" s="448"/>
      <c r="S41" s="448"/>
      <c r="T41" s="448"/>
      <c r="U41" s="448"/>
      <c r="V41" s="448"/>
      <c r="W41" s="448"/>
      <c r="X41" s="448"/>
      <c r="Y41" s="448"/>
      <c r="Z41" s="448"/>
      <c r="AA41" s="448"/>
      <c r="AB41" s="448"/>
      <c r="AC41" s="448"/>
      <c r="AD41" s="448"/>
    </row>
    <row r="42" ht="13.5" customHeight="1">
      <c r="A42" s="528">
        <v>39.0</v>
      </c>
      <c r="B42" s="529" t="s">
        <v>669</v>
      </c>
      <c r="C42" s="530">
        <f>2000-450</f>
        <v>1550</v>
      </c>
      <c r="D42" s="531">
        <v>45476.0</v>
      </c>
      <c r="E42" s="532"/>
      <c r="F42" s="528">
        <v>39.0</v>
      </c>
      <c r="G42" s="528" t="str">
        <f t="shared" ref="G42:I42" si="44">B42</f>
        <v>SQS 114 BLOCO  B Apt 204</v>
      </c>
      <c r="H42" s="533">
        <f t="shared" si="44"/>
        <v>1550</v>
      </c>
      <c r="I42" s="534">
        <f t="shared" si="44"/>
        <v>45476</v>
      </c>
      <c r="J42" s="535"/>
      <c r="K42" s="448"/>
      <c r="L42" s="448"/>
      <c r="M42" s="448"/>
      <c r="N42" s="448"/>
      <c r="O42" s="448"/>
      <c r="P42" s="448"/>
      <c r="Q42" s="448"/>
      <c r="R42" s="448"/>
      <c r="S42" s="448"/>
      <c r="T42" s="448"/>
      <c r="U42" s="448"/>
      <c r="V42" s="448"/>
      <c r="W42" s="448"/>
      <c r="X42" s="448"/>
      <c r="Y42" s="448"/>
      <c r="Z42" s="448"/>
      <c r="AA42" s="448"/>
      <c r="AB42" s="448"/>
      <c r="AC42" s="448"/>
      <c r="AD42" s="448"/>
    </row>
    <row r="43" ht="13.5" customHeight="1">
      <c r="A43" s="528">
        <v>40.0</v>
      </c>
      <c r="B43" s="529" t="s">
        <v>670</v>
      </c>
      <c r="C43" s="530">
        <f t="shared" ref="C43:C44" si="46">1405-387</f>
        <v>1018</v>
      </c>
      <c r="D43" s="531">
        <v>45481.0</v>
      </c>
      <c r="E43" s="532"/>
      <c r="F43" s="528">
        <v>40.0</v>
      </c>
      <c r="G43" s="528" t="str">
        <f t="shared" ref="G43:I43" si="45">B43</f>
        <v>SQS 116 BLOCO C Apt 106</v>
      </c>
      <c r="H43" s="533">
        <f t="shared" si="45"/>
        <v>1018</v>
      </c>
      <c r="I43" s="534">
        <f t="shared" si="45"/>
        <v>45481</v>
      </c>
      <c r="J43" s="535"/>
      <c r="K43" s="448"/>
      <c r="L43" s="448"/>
      <c r="M43" s="448"/>
      <c r="N43" s="448"/>
      <c r="O43" s="448"/>
      <c r="P43" s="448"/>
      <c r="Q43" s="448"/>
      <c r="R43" s="448"/>
      <c r="S43" s="448"/>
      <c r="T43" s="448"/>
      <c r="U43" s="448"/>
      <c r="V43" s="448"/>
      <c r="W43" s="448"/>
      <c r="X43" s="448"/>
      <c r="Y43" s="448"/>
      <c r="Z43" s="448"/>
      <c r="AA43" s="448"/>
      <c r="AB43" s="448"/>
      <c r="AC43" s="448"/>
      <c r="AD43" s="448"/>
    </row>
    <row r="44" ht="13.5" customHeight="1">
      <c r="A44" s="528">
        <v>41.0</v>
      </c>
      <c r="B44" s="529" t="s">
        <v>671</v>
      </c>
      <c r="C44" s="530">
        <f t="shared" si="46"/>
        <v>1018</v>
      </c>
      <c r="D44" s="531">
        <v>45481.0</v>
      </c>
      <c r="E44" s="532"/>
      <c r="F44" s="528">
        <v>41.0</v>
      </c>
      <c r="G44" s="528" t="str">
        <f t="shared" ref="G44:I44" si="47">B44</f>
        <v>SQS 116 BLOCO C Apt 603</v>
      </c>
      <c r="H44" s="533">
        <f t="shared" si="47"/>
        <v>1018</v>
      </c>
      <c r="I44" s="534">
        <f t="shared" si="47"/>
        <v>45481</v>
      </c>
      <c r="J44" s="535"/>
      <c r="K44" s="448"/>
      <c r="L44" s="448"/>
      <c r="M44" s="448"/>
      <c r="N44" s="448"/>
      <c r="O44" s="448"/>
      <c r="P44" s="448"/>
      <c r="Q44" s="448"/>
      <c r="R44" s="448"/>
      <c r="S44" s="448"/>
      <c r="T44" s="448"/>
      <c r="U44" s="448"/>
      <c r="V44" s="448"/>
      <c r="W44" s="448"/>
      <c r="X44" s="448"/>
      <c r="Y44" s="448"/>
      <c r="Z44" s="448"/>
      <c r="AA44" s="448"/>
      <c r="AB44" s="448"/>
      <c r="AC44" s="448"/>
      <c r="AD44" s="448"/>
    </row>
    <row r="45" ht="13.5" customHeight="1">
      <c r="A45" s="528">
        <v>42.0</v>
      </c>
      <c r="B45" s="529" t="s">
        <v>672</v>
      </c>
      <c r="C45" s="530">
        <f>800-20</f>
        <v>780</v>
      </c>
      <c r="D45" s="531">
        <v>45478.0</v>
      </c>
      <c r="E45" s="532"/>
      <c r="F45" s="528">
        <v>42.0</v>
      </c>
      <c r="G45" s="528" t="str">
        <f t="shared" ref="G45:I45" si="48">B45</f>
        <v>SQS 205 BLOCO G Apt 406</v>
      </c>
      <c r="H45" s="533">
        <f t="shared" si="48"/>
        <v>780</v>
      </c>
      <c r="I45" s="534">
        <f t="shared" si="48"/>
        <v>45478</v>
      </c>
      <c r="J45" s="535"/>
      <c r="K45" s="448"/>
      <c r="L45" s="448"/>
      <c r="M45" s="448"/>
      <c r="N45" s="448"/>
      <c r="O45" s="448"/>
      <c r="P45" s="448"/>
      <c r="Q45" s="448"/>
      <c r="R45" s="448"/>
      <c r="S45" s="448"/>
      <c r="T45" s="448"/>
      <c r="U45" s="448"/>
      <c r="V45" s="448"/>
      <c r="W45" s="448"/>
      <c r="X45" s="448"/>
      <c r="Y45" s="448"/>
      <c r="Z45" s="448"/>
      <c r="AA45" s="448"/>
      <c r="AB45" s="448"/>
      <c r="AC45" s="448"/>
      <c r="AD45" s="448"/>
    </row>
    <row r="46" ht="13.5" customHeight="1">
      <c r="A46" s="528">
        <v>43.0</v>
      </c>
      <c r="B46" s="529" t="s">
        <v>673</v>
      </c>
      <c r="C46" s="530">
        <f>1050-50</f>
        <v>1000</v>
      </c>
      <c r="D46" s="531">
        <v>45478.0</v>
      </c>
      <c r="E46" s="532"/>
      <c r="F46" s="528">
        <v>43.0</v>
      </c>
      <c r="G46" s="528" t="str">
        <f t="shared" ref="G46:I46" si="49">B46</f>
        <v>SQS 205 BLOCO K Apt 202</v>
      </c>
      <c r="H46" s="533">
        <f t="shared" si="49"/>
        <v>1000</v>
      </c>
      <c r="I46" s="534">
        <f t="shared" si="49"/>
        <v>45478</v>
      </c>
      <c r="J46" s="535"/>
      <c r="K46" s="448"/>
      <c r="L46" s="448"/>
      <c r="M46" s="448"/>
      <c r="N46" s="448"/>
      <c r="O46" s="448"/>
      <c r="P46" s="448"/>
      <c r="Q46" s="448"/>
      <c r="R46" s="448"/>
      <c r="S46" s="448"/>
      <c r="T46" s="448"/>
      <c r="U46" s="448"/>
      <c r="V46" s="448"/>
      <c r="W46" s="448"/>
      <c r="X46" s="448"/>
      <c r="Y46" s="448"/>
      <c r="Z46" s="448"/>
      <c r="AA46" s="448"/>
      <c r="AB46" s="448"/>
      <c r="AC46" s="448"/>
      <c r="AD46" s="448"/>
    </row>
    <row r="47" ht="13.5" customHeight="1">
      <c r="A47" s="528">
        <v>44.0</v>
      </c>
      <c r="B47" s="529" t="s">
        <v>674</v>
      </c>
      <c r="C47" s="530">
        <v>980.0</v>
      </c>
      <c r="D47" s="531">
        <v>45483.0</v>
      </c>
      <c r="E47" s="532"/>
      <c r="F47" s="528">
        <v>44.0</v>
      </c>
      <c r="G47" s="528" t="str">
        <f t="shared" ref="G47:I47" si="50">B47</f>
        <v>SQS 206 BLOCO C Apt 205</v>
      </c>
      <c r="H47" s="533">
        <f t="shared" si="50"/>
        <v>980</v>
      </c>
      <c r="I47" s="534">
        <f t="shared" si="50"/>
        <v>45483</v>
      </c>
      <c r="J47" s="535"/>
      <c r="K47" s="448"/>
      <c r="L47" s="448"/>
      <c r="M47" s="448"/>
      <c r="N47" s="448"/>
      <c r="O47" s="448"/>
      <c r="P47" s="448"/>
      <c r="Q47" s="448"/>
      <c r="R47" s="448"/>
      <c r="S47" s="448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</row>
    <row r="48" ht="13.5" customHeight="1">
      <c r="A48" s="528">
        <v>45.0</v>
      </c>
      <c r="B48" s="529" t="s">
        <v>675</v>
      </c>
      <c r="C48" s="530">
        <f>1145-100</f>
        <v>1045</v>
      </c>
      <c r="D48" s="531">
        <v>45480.0</v>
      </c>
      <c r="E48" s="532"/>
      <c r="F48" s="528">
        <v>45.0</v>
      </c>
      <c r="G48" s="528" t="str">
        <f t="shared" ref="G48:I48" si="51">B48</f>
        <v>SQS 207 BLOCO E Aptº 206</v>
      </c>
      <c r="H48" s="533">
        <f t="shared" si="51"/>
        <v>1045</v>
      </c>
      <c r="I48" s="534">
        <f t="shared" si="51"/>
        <v>45480</v>
      </c>
      <c r="J48" s="535"/>
      <c r="K48" s="448"/>
      <c r="L48" s="448"/>
      <c r="M48" s="448"/>
      <c r="N48" s="448"/>
      <c r="O48" s="448"/>
      <c r="P48" s="448"/>
      <c r="Q48" s="448"/>
      <c r="R48" s="448"/>
      <c r="S48" s="448"/>
      <c r="T48" s="448"/>
      <c r="U48" s="448"/>
      <c r="V48" s="448"/>
      <c r="W48" s="448"/>
      <c r="X48" s="448"/>
      <c r="Y48" s="448"/>
      <c r="Z48" s="448"/>
      <c r="AA48" s="448"/>
      <c r="AB48" s="448"/>
      <c r="AC48" s="448"/>
      <c r="AD48" s="448"/>
    </row>
    <row r="49" ht="13.5" customHeight="1">
      <c r="A49" s="528">
        <v>46.0</v>
      </c>
      <c r="B49" s="529" t="s">
        <v>676</v>
      </c>
      <c r="C49" s="530">
        <f>1650-150</f>
        <v>1500</v>
      </c>
      <c r="D49" s="531">
        <v>45478.0</v>
      </c>
      <c r="E49" s="532"/>
      <c r="F49" s="528">
        <v>46.0</v>
      </c>
      <c r="G49" s="528" t="str">
        <f t="shared" ref="G49:I49" si="52">B49</f>
        <v>SQS 216 BLOCO H Aptº 102</v>
      </c>
      <c r="H49" s="533">
        <f t="shared" si="52"/>
        <v>1500</v>
      </c>
      <c r="I49" s="534">
        <f t="shared" si="52"/>
        <v>45478</v>
      </c>
      <c r="J49" s="535"/>
      <c r="K49" s="448"/>
      <c r="L49" s="448"/>
      <c r="M49" s="448"/>
      <c r="N49" s="448"/>
      <c r="O49" s="448"/>
      <c r="P49" s="448"/>
      <c r="Q49" s="448"/>
      <c r="R49" s="448"/>
      <c r="S49" s="448"/>
      <c r="T49" s="448"/>
      <c r="U49" s="448"/>
      <c r="V49" s="448"/>
      <c r="W49" s="448"/>
      <c r="X49" s="448"/>
      <c r="Y49" s="448"/>
      <c r="Z49" s="448"/>
      <c r="AA49" s="448"/>
      <c r="AB49" s="448"/>
      <c r="AC49" s="448"/>
      <c r="AD49" s="448"/>
    </row>
    <row r="50" ht="13.5" customHeight="1">
      <c r="A50" s="528">
        <v>47.0</v>
      </c>
      <c r="B50" s="536" t="s">
        <v>677</v>
      </c>
      <c r="C50" s="537">
        <f>1540+154</f>
        <v>1694</v>
      </c>
      <c r="D50" s="538">
        <v>45475.0</v>
      </c>
      <c r="E50" s="532"/>
      <c r="F50" s="528">
        <v>47.0</v>
      </c>
      <c r="G50" s="528" t="str">
        <f t="shared" ref="G50:I50" si="53">B50</f>
        <v>SQS 216 BLOCO K Apt 205</v>
      </c>
      <c r="H50" s="533">
        <f t="shared" si="53"/>
        <v>1694</v>
      </c>
      <c r="I50" s="534">
        <f t="shared" si="53"/>
        <v>45475</v>
      </c>
      <c r="J50" s="535"/>
      <c r="K50" s="448"/>
      <c r="L50" s="448"/>
      <c r="M50" s="448"/>
      <c r="N50" s="448"/>
      <c r="O50" s="448"/>
      <c r="P50" s="448"/>
      <c r="Q50" s="448"/>
      <c r="R50" s="448"/>
      <c r="S50" s="448"/>
      <c r="T50" s="448"/>
      <c r="U50" s="448"/>
      <c r="V50" s="448"/>
      <c r="W50" s="448"/>
      <c r="X50" s="448"/>
      <c r="Y50" s="448"/>
      <c r="Z50" s="448"/>
      <c r="AA50" s="448"/>
      <c r="AB50" s="448"/>
      <c r="AC50" s="448"/>
      <c r="AD50" s="448"/>
    </row>
    <row r="51" ht="13.5" customHeight="1">
      <c r="A51" s="528">
        <v>48.0</v>
      </c>
      <c r="B51" s="529" t="s">
        <v>678</v>
      </c>
      <c r="C51" s="530">
        <f>1518.91-63.29</f>
        <v>1455.62</v>
      </c>
      <c r="D51" s="531">
        <v>45478.0</v>
      </c>
      <c r="E51" s="532"/>
      <c r="F51" s="528">
        <v>48.0</v>
      </c>
      <c r="G51" s="528" t="str">
        <f t="shared" ref="G51:I51" si="54">B51</f>
        <v>SQS 307 BLOCO B Apt 506</v>
      </c>
      <c r="H51" s="533">
        <f t="shared" si="54"/>
        <v>1455.62</v>
      </c>
      <c r="I51" s="534">
        <f t="shared" si="54"/>
        <v>45478</v>
      </c>
      <c r="J51" s="535"/>
      <c r="K51" s="448"/>
      <c r="L51" s="448"/>
      <c r="M51" s="448"/>
      <c r="N51" s="448"/>
      <c r="O51" s="448"/>
      <c r="P51" s="448"/>
      <c r="Q51" s="448"/>
      <c r="R51" s="448"/>
      <c r="S51" s="448"/>
      <c r="T51" s="448"/>
      <c r="U51" s="448"/>
      <c r="V51" s="448"/>
      <c r="W51" s="448"/>
      <c r="X51" s="448"/>
      <c r="Y51" s="448"/>
      <c r="Z51" s="448"/>
      <c r="AA51" s="448"/>
      <c r="AB51" s="448"/>
      <c r="AC51" s="448"/>
      <c r="AD51" s="448"/>
    </row>
    <row r="52" ht="13.5" customHeight="1">
      <c r="A52" s="528">
        <v>49.0</v>
      </c>
      <c r="B52" s="529" t="s">
        <v>679</v>
      </c>
      <c r="C52" s="530">
        <f>1680-100</f>
        <v>1580</v>
      </c>
      <c r="D52" s="531">
        <v>45478.0</v>
      </c>
      <c r="E52" s="532"/>
      <c r="F52" s="528">
        <v>49.0</v>
      </c>
      <c r="G52" s="528" t="str">
        <f t="shared" ref="G52:I52" si="55">B52</f>
        <v>SQS 308 BLOCO C Aptº 403</v>
      </c>
      <c r="H52" s="533">
        <f t="shared" si="55"/>
        <v>1580</v>
      </c>
      <c r="I52" s="534">
        <f t="shared" si="55"/>
        <v>45478</v>
      </c>
      <c r="J52" s="535"/>
      <c r="K52" s="448"/>
      <c r="L52" s="448"/>
      <c r="M52" s="448"/>
      <c r="N52" s="448"/>
      <c r="O52" s="448"/>
      <c r="P52" s="448"/>
      <c r="Q52" s="448"/>
      <c r="R52" s="448"/>
      <c r="S52" s="448"/>
      <c r="T52" s="448"/>
      <c r="U52" s="448"/>
      <c r="V52" s="448"/>
      <c r="W52" s="448"/>
      <c r="X52" s="448"/>
      <c r="Y52" s="448"/>
      <c r="Z52" s="448"/>
      <c r="AA52" s="448"/>
      <c r="AB52" s="448"/>
      <c r="AC52" s="448"/>
      <c r="AD52" s="448"/>
    </row>
    <row r="53" ht="13.5" customHeight="1">
      <c r="A53" s="528">
        <v>50.0</v>
      </c>
      <c r="B53" s="529" t="s">
        <v>680</v>
      </c>
      <c r="C53" s="530">
        <f>1750-100</f>
        <v>1650</v>
      </c>
      <c r="D53" s="531">
        <v>45475.0</v>
      </c>
      <c r="E53" s="532"/>
      <c r="F53" s="528">
        <v>50.0</v>
      </c>
      <c r="G53" s="528" t="str">
        <f t="shared" ref="G53:I53" si="56">B53</f>
        <v>SQS 308 BLOCO D Aptº 402</v>
      </c>
      <c r="H53" s="533">
        <f t="shared" si="56"/>
        <v>1650</v>
      </c>
      <c r="I53" s="534">
        <f t="shared" si="56"/>
        <v>45475</v>
      </c>
      <c r="J53" s="535"/>
      <c r="K53" s="448"/>
      <c r="L53" s="448"/>
      <c r="M53" s="448"/>
      <c r="N53" s="448"/>
      <c r="O53" s="448"/>
      <c r="P53" s="448"/>
      <c r="Q53" s="448"/>
      <c r="R53" s="448"/>
      <c r="S53" s="448"/>
      <c r="T53" s="448"/>
      <c r="U53" s="448"/>
      <c r="V53" s="448"/>
      <c r="W53" s="448"/>
      <c r="X53" s="448"/>
      <c r="Y53" s="448"/>
      <c r="Z53" s="448"/>
      <c r="AA53" s="448"/>
      <c r="AB53" s="448"/>
      <c r="AC53" s="448"/>
      <c r="AD53" s="448"/>
    </row>
    <row r="54" ht="13.5" customHeight="1">
      <c r="A54" s="528">
        <v>51.0</v>
      </c>
      <c r="B54" s="529" t="s">
        <v>681</v>
      </c>
      <c r="C54" s="530">
        <v>1210.0</v>
      </c>
      <c r="D54" s="531">
        <v>45483.0</v>
      </c>
      <c r="E54" s="532"/>
      <c r="F54" s="528">
        <v>51.0</v>
      </c>
      <c r="G54" s="528" t="str">
        <f t="shared" ref="G54:I54" si="57">B54</f>
        <v>SQS 308 BLOCO I Aptº 103</v>
      </c>
      <c r="H54" s="533">
        <f t="shared" si="57"/>
        <v>1210</v>
      </c>
      <c r="I54" s="534">
        <f t="shared" si="57"/>
        <v>45483</v>
      </c>
      <c r="J54" s="535"/>
      <c r="K54" s="448"/>
      <c r="L54" s="448"/>
      <c r="M54" s="448"/>
      <c r="N54" s="448"/>
      <c r="O54" s="448"/>
      <c r="P54" s="448"/>
      <c r="Q54" s="448"/>
      <c r="R54" s="448"/>
      <c r="S54" s="448"/>
      <c r="T54" s="448"/>
      <c r="U54" s="448"/>
      <c r="V54" s="448"/>
      <c r="W54" s="448"/>
      <c r="X54" s="448"/>
      <c r="Y54" s="448"/>
      <c r="Z54" s="448"/>
      <c r="AA54" s="448"/>
      <c r="AB54" s="448"/>
      <c r="AC54" s="448"/>
      <c r="AD54" s="448"/>
    </row>
    <row r="55" ht="13.5" customHeight="1">
      <c r="A55" s="528">
        <v>52.0</v>
      </c>
      <c r="B55" s="529" t="s">
        <v>682</v>
      </c>
      <c r="C55" s="530">
        <v>970.0</v>
      </c>
      <c r="D55" s="531">
        <v>45481.0</v>
      </c>
      <c r="E55" s="532"/>
      <c r="F55" s="528">
        <v>52.0</v>
      </c>
      <c r="G55" s="528" t="str">
        <f t="shared" ref="G55:I55" si="58">B55</f>
        <v>SQS 310 BLOCO J Aptº 406</v>
      </c>
      <c r="H55" s="533">
        <f t="shared" si="58"/>
        <v>970</v>
      </c>
      <c r="I55" s="534">
        <f t="shared" si="58"/>
        <v>45481</v>
      </c>
      <c r="J55" s="535"/>
      <c r="K55" s="448"/>
      <c r="L55" s="448"/>
      <c r="M55" s="448"/>
      <c r="N55" s="448"/>
      <c r="O55" s="448"/>
      <c r="P55" s="448"/>
      <c r="Q55" s="448"/>
      <c r="R55" s="448"/>
      <c r="S55" s="448"/>
      <c r="T55" s="448"/>
      <c r="U55" s="448"/>
      <c r="V55" s="448"/>
      <c r="W55" s="448"/>
      <c r="X55" s="448"/>
      <c r="Y55" s="448"/>
      <c r="Z55" s="448"/>
      <c r="AA55" s="448"/>
      <c r="AB55" s="448"/>
      <c r="AC55" s="448"/>
      <c r="AD55" s="448"/>
    </row>
    <row r="56" ht="13.5" customHeight="1">
      <c r="A56" s="528">
        <v>53.0</v>
      </c>
      <c r="B56" s="529" t="s">
        <v>683</v>
      </c>
      <c r="C56" s="530">
        <f>2171.08-190.45</f>
        <v>1980.63</v>
      </c>
      <c r="D56" s="531">
        <v>45481.0</v>
      </c>
      <c r="E56" s="532"/>
      <c r="F56" s="528">
        <v>53.0</v>
      </c>
      <c r="G56" s="528" t="str">
        <f t="shared" ref="G56:I56" si="59">B56</f>
        <v>SQS 312 BLOCO B Apt 201</v>
      </c>
      <c r="H56" s="533">
        <f t="shared" si="59"/>
        <v>1980.63</v>
      </c>
      <c r="I56" s="534">
        <f t="shared" si="59"/>
        <v>45481</v>
      </c>
      <c r="J56" s="535"/>
      <c r="K56" s="448"/>
      <c r="L56" s="448"/>
      <c r="M56" s="448"/>
      <c r="N56" s="448"/>
      <c r="O56" s="448"/>
      <c r="P56" s="448"/>
      <c r="Q56" s="448"/>
      <c r="R56" s="448"/>
      <c r="S56" s="448"/>
      <c r="T56" s="448"/>
      <c r="U56" s="448"/>
      <c r="V56" s="448"/>
      <c r="W56" s="448"/>
      <c r="X56" s="448"/>
      <c r="Y56" s="448"/>
      <c r="Z56" s="448"/>
      <c r="AA56" s="448"/>
      <c r="AB56" s="448"/>
      <c r="AC56" s="448"/>
      <c r="AD56" s="448"/>
    </row>
    <row r="57" ht="13.5" customHeight="1">
      <c r="A57" s="528">
        <v>54.0</v>
      </c>
      <c r="B57" s="529" t="s">
        <v>684</v>
      </c>
      <c r="C57" s="530">
        <v>1600.0</v>
      </c>
      <c r="D57" s="531">
        <v>45478.0</v>
      </c>
      <c r="E57" s="532"/>
      <c r="F57" s="528">
        <v>54.0</v>
      </c>
      <c r="G57" s="528" t="str">
        <f t="shared" ref="G57:I57" si="60">B57</f>
        <v>SQS 316 BLOCO G Apt 405</v>
      </c>
      <c r="H57" s="533">
        <f t="shared" si="60"/>
        <v>1600</v>
      </c>
      <c r="I57" s="534">
        <f t="shared" si="60"/>
        <v>45478</v>
      </c>
      <c r="J57" s="535"/>
      <c r="K57" s="448"/>
      <c r="L57" s="448"/>
      <c r="M57" s="448"/>
      <c r="N57" s="448"/>
      <c r="O57" s="448"/>
      <c r="P57" s="448"/>
      <c r="Q57" s="448"/>
      <c r="R57" s="448"/>
      <c r="S57" s="448"/>
      <c r="T57" s="448"/>
      <c r="U57" s="448"/>
      <c r="V57" s="448"/>
      <c r="W57" s="448"/>
      <c r="X57" s="448"/>
      <c r="Y57" s="448"/>
      <c r="Z57" s="448"/>
      <c r="AA57" s="448"/>
      <c r="AB57" s="448"/>
      <c r="AC57" s="448"/>
      <c r="AD57" s="448"/>
    </row>
    <row r="58" ht="13.5" customHeight="1">
      <c r="A58" s="528">
        <v>55.0</v>
      </c>
      <c r="B58" s="536" t="s">
        <v>685</v>
      </c>
      <c r="C58" s="537">
        <f>1454.67-50</f>
        <v>1404.67</v>
      </c>
      <c r="D58" s="538">
        <v>45478.0</v>
      </c>
      <c r="E58" s="532"/>
      <c r="F58" s="528">
        <v>55.0</v>
      </c>
      <c r="G58" s="528" t="str">
        <f t="shared" ref="G58:I58" si="61">B58</f>
        <v>SQS 316 BLOCO H Apt 305</v>
      </c>
      <c r="H58" s="533">
        <f t="shared" si="61"/>
        <v>1404.67</v>
      </c>
      <c r="I58" s="534">
        <f t="shared" si="61"/>
        <v>45478</v>
      </c>
      <c r="J58" s="535"/>
      <c r="K58" s="448"/>
      <c r="L58" s="448"/>
      <c r="M58" s="448"/>
      <c r="N58" s="448"/>
      <c r="O58" s="448"/>
      <c r="P58" s="448"/>
      <c r="Q58" s="448"/>
      <c r="R58" s="448"/>
      <c r="S58" s="448"/>
      <c r="T58" s="448"/>
      <c r="U58" s="448"/>
      <c r="V58" s="448"/>
      <c r="W58" s="448"/>
      <c r="X58" s="448"/>
      <c r="Y58" s="448"/>
      <c r="Z58" s="448"/>
      <c r="AA58" s="448"/>
      <c r="AB58" s="448"/>
      <c r="AC58" s="448"/>
      <c r="AD58" s="448"/>
    </row>
    <row r="59" ht="13.5" customHeight="1">
      <c r="A59" s="528">
        <v>56.0</v>
      </c>
      <c r="B59" s="529" t="s">
        <v>686</v>
      </c>
      <c r="C59" s="530">
        <f>717.05-30</f>
        <v>687.05</v>
      </c>
      <c r="D59" s="531">
        <v>45478.0</v>
      </c>
      <c r="E59" s="532"/>
      <c r="F59" s="528">
        <v>56.0</v>
      </c>
      <c r="G59" s="528" t="str">
        <f t="shared" ref="G59:I59" si="62">B59</f>
        <v>SQS 403 BLOCO N Apt 101</v>
      </c>
      <c r="H59" s="533">
        <f t="shared" si="62"/>
        <v>687.05</v>
      </c>
      <c r="I59" s="534">
        <f t="shared" si="62"/>
        <v>45478</v>
      </c>
      <c r="J59" s="535"/>
      <c r="K59" s="448"/>
      <c r="L59" s="448"/>
      <c r="M59" s="448"/>
      <c r="N59" s="448"/>
      <c r="O59" s="448"/>
      <c r="P59" s="448"/>
      <c r="Q59" s="448"/>
      <c r="R59" s="448"/>
      <c r="S59" s="448"/>
      <c r="T59" s="448"/>
      <c r="U59" s="448"/>
      <c r="V59" s="448"/>
      <c r="W59" s="448"/>
      <c r="X59" s="448"/>
      <c r="Y59" s="448"/>
      <c r="Z59" s="448"/>
      <c r="AA59" s="448"/>
      <c r="AB59" s="448"/>
      <c r="AC59" s="448"/>
      <c r="AD59" s="448"/>
    </row>
    <row r="60" ht="13.5" customHeight="1">
      <c r="A60" s="528">
        <v>57.0</v>
      </c>
      <c r="B60" s="529" t="s">
        <v>687</v>
      </c>
      <c r="C60" s="530">
        <f>1280.57-200</f>
        <v>1080.57</v>
      </c>
      <c r="D60" s="531">
        <v>45478.0</v>
      </c>
      <c r="E60" s="532"/>
      <c r="F60" s="528">
        <v>57.0</v>
      </c>
      <c r="G60" s="528" t="str">
        <f t="shared" ref="G60:I60" si="63">B60</f>
        <v>SQS 411 BLOCO I Apt 101</v>
      </c>
      <c r="H60" s="533">
        <f t="shared" si="63"/>
        <v>1080.57</v>
      </c>
      <c r="I60" s="534">
        <f t="shared" si="63"/>
        <v>45478</v>
      </c>
      <c r="J60" s="535"/>
      <c r="K60" s="448"/>
      <c r="L60" s="448"/>
      <c r="M60" s="448"/>
      <c r="N60" s="448"/>
      <c r="O60" s="448"/>
      <c r="P60" s="448"/>
      <c r="Q60" s="448"/>
      <c r="R60" s="448"/>
      <c r="S60" s="448"/>
      <c r="T60" s="448"/>
      <c r="U60" s="448"/>
      <c r="V60" s="448"/>
      <c r="W60" s="448"/>
      <c r="X60" s="448"/>
      <c r="Y60" s="448"/>
      <c r="Z60" s="448"/>
      <c r="AA60" s="448"/>
      <c r="AB60" s="448"/>
      <c r="AC60" s="448"/>
      <c r="AD60" s="448"/>
    </row>
    <row r="61" ht="12.75" customHeight="1">
      <c r="A61" s="528">
        <v>58.0</v>
      </c>
      <c r="B61" s="529" t="s">
        <v>688</v>
      </c>
      <c r="C61" s="530">
        <v>400.0</v>
      </c>
      <c r="D61" s="531">
        <v>45483.0</v>
      </c>
      <c r="E61" s="532"/>
      <c r="F61" s="528">
        <v>58.0</v>
      </c>
      <c r="G61" s="528" t="str">
        <f t="shared" ref="G61:I61" si="64">B61</f>
        <v>SQS 411 BLOCO T Apt 305</v>
      </c>
      <c r="H61" s="533">
        <f t="shared" si="64"/>
        <v>400</v>
      </c>
      <c r="I61" s="534">
        <f t="shared" si="64"/>
        <v>45483</v>
      </c>
      <c r="J61" s="535"/>
      <c r="K61" s="448"/>
      <c r="L61" s="448"/>
      <c r="M61" s="448"/>
      <c r="N61" s="448"/>
      <c r="O61" s="448"/>
      <c r="P61" s="448"/>
      <c r="Q61" s="448"/>
      <c r="R61" s="448"/>
      <c r="S61" s="448"/>
      <c r="T61" s="448"/>
      <c r="U61" s="448"/>
      <c r="V61" s="448"/>
      <c r="W61" s="448"/>
      <c r="X61" s="448"/>
      <c r="Y61" s="448"/>
      <c r="Z61" s="448"/>
      <c r="AA61" s="448"/>
      <c r="AB61" s="448"/>
      <c r="AC61" s="448"/>
      <c r="AD61" s="448"/>
    </row>
    <row r="62" ht="13.5" customHeight="1">
      <c r="A62" s="528">
        <v>59.0</v>
      </c>
      <c r="B62" s="529" t="s">
        <v>689</v>
      </c>
      <c r="C62" s="530">
        <f>520-20</f>
        <v>500</v>
      </c>
      <c r="D62" s="531">
        <v>45483.0</v>
      </c>
      <c r="E62" s="532"/>
      <c r="F62" s="528">
        <v>59.0</v>
      </c>
      <c r="G62" s="528" t="str">
        <f t="shared" ref="G62:I62" si="65">B62</f>
        <v>SQS 413 BLOCO D Apt 210</v>
      </c>
      <c r="H62" s="533">
        <f t="shared" si="65"/>
        <v>500</v>
      </c>
      <c r="I62" s="534">
        <f t="shared" si="65"/>
        <v>45483</v>
      </c>
      <c r="J62" s="535"/>
      <c r="K62" s="448"/>
      <c r="L62" s="448"/>
      <c r="M62" s="448"/>
      <c r="N62" s="448"/>
      <c r="O62" s="448"/>
      <c r="P62" s="448"/>
      <c r="Q62" s="448"/>
      <c r="R62" s="448"/>
      <c r="S62" s="448"/>
      <c r="T62" s="448"/>
      <c r="U62" s="448"/>
      <c r="V62" s="448"/>
      <c r="W62" s="448"/>
      <c r="X62" s="448"/>
      <c r="Y62" s="448"/>
      <c r="Z62" s="448"/>
      <c r="AA62" s="448"/>
      <c r="AB62" s="448"/>
      <c r="AC62" s="448"/>
      <c r="AD62" s="448"/>
    </row>
    <row r="63" ht="13.5" customHeight="1">
      <c r="A63" s="528">
        <v>60.0</v>
      </c>
      <c r="B63" s="536" t="s">
        <v>690</v>
      </c>
      <c r="C63" s="537">
        <f t="shared" ref="C63:C74" si="67">589.32-58.93</f>
        <v>530.39</v>
      </c>
      <c r="D63" s="538">
        <v>45478.0</v>
      </c>
      <c r="E63" s="539"/>
      <c r="F63" s="528">
        <v>60.0</v>
      </c>
      <c r="G63" s="528" t="str">
        <f t="shared" ref="G63:I63" si="66">B63</f>
        <v>A. CLARAS QS 07 A 302</v>
      </c>
      <c r="H63" s="533">
        <f t="shared" si="66"/>
        <v>530.39</v>
      </c>
      <c r="I63" s="534">
        <f t="shared" si="66"/>
        <v>45478</v>
      </c>
      <c r="J63" s="535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  <c r="W63" s="448"/>
      <c r="X63" s="448"/>
      <c r="Y63" s="448"/>
      <c r="Z63" s="448"/>
      <c r="AA63" s="448"/>
      <c r="AB63" s="448"/>
      <c r="AC63" s="448"/>
      <c r="AD63" s="448"/>
    </row>
    <row r="64" ht="13.5" customHeight="1">
      <c r="A64" s="528">
        <v>61.0</v>
      </c>
      <c r="B64" s="536" t="s">
        <v>691</v>
      </c>
      <c r="C64" s="537">
        <f t="shared" si="67"/>
        <v>530.39</v>
      </c>
      <c r="D64" s="538">
        <v>45478.0</v>
      </c>
      <c r="E64" s="539"/>
      <c r="F64" s="528">
        <v>61.0</v>
      </c>
      <c r="G64" s="528" t="str">
        <f t="shared" ref="G64:I64" si="68">B64</f>
        <v>A. CLARAS QS 07 B 105</v>
      </c>
      <c r="H64" s="533">
        <f t="shared" si="68"/>
        <v>530.39</v>
      </c>
      <c r="I64" s="534">
        <f t="shared" si="68"/>
        <v>45478</v>
      </c>
      <c r="J64" s="535"/>
      <c r="K64" s="448"/>
      <c r="L64" s="448"/>
      <c r="M64" s="448"/>
      <c r="N64" s="448"/>
      <c r="O64" s="448"/>
      <c r="P64" s="448"/>
      <c r="Q64" s="448"/>
      <c r="R64" s="448"/>
      <c r="S64" s="448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</row>
    <row r="65" ht="13.5" customHeight="1">
      <c r="A65" s="528">
        <v>62.0</v>
      </c>
      <c r="B65" s="536" t="s">
        <v>692</v>
      </c>
      <c r="C65" s="537">
        <f t="shared" si="67"/>
        <v>530.39</v>
      </c>
      <c r="D65" s="538">
        <v>45478.0</v>
      </c>
      <c r="E65" s="539"/>
      <c r="F65" s="528">
        <v>62.0</v>
      </c>
      <c r="G65" s="528" t="str">
        <f t="shared" ref="G65:I65" si="69">B65</f>
        <v>A. CLARAS QS 07 B 106</v>
      </c>
      <c r="H65" s="533">
        <f t="shared" si="69"/>
        <v>530.39</v>
      </c>
      <c r="I65" s="534">
        <f t="shared" si="69"/>
        <v>45478</v>
      </c>
      <c r="J65" s="535"/>
      <c r="K65" s="448"/>
      <c r="L65" s="448"/>
      <c r="M65" s="448"/>
      <c r="N65" s="448"/>
      <c r="O65" s="448"/>
      <c r="P65" s="448"/>
      <c r="Q65" s="448"/>
      <c r="R65" s="448"/>
      <c r="S65" s="448"/>
      <c r="T65" s="448"/>
      <c r="U65" s="448"/>
      <c r="V65" s="448"/>
      <c r="W65" s="448"/>
      <c r="X65" s="448"/>
      <c r="Y65" s="448"/>
      <c r="Z65" s="448"/>
      <c r="AA65" s="448"/>
      <c r="AB65" s="448"/>
      <c r="AC65" s="448"/>
      <c r="AD65" s="448"/>
    </row>
    <row r="66" ht="13.5" customHeight="1">
      <c r="A66" s="528">
        <v>63.0</v>
      </c>
      <c r="B66" s="536" t="s">
        <v>693</v>
      </c>
      <c r="C66" s="537">
        <f t="shared" si="67"/>
        <v>530.39</v>
      </c>
      <c r="D66" s="538">
        <v>45478.0</v>
      </c>
      <c r="E66" s="539"/>
      <c r="F66" s="528">
        <v>63.0</v>
      </c>
      <c r="G66" s="528" t="str">
        <f t="shared" ref="G66:I66" si="70">B66</f>
        <v>A. CLARAS QS 07 B 107</v>
      </c>
      <c r="H66" s="533">
        <f t="shared" si="70"/>
        <v>530.39</v>
      </c>
      <c r="I66" s="534">
        <f t="shared" si="70"/>
        <v>45478</v>
      </c>
      <c r="J66" s="535"/>
      <c r="K66" s="448"/>
      <c r="L66" s="448"/>
      <c r="M66" s="448"/>
      <c r="N66" s="448"/>
      <c r="O66" s="448"/>
      <c r="P66" s="448"/>
      <c r="Q66" s="448"/>
      <c r="R66" s="448"/>
      <c r="S66" s="448"/>
      <c r="T66" s="448"/>
      <c r="U66" s="448"/>
      <c r="V66" s="448"/>
      <c r="W66" s="448"/>
      <c r="X66" s="448"/>
      <c r="Y66" s="448"/>
      <c r="Z66" s="448"/>
      <c r="AA66" s="448"/>
      <c r="AB66" s="448"/>
      <c r="AC66" s="448"/>
      <c r="AD66" s="448"/>
    </row>
    <row r="67" ht="13.5" customHeight="1">
      <c r="A67" s="528">
        <v>64.0</v>
      </c>
      <c r="B67" s="536" t="s">
        <v>694</v>
      </c>
      <c r="C67" s="537">
        <f t="shared" si="67"/>
        <v>530.39</v>
      </c>
      <c r="D67" s="538">
        <v>45478.0</v>
      </c>
      <c r="E67" s="539"/>
      <c r="F67" s="528">
        <v>64.0</v>
      </c>
      <c r="G67" s="528" t="str">
        <f t="shared" ref="G67:I67" si="71">B67</f>
        <v>A. CLARAS QS 07 B 109</v>
      </c>
      <c r="H67" s="533">
        <f t="shared" si="71"/>
        <v>530.39</v>
      </c>
      <c r="I67" s="534">
        <f t="shared" si="71"/>
        <v>45478</v>
      </c>
      <c r="J67" s="535"/>
      <c r="K67" s="448"/>
      <c r="L67" s="448"/>
      <c r="M67" s="448"/>
      <c r="N67" s="448"/>
      <c r="O67" s="448"/>
      <c r="P67" s="448"/>
      <c r="Q67" s="448"/>
      <c r="R67" s="448"/>
      <c r="S67" s="448"/>
      <c r="T67" s="448"/>
      <c r="U67" s="448"/>
      <c r="V67" s="448"/>
      <c r="W67" s="448"/>
      <c r="X67" s="448"/>
      <c r="Y67" s="448"/>
      <c r="Z67" s="448"/>
      <c r="AA67" s="448"/>
      <c r="AB67" s="448"/>
      <c r="AC67" s="448"/>
      <c r="AD67" s="448"/>
    </row>
    <row r="68" ht="13.5" customHeight="1">
      <c r="A68" s="528">
        <v>65.0</v>
      </c>
      <c r="B68" s="536" t="s">
        <v>695</v>
      </c>
      <c r="C68" s="537">
        <f t="shared" si="67"/>
        <v>530.39</v>
      </c>
      <c r="D68" s="538">
        <v>45478.0</v>
      </c>
      <c r="E68" s="539"/>
      <c r="F68" s="528">
        <v>65.0</v>
      </c>
      <c r="G68" s="528" t="str">
        <f t="shared" ref="G68:I68" si="72">B68</f>
        <v>A. CLARAS QS 07 B 110</v>
      </c>
      <c r="H68" s="533">
        <f t="shared" si="72"/>
        <v>530.39</v>
      </c>
      <c r="I68" s="534">
        <f t="shared" si="72"/>
        <v>45478</v>
      </c>
      <c r="J68" s="535"/>
      <c r="K68" s="448"/>
      <c r="L68" s="448"/>
      <c r="M68" s="448"/>
      <c r="N68" s="448"/>
      <c r="O68" s="448"/>
      <c r="P68" s="448"/>
      <c r="Q68" s="448"/>
      <c r="R68" s="448"/>
      <c r="S68" s="448"/>
      <c r="T68" s="448"/>
      <c r="U68" s="448"/>
      <c r="V68" s="448"/>
      <c r="W68" s="448"/>
      <c r="X68" s="448"/>
      <c r="Y68" s="448"/>
      <c r="Z68" s="448"/>
      <c r="AA68" s="448"/>
      <c r="AB68" s="448"/>
      <c r="AC68" s="448"/>
      <c r="AD68" s="448"/>
    </row>
    <row r="69" ht="13.5" customHeight="1">
      <c r="A69" s="528">
        <v>66.0</v>
      </c>
      <c r="B69" s="536" t="s">
        <v>696</v>
      </c>
      <c r="C69" s="537">
        <f t="shared" si="67"/>
        <v>530.39</v>
      </c>
      <c r="D69" s="538">
        <v>45478.0</v>
      </c>
      <c r="E69" s="539"/>
      <c r="F69" s="528">
        <v>66.0</v>
      </c>
      <c r="G69" s="528" t="str">
        <f t="shared" ref="G69:I69" si="73">B69</f>
        <v>A. CLARAS QS 07 B 205</v>
      </c>
      <c r="H69" s="533">
        <f t="shared" si="73"/>
        <v>530.39</v>
      </c>
      <c r="I69" s="534">
        <f t="shared" si="73"/>
        <v>45478</v>
      </c>
      <c r="J69" s="535"/>
      <c r="K69" s="448"/>
      <c r="L69" s="448"/>
      <c r="M69" s="448"/>
      <c r="N69" s="448"/>
      <c r="O69" s="448"/>
      <c r="P69" s="448"/>
      <c r="Q69" s="448"/>
      <c r="R69" s="448"/>
      <c r="S69" s="448"/>
      <c r="T69" s="448"/>
      <c r="U69" s="448"/>
      <c r="V69" s="448"/>
      <c r="W69" s="448"/>
      <c r="X69" s="448"/>
      <c r="Y69" s="448"/>
      <c r="Z69" s="448"/>
      <c r="AA69" s="448"/>
      <c r="AB69" s="448"/>
      <c r="AC69" s="448"/>
      <c r="AD69" s="448"/>
    </row>
    <row r="70" ht="13.5" customHeight="1">
      <c r="A70" s="528">
        <v>67.0</v>
      </c>
      <c r="B70" s="536" t="s">
        <v>697</v>
      </c>
      <c r="C70" s="537">
        <f t="shared" si="67"/>
        <v>530.39</v>
      </c>
      <c r="D70" s="538">
        <v>45478.0</v>
      </c>
      <c r="E70" s="539"/>
      <c r="F70" s="528">
        <v>67.0</v>
      </c>
      <c r="G70" s="528" t="str">
        <f t="shared" ref="G70:I70" si="74">B70</f>
        <v>A. CLARAS QS 07 B 208</v>
      </c>
      <c r="H70" s="533">
        <f t="shared" si="74"/>
        <v>530.39</v>
      </c>
      <c r="I70" s="534">
        <f t="shared" si="74"/>
        <v>45478</v>
      </c>
      <c r="J70" s="535"/>
      <c r="K70" s="448"/>
      <c r="L70" s="448"/>
      <c r="M70" s="448"/>
      <c r="N70" s="448"/>
      <c r="O70" s="448"/>
      <c r="P70" s="448"/>
      <c r="Q70" s="448"/>
      <c r="R70" s="448"/>
      <c r="S70" s="448"/>
      <c r="T70" s="448"/>
      <c r="U70" s="448"/>
      <c r="V70" s="448"/>
      <c r="W70" s="448"/>
      <c r="X70" s="448"/>
      <c r="Y70" s="448"/>
      <c r="Z70" s="448"/>
      <c r="AA70" s="448"/>
      <c r="AB70" s="448"/>
      <c r="AC70" s="448"/>
      <c r="AD70" s="448"/>
    </row>
    <row r="71" ht="13.5" customHeight="1">
      <c r="A71" s="528">
        <v>68.0</v>
      </c>
      <c r="B71" s="536" t="s">
        <v>698</v>
      </c>
      <c r="C71" s="537">
        <f t="shared" si="67"/>
        <v>530.39</v>
      </c>
      <c r="D71" s="538">
        <v>45478.0</v>
      </c>
      <c r="E71" s="539"/>
      <c r="F71" s="528">
        <v>68.0</v>
      </c>
      <c r="G71" s="528" t="str">
        <f t="shared" ref="G71:I71" si="75">B71</f>
        <v>A. CLARAS QS 07 B 210</v>
      </c>
      <c r="H71" s="533">
        <f t="shared" si="75"/>
        <v>530.39</v>
      </c>
      <c r="I71" s="534">
        <f t="shared" si="75"/>
        <v>45478</v>
      </c>
      <c r="J71" s="535"/>
      <c r="K71" s="448"/>
      <c r="L71" s="448"/>
      <c r="M71" s="448"/>
      <c r="N71" s="448"/>
      <c r="O71" s="448"/>
      <c r="P71" s="448"/>
      <c r="Q71" s="448"/>
      <c r="R71" s="448"/>
      <c r="S71" s="448"/>
      <c r="T71" s="448"/>
      <c r="U71" s="448"/>
      <c r="V71" s="448"/>
      <c r="W71" s="448"/>
      <c r="X71" s="448"/>
      <c r="Y71" s="448"/>
      <c r="Z71" s="448"/>
      <c r="AA71" s="448"/>
      <c r="AB71" s="448"/>
      <c r="AC71" s="448"/>
      <c r="AD71" s="448"/>
    </row>
    <row r="72" ht="13.5" customHeight="1">
      <c r="A72" s="528">
        <v>69.0</v>
      </c>
      <c r="B72" s="536" t="s">
        <v>699</v>
      </c>
      <c r="C72" s="537">
        <f t="shared" si="67"/>
        <v>530.39</v>
      </c>
      <c r="D72" s="538">
        <v>45478.0</v>
      </c>
      <c r="E72" s="539"/>
      <c r="F72" s="528">
        <v>69.0</v>
      </c>
      <c r="G72" s="528" t="str">
        <f t="shared" ref="G72:I72" si="76">B72</f>
        <v>A. CLARAS QS 07 B 306</v>
      </c>
      <c r="H72" s="533">
        <f t="shared" si="76"/>
        <v>530.39</v>
      </c>
      <c r="I72" s="534">
        <f t="shared" si="76"/>
        <v>45478</v>
      </c>
      <c r="J72" s="535"/>
      <c r="K72" s="448"/>
      <c r="L72" s="448"/>
      <c r="M72" s="448"/>
      <c r="N72" s="448"/>
      <c r="O72" s="448"/>
      <c r="P72" s="448"/>
      <c r="Q72" s="448"/>
      <c r="R72" s="448"/>
      <c r="S72" s="448"/>
      <c r="T72" s="448"/>
      <c r="U72" s="448"/>
      <c r="V72" s="448"/>
      <c r="W72" s="448"/>
      <c r="X72" s="448"/>
      <c r="Y72" s="448"/>
      <c r="Z72" s="448"/>
      <c r="AA72" s="448"/>
      <c r="AB72" s="448"/>
      <c r="AC72" s="448"/>
      <c r="AD72" s="448"/>
    </row>
    <row r="73" ht="13.5" customHeight="1">
      <c r="A73" s="528">
        <v>70.0</v>
      </c>
      <c r="B73" s="536" t="s">
        <v>700</v>
      </c>
      <c r="C73" s="537">
        <f t="shared" si="67"/>
        <v>530.39</v>
      </c>
      <c r="D73" s="538">
        <v>45478.0</v>
      </c>
      <c r="E73" s="539"/>
      <c r="F73" s="528">
        <v>70.0</v>
      </c>
      <c r="G73" s="528" t="str">
        <f t="shared" ref="G73:I73" si="77">B73</f>
        <v>A. CLARAS QS 07 B 308</v>
      </c>
      <c r="H73" s="533">
        <f t="shared" si="77"/>
        <v>530.39</v>
      </c>
      <c r="I73" s="534">
        <f t="shared" si="77"/>
        <v>45478</v>
      </c>
      <c r="J73" s="535"/>
      <c r="K73" s="448"/>
      <c r="L73" s="448"/>
      <c r="M73" s="448"/>
      <c r="N73" s="448"/>
      <c r="O73" s="448"/>
      <c r="P73" s="448"/>
      <c r="Q73" s="448"/>
      <c r="R73" s="448"/>
      <c r="S73" s="448"/>
      <c r="T73" s="448"/>
      <c r="U73" s="448"/>
      <c r="V73" s="448"/>
      <c r="W73" s="448"/>
      <c r="X73" s="448"/>
      <c r="Y73" s="448"/>
      <c r="Z73" s="448"/>
      <c r="AA73" s="448"/>
      <c r="AB73" s="448"/>
      <c r="AC73" s="448"/>
      <c r="AD73" s="448"/>
    </row>
    <row r="74" ht="13.5" customHeight="1">
      <c r="A74" s="528">
        <v>71.0</v>
      </c>
      <c r="B74" s="536" t="s">
        <v>701</v>
      </c>
      <c r="C74" s="537">
        <f t="shared" si="67"/>
        <v>530.39</v>
      </c>
      <c r="D74" s="538">
        <v>45478.0</v>
      </c>
      <c r="E74" s="539"/>
      <c r="F74" s="528">
        <v>71.0</v>
      </c>
      <c r="G74" s="528" t="str">
        <f t="shared" ref="G74:I74" si="78">B74</f>
        <v>A. CLARAS QS 07 B 309</v>
      </c>
      <c r="H74" s="533">
        <f t="shared" si="78"/>
        <v>530.39</v>
      </c>
      <c r="I74" s="534">
        <f t="shared" si="78"/>
        <v>45478</v>
      </c>
      <c r="J74" s="535"/>
      <c r="K74" s="448"/>
      <c r="L74" s="448"/>
      <c r="M74" s="448"/>
      <c r="N74" s="448"/>
      <c r="O74" s="448"/>
      <c r="P74" s="448"/>
      <c r="Q74" s="448"/>
      <c r="R74" s="448"/>
      <c r="S74" s="448"/>
      <c r="T74" s="448"/>
      <c r="U74" s="448"/>
      <c r="V74" s="448"/>
      <c r="W74" s="448"/>
      <c r="X74" s="448"/>
      <c r="Y74" s="448"/>
      <c r="Z74" s="448"/>
      <c r="AA74" s="448"/>
      <c r="AB74" s="448"/>
      <c r="AC74" s="448"/>
      <c r="AD74" s="448"/>
    </row>
    <row r="75" ht="13.5" customHeight="1">
      <c r="A75" s="540"/>
      <c r="B75" s="541" t="s">
        <v>135</v>
      </c>
      <c r="C75" s="542">
        <f>SUM(C3:C74)</f>
        <v>74814.06</v>
      </c>
      <c r="D75" s="541"/>
      <c r="E75" s="543"/>
      <c r="F75" s="535"/>
      <c r="G75" s="527" t="s">
        <v>135</v>
      </c>
      <c r="H75" s="544">
        <f>C75</f>
        <v>74814.06</v>
      </c>
      <c r="I75" s="545"/>
      <c r="J75" s="546"/>
      <c r="K75" s="448"/>
      <c r="L75" s="448"/>
      <c r="M75" s="448"/>
      <c r="N75" s="448"/>
      <c r="O75" s="448"/>
      <c r="P75" s="448"/>
      <c r="Q75" s="448"/>
      <c r="R75" s="448"/>
      <c r="S75" s="448"/>
      <c r="T75" s="448"/>
      <c r="U75" s="448"/>
      <c r="V75" s="448"/>
      <c r="W75" s="448"/>
      <c r="X75" s="448"/>
      <c r="Y75" s="448"/>
      <c r="Z75" s="448"/>
      <c r="AA75" s="448"/>
      <c r="AB75" s="448"/>
      <c r="AC75" s="448"/>
      <c r="AD75" s="448"/>
    </row>
    <row r="76" ht="13.5" customHeight="1">
      <c r="A76" s="448"/>
      <c r="B76" s="547"/>
      <c r="C76" s="548"/>
      <c r="D76" s="547"/>
      <c r="E76" s="547"/>
      <c r="F76" s="448"/>
      <c r="G76" s="448"/>
      <c r="H76" s="549"/>
      <c r="I76" s="448"/>
      <c r="J76" s="448"/>
      <c r="K76" s="448"/>
      <c r="L76" s="448"/>
      <c r="M76" s="448"/>
      <c r="N76" s="448"/>
      <c r="O76" s="448"/>
      <c r="P76" s="448"/>
      <c r="Q76" s="448"/>
      <c r="R76" s="448"/>
      <c r="S76" s="448"/>
      <c r="T76" s="448"/>
      <c r="U76" s="448"/>
      <c r="V76" s="448"/>
      <c r="W76" s="448"/>
      <c r="X76" s="448"/>
      <c r="Y76" s="448"/>
      <c r="Z76" s="448"/>
      <c r="AA76" s="448"/>
      <c r="AB76" s="448"/>
      <c r="AC76" s="448"/>
      <c r="AD76" s="448"/>
    </row>
    <row r="77" ht="13.5" customHeight="1">
      <c r="A77" s="448"/>
      <c r="B77" s="550" t="s">
        <v>702</v>
      </c>
      <c r="D77" s="547"/>
      <c r="E77" s="547"/>
      <c r="F77" s="448"/>
      <c r="G77" s="551" t="s">
        <v>702</v>
      </c>
      <c r="I77" s="448"/>
      <c r="J77" s="448"/>
      <c r="K77" s="448"/>
      <c r="L77" s="448"/>
      <c r="M77" s="448"/>
      <c r="N77" s="448"/>
      <c r="O77" s="448"/>
      <c r="P77" s="448"/>
      <c r="Q77" s="448"/>
      <c r="R77" s="448"/>
      <c r="S77" s="448"/>
      <c r="T77" s="448"/>
      <c r="U77" s="448"/>
      <c r="V77" s="448"/>
      <c r="W77" s="448"/>
      <c r="X77" s="448"/>
      <c r="Y77" s="448"/>
      <c r="Z77" s="448"/>
      <c r="AA77" s="448"/>
      <c r="AB77" s="448"/>
      <c r="AC77" s="448"/>
      <c r="AD77" s="448"/>
    </row>
    <row r="78" ht="13.5" customHeight="1">
      <c r="A78" s="448"/>
      <c r="B78" s="550"/>
      <c r="C78" s="547"/>
      <c r="D78" s="547"/>
      <c r="E78" s="547"/>
      <c r="F78" s="448"/>
      <c r="G78" s="551"/>
      <c r="H78" s="448"/>
      <c r="I78" s="448"/>
      <c r="J78" s="448"/>
      <c r="K78" s="448"/>
      <c r="L78" s="448"/>
      <c r="M78" s="448"/>
      <c r="N78" s="448"/>
      <c r="O78" s="448"/>
      <c r="P78" s="448"/>
      <c r="Q78" s="448"/>
      <c r="R78" s="448"/>
      <c r="S78" s="448"/>
      <c r="T78" s="448"/>
      <c r="U78" s="448"/>
      <c r="V78" s="448"/>
      <c r="W78" s="448"/>
      <c r="X78" s="448"/>
      <c r="Y78" s="448"/>
      <c r="Z78" s="448"/>
      <c r="AA78" s="448"/>
      <c r="AB78" s="448"/>
      <c r="AC78" s="448"/>
      <c r="AD78" s="448"/>
    </row>
    <row r="79" ht="7.5" customHeight="1">
      <c r="A79" s="448"/>
      <c r="B79" s="550"/>
      <c r="C79" s="547"/>
      <c r="D79" s="547"/>
      <c r="E79" s="547"/>
      <c r="F79" s="448"/>
      <c r="G79" s="552"/>
      <c r="H79" s="448"/>
      <c r="I79" s="448"/>
      <c r="J79" s="448"/>
      <c r="K79" s="448"/>
      <c r="L79" s="448"/>
      <c r="M79" s="448"/>
      <c r="N79" s="448"/>
      <c r="O79" s="448"/>
      <c r="P79" s="448"/>
      <c r="Q79" s="448"/>
      <c r="R79" s="448"/>
      <c r="S79" s="448"/>
      <c r="T79" s="448"/>
      <c r="U79" s="448"/>
      <c r="V79" s="448"/>
      <c r="W79" s="448"/>
      <c r="X79" s="448"/>
      <c r="Y79" s="448"/>
      <c r="Z79" s="448"/>
      <c r="AA79" s="448"/>
      <c r="AB79" s="448"/>
      <c r="AC79" s="448"/>
      <c r="AD79" s="448"/>
    </row>
    <row r="80" ht="14.25" customHeight="1">
      <c r="A80" s="440" t="s">
        <v>704</v>
      </c>
      <c r="C80" s="553" t="s">
        <v>627</v>
      </c>
      <c r="E80" s="547"/>
      <c r="F80" s="440" t="s">
        <v>704</v>
      </c>
      <c r="H80" s="553" t="s">
        <v>627</v>
      </c>
      <c r="K80" s="448"/>
      <c r="L80" s="448"/>
      <c r="M80" s="448"/>
      <c r="N80" s="448"/>
      <c r="O80" s="448"/>
      <c r="P80" s="448"/>
      <c r="Q80" s="448"/>
      <c r="R80" s="448"/>
      <c r="S80" s="448"/>
      <c r="T80" s="448"/>
      <c r="U80" s="448"/>
      <c r="V80" s="448"/>
      <c r="W80" s="448"/>
      <c r="X80" s="448"/>
      <c r="Y80" s="448"/>
      <c r="Z80" s="448"/>
      <c r="AA80" s="448"/>
      <c r="AB80" s="448"/>
      <c r="AC80" s="448"/>
      <c r="AD80" s="448"/>
    </row>
    <row r="81" ht="12.75" customHeight="1">
      <c r="E81" s="448"/>
      <c r="K81" s="448"/>
      <c r="L81" s="448"/>
      <c r="M81" s="448"/>
      <c r="N81" s="448"/>
      <c r="O81" s="448"/>
      <c r="P81" s="448"/>
      <c r="Q81" s="448"/>
      <c r="R81" s="448"/>
      <c r="S81" s="448"/>
      <c r="T81" s="448"/>
      <c r="U81" s="448"/>
      <c r="V81" s="448"/>
      <c r="W81" s="448"/>
      <c r="X81" s="448"/>
      <c r="Y81" s="448"/>
      <c r="Z81" s="448"/>
      <c r="AA81" s="448"/>
      <c r="AB81" s="448"/>
      <c r="AC81" s="448"/>
      <c r="AD81" s="448"/>
    </row>
    <row r="82" ht="12.75" customHeight="1">
      <c r="E82" s="448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  <c r="W82" s="448"/>
      <c r="X82" s="448"/>
      <c r="Y82" s="448"/>
      <c r="Z82" s="448"/>
      <c r="AA82" s="448"/>
      <c r="AB82" s="448"/>
      <c r="AC82" s="448"/>
      <c r="AD82" s="448"/>
    </row>
    <row r="83" ht="12.75" customHeight="1">
      <c r="A83" s="448"/>
      <c r="B83" s="448"/>
      <c r="C83" s="448"/>
      <c r="D83" s="448"/>
      <c r="E83" s="448"/>
      <c r="F83" s="448"/>
      <c r="G83" s="448"/>
      <c r="H83" s="448"/>
      <c r="I83" s="448"/>
      <c r="J83" s="448"/>
      <c r="K83" s="448"/>
      <c r="L83" s="448"/>
      <c r="M83" s="448"/>
      <c r="N83" s="448"/>
      <c r="O83" s="448"/>
      <c r="P83" s="448"/>
      <c r="Q83" s="448"/>
      <c r="R83" s="448"/>
      <c r="S83" s="448"/>
      <c r="T83" s="448"/>
      <c r="U83" s="448"/>
      <c r="V83" s="448"/>
      <c r="W83" s="448"/>
      <c r="X83" s="448"/>
      <c r="Y83" s="448"/>
      <c r="Z83" s="448"/>
      <c r="AA83" s="448"/>
      <c r="AB83" s="448"/>
      <c r="AC83" s="448"/>
      <c r="AD83" s="448"/>
    </row>
    <row r="84" ht="12.75" customHeight="1">
      <c r="A84" s="448"/>
      <c r="B84" s="448"/>
      <c r="C84" s="448"/>
      <c r="D84" s="448"/>
      <c r="E84" s="448"/>
      <c r="F84" s="448"/>
      <c r="G84" s="448"/>
      <c r="H84" s="448"/>
      <c r="I84" s="448"/>
      <c r="J84" s="448"/>
      <c r="K84" s="448"/>
      <c r="L84" s="448"/>
      <c r="M84" s="448"/>
      <c r="N84" s="448"/>
      <c r="O84" s="448"/>
      <c r="P84" s="448"/>
      <c r="Q84" s="448"/>
      <c r="R84" s="448"/>
      <c r="S84" s="448"/>
      <c r="T84" s="448"/>
      <c r="U84" s="448"/>
      <c r="V84" s="448"/>
      <c r="W84" s="448"/>
      <c r="X84" s="448"/>
      <c r="Y84" s="448"/>
      <c r="Z84" s="448"/>
      <c r="AA84" s="448"/>
      <c r="AB84" s="448"/>
      <c r="AC84" s="448"/>
      <c r="AD84" s="448"/>
    </row>
    <row r="85" ht="12.75" customHeight="1">
      <c r="A85" s="448"/>
      <c r="B85" s="448"/>
      <c r="C85" s="448"/>
      <c r="D85" s="448"/>
      <c r="E85" s="448"/>
      <c r="F85" s="448"/>
      <c r="G85" s="448"/>
      <c r="H85" s="448"/>
      <c r="I85" s="448"/>
      <c r="J85" s="448"/>
      <c r="K85" s="448"/>
      <c r="L85" s="448"/>
      <c r="M85" s="448"/>
      <c r="N85" s="448"/>
      <c r="O85" s="448"/>
      <c r="P85" s="448"/>
      <c r="Q85" s="448"/>
      <c r="R85" s="448"/>
      <c r="S85" s="448"/>
      <c r="T85" s="448"/>
      <c r="U85" s="448"/>
      <c r="V85" s="448"/>
      <c r="W85" s="448"/>
      <c r="X85" s="448"/>
      <c r="Y85" s="448"/>
      <c r="Z85" s="448"/>
      <c r="AA85" s="448"/>
      <c r="AB85" s="448"/>
      <c r="AC85" s="448"/>
      <c r="AD85" s="448"/>
    </row>
    <row r="86" ht="12.75" customHeight="1">
      <c r="A86" s="448"/>
      <c r="B86" s="448"/>
      <c r="C86" s="448"/>
      <c r="D86" s="448"/>
      <c r="E86" s="448"/>
      <c r="F86" s="448"/>
      <c r="G86" s="448"/>
      <c r="H86" s="448"/>
      <c r="I86" s="448"/>
      <c r="J86" s="448"/>
      <c r="K86" s="448"/>
      <c r="L86" s="448"/>
      <c r="M86" s="448"/>
      <c r="N86" s="448"/>
      <c r="O86" s="448"/>
      <c r="P86" s="448"/>
      <c r="Q86" s="448"/>
      <c r="R86" s="448"/>
      <c r="S86" s="448"/>
      <c r="T86" s="448"/>
      <c r="U86" s="448"/>
      <c r="V86" s="448"/>
      <c r="W86" s="448"/>
      <c r="X86" s="448"/>
      <c r="Y86" s="448"/>
      <c r="Z86" s="448"/>
      <c r="AA86" s="448"/>
      <c r="AB86" s="448"/>
      <c r="AC86" s="448"/>
      <c r="AD86" s="448"/>
    </row>
    <row r="87" ht="12.75" customHeight="1">
      <c r="A87" s="448"/>
      <c r="B87" s="448"/>
      <c r="C87" s="448"/>
      <c r="D87" s="448"/>
      <c r="E87" s="448"/>
      <c r="F87" s="448"/>
      <c r="G87" s="448"/>
      <c r="H87" s="448"/>
      <c r="I87" s="448"/>
      <c r="J87" s="448"/>
      <c r="K87" s="448"/>
      <c r="L87" s="448"/>
      <c r="M87" s="448"/>
      <c r="N87" s="448"/>
      <c r="O87" s="448"/>
      <c r="P87" s="448"/>
      <c r="Q87" s="448"/>
      <c r="R87" s="448"/>
      <c r="S87" s="448"/>
      <c r="T87" s="448"/>
      <c r="U87" s="448"/>
      <c r="V87" s="448"/>
      <c r="W87" s="448"/>
      <c r="X87" s="448"/>
      <c r="Y87" s="448"/>
      <c r="Z87" s="448"/>
      <c r="AA87" s="448"/>
      <c r="AB87" s="448"/>
      <c r="AC87" s="448"/>
      <c r="AD87" s="448"/>
    </row>
    <row r="88" ht="12.75" customHeight="1">
      <c r="A88" s="448"/>
      <c r="B88" s="448"/>
      <c r="C88" s="448"/>
      <c r="D88" s="448"/>
      <c r="E88" s="448"/>
      <c r="F88" s="448"/>
      <c r="G88" s="448"/>
      <c r="H88" s="448"/>
      <c r="I88" s="448"/>
      <c r="J88" s="448"/>
      <c r="K88" s="448"/>
      <c r="L88" s="448"/>
      <c r="M88" s="448"/>
      <c r="N88" s="448"/>
      <c r="O88" s="448"/>
      <c r="P88" s="448"/>
      <c r="Q88" s="448"/>
      <c r="R88" s="448"/>
      <c r="S88" s="448"/>
      <c r="T88" s="448"/>
      <c r="U88" s="448"/>
      <c r="V88" s="448"/>
      <c r="W88" s="448"/>
      <c r="X88" s="448"/>
      <c r="Y88" s="448"/>
      <c r="Z88" s="448"/>
      <c r="AA88" s="448"/>
      <c r="AB88" s="448"/>
      <c r="AC88" s="448"/>
      <c r="AD88" s="448"/>
    </row>
    <row r="89" ht="12.75" customHeight="1">
      <c r="A89" s="448"/>
      <c r="B89" s="448"/>
      <c r="C89" s="448"/>
      <c r="D89" s="448"/>
      <c r="E89" s="448"/>
      <c r="F89" s="448"/>
      <c r="G89" s="448"/>
      <c r="H89" s="448"/>
      <c r="I89" s="448"/>
      <c r="J89" s="448"/>
      <c r="K89" s="448"/>
      <c r="L89" s="448"/>
      <c r="M89" s="448"/>
      <c r="N89" s="448"/>
      <c r="O89" s="448"/>
      <c r="P89" s="448"/>
      <c r="Q89" s="448"/>
      <c r="R89" s="448"/>
      <c r="S89" s="448"/>
      <c r="T89" s="448"/>
      <c r="U89" s="448"/>
      <c r="V89" s="448"/>
      <c r="W89" s="448"/>
      <c r="X89" s="448"/>
      <c r="Y89" s="448"/>
      <c r="Z89" s="448"/>
      <c r="AA89" s="448"/>
      <c r="AB89" s="448"/>
      <c r="AC89" s="448"/>
      <c r="AD89" s="448"/>
    </row>
    <row r="90" ht="12.75" customHeight="1">
      <c r="A90" s="448"/>
      <c r="B90" s="448"/>
      <c r="C90" s="448"/>
      <c r="D90" s="448"/>
      <c r="E90" s="448"/>
      <c r="F90" s="448"/>
      <c r="G90" s="448"/>
      <c r="H90" s="448"/>
      <c r="I90" s="448"/>
      <c r="J90" s="448"/>
      <c r="K90" s="448"/>
      <c r="L90" s="448"/>
      <c r="M90" s="448"/>
      <c r="N90" s="448"/>
      <c r="O90" s="448"/>
      <c r="P90" s="448"/>
      <c r="Q90" s="448"/>
      <c r="R90" s="448"/>
      <c r="S90" s="448"/>
      <c r="T90" s="448"/>
      <c r="U90" s="448"/>
      <c r="V90" s="448"/>
      <c r="W90" s="448"/>
      <c r="X90" s="448"/>
      <c r="Y90" s="448"/>
      <c r="Z90" s="448"/>
      <c r="AA90" s="448"/>
      <c r="AB90" s="448"/>
      <c r="AC90" s="448"/>
      <c r="AD90" s="448"/>
    </row>
    <row r="91" ht="12.75" customHeight="1">
      <c r="A91" s="448"/>
      <c r="B91" s="448"/>
      <c r="C91" s="448"/>
      <c r="D91" s="448"/>
      <c r="E91" s="448"/>
      <c r="F91" s="448"/>
      <c r="G91" s="448"/>
      <c r="H91" s="448"/>
      <c r="I91" s="448"/>
      <c r="J91" s="448"/>
      <c r="K91" s="448"/>
      <c r="L91" s="448"/>
      <c r="M91" s="448"/>
      <c r="N91" s="448"/>
      <c r="O91" s="448"/>
      <c r="P91" s="448"/>
      <c r="Q91" s="448"/>
      <c r="R91" s="448"/>
      <c r="S91" s="448"/>
      <c r="T91" s="448"/>
      <c r="U91" s="448"/>
      <c r="V91" s="448"/>
      <c r="W91" s="448"/>
      <c r="X91" s="448"/>
      <c r="Y91" s="448"/>
      <c r="Z91" s="448"/>
      <c r="AA91" s="448"/>
      <c r="AB91" s="448"/>
      <c r="AC91" s="448"/>
      <c r="AD91" s="448"/>
    </row>
    <row r="92" ht="12.75" customHeight="1">
      <c r="A92" s="448"/>
      <c r="B92" s="448"/>
      <c r="C92" s="448"/>
      <c r="D92" s="448"/>
      <c r="E92" s="448"/>
      <c r="F92" s="448"/>
      <c r="G92" s="448"/>
      <c r="H92" s="448"/>
      <c r="I92" s="448"/>
      <c r="J92" s="448"/>
      <c r="K92" s="448"/>
      <c r="L92" s="448"/>
      <c r="M92" s="448"/>
      <c r="N92" s="448"/>
      <c r="O92" s="448"/>
      <c r="P92" s="448"/>
      <c r="Q92" s="448"/>
      <c r="R92" s="448"/>
      <c r="S92" s="448"/>
      <c r="T92" s="448"/>
      <c r="U92" s="448"/>
      <c r="V92" s="448"/>
      <c r="W92" s="448"/>
      <c r="X92" s="448"/>
      <c r="Y92" s="448"/>
      <c r="Z92" s="448"/>
      <c r="AA92" s="448"/>
      <c r="AB92" s="448"/>
      <c r="AC92" s="448"/>
      <c r="AD92" s="448"/>
    </row>
    <row r="93" ht="12.75" customHeight="1">
      <c r="A93" s="448"/>
      <c r="B93" s="448"/>
      <c r="C93" s="448"/>
      <c r="D93" s="448"/>
      <c r="E93" s="448"/>
      <c r="F93" s="448"/>
      <c r="G93" s="448"/>
      <c r="H93" s="448"/>
      <c r="I93" s="448"/>
      <c r="J93" s="448"/>
      <c r="K93" s="448"/>
      <c r="L93" s="448"/>
      <c r="M93" s="448"/>
      <c r="N93" s="448"/>
      <c r="O93" s="448"/>
      <c r="P93" s="448"/>
      <c r="Q93" s="448"/>
      <c r="R93" s="448"/>
      <c r="S93" s="448"/>
      <c r="T93" s="448"/>
      <c r="U93" s="448"/>
      <c r="V93" s="448"/>
      <c r="W93" s="448"/>
      <c r="X93" s="448"/>
      <c r="Y93" s="448"/>
      <c r="Z93" s="448"/>
      <c r="AA93" s="448"/>
      <c r="AB93" s="448"/>
      <c r="AC93" s="448"/>
      <c r="AD93" s="448"/>
    </row>
    <row r="94" ht="12.75" customHeight="1">
      <c r="A94" s="448"/>
      <c r="B94" s="448"/>
      <c r="C94" s="448"/>
      <c r="D94" s="448"/>
      <c r="E94" s="448"/>
      <c r="F94" s="448"/>
      <c r="G94" s="448"/>
      <c r="H94" s="448"/>
      <c r="I94" s="448"/>
      <c r="J94" s="448"/>
      <c r="K94" s="448"/>
      <c r="L94" s="448"/>
      <c r="M94" s="448"/>
      <c r="N94" s="448"/>
      <c r="O94" s="448"/>
      <c r="P94" s="448"/>
      <c r="Q94" s="448"/>
      <c r="R94" s="448"/>
      <c r="S94" s="448"/>
      <c r="T94" s="448"/>
      <c r="U94" s="448"/>
      <c r="V94" s="448"/>
      <c r="W94" s="448"/>
      <c r="X94" s="448"/>
      <c r="Y94" s="448"/>
      <c r="Z94" s="448"/>
      <c r="AA94" s="448"/>
      <c r="AB94" s="448"/>
      <c r="AC94" s="448"/>
      <c r="AD94" s="448"/>
    </row>
    <row r="95" ht="12.75" customHeight="1">
      <c r="A95" s="448"/>
      <c r="B95" s="448"/>
      <c r="C95" s="448"/>
      <c r="D95" s="448"/>
      <c r="E95" s="448"/>
      <c r="F95" s="448"/>
      <c r="G95" s="448"/>
      <c r="H95" s="448"/>
      <c r="I95" s="448"/>
      <c r="J95" s="448"/>
      <c r="K95" s="448"/>
      <c r="L95" s="448"/>
      <c r="M95" s="448"/>
      <c r="N95" s="448"/>
      <c r="O95" s="448"/>
      <c r="P95" s="448"/>
      <c r="Q95" s="448"/>
      <c r="R95" s="448"/>
      <c r="S95" s="448"/>
      <c r="T95" s="448"/>
      <c r="U95" s="448"/>
      <c r="V95" s="448"/>
      <c r="W95" s="448"/>
      <c r="X95" s="448"/>
      <c r="Y95" s="448"/>
      <c r="Z95" s="448"/>
      <c r="AA95" s="448"/>
      <c r="AB95" s="448"/>
      <c r="AC95" s="448"/>
      <c r="AD95" s="448"/>
    </row>
    <row r="96" ht="12.75" customHeight="1">
      <c r="A96" s="448"/>
      <c r="B96" s="448"/>
      <c r="C96" s="448"/>
      <c r="D96" s="448"/>
      <c r="E96" s="448"/>
      <c r="F96" s="448"/>
      <c r="G96" s="448"/>
      <c r="H96" s="448"/>
      <c r="I96" s="448"/>
      <c r="J96" s="448"/>
      <c r="K96" s="448"/>
      <c r="L96" s="448"/>
      <c r="M96" s="448"/>
      <c r="N96" s="448"/>
      <c r="O96" s="448"/>
      <c r="P96" s="448"/>
      <c r="Q96" s="448"/>
      <c r="R96" s="448"/>
      <c r="S96" s="448"/>
      <c r="T96" s="448"/>
      <c r="U96" s="448"/>
      <c r="V96" s="448"/>
      <c r="W96" s="448"/>
      <c r="X96" s="448"/>
      <c r="Y96" s="448"/>
      <c r="Z96" s="448"/>
      <c r="AA96" s="448"/>
      <c r="AB96" s="448"/>
      <c r="AC96" s="448"/>
      <c r="AD96" s="448"/>
    </row>
    <row r="97" ht="12.75" customHeight="1">
      <c r="A97" s="448"/>
      <c r="B97" s="448"/>
      <c r="C97" s="448"/>
      <c r="D97" s="448"/>
      <c r="E97" s="448"/>
      <c r="F97" s="448"/>
      <c r="G97" s="448"/>
      <c r="H97" s="448"/>
      <c r="I97" s="448"/>
      <c r="J97" s="448"/>
      <c r="K97" s="448"/>
      <c r="L97" s="448"/>
      <c r="M97" s="448"/>
      <c r="N97" s="448"/>
      <c r="O97" s="448"/>
      <c r="P97" s="448"/>
      <c r="Q97" s="448"/>
      <c r="R97" s="448"/>
      <c r="S97" s="448"/>
      <c r="T97" s="448"/>
      <c r="U97" s="448"/>
      <c r="V97" s="448"/>
      <c r="W97" s="448"/>
      <c r="X97" s="448"/>
      <c r="Y97" s="448"/>
      <c r="Z97" s="448"/>
      <c r="AA97" s="448"/>
      <c r="AB97" s="448"/>
      <c r="AC97" s="448"/>
      <c r="AD97" s="448"/>
    </row>
    <row r="98" ht="12.75" customHeight="1">
      <c r="A98" s="448"/>
      <c r="B98" s="448"/>
      <c r="C98" s="448"/>
      <c r="D98" s="448"/>
      <c r="E98" s="448"/>
      <c r="F98" s="448"/>
      <c r="G98" s="448"/>
      <c r="H98" s="448"/>
      <c r="I98" s="448"/>
      <c r="J98" s="448"/>
      <c r="K98" s="448"/>
      <c r="L98" s="448"/>
      <c r="M98" s="448"/>
      <c r="N98" s="448"/>
      <c r="O98" s="448"/>
      <c r="P98" s="448"/>
      <c r="Q98" s="448"/>
      <c r="R98" s="448"/>
      <c r="S98" s="448"/>
      <c r="T98" s="448"/>
      <c r="U98" s="448"/>
      <c r="V98" s="448"/>
      <c r="W98" s="448"/>
      <c r="X98" s="448"/>
      <c r="Y98" s="448"/>
      <c r="Z98" s="448"/>
      <c r="AA98" s="448"/>
      <c r="AB98" s="448"/>
      <c r="AC98" s="448"/>
      <c r="AD98" s="448"/>
    </row>
    <row r="99" ht="12.75" customHeight="1">
      <c r="A99" s="448"/>
      <c r="B99" s="448"/>
      <c r="C99" s="448"/>
      <c r="D99" s="448"/>
      <c r="E99" s="448"/>
      <c r="F99" s="448"/>
      <c r="G99" s="448"/>
      <c r="H99" s="448"/>
      <c r="I99" s="448"/>
      <c r="J99" s="448"/>
      <c r="K99" s="448"/>
      <c r="L99" s="448"/>
      <c r="M99" s="448"/>
      <c r="N99" s="448"/>
      <c r="O99" s="448"/>
      <c r="P99" s="448"/>
      <c r="Q99" s="448"/>
      <c r="R99" s="448"/>
      <c r="S99" s="448"/>
      <c r="T99" s="448"/>
      <c r="U99" s="448"/>
      <c r="V99" s="448"/>
      <c r="W99" s="448"/>
      <c r="X99" s="448"/>
      <c r="Y99" s="448"/>
      <c r="Z99" s="448"/>
      <c r="AA99" s="448"/>
      <c r="AB99" s="448"/>
      <c r="AC99" s="448"/>
      <c r="AD99" s="448"/>
    </row>
    <row r="100" ht="12.75" customHeight="1">
      <c r="A100" s="448"/>
      <c r="B100" s="448"/>
      <c r="C100" s="448"/>
      <c r="D100" s="448"/>
      <c r="E100" s="448"/>
      <c r="F100" s="448"/>
      <c r="G100" s="448"/>
      <c r="H100" s="448"/>
      <c r="I100" s="448"/>
      <c r="J100" s="448"/>
      <c r="K100" s="448"/>
      <c r="L100" s="448"/>
      <c r="M100" s="448"/>
      <c r="N100" s="448"/>
      <c r="O100" s="448"/>
      <c r="P100" s="448"/>
      <c r="Q100" s="448"/>
      <c r="R100" s="448"/>
      <c r="S100" s="448"/>
      <c r="T100" s="448"/>
      <c r="U100" s="448"/>
      <c r="V100" s="448"/>
      <c r="W100" s="448"/>
      <c r="X100" s="448"/>
      <c r="Y100" s="448"/>
      <c r="Z100" s="448"/>
      <c r="AA100" s="448"/>
      <c r="AB100" s="448"/>
      <c r="AC100" s="448"/>
      <c r="AD100" s="448"/>
    </row>
    <row r="101" ht="12.75" customHeight="1">
      <c r="A101" s="448"/>
      <c r="B101" s="448"/>
      <c r="C101" s="448"/>
      <c r="D101" s="448"/>
      <c r="E101" s="448"/>
      <c r="F101" s="448"/>
      <c r="G101" s="448"/>
      <c r="H101" s="448"/>
      <c r="I101" s="448"/>
      <c r="J101" s="448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  <c r="W101" s="448"/>
      <c r="X101" s="448"/>
      <c r="Y101" s="448"/>
      <c r="Z101" s="448"/>
      <c r="AA101" s="448"/>
      <c r="AB101" s="448"/>
      <c r="AC101" s="448"/>
      <c r="AD101" s="448"/>
    </row>
    <row r="102" ht="12.75" customHeight="1">
      <c r="A102" s="448"/>
      <c r="B102" s="448"/>
      <c r="C102" s="448"/>
      <c r="D102" s="448"/>
      <c r="E102" s="448"/>
      <c r="F102" s="448"/>
      <c r="G102" s="448"/>
      <c r="H102" s="448"/>
      <c r="I102" s="448"/>
      <c r="J102" s="448"/>
      <c r="K102" s="448"/>
      <c r="L102" s="448"/>
      <c r="M102" s="448"/>
      <c r="N102" s="448"/>
      <c r="O102" s="448"/>
      <c r="P102" s="448"/>
      <c r="Q102" s="448"/>
      <c r="R102" s="448"/>
      <c r="S102" s="448"/>
      <c r="T102" s="448"/>
      <c r="U102" s="448"/>
      <c r="V102" s="448"/>
      <c r="W102" s="448"/>
      <c r="X102" s="448"/>
      <c r="Y102" s="448"/>
      <c r="Z102" s="448"/>
      <c r="AA102" s="448"/>
      <c r="AB102" s="448"/>
      <c r="AC102" s="448"/>
      <c r="AD102" s="448"/>
    </row>
    <row r="103" ht="12.75" customHeight="1">
      <c r="A103" s="448"/>
      <c r="B103" s="448"/>
      <c r="C103" s="448"/>
      <c r="D103" s="448"/>
      <c r="E103" s="448"/>
      <c r="F103" s="448"/>
      <c r="G103" s="448"/>
      <c r="H103" s="448"/>
      <c r="I103" s="448"/>
      <c r="J103" s="448"/>
      <c r="K103" s="448"/>
      <c r="L103" s="448"/>
      <c r="M103" s="448"/>
      <c r="N103" s="448"/>
      <c r="O103" s="448"/>
      <c r="P103" s="448"/>
      <c r="Q103" s="448"/>
      <c r="R103" s="448"/>
      <c r="S103" s="448"/>
      <c r="T103" s="448"/>
      <c r="U103" s="448"/>
      <c r="V103" s="448"/>
      <c r="W103" s="448"/>
      <c r="X103" s="448"/>
      <c r="Y103" s="448"/>
      <c r="Z103" s="448"/>
      <c r="AA103" s="448"/>
      <c r="AB103" s="448"/>
      <c r="AC103" s="448"/>
      <c r="AD103" s="448"/>
    </row>
    <row r="104" ht="12.75" customHeight="1">
      <c r="A104" s="448"/>
      <c r="B104" s="448"/>
      <c r="C104" s="448"/>
      <c r="D104" s="448"/>
      <c r="E104" s="448"/>
      <c r="F104" s="448"/>
      <c r="G104" s="448"/>
      <c r="H104" s="448"/>
      <c r="I104" s="448"/>
      <c r="J104" s="448"/>
      <c r="K104" s="448"/>
      <c r="L104" s="448"/>
      <c r="M104" s="448"/>
      <c r="N104" s="448"/>
      <c r="O104" s="448"/>
      <c r="P104" s="448"/>
      <c r="Q104" s="448"/>
      <c r="R104" s="448"/>
      <c r="S104" s="448"/>
      <c r="T104" s="448"/>
      <c r="U104" s="448"/>
      <c r="V104" s="448"/>
      <c r="W104" s="448"/>
      <c r="X104" s="448"/>
      <c r="Y104" s="448"/>
      <c r="Z104" s="448"/>
      <c r="AA104" s="448"/>
      <c r="AB104" s="448"/>
      <c r="AC104" s="448"/>
      <c r="AD104" s="448"/>
    </row>
    <row r="105" ht="12.75" customHeight="1">
      <c r="A105" s="448"/>
      <c r="B105" s="448"/>
      <c r="C105" s="448"/>
      <c r="D105" s="448"/>
      <c r="E105" s="448"/>
      <c r="F105" s="448"/>
      <c r="G105" s="448"/>
      <c r="H105" s="448"/>
      <c r="I105" s="448"/>
      <c r="J105" s="448"/>
      <c r="K105" s="448"/>
      <c r="L105" s="448"/>
      <c r="M105" s="448"/>
      <c r="N105" s="448"/>
      <c r="O105" s="448"/>
      <c r="P105" s="448"/>
      <c r="Q105" s="448"/>
      <c r="R105" s="448"/>
      <c r="S105" s="448"/>
      <c r="T105" s="448"/>
      <c r="U105" s="448"/>
      <c r="V105" s="448"/>
      <c r="W105" s="448"/>
      <c r="X105" s="448"/>
      <c r="Y105" s="448"/>
      <c r="Z105" s="448"/>
      <c r="AA105" s="448"/>
      <c r="AB105" s="448"/>
      <c r="AC105" s="448"/>
      <c r="AD105" s="448"/>
    </row>
    <row r="106" ht="12.75" customHeight="1">
      <c r="A106" s="448"/>
      <c r="B106" s="448"/>
      <c r="C106" s="448"/>
      <c r="D106" s="448"/>
      <c r="E106" s="448"/>
      <c r="F106" s="448"/>
      <c r="G106" s="448"/>
      <c r="H106" s="448"/>
      <c r="I106" s="448"/>
      <c r="J106" s="448"/>
      <c r="K106" s="448"/>
      <c r="L106" s="448"/>
      <c r="M106" s="448"/>
      <c r="N106" s="448"/>
      <c r="O106" s="448"/>
      <c r="P106" s="448"/>
      <c r="Q106" s="448"/>
      <c r="R106" s="448"/>
      <c r="S106" s="448"/>
      <c r="T106" s="448"/>
      <c r="U106" s="448"/>
      <c r="V106" s="448"/>
      <c r="W106" s="448"/>
      <c r="X106" s="448"/>
      <c r="Y106" s="448"/>
      <c r="Z106" s="448"/>
      <c r="AA106" s="448"/>
      <c r="AB106" s="448"/>
      <c r="AC106" s="448"/>
      <c r="AD106" s="448"/>
    </row>
    <row r="107" ht="12.75" customHeight="1">
      <c r="A107" s="448"/>
      <c r="B107" s="448"/>
      <c r="C107" s="448"/>
      <c r="D107" s="448"/>
      <c r="E107" s="448"/>
      <c r="F107" s="448"/>
      <c r="G107" s="448"/>
      <c r="H107" s="448"/>
      <c r="I107" s="448"/>
      <c r="J107" s="448"/>
      <c r="K107" s="448"/>
      <c r="L107" s="448"/>
      <c r="M107" s="448"/>
      <c r="N107" s="448"/>
      <c r="O107" s="448"/>
      <c r="P107" s="448"/>
      <c r="Q107" s="448"/>
      <c r="R107" s="448"/>
      <c r="S107" s="448"/>
      <c r="T107" s="448"/>
      <c r="U107" s="448"/>
      <c r="V107" s="448"/>
      <c r="W107" s="448"/>
      <c r="X107" s="448"/>
      <c r="Y107" s="448"/>
      <c r="Z107" s="448"/>
      <c r="AA107" s="448"/>
      <c r="AB107" s="448"/>
      <c r="AC107" s="448"/>
      <c r="AD107" s="448"/>
    </row>
    <row r="108" ht="12.75" customHeight="1">
      <c r="A108" s="448"/>
      <c r="B108" s="448"/>
      <c r="C108" s="448"/>
      <c r="D108" s="448"/>
      <c r="E108" s="448"/>
      <c r="F108" s="448"/>
      <c r="G108" s="448"/>
      <c r="H108" s="448"/>
      <c r="I108" s="448"/>
      <c r="J108" s="448"/>
      <c r="K108" s="448"/>
      <c r="L108" s="448"/>
      <c r="M108" s="448"/>
      <c r="N108" s="448"/>
      <c r="O108" s="448"/>
      <c r="P108" s="448"/>
      <c r="Q108" s="448"/>
      <c r="R108" s="448"/>
      <c r="S108" s="448"/>
      <c r="T108" s="448"/>
      <c r="U108" s="448"/>
      <c r="V108" s="448"/>
      <c r="W108" s="448"/>
      <c r="X108" s="448"/>
      <c r="Y108" s="448"/>
      <c r="Z108" s="448"/>
      <c r="AA108" s="448"/>
      <c r="AB108" s="448"/>
      <c r="AC108" s="448"/>
      <c r="AD108" s="448"/>
    </row>
    <row r="109" ht="12.75" customHeight="1">
      <c r="A109" s="448"/>
      <c r="B109" s="448"/>
      <c r="C109" s="448"/>
      <c r="D109" s="448"/>
      <c r="E109" s="448"/>
      <c r="F109" s="448"/>
      <c r="G109" s="448"/>
      <c r="H109" s="448"/>
      <c r="I109" s="448"/>
      <c r="J109" s="448"/>
      <c r="K109" s="448"/>
      <c r="L109" s="448"/>
      <c r="M109" s="448"/>
      <c r="N109" s="448"/>
      <c r="O109" s="448"/>
      <c r="P109" s="448"/>
      <c r="Q109" s="448"/>
      <c r="R109" s="448"/>
      <c r="S109" s="448"/>
      <c r="T109" s="448"/>
      <c r="U109" s="448"/>
      <c r="V109" s="448"/>
      <c r="W109" s="448"/>
      <c r="X109" s="448"/>
      <c r="Y109" s="448"/>
      <c r="Z109" s="448"/>
      <c r="AA109" s="448"/>
      <c r="AB109" s="448"/>
      <c r="AC109" s="448"/>
      <c r="AD109" s="448"/>
    </row>
    <row r="110" ht="12.75" customHeight="1">
      <c r="A110" s="448"/>
      <c r="B110" s="448"/>
      <c r="C110" s="448"/>
      <c r="D110" s="448"/>
      <c r="E110" s="448"/>
      <c r="F110" s="448"/>
      <c r="G110" s="448"/>
      <c r="H110" s="448"/>
      <c r="I110" s="448"/>
      <c r="J110" s="448"/>
      <c r="K110" s="448"/>
      <c r="L110" s="448"/>
      <c r="M110" s="448"/>
      <c r="N110" s="448"/>
      <c r="O110" s="448"/>
      <c r="P110" s="448"/>
      <c r="Q110" s="448"/>
      <c r="R110" s="448"/>
      <c r="S110" s="448"/>
      <c r="T110" s="448"/>
      <c r="U110" s="448"/>
      <c r="V110" s="448"/>
      <c r="W110" s="448"/>
      <c r="X110" s="448"/>
      <c r="Y110" s="448"/>
      <c r="Z110" s="448"/>
      <c r="AA110" s="448"/>
      <c r="AB110" s="448"/>
      <c r="AC110" s="448"/>
      <c r="AD110" s="448"/>
    </row>
    <row r="111" ht="12.75" customHeight="1">
      <c r="A111" s="448"/>
      <c r="B111" s="448"/>
      <c r="C111" s="448"/>
      <c r="D111" s="448"/>
      <c r="E111" s="448"/>
      <c r="F111" s="448"/>
      <c r="G111" s="448"/>
      <c r="H111" s="448"/>
      <c r="I111" s="448"/>
      <c r="J111" s="448"/>
      <c r="K111" s="448"/>
      <c r="L111" s="448"/>
      <c r="M111" s="448"/>
      <c r="N111" s="448"/>
      <c r="O111" s="448"/>
      <c r="P111" s="448"/>
      <c r="Q111" s="448"/>
      <c r="R111" s="448"/>
      <c r="S111" s="448"/>
      <c r="T111" s="448"/>
      <c r="U111" s="448"/>
      <c r="V111" s="448"/>
      <c r="W111" s="448"/>
      <c r="X111" s="448"/>
      <c r="Y111" s="448"/>
      <c r="Z111" s="448"/>
      <c r="AA111" s="448"/>
      <c r="AB111" s="448"/>
      <c r="AC111" s="448"/>
      <c r="AD111" s="448"/>
    </row>
    <row r="112" ht="12.75" customHeight="1">
      <c r="A112" s="448"/>
      <c r="B112" s="448"/>
      <c r="C112" s="448"/>
      <c r="D112" s="448"/>
      <c r="E112" s="448"/>
      <c r="F112" s="448"/>
      <c r="G112" s="448"/>
      <c r="H112" s="448"/>
      <c r="I112" s="448"/>
      <c r="J112" s="448"/>
      <c r="K112" s="448"/>
      <c r="L112" s="448"/>
      <c r="M112" s="448"/>
      <c r="N112" s="448"/>
      <c r="O112" s="448"/>
      <c r="P112" s="448"/>
      <c r="Q112" s="448"/>
      <c r="R112" s="448"/>
      <c r="S112" s="448"/>
      <c r="T112" s="448"/>
      <c r="U112" s="448"/>
      <c r="V112" s="448"/>
      <c r="W112" s="448"/>
      <c r="X112" s="448"/>
      <c r="Y112" s="448"/>
      <c r="Z112" s="448"/>
      <c r="AA112" s="448"/>
      <c r="AB112" s="448"/>
      <c r="AC112" s="448"/>
      <c r="AD112" s="448"/>
    </row>
    <row r="113" ht="12.75" customHeight="1">
      <c r="A113" s="448"/>
      <c r="B113" s="448"/>
      <c r="C113" s="448"/>
      <c r="D113" s="448"/>
      <c r="E113" s="448"/>
      <c r="F113" s="448"/>
      <c r="G113" s="448"/>
      <c r="H113" s="448"/>
      <c r="I113" s="448"/>
      <c r="J113" s="448"/>
      <c r="K113" s="448"/>
      <c r="L113" s="448"/>
      <c r="M113" s="448"/>
      <c r="N113" s="448"/>
      <c r="O113" s="448"/>
      <c r="P113" s="448"/>
      <c r="Q113" s="448"/>
      <c r="R113" s="448"/>
      <c r="S113" s="448"/>
      <c r="T113" s="448"/>
      <c r="U113" s="448"/>
      <c r="V113" s="448"/>
      <c r="W113" s="448"/>
      <c r="X113" s="448"/>
      <c r="Y113" s="448"/>
      <c r="Z113" s="448"/>
      <c r="AA113" s="448"/>
      <c r="AB113" s="448"/>
      <c r="AC113" s="448"/>
      <c r="AD113" s="448"/>
    </row>
    <row r="114" ht="12.75" customHeight="1">
      <c r="A114" s="448"/>
      <c r="B114" s="448"/>
      <c r="C114" s="448"/>
      <c r="D114" s="448"/>
      <c r="E114" s="448"/>
      <c r="F114" s="448"/>
      <c r="G114" s="448"/>
      <c r="H114" s="448"/>
      <c r="I114" s="448"/>
      <c r="J114" s="448"/>
      <c r="K114" s="448"/>
      <c r="L114" s="448"/>
      <c r="M114" s="448"/>
      <c r="N114" s="448"/>
      <c r="O114" s="448"/>
      <c r="P114" s="448"/>
      <c r="Q114" s="448"/>
      <c r="R114" s="448"/>
      <c r="S114" s="448"/>
      <c r="T114" s="448"/>
      <c r="U114" s="448"/>
      <c r="V114" s="448"/>
      <c r="W114" s="448"/>
      <c r="X114" s="448"/>
      <c r="Y114" s="448"/>
      <c r="Z114" s="448"/>
      <c r="AA114" s="448"/>
      <c r="AB114" s="448"/>
      <c r="AC114" s="448"/>
      <c r="AD114" s="448"/>
    </row>
    <row r="115" ht="12.75" customHeight="1">
      <c r="A115" s="448"/>
      <c r="B115" s="448"/>
      <c r="C115" s="448"/>
      <c r="D115" s="448"/>
      <c r="E115" s="448"/>
      <c r="F115" s="448"/>
      <c r="G115" s="448"/>
      <c r="H115" s="448"/>
      <c r="I115" s="448"/>
      <c r="J115" s="448"/>
      <c r="K115" s="448"/>
      <c r="L115" s="448"/>
      <c r="M115" s="448"/>
      <c r="N115" s="448"/>
      <c r="O115" s="448"/>
      <c r="P115" s="448"/>
      <c r="Q115" s="448"/>
      <c r="R115" s="448"/>
      <c r="S115" s="448"/>
      <c r="T115" s="448"/>
      <c r="U115" s="448"/>
      <c r="V115" s="448"/>
      <c r="W115" s="448"/>
      <c r="X115" s="448"/>
      <c r="Y115" s="448"/>
      <c r="Z115" s="448"/>
      <c r="AA115" s="448"/>
      <c r="AB115" s="448"/>
      <c r="AC115" s="448"/>
      <c r="AD115" s="448"/>
    </row>
    <row r="116" ht="12.75" customHeight="1">
      <c r="A116" s="448"/>
      <c r="B116" s="448"/>
      <c r="C116" s="448"/>
      <c r="D116" s="448"/>
      <c r="E116" s="448"/>
      <c r="F116" s="448"/>
      <c r="G116" s="448"/>
      <c r="H116" s="448"/>
      <c r="I116" s="448"/>
      <c r="J116" s="448"/>
      <c r="K116" s="448"/>
      <c r="L116" s="448"/>
      <c r="M116" s="448"/>
      <c r="N116" s="448"/>
      <c r="O116" s="448"/>
      <c r="P116" s="448"/>
      <c r="Q116" s="448"/>
      <c r="R116" s="448"/>
      <c r="S116" s="448"/>
      <c r="T116" s="448"/>
      <c r="U116" s="448"/>
      <c r="V116" s="448"/>
      <c r="W116" s="448"/>
      <c r="X116" s="448"/>
      <c r="Y116" s="448"/>
      <c r="Z116" s="448"/>
      <c r="AA116" s="448"/>
      <c r="AB116" s="448"/>
      <c r="AC116" s="448"/>
      <c r="AD116" s="448"/>
    </row>
    <row r="117" ht="12.75" customHeight="1">
      <c r="A117" s="448"/>
      <c r="B117" s="448"/>
      <c r="C117" s="448"/>
      <c r="D117" s="448"/>
      <c r="E117" s="448"/>
      <c r="F117" s="448"/>
      <c r="G117" s="448"/>
      <c r="H117" s="448"/>
      <c r="I117" s="448"/>
      <c r="J117" s="448"/>
      <c r="K117" s="448"/>
      <c r="L117" s="448"/>
      <c r="M117" s="448"/>
      <c r="N117" s="448"/>
      <c r="O117" s="448"/>
      <c r="P117" s="448"/>
      <c r="Q117" s="448"/>
      <c r="R117" s="448"/>
      <c r="S117" s="448"/>
      <c r="T117" s="448"/>
      <c r="U117" s="448"/>
      <c r="V117" s="448"/>
      <c r="W117" s="448"/>
      <c r="X117" s="448"/>
      <c r="Y117" s="448"/>
      <c r="Z117" s="448"/>
      <c r="AA117" s="448"/>
      <c r="AB117" s="448"/>
      <c r="AC117" s="448"/>
      <c r="AD117" s="448"/>
    </row>
    <row r="118" ht="12.75" customHeight="1">
      <c r="A118" s="448"/>
      <c r="B118" s="448"/>
      <c r="C118" s="448"/>
      <c r="D118" s="448"/>
      <c r="E118" s="448"/>
      <c r="F118" s="448"/>
      <c r="G118" s="448"/>
      <c r="H118" s="448"/>
      <c r="I118" s="448"/>
      <c r="J118" s="448"/>
      <c r="K118" s="448"/>
      <c r="L118" s="448"/>
      <c r="M118" s="448"/>
      <c r="N118" s="448"/>
      <c r="O118" s="448"/>
      <c r="P118" s="448"/>
      <c r="Q118" s="448"/>
      <c r="R118" s="448"/>
      <c r="S118" s="448"/>
      <c r="T118" s="448"/>
      <c r="U118" s="448"/>
      <c r="V118" s="448"/>
      <c r="W118" s="448"/>
      <c r="X118" s="448"/>
      <c r="Y118" s="448"/>
      <c r="Z118" s="448"/>
      <c r="AA118" s="448"/>
      <c r="AB118" s="448"/>
      <c r="AC118" s="448"/>
      <c r="AD118" s="448"/>
    </row>
    <row r="119" ht="12.75" customHeight="1">
      <c r="A119" s="448"/>
      <c r="B119" s="448"/>
      <c r="C119" s="448"/>
      <c r="D119" s="448"/>
      <c r="E119" s="448"/>
      <c r="F119" s="448"/>
      <c r="G119" s="448"/>
      <c r="H119" s="448"/>
      <c r="I119" s="448"/>
      <c r="J119" s="448"/>
      <c r="K119" s="448"/>
      <c r="L119" s="448"/>
      <c r="M119" s="448"/>
      <c r="N119" s="448"/>
      <c r="O119" s="448"/>
      <c r="P119" s="448"/>
      <c r="Q119" s="448"/>
      <c r="R119" s="448"/>
      <c r="S119" s="448"/>
      <c r="T119" s="448"/>
      <c r="U119" s="448"/>
      <c r="V119" s="448"/>
      <c r="W119" s="448"/>
      <c r="X119" s="448"/>
      <c r="Y119" s="448"/>
      <c r="Z119" s="448"/>
      <c r="AA119" s="448"/>
      <c r="AB119" s="448"/>
      <c r="AC119" s="448"/>
      <c r="AD119" s="448"/>
    </row>
    <row r="120" ht="12.75" customHeight="1">
      <c r="A120" s="448"/>
      <c r="B120" s="448"/>
      <c r="C120" s="448"/>
      <c r="D120" s="448"/>
      <c r="E120" s="448"/>
      <c r="F120" s="448"/>
      <c r="G120" s="448"/>
      <c r="H120" s="448"/>
      <c r="I120" s="448"/>
      <c r="J120" s="448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  <c r="W120" s="448"/>
      <c r="X120" s="448"/>
      <c r="Y120" s="448"/>
      <c r="Z120" s="448"/>
      <c r="AA120" s="448"/>
      <c r="AB120" s="448"/>
      <c r="AC120" s="448"/>
      <c r="AD120" s="448"/>
    </row>
    <row r="121" ht="12.75" customHeight="1">
      <c r="A121" s="448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448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</row>
    <row r="122" ht="12.75" customHeight="1">
      <c r="A122" s="448"/>
      <c r="B122" s="448"/>
      <c r="C122" s="448"/>
      <c r="D122" s="448"/>
      <c r="E122" s="448"/>
      <c r="F122" s="448"/>
      <c r="G122" s="448"/>
      <c r="H122" s="448"/>
      <c r="I122" s="448"/>
      <c r="J122" s="448"/>
      <c r="K122" s="448"/>
      <c r="L122" s="448"/>
      <c r="M122" s="448"/>
      <c r="N122" s="448"/>
      <c r="O122" s="448"/>
      <c r="P122" s="448"/>
      <c r="Q122" s="448"/>
      <c r="R122" s="448"/>
      <c r="S122" s="448"/>
      <c r="T122" s="448"/>
      <c r="U122" s="448"/>
      <c r="V122" s="448"/>
      <c r="W122" s="448"/>
      <c r="X122" s="448"/>
      <c r="Y122" s="448"/>
      <c r="Z122" s="448"/>
      <c r="AA122" s="448"/>
      <c r="AB122" s="448"/>
      <c r="AC122" s="448"/>
      <c r="AD122" s="448"/>
    </row>
    <row r="123" ht="12.75" customHeight="1">
      <c r="A123" s="448"/>
      <c r="B123" s="448"/>
      <c r="C123" s="448"/>
      <c r="D123" s="448"/>
      <c r="E123" s="448"/>
      <c r="F123" s="448"/>
      <c r="G123" s="448"/>
      <c r="H123" s="448"/>
      <c r="I123" s="448"/>
      <c r="J123" s="448"/>
      <c r="K123" s="448"/>
      <c r="L123" s="448"/>
      <c r="M123" s="448"/>
      <c r="N123" s="448"/>
      <c r="O123" s="448"/>
      <c r="P123" s="448"/>
      <c r="Q123" s="448"/>
      <c r="R123" s="448"/>
      <c r="S123" s="448"/>
      <c r="T123" s="448"/>
      <c r="U123" s="448"/>
      <c r="V123" s="448"/>
      <c r="W123" s="448"/>
      <c r="X123" s="448"/>
      <c r="Y123" s="448"/>
      <c r="Z123" s="448"/>
      <c r="AA123" s="448"/>
      <c r="AB123" s="448"/>
      <c r="AC123" s="448"/>
      <c r="AD123" s="448"/>
    </row>
    <row r="124" ht="12.75" customHeight="1">
      <c r="A124" s="448"/>
      <c r="B124" s="448"/>
      <c r="C124" s="448"/>
      <c r="D124" s="448"/>
      <c r="E124" s="448"/>
      <c r="F124" s="448"/>
      <c r="G124" s="448"/>
      <c r="H124" s="448"/>
      <c r="I124" s="448"/>
      <c r="J124" s="448"/>
      <c r="K124" s="448"/>
      <c r="L124" s="448"/>
      <c r="M124" s="448"/>
      <c r="N124" s="448"/>
      <c r="O124" s="448"/>
      <c r="P124" s="448"/>
      <c r="Q124" s="448"/>
      <c r="R124" s="448"/>
      <c r="S124" s="448"/>
      <c r="T124" s="448"/>
      <c r="U124" s="448"/>
      <c r="V124" s="448"/>
      <c r="W124" s="448"/>
      <c r="X124" s="448"/>
      <c r="Y124" s="448"/>
      <c r="Z124" s="448"/>
      <c r="AA124" s="448"/>
      <c r="AB124" s="448"/>
      <c r="AC124" s="448"/>
      <c r="AD124" s="448"/>
    </row>
    <row r="125" ht="12.75" customHeight="1">
      <c r="A125" s="448"/>
      <c r="B125" s="448"/>
      <c r="C125" s="448"/>
      <c r="D125" s="448"/>
      <c r="E125" s="448"/>
      <c r="F125" s="448"/>
      <c r="G125" s="448"/>
      <c r="H125" s="448"/>
      <c r="I125" s="448"/>
      <c r="J125" s="448"/>
      <c r="K125" s="448"/>
      <c r="L125" s="448"/>
      <c r="M125" s="448"/>
      <c r="N125" s="448"/>
      <c r="O125" s="448"/>
      <c r="P125" s="448"/>
      <c r="Q125" s="448"/>
      <c r="R125" s="448"/>
      <c r="S125" s="448"/>
      <c r="T125" s="448"/>
      <c r="U125" s="448"/>
      <c r="V125" s="448"/>
      <c r="W125" s="448"/>
      <c r="X125" s="448"/>
      <c r="Y125" s="448"/>
      <c r="Z125" s="448"/>
      <c r="AA125" s="448"/>
      <c r="AB125" s="448"/>
      <c r="AC125" s="448"/>
      <c r="AD125" s="448"/>
    </row>
    <row r="126" ht="12.75" customHeight="1">
      <c r="A126" s="448"/>
      <c r="B126" s="448"/>
      <c r="C126" s="448"/>
      <c r="D126" s="448"/>
      <c r="E126" s="448"/>
      <c r="F126" s="448"/>
      <c r="G126" s="448"/>
      <c r="H126" s="448"/>
      <c r="I126" s="448"/>
      <c r="J126" s="448"/>
      <c r="K126" s="448"/>
      <c r="L126" s="448"/>
      <c r="M126" s="448"/>
      <c r="N126" s="448"/>
      <c r="O126" s="448"/>
      <c r="P126" s="448"/>
      <c r="Q126" s="448"/>
      <c r="R126" s="448"/>
      <c r="S126" s="448"/>
      <c r="T126" s="448"/>
      <c r="U126" s="448"/>
      <c r="V126" s="448"/>
      <c r="W126" s="448"/>
      <c r="X126" s="448"/>
      <c r="Y126" s="448"/>
      <c r="Z126" s="448"/>
      <c r="AA126" s="448"/>
      <c r="AB126" s="448"/>
      <c r="AC126" s="448"/>
      <c r="AD126" s="448"/>
    </row>
    <row r="127" ht="12.75" customHeight="1">
      <c r="A127" s="448"/>
      <c r="B127" s="448"/>
      <c r="C127" s="448"/>
      <c r="D127" s="448"/>
      <c r="E127" s="448"/>
      <c r="F127" s="448"/>
      <c r="G127" s="448"/>
      <c r="H127" s="448"/>
      <c r="I127" s="448"/>
      <c r="J127" s="448"/>
      <c r="K127" s="448"/>
      <c r="L127" s="448"/>
      <c r="M127" s="448"/>
      <c r="N127" s="448"/>
      <c r="O127" s="448"/>
      <c r="P127" s="448"/>
      <c r="Q127" s="448"/>
      <c r="R127" s="448"/>
      <c r="S127" s="448"/>
      <c r="T127" s="448"/>
      <c r="U127" s="448"/>
      <c r="V127" s="448"/>
      <c r="W127" s="448"/>
      <c r="X127" s="448"/>
      <c r="Y127" s="448"/>
      <c r="Z127" s="448"/>
      <c r="AA127" s="448"/>
      <c r="AB127" s="448"/>
      <c r="AC127" s="448"/>
      <c r="AD127" s="448"/>
    </row>
    <row r="128" ht="12.75" customHeight="1">
      <c r="A128" s="448"/>
      <c r="B128" s="448"/>
      <c r="C128" s="448"/>
      <c r="D128" s="448"/>
      <c r="E128" s="448"/>
      <c r="F128" s="448"/>
      <c r="G128" s="448"/>
      <c r="H128" s="448"/>
      <c r="I128" s="448"/>
      <c r="J128" s="448"/>
      <c r="K128" s="448"/>
      <c r="L128" s="448"/>
      <c r="M128" s="448"/>
      <c r="N128" s="448"/>
      <c r="O128" s="448"/>
      <c r="P128" s="448"/>
      <c r="Q128" s="448"/>
      <c r="R128" s="448"/>
      <c r="S128" s="448"/>
      <c r="T128" s="448"/>
      <c r="U128" s="448"/>
      <c r="V128" s="448"/>
      <c r="W128" s="448"/>
      <c r="X128" s="448"/>
      <c r="Y128" s="448"/>
      <c r="Z128" s="448"/>
      <c r="AA128" s="448"/>
      <c r="AB128" s="448"/>
      <c r="AC128" s="448"/>
      <c r="AD128" s="448"/>
    </row>
    <row r="129" ht="12.75" customHeight="1">
      <c r="A129" s="448"/>
      <c r="B129" s="448"/>
      <c r="C129" s="448"/>
      <c r="D129" s="448"/>
      <c r="E129" s="448"/>
      <c r="F129" s="448"/>
      <c r="G129" s="448"/>
      <c r="H129" s="448"/>
      <c r="I129" s="448"/>
      <c r="J129" s="448"/>
      <c r="K129" s="448"/>
      <c r="L129" s="448"/>
      <c r="M129" s="448"/>
      <c r="N129" s="448"/>
      <c r="O129" s="448"/>
      <c r="P129" s="448"/>
      <c r="Q129" s="448"/>
      <c r="R129" s="448"/>
      <c r="S129" s="448"/>
      <c r="T129" s="448"/>
      <c r="U129" s="448"/>
      <c r="V129" s="448"/>
      <c r="W129" s="448"/>
      <c r="X129" s="448"/>
      <c r="Y129" s="448"/>
      <c r="Z129" s="448"/>
      <c r="AA129" s="448"/>
      <c r="AB129" s="448"/>
      <c r="AC129" s="448"/>
      <c r="AD129" s="448"/>
    </row>
    <row r="130" ht="12.75" customHeight="1">
      <c r="A130" s="448"/>
      <c r="B130" s="448"/>
      <c r="C130" s="448"/>
      <c r="D130" s="448"/>
      <c r="E130" s="448"/>
      <c r="F130" s="448"/>
      <c r="G130" s="448"/>
      <c r="H130" s="448"/>
      <c r="I130" s="448"/>
      <c r="J130" s="448"/>
      <c r="K130" s="448"/>
      <c r="L130" s="448"/>
      <c r="M130" s="448"/>
      <c r="N130" s="448"/>
      <c r="O130" s="448"/>
      <c r="P130" s="448"/>
      <c r="Q130" s="448"/>
      <c r="R130" s="448"/>
      <c r="S130" s="448"/>
      <c r="T130" s="448"/>
      <c r="U130" s="448"/>
      <c r="V130" s="448"/>
      <c r="W130" s="448"/>
      <c r="X130" s="448"/>
      <c r="Y130" s="448"/>
      <c r="Z130" s="448"/>
      <c r="AA130" s="448"/>
      <c r="AB130" s="448"/>
      <c r="AC130" s="448"/>
      <c r="AD130" s="448"/>
    </row>
    <row r="131" ht="12.75" customHeight="1">
      <c r="A131" s="448"/>
      <c r="B131" s="448"/>
      <c r="C131" s="448"/>
      <c r="D131" s="448"/>
      <c r="E131" s="448"/>
      <c r="F131" s="448"/>
      <c r="G131" s="448"/>
      <c r="H131" s="448"/>
      <c r="I131" s="448"/>
      <c r="J131" s="448"/>
      <c r="K131" s="448"/>
      <c r="L131" s="448"/>
      <c r="M131" s="448"/>
      <c r="N131" s="448"/>
      <c r="O131" s="448"/>
      <c r="P131" s="448"/>
      <c r="Q131" s="448"/>
      <c r="R131" s="448"/>
      <c r="S131" s="448"/>
      <c r="T131" s="448"/>
      <c r="U131" s="448"/>
      <c r="V131" s="448"/>
      <c r="W131" s="448"/>
      <c r="X131" s="448"/>
      <c r="Y131" s="448"/>
      <c r="Z131" s="448"/>
      <c r="AA131" s="448"/>
      <c r="AB131" s="448"/>
      <c r="AC131" s="448"/>
      <c r="AD131" s="448"/>
    </row>
    <row r="132" ht="12.75" customHeight="1">
      <c r="A132" s="448"/>
      <c r="B132" s="448"/>
      <c r="C132" s="448"/>
      <c r="D132" s="448"/>
      <c r="E132" s="448"/>
      <c r="F132" s="448"/>
      <c r="G132" s="448"/>
      <c r="H132" s="448"/>
      <c r="I132" s="448"/>
      <c r="J132" s="448"/>
      <c r="K132" s="448"/>
      <c r="L132" s="448"/>
      <c r="M132" s="448"/>
      <c r="N132" s="448"/>
      <c r="O132" s="448"/>
      <c r="P132" s="448"/>
      <c r="Q132" s="448"/>
      <c r="R132" s="448"/>
      <c r="S132" s="448"/>
      <c r="T132" s="448"/>
      <c r="U132" s="448"/>
      <c r="V132" s="448"/>
      <c r="W132" s="448"/>
      <c r="X132" s="448"/>
      <c r="Y132" s="448"/>
      <c r="Z132" s="448"/>
      <c r="AA132" s="448"/>
      <c r="AB132" s="448"/>
      <c r="AC132" s="448"/>
      <c r="AD132" s="448"/>
    </row>
    <row r="133" ht="12.75" customHeight="1">
      <c r="A133" s="448"/>
      <c r="B133" s="448"/>
      <c r="C133" s="448"/>
      <c r="D133" s="448"/>
      <c r="E133" s="448"/>
      <c r="F133" s="448"/>
      <c r="G133" s="448"/>
      <c r="H133" s="448"/>
      <c r="I133" s="448"/>
      <c r="J133" s="448"/>
      <c r="K133" s="448"/>
      <c r="L133" s="448"/>
      <c r="M133" s="448"/>
      <c r="N133" s="448"/>
      <c r="O133" s="448"/>
      <c r="P133" s="448"/>
      <c r="Q133" s="448"/>
      <c r="R133" s="448"/>
      <c r="S133" s="448"/>
      <c r="T133" s="448"/>
      <c r="U133" s="448"/>
      <c r="V133" s="448"/>
      <c r="W133" s="448"/>
      <c r="X133" s="448"/>
      <c r="Y133" s="448"/>
      <c r="Z133" s="448"/>
      <c r="AA133" s="448"/>
      <c r="AB133" s="448"/>
      <c r="AC133" s="448"/>
      <c r="AD133" s="448"/>
    </row>
    <row r="134" ht="12.75" customHeight="1">
      <c r="A134" s="448"/>
      <c r="B134" s="448"/>
      <c r="C134" s="448"/>
      <c r="D134" s="448"/>
      <c r="E134" s="448"/>
      <c r="F134" s="448"/>
      <c r="G134" s="448"/>
      <c r="H134" s="448"/>
      <c r="I134" s="448"/>
      <c r="J134" s="448"/>
      <c r="K134" s="448"/>
      <c r="L134" s="448"/>
      <c r="M134" s="448"/>
      <c r="N134" s="448"/>
      <c r="O134" s="448"/>
      <c r="P134" s="448"/>
      <c r="Q134" s="448"/>
      <c r="R134" s="448"/>
      <c r="S134" s="448"/>
      <c r="T134" s="448"/>
      <c r="U134" s="448"/>
      <c r="V134" s="448"/>
      <c r="W134" s="448"/>
      <c r="X134" s="448"/>
      <c r="Y134" s="448"/>
      <c r="Z134" s="448"/>
      <c r="AA134" s="448"/>
      <c r="AB134" s="448"/>
      <c r="AC134" s="448"/>
      <c r="AD134" s="448"/>
    </row>
    <row r="135" ht="12.75" customHeight="1">
      <c r="A135" s="448"/>
      <c r="B135" s="448"/>
      <c r="C135" s="448"/>
      <c r="D135" s="448"/>
      <c r="E135" s="448"/>
      <c r="F135" s="448"/>
      <c r="G135" s="448"/>
      <c r="H135" s="448"/>
      <c r="I135" s="448"/>
      <c r="J135" s="448"/>
      <c r="K135" s="448"/>
      <c r="L135" s="448"/>
      <c r="M135" s="448"/>
      <c r="N135" s="448"/>
      <c r="O135" s="448"/>
      <c r="P135" s="448"/>
      <c r="Q135" s="448"/>
      <c r="R135" s="448"/>
      <c r="S135" s="448"/>
      <c r="T135" s="448"/>
      <c r="U135" s="448"/>
      <c r="V135" s="448"/>
      <c r="W135" s="448"/>
      <c r="X135" s="448"/>
      <c r="Y135" s="448"/>
      <c r="Z135" s="448"/>
      <c r="AA135" s="448"/>
      <c r="AB135" s="448"/>
      <c r="AC135" s="448"/>
      <c r="AD135" s="448"/>
    </row>
    <row r="136" ht="12.75" customHeight="1">
      <c r="A136" s="448"/>
      <c r="B136" s="448"/>
      <c r="C136" s="448"/>
      <c r="D136" s="448"/>
      <c r="E136" s="448"/>
      <c r="F136" s="448"/>
      <c r="G136" s="448"/>
      <c r="H136" s="448"/>
      <c r="I136" s="448"/>
      <c r="J136" s="448"/>
      <c r="K136" s="448"/>
      <c r="L136" s="448"/>
      <c r="M136" s="448"/>
      <c r="N136" s="448"/>
      <c r="O136" s="448"/>
      <c r="P136" s="448"/>
      <c r="Q136" s="448"/>
      <c r="R136" s="448"/>
      <c r="S136" s="448"/>
      <c r="T136" s="448"/>
      <c r="U136" s="448"/>
      <c r="V136" s="448"/>
      <c r="W136" s="448"/>
      <c r="X136" s="448"/>
      <c r="Y136" s="448"/>
      <c r="Z136" s="448"/>
      <c r="AA136" s="448"/>
      <c r="AB136" s="448"/>
      <c r="AC136" s="448"/>
      <c r="AD136" s="448"/>
    </row>
    <row r="137" ht="12.75" customHeight="1">
      <c r="A137" s="448"/>
      <c r="B137" s="448"/>
      <c r="C137" s="448"/>
      <c r="D137" s="448"/>
      <c r="E137" s="448"/>
      <c r="F137" s="448"/>
      <c r="G137" s="448"/>
      <c r="H137" s="448"/>
      <c r="I137" s="448"/>
      <c r="J137" s="448"/>
      <c r="K137" s="448"/>
      <c r="L137" s="448"/>
      <c r="M137" s="448"/>
      <c r="N137" s="448"/>
      <c r="O137" s="448"/>
      <c r="P137" s="448"/>
      <c r="Q137" s="448"/>
      <c r="R137" s="448"/>
      <c r="S137" s="448"/>
      <c r="T137" s="448"/>
      <c r="U137" s="448"/>
      <c r="V137" s="448"/>
      <c r="W137" s="448"/>
      <c r="X137" s="448"/>
      <c r="Y137" s="448"/>
      <c r="Z137" s="448"/>
      <c r="AA137" s="448"/>
      <c r="AB137" s="448"/>
      <c r="AC137" s="448"/>
      <c r="AD137" s="448"/>
    </row>
    <row r="138" ht="12.75" customHeight="1">
      <c r="A138" s="448"/>
      <c r="B138" s="448"/>
      <c r="C138" s="448"/>
      <c r="D138" s="448"/>
      <c r="E138" s="448"/>
      <c r="F138" s="448"/>
      <c r="G138" s="448"/>
      <c r="H138" s="448"/>
      <c r="I138" s="448"/>
      <c r="J138" s="448"/>
      <c r="K138" s="448"/>
      <c r="L138" s="448"/>
      <c r="M138" s="448"/>
      <c r="N138" s="448"/>
      <c r="O138" s="448"/>
      <c r="P138" s="448"/>
      <c r="Q138" s="448"/>
      <c r="R138" s="448"/>
      <c r="S138" s="448"/>
      <c r="T138" s="448"/>
      <c r="U138" s="448"/>
      <c r="V138" s="448"/>
      <c r="W138" s="448"/>
      <c r="X138" s="448"/>
      <c r="Y138" s="448"/>
      <c r="Z138" s="448"/>
      <c r="AA138" s="448"/>
      <c r="AB138" s="448"/>
      <c r="AC138" s="448"/>
      <c r="AD138" s="448"/>
    </row>
    <row r="139" ht="12.75" customHeight="1">
      <c r="A139" s="448"/>
      <c r="B139" s="448"/>
      <c r="C139" s="448"/>
      <c r="D139" s="448"/>
      <c r="E139" s="448"/>
      <c r="F139" s="448"/>
      <c r="G139" s="448"/>
      <c r="H139" s="448"/>
      <c r="I139" s="448"/>
      <c r="J139" s="448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  <c r="W139" s="448"/>
      <c r="X139" s="448"/>
      <c r="Y139" s="448"/>
      <c r="Z139" s="448"/>
      <c r="AA139" s="448"/>
      <c r="AB139" s="448"/>
      <c r="AC139" s="448"/>
      <c r="AD139" s="448"/>
    </row>
    <row r="140" ht="12.75" customHeight="1">
      <c r="A140" s="448"/>
      <c r="B140" s="448"/>
      <c r="C140" s="448"/>
      <c r="D140" s="448"/>
      <c r="E140" s="448"/>
      <c r="F140" s="448"/>
      <c r="G140" s="448"/>
      <c r="H140" s="448"/>
      <c r="I140" s="448"/>
      <c r="J140" s="448"/>
      <c r="K140" s="448"/>
      <c r="L140" s="448"/>
      <c r="M140" s="448"/>
      <c r="N140" s="448"/>
      <c r="O140" s="448"/>
      <c r="P140" s="448"/>
      <c r="Q140" s="448"/>
      <c r="R140" s="448"/>
      <c r="S140" s="448"/>
      <c r="T140" s="448"/>
      <c r="U140" s="448"/>
      <c r="V140" s="448"/>
      <c r="W140" s="448"/>
      <c r="X140" s="448"/>
      <c r="Y140" s="448"/>
      <c r="Z140" s="448"/>
      <c r="AA140" s="448"/>
      <c r="AB140" s="448"/>
      <c r="AC140" s="448"/>
      <c r="AD140" s="448"/>
    </row>
    <row r="141" ht="12.75" customHeight="1">
      <c r="A141" s="448"/>
      <c r="B141" s="448"/>
      <c r="C141" s="448"/>
      <c r="D141" s="448"/>
      <c r="E141" s="448"/>
      <c r="F141" s="448"/>
      <c r="G141" s="448"/>
      <c r="H141" s="448"/>
      <c r="I141" s="448"/>
      <c r="J141" s="448"/>
      <c r="K141" s="448"/>
      <c r="L141" s="448"/>
      <c r="M141" s="448"/>
      <c r="N141" s="448"/>
      <c r="O141" s="448"/>
      <c r="P141" s="448"/>
      <c r="Q141" s="448"/>
      <c r="R141" s="448"/>
      <c r="S141" s="448"/>
      <c r="T141" s="448"/>
      <c r="U141" s="448"/>
      <c r="V141" s="448"/>
      <c r="W141" s="448"/>
      <c r="X141" s="448"/>
      <c r="Y141" s="448"/>
      <c r="Z141" s="448"/>
      <c r="AA141" s="448"/>
      <c r="AB141" s="448"/>
      <c r="AC141" s="448"/>
      <c r="AD141" s="448"/>
    </row>
    <row r="142" ht="12.75" customHeight="1">
      <c r="A142" s="448"/>
      <c r="B142" s="448"/>
      <c r="C142" s="448"/>
      <c r="D142" s="448"/>
      <c r="E142" s="448"/>
      <c r="F142" s="448"/>
      <c r="G142" s="448"/>
      <c r="H142" s="448"/>
      <c r="I142" s="448"/>
      <c r="J142" s="448"/>
      <c r="K142" s="448"/>
      <c r="L142" s="448"/>
      <c r="M142" s="448"/>
      <c r="N142" s="448"/>
      <c r="O142" s="448"/>
      <c r="P142" s="448"/>
      <c r="Q142" s="448"/>
      <c r="R142" s="448"/>
      <c r="S142" s="448"/>
      <c r="T142" s="448"/>
      <c r="U142" s="448"/>
      <c r="V142" s="448"/>
      <c r="W142" s="448"/>
      <c r="X142" s="448"/>
      <c r="Y142" s="448"/>
      <c r="Z142" s="448"/>
      <c r="AA142" s="448"/>
      <c r="AB142" s="448"/>
      <c r="AC142" s="448"/>
      <c r="AD142" s="448"/>
    </row>
    <row r="143" ht="12.75" customHeight="1">
      <c r="A143" s="448"/>
      <c r="B143" s="448"/>
      <c r="C143" s="448"/>
      <c r="D143" s="448"/>
      <c r="E143" s="448"/>
      <c r="F143" s="448"/>
      <c r="G143" s="448"/>
      <c r="H143" s="448"/>
      <c r="I143" s="448"/>
      <c r="J143" s="448"/>
      <c r="K143" s="448"/>
      <c r="L143" s="448"/>
      <c r="M143" s="448"/>
      <c r="N143" s="448"/>
      <c r="O143" s="448"/>
      <c r="P143" s="448"/>
      <c r="Q143" s="448"/>
      <c r="R143" s="448"/>
      <c r="S143" s="448"/>
      <c r="T143" s="448"/>
      <c r="U143" s="448"/>
      <c r="V143" s="448"/>
      <c r="W143" s="448"/>
      <c r="X143" s="448"/>
      <c r="Y143" s="448"/>
      <c r="Z143" s="448"/>
      <c r="AA143" s="448"/>
      <c r="AB143" s="448"/>
      <c r="AC143" s="448"/>
      <c r="AD143" s="448"/>
    </row>
    <row r="144" ht="12.75" customHeight="1">
      <c r="A144" s="448"/>
      <c r="B144" s="448"/>
      <c r="C144" s="448"/>
      <c r="D144" s="448"/>
      <c r="E144" s="448"/>
      <c r="F144" s="448"/>
      <c r="G144" s="448"/>
      <c r="H144" s="448"/>
      <c r="I144" s="448"/>
      <c r="J144" s="448"/>
      <c r="K144" s="448"/>
      <c r="L144" s="448"/>
      <c r="M144" s="448"/>
      <c r="N144" s="448"/>
      <c r="O144" s="448"/>
      <c r="P144" s="448"/>
      <c r="Q144" s="448"/>
      <c r="R144" s="448"/>
      <c r="S144" s="448"/>
      <c r="T144" s="448"/>
      <c r="U144" s="448"/>
      <c r="V144" s="448"/>
      <c r="W144" s="448"/>
      <c r="X144" s="448"/>
      <c r="Y144" s="448"/>
      <c r="Z144" s="448"/>
      <c r="AA144" s="448"/>
      <c r="AB144" s="448"/>
      <c r="AC144" s="448"/>
      <c r="AD144" s="448"/>
    </row>
    <row r="145" ht="12.75" customHeight="1">
      <c r="A145" s="448"/>
      <c r="B145" s="448"/>
      <c r="C145" s="448"/>
      <c r="D145" s="448"/>
      <c r="E145" s="448"/>
      <c r="F145" s="448"/>
      <c r="G145" s="448"/>
      <c r="H145" s="448"/>
      <c r="I145" s="448"/>
      <c r="J145" s="448"/>
      <c r="K145" s="448"/>
      <c r="L145" s="448"/>
      <c r="M145" s="448"/>
      <c r="N145" s="448"/>
      <c r="O145" s="448"/>
      <c r="P145" s="448"/>
      <c r="Q145" s="448"/>
      <c r="R145" s="448"/>
      <c r="S145" s="448"/>
      <c r="T145" s="448"/>
      <c r="U145" s="448"/>
      <c r="V145" s="448"/>
      <c r="W145" s="448"/>
      <c r="X145" s="448"/>
      <c r="Y145" s="448"/>
      <c r="Z145" s="448"/>
      <c r="AA145" s="448"/>
      <c r="AB145" s="448"/>
      <c r="AC145" s="448"/>
      <c r="AD145" s="448"/>
    </row>
    <row r="146" ht="12.75" customHeight="1">
      <c r="A146" s="448"/>
      <c r="B146" s="448"/>
      <c r="C146" s="448"/>
      <c r="D146" s="448"/>
      <c r="E146" s="448"/>
      <c r="F146" s="448"/>
      <c r="G146" s="448"/>
      <c r="H146" s="448"/>
      <c r="I146" s="448"/>
      <c r="J146" s="448"/>
      <c r="K146" s="448"/>
      <c r="L146" s="448"/>
      <c r="M146" s="448"/>
      <c r="N146" s="448"/>
      <c r="O146" s="448"/>
      <c r="P146" s="448"/>
      <c r="Q146" s="448"/>
      <c r="R146" s="448"/>
      <c r="S146" s="448"/>
      <c r="T146" s="448"/>
      <c r="U146" s="448"/>
      <c r="V146" s="448"/>
      <c r="W146" s="448"/>
      <c r="X146" s="448"/>
      <c r="Y146" s="448"/>
      <c r="Z146" s="448"/>
      <c r="AA146" s="448"/>
      <c r="AB146" s="448"/>
      <c r="AC146" s="448"/>
      <c r="AD146" s="448"/>
    </row>
    <row r="147" ht="12.75" customHeight="1">
      <c r="A147" s="448"/>
      <c r="B147" s="448"/>
      <c r="C147" s="448"/>
      <c r="D147" s="448"/>
      <c r="E147" s="448"/>
      <c r="F147" s="448"/>
      <c r="G147" s="448"/>
      <c r="H147" s="448"/>
      <c r="I147" s="448"/>
      <c r="J147" s="448"/>
      <c r="K147" s="448"/>
      <c r="L147" s="448"/>
      <c r="M147" s="448"/>
      <c r="N147" s="448"/>
      <c r="O147" s="448"/>
      <c r="P147" s="448"/>
      <c r="Q147" s="448"/>
      <c r="R147" s="448"/>
      <c r="S147" s="448"/>
      <c r="T147" s="448"/>
      <c r="U147" s="448"/>
      <c r="V147" s="448"/>
      <c r="W147" s="448"/>
      <c r="X147" s="448"/>
      <c r="Y147" s="448"/>
      <c r="Z147" s="448"/>
      <c r="AA147" s="448"/>
      <c r="AB147" s="448"/>
      <c r="AC147" s="448"/>
      <c r="AD147" s="448"/>
    </row>
    <row r="148" ht="12.75" customHeight="1">
      <c r="A148" s="448"/>
      <c r="B148" s="448"/>
      <c r="C148" s="448"/>
      <c r="D148" s="448"/>
      <c r="E148" s="448"/>
      <c r="F148" s="448"/>
      <c r="G148" s="448"/>
      <c r="H148" s="448"/>
      <c r="I148" s="448"/>
      <c r="J148" s="448"/>
      <c r="K148" s="448"/>
      <c r="L148" s="448"/>
      <c r="M148" s="448"/>
      <c r="N148" s="448"/>
      <c r="O148" s="448"/>
      <c r="P148" s="448"/>
      <c r="Q148" s="448"/>
      <c r="R148" s="448"/>
      <c r="S148" s="448"/>
      <c r="T148" s="448"/>
      <c r="U148" s="448"/>
      <c r="V148" s="448"/>
      <c r="W148" s="448"/>
      <c r="X148" s="448"/>
      <c r="Y148" s="448"/>
      <c r="Z148" s="448"/>
      <c r="AA148" s="448"/>
      <c r="AB148" s="448"/>
      <c r="AC148" s="448"/>
      <c r="AD148" s="448"/>
    </row>
    <row r="149" ht="12.75" customHeight="1">
      <c r="A149" s="448"/>
      <c r="B149" s="448"/>
      <c r="C149" s="448"/>
      <c r="D149" s="448"/>
      <c r="E149" s="448"/>
      <c r="F149" s="448"/>
      <c r="G149" s="448"/>
      <c r="H149" s="448"/>
      <c r="I149" s="448"/>
      <c r="J149" s="448"/>
      <c r="K149" s="448"/>
      <c r="L149" s="448"/>
      <c r="M149" s="448"/>
      <c r="N149" s="448"/>
      <c r="O149" s="448"/>
      <c r="P149" s="448"/>
      <c r="Q149" s="448"/>
      <c r="R149" s="448"/>
      <c r="S149" s="448"/>
      <c r="T149" s="448"/>
      <c r="U149" s="448"/>
      <c r="V149" s="448"/>
      <c r="W149" s="448"/>
      <c r="X149" s="448"/>
      <c r="Y149" s="448"/>
      <c r="Z149" s="448"/>
      <c r="AA149" s="448"/>
      <c r="AB149" s="448"/>
      <c r="AC149" s="448"/>
      <c r="AD149" s="448"/>
    </row>
    <row r="150" ht="12.75" customHeight="1">
      <c r="A150" s="448"/>
      <c r="B150" s="448"/>
      <c r="C150" s="448"/>
      <c r="D150" s="448"/>
      <c r="E150" s="448"/>
      <c r="F150" s="448"/>
      <c r="G150" s="448"/>
      <c r="H150" s="448"/>
      <c r="I150" s="448"/>
      <c r="J150" s="448"/>
      <c r="K150" s="448"/>
      <c r="L150" s="448"/>
      <c r="M150" s="448"/>
      <c r="N150" s="448"/>
      <c r="O150" s="448"/>
      <c r="P150" s="448"/>
      <c r="Q150" s="448"/>
      <c r="R150" s="448"/>
      <c r="S150" s="448"/>
      <c r="T150" s="448"/>
      <c r="U150" s="448"/>
      <c r="V150" s="448"/>
      <c r="W150" s="448"/>
      <c r="X150" s="448"/>
      <c r="Y150" s="448"/>
      <c r="Z150" s="448"/>
      <c r="AA150" s="448"/>
      <c r="AB150" s="448"/>
      <c r="AC150" s="448"/>
      <c r="AD150" s="448"/>
    </row>
    <row r="151" ht="12.75" customHeight="1">
      <c r="A151" s="448"/>
      <c r="B151" s="448"/>
      <c r="C151" s="448"/>
      <c r="D151" s="448"/>
      <c r="E151" s="448"/>
      <c r="F151" s="448"/>
      <c r="G151" s="448"/>
      <c r="H151" s="448"/>
      <c r="I151" s="448"/>
      <c r="J151" s="448"/>
      <c r="K151" s="448"/>
      <c r="L151" s="448"/>
      <c r="M151" s="448"/>
      <c r="N151" s="448"/>
      <c r="O151" s="448"/>
      <c r="P151" s="448"/>
      <c r="Q151" s="448"/>
      <c r="R151" s="448"/>
      <c r="S151" s="448"/>
      <c r="T151" s="448"/>
      <c r="U151" s="448"/>
      <c r="V151" s="448"/>
      <c r="W151" s="448"/>
      <c r="X151" s="448"/>
      <c r="Y151" s="448"/>
      <c r="Z151" s="448"/>
      <c r="AA151" s="448"/>
      <c r="AB151" s="448"/>
      <c r="AC151" s="448"/>
      <c r="AD151" s="448"/>
    </row>
    <row r="152" ht="12.75" customHeight="1">
      <c r="A152" s="448"/>
      <c r="B152" s="448"/>
      <c r="C152" s="448"/>
      <c r="D152" s="448"/>
      <c r="E152" s="448"/>
      <c r="F152" s="448"/>
      <c r="G152" s="448"/>
      <c r="H152" s="448"/>
      <c r="I152" s="448"/>
      <c r="J152" s="448"/>
      <c r="K152" s="448"/>
      <c r="L152" s="448"/>
      <c r="M152" s="448"/>
      <c r="N152" s="448"/>
      <c r="O152" s="448"/>
      <c r="P152" s="448"/>
      <c r="Q152" s="448"/>
      <c r="R152" s="448"/>
      <c r="S152" s="448"/>
      <c r="T152" s="448"/>
      <c r="U152" s="448"/>
      <c r="V152" s="448"/>
      <c r="W152" s="448"/>
      <c r="X152" s="448"/>
      <c r="Y152" s="448"/>
      <c r="Z152" s="448"/>
      <c r="AA152" s="448"/>
      <c r="AB152" s="448"/>
      <c r="AC152" s="448"/>
      <c r="AD152" s="448"/>
    </row>
    <row r="153" ht="12.75" customHeight="1">
      <c r="A153" s="448"/>
      <c r="B153" s="448"/>
      <c r="C153" s="448"/>
      <c r="D153" s="448"/>
      <c r="E153" s="448"/>
      <c r="F153" s="448"/>
      <c r="G153" s="448"/>
      <c r="H153" s="448"/>
      <c r="I153" s="448"/>
      <c r="J153" s="448"/>
      <c r="K153" s="448"/>
      <c r="L153" s="448"/>
      <c r="M153" s="448"/>
      <c r="N153" s="448"/>
      <c r="O153" s="448"/>
      <c r="P153" s="448"/>
      <c r="Q153" s="448"/>
      <c r="R153" s="448"/>
      <c r="S153" s="448"/>
      <c r="T153" s="448"/>
      <c r="U153" s="448"/>
      <c r="V153" s="448"/>
      <c r="W153" s="448"/>
      <c r="X153" s="448"/>
      <c r="Y153" s="448"/>
      <c r="Z153" s="448"/>
      <c r="AA153" s="448"/>
      <c r="AB153" s="448"/>
      <c r="AC153" s="448"/>
      <c r="AD153" s="448"/>
    </row>
    <row r="154" ht="12.75" customHeight="1">
      <c r="A154" s="448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448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</row>
    <row r="155" ht="12.75" customHeight="1">
      <c r="A155" s="448"/>
      <c r="B155" s="448"/>
      <c r="C155" s="448"/>
      <c r="D155" s="448"/>
      <c r="E155" s="448"/>
      <c r="F155" s="448"/>
      <c r="G155" s="448"/>
      <c r="H155" s="448"/>
      <c r="I155" s="448"/>
      <c r="J155" s="448"/>
      <c r="K155" s="448"/>
      <c r="L155" s="448"/>
      <c r="M155" s="448"/>
      <c r="N155" s="448"/>
      <c r="O155" s="448"/>
      <c r="P155" s="448"/>
      <c r="Q155" s="448"/>
      <c r="R155" s="448"/>
      <c r="S155" s="448"/>
      <c r="T155" s="448"/>
      <c r="U155" s="448"/>
      <c r="V155" s="448"/>
      <c r="W155" s="448"/>
      <c r="X155" s="448"/>
      <c r="Y155" s="448"/>
      <c r="Z155" s="448"/>
      <c r="AA155" s="448"/>
      <c r="AB155" s="448"/>
      <c r="AC155" s="448"/>
      <c r="AD155" s="448"/>
    </row>
    <row r="156" ht="12.75" customHeight="1">
      <c r="A156" s="448"/>
      <c r="B156" s="448"/>
      <c r="C156" s="448"/>
      <c r="D156" s="448"/>
      <c r="E156" s="448"/>
      <c r="F156" s="448"/>
      <c r="G156" s="448"/>
      <c r="H156" s="448"/>
      <c r="I156" s="448"/>
      <c r="J156" s="448"/>
      <c r="K156" s="448"/>
      <c r="L156" s="448"/>
      <c r="M156" s="448"/>
      <c r="N156" s="448"/>
      <c r="O156" s="448"/>
      <c r="P156" s="448"/>
      <c r="Q156" s="448"/>
      <c r="R156" s="448"/>
      <c r="S156" s="448"/>
      <c r="T156" s="448"/>
      <c r="U156" s="448"/>
      <c r="V156" s="448"/>
      <c r="W156" s="448"/>
      <c r="X156" s="448"/>
      <c r="Y156" s="448"/>
      <c r="Z156" s="448"/>
      <c r="AA156" s="448"/>
      <c r="AB156" s="448"/>
      <c r="AC156" s="448"/>
      <c r="AD156" s="448"/>
    </row>
    <row r="157" ht="12.75" customHeight="1">
      <c r="A157" s="448"/>
      <c r="B157" s="448"/>
      <c r="C157" s="448"/>
      <c r="D157" s="448"/>
      <c r="E157" s="448"/>
      <c r="F157" s="448"/>
      <c r="G157" s="448"/>
      <c r="H157" s="448"/>
      <c r="I157" s="448"/>
      <c r="J157" s="448"/>
      <c r="K157" s="448"/>
      <c r="L157" s="448"/>
      <c r="M157" s="448"/>
      <c r="N157" s="448"/>
      <c r="O157" s="448"/>
      <c r="P157" s="448"/>
      <c r="Q157" s="448"/>
      <c r="R157" s="448"/>
      <c r="S157" s="448"/>
      <c r="T157" s="448"/>
      <c r="U157" s="448"/>
      <c r="V157" s="448"/>
      <c r="W157" s="448"/>
      <c r="X157" s="448"/>
      <c r="Y157" s="448"/>
      <c r="Z157" s="448"/>
      <c r="AA157" s="448"/>
      <c r="AB157" s="448"/>
      <c r="AC157" s="448"/>
      <c r="AD157" s="448"/>
    </row>
    <row r="158" ht="12.75" customHeight="1">
      <c r="A158" s="448"/>
      <c r="B158" s="448"/>
      <c r="C158" s="448"/>
      <c r="D158" s="448"/>
      <c r="E158" s="448"/>
      <c r="F158" s="448"/>
      <c r="G158" s="448"/>
      <c r="H158" s="448"/>
      <c r="I158" s="448"/>
      <c r="J158" s="448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  <c r="W158" s="448"/>
      <c r="X158" s="448"/>
      <c r="Y158" s="448"/>
      <c r="Z158" s="448"/>
      <c r="AA158" s="448"/>
      <c r="AB158" s="448"/>
      <c r="AC158" s="448"/>
      <c r="AD158" s="448"/>
    </row>
    <row r="159" ht="12.75" customHeight="1">
      <c r="A159" s="448"/>
      <c r="B159" s="448"/>
      <c r="C159" s="448"/>
      <c r="D159" s="448"/>
      <c r="E159" s="448"/>
      <c r="F159" s="448"/>
      <c r="G159" s="448"/>
      <c r="H159" s="448"/>
      <c r="I159" s="448"/>
      <c r="J159" s="448"/>
      <c r="K159" s="448"/>
      <c r="L159" s="448"/>
      <c r="M159" s="448"/>
      <c r="N159" s="448"/>
      <c r="O159" s="448"/>
      <c r="P159" s="448"/>
      <c r="Q159" s="448"/>
      <c r="R159" s="448"/>
      <c r="S159" s="448"/>
      <c r="T159" s="448"/>
      <c r="U159" s="448"/>
      <c r="V159" s="448"/>
      <c r="W159" s="448"/>
      <c r="X159" s="448"/>
      <c r="Y159" s="448"/>
      <c r="Z159" s="448"/>
      <c r="AA159" s="448"/>
      <c r="AB159" s="448"/>
      <c r="AC159" s="448"/>
      <c r="AD159" s="448"/>
    </row>
    <row r="160" ht="12.75" customHeight="1">
      <c r="A160" s="448"/>
      <c r="B160" s="448"/>
      <c r="C160" s="448"/>
      <c r="D160" s="448"/>
      <c r="E160" s="448"/>
      <c r="F160" s="448"/>
      <c r="G160" s="448"/>
      <c r="H160" s="448"/>
      <c r="I160" s="448"/>
      <c r="J160" s="448"/>
      <c r="K160" s="448"/>
      <c r="L160" s="448"/>
      <c r="M160" s="448"/>
      <c r="N160" s="448"/>
      <c r="O160" s="448"/>
      <c r="P160" s="448"/>
      <c r="Q160" s="448"/>
      <c r="R160" s="448"/>
      <c r="S160" s="448"/>
      <c r="T160" s="448"/>
      <c r="U160" s="448"/>
      <c r="V160" s="448"/>
      <c r="W160" s="448"/>
      <c r="X160" s="448"/>
      <c r="Y160" s="448"/>
      <c r="Z160" s="448"/>
      <c r="AA160" s="448"/>
      <c r="AB160" s="448"/>
      <c r="AC160" s="448"/>
      <c r="AD160" s="448"/>
    </row>
    <row r="161" ht="12.75" customHeight="1">
      <c r="A161" s="448"/>
      <c r="B161" s="448"/>
      <c r="C161" s="448"/>
      <c r="D161" s="448"/>
      <c r="E161" s="448"/>
      <c r="F161" s="448"/>
      <c r="G161" s="448"/>
      <c r="H161" s="448"/>
      <c r="I161" s="448"/>
      <c r="J161" s="448"/>
      <c r="K161" s="448"/>
      <c r="L161" s="448"/>
      <c r="M161" s="448"/>
      <c r="N161" s="448"/>
      <c r="O161" s="448"/>
      <c r="P161" s="448"/>
      <c r="Q161" s="448"/>
      <c r="R161" s="448"/>
      <c r="S161" s="448"/>
      <c r="T161" s="448"/>
      <c r="U161" s="448"/>
      <c r="V161" s="448"/>
      <c r="W161" s="448"/>
      <c r="X161" s="448"/>
      <c r="Y161" s="448"/>
      <c r="Z161" s="448"/>
      <c r="AA161" s="448"/>
      <c r="AB161" s="448"/>
      <c r="AC161" s="448"/>
      <c r="AD161" s="448"/>
    </row>
    <row r="162" ht="12.75" customHeight="1">
      <c r="A162" s="448"/>
      <c r="B162" s="448"/>
      <c r="C162" s="448"/>
      <c r="D162" s="448"/>
      <c r="E162" s="448"/>
      <c r="F162" s="448"/>
      <c r="G162" s="448"/>
      <c r="H162" s="448"/>
      <c r="I162" s="448"/>
      <c r="J162" s="448"/>
      <c r="K162" s="448"/>
      <c r="L162" s="448"/>
      <c r="M162" s="448"/>
      <c r="N162" s="448"/>
      <c r="O162" s="448"/>
      <c r="P162" s="448"/>
      <c r="Q162" s="448"/>
      <c r="R162" s="448"/>
      <c r="S162" s="448"/>
      <c r="T162" s="448"/>
      <c r="U162" s="448"/>
      <c r="V162" s="448"/>
      <c r="W162" s="448"/>
      <c r="X162" s="448"/>
      <c r="Y162" s="448"/>
      <c r="Z162" s="448"/>
      <c r="AA162" s="448"/>
      <c r="AB162" s="448"/>
      <c r="AC162" s="448"/>
      <c r="AD162" s="448"/>
    </row>
    <row r="163" ht="12.75" customHeight="1">
      <c r="A163" s="448"/>
      <c r="B163" s="448"/>
      <c r="C163" s="448"/>
      <c r="D163" s="448"/>
      <c r="E163" s="448"/>
      <c r="F163" s="448"/>
      <c r="G163" s="448"/>
      <c r="H163" s="448"/>
      <c r="I163" s="448"/>
      <c r="J163" s="448"/>
      <c r="K163" s="448"/>
      <c r="L163" s="448"/>
      <c r="M163" s="448"/>
      <c r="N163" s="448"/>
      <c r="O163" s="448"/>
      <c r="P163" s="448"/>
      <c r="Q163" s="448"/>
      <c r="R163" s="448"/>
      <c r="S163" s="448"/>
      <c r="T163" s="448"/>
      <c r="U163" s="448"/>
      <c r="V163" s="448"/>
      <c r="W163" s="448"/>
      <c r="X163" s="448"/>
      <c r="Y163" s="448"/>
      <c r="Z163" s="448"/>
      <c r="AA163" s="448"/>
      <c r="AB163" s="448"/>
      <c r="AC163" s="448"/>
      <c r="AD163" s="448"/>
    </row>
    <row r="164" ht="12.75" customHeight="1">
      <c r="A164" s="448"/>
      <c r="B164" s="448"/>
      <c r="C164" s="448"/>
      <c r="D164" s="448"/>
      <c r="E164" s="448"/>
      <c r="F164" s="448"/>
      <c r="G164" s="448"/>
      <c r="H164" s="448"/>
      <c r="I164" s="448"/>
      <c r="J164" s="448"/>
      <c r="K164" s="448"/>
      <c r="L164" s="448"/>
      <c r="M164" s="448"/>
      <c r="N164" s="448"/>
      <c r="O164" s="448"/>
      <c r="P164" s="448"/>
      <c r="Q164" s="448"/>
      <c r="R164" s="448"/>
      <c r="S164" s="448"/>
      <c r="T164" s="448"/>
      <c r="U164" s="448"/>
      <c r="V164" s="448"/>
      <c r="W164" s="448"/>
      <c r="X164" s="448"/>
      <c r="Y164" s="448"/>
      <c r="Z164" s="448"/>
      <c r="AA164" s="448"/>
      <c r="AB164" s="448"/>
      <c r="AC164" s="448"/>
      <c r="AD164" s="448"/>
    </row>
    <row r="165" ht="12.75" customHeight="1">
      <c r="A165" s="448"/>
      <c r="B165" s="448"/>
      <c r="C165" s="448"/>
      <c r="D165" s="448"/>
      <c r="E165" s="448"/>
      <c r="F165" s="448"/>
      <c r="G165" s="448"/>
      <c r="H165" s="448"/>
      <c r="I165" s="448"/>
      <c r="J165" s="448"/>
      <c r="K165" s="448"/>
      <c r="L165" s="448"/>
      <c r="M165" s="448"/>
      <c r="N165" s="448"/>
      <c r="O165" s="448"/>
      <c r="P165" s="448"/>
      <c r="Q165" s="448"/>
      <c r="R165" s="448"/>
      <c r="S165" s="448"/>
      <c r="T165" s="448"/>
      <c r="U165" s="448"/>
      <c r="V165" s="448"/>
      <c r="W165" s="448"/>
      <c r="X165" s="448"/>
      <c r="Y165" s="448"/>
      <c r="Z165" s="448"/>
      <c r="AA165" s="448"/>
      <c r="AB165" s="448"/>
      <c r="AC165" s="448"/>
      <c r="AD165" s="448"/>
    </row>
    <row r="166" ht="12.75" customHeight="1">
      <c r="A166" s="448"/>
      <c r="B166" s="448"/>
      <c r="C166" s="448"/>
      <c r="D166" s="448"/>
      <c r="E166" s="448"/>
      <c r="F166" s="448"/>
      <c r="G166" s="448"/>
      <c r="H166" s="448"/>
      <c r="I166" s="448"/>
      <c r="J166" s="448"/>
      <c r="K166" s="448"/>
      <c r="L166" s="448"/>
      <c r="M166" s="448"/>
      <c r="N166" s="448"/>
      <c r="O166" s="448"/>
      <c r="P166" s="448"/>
      <c r="Q166" s="448"/>
      <c r="R166" s="448"/>
      <c r="S166" s="448"/>
      <c r="T166" s="448"/>
      <c r="U166" s="448"/>
      <c r="V166" s="448"/>
      <c r="W166" s="448"/>
      <c r="X166" s="448"/>
      <c r="Y166" s="448"/>
      <c r="Z166" s="448"/>
      <c r="AA166" s="448"/>
      <c r="AB166" s="448"/>
      <c r="AC166" s="448"/>
      <c r="AD166" s="448"/>
    </row>
    <row r="167" ht="12.75" customHeight="1">
      <c r="A167" s="448"/>
      <c r="B167" s="448"/>
      <c r="C167" s="448"/>
      <c r="D167" s="448"/>
      <c r="E167" s="448"/>
      <c r="F167" s="448"/>
      <c r="G167" s="448"/>
      <c r="H167" s="448"/>
      <c r="I167" s="448"/>
      <c r="J167" s="448"/>
      <c r="K167" s="448"/>
      <c r="L167" s="448"/>
      <c r="M167" s="448"/>
      <c r="N167" s="448"/>
      <c r="O167" s="448"/>
      <c r="P167" s="448"/>
      <c r="Q167" s="448"/>
      <c r="R167" s="448"/>
      <c r="S167" s="448"/>
      <c r="T167" s="448"/>
      <c r="U167" s="448"/>
      <c r="V167" s="448"/>
      <c r="W167" s="448"/>
      <c r="X167" s="448"/>
      <c r="Y167" s="448"/>
      <c r="Z167" s="448"/>
      <c r="AA167" s="448"/>
      <c r="AB167" s="448"/>
      <c r="AC167" s="448"/>
      <c r="AD167" s="448"/>
    </row>
    <row r="168" ht="12.75" customHeight="1">
      <c r="A168" s="448"/>
      <c r="B168" s="448"/>
      <c r="C168" s="448"/>
      <c r="D168" s="448"/>
      <c r="E168" s="448"/>
      <c r="F168" s="448"/>
      <c r="G168" s="448"/>
      <c r="H168" s="448"/>
      <c r="I168" s="448"/>
      <c r="J168" s="448"/>
      <c r="K168" s="448"/>
      <c r="L168" s="448"/>
      <c r="M168" s="448"/>
      <c r="N168" s="448"/>
      <c r="O168" s="448"/>
      <c r="P168" s="448"/>
      <c r="Q168" s="448"/>
      <c r="R168" s="448"/>
      <c r="S168" s="448"/>
      <c r="T168" s="448"/>
      <c r="U168" s="448"/>
      <c r="V168" s="448"/>
      <c r="W168" s="448"/>
      <c r="X168" s="448"/>
      <c r="Y168" s="448"/>
      <c r="Z168" s="448"/>
      <c r="AA168" s="448"/>
      <c r="AB168" s="448"/>
      <c r="AC168" s="448"/>
      <c r="AD168" s="448"/>
    </row>
    <row r="169" ht="12.75" customHeight="1">
      <c r="A169" s="448"/>
      <c r="B169" s="448"/>
      <c r="C169" s="448"/>
      <c r="D169" s="448"/>
      <c r="E169" s="448"/>
      <c r="F169" s="448"/>
      <c r="G169" s="448"/>
      <c r="H169" s="448"/>
      <c r="I169" s="448"/>
      <c r="J169" s="448"/>
      <c r="K169" s="448"/>
      <c r="L169" s="448"/>
      <c r="M169" s="448"/>
      <c r="N169" s="448"/>
      <c r="O169" s="448"/>
      <c r="P169" s="448"/>
      <c r="Q169" s="448"/>
      <c r="R169" s="448"/>
      <c r="S169" s="448"/>
      <c r="T169" s="448"/>
      <c r="U169" s="448"/>
      <c r="V169" s="448"/>
      <c r="W169" s="448"/>
      <c r="X169" s="448"/>
      <c r="Y169" s="448"/>
      <c r="Z169" s="448"/>
      <c r="AA169" s="448"/>
      <c r="AB169" s="448"/>
      <c r="AC169" s="448"/>
      <c r="AD169" s="448"/>
    </row>
    <row r="170" ht="12.75" customHeight="1">
      <c r="A170" s="448"/>
      <c r="B170" s="448"/>
      <c r="C170" s="448"/>
      <c r="D170" s="448"/>
      <c r="E170" s="448"/>
      <c r="F170" s="448"/>
      <c r="G170" s="448"/>
      <c r="H170" s="448"/>
      <c r="I170" s="448"/>
      <c r="J170" s="448"/>
      <c r="K170" s="448"/>
      <c r="L170" s="448"/>
      <c r="M170" s="448"/>
      <c r="N170" s="448"/>
      <c r="O170" s="448"/>
      <c r="P170" s="448"/>
      <c r="Q170" s="448"/>
      <c r="R170" s="448"/>
      <c r="S170" s="448"/>
      <c r="T170" s="448"/>
      <c r="U170" s="448"/>
      <c r="V170" s="448"/>
      <c r="W170" s="448"/>
      <c r="X170" s="448"/>
      <c r="Y170" s="448"/>
      <c r="Z170" s="448"/>
      <c r="AA170" s="448"/>
      <c r="AB170" s="448"/>
      <c r="AC170" s="448"/>
      <c r="AD170" s="448"/>
    </row>
    <row r="171" ht="12.75" customHeight="1">
      <c r="A171" s="448"/>
      <c r="B171" s="448"/>
      <c r="C171" s="448"/>
      <c r="D171" s="448"/>
      <c r="E171" s="448"/>
      <c r="F171" s="448"/>
      <c r="G171" s="448"/>
      <c r="H171" s="448"/>
      <c r="I171" s="448"/>
      <c r="J171" s="448"/>
      <c r="K171" s="448"/>
      <c r="L171" s="448"/>
      <c r="M171" s="448"/>
      <c r="N171" s="448"/>
      <c r="O171" s="448"/>
      <c r="P171" s="448"/>
      <c r="Q171" s="448"/>
      <c r="R171" s="448"/>
      <c r="S171" s="448"/>
      <c r="T171" s="448"/>
      <c r="U171" s="448"/>
      <c r="V171" s="448"/>
      <c r="W171" s="448"/>
      <c r="X171" s="448"/>
      <c r="Y171" s="448"/>
      <c r="Z171" s="448"/>
      <c r="AA171" s="448"/>
      <c r="AB171" s="448"/>
      <c r="AC171" s="448"/>
      <c r="AD171" s="448"/>
    </row>
    <row r="172" ht="12.75" customHeight="1">
      <c r="A172" s="448"/>
      <c r="B172" s="448"/>
      <c r="C172" s="448"/>
      <c r="D172" s="448"/>
      <c r="E172" s="448"/>
      <c r="F172" s="448"/>
      <c r="G172" s="448"/>
      <c r="H172" s="448"/>
      <c r="I172" s="448"/>
      <c r="J172" s="448"/>
      <c r="K172" s="448"/>
      <c r="L172" s="448"/>
      <c r="M172" s="448"/>
      <c r="N172" s="448"/>
      <c r="O172" s="448"/>
      <c r="P172" s="448"/>
      <c r="Q172" s="448"/>
      <c r="R172" s="448"/>
      <c r="S172" s="448"/>
      <c r="T172" s="448"/>
      <c r="U172" s="448"/>
      <c r="V172" s="448"/>
      <c r="W172" s="448"/>
      <c r="X172" s="448"/>
      <c r="Y172" s="448"/>
      <c r="Z172" s="448"/>
      <c r="AA172" s="448"/>
      <c r="AB172" s="448"/>
      <c r="AC172" s="448"/>
      <c r="AD172" s="448"/>
    </row>
    <row r="173" ht="12.75" customHeight="1">
      <c r="A173" s="448"/>
      <c r="B173" s="448"/>
      <c r="C173" s="448"/>
      <c r="D173" s="448"/>
      <c r="E173" s="448"/>
      <c r="F173" s="448"/>
      <c r="G173" s="448"/>
      <c r="H173" s="448"/>
      <c r="I173" s="448"/>
      <c r="J173" s="448"/>
      <c r="K173" s="448"/>
      <c r="L173" s="448"/>
      <c r="M173" s="448"/>
      <c r="N173" s="448"/>
      <c r="O173" s="448"/>
      <c r="P173" s="448"/>
      <c r="Q173" s="448"/>
      <c r="R173" s="448"/>
      <c r="S173" s="448"/>
      <c r="T173" s="448"/>
      <c r="U173" s="448"/>
      <c r="V173" s="448"/>
      <c r="W173" s="448"/>
      <c r="X173" s="448"/>
      <c r="Y173" s="448"/>
      <c r="Z173" s="448"/>
      <c r="AA173" s="448"/>
      <c r="AB173" s="448"/>
      <c r="AC173" s="448"/>
      <c r="AD173" s="448"/>
    </row>
    <row r="174" ht="12.75" customHeight="1">
      <c r="A174" s="448"/>
      <c r="B174" s="448"/>
      <c r="C174" s="448"/>
      <c r="D174" s="448"/>
      <c r="E174" s="448"/>
      <c r="F174" s="448"/>
      <c r="G174" s="448"/>
      <c r="H174" s="448"/>
      <c r="I174" s="448"/>
      <c r="J174" s="448"/>
      <c r="K174" s="448"/>
      <c r="L174" s="448"/>
      <c r="M174" s="448"/>
      <c r="N174" s="448"/>
      <c r="O174" s="448"/>
      <c r="P174" s="448"/>
      <c r="Q174" s="448"/>
      <c r="R174" s="448"/>
      <c r="S174" s="448"/>
      <c r="T174" s="448"/>
      <c r="U174" s="448"/>
      <c r="V174" s="448"/>
      <c r="W174" s="448"/>
      <c r="X174" s="448"/>
      <c r="Y174" s="448"/>
      <c r="Z174" s="448"/>
      <c r="AA174" s="448"/>
      <c r="AB174" s="448"/>
      <c r="AC174" s="448"/>
      <c r="AD174" s="448"/>
    </row>
    <row r="175" ht="12.75" customHeight="1">
      <c r="A175" s="448"/>
      <c r="B175" s="448"/>
      <c r="C175" s="448"/>
      <c r="D175" s="448"/>
      <c r="E175" s="448"/>
      <c r="F175" s="448"/>
      <c r="G175" s="448"/>
      <c r="H175" s="448"/>
      <c r="I175" s="448"/>
      <c r="J175" s="448"/>
      <c r="K175" s="448"/>
      <c r="L175" s="448"/>
      <c r="M175" s="448"/>
      <c r="N175" s="448"/>
      <c r="O175" s="448"/>
      <c r="P175" s="448"/>
      <c r="Q175" s="448"/>
      <c r="R175" s="448"/>
      <c r="S175" s="448"/>
      <c r="T175" s="448"/>
      <c r="U175" s="448"/>
      <c r="V175" s="448"/>
      <c r="W175" s="448"/>
      <c r="X175" s="448"/>
      <c r="Y175" s="448"/>
      <c r="Z175" s="448"/>
      <c r="AA175" s="448"/>
      <c r="AB175" s="448"/>
      <c r="AC175" s="448"/>
      <c r="AD175" s="448"/>
    </row>
    <row r="176" ht="12.75" customHeight="1">
      <c r="A176" s="448"/>
      <c r="B176" s="448"/>
      <c r="C176" s="448"/>
      <c r="D176" s="448"/>
      <c r="E176" s="448"/>
      <c r="F176" s="448"/>
      <c r="G176" s="448"/>
      <c r="H176" s="448"/>
      <c r="I176" s="448"/>
      <c r="J176" s="448"/>
      <c r="K176" s="448"/>
      <c r="L176" s="448"/>
      <c r="M176" s="448"/>
      <c r="N176" s="448"/>
      <c r="O176" s="448"/>
      <c r="P176" s="448"/>
      <c r="Q176" s="448"/>
      <c r="R176" s="448"/>
      <c r="S176" s="448"/>
      <c r="T176" s="448"/>
      <c r="U176" s="448"/>
      <c r="V176" s="448"/>
      <c r="W176" s="448"/>
      <c r="X176" s="448"/>
      <c r="Y176" s="448"/>
      <c r="Z176" s="448"/>
      <c r="AA176" s="448"/>
      <c r="AB176" s="448"/>
      <c r="AC176" s="448"/>
      <c r="AD176" s="448"/>
    </row>
    <row r="177" ht="12.75" customHeight="1">
      <c r="A177" s="448"/>
      <c r="B177" s="448"/>
      <c r="C177" s="448"/>
      <c r="D177" s="448"/>
      <c r="E177" s="448"/>
      <c r="F177" s="448"/>
      <c r="G177" s="448"/>
      <c r="H177" s="448"/>
      <c r="I177" s="448"/>
      <c r="J177" s="448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  <c r="W177" s="448"/>
      <c r="X177" s="448"/>
      <c r="Y177" s="448"/>
      <c r="Z177" s="448"/>
      <c r="AA177" s="448"/>
      <c r="AB177" s="448"/>
      <c r="AC177" s="448"/>
      <c r="AD177" s="448"/>
    </row>
    <row r="178" ht="12.75" customHeight="1">
      <c r="A178" s="448"/>
      <c r="B178" s="448"/>
      <c r="C178" s="448"/>
      <c r="D178" s="448"/>
      <c r="E178" s="448"/>
      <c r="F178" s="448"/>
      <c r="G178" s="448"/>
      <c r="H178" s="448"/>
      <c r="I178" s="448"/>
      <c r="J178" s="448"/>
      <c r="K178" s="448"/>
      <c r="L178" s="448"/>
      <c r="M178" s="448"/>
      <c r="N178" s="448"/>
      <c r="O178" s="448"/>
      <c r="P178" s="448"/>
      <c r="Q178" s="448"/>
      <c r="R178" s="448"/>
      <c r="S178" s="448"/>
      <c r="T178" s="448"/>
      <c r="U178" s="448"/>
      <c r="V178" s="448"/>
      <c r="W178" s="448"/>
      <c r="X178" s="448"/>
      <c r="Y178" s="448"/>
      <c r="Z178" s="448"/>
      <c r="AA178" s="448"/>
      <c r="AB178" s="448"/>
      <c r="AC178" s="448"/>
      <c r="AD178" s="448"/>
    </row>
    <row r="179" ht="12.75" customHeight="1">
      <c r="A179" s="448"/>
      <c r="B179" s="448"/>
      <c r="C179" s="448"/>
      <c r="D179" s="448"/>
      <c r="E179" s="448"/>
      <c r="F179" s="448"/>
      <c r="G179" s="448"/>
      <c r="H179" s="448"/>
      <c r="I179" s="448"/>
      <c r="J179" s="448"/>
      <c r="K179" s="448"/>
      <c r="L179" s="448"/>
      <c r="M179" s="448"/>
      <c r="N179" s="448"/>
      <c r="O179" s="448"/>
      <c r="P179" s="448"/>
      <c r="Q179" s="448"/>
      <c r="R179" s="448"/>
      <c r="S179" s="448"/>
      <c r="T179" s="448"/>
      <c r="U179" s="448"/>
      <c r="V179" s="448"/>
      <c r="W179" s="448"/>
      <c r="X179" s="448"/>
      <c r="Y179" s="448"/>
      <c r="Z179" s="448"/>
      <c r="AA179" s="448"/>
      <c r="AB179" s="448"/>
      <c r="AC179" s="448"/>
      <c r="AD179" s="448"/>
    </row>
    <row r="180" ht="12.75" customHeight="1">
      <c r="A180" s="448"/>
      <c r="B180" s="448"/>
      <c r="C180" s="448"/>
      <c r="D180" s="448"/>
      <c r="E180" s="448"/>
      <c r="F180" s="448"/>
      <c r="G180" s="448"/>
      <c r="H180" s="448"/>
      <c r="I180" s="448"/>
      <c r="J180" s="448"/>
      <c r="K180" s="448"/>
      <c r="L180" s="448"/>
      <c r="M180" s="448"/>
      <c r="N180" s="448"/>
      <c r="O180" s="448"/>
      <c r="P180" s="448"/>
      <c r="Q180" s="448"/>
      <c r="R180" s="448"/>
      <c r="S180" s="448"/>
      <c r="T180" s="448"/>
      <c r="U180" s="448"/>
      <c r="V180" s="448"/>
      <c r="W180" s="448"/>
      <c r="X180" s="448"/>
      <c r="Y180" s="448"/>
      <c r="Z180" s="448"/>
      <c r="AA180" s="448"/>
      <c r="AB180" s="448"/>
      <c r="AC180" s="448"/>
      <c r="AD180" s="448"/>
    </row>
    <row r="181" ht="12.75" customHeight="1">
      <c r="A181" s="448"/>
      <c r="B181" s="448"/>
      <c r="C181" s="448"/>
      <c r="D181" s="448"/>
      <c r="E181" s="448"/>
      <c r="F181" s="448"/>
      <c r="G181" s="448"/>
      <c r="H181" s="448"/>
      <c r="I181" s="448"/>
      <c r="J181" s="448"/>
      <c r="K181" s="448"/>
      <c r="L181" s="448"/>
      <c r="M181" s="448"/>
      <c r="N181" s="448"/>
      <c r="O181" s="448"/>
      <c r="P181" s="448"/>
      <c r="Q181" s="448"/>
      <c r="R181" s="448"/>
      <c r="S181" s="448"/>
      <c r="T181" s="448"/>
      <c r="U181" s="448"/>
      <c r="V181" s="448"/>
      <c r="W181" s="448"/>
      <c r="X181" s="448"/>
      <c r="Y181" s="448"/>
      <c r="Z181" s="448"/>
      <c r="AA181" s="448"/>
      <c r="AB181" s="448"/>
      <c r="AC181" s="448"/>
      <c r="AD181" s="448"/>
    </row>
    <row r="182" ht="12.75" customHeight="1">
      <c r="A182" s="448"/>
      <c r="B182" s="448"/>
      <c r="C182" s="448"/>
      <c r="D182" s="448"/>
      <c r="E182" s="448"/>
      <c r="F182" s="448"/>
      <c r="G182" s="448"/>
      <c r="H182" s="448"/>
      <c r="I182" s="448"/>
      <c r="J182" s="448"/>
      <c r="K182" s="448"/>
      <c r="L182" s="448"/>
      <c r="M182" s="448"/>
      <c r="N182" s="448"/>
      <c r="O182" s="448"/>
      <c r="P182" s="448"/>
      <c r="Q182" s="448"/>
      <c r="R182" s="448"/>
      <c r="S182" s="448"/>
      <c r="T182" s="448"/>
      <c r="U182" s="448"/>
      <c r="V182" s="448"/>
      <c r="W182" s="448"/>
      <c r="X182" s="448"/>
      <c r="Y182" s="448"/>
      <c r="Z182" s="448"/>
      <c r="AA182" s="448"/>
      <c r="AB182" s="448"/>
      <c r="AC182" s="448"/>
      <c r="AD182" s="448"/>
    </row>
    <row r="183" ht="12.75" customHeight="1">
      <c r="A183" s="448"/>
      <c r="B183" s="448"/>
      <c r="C183" s="448"/>
      <c r="D183" s="448"/>
      <c r="E183" s="448"/>
      <c r="F183" s="448"/>
      <c r="G183" s="448"/>
      <c r="H183" s="448"/>
      <c r="I183" s="448"/>
      <c r="J183" s="448"/>
      <c r="K183" s="448"/>
      <c r="L183" s="448"/>
      <c r="M183" s="448"/>
      <c r="N183" s="448"/>
      <c r="O183" s="448"/>
      <c r="P183" s="448"/>
      <c r="Q183" s="448"/>
      <c r="R183" s="448"/>
      <c r="S183" s="448"/>
      <c r="T183" s="448"/>
      <c r="U183" s="448"/>
      <c r="V183" s="448"/>
      <c r="W183" s="448"/>
      <c r="X183" s="448"/>
      <c r="Y183" s="448"/>
      <c r="Z183" s="448"/>
      <c r="AA183" s="448"/>
      <c r="AB183" s="448"/>
      <c r="AC183" s="448"/>
      <c r="AD183" s="448"/>
    </row>
    <row r="184" ht="12.75" customHeight="1">
      <c r="A184" s="448"/>
      <c r="B184" s="448"/>
      <c r="C184" s="448"/>
      <c r="D184" s="448"/>
      <c r="E184" s="448"/>
      <c r="F184" s="448"/>
      <c r="G184" s="448"/>
      <c r="H184" s="448"/>
      <c r="I184" s="448"/>
      <c r="J184" s="448"/>
      <c r="K184" s="448"/>
      <c r="L184" s="448"/>
      <c r="M184" s="448"/>
      <c r="N184" s="448"/>
      <c r="O184" s="448"/>
      <c r="P184" s="448"/>
      <c r="Q184" s="448"/>
      <c r="R184" s="448"/>
      <c r="S184" s="448"/>
      <c r="T184" s="448"/>
      <c r="U184" s="448"/>
      <c r="V184" s="448"/>
      <c r="W184" s="448"/>
      <c r="X184" s="448"/>
      <c r="Y184" s="448"/>
      <c r="Z184" s="448"/>
      <c r="AA184" s="448"/>
      <c r="AB184" s="448"/>
      <c r="AC184" s="448"/>
      <c r="AD184" s="448"/>
    </row>
    <row r="185" ht="12.75" customHeight="1">
      <c r="A185" s="448"/>
      <c r="B185" s="448"/>
      <c r="C185" s="448"/>
      <c r="D185" s="448"/>
      <c r="E185" s="448"/>
      <c r="F185" s="448"/>
      <c r="G185" s="448"/>
      <c r="H185" s="448"/>
      <c r="I185" s="448"/>
      <c r="J185" s="448"/>
      <c r="K185" s="448"/>
      <c r="L185" s="448"/>
      <c r="M185" s="448"/>
      <c r="N185" s="448"/>
      <c r="O185" s="448"/>
      <c r="P185" s="448"/>
      <c r="Q185" s="448"/>
      <c r="R185" s="448"/>
      <c r="S185" s="448"/>
      <c r="T185" s="448"/>
      <c r="U185" s="448"/>
      <c r="V185" s="448"/>
      <c r="W185" s="448"/>
      <c r="X185" s="448"/>
      <c r="Y185" s="448"/>
      <c r="Z185" s="448"/>
      <c r="AA185" s="448"/>
      <c r="AB185" s="448"/>
      <c r="AC185" s="448"/>
      <c r="AD185" s="448"/>
    </row>
    <row r="186" ht="12.75" customHeight="1">
      <c r="A186" s="448"/>
      <c r="B186" s="448"/>
      <c r="C186" s="448"/>
      <c r="D186" s="448"/>
      <c r="E186" s="448"/>
      <c r="F186" s="448"/>
      <c r="G186" s="448"/>
      <c r="H186" s="448"/>
      <c r="I186" s="448"/>
      <c r="J186" s="448"/>
      <c r="K186" s="448"/>
      <c r="L186" s="448"/>
      <c r="M186" s="448"/>
      <c r="N186" s="448"/>
      <c r="O186" s="448"/>
      <c r="P186" s="448"/>
      <c r="Q186" s="448"/>
      <c r="R186" s="448"/>
      <c r="S186" s="448"/>
      <c r="T186" s="448"/>
      <c r="U186" s="448"/>
      <c r="V186" s="448"/>
      <c r="W186" s="448"/>
      <c r="X186" s="448"/>
      <c r="Y186" s="448"/>
      <c r="Z186" s="448"/>
      <c r="AA186" s="448"/>
      <c r="AB186" s="448"/>
      <c r="AC186" s="448"/>
      <c r="AD186" s="448"/>
    </row>
    <row r="187" ht="12.75" customHeight="1">
      <c r="A187" s="448"/>
      <c r="B187" s="448"/>
      <c r="C187" s="448"/>
      <c r="D187" s="448"/>
      <c r="E187" s="448"/>
      <c r="F187" s="448"/>
      <c r="G187" s="448"/>
      <c r="H187" s="448"/>
      <c r="I187" s="448"/>
      <c r="J187" s="448"/>
      <c r="K187" s="448"/>
      <c r="L187" s="448"/>
      <c r="M187" s="448"/>
      <c r="N187" s="448"/>
      <c r="O187" s="448"/>
      <c r="P187" s="448"/>
      <c r="Q187" s="448"/>
      <c r="R187" s="448"/>
      <c r="S187" s="448"/>
      <c r="T187" s="448"/>
      <c r="U187" s="448"/>
      <c r="V187" s="448"/>
      <c r="W187" s="448"/>
      <c r="X187" s="448"/>
      <c r="Y187" s="448"/>
      <c r="Z187" s="448"/>
      <c r="AA187" s="448"/>
      <c r="AB187" s="448"/>
      <c r="AC187" s="448"/>
      <c r="AD187" s="448"/>
    </row>
    <row r="188" ht="12.75" customHeight="1">
      <c r="A188" s="448"/>
      <c r="B188" s="448"/>
      <c r="C188" s="448"/>
      <c r="D188" s="448"/>
      <c r="E188" s="448"/>
      <c r="F188" s="448"/>
      <c r="G188" s="448"/>
      <c r="H188" s="448"/>
      <c r="I188" s="448"/>
      <c r="J188" s="448"/>
      <c r="K188" s="448"/>
      <c r="L188" s="448"/>
      <c r="M188" s="448"/>
      <c r="N188" s="448"/>
      <c r="O188" s="448"/>
      <c r="P188" s="448"/>
      <c r="Q188" s="448"/>
      <c r="R188" s="448"/>
      <c r="S188" s="448"/>
      <c r="T188" s="448"/>
      <c r="U188" s="448"/>
      <c r="V188" s="448"/>
      <c r="W188" s="448"/>
      <c r="X188" s="448"/>
      <c r="Y188" s="448"/>
      <c r="Z188" s="448"/>
      <c r="AA188" s="448"/>
      <c r="AB188" s="448"/>
      <c r="AC188" s="448"/>
      <c r="AD188" s="448"/>
    </row>
    <row r="189" ht="12.75" customHeight="1">
      <c r="A189" s="448"/>
      <c r="B189" s="448"/>
      <c r="C189" s="448"/>
      <c r="D189" s="448"/>
      <c r="E189" s="448"/>
      <c r="F189" s="448"/>
      <c r="G189" s="448"/>
      <c r="H189" s="448"/>
      <c r="I189" s="448"/>
      <c r="J189" s="448"/>
      <c r="K189" s="448"/>
      <c r="L189" s="448"/>
      <c r="M189" s="448"/>
      <c r="N189" s="448"/>
      <c r="O189" s="448"/>
      <c r="P189" s="448"/>
      <c r="Q189" s="448"/>
      <c r="R189" s="448"/>
      <c r="S189" s="448"/>
      <c r="T189" s="448"/>
      <c r="U189" s="448"/>
      <c r="V189" s="448"/>
      <c r="W189" s="448"/>
      <c r="X189" s="448"/>
      <c r="Y189" s="448"/>
      <c r="Z189" s="448"/>
      <c r="AA189" s="448"/>
      <c r="AB189" s="448"/>
      <c r="AC189" s="448"/>
      <c r="AD189" s="448"/>
    </row>
    <row r="190" ht="12.75" customHeight="1">
      <c r="A190" s="448"/>
      <c r="B190" s="448"/>
      <c r="C190" s="448"/>
      <c r="D190" s="448"/>
      <c r="E190" s="448"/>
      <c r="F190" s="448"/>
      <c r="G190" s="448"/>
      <c r="H190" s="448"/>
      <c r="I190" s="448"/>
      <c r="J190" s="448"/>
      <c r="K190" s="448"/>
      <c r="L190" s="448"/>
      <c r="M190" s="448"/>
      <c r="N190" s="448"/>
      <c r="O190" s="448"/>
      <c r="P190" s="448"/>
      <c r="Q190" s="448"/>
      <c r="R190" s="448"/>
      <c r="S190" s="448"/>
      <c r="T190" s="448"/>
      <c r="U190" s="448"/>
      <c r="V190" s="448"/>
      <c r="W190" s="448"/>
      <c r="X190" s="448"/>
      <c r="Y190" s="448"/>
      <c r="Z190" s="448"/>
      <c r="AA190" s="448"/>
      <c r="AB190" s="448"/>
      <c r="AC190" s="448"/>
      <c r="AD190" s="448"/>
    </row>
    <row r="191" ht="12.75" customHeight="1">
      <c r="A191" s="448"/>
      <c r="B191" s="448"/>
      <c r="C191" s="448"/>
      <c r="D191" s="448"/>
      <c r="E191" s="448"/>
      <c r="F191" s="448"/>
      <c r="G191" s="448"/>
      <c r="H191" s="448"/>
      <c r="I191" s="448"/>
      <c r="J191" s="448"/>
      <c r="K191" s="448"/>
      <c r="L191" s="448"/>
      <c r="M191" s="448"/>
      <c r="N191" s="448"/>
      <c r="O191" s="448"/>
      <c r="P191" s="448"/>
      <c r="Q191" s="448"/>
      <c r="R191" s="448"/>
      <c r="S191" s="448"/>
      <c r="T191" s="448"/>
      <c r="U191" s="448"/>
      <c r="V191" s="448"/>
      <c r="W191" s="448"/>
      <c r="X191" s="448"/>
      <c r="Y191" s="448"/>
      <c r="Z191" s="448"/>
      <c r="AA191" s="448"/>
      <c r="AB191" s="448"/>
      <c r="AC191" s="448"/>
      <c r="AD191" s="448"/>
    </row>
    <row r="192" ht="12.75" customHeight="1">
      <c r="A192" s="448"/>
      <c r="B192" s="448"/>
      <c r="C192" s="448"/>
      <c r="D192" s="448"/>
      <c r="E192" s="448"/>
      <c r="F192" s="448"/>
      <c r="G192" s="448"/>
      <c r="H192" s="448"/>
      <c r="I192" s="448"/>
      <c r="J192" s="448"/>
      <c r="K192" s="448"/>
      <c r="L192" s="448"/>
      <c r="M192" s="448"/>
      <c r="N192" s="448"/>
      <c r="O192" s="448"/>
      <c r="P192" s="448"/>
      <c r="Q192" s="448"/>
      <c r="R192" s="448"/>
      <c r="S192" s="448"/>
      <c r="T192" s="448"/>
      <c r="U192" s="448"/>
      <c r="V192" s="448"/>
      <c r="W192" s="448"/>
      <c r="X192" s="448"/>
      <c r="Y192" s="448"/>
      <c r="Z192" s="448"/>
      <c r="AA192" s="448"/>
      <c r="AB192" s="448"/>
      <c r="AC192" s="448"/>
      <c r="AD192" s="448"/>
    </row>
    <row r="193" ht="12.75" customHeight="1">
      <c r="A193" s="448"/>
      <c r="B193" s="448"/>
      <c r="C193" s="448"/>
      <c r="D193" s="448"/>
      <c r="E193" s="448"/>
      <c r="F193" s="448"/>
      <c r="G193" s="448"/>
      <c r="H193" s="448"/>
      <c r="I193" s="448"/>
      <c r="J193" s="448"/>
      <c r="K193" s="448"/>
      <c r="L193" s="448"/>
      <c r="M193" s="448"/>
      <c r="N193" s="448"/>
      <c r="O193" s="448"/>
      <c r="P193" s="448"/>
      <c r="Q193" s="448"/>
      <c r="R193" s="448"/>
      <c r="S193" s="448"/>
      <c r="T193" s="448"/>
      <c r="U193" s="448"/>
      <c r="V193" s="448"/>
      <c r="W193" s="448"/>
      <c r="X193" s="448"/>
      <c r="Y193" s="448"/>
      <c r="Z193" s="448"/>
      <c r="AA193" s="448"/>
      <c r="AB193" s="448"/>
      <c r="AC193" s="448"/>
      <c r="AD193" s="448"/>
    </row>
    <row r="194" ht="12.75" customHeight="1">
      <c r="A194" s="448"/>
      <c r="B194" s="448"/>
      <c r="C194" s="448"/>
      <c r="D194" s="448"/>
      <c r="E194" s="448"/>
      <c r="F194" s="448"/>
      <c r="G194" s="448"/>
      <c r="H194" s="448"/>
      <c r="I194" s="448"/>
      <c r="J194" s="448"/>
      <c r="K194" s="448"/>
      <c r="L194" s="448"/>
      <c r="M194" s="448"/>
      <c r="N194" s="448"/>
      <c r="O194" s="448"/>
      <c r="P194" s="448"/>
      <c r="Q194" s="448"/>
      <c r="R194" s="448"/>
      <c r="S194" s="448"/>
      <c r="T194" s="448"/>
      <c r="U194" s="448"/>
      <c r="V194" s="448"/>
      <c r="W194" s="448"/>
      <c r="X194" s="448"/>
      <c r="Y194" s="448"/>
      <c r="Z194" s="448"/>
      <c r="AA194" s="448"/>
      <c r="AB194" s="448"/>
      <c r="AC194" s="448"/>
      <c r="AD194" s="448"/>
    </row>
    <row r="195" ht="12.75" customHeight="1">
      <c r="A195" s="448"/>
      <c r="B195" s="448"/>
      <c r="C195" s="448"/>
      <c r="D195" s="448"/>
      <c r="E195" s="448"/>
      <c r="F195" s="448"/>
      <c r="G195" s="448"/>
      <c r="H195" s="448"/>
      <c r="I195" s="448"/>
      <c r="J195" s="448"/>
      <c r="K195" s="448"/>
      <c r="L195" s="448"/>
      <c r="M195" s="448"/>
      <c r="N195" s="448"/>
      <c r="O195" s="448"/>
      <c r="P195" s="448"/>
      <c r="Q195" s="448"/>
      <c r="R195" s="448"/>
      <c r="S195" s="448"/>
      <c r="T195" s="448"/>
      <c r="U195" s="448"/>
      <c r="V195" s="448"/>
      <c r="W195" s="448"/>
      <c r="X195" s="448"/>
      <c r="Y195" s="448"/>
      <c r="Z195" s="448"/>
      <c r="AA195" s="448"/>
      <c r="AB195" s="448"/>
      <c r="AC195" s="448"/>
      <c r="AD195" s="448"/>
    </row>
    <row r="196" ht="12.75" customHeight="1">
      <c r="A196" s="448"/>
      <c r="B196" s="448"/>
      <c r="C196" s="448"/>
      <c r="D196" s="448"/>
      <c r="E196" s="448"/>
      <c r="F196" s="448"/>
      <c r="G196" s="448"/>
      <c r="H196" s="448"/>
      <c r="I196" s="448"/>
      <c r="J196" s="448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  <c r="W196" s="448"/>
      <c r="X196" s="448"/>
      <c r="Y196" s="448"/>
      <c r="Z196" s="448"/>
      <c r="AA196" s="448"/>
      <c r="AB196" s="448"/>
      <c r="AC196" s="448"/>
      <c r="AD196" s="448"/>
    </row>
    <row r="197" ht="12.75" customHeight="1">
      <c r="A197" s="448"/>
      <c r="B197" s="448"/>
      <c r="C197" s="448"/>
      <c r="D197" s="448"/>
      <c r="E197" s="448"/>
      <c r="F197" s="448"/>
      <c r="G197" s="448"/>
      <c r="H197" s="448"/>
      <c r="I197" s="448"/>
      <c r="J197" s="448"/>
      <c r="K197" s="448"/>
      <c r="L197" s="448"/>
      <c r="M197" s="448"/>
      <c r="N197" s="448"/>
      <c r="O197" s="448"/>
      <c r="P197" s="448"/>
      <c r="Q197" s="448"/>
      <c r="R197" s="448"/>
      <c r="S197" s="448"/>
      <c r="T197" s="448"/>
      <c r="U197" s="448"/>
      <c r="V197" s="448"/>
      <c r="W197" s="448"/>
      <c r="X197" s="448"/>
      <c r="Y197" s="448"/>
      <c r="Z197" s="448"/>
      <c r="AA197" s="448"/>
      <c r="AB197" s="448"/>
      <c r="AC197" s="448"/>
      <c r="AD197" s="448"/>
    </row>
    <row r="198" ht="12.75" customHeight="1">
      <c r="A198" s="448"/>
      <c r="B198" s="448"/>
      <c r="C198" s="448"/>
      <c r="D198" s="448"/>
      <c r="E198" s="448"/>
      <c r="F198" s="448"/>
      <c r="G198" s="448"/>
      <c r="H198" s="448"/>
      <c r="I198" s="448"/>
      <c r="J198" s="448"/>
      <c r="K198" s="448"/>
      <c r="L198" s="448"/>
      <c r="M198" s="448"/>
      <c r="N198" s="448"/>
      <c r="O198" s="448"/>
      <c r="P198" s="448"/>
      <c r="Q198" s="448"/>
      <c r="R198" s="448"/>
      <c r="S198" s="448"/>
      <c r="T198" s="448"/>
      <c r="U198" s="448"/>
      <c r="V198" s="448"/>
      <c r="W198" s="448"/>
      <c r="X198" s="448"/>
      <c r="Y198" s="448"/>
      <c r="Z198" s="448"/>
      <c r="AA198" s="448"/>
      <c r="AB198" s="448"/>
      <c r="AC198" s="448"/>
      <c r="AD198" s="448"/>
    </row>
    <row r="199" ht="12.75" customHeight="1">
      <c r="A199" s="448"/>
      <c r="B199" s="448"/>
      <c r="C199" s="448"/>
      <c r="D199" s="448"/>
      <c r="E199" s="448"/>
      <c r="F199" s="448"/>
      <c r="G199" s="448"/>
      <c r="H199" s="448"/>
      <c r="I199" s="448"/>
      <c r="J199" s="448"/>
      <c r="K199" s="448"/>
      <c r="L199" s="448"/>
      <c r="M199" s="448"/>
      <c r="N199" s="448"/>
      <c r="O199" s="448"/>
      <c r="P199" s="448"/>
      <c r="Q199" s="448"/>
      <c r="R199" s="448"/>
      <c r="S199" s="448"/>
      <c r="T199" s="448"/>
      <c r="U199" s="448"/>
      <c r="V199" s="448"/>
      <c r="W199" s="448"/>
      <c r="X199" s="448"/>
      <c r="Y199" s="448"/>
      <c r="Z199" s="448"/>
      <c r="AA199" s="448"/>
      <c r="AB199" s="448"/>
      <c r="AC199" s="448"/>
      <c r="AD199" s="448"/>
    </row>
    <row r="200" ht="12.75" customHeight="1">
      <c r="A200" s="448"/>
      <c r="B200" s="448"/>
      <c r="C200" s="448"/>
      <c r="D200" s="448"/>
      <c r="E200" s="448"/>
      <c r="F200" s="448"/>
      <c r="G200" s="448"/>
      <c r="H200" s="448"/>
      <c r="I200" s="448"/>
      <c r="J200" s="448"/>
      <c r="K200" s="448"/>
      <c r="L200" s="448"/>
      <c r="M200" s="448"/>
      <c r="N200" s="448"/>
      <c r="O200" s="448"/>
      <c r="P200" s="448"/>
      <c r="Q200" s="448"/>
      <c r="R200" s="448"/>
      <c r="S200" s="448"/>
      <c r="T200" s="448"/>
      <c r="U200" s="448"/>
      <c r="V200" s="448"/>
      <c r="W200" s="448"/>
      <c r="X200" s="448"/>
      <c r="Y200" s="448"/>
      <c r="Z200" s="448"/>
      <c r="AA200" s="448"/>
      <c r="AB200" s="448"/>
      <c r="AC200" s="448"/>
      <c r="AD200" s="448"/>
    </row>
    <row r="201" ht="12.75" customHeight="1">
      <c r="A201" s="448"/>
      <c r="B201" s="448"/>
      <c r="C201" s="448"/>
      <c r="D201" s="448"/>
      <c r="E201" s="448"/>
      <c r="F201" s="448"/>
      <c r="G201" s="448"/>
      <c r="H201" s="448"/>
      <c r="I201" s="448"/>
      <c r="J201" s="448"/>
      <c r="K201" s="448"/>
      <c r="L201" s="448"/>
      <c r="M201" s="448"/>
      <c r="N201" s="448"/>
      <c r="O201" s="448"/>
      <c r="P201" s="448"/>
      <c r="Q201" s="448"/>
      <c r="R201" s="448"/>
      <c r="S201" s="448"/>
      <c r="T201" s="448"/>
      <c r="U201" s="448"/>
      <c r="V201" s="448"/>
      <c r="W201" s="448"/>
      <c r="X201" s="448"/>
      <c r="Y201" s="448"/>
      <c r="Z201" s="448"/>
      <c r="AA201" s="448"/>
      <c r="AB201" s="448"/>
      <c r="AC201" s="448"/>
      <c r="AD201" s="448"/>
    </row>
    <row r="202" ht="12.75" customHeight="1">
      <c r="A202" s="448"/>
      <c r="B202" s="448"/>
      <c r="C202" s="448"/>
      <c r="D202" s="448"/>
      <c r="E202" s="448"/>
      <c r="F202" s="448"/>
      <c r="G202" s="448"/>
      <c r="H202" s="448"/>
      <c r="I202" s="448"/>
      <c r="J202" s="448"/>
      <c r="K202" s="448"/>
      <c r="L202" s="448"/>
      <c r="M202" s="448"/>
      <c r="N202" s="448"/>
      <c r="O202" s="448"/>
      <c r="P202" s="448"/>
      <c r="Q202" s="448"/>
      <c r="R202" s="448"/>
      <c r="S202" s="448"/>
      <c r="T202" s="448"/>
      <c r="U202" s="448"/>
      <c r="V202" s="448"/>
      <c r="W202" s="448"/>
      <c r="X202" s="448"/>
      <c r="Y202" s="448"/>
      <c r="Z202" s="448"/>
      <c r="AA202" s="448"/>
      <c r="AB202" s="448"/>
      <c r="AC202" s="448"/>
      <c r="AD202" s="448"/>
    </row>
    <row r="203" ht="12.75" customHeight="1">
      <c r="A203" s="448"/>
      <c r="B203" s="448"/>
      <c r="C203" s="448"/>
      <c r="D203" s="448"/>
      <c r="E203" s="448"/>
      <c r="F203" s="448"/>
      <c r="G203" s="448"/>
      <c r="H203" s="448"/>
      <c r="I203" s="448"/>
      <c r="J203" s="448"/>
      <c r="K203" s="448"/>
      <c r="L203" s="448"/>
      <c r="M203" s="448"/>
      <c r="N203" s="448"/>
      <c r="O203" s="448"/>
      <c r="P203" s="448"/>
      <c r="Q203" s="448"/>
      <c r="R203" s="448"/>
      <c r="S203" s="448"/>
      <c r="T203" s="448"/>
      <c r="U203" s="448"/>
      <c r="V203" s="448"/>
      <c r="W203" s="448"/>
      <c r="X203" s="448"/>
      <c r="Y203" s="448"/>
      <c r="Z203" s="448"/>
      <c r="AA203" s="448"/>
      <c r="AB203" s="448"/>
      <c r="AC203" s="448"/>
      <c r="AD203" s="448"/>
    </row>
    <row r="204" ht="12.75" customHeight="1">
      <c r="A204" s="448"/>
      <c r="B204" s="448"/>
      <c r="C204" s="448"/>
      <c r="D204" s="448"/>
      <c r="E204" s="448"/>
      <c r="F204" s="448"/>
      <c r="G204" s="448"/>
      <c r="H204" s="448"/>
      <c r="I204" s="448"/>
      <c r="J204" s="448"/>
      <c r="K204" s="448"/>
      <c r="L204" s="448"/>
      <c r="M204" s="448"/>
      <c r="N204" s="448"/>
      <c r="O204" s="448"/>
      <c r="P204" s="448"/>
      <c r="Q204" s="448"/>
      <c r="R204" s="448"/>
      <c r="S204" s="448"/>
      <c r="T204" s="448"/>
      <c r="U204" s="448"/>
      <c r="V204" s="448"/>
      <c r="W204" s="448"/>
      <c r="X204" s="448"/>
      <c r="Y204" s="448"/>
      <c r="Z204" s="448"/>
      <c r="AA204" s="448"/>
      <c r="AB204" s="448"/>
      <c r="AC204" s="448"/>
      <c r="AD204" s="448"/>
    </row>
    <row r="205" ht="12.75" customHeight="1">
      <c r="A205" s="448"/>
      <c r="B205" s="448"/>
      <c r="C205" s="448"/>
      <c r="D205" s="448"/>
      <c r="E205" s="448"/>
      <c r="F205" s="448"/>
      <c r="G205" s="448"/>
      <c r="H205" s="448"/>
      <c r="I205" s="448"/>
      <c r="J205" s="448"/>
      <c r="K205" s="448"/>
      <c r="L205" s="448"/>
      <c r="M205" s="448"/>
      <c r="N205" s="448"/>
      <c r="O205" s="448"/>
      <c r="P205" s="448"/>
      <c r="Q205" s="448"/>
      <c r="R205" s="448"/>
      <c r="S205" s="448"/>
      <c r="T205" s="448"/>
      <c r="U205" s="448"/>
      <c r="V205" s="448"/>
      <c r="W205" s="448"/>
      <c r="X205" s="448"/>
      <c r="Y205" s="448"/>
      <c r="Z205" s="448"/>
      <c r="AA205" s="448"/>
      <c r="AB205" s="448"/>
      <c r="AC205" s="448"/>
      <c r="AD205" s="448"/>
    </row>
    <row r="206" ht="12.75" customHeight="1">
      <c r="A206" s="448"/>
      <c r="B206" s="448"/>
      <c r="C206" s="448"/>
      <c r="D206" s="448"/>
      <c r="E206" s="448"/>
      <c r="F206" s="448"/>
      <c r="G206" s="448"/>
      <c r="H206" s="448"/>
      <c r="I206" s="448"/>
      <c r="J206" s="448"/>
      <c r="K206" s="448"/>
      <c r="L206" s="448"/>
      <c r="M206" s="448"/>
      <c r="N206" s="448"/>
      <c r="O206" s="448"/>
      <c r="P206" s="448"/>
      <c r="Q206" s="448"/>
      <c r="R206" s="448"/>
      <c r="S206" s="448"/>
      <c r="T206" s="448"/>
      <c r="U206" s="448"/>
      <c r="V206" s="448"/>
      <c r="W206" s="448"/>
      <c r="X206" s="448"/>
      <c r="Y206" s="448"/>
      <c r="Z206" s="448"/>
      <c r="AA206" s="448"/>
      <c r="AB206" s="448"/>
      <c r="AC206" s="448"/>
      <c r="AD206" s="448"/>
    </row>
    <row r="207" ht="12.75" customHeight="1">
      <c r="A207" s="448"/>
      <c r="B207" s="448"/>
      <c r="C207" s="448"/>
      <c r="D207" s="448"/>
      <c r="E207" s="448"/>
      <c r="F207" s="448"/>
      <c r="G207" s="448"/>
      <c r="H207" s="448"/>
      <c r="I207" s="448"/>
      <c r="J207" s="448"/>
      <c r="K207" s="448"/>
      <c r="L207" s="448"/>
      <c r="M207" s="448"/>
      <c r="N207" s="448"/>
      <c r="O207" s="448"/>
      <c r="P207" s="448"/>
      <c r="Q207" s="448"/>
      <c r="R207" s="448"/>
      <c r="S207" s="448"/>
      <c r="T207" s="448"/>
      <c r="U207" s="448"/>
      <c r="V207" s="448"/>
      <c r="W207" s="448"/>
      <c r="X207" s="448"/>
      <c r="Y207" s="448"/>
      <c r="Z207" s="448"/>
      <c r="AA207" s="448"/>
      <c r="AB207" s="448"/>
      <c r="AC207" s="448"/>
      <c r="AD207" s="448"/>
    </row>
    <row r="208" ht="12.75" customHeight="1">
      <c r="A208" s="448"/>
      <c r="B208" s="448"/>
      <c r="C208" s="448"/>
      <c r="D208" s="448"/>
      <c r="E208" s="448"/>
      <c r="F208" s="448"/>
      <c r="G208" s="448"/>
      <c r="H208" s="448"/>
      <c r="I208" s="448"/>
      <c r="J208" s="448"/>
      <c r="K208" s="448"/>
      <c r="L208" s="448"/>
      <c r="M208" s="448"/>
      <c r="N208" s="448"/>
      <c r="O208" s="448"/>
      <c r="P208" s="448"/>
      <c r="Q208" s="448"/>
      <c r="R208" s="448"/>
      <c r="S208" s="448"/>
      <c r="T208" s="448"/>
      <c r="U208" s="448"/>
      <c r="V208" s="448"/>
      <c r="W208" s="448"/>
      <c r="X208" s="448"/>
      <c r="Y208" s="448"/>
      <c r="Z208" s="448"/>
      <c r="AA208" s="448"/>
      <c r="AB208" s="448"/>
      <c r="AC208" s="448"/>
      <c r="AD208" s="448"/>
    </row>
    <row r="209" ht="12.75" customHeight="1">
      <c r="A209" s="448"/>
      <c r="B209" s="448"/>
      <c r="C209" s="448"/>
      <c r="D209" s="448"/>
      <c r="E209" s="448"/>
      <c r="F209" s="448"/>
      <c r="G209" s="448"/>
      <c r="H209" s="448"/>
      <c r="I209" s="448"/>
      <c r="J209" s="448"/>
      <c r="K209" s="448"/>
      <c r="L209" s="448"/>
      <c r="M209" s="448"/>
      <c r="N209" s="448"/>
      <c r="O209" s="448"/>
      <c r="P209" s="448"/>
      <c r="Q209" s="448"/>
      <c r="R209" s="448"/>
      <c r="S209" s="448"/>
      <c r="T209" s="448"/>
      <c r="U209" s="448"/>
      <c r="V209" s="448"/>
      <c r="W209" s="448"/>
      <c r="X209" s="448"/>
      <c r="Y209" s="448"/>
      <c r="Z209" s="448"/>
      <c r="AA209" s="448"/>
      <c r="AB209" s="448"/>
      <c r="AC209" s="448"/>
      <c r="AD209" s="448"/>
    </row>
    <row r="210" ht="12.75" customHeight="1">
      <c r="A210" s="448"/>
      <c r="B210" s="448"/>
      <c r="C210" s="448"/>
      <c r="D210" s="448"/>
      <c r="E210" s="448"/>
      <c r="F210" s="448"/>
      <c r="G210" s="448"/>
      <c r="H210" s="448"/>
      <c r="I210" s="448"/>
      <c r="J210" s="448"/>
      <c r="K210" s="448"/>
      <c r="L210" s="448"/>
      <c r="M210" s="448"/>
      <c r="N210" s="448"/>
      <c r="O210" s="448"/>
      <c r="P210" s="448"/>
      <c r="Q210" s="448"/>
      <c r="R210" s="448"/>
      <c r="S210" s="448"/>
      <c r="T210" s="448"/>
      <c r="U210" s="448"/>
      <c r="V210" s="448"/>
      <c r="W210" s="448"/>
      <c r="X210" s="448"/>
      <c r="Y210" s="448"/>
      <c r="Z210" s="448"/>
      <c r="AA210" s="448"/>
      <c r="AB210" s="448"/>
      <c r="AC210" s="448"/>
      <c r="AD210" s="448"/>
    </row>
    <row r="211" ht="12.75" customHeight="1">
      <c r="A211" s="448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448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</row>
    <row r="212" ht="12.75" customHeight="1">
      <c r="A212" s="448"/>
      <c r="B212" s="448"/>
      <c r="C212" s="448"/>
      <c r="D212" s="448"/>
      <c r="E212" s="448"/>
      <c r="F212" s="448"/>
      <c r="G212" s="448"/>
      <c r="H212" s="448"/>
      <c r="I212" s="448"/>
      <c r="J212" s="448"/>
      <c r="K212" s="448"/>
      <c r="L212" s="448"/>
      <c r="M212" s="448"/>
      <c r="N212" s="448"/>
      <c r="O212" s="448"/>
      <c r="P212" s="448"/>
      <c r="Q212" s="448"/>
      <c r="R212" s="448"/>
      <c r="S212" s="448"/>
      <c r="T212" s="448"/>
      <c r="U212" s="448"/>
      <c r="V212" s="448"/>
      <c r="W212" s="448"/>
      <c r="X212" s="448"/>
      <c r="Y212" s="448"/>
      <c r="Z212" s="448"/>
      <c r="AA212" s="448"/>
      <c r="AB212" s="448"/>
      <c r="AC212" s="448"/>
      <c r="AD212" s="448"/>
    </row>
    <row r="213" ht="12.75" customHeight="1">
      <c r="A213" s="448"/>
      <c r="B213" s="448"/>
      <c r="C213" s="448"/>
      <c r="D213" s="448"/>
      <c r="E213" s="448"/>
      <c r="F213" s="448"/>
      <c r="G213" s="448"/>
      <c r="H213" s="448"/>
      <c r="I213" s="448"/>
      <c r="J213" s="448"/>
      <c r="K213" s="448"/>
      <c r="L213" s="448"/>
      <c r="M213" s="448"/>
      <c r="N213" s="448"/>
      <c r="O213" s="448"/>
      <c r="P213" s="448"/>
      <c r="Q213" s="448"/>
      <c r="R213" s="448"/>
      <c r="S213" s="448"/>
      <c r="T213" s="448"/>
      <c r="U213" s="448"/>
      <c r="V213" s="448"/>
      <c r="W213" s="448"/>
      <c r="X213" s="448"/>
      <c r="Y213" s="448"/>
      <c r="Z213" s="448"/>
      <c r="AA213" s="448"/>
      <c r="AB213" s="448"/>
      <c r="AC213" s="448"/>
      <c r="AD213" s="448"/>
    </row>
    <row r="214" ht="12.75" customHeight="1">
      <c r="A214" s="448"/>
      <c r="B214" s="448"/>
      <c r="C214" s="448"/>
      <c r="D214" s="448"/>
      <c r="E214" s="448"/>
      <c r="F214" s="448"/>
      <c r="G214" s="448"/>
      <c r="H214" s="448"/>
      <c r="I214" s="448"/>
      <c r="J214" s="448"/>
      <c r="K214" s="448"/>
      <c r="L214" s="448"/>
      <c r="M214" s="448"/>
      <c r="N214" s="448"/>
      <c r="O214" s="448"/>
      <c r="P214" s="448"/>
      <c r="Q214" s="448"/>
      <c r="R214" s="448"/>
      <c r="S214" s="448"/>
      <c r="T214" s="448"/>
      <c r="U214" s="448"/>
      <c r="V214" s="448"/>
      <c r="W214" s="448"/>
      <c r="X214" s="448"/>
      <c r="Y214" s="448"/>
      <c r="Z214" s="448"/>
      <c r="AA214" s="448"/>
      <c r="AB214" s="448"/>
      <c r="AC214" s="448"/>
      <c r="AD214" s="448"/>
    </row>
    <row r="215" ht="12.75" customHeight="1">
      <c r="A215" s="448"/>
      <c r="B215" s="448"/>
      <c r="C215" s="448"/>
      <c r="D215" s="448"/>
      <c r="E215" s="448"/>
      <c r="F215" s="448"/>
      <c r="G215" s="448"/>
      <c r="H215" s="448"/>
      <c r="I215" s="448"/>
      <c r="J215" s="448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  <c r="W215" s="448"/>
      <c r="X215" s="448"/>
      <c r="Y215" s="448"/>
      <c r="Z215" s="448"/>
      <c r="AA215" s="448"/>
      <c r="AB215" s="448"/>
      <c r="AC215" s="448"/>
      <c r="AD215" s="448"/>
    </row>
    <row r="216" ht="12.75" customHeight="1">
      <c r="A216" s="448"/>
      <c r="B216" s="448"/>
      <c r="C216" s="448"/>
      <c r="D216" s="448"/>
      <c r="E216" s="448"/>
      <c r="F216" s="448"/>
      <c r="G216" s="448"/>
      <c r="H216" s="448"/>
      <c r="I216" s="448"/>
      <c r="J216" s="448"/>
      <c r="K216" s="448"/>
      <c r="L216" s="448"/>
      <c r="M216" s="448"/>
      <c r="N216" s="448"/>
      <c r="O216" s="448"/>
      <c r="P216" s="448"/>
      <c r="Q216" s="448"/>
      <c r="R216" s="448"/>
      <c r="S216" s="448"/>
      <c r="T216" s="448"/>
      <c r="U216" s="448"/>
      <c r="V216" s="448"/>
      <c r="W216" s="448"/>
      <c r="X216" s="448"/>
      <c r="Y216" s="448"/>
      <c r="Z216" s="448"/>
      <c r="AA216" s="448"/>
      <c r="AB216" s="448"/>
      <c r="AC216" s="448"/>
      <c r="AD216" s="448"/>
    </row>
    <row r="217" ht="12.75" customHeight="1">
      <c r="A217" s="448"/>
      <c r="B217" s="448"/>
      <c r="C217" s="448"/>
      <c r="D217" s="448"/>
      <c r="E217" s="448"/>
      <c r="F217" s="448"/>
      <c r="G217" s="448"/>
      <c r="H217" s="448"/>
      <c r="I217" s="448"/>
      <c r="J217" s="448"/>
      <c r="K217" s="448"/>
      <c r="L217" s="448"/>
      <c r="M217" s="448"/>
      <c r="N217" s="448"/>
      <c r="O217" s="448"/>
      <c r="P217" s="448"/>
      <c r="Q217" s="448"/>
      <c r="R217" s="448"/>
      <c r="S217" s="448"/>
      <c r="T217" s="448"/>
      <c r="U217" s="448"/>
      <c r="V217" s="448"/>
      <c r="W217" s="448"/>
      <c r="X217" s="448"/>
      <c r="Y217" s="448"/>
      <c r="Z217" s="448"/>
      <c r="AA217" s="448"/>
      <c r="AB217" s="448"/>
      <c r="AC217" s="448"/>
      <c r="AD217" s="448"/>
    </row>
    <row r="218" ht="12.75" customHeight="1">
      <c r="A218" s="448"/>
      <c r="B218" s="448"/>
      <c r="C218" s="448"/>
      <c r="D218" s="448"/>
      <c r="E218" s="448"/>
      <c r="F218" s="448"/>
      <c r="G218" s="448"/>
      <c r="H218" s="448"/>
      <c r="I218" s="448"/>
      <c r="J218" s="448"/>
      <c r="K218" s="448"/>
      <c r="L218" s="448"/>
      <c r="M218" s="448"/>
      <c r="N218" s="448"/>
      <c r="O218" s="448"/>
      <c r="P218" s="448"/>
      <c r="Q218" s="448"/>
      <c r="R218" s="448"/>
      <c r="S218" s="448"/>
      <c r="T218" s="448"/>
      <c r="U218" s="448"/>
      <c r="V218" s="448"/>
      <c r="W218" s="448"/>
      <c r="X218" s="448"/>
      <c r="Y218" s="448"/>
      <c r="Z218" s="448"/>
      <c r="AA218" s="448"/>
      <c r="AB218" s="448"/>
      <c r="AC218" s="448"/>
      <c r="AD218" s="448"/>
    </row>
    <row r="219" ht="12.75" customHeight="1">
      <c r="A219" s="448"/>
      <c r="B219" s="448"/>
      <c r="C219" s="448"/>
      <c r="D219" s="448"/>
      <c r="E219" s="448"/>
      <c r="F219" s="448"/>
      <c r="G219" s="448"/>
      <c r="H219" s="448"/>
      <c r="I219" s="448"/>
      <c r="J219" s="448"/>
      <c r="K219" s="448"/>
      <c r="L219" s="448"/>
      <c r="M219" s="448"/>
      <c r="N219" s="448"/>
      <c r="O219" s="448"/>
      <c r="P219" s="448"/>
      <c r="Q219" s="448"/>
      <c r="R219" s="448"/>
      <c r="S219" s="448"/>
      <c r="T219" s="448"/>
      <c r="U219" s="448"/>
      <c r="V219" s="448"/>
      <c r="W219" s="448"/>
      <c r="X219" s="448"/>
      <c r="Y219" s="448"/>
      <c r="Z219" s="448"/>
      <c r="AA219" s="448"/>
      <c r="AB219" s="448"/>
      <c r="AC219" s="448"/>
      <c r="AD219" s="448"/>
    </row>
    <row r="220" ht="12.75" customHeight="1">
      <c r="A220" s="448"/>
      <c r="B220" s="448"/>
      <c r="C220" s="448"/>
      <c r="D220" s="448"/>
      <c r="E220" s="448"/>
      <c r="F220" s="448"/>
      <c r="G220" s="448"/>
      <c r="H220" s="448"/>
      <c r="I220" s="448"/>
      <c r="J220" s="448"/>
      <c r="K220" s="448"/>
      <c r="L220" s="448"/>
      <c r="M220" s="448"/>
      <c r="N220" s="448"/>
      <c r="O220" s="448"/>
      <c r="P220" s="448"/>
      <c r="Q220" s="448"/>
      <c r="R220" s="448"/>
      <c r="S220" s="448"/>
      <c r="T220" s="448"/>
      <c r="U220" s="448"/>
      <c r="V220" s="448"/>
      <c r="W220" s="448"/>
      <c r="X220" s="448"/>
      <c r="Y220" s="448"/>
      <c r="Z220" s="448"/>
      <c r="AA220" s="448"/>
      <c r="AB220" s="448"/>
      <c r="AC220" s="448"/>
      <c r="AD220" s="448"/>
    </row>
    <row r="221" ht="12.75" customHeight="1">
      <c r="A221" s="448"/>
      <c r="B221" s="448"/>
      <c r="C221" s="448"/>
      <c r="D221" s="448"/>
      <c r="E221" s="448"/>
      <c r="F221" s="448"/>
      <c r="G221" s="448"/>
      <c r="H221" s="448"/>
      <c r="I221" s="448"/>
      <c r="J221" s="448"/>
      <c r="K221" s="448"/>
      <c r="L221" s="448"/>
      <c r="M221" s="448"/>
      <c r="N221" s="448"/>
      <c r="O221" s="448"/>
      <c r="P221" s="448"/>
      <c r="Q221" s="448"/>
      <c r="R221" s="448"/>
      <c r="S221" s="448"/>
      <c r="T221" s="448"/>
      <c r="U221" s="448"/>
      <c r="V221" s="448"/>
      <c r="W221" s="448"/>
      <c r="X221" s="448"/>
      <c r="Y221" s="448"/>
      <c r="Z221" s="448"/>
      <c r="AA221" s="448"/>
      <c r="AB221" s="448"/>
      <c r="AC221" s="448"/>
      <c r="AD221" s="448"/>
    </row>
    <row r="222" ht="12.75" customHeight="1">
      <c r="A222" s="448"/>
      <c r="B222" s="448"/>
      <c r="C222" s="448"/>
      <c r="D222" s="448"/>
      <c r="E222" s="448"/>
      <c r="F222" s="448"/>
      <c r="G222" s="448"/>
      <c r="H222" s="448"/>
      <c r="I222" s="448"/>
      <c r="J222" s="448"/>
      <c r="K222" s="448"/>
      <c r="L222" s="448"/>
      <c r="M222" s="448"/>
      <c r="N222" s="448"/>
      <c r="O222" s="448"/>
      <c r="P222" s="448"/>
      <c r="Q222" s="448"/>
      <c r="R222" s="448"/>
      <c r="S222" s="448"/>
      <c r="T222" s="448"/>
      <c r="U222" s="448"/>
      <c r="V222" s="448"/>
      <c r="W222" s="448"/>
      <c r="X222" s="448"/>
      <c r="Y222" s="448"/>
      <c r="Z222" s="448"/>
      <c r="AA222" s="448"/>
      <c r="AB222" s="448"/>
      <c r="AC222" s="448"/>
      <c r="AD222" s="448"/>
    </row>
    <row r="223" ht="12.75" customHeight="1">
      <c r="A223" s="448"/>
      <c r="B223" s="448"/>
      <c r="C223" s="448"/>
      <c r="D223" s="448"/>
      <c r="E223" s="448"/>
      <c r="F223" s="448"/>
      <c r="G223" s="448"/>
      <c r="H223" s="448"/>
      <c r="I223" s="448"/>
      <c r="J223" s="448"/>
      <c r="K223" s="448"/>
      <c r="L223" s="448"/>
      <c r="M223" s="448"/>
      <c r="N223" s="448"/>
      <c r="O223" s="448"/>
      <c r="P223" s="448"/>
      <c r="Q223" s="448"/>
      <c r="R223" s="448"/>
      <c r="S223" s="448"/>
      <c r="T223" s="448"/>
      <c r="U223" s="448"/>
      <c r="V223" s="448"/>
      <c r="W223" s="448"/>
      <c r="X223" s="448"/>
      <c r="Y223" s="448"/>
      <c r="Z223" s="448"/>
      <c r="AA223" s="448"/>
      <c r="AB223" s="448"/>
      <c r="AC223" s="448"/>
      <c r="AD223" s="448"/>
    </row>
    <row r="224" ht="12.75" customHeight="1">
      <c r="A224" s="448"/>
      <c r="B224" s="448"/>
      <c r="C224" s="448"/>
      <c r="D224" s="448"/>
      <c r="E224" s="448"/>
      <c r="F224" s="448"/>
      <c r="G224" s="448"/>
      <c r="H224" s="448"/>
      <c r="I224" s="448"/>
      <c r="J224" s="448"/>
      <c r="K224" s="448"/>
      <c r="L224" s="448"/>
      <c r="M224" s="448"/>
      <c r="N224" s="448"/>
      <c r="O224" s="448"/>
      <c r="P224" s="448"/>
      <c r="Q224" s="448"/>
      <c r="R224" s="448"/>
      <c r="S224" s="448"/>
      <c r="T224" s="448"/>
      <c r="U224" s="448"/>
      <c r="V224" s="448"/>
      <c r="W224" s="448"/>
      <c r="X224" s="448"/>
      <c r="Y224" s="448"/>
      <c r="Z224" s="448"/>
      <c r="AA224" s="448"/>
      <c r="AB224" s="448"/>
      <c r="AC224" s="448"/>
      <c r="AD224" s="448"/>
    </row>
    <row r="225" ht="12.75" customHeight="1">
      <c r="A225" s="448"/>
      <c r="B225" s="448"/>
      <c r="C225" s="448"/>
      <c r="D225" s="448"/>
      <c r="E225" s="448"/>
      <c r="F225" s="448"/>
      <c r="G225" s="448"/>
      <c r="H225" s="448"/>
      <c r="I225" s="448"/>
      <c r="J225" s="448"/>
      <c r="K225" s="448"/>
      <c r="L225" s="448"/>
      <c r="M225" s="448"/>
      <c r="N225" s="448"/>
      <c r="O225" s="448"/>
      <c r="P225" s="448"/>
      <c r="Q225" s="448"/>
      <c r="R225" s="448"/>
      <c r="S225" s="448"/>
      <c r="T225" s="448"/>
      <c r="U225" s="448"/>
      <c r="V225" s="448"/>
      <c r="W225" s="448"/>
      <c r="X225" s="448"/>
      <c r="Y225" s="448"/>
      <c r="Z225" s="448"/>
      <c r="AA225" s="448"/>
      <c r="AB225" s="448"/>
      <c r="AC225" s="448"/>
      <c r="AD225" s="448"/>
    </row>
    <row r="226" ht="12.75" customHeight="1">
      <c r="A226" s="448"/>
      <c r="B226" s="448"/>
      <c r="C226" s="448"/>
      <c r="D226" s="448"/>
      <c r="E226" s="448"/>
      <c r="F226" s="448"/>
      <c r="G226" s="448"/>
      <c r="H226" s="448"/>
      <c r="I226" s="448"/>
      <c r="J226" s="448"/>
      <c r="K226" s="448"/>
      <c r="L226" s="448"/>
      <c r="M226" s="448"/>
      <c r="N226" s="448"/>
      <c r="O226" s="448"/>
      <c r="P226" s="448"/>
      <c r="Q226" s="448"/>
      <c r="R226" s="448"/>
      <c r="S226" s="448"/>
      <c r="T226" s="448"/>
      <c r="U226" s="448"/>
      <c r="V226" s="448"/>
      <c r="W226" s="448"/>
      <c r="X226" s="448"/>
      <c r="Y226" s="448"/>
      <c r="Z226" s="448"/>
      <c r="AA226" s="448"/>
      <c r="AB226" s="448"/>
      <c r="AC226" s="448"/>
      <c r="AD226" s="448"/>
    </row>
    <row r="227" ht="12.75" customHeight="1">
      <c r="A227" s="448"/>
      <c r="B227" s="448"/>
      <c r="C227" s="448"/>
      <c r="D227" s="448"/>
      <c r="E227" s="448"/>
      <c r="F227" s="448"/>
      <c r="G227" s="448"/>
      <c r="H227" s="448"/>
      <c r="I227" s="448"/>
      <c r="J227" s="448"/>
      <c r="K227" s="448"/>
      <c r="L227" s="448"/>
      <c r="M227" s="448"/>
      <c r="N227" s="448"/>
      <c r="O227" s="448"/>
      <c r="P227" s="448"/>
      <c r="Q227" s="448"/>
      <c r="R227" s="448"/>
      <c r="S227" s="448"/>
      <c r="T227" s="448"/>
      <c r="U227" s="448"/>
      <c r="V227" s="448"/>
      <c r="W227" s="448"/>
      <c r="X227" s="448"/>
      <c r="Y227" s="448"/>
      <c r="Z227" s="448"/>
      <c r="AA227" s="448"/>
      <c r="AB227" s="448"/>
      <c r="AC227" s="448"/>
      <c r="AD227" s="448"/>
    </row>
    <row r="228" ht="12.75" customHeight="1">
      <c r="A228" s="448"/>
      <c r="B228" s="448"/>
      <c r="C228" s="448"/>
      <c r="D228" s="448"/>
      <c r="E228" s="448"/>
      <c r="F228" s="448"/>
      <c r="G228" s="448"/>
      <c r="H228" s="448"/>
      <c r="I228" s="448"/>
      <c r="J228" s="448"/>
      <c r="K228" s="448"/>
      <c r="L228" s="448"/>
      <c r="M228" s="448"/>
      <c r="N228" s="448"/>
      <c r="O228" s="448"/>
      <c r="P228" s="448"/>
      <c r="Q228" s="448"/>
      <c r="R228" s="448"/>
      <c r="S228" s="448"/>
      <c r="T228" s="448"/>
      <c r="U228" s="448"/>
      <c r="V228" s="448"/>
      <c r="W228" s="448"/>
      <c r="X228" s="448"/>
      <c r="Y228" s="448"/>
      <c r="Z228" s="448"/>
      <c r="AA228" s="448"/>
      <c r="AB228" s="448"/>
      <c r="AC228" s="448"/>
      <c r="AD228" s="448"/>
    </row>
    <row r="229" ht="12.75" customHeight="1">
      <c r="A229" s="448"/>
      <c r="B229" s="448"/>
      <c r="C229" s="448"/>
      <c r="D229" s="448"/>
      <c r="E229" s="448"/>
      <c r="F229" s="448"/>
      <c r="G229" s="448"/>
      <c r="H229" s="448"/>
      <c r="I229" s="448"/>
      <c r="J229" s="448"/>
      <c r="K229" s="448"/>
      <c r="L229" s="448"/>
      <c r="M229" s="448"/>
      <c r="N229" s="448"/>
      <c r="O229" s="448"/>
      <c r="P229" s="448"/>
      <c r="Q229" s="448"/>
      <c r="R229" s="448"/>
      <c r="S229" s="448"/>
      <c r="T229" s="448"/>
      <c r="U229" s="448"/>
      <c r="V229" s="448"/>
      <c r="W229" s="448"/>
      <c r="X229" s="448"/>
      <c r="Y229" s="448"/>
      <c r="Z229" s="448"/>
      <c r="AA229" s="448"/>
      <c r="AB229" s="448"/>
      <c r="AC229" s="448"/>
      <c r="AD229" s="448"/>
    </row>
    <row r="230" ht="12.75" customHeight="1">
      <c r="A230" s="448"/>
      <c r="B230" s="448"/>
      <c r="C230" s="448"/>
      <c r="D230" s="448"/>
      <c r="E230" s="448"/>
      <c r="F230" s="448"/>
      <c r="G230" s="448"/>
      <c r="H230" s="448"/>
      <c r="I230" s="448"/>
      <c r="J230" s="448"/>
      <c r="K230" s="448"/>
      <c r="L230" s="448"/>
      <c r="M230" s="448"/>
      <c r="N230" s="448"/>
      <c r="O230" s="448"/>
      <c r="P230" s="448"/>
      <c r="Q230" s="448"/>
      <c r="R230" s="448"/>
      <c r="S230" s="448"/>
      <c r="T230" s="448"/>
      <c r="U230" s="448"/>
      <c r="V230" s="448"/>
      <c r="W230" s="448"/>
      <c r="X230" s="448"/>
      <c r="Y230" s="448"/>
      <c r="Z230" s="448"/>
      <c r="AA230" s="448"/>
      <c r="AB230" s="448"/>
      <c r="AC230" s="448"/>
      <c r="AD230" s="448"/>
    </row>
    <row r="231" ht="12.75" customHeight="1">
      <c r="A231" s="448"/>
      <c r="B231" s="448"/>
      <c r="C231" s="448"/>
      <c r="D231" s="448"/>
      <c r="E231" s="448"/>
      <c r="F231" s="448"/>
      <c r="G231" s="448"/>
      <c r="H231" s="448"/>
      <c r="I231" s="448"/>
      <c r="J231" s="448"/>
      <c r="K231" s="448"/>
      <c r="L231" s="448"/>
      <c r="M231" s="448"/>
      <c r="N231" s="448"/>
      <c r="O231" s="448"/>
      <c r="P231" s="448"/>
      <c r="Q231" s="448"/>
      <c r="R231" s="448"/>
      <c r="S231" s="448"/>
      <c r="T231" s="448"/>
      <c r="U231" s="448"/>
      <c r="V231" s="448"/>
      <c r="W231" s="448"/>
      <c r="X231" s="448"/>
      <c r="Y231" s="448"/>
      <c r="Z231" s="448"/>
      <c r="AA231" s="448"/>
      <c r="AB231" s="448"/>
      <c r="AC231" s="448"/>
      <c r="AD231" s="448"/>
    </row>
    <row r="232" ht="12.75" customHeight="1">
      <c r="A232" s="448"/>
      <c r="B232" s="448"/>
      <c r="C232" s="448"/>
      <c r="D232" s="448"/>
      <c r="E232" s="448"/>
      <c r="F232" s="448"/>
      <c r="G232" s="448"/>
      <c r="H232" s="448"/>
      <c r="I232" s="448"/>
      <c r="J232" s="448"/>
      <c r="K232" s="448"/>
      <c r="L232" s="448"/>
      <c r="M232" s="448"/>
      <c r="N232" s="448"/>
      <c r="O232" s="448"/>
      <c r="P232" s="448"/>
      <c r="Q232" s="448"/>
      <c r="R232" s="448"/>
      <c r="S232" s="448"/>
      <c r="T232" s="448"/>
      <c r="U232" s="448"/>
      <c r="V232" s="448"/>
      <c r="W232" s="448"/>
      <c r="X232" s="448"/>
      <c r="Y232" s="448"/>
      <c r="Z232" s="448"/>
      <c r="AA232" s="448"/>
      <c r="AB232" s="448"/>
      <c r="AC232" s="448"/>
      <c r="AD232" s="448"/>
    </row>
    <row r="233" ht="12.75" customHeight="1">
      <c r="A233" s="448"/>
      <c r="B233" s="448"/>
      <c r="C233" s="448"/>
      <c r="D233" s="448"/>
      <c r="E233" s="448"/>
      <c r="F233" s="448"/>
      <c r="G233" s="448"/>
      <c r="H233" s="448"/>
      <c r="I233" s="448"/>
      <c r="J233" s="448"/>
      <c r="K233" s="448"/>
      <c r="L233" s="448"/>
      <c r="M233" s="448"/>
      <c r="N233" s="448"/>
      <c r="O233" s="448"/>
      <c r="P233" s="448"/>
      <c r="Q233" s="448"/>
      <c r="R233" s="448"/>
      <c r="S233" s="448"/>
      <c r="T233" s="448"/>
      <c r="U233" s="448"/>
      <c r="V233" s="448"/>
      <c r="W233" s="448"/>
      <c r="X233" s="448"/>
      <c r="Y233" s="448"/>
      <c r="Z233" s="448"/>
      <c r="AA233" s="448"/>
      <c r="AB233" s="448"/>
      <c r="AC233" s="448"/>
      <c r="AD233" s="448"/>
    </row>
    <row r="234" ht="12.75" customHeight="1">
      <c r="A234" s="448"/>
      <c r="B234" s="448"/>
      <c r="C234" s="448"/>
      <c r="D234" s="448"/>
      <c r="E234" s="448"/>
      <c r="F234" s="448"/>
      <c r="G234" s="448"/>
      <c r="H234" s="448"/>
      <c r="I234" s="448"/>
      <c r="J234" s="448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  <c r="W234" s="448"/>
      <c r="X234" s="448"/>
      <c r="Y234" s="448"/>
      <c r="Z234" s="448"/>
      <c r="AA234" s="448"/>
      <c r="AB234" s="448"/>
      <c r="AC234" s="448"/>
      <c r="AD234" s="448"/>
    </row>
    <row r="235" ht="12.75" customHeight="1">
      <c r="A235" s="448"/>
      <c r="B235" s="448"/>
      <c r="C235" s="448"/>
      <c r="D235" s="448"/>
      <c r="E235" s="448"/>
      <c r="F235" s="448"/>
      <c r="G235" s="448"/>
      <c r="H235" s="448"/>
      <c r="I235" s="448"/>
      <c r="J235" s="448"/>
      <c r="K235" s="448"/>
      <c r="L235" s="448"/>
      <c r="M235" s="448"/>
      <c r="N235" s="448"/>
      <c r="O235" s="448"/>
      <c r="P235" s="448"/>
      <c r="Q235" s="448"/>
      <c r="R235" s="448"/>
      <c r="S235" s="448"/>
      <c r="T235" s="448"/>
      <c r="U235" s="448"/>
      <c r="V235" s="448"/>
      <c r="W235" s="448"/>
      <c r="X235" s="448"/>
      <c r="Y235" s="448"/>
      <c r="Z235" s="448"/>
      <c r="AA235" s="448"/>
      <c r="AB235" s="448"/>
      <c r="AC235" s="448"/>
      <c r="AD235" s="448"/>
    </row>
    <row r="236" ht="12.75" customHeight="1">
      <c r="A236" s="448"/>
      <c r="B236" s="448"/>
      <c r="C236" s="448"/>
      <c r="D236" s="448"/>
      <c r="E236" s="448"/>
      <c r="F236" s="448"/>
      <c r="G236" s="448"/>
      <c r="H236" s="448"/>
      <c r="I236" s="448"/>
      <c r="J236" s="448"/>
      <c r="K236" s="448"/>
      <c r="L236" s="448"/>
      <c r="M236" s="448"/>
      <c r="N236" s="448"/>
      <c r="O236" s="448"/>
      <c r="P236" s="448"/>
      <c r="Q236" s="448"/>
      <c r="R236" s="448"/>
      <c r="S236" s="448"/>
      <c r="T236" s="448"/>
      <c r="U236" s="448"/>
      <c r="V236" s="448"/>
      <c r="W236" s="448"/>
      <c r="X236" s="448"/>
      <c r="Y236" s="448"/>
      <c r="Z236" s="448"/>
      <c r="AA236" s="448"/>
      <c r="AB236" s="448"/>
      <c r="AC236" s="448"/>
      <c r="AD236" s="448"/>
    </row>
    <row r="237" ht="12.75" customHeight="1">
      <c r="A237" s="448"/>
      <c r="B237" s="448"/>
      <c r="C237" s="448"/>
      <c r="D237" s="448"/>
      <c r="E237" s="448"/>
      <c r="F237" s="448"/>
      <c r="G237" s="448"/>
      <c r="H237" s="448"/>
      <c r="I237" s="448"/>
      <c r="J237" s="448"/>
      <c r="K237" s="448"/>
      <c r="L237" s="448"/>
      <c r="M237" s="448"/>
      <c r="N237" s="448"/>
      <c r="O237" s="448"/>
      <c r="P237" s="448"/>
      <c r="Q237" s="448"/>
      <c r="R237" s="448"/>
      <c r="S237" s="448"/>
      <c r="T237" s="448"/>
      <c r="U237" s="448"/>
      <c r="V237" s="448"/>
      <c r="W237" s="448"/>
      <c r="X237" s="448"/>
      <c r="Y237" s="448"/>
      <c r="Z237" s="448"/>
      <c r="AA237" s="448"/>
      <c r="AB237" s="448"/>
      <c r="AC237" s="448"/>
      <c r="AD237" s="448"/>
    </row>
    <row r="238" ht="12.75" customHeight="1">
      <c r="A238" s="448"/>
      <c r="B238" s="448"/>
      <c r="C238" s="448"/>
      <c r="D238" s="448"/>
      <c r="E238" s="448"/>
      <c r="F238" s="448"/>
      <c r="G238" s="448"/>
      <c r="H238" s="448"/>
      <c r="I238" s="448"/>
      <c r="J238" s="448"/>
      <c r="K238" s="448"/>
      <c r="L238" s="448"/>
      <c r="M238" s="448"/>
      <c r="N238" s="448"/>
      <c r="O238" s="448"/>
      <c r="P238" s="448"/>
      <c r="Q238" s="448"/>
      <c r="R238" s="448"/>
      <c r="S238" s="448"/>
      <c r="T238" s="448"/>
      <c r="U238" s="448"/>
      <c r="V238" s="448"/>
      <c r="W238" s="448"/>
      <c r="X238" s="448"/>
      <c r="Y238" s="448"/>
      <c r="Z238" s="448"/>
      <c r="AA238" s="448"/>
      <c r="AB238" s="448"/>
      <c r="AC238" s="448"/>
      <c r="AD238" s="448"/>
    </row>
    <row r="239" ht="12.75" customHeight="1">
      <c r="A239" s="448"/>
      <c r="B239" s="448"/>
      <c r="C239" s="448"/>
      <c r="D239" s="448"/>
      <c r="E239" s="448"/>
      <c r="F239" s="448"/>
      <c r="G239" s="448"/>
      <c r="H239" s="448"/>
      <c r="I239" s="448"/>
      <c r="J239" s="448"/>
      <c r="K239" s="448"/>
      <c r="L239" s="448"/>
      <c r="M239" s="448"/>
      <c r="N239" s="448"/>
      <c r="O239" s="448"/>
      <c r="P239" s="448"/>
      <c r="Q239" s="448"/>
      <c r="R239" s="448"/>
      <c r="S239" s="448"/>
      <c r="T239" s="448"/>
      <c r="U239" s="448"/>
      <c r="V239" s="448"/>
      <c r="W239" s="448"/>
      <c r="X239" s="448"/>
      <c r="Y239" s="448"/>
      <c r="Z239" s="448"/>
      <c r="AA239" s="448"/>
      <c r="AB239" s="448"/>
      <c r="AC239" s="448"/>
      <c r="AD239" s="448"/>
    </row>
    <row r="240" ht="12.75" customHeight="1">
      <c r="A240" s="448"/>
      <c r="B240" s="448"/>
      <c r="C240" s="448"/>
      <c r="D240" s="448"/>
      <c r="E240" s="448"/>
      <c r="F240" s="448"/>
      <c r="G240" s="448"/>
      <c r="H240" s="448"/>
      <c r="I240" s="448"/>
      <c r="J240" s="448"/>
      <c r="K240" s="448"/>
      <c r="L240" s="448"/>
      <c r="M240" s="448"/>
      <c r="N240" s="448"/>
      <c r="O240" s="448"/>
      <c r="P240" s="448"/>
      <c r="Q240" s="448"/>
      <c r="R240" s="448"/>
      <c r="S240" s="448"/>
      <c r="T240" s="448"/>
      <c r="U240" s="448"/>
      <c r="V240" s="448"/>
      <c r="W240" s="448"/>
      <c r="X240" s="448"/>
      <c r="Y240" s="448"/>
      <c r="Z240" s="448"/>
      <c r="AA240" s="448"/>
      <c r="AB240" s="448"/>
      <c r="AC240" s="448"/>
      <c r="AD240" s="448"/>
    </row>
    <row r="241" ht="12.75" customHeight="1">
      <c r="A241" s="448"/>
      <c r="B241" s="448"/>
      <c r="C241" s="448"/>
      <c r="D241" s="448"/>
      <c r="E241" s="448"/>
      <c r="F241" s="448"/>
      <c r="G241" s="448"/>
      <c r="H241" s="448"/>
      <c r="I241" s="448"/>
      <c r="J241" s="448"/>
      <c r="K241" s="448"/>
      <c r="L241" s="448"/>
      <c r="M241" s="448"/>
      <c r="N241" s="448"/>
      <c r="O241" s="448"/>
      <c r="P241" s="448"/>
      <c r="Q241" s="448"/>
      <c r="R241" s="448"/>
      <c r="S241" s="448"/>
      <c r="T241" s="448"/>
      <c r="U241" s="448"/>
      <c r="V241" s="448"/>
      <c r="W241" s="448"/>
      <c r="X241" s="448"/>
      <c r="Y241" s="448"/>
      <c r="Z241" s="448"/>
      <c r="AA241" s="448"/>
      <c r="AB241" s="448"/>
      <c r="AC241" s="448"/>
      <c r="AD241" s="448"/>
    </row>
    <row r="242" ht="12.75" customHeight="1">
      <c r="A242" s="448"/>
      <c r="B242" s="448"/>
      <c r="C242" s="448"/>
      <c r="D242" s="448"/>
      <c r="E242" s="448"/>
      <c r="F242" s="448"/>
      <c r="G242" s="448"/>
      <c r="H242" s="448"/>
      <c r="I242" s="448"/>
      <c r="J242" s="448"/>
      <c r="K242" s="448"/>
      <c r="L242" s="448"/>
      <c r="M242" s="448"/>
      <c r="N242" s="448"/>
      <c r="O242" s="448"/>
      <c r="P242" s="448"/>
      <c r="Q242" s="448"/>
      <c r="R242" s="448"/>
      <c r="S242" s="448"/>
      <c r="T242" s="448"/>
      <c r="U242" s="448"/>
      <c r="V242" s="448"/>
      <c r="W242" s="448"/>
      <c r="X242" s="448"/>
      <c r="Y242" s="448"/>
      <c r="Z242" s="448"/>
      <c r="AA242" s="448"/>
      <c r="AB242" s="448"/>
      <c r="AC242" s="448"/>
      <c r="AD242" s="448"/>
    </row>
    <row r="243" ht="12.75" customHeight="1">
      <c r="A243" s="448"/>
      <c r="B243" s="448"/>
      <c r="C243" s="448"/>
      <c r="D243" s="448"/>
      <c r="E243" s="448"/>
      <c r="F243" s="448"/>
      <c r="G243" s="448"/>
      <c r="H243" s="448"/>
      <c r="I243" s="448"/>
      <c r="J243" s="448"/>
      <c r="K243" s="448"/>
      <c r="L243" s="448"/>
      <c r="M243" s="448"/>
      <c r="N243" s="448"/>
      <c r="O243" s="448"/>
      <c r="P243" s="448"/>
      <c r="Q243" s="448"/>
      <c r="R243" s="448"/>
      <c r="S243" s="448"/>
      <c r="T243" s="448"/>
      <c r="U243" s="448"/>
      <c r="V243" s="448"/>
      <c r="W243" s="448"/>
      <c r="X243" s="448"/>
      <c r="Y243" s="448"/>
      <c r="Z243" s="448"/>
      <c r="AA243" s="448"/>
      <c r="AB243" s="448"/>
      <c r="AC243" s="448"/>
      <c r="AD243" s="448"/>
    </row>
    <row r="244" ht="12.75" customHeight="1">
      <c r="A244" s="448"/>
      <c r="B244" s="448"/>
      <c r="C244" s="448"/>
      <c r="D244" s="448"/>
      <c r="E244" s="448"/>
      <c r="F244" s="448"/>
      <c r="G244" s="448"/>
      <c r="H244" s="448"/>
      <c r="I244" s="448"/>
      <c r="J244" s="448"/>
      <c r="K244" s="448"/>
      <c r="L244" s="448"/>
      <c r="M244" s="448"/>
      <c r="N244" s="448"/>
      <c r="O244" s="448"/>
      <c r="P244" s="448"/>
      <c r="Q244" s="448"/>
      <c r="R244" s="448"/>
      <c r="S244" s="448"/>
      <c r="T244" s="448"/>
      <c r="U244" s="448"/>
      <c r="V244" s="448"/>
      <c r="W244" s="448"/>
      <c r="X244" s="448"/>
      <c r="Y244" s="448"/>
      <c r="Z244" s="448"/>
      <c r="AA244" s="448"/>
      <c r="AB244" s="448"/>
      <c r="AC244" s="448"/>
      <c r="AD244" s="448"/>
    </row>
    <row r="245" ht="12.75" customHeight="1">
      <c r="A245" s="448"/>
      <c r="B245" s="448"/>
      <c r="C245" s="448"/>
      <c r="D245" s="448"/>
      <c r="E245" s="448"/>
      <c r="F245" s="448"/>
      <c r="G245" s="448"/>
      <c r="H245" s="448"/>
      <c r="I245" s="448"/>
      <c r="J245" s="448"/>
      <c r="K245" s="448"/>
      <c r="L245" s="448"/>
      <c r="M245" s="448"/>
      <c r="N245" s="448"/>
      <c r="O245" s="448"/>
      <c r="P245" s="448"/>
      <c r="Q245" s="448"/>
      <c r="R245" s="448"/>
      <c r="S245" s="448"/>
      <c r="T245" s="448"/>
      <c r="U245" s="448"/>
      <c r="V245" s="448"/>
      <c r="W245" s="448"/>
      <c r="X245" s="448"/>
      <c r="Y245" s="448"/>
      <c r="Z245" s="448"/>
      <c r="AA245" s="448"/>
      <c r="AB245" s="448"/>
      <c r="AC245" s="448"/>
      <c r="AD245" s="448"/>
    </row>
    <row r="246" ht="12.75" customHeight="1">
      <c r="A246" s="448"/>
      <c r="B246" s="448"/>
      <c r="C246" s="448"/>
      <c r="D246" s="448"/>
      <c r="E246" s="448"/>
      <c r="F246" s="448"/>
      <c r="G246" s="448"/>
      <c r="H246" s="448"/>
      <c r="I246" s="448"/>
      <c r="J246" s="448"/>
      <c r="K246" s="448"/>
      <c r="L246" s="448"/>
      <c r="M246" s="448"/>
      <c r="N246" s="448"/>
      <c r="O246" s="448"/>
      <c r="P246" s="448"/>
      <c r="Q246" s="448"/>
      <c r="R246" s="448"/>
      <c r="S246" s="448"/>
      <c r="T246" s="448"/>
      <c r="U246" s="448"/>
      <c r="V246" s="448"/>
      <c r="W246" s="448"/>
      <c r="X246" s="448"/>
      <c r="Y246" s="448"/>
      <c r="Z246" s="448"/>
      <c r="AA246" s="448"/>
      <c r="AB246" s="448"/>
      <c r="AC246" s="448"/>
      <c r="AD246" s="448"/>
    </row>
    <row r="247" ht="12.75" customHeight="1">
      <c r="A247" s="448"/>
      <c r="B247" s="448"/>
      <c r="C247" s="448"/>
      <c r="D247" s="448"/>
      <c r="E247" s="448"/>
      <c r="F247" s="448"/>
      <c r="G247" s="448"/>
      <c r="H247" s="448"/>
      <c r="I247" s="448"/>
      <c r="J247" s="448"/>
      <c r="K247" s="448"/>
      <c r="L247" s="448"/>
      <c r="M247" s="448"/>
      <c r="N247" s="448"/>
      <c r="O247" s="448"/>
      <c r="P247" s="448"/>
      <c r="Q247" s="448"/>
      <c r="R247" s="448"/>
      <c r="S247" s="448"/>
      <c r="T247" s="448"/>
      <c r="U247" s="448"/>
      <c r="V247" s="448"/>
      <c r="W247" s="448"/>
      <c r="X247" s="448"/>
      <c r="Y247" s="448"/>
      <c r="Z247" s="448"/>
      <c r="AA247" s="448"/>
      <c r="AB247" s="448"/>
      <c r="AC247" s="448"/>
      <c r="AD247" s="448"/>
    </row>
    <row r="248" ht="12.75" customHeight="1">
      <c r="A248" s="448"/>
      <c r="B248" s="448"/>
      <c r="C248" s="448"/>
      <c r="D248" s="448"/>
      <c r="E248" s="448"/>
      <c r="F248" s="448"/>
      <c r="G248" s="448"/>
      <c r="H248" s="448"/>
      <c r="I248" s="448"/>
      <c r="J248" s="448"/>
      <c r="K248" s="448"/>
      <c r="L248" s="448"/>
      <c r="M248" s="448"/>
      <c r="N248" s="448"/>
      <c r="O248" s="448"/>
      <c r="P248" s="448"/>
      <c r="Q248" s="448"/>
      <c r="R248" s="448"/>
      <c r="S248" s="448"/>
      <c r="T248" s="448"/>
      <c r="U248" s="448"/>
      <c r="V248" s="448"/>
      <c r="W248" s="448"/>
      <c r="X248" s="448"/>
      <c r="Y248" s="448"/>
      <c r="Z248" s="448"/>
      <c r="AA248" s="448"/>
      <c r="AB248" s="448"/>
      <c r="AC248" s="448"/>
      <c r="AD248" s="448"/>
    </row>
    <row r="249" ht="12.75" customHeight="1">
      <c r="A249" s="448"/>
      <c r="B249" s="448"/>
      <c r="C249" s="448"/>
      <c r="D249" s="448"/>
      <c r="E249" s="448"/>
      <c r="F249" s="448"/>
      <c r="G249" s="448"/>
      <c r="H249" s="448"/>
      <c r="I249" s="448"/>
      <c r="J249" s="448"/>
      <c r="K249" s="448"/>
      <c r="L249" s="448"/>
      <c r="M249" s="448"/>
      <c r="N249" s="448"/>
      <c r="O249" s="448"/>
      <c r="P249" s="448"/>
      <c r="Q249" s="448"/>
      <c r="R249" s="448"/>
      <c r="S249" s="448"/>
      <c r="T249" s="448"/>
      <c r="U249" s="448"/>
      <c r="V249" s="448"/>
      <c r="W249" s="448"/>
      <c r="X249" s="448"/>
      <c r="Y249" s="448"/>
      <c r="Z249" s="448"/>
      <c r="AA249" s="448"/>
      <c r="AB249" s="448"/>
      <c r="AC249" s="448"/>
      <c r="AD249" s="448"/>
    </row>
    <row r="250" ht="12.75" customHeight="1">
      <c r="A250" s="448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448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</row>
    <row r="251" ht="12.75" customHeight="1">
      <c r="A251" s="448"/>
      <c r="B251" s="448"/>
      <c r="C251" s="448"/>
      <c r="D251" s="448"/>
      <c r="E251" s="448"/>
      <c r="F251" s="448"/>
      <c r="G251" s="448"/>
      <c r="H251" s="448"/>
      <c r="I251" s="448"/>
      <c r="J251" s="448"/>
      <c r="K251" s="448"/>
      <c r="L251" s="448"/>
      <c r="M251" s="448"/>
      <c r="N251" s="448"/>
      <c r="O251" s="448"/>
      <c r="P251" s="448"/>
      <c r="Q251" s="448"/>
      <c r="R251" s="448"/>
      <c r="S251" s="448"/>
      <c r="T251" s="448"/>
      <c r="U251" s="448"/>
      <c r="V251" s="448"/>
      <c r="W251" s="448"/>
      <c r="X251" s="448"/>
      <c r="Y251" s="448"/>
      <c r="Z251" s="448"/>
      <c r="AA251" s="448"/>
      <c r="AB251" s="448"/>
      <c r="AC251" s="448"/>
      <c r="AD251" s="448"/>
    </row>
    <row r="252" ht="12.75" customHeight="1">
      <c r="A252" s="448"/>
      <c r="B252" s="448"/>
      <c r="C252" s="448"/>
      <c r="D252" s="448"/>
      <c r="E252" s="448"/>
      <c r="F252" s="448"/>
      <c r="G252" s="448"/>
      <c r="H252" s="448"/>
      <c r="I252" s="448"/>
      <c r="J252" s="448"/>
      <c r="K252" s="448"/>
      <c r="L252" s="448"/>
      <c r="M252" s="448"/>
      <c r="N252" s="448"/>
      <c r="O252" s="448"/>
      <c r="P252" s="448"/>
      <c r="Q252" s="448"/>
      <c r="R252" s="448"/>
      <c r="S252" s="448"/>
      <c r="T252" s="448"/>
      <c r="U252" s="448"/>
      <c r="V252" s="448"/>
      <c r="W252" s="448"/>
      <c r="X252" s="448"/>
      <c r="Y252" s="448"/>
      <c r="Z252" s="448"/>
      <c r="AA252" s="448"/>
      <c r="AB252" s="448"/>
      <c r="AC252" s="448"/>
      <c r="AD252" s="448"/>
    </row>
    <row r="253" ht="12.75" customHeight="1">
      <c r="A253" s="448"/>
      <c r="B253" s="448"/>
      <c r="C253" s="448"/>
      <c r="D253" s="448"/>
      <c r="E253" s="448"/>
      <c r="F253" s="448"/>
      <c r="G253" s="448"/>
      <c r="H253" s="448"/>
      <c r="I253" s="448"/>
      <c r="J253" s="448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  <c r="W253" s="448"/>
      <c r="X253" s="448"/>
      <c r="Y253" s="448"/>
      <c r="Z253" s="448"/>
      <c r="AA253" s="448"/>
      <c r="AB253" s="448"/>
      <c r="AC253" s="448"/>
      <c r="AD253" s="448"/>
    </row>
    <row r="254" ht="12.75" customHeight="1">
      <c r="A254" s="448"/>
      <c r="B254" s="448"/>
      <c r="C254" s="448"/>
      <c r="D254" s="448"/>
      <c r="E254" s="448"/>
      <c r="F254" s="448"/>
      <c r="G254" s="448"/>
      <c r="H254" s="448"/>
      <c r="I254" s="448"/>
      <c r="J254" s="448"/>
      <c r="K254" s="448"/>
      <c r="L254" s="448"/>
      <c r="M254" s="448"/>
      <c r="N254" s="448"/>
      <c r="O254" s="448"/>
      <c r="P254" s="448"/>
      <c r="Q254" s="448"/>
      <c r="R254" s="448"/>
      <c r="S254" s="448"/>
      <c r="T254" s="448"/>
      <c r="U254" s="448"/>
      <c r="V254" s="448"/>
      <c r="W254" s="448"/>
      <c r="X254" s="448"/>
      <c r="Y254" s="448"/>
      <c r="Z254" s="448"/>
      <c r="AA254" s="448"/>
      <c r="AB254" s="448"/>
      <c r="AC254" s="448"/>
      <c r="AD254" s="448"/>
    </row>
    <row r="255" ht="12.75" customHeight="1">
      <c r="A255" s="448"/>
      <c r="B255" s="448"/>
      <c r="C255" s="448"/>
      <c r="D255" s="448"/>
      <c r="E255" s="448"/>
      <c r="F255" s="448"/>
      <c r="G255" s="448"/>
      <c r="H255" s="448"/>
      <c r="I255" s="448"/>
      <c r="J255" s="448"/>
      <c r="K255" s="448"/>
      <c r="L255" s="448"/>
      <c r="M255" s="448"/>
      <c r="N255" s="448"/>
      <c r="O255" s="448"/>
      <c r="P255" s="448"/>
      <c r="Q255" s="448"/>
      <c r="R255" s="448"/>
      <c r="S255" s="448"/>
      <c r="T255" s="448"/>
      <c r="U255" s="448"/>
      <c r="V255" s="448"/>
      <c r="W255" s="448"/>
      <c r="X255" s="448"/>
      <c r="Y255" s="448"/>
      <c r="Z255" s="448"/>
      <c r="AA255" s="448"/>
      <c r="AB255" s="448"/>
      <c r="AC255" s="448"/>
      <c r="AD255" s="448"/>
    </row>
    <row r="256" ht="12.75" customHeight="1">
      <c r="A256" s="448"/>
      <c r="B256" s="448"/>
      <c r="C256" s="448"/>
      <c r="D256" s="448"/>
      <c r="E256" s="448"/>
      <c r="F256" s="448"/>
      <c r="G256" s="448"/>
      <c r="H256" s="448"/>
      <c r="I256" s="448"/>
      <c r="J256" s="448"/>
      <c r="K256" s="448"/>
      <c r="L256" s="448"/>
      <c r="M256" s="448"/>
      <c r="N256" s="448"/>
      <c r="O256" s="448"/>
      <c r="P256" s="448"/>
      <c r="Q256" s="448"/>
      <c r="R256" s="448"/>
      <c r="S256" s="448"/>
      <c r="T256" s="448"/>
      <c r="U256" s="448"/>
      <c r="V256" s="448"/>
      <c r="W256" s="448"/>
      <c r="X256" s="448"/>
      <c r="Y256" s="448"/>
      <c r="Z256" s="448"/>
      <c r="AA256" s="448"/>
      <c r="AB256" s="448"/>
      <c r="AC256" s="448"/>
      <c r="AD256" s="448"/>
    </row>
    <row r="257" ht="12.75" customHeight="1">
      <c r="A257" s="448"/>
      <c r="B257" s="448"/>
      <c r="C257" s="448"/>
      <c r="D257" s="448"/>
      <c r="E257" s="448"/>
      <c r="F257" s="448"/>
      <c r="G257" s="448"/>
      <c r="H257" s="448"/>
      <c r="I257" s="448"/>
      <c r="J257" s="448"/>
      <c r="K257" s="448"/>
      <c r="L257" s="448"/>
      <c r="M257" s="448"/>
      <c r="N257" s="448"/>
      <c r="O257" s="448"/>
      <c r="P257" s="448"/>
      <c r="Q257" s="448"/>
      <c r="R257" s="448"/>
      <c r="S257" s="448"/>
      <c r="T257" s="448"/>
      <c r="U257" s="448"/>
      <c r="V257" s="448"/>
      <c r="W257" s="448"/>
      <c r="X257" s="448"/>
      <c r="Y257" s="448"/>
      <c r="Z257" s="448"/>
      <c r="AA257" s="448"/>
      <c r="AB257" s="448"/>
      <c r="AC257" s="448"/>
      <c r="AD257" s="448"/>
    </row>
    <row r="258" ht="12.75" customHeight="1">
      <c r="A258" s="448"/>
      <c r="B258" s="448"/>
      <c r="C258" s="448"/>
      <c r="D258" s="448"/>
      <c r="E258" s="448"/>
      <c r="F258" s="448"/>
      <c r="G258" s="448"/>
      <c r="H258" s="448"/>
      <c r="I258" s="448"/>
      <c r="J258" s="448"/>
      <c r="K258" s="448"/>
      <c r="L258" s="448"/>
      <c r="M258" s="448"/>
      <c r="N258" s="448"/>
      <c r="O258" s="448"/>
      <c r="P258" s="448"/>
      <c r="Q258" s="448"/>
      <c r="R258" s="448"/>
      <c r="S258" s="448"/>
      <c r="T258" s="448"/>
      <c r="U258" s="448"/>
      <c r="V258" s="448"/>
      <c r="W258" s="448"/>
      <c r="X258" s="448"/>
      <c r="Y258" s="448"/>
      <c r="Z258" s="448"/>
      <c r="AA258" s="448"/>
      <c r="AB258" s="448"/>
      <c r="AC258" s="448"/>
      <c r="AD258" s="448"/>
    </row>
    <row r="259" ht="12.75" customHeight="1">
      <c r="A259" s="448"/>
      <c r="B259" s="448"/>
      <c r="C259" s="448"/>
      <c r="D259" s="448"/>
      <c r="E259" s="448"/>
      <c r="F259" s="448"/>
      <c r="G259" s="448"/>
      <c r="H259" s="448"/>
      <c r="I259" s="448"/>
      <c r="J259" s="448"/>
      <c r="K259" s="448"/>
      <c r="L259" s="448"/>
      <c r="M259" s="448"/>
      <c r="N259" s="448"/>
      <c r="O259" s="448"/>
      <c r="P259" s="448"/>
      <c r="Q259" s="448"/>
      <c r="R259" s="448"/>
      <c r="S259" s="448"/>
      <c r="T259" s="448"/>
      <c r="U259" s="448"/>
      <c r="V259" s="448"/>
      <c r="W259" s="448"/>
      <c r="X259" s="448"/>
      <c r="Y259" s="448"/>
      <c r="Z259" s="448"/>
      <c r="AA259" s="448"/>
      <c r="AB259" s="448"/>
      <c r="AC259" s="448"/>
      <c r="AD259" s="448"/>
    </row>
    <row r="260" ht="12.75" customHeight="1">
      <c r="A260" s="448"/>
      <c r="B260" s="448"/>
      <c r="C260" s="448"/>
      <c r="D260" s="448"/>
      <c r="E260" s="448"/>
      <c r="F260" s="448"/>
      <c r="G260" s="448"/>
      <c r="H260" s="448"/>
      <c r="I260" s="448"/>
      <c r="J260" s="448"/>
      <c r="K260" s="448"/>
      <c r="L260" s="448"/>
      <c r="M260" s="448"/>
      <c r="N260" s="448"/>
      <c r="O260" s="448"/>
      <c r="P260" s="448"/>
      <c r="Q260" s="448"/>
      <c r="R260" s="448"/>
      <c r="S260" s="448"/>
      <c r="T260" s="448"/>
      <c r="U260" s="448"/>
      <c r="V260" s="448"/>
      <c r="W260" s="448"/>
      <c r="X260" s="448"/>
      <c r="Y260" s="448"/>
      <c r="Z260" s="448"/>
      <c r="AA260" s="448"/>
      <c r="AB260" s="448"/>
      <c r="AC260" s="448"/>
      <c r="AD260" s="448"/>
    </row>
    <row r="261" ht="12.75" customHeight="1">
      <c r="A261" s="448"/>
      <c r="B261" s="448"/>
      <c r="C261" s="448"/>
      <c r="D261" s="448"/>
      <c r="E261" s="448"/>
      <c r="F261" s="448"/>
      <c r="G261" s="448"/>
      <c r="H261" s="448"/>
      <c r="I261" s="448"/>
      <c r="J261" s="448"/>
      <c r="K261" s="448"/>
      <c r="L261" s="448"/>
      <c r="M261" s="448"/>
      <c r="N261" s="448"/>
      <c r="O261" s="448"/>
      <c r="P261" s="448"/>
      <c r="Q261" s="448"/>
      <c r="R261" s="448"/>
      <c r="S261" s="448"/>
      <c r="T261" s="448"/>
      <c r="U261" s="448"/>
      <c r="V261" s="448"/>
      <c r="W261" s="448"/>
      <c r="X261" s="448"/>
      <c r="Y261" s="448"/>
      <c r="Z261" s="448"/>
      <c r="AA261" s="448"/>
      <c r="AB261" s="448"/>
      <c r="AC261" s="448"/>
      <c r="AD261" s="448"/>
    </row>
    <row r="262" ht="12.75" customHeight="1">
      <c r="A262" s="448"/>
      <c r="B262" s="448"/>
      <c r="C262" s="448"/>
      <c r="D262" s="448"/>
      <c r="E262" s="448"/>
      <c r="F262" s="448"/>
      <c r="G262" s="448"/>
      <c r="H262" s="448"/>
      <c r="I262" s="448"/>
      <c r="J262" s="448"/>
      <c r="K262" s="448"/>
      <c r="L262" s="448"/>
      <c r="M262" s="448"/>
      <c r="N262" s="448"/>
      <c r="O262" s="448"/>
      <c r="P262" s="448"/>
      <c r="Q262" s="448"/>
      <c r="R262" s="448"/>
      <c r="S262" s="448"/>
      <c r="T262" s="448"/>
      <c r="U262" s="448"/>
      <c r="V262" s="448"/>
      <c r="W262" s="448"/>
      <c r="X262" s="448"/>
      <c r="Y262" s="448"/>
      <c r="Z262" s="448"/>
      <c r="AA262" s="448"/>
      <c r="AB262" s="448"/>
      <c r="AC262" s="448"/>
      <c r="AD262" s="448"/>
    </row>
    <row r="263" ht="12.75" customHeight="1">
      <c r="A263" s="448"/>
      <c r="B263" s="448"/>
      <c r="C263" s="448"/>
      <c r="D263" s="448"/>
      <c r="E263" s="448"/>
      <c r="F263" s="448"/>
      <c r="G263" s="448"/>
      <c r="H263" s="448"/>
      <c r="I263" s="448"/>
      <c r="J263" s="448"/>
      <c r="K263" s="448"/>
      <c r="L263" s="448"/>
      <c r="M263" s="448"/>
      <c r="N263" s="448"/>
      <c r="O263" s="448"/>
      <c r="P263" s="448"/>
      <c r="Q263" s="448"/>
      <c r="R263" s="448"/>
      <c r="S263" s="448"/>
      <c r="T263" s="448"/>
      <c r="U263" s="448"/>
      <c r="V263" s="448"/>
      <c r="W263" s="448"/>
      <c r="X263" s="448"/>
      <c r="Y263" s="448"/>
      <c r="Z263" s="448"/>
      <c r="AA263" s="448"/>
      <c r="AB263" s="448"/>
      <c r="AC263" s="448"/>
      <c r="AD263" s="448"/>
    </row>
    <row r="264" ht="12.75" customHeight="1">
      <c r="A264" s="448"/>
      <c r="B264" s="448"/>
      <c r="C264" s="448"/>
      <c r="D264" s="448"/>
      <c r="E264" s="448"/>
      <c r="F264" s="448"/>
      <c r="G264" s="448"/>
      <c r="H264" s="448"/>
      <c r="I264" s="448"/>
      <c r="J264" s="448"/>
      <c r="K264" s="448"/>
      <c r="L264" s="448"/>
      <c r="M264" s="448"/>
      <c r="N264" s="448"/>
      <c r="O264" s="448"/>
      <c r="P264" s="448"/>
      <c r="Q264" s="448"/>
      <c r="R264" s="448"/>
      <c r="S264" s="448"/>
      <c r="T264" s="448"/>
      <c r="U264" s="448"/>
      <c r="V264" s="448"/>
      <c r="W264" s="448"/>
      <c r="X264" s="448"/>
      <c r="Y264" s="448"/>
      <c r="Z264" s="448"/>
      <c r="AA264" s="448"/>
      <c r="AB264" s="448"/>
      <c r="AC264" s="448"/>
      <c r="AD264" s="448"/>
    </row>
    <row r="265" ht="12.75" customHeight="1">
      <c r="A265" s="448"/>
      <c r="B265" s="448"/>
      <c r="C265" s="448"/>
      <c r="D265" s="448"/>
      <c r="E265" s="448"/>
      <c r="F265" s="448"/>
      <c r="G265" s="448"/>
      <c r="H265" s="448"/>
      <c r="I265" s="448"/>
      <c r="J265" s="448"/>
      <c r="K265" s="448"/>
      <c r="L265" s="448"/>
      <c r="M265" s="448"/>
      <c r="N265" s="448"/>
      <c r="O265" s="448"/>
      <c r="P265" s="448"/>
      <c r="Q265" s="448"/>
      <c r="R265" s="448"/>
      <c r="S265" s="448"/>
      <c r="T265" s="448"/>
      <c r="U265" s="448"/>
      <c r="V265" s="448"/>
      <c r="W265" s="448"/>
      <c r="X265" s="448"/>
      <c r="Y265" s="448"/>
      <c r="Z265" s="448"/>
      <c r="AA265" s="448"/>
      <c r="AB265" s="448"/>
      <c r="AC265" s="448"/>
      <c r="AD265" s="448"/>
    </row>
    <row r="266" ht="12.75" customHeight="1">
      <c r="A266" s="448"/>
      <c r="B266" s="448"/>
      <c r="C266" s="448"/>
      <c r="D266" s="448"/>
      <c r="E266" s="448"/>
      <c r="F266" s="448"/>
      <c r="G266" s="448"/>
      <c r="H266" s="448"/>
      <c r="I266" s="448"/>
      <c r="J266" s="448"/>
      <c r="K266" s="448"/>
      <c r="L266" s="448"/>
      <c r="M266" s="448"/>
      <c r="N266" s="448"/>
      <c r="O266" s="448"/>
      <c r="P266" s="448"/>
      <c r="Q266" s="448"/>
      <c r="R266" s="448"/>
      <c r="S266" s="448"/>
      <c r="T266" s="448"/>
      <c r="U266" s="448"/>
      <c r="V266" s="448"/>
      <c r="W266" s="448"/>
      <c r="X266" s="448"/>
      <c r="Y266" s="448"/>
      <c r="Z266" s="448"/>
      <c r="AA266" s="448"/>
      <c r="AB266" s="448"/>
      <c r="AC266" s="448"/>
      <c r="AD266" s="448"/>
    </row>
    <row r="267" ht="12.75" customHeight="1">
      <c r="A267" s="448"/>
      <c r="B267" s="448"/>
      <c r="C267" s="448"/>
      <c r="D267" s="448"/>
      <c r="E267" s="448"/>
      <c r="F267" s="448"/>
      <c r="G267" s="448"/>
      <c r="H267" s="448"/>
      <c r="I267" s="448"/>
      <c r="J267" s="448"/>
      <c r="K267" s="448"/>
      <c r="L267" s="448"/>
      <c r="M267" s="448"/>
      <c r="N267" s="448"/>
      <c r="O267" s="448"/>
      <c r="P267" s="448"/>
      <c r="Q267" s="448"/>
      <c r="R267" s="448"/>
      <c r="S267" s="448"/>
      <c r="T267" s="448"/>
      <c r="U267" s="448"/>
      <c r="V267" s="448"/>
      <c r="W267" s="448"/>
      <c r="X267" s="448"/>
      <c r="Y267" s="448"/>
      <c r="Z267" s="448"/>
      <c r="AA267" s="448"/>
      <c r="AB267" s="448"/>
      <c r="AC267" s="448"/>
      <c r="AD267" s="448"/>
    </row>
    <row r="268" ht="12.75" customHeight="1">
      <c r="A268" s="448"/>
      <c r="B268" s="448"/>
      <c r="C268" s="448"/>
      <c r="D268" s="448"/>
      <c r="E268" s="448"/>
      <c r="F268" s="448"/>
      <c r="G268" s="448"/>
      <c r="H268" s="448"/>
      <c r="I268" s="448"/>
      <c r="J268" s="448"/>
      <c r="K268" s="448"/>
      <c r="L268" s="448"/>
      <c r="M268" s="448"/>
      <c r="N268" s="448"/>
      <c r="O268" s="448"/>
      <c r="P268" s="448"/>
      <c r="Q268" s="448"/>
      <c r="R268" s="448"/>
      <c r="S268" s="448"/>
      <c r="T268" s="448"/>
      <c r="U268" s="448"/>
      <c r="V268" s="448"/>
      <c r="W268" s="448"/>
      <c r="X268" s="448"/>
      <c r="Y268" s="448"/>
      <c r="Z268" s="448"/>
      <c r="AA268" s="448"/>
      <c r="AB268" s="448"/>
      <c r="AC268" s="448"/>
      <c r="AD268" s="448"/>
    </row>
    <row r="269" ht="12.75" customHeight="1">
      <c r="A269" s="448"/>
      <c r="B269" s="448"/>
      <c r="C269" s="448"/>
      <c r="D269" s="448"/>
      <c r="E269" s="448"/>
      <c r="F269" s="448"/>
      <c r="G269" s="448"/>
      <c r="H269" s="448"/>
      <c r="I269" s="448"/>
      <c r="J269" s="448"/>
      <c r="K269" s="448"/>
      <c r="L269" s="448"/>
      <c r="M269" s="448"/>
      <c r="N269" s="448"/>
      <c r="O269" s="448"/>
      <c r="P269" s="448"/>
      <c r="Q269" s="448"/>
      <c r="R269" s="448"/>
      <c r="S269" s="448"/>
      <c r="T269" s="448"/>
      <c r="U269" s="448"/>
      <c r="V269" s="448"/>
      <c r="W269" s="448"/>
      <c r="X269" s="448"/>
      <c r="Y269" s="448"/>
      <c r="Z269" s="448"/>
      <c r="AA269" s="448"/>
      <c r="AB269" s="448"/>
      <c r="AC269" s="448"/>
      <c r="AD269" s="448"/>
    </row>
    <row r="270" ht="12.75" customHeight="1">
      <c r="A270" s="448"/>
      <c r="B270" s="448"/>
      <c r="C270" s="448"/>
      <c r="D270" s="448"/>
      <c r="E270" s="448"/>
      <c r="F270" s="448"/>
      <c r="G270" s="448"/>
      <c r="H270" s="448"/>
      <c r="I270" s="448"/>
      <c r="J270" s="448"/>
      <c r="K270" s="448"/>
      <c r="L270" s="448"/>
      <c r="M270" s="448"/>
      <c r="N270" s="448"/>
      <c r="O270" s="448"/>
      <c r="P270" s="448"/>
      <c r="Q270" s="448"/>
      <c r="R270" s="448"/>
      <c r="S270" s="448"/>
      <c r="T270" s="448"/>
      <c r="U270" s="448"/>
      <c r="V270" s="448"/>
      <c r="W270" s="448"/>
      <c r="X270" s="448"/>
      <c r="Y270" s="448"/>
      <c r="Z270" s="448"/>
      <c r="AA270" s="448"/>
      <c r="AB270" s="448"/>
      <c r="AC270" s="448"/>
      <c r="AD270" s="448"/>
    </row>
    <row r="271" ht="12.75" customHeight="1">
      <c r="A271" s="448"/>
      <c r="B271" s="448"/>
      <c r="C271" s="448"/>
      <c r="D271" s="448"/>
      <c r="E271" s="448"/>
      <c r="F271" s="448"/>
      <c r="G271" s="448"/>
      <c r="H271" s="448"/>
      <c r="I271" s="448"/>
      <c r="J271" s="448"/>
      <c r="K271" s="448"/>
      <c r="L271" s="448"/>
      <c r="M271" s="448"/>
      <c r="N271" s="448"/>
      <c r="O271" s="448"/>
      <c r="P271" s="448"/>
      <c r="Q271" s="448"/>
      <c r="R271" s="448"/>
      <c r="S271" s="448"/>
      <c r="T271" s="448"/>
      <c r="U271" s="448"/>
      <c r="V271" s="448"/>
      <c r="W271" s="448"/>
      <c r="X271" s="448"/>
      <c r="Y271" s="448"/>
      <c r="Z271" s="448"/>
      <c r="AA271" s="448"/>
      <c r="AB271" s="448"/>
      <c r="AC271" s="448"/>
      <c r="AD271" s="448"/>
    </row>
    <row r="272" ht="12.75" customHeight="1">
      <c r="A272" s="448"/>
      <c r="B272" s="448"/>
      <c r="C272" s="448"/>
      <c r="D272" s="448"/>
      <c r="E272" s="448"/>
      <c r="F272" s="448"/>
      <c r="G272" s="448"/>
      <c r="H272" s="448"/>
      <c r="I272" s="448"/>
      <c r="J272" s="448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  <c r="W272" s="448"/>
      <c r="X272" s="448"/>
      <c r="Y272" s="448"/>
      <c r="Z272" s="448"/>
      <c r="AA272" s="448"/>
      <c r="AB272" s="448"/>
      <c r="AC272" s="448"/>
      <c r="AD272" s="448"/>
    </row>
    <row r="273" ht="12.75" customHeight="1">
      <c r="A273" s="448"/>
      <c r="B273" s="448"/>
      <c r="C273" s="448"/>
      <c r="D273" s="448"/>
      <c r="E273" s="448"/>
      <c r="F273" s="448"/>
      <c r="G273" s="448"/>
      <c r="H273" s="448"/>
      <c r="I273" s="448"/>
      <c r="J273" s="448"/>
      <c r="K273" s="448"/>
      <c r="L273" s="448"/>
      <c r="M273" s="448"/>
      <c r="N273" s="448"/>
      <c r="O273" s="448"/>
      <c r="P273" s="448"/>
      <c r="Q273" s="448"/>
      <c r="R273" s="448"/>
      <c r="S273" s="448"/>
      <c r="T273" s="448"/>
      <c r="U273" s="448"/>
      <c r="V273" s="448"/>
      <c r="W273" s="448"/>
      <c r="X273" s="448"/>
      <c r="Y273" s="448"/>
      <c r="Z273" s="448"/>
      <c r="AA273" s="448"/>
      <c r="AB273" s="448"/>
      <c r="AC273" s="448"/>
      <c r="AD273" s="448"/>
    </row>
    <row r="274" ht="12.75" customHeight="1">
      <c r="A274" s="448"/>
      <c r="B274" s="448"/>
      <c r="C274" s="448"/>
      <c r="D274" s="448"/>
      <c r="E274" s="448"/>
      <c r="F274" s="448"/>
      <c r="G274" s="448"/>
      <c r="H274" s="448"/>
      <c r="I274" s="448"/>
      <c r="J274" s="448"/>
      <c r="K274" s="448"/>
      <c r="L274" s="448"/>
      <c r="M274" s="448"/>
      <c r="N274" s="448"/>
      <c r="O274" s="448"/>
      <c r="P274" s="448"/>
      <c r="Q274" s="448"/>
      <c r="R274" s="448"/>
      <c r="S274" s="448"/>
      <c r="T274" s="448"/>
      <c r="U274" s="448"/>
      <c r="V274" s="448"/>
      <c r="W274" s="448"/>
      <c r="X274" s="448"/>
      <c r="Y274" s="448"/>
      <c r="Z274" s="448"/>
      <c r="AA274" s="448"/>
      <c r="AB274" s="448"/>
      <c r="AC274" s="448"/>
      <c r="AD274" s="448"/>
    </row>
    <row r="275" ht="12.75" customHeight="1">
      <c r="A275" s="448"/>
      <c r="B275" s="448"/>
      <c r="C275" s="448"/>
      <c r="D275" s="448"/>
      <c r="E275" s="448"/>
      <c r="F275" s="448"/>
      <c r="G275" s="448"/>
      <c r="H275" s="448"/>
      <c r="I275" s="448"/>
      <c r="J275" s="448"/>
      <c r="K275" s="448"/>
      <c r="L275" s="448"/>
      <c r="M275" s="448"/>
      <c r="N275" s="448"/>
      <c r="O275" s="448"/>
      <c r="P275" s="448"/>
      <c r="Q275" s="448"/>
      <c r="R275" s="448"/>
      <c r="S275" s="448"/>
      <c r="T275" s="448"/>
      <c r="U275" s="448"/>
      <c r="V275" s="448"/>
      <c r="W275" s="448"/>
      <c r="X275" s="448"/>
      <c r="Y275" s="448"/>
      <c r="Z275" s="448"/>
      <c r="AA275" s="448"/>
      <c r="AB275" s="448"/>
      <c r="AC275" s="448"/>
      <c r="AD275" s="448"/>
    </row>
    <row r="276" ht="12.75" customHeight="1">
      <c r="A276" s="448"/>
      <c r="B276" s="448"/>
      <c r="C276" s="448"/>
      <c r="D276" s="448"/>
      <c r="E276" s="448"/>
      <c r="F276" s="448"/>
      <c r="G276" s="448"/>
      <c r="H276" s="448"/>
      <c r="I276" s="448"/>
      <c r="J276" s="448"/>
      <c r="K276" s="448"/>
      <c r="L276" s="448"/>
      <c r="M276" s="448"/>
      <c r="N276" s="448"/>
      <c r="O276" s="448"/>
      <c r="P276" s="448"/>
      <c r="Q276" s="448"/>
      <c r="R276" s="448"/>
      <c r="S276" s="448"/>
      <c r="T276" s="448"/>
      <c r="U276" s="448"/>
      <c r="V276" s="448"/>
      <c r="W276" s="448"/>
      <c r="X276" s="448"/>
      <c r="Y276" s="448"/>
      <c r="Z276" s="448"/>
      <c r="AA276" s="448"/>
      <c r="AB276" s="448"/>
      <c r="AC276" s="448"/>
      <c r="AD276" s="448"/>
    </row>
    <row r="277" ht="12.75" customHeight="1">
      <c r="A277" s="448"/>
      <c r="B277" s="448"/>
      <c r="C277" s="448"/>
      <c r="D277" s="448"/>
      <c r="E277" s="448"/>
      <c r="F277" s="448"/>
      <c r="G277" s="448"/>
      <c r="H277" s="448"/>
      <c r="I277" s="448"/>
      <c r="J277" s="448"/>
      <c r="K277" s="448"/>
      <c r="L277" s="448"/>
      <c r="M277" s="448"/>
      <c r="N277" s="448"/>
      <c r="O277" s="448"/>
      <c r="P277" s="448"/>
      <c r="Q277" s="448"/>
      <c r="R277" s="448"/>
      <c r="S277" s="448"/>
      <c r="T277" s="448"/>
      <c r="U277" s="448"/>
      <c r="V277" s="448"/>
      <c r="W277" s="448"/>
      <c r="X277" s="448"/>
      <c r="Y277" s="448"/>
      <c r="Z277" s="448"/>
      <c r="AA277" s="448"/>
      <c r="AB277" s="448"/>
      <c r="AC277" s="448"/>
      <c r="AD277" s="448"/>
    </row>
    <row r="278" ht="12.75" customHeight="1">
      <c r="A278" s="448"/>
      <c r="B278" s="448"/>
      <c r="C278" s="448"/>
      <c r="D278" s="448"/>
      <c r="E278" s="448"/>
      <c r="F278" s="448"/>
      <c r="G278" s="448"/>
      <c r="H278" s="448"/>
      <c r="I278" s="448"/>
      <c r="J278" s="448"/>
      <c r="K278" s="448"/>
      <c r="L278" s="448"/>
      <c r="M278" s="448"/>
      <c r="N278" s="448"/>
      <c r="O278" s="448"/>
      <c r="P278" s="448"/>
      <c r="Q278" s="448"/>
      <c r="R278" s="448"/>
      <c r="S278" s="448"/>
      <c r="T278" s="448"/>
      <c r="U278" s="448"/>
      <c r="V278" s="448"/>
      <c r="W278" s="448"/>
      <c r="X278" s="448"/>
      <c r="Y278" s="448"/>
      <c r="Z278" s="448"/>
      <c r="AA278" s="448"/>
      <c r="AB278" s="448"/>
      <c r="AC278" s="448"/>
      <c r="AD278" s="448"/>
    </row>
    <row r="279" ht="12.75" customHeight="1">
      <c r="A279" s="448"/>
      <c r="B279" s="448"/>
      <c r="C279" s="448"/>
      <c r="D279" s="448"/>
      <c r="E279" s="448"/>
      <c r="F279" s="448"/>
      <c r="G279" s="448"/>
      <c r="H279" s="448"/>
      <c r="I279" s="448"/>
      <c r="J279" s="448"/>
      <c r="K279" s="448"/>
      <c r="L279" s="448"/>
      <c r="M279" s="448"/>
      <c r="N279" s="448"/>
      <c r="O279" s="448"/>
      <c r="P279" s="448"/>
      <c r="Q279" s="448"/>
      <c r="R279" s="448"/>
      <c r="S279" s="448"/>
      <c r="T279" s="448"/>
      <c r="U279" s="448"/>
      <c r="V279" s="448"/>
      <c r="W279" s="448"/>
      <c r="X279" s="448"/>
      <c r="Y279" s="448"/>
      <c r="Z279" s="448"/>
      <c r="AA279" s="448"/>
      <c r="AB279" s="448"/>
      <c r="AC279" s="448"/>
      <c r="AD279" s="448"/>
    </row>
    <row r="280" ht="12.75" customHeight="1">
      <c r="A280" s="448"/>
      <c r="B280" s="448"/>
      <c r="C280" s="448"/>
      <c r="D280" s="448"/>
      <c r="E280" s="448"/>
      <c r="F280" s="448"/>
      <c r="G280" s="448"/>
      <c r="H280" s="448"/>
      <c r="I280" s="448"/>
      <c r="J280" s="448"/>
      <c r="K280" s="448"/>
      <c r="L280" s="448"/>
      <c r="M280" s="448"/>
      <c r="N280" s="448"/>
      <c r="O280" s="448"/>
      <c r="P280" s="448"/>
      <c r="Q280" s="448"/>
      <c r="R280" s="448"/>
      <c r="S280" s="448"/>
      <c r="T280" s="448"/>
      <c r="U280" s="448"/>
      <c r="V280" s="448"/>
      <c r="W280" s="448"/>
      <c r="X280" s="448"/>
      <c r="Y280" s="448"/>
      <c r="Z280" s="448"/>
      <c r="AA280" s="448"/>
      <c r="AB280" s="448"/>
      <c r="AC280" s="448"/>
      <c r="AD280" s="448"/>
    </row>
    <row r="281" ht="12.75" customHeight="1">
      <c r="A281" s="448"/>
      <c r="B281" s="448"/>
      <c r="C281" s="448"/>
      <c r="D281" s="448"/>
      <c r="E281" s="448"/>
      <c r="F281" s="448"/>
      <c r="G281" s="448"/>
      <c r="H281" s="448"/>
      <c r="I281" s="448"/>
      <c r="J281" s="448"/>
      <c r="K281" s="448"/>
      <c r="L281" s="448"/>
      <c r="M281" s="448"/>
      <c r="N281" s="448"/>
      <c r="O281" s="448"/>
      <c r="P281" s="448"/>
      <c r="Q281" s="448"/>
      <c r="R281" s="448"/>
      <c r="S281" s="448"/>
      <c r="T281" s="448"/>
      <c r="U281" s="448"/>
      <c r="V281" s="448"/>
      <c r="W281" s="448"/>
      <c r="X281" s="448"/>
      <c r="Y281" s="448"/>
      <c r="Z281" s="448"/>
      <c r="AA281" s="448"/>
      <c r="AB281" s="448"/>
      <c r="AC281" s="448"/>
      <c r="AD281" s="448"/>
    </row>
    <row r="282" ht="12.75" customHeight="1">
      <c r="A282" s="448"/>
      <c r="B282" s="448"/>
      <c r="C282" s="448"/>
      <c r="D282" s="448"/>
      <c r="E282" s="448"/>
      <c r="F282" s="448"/>
      <c r="G282" s="448"/>
      <c r="H282" s="448"/>
      <c r="I282" s="448"/>
      <c r="J282" s="448"/>
      <c r="K282" s="448"/>
      <c r="L282" s="448"/>
      <c r="M282" s="448"/>
      <c r="N282" s="448"/>
      <c r="O282" s="448"/>
      <c r="P282" s="448"/>
      <c r="Q282" s="448"/>
      <c r="R282" s="448"/>
      <c r="S282" s="448"/>
      <c r="T282" s="448"/>
      <c r="U282" s="448"/>
      <c r="V282" s="448"/>
      <c r="W282" s="448"/>
      <c r="X282" s="448"/>
      <c r="Y282" s="448"/>
      <c r="Z282" s="448"/>
      <c r="AA282" s="448"/>
      <c r="AB282" s="448"/>
      <c r="AC282" s="448"/>
      <c r="AD282" s="448"/>
    </row>
    <row r="283" ht="12.75" customHeight="1">
      <c r="A283" s="448"/>
      <c r="B283" s="448"/>
      <c r="C283" s="448"/>
      <c r="D283" s="448"/>
      <c r="E283" s="448"/>
      <c r="F283" s="448"/>
      <c r="G283" s="448"/>
      <c r="H283" s="448"/>
      <c r="I283" s="448"/>
      <c r="J283" s="448"/>
      <c r="K283" s="448"/>
      <c r="L283" s="448"/>
      <c r="M283" s="448"/>
      <c r="N283" s="448"/>
      <c r="O283" s="448"/>
      <c r="P283" s="448"/>
      <c r="Q283" s="448"/>
      <c r="R283" s="448"/>
      <c r="S283" s="448"/>
      <c r="T283" s="448"/>
      <c r="U283" s="448"/>
      <c r="V283" s="448"/>
      <c r="W283" s="448"/>
      <c r="X283" s="448"/>
      <c r="Y283" s="448"/>
      <c r="Z283" s="448"/>
      <c r="AA283" s="448"/>
      <c r="AB283" s="448"/>
      <c r="AC283" s="448"/>
      <c r="AD283" s="448"/>
    </row>
    <row r="284" ht="12.75" customHeight="1">
      <c r="A284" s="448"/>
      <c r="B284" s="448"/>
      <c r="C284" s="448"/>
      <c r="D284" s="448"/>
      <c r="E284" s="448"/>
      <c r="F284" s="448"/>
      <c r="G284" s="448"/>
      <c r="H284" s="448"/>
      <c r="I284" s="448"/>
      <c r="J284" s="448"/>
      <c r="K284" s="448"/>
      <c r="L284" s="448"/>
      <c r="M284" s="448"/>
      <c r="N284" s="448"/>
      <c r="O284" s="448"/>
      <c r="P284" s="448"/>
      <c r="Q284" s="448"/>
      <c r="R284" s="448"/>
      <c r="S284" s="448"/>
      <c r="T284" s="448"/>
      <c r="U284" s="448"/>
      <c r="V284" s="448"/>
      <c r="W284" s="448"/>
      <c r="X284" s="448"/>
      <c r="Y284" s="448"/>
      <c r="Z284" s="448"/>
      <c r="AA284" s="448"/>
      <c r="AB284" s="448"/>
      <c r="AC284" s="448"/>
      <c r="AD284" s="448"/>
    </row>
    <row r="285" ht="12.75" customHeight="1">
      <c r="A285" s="448"/>
      <c r="B285" s="448"/>
      <c r="C285" s="448"/>
      <c r="D285" s="448"/>
      <c r="E285" s="448"/>
      <c r="F285" s="448"/>
      <c r="G285" s="448"/>
      <c r="H285" s="448"/>
      <c r="I285" s="448"/>
      <c r="J285" s="448"/>
      <c r="K285" s="448"/>
      <c r="L285" s="448"/>
      <c r="M285" s="448"/>
      <c r="N285" s="448"/>
      <c r="O285" s="448"/>
      <c r="P285" s="448"/>
      <c r="Q285" s="448"/>
      <c r="R285" s="448"/>
      <c r="S285" s="448"/>
      <c r="T285" s="448"/>
      <c r="U285" s="448"/>
      <c r="V285" s="448"/>
      <c r="W285" s="448"/>
      <c r="X285" s="448"/>
      <c r="Y285" s="448"/>
      <c r="Z285" s="448"/>
      <c r="AA285" s="448"/>
      <c r="AB285" s="448"/>
      <c r="AC285" s="448"/>
      <c r="AD285" s="448"/>
    </row>
    <row r="286" ht="12.75" customHeight="1">
      <c r="A286" s="448"/>
      <c r="B286" s="448"/>
      <c r="C286" s="448"/>
      <c r="D286" s="448"/>
      <c r="E286" s="448"/>
      <c r="F286" s="448"/>
      <c r="G286" s="448"/>
      <c r="H286" s="448"/>
      <c r="I286" s="448"/>
      <c r="J286" s="448"/>
      <c r="K286" s="448"/>
      <c r="L286" s="448"/>
      <c r="M286" s="448"/>
      <c r="N286" s="448"/>
      <c r="O286" s="448"/>
      <c r="P286" s="448"/>
      <c r="Q286" s="448"/>
      <c r="R286" s="448"/>
      <c r="S286" s="448"/>
      <c r="T286" s="448"/>
      <c r="U286" s="448"/>
      <c r="V286" s="448"/>
      <c r="W286" s="448"/>
      <c r="X286" s="448"/>
      <c r="Y286" s="448"/>
      <c r="Z286" s="448"/>
      <c r="AA286" s="448"/>
      <c r="AB286" s="448"/>
      <c r="AC286" s="448"/>
      <c r="AD286" s="448"/>
    </row>
    <row r="287" ht="12.75" customHeight="1">
      <c r="A287" s="448"/>
      <c r="B287" s="448"/>
      <c r="C287" s="448"/>
      <c r="D287" s="448"/>
      <c r="E287" s="448"/>
      <c r="F287" s="448"/>
      <c r="G287" s="448"/>
      <c r="H287" s="448"/>
      <c r="I287" s="448"/>
      <c r="J287" s="448"/>
      <c r="K287" s="448"/>
      <c r="L287" s="448"/>
      <c r="M287" s="448"/>
      <c r="N287" s="448"/>
      <c r="O287" s="448"/>
      <c r="P287" s="448"/>
      <c r="Q287" s="448"/>
      <c r="R287" s="448"/>
      <c r="S287" s="448"/>
      <c r="T287" s="448"/>
      <c r="U287" s="448"/>
      <c r="V287" s="448"/>
      <c r="W287" s="448"/>
      <c r="X287" s="448"/>
      <c r="Y287" s="448"/>
      <c r="Z287" s="448"/>
      <c r="AA287" s="448"/>
      <c r="AB287" s="448"/>
      <c r="AC287" s="448"/>
      <c r="AD287" s="448"/>
    </row>
    <row r="288" ht="12.75" customHeight="1">
      <c r="A288" s="448"/>
      <c r="B288" s="448"/>
      <c r="C288" s="448"/>
      <c r="D288" s="448"/>
      <c r="E288" s="448"/>
      <c r="F288" s="448"/>
      <c r="G288" s="448"/>
      <c r="H288" s="448"/>
      <c r="I288" s="448"/>
      <c r="J288" s="448"/>
      <c r="K288" s="448"/>
      <c r="L288" s="448"/>
      <c r="M288" s="448"/>
      <c r="N288" s="448"/>
      <c r="O288" s="448"/>
      <c r="P288" s="448"/>
      <c r="Q288" s="448"/>
      <c r="R288" s="448"/>
      <c r="S288" s="448"/>
      <c r="T288" s="448"/>
      <c r="U288" s="448"/>
      <c r="V288" s="448"/>
      <c r="W288" s="448"/>
      <c r="X288" s="448"/>
      <c r="Y288" s="448"/>
      <c r="Z288" s="448"/>
      <c r="AA288" s="448"/>
      <c r="AB288" s="448"/>
      <c r="AC288" s="448"/>
      <c r="AD288" s="448"/>
    </row>
    <row r="289" ht="12.75" customHeight="1">
      <c r="A289" s="448"/>
      <c r="B289" s="448"/>
      <c r="C289" s="448"/>
      <c r="D289" s="448"/>
      <c r="E289" s="448"/>
      <c r="F289" s="448"/>
      <c r="G289" s="448"/>
      <c r="H289" s="448"/>
      <c r="I289" s="448"/>
      <c r="J289" s="448"/>
      <c r="K289" s="448"/>
      <c r="L289" s="448"/>
      <c r="M289" s="448"/>
      <c r="N289" s="448"/>
      <c r="O289" s="448"/>
      <c r="P289" s="448"/>
      <c r="Q289" s="448"/>
      <c r="R289" s="448"/>
      <c r="S289" s="448"/>
      <c r="T289" s="448"/>
      <c r="U289" s="448"/>
      <c r="V289" s="448"/>
      <c r="W289" s="448"/>
      <c r="X289" s="448"/>
      <c r="Y289" s="448"/>
      <c r="Z289" s="448"/>
      <c r="AA289" s="448"/>
      <c r="AB289" s="448"/>
      <c r="AC289" s="448"/>
      <c r="AD289" s="448"/>
    </row>
    <row r="290" ht="12.75" customHeight="1">
      <c r="A290" s="448"/>
      <c r="B290" s="448"/>
      <c r="C290" s="448"/>
      <c r="D290" s="448"/>
      <c r="E290" s="448"/>
      <c r="F290" s="448"/>
      <c r="G290" s="448"/>
      <c r="H290" s="448"/>
      <c r="I290" s="448"/>
      <c r="J290" s="448"/>
      <c r="K290" s="448"/>
      <c r="L290" s="448"/>
      <c r="M290" s="448"/>
      <c r="N290" s="448"/>
      <c r="O290" s="448"/>
      <c r="P290" s="448"/>
      <c r="Q290" s="448"/>
      <c r="R290" s="448"/>
      <c r="S290" s="448"/>
      <c r="T290" s="448"/>
      <c r="U290" s="448"/>
      <c r="V290" s="448"/>
      <c r="W290" s="448"/>
      <c r="X290" s="448"/>
      <c r="Y290" s="448"/>
      <c r="Z290" s="448"/>
      <c r="AA290" s="448"/>
      <c r="AB290" s="448"/>
      <c r="AC290" s="448"/>
      <c r="AD290" s="448"/>
    </row>
    <row r="291" ht="12.75" customHeight="1">
      <c r="A291" s="448"/>
      <c r="B291" s="448"/>
      <c r="C291" s="448"/>
      <c r="D291" s="448"/>
      <c r="E291" s="448"/>
      <c r="F291" s="448"/>
      <c r="G291" s="448"/>
      <c r="H291" s="448"/>
      <c r="I291" s="448"/>
      <c r="J291" s="448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  <c r="W291" s="448"/>
      <c r="X291" s="448"/>
      <c r="Y291" s="448"/>
      <c r="Z291" s="448"/>
      <c r="AA291" s="448"/>
      <c r="AB291" s="448"/>
      <c r="AC291" s="448"/>
      <c r="AD291" s="448"/>
    </row>
    <row r="292" ht="12.75" customHeight="1">
      <c r="A292" s="448"/>
      <c r="B292" s="448"/>
      <c r="C292" s="448"/>
      <c r="D292" s="448"/>
      <c r="E292" s="448"/>
      <c r="F292" s="448"/>
      <c r="G292" s="448"/>
      <c r="H292" s="448"/>
      <c r="I292" s="448"/>
      <c r="J292" s="448"/>
      <c r="K292" s="448"/>
      <c r="L292" s="448"/>
      <c r="M292" s="448"/>
      <c r="N292" s="448"/>
      <c r="O292" s="448"/>
      <c r="P292" s="448"/>
      <c r="Q292" s="448"/>
      <c r="R292" s="448"/>
      <c r="S292" s="448"/>
      <c r="T292" s="448"/>
      <c r="U292" s="448"/>
      <c r="V292" s="448"/>
      <c r="W292" s="448"/>
      <c r="X292" s="448"/>
      <c r="Y292" s="448"/>
      <c r="Z292" s="448"/>
      <c r="AA292" s="448"/>
      <c r="AB292" s="448"/>
      <c r="AC292" s="448"/>
      <c r="AD292" s="448"/>
    </row>
    <row r="293" ht="12.75" customHeight="1">
      <c r="A293" s="448"/>
      <c r="B293" s="448"/>
      <c r="C293" s="448"/>
      <c r="D293" s="448"/>
      <c r="E293" s="448"/>
      <c r="F293" s="448"/>
      <c r="G293" s="448"/>
      <c r="H293" s="448"/>
      <c r="I293" s="448"/>
      <c r="J293" s="448"/>
      <c r="K293" s="448"/>
      <c r="L293" s="448"/>
      <c r="M293" s="448"/>
      <c r="N293" s="448"/>
      <c r="O293" s="448"/>
      <c r="P293" s="448"/>
      <c r="Q293" s="448"/>
      <c r="R293" s="448"/>
      <c r="S293" s="448"/>
      <c r="T293" s="448"/>
      <c r="U293" s="448"/>
      <c r="V293" s="448"/>
      <c r="W293" s="448"/>
      <c r="X293" s="448"/>
      <c r="Y293" s="448"/>
      <c r="Z293" s="448"/>
      <c r="AA293" s="448"/>
      <c r="AB293" s="448"/>
      <c r="AC293" s="448"/>
      <c r="AD293" s="448"/>
    </row>
    <row r="294" ht="12.75" customHeight="1">
      <c r="A294" s="448"/>
      <c r="B294" s="448"/>
      <c r="C294" s="448"/>
      <c r="D294" s="448"/>
      <c r="E294" s="448"/>
      <c r="F294" s="448"/>
      <c r="G294" s="448"/>
      <c r="H294" s="448"/>
      <c r="I294" s="448"/>
      <c r="J294" s="448"/>
      <c r="K294" s="448"/>
      <c r="L294" s="448"/>
      <c r="M294" s="448"/>
      <c r="N294" s="448"/>
      <c r="O294" s="448"/>
      <c r="P294" s="448"/>
      <c r="Q294" s="448"/>
      <c r="R294" s="448"/>
      <c r="S294" s="448"/>
      <c r="T294" s="448"/>
      <c r="U294" s="448"/>
      <c r="V294" s="448"/>
      <c r="W294" s="448"/>
      <c r="X294" s="448"/>
      <c r="Y294" s="448"/>
      <c r="Z294" s="448"/>
      <c r="AA294" s="448"/>
      <c r="AB294" s="448"/>
      <c r="AC294" s="448"/>
      <c r="AD294" s="448"/>
    </row>
    <row r="295" ht="12.75" customHeight="1">
      <c r="A295" s="448"/>
      <c r="B295" s="448"/>
      <c r="C295" s="448"/>
      <c r="D295" s="448"/>
      <c r="E295" s="448"/>
      <c r="F295" s="448"/>
      <c r="G295" s="448"/>
      <c r="H295" s="448"/>
      <c r="I295" s="448"/>
      <c r="J295" s="448"/>
      <c r="K295" s="448"/>
      <c r="L295" s="448"/>
      <c r="M295" s="448"/>
      <c r="N295" s="448"/>
      <c r="O295" s="448"/>
      <c r="P295" s="448"/>
      <c r="Q295" s="448"/>
      <c r="R295" s="448"/>
      <c r="S295" s="448"/>
      <c r="T295" s="448"/>
      <c r="U295" s="448"/>
      <c r="V295" s="448"/>
      <c r="W295" s="448"/>
      <c r="X295" s="448"/>
      <c r="Y295" s="448"/>
      <c r="Z295" s="448"/>
      <c r="AA295" s="448"/>
      <c r="AB295" s="448"/>
      <c r="AC295" s="448"/>
      <c r="AD295" s="448"/>
    </row>
    <row r="296" ht="12.75" customHeight="1">
      <c r="A296" s="448"/>
      <c r="B296" s="448"/>
      <c r="C296" s="448"/>
      <c r="D296" s="448"/>
      <c r="E296" s="448"/>
      <c r="F296" s="448"/>
      <c r="G296" s="448"/>
      <c r="H296" s="448"/>
      <c r="I296" s="448"/>
      <c r="J296" s="448"/>
      <c r="K296" s="448"/>
      <c r="L296" s="448"/>
      <c r="M296" s="448"/>
      <c r="N296" s="448"/>
      <c r="O296" s="448"/>
      <c r="P296" s="448"/>
      <c r="Q296" s="448"/>
      <c r="R296" s="448"/>
      <c r="S296" s="448"/>
      <c r="T296" s="448"/>
      <c r="U296" s="448"/>
      <c r="V296" s="448"/>
      <c r="W296" s="448"/>
      <c r="X296" s="448"/>
      <c r="Y296" s="448"/>
      <c r="Z296" s="448"/>
      <c r="AA296" s="448"/>
      <c r="AB296" s="448"/>
      <c r="AC296" s="448"/>
      <c r="AD296" s="448"/>
    </row>
    <row r="297" ht="12.75" customHeight="1">
      <c r="A297" s="448"/>
      <c r="B297" s="448"/>
      <c r="C297" s="448"/>
      <c r="D297" s="448"/>
      <c r="E297" s="448"/>
      <c r="F297" s="448"/>
      <c r="G297" s="448"/>
      <c r="H297" s="448"/>
      <c r="I297" s="448"/>
      <c r="J297" s="448"/>
      <c r="K297" s="448"/>
      <c r="L297" s="448"/>
      <c r="M297" s="448"/>
      <c r="N297" s="448"/>
      <c r="O297" s="448"/>
      <c r="P297" s="448"/>
      <c r="Q297" s="448"/>
      <c r="R297" s="448"/>
      <c r="S297" s="448"/>
      <c r="T297" s="448"/>
      <c r="U297" s="448"/>
      <c r="V297" s="448"/>
      <c r="W297" s="448"/>
      <c r="X297" s="448"/>
      <c r="Y297" s="448"/>
      <c r="Z297" s="448"/>
      <c r="AA297" s="448"/>
      <c r="AB297" s="448"/>
      <c r="AC297" s="448"/>
      <c r="AD297" s="448"/>
    </row>
    <row r="298" ht="12.75" customHeight="1">
      <c r="A298" s="448"/>
      <c r="B298" s="448"/>
      <c r="C298" s="448"/>
      <c r="D298" s="448"/>
      <c r="E298" s="448"/>
      <c r="F298" s="448"/>
      <c r="G298" s="448"/>
      <c r="H298" s="448"/>
      <c r="I298" s="448"/>
      <c r="J298" s="448"/>
      <c r="K298" s="448"/>
      <c r="L298" s="448"/>
      <c r="M298" s="448"/>
      <c r="N298" s="448"/>
      <c r="O298" s="448"/>
      <c r="P298" s="448"/>
      <c r="Q298" s="448"/>
      <c r="R298" s="448"/>
      <c r="S298" s="448"/>
      <c r="T298" s="448"/>
      <c r="U298" s="448"/>
      <c r="V298" s="448"/>
      <c r="W298" s="448"/>
      <c r="X298" s="448"/>
      <c r="Y298" s="448"/>
      <c r="Z298" s="448"/>
      <c r="AA298" s="448"/>
      <c r="AB298" s="448"/>
      <c r="AC298" s="448"/>
      <c r="AD298" s="448"/>
    </row>
    <row r="299" ht="12.75" customHeight="1">
      <c r="A299" s="448"/>
      <c r="B299" s="448"/>
      <c r="C299" s="448"/>
      <c r="D299" s="448"/>
      <c r="E299" s="448"/>
      <c r="F299" s="448"/>
      <c r="G299" s="448"/>
      <c r="H299" s="448"/>
      <c r="I299" s="448"/>
      <c r="J299" s="448"/>
      <c r="K299" s="448"/>
      <c r="L299" s="448"/>
      <c r="M299" s="448"/>
      <c r="N299" s="448"/>
      <c r="O299" s="448"/>
      <c r="P299" s="448"/>
      <c r="Q299" s="448"/>
      <c r="R299" s="448"/>
      <c r="S299" s="448"/>
      <c r="T299" s="448"/>
      <c r="U299" s="448"/>
      <c r="V299" s="448"/>
      <c r="W299" s="448"/>
      <c r="X299" s="448"/>
      <c r="Y299" s="448"/>
      <c r="Z299" s="448"/>
      <c r="AA299" s="448"/>
      <c r="AB299" s="448"/>
      <c r="AC299" s="448"/>
      <c r="AD299" s="448"/>
    </row>
    <row r="300" ht="12.75" customHeight="1">
      <c r="A300" s="448"/>
      <c r="B300" s="448"/>
      <c r="C300" s="448"/>
      <c r="D300" s="448"/>
      <c r="E300" s="448"/>
      <c r="F300" s="448"/>
      <c r="G300" s="448"/>
      <c r="H300" s="448"/>
      <c r="I300" s="448"/>
      <c r="J300" s="448"/>
      <c r="K300" s="448"/>
      <c r="L300" s="448"/>
      <c r="M300" s="448"/>
      <c r="N300" s="448"/>
      <c r="O300" s="448"/>
      <c r="P300" s="448"/>
      <c r="Q300" s="448"/>
      <c r="R300" s="448"/>
      <c r="S300" s="448"/>
      <c r="T300" s="448"/>
      <c r="U300" s="448"/>
      <c r="V300" s="448"/>
      <c r="W300" s="448"/>
      <c r="X300" s="448"/>
      <c r="Y300" s="448"/>
      <c r="Z300" s="448"/>
      <c r="AA300" s="448"/>
      <c r="AB300" s="448"/>
      <c r="AC300" s="448"/>
      <c r="AD300" s="448"/>
    </row>
    <row r="301" ht="12.75" customHeight="1">
      <c r="A301" s="448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448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</row>
    <row r="302" ht="12.75" customHeight="1">
      <c r="A302" s="448"/>
      <c r="B302" s="448"/>
      <c r="C302" s="448"/>
      <c r="D302" s="448"/>
      <c r="E302" s="448"/>
      <c r="F302" s="448"/>
      <c r="G302" s="448"/>
      <c r="H302" s="448"/>
      <c r="I302" s="448"/>
      <c r="J302" s="448"/>
      <c r="K302" s="448"/>
      <c r="L302" s="448"/>
      <c r="M302" s="448"/>
      <c r="N302" s="448"/>
      <c r="O302" s="448"/>
      <c r="P302" s="448"/>
      <c r="Q302" s="448"/>
      <c r="R302" s="448"/>
      <c r="S302" s="448"/>
      <c r="T302" s="448"/>
      <c r="U302" s="448"/>
      <c r="V302" s="448"/>
      <c r="W302" s="448"/>
      <c r="X302" s="448"/>
      <c r="Y302" s="448"/>
      <c r="Z302" s="448"/>
      <c r="AA302" s="448"/>
      <c r="AB302" s="448"/>
      <c r="AC302" s="448"/>
      <c r="AD302" s="448"/>
    </row>
    <row r="303" ht="12.75" customHeight="1">
      <c r="A303" s="448"/>
      <c r="B303" s="448"/>
      <c r="C303" s="448"/>
      <c r="D303" s="448"/>
      <c r="E303" s="448"/>
      <c r="F303" s="448"/>
      <c r="G303" s="448"/>
      <c r="H303" s="448"/>
      <c r="I303" s="448"/>
      <c r="J303" s="448"/>
      <c r="K303" s="448"/>
      <c r="L303" s="448"/>
      <c r="M303" s="448"/>
      <c r="N303" s="448"/>
      <c r="O303" s="448"/>
      <c r="P303" s="448"/>
      <c r="Q303" s="448"/>
      <c r="R303" s="448"/>
      <c r="S303" s="448"/>
      <c r="T303" s="448"/>
      <c r="U303" s="448"/>
      <c r="V303" s="448"/>
      <c r="W303" s="448"/>
      <c r="X303" s="448"/>
      <c r="Y303" s="448"/>
      <c r="Z303" s="448"/>
      <c r="AA303" s="448"/>
      <c r="AB303" s="448"/>
      <c r="AC303" s="448"/>
      <c r="AD303" s="448"/>
    </row>
    <row r="304" ht="12.75" customHeight="1">
      <c r="A304" s="448"/>
      <c r="B304" s="448"/>
      <c r="C304" s="448"/>
      <c r="D304" s="448"/>
      <c r="E304" s="448"/>
      <c r="F304" s="448"/>
      <c r="G304" s="448"/>
      <c r="H304" s="448"/>
      <c r="I304" s="448"/>
      <c r="J304" s="448"/>
      <c r="K304" s="448"/>
      <c r="L304" s="448"/>
      <c r="M304" s="448"/>
      <c r="N304" s="448"/>
      <c r="O304" s="448"/>
      <c r="P304" s="448"/>
      <c r="Q304" s="448"/>
      <c r="R304" s="448"/>
      <c r="S304" s="448"/>
      <c r="T304" s="448"/>
      <c r="U304" s="448"/>
      <c r="V304" s="448"/>
      <c r="W304" s="448"/>
      <c r="X304" s="448"/>
      <c r="Y304" s="448"/>
      <c r="Z304" s="448"/>
      <c r="AA304" s="448"/>
      <c r="AB304" s="448"/>
      <c r="AC304" s="448"/>
      <c r="AD304" s="448"/>
    </row>
    <row r="305" ht="12.75" customHeight="1">
      <c r="A305" s="448"/>
      <c r="B305" s="448"/>
      <c r="C305" s="448"/>
      <c r="D305" s="448"/>
      <c r="E305" s="448"/>
      <c r="F305" s="448"/>
      <c r="G305" s="448"/>
      <c r="H305" s="448"/>
      <c r="I305" s="448"/>
      <c r="J305" s="448"/>
      <c r="K305" s="448"/>
      <c r="L305" s="448"/>
      <c r="M305" s="448"/>
      <c r="N305" s="448"/>
      <c r="O305" s="448"/>
      <c r="P305" s="448"/>
      <c r="Q305" s="448"/>
      <c r="R305" s="448"/>
      <c r="S305" s="448"/>
      <c r="T305" s="448"/>
      <c r="U305" s="448"/>
      <c r="V305" s="448"/>
      <c r="W305" s="448"/>
      <c r="X305" s="448"/>
      <c r="Y305" s="448"/>
      <c r="Z305" s="448"/>
      <c r="AA305" s="448"/>
      <c r="AB305" s="448"/>
      <c r="AC305" s="448"/>
      <c r="AD305" s="448"/>
    </row>
    <row r="306" ht="12.75" customHeight="1">
      <c r="A306" s="448"/>
      <c r="B306" s="448"/>
      <c r="C306" s="448"/>
      <c r="D306" s="448"/>
      <c r="E306" s="448"/>
      <c r="F306" s="448"/>
      <c r="G306" s="448"/>
      <c r="H306" s="448"/>
      <c r="I306" s="448"/>
      <c r="J306" s="448"/>
      <c r="K306" s="448"/>
      <c r="L306" s="448"/>
      <c r="M306" s="448"/>
      <c r="N306" s="448"/>
      <c r="O306" s="448"/>
      <c r="P306" s="448"/>
      <c r="Q306" s="448"/>
      <c r="R306" s="448"/>
      <c r="S306" s="448"/>
      <c r="T306" s="448"/>
      <c r="U306" s="448"/>
      <c r="V306" s="448"/>
      <c r="W306" s="448"/>
      <c r="X306" s="448"/>
      <c r="Y306" s="448"/>
      <c r="Z306" s="448"/>
      <c r="AA306" s="448"/>
      <c r="AB306" s="448"/>
      <c r="AC306" s="448"/>
      <c r="AD306" s="448"/>
    </row>
    <row r="307" ht="12.75" customHeight="1">
      <c r="A307" s="448"/>
      <c r="B307" s="448"/>
      <c r="C307" s="448"/>
      <c r="D307" s="448"/>
      <c r="E307" s="448"/>
      <c r="F307" s="448"/>
      <c r="G307" s="448"/>
      <c r="H307" s="448"/>
      <c r="I307" s="448"/>
      <c r="J307" s="448"/>
      <c r="K307" s="448"/>
      <c r="L307" s="448"/>
      <c r="M307" s="448"/>
      <c r="N307" s="448"/>
      <c r="O307" s="448"/>
      <c r="P307" s="448"/>
      <c r="Q307" s="448"/>
      <c r="R307" s="448"/>
      <c r="S307" s="448"/>
      <c r="T307" s="448"/>
      <c r="U307" s="448"/>
      <c r="V307" s="448"/>
      <c r="W307" s="448"/>
      <c r="X307" s="448"/>
      <c r="Y307" s="448"/>
      <c r="Z307" s="448"/>
      <c r="AA307" s="448"/>
      <c r="AB307" s="448"/>
      <c r="AC307" s="448"/>
      <c r="AD307" s="448"/>
    </row>
    <row r="308" ht="12.75" customHeight="1">
      <c r="A308" s="448"/>
      <c r="B308" s="448"/>
      <c r="C308" s="448"/>
      <c r="D308" s="448"/>
      <c r="E308" s="448"/>
      <c r="F308" s="448"/>
      <c r="G308" s="448"/>
      <c r="H308" s="448"/>
      <c r="I308" s="448"/>
      <c r="J308" s="448"/>
      <c r="K308" s="448"/>
      <c r="L308" s="448"/>
      <c r="M308" s="448"/>
      <c r="N308" s="448"/>
      <c r="O308" s="448"/>
      <c r="P308" s="448"/>
      <c r="Q308" s="448"/>
      <c r="R308" s="448"/>
      <c r="S308" s="448"/>
      <c r="T308" s="448"/>
      <c r="U308" s="448"/>
      <c r="V308" s="448"/>
      <c r="W308" s="448"/>
      <c r="X308" s="448"/>
      <c r="Y308" s="448"/>
      <c r="Z308" s="448"/>
      <c r="AA308" s="448"/>
      <c r="AB308" s="448"/>
      <c r="AC308" s="448"/>
      <c r="AD308" s="448"/>
    </row>
    <row r="309" ht="12.75" customHeight="1">
      <c r="A309" s="448"/>
      <c r="B309" s="448"/>
      <c r="C309" s="448"/>
      <c r="D309" s="448"/>
      <c r="E309" s="448"/>
      <c r="F309" s="448"/>
      <c r="G309" s="448"/>
      <c r="H309" s="448"/>
      <c r="I309" s="448"/>
      <c r="J309" s="448"/>
      <c r="K309" s="448"/>
      <c r="L309" s="448"/>
      <c r="M309" s="448"/>
      <c r="N309" s="448"/>
      <c r="O309" s="448"/>
      <c r="P309" s="448"/>
      <c r="Q309" s="448"/>
      <c r="R309" s="448"/>
      <c r="S309" s="448"/>
      <c r="T309" s="448"/>
      <c r="U309" s="448"/>
      <c r="V309" s="448"/>
      <c r="W309" s="448"/>
      <c r="X309" s="448"/>
      <c r="Y309" s="448"/>
      <c r="Z309" s="448"/>
      <c r="AA309" s="448"/>
      <c r="AB309" s="448"/>
      <c r="AC309" s="448"/>
      <c r="AD309" s="448"/>
    </row>
    <row r="310" ht="12.75" customHeight="1">
      <c r="A310" s="448"/>
      <c r="B310" s="448"/>
      <c r="C310" s="448"/>
      <c r="D310" s="448"/>
      <c r="E310" s="448"/>
      <c r="F310" s="448"/>
      <c r="G310" s="448"/>
      <c r="H310" s="448"/>
      <c r="I310" s="448"/>
      <c r="J310" s="448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  <c r="W310" s="448"/>
      <c r="X310" s="448"/>
      <c r="Y310" s="448"/>
      <c r="Z310" s="448"/>
      <c r="AA310" s="448"/>
      <c r="AB310" s="448"/>
      <c r="AC310" s="448"/>
      <c r="AD310" s="448"/>
    </row>
    <row r="311" ht="12.75" customHeight="1">
      <c r="A311" s="448"/>
      <c r="B311" s="448"/>
      <c r="C311" s="448"/>
      <c r="D311" s="448"/>
      <c r="E311" s="448"/>
      <c r="F311" s="448"/>
      <c r="G311" s="448"/>
      <c r="H311" s="448"/>
      <c r="I311" s="448"/>
      <c r="J311" s="448"/>
      <c r="K311" s="448"/>
      <c r="L311" s="448"/>
      <c r="M311" s="448"/>
      <c r="N311" s="448"/>
      <c r="O311" s="448"/>
      <c r="P311" s="448"/>
      <c r="Q311" s="448"/>
      <c r="R311" s="448"/>
      <c r="S311" s="448"/>
      <c r="T311" s="448"/>
      <c r="U311" s="448"/>
      <c r="V311" s="448"/>
      <c r="W311" s="448"/>
      <c r="X311" s="448"/>
      <c r="Y311" s="448"/>
      <c r="Z311" s="448"/>
      <c r="AA311" s="448"/>
      <c r="AB311" s="448"/>
      <c r="AC311" s="448"/>
      <c r="AD311" s="448"/>
    </row>
    <row r="312" ht="12.75" customHeight="1">
      <c r="A312" s="448"/>
      <c r="B312" s="448"/>
      <c r="C312" s="448"/>
      <c r="D312" s="448"/>
      <c r="E312" s="448"/>
      <c r="F312" s="448"/>
      <c r="G312" s="448"/>
      <c r="H312" s="448"/>
      <c r="I312" s="448"/>
      <c r="J312" s="448"/>
      <c r="K312" s="448"/>
      <c r="L312" s="448"/>
      <c r="M312" s="448"/>
      <c r="N312" s="448"/>
      <c r="O312" s="448"/>
      <c r="P312" s="448"/>
      <c r="Q312" s="448"/>
      <c r="R312" s="448"/>
      <c r="S312" s="448"/>
      <c r="T312" s="448"/>
      <c r="U312" s="448"/>
      <c r="V312" s="448"/>
      <c r="W312" s="448"/>
      <c r="X312" s="448"/>
      <c r="Y312" s="448"/>
      <c r="Z312" s="448"/>
      <c r="AA312" s="448"/>
      <c r="AB312" s="448"/>
      <c r="AC312" s="448"/>
      <c r="AD312" s="448"/>
    </row>
    <row r="313" ht="12.75" customHeight="1">
      <c r="A313" s="448"/>
      <c r="B313" s="448"/>
      <c r="C313" s="448"/>
      <c r="D313" s="448"/>
      <c r="E313" s="448"/>
      <c r="F313" s="448"/>
      <c r="G313" s="448"/>
      <c r="H313" s="448"/>
      <c r="I313" s="448"/>
      <c r="J313" s="448"/>
      <c r="K313" s="448"/>
      <c r="L313" s="448"/>
      <c r="M313" s="448"/>
      <c r="N313" s="448"/>
      <c r="O313" s="448"/>
      <c r="P313" s="448"/>
      <c r="Q313" s="448"/>
      <c r="R313" s="448"/>
      <c r="S313" s="448"/>
      <c r="T313" s="448"/>
      <c r="U313" s="448"/>
      <c r="V313" s="448"/>
      <c r="W313" s="448"/>
      <c r="X313" s="448"/>
      <c r="Y313" s="448"/>
      <c r="Z313" s="448"/>
      <c r="AA313" s="448"/>
      <c r="AB313" s="448"/>
      <c r="AC313" s="448"/>
      <c r="AD313" s="448"/>
    </row>
    <row r="314" ht="12.75" customHeight="1">
      <c r="A314" s="448"/>
      <c r="B314" s="448"/>
      <c r="C314" s="448"/>
      <c r="D314" s="448"/>
      <c r="E314" s="448"/>
      <c r="F314" s="448"/>
      <c r="G314" s="448"/>
      <c r="H314" s="448"/>
      <c r="I314" s="448"/>
      <c r="J314" s="448"/>
      <c r="K314" s="448"/>
      <c r="L314" s="448"/>
      <c r="M314" s="448"/>
      <c r="N314" s="448"/>
      <c r="O314" s="448"/>
      <c r="P314" s="448"/>
      <c r="Q314" s="448"/>
      <c r="R314" s="448"/>
      <c r="S314" s="448"/>
      <c r="T314" s="448"/>
      <c r="U314" s="448"/>
      <c r="V314" s="448"/>
      <c r="W314" s="448"/>
      <c r="X314" s="448"/>
      <c r="Y314" s="448"/>
      <c r="Z314" s="448"/>
      <c r="AA314" s="448"/>
      <c r="AB314" s="448"/>
      <c r="AC314" s="448"/>
      <c r="AD314" s="448"/>
    </row>
    <row r="315" ht="12.75" customHeight="1">
      <c r="A315" s="448"/>
      <c r="B315" s="448"/>
      <c r="C315" s="448"/>
      <c r="D315" s="448"/>
      <c r="E315" s="448"/>
      <c r="F315" s="448"/>
      <c r="G315" s="448"/>
      <c r="H315" s="448"/>
      <c r="I315" s="448"/>
      <c r="J315" s="448"/>
      <c r="K315" s="448"/>
      <c r="L315" s="448"/>
      <c r="M315" s="448"/>
      <c r="N315" s="448"/>
      <c r="O315" s="448"/>
      <c r="P315" s="448"/>
      <c r="Q315" s="448"/>
      <c r="R315" s="448"/>
      <c r="S315" s="448"/>
      <c r="T315" s="448"/>
      <c r="U315" s="448"/>
      <c r="V315" s="448"/>
      <c r="W315" s="448"/>
      <c r="X315" s="448"/>
      <c r="Y315" s="448"/>
      <c r="Z315" s="448"/>
      <c r="AA315" s="448"/>
      <c r="AB315" s="448"/>
      <c r="AC315" s="448"/>
      <c r="AD315" s="448"/>
    </row>
    <row r="316" ht="12.75" customHeight="1">
      <c r="A316" s="448"/>
      <c r="B316" s="448"/>
      <c r="C316" s="448"/>
      <c r="D316" s="448"/>
      <c r="E316" s="448"/>
      <c r="F316" s="448"/>
      <c r="G316" s="448"/>
      <c r="H316" s="448"/>
      <c r="I316" s="448"/>
      <c r="J316" s="448"/>
      <c r="K316" s="448"/>
      <c r="L316" s="448"/>
      <c r="M316" s="448"/>
      <c r="N316" s="448"/>
      <c r="O316" s="448"/>
      <c r="P316" s="448"/>
      <c r="Q316" s="448"/>
      <c r="R316" s="448"/>
      <c r="S316" s="448"/>
      <c r="T316" s="448"/>
      <c r="U316" s="448"/>
      <c r="V316" s="448"/>
      <c r="W316" s="448"/>
      <c r="X316" s="448"/>
      <c r="Y316" s="448"/>
      <c r="Z316" s="448"/>
      <c r="AA316" s="448"/>
      <c r="AB316" s="448"/>
      <c r="AC316" s="448"/>
      <c r="AD316" s="448"/>
    </row>
    <row r="317" ht="12.75" customHeight="1">
      <c r="A317" s="448"/>
      <c r="B317" s="448"/>
      <c r="C317" s="448"/>
      <c r="D317" s="448"/>
      <c r="E317" s="448"/>
      <c r="F317" s="448"/>
      <c r="G317" s="448"/>
      <c r="H317" s="448"/>
      <c r="I317" s="448"/>
      <c r="J317" s="448"/>
      <c r="K317" s="448"/>
      <c r="L317" s="448"/>
      <c r="M317" s="448"/>
      <c r="N317" s="448"/>
      <c r="O317" s="448"/>
      <c r="P317" s="448"/>
      <c r="Q317" s="448"/>
      <c r="R317" s="448"/>
      <c r="S317" s="448"/>
      <c r="T317" s="448"/>
      <c r="U317" s="448"/>
      <c r="V317" s="448"/>
      <c r="W317" s="448"/>
      <c r="X317" s="448"/>
      <c r="Y317" s="448"/>
      <c r="Z317" s="448"/>
      <c r="AA317" s="448"/>
      <c r="AB317" s="448"/>
      <c r="AC317" s="448"/>
      <c r="AD317" s="448"/>
    </row>
    <row r="318" ht="12.75" customHeight="1">
      <c r="A318" s="448"/>
      <c r="B318" s="448"/>
      <c r="C318" s="448"/>
      <c r="D318" s="448"/>
      <c r="E318" s="448"/>
      <c r="F318" s="448"/>
      <c r="G318" s="448"/>
      <c r="H318" s="448"/>
      <c r="I318" s="448"/>
      <c r="J318" s="448"/>
      <c r="K318" s="448"/>
      <c r="L318" s="448"/>
      <c r="M318" s="448"/>
      <c r="N318" s="448"/>
      <c r="O318" s="448"/>
      <c r="P318" s="448"/>
      <c r="Q318" s="448"/>
      <c r="R318" s="448"/>
      <c r="S318" s="448"/>
      <c r="T318" s="448"/>
      <c r="U318" s="448"/>
      <c r="V318" s="448"/>
      <c r="W318" s="448"/>
      <c r="X318" s="448"/>
      <c r="Y318" s="448"/>
      <c r="Z318" s="448"/>
      <c r="AA318" s="448"/>
      <c r="AB318" s="448"/>
      <c r="AC318" s="448"/>
      <c r="AD318" s="448"/>
    </row>
    <row r="319" ht="12.75" customHeight="1">
      <c r="A319" s="448"/>
      <c r="B319" s="448"/>
      <c r="C319" s="448"/>
      <c r="D319" s="448"/>
      <c r="E319" s="448"/>
      <c r="F319" s="448"/>
      <c r="G319" s="448"/>
      <c r="H319" s="448"/>
      <c r="I319" s="448"/>
      <c r="J319" s="448"/>
      <c r="K319" s="448"/>
      <c r="L319" s="448"/>
      <c r="M319" s="448"/>
      <c r="N319" s="448"/>
      <c r="O319" s="448"/>
      <c r="P319" s="448"/>
      <c r="Q319" s="448"/>
      <c r="R319" s="448"/>
      <c r="S319" s="448"/>
      <c r="T319" s="448"/>
      <c r="U319" s="448"/>
      <c r="V319" s="448"/>
      <c r="W319" s="448"/>
      <c r="X319" s="448"/>
      <c r="Y319" s="448"/>
      <c r="Z319" s="448"/>
      <c r="AA319" s="448"/>
      <c r="AB319" s="448"/>
      <c r="AC319" s="448"/>
      <c r="AD319" s="448"/>
    </row>
    <row r="320" ht="12.75" customHeight="1">
      <c r="A320" s="448"/>
      <c r="B320" s="448"/>
      <c r="C320" s="448"/>
      <c r="D320" s="448"/>
      <c r="E320" s="448"/>
      <c r="F320" s="448"/>
      <c r="G320" s="448"/>
      <c r="H320" s="448"/>
      <c r="I320" s="448"/>
      <c r="J320" s="448"/>
      <c r="K320" s="448"/>
      <c r="L320" s="448"/>
      <c r="M320" s="448"/>
      <c r="N320" s="448"/>
      <c r="O320" s="448"/>
      <c r="P320" s="448"/>
      <c r="Q320" s="448"/>
      <c r="R320" s="448"/>
      <c r="S320" s="448"/>
      <c r="T320" s="448"/>
      <c r="U320" s="448"/>
      <c r="V320" s="448"/>
      <c r="W320" s="448"/>
      <c r="X320" s="448"/>
      <c r="Y320" s="448"/>
      <c r="Z320" s="448"/>
      <c r="AA320" s="448"/>
      <c r="AB320" s="448"/>
      <c r="AC320" s="448"/>
      <c r="AD320" s="448"/>
    </row>
    <row r="321" ht="12.75" customHeight="1">
      <c r="A321" s="448"/>
      <c r="B321" s="448"/>
      <c r="C321" s="448"/>
      <c r="D321" s="448"/>
      <c r="E321" s="448"/>
      <c r="F321" s="448"/>
      <c r="G321" s="448"/>
      <c r="H321" s="448"/>
      <c r="I321" s="448"/>
      <c r="J321" s="448"/>
      <c r="K321" s="448"/>
      <c r="L321" s="448"/>
      <c r="M321" s="448"/>
      <c r="N321" s="448"/>
      <c r="O321" s="448"/>
      <c r="P321" s="448"/>
      <c r="Q321" s="448"/>
      <c r="R321" s="448"/>
      <c r="S321" s="448"/>
      <c r="T321" s="448"/>
      <c r="U321" s="448"/>
      <c r="V321" s="448"/>
      <c r="W321" s="448"/>
      <c r="X321" s="448"/>
      <c r="Y321" s="448"/>
      <c r="Z321" s="448"/>
      <c r="AA321" s="448"/>
      <c r="AB321" s="448"/>
      <c r="AC321" s="448"/>
      <c r="AD321" s="448"/>
    </row>
    <row r="322" ht="12.75" customHeight="1">
      <c r="A322" s="448"/>
      <c r="B322" s="448"/>
      <c r="C322" s="448"/>
      <c r="D322" s="448"/>
      <c r="E322" s="448"/>
      <c r="F322" s="448"/>
      <c r="G322" s="448"/>
      <c r="H322" s="448"/>
      <c r="I322" s="448"/>
      <c r="J322" s="448"/>
      <c r="K322" s="448"/>
      <c r="L322" s="448"/>
      <c r="M322" s="448"/>
      <c r="N322" s="448"/>
      <c r="O322" s="448"/>
      <c r="P322" s="448"/>
      <c r="Q322" s="448"/>
      <c r="R322" s="448"/>
      <c r="S322" s="448"/>
      <c r="T322" s="448"/>
      <c r="U322" s="448"/>
      <c r="V322" s="448"/>
      <c r="W322" s="448"/>
      <c r="X322" s="448"/>
      <c r="Y322" s="448"/>
      <c r="Z322" s="448"/>
      <c r="AA322" s="448"/>
      <c r="AB322" s="448"/>
      <c r="AC322" s="448"/>
      <c r="AD322" s="448"/>
    </row>
    <row r="323" ht="12.75" customHeight="1">
      <c r="A323" s="448"/>
      <c r="B323" s="448"/>
      <c r="C323" s="448"/>
      <c r="D323" s="448"/>
      <c r="E323" s="448"/>
      <c r="F323" s="448"/>
      <c r="G323" s="448"/>
      <c r="H323" s="448"/>
      <c r="I323" s="448"/>
      <c r="J323" s="448"/>
      <c r="K323" s="448"/>
      <c r="L323" s="448"/>
      <c r="M323" s="448"/>
      <c r="N323" s="448"/>
      <c r="O323" s="448"/>
      <c r="P323" s="448"/>
      <c r="Q323" s="448"/>
      <c r="R323" s="448"/>
      <c r="S323" s="448"/>
      <c r="T323" s="448"/>
      <c r="U323" s="448"/>
      <c r="V323" s="448"/>
      <c r="W323" s="448"/>
      <c r="X323" s="448"/>
      <c r="Y323" s="448"/>
      <c r="Z323" s="448"/>
      <c r="AA323" s="448"/>
      <c r="AB323" s="448"/>
      <c r="AC323" s="448"/>
      <c r="AD323" s="448"/>
    </row>
    <row r="324" ht="12.75" customHeight="1">
      <c r="A324" s="448"/>
      <c r="B324" s="448"/>
      <c r="C324" s="448"/>
      <c r="D324" s="448"/>
      <c r="E324" s="448"/>
      <c r="F324" s="448"/>
      <c r="G324" s="448"/>
      <c r="H324" s="448"/>
      <c r="I324" s="448"/>
      <c r="J324" s="448"/>
      <c r="K324" s="448"/>
      <c r="L324" s="448"/>
      <c r="M324" s="448"/>
      <c r="N324" s="448"/>
      <c r="O324" s="448"/>
      <c r="P324" s="448"/>
      <c r="Q324" s="448"/>
      <c r="R324" s="448"/>
      <c r="S324" s="448"/>
      <c r="T324" s="448"/>
      <c r="U324" s="448"/>
      <c r="V324" s="448"/>
      <c r="W324" s="448"/>
      <c r="X324" s="448"/>
      <c r="Y324" s="448"/>
      <c r="Z324" s="448"/>
      <c r="AA324" s="448"/>
      <c r="AB324" s="448"/>
      <c r="AC324" s="448"/>
      <c r="AD324" s="448"/>
    </row>
    <row r="325" ht="12.75" customHeight="1">
      <c r="A325" s="448"/>
      <c r="B325" s="448"/>
      <c r="C325" s="448"/>
      <c r="D325" s="448"/>
      <c r="E325" s="448"/>
      <c r="F325" s="448"/>
      <c r="G325" s="448"/>
      <c r="H325" s="448"/>
      <c r="I325" s="448"/>
      <c r="J325" s="448"/>
      <c r="K325" s="448"/>
      <c r="L325" s="448"/>
      <c r="M325" s="448"/>
      <c r="N325" s="448"/>
      <c r="O325" s="448"/>
      <c r="P325" s="448"/>
      <c r="Q325" s="448"/>
      <c r="R325" s="448"/>
      <c r="S325" s="448"/>
      <c r="T325" s="448"/>
      <c r="U325" s="448"/>
      <c r="V325" s="448"/>
      <c r="W325" s="448"/>
      <c r="X325" s="448"/>
      <c r="Y325" s="448"/>
      <c r="Z325" s="448"/>
      <c r="AA325" s="448"/>
      <c r="AB325" s="448"/>
      <c r="AC325" s="448"/>
      <c r="AD325" s="448"/>
    </row>
    <row r="326" ht="12.75" customHeight="1">
      <c r="A326" s="448"/>
      <c r="B326" s="448"/>
      <c r="C326" s="448"/>
      <c r="D326" s="448"/>
      <c r="E326" s="448"/>
      <c r="F326" s="448"/>
      <c r="G326" s="448"/>
      <c r="H326" s="448"/>
      <c r="I326" s="448"/>
      <c r="J326" s="448"/>
      <c r="K326" s="448"/>
      <c r="L326" s="448"/>
      <c r="M326" s="448"/>
      <c r="N326" s="448"/>
      <c r="O326" s="448"/>
      <c r="P326" s="448"/>
      <c r="Q326" s="448"/>
      <c r="R326" s="448"/>
      <c r="S326" s="448"/>
      <c r="T326" s="448"/>
      <c r="U326" s="448"/>
      <c r="V326" s="448"/>
      <c r="W326" s="448"/>
      <c r="X326" s="448"/>
      <c r="Y326" s="448"/>
      <c r="Z326" s="448"/>
      <c r="AA326" s="448"/>
      <c r="AB326" s="448"/>
      <c r="AC326" s="448"/>
      <c r="AD326" s="448"/>
    </row>
    <row r="327" ht="12.75" customHeight="1">
      <c r="A327" s="448"/>
      <c r="B327" s="448"/>
      <c r="C327" s="448"/>
      <c r="D327" s="448"/>
      <c r="E327" s="448"/>
      <c r="F327" s="448"/>
      <c r="G327" s="448"/>
      <c r="H327" s="448"/>
      <c r="I327" s="448"/>
      <c r="J327" s="448"/>
      <c r="K327" s="448"/>
      <c r="L327" s="448"/>
      <c r="M327" s="448"/>
      <c r="N327" s="448"/>
      <c r="O327" s="448"/>
      <c r="P327" s="448"/>
      <c r="Q327" s="448"/>
      <c r="R327" s="448"/>
      <c r="S327" s="448"/>
      <c r="T327" s="448"/>
      <c r="U327" s="448"/>
      <c r="V327" s="448"/>
      <c r="W327" s="448"/>
      <c r="X327" s="448"/>
      <c r="Y327" s="448"/>
      <c r="Z327" s="448"/>
      <c r="AA327" s="448"/>
      <c r="AB327" s="448"/>
      <c r="AC327" s="448"/>
      <c r="AD327" s="448"/>
    </row>
    <row r="328" ht="12.75" customHeight="1">
      <c r="A328" s="448"/>
      <c r="B328" s="448"/>
      <c r="C328" s="448"/>
      <c r="D328" s="448"/>
      <c r="E328" s="448"/>
      <c r="F328" s="448"/>
      <c r="G328" s="448"/>
      <c r="H328" s="448"/>
      <c r="I328" s="448"/>
      <c r="J328" s="448"/>
      <c r="K328" s="448"/>
      <c r="L328" s="448"/>
      <c r="M328" s="448"/>
      <c r="N328" s="448"/>
      <c r="O328" s="448"/>
      <c r="P328" s="448"/>
      <c r="Q328" s="448"/>
      <c r="R328" s="448"/>
      <c r="S328" s="448"/>
      <c r="T328" s="448"/>
      <c r="U328" s="448"/>
      <c r="V328" s="448"/>
      <c r="W328" s="448"/>
      <c r="X328" s="448"/>
      <c r="Y328" s="448"/>
      <c r="Z328" s="448"/>
      <c r="AA328" s="448"/>
      <c r="AB328" s="448"/>
      <c r="AC328" s="448"/>
      <c r="AD328" s="448"/>
    </row>
    <row r="329" ht="12.75" customHeight="1">
      <c r="A329" s="448"/>
      <c r="B329" s="448"/>
      <c r="C329" s="448"/>
      <c r="D329" s="448"/>
      <c r="E329" s="448"/>
      <c r="F329" s="448"/>
      <c r="G329" s="448"/>
      <c r="H329" s="448"/>
      <c r="I329" s="448"/>
      <c r="J329" s="448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  <c r="W329" s="448"/>
      <c r="X329" s="448"/>
      <c r="Y329" s="448"/>
      <c r="Z329" s="448"/>
      <c r="AA329" s="448"/>
      <c r="AB329" s="448"/>
      <c r="AC329" s="448"/>
      <c r="AD329" s="448"/>
    </row>
    <row r="330" ht="12.75" customHeight="1">
      <c r="A330" s="448"/>
      <c r="B330" s="448"/>
      <c r="C330" s="448"/>
      <c r="D330" s="448"/>
      <c r="E330" s="448"/>
      <c r="F330" s="448"/>
      <c r="G330" s="448"/>
      <c r="H330" s="448"/>
      <c r="I330" s="448"/>
      <c r="J330" s="448"/>
      <c r="K330" s="448"/>
      <c r="L330" s="448"/>
      <c r="M330" s="448"/>
      <c r="N330" s="448"/>
      <c r="O330" s="448"/>
      <c r="P330" s="448"/>
      <c r="Q330" s="448"/>
      <c r="R330" s="448"/>
      <c r="S330" s="448"/>
      <c r="T330" s="448"/>
      <c r="U330" s="448"/>
      <c r="V330" s="448"/>
      <c r="W330" s="448"/>
      <c r="X330" s="448"/>
      <c r="Y330" s="448"/>
      <c r="Z330" s="448"/>
      <c r="AA330" s="448"/>
      <c r="AB330" s="448"/>
      <c r="AC330" s="448"/>
      <c r="AD330" s="448"/>
    </row>
    <row r="331" ht="12.75" customHeight="1">
      <c r="A331" s="448"/>
      <c r="B331" s="448"/>
      <c r="C331" s="448"/>
      <c r="D331" s="448"/>
      <c r="E331" s="448"/>
      <c r="F331" s="448"/>
      <c r="G331" s="448"/>
      <c r="H331" s="448"/>
      <c r="I331" s="448"/>
      <c r="J331" s="448"/>
      <c r="K331" s="448"/>
      <c r="L331" s="448"/>
      <c r="M331" s="448"/>
      <c r="N331" s="448"/>
      <c r="O331" s="448"/>
      <c r="P331" s="448"/>
      <c r="Q331" s="448"/>
      <c r="R331" s="448"/>
      <c r="S331" s="448"/>
      <c r="T331" s="448"/>
      <c r="U331" s="448"/>
      <c r="V331" s="448"/>
      <c r="W331" s="448"/>
      <c r="X331" s="448"/>
      <c r="Y331" s="448"/>
      <c r="Z331" s="448"/>
      <c r="AA331" s="448"/>
      <c r="AB331" s="448"/>
      <c r="AC331" s="448"/>
      <c r="AD331" s="448"/>
    </row>
    <row r="332" ht="12.75" customHeight="1">
      <c r="A332" s="448"/>
      <c r="B332" s="448"/>
      <c r="C332" s="448"/>
      <c r="D332" s="448"/>
      <c r="E332" s="448"/>
      <c r="F332" s="448"/>
      <c r="G332" s="448"/>
      <c r="H332" s="448"/>
      <c r="I332" s="448"/>
      <c r="J332" s="448"/>
      <c r="K332" s="448"/>
      <c r="L332" s="448"/>
      <c r="M332" s="448"/>
      <c r="N332" s="448"/>
      <c r="O332" s="448"/>
      <c r="P332" s="448"/>
      <c r="Q332" s="448"/>
      <c r="R332" s="448"/>
      <c r="S332" s="448"/>
      <c r="T332" s="448"/>
      <c r="U332" s="448"/>
      <c r="V332" s="448"/>
      <c r="W332" s="448"/>
      <c r="X332" s="448"/>
      <c r="Y332" s="448"/>
      <c r="Z332" s="448"/>
      <c r="AA332" s="448"/>
      <c r="AB332" s="448"/>
      <c r="AC332" s="448"/>
      <c r="AD332" s="448"/>
    </row>
    <row r="333" ht="12.75" customHeight="1">
      <c r="A333" s="448"/>
      <c r="B333" s="448"/>
      <c r="C333" s="448"/>
      <c r="D333" s="448"/>
      <c r="E333" s="448"/>
      <c r="F333" s="448"/>
      <c r="G333" s="448"/>
      <c r="H333" s="448"/>
      <c r="I333" s="448"/>
      <c r="J333" s="448"/>
      <c r="K333" s="448"/>
      <c r="L333" s="448"/>
      <c r="M333" s="448"/>
      <c r="N333" s="448"/>
      <c r="O333" s="448"/>
      <c r="P333" s="448"/>
      <c r="Q333" s="448"/>
      <c r="R333" s="448"/>
      <c r="S333" s="448"/>
      <c r="T333" s="448"/>
      <c r="U333" s="448"/>
      <c r="V333" s="448"/>
      <c r="W333" s="448"/>
      <c r="X333" s="448"/>
      <c r="Y333" s="448"/>
      <c r="Z333" s="448"/>
      <c r="AA333" s="448"/>
      <c r="AB333" s="448"/>
      <c r="AC333" s="448"/>
      <c r="AD333" s="448"/>
    </row>
    <row r="334" ht="12.75" customHeight="1">
      <c r="A334" s="448"/>
      <c r="B334" s="448"/>
      <c r="C334" s="448"/>
      <c r="D334" s="448"/>
      <c r="E334" s="448"/>
      <c r="F334" s="448"/>
      <c r="G334" s="448"/>
      <c r="H334" s="448"/>
      <c r="I334" s="448"/>
      <c r="J334" s="448"/>
      <c r="K334" s="448"/>
      <c r="L334" s="448"/>
      <c r="M334" s="448"/>
      <c r="N334" s="448"/>
      <c r="O334" s="448"/>
      <c r="P334" s="448"/>
      <c r="Q334" s="448"/>
      <c r="R334" s="448"/>
      <c r="S334" s="448"/>
      <c r="T334" s="448"/>
      <c r="U334" s="448"/>
      <c r="V334" s="448"/>
      <c r="W334" s="448"/>
      <c r="X334" s="448"/>
      <c r="Y334" s="448"/>
      <c r="Z334" s="448"/>
      <c r="AA334" s="448"/>
      <c r="AB334" s="448"/>
      <c r="AC334" s="448"/>
      <c r="AD334" s="448"/>
    </row>
    <row r="335" ht="12.75" customHeight="1">
      <c r="A335" s="448"/>
      <c r="B335" s="448"/>
      <c r="C335" s="448"/>
      <c r="D335" s="448"/>
      <c r="E335" s="448"/>
      <c r="F335" s="448"/>
      <c r="G335" s="448"/>
      <c r="H335" s="448"/>
      <c r="I335" s="448"/>
      <c r="J335" s="448"/>
      <c r="K335" s="448"/>
      <c r="L335" s="448"/>
      <c r="M335" s="448"/>
      <c r="N335" s="448"/>
      <c r="O335" s="448"/>
      <c r="P335" s="448"/>
      <c r="Q335" s="448"/>
      <c r="R335" s="448"/>
      <c r="S335" s="448"/>
      <c r="T335" s="448"/>
      <c r="U335" s="448"/>
      <c r="V335" s="448"/>
      <c r="W335" s="448"/>
      <c r="X335" s="448"/>
      <c r="Y335" s="448"/>
      <c r="Z335" s="448"/>
      <c r="AA335" s="448"/>
      <c r="AB335" s="448"/>
      <c r="AC335" s="448"/>
      <c r="AD335" s="448"/>
    </row>
    <row r="336" ht="12.75" customHeight="1">
      <c r="A336" s="448"/>
      <c r="B336" s="448"/>
      <c r="C336" s="448"/>
      <c r="D336" s="448"/>
      <c r="E336" s="448"/>
      <c r="F336" s="448"/>
      <c r="G336" s="448"/>
      <c r="H336" s="448"/>
      <c r="I336" s="448"/>
      <c r="J336" s="448"/>
      <c r="K336" s="448"/>
      <c r="L336" s="448"/>
      <c r="M336" s="448"/>
      <c r="N336" s="448"/>
      <c r="O336" s="448"/>
      <c r="P336" s="448"/>
      <c r="Q336" s="448"/>
      <c r="R336" s="448"/>
      <c r="S336" s="448"/>
      <c r="T336" s="448"/>
      <c r="U336" s="448"/>
      <c r="V336" s="448"/>
      <c r="W336" s="448"/>
      <c r="X336" s="448"/>
      <c r="Y336" s="448"/>
      <c r="Z336" s="448"/>
      <c r="AA336" s="448"/>
      <c r="AB336" s="448"/>
      <c r="AC336" s="448"/>
      <c r="AD336" s="448"/>
    </row>
    <row r="337" ht="12.75" customHeight="1">
      <c r="A337" s="448"/>
      <c r="B337" s="448"/>
      <c r="C337" s="448"/>
      <c r="D337" s="448"/>
      <c r="E337" s="448"/>
      <c r="F337" s="448"/>
      <c r="G337" s="448"/>
      <c r="H337" s="448"/>
      <c r="I337" s="448"/>
      <c r="J337" s="448"/>
      <c r="K337" s="448"/>
      <c r="L337" s="448"/>
      <c r="M337" s="448"/>
      <c r="N337" s="448"/>
      <c r="O337" s="448"/>
      <c r="P337" s="448"/>
      <c r="Q337" s="448"/>
      <c r="R337" s="448"/>
      <c r="S337" s="448"/>
      <c r="T337" s="448"/>
      <c r="U337" s="448"/>
      <c r="V337" s="448"/>
      <c r="W337" s="448"/>
      <c r="X337" s="448"/>
      <c r="Y337" s="448"/>
      <c r="Z337" s="448"/>
      <c r="AA337" s="448"/>
      <c r="AB337" s="448"/>
      <c r="AC337" s="448"/>
      <c r="AD337" s="448"/>
    </row>
    <row r="338" ht="12.75" customHeight="1">
      <c r="A338" s="448"/>
      <c r="B338" s="448"/>
      <c r="C338" s="448"/>
      <c r="D338" s="448"/>
      <c r="E338" s="448"/>
      <c r="F338" s="448"/>
      <c r="G338" s="448"/>
      <c r="H338" s="448"/>
      <c r="I338" s="448"/>
      <c r="J338" s="448"/>
      <c r="K338" s="448"/>
      <c r="L338" s="448"/>
      <c r="M338" s="448"/>
      <c r="N338" s="448"/>
      <c r="O338" s="448"/>
      <c r="P338" s="448"/>
      <c r="Q338" s="448"/>
      <c r="R338" s="448"/>
      <c r="S338" s="448"/>
      <c r="T338" s="448"/>
      <c r="U338" s="448"/>
      <c r="V338" s="448"/>
      <c r="W338" s="448"/>
      <c r="X338" s="448"/>
      <c r="Y338" s="448"/>
      <c r="Z338" s="448"/>
      <c r="AA338" s="448"/>
      <c r="AB338" s="448"/>
      <c r="AC338" s="448"/>
      <c r="AD338" s="448"/>
    </row>
    <row r="339" ht="12.75" customHeight="1">
      <c r="A339" s="448"/>
      <c r="B339" s="448"/>
      <c r="C339" s="448"/>
      <c r="D339" s="448"/>
      <c r="E339" s="448"/>
      <c r="F339" s="448"/>
      <c r="G339" s="448"/>
      <c r="H339" s="448"/>
      <c r="I339" s="448"/>
      <c r="J339" s="448"/>
      <c r="K339" s="448"/>
      <c r="L339" s="448"/>
      <c r="M339" s="448"/>
      <c r="N339" s="448"/>
      <c r="O339" s="448"/>
      <c r="P339" s="448"/>
      <c r="Q339" s="448"/>
      <c r="R339" s="448"/>
      <c r="S339" s="448"/>
      <c r="T339" s="448"/>
      <c r="U339" s="448"/>
      <c r="V339" s="448"/>
      <c r="W339" s="448"/>
      <c r="X339" s="448"/>
      <c r="Y339" s="448"/>
      <c r="Z339" s="448"/>
      <c r="AA339" s="448"/>
      <c r="AB339" s="448"/>
      <c r="AC339" s="448"/>
      <c r="AD339" s="448"/>
    </row>
    <row r="340" ht="12.75" customHeight="1">
      <c r="A340" s="448"/>
      <c r="B340" s="448"/>
      <c r="C340" s="448"/>
      <c r="D340" s="448"/>
      <c r="E340" s="448"/>
      <c r="F340" s="448"/>
      <c r="G340" s="448"/>
      <c r="H340" s="448"/>
      <c r="I340" s="448"/>
      <c r="J340" s="448"/>
      <c r="K340" s="448"/>
      <c r="L340" s="448"/>
      <c r="M340" s="448"/>
      <c r="N340" s="448"/>
      <c r="O340" s="448"/>
      <c r="P340" s="448"/>
      <c r="Q340" s="448"/>
      <c r="R340" s="448"/>
      <c r="S340" s="448"/>
      <c r="T340" s="448"/>
      <c r="U340" s="448"/>
      <c r="V340" s="448"/>
      <c r="W340" s="448"/>
      <c r="X340" s="448"/>
      <c r="Y340" s="448"/>
      <c r="Z340" s="448"/>
      <c r="AA340" s="448"/>
      <c r="AB340" s="448"/>
      <c r="AC340" s="448"/>
      <c r="AD340" s="448"/>
    </row>
    <row r="341" ht="12.75" customHeight="1">
      <c r="A341" s="448"/>
      <c r="B341" s="448"/>
      <c r="C341" s="448"/>
      <c r="D341" s="448"/>
      <c r="E341" s="448"/>
      <c r="F341" s="448"/>
      <c r="G341" s="448"/>
      <c r="H341" s="448"/>
      <c r="I341" s="448"/>
      <c r="J341" s="448"/>
      <c r="K341" s="448"/>
      <c r="L341" s="448"/>
      <c r="M341" s="448"/>
      <c r="N341" s="448"/>
      <c r="O341" s="448"/>
      <c r="P341" s="448"/>
      <c r="Q341" s="448"/>
      <c r="R341" s="448"/>
      <c r="S341" s="448"/>
      <c r="T341" s="448"/>
      <c r="U341" s="448"/>
      <c r="V341" s="448"/>
      <c r="W341" s="448"/>
      <c r="X341" s="448"/>
      <c r="Y341" s="448"/>
      <c r="Z341" s="448"/>
      <c r="AA341" s="448"/>
      <c r="AB341" s="448"/>
      <c r="AC341" s="448"/>
      <c r="AD341" s="448"/>
    </row>
    <row r="342" ht="12.75" customHeight="1">
      <c r="A342" s="448"/>
      <c r="B342" s="448"/>
      <c r="C342" s="448"/>
      <c r="D342" s="448"/>
      <c r="E342" s="448"/>
      <c r="F342" s="448"/>
      <c r="G342" s="448"/>
      <c r="H342" s="448"/>
      <c r="I342" s="448"/>
      <c r="J342" s="448"/>
      <c r="K342" s="448"/>
      <c r="L342" s="448"/>
      <c r="M342" s="448"/>
      <c r="N342" s="448"/>
      <c r="O342" s="448"/>
      <c r="P342" s="448"/>
      <c r="Q342" s="448"/>
      <c r="R342" s="448"/>
      <c r="S342" s="448"/>
      <c r="T342" s="448"/>
      <c r="U342" s="448"/>
      <c r="V342" s="448"/>
      <c r="W342" s="448"/>
      <c r="X342" s="448"/>
      <c r="Y342" s="448"/>
      <c r="Z342" s="448"/>
      <c r="AA342" s="448"/>
      <c r="AB342" s="448"/>
      <c r="AC342" s="448"/>
      <c r="AD342" s="448"/>
    </row>
    <row r="343" ht="12.75" customHeight="1">
      <c r="A343" s="448"/>
      <c r="B343" s="448"/>
      <c r="C343" s="448"/>
      <c r="D343" s="448"/>
      <c r="E343" s="448"/>
      <c r="F343" s="448"/>
      <c r="G343" s="448"/>
      <c r="H343" s="448"/>
      <c r="I343" s="448"/>
      <c r="J343" s="448"/>
      <c r="K343" s="448"/>
      <c r="L343" s="448"/>
      <c r="M343" s="448"/>
      <c r="N343" s="448"/>
      <c r="O343" s="448"/>
      <c r="P343" s="448"/>
      <c r="Q343" s="448"/>
      <c r="R343" s="448"/>
      <c r="S343" s="448"/>
      <c r="T343" s="448"/>
      <c r="U343" s="448"/>
      <c r="V343" s="448"/>
      <c r="W343" s="448"/>
      <c r="X343" s="448"/>
      <c r="Y343" s="448"/>
      <c r="Z343" s="448"/>
      <c r="AA343" s="448"/>
      <c r="AB343" s="448"/>
      <c r="AC343" s="448"/>
      <c r="AD343" s="448"/>
    </row>
    <row r="344" ht="12.75" customHeight="1">
      <c r="A344" s="448"/>
      <c r="B344" s="448"/>
      <c r="C344" s="448"/>
      <c r="D344" s="448"/>
      <c r="E344" s="448"/>
      <c r="F344" s="448"/>
      <c r="G344" s="448"/>
      <c r="H344" s="448"/>
      <c r="I344" s="448"/>
      <c r="J344" s="448"/>
      <c r="K344" s="448"/>
      <c r="L344" s="448"/>
      <c r="M344" s="448"/>
      <c r="N344" s="448"/>
      <c r="O344" s="448"/>
      <c r="P344" s="448"/>
      <c r="Q344" s="448"/>
      <c r="R344" s="448"/>
      <c r="S344" s="448"/>
      <c r="T344" s="448"/>
      <c r="U344" s="448"/>
      <c r="V344" s="448"/>
      <c r="W344" s="448"/>
      <c r="X344" s="448"/>
      <c r="Y344" s="448"/>
      <c r="Z344" s="448"/>
      <c r="AA344" s="448"/>
      <c r="AB344" s="448"/>
      <c r="AC344" s="448"/>
      <c r="AD344" s="448"/>
    </row>
    <row r="345" ht="12.75" customHeight="1">
      <c r="A345" s="448"/>
      <c r="B345" s="448"/>
      <c r="C345" s="448"/>
      <c r="D345" s="448"/>
      <c r="E345" s="448"/>
      <c r="F345" s="448"/>
      <c r="G345" s="448"/>
      <c r="H345" s="448"/>
      <c r="I345" s="448"/>
      <c r="J345" s="448"/>
      <c r="K345" s="448"/>
      <c r="L345" s="448"/>
      <c r="M345" s="448"/>
      <c r="N345" s="448"/>
      <c r="O345" s="448"/>
      <c r="P345" s="448"/>
      <c r="Q345" s="448"/>
      <c r="R345" s="448"/>
      <c r="S345" s="448"/>
      <c r="T345" s="448"/>
      <c r="U345" s="448"/>
      <c r="V345" s="448"/>
      <c r="W345" s="448"/>
      <c r="X345" s="448"/>
      <c r="Y345" s="448"/>
      <c r="Z345" s="448"/>
      <c r="AA345" s="448"/>
      <c r="AB345" s="448"/>
      <c r="AC345" s="448"/>
      <c r="AD345" s="448"/>
    </row>
    <row r="346" ht="12.75" customHeight="1">
      <c r="A346" s="448"/>
      <c r="B346" s="448"/>
      <c r="C346" s="448"/>
      <c r="D346" s="448"/>
      <c r="E346" s="448"/>
      <c r="F346" s="448"/>
      <c r="G346" s="448"/>
      <c r="H346" s="448"/>
      <c r="I346" s="448"/>
      <c r="J346" s="448"/>
      <c r="K346" s="448"/>
      <c r="L346" s="448"/>
      <c r="M346" s="448"/>
      <c r="N346" s="448"/>
      <c r="O346" s="448"/>
      <c r="P346" s="448"/>
      <c r="Q346" s="448"/>
      <c r="R346" s="448"/>
      <c r="S346" s="448"/>
      <c r="T346" s="448"/>
      <c r="U346" s="448"/>
      <c r="V346" s="448"/>
      <c r="W346" s="448"/>
      <c r="X346" s="448"/>
      <c r="Y346" s="448"/>
      <c r="Z346" s="448"/>
      <c r="AA346" s="448"/>
      <c r="AB346" s="448"/>
      <c r="AC346" s="448"/>
      <c r="AD346" s="448"/>
    </row>
    <row r="347" ht="12.75" customHeight="1">
      <c r="A347" s="448"/>
      <c r="B347" s="448"/>
      <c r="C347" s="448"/>
      <c r="D347" s="448"/>
      <c r="E347" s="448"/>
      <c r="F347" s="448"/>
      <c r="G347" s="448"/>
      <c r="H347" s="448"/>
      <c r="I347" s="448"/>
      <c r="J347" s="448"/>
      <c r="K347" s="448"/>
      <c r="L347" s="448"/>
      <c r="M347" s="448"/>
      <c r="N347" s="448"/>
      <c r="O347" s="448"/>
      <c r="P347" s="448"/>
      <c r="Q347" s="448"/>
      <c r="R347" s="448"/>
      <c r="S347" s="448"/>
      <c r="T347" s="448"/>
      <c r="U347" s="448"/>
      <c r="V347" s="448"/>
      <c r="W347" s="448"/>
      <c r="X347" s="448"/>
      <c r="Y347" s="448"/>
      <c r="Z347" s="448"/>
      <c r="AA347" s="448"/>
      <c r="AB347" s="448"/>
      <c r="AC347" s="448"/>
      <c r="AD347" s="448"/>
    </row>
    <row r="348" ht="12.75" customHeight="1">
      <c r="A348" s="448"/>
      <c r="B348" s="448"/>
      <c r="C348" s="448"/>
      <c r="D348" s="448"/>
      <c r="E348" s="448"/>
      <c r="F348" s="448"/>
      <c r="G348" s="448"/>
      <c r="H348" s="448"/>
      <c r="I348" s="448"/>
      <c r="J348" s="448"/>
      <c r="K348" s="448"/>
      <c r="L348" s="448"/>
      <c r="M348" s="448"/>
      <c r="N348" s="448"/>
      <c r="O348" s="448"/>
      <c r="P348" s="448"/>
      <c r="Q348" s="448"/>
      <c r="R348" s="448"/>
      <c r="S348" s="448"/>
      <c r="T348" s="448"/>
      <c r="U348" s="448"/>
      <c r="V348" s="448"/>
      <c r="W348" s="448"/>
      <c r="X348" s="448"/>
      <c r="Y348" s="448"/>
      <c r="Z348" s="448"/>
      <c r="AA348" s="448"/>
      <c r="AB348" s="448"/>
      <c r="AC348" s="448"/>
      <c r="AD348" s="448"/>
    </row>
    <row r="349" ht="12.75" customHeight="1">
      <c r="A349" s="448"/>
      <c r="B349" s="448"/>
      <c r="C349" s="448"/>
      <c r="D349" s="448"/>
      <c r="E349" s="448"/>
      <c r="F349" s="448"/>
      <c r="G349" s="448"/>
      <c r="H349" s="448"/>
      <c r="I349" s="448"/>
      <c r="J349" s="448"/>
      <c r="K349" s="448"/>
      <c r="L349" s="448"/>
      <c r="M349" s="448"/>
      <c r="N349" s="448"/>
      <c r="O349" s="448"/>
      <c r="P349" s="448"/>
      <c r="Q349" s="448"/>
      <c r="R349" s="448"/>
      <c r="S349" s="448"/>
      <c r="T349" s="448"/>
      <c r="U349" s="448"/>
      <c r="V349" s="448"/>
      <c r="W349" s="448"/>
      <c r="X349" s="448"/>
      <c r="Y349" s="448"/>
      <c r="Z349" s="448"/>
      <c r="AA349" s="448"/>
      <c r="AB349" s="448"/>
      <c r="AC349" s="448"/>
      <c r="AD349" s="448"/>
    </row>
    <row r="350" ht="12.75" customHeight="1">
      <c r="A350" s="448"/>
      <c r="B350" s="448"/>
      <c r="C350" s="448"/>
      <c r="D350" s="448"/>
      <c r="E350" s="448"/>
      <c r="F350" s="448"/>
      <c r="G350" s="448"/>
      <c r="H350" s="448"/>
      <c r="I350" s="448"/>
      <c r="J350" s="448"/>
      <c r="K350" s="448"/>
      <c r="L350" s="448"/>
      <c r="M350" s="448"/>
      <c r="N350" s="448"/>
      <c r="O350" s="448"/>
      <c r="P350" s="448"/>
      <c r="Q350" s="448"/>
      <c r="R350" s="448"/>
      <c r="S350" s="448"/>
      <c r="T350" s="448"/>
      <c r="U350" s="448"/>
      <c r="V350" s="448"/>
      <c r="W350" s="448"/>
      <c r="X350" s="448"/>
      <c r="Y350" s="448"/>
      <c r="Z350" s="448"/>
      <c r="AA350" s="448"/>
      <c r="AB350" s="448"/>
      <c r="AC350" s="448"/>
      <c r="AD350" s="448"/>
    </row>
    <row r="351" ht="12.75" customHeight="1">
      <c r="A351" s="448"/>
      <c r="B351" s="448"/>
      <c r="C351" s="448"/>
      <c r="D351" s="448"/>
      <c r="E351" s="448"/>
      <c r="F351" s="448"/>
      <c r="G351" s="448"/>
      <c r="H351" s="448"/>
      <c r="I351" s="448"/>
      <c r="J351" s="448"/>
      <c r="K351" s="448"/>
      <c r="L351" s="448"/>
      <c r="M351" s="448"/>
      <c r="N351" s="448"/>
      <c r="O351" s="448"/>
      <c r="P351" s="448"/>
      <c r="Q351" s="448"/>
      <c r="R351" s="448"/>
      <c r="S351" s="448"/>
      <c r="T351" s="448"/>
      <c r="U351" s="448"/>
      <c r="V351" s="448"/>
      <c r="W351" s="448"/>
      <c r="X351" s="448"/>
      <c r="Y351" s="448"/>
      <c r="Z351" s="448"/>
      <c r="AA351" s="448"/>
      <c r="AB351" s="448"/>
      <c r="AC351" s="448"/>
      <c r="AD351" s="448"/>
    </row>
    <row r="352" ht="12.75" customHeight="1">
      <c r="A352" s="448"/>
      <c r="B352" s="448"/>
      <c r="C352" s="448"/>
      <c r="D352" s="448"/>
      <c r="E352" s="448"/>
      <c r="F352" s="448"/>
      <c r="G352" s="448"/>
      <c r="H352" s="448"/>
      <c r="I352" s="448"/>
      <c r="J352" s="448"/>
      <c r="K352" s="448"/>
      <c r="L352" s="448"/>
      <c r="M352" s="448"/>
      <c r="N352" s="448"/>
      <c r="O352" s="448"/>
      <c r="P352" s="448"/>
      <c r="Q352" s="448"/>
      <c r="R352" s="448"/>
      <c r="S352" s="448"/>
      <c r="T352" s="448"/>
      <c r="U352" s="448"/>
      <c r="V352" s="448"/>
      <c r="W352" s="448"/>
      <c r="X352" s="448"/>
      <c r="Y352" s="448"/>
      <c r="Z352" s="448"/>
      <c r="AA352" s="448"/>
      <c r="AB352" s="448"/>
      <c r="AC352" s="448"/>
      <c r="AD352" s="448"/>
    </row>
    <row r="353" ht="12.75" customHeight="1">
      <c r="A353" s="448"/>
      <c r="B353" s="448"/>
      <c r="C353" s="448"/>
      <c r="D353" s="448"/>
      <c r="E353" s="448"/>
      <c r="F353" s="448"/>
      <c r="G353" s="448"/>
      <c r="H353" s="448"/>
      <c r="I353" s="448"/>
      <c r="J353" s="448"/>
      <c r="K353" s="448"/>
      <c r="L353" s="448"/>
      <c r="M353" s="448"/>
      <c r="N353" s="448"/>
      <c r="O353" s="448"/>
      <c r="P353" s="448"/>
      <c r="Q353" s="448"/>
      <c r="R353" s="448"/>
      <c r="S353" s="448"/>
      <c r="T353" s="448"/>
      <c r="U353" s="448"/>
      <c r="V353" s="448"/>
      <c r="W353" s="448"/>
      <c r="X353" s="448"/>
      <c r="Y353" s="448"/>
      <c r="Z353" s="448"/>
      <c r="AA353" s="448"/>
      <c r="AB353" s="448"/>
      <c r="AC353" s="448"/>
      <c r="AD353" s="448"/>
    </row>
    <row r="354" ht="12.75" customHeight="1">
      <c r="A354" s="448"/>
      <c r="B354" s="448"/>
      <c r="C354" s="448"/>
      <c r="D354" s="448"/>
      <c r="E354" s="448"/>
      <c r="F354" s="448"/>
      <c r="G354" s="448"/>
      <c r="H354" s="448"/>
      <c r="I354" s="448"/>
      <c r="J354" s="448"/>
      <c r="K354" s="448"/>
      <c r="L354" s="448"/>
      <c r="M354" s="448"/>
      <c r="N354" s="448"/>
      <c r="O354" s="448"/>
      <c r="P354" s="448"/>
      <c r="Q354" s="448"/>
      <c r="R354" s="448"/>
      <c r="S354" s="448"/>
      <c r="T354" s="448"/>
      <c r="U354" s="448"/>
      <c r="V354" s="448"/>
      <c r="W354" s="448"/>
      <c r="X354" s="448"/>
      <c r="Y354" s="448"/>
      <c r="Z354" s="448"/>
      <c r="AA354" s="448"/>
      <c r="AB354" s="448"/>
      <c r="AC354" s="448"/>
      <c r="AD354" s="448"/>
    </row>
    <row r="355" ht="12.75" customHeight="1">
      <c r="A355" s="448"/>
      <c r="B355" s="448"/>
      <c r="C355" s="448"/>
      <c r="D355" s="448"/>
      <c r="E355" s="448"/>
      <c r="F355" s="448"/>
      <c r="G355" s="448"/>
      <c r="H355" s="448"/>
      <c r="I355" s="448"/>
      <c r="J355" s="448"/>
      <c r="K355" s="448"/>
      <c r="L355" s="448"/>
      <c r="M355" s="448"/>
      <c r="N355" s="448"/>
      <c r="O355" s="448"/>
      <c r="P355" s="448"/>
      <c r="Q355" s="448"/>
      <c r="R355" s="448"/>
      <c r="S355" s="448"/>
      <c r="T355" s="448"/>
      <c r="U355" s="448"/>
      <c r="V355" s="448"/>
      <c r="W355" s="448"/>
      <c r="X355" s="448"/>
      <c r="Y355" s="448"/>
      <c r="Z355" s="448"/>
      <c r="AA355" s="448"/>
      <c r="AB355" s="448"/>
      <c r="AC355" s="448"/>
      <c r="AD355" s="448"/>
    </row>
    <row r="356" ht="12.75" customHeight="1">
      <c r="A356" s="448"/>
      <c r="B356" s="448"/>
      <c r="C356" s="448"/>
      <c r="D356" s="448"/>
      <c r="E356" s="448"/>
      <c r="F356" s="448"/>
      <c r="G356" s="448"/>
      <c r="H356" s="448"/>
      <c r="I356" s="448"/>
      <c r="J356" s="448"/>
      <c r="K356" s="448"/>
      <c r="L356" s="448"/>
      <c r="M356" s="448"/>
      <c r="N356" s="448"/>
      <c r="O356" s="448"/>
      <c r="P356" s="448"/>
      <c r="Q356" s="448"/>
      <c r="R356" s="448"/>
      <c r="S356" s="448"/>
      <c r="T356" s="448"/>
      <c r="U356" s="448"/>
      <c r="V356" s="448"/>
      <c r="W356" s="448"/>
      <c r="X356" s="448"/>
      <c r="Y356" s="448"/>
      <c r="Z356" s="448"/>
      <c r="AA356" s="448"/>
      <c r="AB356" s="448"/>
      <c r="AC356" s="448"/>
      <c r="AD356" s="448"/>
    </row>
    <row r="357" ht="12.75" customHeight="1">
      <c r="A357" s="448"/>
      <c r="B357" s="448"/>
      <c r="C357" s="448"/>
      <c r="D357" s="448"/>
      <c r="E357" s="448"/>
      <c r="F357" s="448"/>
      <c r="G357" s="448"/>
      <c r="H357" s="448"/>
      <c r="I357" s="448"/>
      <c r="J357" s="448"/>
      <c r="K357" s="448"/>
      <c r="L357" s="448"/>
      <c r="M357" s="448"/>
      <c r="N357" s="448"/>
      <c r="O357" s="448"/>
      <c r="P357" s="448"/>
      <c r="Q357" s="448"/>
      <c r="R357" s="448"/>
      <c r="S357" s="448"/>
      <c r="T357" s="448"/>
      <c r="U357" s="448"/>
      <c r="V357" s="448"/>
      <c r="W357" s="448"/>
      <c r="X357" s="448"/>
      <c r="Y357" s="448"/>
      <c r="Z357" s="448"/>
      <c r="AA357" s="448"/>
      <c r="AB357" s="448"/>
      <c r="AC357" s="448"/>
      <c r="AD357" s="448"/>
    </row>
    <row r="358" ht="12.75" customHeight="1">
      <c r="A358" s="448"/>
      <c r="B358" s="448"/>
      <c r="C358" s="448"/>
      <c r="D358" s="448"/>
      <c r="E358" s="448"/>
      <c r="F358" s="448"/>
      <c r="G358" s="448"/>
      <c r="H358" s="448"/>
      <c r="I358" s="448"/>
      <c r="J358" s="448"/>
      <c r="K358" s="448"/>
      <c r="L358" s="448"/>
      <c r="M358" s="448"/>
      <c r="N358" s="448"/>
      <c r="O358" s="448"/>
      <c r="P358" s="448"/>
      <c r="Q358" s="448"/>
      <c r="R358" s="448"/>
      <c r="S358" s="448"/>
      <c r="T358" s="448"/>
      <c r="U358" s="448"/>
      <c r="V358" s="448"/>
      <c r="W358" s="448"/>
      <c r="X358" s="448"/>
      <c r="Y358" s="448"/>
      <c r="Z358" s="448"/>
      <c r="AA358" s="448"/>
      <c r="AB358" s="448"/>
      <c r="AC358" s="448"/>
      <c r="AD358" s="448"/>
    </row>
    <row r="359" ht="12.75" customHeight="1">
      <c r="A359" s="448"/>
      <c r="B359" s="448"/>
      <c r="C359" s="448"/>
      <c r="D359" s="448"/>
      <c r="E359" s="448"/>
      <c r="F359" s="448"/>
      <c r="G359" s="448"/>
      <c r="H359" s="448"/>
      <c r="I359" s="448"/>
      <c r="J359" s="448"/>
      <c r="K359" s="448"/>
      <c r="L359" s="448"/>
      <c r="M359" s="448"/>
      <c r="N359" s="448"/>
      <c r="O359" s="448"/>
      <c r="P359" s="448"/>
      <c r="Q359" s="448"/>
      <c r="R359" s="448"/>
      <c r="S359" s="448"/>
      <c r="T359" s="448"/>
      <c r="U359" s="448"/>
      <c r="V359" s="448"/>
      <c r="W359" s="448"/>
      <c r="X359" s="448"/>
      <c r="Y359" s="448"/>
      <c r="Z359" s="448"/>
      <c r="AA359" s="448"/>
      <c r="AB359" s="448"/>
      <c r="AC359" s="448"/>
      <c r="AD359" s="448"/>
    </row>
    <row r="360" ht="12.75" customHeight="1">
      <c r="A360" s="448"/>
      <c r="B360" s="448"/>
      <c r="C360" s="448"/>
      <c r="D360" s="448"/>
      <c r="E360" s="448"/>
      <c r="F360" s="448"/>
      <c r="G360" s="448"/>
      <c r="H360" s="448"/>
      <c r="I360" s="448"/>
      <c r="J360" s="448"/>
      <c r="K360" s="448"/>
      <c r="L360" s="448"/>
      <c r="M360" s="448"/>
      <c r="N360" s="448"/>
      <c r="O360" s="448"/>
      <c r="P360" s="448"/>
      <c r="Q360" s="448"/>
      <c r="R360" s="448"/>
      <c r="S360" s="448"/>
      <c r="T360" s="448"/>
      <c r="U360" s="448"/>
      <c r="V360" s="448"/>
      <c r="W360" s="448"/>
      <c r="X360" s="448"/>
      <c r="Y360" s="448"/>
      <c r="Z360" s="448"/>
      <c r="AA360" s="448"/>
      <c r="AB360" s="448"/>
      <c r="AC360" s="448"/>
      <c r="AD360" s="448"/>
    </row>
    <row r="361" ht="12.75" customHeight="1">
      <c r="A361" s="448"/>
      <c r="B361" s="448"/>
      <c r="C361" s="448"/>
      <c r="D361" s="448"/>
      <c r="E361" s="448"/>
      <c r="F361" s="448"/>
      <c r="G361" s="448"/>
      <c r="H361" s="448"/>
      <c r="I361" s="448"/>
      <c r="J361" s="448"/>
      <c r="K361" s="448"/>
      <c r="L361" s="448"/>
      <c r="M361" s="448"/>
      <c r="N361" s="448"/>
      <c r="O361" s="448"/>
      <c r="P361" s="448"/>
      <c r="Q361" s="448"/>
      <c r="R361" s="448"/>
      <c r="S361" s="448"/>
      <c r="T361" s="448"/>
      <c r="U361" s="448"/>
      <c r="V361" s="448"/>
      <c r="W361" s="448"/>
      <c r="X361" s="448"/>
      <c r="Y361" s="448"/>
      <c r="Z361" s="448"/>
      <c r="AA361" s="448"/>
      <c r="AB361" s="448"/>
      <c r="AC361" s="448"/>
      <c r="AD361" s="448"/>
    </row>
    <row r="362" ht="12.75" customHeight="1">
      <c r="A362" s="448"/>
      <c r="B362" s="448"/>
      <c r="C362" s="448"/>
      <c r="D362" s="448"/>
      <c r="E362" s="448"/>
      <c r="F362" s="448"/>
      <c r="G362" s="448"/>
      <c r="H362" s="448"/>
      <c r="I362" s="448"/>
      <c r="J362" s="448"/>
      <c r="K362" s="448"/>
      <c r="L362" s="448"/>
      <c r="M362" s="448"/>
      <c r="N362" s="448"/>
      <c r="O362" s="448"/>
      <c r="P362" s="448"/>
      <c r="Q362" s="448"/>
      <c r="R362" s="448"/>
      <c r="S362" s="448"/>
      <c r="T362" s="448"/>
      <c r="U362" s="448"/>
      <c r="V362" s="448"/>
      <c r="W362" s="448"/>
      <c r="X362" s="448"/>
      <c r="Y362" s="448"/>
      <c r="Z362" s="448"/>
      <c r="AA362" s="448"/>
      <c r="AB362" s="448"/>
      <c r="AC362" s="448"/>
      <c r="AD362" s="448"/>
    </row>
    <row r="363" ht="12.75" customHeight="1">
      <c r="A363" s="448"/>
      <c r="B363" s="448"/>
      <c r="C363" s="448"/>
      <c r="D363" s="448"/>
      <c r="E363" s="448"/>
      <c r="F363" s="448"/>
      <c r="G363" s="448"/>
      <c r="H363" s="448"/>
      <c r="I363" s="448"/>
      <c r="J363" s="448"/>
      <c r="K363" s="448"/>
      <c r="L363" s="448"/>
      <c r="M363" s="448"/>
      <c r="N363" s="448"/>
      <c r="O363" s="448"/>
      <c r="P363" s="448"/>
      <c r="Q363" s="448"/>
      <c r="R363" s="448"/>
      <c r="S363" s="448"/>
      <c r="T363" s="448"/>
      <c r="U363" s="448"/>
      <c r="V363" s="448"/>
      <c r="W363" s="448"/>
      <c r="X363" s="448"/>
      <c r="Y363" s="448"/>
      <c r="Z363" s="448"/>
      <c r="AA363" s="448"/>
      <c r="AB363" s="448"/>
      <c r="AC363" s="448"/>
      <c r="AD363" s="448"/>
    </row>
    <row r="364" ht="12.75" customHeight="1">
      <c r="A364" s="448"/>
      <c r="B364" s="448"/>
      <c r="C364" s="448"/>
      <c r="D364" s="448"/>
      <c r="E364" s="448"/>
      <c r="F364" s="448"/>
      <c r="G364" s="448"/>
      <c r="H364" s="448"/>
      <c r="I364" s="448"/>
      <c r="J364" s="448"/>
      <c r="K364" s="448"/>
      <c r="L364" s="448"/>
      <c r="M364" s="448"/>
      <c r="N364" s="448"/>
      <c r="O364" s="448"/>
      <c r="P364" s="448"/>
      <c r="Q364" s="448"/>
      <c r="R364" s="448"/>
      <c r="S364" s="448"/>
      <c r="T364" s="448"/>
      <c r="U364" s="448"/>
      <c r="V364" s="448"/>
      <c r="W364" s="448"/>
      <c r="X364" s="448"/>
      <c r="Y364" s="448"/>
      <c r="Z364" s="448"/>
      <c r="AA364" s="448"/>
      <c r="AB364" s="448"/>
      <c r="AC364" s="448"/>
      <c r="AD364" s="448"/>
    </row>
    <row r="365" ht="12.75" customHeight="1">
      <c r="A365" s="448"/>
      <c r="B365" s="448"/>
      <c r="C365" s="448"/>
      <c r="D365" s="448"/>
      <c r="E365" s="448"/>
      <c r="F365" s="448"/>
      <c r="G365" s="448"/>
      <c r="H365" s="448"/>
      <c r="I365" s="448"/>
      <c r="J365" s="448"/>
      <c r="K365" s="448"/>
      <c r="L365" s="448"/>
      <c r="M365" s="448"/>
      <c r="N365" s="448"/>
      <c r="O365" s="448"/>
      <c r="P365" s="448"/>
      <c r="Q365" s="448"/>
      <c r="R365" s="448"/>
      <c r="S365" s="448"/>
      <c r="T365" s="448"/>
      <c r="U365" s="448"/>
      <c r="V365" s="448"/>
      <c r="W365" s="448"/>
      <c r="X365" s="448"/>
      <c r="Y365" s="448"/>
      <c r="Z365" s="448"/>
      <c r="AA365" s="448"/>
      <c r="AB365" s="448"/>
      <c r="AC365" s="448"/>
      <c r="AD365" s="448"/>
    </row>
    <row r="366" ht="12.75" customHeight="1">
      <c r="A366" s="448"/>
      <c r="B366" s="448"/>
      <c r="C366" s="448"/>
      <c r="D366" s="448"/>
      <c r="E366" s="448"/>
      <c r="F366" s="448"/>
      <c r="G366" s="448"/>
      <c r="H366" s="448"/>
      <c r="I366" s="448"/>
      <c r="J366" s="448"/>
      <c r="K366" s="448"/>
      <c r="L366" s="448"/>
      <c r="M366" s="448"/>
      <c r="N366" s="448"/>
      <c r="O366" s="448"/>
      <c r="P366" s="448"/>
      <c r="Q366" s="448"/>
      <c r="R366" s="448"/>
      <c r="S366" s="448"/>
      <c r="T366" s="448"/>
      <c r="U366" s="448"/>
      <c r="V366" s="448"/>
      <c r="W366" s="448"/>
      <c r="X366" s="448"/>
      <c r="Y366" s="448"/>
      <c r="Z366" s="448"/>
      <c r="AA366" s="448"/>
      <c r="AB366" s="448"/>
      <c r="AC366" s="448"/>
      <c r="AD366" s="448"/>
    </row>
    <row r="367" ht="12.75" customHeight="1">
      <c r="A367" s="448"/>
      <c r="B367" s="448"/>
      <c r="C367" s="448"/>
      <c r="D367" s="448"/>
      <c r="E367" s="448"/>
      <c r="F367" s="448"/>
      <c r="G367" s="448"/>
      <c r="H367" s="448"/>
      <c r="I367" s="448"/>
      <c r="J367" s="448"/>
      <c r="K367" s="448"/>
      <c r="L367" s="448"/>
      <c r="M367" s="448"/>
      <c r="N367" s="448"/>
      <c r="O367" s="448"/>
      <c r="P367" s="448"/>
      <c r="Q367" s="448"/>
      <c r="R367" s="448"/>
      <c r="S367" s="448"/>
      <c r="T367" s="448"/>
      <c r="U367" s="448"/>
      <c r="V367" s="448"/>
      <c r="W367" s="448"/>
      <c r="X367" s="448"/>
      <c r="Y367" s="448"/>
      <c r="Z367" s="448"/>
      <c r="AA367" s="448"/>
      <c r="AB367" s="448"/>
      <c r="AC367" s="448"/>
      <c r="AD367" s="448"/>
    </row>
    <row r="368" ht="12.75" customHeight="1">
      <c r="A368" s="448"/>
      <c r="B368" s="448"/>
      <c r="C368" s="448"/>
      <c r="D368" s="448"/>
      <c r="E368" s="448"/>
      <c r="F368" s="448"/>
      <c r="G368" s="448"/>
      <c r="H368" s="448"/>
      <c r="I368" s="448"/>
      <c r="J368" s="448"/>
      <c r="K368" s="448"/>
      <c r="L368" s="448"/>
      <c r="M368" s="448"/>
      <c r="N368" s="448"/>
      <c r="O368" s="448"/>
      <c r="P368" s="448"/>
      <c r="Q368" s="448"/>
      <c r="R368" s="448"/>
      <c r="S368" s="448"/>
      <c r="T368" s="448"/>
      <c r="U368" s="448"/>
      <c r="V368" s="448"/>
      <c r="W368" s="448"/>
      <c r="X368" s="448"/>
      <c r="Y368" s="448"/>
      <c r="Z368" s="448"/>
      <c r="AA368" s="448"/>
      <c r="AB368" s="448"/>
      <c r="AC368" s="448"/>
      <c r="AD368" s="448"/>
    </row>
    <row r="369" ht="12.75" customHeight="1">
      <c r="A369" s="448"/>
      <c r="B369" s="448"/>
      <c r="C369" s="448"/>
      <c r="D369" s="448"/>
      <c r="E369" s="448"/>
      <c r="F369" s="448"/>
      <c r="G369" s="448"/>
      <c r="H369" s="448"/>
      <c r="I369" s="448"/>
      <c r="J369" s="448"/>
      <c r="K369" s="448"/>
      <c r="L369" s="448"/>
      <c r="M369" s="448"/>
      <c r="N369" s="448"/>
      <c r="O369" s="448"/>
      <c r="P369" s="448"/>
      <c r="Q369" s="448"/>
      <c r="R369" s="448"/>
      <c r="S369" s="448"/>
      <c r="T369" s="448"/>
      <c r="U369" s="448"/>
      <c r="V369" s="448"/>
      <c r="W369" s="448"/>
      <c r="X369" s="448"/>
      <c r="Y369" s="448"/>
      <c r="Z369" s="448"/>
      <c r="AA369" s="448"/>
      <c r="AB369" s="448"/>
      <c r="AC369" s="448"/>
      <c r="AD369" s="448"/>
    </row>
    <row r="370" ht="12.75" customHeight="1">
      <c r="A370" s="448"/>
      <c r="B370" s="448"/>
      <c r="C370" s="448"/>
      <c r="D370" s="448"/>
      <c r="E370" s="448"/>
      <c r="F370" s="448"/>
      <c r="G370" s="448"/>
      <c r="H370" s="448"/>
      <c r="I370" s="448"/>
      <c r="J370" s="448"/>
      <c r="K370" s="448"/>
      <c r="L370" s="448"/>
      <c r="M370" s="448"/>
      <c r="N370" s="448"/>
      <c r="O370" s="448"/>
      <c r="P370" s="448"/>
      <c r="Q370" s="448"/>
      <c r="R370" s="448"/>
      <c r="S370" s="448"/>
      <c r="T370" s="448"/>
      <c r="U370" s="448"/>
      <c r="V370" s="448"/>
      <c r="W370" s="448"/>
      <c r="X370" s="448"/>
      <c r="Y370" s="448"/>
      <c r="Z370" s="448"/>
      <c r="AA370" s="448"/>
      <c r="AB370" s="448"/>
      <c r="AC370" s="448"/>
      <c r="AD370" s="448"/>
    </row>
    <row r="371" ht="12.75" customHeight="1">
      <c r="A371" s="448"/>
      <c r="B371" s="448"/>
      <c r="C371" s="448"/>
      <c r="D371" s="448"/>
      <c r="E371" s="448"/>
      <c r="F371" s="448"/>
      <c r="G371" s="448"/>
      <c r="H371" s="448"/>
      <c r="I371" s="448"/>
      <c r="J371" s="448"/>
      <c r="K371" s="448"/>
      <c r="L371" s="448"/>
      <c r="M371" s="448"/>
      <c r="N371" s="448"/>
      <c r="O371" s="448"/>
      <c r="P371" s="448"/>
      <c r="Q371" s="448"/>
      <c r="R371" s="448"/>
      <c r="S371" s="448"/>
      <c r="T371" s="448"/>
      <c r="U371" s="448"/>
      <c r="V371" s="448"/>
      <c r="W371" s="448"/>
      <c r="X371" s="448"/>
      <c r="Y371" s="448"/>
      <c r="Z371" s="448"/>
      <c r="AA371" s="448"/>
      <c r="AB371" s="448"/>
      <c r="AC371" s="448"/>
      <c r="AD371" s="448"/>
    </row>
    <row r="372" ht="12.75" customHeight="1">
      <c r="A372" s="448"/>
      <c r="B372" s="448"/>
      <c r="C372" s="448"/>
      <c r="D372" s="448"/>
      <c r="E372" s="448"/>
      <c r="F372" s="448"/>
      <c r="G372" s="448"/>
      <c r="H372" s="448"/>
      <c r="I372" s="448"/>
      <c r="J372" s="448"/>
      <c r="K372" s="448"/>
      <c r="L372" s="448"/>
      <c r="M372" s="448"/>
      <c r="N372" s="448"/>
      <c r="O372" s="448"/>
      <c r="P372" s="448"/>
      <c r="Q372" s="448"/>
      <c r="R372" s="448"/>
      <c r="S372" s="448"/>
      <c r="T372" s="448"/>
      <c r="U372" s="448"/>
      <c r="V372" s="448"/>
      <c r="W372" s="448"/>
      <c r="X372" s="448"/>
      <c r="Y372" s="448"/>
      <c r="Z372" s="448"/>
      <c r="AA372" s="448"/>
      <c r="AB372" s="448"/>
      <c r="AC372" s="448"/>
      <c r="AD372" s="448"/>
    </row>
    <row r="373" ht="12.75" customHeight="1">
      <c r="A373" s="448"/>
      <c r="B373" s="448"/>
      <c r="C373" s="448"/>
      <c r="D373" s="448"/>
      <c r="E373" s="448"/>
      <c r="F373" s="448"/>
      <c r="G373" s="448"/>
      <c r="H373" s="448"/>
      <c r="I373" s="448"/>
      <c r="J373" s="448"/>
      <c r="K373" s="448"/>
      <c r="L373" s="448"/>
      <c r="M373" s="448"/>
      <c r="N373" s="448"/>
      <c r="O373" s="448"/>
      <c r="P373" s="448"/>
      <c r="Q373" s="448"/>
      <c r="R373" s="448"/>
      <c r="S373" s="448"/>
      <c r="T373" s="448"/>
      <c r="U373" s="448"/>
      <c r="V373" s="448"/>
      <c r="W373" s="448"/>
      <c r="X373" s="448"/>
      <c r="Y373" s="448"/>
      <c r="Z373" s="448"/>
      <c r="AA373" s="448"/>
      <c r="AB373" s="448"/>
      <c r="AC373" s="448"/>
      <c r="AD373" s="448"/>
    </row>
    <row r="374" ht="12.75" customHeight="1">
      <c r="A374" s="448"/>
      <c r="B374" s="448"/>
      <c r="C374" s="448"/>
      <c r="D374" s="448"/>
      <c r="E374" s="448"/>
      <c r="F374" s="448"/>
      <c r="G374" s="448"/>
      <c r="H374" s="448"/>
      <c r="I374" s="448"/>
      <c r="J374" s="448"/>
      <c r="K374" s="448"/>
      <c r="L374" s="448"/>
      <c r="M374" s="448"/>
      <c r="N374" s="448"/>
      <c r="O374" s="448"/>
      <c r="P374" s="448"/>
      <c r="Q374" s="448"/>
      <c r="R374" s="448"/>
      <c r="S374" s="448"/>
      <c r="T374" s="448"/>
      <c r="U374" s="448"/>
      <c r="V374" s="448"/>
      <c r="W374" s="448"/>
      <c r="X374" s="448"/>
      <c r="Y374" s="448"/>
      <c r="Z374" s="448"/>
      <c r="AA374" s="448"/>
      <c r="AB374" s="448"/>
      <c r="AC374" s="448"/>
      <c r="AD374" s="448"/>
    </row>
    <row r="375" ht="12.75" customHeight="1">
      <c r="A375" s="448"/>
      <c r="B375" s="448"/>
      <c r="C375" s="448"/>
      <c r="D375" s="448"/>
      <c r="E375" s="448"/>
      <c r="F375" s="448"/>
      <c r="G375" s="448"/>
      <c r="H375" s="448"/>
      <c r="I375" s="448"/>
      <c r="J375" s="448"/>
      <c r="K375" s="448"/>
      <c r="L375" s="448"/>
      <c r="M375" s="448"/>
      <c r="N375" s="448"/>
      <c r="O375" s="448"/>
      <c r="P375" s="448"/>
      <c r="Q375" s="448"/>
      <c r="R375" s="448"/>
      <c r="S375" s="448"/>
      <c r="T375" s="448"/>
      <c r="U375" s="448"/>
      <c r="V375" s="448"/>
      <c r="W375" s="448"/>
      <c r="X375" s="448"/>
      <c r="Y375" s="448"/>
      <c r="Z375" s="448"/>
      <c r="AA375" s="448"/>
      <c r="AB375" s="448"/>
      <c r="AC375" s="448"/>
      <c r="AD375" s="448"/>
    </row>
    <row r="376" ht="12.75" customHeight="1">
      <c r="A376" s="448"/>
      <c r="B376" s="448"/>
      <c r="C376" s="448"/>
      <c r="D376" s="448"/>
      <c r="E376" s="448"/>
      <c r="F376" s="448"/>
      <c r="G376" s="448"/>
      <c r="H376" s="448"/>
      <c r="I376" s="448"/>
      <c r="J376" s="448"/>
      <c r="K376" s="448"/>
      <c r="L376" s="448"/>
      <c r="M376" s="448"/>
      <c r="N376" s="448"/>
      <c r="O376" s="448"/>
      <c r="P376" s="448"/>
      <c r="Q376" s="448"/>
      <c r="R376" s="448"/>
      <c r="S376" s="448"/>
      <c r="T376" s="448"/>
      <c r="U376" s="448"/>
      <c r="V376" s="448"/>
      <c r="W376" s="448"/>
      <c r="X376" s="448"/>
      <c r="Y376" s="448"/>
      <c r="Z376" s="448"/>
      <c r="AA376" s="448"/>
      <c r="AB376" s="448"/>
      <c r="AC376" s="448"/>
      <c r="AD376" s="448"/>
    </row>
    <row r="377" ht="12.75" customHeight="1">
      <c r="A377" s="448"/>
      <c r="B377" s="448"/>
      <c r="C377" s="448"/>
      <c r="D377" s="448"/>
      <c r="E377" s="448"/>
      <c r="F377" s="448"/>
      <c r="G377" s="448"/>
      <c r="H377" s="448"/>
      <c r="I377" s="448"/>
      <c r="J377" s="448"/>
      <c r="K377" s="448"/>
      <c r="L377" s="448"/>
      <c r="M377" s="448"/>
      <c r="N377" s="448"/>
      <c r="O377" s="448"/>
      <c r="P377" s="448"/>
      <c r="Q377" s="448"/>
      <c r="R377" s="448"/>
      <c r="S377" s="448"/>
      <c r="T377" s="448"/>
      <c r="U377" s="448"/>
      <c r="V377" s="448"/>
      <c r="W377" s="448"/>
      <c r="X377" s="448"/>
      <c r="Y377" s="448"/>
      <c r="Z377" s="448"/>
      <c r="AA377" s="448"/>
      <c r="AB377" s="448"/>
      <c r="AC377" s="448"/>
      <c r="AD377" s="448"/>
    </row>
    <row r="378" ht="12.75" customHeight="1">
      <c r="A378" s="448"/>
      <c r="B378" s="448"/>
      <c r="C378" s="448"/>
      <c r="D378" s="448"/>
      <c r="E378" s="448"/>
      <c r="F378" s="448"/>
      <c r="G378" s="448"/>
      <c r="H378" s="448"/>
      <c r="I378" s="448"/>
      <c r="J378" s="448"/>
      <c r="K378" s="448"/>
      <c r="L378" s="448"/>
      <c r="M378" s="448"/>
      <c r="N378" s="448"/>
      <c r="O378" s="448"/>
      <c r="P378" s="448"/>
      <c r="Q378" s="448"/>
      <c r="R378" s="448"/>
      <c r="S378" s="448"/>
      <c r="T378" s="448"/>
      <c r="U378" s="448"/>
      <c r="V378" s="448"/>
      <c r="W378" s="448"/>
      <c r="X378" s="448"/>
      <c r="Y378" s="448"/>
      <c r="Z378" s="448"/>
      <c r="AA378" s="448"/>
      <c r="AB378" s="448"/>
      <c r="AC378" s="448"/>
      <c r="AD378" s="448"/>
    </row>
    <row r="379" ht="12.75" customHeight="1">
      <c r="A379" s="448"/>
      <c r="B379" s="448"/>
      <c r="C379" s="448"/>
      <c r="D379" s="448"/>
      <c r="E379" s="448"/>
      <c r="F379" s="448"/>
      <c r="G379" s="448"/>
      <c r="H379" s="448"/>
      <c r="I379" s="448"/>
      <c r="J379" s="448"/>
      <c r="K379" s="448"/>
      <c r="L379" s="448"/>
      <c r="M379" s="448"/>
      <c r="N379" s="448"/>
      <c r="O379" s="448"/>
      <c r="P379" s="448"/>
      <c r="Q379" s="448"/>
      <c r="R379" s="448"/>
      <c r="S379" s="448"/>
      <c r="T379" s="448"/>
      <c r="U379" s="448"/>
      <c r="V379" s="448"/>
      <c r="W379" s="448"/>
      <c r="X379" s="448"/>
      <c r="Y379" s="448"/>
      <c r="Z379" s="448"/>
      <c r="AA379" s="448"/>
      <c r="AB379" s="448"/>
      <c r="AC379" s="448"/>
      <c r="AD379" s="448"/>
    </row>
    <row r="380" ht="12.75" customHeight="1">
      <c r="A380" s="448"/>
      <c r="B380" s="448"/>
      <c r="C380" s="448"/>
      <c r="D380" s="448"/>
      <c r="E380" s="448"/>
      <c r="F380" s="448"/>
      <c r="G380" s="448"/>
      <c r="H380" s="448"/>
      <c r="I380" s="448"/>
      <c r="J380" s="448"/>
      <c r="K380" s="448"/>
      <c r="L380" s="448"/>
      <c r="M380" s="448"/>
      <c r="N380" s="448"/>
      <c r="O380" s="448"/>
      <c r="P380" s="448"/>
      <c r="Q380" s="448"/>
      <c r="R380" s="448"/>
      <c r="S380" s="448"/>
      <c r="T380" s="448"/>
      <c r="U380" s="448"/>
      <c r="V380" s="448"/>
      <c r="W380" s="448"/>
      <c r="X380" s="448"/>
      <c r="Y380" s="448"/>
      <c r="Z380" s="448"/>
      <c r="AA380" s="448"/>
      <c r="AB380" s="448"/>
      <c r="AC380" s="448"/>
      <c r="AD380" s="448"/>
    </row>
    <row r="381" ht="12.75" customHeight="1">
      <c r="A381" s="448"/>
      <c r="B381" s="448"/>
      <c r="C381" s="448"/>
      <c r="D381" s="448"/>
      <c r="E381" s="448"/>
      <c r="F381" s="448"/>
      <c r="G381" s="448"/>
      <c r="H381" s="448"/>
      <c r="I381" s="448"/>
      <c r="J381" s="448"/>
      <c r="K381" s="448"/>
      <c r="L381" s="448"/>
      <c r="M381" s="448"/>
      <c r="N381" s="448"/>
      <c r="O381" s="448"/>
      <c r="P381" s="448"/>
      <c r="Q381" s="448"/>
      <c r="R381" s="448"/>
      <c r="S381" s="448"/>
      <c r="T381" s="448"/>
      <c r="U381" s="448"/>
      <c r="V381" s="448"/>
      <c r="W381" s="448"/>
      <c r="X381" s="448"/>
      <c r="Y381" s="448"/>
      <c r="Z381" s="448"/>
      <c r="AA381" s="448"/>
      <c r="AB381" s="448"/>
      <c r="AC381" s="448"/>
      <c r="AD381" s="448"/>
    </row>
    <row r="382" ht="12.75" customHeight="1">
      <c r="A382" s="448"/>
      <c r="B382" s="448"/>
      <c r="C382" s="448"/>
      <c r="D382" s="448"/>
      <c r="E382" s="448"/>
      <c r="F382" s="448"/>
      <c r="G382" s="448"/>
      <c r="H382" s="448"/>
      <c r="I382" s="448"/>
      <c r="J382" s="448"/>
      <c r="K382" s="448"/>
      <c r="L382" s="448"/>
      <c r="M382" s="448"/>
      <c r="N382" s="448"/>
      <c r="O382" s="448"/>
      <c r="P382" s="448"/>
      <c r="Q382" s="448"/>
      <c r="R382" s="448"/>
      <c r="S382" s="448"/>
      <c r="T382" s="448"/>
      <c r="U382" s="448"/>
      <c r="V382" s="448"/>
      <c r="W382" s="448"/>
      <c r="X382" s="448"/>
      <c r="Y382" s="448"/>
      <c r="Z382" s="448"/>
      <c r="AA382" s="448"/>
      <c r="AB382" s="448"/>
      <c r="AC382" s="448"/>
      <c r="AD382" s="448"/>
    </row>
    <row r="383" ht="12.75" customHeight="1">
      <c r="A383" s="448"/>
      <c r="B383" s="448"/>
      <c r="C383" s="448"/>
      <c r="D383" s="448"/>
      <c r="E383" s="448"/>
      <c r="F383" s="448"/>
      <c r="G383" s="448"/>
      <c r="H383" s="448"/>
      <c r="I383" s="448"/>
      <c r="J383" s="448"/>
      <c r="K383" s="448"/>
      <c r="L383" s="448"/>
      <c r="M383" s="448"/>
      <c r="N383" s="448"/>
      <c r="O383" s="448"/>
      <c r="P383" s="448"/>
      <c r="Q383" s="448"/>
      <c r="R383" s="448"/>
      <c r="S383" s="448"/>
      <c r="T383" s="448"/>
      <c r="U383" s="448"/>
      <c r="V383" s="448"/>
      <c r="W383" s="448"/>
      <c r="X383" s="448"/>
      <c r="Y383" s="448"/>
      <c r="Z383" s="448"/>
      <c r="AA383" s="448"/>
      <c r="AB383" s="448"/>
      <c r="AC383" s="448"/>
      <c r="AD383" s="448"/>
    </row>
    <row r="384" ht="12.75" customHeight="1">
      <c r="A384" s="448"/>
      <c r="B384" s="448"/>
      <c r="C384" s="448"/>
      <c r="D384" s="448"/>
      <c r="E384" s="448"/>
      <c r="F384" s="448"/>
      <c r="G384" s="448"/>
      <c r="H384" s="448"/>
      <c r="I384" s="448"/>
      <c r="J384" s="448"/>
      <c r="K384" s="448"/>
      <c r="L384" s="448"/>
      <c r="M384" s="448"/>
      <c r="N384" s="448"/>
      <c r="O384" s="448"/>
      <c r="P384" s="448"/>
      <c r="Q384" s="448"/>
      <c r="R384" s="448"/>
      <c r="S384" s="448"/>
      <c r="T384" s="448"/>
      <c r="U384" s="448"/>
      <c r="V384" s="448"/>
      <c r="W384" s="448"/>
      <c r="X384" s="448"/>
      <c r="Y384" s="448"/>
      <c r="Z384" s="448"/>
      <c r="AA384" s="448"/>
      <c r="AB384" s="448"/>
      <c r="AC384" s="448"/>
      <c r="AD384" s="448"/>
    </row>
    <row r="385" ht="12.75" customHeight="1">
      <c r="A385" s="448"/>
      <c r="B385" s="448"/>
      <c r="C385" s="448"/>
      <c r="D385" s="448"/>
      <c r="E385" s="448"/>
      <c r="F385" s="448"/>
      <c r="G385" s="448"/>
      <c r="H385" s="448"/>
      <c r="I385" s="448"/>
      <c r="J385" s="448"/>
      <c r="K385" s="448"/>
      <c r="L385" s="448"/>
      <c r="M385" s="448"/>
      <c r="N385" s="448"/>
      <c r="O385" s="448"/>
      <c r="P385" s="448"/>
      <c r="Q385" s="448"/>
      <c r="R385" s="448"/>
      <c r="S385" s="448"/>
      <c r="T385" s="448"/>
      <c r="U385" s="448"/>
      <c r="V385" s="448"/>
      <c r="W385" s="448"/>
      <c r="X385" s="448"/>
      <c r="Y385" s="448"/>
      <c r="Z385" s="448"/>
      <c r="AA385" s="448"/>
      <c r="AB385" s="448"/>
      <c r="AC385" s="448"/>
      <c r="AD385" s="448"/>
    </row>
    <row r="386" ht="12.75" customHeight="1">
      <c r="A386" s="448"/>
      <c r="B386" s="448"/>
      <c r="C386" s="448"/>
      <c r="D386" s="448"/>
      <c r="E386" s="448"/>
      <c r="F386" s="448"/>
      <c r="G386" s="448"/>
      <c r="H386" s="448"/>
      <c r="I386" s="448"/>
      <c r="J386" s="448"/>
      <c r="K386" s="448"/>
      <c r="L386" s="448"/>
      <c r="M386" s="448"/>
      <c r="N386" s="448"/>
      <c r="O386" s="448"/>
      <c r="P386" s="448"/>
      <c r="Q386" s="448"/>
      <c r="R386" s="448"/>
      <c r="S386" s="448"/>
      <c r="T386" s="448"/>
      <c r="U386" s="448"/>
      <c r="V386" s="448"/>
      <c r="W386" s="448"/>
      <c r="X386" s="448"/>
      <c r="Y386" s="448"/>
      <c r="Z386" s="448"/>
      <c r="AA386" s="448"/>
      <c r="AB386" s="448"/>
      <c r="AC386" s="448"/>
      <c r="AD386" s="448"/>
    </row>
    <row r="387" ht="12.75" customHeight="1">
      <c r="A387" s="448"/>
      <c r="B387" s="448"/>
      <c r="C387" s="448"/>
      <c r="D387" s="448"/>
      <c r="E387" s="448"/>
      <c r="F387" s="448"/>
      <c r="G387" s="448"/>
      <c r="H387" s="448"/>
      <c r="I387" s="448"/>
      <c r="J387" s="448"/>
      <c r="K387" s="448"/>
      <c r="L387" s="448"/>
      <c r="M387" s="448"/>
      <c r="N387" s="448"/>
      <c r="O387" s="448"/>
      <c r="P387" s="448"/>
      <c r="Q387" s="448"/>
      <c r="R387" s="448"/>
      <c r="S387" s="448"/>
      <c r="T387" s="448"/>
      <c r="U387" s="448"/>
      <c r="V387" s="448"/>
      <c r="W387" s="448"/>
      <c r="X387" s="448"/>
      <c r="Y387" s="448"/>
      <c r="Z387" s="448"/>
      <c r="AA387" s="448"/>
      <c r="AB387" s="448"/>
      <c r="AC387" s="448"/>
      <c r="AD387" s="448"/>
    </row>
    <row r="388" ht="12.75" customHeight="1">
      <c r="A388" s="448"/>
      <c r="B388" s="448"/>
      <c r="C388" s="448"/>
      <c r="D388" s="448"/>
      <c r="E388" s="448"/>
      <c r="F388" s="448"/>
      <c r="G388" s="448"/>
      <c r="H388" s="448"/>
      <c r="I388" s="448"/>
      <c r="J388" s="448"/>
      <c r="K388" s="448"/>
      <c r="L388" s="448"/>
      <c r="M388" s="448"/>
      <c r="N388" s="448"/>
      <c r="O388" s="448"/>
      <c r="P388" s="448"/>
      <c r="Q388" s="448"/>
      <c r="R388" s="448"/>
      <c r="S388" s="448"/>
      <c r="T388" s="448"/>
      <c r="U388" s="448"/>
      <c r="V388" s="448"/>
      <c r="W388" s="448"/>
      <c r="X388" s="448"/>
      <c r="Y388" s="448"/>
      <c r="Z388" s="448"/>
      <c r="AA388" s="448"/>
      <c r="AB388" s="448"/>
      <c r="AC388" s="448"/>
      <c r="AD388" s="448"/>
    </row>
    <row r="389" ht="12.75" customHeight="1">
      <c r="A389" s="448"/>
      <c r="B389" s="448"/>
      <c r="C389" s="448"/>
      <c r="D389" s="448"/>
      <c r="E389" s="448"/>
      <c r="F389" s="448"/>
      <c r="G389" s="448"/>
      <c r="H389" s="448"/>
      <c r="I389" s="448"/>
      <c r="J389" s="448"/>
      <c r="K389" s="448"/>
      <c r="L389" s="448"/>
      <c r="M389" s="448"/>
      <c r="N389" s="448"/>
      <c r="O389" s="448"/>
      <c r="P389" s="448"/>
      <c r="Q389" s="448"/>
      <c r="R389" s="448"/>
      <c r="S389" s="448"/>
      <c r="T389" s="448"/>
      <c r="U389" s="448"/>
      <c r="V389" s="448"/>
      <c r="W389" s="448"/>
      <c r="X389" s="448"/>
      <c r="Y389" s="448"/>
      <c r="Z389" s="448"/>
      <c r="AA389" s="448"/>
      <c r="AB389" s="448"/>
      <c r="AC389" s="448"/>
      <c r="AD389" s="448"/>
    </row>
    <row r="390" ht="12.75" customHeight="1">
      <c r="A390" s="448"/>
      <c r="B390" s="448"/>
      <c r="C390" s="448"/>
      <c r="D390" s="448"/>
      <c r="E390" s="448"/>
      <c r="F390" s="448"/>
      <c r="G390" s="448"/>
      <c r="H390" s="448"/>
      <c r="I390" s="448"/>
      <c r="J390" s="448"/>
      <c r="K390" s="448"/>
      <c r="L390" s="448"/>
      <c r="M390" s="448"/>
      <c r="N390" s="448"/>
      <c r="O390" s="448"/>
      <c r="P390" s="448"/>
      <c r="Q390" s="448"/>
      <c r="R390" s="448"/>
      <c r="S390" s="448"/>
      <c r="T390" s="448"/>
      <c r="U390" s="448"/>
      <c r="V390" s="448"/>
      <c r="W390" s="448"/>
      <c r="X390" s="448"/>
      <c r="Y390" s="448"/>
      <c r="Z390" s="448"/>
      <c r="AA390" s="448"/>
      <c r="AB390" s="448"/>
      <c r="AC390" s="448"/>
      <c r="AD390" s="448"/>
    </row>
    <row r="391" ht="12.75" customHeight="1">
      <c r="A391" s="448"/>
      <c r="B391" s="448"/>
      <c r="C391" s="448"/>
      <c r="D391" s="448"/>
      <c r="E391" s="448"/>
      <c r="F391" s="448"/>
      <c r="G391" s="448"/>
      <c r="H391" s="448"/>
      <c r="I391" s="448"/>
      <c r="J391" s="448"/>
      <c r="K391" s="448"/>
      <c r="L391" s="448"/>
      <c r="M391" s="448"/>
      <c r="N391" s="448"/>
      <c r="O391" s="448"/>
      <c r="P391" s="448"/>
      <c r="Q391" s="448"/>
      <c r="R391" s="448"/>
      <c r="S391" s="448"/>
      <c r="T391" s="448"/>
      <c r="U391" s="448"/>
      <c r="V391" s="448"/>
      <c r="W391" s="448"/>
      <c r="X391" s="448"/>
      <c r="Y391" s="448"/>
      <c r="Z391" s="448"/>
      <c r="AA391" s="448"/>
      <c r="AB391" s="448"/>
      <c r="AC391" s="448"/>
      <c r="AD391" s="448"/>
    </row>
    <row r="392" ht="12.75" customHeight="1">
      <c r="A392" s="448"/>
      <c r="B392" s="448"/>
      <c r="C392" s="448"/>
      <c r="D392" s="448"/>
      <c r="E392" s="448"/>
      <c r="F392" s="448"/>
      <c r="G392" s="448"/>
      <c r="H392" s="448"/>
      <c r="I392" s="448"/>
      <c r="J392" s="448"/>
      <c r="K392" s="448"/>
      <c r="L392" s="448"/>
      <c r="M392" s="448"/>
      <c r="N392" s="448"/>
      <c r="O392" s="448"/>
      <c r="P392" s="448"/>
      <c r="Q392" s="448"/>
      <c r="R392" s="448"/>
      <c r="S392" s="448"/>
      <c r="T392" s="448"/>
      <c r="U392" s="448"/>
      <c r="V392" s="448"/>
      <c r="W392" s="448"/>
      <c r="X392" s="448"/>
      <c r="Y392" s="448"/>
      <c r="Z392" s="448"/>
      <c r="AA392" s="448"/>
      <c r="AB392" s="448"/>
      <c r="AC392" s="448"/>
      <c r="AD392" s="448"/>
    </row>
    <row r="393" ht="12.75" customHeight="1">
      <c r="A393" s="448"/>
      <c r="B393" s="448"/>
      <c r="C393" s="448"/>
      <c r="D393" s="448"/>
      <c r="E393" s="448"/>
      <c r="F393" s="448"/>
      <c r="G393" s="448"/>
      <c r="H393" s="448"/>
      <c r="I393" s="448"/>
      <c r="J393" s="448"/>
      <c r="K393" s="448"/>
      <c r="L393" s="448"/>
      <c r="M393" s="448"/>
      <c r="N393" s="448"/>
      <c r="O393" s="448"/>
      <c r="P393" s="448"/>
      <c r="Q393" s="448"/>
      <c r="R393" s="448"/>
      <c r="S393" s="448"/>
      <c r="T393" s="448"/>
      <c r="U393" s="448"/>
      <c r="V393" s="448"/>
      <c r="W393" s="448"/>
      <c r="X393" s="448"/>
      <c r="Y393" s="448"/>
      <c r="Z393" s="448"/>
      <c r="AA393" s="448"/>
      <c r="AB393" s="448"/>
      <c r="AC393" s="448"/>
      <c r="AD393" s="448"/>
    </row>
    <row r="394" ht="12.75" customHeight="1">
      <c r="A394" s="448"/>
      <c r="B394" s="448"/>
      <c r="C394" s="448"/>
      <c r="D394" s="448"/>
      <c r="E394" s="448"/>
      <c r="F394" s="448"/>
      <c r="G394" s="448"/>
      <c r="H394" s="448"/>
      <c r="I394" s="448"/>
      <c r="J394" s="448"/>
      <c r="K394" s="448"/>
      <c r="L394" s="448"/>
      <c r="M394" s="448"/>
      <c r="N394" s="448"/>
      <c r="O394" s="448"/>
      <c r="P394" s="448"/>
      <c r="Q394" s="448"/>
      <c r="R394" s="448"/>
      <c r="S394" s="448"/>
      <c r="T394" s="448"/>
      <c r="U394" s="448"/>
      <c r="V394" s="448"/>
      <c r="W394" s="448"/>
      <c r="X394" s="448"/>
      <c r="Y394" s="448"/>
      <c r="Z394" s="448"/>
      <c r="AA394" s="448"/>
      <c r="AB394" s="448"/>
      <c r="AC394" s="448"/>
      <c r="AD394" s="448"/>
    </row>
    <row r="395" ht="12.75" customHeight="1">
      <c r="A395" s="448"/>
      <c r="B395" s="448"/>
      <c r="C395" s="448"/>
      <c r="D395" s="448"/>
      <c r="E395" s="448"/>
      <c r="F395" s="448"/>
      <c r="G395" s="448"/>
      <c r="H395" s="448"/>
      <c r="I395" s="448"/>
      <c r="J395" s="448"/>
      <c r="K395" s="448"/>
      <c r="L395" s="448"/>
      <c r="M395" s="448"/>
      <c r="N395" s="448"/>
      <c r="O395" s="448"/>
      <c r="P395" s="448"/>
      <c r="Q395" s="448"/>
      <c r="R395" s="448"/>
      <c r="S395" s="448"/>
      <c r="T395" s="448"/>
      <c r="U395" s="448"/>
      <c r="V395" s="448"/>
      <c r="W395" s="448"/>
      <c r="X395" s="448"/>
      <c r="Y395" s="448"/>
      <c r="Z395" s="448"/>
      <c r="AA395" s="448"/>
      <c r="AB395" s="448"/>
      <c r="AC395" s="448"/>
      <c r="AD395" s="448"/>
    </row>
    <row r="396" ht="12.75" customHeight="1">
      <c r="A396" s="448"/>
      <c r="B396" s="448"/>
      <c r="C396" s="448"/>
      <c r="D396" s="448"/>
      <c r="E396" s="448"/>
      <c r="F396" s="448"/>
      <c r="G396" s="448"/>
      <c r="H396" s="448"/>
      <c r="I396" s="448"/>
      <c r="J396" s="448"/>
      <c r="K396" s="448"/>
      <c r="L396" s="448"/>
      <c r="M396" s="448"/>
      <c r="N396" s="448"/>
      <c r="O396" s="448"/>
      <c r="P396" s="448"/>
      <c r="Q396" s="448"/>
      <c r="R396" s="448"/>
      <c r="S396" s="448"/>
      <c r="T396" s="448"/>
      <c r="U396" s="448"/>
      <c r="V396" s="448"/>
      <c r="W396" s="448"/>
      <c r="X396" s="448"/>
      <c r="Y396" s="448"/>
      <c r="Z396" s="448"/>
      <c r="AA396" s="448"/>
      <c r="AB396" s="448"/>
      <c r="AC396" s="448"/>
      <c r="AD396" s="448"/>
    </row>
    <row r="397" ht="12.75" customHeight="1">
      <c r="A397" s="448"/>
      <c r="B397" s="448"/>
      <c r="C397" s="448"/>
      <c r="D397" s="448"/>
      <c r="E397" s="448"/>
      <c r="F397" s="448"/>
      <c r="G397" s="448"/>
      <c r="H397" s="448"/>
      <c r="I397" s="448"/>
      <c r="J397" s="448"/>
      <c r="K397" s="448"/>
      <c r="L397" s="448"/>
      <c r="M397" s="448"/>
      <c r="N397" s="448"/>
      <c r="O397" s="448"/>
      <c r="P397" s="448"/>
      <c r="Q397" s="448"/>
      <c r="R397" s="448"/>
      <c r="S397" s="448"/>
      <c r="T397" s="448"/>
      <c r="U397" s="448"/>
      <c r="V397" s="448"/>
      <c r="W397" s="448"/>
      <c r="X397" s="448"/>
      <c r="Y397" s="448"/>
      <c r="Z397" s="448"/>
      <c r="AA397" s="448"/>
      <c r="AB397" s="448"/>
      <c r="AC397" s="448"/>
      <c r="AD397" s="448"/>
    </row>
    <row r="398" ht="12.75" customHeight="1">
      <c r="A398" s="448"/>
      <c r="B398" s="448"/>
      <c r="C398" s="448"/>
      <c r="D398" s="448"/>
      <c r="E398" s="448"/>
      <c r="F398" s="448"/>
      <c r="G398" s="448"/>
      <c r="H398" s="448"/>
      <c r="I398" s="448"/>
      <c r="J398" s="448"/>
      <c r="K398" s="448"/>
      <c r="L398" s="448"/>
      <c r="M398" s="448"/>
      <c r="N398" s="448"/>
      <c r="O398" s="448"/>
      <c r="P398" s="448"/>
      <c r="Q398" s="448"/>
      <c r="R398" s="448"/>
      <c r="S398" s="448"/>
      <c r="T398" s="448"/>
      <c r="U398" s="448"/>
      <c r="V398" s="448"/>
      <c r="W398" s="448"/>
      <c r="X398" s="448"/>
      <c r="Y398" s="448"/>
      <c r="Z398" s="448"/>
      <c r="AA398" s="448"/>
      <c r="AB398" s="448"/>
      <c r="AC398" s="448"/>
      <c r="AD398" s="448"/>
    </row>
    <row r="399" ht="12.75" customHeight="1">
      <c r="A399" s="448"/>
      <c r="B399" s="448"/>
      <c r="C399" s="448"/>
      <c r="D399" s="448"/>
      <c r="E399" s="448"/>
      <c r="F399" s="448"/>
      <c r="G399" s="448"/>
      <c r="H399" s="448"/>
      <c r="I399" s="448"/>
      <c r="J399" s="448"/>
      <c r="K399" s="448"/>
      <c r="L399" s="448"/>
      <c r="M399" s="448"/>
      <c r="N399" s="448"/>
      <c r="O399" s="448"/>
      <c r="P399" s="448"/>
      <c r="Q399" s="448"/>
      <c r="R399" s="448"/>
      <c r="S399" s="448"/>
      <c r="T399" s="448"/>
      <c r="U399" s="448"/>
      <c r="V399" s="448"/>
      <c r="W399" s="448"/>
      <c r="X399" s="448"/>
      <c r="Y399" s="448"/>
      <c r="Z399" s="448"/>
      <c r="AA399" s="448"/>
      <c r="AB399" s="448"/>
      <c r="AC399" s="448"/>
      <c r="AD399" s="448"/>
    </row>
    <row r="400" ht="12.75" customHeight="1">
      <c r="A400" s="448"/>
      <c r="B400" s="448"/>
      <c r="C400" s="448"/>
      <c r="D400" s="448"/>
      <c r="E400" s="448"/>
      <c r="F400" s="448"/>
      <c r="G400" s="448"/>
      <c r="H400" s="448"/>
      <c r="I400" s="448"/>
      <c r="J400" s="448"/>
      <c r="K400" s="448"/>
      <c r="L400" s="448"/>
      <c r="M400" s="448"/>
      <c r="N400" s="448"/>
      <c r="O400" s="448"/>
      <c r="P400" s="448"/>
      <c r="Q400" s="448"/>
      <c r="R400" s="448"/>
      <c r="S400" s="448"/>
      <c r="T400" s="448"/>
      <c r="U400" s="448"/>
      <c r="V400" s="448"/>
      <c r="W400" s="448"/>
      <c r="X400" s="448"/>
      <c r="Y400" s="448"/>
      <c r="Z400" s="448"/>
      <c r="AA400" s="448"/>
      <c r="AB400" s="448"/>
      <c r="AC400" s="448"/>
      <c r="AD400" s="448"/>
    </row>
    <row r="401" ht="12.75" customHeight="1">
      <c r="A401" s="448"/>
      <c r="B401" s="448"/>
      <c r="C401" s="448"/>
      <c r="D401" s="448"/>
      <c r="E401" s="448"/>
      <c r="F401" s="448"/>
      <c r="G401" s="448"/>
      <c r="H401" s="448"/>
      <c r="I401" s="448"/>
      <c r="J401" s="448"/>
      <c r="K401" s="448"/>
      <c r="L401" s="448"/>
      <c r="M401" s="448"/>
      <c r="N401" s="448"/>
      <c r="O401" s="448"/>
      <c r="P401" s="448"/>
      <c r="Q401" s="448"/>
      <c r="R401" s="448"/>
      <c r="S401" s="448"/>
      <c r="T401" s="448"/>
      <c r="U401" s="448"/>
      <c r="V401" s="448"/>
      <c r="W401" s="448"/>
      <c r="X401" s="448"/>
      <c r="Y401" s="448"/>
      <c r="Z401" s="448"/>
      <c r="AA401" s="448"/>
      <c r="AB401" s="448"/>
      <c r="AC401" s="448"/>
      <c r="AD401" s="448"/>
    </row>
    <row r="402" ht="12.75" customHeight="1">
      <c r="A402" s="448"/>
      <c r="B402" s="448"/>
      <c r="C402" s="448"/>
      <c r="D402" s="448"/>
      <c r="E402" s="448"/>
      <c r="F402" s="448"/>
      <c r="G402" s="448"/>
      <c r="H402" s="448"/>
      <c r="I402" s="448"/>
      <c r="J402" s="448"/>
      <c r="K402" s="448"/>
      <c r="L402" s="448"/>
      <c r="M402" s="448"/>
      <c r="N402" s="448"/>
      <c r="O402" s="448"/>
      <c r="P402" s="448"/>
      <c r="Q402" s="448"/>
      <c r="R402" s="448"/>
      <c r="S402" s="448"/>
      <c r="T402" s="448"/>
      <c r="U402" s="448"/>
      <c r="V402" s="448"/>
      <c r="W402" s="448"/>
      <c r="X402" s="448"/>
      <c r="Y402" s="448"/>
      <c r="Z402" s="448"/>
      <c r="AA402" s="448"/>
      <c r="AB402" s="448"/>
      <c r="AC402" s="448"/>
      <c r="AD402" s="448"/>
    </row>
    <row r="403" ht="12.75" customHeight="1">
      <c r="A403" s="448"/>
      <c r="B403" s="448"/>
      <c r="C403" s="448"/>
      <c r="D403" s="448"/>
      <c r="E403" s="448"/>
      <c r="F403" s="448"/>
      <c r="G403" s="448"/>
      <c r="H403" s="448"/>
      <c r="I403" s="448"/>
      <c r="J403" s="448"/>
      <c r="K403" s="448"/>
      <c r="L403" s="448"/>
      <c r="M403" s="448"/>
      <c r="N403" s="448"/>
      <c r="O403" s="448"/>
      <c r="P403" s="448"/>
      <c r="Q403" s="448"/>
      <c r="R403" s="448"/>
      <c r="S403" s="448"/>
      <c r="T403" s="448"/>
      <c r="U403" s="448"/>
      <c r="V403" s="448"/>
      <c r="W403" s="448"/>
      <c r="X403" s="448"/>
      <c r="Y403" s="448"/>
      <c r="Z403" s="448"/>
      <c r="AA403" s="448"/>
      <c r="AB403" s="448"/>
      <c r="AC403" s="448"/>
      <c r="AD403" s="448"/>
    </row>
    <row r="404" ht="12.75" customHeight="1">
      <c r="A404" s="448"/>
      <c r="B404" s="448"/>
      <c r="C404" s="448"/>
      <c r="D404" s="448"/>
      <c r="E404" s="448"/>
      <c r="F404" s="448"/>
      <c r="G404" s="448"/>
      <c r="H404" s="448"/>
      <c r="I404" s="448"/>
      <c r="J404" s="448"/>
      <c r="K404" s="448"/>
      <c r="L404" s="448"/>
      <c r="M404" s="448"/>
      <c r="N404" s="448"/>
      <c r="O404" s="448"/>
      <c r="P404" s="448"/>
      <c r="Q404" s="448"/>
      <c r="R404" s="448"/>
      <c r="S404" s="448"/>
      <c r="T404" s="448"/>
      <c r="U404" s="448"/>
      <c r="V404" s="448"/>
      <c r="W404" s="448"/>
      <c r="X404" s="448"/>
      <c r="Y404" s="448"/>
      <c r="Z404" s="448"/>
      <c r="AA404" s="448"/>
      <c r="AB404" s="448"/>
      <c r="AC404" s="448"/>
      <c r="AD404" s="448"/>
    </row>
    <row r="405" ht="12.75" customHeight="1">
      <c r="A405" s="448"/>
      <c r="B405" s="448"/>
      <c r="C405" s="448"/>
      <c r="D405" s="448"/>
      <c r="E405" s="448"/>
      <c r="F405" s="448"/>
      <c r="G405" s="448"/>
      <c r="H405" s="448"/>
      <c r="I405" s="448"/>
      <c r="J405" s="448"/>
      <c r="K405" s="448"/>
      <c r="L405" s="448"/>
      <c r="M405" s="448"/>
      <c r="N405" s="448"/>
      <c r="O405" s="448"/>
      <c r="P405" s="448"/>
      <c r="Q405" s="448"/>
      <c r="R405" s="448"/>
      <c r="S405" s="448"/>
      <c r="T405" s="448"/>
      <c r="U405" s="448"/>
      <c r="V405" s="448"/>
      <c r="W405" s="448"/>
      <c r="X405" s="448"/>
      <c r="Y405" s="448"/>
      <c r="Z405" s="448"/>
      <c r="AA405" s="448"/>
      <c r="AB405" s="448"/>
      <c r="AC405" s="448"/>
      <c r="AD405" s="448"/>
    </row>
    <row r="406" ht="12.75" customHeight="1">
      <c r="A406" s="448"/>
      <c r="B406" s="448"/>
      <c r="C406" s="448"/>
      <c r="D406" s="448"/>
      <c r="E406" s="448"/>
      <c r="F406" s="448"/>
      <c r="G406" s="448"/>
      <c r="H406" s="448"/>
      <c r="I406" s="448"/>
      <c r="J406" s="448"/>
      <c r="K406" s="448"/>
      <c r="L406" s="448"/>
      <c r="M406" s="448"/>
      <c r="N406" s="448"/>
      <c r="O406" s="448"/>
      <c r="P406" s="448"/>
      <c r="Q406" s="448"/>
      <c r="R406" s="448"/>
      <c r="S406" s="448"/>
      <c r="T406" s="448"/>
      <c r="U406" s="448"/>
      <c r="V406" s="448"/>
      <c r="W406" s="448"/>
      <c r="X406" s="448"/>
      <c r="Y406" s="448"/>
      <c r="Z406" s="448"/>
      <c r="AA406" s="448"/>
      <c r="AB406" s="448"/>
      <c r="AC406" s="448"/>
      <c r="AD406" s="448"/>
    </row>
    <row r="407" ht="12.75" customHeight="1">
      <c r="A407" s="448"/>
      <c r="B407" s="448"/>
      <c r="C407" s="448"/>
      <c r="D407" s="448"/>
      <c r="E407" s="448"/>
      <c r="F407" s="448"/>
      <c r="G407" s="448"/>
      <c r="H407" s="448"/>
      <c r="I407" s="448"/>
      <c r="J407" s="448"/>
      <c r="K407" s="448"/>
      <c r="L407" s="448"/>
      <c r="M407" s="448"/>
      <c r="N407" s="448"/>
      <c r="O407" s="448"/>
      <c r="P407" s="448"/>
      <c r="Q407" s="448"/>
      <c r="R407" s="448"/>
      <c r="S407" s="448"/>
      <c r="T407" s="448"/>
      <c r="U407" s="448"/>
      <c r="V407" s="448"/>
      <c r="W407" s="448"/>
      <c r="X407" s="448"/>
      <c r="Y407" s="448"/>
      <c r="Z407" s="448"/>
      <c r="AA407" s="448"/>
      <c r="AB407" s="448"/>
      <c r="AC407" s="448"/>
      <c r="AD407" s="448"/>
    </row>
    <row r="408" ht="12.75" customHeight="1">
      <c r="A408" s="448"/>
      <c r="B408" s="448"/>
      <c r="C408" s="448"/>
      <c r="D408" s="448"/>
      <c r="E408" s="448"/>
      <c r="F408" s="448"/>
      <c r="G408" s="448"/>
      <c r="H408" s="448"/>
      <c r="I408" s="448"/>
      <c r="J408" s="448"/>
      <c r="K408" s="448"/>
      <c r="L408" s="448"/>
      <c r="M408" s="448"/>
      <c r="N408" s="448"/>
      <c r="O408" s="448"/>
      <c r="P408" s="448"/>
      <c r="Q408" s="448"/>
      <c r="R408" s="448"/>
      <c r="S408" s="448"/>
      <c r="T408" s="448"/>
      <c r="U408" s="448"/>
      <c r="V408" s="448"/>
      <c r="W408" s="448"/>
      <c r="X408" s="448"/>
      <c r="Y408" s="448"/>
      <c r="Z408" s="448"/>
      <c r="AA408" s="448"/>
      <c r="AB408" s="448"/>
      <c r="AC408" s="448"/>
      <c r="AD408" s="448"/>
    </row>
    <row r="409" ht="12.75" customHeight="1">
      <c r="A409" s="448"/>
      <c r="B409" s="448"/>
      <c r="C409" s="448"/>
      <c r="D409" s="448"/>
      <c r="E409" s="448"/>
      <c r="F409" s="448"/>
      <c r="G409" s="448"/>
      <c r="H409" s="448"/>
      <c r="I409" s="448"/>
      <c r="J409" s="448"/>
      <c r="K409" s="448"/>
      <c r="L409" s="448"/>
      <c r="M409" s="448"/>
      <c r="N409" s="448"/>
      <c r="O409" s="448"/>
      <c r="P409" s="448"/>
      <c r="Q409" s="448"/>
      <c r="R409" s="448"/>
      <c r="S409" s="448"/>
      <c r="T409" s="448"/>
      <c r="U409" s="448"/>
      <c r="V409" s="448"/>
      <c r="W409" s="448"/>
      <c r="X409" s="448"/>
      <c r="Y409" s="448"/>
      <c r="Z409" s="448"/>
      <c r="AA409" s="448"/>
      <c r="AB409" s="448"/>
      <c r="AC409" s="448"/>
      <c r="AD409" s="448"/>
    </row>
    <row r="410" ht="12.75" customHeight="1">
      <c r="A410" s="448"/>
      <c r="B410" s="448"/>
      <c r="C410" s="448"/>
      <c r="D410" s="448"/>
      <c r="E410" s="448"/>
      <c r="F410" s="448"/>
      <c r="G410" s="448"/>
      <c r="H410" s="448"/>
      <c r="I410" s="448"/>
      <c r="J410" s="448"/>
      <c r="K410" s="448"/>
      <c r="L410" s="448"/>
      <c r="M410" s="448"/>
      <c r="N410" s="448"/>
      <c r="O410" s="448"/>
      <c r="P410" s="448"/>
      <c r="Q410" s="448"/>
      <c r="R410" s="448"/>
      <c r="S410" s="448"/>
      <c r="T410" s="448"/>
      <c r="U410" s="448"/>
      <c r="V410" s="448"/>
      <c r="W410" s="448"/>
      <c r="X410" s="448"/>
      <c r="Y410" s="448"/>
      <c r="Z410" s="448"/>
      <c r="AA410" s="448"/>
      <c r="AB410" s="448"/>
      <c r="AC410" s="448"/>
      <c r="AD410" s="448"/>
    </row>
    <row r="411" ht="12.75" customHeight="1">
      <c r="A411" s="448"/>
      <c r="B411" s="448"/>
      <c r="C411" s="448"/>
      <c r="D411" s="448"/>
      <c r="E411" s="448"/>
      <c r="F411" s="448"/>
      <c r="G411" s="448"/>
      <c r="H411" s="448"/>
      <c r="I411" s="448"/>
      <c r="J411" s="448"/>
      <c r="K411" s="448"/>
      <c r="L411" s="448"/>
      <c r="M411" s="448"/>
      <c r="N411" s="448"/>
      <c r="O411" s="448"/>
      <c r="P411" s="448"/>
      <c r="Q411" s="448"/>
      <c r="R411" s="448"/>
      <c r="S411" s="448"/>
      <c r="T411" s="448"/>
      <c r="U411" s="448"/>
      <c r="V411" s="448"/>
      <c r="W411" s="448"/>
      <c r="X411" s="448"/>
      <c r="Y411" s="448"/>
      <c r="Z411" s="448"/>
      <c r="AA411" s="448"/>
      <c r="AB411" s="448"/>
      <c r="AC411" s="448"/>
      <c r="AD411" s="448"/>
    </row>
    <row r="412" ht="12.75" customHeight="1">
      <c r="A412" s="448"/>
      <c r="B412" s="448"/>
      <c r="C412" s="448"/>
      <c r="D412" s="448"/>
      <c r="E412" s="448"/>
      <c r="F412" s="448"/>
      <c r="G412" s="448"/>
      <c r="H412" s="448"/>
      <c r="I412" s="448"/>
      <c r="J412" s="448"/>
      <c r="K412" s="448"/>
      <c r="L412" s="448"/>
      <c r="M412" s="448"/>
      <c r="N412" s="448"/>
      <c r="O412" s="448"/>
      <c r="P412" s="448"/>
      <c r="Q412" s="448"/>
      <c r="R412" s="448"/>
      <c r="S412" s="448"/>
      <c r="T412" s="448"/>
      <c r="U412" s="448"/>
      <c r="V412" s="448"/>
      <c r="W412" s="448"/>
      <c r="X412" s="448"/>
      <c r="Y412" s="448"/>
      <c r="Z412" s="448"/>
      <c r="AA412" s="448"/>
      <c r="AB412" s="448"/>
      <c r="AC412" s="448"/>
      <c r="AD412" s="448"/>
    </row>
    <row r="413" ht="12.75" customHeight="1">
      <c r="A413" s="448"/>
      <c r="B413" s="448"/>
      <c r="C413" s="448"/>
      <c r="D413" s="448"/>
      <c r="E413" s="448"/>
      <c r="F413" s="448"/>
      <c r="G413" s="448"/>
      <c r="H413" s="448"/>
      <c r="I413" s="448"/>
      <c r="J413" s="448"/>
      <c r="K413" s="448"/>
      <c r="L413" s="448"/>
      <c r="M413" s="448"/>
      <c r="N413" s="448"/>
      <c r="O413" s="448"/>
      <c r="P413" s="448"/>
      <c r="Q413" s="448"/>
      <c r="R413" s="448"/>
      <c r="S413" s="448"/>
      <c r="T413" s="448"/>
      <c r="U413" s="448"/>
      <c r="V413" s="448"/>
      <c r="W413" s="448"/>
      <c r="X413" s="448"/>
      <c r="Y413" s="448"/>
      <c r="Z413" s="448"/>
      <c r="AA413" s="448"/>
      <c r="AB413" s="448"/>
      <c r="AC413" s="448"/>
      <c r="AD413" s="448"/>
    </row>
    <row r="414" ht="12.75" customHeight="1">
      <c r="A414" s="448"/>
      <c r="B414" s="448"/>
      <c r="C414" s="448"/>
      <c r="D414" s="448"/>
      <c r="E414" s="448"/>
      <c r="F414" s="448"/>
      <c r="G414" s="448"/>
      <c r="H414" s="448"/>
      <c r="I414" s="448"/>
      <c r="J414" s="448"/>
      <c r="K414" s="448"/>
      <c r="L414" s="448"/>
      <c r="M414" s="448"/>
      <c r="N414" s="448"/>
      <c r="O414" s="448"/>
      <c r="P414" s="448"/>
      <c r="Q414" s="448"/>
      <c r="R414" s="448"/>
      <c r="S414" s="448"/>
      <c r="T414" s="448"/>
      <c r="U414" s="448"/>
      <c r="V414" s="448"/>
      <c r="W414" s="448"/>
      <c r="X414" s="448"/>
      <c r="Y414" s="448"/>
      <c r="Z414" s="448"/>
      <c r="AA414" s="448"/>
      <c r="AB414" s="448"/>
      <c r="AC414" s="448"/>
      <c r="AD414" s="448"/>
    </row>
    <row r="415" ht="12.75" customHeight="1">
      <c r="A415" s="448"/>
      <c r="B415" s="448"/>
      <c r="C415" s="448"/>
      <c r="D415" s="448"/>
      <c r="E415" s="448"/>
      <c r="F415" s="448"/>
      <c r="G415" s="448"/>
      <c r="H415" s="448"/>
      <c r="I415" s="448"/>
      <c r="J415" s="448"/>
      <c r="K415" s="448"/>
      <c r="L415" s="448"/>
      <c r="M415" s="448"/>
      <c r="N415" s="448"/>
      <c r="O415" s="448"/>
      <c r="P415" s="448"/>
      <c r="Q415" s="448"/>
      <c r="R415" s="448"/>
      <c r="S415" s="448"/>
      <c r="T415" s="448"/>
      <c r="U415" s="448"/>
      <c r="V415" s="448"/>
      <c r="W415" s="448"/>
      <c r="X415" s="448"/>
      <c r="Y415" s="448"/>
      <c r="Z415" s="448"/>
      <c r="AA415" s="448"/>
      <c r="AB415" s="448"/>
      <c r="AC415" s="448"/>
      <c r="AD415" s="448"/>
    </row>
    <row r="416" ht="12.75" customHeight="1">
      <c r="A416" s="448"/>
      <c r="B416" s="448"/>
      <c r="C416" s="448"/>
      <c r="D416" s="448"/>
      <c r="E416" s="448"/>
      <c r="F416" s="448"/>
      <c r="G416" s="448"/>
      <c r="H416" s="448"/>
      <c r="I416" s="448"/>
      <c r="J416" s="448"/>
      <c r="K416" s="448"/>
      <c r="L416" s="448"/>
      <c r="M416" s="448"/>
      <c r="N416" s="448"/>
      <c r="O416" s="448"/>
      <c r="P416" s="448"/>
      <c r="Q416" s="448"/>
      <c r="R416" s="448"/>
      <c r="S416" s="448"/>
      <c r="T416" s="448"/>
      <c r="U416" s="448"/>
      <c r="V416" s="448"/>
      <c r="W416" s="448"/>
      <c r="X416" s="448"/>
      <c r="Y416" s="448"/>
      <c r="Z416" s="448"/>
      <c r="AA416" s="448"/>
      <c r="AB416" s="448"/>
      <c r="AC416" s="448"/>
      <c r="AD416" s="448"/>
    </row>
    <row r="417" ht="12.75" customHeight="1">
      <c r="A417" s="448"/>
      <c r="B417" s="448"/>
      <c r="C417" s="448"/>
      <c r="D417" s="448"/>
      <c r="E417" s="448"/>
      <c r="F417" s="448"/>
      <c r="G417" s="448"/>
      <c r="H417" s="448"/>
      <c r="I417" s="448"/>
      <c r="J417" s="448"/>
      <c r="K417" s="448"/>
      <c r="L417" s="448"/>
      <c r="M417" s="448"/>
      <c r="N417" s="448"/>
      <c r="O417" s="448"/>
      <c r="P417" s="448"/>
      <c r="Q417" s="448"/>
      <c r="R417" s="448"/>
      <c r="S417" s="448"/>
      <c r="T417" s="448"/>
      <c r="U417" s="448"/>
      <c r="V417" s="448"/>
      <c r="W417" s="448"/>
      <c r="X417" s="448"/>
      <c r="Y417" s="448"/>
      <c r="Z417" s="448"/>
      <c r="AA417" s="448"/>
      <c r="AB417" s="448"/>
      <c r="AC417" s="448"/>
      <c r="AD417" s="448"/>
    </row>
    <row r="418" ht="12.75" customHeight="1">
      <c r="A418" s="448"/>
      <c r="B418" s="448"/>
      <c r="C418" s="448"/>
      <c r="D418" s="448"/>
      <c r="E418" s="448"/>
      <c r="F418" s="448"/>
      <c r="G418" s="448"/>
      <c r="H418" s="448"/>
      <c r="I418" s="448"/>
      <c r="J418" s="448"/>
      <c r="K418" s="448"/>
      <c r="L418" s="448"/>
      <c r="M418" s="448"/>
      <c r="N418" s="448"/>
      <c r="O418" s="448"/>
      <c r="P418" s="448"/>
      <c r="Q418" s="448"/>
      <c r="R418" s="448"/>
      <c r="S418" s="448"/>
      <c r="T418" s="448"/>
      <c r="U418" s="448"/>
      <c r="V418" s="448"/>
      <c r="W418" s="448"/>
      <c r="X418" s="448"/>
      <c r="Y418" s="448"/>
      <c r="Z418" s="448"/>
      <c r="AA418" s="448"/>
      <c r="AB418" s="448"/>
      <c r="AC418" s="448"/>
      <c r="AD418" s="448"/>
    </row>
    <row r="419" ht="12.75" customHeight="1">
      <c r="A419" s="448"/>
      <c r="B419" s="448"/>
      <c r="C419" s="448"/>
      <c r="D419" s="448"/>
      <c r="E419" s="448"/>
      <c r="F419" s="448"/>
      <c r="G419" s="448"/>
      <c r="H419" s="448"/>
      <c r="I419" s="448"/>
      <c r="J419" s="448"/>
      <c r="K419" s="448"/>
      <c r="L419" s="448"/>
      <c r="M419" s="448"/>
      <c r="N419" s="448"/>
      <c r="O419" s="448"/>
      <c r="P419" s="448"/>
      <c r="Q419" s="448"/>
      <c r="R419" s="448"/>
      <c r="S419" s="448"/>
      <c r="T419" s="448"/>
      <c r="U419" s="448"/>
      <c r="V419" s="448"/>
      <c r="W419" s="448"/>
      <c r="X419" s="448"/>
      <c r="Y419" s="448"/>
      <c r="Z419" s="448"/>
      <c r="AA419" s="448"/>
      <c r="AB419" s="448"/>
      <c r="AC419" s="448"/>
      <c r="AD419" s="448"/>
    </row>
    <row r="420" ht="12.75" customHeight="1">
      <c r="A420" s="448"/>
      <c r="B420" s="448"/>
      <c r="C420" s="448"/>
      <c r="D420" s="448"/>
      <c r="E420" s="448"/>
      <c r="F420" s="448"/>
      <c r="G420" s="448"/>
      <c r="H420" s="448"/>
      <c r="I420" s="448"/>
      <c r="J420" s="448"/>
      <c r="K420" s="448"/>
      <c r="L420" s="448"/>
      <c r="M420" s="448"/>
      <c r="N420" s="448"/>
      <c r="O420" s="448"/>
      <c r="P420" s="448"/>
      <c r="Q420" s="448"/>
      <c r="R420" s="448"/>
      <c r="S420" s="448"/>
      <c r="T420" s="448"/>
      <c r="U420" s="448"/>
      <c r="V420" s="448"/>
      <c r="W420" s="448"/>
      <c r="X420" s="448"/>
      <c r="Y420" s="448"/>
      <c r="Z420" s="448"/>
      <c r="AA420" s="448"/>
      <c r="AB420" s="448"/>
      <c r="AC420" s="448"/>
      <c r="AD420" s="448"/>
    </row>
    <row r="421" ht="12.75" customHeight="1">
      <c r="A421" s="448"/>
      <c r="B421" s="448"/>
      <c r="C421" s="448"/>
      <c r="D421" s="448"/>
      <c r="E421" s="448"/>
      <c r="F421" s="448"/>
      <c r="G421" s="448"/>
      <c r="H421" s="448"/>
      <c r="I421" s="448"/>
      <c r="J421" s="448"/>
      <c r="K421" s="448"/>
      <c r="L421" s="448"/>
      <c r="M421" s="448"/>
      <c r="N421" s="448"/>
      <c r="O421" s="448"/>
      <c r="P421" s="448"/>
      <c r="Q421" s="448"/>
      <c r="R421" s="448"/>
      <c r="S421" s="448"/>
      <c r="T421" s="448"/>
      <c r="U421" s="448"/>
      <c r="V421" s="448"/>
      <c r="W421" s="448"/>
      <c r="X421" s="448"/>
      <c r="Y421" s="448"/>
      <c r="Z421" s="448"/>
      <c r="AA421" s="448"/>
      <c r="AB421" s="448"/>
      <c r="AC421" s="448"/>
      <c r="AD421" s="448"/>
    </row>
    <row r="422" ht="12.75" customHeight="1">
      <c r="A422" s="448"/>
      <c r="B422" s="448"/>
      <c r="C422" s="448"/>
      <c r="D422" s="448"/>
      <c r="E422" s="448"/>
      <c r="F422" s="448"/>
      <c r="G422" s="448"/>
      <c r="H422" s="448"/>
      <c r="I422" s="448"/>
      <c r="J422" s="448"/>
      <c r="K422" s="448"/>
      <c r="L422" s="448"/>
      <c r="M422" s="448"/>
      <c r="N422" s="448"/>
      <c r="O422" s="448"/>
      <c r="P422" s="448"/>
      <c r="Q422" s="448"/>
      <c r="R422" s="448"/>
      <c r="S422" s="448"/>
      <c r="T422" s="448"/>
      <c r="U422" s="448"/>
      <c r="V422" s="448"/>
      <c r="W422" s="448"/>
      <c r="X422" s="448"/>
      <c r="Y422" s="448"/>
      <c r="Z422" s="448"/>
      <c r="AA422" s="448"/>
      <c r="AB422" s="448"/>
      <c r="AC422" s="448"/>
      <c r="AD422" s="448"/>
    </row>
    <row r="423" ht="12.75" customHeight="1">
      <c r="A423" s="448"/>
      <c r="B423" s="448"/>
      <c r="C423" s="448"/>
      <c r="D423" s="448"/>
      <c r="E423" s="448"/>
      <c r="F423" s="448"/>
      <c r="G423" s="448"/>
      <c r="H423" s="448"/>
      <c r="I423" s="448"/>
      <c r="J423" s="448"/>
      <c r="K423" s="448"/>
      <c r="L423" s="448"/>
      <c r="M423" s="448"/>
      <c r="N423" s="448"/>
      <c r="O423" s="448"/>
      <c r="P423" s="448"/>
      <c r="Q423" s="448"/>
      <c r="R423" s="448"/>
      <c r="S423" s="448"/>
      <c r="T423" s="448"/>
      <c r="U423" s="448"/>
      <c r="V423" s="448"/>
      <c r="W423" s="448"/>
      <c r="X423" s="448"/>
      <c r="Y423" s="448"/>
      <c r="Z423" s="448"/>
      <c r="AA423" s="448"/>
      <c r="AB423" s="448"/>
      <c r="AC423" s="448"/>
      <c r="AD423" s="448"/>
    </row>
    <row r="424" ht="12.75" customHeight="1">
      <c r="A424" s="448"/>
      <c r="B424" s="448"/>
      <c r="C424" s="448"/>
      <c r="D424" s="448"/>
      <c r="E424" s="448"/>
      <c r="F424" s="448"/>
      <c r="G424" s="448"/>
      <c r="H424" s="448"/>
      <c r="I424" s="448"/>
      <c r="J424" s="448"/>
      <c r="K424" s="448"/>
      <c r="L424" s="448"/>
      <c r="M424" s="448"/>
      <c r="N424" s="448"/>
      <c r="O424" s="448"/>
      <c r="P424" s="448"/>
      <c r="Q424" s="448"/>
      <c r="R424" s="448"/>
      <c r="S424" s="448"/>
      <c r="T424" s="448"/>
      <c r="U424" s="448"/>
      <c r="V424" s="448"/>
      <c r="W424" s="448"/>
      <c r="X424" s="448"/>
      <c r="Y424" s="448"/>
      <c r="Z424" s="448"/>
      <c r="AA424" s="448"/>
      <c r="AB424" s="448"/>
      <c r="AC424" s="448"/>
      <c r="AD424" s="448"/>
    </row>
    <row r="425" ht="12.75" customHeight="1">
      <c r="A425" s="448"/>
      <c r="B425" s="448"/>
      <c r="C425" s="448"/>
      <c r="D425" s="448"/>
      <c r="E425" s="448"/>
      <c r="F425" s="448"/>
      <c r="G425" s="448"/>
      <c r="H425" s="448"/>
      <c r="I425" s="448"/>
      <c r="J425" s="448"/>
      <c r="K425" s="448"/>
      <c r="L425" s="448"/>
      <c r="M425" s="448"/>
      <c r="N425" s="448"/>
      <c r="O425" s="448"/>
      <c r="P425" s="448"/>
      <c r="Q425" s="448"/>
      <c r="R425" s="448"/>
      <c r="S425" s="448"/>
      <c r="T425" s="448"/>
      <c r="U425" s="448"/>
      <c r="V425" s="448"/>
      <c r="W425" s="448"/>
      <c r="X425" s="448"/>
      <c r="Y425" s="448"/>
      <c r="Z425" s="448"/>
      <c r="AA425" s="448"/>
      <c r="AB425" s="448"/>
      <c r="AC425" s="448"/>
      <c r="AD425" s="448"/>
    </row>
    <row r="426" ht="12.75" customHeight="1">
      <c r="A426" s="448"/>
      <c r="B426" s="448"/>
      <c r="C426" s="448"/>
      <c r="D426" s="448"/>
      <c r="E426" s="448"/>
      <c r="F426" s="448"/>
      <c r="G426" s="448"/>
      <c r="H426" s="448"/>
      <c r="I426" s="448"/>
      <c r="J426" s="448"/>
      <c r="K426" s="448"/>
      <c r="L426" s="448"/>
      <c r="M426" s="448"/>
      <c r="N426" s="448"/>
      <c r="O426" s="448"/>
      <c r="P426" s="448"/>
      <c r="Q426" s="448"/>
      <c r="R426" s="448"/>
      <c r="S426" s="448"/>
      <c r="T426" s="448"/>
      <c r="U426" s="448"/>
      <c r="V426" s="448"/>
      <c r="W426" s="448"/>
      <c r="X426" s="448"/>
      <c r="Y426" s="448"/>
      <c r="Z426" s="448"/>
      <c r="AA426" s="448"/>
      <c r="AB426" s="448"/>
      <c r="AC426" s="448"/>
      <c r="AD426" s="448"/>
    </row>
    <row r="427" ht="12.75" customHeight="1">
      <c r="A427" s="448"/>
      <c r="B427" s="448"/>
      <c r="C427" s="448"/>
      <c r="D427" s="448"/>
      <c r="E427" s="448"/>
      <c r="F427" s="448"/>
      <c r="G427" s="448"/>
      <c r="H427" s="448"/>
      <c r="I427" s="448"/>
      <c r="J427" s="448"/>
      <c r="K427" s="448"/>
      <c r="L427" s="448"/>
      <c r="M427" s="448"/>
      <c r="N427" s="448"/>
      <c r="O427" s="448"/>
      <c r="P427" s="448"/>
      <c r="Q427" s="448"/>
      <c r="R427" s="448"/>
      <c r="S427" s="448"/>
      <c r="T427" s="448"/>
      <c r="U427" s="448"/>
      <c r="V427" s="448"/>
      <c r="W427" s="448"/>
      <c r="X427" s="448"/>
      <c r="Y427" s="448"/>
      <c r="Z427" s="448"/>
      <c r="AA427" s="448"/>
      <c r="AB427" s="448"/>
      <c r="AC427" s="448"/>
      <c r="AD427" s="448"/>
    </row>
    <row r="428" ht="12.75" customHeight="1">
      <c r="A428" s="448"/>
      <c r="B428" s="448"/>
      <c r="C428" s="448"/>
      <c r="D428" s="448"/>
      <c r="E428" s="448"/>
      <c r="F428" s="448"/>
      <c r="G428" s="448"/>
      <c r="H428" s="448"/>
      <c r="I428" s="448"/>
      <c r="J428" s="448"/>
      <c r="K428" s="448"/>
      <c r="L428" s="448"/>
      <c r="M428" s="448"/>
      <c r="N428" s="448"/>
      <c r="O428" s="448"/>
      <c r="P428" s="448"/>
      <c r="Q428" s="448"/>
      <c r="R428" s="448"/>
      <c r="S428" s="448"/>
      <c r="T428" s="448"/>
      <c r="U428" s="448"/>
      <c r="V428" s="448"/>
      <c r="W428" s="448"/>
      <c r="X428" s="448"/>
      <c r="Y428" s="448"/>
      <c r="Z428" s="448"/>
      <c r="AA428" s="448"/>
      <c r="AB428" s="448"/>
      <c r="AC428" s="448"/>
      <c r="AD428" s="448"/>
    </row>
    <row r="429" ht="12.75" customHeight="1">
      <c r="A429" s="448"/>
      <c r="B429" s="448"/>
      <c r="C429" s="448"/>
      <c r="D429" s="448"/>
      <c r="E429" s="448"/>
      <c r="F429" s="448"/>
      <c r="G429" s="448"/>
      <c r="H429" s="448"/>
      <c r="I429" s="448"/>
      <c r="J429" s="448"/>
      <c r="K429" s="448"/>
      <c r="L429" s="448"/>
      <c r="M429" s="448"/>
      <c r="N429" s="448"/>
      <c r="O429" s="448"/>
      <c r="P429" s="448"/>
      <c r="Q429" s="448"/>
      <c r="R429" s="448"/>
      <c r="S429" s="448"/>
      <c r="T429" s="448"/>
      <c r="U429" s="448"/>
      <c r="V429" s="448"/>
      <c r="W429" s="448"/>
      <c r="X429" s="448"/>
      <c r="Y429" s="448"/>
      <c r="Z429" s="448"/>
      <c r="AA429" s="448"/>
      <c r="AB429" s="448"/>
      <c r="AC429" s="448"/>
      <c r="AD429" s="448"/>
    </row>
    <row r="430" ht="12.75" customHeight="1">
      <c r="A430" s="448"/>
      <c r="B430" s="448"/>
      <c r="C430" s="448"/>
      <c r="D430" s="448"/>
      <c r="E430" s="448"/>
      <c r="F430" s="448"/>
      <c r="G430" s="448"/>
      <c r="H430" s="448"/>
      <c r="I430" s="448"/>
      <c r="J430" s="448"/>
      <c r="K430" s="448"/>
      <c r="L430" s="448"/>
      <c r="M430" s="448"/>
      <c r="N430" s="448"/>
      <c r="O430" s="448"/>
      <c r="P430" s="448"/>
      <c r="Q430" s="448"/>
      <c r="R430" s="448"/>
      <c r="S430" s="448"/>
      <c r="T430" s="448"/>
      <c r="U430" s="448"/>
      <c r="V430" s="448"/>
      <c r="W430" s="448"/>
      <c r="X430" s="448"/>
      <c r="Y430" s="448"/>
      <c r="Z430" s="448"/>
      <c r="AA430" s="448"/>
      <c r="AB430" s="448"/>
      <c r="AC430" s="448"/>
      <c r="AD430" s="448"/>
    </row>
    <row r="431" ht="12.75" customHeight="1">
      <c r="A431" s="448"/>
      <c r="B431" s="448"/>
      <c r="C431" s="448"/>
      <c r="D431" s="448"/>
      <c r="E431" s="448"/>
      <c r="F431" s="448"/>
      <c r="G431" s="448"/>
      <c r="H431" s="448"/>
      <c r="I431" s="448"/>
      <c r="J431" s="448"/>
      <c r="K431" s="448"/>
      <c r="L431" s="448"/>
      <c r="M431" s="448"/>
      <c r="N431" s="448"/>
      <c r="O431" s="448"/>
      <c r="P431" s="448"/>
      <c r="Q431" s="448"/>
      <c r="R431" s="448"/>
      <c r="S431" s="448"/>
      <c r="T431" s="448"/>
      <c r="U431" s="448"/>
      <c r="V431" s="448"/>
      <c r="W431" s="448"/>
      <c r="X431" s="448"/>
      <c r="Y431" s="448"/>
      <c r="Z431" s="448"/>
      <c r="AA431" s="448"/>
      <c r="AB431" s="448"/>
      <c r="AC431" s="448"/>
      <c r="AD431" s="448"/>
    </row>
    <row r="432" ht="12.75" customHeight="1">
      <c r="A432" s="448"/>
      <c r="B432" s="448"/>
      <c r="C432" s="448"/>
      <c r="D432" s="448"/>
      <c r="E432" s="448"/>
      <c r="F432" s="448"/>
      <c r="G432" s="448"/>
      <c r="H432" s="448"/>
      <c r="I432" s="448"/>
      <c r="J432" s="448"/>
      <c r="K432" s="448"/>
      <c r="L432" s="448"/>
      <c r="M432" s="448"/>
      <c r="N432" s="448"/>
      <c r="O432" s="448"/>
      <c r="P432" s="448"/>
      <c r="Q432" s="448"/>
      <c r="R432" s="448"/>
      <c r="S432" s="448"/>
      <c r="T432" s="448"/>
      <c r="U432" s="448"/>
      <c r="V432" s="448"/>
      <c r="W432" s="448"/>
      <c r="X432" s="448"/>
      <c r="Y432" s="448"/>
      <c r="Z432" s="448"/>
      <c r="AA432" s="448"/>
      <c r="AB432" s="448"/>
      <c r="AC432" s="448"/>
      <c r="AD432" s="448"/>
    </row>
    <row r="433" ht="12.75" customHeight="1">
      <c r="A433" s="448"/>
      <c r="B433" s="448"/>
      <c r="C433" s="448"/>
      <c r="D433" s="448"/>
      <c r="E433" s="448"/>
      <c r="F433" s="448"/>
      <c r="G433" s="448"/>
      <c r="H433" s="448"/>
      <c r="I433" s="448"/>
      <c r="J433" s="448"/>
      <c r="K433" s="448"/>
      <c r="L433" s="448"/>
      <c r="M433" s="448"/>
      <c r="N433" s="448"/>
      <c r="O433" s="448"/>
      <c r="P433" s="448"/>
      <c r="Q433" s="448"/>
      <c r="R433" s="448"/>
      <c r="S433" s="448"/>
      <c r="T433" s="448"/>
      <c r="U433" s="448"/>
      <c r="V433" s="448"/>
      <c r="W433" s="448"/>
      <c r="X433" s="448"/>
      <c r="Y433" s="448"/>
      <c r="Z433" s="448"/>
      <c r="AA433" s="448"/>
      <c r="AB433" s="448"/>
      <c r="AC433" s="448"/>
      <c r="AD433" s="448"/>
    </row>
    <row r="434" ht="12.75" customHeight="1">
      <c r="A434" s="448"/>
      <c r="B434" s="448"/>
      <c r="C434" s="448"/>
      <c r="D434" s="448"/>
      <c r="E434" s="448"/>
      <c r="F434" s="448"/>
      <c r="G434" s="448"/>
      <c r="H434" s="448"/>
      <c r="I434" s="448"/>
      <c r="J434" s="448"/>
      <c r="K434" s="448"/>
      <c r="L434" s="448"/>
      <c r="M434" s="448"/>
      <c r="N434" s="448"/>
      <c r="O434" s="448"/>
      <c r="P434" s="448"/>
      <c r="Q434" s="448"/>
      <c r="R434" s="448"/>
      <c r="S434" s="448"/>
      <c r="T434" s="448"/>
      <c r="U434" s="448"/>
      <c r="V434" s="448"/>
      <c r="W434" s="448"/>
      <c r="X434" s="448"/>
      <c r="Y434" s="448"/>
      <c r="Z434" s="448"/>
      <c r="AA434" s="448"/>
      <c r="AB434" s="448"/>
      <c r="AC434" s="448"/>
      <c r="AD434" s="448"/>
    </row>
    <row r="435" ht="12.75" customHeight="1">
      <c r="A435" s="448"/>
      <c r="B435" s="448"/>
      <c r="C435" s="448"/>
      <c r="D435" s="448"/>
      <c r="E435" s="448"/>
      <c r="F435" s="448"/>
      <c r="G435" s="448"/>
      <c r="H435" s="448"/>
      <c r="I435" s="448"/>
      <c r="J435" s="448"/>
      <c r="K435" s="448"/>
      <c r="L435" s="448"/>
      <c r="M435" s="448"/>
      <c r="N435" s="448"/>
      <c r="O435" s="448"/>
      <c r="P435" s="448"/>
      <c r="Q435" s="448"/>
      <c r="R435" s="448"/>
      <c r="S435" s="448"/>
      <c r="T435" s="448"/>
      <c r="U435" s="448"/>
      <c r="V435" s="448"/>
      <c r="W435" s="448"/>
      <c r="X435" s="448"/>
      <c r="Y435" s="448"/>
      <c r="Z435" s="448"/>
      <c r="AA435" s="448"/>
      <c r="AB435" s="448"/>
      <c r="AC435" s="448"/>
      <c r="AD435" s="448"/>
    </row>
    <row r="436" ht="12.75" customHeight="1">
      <c r="A436" s="448"/>
      <c r="B436" s="448"/>
      <c r="C436" s="448"/>
      <c r="D436" s="448"/>
      <c r="E436" s="448"/>
      <c r="F436" s="448"/>
      <c r="G436" s="448"/>
      <c r="H436" s="448"/>
      <c r="I436" s="448"/>
      <c r="J436" s="448"/>
      <c r="K436" s="448"/>
      <c r="L436" s="448"/>
      <c r="M436" s="448"/>
      <c r="N436" s="448"/>
      <c r="O436" s="448"/>
      <c r="P436" s="448"/>
      <c r="Q436" s="448"/>
      <c r="R436" s="448"/>
      <c r="S436" s="448"/>
      <c r="T436" s="448"/>
      <c r="U436" s="448"/>
      <c r="V436" s="448"/>
      <c r="W436" s="448"/>
      <c r="X436" s="448"/>
      <c r="Y436" s="448"/>
      <c r="Z436" s="448"/>
      <c r="AA436" s="448"/>
      <c r="AB436" s="448"/>
      <c r="AC436" s="448"/>
      <c r="AD436" s="448"/>
    </row>
    <row r="437" ht="12.75" customHeight="1">
      <c r="A437" s="448"/>
      <c r="B437" s="448"/>
      <c r="C437" s="448"/>
      <c r="D437" s="448"/>
      <c r="E437" s="448"/>
      <c r="F437" s="448"/>
      <c r="G437" s="448"/>
      <c r="H437" s="448"/>
      <c r="I437" s="448"/>
      <c r="J437" s="448"/>
      <c r="K437" s="448"/>
      <c r="L437" s="448"/>
      <c r="M437" s="448"/>
      <c r="N437" s="448"/>
      <c r="O437" s="448"/>
      <c r="P437" s="448"/>
      <c r="Q437" s="448"/>
      <c r="R437" s="448"/>
      <c r="S437" s="448"/>
      <c r="T437" s="448"/>
      <c r="U437" s="448"/>
      <c r="V437" s="448"/>
      <c r="W437" s="448"/>
      <c r="X437" s="448"/>
      <c r="Y437" s="448"/>
      <c r="Z437" s="448"/>
      <c r="AA437" s="448"/>
      <c r="AB437" s="448"/>
      <c r="AC437" s="448"/>
      <c r="AD437" s="448"/>
    </row>
    <row r="438" ht="12.75" customHeight="1">
      <c r="A438" s="448"/>
      <c r="B438" s="448"/>
      <c r="C438" s="448"/>
      <c r="D438" s="448"/>
      <c r="E438" s="448"/>
      <c r="F438" s="448"/>
      <c r="G438" s="448"/>
      <c r="H438" s="448"/>
      <c r="I438" s="448"/>
      <c r="J438" s="448"/>
      <c r="K438" s="448"/>
      <c r="L438" s="448"/>
      <c r="M438" s="448"/>
      <c r="N438" s="448"/>
      <c r="O438" s="448"/>
      <c r="P438" s="448"/>
      <c r="Q438" s="448"/>
      <c r="R438" s="448"/>
      <c r="S438" s="448"/>
      <c r="T438" s="448"/>
      <c r="U438" s="448"/>
      <c r="V438" s="448"/>
      <c r="W438" s="448"/>
      <c r="X438" s="448"/>
      <c r="Y438" s="448"/>
      <c r="Z438" s="448"/>
      <c r="AA438" s="448"/>
      <c r="AB438" s="448"/>
      <c r="AC438" s="448"/>
      <c r="AD438" s="448"/>
    </row>
    <row r="439" ht="12.75" customHeight="1">
      <c r="A439" s="448"/>
      <c r="B439" s="448"/>
      <c r="C439" s="448"/>
      <c r="D439" s="448"/>
      <c r="E439" s="448"/>
      <c r="F439" s="448"/>
      <c r="G439" s="448"/>
      <c r="H439" s="448"/>
      <c r="I439" s="448"/>
      <c r="J439" s="448"/>
      <c r="K439" s="448"/>
      <c r="L439" s="448"/>
      <c r="M439" s="448"/>
      <c r="N439" s="448"/>
      <c r="O439" s="448"/>
      <c r="P439" s="448"/>
      <c r="Q439" s="448"/>
      <c r="R439" s="448"/>
      <c r="S439" s="448"/>
      <c r="T439" s="448"/>
      <c r="U439" s="448"/>
      <c r="V439" s="448"/>
      <c r="W439" s="448"/>
      <c r="X439" s="448"/>
      <c r="Y439" s="448"/>
      <c r="Z439" s="448"/>
      <c r="AA439" s="448"/>
      <c r="AB439" s="448"/>
      <c r="AC439" s="448"/>
      <c r="AD439" s="448"/>
    </row>
    <row r="440" ht="12.75" customHeight="1">
      <c r="A440" s="448"/>
      <c r="B440" s="448"/>
      <c r="C440" s="448"/>
      <c r="D440" s="448"/>
      <c r="E440" s="448"/>
      <c r="F440" s="448"/>
      <c r="G440" s="448"/>
      <c r="H440" s="448"/>
      <c r="I440" s="448"/>
      <c r="J440" s="448"/>
      <c r="K440" s="448"/>
      <c r="L440" s="448"/>
      <c r="M440" s="448"/>
      <c r="N440" s="448"/>
      <c r="O440" s="448"/>
      <c r="P440" s="448"/>
      <c r="Q440" s="448"/>
      <c r="R440" s="448"/>
      <c r="S440" s="448"/>
      <c r="T440" s="448"/>
      <c r="U440" s="448"/>
      <c r="V440" s="448"/>
      <c r="W440" s="448"/>
      <c r="X440" s="448"/>
      <c r="Y440" s="448"/>
      <c r="Z440" s="448"/>
      <c r="AA440" s="448"/>
      <c r="AB440" s="448"/>
      <c r="AC440" s="448"/>
      <c r="AD440" s="448"/>
    </row>
    <row r="441" ht="12.75" customHeight="1">
      <c r="A441" s="448"/>
      <c r="B441" s="448"/>
      <c r="C441" s="448"/>
      <c r="D441" s="448"/>
      <c r="E441" s="448"/>
      <c r="F441" s="448"/>
      <c r="G441" s="448"/>
      <c r="H441" s="448"/>
      <c r="I441" s="448"/>
      <c r="J441" s="448"/>
      <c r="K441" s="448"/>
      <c r="L441" s="448"/>
      <c r="M441" s="448"/>
      <c r="N441" s="448"/>
      <c r="O441" s="448"/>
      <c r="P441" s="448"/>
      <c r="Q441" s="448"/>
      <c r="R441" s="448"/>
      <c r="S441" s="448"/>
      <c r="T441" s="448"/>
      <c r="U441" s="448"/>
      <c r="V441" s="448"/>
      <c r="W441" s="448"/>
      <c r="X441" s="448"/>
      <c r="Y441" s="448"/>
      <c r="Z441" s="448"/>
      <c r="AA441" s="448"/>
      <c r="AB441" s="448"/>
      <c r="AC441" s="448"/>
      <c r="AD441" s="448"/>
    </row>
    <row r="442" ht="12.75" customHeight="1">
      <c r="A442" s="448"/>
      <c r="B442" s="448"/>
      <c r="C442" s="448"/>
      <c r="D442" s="448"/>
      <c r="E442" s="448"/>
      <c r="F442" s="448"/>
      <c r="G442" s="448"/>
      <c r="H442" s="448"/>
      <c r="I442" s="448"/>
      <c r="J442" s="448"/>
      <c r="K442" s="448"/>
      <c r="L442" s="448"/>
      <c r="M442" s="448"/>
      <c r="N442" s="448"/>
      <c r="O442" s="448"/>
      <c r="P442" s="448"/>
      <c r="Q442" s="448"/>
      <c r="R442" s="448"/>
      <c r="S442" s="448"/>
      <c r="T442" s="448"/>
      <c r="U442" s="448"/>
      <c r="V442" s="448"/>
      <c r="W442" s="448"/>
      <c r="X442" s="448"/>
      <c r="Y442" s="448"/>
      <c r="Z442" s="448"/>
      <c r="AA442" s="448"/>
      <c r="AB442" s="448"/>
      <c r="AC442" s="448"/>
      <c r="AD442" s="448"/>
    </row>
    <row r="443" ht="12.75" customHeight="1">
      <c r="A443" s="448"/>
      <c r="B443" s="448"/>
      <c r="C443" s="448"/>
      <c r="D443" s="448"/>
      <c r="E443" s="448"/>
      <c r="F443" s="448"/>
      <c r="G443" s="448"/>
      <c r="H443" s="448"/>
      <c r="I443" s="448"/>
      <c r="J443" s="448"/>
      <c r="K443" s="448"/>
      <c r="L443" s="448"/>
      <c r="M443" s="448"/>
      <c r="N443" s="448"/>
      <c r="O443" s="448"/>
      <c r="P443" s="448"/>
      <c r="Q443" s="448"/>
      <c r="R443" s="448"/>
      <c r="S443" s="448"/>
      <c r="T443" s="448"/>
      <c r="U443" s="448"/>
      <c r="V443" s="448"/>
      <c r="W443" s="448"/>
      <c r="X443" s="448"/>
      <c r="Y443" s="448"/>
      <c r="Z443" s="448"/>
      <c r="AA443" s="448"/>
      <c r="AB443" s="448"/>
      <c r="AC443" s="448"/>
      <c r="AD443" s="448"/>
    </row>
    <row r="444" ht="12.75" customHeight="1">
      <c r="A444" s="448"/>
      <c r="B444" s="448"/>
      <c r="C444" s="448"/>
      <c r="D444" s="448"/>
      <c r="E444" s="448"/>
      <c r="F444" s="448"/>
      <c r="G444" s="448"/>
      <c r="H444" s="448"/>
      <c r="I444" s="448"/>
      <c r="J444" s="448"/>
      <c r="K444" s="448"/>
      <c r="L444" s="448"/>
      <c r="M444" s="448"/>
      <c r="N444" s="448"/>
      <c r="O444" s="448"/>
      <c r="P444" s="448"/>
      <c r="Q444" s="448"/>
      <c r="R444" s="448"/>
      <c r="S444" s="448"/>
      <c r="T444" s="448"/>
      <c r="U444" s="448"/>
      <c r="V444" s="448"/>
      <c r="W444" s="448"/>
      <c r="X444" s="448"/>
      <c r="Y444" s="448"/>
      <c r="Z444" s="448"/>
      <c r="AA444" s="448"/>
      <c r="AB444" s="448"/>
      <c r="AC444" s="448"/>
      <c r="AD444" s="448"/>
    </row>
    <row r="445" ht="12.75" customHeight="1">
      <c r="A445" s="448"/>
      <c r="B445" s="448"/>
      <c r="C445" s="448"/>
      <c r="D445" s="448"/>
      <c r="E445" s="448"/>
      <c r="F445" s="448"/>
      <c r="G445" s="448"/>
      <c r="H445" s="448"/>
      <c r="I445" s="448"/>
      <c r="J445" s="448"/>
      <c r="K445" s="448"/>
      <c r="L445" s="448"/>
      <c r="M445" s="448"/>
      <c r="N445" s="448"/>
      <c r="O445" s="448"/>
      <c r="P445" s="448"/>
      <c r="Q445" s="448"/>
      <c r="R445" s="448"/>
      <c r="S445" s="448"/>
      <c r="T445" s="448"/>
      <c r="U445" s="448"/>
      <c r="V445" s="448"/>
      <c r="W445" s="448"/>
      <c r="X445" s="448"/>
      <c r="Y445" s="448"/>
      <c r="Z445" s="448"/>
      <c r="AA445" s="448"/>
      <c r="AB445" s="448"/>
      <c r="AC445" s="448"/>
      <c r="AD445" s="448"/>
    </row>
    <row r="446" ht="12.75" customHeight="1">
      <c r="A446" s="448"/>
      <c r="B446" s="448"/>
      <c r="C446" s="448"/>
      <c r="D446" s="448"/>
      <c r="E446" s="448"/>
      <c r="F446" s="448"/>
      <c r="G446" s="448"/>
      <c r="H446" s="448"/>
      <c r="I446" s="448"/>
      <c r="J446" s="448"/>
      <c r="K446" s="448"/>
      <c r="L446" s="448"/>
      <c r="M446" s="448"/>
      <c r="N446" s="448"/>
      <c r="O446" s="448"/>
      <c r="P446" s="448"/>
      <c r="Q446" s="448"/>
      <c r="R446" s="448"/>
      <c r="S446" s="448"/>
      <c r="T446" s="448"/>
      <c r="U446" s="448"/>
      <c r="V446" s="448"/>
      <c r="W446" s="448"/>
      <c r="X446" s="448"/>
      <c r="Y446" s="448"/>
      <c r="Z446" s="448"/>
      <c r="AA446" s="448"/>
      <c r="AB446" s="448"/>
      <c r="AC446" s="448"/>
      <c r="AD446" s="448"/>
    </row>
    <row r="447" ht="12.75" customHeight="1">
      <c r="A447" s="448"/>
      <c r="B447" s="448"/>
      <c r="C447" s="448"/>
      <c r="D447" s="448"/>
      <c r="E447" s="448"/>
      <c r="F447" s="448"/>
      <c r="G447" s="448"/>
      <c r="H447" s="448"/>
      <c r="I447" s="448"/>
      <c r="J447" s="448"/>
      <c r="K447" s="448"/>
      <c r="L447" s="448"/>
      <c r="M447" s="448"/>
      <c r="N447" s="448"/>
      <c r="O447" s="448"/>
      <c r="P447" s="448"/>
      <c r="Q447" s="448"/>
      <c r="R447" s="448"/>
      <c r="S447" s="448"/>
      <c r="T447" s="448"/>
      <c r="U447" s="448"/>
      <c r="V447" s="448"/>
      <c r="W447" s="448"/>
      <c r="X447" s="448"/>
      <c r="Y447" s="448"/>
      <c r="Z447" s="448"/>
      <c r="AA447" s="448"/>
      <c r="AB447" s="448"/>
      <c r="AC447" s="448"/>
      <c r="AD447" s="448"/>
    </row>
    <row r="448" ht="12.75" customHeight="1">
      <c r="A448" s="448"/>
      <c r="B448" s="448"/>
      <c r="C448" s="448"/>
      <c r="D448" s="448"/>
      <c r="E448" s="448"/>
      <c r="F448" s="448"/>
      <c r="G448" s="448"/>
      <c r="H448" s="448"/>
      <c r="I448" s="448"/>
      <c r="J448" s="448"/>
      <c r="K448" s="448"/>
      <c r="L448" s="448"/>
      <c r="M448" s="448"/>
      <c r="N448" s="448"/>
      <c r="O448" s="448"/>
      <c r="P448" s="448"/>
      <c r="Q448" s="448"/>
      <c r="R448" s="448"/>
      <c r="S448" s="448"/>
      <c r="T448" s="448"/>
      <c r="U448" s="448"/>
      <c r="V448" s="448"/>
      <c r="W448" s="448"/>
      <c r="X448" s="448"/>
      <c r="Y448" s="448"/>
      <c r="Z448" s="448"/>
      <c r="AA448" s="448"/>
      <c r="AB448" s="448"/>
      <c r="AC448" s="448"/>
      <c r="AD448" s="448"/>
    </row>
    <row r="449" ht="12.75" customHeight="1">
      <c r="A449" s="448"/>
      <c r="B449" s="448"/>
      <c r="C449" s="448"/>
      <c r="D449" s="448"/>
      <c r="E449" s="448"/>
      <c r="F449" s="448"/>
      <c r="G449" s="448"/>
      <c r="H449" s="448"/>
      <c r="I449" s="448"/>
      <c r="J449" s="448"/>
      <c r="K449" s="448"/>
      <c r="L449" s="448"/>
      <c r="M449" s="448"/>
      <c r="N449" s="448"/>
      <c r="O449" s="448"/>
      <c r="P449" s="448"/>
      <c r="Q449" s="448"/>
      <c r="R449" s="448"/>
      <c r="S449" s="448"/>
      <c r="T449" s="448"/>
      <c r="U449" s="448"/>
      <c r="V449" s="448"/>
      <c r="W449" s="448"/>
      <c r="X449" s="448"/>
      <c r="Y449" s="448"/>
      <c r="Z449" s="448"/>
      <c r="AA449" s="448"/>
      <c r="AB449" s="448"/>
      <c r="AC449" s="448"/>
      <c r="AD449" s="448"/>
    </row>
    <row r="450" ht="12.75" customHeight="1">
      <c r="A450" s="448"/>
      <c r="B450" s="448"/>
      <c r="C450" s="448"/>
      <c r="D450" s="448"/>
      <c r="E450" s="448"/>
      <c r="F450" s="448"/>
      <c r="G450" s="448"/>
      <c r="H450" s="448"/>
      <c r="I450" s="448"/>
      <c r="J450" s="448"/>
      <c r="K450" s="448"/>
      <c r="L450" s="448"/>
      <c r="M450" s="448"/>
      <c r="N450" s="448"/>
      <c r="O450" s="448"/>
      <c r="P450" s="448"/>
      <c r="Q450" s="448"/>
      <c r="R450" s="448"/>
      <c r="S450" s="448"/>
      <c r="T450" s="448"/>
      <c r="U450" s="448"/>
      <c r="V450" s="448"/>
      <c r="W450" s="448"/>
      <c r="X450" s="448"/>
      <c r="Y450" s="448"/>
      <c r="Z450" s="448"/>
      <c r="AA450" s="448"/>
      <c r="AB450" s="448"/>
      <c r="AC450" s="448"/>
      <c r="AD450" s="448"/>
    </row>
    <row r="451" ht="12.75" customHeight="1">
      <c r="A451" s="448"/>
      <c r="B451" s="448"/>
      <c r="C451" s="448"/>
      <c r="D451" s="448"/>
      <c r="E451" s="448"/>
      <c r="F451" s="448"/>
      <c r="G451" s="448"/>
      <c r="H451" s="448"/>
      <c r="I451" s="448"/>
      <c r="J451" s="448"/>
      <c r="K451" s="448"/>
      <c r="L451" s="448"/>
      <c r="M451" s="448"/>
      <c r="N451" s="448"/>
      <c r="O451" s="448"/>
      <c r="P451" s="448"/>
      <c r="Q451" s="448"/>
      <c r="R451" s="448"/>
      <c r="S451" s="448"/>
      <c r="T451" s="448"/>
      <c r="U451" s="448"/>
      <c r="V451" s="448"/>
      <c r="W451" s="448"/>
      <c r="X451" s="448"/>
      <c r="Y451" s="448"/>
      <c r="Z451" s="448"/>
      <c r="AA451" s="448"/>
      <c r="AB451" s="448"/>
      <c r="AC451" s="448"/>
      <c r="AD451" s="448"/>
    </row>
    <row r="452" ht="12.75" customHeight="1">
      <c r="A452" s="448"/>
      <c r="B452" s="448"/>
      <c r="C452" s="448"/>
      <c r="D452" s="448"/>
      <c r="E452" s="448"/>
      <c r="F452" s="448"/>
      <c r="G452" s="448"/>
      <c r="H452" s="448"/>
      <c r="I452" s="448"/>
      <c r="J452" s="448"/>
      <c r="K452" s="448"/>
      <c r="L452" s="448"/>
      <c r="M452" s="448"/>
      <c r="N452" s="448"/>
      <c r="O452" s="448"/>
      <c r="P452" s="448"/>
      <c r="Q452" s="448"/>
      <c r="R452" s="448"/>
      <c r="S452" s="448"/>
      <c r="T452" s="448"/>
      <c r="U452" s="448"/>
      <c r="V452" s="448"/>
      <c r="W452" s="448"/>
      <c r="X452" s="448"/>
      <c r="Y452" s="448"/>
      <c r="Z452" s="448"/>
      <c r="AA452" s="448"/>
      <c r="AB452" s="448"/>
      <c r="AC452" s="448"/>
      <c r="AD452" s="448"/>
    </row>
    <row r="453" ht="12.75" customHeight="1">
      <c r="A453" s="448"/>
      <c r="B453" s="448"/>
      <c r="C453" s="448"/>
      <c r="D453" s="448"/>
      <c r="E453" s="448"/>
      <c r="F453" s="448"/>
      <c r="G453" s="448"/>
      <c r="H453" s="448"/>
      <c r="I453" s="448"/>
      <c r="J453" s="448"/>
      <c r="K453" s="448"/>
      <c r="L453" s="448"/>
      <c r="M453" s="448"/>
      <c r="N453" s="448"/>
      <c r="O453" s="448"/>
      <c r="P453" s="448"/>
      <c r="Q453" s="448"/>
      <c r="R453" s="448"/>
      <c r="S453" s="448"/>
      <c r="T453" s="448"/>
      <c r="U453" s="448"/>
      <c r="V453" s="448"/>
      <c r="W453" s="448"/>
      <c r="X453" s="448"/>
      <c r="Y453" s="448"/>
      <c r="Z453" s="448"/>
      <c r="AA453" s="448"/>
      <c r="AB453" s="448"/>
      <c r="AC453" s="448"/>
      <c r="AD453" s="448"/>
    </row>
    <row r="454" ht="12.75" customHeight="1">
      <c r="A454" s="448"/>
      <c r="B454" s="448"/>
      <c r="C454" s="448"/>
      <c r="D454" s="448"/>
      <c r="E454" s="448"/>
      <c r="F454" s="448"/>
      <c r="G454" s="448"/>
      <c r="H454" s="448"/>
      <c r="I454" s="448"/>
      <c r="J454" s="448"/>
      <c r="K454" s="448"/>
      <c r="L454" s="448"/>
      <c r="M454" s="448"/>
      <c r="N454" s="448"/>
      <c r="O454" s="448"/>
      <c r="P454" s="448"/>
      <c r="Q454" s="448"/>
      <c r="R454" s="448"/>
      <c r="S454" s="448"/>
      <c r="T454" s="448"/>
      <c r="U454" s="448"/>
      <c r="V454" s="448"/>
      <c r="W454" s="448"/>
      <c r="X454" s="448"/>
      <c r="Y454" s="448"/>
      <c r="Z454" s="448"/>
      <c r="AA454" s="448"/>
      <c r="AB454" s="448"/>
      <c r="AC454" s="448"/>
      <c r="AD454" s="448"/>
    </row>
    <row r="455" ht="12.75" customHeight="1">
      <c r="A455" s="448"/>
      <c r="B455" s="448"/>
      <c r="C455" s="448"/>
      <c r="D455" s="448"/>
      <c r="E455" s="448"/>
      <c r="F455" s="448"/>
      <c r="G455" s="448"/>
      <c r="H455" s="448"/>
      <c r="I455" s="448"/>
      <c r="J455" s="448"/>
      <c r="K455" s="448"/>
      <c r="L455" s="448"/>
      <c r="M455" s="448"/>
      <c r="N455" s="448"/>
      <c r="O455" s="448"/>
      <c r="P455" s="448"/>
      <c r="Q455" s="448"/>
      <c r="R455" s="448"/>
      <c r="S455" s="448"/>
      <c r="T455" s="448"/>
      <c r="U455" s="448"/>
      <c r="V455" s="448"/>
      <c r="W455" s="448"/>
      <c r="X455" s="448"/>
      <c r="Y455" s="448"/>
      <c r="Z455" s="448"/>
      <c r="AA455" s="448"/>
      <c r="AB455" s="448"/>
      <c r="AC455" s="448"/>
      <c r="AD455" s="448"/>
    </row>
    <row r="456" ht="12.75" customHeight="1">
      <c r="A456" s="448"/>
      <c r="B456" s="448"/>
      <c r="C456" s="448"/>
      <c r="D456" s="448"/>
      <c r="E456" s="448"/>
      <c r="F456" s="448"/>
      <c r="G456" s="448"/>
      <c r="H456" s="448"/>
      <c r="I456" s="448"/>
      <c r="J456" s="448"/>
      <c r="K456" s="448"/>
      <c r="L456" s="448"/>
      <c r="M456" s="448"/>
      <c r="N456" s="448"/>
      <c r="O456" s="448"/>
      <c r="P456" s="448"/>
      <c r="Q456" s="448"/>
      <c r="R456" s="448"/>
      <c r="S456" s="448"/>
      <c r="T456" s="448"/>
      <c r="U456" s="448"/>
      <c r="V456" s="448"/>
      <c r="W456" s="448"/>
      <c r="X456" s="448"/>
      <c r="Y456" s="448"/>
      <c r="Z456" s="448"/>
      <c r="AA456" s="448"/>
      <c r="AB456" s="448"/>
      <c r="AC456" s="448"/>
      <c r="AD456" s="448"/>
    </row>
    <row r="457" ht="12.75" customHeight="1">
      <c r="A457" s="448"/>
      <c r="B457" s="448"/>
      <c r="C457" s="448"/>
      <c r="D457" s="448"/>
      <c r="E457" s="448"/>
      <c r="F457" s="448"/>
      <c r="G457" s="448"/>
      <c r="H457" s="448"/>
      <c r="I457" s="448"/>
      <c r="J457" s="448"/>
      <c r="K457" s="448"/>
      <c r="L457" s="448"/>
      <c r="M457" s="448"/>
      <c r="N457" s="448"/>
      <c r="O457" s="448"/>
      <c r="P457" s="448"/>
      <c r="Q457" s="448"/>
      <c r="R457" s="448"/>
      <c r="S457" s="448"/>
      <c r="T457" s="448"/>
      <c r="U457" s="448"/>
      <c r="V457" s="448"/>
      <c r="W457" s="448"/>
      <c r="X457" s="448"/>
      <c r="Y457" s="448"/>
      <c r="Z457" s="448"/>
      <c r="AA457" s="448"/>
      <c r="AB457" s="448"/>
      <c r="AC457" s="448"/>
      <c r="AD457" s="448"/>
    </row>
    <row r="458" ht="12.75" customHeight="1">
      <c r="A458" s="448"/>
      <c r="B458" s="448"/>
      <c r="C458" s="448"/>
      <c r="D458" s="448"/>
      <c r="E458" s="448"/>
      <c r="F458" s="448"/>
      <c r="G458" s="448"/>
      <c r="H458" s="448"/>
      <c r="I458" s="448"/>
      <c r="J458" s="448"/>
      <c r="K458" s="448"/>
      <c r="L458" s="448"/>
      <c r="M458" s="448"/>
      <c r="N458" s="448"/>
      <c r="O458" s="448"/>
      <c r="P458" s="448"/>
      <c r="Q458" s="448"/>
      <c r="R458" s="448"/>
      <c r="S458" s="448"/>
      <c r="T458" s="448"/>
      <c r="U458" s="448"/>
      <c r="V458" s="448"/>
      <c r="W458" s="448"/>
      <c r="X458" s="448"/>
      <c r="Y458" s="448"/>
      <c r="Z458" s="448"/>
      <c r="AA458" s="448"/>
      <c r="AB458" s="448"/>
      <c r="AC458" s="448"/>
      <c r="AD458" s="448"/>
    </row>
    <row r="459" ht="12.75" customHeight="1">
      <c r="A459" s="448"/>
      <c r="B459" s="448"/>
      <c r="C459" s="448"/>
      <c r="D459" s="448"/>
      <c r="E459" s="448"/>
      <c r="F459" s="448"/>
      <c r="G459" s="448"/>
      <c r="H459" s="448"/>
      <c r="I459" s="448"/>
      <c r="J459" s="448"/>
      <c r="K459" s="448"/>
      <c r="L459" s="448"/>
      <c r="M459" s="448"/>
      <c r="N459" s="448"/>
      <c r="O459" s="448"/>
      <c r="P459" s="448"/>
      <c r="Q459" s="448"/>
      <c r="R459" s="448"/>
      <c r="S459" s="448"/>
      <c r="T459" s="448"/>
      <c r="U459" s="448"/>
      <c r="V459" s="448"/>
      <c r="W459" s="448"/>
      <c r="X459" s="448"/>
      <c r="Y459" s="448"/>
      <c r="Z459" s="448"/>
      <c r="AA459" s="448"/>
      <c r="AB459" s="448"/>
      <c r="AC459" s="448"/>
      <c r="AD459" s="448"/>
    </row>
    <row r="460" ht="12.75" customHeight="1">
      <c r="A460" s="448"/>
      <c r="B460" s="448"/>
      <c r="C460" s="448"/>
      <c r="D460" s="448"/>
      <c r="E460" s="448"/>
      <c r="F460" s="448"/>
      <c r="G460" s="448"/>
      <c r="H460" s="448"/>
      <c r="I460" s="448"/>
      <c r="J460" s="448"/>
      <c r="K460" s="448"/>
      <c r="L460" s="448"/>
      <c r="M460" s="448"/>
      <c r="N460" s="448"/>
      <c r="O460" s="448"/>
      <c r="P460" s="448"/>
      <c r="Q460" s="448"/>
      <c r="R460" s="448"/>
      <c r="S460" s="448"/>
      <c r="T460" s="448"/>
      <c r="U460" s="448"/>
      <c r="V460" s="448"/>
      <c r="W460" s="448"/>
      <c r="X460" s="448"/>
      <c r="Y460" s="448"/>
      <c r="Z460" s="448"/>
      <c r="AA460" s="448"/>
      <c r="AB460" s="448"/>
      <c r="AC460" s="448"/>
      <c r="AD460" s="448"/>
    </row>
    <row r="461" ht="12.75" customHeight="1">
      <c r="A461" s="448"/>
      <c r="B461" s="448"/>
      <c r="C461" s="448"/>
      <c r="D461" s="448"/>
      <c r="E461" s="448"/>
      <c r="F461" s="448"/>
      <c r="G461" s="448"/>
      <c r="H461" s="448"/>
      <c r="I461" s="448"/>
      <c r="J461" s="448"/>
      <c r="K461" s="448"/>
      <c r="L461" s="448"/>
      <c r="M461" s="448"/>
      <c r="N461" s="448"/>
      <c r="O461" s="448"/>
      <c r="P461" s="448"/>
      <c r="Q461" s="448"/>
      <c r="R461" s="448"/>
      <c r="S461" s="448"/>
      <c r="T461" s="448"/>
      <c r="U461" s="448"/>
      <c r="V461" s="448"/>
      <c r="W461" s="448"/>
      <c r="X461" s="448"/>
      <c r="Y461" s="448"/>
      <c r="Z461" s="448"/>
      <c r="AA461" s="448"/>
      <c r="AB461" s="448"/>
      <c r="AC461" s="448"/>
      <c r="AD461" s="448"/>
    </row>
    <row r="462" ht="12.75" customHeight="1">
      <c r="A462" s="448"/>
      <c r="B462" s="448"/>
      <c r="C462" s="448"/>
      <c r="D462" s="448"/>
      <c r="E462" s="448"/>
      <c r="F462" s="448"/>
      <c r="G462" s="448"/>
      <c r="H462" s="448"/>
      <c r="I462" s="448"/>
      <c r="J462" s="448"/>
      <c r="K462" s="448"/>
      <c r="L462" s="448"/>
      <c r="M462" s="448"/>
      <c r="N462" s="448"/>
      <c r="O462" s="448"/>
      <c r="P462" s="448"/>
      <c r="Q462" s="448"/>
      <c r="R462" s="448"/>
      <c r="S462" s="448"/>
      <c r="T462" s="448"/>
      <c r="U462" s="448"/>
      <c r="V462" s="448"/>
      <c r="W462" s="448"/>
      <c r="X462" s="448"/>
      <c r="Y462" s="448"/>
      <c r="Z462" s="448"/>
      <c r="AA462" s="448"/>
      <c r="AB462" s="448"/>
      <c r="AC462" s="448"/>
      <c r="AD462" s="448"/>
    </row>
    <row r="463" ht="12.75" customHeight="1">
      <c r="A463" s="448"/>
      <c r="B463" s="448"/>
      <c r="C463" s="448"/>
      <c r="D463" s="448"/>
      <c r="E463" s="448"/>
      <c r="F463" s="448"/>
      <c r="G463" s="448"/>
      <c r="H463" s="448"/>
      <c r="I463" s="448"/>
      <c r="J463" s="448"/>
      <c r="K463" s="448"/>
      <c r="L463" s="448"/>
      <c r="M463" s="448"/>
      <c r="N463" s="448"/>
      <c r="O463" s="448"/>
      <c r="P463" s="448"/>
      <c r="Q463" s="448"/>
      <c r="R463" s="448"/>
      <c r="S463" s="448"/>
      <c r="T463" s="448"/>
      <c r="U463" s="448"/>
      <c r="V463" s="448"/>
      <c r="W463" s="448"/>
      <c r="X463" s="448"/>
      <c r="Y463" s="448"/>
      <c r="Z463" s="448"/>
      <c r="AA463" s="448"/>
      <c r="AB463" s="448"/>
      <c r="AC463" s="448"/>
      <c r="AD463" s="448"/>
    </row>
    <row r="464" ht="12.75" customHeight="1">
      <c r="A464" s="448"/>
      <c r="B464" s="448"/>
      <c r="C464" s="448"/>
      <c r="D464" s="448"/>
      <c r="E464" s="448"/>
      <c r="F464" s="448"/>
      <c r="G464" s="448"/>
      <c r="H464" s="448"/>
      <c r="I464" s="448"/>
      <c r="J464" s="448"/>
      <c r="K464" s="448"/>
      <c r="L464" s="448"/>
      <c r="M464" s="448"/>
      <c r="N464" s="448"/>
      <c r="O464" s="448"/>
      <c r="P464" s="448"/>
      <c r="Q464" s="448"/>
      <c r="R464" s="448"/>
      <c r="S464" s="448"/>
      <c r="T464" s="448"/>
      <c r="U464" s="448"/>
      <c r="V464" s="448"/>
      <c r="W464" s="448"/>
      <c r="X464" s="448"/>
      <c r="Y464" s="448"/>
      <c r="Z464" s="448"/>
      <c r="AA464" s="448"/>
      <c r="AB464" s="448"/>
      <c r="AC464" s="448"/>
      <c r="AD464" s="448"/>
    </row>
    <row r="465" ht="12.75" customHeight="1">
      <c r="A465" s="448"/>
      <c r="B465" s="448"/>
      <c r="C465" s="448"/>
      <c r="D465" s="448"/>
      <c r="E465" s="448"/>
      <c r="F465" s="448"/>
      <c r="G465" s="448"/>
      <c r="H465" s="448"/>
      <c r="I465" s="448"/>
      <c r="J465" s="448"/>
      <c r="K465" s="448"/>
      <c r="L465" s="448"/>
      <c r="M465" s="448"/>
      <c r="N465" s="448"/>
      <c r="O465" s="448"/>
      <c r="P465" s="448"/>
      <c r="Q465" s="448"/>
      <c r="R465" s="448"/>
      <c r="S465" s="448"/>
      <c r="T465" s="448"/>
      <c r="U465" s="448"/>
      <c r="V465" s="448"/>
      <c r="W465" s="448"/>
      <c r="X465" s="448"/>
      <c r="Y465" s="448"/>
      <c r="Z465" s="448"/>
      <c r="AA465" s="448"/>
      <c r="AB465" s="448"/>
      <c r="AC465" s="448"/>
      <c r="AD465" s="448"/>
    </row>
    <row r="466" ht="12.75" customHeight="1">
      <c r="A466" s="448"/>
      <c r="B466" s="448"/>
      <c r="C466" s="448"/>
      <c r="D466" s="448"/>
      <c r="E466" s="448"/>
      <c r="F466" s="448"/>
      <c r="G466" s="448"/>
      <c r="H466" s="448"/>
      <c r="I466" s="448"/>
      <c r="J466" s="448"/>
      <c r="K466" s="448"/>
      <c r="L466" s="448"/>
      <c r="M466" s="448"/>
      <c r="N466" s="448"/>
      <c r="O466" s="448"/>
      <c r="P466" s="448"/>
      <c r="Q466" s="448"/>
      <c r="R466" s="448"/>
      <c r="S466" s="448"/>
      <c r="T466" s="448"/>
      <c r="U466" s="448"/>
      <c r="V466" s="448"/>
      <c r="W466" s="448"/>
      <c r="X466" s="448"/>
      <c r="Y466" s="448"/>
      <c r="Z466" s="448"/>
      <c r="AA466" s="448"/>
      <c r="AB466" s="448"/>
      <c r="AC466" s="448"/>
      <c r="AD466" s="448"/>
    </row>
    <row r="467" ht="12.75" customHeight="1">
      <c r="A467" s="448"/>
      <c r="B467" s="448"/>
      <c r="C467" s="448"/>
      <c r="D467" s="448"/>
      <c r="E467" s="448"/>
      <c r="F467" s="448"/>
      <c r="G467" s="448"/>
      <c r="H467" s="448"/>
      <c r="I467" s="448"/>
      <c r="J467" s="448"/>
      <c r="K467" s="448"/>
      <c r="L467" s="448"/>
      <c r="M467" s="448"/>
      <c r="N467" s="448"/>
      <c r="O467" s="448"/>
      <c r="P467" s="448"/>
      <c r="Q467" s="448"/>
      <c r="R467" s="448"/>
      <c r="S467" s="448"/>
      <c r="T467" s="448"/>
      <c r="U467" s="448"/>
      <c r="V467" s="448"/>
      <c r="W467" s="448"/>
      <c r="X467" s="448"/>
      <c r="Y467" s="448"/>
      <c r="Z467" s="448"/>
      <c r="AA467" s="448"/>
      <c r="AB467" s="448"/>
      <c r="AC467" s="448"/>
      <c r="AD467" s="448"/>
    </row>
    <row r="468" ht="12.75" customHeight="1">
      <c r="A468" s="448"/>
      <c r="B468" s="448"/>
      <c r="C468" s="448"/>
      <c r="D468" s="448"/>
      <c r="E468" s="448"/>
      <c r="F468" s="448"/>
      <c r="G468" s="448"/>
      <c r="H468" s="448"/>
      <c r="I468" s="448"/>
      <c r="J468" s="448"/>
      <c r="K468" s="448"/>
      <c r="L468" s="448"/>
      <c r="M468" s="448"/>
      <c r="N468" s="448"/>
      <c r="O468" s="448"/>
      <c r="P468" s="448"/>
      <c r="Q468" s="448"/>
      <c r="R468" s="448"/>
      <c r="S468" s="448"/>
      <c r="T468" s="448"/>
      <c r="U468" s="448"/>
      <c r="V468" s="448"/>
      <c r="W468" s="448"/>
      <c r="X468" s="448"/>
      <c r="Y468" s="448"/>
      <c r="Z468" s="448"/>
      <c r="AA468" s="448"/>
      <c r="AB468" s="448"/>
      <c r="AC468" s="448"/>
      <c r="AD468" s="448"/>
    </row>
    <row r="469" ht="12.75" customHeight="1">
      <c r="A469" s="448"/>
      <c r="B469" s="448"/>
      <c r="C469" s="448"/>
      <c r="D469" s="448"/>
      <c r="E469" s="448"/>
      <c r="F469" s="448"/>
      <c r="G469" s="448"/>
      <c r="H469" s="448"/>
      <c r="I469" s="448"/>
      <c r="J469" s="448"/>
      <c r="K469" s="448"/>
      <c r="L469" s="448"/>
      <c r="M469" s="448"/>
      <c r="N469" s="448"/>
      <c r="O469" s="448"/>
      <c r="P469" s="448"/>
      <c r="Q469" s="448"/>
      <c r="R469" s="448"/>
      <c r="S469" s="448"/>
      <c r="T469" s="448"/>
      <c r="U469" s="448"/>
      <c r="V469" s="448"/>
      <c r="W469" s="448"/>
      <c r="X469" s="448"/>
      <c r="Y469" s="448"/>
      <c r="Z469" s="448"/>
      <c r="AA469" s="448"/>
      <c r="AB469" s="448"/>
      <c r="AC469" s="448"/>
      <c r="AD469" s="448"/>
    </row>
    <row r="470" ht="12.75" customHeight="1">
      <c r="A470" s="448"/>
      <c r="B470" s="448"/>
      <c r="C470" s="448"/>
      <c r="D470" s="448"/>
      <c r="E470" s="448"/>
      <c r="F470" s="448"/>
      <c r="G470" s="448"/>
      <c r="H470" s="448"/>
      <c r="I470" s="448"/>
      <c r="J470" s="448"/>
      <c r="K470" s="448"/>
      <c r="L470" s="448"/>
      <c r="M470" s="448"/>
      <c r="N470" s="448"/>
      <c r="O470" s="448"/>
      <c r="P470" s="448"/>
      <c r="Q470" s="448"/>
      <c r="R470" s="448"/>
      <c r="S470" s="448"/>
      <c r="T470" s="448"/>
      <c r="U470" s="448"/>
      <c r="V470" s="448"/>
      <c r="W470" s="448"/>
      <c r="X470" s="448"/>
      <c r="Y470" s="448"/>
      <c r="Z470" s="448"/>
      <c r="AA470" s="448"/>
      <c r="AB470" s="448"/>
      <c r="AC470" s="448"/>
      <c r="AD470" s="448"/>
    </row>
    <row r="471" ht="12.75" customHeight="1">
      <c r="A471" s="448"/>
      <c r="B471" s="448"/>
      <c r="C471" s="448"/>
      <c r="D471" s="448"/>
      <c r="E471" s="448"/>
      <c r="F471" s="448"/>
      <c r="G471" s="448"/>
      <c r="H471" s="448"/>
      <c r="I471" s="448"/>
      <c r="J471" s="448"/>
      <c r="K471" s="448"/>
      <c r="L471" s="448"/>
      <c r="M471" s="448"/>
      <c r="N471" s="448"/>
      <c r="O471" s="448"/>
      <c r="P471" s="448"/>
      <c r="Q471" s="448"/>
      <c r="R471" s="448"/>
      <c r="S471" s="448"/>
      <c r="T471" s="448"/>
      <c r="U471" s="448"/>
      <c r="V471" s="448"/>
      <c r="W471" s="448"/>
      <c r="X471" s="448"/>
      <c r="Y471" s="448"/>
      <c r="Z471" s="448"/>
      <c r="AA471" s="448"/>
      <c r="AB471" s="448"/>
      <c r="AC471" s="448"/>
      <c r="AD471" s="448"/>
    </row>
    <row r="472" ht="12.75" customHeight="1">
      <c r="A472" s="448"/>
      <c r="B472" s="448"/>
      <c r="C472" s="448"/>
      <c r="D472" s="448"/>
      <c r="E472" s="448"/>
      <c r="F472" s="448"/>
      <c r="G472" s="448"/>
      <c r="H472" s="448"/>
      <c r="I472" s="448"/>
      <c r="J472" s="448"/>
      <c r="K472" s="448"/>
      <c r="L472" s="448"/>
      <c r="M472" s="448"/>
      <c r="N472" s="448"/>
      <c r="O472" s="448"/>
      <c r="P472" s="448"/>
      <c r="Q472" s="448"/>
      <c r="R472" s="448"/>
      <c r="S472" s="448"/>
      <c r="T472" s="448"/>
      <c r="U472" s="448"/>
      <c r="V472" s="448"/>
      <c r="W472" s="448"/>
      <c r="X472" s="448"/>
      <c r="Y472" s="448"/>
      <c r="Z472" s="448"/>
      <c r="AA472" s="448"/>
      <c r="AB472" s="448"/>
      <c r="AC472" s="448"/>
      <c r="AD472" s="448"/>
    </row>
    <row r="473" ht="12.75" customHeight="1">
      <c r="A473" s="448"/>
      <c r="B473" s="448"/>
      <c r="C473" s="448"/>
      <c r="D473" s="448"/>
      <c r="E473" s="448"/>
      <c r="F473" s="448"/>
      <c r="G473" s="448"/>
      <c r="H473" s="448"/>
      <c r="I473" s="448"/>
      <c r="J473" s="448"/>
      <c r="K473" s="448"/>
      <c r="L473" s="448"/>
      <c r="M473" s="448"/>
      <c r="N473" s="448"/>
      <c r="O473" s="448"/>
      <c r="P473" s="448"/>
      <c r="Q473" s="448"/>
      <c r="R473" s="448"/>
      <c r="S473" s="448"/>
      <c r="T473" s="448"/>
      <c r="U473" s="448"/>
      <c r="V473" s="448"/>
      <c r="W473" s="448"/>
      <c r="X473" s="448"/>
      <c r="Y473" s="448"/>
      <c r="Z473" s="448"/>
      <c r="AA473" s="448"/>
      <c r="AB473" s="448"/>
      <c r="AC473" s="448"/>
      <c r="AD473" s="448"/>
    </row>
    <row r="474" ht="12.75" customHeight="1">
      <c r="A474" s="448"/>
      <c r="B474" s="448"/>
      <c r="C474" s="448"/>
      <c r="D474" s="448"/>
      <c r="E474" s="448"/>
      <c r="F474" s="448"/>
      <c r="G474" s="448"/>
      <c r="H474" s="448"/>
      <c r="I474" s="448"/>
      <c r="J474" s="448"/>
      <c r="K474" s="448"/>
      <c r="L474" s="448"/>
      <c r="M474" s="448"/>
      <c r="N474" s="448"/>
      <c r="O474" s="448"/>
      <c r="P474" s="448"/>
      <c r="Q474" s="448"/>
      <c r="R474" s="448"/>
      <c r="S474" s="448"/>
      <c r="T474" s="448"/>
      <c r="U474" s="448"/>
      <c r="V474" s="448"/>
      <c r="W474" s="448"/>
      <c r="X474" s="448"/>
      <c r="Y474" s="448"/>
      <c r="Z474" s="448"/>
      <c r="AA474" s="448"/>
      <c r="AB474" s="448"/>
      <c r="AC474" s="448"/>
      <c r="AD474" s="448"/>
    </row>
    <row r="475" ht="12.75" customHeight="1">
      <c r="A475" s="448"/>
      <c r="B475" s="448"/>
      <c r="C475" s="448"/>
      <c r="D475" s="448"/>
      <c r="E475" s="448"/>
      <c r="F475" s="448"/>
      <c r="G475" s="448"/>
      <c r="H475" s="448"/>
      <c r="I475" s="448"/>
      <c r="J475" s="448"/>
      <c r="K475" s="448"/>
      <c r="L475" s="448"/>
      <c r="M475" s="448"/>
      <c r="N475" s="448"/>
      <c r="O475" s="448"/>
      <c r="P475" s="448"/>
      <c r="Q475" s="448"/>
      <c r="R475" s="448"/>
      <c r="S475" s="448"/>
      <c r="T475" s="448"/>
      <c r="U475" s="448"/>
      <c r="V475" s="448"/>
      <c r="W475" s="448"/>
      <c r="X475" s="448"/>
      <c r="Y475" s="448"/>
      <c r="Z475" s="448"/>
      <c r="AA475" s="448"/>
      <c r="AB475" s="448"/>
      <c r="AC475" s="448"/>
      <c r="AD475" s="448"/>
    </row>
    <row r="476" ht="12.75" customHeight="1">
      <c r="A476" s="448"/>
      <c r="B476" s="448"/>
      <c r="C476" s="448"/>
      <c r="D476" s="448"/>
      <c r="E476" s="448"/>
      <c r="F476" s="448"/>
      <c r="G476" s="448"/>
      <c r="H476" s="448"/>
      <c r="I476" s="448"/>
      <c r="J476" s="448"/>
      <c r="K476" s="448"/>
      <c r="L476" s="448"/>
      <c r="M476" s="448"/>
      <c r="N476" s="448"/>
      <c r="O476" s="448"/>
      <c r="P476" s="448"/>
      <c r="Q476" s="448"/>
      <c r="R476" s="448"/>
      <c r="S476" s="448"/>
      <c r="T476" s="448"/>
      <c r="U476" s="448"/>
      <c r="V476" s="448"/>
      <c r="W476" s="448"/>
      <c r="X476" s="448"/>
      <c r="Y476" s="448"/>
      <c r="Z476" s="448"/>
      <c r="AA476" s="448"/>
      <c r="AB476" s="448"/>
      <c r="AC476" s="448"/>
      <c r="AD476" s="448"/>
    </row>
    <row r="477" ht="12.75" customHeight="1">
      <c r="A477" s="448"/>
      <c r="B477" s="448"/>
      <c r="C477" s="448"/>
      <c r="D477" s="448"/>
      <c r="E477" s="448"/>
      <c r="F477" s="448"/>
      <c r="G477" s="448"/>
      <c r="H477" s="448"/>
      <c r="I477" s="448"/>
      <c r="J477" s="448"/>
      <c r="K477" s="448"/>
      <c r="L477" s="448"/>
      <c r="M477" s="448"/>
      <c r="N477" s="448"/>
      <c r="O477" s="448"/>
      <c r="P477" s="448"/>
      <c r="Q477" s="448"/>
      <c r="R477" s="448"/>
      <c r="S477" s="448"/>
      <c r="T477" s="448"/>
      <c r="U477" s="448"/>
      <c r="V477" s="448"/>
      <c r="W477" s="448"/>
      <c r="X477" s="448"/>
      <c r="Y477" s="448"/>
      <c r="Z477" s="448"/>
      <c r="AA477" s="448"/>
      <c r="AB477" s="448"/>
      <c r="AC477" s="448"/>
      <c r="AD477" s="448"/>
    </row>
    <row r="478" ht="12.75" customHeight="1">
      <c r="A478" s="448"/>
      <c r="B478" s="448"/>
      <c r="C478" s="448"/>
      <c r="D478" s="448"/>
      <c r="E478" s="448"/>
      <c r="F478" s="448"/>
      <c r="G478" s="448"/>
      <c r="H478" s="448"/>
      <c r="I478" s="448"/>
      <c r="J478" s="448"/>
      <c r="K478" s="448"/>
      <c r="L478" s="448"/>
      <c r="M478" s="448"/>
      <c r="N478" s="448"/>
      <c r="O478" s="448"/>
      <c r="P478" s="448"/>
      <c r="Q478" s="448"/>
      <c r="R478" s="448"/>
      <c r="S478" s="448"/>
      <c r="T478" s="448"/>
      <c r="U478" s="448"/>
      <c r="V478" s="448"/>
      <c r="W478" s="448"/>
      <c r="X478" s="448"/>
      <c r="Y478" s="448"/>
      <c r="Z478" s="448"/>
      <c r="AA478" s="448"/>
      <c r="AB478" s="448"/>
      <c r="AC478" s="448"/>
      <c r="AD478" s="448"/>
    </row>
    <row r="479" ht="12.75" customHeight="1">
      <c r="A479" s="448"/>
      <c r="B479" s="448"/>
      <c r="C479" s="448"/>
      <c r="D479" s="448"/>
      <c r="E479" s="448"/>
      <c r="F479" s="448"/>
      <c r="G479" s="448"/>
      <c r="H479" s="448"/>
      <c r="I479" s="448"/>
      <c r="J479" s="448"/>
      <c r="K479" s="448"/>
      <c r="L479" s="448"/>
      <c r="M479" s="448"/>
      <c r="N479" s="448"/>
      <c r="O479" s="448"/>
      <c r="P479" s="448"/>
      <c r="Q479" s="448"/>
      <c r="R479" s="448"/>
      <c r="S479" s="448"/>
      <c r="T479" s="448"/>
      <c r="U479" s="448"/>
      <c r="V479" s="448"/>
      <c r="W479" s="448"/>
      <c r="X479" s="448"/>
      <c r="Y479" s="448"/>
      <c r="Z479" s="448"/>
      <c r="AA479" s="448"/>
      <c r="AB479" s="448"/>
      <c r="AC479" s="448"/>
      <c r="AD479" s="448"/>
    </row>
    <row r="480" ht="12.75" customHeight="1">
      <c r="A480" s="448"/>
      <c r="B480" s="448"/>
      <c r="C480" s="448"/>
      <c r="D480" s="448"/>
      <c r="E480" s="448"/>
      <c r="F480" s="448"/>
      <c r="G480" s="448"/>
      <c r="H480" s="448"/>
      <c r="I480" s="448"/>
      <c r="J480" s="448"/>
      <c r="K480" s="448"/>
      <c r="L480" s="448"/>
      <c r="M480" s="448"/>
      <c r="N480" s="448"/>
      <c r="O480" s="448"/>
      <c r="P480" s="448"/>
      <c r="Q480" s="448"/>
      <c r="R480" s="448"/>
      <c r="S480" s="448"/>
      <c r="T480" s="448"/>
      <c r="U480" s="448"/>
      <c r="V480" s="448"/>
      <c r="W480" s="448"/>
      <c r="X480" s="448"/>
      <c r="Y480" s="448"/>
      <c r="Z480" s="448"/>
      <c r="AA480" s="448"/>
      <c r="AB480" s="448"/>
      <c r="AC480" s="448"/>
      <c r="AD480" s="448"/>
    </row>
    <row r="481" ht="12.75" customHeight="1">
      <c r="A481" s="448"/>
      <c r="B481" s="448"/>
      <c r="C481" s="448"/>
      <c r="D481" s="448"/>
      <c r="E481" s="448"/>
      <c r="F481" s="448"/>
      <c r="G481" s="448"/>
      <c r="H481" s="448"/>
      <c r="I481" s="448"/>
      <c r="J481" s="448"/>
      <c r="K481" s="448"/>
      <c r="L481" s="448"/>
      <c r="M481" s="448"/>
      <c r="N481" s="448"/>
      <c r="O481" s="448"/>
      <c r="P481" s="448"/>
      <c r="Q481" s="448"/>
      <c r="R481" s="448"/>
      <c r="S481" s="448"/>
      <c r="T481" s="448"/>
      <c r="U481" s="448"/>
      <c r="V481" s="448"/>
      <c r="W481" s="448"/>
      <c r="X481" s="448"/>
      <c r="Y481" s="448"/>
      <c r="Z481" s="448"/>
      <c r="AA481" s="448"/>
      <c r="AB481" s="448"/>
      <c r="AC481" s="448"/>
      <c r="AD481" s="448"/>
    </row>
    <row r="482" ht="12.75" customHeight="1">
      <c r="A482" s="448"/>
      <c r="B482" s="448"/>
      <c r="C482" s="448"/>
      <c r="D482" s="448"/>
      <c r="E482" s="448"/>
      <c r="F482" s="448"/>
      <c r="G482" s="448"/>
      <c r="H482" s="448"/>
      <c r="I482" s="448"/>
      <c r="J482" s="448"/>
      <c r="K482" s="448"/>
      <c r="L482" s="448"/>
      <c r="M482" s="448"/>
      <c r="N482" s="448"/>
      <c r="O482" s="448"/>
      <c r="P482" s="448"/>
      <c r="Q482" s="448"/>
      <c r="R482" s="448"/>
      <c r="S482" s="448"/>
      <c r="T482" s="448"/>
      <c r="U482" s="448"/>
      <c r="V482" s="448"/>
      <c r="W482" s="448"/>
      <c r="X482" s="448"/>
      <c r="Y482" s="448"/>
      <c r="Z482" s="448"/>
      <c r="AA482" s="448"/>
      <c r="AB482" s="448"/>
      <c r="AC482" s="448"/>
      <c r="AD482" s="448"/>
    </row>
    <row r="483" ht="12.75" customHeight="1">
      <c r="A483" s="448"/>
      <c r="B483" s="448"/>
      <c r="C483" s="448"/>
      <c r="D483" s="448"/>
      <c r="E483" s="448"/>
      <c r="F483" s="448"/>
      <c r="G483" s="448"/>
      <c r="H483" s="448"/>
      <c r="I483" s="448"/>
      <c r="J483" s="448"/>
      <c r="K483" s="448"/>
      <c r="L483" s="448"/>
      <c r="M483" s="448"/>
      <c r="N483" s="448"/>
      <c r="O483" s="448"/>
      <c r="P483" s="448"/>
      <c r="Q483" s="448"/>
      <c r="R483" s="448"/>
      <c r="S483" s="448"/>
      <c r="T483" s="448"/>
      <c r="U483" s="448"/>
      <c r="V483" s="448"/>
      <c r="W483" s="448"/>
      <c r="X483" s="448"/>
      <c r="Y483" s="448"/>
      <c r="Z483" s="448"/>
      <c r="AA483" s="448"/>
      <c r="AB483" s="448"/>
      <c r="AC483" s="448"/>
      <c r="AD483" s="448"/>
    </row>
    <row r="484" ht="12.75" customHeight="1">
      <c r="A484" s="448"/>
      <c r="B484" s="448"/>
      <c r="C484" s="448"/>
      <c r="D484" s="448"/>
      <c r="E484" s="448"/>
      <c r="F484" s="448"/>
      <c r="G484" s="448"/>
      <c r="H484" s="448"/>
      <c r="I484" s="448"/>
      <c r="J484" s="448"/>
      <c r="K484" s="448"/>
      <c r="L484" s="448"/>
      <c r="M484" s="448"/>
      <c r="N484" s="448"/>
      <c r="O484" s="448"/>
      <c r="P484" s="448"/>
      <c r="Q484" s="448"/>
      <c r="R484" s="448"/>
      <c r="S484" s="448"/>
      <c r="T484" s="448"/>
      <c r="U484" s="448"/>
      <c r="V484" s="448"/>
      <c r="W484" s="448"/>
      <c r="X484" s="448"/>
      <c r="Y484" s="448"/>
      <c r="Z484" s="448"/>
      <c r="AA484" s="448"/>
      <c r="AB484" s="448"/>
      <c r="AC484" s="448"/>
      <c r="AD484" s="448"/>
    </row>
    <row r="485" ht="12.75" customHeight="1">
      <c r="A485" s="448"/>
      <c r="B485" s="448"/>
      <c r="C485" s="448"/>
      <c r="D485" s="448"/>
      <c r="E485" s="448"/>
      <c r="F485" s="448"/>
      <c r="G485" s="448"/>
      <c r="H485" s="448"/>
      <c r="I485" s="448"/>
      <c r="J485" s="448"/>
      <c r="K485" s="448"/>
      <c r="L485" s="448"/>
      <c r="M485" s="448"/>
      <c r="N485" s="448"/>
      <c r="O485" s="448"/>
      <c r="P485" s="448"/>
      <c r="Q485" s="448"/>
      <c r="R485" s="448"/>
      <c r="S485" s="448"/>
      <c r="T485" s="448"/>
      <c r="U485" s="448"/>
      <c r="V485" s="448"/>
      <c r="W485" s="448"/>
      <c r="X485" s="448"/>
      <c r="Y485" s="448"/>
      <c r="Z485" s="448"/>
      <c r="AA485" s="448"/>
      <c r="AB485" s="448"/>
      <c r="AC485" s="448"/>
      <c r="AD485" s="448"/>
    </row>
    <row r="486" ht="12.75" customHeight="1">
      <c r="A486" s="448"/>
      <c r="B486" s="448"/>
      <c r="C486" s="448"/>
      <c r="D486" s="448"/>
      <c r="E486" s="448"/>
      <c r="F486" s="448"/>
      <c r="G486" s="448"/>
      <c r="H486" s="448"/>
      <c r="I486" s="448"/>
      <c r="J486" s="448"/>
      <c r="K486" s="448"/>
      <c r="L486" s="448"/>
      <c r="M486" s="448"/>
      <c r="N486" s="448"/>
      <c r="O486" s="448"/>
      <c r="P486" s="448"/>
      <c r="Q486" s="448"/>
      <c r="R486" s="448"/>
      <c r="S486" s="448"/>
      <c r="T486" s="448"/>
      <c r="U486" s="448"/>
      <c r="V486" s="448"/>
      <c r="W486" s="448"/>
      <c r="X486" s="448"/>
      <c r="Y486" s="448"/>
      <c r="Z486" s="448"/>
      <c r="AA486" s="448"/>
      <c r="AB486" s="448"/>
      <c r="AC486" s="448"/>
      <c r="AD486" s="448"/>
    </row>
    <row r="487" ht="12.75" customHeight="1">
      <c r="A487" s="448"/>
      <c r="B487" s="448"/>
      <c r="C487" s="448"/>
      <c r="D487" s="448"/>
      <c r="E487" s="448"/>
      <c r="F487" s="448"/>
      <c r="G487" s="448"/>
      <c r="H487" s="448"/>
      <c r="I487" s="448"/>
      <c r="J487" s="448"/>
      <c r="K487" s="448"/>
      <c r="L487" s="448"/>
      <c r="M487" s="448"/>
      <c r="N487" s="448"/>
      <c r="O487" s="448"/>
      <c r="P487" s="448"/>
      <c r="Q487" s="448"/>
      <c r="R487" s="448"/>
      <c r="S487" s="448"/>
      <c r="T487" s="448"/>
      <c r="U487" s="448"/>
      <c r="V487" s="448"/>
      <c r="W487" s="448"/>
      <c r="X487" s="448"/>
      <c r="Y487" s="448"/>
      <c r="Z487" s="448"/>
      <c r="AA487" s="448"/>
      <c r="AB487" s="448"/>
      <c r="AC487" s="448"/>
      <c r="AD487" s="448"/>
    </row>
    <row r="488" ht="12.75" customHeight="1">
      <c r="A488" s="448"/>
      <c r="B488" s="448"/>
      <c r="C488" s="448"/>
      <c r="D488" s="448"/>
      <c r="E488" s="448"/>
      <c r="F488" s="448"/>
      <c r="G488" s="448"/>
      <c r="H488" s="448"/>
      <c r="I488" s="448"/>
      <c r="J488" s="448"/>
      <c r="K488" s="448"/>
      <c r="L488" s="448"/>
      <c r="M488" s="448"/>
      <c r="N488" s="448"/>
      <c r="O488" s="448"/>
      <c r="P488" s="448"/>
      <c r="Q488" s="448"/>
      <c r="R488" s="448"/>
      <c r="S488" s="448"/>
      <c r="T488" s="448"/>
      <c r="U488" s="448"/>
      <c r="V488" s="448"/>
      <c r="W488" s="448"/>
      <c r="X488" s="448"/>
      <c r="Y488" s="448"/>
      <c r="Z488" s="448"/>
      <c r="AA488" s="448"/>
      <c r="AB488" s="448"/>
      <c r="AC488" s="448"/>
      <c r="AD488" s="448"/>
    </row>
    <row r="489" ht="12.75" customHeight="1">
      <c r="A489" s="448"/>
      <c r="B489" s="448"/>
      <c r="C489" s="448"/>
      <c r="D489" s="448"/>
      <c r="E489" s="448"/>
      <c r="F489" s="448"/>
      <c r="G489" s="448"/>
      <c r="H489" s="448"/>
      <c r="I489" s="448"/>
      <c r="J489" s="448"/>
      <c r="K489" s="448"/>
      <c r="L489" s="448"/>
      <c r="M489" s="448"/>
      <c r="N489" s="448"/>
      <c r="O489" s="448"/>
      <c r="P489" s="448"/>
      <c r="Q489" s="448"/>
      <c r="R489" s="448"/>
      <c r="S489" s="448"/>
      <c r="T489" s="448"/>
      <c r="U489" s="448"/>
      <c r="V489" s="448"/>
      <c r="W489" s="448"/>
      <c r="X489" s="448"/>
      <c r="Y489" s="448"/>
      <c r="Z489" s="448"/>
      <c r="AA489" s="448"/>
      <c r="AB489" s="448"/>
      <c r="AC489" s="448"/>
      <c r="AD489" s="448"/>
    </row>
    <row r="490" ht="12.75" customHeight="1">
      <c r="A490" s="448"/>
      <c r="B490" s="448"/>
      <c r="C490" s="448"/>
      <c r="D490" s="448"/>
      <c r="E490" s="448"/>
      <c r="F490" s="448"/>
      <c r="G490" s="448"/>
      <c r="H490" s="448"/>
      <c r="I490" s="448"/>
      <c r="J490" s="448"/>
      <c r="K490" s="448"/>
      <c r="L490" s="448"/>
      <c r="M490" s="448"/>
      <c r="N490" s="448"/>
      <c r="O490" s="448"/>
      <c r="P490" s="448"/>
      <c r="Q490" s="448"/>
      <c r="R490" s="448"/>
      <c r="S490" s="448"/>
      <c r="T490" s="448"/>
      <c r="U490" s="448"/>
      <c r="V490" s="448"/>
      <c r="W490" s="448"/>
      <c r="X490" s="448"/>
      <c r="Y490" s="448"/>
      <c r="Z490" s="448"/>
      <c r="AA490" s="448"/>
      <c r="AB490" s="448"/>
      <c r="AC490" s="448"/>
      <c r="AD490" s="448"/>
    </row>
    <row r="491" ht="12.75" customHeight="1">
      <c r="A491" s="448"/>
      <c r="B491" s="448"/>
      <c r="C491" s="448"/>
      <c r="D491" s="448"/>
      <c r="E491" s="448"/>
      <c r="F491" s="448"/>
      <c r="G491" s="448"/>
      <c r="H491" s="448"/>
      <c r="I491" s="448"/>
      <c r="J491" s="448"/>
      <c r="K491" s="448"/>
      <c r="L491" s="448"/>
      <c r="M491" s="448"/>
      <c r="N491" s="448"/>
      <c r="O491" s="448"/>
      <c r="P491" s="448"/>
      <c r="Q491" s="448"/>
      <c r="R491" s="448"/>
      <c r="S491" s="448"/>
      <c r="T491" s="448"/>
      <c r="U491" s="448"/>
      <c r="V491" s="448"/>
      <c r="W491" s="448"/>
      <c r="X491" s="448"/>
      <c r="Y491" s="448"/>
      <c r="Z491" s="448"/>
      <c r="AA491" s="448"/>
      <c r="AB491" s="448"/>
      <c r="AC491" s="448"/>
      <c r="AD491" s="448"/>
    </row>
    <row r="492" ht="12.75" customHeight="1">
      <c r="A492" s="448"/>
      <c r="B492" s="448"/>
      <c r="C492" s="448"/>
      <c r="D492" s="448"/>
      <c r="E492" s="448"/>
      <c r="F492" s="448"/>
      <c r="G492" s="448"/>
      <c r="H492" s="448"/>
      <c r="I492" s="448"/>
      <c r="J492" s="448"/>
      <c r="K492" s="448"/>
      <c r="L492" s="448"/>
      <c r="M492" s="448"/>
      <c r="N492" s="448"/>
      <c r="O492" s="448"/>
      <c r="P492" s="448"/>
      <c r="Q492" s="448"/>
      <c r="R492" s="448"/>
      <c r="S492" s="448"/>
      <c r="T492" s="448"/>
      <c r="U492" s="448"/>
      <c r="V492" s="448"/>
      <c r="W492" s="448"/>
      <c r="X492" s="448"/>
      <c r="Y492" s="448"/>
      <c r="Z492" s="448"/>
      <c r="AA492" s="448"/>
      <c r="AB492" s="448"/>
      <c r="AC492" s="448"/>
      <c r="AD492" s="448"/>
    </row>
    <row r="493" ht="12.75" customHeight="1">
      <c r="A493" s="448"/>
      <c r="B493" s="448"/>
      <c r="C493" s="448"/>
      <c r="D493" s="448"/>
      <c r="E493" s="448"/>
      <c r="F493" s="448"/>
      <c r="G493" s="448"/>
      <c r="H493" s="448"/>
      <c r="I493" s="448"/>
      <c r="J493" s="448"/>
      <c r="K493" s="448"/>
      <c r="L493" s="448"/>
      <c r="M493" s="448"/>
      <c r="N493" s="448"/>
      <c r="O493" s="448"/>
      <c r="P493" s="448"/>
      <c r="Q493" s="448"/>
      <c r="R493" s="448"/>
      <c r="S493" s="448"/>
      <c r="T493" s="448"/>
      <c r="U493" s="448"/>
      <c r="V493" s="448"/>
      <c r="W493" s="448"/>
      <c r="X493" s="448"/>
      <c r="Y493" s="448"/>
      <c r="Z493" s="448"/>
      <c r="AA493" s="448"/>
      <c r="AB493" s="448"/>
      <c r="AC493" s="448"/>
      <c r="AD493" s="448"/>
    </row>
    <row r="494" ht="12.75" customHeight="1">
      <c r="A494" s="448"/>
      <c r="B494" s="448"/>
      <c r="C494" s="448"/>
      <c r="D494" s="448"/>
      <c r="E494" s="448"/>
      <c r="F494" s="448"/>
      <c r="G494" s="448"/>
      <c r="H494" s="448"/>
      <c r="I494" s="448"/>
      <c r="J494" s="448"/>
      <c r="K494" s="448"/>
      <c r="L494" s="448"/>
      <c r="M494" s="448"/>
      <c r="N494" s="448"/>
      <c r="O494" s="448"/>
      <c r="P494" s="448"/>
      <c r="Q494" s="448"/>
      <c r="R494" s="448"/>
      <c r="S494" s="448"/>
      <c r="T494" s="448"/>
      <c r="U494" s="448"/>
      <c r="V494" s="448"/>
      <c r="W494" s="448"/>
      <c r="X494" s="448"/>
      <c r="Y494" s="448"/>
      <c r="Z494" s="448"/>
      <c r="AA494" s="448"/>
      <c r="AB494" s="448"/>
      <c r="AC494" s="448"/>
      <c r="AD494" s="448"/>
    </row>
    <row r="495" ht="12.75" customHeight="1">
      <c r="A495" s="448"/>
      <c r="B495" s="448"/>
      <c r="C495" s="448"/>
      <c r="D495" s="448"/>
      <c r="E495" s="448"/>
      <c r="F495" s="448"/>
      <c r="G495" s="448"/>
      <c r="H495" s="448"/>
      <c r="I495" s="448"/>
      <c r="J495" s="448"/>
      <c r="K495" s="448"/>
      <c r="L495" s="448"/>
      <c r="M495" s="448"/>
      <c r="N495" s="448"/>
      <c r="O495" s="448"/>
      <c r="P495" s="448"/>
      <c r="Q495" s="448"/>
      <c r="R495" s="448"/>
      <c r="S495" s="448"/>
      <c r="T495" s="448"/>
      <c r="U495" s="448"/>
      <c r="V495" s="448"/>
      <c r="W495" s="448"/>
      <c r="X495" s="448"/>
      <c r="Y495" s="448"/>
      <c r="Z495" s="448"/>
      <c r="AA495" s="448"/>
      <c r="AB495" s="448"/>
      <c r="AC495" s="448"/>
      <c r="AD495" s="448"/>
    </row>
    <row r="496" ht="12.75" customHeight="1">
      <c r="A496" s="448"/>
      <c r="B496" s="448"/>
      <c r="C496" s="448"/>
      <c r="D496" s="448"/>
      <c r="E496" s="448"/>
      <c r="F496" s="448"/>
      <c r="G496" s="448"/>
      <c r="H496" s="448"/>
      <c r="I496" s="448"/>
      <c r="J496" s="448"/>
      <c r="K496" s="448"/>
      <c r="L496" s="448"/>
      <c r="M496" s="448"/>
      <c r="N496" s="448"/>
      <c r="O496" s="448"/>
      <c r="P496" s="448"/>
      <c r="Q496" s="448"/>
      <c r="R496" s="448"/>
      <c r="S496" s="448"/>
      <c r="T496" s="448"/>
      <c r="U496" s="448"/>
      <c r="V496" s="448"/>
      <c r="W496" s="448"/>
      <c r="X496" s="448"/>
      <c r="Y496" s="448"/>
      <c r="Z496" s="448"/>
      <c r="AA496" s="448"/>
      <c r="AB496" s="448"/>
      <c r="AC496" s="448"/>
      <c r="AD496" s="448"/>
    </row>
    <row r="497" ht="12.75" customHeight="1">
      <c r="A497" s="448"/>
      <c r="B497" s="448"/>
      <c r="C497" s="448"/>
      <c r="D497" s="448"/>
      <c r="E497" s="448"/>
      <c r="F497" s="448"/>
      <c r="G497" s="448"/>
      <c r="H497" s="448"/>
      <c r="I497" s="448"/>
      <c r="J497" s="448"/>
      <c r="K497" s="448"/>
      <c r="L497" s="448"/>
      <c r="M497" s="448"/>
      <c r="N497" s="448"/>
      <c r="O497" s="448"/>
      <c r="P497" s="448"/>
      <c r="Q497" s="448"/>
      <c r="R497" s="448"/>
      <c r="S497" s="448"/>
      <c r="T497" s="448"/>
      <c r="U497" s="448"/>
      <c r="V497" s="448"/>
      <c r="W497" s="448"/>
      <c r="X497" s="448"/>
      <c r="Y497" s="448"/>
      <c r="Z497" s="448"/>
      <c r="AA497" s="448"/>
      <c r="AB497" s="448"/>
      <c r="AC497" s="448"/>
      <c r="AD497" s="448"/>
    </row>
    <row r="498" ht="12.75" customHeight="1">
      <c r="A498" s="448"/>
      <c r="B498" s="448"/>
      <c r="C498" s="448"/>
      <c r="D498" s="448"/>
      <c r="E498" s="448"/>
      <c r="F498" s="448"/>
      <c r="G498" s="448"/>
      <c r="H498" s="448"/>
      <c r="I498" s="448"/>
      <c r="J498" s="448"/>
      <c r="K498" s="448"/>
      <c r="L498" s="448"/>
      <c r="M498" s="448"/>
      <c r="N498" s="448"/>
      <c r="O498" s="448"/>
      <c r="P498" s="448"/>
      <c r="Q498" s="448"/>
      <c r="R498" s="448"/>
      <c r="S498" s="448"/>
      <c r="T498" s="448"/>
      <c r="U498" s="448"/>
      <c r="V498" s="448"/>
      <c r="W498" s="448"/>
      <c r="X498" s="448"/>
      <c r="Y498" s="448"/>
      <c r="Z498" s="448"/>
      <c r="AA498" s="448"/>
      <c r="AB498" s="448"/>
      <c r="AC498" s="448"/>
      <c r="AD498" s="448"/>
    </row>
    <row r="499" ht="12.75" customHeight="1">
      <c r="A499" s="448"/>
      <c r="B499" s="448"/>
      <c r="C499" s="448"/>
      <c r="D499" s="448"/>
      <c r="E499" s="448"/>
      <c r="F499" s="448"/>
      <c r="G499" s="448"/>
      <c r="H499" s="448"/>
      <c r="I499" s="448"/>
      <c r="J499" s="448"/>
      <c r="K499" s="448"/>
      <c r="L499" s="448"/>
      <c r="M499" s="448"/>
      <c r="N499" s="448"/>
      <c r="O499" s="448"/>
      <c r="P499" s="448"/>
      <c r="Q499" s="448"/>
      <c r="R499" s="448"/>
      <c r="S499" s="448"/>
      <c r="T499" s="448"/>
      <c r="U499" s="448"/>
      <c r="V499" s="448"/>
      <c r="W499" s="448"/>
      <c r="X499" s="448"/>
      <c r="Y499" s="448"/>
      <c r="Z499" s="448"/>
      <c r="AA499" s="448"/>
      <c r="AB499" s="448"/>
      <c r="AC499" s="448"/>
      <c r="AD499" s="448"/>
    </row>
    <row r="500" ht="12.75" customHeight="1">
      <c r="A500" s="448"/>
      <c r="B500" s="448"/>
      <c r="C500" s="448"/>
      <c r="D500" s="448"/>
      <c r="E500" s="448"/>
      <c r="F500" s="448"/>
      <c r="G500" s="448"/>
      <c r="H500" s="448"/>
      <c r="I500" s="448"/>
      <c r="J500" s="448"/>
      <c r="K500" s="448"/>
      <c r="L500" s="448"/>
      <c r="M500" s="448"/>
      <c r="N500" s="448"/>
      <c r="O500" s="448"/>
      <c r="P500" s="448"/>
      <c r="Q500" s="448"/>
      <c r="R500" s="448"/>
      <c r="S500" s="448"/>
      <c r="T500" s="448"/>
      <c r="U500" s="448"/>
      <c r="V500" s="448"/>
      <c r="W500" s="448"/>
      <c r="X500" s="448"/>
      <c r="Y500" s="448"/>
      <c r="Z500" s="448"/>
      <c r="AA500" s="448"/>
      <c r="AB500" s="448"/>
      <c r="AC500" s="448"/>
      <c r="AD500" s="448"/>
    </row>
    <row r="501" ht="12.75" customHeight="1">
      <c r="A501" s="448"/>
      <c r="B501" s="448"/>
      <c r="C501" s="448"/>
      <c r="D501" s="448"/>
      <c r="E501" s="448"/>
      <c r="F501" s="448"/>
      <c r="G501" s="448"/>
      <c r="H501" s="448"/>
      <c r="I501" s="448"/>
      <c r="J501" s="448"/>
      <c r="K501" s="448"/>
      <c r="L501" s="448"/>
      <c r="M501" s="448"/>
      <c r="N501" s="448"/>
      <c r="O501" s="448"/>
      <c r="P501" s="448"/>
      <c r="Q501" s="448"/>
      <c r="R501" s="448"/>
      <c r="S501" s="448"/>
      <c r="T501" s="448"/>
      <c r="U501" s="448"/>
      <c r="V501" s="448"/>
      <c r="W501" s="448"/>
      <c r="X501" s="448"/>
      <c r="Y501" s="448"/>
      <c r="Z501" s="448"/>
      <c r="AA501" s="448"/>
      <c r="AB501" s="448"/>
      <c r="AC501" s="448"/>
      <c r="AD501" s="448"/>
    </row>
    <row r="502" ht="12.75" customHeight="1">
      <c r="A502" s="448"/>
      <c r="B502" s="448"/>
      <c r="C502" s="448"/>
      <c r="D502" s="448"/>
      <c r="E502" s="448"/>
      <c r="F502" s="448"/>
      <c r="G502" s="448"/>
      <c r="H502" s="448"/>
      <c r="I502" s="448"/>
      <c r="J502" s="448"/>
      <c r="K502" s="448"/>
      <c r="L502" s="448"/>
      <c r="M502" s="448"/>
      <c r="N502" s="448"/>
      <c r="O502" s="448"/>
      <c r="P502" s="448"/>
      <c r="Q502" s="448"/>
      <c r="R502" s="448"/>
      <c r="S502" s="448"/>
      <c r="T502" s="448"/>
      <c r="U502" s="448"/>
      <c r="V502" s="448"/>
      <c r="W502" s="448"/>
      <c r="X502" s="448"/>
      <c r="Y502" s="448"/>
      <c r="Z502" s="448"/>
      <c r="AA502" s="448"/>
      <c r="AB502" s="448"/>
      <c r="AC502" s="448"/>
      <c r="AD502" s="448"/>
    </row>
    <row r="503" ht="12.75" customHeight="1">
      <c r="A503" s="448"/>
      <c r="B503" s="448"/>
      <c r="C503" s="448"/>
      <c r="D503" s="448"/>
      <c r="E503" s="448"/>
      <c r="F503" s="448"/>
      <c r="G503" s="448"/>
      <c r="H503" s="448"/>
      <c r="I503" s="448"/>
      <c r="J503" s="448"/>
      <c r="K503" s="448"/>
      <c r="L503" s="448"/>
      <c r="M503" s="448"/>
      <c r="N503" s="448"/>
      <c r="O503" s="448"/>
      <c r="P503" s="448"/>
      <c r="Q503" s="448"/>
      <c r="R503" s="448"/>
      <c r="S503" s="448"/>
      <c r="T503" s="448"/>
      <c r="U503" s="448"/>
      <c r="V503" s="448"/>
      <c r="W503" s="448"/>
      <c r="X503" s="448"/>
      <c r="Y503" s="448"/>
      <c r="Z503" s="448"/>
      <c r="AA503" s="448"/>
      <c r="AB503" s="448"/>
      <c r="AC503" s="448"/>
      <c r="AD503" s="448"/>
    </row>
    <row r="504" ht="12.75" customHeight="1">
      <c r="A504" s="448"/>
      <c r="B504" s="448"/>
      <c r="C504" s="448"/>
      <c r="D504" s="448"/>
      <c r="E504" s="448"/>
      <c r="F504" s="448"/>
      <c r="G504" s="448"/>
      <c r="H504" s="448"/>
      <c r="I504" s="448"/>
      <c r="J504" s="448"/>
      <c r="K504" s="448"/>
      <c r="L504" s="448"/>
      <c r="M504" s="448"/>
      <c r="N504" s="448"/>
      <c r="O504" s="448"/>
      <c r="P504" s="448"/>
      <c r="Q504" s="448"/>
      <c r="R504" s="448"/>
      <c r="S504" s="448"/>
      <c r="T504" s="448"/>
      <c r="U504" s="448"/>
      <c r="V504" s="448"/>
      <c r="W504" s="448"/>
      <c r="X504" s="448"/>
      <c r="Y504" s="448"/>
      <c r="Z504" s="448"/>
      <c r="AA504" s="448"/>
      <c r="AB504" s="448"/>
      <c r="AC504" s="448"/>
      <c r="AD504" s="448"/>
    </row>
    <row r="505" ht="12.75" customHeight="1">
      <c r="A505" s="448"/>
      <c r="B505" s="448"/>
      <c r="C505" s="448"/>
      <c r="D505" s="448"/>
      <c r="E505" s="448"/>
      <c r="F505" s="448"/>
      <c r="G505" s="448"/>
      <c r="H505" s="448"/>
      <c r="I505" s="448"/>
      <c r="J505" s="448"/>
      <c r="K505" s="448"/>
      <c r="L505" s="448"/>
      <c r="M505" s="448"/>
      <c r="N505" s="448"/>
      <c r="O505" s="448"/>
      <c r="P505" s="448"/>
      <c r="Q505" s="448"/>
      <c r="R505" s="448"/>
      <c r="S505" s="448"/>
      <c r="T505" s="448"/>
      <c r="U505" s="448"/>
      <c r="V505" s="448"/>
      <c r="W505" s="448"/>
      <c r="X505" s="448"/>
      <c r="Y505" s="448"/>
      <c r="Z505" s="448"/>
      <c r="AA505" s="448"/>
      <c r="AB505" s="448"/>
      <c r="AC505" s="448"/>
      <c r="AD505" s="448"/>
    </row>
    <row r="506" ht="12.75" customHeight="1">
      <c r="A506" s="448"/>
      <c r="B506" s="448"/>
      <c r="C506" s="448"/>
      <c r="D506" s="448"/>
      <c r="E506" s="448"/>
      <c r="F506" s="448"/>
      <c r="G506" s="448"/>
      <c r="H506" s="448"/>
      <c r="I506" s="448"/>
      <c r="J506" s="448"/>
      <c r="K506" s="448"/>
      <c r="L506" s="448"/>
      <c r="M506" s="448"/>
      <c r="N506" s="448"/>
      <c r="O506" s="448"/>
      <c r="P506" s="448"/>
      <c r="Q506" s="448"/>
      <c r="R506" s="448"/>
      <c r="S506" s="448"/>
      <c r="T506" s="448"/>
      <c r="U506" s="448"/>
      <c r="V506" s="448"/>
      <c r="W506" s="448"/>
      <c r="X506" s="448"/>
      <c r="Y506" s="448"/>
      <c r="Z506" s="448"/>
      <c r="AA506" s="448"/>
      <c r="AB506" s="448"/>
      <c r="AC506" s="448"/>
      <c r="AD506" s="448"/>
    </row>
    <row r="507" ht="12.75" customHeight="1">
      <c r="A507" s="448"/>
      <c r="B507" s="448"/>
      <c r="C507" s="448"/>
      <c r="D507" s="448"/>
      <c r="E507" s="448"/>
      <c r="F507" s="448"/>
      <c r="G507" s="448"/>
      <c r="H507" s="448"/>
      <c r="I507" s="448"/>
      <c r="J507" s="448"/>
      <c r="K507" s="448"/>
      <c r="L507" s="448"/>
      <c r="M507" s="448"/>
      <c r="N507" s="448"/>
      <c r="O507" s="448"/>
      <c r="P507" s="448"/>
      <c r="Q507" s="448"/>
      <c r="R507" s="448"/>
      <c r="S507" s="448"/>
      <c r="T507" s="448"/>
      <c r="U507" s="448"/>
      <c r="V507" s="448"/>
      <c r="W507" s="448"/>
      <c r="X507" s="448"/>
      <c r="Y507" s="448"/>
      <c r="Z507" s="448"/>
      <c r="AA507" s="448"/>
      <c r="AB507" s="448"/>
      <c r="AC507" s="448"/>
      <c r="AD507" s="448"/>
    </row>
    <row r="508" ht="12.75" customHeight="1">
      <c r="A508" s="448"/>
      <c r="B508" s="448"/>
      <c r="C508" s="448"/>
      <c r="D508" s="448"/>
      <c r="E508" s="448"/>
      <c r="F508" s="448"/>
      <c r="G508" s="448"/>
      <c r="H508" s="448"/>
      <c r="I508" s="448"/>
      <c r="J508" s="448"/>
      <c r="K508" s="448"/>
      <c r="L508" s="448"/>
      <c r="M508" s="448"/>
      <c r="N508" s="448"/>
      <c r="O508" s="448"/>
      <c r="P508" s="448"/>
      <c r="Q508" s="448"/>
      <c r="R508" s="448"/>
      <c r="S508" s="448"/>
      <c r="T508" s="448"/>
      <c r="U508" s="448"/>
      <c r="V508" s="448"/>
      <c r="W508" s="448"/>
      <c r="X508" s="448"/>
      <c r="Y508" s="448"/>
      <c r="Z508" s="448"/>
      <c r="AA508" s="448"/>
      <c r="AB508" s="448"/>
      <c r="AC508" s="448"/>
      <c r="AD508" s="448"/>
    </row>
    <row r="509" ht="12.75" customHeight="1">
      <c r="A509" s="448"/>
      <c r="B509" s="448"/>
      <c r="C509" s="448"/>
      <c r="D509" s="448"/>
      <c r="E509" s="448"/>
      <c r="F509" s="448"/>
      <c r="G509" s="448"/>
      <c r="H509" s="448"/>
      <c r="I509" s="448"/>
      <c r="J509" s="448"/>
      <c r="K509" s="448"/>
      <c r="L509" s="448"/>
      <c r="M509" s="448"/>
      <c r="N509" s="448"/>
      <c r="O509" s="448"/>
      <c r="P509" s="448"/>
      <c r="Q509" s="448"/>
      <c r="R509" s="448"/>
      <c r="S509" s="448"/>
      <c r="T509" s="448"/>
      <c r="U509" s="448"/>
      <c r="V509" s="448"/>
      <c r="W509" s="448"/>
      <c r="X509" s="448"/>
      <c r="Y509" s="448"/>
      <c r="Z509" s="448"/>
      <c r="AA509" s="448"/>
      <c r="AB509" s="448"/>
      <c r="AC509" s="448"/>
      <c r="AD509" s="448"/>
    </row>
    <row r="510" ht="12.75" customHeight="1">
      <c r="A510" s="448"/>
      <c r="B510" s="448"/>
      <c r="C510" s="448"/>
      <c r="D510" s="448"/>
      <c r="E510" s="448"/>
      <c r="F510" s="448"/>
      <c r="G510" s="448"/>
      <c r="H510" s="448"/>
      <c r="I510" s="448"/>
      <c r="J510" s="448"/>
      <c r="K510" s="448"/>
      <c r="L510" s="448"/>
      <c r="M510" s="448"/>
      <c r="N510" s="448"/>
      <c r="O510" s="448"/>
      <c r="P510" s="448"/>
      <c r="Q510" s="448"/>
      <c r="R510" s="448"/>
      <c r="S510" s="448"/>
      <c r="T510" s="448"/>
      <c r="U510" s="448"/>
      <c r="V510" s="448"/>
      <c r="W510" s="448"/>
      <c r="X510" s="448"/>
      <c r="Y510" s="448"/>
      <c r="Z510" s="448"/>
      <c r="AA510" s="448"/>
      <c r="AB510" s="448"/>
      <c r="AC510" s="448"/>
      <c r="AD510" s="448"/>
    </row>
    <row r="511" ht="12.75" customHeight="1">
      <c r="A511" s="448"/>
      <c r="B511" s="448"/>
      <c r="C511" s="448"/>
      <c r="D511" s="448"/>
      <c r="E511" s="448"/>
      <c r="F511" s="448"/>
      <c r="G511" s="448"/>
      <c r="H511" s="448"/>
      <c r="I511" s="448"/>
      <c r="J511" s="448"/>
      <c r="K511" s="448"/>
      <c r="L511" s="448"/>
      <c r="M511" s="448"/>
      <c r="N511" s="448"/>
      <c r="O511" s="448"/>
      <c r="P511" s="448"/>
      <c r="Q511" s="448"/>
      <c r="R511" s="448"/>
      <c r="S511" s="448"/>
      <c r="T511" s="448"/>
      <c r="U511" s="448"/>
      <c r="V511" s="448"/>
      <c r="W511" s="448"/>
      <c r="X511" s="448"/>
      <c r="Y511" s="448"/>
      <c r="Z511" s="448"/>
      <c r="AA511" s="448"/>
      <c r="AB511" s="448"/>
      <c r="AC511" s="448"/>
      <c r="AD511" s="448"/>
    </row>
    <row r="512" ht="12.75" customHeight="1">
      <c r="A512" s="448"/>
      <c r="B512" s="448"/>
      <c r="C512" s="448"/>
      <c r="D512" s="448"/>
      <c r="E512" s="448"/>
      <c r="F512" s="448"/>
      <c r="G512" s="448"/>
      <c r="H512" s="448"/>
      <c r="I512" s="448"/>
      <c r="J512" s="448"/>
      <c r="K512" s="448"/>
      <c r="L512" s="448"/>
      <c r="M512" s="448"/>
      <c r="N512" s="448"/>
      <c r="O512" s="448"/>
      <c r="P512" s="448"/>
      <c r="Q512" s="448"/>
      <c r="R512" s="448"/>
      <c r="S512" s="448"/>
      <c r="T512" s="448"/>
      <c r="U512" s="448"/>
      <c r="V512" s="448"/>
      <c r="W512" s="448"/>
      <c r="X512" s="448"/>
      <c r="Y512" s="448"/>
      <c r="Z512" s="448"/>
      <c r="AA512" s="448"/>
      <c r="AB512" s="448"/>
      <c r="AC512" s="448"/>
      <c r="AD512" s="448"/>
    </row>
    <row r="513" ht="12.75" customHeight="1">
      <c r="A513" s="448"/>
      <c r="B513" s="448"/>
      <c r="C513" s="448"/>
      <c r="D513" s="448"/>
      <c r="E513" s="448"/>
      <c r="F513" s="448"/>
      <c r="G513" s="448"/>
      <c r="H513" s="448"/>
      <c r="I513" s="448"/>
      <c r="J513" s="448"/>
      <c r="K513" s="448"/>
      <c r="L513" s="448"/>
      <c r="M513" s="448"/>
      <c r="N513" s="448"/>
      <c r="O513" s="448"/>
      <c r="P513" s="448"/>
      <c r="Q513" s="448"/>
      <c r="R513" s="448"/>
      <c r="S513" s="448"/>
      <c r="T513" s="448"/>
      <c r="U513" s="448"/>
      <c r="V513" s="448"/>
      <c r="W513" s="448"/>
      <c r="X513" s="448"/>
      <c r="Y513" s="448"/>
      <c r="Z513" s="448"/>
      <c r="AA513" s="448"/>
      <c r="AB513" s="448"/>
      <c r="AC513" s="448"/>
      <c r="AD513" s="448"/>
    </row>
    <row r="514" ht="12.75" customHeight="1">
      <c r="A514" s="448"/>
      <c r="B514" s="448"/>
      <c r="C514" s="448"/>
      <c r="D514" s="448"/>
      <c r="E514" s="448"/>
      <c r="F514" s="448"/>
      <c r="G514" s="448"/>
      <c r="H514" s="448"/>
      <c r="I514" s="448"/>
      <c r="J514" s="448"/>
      <c r="K514" s="448"/>
      <c r="L514" s="448"/>
      <c r="M514" s="448"/>
      <c r="N514" s="448"/>
      <c r="O514" s="448"/>
      <c r="P514" s="448"/>
      <c r="Q514" s="448"/>
      <c r="R514" s="448"/>
      <c r="S514" s="448"/>
      <c r="T514" s="448"/>
      <c r="U514" s="448"/>
      <c r="V514" s="448"/>
      <c r="W514" s="448"/>
      <c r="X514" s="448"/>
      <c r="Y514" s="448"/>
      <c r="Z514" s="448"/>
      <c r="AA514" s="448"/>
      <c r="AB514" s="448"/>
      <c r="AC514" s="448"/>
      <c r="AD514" s="448"/>
    </row>
    <row r="515" ht="12.75" customHeight="1">
      <c r="A515" s="448"/>
      <c r="B515" s="448"/>
      <c r="C515" s="448"/>
      <c r="D515" s="448"/>
      <c r="E515" s="448"/>
      <c r="F515" s="448"/>
      <c r="G515" s="448"/>
      <c r="H515" s="448"/>
      <c r="I515" s="448"/>
      <c r="J515" s="448"/>
      <c r="K515" s="448"/>
      <c r="L515" s="448"/>
      <c r="M515" s="448"/>
      <c r="N515" s="448"/>
      <c r="O515" s="448"/>
      <c r="P515" s="448"/>
      <c r="Q515" s="448"/>
      <c r="R515" s="448"/>
      <c r="S515" s="448"/>
      <c r="T515" s="448"/>
      <c r="U515" s="448"/>
      <c r="V515" s="448"/>
      <c r="W515" s="448"/>
      <c r="X515" s="448"/>
      <c r="Y515" s="448"/>
      <c r="Z515" s="448"/>
      <c r="AA515" s="448"/>
      <c r="AB515" s="448"/>
      <c r="AC515" s="448"/>
      <c r="AD515" s="448"/>
    </row>
    <row r="516" ht="12.75" customHeight="1">
      <c r="A516" s="448"/>
      <c r="B516" s="448"/>
      <c r="C516" s="448"/>
      <c r="D516" s="448"/>
      <c r="E516" s="448"/>
      <c r="F516" s="448"/>
      <c r="G516" s="448"/>
      <c r="H516" s="448"/>
      <c r="I516" s="448"/>
      <c r="J516" s="448"/>
      <c r="K516" s="448"/>
      <c r="L516" s="448"/>
      <c r="M516" s="448"/>
      <c r="N516" s="448"/>
      <c r="O516" s="448"/>
      <c r="P516" s="448"/>
      <c r="Q516" s="448"/>
      <c r="R516" s="448"/>
      <c r="S516" s="448"/>
      <c r="T516" s="448"/>
      <c r="U516" s="448"/>
      <c r="V516" s="448"/>
      <c r="W516" s="448"/>
      <c r="X516" s="448"/>
      <c r="Y516" s="448"/>
      <c r="Z516" s="448"/>
      <c r="AA516" s="448"/>
      <c r="AB516" s="448"/>
      <c r="AC516" s="448"/>
      <c r="AD516" s="448"/>
    </row>
    <row r="517" ht="12.75" customHeight="1">
      <c r="A517" s="448"/>
      <c r="B517" s="448"/>
      <c r="C517" s="448"/>
      <c r="D517" s="448"/>
      <c r="E517" s="448"/>
      <c r="F517" s="448"/>
      <c r="G517" s="448"/>
      <c r="H517" s="448"/>
      <c r="I517" s="448"/>
      <c r="J517" s="448"/>
      <c r="K517" s="448"/>
      <c r="L517" s="448"/>
      <c r="M517" s="448"/>
      <c r="N517" s="448"/>
      <c r="O517" s="448"/>
      <c r="P517" s="448"/>
      <c r="Q517" s="448"/>
      <c r="R517" s="448"/>
      <c r="S517" s="448"/>
      <c r="T517" s="448"/>
      <c r="U517" s="448"/>
      <c r="V517" s="448"/>
      <c r="W517" s="448"/>
      <c r="X517" s="448"/>
      <c r="Y517" s="448"/>
      <c r="Z517" s="448"/>
      <c r="AA517" s="448"/>
      <c r="AB517" s="448"/>
      <c r="AC517" s="448"/>
      <c r="AD517" s="448"/>
    </row>
    <row r="518" ht="12.75" customHeight="1">
      <c r="A518" s="448"/>
      <c r="B518" s="448"/>
      <c r="C518" s="448"/>
      <c r="D518" s="448"/>
      <c r="E518" s="448"/>
      <c r="F518" s="448"/>
      <c r="G518" s="448"/>
      <c r="H518" s="448"/>
      <c r="I518" s="448"/>
      <c r="J518" s="448"/>
      <c r="K518" s="448"/>
      <c r="L518" s="448"/>
      <c r="M518" s="448"/>
      <c r="N518" s="448"/>
      <c r="O518" s="448"/>
      <c r="P518" s="448"/>
      <c r="Q518" s="448"/>
      <c r="R518" s="448"/>
      <c r="S518" s="448"/>
      <c r="T518" s="448"/>
      <c r="U518" s="448"/>
      <c r="V518" s="448"/>
      <c r="W518" s="448"/>
      <c r="X518" s="448"/>
      <c r="Y518" s="448"/>
      <c r="Z518" s="448"/>
      <c r="AA518" s="448"/>
      <c r="AB518" s="448"/>
      <c r="AC518" s="448"/>
      <c r="AD518" s="448"/>
    </row>
    <row r="519" ht="12.75" customHeight="1">
      <c r="A519" s="448"/>
      <c r="B519" s="448"/>
      <c r="C519" s="448"/>
      <c r="D519" s="448"/>
      <c r="E519" s="448"/>
      <c r="F519" s="448"/>
      <c r="G519" s="448"/>
      <c r="H519" s="448"/>
      <c r="I519" s="448"/>
      <c r="J519" s="448"/>
      <c r="K519" s="448"/>
      <c r="L519" s="448"/>
      <c r="M519" s="448"/>
      <c r="N519" s="448"/>
      <c r="O519" s="448"/>
      <c r="P519" s="448"/>
      <c r="Q519" s="448"/>
      <c r="R519" s="448"/>
      <c r="S519" s="448"/>
      <c r="T519" s="448"/>
      <c r="U519" s="448"/>
      <c r="V519" s="448"/>
      <c r="W519" s="448"/>
      <c r="X519" s="448"/>
      <c r="Y519" s="448"/>
      <c r="Z519" s="448"/>
      <c r="AA519" s="448"/>
      <c r="AB519" s="448"/>
      <c r="AC519" s="448"/>
      <c r="AD519" s="448"/>
    </row>
    <row r="520" ht="12.75" customHeight="1">
      <c r="A520" s="448"/>
      <c r="B520" s="448"/>
      <c r="C520" s="448"/>
      <c r="D520" s="448"/>
      <c r="E520" s="448"/>
      <c r="F520" s="448"/>
      <c r="G520" s="448"/>
      <c r="H520" s="448"/>
      <c r="I520" s="448"/>
      <c r="J520" s="448"/>
      <c r="K520" s="448"/>
      <c r="L520" s="448"/>
      <c r="M520" s="448"/>
      <c r="N520" s="448"/>
      <c r="O520" s="448"/>
      <c r="P520" s="448"/>
      <c r="Q520" s="448"/>
      <c r="R520" s="448"/>
      <c r="S520" s="448"/>
      <c r="T520" s="448"/>
      <c r="U520" s="448"/>
      <c r="V520" s="448"/>
      <c r="W520" s="448"/>
      <c r="X520" s="448"/>
      <c r="Y520" s="448"/>
      <c r="Z520" s="448"/>
      <c r="AA520" s="448"/>
      <c r="AB520" s="448"/>
      <c r="AC520" s="448"/>
      <c r="AD520" s="448"/>
    </row>
    <row r="521" ht="12.75" customHeight="1">
      <c r="A521" s="448"/>
      <c r="B521" s="448"/>
      <c r="C521" s="448"/>
      <c r="D521" s="448"/>
      <c r="E521" s="448"/>
      <c r="F521" s="448"/>
      <c r="G521" s="448"/>
      <c r="H521" s="448"/>
      <c r="I521" s="448"/>
      <c r="J521" s="448"/>
      <c r="K521" s="448"/>
      <c r="L521" s="448"/>
      <c r="M521" s="448"/>
      <c r="N521" s="448"/>
      <c r="O521" s="448"/>
      <c r="P521" s="448"/>
      <c r="Q521" s="448"/>
      <c r="R521" s="448"/>
      <c r="S521" s="448"/>
      <c r="T521" s="448"/>
      <c r="U521" s="448"/>
      <c r="V521" s="448"/>
      <c r="W521" s="448"/>
      <c r="X521" s="448"/>
      <c r="Y521" s="448"/>
      <c r="Z521" s="448"/>
      <c r="AA521" s="448"/>
      <c r="AB521" s="448"/>
      <c r="AC521" s="448"/>
      <c r="AD521" s="448"/>
    </row>
    <row r="522" ht="12.75" customHeight="1">
      <c r="A522" s="448"/>
      <c r="B522" s="448"/>
      <c r="C522" s="448"/>
      <c r="D522" s="448"/>
      <c r="E522" s="448"/>
      <c r="F522" s="448"/>
      <c r="G522" s="448"/>
      <c r="H522" s="448"/>
      <c r="I522" s="448"/>
      <c r="J522" s="448"/>
      <c r="K522" s="448"/>
      <c r="L522" s="448"/>
      <c r="M522" s="448"/>
      <c r="N522" s="448"/>
      <c r="O522" s="448"/>
      <c r="P522" s="448"/>
      <c r="Q522" s="448"/>
      <c r="R522" s="448"/>
      <c r="S522" s="448"/>
      <c r="T522" s="448"/>
      <c r="U522" s="448"/>
      <c r="V522" s="448"/>
      <c r="W522" s="448"/>
      <c r="X522" s="448"/>
      <c r="Y522" s="448"/>
      <c r="Z522" s="448"/>
      <c r="AA522" s="448"/>
      <c r="AB522" s="448"/>
      <c r="AC522" s="448"/>
      <c r="AD522" s="448"/>
    </row>
    <row r="523" ht="12.75" customHeight="1">
      <c r="A523" s="448"/>
      <c r="B523" s="448"/>
      <c r="C523" s="448"/>
      <c r="D523" s="448"/>
      <c r="E523" s="448"/>
      <c r="F523" s="448"/>
      <c r="G523" s="448"/>
      <c r="H523" s="448"/>
      <c r="I523" s="448"/>
      <c r="J523" s="448"/>
      <c r="K523" s="448"/>
      <c r="L523" s="448"/>
      <c r="M523" s="448"/>
      <c r="N523" s="448"/>
      <c r="O523" s="448"/>
      <c r="P523" s="448"/>
      <c r="Q523" s="448"/>
      <c r="R523" s="448"/>
      <c r="S523" s="448"/>
      <c r="T523" s="448"/>
      <c r="U523" s="448"/>
      <c r="V523" s="448"/>
      <c r="W523" s="448"/>
      <c r="X523" s="448"/>
      <c r="Y523" s="448"/>
      <c r="Z523" s="448"/>
      <c r="AA523" s="448"/>
      <c r="AB523" s="448"/>
      <c r="AC523" s="448"/>
      <c r="AD523" s="448"/>
    </row>
    <row r="524" ht="12.75" customHeight="1">
      <c r="A524" s="448"/>
      <c r="B524" s="448"/>
      <c r="C524" s="448"/>
      <c r="D524" s="448"/>
      <c r="E524" s="448"/>
      <c r="F524" s="448"/>
      <c r="G524" s="448"/>
      <c r="H524" s="448"/>
      <c r="I524" s="448"/>
      <c r="J524" s="448"/>
      <c r="K524" s="448"/>
      <c r="L524" s="448"/>
      <c r="M524" s="448"/>
      <c r="N524" s="448"/>
      <c r="O524" s="448"/>
      <c r="P524" s="448"/>
      <c r="Q524" s="448"/>
      <c r="R524" s="448"/>
      <c r="S524" s="448"/>
      <c r="T524" s="448"/>
      <c r="U524" s="448"/>
      <c r="V524" s="448"/>
      <c r="W524" s="448"/>
      <c r="X524" s="448"/>
      <c r="Y524" s="448"/>
      <c r="Z524" s="448"/>
      <c r="AA524" s="448"/>
      <c r="AB524" s="448"/>
      <c r="AC524" s="448"/>
      <c r="AD524" s="448"/>
    </row>
    <row r="525" ht="12.75" customHeight="1">
      <c r="A525" s="448"/>
      <c r="B525" s="448"/>
      <c r="C525" s="448"/>
      <c r="D525" s="448"/>
      <c r="E525" s="448"/>
      <c r="F525" s="448"/>
      <c r="G525" s="448"/>
      <c r="H525" s="448"/>
      <c r="I525" s="448"/>
      <c r="J525" s="448"/>
      <c r="K525" s="448"/>
      <c r="L525" s="448"/>
      <c r="M525" s="448"/>
      <c r="N525" s="448"/>
      <c r="O525" s="448"/>
      <c r="P525" s="448"/>
      <c r="Q525" s="448"/>
      <c r="R525" s="448"/>
      <c r="S525" s="448"/>
      <c r="T525" s="448"/>
      <c r="U525" s="448"/>
      <c r="V525" s="448"/>
      <c r="W525" s="448"/>
      <c r="X525" s="448"/>
      <c r="Y525" s="448"/>
      <c r="Z525" s="448"/>
      <c r="AA525" s="448"/>
      <c r="AB525" s="448"/>
      <c r="AC525" s="448"/>
      <c r="AD525" s="448"/>
    </row>
    <row r="526" ht="12.75" customHeight="1">
      <c r="A526" s="448"/>
      <c r="B526" s="448"/>
      <c r="C526" s="448"/>
      <c r="D526" s="448"/>
      <c r="E526" s="448"/>
      <c r="F526" s="448"/>
      <c r="G526" s="448"/>
      <c r="H526" s="448"/>
      <c r="I526" s="448"/>
      <c r="J526" s="448"/>
      <c r="K526" s="448"/>
      <c r="L526" s="448"/>
      <c r="M526" s="448"/>
      <c r="N526" s="448"/>
      <c r="O526" s="448"/>
      <c r="P526" s="448"/>
      <c r="Q526" s="448"/>
      <c r="R526" s="448"/>
      <c r="S526" s="448"/>
      <c r="T526" s="448"/>
      <c r="U526" s="448"/>
      <c r="V526" s="448"/>
      <c r="W526" s="448"/>
      <c r="X526" s="448"/>
      <c r="Y526" s="448"/>
      <c r="Z526" s="448"/>
      <c r="AA526" s="448"/>
      <c r="AB526" s="448"/>
      <c r="AC526" s="448"/>
      <c r="AD526" s="448"/>
    </row>
    <row r="527" ht="12.75" customHeight="1">
      <c r="A527" s="448"/>
      <c r="B527" s="448"/>
      <c r="C527" s="448"/>
      <c r="D527" s="448"/>
      <c r="E527" s="448"/>
      <c r="F527" s="448"/>
      <c r="G527" s="448"/>
      <c r="H527" s="448"/>
      <c r="I527" s="448"/>
      <c r="J527" s="448"/>
      <c r="K527" s="448"/>
      <c r="L527" s="448"/>
      <c r="M527" s="448"/>
      <c r="N527" s="448"/>
      <c r="O527" s="448"/>
      <c r="P527" s="448"/>
      <c r="Q527" s="448"/>
      <c r="R527" s="448"/>
      <c r="S527" s="448"/>
      <c r="T527" s="448"/>
      <c r="U527" s="448"/>
      <c r="V527" s="448"/>
      <c r="W527" s="448"/>
      <c r="X527" s="448"/>
      <c r="Y527" s="448"/>
      <c r="Z527" s="448"/>
      <c r="AA527" s="448"/>
      <c r="AB527" s="448"/>
      <c r="AC527" s="448"/>
      <c r="AD527" s="448"/>
    </row>
    <row r="528" ht="12.75" customHeight="1">
      <c r="A528" s="448"/>
      <c r="B528" s="448"/>
      <c r="C528" s="448"/>
      <c r="D528" s="448"/>
      <c r="E528" s="448"/>
      <c r="F528" s="448"/>
      <c r="G528" s="448"/>
      <c r="H528" s="448"/>
      <c r="I528" s="448"/>
      <c r="J528" s="448"/>
      <c r="K528" s="448"/>
      <c r="L528" s="448"/>
      <c r="M528" s="448"/>
      <c r="N528" s="448"/>
      <c r="O528" s="448"/>
      <c r="P528" s="448"/>
      <c r="Q528" s="448"/>
      <c r="R528" s="448"/>
      <c r="S528" s="448"/>
      <c r="T528" s="448"/>
      <c r="U528" s="448"/>
      <c r="V528" s="448"/>
      <c r="W528" s="448"/>
      <c r="X528" s="448"/>
      <c r="Y528" s="448"/>
      <c r="Z528" s="448"/>
      <c r="AA528" s="448"/>
      <c r="AB528" s="448"/>
      <c r="AC528" s="448"/>
      <c r="AD528" s="448"/>
    </row>
    <row r="529" ht="12.75" customHeight="1">
      <c r="A529" s="448"/>
      <c r="B529" s="448"/>
      <c r="C529" s="448"/>
      <c r="D529" s="448"/>
      <c r="E529" s="448"/>
      <c r="F529" s="448"/>
      <c r="G529" s="448"/>
      <c r="H529" s="448"/>
      <c r="I529" s="448"/>
      <c r="J529" s="448"/>
      <c r="K529" s="448"/>
      <c r="L529" s="448"/>
      <c r="M529" s="448"/>
      <c r="N529" s="448"/>
      <c r="O529" s="448"/>
      <c r="P529" s="448"/>
      <c r="Q529" s="448"/>
      <c r="R529" s="448"/>
      <c r="S529" s="448"/>
      <c r="T529" s="448"/>
      <c r="U529" s="448"/>
      <c r="V529" s="448"/>
      <c r="W529" s="448"/>
      <c r="X529" s="448"/>
      <c r="Y529" s="448"/>
      <c r="Z529" s="448"/>
      <c r="AA529" s="448"/>
      <c r="AB529" s="448"/>
      <c r="AC529" s="448"/>
      <c r="AD529" s="448"/>
    </row>
    <row r="530" ht="12.75" customHeight="1">
      <c r="A530" s="448"/>
      <c r="B530" s="448"/>
      <c r="C530" s="448"/>
      <c r="D530" s="448"/>
      <c r="E530" s="448"/>
      <c r="F530" s="448"/>
      <c r="G530" s="448"/>
      <c r="H530" s="448"/>
      <c r="I530" s="448"/>
      <c r="J530" s="448"/>
      <c r="K530" s="448"/>
      <c r="L530" s="448"/>
      <c r="M530" s="448"/>
      <c r="N530" s="448"/>
      <c r="O530" s="448"/>
      <c r="P530" s="448"/>
      <c r="Q530" s="448"/>
      <c r="R530" s="448"/>
      <c r="S530" s="448"/>
      <c r="T530" s="448"/>
      <c r="U530" s="448"/>
      <c r="V530" s="448"/>
      <c r="W530" s="448"/>
      <c r="X530" s="448"/>
      <c r="Y530" s="448"/>
      <c r="Z530" s="448"/>
      <c r="AA530" s="448"/>
      <c r="AB530" s="448"/>
      <c r="AC530" s="448"/>
      <c r="AD530" s="448"/>
    </row>
    <row r="531" ht="12.75" customHeight="1">
      <c r="A531" s="448"/>
      <c r="B531" s="448"/>
      <c r="C531" s="448"/>
      <c r="D531" s="448"/>
      <c r="E531" s="448"/>
      <c r="F531" s="448"/>
      <c r="G531" s="448"/>
      <c r="H531" s="448"/>
      <c r="I531" s="448"/>
      <c r="J531" s="448"/>
      <c r="K531" s="448"/>
      <c r="L531" s="448"/>
      <c r="M531" s="448"/>
      <c r="N531" s="448"/>
      <c r="O531" s="448"/>
      <c r="P531" s="448"/>
      <c r="Q531" s="448"/>
      <c r="R531" s="448"/>
      <c r="S531" s="448"/>
      <c r="T531" s="448"/>
      <c r="U531" s="448"/>
      <c r="V531" s="448"/>
      <c r="W531" s="448"/>
      <c r="X531" s="448"/>
      <c r="Y531" s="448"/>
      <c r="Z531" s="448"/>
      <c r="AA531" s="448"/>
      <c r="AB531" s="448"/>
      <c r="AC531" s="448"/>
      <c r="AD531" s="448"/>
    </row>
    <row r="532" ht="12.75" customHeight="1">
      <c r="A532" s="448"/>
      <c r="B532" s="448"/>
      <c r="C532" s="448"/>
      <c r="D532" s="448"/>
      <c r="E532" s="448"/>
      <c r="F532" s="448"/>
      <c r="G532" s="448"/>
      <c r="H532" s="448"/>
      <c r="I532" s="448"/>
      <c r="J532" s="448"/>
      <c r="K532" s="448"/>
      <c r="L532" s="448"/>
      <c r="M532" s="448"/>
      <c r="N532" s="448"/>
      <c r="O532" s="448"/>
      <c r="P532" s="448"/>
      <c r="Q532" s="448"/>
      <c r="R532" s="448"/>
      <c r="S532" s="448"/>
      <c r="T532" s="448"/>
      <c r="U532" s="448"/>
      <c r="V532" s="448"/>
      <c r="W532" s="448"/>
      <c r="X532" s="448"/>
      <c r="Y532" s="448"/>
      <c r="Z532" s="448"/>
      <c r="AA532" s="448"/>
      <c r="AB532" s="448"/>
      <c r="AC532" s="448"/>
      <c r="AD532" s="448"/>
    </row>
    <row r="533" ht="12.75" customHeight="1">
      <c r="A533" s="448"/>
      <c r="B533" s="448"/>
      <c r="C533" s="448"/>
      <c r="D533" s="448"/>
      <c r="E533" s="448"/>
      <c r="F533" s="448"/>
      <c r="G533" s="448"/>
      <c r="H533" s="448"/>
      <c r="I533" s="448"/>
      <c r="J533" s="448"/>
      <c r="K533" s="448"/>
      <c r="L533" s="448"/>
      <c r="M533" s="448"/>
      <c r="N533" s="448"/>
      <c r="O533" s="448"/>
      <c r="P533" s="448"/>
      <c r="Q533" s="448"/>
      <c r="R533" s="448"/>
      <c r="S533" s="448"/>
      <c r="T533" s="448"/>
      <c r="U533" s="448"/>
      <c r="V533" s="448"/>
      <c r="W533" s="448"/>
      <c r="X533" s="448"/>
      <c r="Y533" s="448"/>
      <c r="Z533" s="448"/>
      <c r="AA533" s="448"/>
      <c r="AB533" s="448"/>
      <c r="AC533" s="448"/>
      <c r="AD533" s="448"/>
    </row>
    <row r="534" ht="12.75" customHeight="1">
      <c r="A534" s="448"/>
      <c r="B534" s="448"/>
      <c r="C534" s="448"/>
      <c r="D534" s="448"/>
      <c r="E534" s="448"/>
      <c r="F534" s="448"/>
      <c r="G534" s="448"/>
      <c r="H534" s="448"/>
      <c r="I534" s="448"/>
      <c r="J534" s="448"/>
      <c r="K534" s="448"/>
      <c r="L534" s="448"/>
      <c r="M534" s="448"/>
      <c r="N534" s="448"/>
      <c r="O534" s="448"/>
      <c r="P534" s="448"/>
      <c r="Q534" s="448"/>
      <c r="R534" s="448"/>
      <c r="S534" s="448"/>
      <c r="T534" s="448"/>
      <c r="U534" s="448"/>
      <c r="V534" s="448"/>
      <c r="W534" s="448"/>
      <c r="X534" s="448"/>
      <c r="Y534" s="448"/>
      <c r="Z534" s="448"/>
      <c r="AA534" s="448"/>
      <c r="AB534" s="448"/>
      <c r="AC534" s="448"/>
      <c r="AD534" s="448"/>
    </row>
    <row r="535" ht="12.75" customHeight="1">
      <c r="A535" s="448"/>
      <c r="B535" s="448"/>
      <c r="C535" s="448"/>
      <c r="D535" s="448"/>
      <c r="E535" s="448"/>
      <c r="F535" s="448"/>
      <c r="G535" s="448"/>
      <c r="H535" s="448"/>
      <c r="I535" s="448"/>
      <c r="J535" s="448"/>
      <c r="K535" s="448"/>
      <c r="L535" s="448"/>
      <c r="M535" s="448"/>
      <c r="N535" s="448"/>
      <c r="O535" s="448"/>
      <c r="P535" s="448"/>
      <c r="Q535" s="448"/>
      <c r="R535" s="448"/>
      <c r="S535" s="448"/>
      <c r="T535" s="448"/>
      <c r="U535" s="448"/>
      <c r="V535" s="448"/>
      <c r="W535" s="448"/>
      <c r="X535" s="448"/>
      <c r="Y535" s="448"/>
      <c r="Z535" s="448"/>
      <c r="AA535" s="448"/>
      <c r="AB535" s="448"/>
      <c r="AC535" s="448"/>
      <c r="AD535" s="448"/>
    </row>
    <row r="536" ht="12.75" customHeight="1">
      <c r="A536" s="448"/>
      <c r="B536" s="448"/>
      <c r="C536" s="448"/>
      <c r="D536" s="448"/>
      <c r="E536" s="448"/>
      <c r="F536" s="448"/>
      <c r="G536" s="448"/>
      <c r="H536" s="448"/>
      <c r="I536" s="448"/>
      <c r="J536" s="448"/>
      <c r="K536" s="448"/>
      <c r="L536" s="448"/>
      <c r="M536" s="448"/>
      <c r="N536" s="448"/>
      <c r="O536" s="448"/>
      <c r="P536" s="448"/>
      <c r="Q536" s="448"/>
      <c r="R536" s="448"/>
      <c r="S536" s="448"/>
      <c r="T536" s="448"/>
      <c r="U536" s="448"/>
      <c r="V536" s="448"/>
      <c r="W536" s="448"/>
      <c r="X536" s="448"/>
      <c r="Y536" s="448"/>
      <c r="Z536" s="448"/>
      <c r="AA536" s="448"/>
      <c r="AB536" s="448"/>
      <c r="AC536" s="448"/>
      <c r="AD536" s="448"/>
    </row>
    <row r="537" ht="12.75" customHeight="1">
      <c r="A537" s="448"/>
      <c r="B537" s="448"/>
      <c r="C537" s="448"/>
      <c r="D537" s="448"/>
      <c r="E537" s="448"/>
      <c r="F537" s="448"/>
      <c r="G537" s="448"/>
      <c r="H537" s="448"/>
      <c r="I537" s="448"/>
      <c r="J537" s="448"/>
      <c r="K537" s="448"/>
      <c r="L537" s="448"/>
      <c r="M537" s="448"/>
      <c r="N537" s="448"/>
      <c r="O537" s="448"/>
      <c r="P537" s="448"/>
      <c r="Q537" s="448"/>
      <c r="R537" s="448"/>
      <c r="S537" s="448"/>
      <c r="T537" s="448"/>
      <c r="U537" s="448"/>
      <c r="V537" s="448"/>
      <c r="W537" s="448"/>
      <c r="X537" s="448"/>
      <c r="Y537" s="448"/>
      <c r="Z537" s="448"/>
      <c r="AA537" s="448"/>
      <c r="AB537" s="448"/>
      <c r="AC537" s="448"/>
      <c r="AD537" s="448"/>
    </row>
    <row r="538" ht="12.75" customHeight="1">
      <c r="A538" s="448"/>
      <c r="B538" s="448"/>
      <c r="C538" s="448"/>
      <c r="D538" s="448"/>
      <c r="E538" s="448"/>
      <c r="F538" s="448"/>
      <c r="G538" s="448"/>
      <c r="H538" s="448"/>
      <c r="I538" s="448"/>
      <c r="J538" s="448"/>
      <c r="K538" s="448"/>
      <c r="L538" s="448"/>
      <c r="M538" s="448"/>
      <c r="N538" s="448"/>
      <c r="O538" s="448"/>
      <c r="P538" s="448"/>
      <c r="Q538" s="448"/>
      <c r="R538" s="448"/>
      <c r="S538" s="448"/>
      <c r="T538" s="448"/>
      <c r="U538" s="448"/>
      <c r="V538" s="448"/>
      <c r="W538" s="448"/>
      <c r="X538" s="448"/>
      <c r="Y538" s="448"/>
      <c r="Z538" s="448"/>
      <c r="AA538" s="448"/>
      <c r="AB538" s="448"/>
      <c r="AC538" s="448"/>
      <c r="AD538" s="448"/>
    </row>
    <row r="539" ht="12.75" customHeight="1">
      <c r="A539" s="448"/>
      <c r="B539" s="448"/>
      <c r="C539" s="448"/>
      <c r="D539" s="448"/>
      <c r="E539" s="448"/>
      <c r="F539" s="448"/>
      <c r="G539" s="448"/>
      <c r="H539" s="448"/>
      <c r="I539" s="448"/>
      <c r="J539" s="448"/>
      <c r="K539" s="448"/>
      <c r="L539" s="448"/>
      <c r="M539" s="448"/>
      <c r="N539" s="448"/>
      <c r="O539" s="448"/>
      <c r="P539" s="448"/>
      <c r="Q539" s="448"/>
      <c r="R539" s="448"/>
      <c r="S539" s="448"/>
      <c r="T539" s="448"/>
      <c r="U539" s="448"/>
      <c r="V539" s="448"/>
      <c r="W539" s="448"/>
      <c r="X539" s="448"/>
      <c r="Y539" s="448"/>
      <c r="Z539" s="448"/>
      <c r="AA539" s="448"/>
      <c r="AB539" s="448"/>
      <c r="AC539" s="448"/>
      <c r="AD539" s="448"/>
    </row>
    <row r="540" ht="12.75" customHeight="1">
      <c r="A540" s="448"/>
      <c r="B540" s="448"/>
      <c r="C540" s="448"/>
      <c r="D540" s="448"/>
      <c r="E540" s="448"/>
      <c r="F540" s="448"/>
      <c r="G540" s="448"/>
      <c r="H540" s="448"/>
      <c r="I540" s="448"/>
      <c r="J540" s="448"/>
      <c r="K540" s="448"/>
      <c r="L540" s="448"/>
      <c r="M540" s="448"/>
      <c r="N540" s="448"/>
      <c r="O540" s="448"/>
      <c r="P540" s="448"/>
      <c r="Q540" s="448"/>
      <c r="R540" s="448"/>
      <c r="S540" s="448"/>
      <c r="T540" s="448"/>
      <c r="U540" s="448"/>
      <c r="V540" s="448"/>
      <c r="W540" s="448"/>
      <c r="X540" s="448"/>
      <c r="Y540" s="448"/>
      <c r="Z540" s="448"/>
      <c r="AA540" s="448"/>
      <c r="AB540" s="448"/>
      <c r="AC540" s="448"/>
      <c r="AD540" s="448"/>
    </row>
    <row r="541" ht="12.75" customHeight="1">
      <c r="A541" s="448"/>
      <c r="B541" s="448"/>
      <c r="C541" s="448"/>
      <c r="D541" s="448"/>
      <c r="E541" s="448"/>
      <c r="F541" s="448"/>
      <c r="G541" s="448"/>
      <c r="H541" s="448"/>
      <c r="I541" s="448"/>
      <c r="J541" s="448"/>
      <c r="K541" s="448"/>
      <c r="L541" s="448"/>
      <c r="M541" s="448"/>
      <c r="N541" s="448"/>
      <c r="O541" s="448"/>
      <c r="P541" s="448"/>
      <c r="Q541" s="448"/>
      <c r="R541" s="448"/>
      <c r="S541" s="448"/>
      <c r="T541" s="448"/>
      <c r="U541" s="448"/>
      <c r="V541" s="448"/>
      <c r="W541" s="448"/>
      <c r="X541" s="448"/>
      <c r="Y541" s="448"/>
      <c r="Z541" s="448"/>
      <c r="AA541" s="448"/>
      <c r="AB541" s="448"/>
      <c r="AC541" s="448"/>
      <c r="AD541" s="448"/>
    </row>
    <row r="542" ht="12.75" customHeight="1">
      <c r="A542" s="448"/>
      <c r="B542" s="448"/>
      <c r="C542" s="448"/>
      <c r="D542" s="448"/>
      <c r="E542" s="448"/>
      <c r="F542" s="448"/>
      <c r="G542" s="448"/>
      <c r="H542" s="448"/>
      <c r="I542" s="448"/>
      <c r="J542" s="448"/>
      <c r="K542" s="448"/>
      <c r="L542" s="448"/>
      <c r="M542" s="448"/>
      <c r="N542" s="448"/>
      <c r="O542" s="448"/>
      <c r="P542" s="448"/>
      <c r="Q542" s="448"/>
      <c r="R542" s="448"/>
      <c r="S542" s="448"/>
      <c r="T542" s="448"/>
      <c r="U542" s="448"/>
      <c r="V542" s="448"/>
      <c r="W542" s="448"/>
      <c r="X542" s="448"/>
      <c r="Y542" s="448"/>
      <c r="Z542" s="448"/>
      <c r="AA542" s="448"/>
      <c r="AB542" s="448"/>
      <c r="AC542" s="448"/>
      <c r="AD542" s="448"/>
    </row>
    <row r="543" ht="12.75" customHeight="1">
      <c r="A543" s="448"/>
      <c r="B543" s="448"/>
      <c r="C543" s="448"/>
      <c r="D543" s="448"/>
      <c r="E543" s="448"/>
      <c r="F543" s="448"/>
      <c r="G543" s="448"/>
      <c r="H543" s="448"/>
      <c r="I543" s="448"/>
      <c r="J543" s="448"/>
      <c r="K543" s="448"/>
      <c r="L543" s="448"/>
      <c r="M543" s="448"/>
      <c r="N543" s="448"/>
      <c r="O543" s="448"/>
      <c r="P543" s="448"/>
      <c r="Q543" s="448"/>
      <c r="R543" s="448"/>
      <c r="S543" s="448"/>
      <c r="T543" s="448"/>
      <c r="U543" s="448"/>
      <c r="V543" s="448"/>
      <c r="W543" s="448"/>
      <c r="X543" s="448"/>
      <c r="Y543" s="448"/>
      <c r="Z543" s="448"/>
      <c r="AA543" s="448"/>
      <c r="AB543" s="448"/>
      <c r="AC543" s="448"/>
      <c r="AD543" s="448"/>
    </row>
    <row r="544" ht="12.75" customHeight="1">
      <c r="A544" s="448"/>
      <c r="B544" s="448"/>
      <c r="C544" s="448"/>
      <c r="D544" s="448"/>
      <c r="E544" s="448"/>
      <c r="F544" s="448"/>
      <c r="G544" s="448"/>
      <c r="H544" s="448"/>
      <c r="I544" s="448"/>
      <c r="J544" s="448"/>
      <c r="K544" s="448"/>
      <c r="L544" s="448"/>
      <c r="M544" s="448"/>
      <c r="N544" s="448"/>
      <c r="O544" s="448"/>
      <c r="P544" s="448"/>
      <c r="Q544" s="448"/>
      <c r="R544" s="448"/>
      <c r="S544" s="448"/>
      <c r="T544" s="448"/>
      <c r="U544" s="448"/>
      <c r="V544" s="448"/>
      <c r="W544" s="448"/>
      <c r="X544" s="448"/>
      <c r="Y544" s="448"/>
      <c r="Z544" s="448"/>
      <c r="AA544" s="448"/>
      <c r="AB544" s="448"/>
      <c r="AC544" s="448"/>
      <c r="AD544" s="448"/>
    </row>
    <row r="545" ht="12.75" customHeight="1">
      <c r="A545" s="448"/>
      <c r="B545" s="448"/>
      <c r="C545" s="448"/>
      <c r="D545" s="448"/>
      <c r="E545" s="448"/>
      <c r="F545" s="448"/>
      <c r="G545" s="448"/>
      <c r="H545" s="448"/>
      <c r="I545" s="448"/>
      <c r="J545" s="448"/>
      <c r="K545" s="448"/>
      <c r="L545" s="448"/>
      <c r="M545" s="448"/>
      <c r="N545" s="448"/>
      <c r="O545" s="448"/>
      <c r="P545" s="448"/>
      <c r="Q545" s="448"/>
      <c r="R545" s="448"/>
      <c r="S545" s="448"/>
      <c r="T545" s="448"/>
      <c r="U545" s="448"/>
      <c r="V545" s="448"/>
      <c r="W545" s="448"/>
      <c r="X545" s="448"/>
      <c r="Y545" s="448"/>
      <c r="Z545" s="448"/>
      <c r="AA545" s="448"/>
      <c r="AB545" s="448"/>
      <c r="AC545" s="448"/>
      <c r="AD545" s="448"/>
    </row>
    <row r="546" ht="12.75" customHeight="1">
      <c r="A546" s="448"/>
      <c r="B546" s="448"/>
      <c r="C546" s="448"/>
      <c r="D546" s="448"/>
      <c r="E546" s="448"/>
      <c r="F546" s="448"/>
      <c r="G546" s="448"/>
      <c r="H546" s="448"/>
      <c r="I546" s="448"/>
      <c r="J546" s="448"/>
      <c r="K546" s="448"/>
      <c r="L546" s="448"/>
      <c r="M546" s="448"/>
      <c r="N546" s="448"/>
      <c r="O546" s="448"/>
      <c r="P546" s="448"/>
      <c r="Q546" s="448"/>
      <c r="R546" s="448"/>
      <c r="S546" s="448"/>
      <c r="T546" s="448"/>
      <c r="U546" s="448"/>
      <c r="V546" s="448"/>
      <c r="W546" s="448"/>
      <c r="X546" s="448"/>
      <c r="Y546" s="448"/>
      <c r="Z546" s="448"/>
      <c r="AA546" s="448"/>
      <c r="AB546" s="448"/>
      <c r="AC546" s="448"/>
      <c r="AD546" s="448"/>
    </row>
    <row r="547" ht="12.75" customHeight="1">
      <c r="A547" s="448"/>
      <c r="B547" s="448"/>
      <c r="C547" s="448"/>
      <c r="D547" s="448"/>
      <c r="E547" s="448"/>
      <c r="F547" s="448"/>
      <c r="G547" s="448"/>
      <c r="H547" s="448"/>
      <c r="I547" s="448"/>
      <c r="J547" s="448"/>
      <c r="K547" s="448"/>
      <c r="L547" s="448"/>
      <c r="M547" s="448"/>
      <c r="N547" s="448"/>
      <c r="O547" s="448"/>
      <c r="P547" s="448"/>
      <c r="Q547" s="448"/>
      <c r="R547" s="448"/>
      <c r="S547" s="448"/>
      <c r="T547" s="448"/>
      <c r="U547" s="448"/>
      <c r="V547" s="448"/>
      <c r="W547" s="448"/>
      <c r="X547" s="448"/>
      <c r="Y547" s="448"/>
      <c r="Z547" s="448"/>
      <c r="AA547" s="448"/>
      <c r="AB547" s="448"/>
      <c r="AC547" s="448"/>
      <c r="AD547" s="448"/>
    </row>
    <row r="548" ht="12.75" customHeight="1">
      <c r="A548" s="448"/>
      <c r="B548" s="448"/>
      <c r="C548" s="448"/>
      <c r="D548" s="448"/>
      <c r="E548" s="448"/>
      <c r="F548" s="448"/>
      <c r="G548" s="448"/>
      <c r="H548" s="448"/>
      <c r="I548" s="448"/>
      <c r="J548" s="448"/>
      <c r="K548" s="448"/>
      <c r="L548" s="448"/>
      <c r="M548" s="448"/>
      <c r="N548" s="448"/>
      <c r="O548" s="448"/>
      <c r="P548" s="448"/>
      <c r="Q548" s="448"/>
      <c r="R548" s="448"/>
      <c r="S548" s="448"/>
      <c r="T548" s="448"/>
      <c r="U548" s="448"/>
      <c r="V548" s="448"/>
      <c r="W548" s="448"/>
      <c r="X548" s="448"/>
      <c r="Y548" s="448"/>
      <c r="Z548" s="448"/>
      <c r="AA548" s="448"/>
      <c r="AB548" s="448"/>
      <c r="AC548" s="448"/>
      <c r="AD548" s="448"/>
    </row>
    <row r="549" ht="12.75" customHeight="1">
      <c r="A549" s="448"/>
      <c r="B549" s="448"/>
      <c r="C549" s="448"/>
      <c r="D549" s="448"/>
      <c r="E549" s="448"/>
      <c r="F549" s="448"/>
      <c r="G549" s="448"/>
      <c r="H549" s="448"/>
      <c r="I549" s="448"/>
      <c r="J549" s="448"/>
      <c r="K549" s="448"/>
      <c r="L549" s="448"/>
      <c r="M549" s="448"/>
      <c r="N549" s="448"/>
      <c r="O549" s="448"/>
      <c r="P549" s="448"/>
      <c r="Q549" s="448"/>
      <c r="R549" s="448"/>
      <c r="S549" s="448"/>
      <c r="T549" s="448"/>
      <c r="U549" s="448"/>
      <c r="V549" s="448"/>
      <c r="W549" s="448"/>
      <c r="X549" s="448"/>
      <c r="Y549" s="448"/>
      <c r="Z549" s="448"/>
      <c r="AA549" s="448"/>
      <c r="AB549" s="448"/>
      <c r="AC549" s="448"/>
      <c r="AD549" s="448"/>
    </row>
    <row r="550" ht="12.75" customHeight="1">
      <c r="A550" s="448"/>
      <c r="B550" s="448"/>
      <c r="C550" s="448"/>
      <c r="D550" s="448"/>
      <c r="E550" s="448"/>
      <c r="F550" s="448"/>
      <c r="G550" s="448"/>
      <c r="H550" s="448"/>
      <c r="I550" s="448"/>
      <c r="J550" s="448"/>
      <c r="K550" s="448"/>
      <c r="L550" s="448"/>
      <c r="M550" s="448"/>
      <c r="N550" s="448"/>
      <c r="O550" s="448"/>
      <c r="P550" s="448"/>
      <c r="Q550" s="448"/>
      <c r="R550" s="448"/>
      <c r="S550" s="448"/>
      <c r="T550" s="448"/>
      <c r="U550" s="448"/>
      <c r="V550" s="448"/>
      <c r="W550" s="448"/>
      <c r="X550" s="448"/>
      <c r="Y550" s="448"/>
      <c r="Z550" s="448"/>
      <c r="AA550" s="448"/>
      <c r="AB550" s="448"/>
      <c r="AC550" s="448"/>
      <c r="AD550" s="448"/>
    </row>
    <row r="551" ht="12.75" customHeight="1">
      <c r="A551" s="448"/>
      <c r="B551" s="448"/>
      <c r="C551" s="448"/>
      <c r="D551" s="448"/>
      <c r="E551" s="448"/>
      <c r="F551" s="448"/>
      <c r="G551" s="448"/>
      <c r="H551" s="448"/>
      <c r="I551" s="448"/>
      <c r="J551" s="448"/>
      <c r="K551" s="448"/>
      <c r="L551" s="448"/>
      <c r="M551" s="448"/>
      <c r="N551" s="448"/>
      <c r="O551" s="448"/>
      <c r="P551" s="448"/>
      <c r="Q551" s="448"/>
      <c r="R551" s="448"/>
      <c r="S551" s="448"/>
      <c r="T551" s="448"/>
      <c r="U551" s="448"/>
      <c r="V551" s="448"/>
      <c r="W551" s="448"/>
      <c r="X551" s="448"/>
      <c r="Y551" s="448"/>
      <c r="Z551" s="448"/>
      <c r="AA551" s="448"/>
      <c r="AB551" s="448"/>
      <c r="AC551" s="448"/>
      <c r="AD551" s="448"/>
    </row>
    <row r="552" ht="12.75" customHeight="1">
      <c r="A552" s="448"/>
      <c r="B552" s="448"/>
      <c r="C552" s="448"/>
      <c r="D552" s="448"/>
      <c r="E552" s="448"/>
      <c r="F552" s="448"/>
      <c r="G552" s="448"/>
      <c r="H552" s="448"/>
      <c r="I552" s="448"/>
      <c r="J552" s="448"/>
      <c r="K552" s="448"/>
      <c r="L552" s="448"/>
      <c r="M552" s="448"/>
      <c r="N552" s="448"/>
      <c r="O552" s="448"/>
      <c r="P552" s="448"/>
      <c r="Q552" s="448"/>
      <c r="R552" s="448"/>
      <c r="S552" s="448"/>
      <c r="T552" s="448"/>
      <c r="U552" s="448"/>
      <c r="V552" s="448"/>
      <c r="W552" s="448"/>
      <c r="X552" s="448"/>
      <c r="Y552" s="448"/>
      <c r="Z552" s="448"/>
      <c r="AA552" s="448"/>
      <c r="AB552" s="448"/>
      <c r="AC552" s="448"/>
      <c r="AD552" s="448"/>
    </row>
    <row r="553" ht="12.75" customHeight="1">
      <c r="A553" s="448"/>
      <c r="B553" s="448"/>
      <c r="C553" s="448"/>
      <c r="D553" s="448"/>
      <c r="E553" s="448"/>
      <c r="F553" s="448"/>
      <c r="G553" s="448"/>
      <c r="H553" s="448"/>
      <c r="I553" s="448"/>
      <c r="J553" s="448"/>
      <c r="K553" s="448"/>
      <c r="L553" s="448"/>
      <c r="M553" s="448"/>
      <c r="N553" s="448"/>
      <c r="O553" s="448"/>
      <c r="P553" s="448"/>
      <c r="Q553" s="448"/>
      <c r="R553" s="448"/>
      <c r="S553" s="448"/>
      <c r="T553" s="448"/>
      <c r="U553" s="448"/>
      <c r="V553" s="448"/>
      <c r="W553" s="448"/>
      <c r="X553" s="448"/>
      <c r="Y553" s="448"/>
      <c r="Z553" s="448"/>
      <c r="AA553" s="448"/>
      <c r="AB553" s="448"/>
      <c r="AC553" s="448"/>
      <c r="AD553" s="448"/>
    </row>
    <row r="554" ht="12.75" customHeight="1">
      <c r="A554" s="448"/>
      <c r="B554" s="448"/>
      <c r="C554" s="448"/>
      <c r="D554" s="448"/>
      <c r="E554" s="448"/>
      <c r="F554" s="448"/>
      <c r="G554" s="448"/>
      <c r="H554" s="448"/>
      <c r="I554" s="448"/>
      <c r="J554" s="448"/>
      <c r="K554" s="448"/>
      <c r="L554" s="448"/>
      <c r="M554" s="448"/>
      <c r="N554" s="448"/>
      <c r="O554" s="448"/>
      <c r="P554" s="448"/>
      <c r="Q554" s="448"/>
      <c r="R554" s="448"/>
      <c r="S554" s="448"/>
      <c r="T554" s="448"/>
      <c r="U554" s="448"/>
      <c r="V554" s="448"/>
      <c r="W554" s="448"/>
      <c r="X554" s="448"/>
      <c r="Y554" s="448"/>
      <c r="Z554" s="448"/>
      <c r="AA554" s="448"/>
      <c r="AB554" s="448"/>
      <c r="AC554" s="448"/>
      <c r="AD554" s="448"/>
    </row>
    <row r="555" ht="12.75" customHeight="1">
      <c r="A555" s="448"/>
      <c r="B555" s="448"/>
      <c r="C555" s="448"/>
      <c r="D555" s="448"/>
      <c r="E555" s="448"/>
      <c r="F555" s="448"/>
      <c r="G555" s="448"/>
      <c r="H555" s="448"/>
      <c r="I555" s="448"/>
      <c r="J555" s="448"/>
      <c r="K555" s="448"/>
      <c r="L555" s="448"/>
      <c r="M555" s="448"/>
      <c r="N555" s="448"/>
      <c r="O555" s="448"/>
      <c r="P555" s="448"/>
      <c r="Q555" s="448"/>
      <c r="R555" s="448"/>
      <c r="S555" s="448"/>
      <c r="T555" s="448"/>
      <c r="U555" s="448"/>
      <c r="V555" s="448"/>
      <c r="W555" s="448"/>
      <c r="X555" s="448"/>
      <c r="Y555" s="448"/>
      <c r="Z555" s="448"/>
      <c r="AA555" s="448"/>
      <c r="AB555" s="448"/>
      <c r="AC555" s="448"/>
      <c r="AD555" s="448"/>
    </row>
    <row r="556" ht="12.75" customHeight="1">
      <c r="A556" s="448"/>
      <c r="B556" s="448"/>
      <c r="C556" s="448"/>
      <c r="D556" s="448"/>
      <c r="E556" s="448"/>
      <c r="F556" s="448"/>
      <c r="G556" s="448"/>
      <c r="H556" s="448"/>
      <c r="I556" s="448"/>
      <c r="J556" s="448"/>
      <c r="K556" s="448"/>
      <c r="L556" s="448"/>
      <c r="M556" s="448"/>
      <c r="N556" s="448"/>
      <c r="O556" s="448"/>
      <c r="P556" s="448"/>
      <c r="Q556" s="448"/>
      <c r="R556" s="448"/>
      <c r="S556" s="448"/>
      <c r="T556" s="448"/>
      <c r="U556" s="448"/>
      <c r="V556" s="448"/>
      <c r="W556" s="448"/>
      <c r="X556" s="448"/>
      <c r="Y556" s="448"/>
      <c r="Z556" s="448"/>
      <c r="AA556" s="448"/>
      <c r="AB556" s="448"/>
      <c r="AC556" s="448"/>
      <c r="AD556" s="448"/>
    </row>
    <row r="557" ht="12.75" customHeight="1">
      <c r="A557" s="448"/>
      <c r="B557" s="448"/>
      <c r="C557" s="448"/>
      <c r="D557" s="448"/>
      <c r="E557" s="448"/>
      <c r="F557" s="448"/>
      <c r="G557" s="448"/>
      <c r="H557" s="448"/>
      <c r="I557" s="448"/>
      <c r="J557" s="448"/>
      <c r="K557" s="448"/>
      <c r="L557" s="448"/>
      <c r="M557" s="448"/>
      <c r="N557" s="448"/>
      <c r="O557" s="448"/>
      <c r="P557" s="448"/>
      <c r="Q557" s="448"/>
      <c r="R557" s="448"/>
      <c r="S557" s="448"/>
      <c r="T557" s="448"/>
      <c r="U557" s="448"/>
      <c r="V557" s="448"/>
      <c r="W557" s="448"/>
      <c r="X557" s="448"/>
      <c r="Y557" s="448"/>
      <c r="Z557" s="448"/>
      <c r="AA557" s="448"/>
      <c r="AB557" s="448"/>
      <c r="AC557" s="448"/>
      <c r="AD557" s="448"/>
    </row>
    <row r="558" ht="12.75" customHeight="1">
      <c r="A558" s="448"/>
      <c r="B558" s="448"/>
      <c r="C558" s="448"/>
      <c r="D558" s="448"/>
      <c r="E558" s="448"/>
      <c r="F558" s="448"/>
      <c r="G558" s="448"/>
      <c r="H558" s="448"/>
      <c r="I558" s="448"/>
      <c r="J558" s="448"/>
      <c r="K558" s="448"/>
      <c r="L558" s="448"/>
      <c r="M558" s="448"/>
      <c r="N558" s="448"/>
      <c r="O558" s="448"/>
      <c r="P558" s="448"/>
      <c r="Q558" s="448"/>
      <c r="R558" s="448"/>
      <c r="S558" s="448"/>
      <c r="T558" s="448"/>
      <c r="U558" s="448"/>
      <c r="V558" s="448"/>
      <c r="W558" s="448"/>
      <c r="X558" s="448"/>
      <c r="Y558" s="448"/>
      <c r="Z558" s="448"/>
      <c r="AA558" s="448"/>
      <c r="AB558" s="448"/>
      <c r="AC558" s="448"/>
      <c r="AD558" s="448"/>
    </row>
    <row r="559" ht="12.75" customHeight="1">
      <c r="A559" s="448"/>
      <c r="B559" s="448"/>
      <c r="C559" s="448"/>
      <c r="D559" s="448"/>
      <c r="E559" s="448"/>
      <c r="F559" s="448"/>
      <c r="G559" s="448"/>
      <c r="H559" s="448"/>
      <c r="I559" s="448"/>
      <c r="J559" s="448"/>
      <c r="K559" s="448"/>
      <c r="L559" s="448"/>
      <c r="M559" s="448"/>
      <c r="N559" s="448"/>
      <c r="O559" s="448"/>
      <c r="P559" s="448"/>
      <c r="Q559" s="448"/>
      <c r="R559" s="448"/>
      <c r="S559" s="448"/>
      <c r="T559" s="448"/>
      <c r="U559" s="448"/>
      <c r="V559" s="448"/>
      <c r="W559" s="448"/>
      <c r="X559" s="448"/>
      <c r="Y559" s="448"/>
      <c r="Z559" s="448"/>
      <c r="AA559" s="448"/>
      <c r="AB559" s="448"/>
      <c r="AC559" s="448"/>
      <c r="AD559" s="448"/>
    </row>
    <row r="560" ht="12.75" customHeight="1">
      <c r="A560" s="448"/>
      <c r="B560" s="448"/>
      <c r="C560" s="448"/>
      <c r="D560" s="448"/>
      <c r="E560" s="448"/>
      <c r="F560" s="448"/>
      <c r="G560" s="448"/>
      <c r="H560" s="448"/>
      <c r="I560" s="448"/>
      <c r="J560" s="448"/>
      <c r="K560" s="448"/>
      <c r="L560" s="448"/>
      <c r="M560" s="448"/>
      <c r="N560" s="448"/>
      <c r="O560" s="448"/>
      <c r="P560" s="448"/>
      <c r="Q560" s="448"/>
      <c r="R560" s="448"/>
      <c r="S560" s="448"/>
      <c r="T560" s="448"/>
      <c r="U560" s="448"/>
      <c r="V560" s="448"/>
      <c r="W560" s="448"/>
      <c r="X560" s="448"/>
      <c r="Y560" s="448"/>
      <c r="Z560" s="448"/>
      <c r="AA560" s="448"/>
      <c r="AB560" s="448"/>
      <c r="AC560" s="448"/>
      <c r="AD560" s="448"/>
    </row>
    <row r="561" ht="12.75" customHeight="1">
      <c r="A561" s="448"/>
      <c r="B561" s="448"/>
      <c r="C561" s="448"/>
      <c r="D561" s="448"/>
      <c r="E561" s="448"/>
      <c r="F561" s="448"/>
      <c r="G561" s="448"/>
      <c r="H561" s="448"/>
      <c r="I561" s="448"/>
      <c r="J561" s="448"/>
      <c r="K561" s="448"/>
      <c r="L561" s="448"/>
      <c r="M561" s="448"/>
      <c r="N561" s="448"/>
      <c r="O561" s="448"/>
      <c r="P561" s="448"/>
      <c r="Q561" s="448"/>
      <c r="R561" s="448"/>
      <c r="S561" s="448"/>
      <c r="T561" s="448"/>
      <c r="U561" s="448"/>
      <c r="V561" s="448"/>
      <c r="W561" s="448"/>
      <c r="X561" s="448"/>
      <c r="Y561" s="448"/>
      <c r="Z561" s="448"/>
      <c r="AA561" s="448"/>
      <c r="AB561" s="448"/>
      <c r="AC561" s="448"/>
      <c r="AD561" s="448"/>
    </row>
    <row r="562" ht="12.75" customHeight="1">
      <c r="A562" s="448"/>
      <c r="B562" s="448"/>
      <c r="C562" s="448"/>
      <c r="D562" s="448"/>
      <c r="E562" s="448"/>
      <c r="F562" s="448"/>
      <c r="G562" s="448"/>
      <c r="H562" s="448"/>
      <c r="I562" s="448"/>
      <c r="J562" s="448"/>
      <c r="K562" s="448"/>
      <c r="L562" s="448"/>
      <c r="M562" s="448"/>
      <c r="N562" s="448"/>
      <c r="O562" s="448"/>
      <c r="P562" s="448"/>
      <c r="Q562" s="448"/>
      <c r="R562" s="448"/>
      <c r="S562" s="448"/>
      <c r="T562" s="448"/>
      <c r="U562" s="448"/>
      <c r="V562" s="448"/>
      <c r="W562" s="448"/>
      <c r="X562" s="448"/>
      <c r="Y562" s="448"/>
      <c r="Z562" s="448"/>
      <c r="AA562" s="448"/>
      <c r="AB562" s="448"/>
      <c r="AC562" s="448"/>
      <c r="AD562" s="448"/>
    </row>
    <row r="563" ht="12.75" customHeight="1">
      <c r="A563" s="448"/>
      <c r="B563" s="448"/>
      <c r="C563" s="448"/>
      <c r="D563" s="448"/>
      <c r="E563" s="448"/>
      <c r="F563" s="448"/>
      <c r="G563" s="448"/>
      <c r="H563" s="448"/>
      <c r="I563" s="448"/>
      <c r="J563" s="448"/>
      <c r="K563" s="448"/>
      <c r="L563" s="448"/>
      <c r="M563" s="448"/>
      <c r="N563" s="448"/>
      <c r="O563" s="448"/>
      <c r="P563" s="448"/>
      <c r="Q563" s="448"/>
      <c r="R563" s="448"/>
      <c r="S563" s="448"/>
      <c r="T563" s="448"/>
      <c r="U563" s="448"/>
      <c r="V563" s="448"/>
      <c r="W563" s="448"/>
      <c r="X563" s="448"/>
      <c r="Y563" s="448"/>
      <c r="Z563" s="448"/>
      <c r="AA563" s="448"/>
      <c r="AB563" s="448"/>
      <c r="AC563" s="448"/>
      <c r="AD563" s="448"/>
    </row>
    <row r="564" ht="12.75" customHeight="1">
      <c r="A564" s="448"/>
      <c r="B564" s="448"/>
      <c r="C564" s="448"/>
      <c r="D564" s="448"/>
      <c r="E564" s="448"/>
      <c r="F564" s="448"/>
      <c r="G564" s="448"/>
      <c r="H564" s="448"/>
      <c r="I564" s="448"/>
      <c r="J564" s="448"/>
      <c r="K564" s="448"/>
      <c r="L564" s="448"/>
      <c r="M564" s="448"/>
      <c r="N564" s="448"/>
      <c r="O564" s="448"/>
      <c r="P564" s="448"/>
      <c r="Q564" s="448"/>
      <c r="R564" s="448"/>
      <c r="S564" s="448"/>
      <c r="T564" s="448"/>
      <c r="U564" s="448"/>
      <c r="V564" s="448"/>
      <c r="W564" s="448"/>
      <c r="X564" s="448"/>
      <c r="Y564" s="448"/>
      <c r="Z564" s="448"/>
      <c r="AA564" s="448"/>
      <c r="AB564" s="448"/>
      <c r="AC564" s="448"/>
      <c r="AD564" s="448"/>
    </row>
    <row r="565" ht="12.75" customHeight="1">
      <c r="A565" s="448"/>
      <c r="B565" s="448"/>
      <c r="C565" s="448"/>
      <c r="D565" s="448"/>
      <c r="E565" s="448"/>
      <c r="F565" s="448"/>
      <c r="G565" s="448"/>
      <c r="H565" s="448"/>
      <c r="I565" s="448"/>
      <c r="J565" s="448"/>
      <c r="K565" s="448"/>
      <c r="L565" s="448"/>
      <c r="M565" s="448"/>
      <c r="N565" s="448"/>
      <c r="O565" s="448"/>
      <c r="P565" s="448"/>
      <c r="Q565" s="448"/>
      <c r="R565" s="448"/>
      <c r="S565" s="448"/>
      <c r="T565" s="448"/>
      <c r="U565" s="448"/>
      <c r="V565" s="448"/>
      <c r="W565" s="448"/>
      <c r="X565" s="448"/>
      <c r="Y565" s="448"/>
      <c r="Z565" s="448"/>
      <c r="AA565" s="448"/>
      <c r="AB565" s="448"/>
      <c r="AC565" s="448"/>
      <c r="AD565" s="448"/>
    </row>
    <row r="566" ht="12.75" customHeight="1">
      <c r="A566" s="448"/>
      <c r="B566" s="448"/>
      <c r="C566" s="448"/>
      <c r="D566" s="448"/>
      <c r="E566" s="448"/>
      <c r="F566" s="448"/>
      <c r="G566" s="448"/>
      <c r="H566" s="448"/>
      <c r="I566" s="448"/>
      <c r="J566" s="448"/>
      <c r="K566" s="448"/>
      <c r="L566" s="448"/>
      <c r="M566" s="448"/>
      <c r="N566" s="448"/>
      <c r="O566" s="448"/>
      <c r="P566" s="448"/>
      <c r="Q566" s="448"/>
      <c r="R566" s="448"/>
      <c r="S566" s="448"/>
      <c r="T566" s="448"/>
      <c r="U566" s="448"/>
      <c r="V566" s="448"/>
      <c r="W566" s="448"/>
      <c r="X566" s="448"/>
      <c r="Y566" s="448"/>
      <c r="Z566" s="448"/>
      <c r="AA566" s="448"/>
      <c r="AB566" s="448"/>
      <c r="AC566" s="448"/>
      <c r="AD566" s="448"/>
    </row>
    <row r="567" ht="12.75" customHeight="1">
      <c r="A567" s="448"/>
      <c r="B567" s="448"/>
      <c r="C567" s="448"/>
      <c r="D567" s="448"/>
      <c r="E567" s="448"/>
      <c r="F567" s="448"/>
      <c r="G567" s="448"/>
      <c r="H567" s="448"/>
      <c r="I567" s="448"/>
      <c r="J567" s="448"/>
      <c r="K567" s="448"/>
      <c r="L567" s="448"/>
      <c r="M567" s="448"/>
      <c r="N567" s="448"/>
      <c r="O567" s="448"/>
      <c r="P567" s="448"/>
      <c r="Q567" s="448"/>
      <c r="R567" s="448"/>
      <c r="S567" s="448"/>
      <c r="T567" s="448"/>
      <c r="U567" s="448"/>
      <c r="V567" s="448"/>
      <c r="W567" s="448"/>
      <c r="X567" s="448"/>
      <c r="Y567" s="448"/>
      <c r="Z567" s="448"/>
      <c r="AA567" s="448"/>
      <c r="AB567" s="448"/>
      <c r="AC567" s="448"/>
      <c r="AD567" s="448"/>
    </row>
    <row r="568" ht="12.75" customHeight="1">
      <c r="A568" s="448"/>
      <c r="B568" s="448"/>
      <c r="C568" s="448"/>
      <c r="D568" s="448"/>
      <c r="E568" s="448"/>
      <c r="F568" s="448"/>
      <c r="G568" s="448"/>
      <c r="H568" s="448"/>
      <c r="I568" s="448"/>
      <c r="J568" s="448"/>
      <c r="K568" s="448"/>
      <c r="L568" s="448"/>
      <c r="M568" s="448"/>
      <c r="N568" s="448"/>
      <c r="O568" s="448"/>
      <c r="P568" s="448"/>
      <c r="Q568" s="448"/>
      <c r="R568" s="448"/>
      <c r="S568" s="448"/>
      <c r="T568" s="448"/>
      <c r="U568" s="448"/>
      <c r="V568" s="448"/>
      <c r="W568" s="448"/>
      <c r="X568" s="448"/>
      <c r="Y568" s="448"/>
      <c r="Z568" s="448"/>
      <c r="AA568" s="448"/>
      <c r="AB568" s="448"/>
      <c r="AC568" s="448"/>
      <c r="AD568" s="448"/>
    </row>
    <row r="569" ht="12.75" customHeight="1">
      <c r="A569" s="448"/>
      <c r="B569" s="448"/>
      <c r="C569" s="448"/>
      <c r="D569" s="448"/>
      <c r="E569" s="448"/>
      <c r="F569" s="448"/>
      <c r="G569" s="448"/>
      <c r="H569" s="448"/>
      <c r="I569" s="448"/>
      <c r="J569" s="448"/>
      <c r="K569" s="448"/>
      <c r="L569" s="448"/>
      <c r="M569" s="448"/>
      <c r="N569" s="448"/>
      <c r="O569" s="448"/>
      <c r="P569" s="448"/>
      <c r="Q569" s="448"/>
      <c r="R569" s="448"/>
      <c r="S569" s="448"/>
      <c r="T569" s="448"/>
      <c r="U569" s="448"/>
      <c r="V569" s="448"/>
      <c r="W569" s="448"/>
      <c r="X569" s="448"/>
      <c r="Y569" s="448"/>
      <c r="Z569" s="448"/>
      <c r="AA569" s="448"/>
      <c r="AB569" s="448"/>
      <c r="AC569" s="448"/>
      <c r="AD569" s="448"/>
    </row>
    <row r="570" ht="12.75" customHeight="1">
      <c r="A570" s="448"/>
      <c r="B570" s="448"/>
      <c r="C570" s="448"/>
      <c r="D570" s="448"/>
      <c r="E570" s="448"/>
      <c r="F570" s="448"/>
      <c r="G570" s="448"/>
      <c r="H570" s="448"/>
      <c r="I570" s="448"/>
      <c r="J570" s="448"/>
      <c r="K570" s="448"/>
      <c r="L570" s="448"/>
      <c r="M570" s="448"/>
      <c r="N570" s="448"/>
      <c r="O570" s="448"/>
      <c r="P570" s="448"/>
      <c r="Q570" s="448"/>
      <c r="R570" s="448"/>
      <c r="S570" s="448"/>
      <c r="T570" s="448"/>
      <c r="U570" s="448"/>
      <c r="V570" s="448"/>
      <c r="W570" s="448"/>
      <c r="X570" s="448"/>
      <c r="Y570" s="448"/>
      <c r="Z570" s="448"/>
      <c r="AA570" s="448"/>
      <c r="AB570" s="448"/>
      <c r="AC570" s="448"/>
      <c r="AD570" s="448"/>
    </row>
    <row r="571" ht="12.75" customHeight="1">
      <c r="A571" s="448"/>
      <c r="B571" s="448"/>
      <c r="C571" s="448"/>
      <c r="D571" s="448"/>
      <c r="E571" s="448"/>
      <c r="F571" s="448"/>
      <c r="G571" s="448"/>
      <c r="H571" s="448"/>
      <c r="I571" s="448"/>
      <c r="J571" s="448"/>
      <c r="K571" s="448"/>
      <c r="L571" s="448"/>
      <c r="M571" s="448"/>
      <c r="N571" s="448"/>
      <c r="O571" s="448"/>
      <c r="P571" s="448"/>
      <c r="Q571" s="448"/>
      <c r="R571" s="448"/>
      <c r="S571" s="448"/>
      <c r="T571" s="448"/>
      <c r="U571" s="448"/>
      <c r="V571" s="448"/>
      <c r="W571" s="448"/>
      <c r="X571" s="448"/>
      <c r="Y571" s="448"/>
      <c r="Z571" s="448"/>
      <c r="AA571" s="448"/>
      <c r="AB571" s="448"/>
      <c r="AC571" s="448"/>
      <c r="AD571" s="448"/>
    </row>
    <row r="572" ht="12.75" customHeight="1">
      <c r="A572" s="448"/>
      <c r="B572" s="448"/>
      <c r="C572" s="448"/>
      <c r="D572" s="448"/>
      <c r="E572" s="448"/>
      <c r="F572" s="448"/>
      <c r="G572" s="448"/>
      <c r="H572" s="448"/>
      <c r="I572" s="448"/>
      <c r="J572" s="448"/>
      <c r="K572" s="448"/>
      <c r="L572" s="448"/>
      <c r="M572" s="448"/>
      <c r="N572" s="448"/>
      <c r="O572" s="448"/>
      <c r="P572" s="448"/>
      <c r="Q572" s="448"/>
      <c r="R572" s="448"/>
      <c r="S572" s="448"/>
      <c r="T572" s="448"/>
      <c r="U572" s="448"/>
      <c r="V572" s="448"/>
      <c r="W572" s="448"/>
      <c r="X572" s="448"/>
      <c r="Y572" s="448"/>
      <c r="Z572" s="448"/>
      <c r="AA572" s="448"/>
      <c r="AB572" s="448"/>
      <c r="AC572" s="448"/>
      <c r="AD572" s="448"/>
    </row>
    <row r="573" ht="12.75" customHeight="1">
      <c r="A573" s="448"/>
      <c r="B573" s="448"/>
      <c r="C573" s="448"/>
      <c r="D573" s="448"/>
      <c r="E573" s="448"/>
      <c r="F573" s="448"/>
      <c r="G573" s="448"/>
      <c r="H573" s="448"/>
      <c r="I573" s="448"/>
      <c r="J573" s="448"/>
      <c r="K573" s="448"/>
      <c r="L573" s="448"/>
      <c r="M573" s="448"/>
      <c r="N573" s="448"/>
      <c r="O573" s="448"/>
      <c r="P573" s="448"/>
      <c r="Q573" s="448"/>
      <c r="R573" s="448"/>
      <c r="S573" s="448"/>
      <c r="T573" s="448"/>
      <c r="U573" s="448"/>
      <c r="V573" s="448"/>
      <c r="W573" s="448"/>
      <c r="X573" s="448"/>
      <c r="Y573" s="448"/>
      <c r="Z573" s="448"/>
      <c r="AA573" s="448"/>
      <c r="AB573" s="448"/>
      <c r="AC573" s="448"/>
      <c r="AD573" s="448"/>
    </row>
    <row r="574" ht="12.75" customHeight="1">
      <c r="A574" s="448"/>
      <c r="B574" s="448"/>
      <c r="C574" s="448"/>
      <c r="D574" s="448"/>
      <c r="E574" s="448"/>
      <c r="F574" s="448"/>
      <c r="G574" s="448"/>
      <c r="H574" s="448"/>
      <c r="I574" s="448"/>
      <c r="J574" s="448"/>
      <c r="K574" s="448"/>
      <c r="L574" s="448"/>
      <c r="M574" s="448"/>
      <c r="N574" s="448"/>
      <c r="O574" s="448"/>
      <c r="P574" s="448"/>
      <c r="Q574" s="448"/>
      <c r="R574" s="448"/>
      <c r="S574" s="448"/>
      <c r="T574" s="448"/>
      <c r="U574" s="448"/>
      <c r="V574" s="448"/>
      <c r="W574" s="448"/>
      <c r="X574" s="448"/>
      <c r="Y574" s="448"/>
      <c r="Z574" s="448"/>
      <c r="AA574" s="448"/>
      <c r="AB574" s="448"/>
      <c r="AC574" s="448"/>
      <c r="AD574" s="448"/>
    </row>
    <row r="575" ht="12.75" customHeight="1">
      <c r="A575" s="448"/>
      <c r="B575" s="448"/>
      <c r="C575" s="448"/>
      <c r="D575" s="448"/>
      <c r="E575" s="448"/>
      <c r="F575" s="448"/>
      <c r="G575" s="448"/>
      <c r="H575" s="448"/>
      <c r="I575" s="448"/>
      <c r="J575" s="448"/>
      <c r="K575" s="448"/>
      <c r="L575" s="448"/>
      <c r="M575" s="448"/>
      <c r="N575" s="448"/>
      <c r="O575" s="448"/>
      <c r="P575" s="448"/>
      <c r="Q575" s="448"/>
      <c r="R575" s="448"/>
      <c r="S575" s="448"/>
      <c r="T575" s="448"/>
      <c r="U575" s="448"/>
      <c r="V575" s="448"/>
      <c r="W575" s="448"/>
      <c r="X575" s="448"/>
      <c r="Y575" s="448"/>
      <c r="Z575" s="448"/>
      <c r="AA575" s="448"/>
      <c r="AB575" s="448"/>
      <c r="AC575" s="448"/>
      <c r="AD575" s="448"/>
    </row>
    <row r="576" ht="12.75" customHeight="1">
      <c r="A576" s="448"/>
      <c r="B576" s="448"/>
      <c r="C576" s="448"/>
      <c r="D576" s="448"/>
      <c r="E576" s="448"/>
      <c r="F576" s="448"/>
      <c r="G576" s="448"/>
      <c r="H576" s="448"/>
      <c r="I576" s="448"/>
      <c r="J576" s="448"/>
      <c r="K576" s="448"/>
      <c r="L576" s="448"/>
      <c r="M576" s="448"/>
      <c r="N576" s="448"/>
      <c r="O576" s="448"/>
      <c r="P576" s="448"/>
      <c r="Q576" s="448"/>
      <c r="R576" s="448"/>
      <c r="S576" s="448"/>
      <c r="T576" s="448"/>
      <c r="U576" s="448"/>
      <c r="V576" s="448"/>
      <c r="W576" s="448"/>
      <c r="X576" s="448"/>
      <c r="Y576" s="448"/>
      <c r="Z576" s="448"/>
      <c r="AA576" s="448"/>
      <c r="AB576" s="448"/>
      <c r="AC576" s="448"/>
      <c r="AD576" s="448"/>
    </row>
    <row r="577" ht="12.75" customHeight="1">
      <c r="A577" s="448"/>
      <c r="B577" s="448"/>
      <c r="C577" s="448"/>
      <c r="D577" s="448"/>
      <c r="E577" s="448"/>
      <c r="F577" s="448"/>
      <c r="G577" s="448"/>
      <c r="H577" s="448"/>
      <c r="I577" s="448"/>
      <c r="J577" s="448"/>
      <c r="K577" s="448"/>
      <c r="L577" s="448"/>
      <c r="M577" s="448"/>
      <c r="N577" s="448"/>
      <c r="O577" s="448"/>
      <c r="P577" s="448"/>
      <c r="Q577" s="448"/>
      <c r="R577" s="448"/>
      <c r="S577" s="448"/>
      <c r="T577" s="448"/>
      <c r="U577" s="448"/>
      <c r="V577" s="448"/>
      <c r="W577" s="448"/>
      <c r="X577" s="448"/>
      <c r="Y577" s="448"/>
      <c r="Z577" s="448"/>
      <c r="AA577" s="448"/>
      <c r="AB577" s="448"/>
      <c r="AC577" s="448"/>
      <c r="AD577" s="448"/>
    </row>
    <row r="578" ht="12.75" customHeight="1">
      <c r="A578" s="448"/>
      <c r="B578" s="448"/>
      <c r="C578" s="448"/>
      <c r="D578" s="448"/>
      <c r="E578" s="448"/>
      <c r="F578" s="448"/>
      <c r="G578" s="448"/>
      <c r="H578" s="448"/>
      <c r="I578" s="448"/>
      <c r="J578" s="448"/>
      <c r="K578" s="448"/>
      <c r="L578" s="448"/>
      <c r="M578" s="448"/>
      <c r="N578" s="448"/>
      <c r="O578" s="448"/>
      <c r="P578" s="448"/>
      <c r="Q578" s="448"/>
      <c r="R578" s="448"/>
      <c r="S578" s="448"/>
      <c r="T578" s="448"/>
      <c r="U578" s="448"/>
      <c r="V578" s="448"/>
      <c r="W578" s="448"/>
      <c r="X578" s="448"/>
      <c r="Y578" s="448"/>
      <c r="Z578" s="448"/>
      <c r="AA578" s="448"/>
      <c r="AB578" s="448"/>
      <c r="AC578" s="448"/>
      <c r="AD578" s="448"/>
    </row>
    <row r="579" ht="12.75" customHeight="1">
      <c r="A579" s="448"/>
      <c r="B579" s="448"/>
      <c r="C579" s="448"/>
      <c r="D579" s="448"/>
      <c r="E579" s="448"/>
      <c r="F579" s="448"/>
      <c r="G579" s="448"/>
      <c r="H579" s="448"/>
      <c r="I579" s="448"/>
      <c r="J579" s="448"/>
      <c r="K579" s="448"/>
      <c r="L579" s="448"/>
      <c r="M579" s="448"/>
      <c r="N579" s="448"/>
      <c r="O579" s="448"/>
      <c r="P579" s="448"/>
      <c r="Q579" s="448"/>
      <c r="R579" s="448"/>
      <c r="S579" s="448"/>
      <c r="T579" s="448"/>
      <c r="U579" s="448"/>
      <c r="V579" s="448"/>
      <c r="W579" s="448"/>
      <c r="X579" s="448"/>
      <c r="Y579" s="448"/>
      <c r="Z579" s="448"/>
      <c r="AA579" s="448"/>
      <c r="AB579" s="448"/>
      <c r="AC579" s="448"/>
      <c r="AD579" s="448"/>
    </row>
    <row r="580" ht="12.75" customHeight="1">
      <c r="A580" s="448"/>
      <c r="B580" s="448"/>
      <c r="C580" s="448"/>
      <c r="D580" s="448"/>
      <c r="E580" s="448"/>
      <c r="F580" s="448"/>
      <c r="G580" s="448"/>
      <c r="H580" s="448"/>
      <c r="I580" s="448"/>
      <c r="J580" s="448"/>
      <c r="K580" s="448"/>
      <c r="L580" s="448"/>
      <c r="M580" s="448"/>
      <c r="N580" s="448"/>
      <c r="O580" s="448"/>
      <c r="P580" s="448"/>
      <c r="Q580" s="448"/>
      <c r="R580" s="448"/>
      <c r="S580" s="448"/>
      <c r="T580" s="448"/>
      <c r="U580" s="448"/>
      <c r="V580" s="448"/>
      <c r="W580" s="448"/>
      <c r="X580" s="448"/>
      <c r="Y580" s="448"/>
      <c r="Z580" s="448"/>
      <c r="AA580" s="448"/>
      <c r="AB580" s="448"/>
      <c r="AC580" s="448"/>
      <c r="AD580" s="448"/>
    </row>
    <row r="581" ht="12.75" customHeight="1">
      <c r="A581" s="448"/>
      <c r="B581" s="448"/>
      <c r="C581" s="448"/>
      <c r="D581" s="448"/>
      <c r="E581" s="448"/>
      <c r="F581" s="448"/>
      <c r="G581" s="448"/>
      <c r="H581" s="448"/>
      <c r="I581" s="448"/>
      <c r="J581" s="448"/>
      <c r="K581" s="448"/>
      <c r="L581" s="448"/>
      <c r="M581" s="448"/>
      <c r="N581" s="448"/>
      <c r="O581" s="448"/>
      <c r="P581" s="448"/>
      <c r="Q581" s="448"/>
      <c r="R581" s="448"/>
      <c r="S581" s="448"/>
      <c r="T581" s="448"/>
      <c r="U581" s="448"/>
      <c r="V581" s="448"/>
      <c r="W581" s="448"/>
      <c r="X581" s="448"/>
      <c r="Y581" s="448"/>
      <c r="Z581" s="448"/>
      <c r="AA581" s="448"/>
      <c r="AB581" s="448"/>
      <c r="AC581" s="448"/>
      <c r="AD581" s="448"/>
    </row>
    <row r="582" ht="12.75" customHeight="1">
      <c r="A582" s="448"/>
      <c r="B582" s="448"/>
      <c r="C582" s="448"/>
      <c r="D582" s="448"/>
      <c r="E582" s="448"/>
      <c r="F582" s="448"/>
      <c r="G582" s="448"/>
      <c r="H582" s="448"/>
      <c r="I582" s="448"/>
      <c r="J582" s="448"/>
      <c r="K582" s="448"/>
      <c r="L582" s="448"/>
      <c r="M582" s="448"/>
      <c r="N582" s="448"/>
      <c r="O582" s="448"/>
      <c r="P582" s="448"/>
      <c r="Q582" s="448"/>
      <c r="R582" s="448"/>
      <c r="S582" s="448"/>
      <c r="T582" s="448"/>
      <c r="U582" s="448"/>
      <c r="V582" s="448"/>
      <c r="W582" s="448"/>
      <c r="X582" s="448"/>
      <c r="Y582" s="448"/>
      <c r="Z582" s="448"/>
      <c r="AA582" s="448"/>
      <c r="AB582" s="448"/>
      <c r="AC582" s="448"/>
      <c r="AD582" s="448"/>
    </row>
    <row r="583" ht="12.75" customHeight="1">
      <c r="A583" s="448"/>
      <c r="B583" s="448"/>
      <c r="C583" s="448"/>
      <c r="D583" s="448"/>
      <c r="E583" s="448"/>
      <c r="F583" s="448"/>
      <c r="G583" s="448"/>
      <c r="H583" s="448"/>
      <c r="I583" s="448"/>
      <c r="J583" s="448"/>
      <c r="K583" s="448"/>
      <c r="L583" s="448"/>
      <c r="M583" s="448"/>
      <c r="N583" s="448"/>
      <c r="O583" s="448"/>
      <c r="P583" s="448"/>
      <c r="Q583" s="448"/>
      <c r="R583" s="448"/>
      <c r="S583" s="448"/>
      <c r="T583" s="448"/>
      <c r="U583" s="448"/>
      <c r="V583" s="448"/>
      <c r="W583" s="448"/>
      <c r="X583" s="448"/>
      <c r="Y583" s="448"/>
      <c r="Z583" s="448"/>
      <c r="AA583" s="448"/>
      <c r="AB583" s="448"/>
      <c r="AC583" s="448"/>
      <c r="AD583" s="448"/>
    </row>
    <row r="584" ht="12.75" customHeight="1">
      <c r="A584" s="448"/>
      <c r="B584" s="448"/>
      <c r="C584" s="448"/>
      <c r="D584" s="448"/>
      <c r="E584" s="448"/>
      <c r="F584" s="448"/>
      <c r="G584" s="448"/>
      <c r="H584" s="448"/>
      <c r="I584" s="448"/>
      <c r="J584" s="448"/>
      <c r="K584" s="448"/>
      <c r="L584" s="448"/>
      <c r="M584" s="448"/>
      <c r="N584" s="448"/>
      <c r="O584" s="448"/>
      <c r="P584" s="448"/>
      <c r="Q584" s="448"/>
      <c r="R584" s="448"/>
      <c r="S584" s="448"/>
      <c r="T584" s="448"/>
      <c r="U584" s="448"/>
      <c r="V584" s="448"/>
      <c r="W584" s="448"/>
      <c r="X584" s="448"/>
      <c r="Y584" s="448"/>
      <c r="Z584" s="448"/>
      <c r="AA584" s="448"/>
      <c r="AB584" s="448"/>
      <c r="AC584" s="448"/>
      <c r="AD584" s="448"/>
    </row>
    <row r="585" ht="12.75" customHeight="1">
      <c r="A585" s="448"/>
      <c r="B585" s="448"/>
      <c r="C585" s="448"/>
      <c r="D585" s="448"/>
      <c r="E585" s="448"/>
      <c r="F585" s="448"/>
      <c r="G585" s="448"/>
      <c r="H585" s="448"/>
      <c r="I585" s="448"/>
      <c r="J585" s="448"/>
      <c r="K585" s="448"/>
      <c r="L585" s="448"/>
      <c r="M585" s="448"/>
      <c r="N585" s="448"/>
      <c r="O585" s="448"/>
      <c r="P585" s="448"/>
      <c r="Q585" s="448"/>
      <c r="R585" s="448"/>
      <c r="S585" s="448"/>
      <c r="T585" s="448"/>
      <c r="U585" s="448"/>
      <c r="V585" s="448"/>
      <c r="W585" s="448"/>
      <c r="X585" s="448"/>
      <c r="Y585" s="448"/>
      <c r="Z585" s="448"/>
      <c r="AA585" s="448"/>
      <c r="AB585" s="448"/>
      <c r="AC585" s="448"/>
      <c r="AD585" s="448"/>
    </row>
    <row r="586" ht="12.75" customHeight="1">
      <c r="A586" s="448"/>
      <c r="B586" s="448"/>
      <c r="C586" s="448"/>
      <c r="D586" s="448"/>
      <c r="E586" s="448"/>
      <c r="F586" s="448"/>
      <c r="G586" s="448"/>
      <c r="H586" s="448"/>
      <c r="I586" s="448"/>
      <c r="J586" s="448"/>
      <c r="K586" s="448"/>
      <c r="L586" s="448"/>
      <c r="M586" s="448"/>
      <c r="N586" s="448"/>
      <c r="O586" s="448"/>
      <c r="P586" s="448"/>
      <c r="Q586" s="448"/>
      <c r="R586" s="448"/>
      <c r="S586" s="448"/>
      <c r="T586" s="448"/>
      <c r="U586" s="448"/>
      <c r="V586" s="448"/>
      <c r="W586" s="448"/>
      <c r="X586" s="448"/>
      <c r="Y586" s="448"/>
      <c r="Z586" s="448"/>
      <c r="AA586" s="448"/>
      <c r="AB586" s="448"/>
      <c r="AC586" s="448"/>
      <c r="AD586" s="448"/>
    </row>
    <row r="587" ht="12.75" customHeight="1">
      <c r="A587" s="448"/>
      <c r="B587" s="448"/>
      <c r="C587" s="448"/>
      <c r="D587" s="448"/>
      <c r="E587" s="448"/>
      <c r="F587" s="448"/>
      <c r="G587" s="448"/>
      <c r="H587" s="448"/>
      <c r="I587" s="448"/>
      <c r="J587" s="448"/>
      <c r="K587" s="448"/>
      <c r="L587" s="448"/>
      <c r="M587" s="448"/>
      <c r="N587" s="448"/>
      <c r="O587" s="448"/>
      <c r="P587" s="448"/>
      <c r="Q587" s="448"/>
      <c r="R587" s="448"/>
      <c r="S587" s="448"/>
      <c r="T587" s="448"/>
      <c r="U587" s="448"/>
      <c r="V587" s="448"/>
      <c r="W587" s="448"/>
      <c r="X587" s="448"/>
      <c r="Y587" s="448"/>
      <c r="Z587" s="448"/>
      <c r="AA587" s="448"/>
      <c r="AB587" s="448"/>
      <c r="AC587" s="448"/>
      <c r="AD587" s="448"/>
    </row>
    <row r="588" ht="12.75" customHeight="1">
      <c r="A588" s="448"/>
      <c r="B588" s="448"/>
      <c r="C588" s="448"/>
      <c r="D588" s="448"/>
      <c r="E588" s="448"/>
      <c r="F588" s="448"/>
      <c r="G588" s="448"/>
      <c r="H588" s="448"/>
      <c r="I588" s="448"/>
      <c r="J588" s="448"/>
      <c r="K588" s="448"/>
      <c r="L588" s="448"/>
      <c r="M588" s="448"/>
      <c r="N588" s="448"/>
      <c r="O588" s="448"/>
      <c r="P588" s="448"/>
      <c r="Q588" s="448"/>
      <c r="R588" s="448"/>
      <c r="S588" s="448"/>
      <c r="T588" s="448"/>
      <c r="U588" s="448"/>
      <c r="V588" s="448"/>
      <c r="W588" s="448"/>
      <c r="X588" s="448"/>
      <c r="Y588" s="448"/>
      <c r="Z588" s="448"/>
      <c r="AA588" s="448"/>
      <c r="AB588" s="448"/>
      <c r="AC588" s="448"/>
      <c r="AD588" s="448"/>
    </row>
    <row r="589" ht="12.75" customHeight="1">
      <c r="A589" s="448"/>
      <c r="B589" s="448"/>
      <c r="C589" s="448"/>
      <c r="D589" s="448"/>
      <c r="E589" s="448"/>
      <c r="F589" s="448"/>
      <c r="G589" s="448"/>
      <c r="H589" s="448"/>
      <c r="I589" s="448"/>
      <c r="J589" s="448"/>
      <c r="K589" s="448"/>
      <c r="L589" s="448"/>
      <c r="M589" s="448"/>
      <c r="N589" s="448"/>
      <c r="O589" s="448"/>
      <c r="P589" s="448"/>
      <c r="Q589" s="448"/>
      <c r="R589" s="448"/>
      <c r="S589" s="448"/>
      <c r="T589" s="448"/>
      <c r="U589" s="448"/>
      <c r="V589" s="448"/>
      <c r="W589" s="448"/>
      <c r="X589" s="448"/>
      <c r="Y589" s="448"/>
      <c r="Z589" s="448"/>
      <c r="AA589" s="448"/>
      <c r="AB589" s="448"/>
      <c r="AC589" s="448"/>
      <c r="AD589" s="448"/>
    </row>
    <row r="590" ht="12.75" customHeight="1">
      <c r="A590" s="448"/>
      <c r="B590" s="448"/>
      <c r="C590" s="448"/>
      <c r="D590" s="448"/>
      <c r="E590" s="448"/>
      <c r="F590" s="448"/>
      <c r="G590" s="448"/>
      <c r="H590" s="448"/>
      <c r="I590" s="448"/>
      <c r="J590" s="448"/>
      <c r="K590" s="448"/>
      <c r="L590" s="448"/>
      <c r="M590" s="448"/>
      <c r="N590" s="448"/>
      <c r="O590" s="448"/>
      <c r="P590" s="448"/>
      <c r="Q590" s="448"/>
      <c r="R590" s="448"/>
      <c r="S590" s="448"/>
      <c r="T590" s="448"/>
      <c r="U590" s="448"/>
      <c r="V590" s="448"/>
      <c r="W590" s="448"/>
      <c r="X590" s="448"/>
      <c r="Y590" s="448"/>
      <c r="Z590" s="448"/>
      <c r="AA590" s="448"/>
      <c r="AB590" s="448"/>
      <c r="AC590" s="448"/>
      <c r="AD590" s="448"/>
    </row>
    <row r="591" ht="12.75" customHeight="1">
      <c r="A591" s="448"/>
      <c r="B591" s="448"/>
      <c r="C591" s="448"/>
      <c r="D591" s="448"/>
      <c r="E591" s="448"/>
      <c r="F591" s="448"/>
      <c r="G591" s="448"/>
      <c r="H591" s="448"/>
      <c r="I591" s="448"/>
      <c r="J591" s="448"/>
      <c r="K591" s="448"/>
      <c r="L591" s="448"/>
      <c r="M591" s="448"/>
      <c r="N591" s="448"/>
      <c r="O591" s="448"/>
      <c r="P591" s="448"/>
      <c r="Q591" s="448"/>
      <c r="R591" s="448"/>
      <c r="S591" s="448"/>
      <c r="T591" s="448"/>
      <c r="U591" s="448"/>
      <c r="V591" s="448"/>
      <c r="W591" s="448"/>
      <c r="X591" s="448"/>
      <c r="Y591" s="448"/>
      <c r="Z591" s="448"/>
      <c r="AA591" s="448"/>
      <c r="AB591" s="448"/>
      <c r="AC591" s="448"/>
      <c r="AD591" s="448"/>
    </row>
    <row r="592" ht="12.75" customHeight="1">
      <c r="A592" s="448"/>
      <c r="B592" s="448"/>
      <c r="C592" s="448"/>
      <c r="D592" s="448"/>
      <c r="E592" s="448"/>
      <c r="F592" s="448"/>
      <c r="G592" s="448"/>
      <c r="H592" s="448"/>
      <c r="I592" s="448"/>
      <c r="J592" s="448"/>
      <c r="K592" s="448"/>
      <c r="L592" s="448"/>
      <c r="M592" s="448"/>
      <c r="N592" s="448"/>
      <c r="O592" s="448"/>
      <c r="P592" s="448"/>
      <c r="Q592" s="448"/>
      <c r="R592" s="448"/>
      <c r="S592" s="448"/>
      <c r="T592" s="448"/>
      <c r="U592" s="448"/>
      <c r="V592" s="448"/>
      <c r="W592" s="448"/>
      <c r="X592" s="448"/>
      <c r="Y592" s="448"/>
      <c r="Z592" s="448"/>
      <c r="AA592" s="448"/>
      <c r="AB592" s="448"/>
      <c r="AC592" s="448"/>
      <c r="AD592" s="448"/>
    </row>
    <row r="593" ht="12.75" customHeight="1">
      <c r="A593" s="448"/>
      <c r="B593" s="448"/>
      <c r="C593" s="448"/>
      <c r="D593" s="448"/>
      <c r="E593" s="448"/>
      <c r="F593" s="448"/>
      <c r="G593" s="448"/>
      <c r="H593" s="448"/>
      <c r="I593" s="448"/>
      <c r="J593" s="448"/>
      <c r="K593" s="448"/>
      <c r="L593" s="448"/>
      <c r="M593" s="448"/>
      <c r="N593" s="448"/>
      <c r="O593" s="448"/>
      <c r="P593" s="448"/>
      <c r="Q593" s="448"/>
      <c r="R593" s="448"/>
      <c r="S593" s="448"/>
      <c r="T593" s="448"/>
      <c r="U593" s="448"/>
      <c r="V593" s="448"/>
      <c r="W593" s="448"/>
      <c r="X593" s="448"/>
      <c r="Y593" s="448"/>
      <c r="Z593" s="448"/>
      <c r="AA593" s="448"/>
      <c r="AB593" s="448"/>
      <c r="AC593" s="448"/>
      <c r="AD593" s="448"/>
    </row>
    <row r="594" ht="12.75" customHeight="1">
      <c r="A594" s="448"/>
      <c r="B594" s="448"/>
      <c r="C594" s="448"/>
      <c r="D594" s="448"/>
      <c r="E594" s="448"/>
      <c r="F594" s="448"/>
      <c r="G594" s="448"/>
      <c r="H594" s="448"/>
      <c r="I594" s="448"/>
      <c r="J594" s="448"/>
      <c r="K594" s="448"/>
      <c r="L594" s="448"/>
      <c r="M594" s="448"/>
      <c r="N594" s="448"/>
      <c r="O594" s="448"/>
      <c r="P594" s="448"/>
      <c r="Q594" s="448"/>
      <c r="R594" s="448"/>
      <c r="S594" s="448"/>
      <c r="T594" s="448"/>
      <c r="U594" s="448"/>
      <c r="V594" s="448"/>
      <c r="W594" s="448"/>
      <c r="X594" s="448"/>
      <c r="Y594" s="448"/>
      <c r="Z594" s="448"/>
      <c r="AA594" s="448"/>
      <c r="AB594" s="448"/>
      <c r="AC594" s="448"/>
      <c r="AD594" s="448"/>
    </row>
    <row r="595" ht="12.75" customHeight="1">
      <c r="A595" s="448"/>
      <c r="B595" s="448"/>
      <c r="C595" s="448"/>
      <c r="D595" s="448"/>
      <c r="E595" s="448"/>
      <c r="F595" s="448"/>
      <c r="G595" s="448"/>
      <c r="H595" s="448"/>
      <c r="I595" s="448"/>
      <c r="J595" s="448"/>
      <c r="K595" s="448"/>
      <c r="L595" s="448"/>
      <c r="M595" s="448"/>
      <c r="N595" s="448"/>
      <c r="O595" s="448"/>
      <c r="P595" s="448"/>
      <c r="Q595" s="448"/>
      <c r="R595" s="448"/>
      <c r="S595" s="448"/>
      <c r="T595" s="448"/>
      <c r="U595" s="448"/>
      <c r="V595" s="448"/>
      <c r="W595" s="448"/>
      <c r="X595" s="448"/>
      <c r="Y595" s="448"/>
      <c r="Z595" s="448"/>
      <c r="AA595" s="448"/>
      <c r="AB595" s="448"/>
      <c r="AC595" s="448"/>
      <c r="AD595" s="448"/>
    </row>
    <row r="596" ht="12.75" customHeight="1">
      <c r="A596" s="448"/>
      <c r="B596" s="448"/>
      <c r="C596" s="448"/>
      <c r="D596" s="448"/>
      <c r="E596" s="448"/>
      <c r="F596" s="448"/>
      <c r="G596" s="448"/>
      <c r="H596" s="448"/>
      <c r="I596" s="448"/>
      <c r="J596" s="448"/>
      <c r="K596" s="448"/>
      <c r="L596" s="448"/>
      <c r="M596" s="448"/>
      <c r="N596" s="448"/>
      <c r="O596" s="448"/>
      <c r="P596" s="448"/>
      <c r="Q596" s="448"/>
      <c r="R596" s="448"/>
      <c r="S596" s="448"/>
      <c r="T596" s="448"/>
      <c r="U596" s="448"/>
      <c r="V596" s="448"/>
      <c r="W596" s="448"/>
      <c r="X596" s="448"/>
      <c r="Y596" s="448"/>
      <c r="Z596" s="448"/>
      <c r="AA596" s="448"/>
      <c r="AB596" s="448"/>
      <c r="AC596" s="448"/>
      <c r="AD596" s="448"/>
    </row>
    <row r="597" ht="12.75" customHeight="1">
      <c r="A597" s="448"/>
      <c r="B597" s="448"/>
      <c r="C597" s="448"/>
      <c r="D597" s="448"/>
      <c r="E597" s="448"/>
      <c r="F597" s="448"/>
      <c r="G597" s="448"/>
      <c r="H597" s="448"/>
      <c r="I597" s="448"/>
      <c r="J597" s="448"/>
      <c r="K597" s="448"/>
      <c r="L597" s="448"/>
      <c r="M597" s="448"/>
      <c r="N597" s="448"/>
      <c r="O597" s="448"/>
      <c r="P597" s="448"/>
      <c r="Q597" s="448"/>
      <c r="R597" s="448"/>
      <c r="S597" s="448"/>
      <c r="T597" s="448"/>
      <c r="U597" s="448"/>
      <c r="V597" s="448"/>
      <c r="W597" s="448"/>
      <c r="X597" s="448"/>
      <c r="Y597" s="448"/>
      <c r="Z597" s="448"/>
      <c r="AA597" s="448"/>
      <c r="AB597" s="448"/>
      <c r="AC597" s="448"/>
      <c r="AD597" s="448"/>
    </row>
    <row r="598" ht="12.75" customHeight="1">
      <c r="A598" s="448"/>
      <c r="B598" s="448"/>
      <c r="C598" s="448"/>
      <c r="D598" s="448"/>
      <c r="E598" s="448"/>
      <c r="F598" s="448"/>
      <c r="G598" s="448"/>
      <c r="H598" s="448"/>
      <c r="I598" s="448"/>
      <c r="J598" s="448"/>
      <c r="K598" s="448"/>
      <c r="L598" s="448"/>
      <c r="M598" s="448"/>
      <c r="N598" s="448"/>
      <c r="O598" s="448"/>
      <c r="P598" s="448"/>
      <c r="Q598" s="448"/>
      <c r="R598" s="448"/>
      <c r="S598" s="448"/>
      <c r="T598" s="448"/>
      <c r="U598" s="448"/>
      <c r="V598" s="448"/>
      <c r="W598" s="448"/>
      <c r="X598" s="448"/>
      <c r="Y598" s="448"/>
      <c r="Z598" s="448"/>
      <c r="AA598" s="448"/>
      <c r="AB598" s="448"/>
      <c r="AC598" s="448"/>
      <c r="AD598" s="448"/>
    </row>
    <row r="599" ht="12.75" customHeight="1">
      <c r="A599" s="448"/>
      <c r="B599" s="448"/>
      <c r="C599" s="448"/>
      <c r="D599" s="448"/>
      <c r="E599" s="448"/>
      <c r="F599" s="448"/>
      <c r="G599" s="448"/>
      <c r="H599" s="448"/>
      <c r="I599" s="448"/>
      <c r="J599" s="448"/>
      <c r="K599" s="448"/>
      <c r="L599" s="448"/>
      <c r="M599" s="448"/>
      <c r="N599" s="448"/>
      <c r="O599" s="448"/>
      <c r="P599" s="448"/>
      <c r="Q599" s="448"/>
      <c r="R599" s="448"/>
      <c r="S599" s="448"/>
      <c r="T599" s="448"/>
      <c r="U599" s="448"/>
      <c r="V599" s="448"/>
      <c r="W599" s="448"/>
      <c r="X599" s="448"/>
      <c r="Y599" s="448"/>
      <c r="Z599" s="448"/>
      <c r="AA599" s="448"/>
      <c r="AB599" s="448"/>
      <c r="AC599" s="448"/>
      <c r="AD599" s="448"/>
    </row>
    <row r="600" ht="12.75" customHeight="1">
      <c r="A600" s="448"/>
      <c r="B600" s="448"/>
      <c r="C600" s="448"/>
      <c r="D600" s="448"/>
      <c r="E600" s="448"/>
      <c r="F600" s="448"/>
      <c r="G600" s="448"/>
      <c r="H600" s="448"/>
      <c r="I600" s="448"/>
      <c r="J600" s="448"/>
      <c r="K600" s="448"/>
      <c r="L600" s="448"/>
      <c r="M600" s="448"/>
      <c r="N600" s="448"/>
      <c r="O600" s="448"/>
      <c r="P600" s="448"/>
      <c r="Q600" s="448"/>
      <c r="R600" s="448"/>
      <c r="S600" s="448"/>
      <c r="T600" s="448"/>
      <c r="U600" s="448"/>
      <c r="V600" s="448"/>
      <c r="W600" s="448"/>
      <c r="X600" s="448"/>
      <c r="Y600" s="448"/>
      <c r="Z600" s="448"/>
      <c r="AA600" s="448"/>
      <c r="AB600" s="448"/>
      <c r="AC600" s="448"/>
      <c r="AD600" s="448"/>
    </row>
    <row r="601" ht="12.75" customHeight="1">
      <c r="A601" s="448"/>
      <c r="B601" s="448"/>
      <c r="C601" s="448"/>
      <c r="D601" s="448"/>
      <c r="E601" s="448"/>
      <c r="F601" s="448"/>
      <c r="G601" s="448"/>
      <c r="H601" s="448"/>
      <c r="I601" s="448"/>
      <c r="J601" s="448"/>
      <c r="K601" s="448"/>
      <c r="L601" s="448"/>
      <c r="M601" s="448"/>
      <c r="N601" s="448"/>
      <c r="O601" s="448"/>
      <c r="P601" s="448"/>
      <c r="Q601" s="448"/>
      <c r="R601" s="448"/>
      <c r="S601" s="448"/>
      <c r="T601" s="448"/>
      <c r="U601" s="448"/>
      <c r="V601" s="448"/>
      <c r="W601" s="448"/>
      <c r="X601" s="448"/>
      <c r="Y601" s="448"/>
      <c r="Z601" s="448"/>
      <c r="AA601" s="448"/>
      <c r="AB601" s="448"/>
      <c r="AC601" s="448"/>
      <c r="AD601" s="448"/>
    </row>
    <row r="602" ht="12.75" customHeight="1">
      <c r="A602" s="448"/>
      <c r="B602" s="448"/>
      <c r="C602" s="448"/>
      <c r="D602" s="448"/>
      <c r="E602" s="448"/>
      <c r="F602" s="448"/>
      <c r="G602" s="448"/>
      <c r="H602" s="448"/>
      <c r="I602" s="448"/>
      <c r="J602" s="448"/>
      <c r="K602" s="448"/>
      <c r="L602" s="448"/>
      <c r="M602" s="448"/>
      <c r="N602" s="448"/>
      <c r="O602" s="448"/>
      <c r="P602" s="448"/>
      <c r="Q602" s="448"/>
      <c r="R602" s="448"/>
      <c r="S602" s="448"/>
      <c r="T602" s="448"/>
      <c r="U602" s="448"/>
      <c r="V602" s="448"/>
      <c r="W602" s="448"/>
      <c r="X602" s="448"/>
      <c r="Y602" s="448"/>
      <c r="Z602" s="448"/>
      <c r="AA602" s="448"/>
      <c r="AB602" s="448"/>
      <c r="AC602" s="448"/>
      <c r="AD602" s="448"/>
    </row>
    <row r="603" ht="12.75" customHeight="1">
      <c r="A603" s="448"/>
      <c r="B603" s="448"/>
      <c r="C603" s="448"/>
      <c r="D603" s="448"/>
      <c r="E603" s="448"/>
      <c r="F603" s="448"/>
      <c r="G603" s="448"/>
      <c r="H603" s="448"/>
      <c r="I603" s="448"/>
      <c r="J603" s="448"/>
      <c r="K603" s="448"/>
      <c r="L603" s="448"/>
      <c r="M603" s="448"/>
      <c r="N603" s="448"/>
      <c r="O603" s="448"/>
      <c r="P603" s="448"/>
      <c r="Q603" s="448"/>
      <c r="R603" s="448"/>
      <c r="S603" s="448"/>
      <c r="T603" s="448"/>
      <c r="U603" s="448"/>
      <c r="V603" s="448"/>
      <c r="W603" s="448"/>
      <c r="X603" s="448"/>
      <c r="Y603" s="448"/>
      <c r="Z603" s="448"/>
      <c r="AA603" s="448"/>
      <c r="AB603" s="448"/>
      <c r="AC603" s="448"/>
      <c r="AD603" s="448"/>
    </row>
    <row r="604" ht="12.75" customHeight="1">
      <c r="A604" s="448"/>
      <c r="B604" s="448"/>
      <c r="C604" s="448"/>
      <c r="D604" s="448"/>
      <c r="E604" s="448"/>
      <c r="F604" s="448"/>
      <c r="G604" s="448"/>
      <c r="H604" s="448"/>
      <c r="I604" s="448"/>
      <c r="J604" s="448"/>
      <c r="K604" s="448"/>
      <c r="L604" s="448"/>
      <c r="M604" s="448"/>
      <c r="N604" s="448"/>
      <c r="O604" s="448"/>
      <c r="P604" s="448"/>
      <c r="Q604" s="448"/>
      <c r="R604" s="448"/>
      <c r="S604" s="448"/>
      <c r="T604" s="448"/>
      <c r="U604" s="448"/>
      <c r="V604" s="448"/>
      <c r="W604" s="448"/>
      <c r="X604" s="448"/>
      <c r="Y604" s="448"/>
      <c r="Z604" s="448"/>
      <c r="AA604" s="448"/>
      <c r="AB604" s="448"/>
      <c r="AC604" s="448"/>
      <c r="AD604" s="448"/>
    </row>
    <row r="605" ht="12.75" customHeight="1">
      <c r="A605" s="448"/>
      <c r="B605" s="448"/>
      <c r="C605" s="448"/>
      <c r="D605" s="448"/>
      <c r="E605" s="448"/>
      <c r="F605" s="448"/>
      <c r="G605" s="448"/>
      <c r="H605" s="448"/>
      <c r="I605" s="448"/>
      <c r="J605" s="448"/>
      <c r="K605" s="448"/>
      <c r="L605" s="448"/>
      <c r="M605" s="448"/>
      <c r="N605" s="448"/>
      <c r="O605" s="448"/>
      <c r="P605" s="448"/>
      <c r="Q605" s="448"/>
      <c r="R605" s="448"/>
      <c r="S605" s="448"/>
      <c r="T605" s="448"/>
      <c r="U605" s="448"/>
      <c r="V605" s="448"/>
      <c r="W605" s="448"/>
      <c r="X605" s="448"/>
      <c r="Y605" s="448"/>
      <c r="Z605" s="448"/>
      <c r="AA605" s="448"/>
      <c r="AB605" s="448"/>
      <c r="AC605" s="448"/>
      <c r="AD605" s="448"/>
    </row>
    <row r="606" ht="12.75" customHeight="1">
      <c r="A606" s="448"/>
      <c r="B606" s="448"/>
      <c r="C606" s="448"/>
      <c r="D606" s="448"/>
      <c r="E606" s="448"/>
      <c r="F606" s="448"/>
      <c r="G606" s="448"/>
      <c r="H606" s="448"/>
      <c r="I606" s="448"/>
      <c r="J606" s="448"/>
      <c r="K606" s="448"/>
      <c r="L606" s="448"/>
      <c r="M606" s="448"/>
      <c r="N606" s="448"/>
      <c r="O606" s="448"/>
      <c r="P606" s="448"/>
      <c r="Q606" s="448"/>
      <c r="R606" s="448"/>
      <c r="S606" s="448"/>
      <c r="T606" s="448"/>
      <c r="U606" s="448"/>
      <c r="V606" s="448"/>
      <c r="W606" s="448"/>
      <c r="X606" s="448"/>
      <c r="Y606" s="448"/>
      <c r="Z606" s="448"/>
      <c r="AA606" s="448"/>
      <c r="AB606" s="448"/>
      <c r="AC606" s="448"/>
      <c r="AD606" s="448"/>
    </row>
    <row r="607" ht="12.75" customHeight="1">
      <c r="A607" s="448"/>
      <c r="B607" s="448"/>
      <c r="C607" s="448"/>
      <c r="D607" s="448"/>
      <c r="E607" s="448"/>
      <c r="F607" s="448"/>
      <c r="G607" s="448"/>
      <c r="H607" s="448"/>
      <c r="I607" s="448"/>
      <c r="J607" s="448"/>
      <c r="K607" s="448"/>
      <c r="L607" s="448"/>
      <c r="M607" s="448"/>
      <c r="N607" s="448"/>
      <c r="O607" s="448"/>
      <c r="P607" s="448"/>
      <c r="Q607" s="448"/>
      <c r="R607" s="448"/>
      <c r="S607" s="448"/>
      <c r="T607" s="448"/>
      <c r="U607" s="448"/>
      <c r="V607" s="448"/>
      <c r="W607" s="448"/>
      <c r="X607" s="448"/>
      <c r="Y607" s="448"/>
      <c r="Z607" s="448"/>
      <c r="AA607" s="448"/>
      <c r="AB607" s="448"/>
      <c r="AC607" s="448"/>
      <c r="AD607" s="448"/>
    </row>
    <row r="608" ht="12.75" customHeight="1">
      <c r="A608" s="448"/>
      <c r="B608" s="448"/>
      <c r="C608" s="448"/>
      <c r="D608" s="448"/>
      <c r="E608" s="448"/>
      <c r="F608" s="448"/>
      <c r="G608" s="448"/>
      <c r="H608" s="448"/>
      <c r="I608" s="448"/>
      <c r="J608" s="448"/>
      <c r="K608" s="448"/>
      <c r="L608" s="448"/>
      <c r="M608" s="448"/>
      <c r="N608" s="448"/>
      <c r="O608" s="448"/>
      <c r="P608" s="448"/>
      <c r="Q608" s="448"/>
      <c r="R608" s="448"/>
      <c r="S608" s="448"/>
      <c r="T608" s="448"/>
      <c r="U608" s="448"/>
      <c r="V608" s="448"/>
      <c r="W608" s="448"/>
      <c r="X608" s="448"/>
      <c r="Y608" s="448"/>
      <c r="Z608" s="448"/>
      <c r="AA608" s="448"/>
      <c r="AB608" s="448"/>
      <c r="AC608" s="448"/>
      <c r="AD608" s="448"/>
    </row>
    <row r="609" ht="12.75" customHeight="1">
      <c r="A609" s="448"/>
      <c r="B609" s="448"/>
      <c r="C609" s="448"/>
      <c r="D609" s="448"/>
      <c r="E609" s="448"/>
      <c r="F609" s="448"/>
      <c r="G609" s="448"/>
      <c r="H609" s="448"/>
      <c r="I609" s="448"/>
      <c r="J609" s="448"/>
      <c r="K609" s="448"/>
      <c r="L609" s="448"/>
      <c r="M609" s="448"/>
      <c r="N609" s="448"/>
      <c r="O609" s="448"/>
      <c r="P609" s="448"/>
      <c r="Q609" s="448"/>
      <c r="R609" s="448"/>
      <c r="S609" s="448"/>
      <c r="T609" s="448"/>
      <c r="U609" s="448"/>
      <c r="V609" s="448"/>
      <c r="W609" s="448"/>
      <c r="X609" s="448"/>
      <c r="Y609" s="448"/>
      <c r="Z609" s="448"/>
      <c r="AA609" s="448"/>
      <c r="AB609" s="448"/>
      <c r="AC609" s="448"/>
      <c r="AD609" s="448"/>
    </row>
    <row r="610" ht="12.75" customHeight="1">
      <c r="A610" s="448"/>
      <c r="B610" s="448"/>
      <c r="C610" s="448"/>
      <c r="D610" s="448"/>
      <c r="E610" s="448"/>
      <c r="F610" s="448"/>
      <c r="G610" s="448"/>
      <c r="H610" s="448"/>
      <c r="I610" s="448"/>
      <c r="J610" s="448"/>
      <c r="K610" s="448"/>
      <c r="L610" s="448"/>
      <c r="M610" s="448"/>
      <c r="N610" s="448"/>
      <c r="O610" s="448"/>
      <c r="P610" s="448"/>
      <c r="Q610" s="448"/>
      <c r="R610" s="448"/>
      <c r="S610" s="448"/>
      <c r="T610" s="448"/>
      <c r="U610" s="448"/>
      <c r="V610" s="448"/>
      <c r="W610" s="448"/>
      <c r="X610" s="448"/>
      <c r="Y610" s="448"/>
      <c r="Z610" s="448"/>
      <c r="AA610" s="448"/>
      <c r="AB610" s="448"/>
      <c r="AC610" s="448"/>
      <c r="AD610" s="448"/>
    </row>
    <row r="611" ht="12.75" customHeight="1">
      <c r="A611" s="448"/>
      <c r="B611" s="448"/>
      <c r="C611" s="448"/>
      <c r="D611" s="448"/>
      <c r="E611" s="448"/>
      <c r="F611" s="448"/>
      <c r="G611" s="448"/>
      <c r="H611" s="448"/>
      <c r="I611" s="448"/>
      <c r="J611" s="448"/>
      <c r="K611" s="448"/>
      <c r="L611" s="448"/>
      <c r="M611" s="448"/>
      <c r="N611" s="448"/>
      <c r="O611" s="448"/>
      <c r="P611" s="448"/>
      <c r="Q611" s="448"/>
      <c r="R611" s="448"/>
      <c r="S611" s="448"/>
      <c r="T611" s="448"/>
      <c r="U611" s="448"/>
      <c r="V611" s="448"/>
      <c r="W611" s="448"/>
      <c r="X611" s="448"/>
      <c r="Y611" s="448"/>
      <c r="Z611" s="448"/>
      <c r="AA611" s="448"/>
      <c r="AB611" s="448"/>
      <c r="AC611" s="448"/>
      <c r="AD611" s="448"/>
    </row>
    <row r="612" ht="12.75" customHeight="1">
      <c r="A612" s="448"/>
      <c r="B612" s="448"/>
      <c r="C612" s="448"/>
      <c r="D612" s="448"/>
      <c r="E612" s="448"/>
      <c r="F612" s="448"/>
      <c r="G612" s="448"/>
      <c r="H612" s="448"/>
      <c r="I612" s="448"/>
      <c r="J612" s="448"/>
      <c r="K612" s="448"/>
      <c r="L612" s="448"/>
      <c r="M612" s="448"/>
      <c r="N612" s="448"/>
      <c r="O612" s="448"/>
      <c r="P612" s="448"/>
      <c r="Q612" s="448"/>
      <c r="R612" s="448"/>
      <c r="S612" s="448"/>
      <c r="T612" s="448"/>
      <c r="U612" s="448"/>
      <c r="V612" s="448"/>
      <c r="W612" s="448"/>
      <c r="X612" s="448"/>
      <c r="Y612" s="448"/>
      <c r="Z612" s="448"/>
      <c r="AA612" s="448"/>
      <c r="AB612" s="448"/>
      <c r="AC612" s="448"/>
      <c r="AD612" s="448"/>
    </row>
    <row r="613" ht="12.75" customHeight="1">
      <c r="A613" s="448"/>
      <c r="B613" s="448"/>
      <c r="C613" s="448"/>
      <c r="D613" s="448"/>
      <c r="E613" s="448"/>
      <c r="F613" s="448"/>
      <c r="G613" s="448"/>
      <c r="H613" s="448"/>
      <c r="I613" s="448"/>
      <c r="J613" s="448"/>
      <c r="K613" s="448"/>
      <c r="L613" s="448"/>
      <c r="M613" s="448"/>
      <c r="N613" s="448"/>
      <c r="O613" s="448"/>
      <c r="P613" s="448"/>
      <c r="Q613" s="448"/>
      <c r="R613" s="448"/>
      <c r="S613" s="448"/>
      <c r="T613" s="448"/>
      <c r="U613" s="448"/>
      <c r="V613" s="448"/>
      <c r="W613" s="448"/>
      <c r="X613" s="448"/>
      <c r="Y613" s="448"/>
      <c r="Z613" s="448"/>
      <c r="AA613" s="448"/>
      <c r="AB613" s="448"/>
      <c r="AC613" s="448"/>
      <c r="AD613" s="448"/>
    </row>
    <row r="614" ht="12.75" customHeight="1">
      <c r="A614" s="448"/>
      <c r="B614" s="448"/>
      <c r="C614" s="448"/>
      <c r="D614" s="448"/>
      <c r="E614" s="448"/>
      <c r="F614" s="448"/>
      <c r="G614" s="448"/>
      <c r="H614" s="448"/>
      <c r="I614" s="448"/>
      <c r="J614" s="448"/>
      <c r="K614" s="448"/>
      <c r="L614" s="448"/>
      <c r="M614" s="448"/>
      <c r="N614" s="448"/>
      <c r="O614" s="448"/>
      <c r="P614" s="448"/>
      <c r="Q614" s="448"/>
      <c r="R614" s="448"/>
      <c r="S614" s="448"/>
      <c r="T614" s="448"/>
      <c r="U614" s="448"/>
      <c r="V614" s="448"/>
      <c r="W614" s="448"/>
      <c r="X614" s="448"/>
      <c r="Y614" s="448"/>
      <c r="Z614" s="448"/>
      <c r="AA614" s="448"/>
      <c r="AB614" s="448"/>
      <c r="AC614" s="448"/>
      <c r="AD614" s="448"/>
    </row>
    <row r="615" ht="12.75" customHeight="1">
      <c r="A615" s="448"/>
      <c r="B615" s="448"/>
      <c r="C615" s="448"/>
      <c r="D615" s="448"/>
      <c r="E615" s="448"/>
      <c r="F615" s="448"/>
      <c r="G615" s="448"/>
      <c r="H615" s="448"/>
      <c r="I615" s="448"/>
      <c r="J615" s="448"/>
      <c r="K615" s="448"/>
      <c r="L615" s="448"/>
      <c r="M615" s="448"/>
      <c r="N615" s="448"/>
      <c r="O615" s="448"/>
      <c r="P615" s="448"/>
      <c r="Q615" s="448"/>
      <c r="R615" s="448"/>
      <c r="S615" s="448"/>
      <c r="T615" s="448"/>
      <c r="U615" s="448"/>
      <c r="V615" s="448"/>
      <c r="W615" s="448"/>
      <c r="X615" s="448"/>
      <c r="Y615" s="448"/>
      <c r="Z615" s="448"/>
      <c r="AA615" s="448"/>
      <c r="AB615" s="448"/>
      <c r="AC615" s="448"/>
      <c r="AD615" s="448"/>
    </row>
    <row r="616" ht="12.75" customHeight="1">
      <c r="A616" s="448"/>
      <c r="B616" s="448"/>
      <c r="C616" s="448"/>
      <c r="D616" s="448"/>
      <c r="E616" s="448"/>
      <c r="F616" s="448"/>
      <c r="G616" s="448"/>
      <c r="H616" s="448"/>
      <c r="I616" s="448"/>
      <c r="J616" s="448"/>
      <c r="K616" s="448"/>
      <c r="L616" s="448"/>
      <c r="M616" s="448"/>
      <c r="N616" s="448"/>
      <c r="O616" s="448"/>
      <c r="P616" s="448"/>
      <c r="Q616" s="448"/>
      <c r="R616" s="448"/>
      <c r="S616" s="448"/>
      <c r="T616" s="448"/>
      <c r="U616" s="448"/>
      <c r="V616" s="448"/>
      <c r="W616" s="448"/>
      <c r="X616" s="448"/>
      <c r="Y616" s="448"/>
      <c r="Z616" s="448"/>
      <c r="AA616" s="448"/>
      <c r="AB616" s="448"/>
      <c r="AC616" s="448"/>
      <c r="AD616" s="448"/>
    </row>
    <row r="617" ht="12.75" customHeight="1">
      <c r="A617" s="448"/>
      <c r="B617" s="448"/>
      <c r="C617" s="448"/>
      <c r="D617" s="448"/>
      <c r="E617" s="448"/>
      <c r="F617" s="448"/>
      <c r="G617" s="448"/>
      <c r="H617" s="448"/>
      <c r="I617" s="448"/>
      <c r="J617" s="448"/>
      <c r="K617" s="448"/>
      <c r="L617" s="448"/>
      <c r="M617" s="448"/>
      <c r="N617" s="448"/>
      <c r="O617" s="448"/>
      <c r="P617" s="448"/>
      <c r="Q617" s="448"/>
      <c r="R617" s="448"/>
      <c r="S617" s="448"/>
      <c r="T617" s="448"/>
      <c r="U617" s="448"/>
      <c r="V617" s="448"/>
      <c r="W617" s="448"/>
      <c r="X617" s="448"/>
      <c r="Y617" s="448"/>
      <c r="Z617" s="448"/>
      <c r="AA617" s="448"/>
      <c r="AB617" s="448"/>
      <c r="AC617" s="448"/>
      <c r="AD617" s="448"/>
    </row>
    <row r="618" ht="12.75" customHeight="1">
      <c r="A618" s="448"/>
      <c r="B618" s="448"/>
      <c r="C618" s="448"/>
      <c r="D618" s="448"/>
      <c r="E618" s="448"/>
      <c r="F618" s="448"/>
      <c r="G618" s="448"/>
      <c r="H618" s="448"/>
      <c r="I618" s="448"/>
      <c r="J618" s="448"/>
      <c r="K618" s="448"/>
      <c r="L618" s="448"/>
      <c r="M618" s="448"/>
      <c r="N618" s="448"/>
      <c r="O618" s="448"/>
      <c r="P618" s="448"/>
      <c r="Q618" s="448"/>
      <c r="R618" s="448"/>
      <c r="S618" s="448"/>
      <c r="T618" s="448"/>
      <c r="U618" s="448"/>
      <c r="V618" s="448"/>
      <c r="W618" s="448"/>
      <c r="X618" s="448"/>
      <c r="Y618" s="448"/>
      <c r="Z618" s="448"/>
      <c r="AA618" s="448"/>
      <c r="AB618" s="448"/>
      <c r="AC618" s="448"/>
      <c r="AD618" s="448"/>
    </row>
    <row r="619" ht="12.75" customHeight="1">
      <c r="A619" s="448"/>
      <c r="B619" s="448"/>
      <c r="C619" s="448"/>
      <c r="D619" s="448"/>
      <c r="E619" s="448"/>
      <c r="F619" s="448"/>
      <c r="G619" s="448"/>
      <c r="H619" s="448"/>
      <c r="I619" s="448"/>
      <c r="J619" s="448"/>
      <c r="K619" s="448"/>
      <c r="L619" s="448"/>
      <c r="M619" s="448"/>
      <c r="N619" s="448"/>
      <c r="O619" s="448"/>
      <c r="P619" s="448"/>
      <c r="Q619" s="448"/>
      <c r="R619" s="448"/>
      <c r="S619" s="448"/>
      <c r="T619" s="448"/>
      <c r="U619" s="448"/>
      <c r="V619" s="448"/>
      <c r="W619" s="448"/>
      <c r="X619" s="448"/>
      <c r="Y619" s="448"/>
      <c r="Z619" s="448"/>
      <c r="AA619" s="448"/>
      <c r="AB619" s="448"/>
      <c r="AC619" s="448"/>
      <c r="AD619" s="448"/>
    </row>
    <row r="620" ht="12.75" customHeight="1">
      <c r="A620" s="448"/>
      <c r="B620" s="448"/>
      <c r="C620" s="448"/>
      <c r="D620" s="448"/>
      <c r="E620" s="448"/>
      <c r="F620" s="448"/>
      <c r="G620" s="448"/>
      <c r="H620" s="448"/>
      <c r="I620" s="448"/>
      <c r="J620" s="448"/>
      <c r="K620" s="448"/>
      <c r="L620" s="448"/>
      <c r="M620" s="448"/>
      <c r="N620" s="448"/>
      <c r="O620" s="448"/>
      <c r="P620" s="448"/>
      <c r="Q620" s="448"/>
      <c r="R620" s="448"/>
      <c r="S620" s="448"/>
      <c r="T620" s="448"/>
      <c r="U620" s="448"/>
      <c r="V620" s="448"/>
      <c r="W620" s="448"/>
      <c r="X620" s="448"/>
      <c r="Y620" s="448"/>
      <c r="Z620" s="448"/>
      <c r="AA620" s="448"/>
      <c r="AB620" s="448"/>
      <c r="AC620" s="448"/>
      <c r="AD620" s="448"/>
    </row>
    <row r="621" ht="12.75" customHeight="1">
      <c r="A621" s="448"/>
      <c r="B621" s="448"/>
      <c r="C621" s="448"/>
      <c r="D621" s="448"/>
      <c r="E621" s="448"/>
      <c r="F621" s="448"/>
      <c r="G621" s="448"/>
      <c r="H621" s="448"/>
      <c r="I621" s="448"/>
      <c r="J621" s="448"/>
      <c r="K621" s="448"/>
      <c r="L621" s="448"/>
      <c r="M621" s="448"/>
      <c r="N621" s="448"/>
      <c r="O621" s="448"/>
      <c r="P621" s="448"/>
      <c r="Q621" s="448"/>
      <c r="R621" s="448"/>
      <c r="S621" s="448"/>
      <c r="T621" s="448"/>
      <c r="U621" s="448"/>
      <c r="V621" s="448"/>
      <c r="W621" s="448"/>
      <c r="X621" s="448"/>
      <c r="Y621" s="448"/>
      <c r="Z621" s="448"/>
      <c r="AA621" s="448"/>
      <c r="AB621" s="448"/>
      <c r="AC621" s="448"/>
      <c r="AD621" s="448"/>
    </row>
    <row r="622" ht="12.75" customHeight="1">
      <c r="A622" s="448"/>
      <c r="B622" s="448"/>
      <c r="C622" s="448"/>
      <c r="D622" s="448"/>
      <c r="E622" s="448"/>
      <c r="F622" s="448"/>
      <c r="G622" s="448"/>
      <c r="H622" s="448"/>
      <c r="I622" s="448"/>
      <c r="J622" s="448"/>
      <c r="K622" s="448"/>
      <c r="L622" s="448"/>
      <c r="M622" s="448"/>
      <c r="N622" s="448"/>
      <c r="O622" s="448"/>
      <c r="P622" s="448"/>
      <c r="Q622" s="448"/>
      <c r="R622" s="448"/>
      <c r="S622" s="448"/>
      <c r="T622" s="448"/>
      <c r="U622" s="448"/>
      <c r="V622" s="448"/>
      <c r="W622" s="448"/>
      <c r="X622" s="448"/>
      <c r="Y622" s="448"/>
      <c r="Z622" s="448"/>
      <c r="AA622" s="448"/>
      <c r="AB622" s="448"/>
      <c r="AC622" s="448"/>
      <c r="AD622" s="448"/>
    </row>
    <row r="623" ht="12.75" customHeight="1">
      <c r="A623" s="448"/>
      <c r="B623" s="448"/>
      <c r="C623" s="448"/>
      <c r="D623" s="448"/>
      <c r="E623" s="448"/>
      <c r="F623" s="448"/>
      <c r="G623" s="448"/>
      <c r="H623" s="448"/>
      <c r="I623" s="448"/>
      <c r="J623" s="448"/>
      <c r="K623" s="448"/>
      <c r="L623" s="448"/>
      <c r="M623" s="448"/>
      <c r="N623" s="448"/>
      <c r="O623" s="448"/>
      <c r="P623" s="448"/>
      <c r="Q623" s="448"/>
      <c r="R623" s="448"/>
      <c r="S623" s="448"/>
      <c r="T623" s="448"/>
      <c r="U623" s="448"/>
      <c r="V623" s="448"/>
      <c r="W623" s="448"/>
      <c r="X623" s="448"/>
      <c r="Y623" s="448"/>
      <c r="Z623" s="448"/>
      <c r="AA623" s="448"/>
      <c r="AB623" s="448"/>
      <c r="AC623" s="448"/>
      <c r="AD623" s="448"/>
    </row>
    <row r="624" ht="12.75" customHeight="1">
      <c r="A624" s="448"/>
      <c r="B624" s="448"/>
      <c r="C624" s="448"/>
      <c r="D624" s="448"/>
      <c r="E624" s="448"/>
      <c r="F624" s="448"/>
      <c r="G624" s="448"/>
      <c r="H624" s="448"/>
      <c r="I624" s="448"/>
      <c r="J624" s="448"/>
      <c r="K624" s="448"/>
      <c r="L624" s="448"/>
      <c r="M624" s="448"/>
      <c r="N624" s="448"/>
      <c r="O624" s="448"/>
      <c r="P624" s="448"/>
      <c r="Q624" s="448"/>
      <c r="R624" s="448"/>
      <c r="S624" s="448"/>
      <c r="T624" s="448"/>
      <c r="U624" s="448"/>
      <c r="V624" s="448"/>
      <c r="W624" s="448"/>
      <c r="X624" s="448"/>
      <c r="Y624" s="448"/>
      <c r="Z624" s="448"/>
      <c r="AA624" s="448"/>
      <c r="AB624" s="448"/>
      <c r="AC624" s="448"/>
      <c r="AD624" s="448"/>
    </row>
    <row r="625" ht="12.75" customHeight="1">
      <c r="A625" s="448"/>
      <c r="B625" s="448"/>
      <c r="C625" s="448"/>
      <c r="D625" s="448"/>
      <c r="E625" s="448"/>
      <c r="F625" s="448"/>
      <c r="G625" s="448"/>
      <c r="H625" s="448"/>
      <c r="I625" s="448"/>
      <c r="J625" s="448"/>
      <c r="K625" s="448"/>
      <c r="L625" s="448"/>
      <c r="M625" s="448"/>
      <c r="N625" s="448"/>
      <c r="O625" s="448"/>
      <c r="P625" s="448"/>
      <c r="Q625" s="448"/>
      <c r="R625" s="448"/>
      <c r="S625" s="448"/>
      <c r="T625" s="448"/>
      <c r="U625" s="448"/>
      <c r="V625" s="448"/>
      <c r="W625" s="448"/>
      <c r="X625" s="448"/>
      <c r="Y625" s="448"/>
      <c r="Z625" s="448"/>
      <c r="AA625" s="448"/>
      <c r="AB625" s="448"/>
      <c r="AC625" s="448"/>
      <c r="AD625" s="448"/>
    </row>
    <row r="626" ht="12.75" customHeight="1">
      <c r="A626" s="448"/>
      <c r="B626" s="448"/>
      <c r="C626" s="448"/>
      <c r="D626" s="448"/>
      <c r="E626" s="448"/>
      <c r="F626" s="448"/>
      <c r="G626" s="448"/>
      <c r="H626" s="448"/>
      <c r="I626" s="448"/>
      <c r="J626" s="448"/>
      <c r="K626" s="448"/>
      <c r="L626" s="448"/>
      <c r="M626" s="448"/>
      <c r="N626" s="448"/>
      <c r="O626" s="448"/>
      <c r="P626" s="448"/>
      <c r="Q626" s="448"/>
      <c r="R626" s="448"/>
      <c r="S626" s="448"/>
      <c r="T626" s="448"/>
      <c r="U626" s="448"/>
      <c r="V626" s="448"/>
      <c r="W626" s="448"/>
      <c r="X626" s="448"/>
      <c r="Y626" s="448"/>
      <c r="Z626" s="448"/>
      <c r="AA626" s="448"/>
      <c r="AB626" s="448"/>
      <c r="AC626" s="448"/>
      <c r="AD626" s="448"/>
    </row>
    <row r="627" ht="12.75" customHeight="1">
      <c r="A627" s="448"/>
      <c r="B627" s="448"/>
      <c r="C627" s="448"/>
      <c r="D627" s="448"/>
      <c r="E627" s="448"/>
      <c r="F627" s="448"/>
      <c r="G627" s="448"/>
      <c r="H627" s="448"/>
      <c r="I627" s="448"/>
      <c r="J627" s="448"/>
      <c r="K627" s="448"/>
      <c r="L627" s="448"/>
      <c r="M627" s="448"/>
      <c r="N627" s="448"/>
      <c r="O627" s="448"/>
      <c r="P627" s="448"/>
      <c r="Q627" s="448"/>
      <c r="R627" s="448"/>
      <c r="S627" s="448"/>
      <c r="T627" s="448"/>
      <c r="U627" s="448"/>
      <c r="V627" s="448"/>
      <c r="W627" s="448"/>
      <c r="X627" s="448"/>
      <c r="Y627" s="448"/>
      <c r="Z627" s="448"/>
      <c r="AA627" s="448"/>
      <c r="AB627" s="448"/>
      <c r="AC627" s="448"/>
      <c r="AD627" s="448"/>
    </row>
    <row r="628" ht="12.75" customHeight="1">
      <c r="A628" s="448"/>
      <c r="B628" s="448"/>
      <c r="C628" s="448"/>
      <c r="D628" s="448"/>
      <c r="E628" s="448"/>
      <c r="F628" s="448"/>
      <c r="G628" s="448"/>
      <c r="H628" s="448"/>
      <c r="I628" s="448"/>
      <c r="J628" s="448"/>
      <c r="K628" s="448"/>
      <c r="L628" s="448"/>
      <c r="M628" s="448"/>
      <c r="N628" s="448"/>
      <c r="O628" s="448"/>
      <c r="P628" s="448"/>
      <c r="Q628" s="448"/>
      <c r="R628" s="448"/>
      <c r="S628" s="448"/>
      <c r="T628" s="448"/>
      <c r="U628" s="448"/>
      <c r="V628" s="448"/>
      <c r="W628" s="448"/>
      <c r="X628" s="448"/>
      <c r="Y628" s="448"/>
      <c r="Z628" s="448"/>
      <c r="AA628" s="448"/>
      <c r="AB628" s="448"/>
      <c r="AC628" s="448"/>
      <c r="AD628" s="448"/>
    </row>
    <row r="629" ht="12.75" customHeight="1">
      <c r="A629" s="448"/>
      <c r="B629" s="448"/>
      <c r="C629" s="448"/>
      <c r="D629" s="448"/>
      <c r="E629" s="448"/>
      <c r="F629" s="448"/>
      <c r="G629" s="448"/>
      <c r="H629" s="448"/>
      <c r="I629" s="448"/>
      <c r="J629" s="448"/>
      <c r="K629" s="448"/>
      <c r="L629" s="448"/>
      <c r="M629" s="448"/>
      <c r="N629" s="448"/>
      <c r="O629" s="448"/>
      <c r="P629" s="448"/>
      <c r="Q629" s="448"/>
      <c r="R629" s="448"/>
      <c r="S629" s="448"/>
      <c r="T629" s="448"/>
      <c r="U629" s="448"/>
      <c r="V629" s="448"/>
      <c r="W629" s="448"/>
      <c r="X629" s="448"/>
      <c r="Y629" s="448"/>
      <c r="Z629" s="448"/>
      <c r="AA629" s="448"/>
      <c r="AB629" s="448"/>
      <c r="AC629" s="448"/>
      <c r="AD629" s="448"/>
    </row>
    <row r="630" ht="12.75" customHeight="1">
      <c r="A630" s="448"/>
      <c r="B630" s="448"/>
      <c r="C630" s="448"/>
      <c r="D630" s="448"/>
      <c r="E630" s="448"/>
      <c r="F630" s="448"/>
      <c r="G630" s="448"/>
      <c r="H630" s="448"/>
      <c r="I630" s="448"/>
      <c r="J630" s="448"/>
      <c r="K630" s="448"/>
      <c r="L630" s="448"/>
      <c r="M630" s="448"/>
      <c r="N630" s="448"/>
      <c r="O630" s="448"/>
      <c r="P630" s="448"/>
      <c r="Q630" s="448"/>
      <c r="R630" s="448"/>
      <c r="S630" s="448"/>
      <c r="T630" s="448"/>
      <c r="U630" s="448"/>
      <c r="V630" s="448"/>
      <c r="W630" s="448"/>
      <c r="X630" s="448"/>
      <c r="Y630" s="448"/>
      <c r="Z630" s="448"/>
      <c r="AA630" s="448"/>
      <c r="AB630" s="448"/>
      <c r="AC630" s="448"/>
      <c r="AD630" s="448"/>
    </row>
    <row r="631" ht="12.75" customHeight="1">
      <c r="A631" s="448"/>
      <c r="B631" s="448"/>
      <c r="C631" s="448"/>
      <c r="D631" s="448"/>
      <c r="E631" s="448"/>
      <c r="F631" s="448"/>
      <c r="G631" s="448"/>
      <c r="H631" s="448"/>
      <c r="I631" s="448"/>
      <c r="J631" s="448"/>
      <c r="K631" s="448"/>
      <c r="L631" s="448"/>
      <c r="M631" s="448"/>
      <c r="N631" s="448"/>
      <c r="O631" s="448"/>
      <c r="P631" s="448"/>
      <c r="Q631" s="448"/>
      <c r="R631" s="448"/>
      <c r="S631" s="448"/>
      <c r="T631" s="448"/>
      <c r="U631" s="448"/>
      <c r="V631" s="448"/>
      <c r="W631" s="448"/>
      <c r="X631" s="448"/>
      <c r="Y631" s="448"/>
      <c r="Z631" s="448"/>
      <c r="AA631" s="448"/>
      <c r="AB631" s="448"/>
      <c r="AC631" s="448"/>
      <c r="AD631" s="448"/>
    </row>
    <row r="632" ht="12.75" customHeight="1">
      <c r="A632" s="448"/>
      <c r="B632" s="448"/>
      <c r="C632" s="448"/>
      <c r="D632" s="448"/>
      <c r="E632" s="448"/>
      <c r="F632" s="448"/>
      <c r="G632" s="448"/>
      <c r="H632" s="448"/>
      <c r="I632" s="448"/>
      <c r="J632" s="448"/>
      <c r="K632" s="448"/>
      <c r="L632" s="448"/>
      <c r="M632" s="448"/>
      <c r="N632" s="448"/>
      <c r="O632" s="448"/>
      <c r="P632" s="448"/>
      <c r="Q632" s="448"/>
      <c r="R632" s="448"/>
      <c r="S632" s="448"/>
      <c r="T632" s="448"/>
      <c r="U632" s="448"/>
      <c r="V632" s="448"/>
      <c r="W632" s="448"/>
      <c r="X632" s="448"/>
      <c r="Y632" s="448"/>
      <c r="Z632" s="448"/>
      <c r="AA632" s="448"/>
      <c r="AB632" s="448"/>
      <c r="AC632" s="448"/>
      <c r="AD632" s="448"/>
    </row>
    <row r="633" ht="12.75" customHeight="1">
      <c r="A633" s="448"/>
      <c r="B633" s="448"/>
      <c r="C633" s="448"/>
      <c r="D633" s="448"/>
      <c r="E633" s="448"/>
      <c r="F633" s="448"/>
      <c r="G633" s="448"/>
      <c r="H633" s="448"/>
      <c r="I633" s="448"/>
      <c r="J633" s="448"/>
      <c r="K633" s="448"/>
      <c r="L633" s="448"/>
      <c r="M633" s="448"/>
      <c r="N633" s="448"/>
      <c r="O633" s="448"/>
      <c r="P633" s="448"/>
      <c r="Q633" s="448"/>
      <c r="R633" s="448"/>
      <c r="S633" s="448"/>
      <c r="T633" s="448"/>
      <c r="U633" s="448"/>
      <c r="V633" s="448"/>
      <c r="W633" s="448"/>
      <c r="X633" s="448"/>
      <c r="Y633" s="448"/>
      <c r="Z633" s="448"/>
      <c r="AA633" s="448"/>
      <c r="AB633" s="448"/>
      <c r="AC633" s="448"/>
      <c r="AD633" s="448"/>
    </row>
    <row r="634" ht="12.75" customHeight="1">
      <c r="A634" s="448"/>
      <c r="B634" s="448"/>
      <c r="C634" s="448"/>
      <c r="D634" s="448"/>
      <c r="E634" s="448"/>
      <c r="F634" s="448"/>
      <c r="G634" s="448"/>
      <c r="H634" s="448"/>
      <c r="I634" s="448"/>
      <c r="J634" s="448"/>
      <c r="K634" s="448"/>
      <c r="L634" s="448"/>
      <c r="M634" s="448"/>
      <c r="N634" s="448"/>
      <c r="O634" s="448"/>
      <c r="P634" s="448"/>
      <c r="Q634" s="448"/>
      <c r="R634" s="448"/>
      <c r="S634" s="448"/>
      <c r="T634" s="448"/>
      <c r="U634" s="448"/>
      <c r="V634" s="448"/>
      <c r="W634" s="448"/>
      <c r="X634" s="448"/>
      <c r="Y634" s="448"/>
      <c r="Z634" s="448"/>
      <c r="AA634" s="448"/>
      <c r="AB634" s="448"/>
      <c r="AC634" s="448"/>
      <c r="AD634" s="448"/>
    </row>
    <row r="635" ht="12.75" customHeight="1">
      <c r="A635" s="448"/>
      <c r="B635" s="448"/>
      <c r="C635" s="448"/>
      <c r="D635" s="448"/>
      <c r="E635" s="448"/>
      <c r="F635" s="448"/>
      <c r="G635" s="448"/>
      <c r="H635" s="448"/>
      <c r="I635" s="448"/>
      <c r="J635" s="448"/>
      <c r="K635" s="448"/>
      <c r="L635" s="448"/>
      <c r="M635" s="448"/>
      <c r="N635" s="448"/>
      <c r="O635" s="448"/>
      <c r="P635" s="448"/>
      <c r="Q635" s="448"/>
      <c r="R635" s="448"/>
      <c r="S635" s="448"/>
      <c r="T635" s="448"/>
      <c r="U635" s="448"/>
      <c r="V635" s="448"/>
      <c r="W635" s="448"/>
      <c r="X635" s="448"/>
      <c r="Y635" s="448"/>
      <c r="Z635" s="448"/>
      <c r="AA635" s="448"/>
      <c r="AB635" s="448"/>
      <c r="AC635" s="448"/>
      <c r="AD635" s="448"/>
    </row>
    <row r="636" ht="12.75" customHeight="1">
      <c r="A636" s="448"/>
      <c r="B636" s="448"/>
      <c r="C636" s="448"/>
      <c r="D636" s="448"/>
      <c r="E636" s="448"/>
      <c r="F636" s="448"/>
      <c r="G636" s="448"/>
      <c r="H636" s="448"/>
      <c r="I636" s="448"/>
      <c r="J636" s="448"/>
      <c r="K636" s="448"/>
      <c r="L636" s="448"/>
      <c r="M636" s="448"/>
      <c r="N636" s="448"/>
      <c r="O636" s="448"/>
      <c r="P636" s="448"/>
      <c r="Q636" s="448"/>
      <c r="R636" s="448"/>
      <c r="S636" s="448"/>
      <c r="T636" s="448"/>
      <c r="U636" s="448"/>
      <c r="V636" s="448"/>
      <c r="W636" s="448"/>
      <c r="X636" s="448"/>
      <c r="Y636" s="448"/>
      <c r="Z636" s="448"/>
      <c r="AA636" s="448"/>
      <c r="AB636" s="448"/>
      <c r="AC636" s="448"/>
      <c r="AD636" s="448"/>
    </row>
    <row r="637" ht="12.75" customHeight="1">
      <c r="A637" s="448"/>
      <c r="B637" s="448"/>
      <c r="C637" s="448"/>
      <c r="D637" s="448"/>
      <c r="E637" s="448"/>
      <c r="F637" s="448"/>
      <c r="G637" s="448"/>
      <c r="H637" s="448"/>
      <c r="I637" s="448"/>
      <c r="J637" s="448"/>
      <c r="K637" s="448"/>
      <c r="L637" s="448"/>
      <c r="M637" s="448"/>
      <c r="N637" s="448"/>
      <c r="O637" s="448"/>
      <c r="P637" s="448"/>
      <c r="Q637" s="448"/>
      <c r="R637" s="448"/>
      <c r="S637" s="448"/>
      <c r="T637" s="448"/>
      <c r="U637" s="448"/>
      <c r="V637" s="448"/>
      <c r="W637" s="448"/>
      <c r="X637" s="448"/>
      <c r="Y637" s="448"/>
      <c r="Z637" s="448"/>
      <c r="AA637" s="448"/>
      <c r="AB637" s="448"/>
      <c r="AC637" s="448"/>
      <c r="AD637" s="448"/>
    </row>
    <row r="638" ht="12.75" customHeight="1">
      <c r="A638" s="448"/>
      <c r="B638" s="448"/>
      <c r="C638" s="448"/>
      <c r="D638" s="448"/>
      <c r="E638" s="448"/>
      <c r="F638" s="448"/>
      <c r="G638" s="448"/>
      <c r="H638" s="448"/>
      <c r="I638" s="448"/>
      <c r="J638" s="448"/>
      <c r="K638" s="448"/>
      <c r="L638" s="448"/>
      <c r="M638" s="448"/>
      <c r="N638" s="448"/>
      <c r="O638" s="448"/>
      <c r="P638" s="448"/>
      <c r="Q638" s="448"/>
      <c r="R638" s="448"/>
      <c r="S638" s="448"/>
      <c r="T638" s="448"/>
      <c r="U638" s="448"/>
      <c r="V638" s="448"/>
      <c r="W638" s="448"/>
      <c r="X638" s="448"/>
      <c r="Y638" s="448"/>
      <c r="Z638" s="448"/>
      <c r="AA638" s="448"/>
      <c r="AB638" s="448"/>
      <c r="AC638" s="448"/>
      <c r="AD638" s="448"/>
    </row>
    <row r="639" ht="12.75" customHeight="1">
      <c r="A639" s="448"/>
      <c r="B639" s="448"/>
      <c r="C639" s="448"/>
      <c r="D639" s="448"/>
      <c r="E639" s="448"/>
      <c r="F639" s="448"/>
      <c r="G639" s="448"/>
      <c r="H639" s="448"/>
      <c r="I639" s="448"/>
      <c r="J639" s="448"/>
      <c r="K639" s="448"/>
      <c r="L639" s="448"/>
      <c r="M639" s="448"/>
      <c r="N639" s="448"/>
      <c r="O639" s="448"/>
      <c r="P639" s="448"/>
      <c r="Q639" s="448"/>
      <c r="R639" s="448"/>
      <c r="S639" s="448"/>
      <c r="T639" s="448"/>
      <c r="U639" s="448"/>
      <c r="V639" s="448"/>
      <c r="W639" s="448"/>
      <c r="X639" s="448"/>
      <c r="Y639" s="448"/>
      <c r="Z639" s="448"/>
      <c r="AA639" s="448"/>
      <c r="AB639" s="448"/>
      <c r="AC639" s="448"/>
      <c r="AD639" s="448"/>
    </row>
    <row r="640" ht="12.75" customHeight="1">
      <c r="A640" s="448"/>
      <c r="B640" s="448"/>
      <c r="C640" s="448"/>
      <c r="D640" s="448"/>
      <c r="E640" s="448"/>
      <c r="F640" s="448"/>
      <c r="G640" s="448"/>
      <c r="H640" s="448"/>
      <c r="I640" s="448"/>
      <c r="J640" s="448"/>
      <c r="K640" s="448"/>
      <c r="L640" s="448"/>
      <c r="M640" s="448"/>
      <c r="N640" s="448"/>
      <c r="O640" s="448"/>
      <c r="P640" s="448"/>
      <c r="Q640" s="448"/>
      <c r="R640" s="448"/>
      <c r="S640" s="448"/>
      <c r="T640" s="448"/>
      <c r="U640" s="448"/>
      <c r="V640" s="448"/>
      <c r="W640" s="448"/>
      <c r="X640" s="448"/>
      <c r="Y640" s="448"/>
      <c r="Z640" s="448"/>
      <c r="AA640" s="448"/>
      <c r="AB640" s="448"/>
      <c r="AC640" s="448"/>
      <c r="AD640" s="448"/>
    </row>
    <row r="641" ht="12.75" customHeight="1">
      <c r="A641" s="448"/>
      <c r="B641" s="448"/>
      <c r="C641" s="448"/>
      <c r="D641" s="448"/>
      <c r="E641" s="448"/>
      <c r="F641" s="448"/>
      <c r="G641" s="448"/>
      <c r="H641" s="448"/>
      <c r="I641" s="448"/>
      <c r="J641" s="448"/>
      <c r="K641" s="448"/>
      <c r="L641" s="448"/>
      <c r="M641" s="448"/>
      <c r="N641" s="448"/>
      <c r="O641" s="448"/>
      <c r="P641" s="448"/>
      <c r="Q641" s="448"/>
      <c r="R641" s="448"/>
      <c r="S641" s="448"/>
      <c r="T641" s="448"/>
      <c r="U641" s="448"/>
      <c r="V641" s="448"/>
      <c r="W641" s="448"/>
      <c r="X641" s="448"/>
      <c r="Y641" s="448"/>
      <c r="Z641" s="448"/>
      <c r="AA641" s="448"/>
      <c r="AB641" s="448"/>
      <c r="AC641" s="448"/>
      <c r="AD641" s="448"/>
    </row>
    <row r="642" ht="12.75" customHeight="1">
      <c r="A642" s="448"/>
      <c r="B642" s="448"/>
      <c r="C642" s="448"/>
      <c r="D642" s="448"/>
      <c r="E642" s="448"/>
      <c r="F642" s="448"/>
      <c r="G642" s="448"/>
      <c r="H642" s="448"/>
      <c r="I642" s="448"/>
      <c r="J642" s="448"/>
      <c r="K642" s="448"/>
      <c r="L642" s="448"/>
      <c r="M642" s="448"/>
      <c r="N642" s="448"/>
      <c r="O642" s="448"/>
      <c r="P642" s="448"/>
      <c r="Q642" s="448"/>
      <c r="R642" s="448"/>
      <c r="S642" s="448"/>
      <c r="T642" s="448"/>
      <c r="U642" s="448"/>
      <c r="V642" s="448"/>
      <c r="W642" s="448"/>
      <c r="X642" s="448"/>
      <c r="Y642" s="448"/>
      <c r="Z642" s="448"/>
      <c r="AA642" s="448"/>
      <c r="AB642" s="448"/>
      <c r="AC642" s="448"/>
      <c r="AD642" s="448"/>
    </row>
    <row r="643" ht="12.75" customHeight="1">
      <c r="A643" s="448"/>
      <c r="B643" s="448"/>
      <c r="C643" s="448"/>
      <c r="D643" s="448"/>
      <c r="E643" s="448"/>
      <c r="F643" s="448"/>
      <c r="G643" s="448"/>
      <c r="H643" s="448"/>
      <c r="I643" s="448"/>
      <c r="J643" s="448"/>
      <c r="K643" s="448"/>
      <c r="L643" s="448"/>
      <c r="M643" s="448"/>
      <c r="N643" s="448"/>
      <c r="O643" s="448"/>
      <c r="P643" s="448"/>
      <c r="Q643" s="448"/>
      <c r="R643" s="448"/>
      <c r="S643" s="448"/>
      <c r="T643" s="448"/>
      <c r="U643" s="448"/>
      <c r="V643" s="448"/>
      <c r="W643" s="448"/>
      <c r="X643" s="448"/>
      <c r="Y643" s="448"/>
      <c r="Z643" s="448"/>
      <c r="AA643" s="448"/>
      <c r="AB643" s="448"/>
      <c r="AC643" s="448"/>
      <c r="AD643" s="448"/>
    </row>
    <row r="644" ht="12.75" customHeight="1">
      <c r="A644" s="448"/>
      <c r="B644" s="448"/>
      <c r="C644" s="448"/>
      <c r="D644" s="448"/>
      <c r="E644" s="448"/>
      <c r="F644" s="448"/>
      <c r="G644" s="448"/>
      <c r="H644" s="448"/>
      <c r="I644" s="448"/>
      <c r="J644" s="448"/>
      <c r="K644" s="448"/>
      <c r="L644" s="448"/>
      <c r="M644" s="448"/>
      <c r="N644" s="448"/>
      <c r="O644" s="448"/>
      <c r="P644" s="448"/>
      <c r="Q644" s="448"/>
      <c r="R644" s="448"/>
      <c r="S644" s="448"/>
      <c r="T644" s="448"/>
      <c r="U644" s="448"/>
      <c r="V644" s="448"/>
      <c r="W644" s="448"/>
      <c r="X644" s="448"/>
      <c r="Y644" s="448"/>
      <c r="Z644" s="448"/>
      <c r="AA644" s="448"/>
      <c r="AB644" s="448"/>
      <c r="AC644" s="448"/>
      <c r="AD644" s="448"/>
    </row>
    <row r="645" ht="12.75" customHeight="1">
      <c r="A645" s="448"/>
      <c r="B645" s="448"/>
      <c r="C645" s="448"/>
      <c r="D645" s="448"/>
      <c r="E645" s="448"/>
      <c r="F645" s="448"/>
      <c r="G645" s="448"/>
      <c r="H645" s="448"/>
      <c r="I645" s="448"/>
      <c r="J645" s="448"/>
      <c r="K645" s="448"/>
      <c r="L645" s="448"/>
      <c r="M645" s="448"/>
      <c r="N645" s="448"/>
      <c r="O645" s="448"/>
      <c r="P645" s="448"/>
      <c r="Q645" s="448"/>
      <c r="R645" s="448"/>
      <c r="S645" s="448"/>
      <c r="T645" s="448"/>
      <c r="U645" s="448"/>
      <c r="V645" s="448"/>
      <c r="W645" s="448"/>
      <c r="X645" s="448"/>
      <c r="Y645" s="448"/>
      <c r="Z645" s="448"/>
      <c r="AA645" s="448"/>
      <c r="AB645" s="448"/>
      <c r="AC645" s="448"/>
      <c r="AD645" s="448"/>
    </row>
    <row r="646" ht="12.75" customHeight="1">
      <c r="A646" s="448"/>
      <c r="B646" s="448"/>
      <c r="C646" s="448"/>
      <c r="D646" s="448"/>
      <c r="E646" s="448"/>
      <c r="F646" s="448"/>
      <c r="G646" s="448"/>
      <c r="H646" s="448"/>
      <c r="I646" s="448"/>
      <c r="J646" s="448"/>
      <c r="K646" s="448"/>
      <c r="L646" s="448"/>
      <c r="M646" s="448"/>
      <c r="N646" s="448"/>
      <c r="O646" s="448"/>
      <c r="P646" s="448"/>
      <c r="Q646" s="448"/>
      <c r="R646" s="448"/>
      <c r="S646" s="448"/>
      <c r="T646" s="448"/>
      <c r="U646" s="448"/>
      <c r="V646" s="448"/>
      <c r="W646" s="448"/>
      <c r="X646" s="448"/>
      <c r="Y646" s="448"/>
      <c r="Z646" s="448"/>
      <c r="AA646" s="448"/>
      <c r="AB646" s="448"/>
      <c r="AC646" s="448"/>
      <c r="AD646" s="448"/>
    </row>
    <row r="647" ht="12.75" customHeight="1">
      <c r="A647" s="448"/>
      <c r="B647" s="448"/>
      <c r="C647" s="448"/>
      <c r="D647" s="448"/>
      <c r="E647" s="448"/>
      <c r="F647" s="448"/>
      <c r="G647" s="448"/>
      <c r="H647" s="448"/>
      <c r="I647" s="448"/>
      <c r="J647" s="448"/>
      <c r="K647" s="448"/>
      <c r="L647" s="448"/>
      <c r="M647" s="448"/>
      <c r="N647" s="448"/>
      <c r="O647" s="448"/>
      <c r="P647" s="448"/>
      <c r="Q647" s="448"/>
      <c r="R647" s="448"/>
      <c r="S647" s="448"/>
      <c r="T647" s="448"/>
      <c r="U647" s="448"/>
      <c r="V647" s="448"/>
      <c r="W647" s="448"/>
      <c r="X647" s="448"/>
      <c r="Y647" s="448"/>
      <c r="Z647" s="448"/>
      <c r="AA647" s="448"/>
      <c r="AB647" s="448"/>
      <c r="AC647" s="448"/>
      <c r="AD647" s="448"/>
    </row>
    <row r="648" ht="12.75" customHeight="1">
      <c r="A648" s="448"/>
      <c r="B648" s="448"/>
      <c r="C648" s="448"/>
      <c r="D648" s="448"/>
      <c r="E648" s="448"/>
      <c r="F648" s="448"/>
      <c r="G648" s="448"/>
      <c r="H648" s="448"/>
      <c r="I648" s="448"/>
      <c r="J648" s="448"/>
      <c r="K648" s="448"/>
      <c r="L648" s="448"/>
      <c r="M648" s="448"/>
      <c r="N648" s="448"/>
      <c r="O648" s="448"/>
      <c r="P648" s="448"/>
      <c r="Q648" s="448"/>
      <c r="R648" s="448"/>
      <c r="S648" s="448"/>
      <c r="T648" s="448"/>
      <c r="U648" s="448"/>
      <c r="V648" s="448"/>
      <c r="W648" s="448"/>
      <c r="X648" s="448"/>
      <c r="Y648" s="448"/>
      <c r="Z648" s="448"/>
      <c r="AA648" s="448"/>
      <c r="AB648" s="448"/>
      <c r="AC648" s="448"/>
      <c r="AD648" s="448"/>
    </row>
    <row r="649" ht="12.75" customHeight="1">
      <c r="A649" s="448"/>
      <c r="B649" s="448"/>
      <c r="C649" s="448"/>
      <c r="D649" s="448"/>
      <c r="E649" s="448"/>
      <c r="F649" s="448"/>
      <c r="G649" s="448"/>
      <c r="H649" s="448"/>
      <c r="I649" s="448"/>
      <c r="J649" s="448"/>
      <c r="K649" s="448"/>
      <c r="L649" s="448"/>
      <c r="M649" s="448"/>
      <c r="N649" s="448"/>
      <c r="O649" s="448"/>
      <c r="P649" s="448"/>
      <c r="Q649" s="448"/>
      <c r="R649" s="448"/>
      <c r="S649" s="448"/>
      <c r="T649" s="448"/>
      <c r="U649" s="448"/>
      <c r="V649" s="448"/>
      <c r="W649" s="448"/>
      <c r="X649" s="448"/>
      <c r="Y649" s="448"/>
      <c r="Z649" s="448"/>
      <c r="AA649" s="448"/>
      <c r="AB649" s="448"/>
      <c r="AC649" s="448"/>
      <c r="AD649" s="448"/>
    </row>
    <row r="650" ht="12.75" customHeight="1">
      <c r="A650" s="448"/>
      <c r="B650" s="448"/>
      <c r="C650" s="448"/>
      <c r="D650" s="448"/>
      <c r="E650" s="448"/>
      <c r="F650" s="448"/>
      <c r="G650" s="448"/>
      <c r="H650" s="448"/>
      <c r="I650" s="448"/>
      <c r="J650" s="448"/>
      <c r="K650" s="448"/>
      <c r="L650" s="448"/>
      <c r="M650" s="448"/>
      <c r="N650" s="448"/>
      <c r="O650" s="448"/>
      <c r="P650" s="448"/>
      <c r="Q650" s="448"/>
      <c r="R650" s="448"/>
      <c r="S650" s="448"/>
      <c r="T650" s="448"/>
      <c r="U650" s="448"/>
      <c r="V650" s="448"/>
      <c r="W650" s="448"/>
      <c r="X650" s="448"/>
      <c r="Y650" s="448"/>
      <c r="Z650" s="448"/>
      <c r="AA650" s="448"/>
      <c r="AB650" s="448"/>
      <c r="AC650" s="448"/>
      <c r="AD650" s="448"/>
    </row>
    <row r="651" ht="12.75" customHeight="1">
      <c r="A651" s="448"/>
      <c r="B651" s="448"/>
      <c r="C651" s="448"/>
      <c r="D651" s="448"/>
      <c r="E651" s="448"/>
      <c r="F651" s="448"/>
      <c r="G651" s="448"/>
      <c r="H651" s="448"/>
      <c r="I651" s="448"/>
      <c r="J651" s="448"/>
      <c r="K651" s="448"/>
      <c r="L651" s="448"/>
      <c r="M651" s="448"/>
      <c r="N651" s="448"/>
      <c r="O651" s="448"/>
      <c r="P651" s="448"/>
      <c r="Q651" s="448"/>
      <c r="R651" s="448"/>
      <c r="S651" s="448"/>
      <c r="T651" s="448"/>
      <c r="U651" s="448"/>
      <c r="V651" s="448"/>
      <c r="W651" s="448"/>
      <c r="X651" s="448"/>
      <c r="Y651" s="448"/>
      <c r="Z651" s="448"/>
      <c r="AA651" s="448"/>
      <c r="AB651" s="448"/>
      <c r="AC651" s="448"/>
      <c r="AD651" s="448"/>
    </row>
    <row r="652" ht="12.75" customHeight="1">
      <c r="A652" s="448"/>
      <c r="B652" s="448"/>
      <c r="C652" s="448"/>
      <c r="D652" s="448"/>
      <c r="E652" s="448"/>
      <c r="F652" s="448"/>
      <c r="G652" s="448"/>
      <c r="H652" s="448"/>
      <c r="I652" s="448"/>
      <c r="J652" s="448"/>
      <c r="K652" s="448"/>
      <c r="L652" s="448"/>
      <c r="M652" s="448"/>
      <c r="N652" s="448"/>
      <c r="O652" s="448"/>
      <c r="P652" s="448"/>
      <c r="Q652" s="448"/>
      <c r="R652" s="448"/>
      <c r="S652" s="448"/>
      <c r="T652" s="448"/>
      <c r="U652" s="448"/>
      <c r="V652" s="448"/>
      <c r="W652" s="448"/>
      <c r="X652" s="448"/>
      <c r="Y652" s="448"/>
      <c r="Z652" s="448"/>
      <c r="AA652" s="448"/>
      <c r="AB652" s="448"/>
      <c r="AC652" s="448"/>
      <c r="AD652" s="448"/>
    </row>
    <row r="653" ht="12.75" customHeight="1">
      <c r="A653" s="448"/>
      <c r="B653" s="448"/>
      <c r="C653" s="448"/>
      <c r="D653" s="448"/>
      <c r="E653" s="448"/>
      <c r="F653" s="448"/>
      <c r="G653" s="448"/>
      <c r="H653" s="448"/>
      <c r="I653" s="448"/>
      <c r="J653" s="448"/>
      <c r="K653" s="448"/>
      <c r="L653" s="448"/>
      <c r="M653" s="448"/>
      <c r="N653" s="448"/>
      <c r="O653" s="448"/>
      <c r="P653" s="448"/>
      <c r="Q653" s="448"/>
      <c r="R653" s="448"/>
      <c r="S653" s="448"/>
      <c r="T653" s="448"/>
      <c r="U653" s="448"/>
      <c r="V653" s="448"/>
      <c r="W653" s="448"/>
      <c r="X653" s="448"/>
      <c r="Y653" s="448"/>
      <c r="Z653" s="448"/>
      <c r="AA653" s="448"/>
      <c r="AB653" s="448"/>
      <c r="AC653" s="448"/>
      <c r="AD653" s="448"/>
    </row>
    <row r="654" ht="12.75" customHeight="1">
      <c r="A654" s="448"/>
      <c r="B654" s="448"/>
      <c r="C654" s="448"/>
      <c r="D654" s="448"/>
      <c r="E654" s="448"/>
      <c r="F654" s="448"/>
      <c r="G654" s="448"/>
      <c r="H654" s="448"/>
      <c r="I654" s="448"/>
      <c r="J654" s="448"/>
      <c r="K654" s="448"/>
      <c r="L654" s="448"/>
      <c r="M654" s="448"/>
      <c r="N654" s="448"/>
      <c r="O654" s="448"/>
      <c r="P654" s="448"/>
      <c r="Q654" s="448"/>
      <c r="R654" s="448"/>
      <c r="S654" s="448"/>
      <c r="T654" s="448"/>
      <c r="U654" s="448"/>
      <c r="V654" s="448"/>
      <c r="W654" s="448"/>
      <c r="X654" s="448"/>
      <c r="Y654" s="448"/>
      <c r="Z654" s="448"/>
      <c r="AA654" s="448"/>
      <c r="AB654" s="448"/>
      <c r="AC654" s="448"/>
      <c r="AD654" s="448"/>
    </row>
    <row r="655" ht="12.75" customHeight="1">
      <c r="A655" s="448"/>
      <c r="B655" s="448"/>
      <c r="C655" s="448"/>
      <c r="D655" s="448"/>
      <c r="E655" s="448"/>
      <c r="F655" s="448"/>
      <c r="G655" s="448"/>
      <c r="H655" s="448"/>
      <c r="I655" s="448"/>
      <c r="J655" s="448"/>
      <c r="K655" s="448"/>
      <c r="L655" s="448"/>
      <c r="M655" s="448"/>
      <c r="N655" s="448"/>
      <c r="O655" s="448"/>
      <c r="P655" s="448"/>
      <c r="Q655" s="448"/>
      <c r="R655" s="448"/>
      <c r="S655" s="448"/>
      <c r="T655" s="448"/>
      <c r="U655" s="448"/>
      <c r="V655" s="448"/>
      <c r="W655" s="448"/>
      <c r="X655" s="448"/>
      <c r="Y655" s="448"/>
      <c r="Z655" s="448"/>
      <c r="AA655" s="448"/>
      <c r="AB655" s="448"/>
      <c r="AC655" s="448"/>
      <c r="AD655" s="448"/>
    </row>
    <row r="656" ht="12.75" customHeight="1">
      <c r="A656" s="448"/>
      <c r="B656" s="448"/>
      <c r="C656" s="448"/>
      <c r="D656" s="448"/>
      <c r="E656" s="448"/>
      <c r="F656" s="448"/>
      <c r="G656" s="448"/>
      <c r="H656" s="448"/>
      <c r="I656" s="448"/>
      <c r="J656" s="448"/>
      <c r="K656" s="448"/>
      <c r="L656" s="448"/>
      <c r="M656" s="448"/>
      <c r="N656" s="448"/>
      <c r="O656" s="448"/>
      <c r="P656" s="448"/>
      <c r="Q656" s="448"/>
      <c r="R656" s="448"/>
      <c r="S656" s="448"/>
      <c r="T656" s="448"/>
      <c r="U656" s="448"/>
      <c r="V656" s="448"/>
      <c r="W656" s="448"/>
      <c r="X656" s="448"/>
      <c r="Y656" s="448"/>
      <c r="Z656" s="448"/>
      <c r="AA656" s="448"/>
      <c r="AB656" s="448"/>
      <c r="AC656" s="448"/>
      <c r="AD656" s="448"/>
    </row>
    <row r="657" ht="12.75" customHeight="1">
      <c r="A657" s="448"/>
      <c r="B657" s="448"/>
      <c r="C657" s="448"/>
      <c r="D657" s="448"/>
      <c r="E657" s="448"/>
      <c r="F657" s="448"/>
      <c r="G657" s="448"/>
      <c r="H657" s="448"/>
      <c r="I657" s="448"/>
      <c r="J657" s="448"/>
      <c r="K657" s="448"/>
      <c r="L657" s="448"/>
      <c r="M657" s="448"/>
      <c r="N657" s="448"/>
      <c r="O657" s="448"/>
      <c r="P657" s="448"/>
      <c r="Q657" s="448"/>
      <c r="R657" s="448"/>
      <c r="S657" s="448"/>
      <c r="T657" s="448"/>
      <c r="U657" s="448"/>
      <c r="V657" s="448"/>
      <c r="W657" s="448"/>
      <c r="X657" s="448"/>
      <c r="Y657" s="448"/>
      <c r="Z657" s="448"/>
      <c r="AA657" s="448"/>
      <c r="AB657" s="448"/>
      <c r="AC657" s="448"/>
      <c r="AD657" s="448"/>
    </row>
    <row r="658" ht="12.75" customHeight="1">
      <c r="A658" s="448"/>
      <c r="B658" s="448"/>
      <c r="C658" s="448"/>
      <c r="D658" s="448"/>
      <c r="E658" s="448"/>
      <c r="F658" s="448"/>
      <c r="G658" s="448"/>
      <c r="H658" s="448"/>
      <c r="I658" s="448"/>
      <c r="J658" s="448"/>
      <c r="K658" s="448"/>
      <c r="L658" s="448"/>
      <c r="M658" s="448"/>
      <c r="N658" s="448"/>
      <c r="O658" s="448"/>
      <c r="P658" s="448"/>
      <c r="Q658" s="448"/>
      <c r="R658" s="448"/>
      <c r="S658" s="448"/>
      <c r="T658" s="448"/>
      <c r="U658" s="448"/>
      <c r="V658" s="448"/>
      <c r="W658" s="448"/>
      <c r="X658" s="448"/>
      <c r="Y658" s="448"/>
      <c r="Z658" s="448"/>
      <c r="AA658" s="448"/>
      <c r="AB658" s="448"/>
      <c r="AC658" s="448"/>
      <c r="AD658" s="448"/>
    </row>
    <row r="659" ht="12.75" customHeight="1">
      <c r="A659" s="448"/>
      <c r="B659" s="448"/>
      <c r="C659" s="448"/>
      <c r="D659" s="448"/>
      <c r="E659" s="448"/>
      <c r="F659" s="448"/>
      <c r="G659" s="448"/>
      <c r="H659" s="448"/>
      <c r="I659" s="448"/>
      <c r="J659" s="448"/>
      <c r="K659" s="448"/>
      <c r="L659" s="448"/>
      <c r="M659" s="448"/>
      <c r="N659" s="448"/>
      <c r="O659" s="448"/>
      <c r="P659" s="448"/>
      <c r="Q659" s="448"/>
      <c r="R659" s="448"/>
      <c r="S659" s="448"/>
      <c r="T659" s="448"/>
      <c r="U659" s="448"/>
      <c r="V659" s="448"/>
      <c r="W659" s="448"/>
      <c r="X659" s="448"/>
      <c r="Y659" s="448"/>
      <c r="Z659" s="448"/>
      <c r="AA659" s="448"/>
      <c r="AB659" s="448"/>
      <c r="AC659" s="448"/>
      <c r="AD659" s="448"/>
    </row>
    <row r="660" ht="12.75" customHeight="1">
      <c r="A660" s="448"/>
      <c r="B660" s="448"/>
      <c r="C660" s="448"/>
      <c r="D660" s="448"/>
      <c r="E660" s="448"/>
      <c r="F660" s="448"/>
      <c r="G660" s="448"/>
      <c r="H660" s="448"/>
      <c r="I660" s="448"/>
      <c r="J660" s="448"/>
      <c r="K660" s="448"/>
      <c r="L660" s="448"/>
      <c r="M660" s="448"/>
      <c r="N660" s="448"/>
      <c r="O660" s="448"/>
      <c r="P660" s="448"/>
      <c r="Q660" s="448"/>
      <c r="R660" s="448"/>
      <c r="S660" s="448"/>
      <c r="T660" s="448"/>
      <c r="U660" s="448"/>
      <c r="V660" s="448"/>
      <c r="W660" s="448"/>
      <c r="X660" s="448"/>
      <c r="Y660" s="448"/>
      <c r="Z660" s="448"/>
      <c r="AA660" s="448"/>
      <c r="AB660" s="448"/>
      <c r="AC660" s="448"/>
      <c r="AD660" s="448"/>
    </row>
    <row r="661" ht="12.75" customHeight="1">
      <c r="A661" s="448"/>
      <c r="B661" s="448"/>
      <c r="C661" s="448"/>
      <c r="D661" s="448"/>
      <c r="E661" s="448"/>
      <c r="F661" s="448"/>
      <c r="G661" s="448"/>
      <c r="H661" s="448"/>
      <c r="I661" s="448"/>
      <c r="J661" s="448"/>
      <c r="K661" s="448"/>
      <c r="L661" s="448"/>
      <c r="M661" s="448"/>
      <c r="N661" s="448"/>
      <c r="O661" s="448"/>
      <c r="P661" s="448"/>
      <c r="Q661" s="448"/>
      <c r="R661" s="448"/>
      <c r="S661" s="448"/>
      <c r="T661" s="448"/>
      <c r="U661" s="448"/>
      <c r="V661" s="448"/>
      <c r="W661" s="448"/>
      <c r="X661" s="448"/>
      <c r="Y661" s="448"/>
      <c r="Z661" s="448"/>
      <c r="AA661" s="448"/>
      <c r="AB661" s="448"/>
      <c r="AC661" s="448"/>
      <c r="AD661" s="448"/>
    </row>
    <row r="662" ht="12.75" customHeight="1">
      <c r="A662" s="448"/>
      <c r="B662" s="448"/>
      <c r="C662" s="448"/>
      <c r="D662" s="448"/>
      <c r="E662" s="448"/>
      <c r="F662" s="448"/>
      <c r="G662" s="448"/>
      <c r="H662" s="448"/>
      <c r="I662" s="448"/>
      <c r="J662" s="448"/>
      <c r="K662" s="448"/>
      <c r="L662" s="448"/>
      <c r="M662" s="448"/>
      <c r="N662" s="448"/>
      <c r="O662" s="448"/>
      <c r="P662" s="448"/>
      <c r="Q662" s="448"/>
      <c r="R662" s="448"/>
      <c r="S662" s="448"/>
      <c r="T662" s="448"/>
      <c r="U662" s="448"/>
      <c r="V662" s="448"/>
      <c r="W662" s="448"/>
      <c r="X662" s="448"/>
      <c r="Y662" s="448"/>
      <c r="Z662" s="448"/>
      <c r="AA662" s="448"/>
      <c r="AB662" s="448"/>
      <c r="AC662" s="448"/>
      <c r="AD662" s="448"/>
    </row>
    <row r="663" ht="12.75" customHeight="1">
      <c r="A663" s="448"/>
      <c r="B663" s="448"/>
      <c r="C663" s="448"/>
      <c r="D663" s="448"/>
      <c r="E663" s="448"/>
      <c r="F663" s="448"/>
      <c r="G663" s="448"/>
      <c r="H663" s="448"/>
      <c r="I663" s="448"/>
      <c r="J663" s="448"/>
      <c r="K663" s="448"/>
      <c r="L663" s="448"/>
      <c r="M663" s="448"/>
      <c r="N663" s="448"/>
      <c r="O663" s="448"/>
      <c r="P663" s="448"/>
      <c r="Q663" s="448"/>
      <c r="R663" s="448"/>
      <c r="S663" s="448"/>
      <c r="T663" s="448"/>
      <c r="U663" s="448"/>
      <c r="V663" s="448"/>
      <c r="W663" s="448"/>
      <c r="X663" s="448"/>
      <c r="Y663" s="448"/>
      <c r="Z663" s="448"/>
      <c r="AA663" s="448"/>
      <c r="AB663" s="448"/>
      <c r="AC663" s="448"/>
      <c r="AD663" s="448"/>
    </row>
    <row r="664" ht="12.75" customHeight="1">
      <c r="A664" s="448"/>
      <c r="B664" s="448"/>
      <c r="C664" s="448"/>
      <c r="D664" s="448"/>
      <c r="E664" s="448"/>
      <c r="F664" s="448"/>
      <c r="G664" s="448"/>
      <c r="H664" s="448"/>
      <c r="I664" s="448"/>
      <c r="J664" s="448"/>
      <c r="K664" s="448"/>
      <c r="L664" s="448"/>
      <c r="M664" s="448"/>
      <c r="N664" s="448"/>
      <c r="O664" s="448"/>
      <c r="P664" s="448"/>
      <c r="Q664" s="448"/>
      <c r="R664" s="448"/>
      <c r="S664" s="448"/>
      <c r="T664" s="448"/>
      <c r="U664" s="448"/>
      <c r="V664" s="448"/>
      <c r="W664" s="448"/>
      <c r="X664" s="448"/>
      <c r="Y664" s="448"/>
      <c r="Z664" s="448"/>
      <c r="AA664" s="448"/>
      <c r="AB664" s="448"/>
      <c r="AC664" s="448"/>
      <c r="AD664" s="448"/>
    </row>
    <row r="665" ht="12.75" customHeight="1">
      <c r="A665" s="448"/>
      <c r="B665" s="448"/>
      <c r="C665" s="448"/>
      <c r="D665" s="448"/>
      <c r="E665" s="448"/>
      <c r="F665" s="448"/>
      <c r="G665" s="448"/>
      <c r="H665" s="448"/>
      <c r="I665" s="448"/>
      <c r="J665" s="448"/>
      <c r="K665" s="448"/>
      <c r="L665" s="448"/>
      <c r="M665" s="448"/>
      <c r="N665" s="448"/>
      <c r="O665" s="448"/>
      <c r="P665" s="448"/>
      <c r="Q665" s="448"/>
      <c r="R665" s="448"/>
      <c r="S665" s="448"/>
      <c r="T665" s="448"/>
      <c r="U665" s="448"/>
      <c r="V665" s="448"/>
      <c r="W665" s="448"/>
      <c r="X665" s="448"/>
      <c r="Y665" s="448"/>
      <c r="Z665" s="448"/>
      <c r="AA665" s="448"/>
      <c r="AB665" s="448"/>
      <c r="AC665" s="448"/>
      <c r="AD665" s="448"/>
    </row>
    <row r="666" ht="12.75" customHeight="1">
      <c r="A666" s="448"/>
      <c r="B666" s="448"/>
      <c r="C666" s="448"/>
      <c r="D666" s="448"/>
      <c r="E666" s="448"/>
      <c r="F666" s="448"/>
      <c r="G666" s="448"/>
      <c r="H666" s="448"/>
      <c r="I666" s="448"/>
      <c r="J666" s="448"/>
      <c r="K666" s="448"/>
      <c r="L666" s="448"/>
      <c r="M666" s="448"/>
      <c r="N666" s="448"/>
      <c r="O666" s="448"/>
      <c r="P666" s="448"/>
      <c r="Q666" s="448"/>
      <c r="R666" s="448"/>
      <c r="S666" s="448"/>
      <c r="T666" s="448"/>
      <c r="U666" s="448"/>
      <c r="V666" s="448"/>
      <c r="W666" s="448"/>
      <c r="X666" s="448"/>
      <c r="Y666" s="448"/>
      <c r="Z666" s="448"/>
      <c r="AA666" s="448"/>
      <c r="AB666" s="448"/>
      <c r="AC666" s="448"/>
      <c r="AD666" s="448"/>
    </row>
    <row r="667" ht="12.75" customHeight="1">
      <c r="A667" s="448"/>
      <c r="B667" s="448"/>
      <c r="C667" s="448"/>
      <c r="D667" s="448"/>
      <c r="E667" s="448"/>
      <c r="F667" s="448"/>
      <c r="G667" s="448"/>
      <c r="H667" s="448"/>
      <c r="I667" s="448"/>
      <c r="J667" s="448"/>
      <c r="K667" s="448"/>
      <c r="L667" s="448"/>
      <c r="M667" s="448"/>
      <c r="N667" s="448"/>
      <c r="O667" s="448"/>
      <c r="P667" s="448"/>
      <c r="Q667" s="448"/>
      <c r="R667" s="448"/>
      <c r="S667" s="448"/>
      <c r="T667" s="448"/>
      <c r="U667" s="448"/>
      <c r="V667" s="448"/>
      <c r="W667" s="448"/>
      <c r="X667" s="448"/>
      <c r="Y667" s="448"/>
      <c r="Z667" s="448"/>
      <c r="AA667" s="448"/>
      <c r="AB667" s="448"/>
      <c r="AC667" s="448"/>
      <c r="AD667" s="448"/>
    </row>
    <row r="668" ht="12.75" customHeight="1">
      <c r="A668" s="448"/>
      <c r="B668" s="448"/>
      <c r="C668" s="448"/>
      <c r="D668" s="448"/>
      <c r="E668" s="448"/>
      <c r="F668" s="448"/>
      <c r="G668" s="448"/>
      <c r="H668" s="448"/>
      <c r="I668" s="448"/>
      <c r="J668" s="448"/>
      <c r="K668" s="448"/>
      <c r="L668" s="448"/>
      <c r="M668" s="448"/>
      <c r="N668" s="448"/>
      <c r="O668" s="448"/>
      <c r="P668" s="448"/>
      <c r="Q668" s="448"/>
      <c r="R668" s="448"/>
      <c r="S668" s="448"/>
      <c r="T668" s="448"/>
      <c r="U668" s="448"/>
      <c r="V668" s="448"/>
      <c r="W668" s="448"/>
      <c r="X668" s="448"/>
      <c r="Y668" s="448"/>
      <c r="Z668" s="448"/>
      <c r="AA668" s="448"/>
      <c r="AB668" s="448"/>
      <c r="AC668" s="448"/>
      <c r="AD668" s="448"/>
    </row>
    <row r="669" ht="12.75" customHeight="1">
      <c r="A669" s="448"/>
      <c r="B669" s="448"/>
      <c r="C669" s="448"/>
      <c r="D669" s="448"/>
      <c r="E669" s="448"/>
      <c r="F669" s="448"/>
      <c r="G669" s="448"/>
      <c r="H669" s="448"/>
      <c r="I669" s="448"/>
      <c r="J669" s="448"/>
      <c r="K669" s="448"/>
      <c r="L669" s="448"/>
      <c r="M669" s="448"/>
      <c r="N669" s="448"/>
      <c r="O669" s="448"/>
      <c r="P669" s="448"/>
      <c r="Q669" s="448"/>
      <c r="R669" s="448"/>
      <c r="S669" s="448"/>
      <c r="T669" s="448"/>
      <c r="U669" s="448"/>
      <c r="V669" s="448"/>
      <c r="W669" s="448"/>
      <c r="X669" s="448"/>
      <c r="Y669" s="448"/>
      <c r="Z669" s="448"/>
      <c r="AA669" s="448"/>
      <c r="AB669" s="448"/>
      <c r="AC669" s="448"/>
      <c r="AD669" s="448"/>
    </row>
    <row r="670" ht="12.75" customHeight="1">
      <c r="A670" s="448"/>
      <c r="B670" s="448"/>
      <c r="C670" s="448"/>
      <c r="D670" s="448"/>
      <c r="E670" s="448"/>
      <c r="F670" s="448"/>
      <c r="G670" s="448"/>
      <c r="H670" s="448"/>
      <c r="I670" s="448"/>
      <c r="J670" s="448"/>
      <c r="K670" s="448"/>
      <c r="L670" s="448"/>
      <c r="M670" s="448"/>
      <c r="N670" s="448"/>
      <c r="O670" s="448"/>
      <c r="P670" s="448"/>
      <c r="Q670" s="448"/>
      <c r="R670" s="448"/>
      <c r="S670" s="448"/>
      <c r="T670" s="448"/>
      <c r="U670" s="448"/>
      <c r="V670" s="448"/>
      <c r="W670" s="448"/>
      <c r="X670" s="448"/>
      <c r="Y670" s="448"/>
      <c r="Z670" s="448"/>
      <c r="AA670" s="448"/>
      <c r="AB670" s="448"/>
      <c r="AC670" s="448"/>
      <c r="AD670" s="448"/>
    </row>
    <row r="671" ht="12.75" customHeight="1">
      <c r="A671" s="448"/>
      <c r="B671" s="448"/>
      <c r="C671" s="448"/>
      <c r="D671" s="448"/>
      <c r="E671" s="448"/>
      <c r="F671" s="448"/>
      <c r="G671" s="448"/>
      <c r="H671" s="448"/>
      <c r="I671" s="448"/>
      <c r="J671" s="448"/>
      <c r="K671" s="448"/>
      <c r="L671" s="448"/>
      <c r="M671" s="448"/>
      <c r="N671" s="448"/>
      <c r="O671" s="448"/>
      <c r="P671" s="448"/>
      <c r="Q671" s="448"/>
      <c r="R671" s="448"/>
      <c r="S671" s="448"/>
      <c r="T671" s="448"/>
      <c r="U671" s="448"/>
      <c r="V671" s="448"/>
      <c r="W671" s="448"/>
      <c r="X671" s="448"/>
      <c r="Y671" s="448"/>
      <c r="Z671" s="448"/>
      <c r="AA671" s="448"/>
      <c r="AB671" s="448"/>
      <c r="AC671" s="448"/>
      <c r="AD671" s="448"/>
    </row>
    <row r="672" ht="12.75" customHeight="1">
      <c r="A672" s="448"/>
      <c r="B672" s="448"/>
      <c r="C672" s="448"/>
      <c r="D672" s="448"/>
      <c r="E672" s="448"/>
      <c r="F672" s="448"/>
      <c r="G672" s="448"/>
      <c r="H672" s="448"/>
      <c r="I672" s="448"/>
      <c r="J672" s="448"/>
      <c r="K672" s="448"/>
      <c r="L672" s="448"/>
      <c r="M672" s="448"/>
      <c r="N672" s="448"/>
      <c r="O672" s="448"/>
      <c r="P672" s="448"/>
      <c r="Q672" s="448"/>
      <c r="R672" s="448"/>
      <c r="S672" s="448"/>
      <c r="T672" s="448"/>
      <c r="U672" s="448"/>
      <c r="V672" s="448"/>
      <c r="W672" s="448"/>
      <c r="X672" s="448"/>
      <c r="Y672" s="448"/>
      <c r="Z672" s="448"/>
      <c r="AA672" s="448"/>
      <c r="AB672" s="448"/>
      <c r="AC672" s="448"/>
      <c r="AD672" s="448"/>
    </row>
    <row r="673" ht="12.75" customHeight="1">
      <c r="A673" s="448"/>
      <c r="B673" s="448"/>
      <c r="C673" s="448"/>
      <c r="D673" s="448"/>
      <c r="E673" s="448"/>
      <c r="F673" s="448"/>
      <c r="G673" s="448"/>
      <c r="H673" s="448"/>
      <c r="I673" s="448"/>
      <c r="J673" s="448"/>
      <c r="K673" s="448"/>
      <c r="L673" s="448"/>
      <c r="M673" s="448"/>
      <c r="N673" s="448"/>
      <c r="O673" s="448"/>
      <c r="P673" s="448"/>
      <c r="Q673" s="448"/>
      <c r="R673" s="448"/>
      <c r="S673" s="448"/>
      <c r="T673" s="448"/>
      <c r="U673" s="448"/>
      <c r="V673" s="448"/>
      <c r="W673" s="448"/>
      <c r="X673" s="448"/>
      <c r="Y673" s="448"/>
      <c r="Z673" s="448"/>
      <c r="AA673" s="448"/>
      <c r="AB673" s="448"/>
      <c r="AC673" s="448"/>
      <c r="AD673" s="448"/>
    </row>
    <row r="674" ht="12.75" customHeight="1">
      <c r="A674" s="448"/>
      <c r="B674" s="448"/>
      <c r="C674" s="448"/>
      <c r="D674" s="448"/>
      <c r="E674" s="448"/>
      <c r="F674" s="448"/>
      <c r="G674" s="448"/>
      <c r="H674" s="448"/>
      <c r="I674" s="448"/>
      <c r="J674" s="448"/>
      <c r="K674" s="448"/>
      <c r="L674" s="448"/>
      <c r="M674" s="448"/>
      <c r="N674" s="448"/>
      <c r="O674" s="448"/>
      <c r="P674" s="448"/>
      <c r="Q674" s="448"/>
      <c r="R674" s="448"/>
      <c r="S674" s="448"/>
      <c r="T674" s="448"/>
      <c r="U674" s="448"/>
      <c r="V674" s="448"/>
      <c r="W674" s="448"/>
      <c r="X674" s="448"/>
      <c r="Y674" s="448"/>
      <c r="Z674" s="448"/>
      <c r="AA674" s="448"/>
      <c r="AB674" s="448"/>
      <c r="AC674" s="448"/>
      <c r="AD674" s="448"/>
    </row>
    <row r="675" ht="12.75" customHeight="1">
      <c r="A675" s="448"/>
      <c r="B675" s="448"/>
      <c r="C675" s="448"/>
      <c r="D675" s="448"/>
      <c r="E675" s="448"/>
      <c r="F675" s="448"/>
      <c r="G675" s="448"/>
      <c r="H675" s="448"/>
      <c r="I675" s="448"/>
      <c r="J675" s="448"/>
      <c r="K675" s="448"/>
      <c r="L675" s="448"/>
      <c r="M675" s="448"/>
      <c r="N675" s="448"/>
      <c r="O675" s="448"/>
      <c r="P675" s="448"/>
      <c r="Q675" s="448"/>
      <c r="R675" s="448"/>
      <c r="S675" s="448"/>
      <c r="T675" s="448"/>
      <c r="U675" s="448"/>
      <c r="V675" s="448"/>
      <c r="W675" s="448"/>
      <c r="X675" s="448"/>
      <c r="Y675" s="448"/>
      <c r="Z675" s="448"/>
      <c r="AA675" s="448"/>
      <c r="AB675" s="448"/>
      <c r="AC675" s="448"/>
      <c r="AD675" s="448"/>
    </row>
    <row r="676" ht="12.75" customHeight="1">
      <c r="A676" s="448"/>
      <c r="B676" s="448"/>
      <c r="C676" s="448"/>
      <c r="D676" s="448"/>
      <c r="E676" s="448"/>
      <c r="F676" s="448"/>
      <c r="G676" s="448"/>
      <c r="H676" s="448"/>
      <c r="I676" s="448"/>
      <c r="J676" s="448"/>
      <c r="K676" s="448"/>
      <c r="L676" s="448"/>
      <c r="M676" s="448"/>
      <c r="N676" s="448"/>
      <c r="O676" s="448"/>
      <c r="P676" s="448"/>
      <c r="Q676" s="448"/>
      <c r="R676" s="448"/>
      <c r="S676" s="448"/>
      <c r="T676" s="448"/>
      <c r="U676" s="448"/>
      <c r="V676" s="448"/>
      <c r="W676" s="448"/>
      <c r="X676" s="448"/>
      <c r="Y676" s="448"/>
      <c r="Z676" s="448"/>
      <c r="AA676" s="448"/>
      <c r="AB676" s="448"/>
      <c r="AC676" s="448"/>
      <c r="AD676" s="448"/>
    </row>
    <row r="677" ht="12.75" customHeight="1">
      <c r="A677" s="448"/>
      <c r="B677" s="448"/>
      <c r="C677" s="448"/>
      <c r="D677" s="448"/>
      <c r="E677" s="448"/>
      <c r="F677" s="448"/>
      <c r="G677" s="448"/>
      <c r="H677" s="448"/>
      <c r="I677" s="448"/>
      <c r="J677" s="448"/>
      <c r="K677" s="448"/>
      <c r="L677" s="448"/>
      <c r="M677" s="448"/>
      <c r="N677" s="448"/>
      <c r="O677" s="448"/>
      <c r="P677" s="448"/>
      <c r="Q677" s="448"/>
      <c r="R677" s="448"/>
      <c r="S677" s="448"/>
      <c r="T677" s="448"/>
      <c r="U677" s="448"/>
      <c r="V677" s="448"/>
      <c r="W677" s="448"/>
      <c r="X677" s="448"/>
      <c r="Y677" s="448"/>
      <c r="Z677" s="448"/>
      <c r="AA677" s="448"/>
      <c r="AB677" s="448"/>
      <c r="AC677" s="448"/>
      <c r="AD677" s="448"/>
    </row>
    <row r="678" ht="12.75" customHeight="1">
      <c r="A678" s="448"/>
      <c r="B678" s="448"/>
      <c r="C678" s="448"/>
      <c r="D678" s="448"/>
      <c r="E678" s="448"/>
      <c r="F678" s="448"/>
      <c r="G678" s="448"/>
      <c r="H678" s="448"/>
      <c r="I678" s="448"/>
      <c r="J678" s="448"/>
      <c r="K678" s="448"/>
      <c r="L678" s="448"/>
      <c r="M678" s="448"/>
      <c r="N678" s="448"/>
      <c r="O678" s="448"/>
      <c r="P678" s="448"/>
      <c r="Q678" s="448"/>
      <c r="R678" s="448"/>
      <c r="S678" s="448"/>
      <c r="T678" s="448"/>
      <c r="U678" s="448"/>
      <c r="V678" s="448"/>
      <c r="W678" s="448"/>
      <c r="X678" s="448"/>
      <c r="Y678" s="448"/>
      <c r="Z678" s="448"/>
      <c r="AA678" s="448"/>
      <c r="AB678" s="448"/>
      <c r="AC678" s="448"/>
      <c r="AD678" s="448"/>
    </row>
    <row r="679" ht="12.75" customHeight="1">
      <c r="A679" s="448"/>
      <c r="B679" s="448"/>
      <c r="C679" s="448"/>
      <c r="D679" s="448"/>
      <c r="E679" s="448"/>
      <c r="F679" s="448"/>
      <c r="G679" s="448"/>
      <c r="H679" s="448"/>
      <c r="I679" s="448"/>
      <c r="J679" s="448"/>
      <c r="K679" s="448"/>
      <c r="L679" s="448"/>
      <c r="M679" s="448"/>
      <c r="N679" s="448"/>
      <c r="O679" s="448"/>
      <c r="P679" s="448"/>
      <c r="Q679" s="448"/>
      <c r="R679" s="448"/>
      <c r="S679" s="448"/>
      <c r="T679" s="448"/>
      <c r="U679" s="448"/>
      <c r="V679" s="448"/>
      <c r="W679" s="448"/>
      <c r="X679" s="448"/>
      <c r="Y679" s="448"/>
      <c r="Z679" s="448"/>
      <c r="AA679" s="448"/>
      <c r="AB679" s="448"/>
      <c r="AC679" s="448"/>
      <c r="AD679" s="448"/>
    </row>
    <row r="680" ht="12.75" customHeight="1">
      <c r="A680" s="448"/>
      <c r="B680" s="448"/>
      <c r="C680" s="448"/>
      <c r="D680" s="448"/>
      <c r="E680" s="448"/>
      <c r="F680" s="448"/>
      <c r="G680" s="448"/>
      <c r="H680" s="448"/>
      <c r="I680" s="448"/>
      <c r="J680" s="448"/>
      <c r="K680" s="448"/>
      <c r="L680" s="448"/>
      <c r="M680" s="448"/>
      <c r="N680" s="448"/>
      <c r="O680" s="448"/>
      <c r="P680" s="448"/>
      <c r="Q680" s="448"/>
      <c r="R680" s="448"/>
      <c r="S680" s="448"/>
      <c r="T680" s="448"/>
      <c r="U680" s="448"/>
      <c r="V680" s="448"/>
      <c r="W680" s="448"/>
      <c r="X680" s="448"/>
      <c r="Y680" s="448"/>
      <c r="Z680" s="448"/>
      <c r="AA680" s="448"/>
      <c r="AB680" s="448"/>
      <c r="AC680" s="448"/>
      <c r="AD680" s="448"/>
    </row>
    <row r="681" ht="12.75" customHeight="1">
      <c r="A681" s="448"/>
      <c r="B681" s="448"/>
      <c r="C681" s="448"/>
      <c r="D681" s="448"/>
      <c r="E681" s="448"/>
      <c r="F681" s="448"/>
      <c r="G681" s="448"/>
      <c r="H681" s="448"/>
      <c r="I681" s="448"/>
      <c r="J681" s="448"/>
      <c r="K681" s="448"/>
      <c r="L681" s="448"/>
      <c r="M681" s="448"/>
      <c r="N681" s="448"/>
      <c r="O681" s="448"/>
      <c r="P681" s="448"/>
      <c r="Q681" s="448"/>
      <c r="R681" s="448"/>
      <c r="S681" s="448"/>
      <c r="T681" s="448"/>
      <c r="U681" s="448"/>
      <c r="V681" s="448"/>
      <c r="W681" s="448"/>
      <c r="X681" s="448"/>
      <c r="Y681" s="448"/>
      <c r="Z681" s="448"/>
      <c r="AA681" s="448"/>
      <c r="AB681" s="448"/>
      <c r="AC681" s="448"/>
      <c r="AD681" s="448"/>
    </row>
    <row r="682" ht="12.75" customHeight="1">
      <c r="A682" s="448"/>
      <c r="B682" s="448"/>
      <c r="C682" s="448"/>
      <c r="D682" s="448"/>
      <c r="E682" s="448"/>
      <c r="F682" s="448"/>
      <c r="G682" s="448"/>
      <c r="H682" s="448"/>
      <c r="I682" s="448"/>
      <c r="J682" s="448"/>
      <c r="K682" s="448"/>
      <c r="L682" s="448"/>
      <c r="M682" s="448"/>
      <c r="N682" s="448"/>
      <c r="O682" s="448"/>
      <c r="P682" s="448"/>
      <c r="Q682" s="448"/>
      <c r="R682" s="448"/>
      <c r="S682" s="448"/>
      <c r="T682" s="448"/>
      <c r="U682" s="448"/>
      <c r="V682" s="448"/>
      <c r="W682" s="448"/>
      <c r="X682" s="448"/>
      <c r="Y682" s="448"/>
      <c r="Z682" s="448"/>
      <c r="AA682" s="448"/>
      <c r="AB682" s="448"/>
      <c r="AC682" s="448"/>
      <c r="AD682" s="448"/>
    </row>
    <row r="683" ht="12.75" customHeight="1">
      <c r="A683" s="448"/>
      <c r="B683" s="448"/>
      <c r="C683" s="448"/>
      <c r="D683" s="448"/>
      <c r="E683" s="448"/>
      <c r="F683" s="448"/>
      <c r="G683" s="448"/>
      <c r="H683" s="448"/>
      <c r="I683" s="448"/>
      <c r="J683" s="448"/>
      <c r="K683" s="448"/>
      <c r="L683" s="448"/>
      <c r="M683" s="448"/>
      <c r="N683" s="448"/>
      <c r="O683" s="448"/>
      <c r="P683" s="448"/>
      <c r="Q683" s="448"/>
      <c r="R683" s="448"/>
      <c r="S683" s="448"/>
      <c r="T683" s="448"/>
      <c r="U683" s="448"/>
      <c r="V683" s="448"/>
      <c r="W683" s="448"/>
      <c r="X683" s="448"/>
      <c r="Y683" s="448"/>
      <c r="Z683" s="448"/>
      <c r="AA683" s="448"/>
      <c r="AB683" s="448"/>
      <c r="AC683" s="448"/>
      <c r="AD683" s="448"/>
    </row>
    <row r="684" ht="12.75" customHeight="1">
      <c r="A684" s="448"/>
      <c r="B684" s="448"/>
      <c r="C684" s="448"/>
      <c r="D684" s="448"/>
      <c r="E684" s="448"/>
      <c r="F684" s="448"/>
      <c r="G684" s="448"/>
      <c r="H684" s="448"/>
      <c r="I684" s="448"/>
      <c r="J684" s="448"/>
      <c r="K684" s="448"/>
      <c r="L684" s="448"/>
      <c r="M684" s="448"/>
      <c r="N684" s="448"/>
      <c r="O684" s="448"/>
      <c r="P684" s="448"/>
      <c r="Q684" s="448"/>
      <c r="R684" s="448"/>
      <c r="S684" s="448"/>
      <c r="T684" s="448"/>
      <c r="U684" s="448"/>
      <c r="V684" s="448"/>
      <c r="W684" s="448"/>
      <c r="X684" s="448"/>
      <c r="Y684" s="448"/>
      <c r="Z684" s="448"/>
      <c r="AA684" s="448"/>
      <c r="AB684" s="448"/>
      <c r="AC684" s="448"/>
      <c r="AD684" s="448"/>
    </row>
    <row r="685" ht="12.75" customHeight="1">
      <c r="A685" s="448"/>
      <c r="B685" s="448"/>
      <c r="C685" s="448"/>
      <c r="D685" s="448"/>
      <c r="E685" s="448"/>
      <c r="F685" s="448"/>
      <c r="G685" s="448"/>
      <c r="H685" s="448"/>
      <c r="I685" s="448"/>
      <c r="J685" s="448"/>
      <c r="K685" s="448"/>
      <c r="L685" s="448"/>
      <c r="M685" s="448"/>
      <c r="N685" s="448"/>
      <c r="O685" s="448"/>
      <c r="P685" s="448"/>
      <c r="Q685" s="448"/>
      <c r="R685" s="448"/>
      <c r="S685" s="448"/>
      <c r="T685" s="448"/>
      <c r="U685" s="448"/>
      <c r="V685" s="448"/>
      <c r="W685" s="448"/>
      <c r="X685" s="448"/>
      <c r="Y685" s="448"/>
      <c r="Z685" s="448"/>
      <c r="AA685" s="448"/>
      <c r="AB685" s="448"/>
      <c r="AC685" s="448"/>
      <c r="AD685" s="448"/>
    </row>
    <row r="686" ht="12.75" customHeight="1">
      <c r="A686" s="448"/>
      <c r="B686" s="448"/>
      <c r="C686" s="448"/>
      <c r="D686" s="448"/>
      <c r="E686" s="448"/>
      <c r="F686" s="448"/>
      <c r="G686" s="448"/>
      <c r="H686" s="448"/>
      <c r="I686" s="448"/>
      <c r="J686" s="448"/>
      <c r="K686" s="448"/>
      <c r="L686" s="448"/>
      <c r="M686" s="448"/>
      <c r="N686" s="448"/>
      <c r="O686" s="448"/>
      <c r="P686" s="448"/>
      <c r="Q686" s="448"/>
      <c r="R686" s="448"/>
      <c r="S686" s="448"/>
      <c r="T686" s="448"/>
      <c r="U686" s="448"/>
      <c r="V686" s="448"/>
      <c r="W686" s="448"/>
      <c r="X686" s="448"/>
      <c r="Y686" s="448"/>
      <c r="Z686" s="448"/>
      <c r="AA686" s="448"/>
      <c r="AB686" s="448"/>
      <c r="AC686" s="448"/>
      <c r="AD686" s="448"/>
    </row>
    <row r="687" ht="12.75" customHeight="1">
      <c r="A687" s="448"/>
      <c r="B687" s="448"/>
      <c r="C687" s="448"/>
      <c r="D687" s="448"/>
      <c r="E687" s="448"/>
      <c r="F687" s="448"/>
      <c r="G687" s="448"/>
      <c r="H687" s="448"/>
      <c r="I687" s="448"/>
      <c r="J687" s="448"/>
      <c r="K687" s="448"/>
      <c r="L687" s="448"/>
      <c r="M687" s="448"/>
      <c r="N687" s="448"/>
      <c r="O687" s="448"/>
      <c r="P687" s="448"/>
      <c r="Q687" s="448"/>
      <c r="R687" s="448"/>
      <c r="S687" s="448"/>
      <c r="T687" s="448"/>
      <c r="U687" s="448"/>
      <c r="V687" s="448"/>
      <c r="W687" s="448"/>
      <c r="X687" s="448"/>
      <c r="Y687" s="448"/>
      <c r="Z687" s="448"/>
      <c r="AA687" s="448"/>
      <c r="AB687" s="448"/>
      <c r="AC687" s="448"/>
      <c r="AD687" s="448"/>
    </row>
    <row r="688" ht="12.75" customHeight="1">
      <c r="A688" s="448"/>
      <c r="B688" s="448"/>
      <c r="C688" s="448"/>
      <c r="D688" s="448"/>
      <c r="E688" s="448"/>
      <c r="F688" s="448"/>
      <c r="G688" s="448"/>
      <c r="H688" s="448"/>
      <c r="I688" s="448"/>
      <c r="J688" s="448"/>
      <c r="K688" s="448"/>
      <c r="L688" s="448"/>
      <c r="M688" s="448"/>
      <c r="N688" s="448"/>
      <c r="O688" s="448"/>
      <c r="P688" s="448"/>
      <c r="Q688" s="448"/>
      <c r="R688" s="448"/>
      <c r="S688" s="448"/>
      <c r="T688" s="448"/>
      <c r="U688" s="448"/>
      <c r="V688" s="448"/>
      <c r="W688" s="448"/>
      <c r="X688" s="448"/>
      <c r="Y688" s="448"/>
      <c r="Z688" s="448"/>
      <c r="AA688" s="448"/>
      <c r="AB688" s="448"/>
      <c r="AC688" s="448"/>
      <c r="AD688" s="448"/>
    </row>
    <row r="689" ht="12.75" customHeight="1">
      <c r="A689" s="448"/>
      <c r="B689" s="448"/>
      <c r="C689" s="448"/>
      <c r="D689" s="448"/>
      <c r="E689" s="448"/>
      <c r="F689" s="448"/>
      <c r="G689" s="448"/>
      <c r="H689" s="448"/>
      <c r="I689" s="448"/>
      <c r="J689" s="448"/>
      <c r="K689" s="448"/>
      <c r="L689" s="448"/>
      <c r="M689" s="448"/>
      <c r="N689" s="448"/>
      <c r="O689" s="448"/>
      <c r="P689" s="448"/>
      <c r="Q689" s="448"/>
      <c r="R689" s="448"/>
      <c r="S689" s="448"/>
      <c r="T689" s="448"/>
      <c r="U689" s="448"/>
      <c r="V689" s="448"/>
      <c r="W689" s="448"/>
      <c r="X689" s="448"/>
      <c r="Y689" s="448"/>
      <c r="Z689" s="448"/>
      <c r="AA689" s="448"/>
      <c r="AB689" s="448"/>
      <c r="AC689" s="448"/>
      <c r="AD689" s="448"/>
    </row>
    <row r="690" ht="12.75" customHeight="1">
      <c r="A690" s="448"/>
      <c r="B690" s="448"/>
      <c r="C690" s="448"/>
      <c r="D690" s="448"/>
      <c r="E690" s="448"/>
      <c r="F690" s="448"/>
      <c r="G690" s="448"/>
      <c r="H690" s="448"/>
      <c r="I690" s="448"/>
      <c r="J690" s="448"/>
      <c r="K690" s="448"/>
      <c r="L690" s="448"/>
      <c r="M690" s="448"/>
      <c r="N690" s="448"/>
      <c r="O690" s="448"/>
      <c r="P690" s="448"/>
      <c r="Q690" s="448"/>
      <c r="R690" s="448"/>
      <c r="S690" s="448"/>
      <c r="T690" s="448"/>
      <c r="U690" s="448"/>
      <c r="V690" s="448"/>
      <c r="W690" s="448"/>
      <c r="X690" s="448"/>
      <c r="Y690" s="448"/>
      <c r="Z690" s="448"/>
      <c r="AA690" s="448"/>
      <c r="AB690" s="448"/>
      <c r="AC690" s="448"/>
      <c r="AD690" s="448"/>
    </row>
    <row r="691" ht="12.75" customHeight="1">
      <c r="A691" s="448"/>
      <c r="B691" s="448"/>
      <c r="C691" s="448"/>
      <c r="D691" s="448"/>
      <c r="E691" s="448"/>
      <c r="F691" s="448"/>
      <c r="G691" s="448"/>
      <c r="H691" s="448"/>
      <c r="I691" s="448"/>
      <c r="J691" s="448"/>
      <c r="K691" s="448"/>
      <c r="L691" s="448"/>
      <c r="M691" s="448"/>
      <c r="N691" s="448"/>
      <c r="O691" s="448"/>
      <c r="P691" s="448"/>
      <c r="Q691" s="448"/>
      <c r="R691" s="448"/>
      <c r="S691" s="448"/>
      <c r="T691" s="448"/>
      <c r="U691" s="448"/>
      <c r="V691" s="448"/>
      <c r="W691" s="448"/>
      <c r="X691" s="448"/>
      <c r="Y691" s="448"/>
      <c r="Z691" s="448"/>
      <c r="AA691" s="448"/>
      <c r="AB691" s="448"/>
      <c r="AC691" s="448"/>
      <c r="AD691" s="448"/>
    </row>
    <row r="692" ht="12.75" customHeight="1">
      <c r="A692" s="448"/>
      <c r="B692" s="448"/>
      <c r="C692" s="448"/>
      <c r="D692" s="448"/>
      <c r="E692" s="448"/>
      <c r="F692" s="448"/>
      <c r="G692" s="448"/>
      <c r="H692" s="448"/>
      <c r="I692" s="448"/>
      <c r="J692" s="448"/>
      <c r="K692" s="448"/>
      <c r="L692" s="448"/>
      <c r="M692" s="448"/>
      <c r="N692" s="448"/>
      <c r="O692" s="448"/>
      <c r="P692" s="448"/>
      <c r="Q692" s="448"/>
      <c r="R692" s="448"/>
      <c r="S692" s="448"/>
      <c r="T692" s="448"/>
      <c r="U692" s="448"/>
      <c r="V692" s="448"/>
      <c r="W692" s="448"/>
      <c r="X692" s="448"/>
      <c r="Y692" s="448"/>
      <c r="Z692" s="448"/>
      <c r="AA692" s="448"/>
      <c r="AB692" s="448"/>
      <c r="AC692" s="448"/>
      <c r="AD692" s="448"/>
    </row>
    <row r="693" ht="12.75" customHeight="1">
      <c r="A693" s="448"/>
      <c r="B693" s="448"/>
      <c r="C693" s="448"/>
      <c r="D693" s="448"/>
      <c r="E693" s="448"/>
      <c r="F693" s="448"/>
      <c r="G693" s="448"/>
      <c r="H693" s="448"/>
      <c r="I693" s="448"/>
      <c r="J693" s="448"/>
      <c r="K693" s="448"/>
      <c r="L693" s="448"/>
      <c r="M693" s="448"/>
      <c r="N693" s="448"/>
      <c r="O693" s="448"/>
      <c r="P693" s="448"/>
      <c r="Q693" s="448"/>
      <c r="R693" s="448"/>
      <c r="S693" s="448"/>
      <c r="T693" s="448"/>
      <c r="U693" s="448"/>
      <c r="V693" s="448"/>
      <c r="W693" s="448"/>
      <c r="X693" s="448"/>
      <c r="Y693" s="448"/>
      <c r="Z693" s="448"/>
      <c r="AA693" s="448"/>
      <c r="AB693" s="448"/>
      <c r="AC693" s="448"/>
      <c r="AD693" s="448"/>
    </row>
    <row r="694" ht="12.75" customHeight="1">
      <c r="A694" s="448"/>
      <c r="B694" s="448"/>
      <c r="C694" s="448"/>
      <c r="D694" s="448"/>
      <c r="E694" s="448"/>
      <c r="F694" s="448"/>
      <c r="G694" s="448"/>
      <c r="H694" s="448"/>
      <c r="I694" s="448"/>
      <c r="J694" s="448"/>
      <c r="K694" s="448"/>
      <c r="L694" s="448"/>
      <c r="M694" s="448"/>
      <c r="N694" s="448"/>
      <c r="O694" s="448"/>
      <c r="P694" s="448"/>
      <c r="Q694" s="448"/>
      <c r="R694" s="448"/>
      <c r="S694" s="448"/>
      <c r="T694" s="448"/>
      <c r="U694" s="448"/>
      <c r="V694" s="448"/>
      <c r="W694" s="448"/>
      <c r="X694" s="448"/>
      <c r="Y694" s="448"/>
      <c r="Z694" s="448"/>
      <c r="AA694" s="448"/>
      <c r="AB694" s="448"/>
      <c r="AC694" s="448"/>
      <c r="AD694" s="448"/>
    </row>
    <row r="695" ht="12.75" customHeight="1">
      <c r="A695" s="448"/>
      <c r="B695" s="448"/>
      <c r="C695" s="448"/>
      <c r="D695" s="448"/>
      <c r="E695" s="448"/>
      <c r="F695" s="448"/>
      <c r="G695" s="448"/>
      <c r="H695" s="448"/>
      <c r="I695" s="448"/>
      <c r="J695" s="448"/>
      <c r="K695" s="448"/>
      <c r="L695" s="448"/>
      <c r="M695" s="448"/>
      <c r="N695" s="448"/>
      <c r="O695" s="448"/>
      <c r="P695" s="448"/>
      <c r="Q695" s="448"/>
      <c r="R695" s="448"/>
      <c r="S695" s="448"/>
      <c r="T695" s="448"/>
      <c r="U695" s="448"/>
      <c r="V695" s="448"/>
      <c r="W695" s="448"/>
      <c r="X695" s="448"/>
      <c r="Y695" s="448"/>
      <c r="Z695" s="448"/>
      <c r="AA695" s="448"/>
      <c r="AB695" s="448"/>
      <c r="AC695" s="448"/>
      <c r="AD695" s="448"/>
    </row>
    <row r="696" ht="12.75" customHeight="1">
      <c r="A696" s="448"/>
      <c r="B696" s="448"/>
      <c r="C696" s="448"/>
      <c r="D696" s="448"/>
      <c r="E696" s="448"/>
      <c r="F696" s="448"/>
      <c r="G696" s="448"/>
      <c r="H696" s="448"/>
      <c r="I696" s="448"/>
      <c r="J696" s="448"/>
      <c r="K696" s="448"/>
      <c r="L696" s="448"/>
      <c r="M696" s="448"/>
      <c r="N696" s="448"/>
      <c r="O696" s="448"/>
      <c r="P696" s="448"/>
      <c r="Q696" s="448"/>
      <c r="R696" s="448"/>
      <c r="S696" s="448"/>
      <c r="T696" s="448"/>
      <c r="U696" s="448"/>
      <c r="V696" s="448"/>
      <c r="W696" s="448"/>
      <c r="X696" s="448"/>
      <c r="Y696" s="448"/>
      <c r="Z696" s="448"/>
      <c r="AA696" s="448"/>
      <c r="AB696" s="448"/>
      <c r="AC696" s="448"/>
      <c r="AD696" s="448"/>
    </row>
    <row r="697" ht="12.75" customHeight="1">
      <c r="A697" s="448"/>
      <c r="B697" s="448"/>
      <c r="C697" s="448"/>
      <c r="D697" s="448"/>
      <c r="E697" s="448"/>
      <c r="F697" s="448"/>
      <c r="G697" s="448"/>
      <c r="H697" s="448"/>
      <c r="I697" s="448"/>
      <c r="J697" s="448"/>
      <c r="K697" s="448"/>
      <c r="L697" s="448"/>
      <c r="M697" s="448"/>
      <c r="N697" s="448"/>
      <c r="O697" s="448"/>
      <c r="P697" s="448"/>
      <c r="Q697" s="448"/>
      <c r="R697" s="448"/>
      <c r="S697" s="448"/>
      <c r="T697" s="448"/>
      <c r="U697" s="448"/>
      <c r="V697" s="448"/>
      <c r="W697" s="448"/>
      <c r="X697" s="448"/>
      <c r="Y697" s="448"/>
      <c r="Z697" s="448"/>
      <c r="AA697" s="448"/>
      <c r="AB697" s="448"/>
      <c r="AC697" s="448"/>
      <c r="AD697" s="448"/>
    </row>
    <row r="698" ht="12.75" customHeight="1">
      <c r="A698" s="448"/>
      <c r="B698" s="448"/>
      <c r="C698" s="448"/>
      <c r="D698" s="448"/>
      <c r="E698" s="448"/>
      <c r="F698" s="448"/>
      <c r="G698" s="448"/>
      <c r="H698" s="448"/>
      <c r="I698" s="448"/>
      <c r="J698" s="448"/>
      <c r="K698" s="448"/>
      <c r="L698" s="448"/>
      <c r="M698" s="448"/>
      <c r="N698" s="448"/>
      <c r="O698" s="448"/>
      <c r="P698" s="448"/>
      <c r="Q698" s="448"/>
      <c r="R698" s="448"/>
      <c r="S698" s="448"/>
      <c r="T698" s="448"/>
      <c r="U698" s="448"/>
      <c r="V698" s="448"/>
      <c r="W698" s="448"/>
      <c r="X698" s="448"/>
      <c r="Y698" s="448"/>
      <c r="Z698" s="448"/>
      <c r="AA698" s="448"/>
      <c r="AB698" s="448"/>
      <c r="AC698" s="448"/>
      <c r="AD698" s="448"/>
    </row>
    <row r="699" ht="12.75" customHeight="1">
      <c r="A699" s="448"/>
      <c r="B699" s="448"/>
      <c r="C699" s="448"/>
      <c r="D699" s="448"/>
      <c r="E699" s="448"/>
      <c r="F699" s="448"/>
      <c r="G699" s="448"/>
      <c r="H699" s="448"/>
      <c r="I699" s="448"/>
      <c r="J699" s="448"/>
      <c r="K699" s="448"/>
      <c r="L699" s="448"/>
      <c r="M699" s="448"/>
      <c r="N699" s="448"/>
      <c r="O699" s="448"/>
      <c r="P699" s="448"/>
      <c r="Q699" s="448"/>
      <c r="R699" s="448"/>
      <c r="S699" s="448"/>
      <c r="T699" s="448"/>
      <c r="U699" s="448"/>
      <c r="V699" s="448"/>
      <c r="W699" s="448"/>
      <c r="X699" s="448"/>
      <c r="Y699" s="448"/>
      <c r="Z699" s="448"/>
      <c r="AA699" s="448"/>
      <c r="AB699" s="448"/>
      <c r="AC699" s="448"/>
      <c r="AD699" s="448"/>
    </row>
    <row r="700" ht="12.75" customHeight="1">
      <c r="A700" s="448"/>
      <c r="B700" s="448"/>
      <c r="C700" s="448"/>
      <c r="D700" s="448"/>
      <c r="E700" s="448"/>
      <c r="F700" s="448"/>
      <c r="G700" s="448"/>
      <c r="H700" s="448"/>
      <c r="I700" s="448"/>
      <c r="J700" s="448"/>
      <c r="K700" s="448"/>
      <c r="L700" s="448"/>
      <c r="M700" s="448"/>
      <c r="N700" s="448"/>
      <c r="O700" s="448"/>
      <c r="P700" s="448"/>
      <c r="Q700" s="448"/>
      <c r="R700" s="448"/>
      <c r="S700" s="448"/>
      <c r="T700" s="448"/>
      <c r="U700" s="448"/>
      <c r="V700" s="448"/>
      <c r="W700" s="448"/>
      <c r="X700" s="448"/>
      <c r="Y700" s="448"/>
      <c r="Z700" s="448"/>
      <c r="AA700" s="448"/>
      <c r="AB700" s="448"/>
      <c r="AC700" s="448"/>
      <c r="AD700" s="448"/>
    </row>
    <row r="701" ht="12.75" customHeight="1">
      <c r="A701" s="448"/>
      <c r="B701" s="448"/>
      <c r="C701" s="448"/>
      <c r="D701" s="448"/>
      <c r="E701" s="448"/>
      <c r="F701" s="448"/>
      <c r="G701" s="448"/>
      <c r="H701" s="448"/>
      <c r="I701" s="448"/>
      <c r="J701" s="448"/>
      <c r="K701" s="448"/>
      <c r="L701" s="448"/>
      <c r="M701" s="448"/>
      <c r="N701" s="448"/>
      <c r="O701" s="448"/>
      <c r="P701" s="448"/>
      <c r="Q701" s="448"/>
      <c r="R701" s="448"/>
      <c r="S701" s="448"/>
      <c r="T701" s="448"/>
      <c r="U701" s="448"/>
      <c r="V701" s="448"/>
      <c r="W701" s="448"/>
      <c r="X701" s="448"/>
      <c r="Y701" s="448"/>
      <c r="Z701" s="448"/>
      <c r="AA701" s="448"/>
      <c r="AB701" s="448"/>
      <c r="AC701" s="448"/>
      <c r="AD701" s="448"/>
    </row>
    <row r="702" ht="12.75" customHeight="1">
      <c r="A702" s="448"/>
      <c r="B702" s="448"/>
      <c r="C702" s="448"/>
      <c r="D702" s="448"/>
      <c r="E702" s="448"/>
      <c r="F702" s="448"/>
      <c r="G702" s="448"/>
      <c r="H702" s="448"/>
      <c r="I702" s="448"/>
      <c r="J702" s="448"/>
      <c r="K702" s="448"/>
      <c r="L702" s="448"/>
      <c r="M702" s="448"/>
      <c r="N702" s="448"/>
      <c r="O702" s="448"/>
      <c r="P702" s="448"/>
      <c r="Q702" s="448"/>
      <c r="R702" s="448"/>
      <c r="S702" s="448"/>
      <c r="T702" s="448"/>
      <c r="U702" s="448"/>
      <c r="V702" s="448"/>
      <c r="W702" s="448"/>
      <c r="X702" s="448"/>
      <c r="Y702" s="448"/>
      <c r="Z702" s="448"/>
      <c r="AA702" s="448"/>
      <c r="AB702" s="448"/>
      <c r="AC702" s="448"/>
      <c r="AD702" s="448"/>
    </row>
    <row r="703" ht="12.75" customHeight="1">
      <c r="A703" s="448"/>
      <c r="B703" s="448"/>
      <c r="C703" s="448"/>
      <c r="D703" s="448"/>
      <c r="E703" s="448"/>
      <c r="F703" s="448"/>
      <c r="G703" s="448"/>
      <c r="H703" s="448"/>
      <c r="I703" s="448"/>
      <c r="J703" s="448"/>
      <c r="K703" s="448"/>
      <c r="L703" s="448"/>
      <c r="M703" s="448"/>
      <c r="N703" s="448"/>
      <c r="O703" s="448"/>
      <c r="P703" s="448"/>
      <c r="Q703" s="448"/>
      <c r="R703" s="448"/>
      <c r="S703" s="448"/>
      <c r="T703" s="448"/>
      <c r="U703" s="448"/>
      <c r="V703" s="448"/>
      <c r="W703" s="448"/>
      <c r="X703" s="448"/>
      <c r="Y703" s="448"/>
      <c r="Z703" s="448"/>
      <c r="AA703" s="448"/>
      <c r="AB703" s="448"/>
      <c r="AC703" s="448"/>
      <c r="AD703" s="448"/>
    </row>
    <row r="704" ht="12.75" customHeight="1">
      <c r="A704" s="448"/>
      <c r="B704" s="448"/>
      <c r="C704" s="448"/>
      <c r="D704" s="448"/>
      <c r="E704" s="448"/>
      <c r="F704" s="448"/>
      <c r="G704" s="448"/>
      <c r="H704" s="448"/>
      <c r="I704" s="448"/>
      <c r="J704" s="448"/>
      <c r="K704" s="448"/>
      <c r="L704" s="448"/>
      <c r="M704" s="448"/>
      <c r="N704" s="448"/>
      <c r="O704" s="448"/>
      <c r="P704" s="448"/>
      <c r="Q704" s="448"/>
      <c r="R704" s="448"/>
      <c r="S704" s="448"/>
      <c r="T704" s="448"/>
      <c r="U704" s="448"/>
      <c r="V704" s="448"/>
      <c r="W704" s="448"/>
      <c r="X704" s="448"/>
      <c r="Y704" s="448"/>
      <c r="Z704" s="448"/>
      <c r="AA704" s="448"/>
      <c r="AB704" s="448"/>
      <c r="AC704" s="448"/>
      <c r="AD704" s="448"/>
    </row>
    <row r="705" ht="12.75" customHeight="1">
      <c r="A705" s="448"/>
      <c r="B705" s="448"/>
      <c r="C705" s="448"/>
      <c r="D705" s="448"/>
      <c r="E705" s="448"/>
      <c r="F705" s="448"/>
      <c r="G705" s="448"/>
      <c r="H705" s="448"/>
      <c r="I705" s="448"/>
      <c r="J705" s="448"/>
      <c r="K705" s="448"/>
      <c r="L705" s="448"/>
      <c r="M705" s="448"/>
      <c r="N705" s="448"/>
      <c r="O705" s="448"/>
      <c r="P705" s="448"/>
      <c r="Q705" s="448"/>
      <c r="R705" s="448"/>
      <c r="S705" s="448"/>
      <c r="T705" s="448"/>
      <c r="U705" s="448"/>
      <c r="V705" s="448"/>
      <c r="W705" s="448"/>
      <c r="X705" s="448"/>
      <c r="Y705" s="448"/>
      <c r="Z705" s="448"/>
      <c r="AA705" s="448"/>
      <c r="AB705" s="448"/>
      <c r="AC705" s="448"/>
      <c r="AD705" s="448"/>
    </row>
    <row r="706" ht="12.75" customHeight="1">
      <c r="A706" s="448"/>
      <c r="B706" s="448"/>
      <c r="C706" s="448"/>
      <c r="D706" s="448"/>
      <c r="E706" s="448"/>
      <c r="F706" s="448"/>
      <c r="G706" s="448"/>
      <c r="H706" s="448"/>
      <c r="I706" s="448"/>
      <c r="J706" s="448"/>
      <c r="K706" s="448"/>
      <c r="L706" s="448"/>
      <c r="M706" s="448"/>
      <c r="N706" s="448"/>
      <c r="O706" s="448"/>
      <c r="P706" s="448"/>
      <c r="Q706" s="448"/>
      <c r="R706" s="448"/>
      <c r="S706" s="448"/>
      <c r="T706" s="448"/>
      <c r="U706" s="448"/>
      <c r="V706" s="448"/>
      <c r="W706" s="448"/>
      <c r="X706" s="448"/>
      <c r="Y706" s="448"/>
      <c r="Z706" s="448"/>
      <c r="AA706" s="448"/>
      <c r="AB706" s="448"/>
      <c r="AC706" s="448"/>
      <c r="AD706" s="448"/>
    </row>
    <row r="707" ht="12.75" customHeight="1">
      <c r="A707" s="448"/>
      <c r="B707" s="448"/>
      <c r="C707" s="448"/>
      <c r="D707" s="448"/>
      <c r="E707" s="448"/>
      <c r="F707" s="448"/>
      <c r="G707" s="448"/>
      <c r="H707" s="448"/>
      <c r="I707" s="448"/>
      <c r="J707" s="448"/>
      <c r="K707" s="448"/>
      <c r="L707" s="448"/>
      <c r="M707" s="448"/>
      <c r="N707" s="448"/>
      <c r="O707" s="448"/>
      <c r="P707" s="448"/>
      <c r="Q707" s="448"/>
      <c r="R707" s="448"/>
      <c r="S707" s="448"/>
      <c r="T707" s="448"/>
      <c r="U707" s="448"/>
      <c r="V707" s="448"/>
      <c r="W707" s="448"/>
      <c r="X707" s="448"/>
      <c r="Y707" s="448"/>
      <c r="Z707" s="448"/>
      <c r="AA707" s="448"/>
      <c r="AB707" s="448"/>
      <c r="AC707" s="448"/>
      <c r="AD707" s="448"/>
    </row>
    <row r="708" ht="12.75" customHeight="1">
      <c r="A708" s="448"/>
      <c r="B708" s="448"/>
      <c r="C708" s="448"/>
      <c r="D708" s="448"/>
      <c r="E708" s="448"/>
      <c r="F708" s="448"/>
      <c r="G708" s="448"/>
      <c r="H708" s="448"/>
      <c r="I708" s="448"/>
      <c r="J708" s="448"/>
      <c r="K708" s="448"/>
      <c r="L708" s="448"/>
      <c r="M708" s="448"/>
      <c r="N708" s="448"/>
      <c r="O708" s="448"/>
      <c r="P708" s="448"/>
      <c r="Q708" s="448"/>
      <c r="R708" s="448"/>
      <c r="S708" s="448"/>
      <c r="T708" s="448"/>
      <c r="U708" s="448"/>
      <c r="V708" s="448"/>
      <c r="W708" s="448"/>
      <c r="X708" s="448"/>
      <c r="Y708" s="448"/>
      <c r="Z708" s="448"/>
      <c r="AA708" s="448"/>
      <c r="AB708" s="448"/>
      <c r="AC708" s="448"/>
      <c r="AD708" s="448"/>
    </row>
    <row r="709" ht="12.75" customHeight="1">
      <c r="A709" s="448"/>
      <c r="B709" s="448"/>
      <c r="C709" s="448"/>
      <c r="D709" s="448"/>
      <c r="E709" s="448"/>
      <c r="F709" s="448"/>
      <c r="G709" s="448"/>
      <c r="H709" s="448"/>
      <c r="I709" s="448"/>
      <c r="J709" s="448"/>
      <c r="K709" s="448"/>
      <c r="L709" s="448"/>
      <c r="M709" s="448"/>
      <c r="N709" s="448"/>
      <c r="O709" s="448"/>
      <c r="P709" s="448"/>
      <c r="Q709" s="448"/>
      <c r="R709" s="448"/>
      <c r="S709" s="448"/>
      <c r="T709" s="448"/>
      <c r="U709" s="448"/>
      <c r="V709" s="448"/>
      <c r="W709" s="448"/>
      <c r="X709" s="448"/>
      <c r="Y709" s="448"/>
      <c r="Z709" s="448"/>
      <c r="AA709" s="448"/>
      <c r="AB709" s="448"/>
      <c r="AC709" s="448"/>
      <c r="AD709" s="448"/>
    </row>
    <row r="710" ht="12.75" customHeight="1">
      <c r="A710" s="448"/>
      <c r="B710" s="448"/>
      <c r="C710" s="448"/>
      <c r="D710" s="448"/>
      <c r="E710" s="448"/>
      <c r="F710" s="448"/>
      <c r="G710" s="448"/>
      <c r="H710" s="448"/>
      <c r="I710" s="448"/>
      <c r="J710" s="448"/>
      <c r="K710" s="448"/>
      <c r="L710" s="448"/>
      <c r="M710" s="448"/>
      <c r="N710" s="448"/>
      <c r="O710" s="448"/>
      <c r="P710" s="448"/>
      <c r="Q710" s="448"/>
      <c r="R710" s="448"/>
      <c r="S710" s="448"/>
      <c r="T710" s="448"/>
      <c r="U710" s="448"/>
      <c r="V710" s="448"/>
      <c r="W710" s="448"/>
      <c r="X710" s="448"/>
      <c r="Y710" s="448"/>
      <c r="Z710" s="448"/>
      <c r="AA710" s="448"/>
      <c r="AB710" s="448"/>
      <c r="AC710" s="448"/>
      <c r="AD710" s="448"/>
    </row>
    <row r="711" ht="12.75" customHeight="1">
      <c r="A711" s="448"/>
      <c r="B711" s="448"/>
      <c r="C711" s="448"/>
      <c r="D711" s="448"/>
      <c r="E711" s="448"/>
      <c r="F711" s="448"/>
      <c r="G711" s="448"/>
      <c r="H711" s="448"/>
      <c r="I711" s="448"/>
      <c r="J711" s="448"/>
      <c r="K711" s="448"/>
      <c r="L711" s="448"/>
      <c r="M711" s="448"/>
      <c r="N711" s="448"/>
      <c r="O711" s="448"/>
      <c r="P711" s="448"/>
      <c r="Q711" s="448"/>
      <c r="R711" s="448"/>
      <c r="S711" s="448"/>
      <c r="T711" s="448"/>
      <c r="U711" s="448"/>
      <c r="V711" s="448"/>
      <c r="W711" s="448"/>
      <c r="X711" s="448"/>
      <c r="Y711" s="448"/>
      <c r="Z711" s="448"/>
      <c r="AA711" s="448"/>
      <c r="AB711" s="448"/>
      <c r="AC711" s="448"/>
      <c r="AD711" s="448"/>
    </row>
    <row r="712" ht="12.75" customHeight="1">
      <c r="A712" s="448"/>
      <c r="B712" s="448"/>
      <c r="C712" s="448"/>
      <c r="D712" s="448"/>
      <c r="E712" s="448"/>
      <c r="F712" s="448"/>
      <c r="G712" s="448"/>
      <c r="H712" s="448"/>
      <c r="I712" s="448"/>
      <c r="J712" s="448"/>
      <c r="K712" s="448"/>
      <c r="L712" s="448"/>
      <c r="M712" s="448"/>
      <c r="N712" s="448"/>
      <c r="O712" s="448"/>
      <c r="P712" s="448"/>
      <c r="Q712" s="448"/>
      <c r="R712" s="448"/>
      <c r="S712" s="448"/>
      <c r="T712" s="448"/>
      <c r="U712" s="448"/>
      <c r="V712" s="448"/>
      <c r="W712" s="448"/>
      <c r="X712" s="448"/>
      <c r="Y712" s="448"/>
      <c r="Z712" s="448"/>
      <c r="AA712" s="448"/>
      <c r="AB712" s="448"/>
      <c r="AC712" s="448"/>
      <c r="AD712" s="448"/>
    </row>
    <row r="713" ht="12.75" customHeight="1">
      <c r="A713" s="448"/>
      <c r="B713" s="448"/>
      <c r="C713" s="448"/>
      <c r="D713" s="448"/>
      <c r="E713" s="448"/>
      <c r="F713" s="448"/>
      <c r="G713" s="448"/>
      <c r="H713" s="448"/>
      <c r="I713" s="448"/>
      <c r="J713" s="448"/>
      <c r="K713" s="448"/>
      <c r="L713" s="448"/>
      <c r="M713" s="448"/>
      <c r="N713" s="448"/>
      <c r="O713" s="448"/>
      <c r="P713" s="448"/>
      <c r="Q713" s="448"/>
      <c r="R713" s="448"/>
      <c r="S713" s="448"/>
      <c r="T713" s="448"/>
      <c r="U713" s="448"/>
      <c r="V713" s="448"/>
      <c r="W713" s="448"/>
      <c r="X713" s="448"/>
      <c r="Y713" s="448"/>
      <c r="Z713" s="448"/>
      <c r="AA713" s="448"/>
      <c r="AB713" s="448"/>
      <c r="AC713" s="448"/>
      <c r="AD713" s="448"/>
    </row>
    <row r="714" ht="12.75" customHeight="1">
      <c r="A714" s="448"/>
      <c r="B714" s="448"/>
      <c r="C714" s="448"/>
      <c r="D714" s="448"/>
      <c r="E714" s="448"/>
      <c r="F714" s="448"/>
      <c r="G714" s="448"/>
      <c r="H714" s="448"/>
      <c r="I714" s="448"/>
      <c r="J714" s="448"/>
      <c r="K714" s="448"/>
      <c r="L714" s="448"/>
      <c r="M714" s="448"/>
      <c r="N714" s="448"/>
      <c r="O714" s="448"/>
      <c r="P714" s="448"/>
      <c r="Q714" s="448"/>
      <c r="R714" s="448"/>
      <c r="S714" s="448"/>
      <c r="T714" s="448"/>
      <c r="U714" s="448"/>
      <c r="V714" s="448"/>
      <c r="W714" s="448"/>
      <c r="X714" s="448"/>
      <c r="Y714" s="448"/>
      <c r="Z714" s="448"/>
      <c r="AA714" s="448"/>
      <c r="AB714" s="448"/>
      <c r="AC714" s="448"/>
      <c r="AD714" s="448"/>
    </row>
    <row r="715" ht="12.75" customHeight="1">
      <c r="A715" s="448"/>
      <c r="B715" s="448"/>
      <c r="C715" s="448"/>
      <c r="D715" s="448"/>
      <c r="E715" s="448"/>
      <c r="F715" s="448"/>
      <c r="G715" s="448"/>
      <c r="H715" s="448"/>
      <c r="I715" s="448"/>
      <c r="J715" s="448"/>
      <c r="K715" s="448"/>
      <c r="L715" s="448"/>
      <c r="M715" s="448"/>
      <c r="N715" s="448"/>
      <c r="O715" s="448"/>
      <c r="P715" s="448"/>
      <c r="Q715" s="448"/>
      <c r="R715" s="448"/>
      <c r="S715" s="448"/>
      <c r="T715" s="448"/>
      <c r="U715" s="448"/>
      <c r="V715" s="448"/>
      <c r="W715" s="448"/>
      <c r="X715" s="448"/>
      <c r="Y715" s="448"/>
      <c r="Z715" s="448"/>
      <c r="AA715" s="448"/>
      <c r="AB715" s="448"/>
      <c r="AC715" s="448"/>
      <c r="AD715" s="448"/>
    </row>
    <row r="716" ht="12.75" customHeight="1">
      <c r="A716" s="448"/>
      <c r="B716" s="448"/>
      <c r="C716" s="448"/>
      <c r="D716" s="448"/>
      <c r="E716" s="448"/>
      <c r="F716" s="448"/>
      <c r="G716" s="448"/>
      <c r="H716" s="448"/>
      <c r="I716" s="448"/>
      <c r="J716" s="448"/>
      <c r="K716" s="448"/>
      <c r="L716" s="448"/>
      <c r="M716" s="448"/>
      <c r="N716" s="448"/>
      <c r="O716" s="448"/>
      <c r="P716" s="448"/>
      <c r="Q716" s="448"/>
      <c r="R716" s="448"/>
      <c r="S716" s="448"/>
      <c r="T716" s="448"/>
      <c r="U716" s="448"/>
      <c r="V716" s="448"/>
      <c r="W716" s="448"/>
      <c r="X716" s="448"/>
      <c r="Y716" s="448"/>
      <c r="Z716" s="448"/>
      <c r="AA716" s="448"/>
      <c r="AB716" s="448"/>
      <c r="AC716" s="448"/>
      <c r="AD716" s="448"/>
    </row>
    <row r="717" ht="12.75" customHeight="1">
      <c r="A717" s="448"/>
      <c r="B717" s="448"/>
      <c r="C717" s="448"/>
      <c r="D717" s="448"/>
      <c r="E717" s="448"/>
      <c r="F717" s="448"/>
      <c r="G717" s="448"/>
      <c r="H717" s="448"/>
      <c r="I717" s="448"/>
      <c r="J717" s="448"/>
      <c r="K717" s="448"/>
      <c r="L717" s="448"/>
      <c r="M717" s="448"/>
      <c r="N717" s="448"/>
      <c r="O717" s="448"/>
      <c r="P717" s="448"/>
      <c r="Q717" s="448"/>
      <c r="R717" s="448"/>
      <c r="S717" s="448"/>
      <c r="T717" s="448"/>
      <c r="U717" s="448"/>
      <c r="V717" s="448"/>
      <c r="W717" s="448"/>
      <c r="X717" s="448"/>
      <c r="Y717" s="448"/>
      <c r="Z717" s="448"/>
      <c r="AA717" s="448"/>
      <c r="AB717" s="448"/>
      <c r="AC717" s="448"/>
      <c r="AD717" s="448"/>
    </row>
    <row r="718" ht="12.75" customHeight="1">
      <c r="A718" s="448"/>
      <c r="B718" s="448"/>
      <c r="C718" s="448"/>
      <c r="D718" s="448"/>
      <c r="E718" s="448"/>
      <c r="F718" s="448"/>
      <c r="G718" s="448"/>
      <c r="H718" s="448"/>
      <c r="I718" s="448"/>
      <c r="J718" s="448"/>
      <c r="K718" s="448"/>
      <c r="L718" s="448"/>
      <c r="M718" s="448"/>
      <c r="N718" s="448"/>
      <c r="O718" s="448"/>
      <c r="P718" s="448"/>
      <c r="Q718" s="448"/>
      <c r="R718" s="448"/>
      <c r="S718" s="448"/>
      <c r="T718" s="448"/>
      <c r="U718" s="448"/>
      <c r="V718" s="448"/>
      <c r="W718" s="448"/>
      <c r="X718" s="448"/>
      <c r="Y718" s="448"/>
      <c r="Z718" s="448"/>
      <c r="AA718" s="448"/>
      <c r="AB718" s="448"/>
      <c r="AC718" s="448"/>
      <c r="AD718" s="448"/>
    </row>
    <row r="719" ht="12.75" customHeight="1">
      <c r="A719" s="448"/>
      <c r="B719" s="448"/>
      <c r="C719" s="448"/>
      <c r="D719" s="448"/>
      <c r="E719" s="448"/>
      <c r="F719" s="448"/>
      <c r="G719" s="448"/>
      <c r="H719" s="448"/>
      <c r="I719" s="448"/>
      <c r="J719" s="448"/>
      <c r="K719" s="448"/>
      <c r="L719" s="448"/>
      <c r="M719" s="448"/>
      <c r="N719" s="448"/>
      <c r="O719" s="448"/>
      <c r="P719" s="448"/>
      <c r="Q719" s="448"/>
      <c r="R719" s="448"/>
      <c r="S719" s="448"/>
      <c r="T719" s="448"/>
      <c r="U719" s="448"/>
      <c r="V719" s="448"/>
      <c r="W719" s="448"/>
      <c r="X719" s="448"/>
      <c r="Y719" s="448"/>
      <c r="Z719" s="448"/>
      <c r="AA719" s="448"/>
      <c r="AB719" s="448"/>
      <c r="AC719" s="448"/>
      <c r="AD719" s="448"/>
    </row>
    <row r="720" ht="12.75" customHeight="1">
      <c r="A720" s="448"/>
      <c r="B720" s="448"/>
      <c r="C720" s="448"/>
      <c r="D720" s="448"/>
      <c r="E720" s="448"/>
      <c r="F720" s="448"/>
      <c r="G720" s="448"/>
      <c r="H720" s="448"/>
      <c r="I720" s="448"/>
      <c r="J720" s="448"/>
      <c r="K720" s="448"/>
      <c r="L720" s="448"/>
      <c r="M720" s="448"/>
      <c r="N720" s="448"/>
      <c r="O720" s="448"/>
      <c r="P720" s="448"/>
      <c r="Q720" s="448"/>
      <c r="R720" s="448"/>
      <c r="S720" s="448"/>
      <c r="T720" s="448"/>
      <c r="U720" s="448"/>
      <c r="V720" s="448"/>
      <c r="W720" s="448"/>
      <c r="X720" s="448"/>
      <c r="Y720" s="448"/>
      <c r="Z720" s="448"/>
      <c r="AA720" s="448"/>
      <c r="AB720" s="448"/>
      <c r="AC720" s="448"/>
      <c r="AD720" s="448"/>
    </row>
    <row r="721" ht="12.75" customHeight="1">
      <c r="A721" s="448"/>
      <c r="B721" s="448"/>
      <c r="C721" s="448"/>
      <c r="D721" s="448"/>
      <c r="E721" s="448"/>
      <c r="F721" s="448"/>
      <c r="G721" s="448"/>
      <c r="H721" s="448"/>
      <c r="I721" s="448"/>
      <c r="J721" s="448"/>
      <c r="K721" s="448"/>
      <c r="L721" s="448"/>
      <c r="M721" s="448"/>
      <c r="N721" s="448"/>
      <c r="O721" s="448"/>
      <c r="P721" s="448"/>
      <c r="Q721" s="448"/>
      <c r="R721" s="448"/>
      <c r="S721" s="448"/>
      <c r="T721" s="448"/>
      <c r="U721" s="448"/>
      <c r="V721" s="448"/>
      <c r="W721" s="448"/>
      <c r="X721" s="448"/>
      <c r="Y721" s="448"/>
      <c r="Z721" s="448"/>
      <c r="AA721" s="448"/>
      <c r="AB721" s="448"/>
      <c r="AC721" s="448"/>
      <c r="AD721" s="448"/>
    </row>
    <row r="722" ht="12.75" customHeight="1">
      <c r="A722" s="448"/>
      <c r="B722" s="448"/>
      <c r="C722" s="448"/>
      <c r="D722" s="448"/>
      <c r="E722" s="448"/>
      <c r="F722" s="448"/>
      <c r="G722" s="448"/>
      <c r="H722" s="448"/>
      <c r="I722" s="448"/>
      <c r="J722" s="448"/>
      <c r="K722" s="448"/>
      <c r="L722" s="448"/>
      <c r="M722" s="448"/>
      <c r="N722" s="448"/>
      <c r="O722" s="448"/>
      <c r="P722" s="448"/>
      <c r="Q722" s="448"/>
      <c r="R722" s="448"/>
      <c r="S722" s="448"/>
      <c r="T722" s="448"/>
      <c r="U722" s="448"/>
      <c r="V722" s="448"/>
      <c r="W722" s="448"/>
      <c r="X722" s="448"/>
      <c r="Y722" s="448"/>
      <c r="Z722" s="448"/>
      <c r="AA722" s="448"/>
      <c r="AB722" s="448"/>
      <c r="AC722" s="448"/>
      <c r="AD722" s="448"/>
    </row>
    <row r="723" ht="12.75" customHeight="1">
      <c r="A723" s="448"/>
      <c r="B723" s="448"/>
      <c r="C723" s="448"/>
      <c r="D723" s="448"/>
      <c r="E723" s="448"/>
      <c r="F723" s="448"/>
      <c r="G723" s="448"/>
      <c r="H723" s="448"/>
      <c r="I723" s="448"/>
      <c r="J723" s="448"/>
      <c r="K723" s="448"/>
      <c r="L723" s="448"/>
      <c r="M723" s="448"/>
      <c r="N723" s="448"/>
      <c r="O723" s="448"/>
      <c r="P723" s="448"/>
      <c r="Q723" s="448"/>
      <c r="R723" s="448"/>
      <c r="S723" s="448"/>
      <c r="T723" s="448"/>
      <c r="U723" s="448"/>
      <c r="V723" s="448"/>
      <c r="W723" s="448"/>
      <c r="X723" s="448"/>
      <c r="Y723" s="448"/>
      <c r="Z723" s="448"/>
      <c r="AA723" s="448"/>
      <c r="AB723" s="448"/>
      <c r="AC723" s="448"/>
      <c r="AD723" s="448"/>
    </row>
    <row r="724" ht="12.75" customHeight="1">
      <c r="A724" s="448"/>
      <c r="B724" s="448"/>
      <c r="C724" s="448"/>
      <c r="D724" s="448"/>
      <c r="E724" s="448"/>
      <c r="F724" s="448"/>
      <c r="G724" s="448"/>
      <c r="H724" s="448"/>
      <c r="I724" s="448"/>
      <c r="J724" s="448"/>
      <c r="K724" s="448"/>
      <c r="L724" s="448"/>
      <c r="M724" s="448"/>
      <c r="N724" s="448"/>
      <c r="O724" s="448"/>
      <c r="P724" s="448"/>
      <c r="Q724" s="448"/>
      <c r="R724" s="448"/>
      <c r="S724" s="448"/>
      <c r="T724" s="448"/>
      <c r="U724" s="448"/>
      <c r="V724" s="448"/>
      <c r="W724" s="448"/>
      <c r="X724" s="448"/>
      <c r="Y724" s="448"/>
      <c r="Z724" s="448"/>
      <c r="AA724" s="448"/>
      <c r="AB724" s="448"/>
      <c r="AC724" s="448"/>
      <c r="AD724" s="448"/>
    </row>
    <row r="725" ht="12.75" customHeight="1">
      <c r="A725" s="448"/>
      <c r="B725" s="448"/>
      <c r="C725" s="448"/>
      <c r="D725" s="448"/>
      <c r="E725" s="448"/>
      <c r="F725" s="448"/>
      <c r="G725" s="448"/>
      <c r="H725" s="448"/>
      <c r="I725" s="448"/>
      <c r="J725" s="448"/>
      <c r="K725" s="448"/>
      <c r="L725" s="448"/>
      <c r="M725" s="448"/>
      <c r="N725" s="448"/>
      <c r="O725" s="448"/>
      <c r="P725" s="448"/>
      <c r="Q725" s="448"/>
      <c r="R725" s="448"/>
      <c r="S725" s="448"/>
      <c r="T725" s="448"/>
      <c r="U725" s="448"/>
      <c r="V725" s="448"/>
      <c r="W725" s="448"/>
      <c r="X725" s="448"/>
      <c r="Y725" s="448"/>
      <c r="Z725" s="448"/>
      <c r="AA725" s="448"/>
      <c r="AB725" s="448"/>
      <c r="AC725" s="448"/>
      <c r="AD725" s="448"/>
    </row>
    <row r="726" ht="12.75" customHeight="1">
      <c r="A726" s="448"/>
      <c r="B726" s="448"/>
      <c r="C726" s="448"/>
      <c r="D726" s="448"/>
      <c r="E726" s="448"/>
      <c r="F726" s="448"/>
      <c r="G726" s="448"/>
      <c r="H726" s="448"/>
      <c r="I726" s="448"/>
      <c r="J726" s="448"/>
      <c r="K726" s="448"/>
      <c r="L726" s="448"/>
      <c r="M726" s="448"/>
      <c r="N726" s="448"/>
      <c r="O726" s="448"/>
      <c r="P726" s="448"/>
      <c r="Q726" s="448"/>
      <c r="R726" s="448"/>
      <c r="S726" s="448"/>
      <c r="T726" s="448"/>
      <c r="U726" s="448"/>
      <c r="V726" s="448"/>
      <c r="W726" s="448"/>
      <c r="X726" s="448"/>
      <c r="Y726" s="448"/>
      <c r="Z726" s="448"/>
      <c r="AA726" s="448"/>
      <c r="AB726" s="448"/>
      <c r="AC726" s="448"/>
      <c r="AD726" s="448"/>
    </row>
    <row r="727" ht="12.75" customHeight="1">
      <c r="A727" s="448"/>
      <c r="B727" s="448"/>
      <c r="C727" s="448"/>
      <c r="D727" s="448"/>
      <c r="E727" s="448"/>
      <c r="F727" s="448"/>
      <c r="G727" s="448"/>
      <c r="H727" s="448"/>
      <c r="I727" s="448"/>
      <c r="J727" s="448"/>
      <c r="K727" s="448"/>
      <c r="L727" s="448"/>
      <c r="M727" s="448"/>
      <c r="N727" s="448"/>
      <c r="O727" s="448"/>
      <c r="P727" s="448"/>
      <c r="Q727" s="448"/>
      <c r="R727" s="448"/>
      <c r="S727" s="448"/>
      <c r="T727" s="448"/>
      <c r="U727" s="448"/>
      <c r="V727" s="448"/>
      <c r="W727" s="448"/>
      <c r="X727" s="448"/>
      <c r="Y727" s="448"/>
      <c r="Z727" s="448"/>
      <c r="AA727" s="448"/>
      <c r="AB727" s="448"/>
      <c r="AC727" s="448"/>
      <c r="AD727" s="448"/>
    </row>
    <row r="728" ht="12.75" customHeight="1">
      <c r="A728" s="448"/>
      <c r="B728" s="448"/>
      <c r="C728" s="448"/>
      <c r="D728" s="448"/>
      <c r="E728" s="448"/>
      <c r="F728" s="448"/>
      <c r="G728" s="448"/>
      <c r="H728" s="448"/>
      <c r="I728" s="448"/>
      <c r="J728" s="448"/>
      <c r="K728" s="448"/>
      <c r="L728" s="448"/>
      <c r="M728" s="448"/>
      <c r="N728" s="448"/>
      <c r="O728" s="448"/>
      <c r="P728" s="448"/>
      <c r="Q728" s="448"/>
      <c r="R728" s="448"/>
      <c r="S728" s="448"/>
      <c r="T728" s="448"/>
      <c r="U728" s="448"/>
      <c r="V728" s="448"/>
      <c r="W728" s="448"/>
      <c r="X728" s="448"/>
      <c r="Y728" s="448"/>
      <c r="Z728" s="448"/>
      <c r="AA728" s="448"/>
      <c r="AB728" s="448"/>
      <c r="AC728" s="448"/>
      <c r="AD728" s="448"/>
    </row>
    <row r="729" ht="12.75" customHeight="1">
      <c r="A729" s="448"/>
      <c r="B729" s="448"/>
      <c r="C729" s="448"/>
      <c r="D729" s="448"/>
      <c r="E729" s="448"/>
      <c r="F729" s="448"/>
      <c r="G729" s="448"/>
      <c r="H729" s="448"/>
      <c r="I729" s="448"/>
      <c r="J729" s="448"/>
      <c r="K729" s="448"/>
      <c r="L729" s="448"/>
      <c r="M729" s="448"/>
      <c r="N729" s="448"/>
      <c r="O729" s="448"/>
      <c r="P729" s="448"/>
      <c r="Q729" s="448"/>
      <c r="R729" s="448"/>
      <c r="S729" s="448"/>
      <c r="T729" s="448"/>
      <c r="U729" s="448"/>
      <c r="V729" s="448"/>
      <c r="W729" s="448"/>
      <c r="X729" s="448"/>
      <c r="Y729" s="448"/>
      <c r="Z729" s="448"/>
      <c r="AA729" s="448"/>
      <c r="AB729" s="448"/>
      <c r="AC729" s="448"/>
      <c r="AD729" s="448"/>
    </row>
    <row r="730" ht="12.75" customHeight="1">
      <c r="A730" s="448"/>
      <c r="B730" s="448"/>
      <c r="C730" s="448"/>
      <c r="D730" s="448"/>
      <c r="E730" s="448"/>
      <c r="F730" s="448"/>
      <c r="G730" s="448"/>
      <c r="H730" s="448"/>
      <c r="I730" s="448"/>
      <c r="J730" s="448"/>
      <c r="K730" s="448"/>
      <c r="L730" s="448"/>
      <c r="M730" s="448"/>
      <c r="N730" s="448"/>
      <c r="O730" s="448"/>
      <c r="P730" s="448"/>
      <c r="Q730" s="448"/>
      <c r="R730" s="448"/>
      <c r="S730" s="448"/>
      <c r="T730" s="448"/>
      <c r="U730" s="448"/>
      <c r="V730" s="448"/>
      <c r="W730" s="448"/>
      <c r="X730" s="448"/>
      <c r="Y730" s="448"/>
      <c r="Z730" s="448"/>
      <c r="AA730" s="448"/>
      <c r="AB730" s="448"/>
      <c r="AC730" s="448"/>
      <c r="AD730" s="448"/>
    </row>
    <row r="731" ht="12.75" customHeight="1">
      <c r="A731" s="448"/>
      <c r="B731" s="448"/>
      <c r="C731" s="448"/>
      <c r="D731" s="448"/>
      <c r="E731" s="448"/>
      <c r="F731" s="448"/>
      <c r="G731" s="448"/>
      <c r="H731" s="448"/>
      <c r="I731" s="448"/>
      <c r="J731" s="448"/>
      <c r="K731" s="448"/>
      <c r="L731" s="448"/>
      <c r="M731" s="448"/>
      <c r="N731" s="448"/>
      <c r="O731" s="448"/>
      <c r="P731" s="448"/>
      <c r="Q731" s="448"/>
      <c r="R731" s="448"/>
      <c r="S731" s="448"/>
      <c r="T731" s="448"/>
      <c r="U731" s="448"/>
      <c r="V731" s="448"/>
      <c r="W731" s="448"/>
      <c r="X731" s="448"/>
      <c r="Y731" s="448"/>
      <c r="Z731" s="448"/>
      <c r="AA731" s="448"/>
      <c r="AB731" s="448"/>
      <c r="AC731" s="448"/>
      <c r="AD731" s="448"/>
    </row>
    <row r="732" ht="12.75" customHeight="1">
      <c r="A732" s="448"/>
      <c r="B732" s="448"/>
      <c r="C732" s="448"/>
      <c r="D732" s="448"/>
      <c r="E732" s="448"/>
      <c r="F732" s="448"/>
      <c r="G732" s="448"/>
      <c r="H732" s="448"/>
      <c r="I732" s="448"/>
      <c r="J732" s="448"/>
      <c r="K732" s="448"/>
      <c r="L732" s="448"/>
      <c r="M732" s="448"/>
      <c r="N732" s="448"/>
      <c r="O732" s="448"/>
      <c r="P732" s="448"/>
      <c r="Q732" s="448"/>
      <c r="R732" s="448"/>
      <c r="S732" s="448"/>
      <c r="T732" s="448"/>
      <c r="U732" s="448"/>
      <c r="V732" s="448"/>
      <c r="W732" s="448"/>
      <c r="X732" s="448"/>
      <c r="Y732" s="448"/>
      <c r="Z732" s="448"/>
      <c r="AA732" s="448"/>
      <c r="AB732" s="448"/>
      <c r="AC732" s="448"/>
      <c r="AD732" s="448"/>
    </row>
    <row r="733" ht="12.75" customHeight="1">
      <c r="A733" s="448"/>
      <c r="B733" s="448"/>
      <c r="C733" s="448"/>
      <c r="D733" s="448"/>
      <c r="E733" s="448"/>
      <c r="F733" s="448"/>
      <c r="G733" s="448"/>
      <c r="H733" s="448"/>
      <c r="I733" s="448"/>
      <c r="J733" s="448"/>
      <c r="K733" s="448"/>
      <c r="L733" s="448"/>
      <c r="M733" s="448"/>
      <c r="N733" s="448"/>
      <c r="O733" s="448"/>
      <c r="P733" s="448"/>
      <c r="Q733" s="448"/>
      <c r="R733" s="448"/>
      <c r="S733" s="448"/>
      <c r="T733" s="448"/>
      <c r="U733" s="448"/>
      <c r="V733" s="448"/>
      <c r="W733" s="448"/>
      <c r="X733" s="448"/>
      <c r="Y733" s="448"/>
      <c r="Z733" s="448"/>
      <c r="AA733" s="448"/>
      <c r="AB733" s="448"/>
      <c r="AC733" s="448"/>
      <c r="AD733" s="448"/>
    </row>
    <row r="734" ht="12.75" customHeight="1">
      <c r="A734" s="448"/>
      <c r="B734" s="448"/>
      <c r="C734" s="448"/>
      <c r="D734" s="448"/>
      <c r="E734" s="448"/>
      <c r="F734" s="448"/>
      <c r="G734" s="448"/>
      <c r="H734" s="448"/>
      <c r="I734" s="448"/>
      <c r="J734" s="448"/>
      <c r="K734" s="448"/>
      <c r="L734" s="448"/>
      <c r="M734" s="448"/>
      <c r="N734" s="448"/>
      <c r="O734" s="448"/>
      <c r="P734" s="448"/>
      <c r="Q734" s="448"/>
      <c r="R734" s="448"/>
      <c r="S734" s="448"/>
      <c r="T734" s="448"/>
      <c r="U734" s="448"/>
      <c r="V734" s="448"/>
      <c r="W734" s="448"/>
      <c r="X734" s="448"/>
      <c r="Y734" s="448"/>
      <c r="Z734" s="448"/>
      <c r="AA734" s="448"/>
      <c r="AB734" s="448"/>
      <c r="AC734" s="448"/>
      <c r="AD734" s="448"/>
    </row>
    <row r="735" ht="12.75" customHeight="1">
      <c r="A735" s="448"/>
      <c r="B735" s="448"/>
      <c r="C735" s="448"/>
      <c r="D735" s="448"/>
      <c r="E735" s="448"/>
      <c r="F735" s="448"/>
      <c r="G735" s="448"/>
      <c r="H735" s="448"/>
      <c r="I735" s="448"/>
      <c r="J735" s="448"/>
      <c r="K735" s="448"/>
      <c r="L735" s="448"/>
      <c r="M735" s="448"/>
      <c r="N735" s="448"/>
      <c r="O735" s="448"/>
      <c r="P735" s="448"/>
      <c r="Q735" s="448"/>
      <c r="R735" s="448"/>
      <c r="S735" s="448"/>
      <c r="T735" s="448"/>
      <c r="U735" s="448"/>
      <c r="V735" s="448"/>
      <c r="W735" s="448"/>
      <c r="X735" s="448"/>
      <c r="Y735" s="448"/>
      <c r="Z735" s="448"/>
      <c r="AA735" s="448"/>
      <c r="AB735" s="448"/>
      <c r="AC735" s="448"/>
      <c r="AD735" s="448"/>
    </row>
    <row r="736" ht="12.75" customHeight="1">
      <c r="A736" s="448"/>
      <c r="B736" s="448"/>
      <c r="C736" s="448"/>
      <c r="D736" s="448"/>
      <c r="E736" s="448"/>
      <c r="F736" s="448"/>
      <c r="G736" s="448"/>
      <c r="H736" s="448"/>
      <c r="I736" s="448"/>
      <c r="J736" s="448"/>
      <c r="K736" s="448"/>
      <c r="L736" s="448"/>
      <c r="M736" s="448"/>
      <c r="N736" s="448"/>
      <c r="O736" s="448"/>
      <c r="P736" s="448"/>
      <c r="Q736" s="448"/>
      <c r="R736" s="448"/>
      <c r="S736" s="448"/>
      <c r="T736" s="448"/>
      <c r="U736" s="448"/>
      <c r="V736" s="448"/>
      <c r="W736" s="448"/>
      <c r="X736" s="448"/>
      <c r="Y736" s="448"/>
      <c r="Z736" s="448"/>
      <c r="AA736" s="448"/>
      <c r="AB736" s="448"/>
      <c r="AC736" s="448"/>
      <c r="AD736" s="448"/>
    </row>
    <row r="737" ht="12.75" customHeight="1">
      <c r="A737" s="448"/>
      <c r="B737" s="448"/>
      <c r="C737" s="448"/>
      <c r="D737" s="448"/>
      <c r="E737" s="448"/>
      <c r="F737" s="448"/>
      <c r="G737" s="448"/>
      <c r="H737" s="448"/>
      <c r="I737" s="448"/>
      <c r="J737" s="448"/>
      <c r="K737" s="448"/>
      <c r="L737" s="448"/>
      <c r="M737" s="448"/>
      <c r="N737" s="448"/>
      <c r="O737" s="448"/>
      <c r="P737" s="448"/>
      <c r="Q737" s="448"/>
      <c r="R737" s="448"/>
      <c r="S737" s="448"/>
      <c r="T737" s="448"/>
      <c r="U737" s="448"/>
      <c r="V737" s="448"/>
      <c r="W737" s="448"/>
      <c r="X737" s="448"/>
      <c r="Y737" s="448"/>
      <c r="Z737" s="448"/>
      <c r="AA737" s="448"/>
      <c r="AB737" s="448"/>
      <c r="AC737" s="448"/>
      <c r="AD737" s="448"/>
    </row>
    <row r="738" ht="12.75" customHeight="1">
      <c r="A738" s="448"/>
      <c r="B738" s="448"/>
      <c r="C738" s="448"/>
      <c r="D738" s="448"/>
      <c r="E738" s="448"/>
      <c r="F738" s="448"/>
      <c r="G738" s="448"/>
      <c r="H738" s="448"/>
      <c r="I738" s="448"/>
      <c r="J738" s="448"/>
      <c r="K738" s="448"/>
      <c r="L738" s="448"/>
      <c r="M738" s="448"/>
      <c r="N738" s="448"/>
      <c r="O738" s="448"/>
      <c r="P738" s="448"/>
      <c r="Q738" s="448"/>
      <c r="R738" s="448"/>
      <c r="S738" s="448"/>
      <c r="T738" s="448"/>
      <c r="U738" s="448"/>
      <c r="V738" s="448"/>
      <c r="W738" s="448"/>
      <c r="X738" s="448"/>
      <c r="Y738" s="448"/>
      <c r="Z738" s="448"/>
      <c r="AA738" s="448"/>
      <c r="AB738" s="448"/>
      <c r="AC738" s="448"/>
      <c r="AD738" s="448"/>
    </row>
    <row r="739" ht="12.75" customHeight="1">
      <c r="A739" s="448"/>
      <c r="B739" s="448"/>
      <c r="C739" s="448"/>
      <c r="D739" s="448"/>
      <c r="E739" s="448"/>
      <c r="F739" s="448"/>
      <c r="G739" s="448"/>
      <c r="H739" s="448"/>
      <c r="I739" s="448"/>
      <c r="J739" s="448"/>
      <c r="K739" s="448"/>
      <c r="L739" s="448"/>
      <c r="M739" s="448"/>
      <c r="N739" s="448"/>
      <c r="O739" s="448"/>
      <c r="P739" s="448"/>
      <c r="Q739" s="448"/>
      <c r="R739" s="448"/>
      <c r="S739" s="448"/>
      <c r="T739" s="448"/>
      <c r="U739" s="448"/>
      <c r="V739" s="448"/>
      <c r="W739" s="448"/>
      <c r="X739" s="448"/>
      <c r="Y739" s="448"/>
      <c r="Z739" s="448"/>
      <c r="AA739" s="448"/>
      <c r="AB739" s="448"/>
      <c r="AC739" s="448"/>
      <c r="AD739" s="448"/>
    </row>
    <row r="740" ht="12.75" customHeight="1">
      <c r="A740" s="448"/>
      <c r="B740" s="448"/>
      <c r="C740" s="448"/>
      <c r="D740" s="448"/>
      <c r="E740" s="448"/>
      <c r="F740" s="448"/>
      <c r="G740" s="448"/>
      <c r="H740" s="448"/>
      <c r="I740" s="448"/>
      <c r="J740" s="448"/>
      <c r="K740" s="448"/>
      <c r="L740" s="448"/>
      <c r="M740" s="448"/>
      <c r="N740" s="448"/>
      <c r="O740" s="448"/>
      <c r="P740" s="448"/>
      <c r="Q740" s="448"/>
      <c r="R740" s="448"/>
      <c r="S740" s="448"/>
      <c r="T740" s="448"/>
      <c r="U740" s="448"/>
      <c r="V740" s="448"/>
      <c r="W740" s="448"/>
      <c r="X740" s="448"/>
      <c r="Y740" s="448"/>
      <c r="Z740" s="448"/>
      <c r="AA740" s="448"/>
      <c r="AB740" s="448"/>
      <c r="AC740" s="448"/>
      <c r="AD740" s="448"/>
    </row>
    <row r="741" ht="12.75" customHeight="1">
      <c r="A741" s="448"/>
      <c r="B741" s="448"/>
      <c r="C741" s="448"/>
      <c r="D741" s="448"/>
      <c r="E741" s="448"/>
      <c r="F741" s="448"/>
      <c r="G741" s="448"/>
      <c r="H741" s="448"/>
      <c r="I741" s="448"/>
      <c r="J741" s="448"/>
      <c r="K741" s="448"/>
      <c r="L741" s="448"/>
      <c r="M741" s="448"/>
      <c r="N741" s="448"/>
      <c r="O741" s="448"/>
      <c r="P741" s="448"/>
      <c r="Q741" s="448"/>
      <c r="R741" s="448"/>
      <c r="S741" s="448"/>
      <c r="T741" s="448"/>
      <c r="U741" s="448"/>
      <c r="V741" s="448"/>
      <c r="W741" s="448"/>
      <c r="X741" s="448"/>
      <c r="Y741" s="448"/>
      <c r="Z741" s="448"/>
      <c r="AA741" s="448"/>
      <c r="AB741" s="448"/>
      <c r="AC741" s="448"/>
      <c r="AD741" s="448"/>
    </row>
    <row r="742" ht="12.75" customHeight="1">
      <c r="A742" s="448"/>
      <c r="B742" s="448"/>
      <c r="C742" s="448"/>
      <c r="D742" s="448"/>
      <c r="E742" s="448"/>
      <c r="F742" s="448"/>
      <c r="G742" s="448"/>
      <c r="H742" s="448"/>
      <c r="I742" s="448"/>
      <c r="J742" s="448"/>
      <c r="K742" s="448"/>
      <c r="L742" s="448"/>
      <c r="M742" s="448"/>
      <c r="N742" s="448"/>
      <c r="O742" s="448"/>
      <c r="P742" s="448"/>
      <c r="Q742" s="448"/>
      <c r="R742" s="448"/>
      <c r="S742" s="448"/>
      <c r="T742" s="448"/>
      <c r="U742" s="448"/>
      <c r="V742" s="448"/>
      <c r="W742" s="448"/>
      <c r="X742" s="448"/>
      <c r="Y742" s="448"/>
      <c r="Z742" s="448"/>
      <c r="AA742" s="448"/>
      <c r="AB742" s="448"/>
      <c r="AC742" s="448"/>
      <c r="AD742" s="448"/>
    </row>
    <row r="743" ht="12.75" customHeight="1">
      <c r="A743" s="448"/>
      <c r="B743" s="448"/>
      <c r="C743" s="448"/>
      <c r="D743" s="448"/>
      <c r="E743" s="448"/>
      <c r="F743" s="448"/>
      <c r="G743" s="448"/>
      <c r="H743" s="448"/>
      <c r="I743" s="448"/>
      <c r="J743" s="448"/>
      <c r="K743" s="448"/>
      <c r="L743" s="448"/>
      <c r="M743" s="448"/>
      <c r="N743" s="448"/>
      <c r="O743" s="448"/>
      <c r="P743" s="448"/>
      <c r="Q743" s="448"/>
      <c r="R743" s="448"/>
      <c r="S743" s="448"/>
      <c r="T743" s="448"/>
      <c r="U743" s="448"/>
      <c r="V743" s="448"/>
      <c r="W743" s="448"/>
      <c r="X743" s="448"/>
      <c r="Y743" s="448"/>
      <c r="Z743" s="448"/>
      <c r="AA743" s="448"/>
      <c r="AB743" s="448"/>
      <c r="AC743" s="448"/>
      <c r="AD743" s="448"/>
    </row>
    <row r="744" ht="12.75" customHeight="1">
      <c r="A744" s="448"/>
      <c r="B744" s="448"/>
      <c r="C744" s="448"/>
      <c r="D744" s="448"/>
      <c r="E744" s="448"/>
      <c r="F744" s="448"/>
      <c r="G744" s="448"/>
      <c r="H744" s="448"/>
      <c r="I744" s="448"/>
      <c r="J744" s="448"/>
      <c r="K744" s="448"/>
      <c r="L744" s="448"/>
      <c r="M744" s="448"/>
      <c r="N744" s="448"/>
      <c r="O744" s="448"/>
      <c r="P744" s="448"/>
      <c r="Q744" s="448"/>
      <c r="R744" s="448"/>
      <c r="S744" s="448"/>
      <c r="T744" s="448"/>
      <c r="U744" s="448"/>
      <c r="V744" s="448"/>
      <c r="W744" s="448"/>
      <c r="X744" s="448"/>
      <c r="Y744" s="448"/>
      <c r="Z744" s="448"/>
      <c r="AA744" s="448"/>
      <c r="AB744" s="448"/>
      <c r="AC744" s="448"/>
      <c r="AD744" s="448"/>
    </row>
    <row r="745" ht="12.75" customHeight="1">
      <c r="A745" s="448"/>
      <c r="B745" s="448"/>
      <c r="C745" s="448"/>
      <c r="D745" s="448"/>
      <c r="E745" s="448"/>
      <c r="F745" s="448"/>
      <c r="G745" s="448"/>
      <c r="H745" s="448"/>
      <c r="I745" s="448"/>
      <c r="J745" s="448"/>
      <c r="K745" s="448"/>
      <c r="L745" s="448"/>
      <c r="M745" s="448"/>
      <c r="N745" s="448"/>
      <c r="O745" s="448"/>
      <c r="P745" s="448"/>
      <c r="Q745" s="448"/>
      <c r="R745" s="448"/>
      <c r="S745" s="448"/>
      <c r="T745" s="448"/>
      <c r="U745" s="448"/>
      <c r="V745" s="448"/>
      <c r="W745" s="448"/>
      <c r="X745" s="448"/>
      <c r="Y745" s="448"/>
      <c r="Z745" s="448"/>
      <c r="AA745" s="448"/>
      <c r="AB745" s="448"/>
      <c r="AC745" s="448"/>
      <c r="AD745" s="448"/>
    </row>
    <row r="746" ht="12.75" customHeight="1">
      <c r="A746" s="448"/>
      <c r="B746" s="448"/>
      <c r="C746" s="448"/>
      <c r="D746" s="448"/>
      <c r="E746" s="448"/>
      <c r="F746" s="448"/>
      <c r="G746" s="448"/>
      <c r="H746" s="448"/>
      <c r="I746" s="448"/>
      <c r="J746" s="448"/>
      <c r="K746" s="448"/>
      <c r="L746" s="448"/>
      <c r="M746" s="448"/>
      <c r="N746" s="448"/>
      <c r="O746" s="448"/>
      <c r="P746" s="448"/>
      <c r="Q746" s="448"/>
      <c r="R746" s="448"/>
      <c r="S746" s="448"/>
      <c r="T746" s="448"/>
      <c r="U746" s="448"/>
      <c r="V746" s="448"/>
      <c r="W746" s="448"/>
      <c r="X746" s="448"/>
      <c r="Y746" s="448"/>
      <c r="Z746" s="448"/>
      <c r="AA746" s="448"/>
      <c r="AB746" s="448"/>
      <c r="AC746" s="448"/>
      <c r="AD746" s="448"/>
    </row>
    <row r="747" ht="12.75" customHeight="1">
      <c r="A747" s="448"/>
      <c r="B747" s="448"/>
      <c r="C747" s="448"/>
      <c r="D747" s="448"/>
      <c r="E747" s="448"/>
      <c r="F747" s="448"/>
      <c r="G747" s="448"/>
      <c r="H747" s="448"/>
      <c r="I747" s="448"/>
      <c r="J747" s="448"/>
      <c r="K747" s="448"/>
      <c r="L747" s="448"/>
      <c r="M747" s="448"/>
      <c r="N747" s="448"/>
      <c r="O747" s="448"/>
      <c r="P747" s="448"/>
      <c r="Q747" s="448"/>
      <c r="R747" s="448"/>
      <c r="S747" s="448"/>
      <c r="T747" s="448"/>
      <c r="U747" s="448"/>
      <c r="V747" s="448"/>
      <c r="W747" s="448"/>
      <c r="X747" s="448"/>
      <c r="Y747" s="448"/>
      <c r="Z747" s="448"/>
      <c r="AA747" s="448"/>
      <c r="AB747" s="448"/>
      <c r="AC747" s="448"/>
      <c r="AD747" s="448"/>
    </row>
    <row r="748" ht="12.75" customHeight="1">
      <c r="A748" s="448"/>
      <c r="B748" s="448"/>
      <c r="C748" s="448"/>
      <c r="D748" s="448"/>
      <c r="E748" s="448"/>
      <c r="F748" s="448"/>
      <c r="G748" s="448"/>
      <c r="H748" s="448"/>
      <c r="I748" s="448"/>
      <c r="J748" s="448"/>
      <c r="K748" s="448"/>
      <c r="L748" s="448"/>
      <c r="M748" s="448"/>
      <c r="N748" s="448"/>
      <c r="O748" s="448"/>
      <c r="P748" s="448"/>
      <c r="Q748" s="448"/>
      <c r="R748" s="448"/>
      <c r="S748" s="448"/>
      <c r="T748" s="448"/>
      <c r="U748" s="448"/>
      <c r="V748" s="448"/>
      <c r="W748" s="448"/>
      <c r="X748" s="448"/>
      <c r="Y748" s="448"/>
      <c r="Z748" s="448"/>
      <c r="AA748" s="448"/>
      <c r="AB748" s="448"/>
      <c r="AC748" s="448"/>
      <c r="AD748" s="448"/>
    </row>
    <row r="749" ht="12.75" customHeight="1">
      <c r="A749" s="448"/>
      <c r="B749" s="448"/>
      <c r="C749" s="448"/>
      <c r="D749" s="448"/>
      <c r="E749" s="448"/>
      <c r="F749" s="448"/>
      <c r="G749" s="448"/>
      <c r="H749" s="448"/>
      <c r="I749" s="448"/>
      <c r="J749" s="448"/>
      <c r="K749" s="448"/>
      <c r="L749" s="448"/>
      <c r="M749" s="448"/>
      <c r="N749" s="448"/>
      <c r="O749" s="448"/>
      <c r="P749" s="448"/>
      <c r="Q749" s="448"/>
      <c r="R749" s="448"/>
      <c r="S749" s="448"/>
      <c r="T749" s="448"/>
      <c r="U749" s="448"/>
      <c r="V749" s="448"/>
      <c r="W749" s="448"/>
      <c r="X749" s="448"/>
      <c r="Y749" s="448"/>
      <c r="Z749" s="448"/>
      <c r="AA749" s="448"/>
      <c r="AB749" s="448"/>
      <c r="AC749" s="448"/>
      <c r="AD749" s="448"/>
    </row>
    <row r="750" ht="12.75" customHeight="1">
      <c r="A750" s="448"/>
      <c r="B750" s="448"/>
      <c r="C750" s="448"/>
      <c r="D750" s="448"/>
      <c r="E750" s="448"/>
      <c r="F750" s="448"/>
      <c r="G750" s="448"/>
      <c r="H750" s="448"/>
      <c r="I750" s="448"/>
      <c r="J750" s="448"/>
      <c r="K750" s="448"/>
      <c r="L750" s="448"/>
      <c r="M750" s="448"/>
      <c r="N750" s="448"/>
      <c r="O750" s="448"/>
      <c r="P750" s="448"/>
      <c r="Q750" s="448"/>
      <c r="R750" s="448"/>
      <c r="S750" s="448"/>
      <c r="T750" s="448"/>
      <c r="U750" s="448"/>
      <c r="V750" s="448"/>
      <c r="W750" s="448"/>
      <c r="X750" s="448"/>
      <c r="Y750" s="448"/>
      <c r="Z750" s="448"/>
      <c r="AA750" s="448"/>
      <c r="AB750" s="448"/>
      <c r="AC750" s="448"/>
      <c r="AD750" s="448"/>
    </row>
    <row r="751" ht="12.75" customHeight="1">
      <c r="A751" s="448"/>
      <c r="B751" s="448"/>
      <c r="C751" s="448"/>
      <c r="D751" s="448"/>
      <c r="E751" s="448"/>
      <c r="F751" s="448"/>
      <c r="G751" s="448"/>
      <c r="H751" s="448"/>
      <c r="I751" s="448"/>
      <c r="J751" s="448"/>
      <c r="K751" s="448"/>
      <c r="L751" s="448"/>
      <c r="M751" s="448"/>
      <c r="N751" s="448"/>
      <c r="O751" s="448"/>
      <c r="P751" s="448"/>
      <c r="Q751" s="448"/>
      <c r="R751" s="448"/>
      <c r="S751" s="448"/>
      <c r="T751" s="448"/>
      <c r="U751" s="448"/>
      <c r="V751" s="448"/>
      <c r="W751" s="448"/>
      <c r="X751" s="448"/>
      <c r="Y751" s="448"/>
      <c r="Z751" s="448"/>
      <c r="AA751" s="448"/>
      <c r="AB751" s="448"/>
      <c r="AC751" s="448"/>
      <c r="AD751" s="448"/>
    </row>
    <row r="752" ht="12.75" customHeight="1">
      <c r="A752" s="448"/>
      <c r="B752" s="448"/>
      <c r="C752" s="448"/>
      <c r="D752" s="448"/>
      <c r="E752" s="448"/>
      <c r="F752" s="448"/>
      <c r="G752" s="448"/>
      <c r="H752" s="448"/>
      <c r="I752" s="448"/>
      <c r="J752" s="448"/>
      <c r="K752" s="448"/>
      <c r="L752" s="448"/>
      <c r="M752" s="448"/>
      <c r="N752" s="448"/>
      <c r="O752" s="448"/>
      <c r="P752" s="448"/>
      <c r="Q752" s="448"/>
      <c r="R752" s="448"/>
      <c r="S752" s="448"/>
      <c r="T752" s="448"/>
      <c r="U752" s="448"/>
      <c r="V752" s="448"/>
      <c r="W752" s="448"/>
      <c r="X752" s="448"/>
      <c r="Y752" s="448"/>
      <c r="Z752" s="448"/>
      <c r="AA752" s="448"/>
      <c r="AB752" s="448"/>
      <c r="AC752" s="448"/>
      <c r="AD752" s="448"/>
    </row>
    <row r="753" ht="12.75" customHeight="1">
      <c r="A753" s="448"/>
      <c r="B753" s="448"/>
      <c r="C753" s="448"/>
      <c r="D753" s="448"/>
      <c r="E753" s="448"/>
      <c r="F753" s="448"/>
      <c r="G753" s="448"/>
      <c r="H753" s="448"/>
      <c r="I753" s="448"/>
      <c r="J753" s="448"/>
      <c r="K753" s="448"/>
      <c r="L753" s="448"/>
      <c r="M753" s="448"/>
      <c r="N753" s="448"/>
      <c r="O753" s="448"/>
      <c r="P753" s="448"/>
      <c r="Q753" s="448"/>
      <c r="R753" s="448"/>
      <c r="S753" s="448"/>
      <c r="T753" s="448"/>
      <c r="U753" s="448"/>
      <c r="V753" s="448"/>
      <c r="W753" s="448"/>
      <c r="X753" s="448"/>
      <c r="Y753" s="448"/>
      <c r="Z753" s="448"/>
      <c r="AA753" s="448"/>
      <c r="AB753" s="448"/>
      <c r="AC753" s="448"/>
      <c r="AD753" s="448"/>
    </row>
    <row r="754" ht="12.75" customHeight="1">
      <c r="A754" s="448"/>
      <c r="B754" s="448"/>
      <c r="C754" s="448"/>
      <c r="D754" s="448"/>
      <c r="E754" s="448"/>
      <c r="F754" s="448"/>
      <c r="G754" s="448"/>
      <c r="H754" s="448"/>
      <c r="I754" s="448"/>
      <c r="J754" s="448"/>
      <c r="K754" s="448"/>
      <c r="L754" s="448"/>
      <c r="M754" s="448"/>
      <c r="N754" s="448"/>
      <c r="O754" s="448"/>
      <c r="P754" s="448"/>
      <c r="Q754" s="448"/>
      <c r="R754" s="448"/>
      <c r="S754" s="448"/>
      <c r="T754" s="448"/>
      <c r="U754" s="448"/>
      <c r="V754" s="448"/>
      <c r="W754" s="448"/>
      <c r="X754" s="448"/>
      <c r="Y754" s="448"/>
      <c r="Z754" s="448"/>
      <c r="AA754" s="448"/>
      <c r="AB754" s="448"/>
      <c r="AC754" s="448"/>
      <c r="AD754" s="448"/>
    </row>
    <row r="755" ht="12.75" customHeight="1">
      <c r="A755" s="448"/>
      <c r="B755" s="448"/>
      <c r="C755" s="448"/>
      <c r="D755" s="448"/>
      <c r="E755" s="448"/>
      <c r="F755" s="448"/>
      <c r="G755" s="448"/>
      <c r="H755" s="448"/>
      <c r="I755" s="448"/>
      <c r="J755" s="448"/>
      <c r="K755" s="448"/>
      <c r="L755" s="448"/>
      <c r="M755" s="448"/>
      <c r="N755" s="448"/>
      <c r="O755" s="448"/>
      <c r="P755" s="448"/>
      <c r="Q755" s="448"/>
      <c r="R755" s="448"/>
      <c r="S755" s="448"/>
      <c r="T755" s="448"/>
      <c r="U755" s="448"/>
      <c r="V755" s="448"/>
      <c r="W755" s="448"/>
      <c r="X755" s="448"/>
      <c r="Y755" s="448"/>
      <c r="Z755" s="448"/>
      <c r="AA755" s="448"/>
      <c r="AB755" s="448"/>
      <c r="AC755" s="448"/>
      <c r="AD755" s="448"/>
    </row>
    <row r="756" ht="12.75" customHeight="1">
      <c r="A756" s="448"/>
      <c r="B756" s="448"/>
      <c r="C756" s="448"/>
      <c r="D756" s="448"/>
      <c r="E756" s="448"/>
      <c r="F756" s="448"/>
      <c r="G756" s="448"/>
      <c r="H756" s="448"/>
      <c r="I756" s="448"/>
      <c r="J756" s="448"/>
      <c r="K756" s="448"/>
      <c r="L756" s="448"/>
      <c r="M756" s="448"/>
      <c r="N756" s="448"/>
      <c r="O756" s="448"/>
      <c r="P756" s="448"/>
      <c r="Q756" s="448"/>
      <c r="R756" s="448"/>
      <c r="S756" s="448"/>
      <c r="T756" s="448"/>
      <c r="U756" s="448"/>
      <c r="V756" s="448"/>
      <c r="W756" s="448"/>
      <c r="X756" s="448"/>
      <c r="Y756" s="448"/>
      <c r="Z756" s="448"/>
      <c r="AA756" s="448"/>
      <c r="AB756" s="448"/>
      <c r="AC756" s="448"/>
      <c r="AD756" s="448"/>
    </row>
    <row r="757" ht="12.75" customHeight="1">
      <c r="A757" s="448"/>
      <c r="B757" s="448"/>
      <c r="C757" s="448"/>
      <c r="D757" s="448"/>
      <c r="E757" s="448"/>
      <c r="F757" s="448"/>
      <c r="G757" s="448"/>
      <c r="H757" s="448"/>
      <c r="I757" s="448"/>
      <c r="J757" s="448"/>
      <c r="K757" s="448"/>
      <c r="L757" s="448"/>
      <c r="M757" s="448"/>
      <c r="N757" s="448"/>
      <c r="O757" s="448"/>
      <c r="P757" s="448"/>
      <c r="Q757" s="448"/>
      <c r="R757" s="448"/>
      <c r="S757" s="448"/>
      <c r="T757" s="448"/>
      <c r="U757" s="448"/>
      <c r="V757" s="448"/>
      <c r="W757" s="448"/>
      <c r="X757" s="448"/>
      <c r="Y757" s="448"/>
      <c r="Z757" s="448"/>
      <c r="AA757" s="448"/>
      <c r="AB757" s="448"/>
      <c r="AC757" s="448"/>
      <c r="AD757" s="448"/>
    </row>
    <row r="758" ht="12.75" customHeight="1">
      <c r="A758" s="448"/>
      <c r="B758" s="448"/>
      <c r="C758" s="448"/>
      <c r="D758" s="448"/>
      <c r="E758" s="448"/>
      <c r="F758" s="448"/>
      <c r="G758" s="448"/>
      <c r="H758" s="448"/>
      <c r="I758" s="448"/>
      <c r="J758" s="448"/>
      <c r="K758" s="448"/>
      <c r="L758" s="448"/>
      <c r="M758" s="448"/>
      <c r="N758" s="448"/>
      <c r="O758" s="448"/>
      <c r="P758" s="448"/>
      <c r="Q758" s="448"/>
      <c r="R758" s="448"/>
      <c r="S758" s="448"/>
      <c r="T758" s="448"/>
      <c r="U758" s="448"/>
      <c r="V758" s="448"/>
      <c r="W758" s="448"/>
      <c r="X758" s="448"/>
      <c r="Y758" s="448"/>
      <c r="Z758" s="448"/>
      <c r="AA758" s="448"/>
      <c r="AB758" s="448"/>
      <c r="AC758" s="448"/>
      <c r="AD758" s="448"/>
    </row>
    <row r="759" ht="12.75" customHeight="1">
      <c r="A759" s="448"/>
      <c r="B759" s="448"/>
      <c r="C759" s="448"/>
      <c r="D759" s="448"/>
      <c r="E759" s="448"/>
      <c r="F759" s="448"/>
      <c r="G759" s="448"/>
      <c r="H759" s="448"/>
      <c r="I759" s="448"/>
      <c r="J759" s="448"/>
      <c r="K759" s="448"/>
      <c r="L759" s="448"/>
      <c r="M759" s="448"/>
      <c r="N759" s="448"/>
      <c r="O759" s="448"/>
      <c r="P759" s="448"/>
      <c r="Q759" s="448"/>
      <c r="R759" s="448"/>
      <c r="S759" s="448"/>
      <c r="T759" s="448"/>
      <c r="U759" s="448"/>
      <c r="V759" s="448"/>
      <c r="W759" s="448"/>
      <c r="X759" s="448"/>
      <c r="Y759" s="448"/>
      <c r="Z759" s="448"/>
      <c r="AA759" s="448"/>
      <c r="AB759" s="448"/>
      <c r="AC759" s="448"/>
      <c r="AD759" s="448"/>
    </row>
    <row r="760" ht="12.75" customHeight="1">
      <c r="A760" s="448"/>
      <c r="B760" s="448"/>
      <c r="C760" s="448"/>
      <c r="D760" s="448"/>
      <c r="E760" s="448"/>
      <c r="F760" s="448"/>
      <c r="G760" s="448"/>
      <c r="H760" s="448"/>
      <c r="I760" s="448"/>
      <c r="J760" s="448"/>
      <c r="K760" s="448"/>
      <c r="L760" s="448"/>
      <c r="M760" s="448"/>
      <c r="N760" s="448"/>
      <c r="O760" s="448"/>
      <c r="P760" s="448"/>
      <c r="Q760" s="448"/>
      <c r="R760" s="448"/>
      <c r="S760" s="448"/>
      <c r="T760" s="448"/>
      <c r="U760" s="448"/>
      <c r="V760" s="448"/>
      <c r="W760" s="448"/>
      <c r="X760" s="448"/>
      <c r="Y760" s="448"/>
      <c r="Z760" s="448"/>
      <c r="AA760" s="448"/>
      <c r="AB760" s="448"/>
      <c r="AC760" s="448"/>
      <c r="AD760" s="448"/>
    </row>
    <row r="761" ht="12.75" customHeight="1">
      <c r="A761" s="448"/>
      <c r="B761" s="448"/>
      <c r="C761" s="448"/>
      <c r="D761" s="448"/>
      <c r="E761" s="448"/>
      <c r="F761" s="448"/>
      <c r="G761" s="448"/>
      <c r="H761" s="448"/>
      <c r="I761" s="448"/>
      <c r="J761" s="448"/>
      <c r="K761" s="448"/>
      <c r="L761" s="448"/>
      <c r="M761" s="448"/>
      <c r="N761" s="448"/>
      <c r="O761" s="448"/>
      <c r="P761" s="448"/>
      <c r="Q761" s="448"/>
      <c r="R761" s="448"/>
      <c r="S761" s="448"/>
      <c r="T761" s="448"/>
      <c r="U761" s="448"/>
      <c r="V761" s="448"/>
      <c r="W761" s="448"/>
      <c r="X761" s="448"/>
      <c r="Y761" s="448"/>
      <c r="Z761" s="448"/>
      <c r="AA761" s="448"/>
      <c r="AB761" s="448"/>
      <c r="AC761" s="448"/>
      <c r="AD761" s="448"/>
    </row>
    <row r="762" ht="12.75" customHeight="1">
      <c r="A762" s="448"/>
      <c r="B762" s="448"/>
      <c r="C762" s="448"/>
      <c r="D762" s="448"/>
      <c r="E762" s="448"/>
      <c r="F762" s="448"/>
      <c r="G762" s="448"/>
      <c r="H762" s="448"/>
      <c r="I762" s="448"/>
      <c r="J762" s="448"/>
      <c r="K762" s="448"/>
      <c r="L762" s="448"/>
      <c r="M762" s="448"/>
      <c r="N762" s="448"/>
      <c r="O762" s="448"/>
      <c r="P762" s="448"/>
      <c r="Q762" s="448"/>
      <c r="R762" s="448"/>
      <c r="S762" s="448"/>
      <c r="T762" s="448"/>
      <c r="U762" s="448"/>
      <c r="V762" s="448"/>
      <c r="W762" s="448"/>
      <c r="X762" s="448"/>
      <c r="Y762" s="448"/>
      <c r="Z762" s="448"/>
      <c r="AA762" s="448"/>
      <c r="AB762" s="448"/>
      <c r="AC762" s="448"/>
      <c r="AD762" s="448"/>
    </row>
    <row r="763" ht="12.75" customHeight="1">
      <c r="A763" s="448"/>
      <c r="B763" s="448"/>
      <c r="C763" s="448"/>
      <c r="D763" s="448"/>
      <c r="E763" s="448"/>
      <c r="F763" s="448"/>
      <c r="G763" s="448"/>
      <c r="H763" s="448"/>
      <c r="I763" s="448"/>
      <c r="J763" s="448"/>
      <c r="K763" s="448"/>
      <c r="L763" s="448"/>
      <c r="M763" s="448"/>
      <c r="N763" s="448"/>
      <c r="O763" s="448"/>
      <c r="P763" s="448"/>
      <c r="Q763" s="448"/>
      <c r="R763" s="448"/>
      <c r="S763" s="448"/>
      <c r="T763" s="448"/>
      <c r="U763" s="448"/>
      <c r="V763" s="448"/>
      <c r="W763" s="448"/>
      <c r="X763" s="448"/>
      <c r="Y763" s="448"/>
      <c r="Z763" s="448"/>
      <c r="AA763" s="448"/>
      <c r="AB763" s="448"/>
      <c r="AC763" s="448"/>
      <c r="AD763" s="448"/>
    </row>
    <row r="764" ht="12.75" customHeight="1">
      <c r="A764" s="448"/>
      <c r="B764" s="448"/>
      <c r="C764" s="448"/>
      <c r="D764" s="448"/>
      <c r="E764" s="448"/>
      <c r="F764" s="448"/>
      <c r="G764" s="448"/>
      <c r="H764" s="448"/>
      <c r="I764" s="448"/>
      <c r="J764" s="448"/>
      <c r="K764" s="448"/>
      <c r="L764" s="448"/>
      <c r="M764" s="448"/>
      <c r="N764" s="448"/>
      <c r="O764" s="448"/>
      <c r="P764" s="448"/>
      <c r="Q764" s="448"/>
      <c r="R764" s="448"/>
      <c r="S764" s="448"/>
      <c r="T764" s="448"/>
      <c r="U764" s="448"/>
      <c r="V764" s="448"/>
      <c r="W764" s="448"/>
      <c r="X764" s="448"/>
      <c r="Y764" s="448"/>
      <c r="Z764" s="448"/>
      <c r="AA764" s="448"/>
      <c r="AB764" s="448"/>
      <c r="AC764" s="448"/>
      <c r="AD764" s="448"/>
    </row>
    <row r="765" ht="12.75" customHeight="1">
      <c r="A765" s="448"/>
      <c r="B765" s="448"/>
      <c r="C765" s="448"/>
      <c r="D765" s="448"/>
      <c r="E765" s="448"/>
      <c r="F765" s="448"/>
      <c r="G765" s="448"/>
      <c r="H765" s="448"/>
      <c r="I765" s="448"/>
      <c r="J765" s="448"/>
      <c r="K765" s="448"/>
      <c r="L765" s="448"/>
      <c r="M765" s="448"/>
      <c r="N765" s="448"/>
      <c r="O765" s="448"/>
      <c r="P765" s="448"/>
      <c r="Q765" s="448"/>
      <c r="R765" s="448"/>
      <c r="S765" s="448"/>
      <c r="T765" s="448"/>
      <c r="U765" s="448"/>
      <c r="V765" s="448"/>
      <c r="W765" s="448"/>
      <c r="X765" s="448"/>
      <c r="Y765" s="448"/>
      <c r="Z765" s="448"/>
      <c r="AA765" s="448"/>
      <c r="AB765" s="448"/>
      <c r="AC765" s="448"/>
      <c r="AD765" s="448"/>
    </row>
    <row r="766" ht="12.75" customHeight="1">
      <c r="A766" s="448"/>
      <c r="B766" s="448"/>
      <c r="C766" s="448"/>
      <c r="D766" s="448"/>
      <c r="E766" s="448"/>
      <c r="F766" s="448"/>
      <c r="G766" s="448"/>
      <c r="H766" s="448"/>
      <c r="I766" s="448"/>
      <c r="J766" s="448"/>
      <c r="K766" s="448"/>
      <c r="L766" s="448"/>
      <c r="M766" s="448"/>
      <c r="N766" s="448"/>
      <c r="O766" s="448"/>
      <c r="P766" s="448"/>
      <c r="Q766" s="448"/>
      <c r="R766" s="448"/>
      <c r="S766" s="448"/>
      <c r="T766" s="448"/>
      <c r="U766" s="448"/>
      <c r="V766" s="448"/>
      <c r="W766" s="448"/>
      <c r="X766" s="448"/>
      <c r="Y766" s="448"/>
      <c r="Z766" s="448"/>
      <c r="AA766" s="448"/>
      <c r="AB766" s="448"/>
      <c r="AC766" s="448"/>
      <c r="AD766" s="448"/>
    </row>
    <row r="767" ht="12.75" customHeight="1">
      <c r="A767" s="448"/>
      <c r="B767" s="448"/>
      <c r="C767" s="448"/>
      <c r="D767" s="448"/>
      <c r="E767" s="448"/>
      <c r="F767" s="448"/>
      <c r="G767" s="448"/>
      <c r="H767" s="448"/>
      <c r="I767" s="448"/>
      <c r="J767" s="448"/>
      <c r="K767" s="448"/>
      <c r="L767" s="448"/>
      <c r="M767" s="448"/>
      <c r="N767" s="448"/>
      <c r="O767" s="448"/>
      <c r="P767" s="448"/>
      <c r="Q767" s="448"/>
      <c r="R767" s="448"/>
      <c r="S767" s="448"/>
      <c r="T767" s="448"/>
      <c r="U767" s="448"/>
      <c r="V767" s="448"/>
      <c r="W767" s="448"/>
      <c r="X767" s="448"/>
      <c r="Y767" s="448"/>
      <c r="Z767" s="448"/>
      <c r="AA767" s="448"/>
      <c r="AB767" s="448"/>
      <c r="AC767" s="448"/>
      <c r="AD767" s="448"/>
    </row>
    <row r="768" ht="12.75" customHeight="1">
      <c r="A768" s="448"/>
      <c r="B768" s="448"/>
      <c r="C768" s="448"/>
      <c r="D768" s="448"/>
      <c r="E768" s="448"/>
      <c r="F768" s="448"/>
      <c r="G768" s="448"/>
      <c r="H768" s="448"/>
      <c r="I768" s="448"/>
      <c r="J768" s="448"/>
      <c r="K768" s="448"/>
      <c r="L768" s="448"/>
      <c r="M768" s="448"/>
      <c r="N768" s="448"/>
      <c r="O768" s="448"/>
      <c r="P768" s="448"/>
      <c r="Q768" s="448"/>
      <c r="R768" s="448"/>
      <c r="S768" s="448"/>
      <c r="T768" s="448"/>
      <c r="U768" s="448"/>
      <c r="V768" s="448"/>
      <c r="W768" s="448"/>
      <c r="X768" s="448"/>
      <c r="Y768" s="448"/>
      <c r="Z768" s="448"/>
      <c r="AA768" s="448"/>
      <c r="AB768" s="448"/>
      <c r="AC768" s="448"/>
      <c r="AD768" s="448"/>
    </row>
    <row r="769" ht="12.75" customHeight="1">
      <c r="A769" s="448"/>
      <c r="B769" s="448"/>
      <c r="C769" s="448"/>
      <c r="D769" s="448"/>
      <c r="E769" s="448"/>
      <c r="F769" s="448"/>
      <c r="G769" s="448"/>
      <c r="H769" s="448"/>
      <c r="I769" s="448"/>
      <c r="J769" s="448"/>
      <c r="K769" s="448"/>
      <c r="L769" s="448"/>
      <c r="M769" s="448"/>
      <c r="N769" s="448"/>
      <c r="O769" s="448"/>
      <c r="P769" s="448"/>
      <c r="Q769" s="448"/>
      <c r="R769" s="448"/>
      <c r="S769" s="448"/>
      <c r="T769" s="448"/>
      <c r="U769" s="448"/>
      <c r="V769" s="448"/>
      <c r="W769" s="448"/>
      <c r="X769" s="448"/>
      <c r="Y769" s="448"/>
      <c r="Z769" s="448"/>
      <c r="AA769" s="448"/>
      <c r="AB769" s="448"/>
      <c r="AC769" s="448"/>
      <c r="AD769" s="448"/>
    </row>
    <row r="770" ht="12.75" customHeight="1">
      <c r="A770" s="448"/>
      <c r="B770" s="448"/>
      <c r="C770" s="448"/>
      <c r="D770" s="448"/>
      <c r="E770" s="448"/>
      <c r="F770" s="448"/>
      <c r="G770" s="448"/>
      <c r="H770" s="448"/>
      <c r="I770" s="448"/>
      <c r="J770" s="448"/>
      <c r="K770" s="448"/>
      <c r="L770" s="448"/>
      <c r="M770" s="448"/>
      <c r="N770" s="448"/>
      <c r="O770" s="448"/>
      <c r="P770" s="448"/>
      <c r="Q770" s="448"/>
      <c r="R770" s="448"/>
      <c r="S770" s="448"/>
      <c r="T770" s="448"/>
      <c r="U770" s="448"/>
      <c r="V770" s="448"/>
      <c r="W770" s="448"/>
      <c r="X770" s="448"/>
      <c r="Y770" s="448"/>
      <c r="Z770" s="448"/>
      <c r="AA770" s="448"/>
      <c r="AB770" s="448"/>
      <c r="AC770" s="448"/>
      <c r="AD770" s="448"/>
    </row>
    <row r="771" ht="12.75" customHeight="1">
      <c r="A771" s="448"/>
      <c r="B771" s="448"/>
      <c r="C771" s="448"/>
      <c r="D771" s="448"/>
      <c r="E771" s="448"/>
      <c r="F771" s="448"/>
      <c r="G771" s="448"/>
      <c r="H771" s="448"/>
      <c r="I771" s="448"/>
      <c r="J771" s="448"/>
      <c r="K771" s="448"/>
      <c r="L771" s="448"/>
      <c r="M771" s="448"/>
      <c r="N771" s="448"/>
      <c r="O771" s="448"/>
      <c r="P771" s="448"/>
      <c r="Q771" s="448"/>
      <c r="R771" s="448"/>
      <c r="S771" s="448"/>
      <c r="T771" s="448"/>
      <c r="U771" s="448"/>
      <c r="V771" s="448"/>
      <c r="W771" s="448"/>
      <c r="X771" s="448"/>
      <c r="Y771" s="448"/>
      <c r="Z771" s="448"/>
      <c r="AA771" s="448"/>
      <c r="AB771" s="448"/>
      <c r="AC771" s="448"/>
      <c r="AD771" s="448"/>
    </row>
    <row r="772" ht="12.75" customHeight="1">
      <c r="A772" s="448"/>
      <c r="B772" s="448"/>
      <c r="C772" s="448"/>
      <c r="D772" s="448"/>
      <c r="E772" s="448"/>
      <c r="F772" s="448"/>
      <c r="G772" s="448"/>
      <c r="H772" s="448"/>
      <c r="I772" s="448"/>
      <c r="J772" s="448"/>
      <c r="K772" s="448"/>
      <c r="L772" s="448"/>
      <c r="M772" s="448"/>
      <c r="N772" s="448"/>
      <c r="O772" s="448"/>
      <c r="P772" s="448"/>
      <c r="Q772" s="448"/>
      <c r="R772" s="448"/>
      <c r="S772" s="448"/>
      <c r="T772" s="448"/>
      <c r="U772" s="448"/>
      <c r="V772" s="448"/>
      <c r="W772" s="448"/>
      <c r="X772" s="448"/>
      <c r="Y772" s="448"/>
      <c r="Z772" s="448"/>
      <c r="AA772" s="448"/>
      <c r="AB772" s="448"/>
      <c r="AC772" s="448"/>
      <c r="AD772" s="448"/>
    </row>
    <row r="773" ht="12.75" customHeight="1">
      <c r="A773" s="448"/>
      <c r="B773" s="448"/>
      <c r="C773" s="448"/>
      <c r="D773" s="448"/>
      <c r="E773" s="448"/>
      <c r="F773" s="448"/>
      <c r="G773" s="448"/>
      <c r="H773" s="448"/>
      <c r="I773" s="448"/>
      <c r="J773" s="448"/>
      <c r="K773" s="448"/>
      <c r="L773" s="448"/>
      <c r="M773" s="448"/>
      <c r="N773" s="448"/>
      <c r="O773" s="448"/>
      <c r="P773" s="448"/>
      <c r="Q773" s="448"/>
      <c r="R773" s="448"/>
      <c r="S773" s="448"/>
      <c r="T773" s="448"/>
      <c r="U773" s="448"/>
      <c r="V773" s="448"/>
      <c r="W773" s="448"/>
      <c r="X773" s="448"/>
      <c r="Y773" s="448"/>
      <c r="Z773" s="448"/>
      <c r="AA773" s="448"/>
      <c r="AB773" s="448"/>
      <c r="AC773" s="448"/>
      <c r="AD773" s="448"/>
    </row>
    <row r="774" ht="12.75" customHeight="1">
      <c r="A774" s="448"/>
      <c r="B774" s="448"/>
      <c r="C774" s="448"/>
      <c r="D774" s="448"/>
      <c r="E774" s="448"/>
      <c r="F774" s="448"/>
      <c r="G774" s="448"/>
      <c r="H774" s="448"/>
      <c r="I774" s="448"/>
      <c r="J774" s="448"/>
      <c r="K774" s="448"/>
      <c r="L774" s="448"/>
      <c r="M774" s="448"/>
      <c r="N774" s="448"/>
      <c r="O774" s="448"/>
      <c r="P774" s="448"/>
      <c r="Q774" s="448"/>
      <c r="R774" s="448"/>
      <c r="S774" s="448"/>
      <c r="T774" s="448"/>
      <c r="U774" s="448"/>
      <c r="V774" s="448"/>
      <c r="W774" s="448"/>
      <c r="X774" s="448"/>
      <c r="Y774" s="448"/>
      <c r="Z774" s="448"/>
      <c r="AA774" s="448"/>
      <c r="AB774" s="448"/>
      <c r="AC774" s="448"/>
      <c r="AD774" s="448"/>
    </row>
    <row r="775" ht="12.75" customHeight="1">
      <c r="A775" s="448"/>
      <c r="B775" s="448"/>
      <c r="C775" s="448"/>
      <c r="D775" s="448"/>
      <c r="E775" s="448"/>
      <c r="F775" s="448"/>
      <c r="G775" s="448"/>
      <c r="H775" s="448"/>
      <c r="I775" s="448"/>
      <c r="J775" s="448"/>
      <c r="K775" s="448"/>
      <c r="L775" s="448"/>
      <c r="M775" s="448"/>
      <c r="N775" s="448"/>
      <c r="O775" s="448"/>
      <c r="P775" s="448"/>
      <c r="Q775" s="448"/>
      <c r="R775" s="448"/>
      <c r="S775" s="448"/>
      <c r="T775" s="448"/>
      <c r="U775" s="448"/>
      <c r="V775" s="448"/>
      <c r="W775" s="448"/>
      <c r="X775" s="448"/>
      <c r="Y775" s="448"/>
      <c r="Z775" s="448"/>
      <c r="AA775" s="448"/>
      <c r="AB775" s="448"/>
      <c r="AC775" s="448"/>
      <c r="AD775" s="448"/>
    </row>
    <row r="776" ht="12.75" customHeight="1">
      <c r="A776" s="448"/>
      <c r="B776" s="448"/>
      <c r="C776" s="448"/>
      <c r="D776" s="448"/>
      <c r="E776" s="448"/>
      <c r="F776" s="448"/>
      <c r="G776" s="448"/>
      <c r="H776" s="448"/>
      <c r="I776" s="448"/>
      <c r="J776" s="448"/>
      <c r="K776" s="448"/>
      <c r="L776" s="448"/>
      <c r="M776" s="448"/>
      <c r="N776" s="448"/>
      <c r="O776" s="448"/>
      <c r="P776" s="448"/>
      <c r="Q776" s="448"/>
      <c r="R776" s="448"/>
      <c r="S776" s="448"/>
      <c r="T776" s="448"/>
      <c r="U776" s="448"/>
      <c r="V776" s="448"/>
      <c r="W776" s="448"/>
      <c r="X776" s="448"/>
      <c r="Y776" s="448"/>
      <c r="Z776" s="448"/>
      <c r="AA776" s="448"/>
      <c r="AB776" s="448"/>
      <c r="AC776" s="448"/>
      <c r="AD776" s="448"/>
    </row>
    <row r="777" ht="12.75" customHeight="1">
      <c r="A777" s="448"/>
      <c r="B777" s="448"/>
      <c r="C777" s="448"/>
      <c r="D777" s="448"/>
      <c r="E777" s="448"/>
      <c r="F777" s="448"/>
      <c r="G777" s="448"/>
      <c r="H777" s="448"/>
      <c r="I777" s="448"/>
      <c r="J777" s="448"/>
      <c r="K777" s="448"/>
      <c r="L777" s="448"/>
      <c r="M777" s="448"/>
      <c r="N777" s="448"/>
      <c r="O777" s="448"/>
      <c r="P777" s="448"/>
      <c r="Q777" s="448"/>
      <c r="R777" s="448"/>
      <c r="S777" s="448"/>
      <c r="T777" s="448"/>
      <c r="U777" s="448"/>
      <c r="V777" s="448"/>
      <c r="W777" s="448"/>
      <c r="X777" s="448"/>
      <c r="Y777" s="448"/>
      <c r="Z777" s="448"/>
      <c r="AA777" s="448"/>
      <c r="AB777" s="448"/>
      <c r="AC777" s="448"/>
      <c r="AD777" s="448"/>
    </row>
    <row r="778" ht="12.75" customHeight="1">
      <c r="A778" s="448"/>
      <c r="B778" s="448"/>
      <c r="C778" s="448"/>
      <c r="D778" s="448"/>
      <c r="E778" s="448"/>
      <c r="F778" s="448"/>
      <c r="G778" s="448"/>
      <c r="H778" s="448"/>
      <c r="I778" s="448"/>
      <c r="J778" s="448"/>
      <c r="K778" s="448"/>
      <c r="L778" s="448"/>
      <c r="M778" s="448"/>
      <c r="N778" s="448"/>
      <c r="O778" s="448"/>
      <c r="P778" s="448"/>
      <c r="Q778" s="448"/>
      <c r="R778" s="448"/>
      <c r="S778" s="448"/>
      <c r="T778" s="448"/>
      <c r="U778" s="448"/>
      <c r="V778" s="448"/>
      <c r="W778" s="448"/>
      <c r="X778" s="448"/>
      <c r="Y778" s="448"/>
      <c r="Z778" s="448"/>
      <c r="AA778" s="448"/>
      <c r="AB778" s="448"/>
      <c r="AC778" s="448"/>
      <c r="AD778" s="448"/>
    </row>
    <row r="779" ht="12.75" customHeight="1">
      <c r="A779" s="448"/>
      <c r="B779" s="448"/>
      <c r="C779" s="448"/>
      <c r="D779" s="448"/>
      <c r="E779" s="448"/>
      <c r="F779" s="448"/>
      <c r="G779" s="448"/>
      <c r="H779" s="448"/>
      <c r="I779" s="448"/>
      <c r="J779" s="448"/>
      <c r="K779" s="448"/>
      <c r="L779" s="448"/>
      <c r="M779" s="448"/>
      <c r="N779" s="448"/>
      <c r="O779" s="448"/>
      <c r="P779" s="448"/>
      <c r="Q779" s="448"/>
      <c r="R779" s="448"/>
      <c r="S779" s="448"/>
      <c r="T779" s="448"/>
      <c r="U779" s="448"/>
      <c r="V779" s="448"/>
      <c r="W779" s="448"/>
      <c r="X779" s="448"/>
      <c r="Y779" s="448"/>
      <c r="Z779" s="448"/>
      <c r="AA779" s="448"/>
      <c r="AB779" s="448"/>
      <c r="AC779" s="448"/>
      <c r="AD779" s="448"/>
    </row>
    <row r="780" ht="12.75" customHeight="1">
      <c r="A780" s="448"/>
      <c r="B780" s="448"/>
      <c r="C780" s="448"/>
      <c r="D780" s="448"/>
      <c r="E780" s="448"/>
      <c r="F780" s="448"/>
      <c r="G780" s="448"/>
      <c r="H780" s="448"/>
      <c r="I780" s="448"/>
      <c r="J780" s="448"/>
      <c r="K780" s="448"/>
      <c r="L780" s="448"/>
      <c r="M780" s="448"/>
      <c r="N780" s="448"/>
      <c r="O780" s="448"/>
      <c r="P780" s="448"/>
      <c r="Q780" s="448"/>
      <c r="R780" s="448"/>
      <c r="S780" s="448"/>
      <c r="T780" s="448"/>
      <c r="U780" s="448"/>
      <c r="V780" s="448"/>
      <c r="W780" s="448"/>
      <c r="X780" s="448"/>
      <c r="Y780" s="448"/>
      <c r="Z780" s="448"/>
      <c r="AA780" s="448"/>
      <c r="AB780" s="448"/>
      <c r="AC780" s="448"/>
      <c r="AD780" s="448"/>
    </row>
    <row r="781" ht="12.75" customHeight="1">
      <c r="A781" s="448"/>
      <c r="B781" s="448"/>
      <c r="C781" s="448"/>
      <c r="D781" s="448"/>
      <c r="E781" s="448"/>
      <c r="F781" s="448"/>
      <c r="G781" s="448"/>
      <c r="H781" s="448"/>
      <c r="I781" s="448"/>
      <c r="J781" s="448"/>
      <c r="K781" s="448"/>
      <c r="L781" s="448"/>
      <c r="M781" s="448"/>
      <c r="N781" s="448"/>
      <c r="O781" s="448"/>
      <c r="P781" s="448"/>
      <c r="Q781" s="448"/>
      <c r="R781" s="448"/>
      <c r="S781" s="448"/>
      <c r="T781" s="448"/>
      <c r="U781" s="448"/>
      <c r="V781" s="448"/>
      <c r="W781" s="448"/>
      <c r="X781" s="448"/>
      <c r="Y781" s="448"/>
      <c r="Z781" s="448"/>
      <c r="AA781" s="448"/>
      <c r="AB781" s="448"/>
      <c r="AC781" s="448"/>
      <c r="AD781" s="448"/>
    </row>
    <row r="782" ht="12.75" customHeight="1">
      <c r="A782" s="448"/>
      <c r="B782" s="448"/>
      <c r="C782" s="448"/>
      <c r="D782" s="448"/>
      <c r="E782" s="448"/>
      <c r="F782" s="448"/>
      <c r="G782" s="448"/>
      <c r="H782" s="448"/>
      <c r="I782" s="448"/>
      <c r="J782" s="448"/>
      <c r="K782" s="448"/>
      <c r="L782" s="448"/>
      <c r="M782" s="448"/>
      <c r="N782" s="448"/>
      <c r="O782" s="448"/>
      <c r="P782" s="448"/>
      <c r="Q782" s="448"/>
      <c r="R782" s="448"/>
      <c r="S782" s="448"/>
      <c r="T782" s="448"/>
      <c r="U782" s="448"/>
      <c r="V782" s="448"/>
      <c r="W782" s="448"/>
      <c r="X782" s="448"/>
      <c r="Y782" s="448"/>
      <c r="Z782" s="448"/>
      <c r="AA782" s="448"/>
      <c r="AB782" s="448"/>
      <c r="AC782" s="448"/>
      <c r="AD782" s="448"/>
    </row>
    <row r="783" ht="12.75" customHeight="1">
      <c r="A783" s="448"/>
      <c r="B783" s="448"/>
      <c r="C783" s="448"/>
      <c r="D783" s="448"/>
      <c r="E783" s="448"/>
      <c r="F783" s="448"/>
      <c r="G783" s="448"/>
      <c r="H783" s="448"/>
      <c r="I783" s="448"/>
      <c r="J783" s="448"/>
      <c r="K783" s="448"/>
      <c r="L783" s="448"/>
      <c r="M783" s="448"/>
      <c r="N783" s="448"/>
      <c r="O783" s="448"/>
      <c r="P783" s="448"/>
      <c r="Q783" s="448"/>
      <c r="R783" s="448"/>
      <c r="S783" s="448"/>
      <c r="T783" s="448"/>
      <c r="U783" s="448"/>
      <c r="V783" s="448"/>
      <c r="W783" s="448"/>
      <c r="X783" s="448"/>
      <c r="Y783" s="448"/>
      <c r="Z783" s="448"/>
      <c r="AA783" s="448"/>
      <c r="AB783" s="448"/>
      <c r="AC783" s="448"/>
      <c r="AD783" s="448"/>
    </row>
    <row r="784" ht="12.75" customHeight="1">
      <c r="A784" s="448"/>
      <c r="B784" s="448"/>
      <c r="C784" s="448"/>
      <c r="D784" s="448"/>
      <c r="E784" s="448"/>
      <c r="F784" s="448"/>
      <c r="G784" s="448"/>
      <c r="H784" s="448"/>
      <c r="I784" s="448"/>
      <c r="J784" s="448"/>
      <c r="K784" s="448"/>
      <c r="L784" s="448"/>
      <c r="M784" s="448"/>
      <c r="N784" s="448"/>
      <c r="O784" s="448"/>
      <c r="P784" s="448"/>
      <c r="Q784" s="448"/>
      <c r="R784" s="448"/>
      <c r="S784" s="448"/>
      <c r="T784" s="448"/>
      <c r="U784" s="448"/>
      <c r="V784" s="448"/>
      <c r="W784" s="448"/>
      <c r="X784" s="448"/>
      <c r="Y784" s="448"/>
      <c r="Z784" s="448"/>
      <c r="AA784" s="448"/>
      <c r="AB784" s="448"/>
      <c r="AC784" s="448"/>
      <c r="AD784" s="448"/>
    </row>
    <row r="785" ht="12.75" customHeight="1">
      <c r="A785" s="448"/>
      <c r="B785" s="448"/>
      <c r="C785" s="448"/>
      <c r="D785" s="448"/>
      <c r="E785" s="448"/>
      <c r="F785" s="448"/>
      <c r="G785" s="448"/>
      <c r="H785" s="448"/>
      <c r="I785" s="448"/>
      <c r="J785" s="448"/>
      <c r="K785" s="448"/>
      <c r="L785" s="448"/>
      <c r="M785" s="448"/>
      <c r="N785" s="448"/>
      <c r="O785" s="448"/>
      <c r="P785" s="448"/>
      <c r="Q785" s="448"/>
      <c r="R785" s="448"/>
      <c r="S785" s="448"/>
      <c r="T785" s="448"/>
      <c r="U785" s="448"/>
      <c r="V785" s="448"/>
      <c r="W785" s="448"/>
      <c r="X785" s="448"/>
      <c r="Y785" s="448"/>
      <c r="Z785" s="448"/>
      <c r="AA785" s="448"/>
      <c r="AB785" s="448"/>
      <c r="AC785" s="448"/>
      <c r="AD785" s="448"/>
    </row>
    <row r="786" ht="12.75" customHeight="1">
      <c r="A786" s="448"/>
      <c r="B786" s="448"/>
      <c r="C786" s="448"/>
      <c r="D786" s="448"/>
      <c r="E786" s="448"/>
      <c r="F786" s="448"/>
      <c r="G786" s="448"/>
      <c r="H786" s="448"/>
      <c r="I786" s="448"/>
      <c r="J786" s="448"/>
      <c r="K786" s="448"/>
      <c r="L786" s="448"/>
      <c r="M786" s="448"/>
      <c r="N786" s="448"/>
      <c r="O786" s="448"/>
      <c r="P786" s="448"/>
      <c r="Q786" s="448"/>
      <c r="R786" s="448"/>
      <c r="S786" s="448"/>
      <c r="T786" s="448"/>
      <c r="U786" s="448"/>
      <c r="V786" s="448"/>
      <c r="W786" s="448"/>
      <c r="X786" s="448"/>
      <c r="Y786" s="448"/>
      <c r="Z786" s="448"/>
      <c r="AA786" s="448"/>
      <c r="AB786" s="448"/>
      <c r="AC786" s="448"/>
      <c r="AD786" s="448"/>
    </row>
    <row r="787" ht="12.75" customHeight="1">
      <c r="A787" s="448"/>
      <c r="B787" s="448"/>
      <c r="C787" s="448"/>
      <c r="D787" s="448"/>
      <c r="E787" s="448"/>
      <c r="F787" s="448"/>
      <c r="G787" s="448"/>
      <c r="H787" s="448"/>
      <c r="I787" s="448"/>
      <c r="J787" s="448"/>
      <c r="K787" s="448"/>
      <c r="L787" s="448"/>
      <c r="M787" s="448"/>
      <c r="N787" s="448"/>
      <c r="O787" s="448"/>
      <c r="P787" s="448"/>
      <c r="Q787" s="448"/>
      <c r="R787" s="448"/>
      <c r="S787" s="448"/>
      <c r="T787" s="448"/>
      <c r="U787" s="448"/>
      <c r="V787" s="448"/>
      <c r="W787" s="448"/>
      <c r="X787" s="448"/>
      <c r="Y787" s="448"/>
      <c r="Z787" s="448"/>
      <c r="AA787" s="448"/>
      <c r="AB787" s="448"/>
      <c r="AC787" s="448"/>
      <c r="AD787" s="448"/>
    </row>
    <row r="788" ht="12.75" customHeight="1">
      <c r="A788" s="448"/>
      <c r="B788" s="448"/>
      <c r="C788" s="448"/>
      <c r="D788" s="448"/>
      <c r="E788" s="448"/>
      <c r="F788" s="448"/>
      <c r="G788" s="448"/>
      <c r="H788" s="448"/>
      <c r="I788" s="448"/>
      <c r="J788" s="448"/>
      <c r="K788" s="448"/>
      <c r="L788" s="448"/>
      <c r="M788" s="448"/>
      <c r="N788" s="448"/>
      <c r="O788" s="448"/>
      <c r="P788" s="448"/>
      <c r="Q788" s="448"/>
      <c r="R788" s="448"/>
      <c r="S788" s="448"/>
      <c r="T788" s="448"/>
      <c r="U788" s="448"/>
      <c r="V788" s="448"/>
      <c r="W788" s="448"/>
      <c r="X788" s="448"/>
      <c r="Y788" s="448"/>
      <c r="Z788" s="448"/>
      <c r="AA788" s="448"/>
      <c r="AB788" s="448"/>
      <c r="AC788" s="448"/>
      <c r="AD788" s="448"/>
    </row>
    <row r="789" ht="12.75" customHeight="1">
      <c r="A789" s="448"/>
      <c r="B789" s="448"/>
      <c r="C789" s="448"/>
      <c r="D789" s="448"/>
      <c r="E789" s="448"/>
      <c r="F789" s="448"/>
      <c r="G789" s="448"/>
      <c r="H789" s="448"/>
      <c r="I789" s="448"/>
      <c r="J789" s="448"/>
      <c r="K789" s="448"/>
      <c r="L789" s="448"/>
      <c r="M789" s="448"/>
      <c r="N789" s="448"/>
      <c r="O789" s="448"/>
      <c r="P789" s="448"/>
      <c r="Q789" s="448"/>
      <c r="R789" s="448"/>
      <c r="S789" s="448"/>
      <c r="T789" s="448"/>
      <c r="U789" s="448"/>
      <c r="V789" s="448"/>
      <c r="W789" s="448"/>
      <c r="X789" s="448"/>
      <c r="Y789" s="448"/>
      <c r="Z789" s="448"/>
      <c r="AA789" s="448"/>
      <c r="AB789" s="448"/>
      <c r="AC789" s="448"/>
      <c r="AD789" s="448"/>
    </row>
    <row r="790" ht="12.75" customHeight="1">
      <c r="A790" s="448"/>
      <c r="B790" s="448"/>
      <c r="C790" s="448"/>
      <c r="D790" s="448"/>
      <c r="E790" s="448"/>
      <c r="F790" s="448"/>
      <c r="G790" s="448"/>
      <c r="H790" s="448"/>
      <c r="I790" s="448"/>
      <c r="J790" s="448"/>
      <c r="K790" s="448"/>
      <c r="L790" s="448"/>
      <c r="M790" s="448"/>
      <c r="N790" s="448"/>
      <c r="O790" s="448"/>
      <c r="P790" s="448"/>
      <c r="Q790" s="448"/>
      <c r="R790" s="448"/>
      <c r="S790" s="448"/>
      <c r="T790" s="448"/>
      <c r="U790" s="448"/>
      <c r="V790" s="448"/>
      <c r="W790" s="448"/>
      <c r="X790" s="448"/>
      <c r="Y790" s="448"/>
      <c r="Z790" s="448"/>
      <c r="AA790" s="448"/>
      <c r="AB790" s="448"/>
      <c r="AC790" s="448"/>
      <c r="AD790" s="448"/>
    </row>
    <row r="791" ht="12.75" customHeight="1">
      <c r="A791" s="448"/>
      <c r="B791" s="448"/>
      <c r="C791" s="448"/>
      <c r="D791" s="448"/>
      <c r="E791" s="448"/>
      <c r="F791" s="448"/>
      <c r="G791" s="448"/>
      <c r="H791" s="448"/>
      <c r="I791" s="448"/>
      <c r="J791" s="448"/>
      <c r="K791" s="448"/>
      <c r="L791" s="448"/>
      <c r="M791" s="448"/>
      <c r="N791" s="448"/>
      <c r="O791" s="448"/>
      <c r="P791" s="448"/>
      <c r="Q791" s="448"/>
      <c r="R791" s="448"/>
      <c r="S791" s="448"/>
      <c r="T791" s="448"/>
      <c r="U791" s="448"/>
      <c r="V791" s="448"/>
      <c r="W791" s="448"/>
      <c r="X791" s="448"/>
      <c r="Y791" s="448"/>
      <c r="Z791" s="448"/>
      <c r="AA791" s="448"/>
      <c r="AB791" s="448"/>
      <c r="AC791" s="448"/>
      <c r="AD791" s="448"/>
    </row>
    <row r="792" ht="12.75" customHeight="1">
      <c r="A792" s="448"/>
      <c r="B792" s="448"/>
      <c r="C792" s="448"/>
      <c r="D792" s="448"/>
      <c r="E792" s="448"/>
      <c r="F792" s="448"/>
      <c r="G792" s="448"/>
      <c r="H792" s="448"/>
      <c r="I792" s="448"/>
      <c r="J792" s="448"/>
      <c r="K792" s="448"/>
      <c r="L792" s="448"/>
      <c r="M792" s="448"/>
      <c r="N792" s="448"/>
      <c r="O792" s="448"/>
      <c r="P792" s="448"/>
      <c r="Q792" s="448"/>
      <c r="R792" s="448"/>
      <c r="S792" s="448"/>
      <c r="T792" s="448"/>
      <c r="U792" s="448"/>
      <c r="V792" s="448"/>
      <c r="W792" s="448"/>
      <c r="X792" s="448"/>
      <c r="Y792" s="448"/>
      <c r="Z792" s="448"/>
      <c r="AA792" s="448"/>
      <c r="AB792" s="448"/>
      <c r="AC792" s="448"/>
      <c r="AD792" s="448"/>
    </row>
    <row r="793" ht="12.75" customHeight="1">
      <c r="A793" s="448"/>
      <c r="B793" s="448"/>
      <c r="C793" s="448"/>
      <c r="D793" s="448"/>
      <c r="E793" s="448"/>
      <c r="F793" s="448"/>
      <c r="G793" s="448"/>
      <c r="H793" s="448"/>
      <c r="I793" s="448"/>
      <c r="J793" s="448"/>
      <c r="K793" s="448"/>
      <c r="L793" s="448"/>
      <c r="M793" s="448"/>
      <c r="N793" s="448"/>
      <c r="O793" s="448"/>
      <c r="P793" s="448"/>
      <c r="Q793" s="448"/>
      <c r="R793" s="448"/>
      <c r="S793" s="448"/>
      <c r="T793" s="448"/>
      <c r="U793" s="448"/>
      <c r="V793" s="448"/>
      <c r="W793" s="448"/>
      <c r="X793" s="448"/>
      <c r="Y793" s="448"/>
      <c r="Z793" s="448"/>
      <c r="AA793" s="448"/>
      <c r="AB793" s="448"/>
      <c r="AC793" s="448"/>
      <c r="AD793" s="448"/>
    </row>
    <row r="794" ht="12.75" customHeight="1">
      <c r="A794" s="448"/>
      <c r="B794" s="448"/>
      <c r="C794" s="448"/>
      <c r="D794" s="448"/>
      <c r="E794" s="448"/>
      <c r="F794" s="448"/>
      <c r="G794" s="448"/>
      <c r="H794" s="448"/>
      <c r="I794" s="448"/>
      <c r="J794" s="448"/>
      <c r="K794" s="448"/>
      <c r="L794" s="448"/>
      <c r="M794" s="448"/>
      <c r="N794" s="448"/>
      <c r="O794" s="448"/>
      <c r="P794" s="448"/>
      <c r="Q794" s="448"/>
      <c r="R794" s="448"/>
      <c r="S794" s="448"/>
      <c r="T794" s="448"/>
      <c r="U794" s="448"/>
      <c r="V794" s="448"/>
      <c r="W794" s="448"/>
      <c r="X794" s="448"/>
      <c r="Y794" s="448"/>
      <c r="Z794" s="448"/>
      <c r="AA794" s="448"/>
      <c r="AB794" s="448"/>
      <c r="AC794" s="448"/>
      <c r="AD794" s="448"/>
    </row>
    <row r="795" ht="12.75" customHeight="1">
      <c r="A795" s="448"/>
      <c r="B795" s="448"/>
      <c r="C795" s="448"/>
      <c r="D795" s="448"/>
      <c r="E795" s="448"/>
      <c r="F795" s="448"/>
      <c r="G795" s="448"/>
      <c r="H795" s="448"/>
      <c r="I795" s="448"/>
      <c r="J795" s="448"/>
      <c r="K795" s="448"/>
      <c r="L795" s="448"/>
      <c r="M795" s="448"/>
      <c r="N795" s="448"/>
      <c r="O795" s="448"/>
      <c r="P795" s="448"/>
      <c r="Q795" s="448"/>
      <c r="R795" s="448"/>
      <c r="S795" s="448"/>
      <c r="T795" s="448"/>
      <c r="U795" s="448"/>
      <c r="V795" s="448"/>
      <c r="W795" s="448"/>
      <c r="X795" s="448"/>
      <c r="Y795" s="448"/>
      <c r="Z795" s="448"/>
      <c r="AA795" s="448"/>
      <c r="AB795" s="448"/>
      <c r="AC795" s="448"/>
      <c r="AD795" s="448"/>
    </row>
    <row r="796" ht="12.75" customHeight="1">
      <c r="A796" s="448"/>
      <c r="B796" s="448"/>
      <c r="C796" s="448"/>
      <c r="D796" s="448"/>
      <c r="E796" s="448"/>
      <c r="F796" s="448"/>
      <c r="G796" s="448"/>
      <c r="H796" s="448"/>
      <c r="I796" s="448"/>
      <c r="J796" s="448"/>
      <c r="K796" s="448"/>
      <c r="L796" s="448"/>
      <c r="M796" s="448"/>
      <c r="N796" s="448"/>
      <c r="O796" s="448"/>
      <c r="P796" s="448"/>
      <c r="Q796" s="448"/>
      <c r="R796" s="448"/>
      <c r="S796" s="448"/>
      <c r="T796" s="448"/>
      <c r="U796" s="448"/>
      <c r="V796" s="448"/>
      <c r="W796" s="448"/>
      <c r="X796" s="448"/>
      <c r="Y796" s="448"/>
      <c r="Z796" s="448"/>
      <c r="AA796" s="448"/>
      <c r="AB796" s="448"/>
      <c r="AC796" s="448"/>
      <c r="AD796" s="448"/>
    </row>
    <row r="797" ht="12.75" customHeight="1">
      <c r="A797" s="448"/>
      <c r="B797" s="448"/>
      <c r="C797" s="448"/>
      <c r="D797" s="448"/>
      <c r="E797" s="448"/>
      <c r="F797" s="448"/>
      <c r="G797" s="448"/>
      <c r="H797" s="448"/>
      <c r="I797" s="448"/>
      <c r="J797" s="448"/>
      <c r="K797" s="448"/>
      <c r="L797" s="448"/>
      <c r="M797" s="448"/>
      <c r="N797" s="448"/>
      <c r="O797" s="448"/>
      <c r="P797" s="448"/>
      <c r="Q797" s="448"/>
      <c r="R797" s="448"/>
      <c r="S797" s="448"/>
      <c r="T797" s="448"/>
      <c r="U797" s="448"/>
      <c r="V797" s="448"/>
      <c r="W797" s="448"/>
      <c r="X797" s="448"/>
      <c r="Y797" s="448"/>
      <c r="Z797" s="448"/>
      <c r="AA797" s="448"/>
      <c r="AB797" s="448"/>
      <c r="AC797" s="448"/>
      <c r="AD797" s="448"/>
    </row>
    <row r="798" ht="12.75" customHeight="1">
      <c r="A798" s="448"/>
      <c r="B798" s="448"/>
      <c r="C798" s="448"/>
      <c r="D798" s="448"/>
      <c r="E798" s="448"/>
      <c r="F798" s="448"/>
      <c r="G798" s="448"/>
      <c r="H798" s="448"/>
      <c r="I798" s="448"/>
      <c r="J798" s="448"/>
      <c r="K798" s="448"/>
      <c r="L798" s="448"/>
      <c r="M798" s="448"/>
      <c r="N798" s="448"/>
      <c r="O798" s="448"/>
      <c r="P798" s="448"/>
      <c r="Q798" s="448"/>
      <c r="R798" s="448"/>
      <c r="S798" s="448"/>
      <c r="T798" s="448"/>
      <c r="U798" s="448"/>
      <c r="V798" s="448"/>
      <c r="W798" s="448"/>
      <c r="X798" s="448"/>
      <c r="Y798" s="448"/>
      <c r="Z798" s="448"/>
      <c r="AA798" s="448"/>
      <c r="AB798" s="448"/>
      <c r="AC798" s="448"/>
      <c r="AD798" s="448"/>
    </row>
    <row r="799" ht="12.75" customHeight="1">
      <c r="A799" s="448"/>
      <c r="B799" s="448"/>
      <c r="C799" s="448"/>
      <c r="D799" s="448"/>
      <c r="E799" s="448"/>
      <c r="F799" s="448"/>
      <c r="G799" s="448"/>
      <c r="H799" s="448"/>
      <c r="I799" s="448"/>
      <c r="J799" s="448"/>
      <c r="K799" s="448"/>
      <c r="L799" s="448"/>
      <c r="M799" s="448"/>
      <c r="N799" s="448"/>
      <c r="O799" s="448"/>
      <c r="P799" s="448"/>
      <c r="Q799" s="448"/>
      <c r="R799" s="448"/>
      <c r="S799" s="448"/>
      <c r="T799" s="448"/>
      <c r="U799" s="448"/>
      <c r="V799" s="448"/>
      <c r="W799" s="448"/>
      <c r="X799" s="448"/>
      <c r="Y799" s="448"/>
      <c r="Z799" s="448"/>
      <c r="AA799" s="448"/>
      <c r="AB799" s="448"/>
      <c r="AC799" s="448"/>
      <c r="AD799" s="448"/>
    </row>
    <row r="800" ht="12.75" customHeight="1">
      <c r="A800" s="448"/>
      <c r="B800" s="448"/>
      <c r="C800" s="448"/>
      <c r="D800" s="448"/>
      <c r="E800" s="448"/>
      <c r="F800" s="448"/>
      <c r="G800" s="448"/>
      <c r="H800" s="448"/>
      <c r="I800" s="448"/>
      <c r="J800" s="448"/>
      <c r="K800" s="448"/>
      <c r="L800" s="448"/>
      <c r="M800" s="448"/>
      <c r="N800" s="448"/>
      <c r="O800" s="448"/>
      <c r="P800" s="448"/>
      <c r="Q800" s="448"/>
      <c r="R800" s="448"/>
      <c r="S800" s="448"/>
      <c r="T800" s="448"/>
      <c r="U800" s="448"/>
      <c r="V800" s="448"/>
      <c r="W800" s="448"/>
      <c r="X800" s="448"/>
      <c r="Y800" s="448"/>
      <c r="Z800" s="448"/>
      <c r="AA800" s="448"/>
      <c r="AB800" s="448"/>
      <c r="AC800" s="448"/>
      <c r="AD800" s="448"/>
    </row>
    <row r="801" ht="12.75" customHeight="1">
      <c r="A801" s="448"/>
      <c r="B801" s="448"/>
      <c r="C801" s="448"/>
      <c r="D801" s="448"/>
      <c r="E801" s="448"/>
      <c r="F801" s="448"/>
      <c r="G801" s="448"/>
      <c r="H801" s="448"/>
      <c r="I801" s="448"/>
      <c r="J801" s="448"/>
      <c r="K801" s="448"/>
      <c r="L801" s="448"/>
      <c r="M801" s="448"/>
      <c r="N801" s="448"/>
      <c r="O801" s="448"/>
      <c r="P801" s="448"/>
      <c r="Q801" s="448"/>
      <c r="R801" s="448"/>
      <c r="S801" s="448"/>
      <c r="T801" s="448"/>
      <c r="U801" s="448"/>
      <c r="V801" s="448"/>
      <c r="W801" s="448"/>
      <c r="X801" s="448"/>
      <c r="Y801" s="448"/>
      <c r="Z801" s="448"/>
      <c r="AA801" s="448"/>
      <c r="AB801" s="448"/>
      <c r="AC801" s="448"/>
      <c r="AD801" s="448"/>
    </row>
    <row r="802" ht="12.75" customHeight="1">
      <c r="A802" s="448"/>
      <c r="B802" s="448"/>
      <c r="C802" s="448"/>
      <c r="D802" s="448"/>
      <c r="E802" s="448"/>
      <c r="F802" s="448"/>
      <c r="G802" s="448"/>
      <c r="H802" s="448"/>
      <c r="I802" s="448"/>
      <c r="J802" s="448"/>
      <c r="K802" s="448"/>
      <c r="L802" s="448"/>
      <c r="M802" s="448"/>
      <c r="N802" s="448"/>
      <c r="O802" s="448"/>
      <c r="P802" s="448"/>
      <c r="Q802" s="448"/>
      <c r="R802" s="448"/>
      <c r="S802" s="448"/>
      <c r="T802" s="448"/>
      <c r="U802" s="448"/>
      <c r="V802" s="448"/>
      <c r="W802" s="448"/>
      <c r="X802" s="448"/>
      <c r="Y802" s="448"/>
      <c r="Z802" s="448"/>
      <c r="AA802" s="448"/>
      <c r="AB802" s="448"/>
      <c r="AC802" s="448"/>
      <c r="AD802" s="448"/>
    </row>
    <row r="803" ht="12.75" customHeight="1">
      <c r="A803" s="448"/>
      <c r="B803" s="448"/>
      <c r="C803" s="448"/>
      <c r="D803" s="448"/>
      <c r="E803" s="448"/>
      <c r="F803" s="448"/>
      <c r="G803" s="448"/>
      <c r="H803" s="448"/>
      <c r="I803" s="448"/>
      <c r="J803" s="448"/>
      <c r="K803" s="448"/>
      <c r="L803" s="448"/>
      <c r="M803" s="448"/>
      <c r="N803" s="448"/>
      <c r="O803" s="448"/>
      <c r="P803" s="448"/>
      <c r="Q803" s="448"/>
      <c r="R803" s="448"/>
      <c r="S803" s="448"/>
      <c r="T803" s="448"/>
      <c r="U803" s="448"/>
      <c r="V803" s="448"/>
      <c r="W803" s="448"/>
      <c r="X803" s="448"/>
      <c r="Y803" s="448"/>
      <c r="Z803" s="448"/>
      <c r="AA803" s="448"/>
      <c r="AB803" s="448"/>
      <c r="AC803" s="448"/>
      <c r="AD803" s="448"/>
    </row>
    <row r="804" ht="12.75" customHeight="1">
      <c r="A804" s="448"/>
      <c r="B804" s="448"/>
      <c r="C804" s="448"/>
      <c r="D804" s="448"/>
      <c r="E804" s="448"/>
      <c r="F804" s="448"/>
      <c r="G804" s="448"/>
      <c r="H804" s="448"/>
      <c r="I804" s="448"/>
      <c r="J804" s="448"/>
      <c r="K804" s="448"/>
      <c r="L804" s="448"/>
      <c r="M804" s="448"/>
      <c r="N804" s="448"/>
      <c r="O804" s="448"/>
      <c r="P804" s="448"/>
      <c r="Q804" s="448"/>
      <c r="R804" s="448"/>
      <c r="S804" s="448"/>
      <c r="T804" s="448"/>
      <c r="U804" s="448"/>
      <c r="V804" s="448"/>
      <c r="W804" s="448"/>
      <c r="X804" s="448"/>
      <c r="Y804" s="448"/>
      <c r="Z804" s="448"/>
      <c r="AA804" s="448"/>
      <c r="AB804" s="448"/>
      <c r="AC804" s="448"/>
      <c r="AD804" s="448"/>
    </row>
    <row r="805" ht="12.75" customHeight="1">
      <c r="A805" s="448"/>
      <c r="B805" s="448"/>
      <c r="C805" s="448"/>
      <c r="D805" s="448"/>
      <c r="E805" s="448"/>
      <c r="F805" s="448"/>
      <c r="G805" s="448"/>
      <c r="H805" s="448"/>
      <c r="I805" s="448"/>
      <c r="J805" s="448"/>
      <c r="K805" s="448"/>
      <c r="L805" s="448"/>
      <c r="M805" s="448"/>
      <c r="N805" s="448"/>
      <c r="O805" s="448"/>
      <c r="P805" s="448"/>
      <c r="Q805" s="448"/>
      <c r="R805" s="448"/>
      <c r="S805" s="448"/>
      <c r="T805" s="448"/>
      <c r="U805" s="448"/>
      <c r="V805" s="448"/>
      <c r="W805" s="448"/>
      <c r="X805" s="448"/>
      <c r="Y805" s="448"/>
      <c r="Z805" s="448"/>
      <c r="AA805" s="448"/>
      <c r="AB805" s="448"/>
      <c r="AC805" s="448"/>
      <c r="AD805" s="448"/>
    </row>
    <row r="806" ht="12.75" customHeight="1">
      <c r="A806" s="448"/>
      <c r="B806" s="448"/>
      <c r="C806" s="448"/>
      <c r="D806" s="448"/>
      <c r="E806" s="448"/>
      <c r="F806" s="448"/>
      <c r="G806" s="448"/>
      <c r="H806" s="448"/>
      <c r="I806" s="448"/>
      <c r="J806" s="448"/>
      <c r="K806" s="448"/>
      <c r="L806" s="448"/>
      <c r="M806" s="448"/>
      <c r="N806" s="448"/>
      <c r="O806" s="448"/>
      <c r="P806" s="448"/>
      <c r="Q806" s="448"/>
      <c r="R806" s="448"/>
      <c r="S806" s="448"/>
      <c r="T806" s="448"/>
      <c r="U806" s="448"/>
      <c r="V806" s="448"/>
      <c r="W806" s="448"/>
      <c r="X806" s="448"/>
      <c r="Y806" s="448"/>
      <c r="Z806" s="448"/>
      <c r="AA806" s="448"/>
      <c r="AB806" s="448"/>
      <c r="AC806" s="448"/>
      <c r="AD806" s="448"/>
    </row>
    <row r="807" ht="12.75" customHeight="1">
      <c r="A807" s="448"/>
      <c r="B807" s="448"/>
      <c r="C807" s="448"/>
      <c r="D807" s="448"/>
      <c r="E807" s="448"/>
      <c r="F807" s="448"/>
      <c r="G807" s="448"/>
      <c r="H807" s="448"/>
      <c r="I807" s="448"/>
      <c r="J807" s="448"/>
      <c r="K807" s="448"/>
      <c r="L807" s="448"/>
      <c r="M807" s="448"/>
      <c r="N807" s="448"/>
      <c r="O807" s="448"/>
      <c r="P807" s="448"/>
      <c r="Q807" s="448"/>
      <c r="R807" s="448"/>
      <c r="S807" s="448"/>
      <c r="T807" s="448"/>
      <c r="U807" s="448"/>
      <c r="V807" s="448"/>
      <c r="W807" s="448"/>
      <c r="X807" s="448"/>
      <c r="Y807" s="448"/>
      <c r="Z807" s="448"/>
      <c r="AA807" s="448"/>
      <c r="AB807" s="448"/>
      <c r="AC807" s="448"/>
      <c r="AD807" s="448"/>
    </row>
    <row r="808" ht="12.75" customHeight="1">
      <c r="A808" s="448"/>
      <c r="B808" s="448"/>
      <c r="C808" s="448"/>
      <c r="D808" s="448"/>
      <c r="E808" s="448"/>
      <c r="F808" s="448"/>
      <c r="G808" s="448"/>
      <c r="H808" s="448"/>
      <c r="I808" s="448"/>
      <c r="J808" s="448"/>
      <c r="K808" s="448"/>
      <c r="L808" s="448"/>
      <c r="M808" s="448"/>
      <c r="N808" s="448"/>
      <c r="O808" s="448"/>
      <c r="P808" s="448"/>
      <c r="Q808" s="448"/>
      <c r="R808" s="448"/>
      <c r="S808" s="448"/>
      <c r="T808" s="448"/>
      <c r="U808" s="448"/>
      <c r="V808" s="448"/>
      <c r="W808" s="448"/>
      <c r="X808" s="448"/>
      <c r="Y808" s="448"/>
      <c r="Z808" s="448"/>
      <c r="AA808" s="448"/>
      <c r="AB808" s="448"/>
      <c r="AC808" s="448"/>
      <c r="AD808" s="448"/>
    </row>
    <row r="809" ht="12.75" customHeight="1">
      <c r="A809" s="448"/>
      <c r="B809" s="448"/>
      <c r="C809" s="448"/>
      <c r="D809" s="448"/>
      <c r="E809" s="448"/>
      <c r="F809" s="448"/>
      <c r="G809" s="448"/>
      <c r="H809" s="448"/>
      <c r="I809" s="448"/>
      <c r="J809" s="448"/>
      <c r="K809" s="448"/>
      <c r="L809" s="448"/>
      <c r="M809" s="448"/>
      <c r="N809" s="448"/>
      <c r="O809" s="448"/>
      <c r="P809" s="448"/>
      <c r="Q809" s="448"/>
      <c r="R809" s="448"/>
      <c r="S809" s="448"/>
      <c r="T809" s="448"/>
      <c r="U809" s="448"/>
      <c r="V809" s="448"/>
      <c r="W809" s="448"/>
      <c r="X809" s="448"/>
      <c r="Y809" s="448"/>
      <c r="Z809" s="448"/>
      <c r="AA809" s="448"/>
      <c r="AB809" s="448"/>
      <c r="AC809" s="448"/>
      <c r="AD809" s="448"/>
    </row>
    <row r="810" ht="12.75" customHeight="1">
      <c r="A810" s="448"/>
      <c r="B810" s="448"/>
      <c r="C810" s="448"/>
      <c r="D810" s="448"/>
      <c r="E810" s="448"/>
      <c r="F810" s="448"/>
      <c r="G810" s="448"/>
      <c r="H810" s="448"/>
      <c r="I810" s="448"/>
      <c r="J810" s="448"/>
      <c r="K810" s="448"/>
      <c r="L810" s="448"/>
      <c r="M810" s="448"/>
      <c r="N810" s="448"/>
      <c r="O810" s="448"/>
      <c r="P810" s="448"/>
      <c r="Q810" s="448"/>
      <c r="R810" s="448"/>
      <c r="S810" s="448"/>
      <c r="T810" s="448"/>
      <c r="U810" s="448"/>
      <c r="V810" s="448"/>
      <c r="W810" s="448"/>
      <c r="X810" s="448"/>
      <c r="Y810" s="448"/>
      <c r="Z810" s="448"/>
      <c r="AA810" s="448"/>
      <c r="AB810" s="448"/>
      <c r="AC810" s="448"/>
      <c r="AD810" s="448"/>
    </row>
    <row r="811" ht="12.75" customHeight="1">
      <c r="A811" s="448"/>
      <c r="B811" s="448"/>
      <c r="C811" s="448"/>
      <c r="D811" s="448"/>
      <c r="E811" s="448"/>
      <c r="F811" s="448"/>
      <c r="G811" s="448"/>
      <c r="H811" s="448"/>
      <c r="I811" s="448"/>
      <c r="J811" s="448"/>
      <c r="K811" s="448"/>
      <c r="L811" s="448"/>
      <c r="M811" s="448"/>
      <c r="N811" s="448"/>
      <c r="O811" s="448"/>
      <c r="P811" s="448"/>
      <c r="Q811" s="448"/>
      <c r="R811" s="448"/>
      <c r="S811" s="448"/>
      <c r="T811" s="448"/>
      <c r="U811" s="448"/>
      <c r="V811" s="448"/>
      <c r="W811" s="448"/>
      <c r="X811" s="448"/>
      <c r="Y811" s="448"/>
      <c r="Z811" s="448"/>
      <c r="AA811" s="448"/>
      <c r="AB811" s="448"/>
      <c r="AC811" s="448"/>
      <c r="AD811" s="448"/>
    </row>
    <row r="812" ht="12.75" customHeight="1">
      <c r="A812" s="448"/>
      <c r="B812" s="448"/>
      <c r="C812" s="448"/>
      <c r="D812" s="448"/>
      <c r="E812" s="448"/>
      <c r="F812" s="448"/>
      <c r="G812" s="448"/>
      <c r="H812" s="448"/>
      <c r="I812" s="448"/>
      <c r="J812" s="448"/>
      <c r="K812" s="448"/>
      <c r="L812" s="448"/>
      <c r="M812" s="448"/>
      <c r="N812" s="448"/>
      <c r="O812" s="448"/>
      <c r="P812" s="448"/>
      <c r="Q812" s="448"/>
      <c r="R812" s="448"/>
      <c r="S812" s="448"/>
      <c r="T812" s="448"/>
      <c r="U812" s="448"/>
      <c r="V812" s="448"/>
      <c r="W812" s="448"/>
      <c r="X812" s="448"/>
      <c r="Y812" s="448"/>
      <c r="Z812" s="448"/>
      <c r="AA812" s="448"/>
      <c r="AB812" s="448"/>
      <c r="AC812" s="448"/>
      <c r="AD812" s="448"/>
    </row>
    <row r="813" ht="12.75" customHeight="1">
      <c r="A813" s="448"/>
      <c r="B813" s="448"/>
      <c r="C813" s="448"/>
      <c r="D813" s="448"/>
      <c r="E813" s="448"/>
      <c r="F813" s="448"/>
      <c r="G813" s="448"/>
      <c r="H813" s="448"/>
      <c r="I813" s="448"/>
      <c r="J813" s="448"/>
      <c r="K813" s="448"/>
      <c r="L813" s="448"/>
      <c r="M813" s="448"/>
      <c r="N813" s="448"/>
      <c r="O813" s="448"/>
      <c r="P813" s="448"/>
      <c r="Q813" s="448"/>
      <c r="R813" s="448"/>
      <c r="S813" s="448"/>
      <c r="T813" s="448"/>
      <c r="U813" s="448"/>
      <c r="V813" s="448"/>
      <c r="W813" s="448"/>
      <c r="X813" s="448"/>
      <c r="Y813" s="448"/>
      <c r="Z813" s="448"/>
      <c r="AA813" s="448"/>
      <c r="AB813" s="448"/>
      <c r="AC813" s="448"/>
      <c r="AD813" s="448"/>
    </row>
    <row r="814" ht="12.75" customHeight="1">
      <c r="A814" s="448"/>
      <c r="B814" s="448"/>
      <c r="C814" s="448"/>
      <c r="D814" s="448"/>
      <c r="E814" s="448"/>
      <c r="F814" s="448"/>
      <c r="G814" s="448"/>
      <c r="H814" s="448"/>
      <c r="I814" s="448"/>
      <c r="J814" s="448"/>
      <c r="K814" s="448"/>
      <c r="L814" s="448"/>
      <c r="M814" s="448"/>
      <c r="N814" s="448"/>
      <c r="O814" s="448"/>
      <c r="P814" s="448"/>
      <c r="Q814" s="448"/>
      <c r="R814" s="448"/>
      <c r="S814" s="448"/>
      <c r="T814" s="448"/>
      <c r="U814" s="448"/>
      <c r="V814" s="448"/>
      <c r="W814" s="448"/>
      <c r="X814" s="448"/>
      <c r="Y814" s="448"/>
      <c r="Z814" s="448"/>
      <c r="AA814" s="448"/>
      <c r="AB814" s="448"/>
      <c r="AC814" s="448"/>
      <c r="AD814" s="448"/>
    </row>
    <row r="815" ht="12.75" customHeight="1">
      <c r="A815" s="448"/>
      <c r="B815" s="448"/>
      <c r="C815" s="448"/>
      <c r="D815" s="448"/>
      <c r="E815" s="448"/>
      <c r="F815" s="448"/>
      <c r="G815" s="448"/>
      <c r="H815" s="448"/>
      <c r="I815" s="448"/>
      <c r="J815" s="448"/>
      <c r="K815" s="448"/>
      <c r="L815" s="448"/>
      <c r="M815" s="448"/>
      <c r="N815" s="448"/>
      <c r="O815" s="448"/>
      <c r="P815" s="448"/>
      <c r="Q815" s="448"/>
      <c r="R815" s="448"/>
      <c r="S815" s="448"/>
      <c r="T815" s="448"/>
      <c r="U815" s="448"/>
      <c r="V815" s="448"/>
      <c r="W815" s="448"/>
      <c r="X815" s="448"/>
      <c r="Y815" s="448"/>
      <c r="Z815" s="448"/>
      <c r="AA815" s="448"/>
      <c r="AB815" s="448"/>
      <c r="AC815" s="448"/>
      <c r="AD815" s="448"/>
    </row>
    <row r="816" ht="12.75" customHeight="1">
      <c r="A816" s="448"/>
      <c r="B816" s="448"/>
      <c r="C816" s="448"/>
      <c r="D816" s="448"/>
      <c r="E816" s="448"/>
      <c r="F816" s="448"/>
      <c r="G816" s="448"/>
      <c r="H816" s="448"/>
      <c r="I816" s="448"/>
      <c r="J816" s="448"/>
      <c r="K816" s="448"/>
      <c r="L816" s="448"/>
      <c r="M816" s="448"/>
      <c r="N816" s="448"/>
      <c r="O816" s="448"/>
      <c r="P816" s="448"/>
      <c r="Q816" s="448"/>
      <c r="R816" s="448"/>
      <c r="S816" s="448"/>
      <c r="T816" s="448"/>
      <c r="U816" s="448"/>
      <c r="V816" s="448"/>
      <c r="W816" s="448"/>
      <c r="X816" s="448"/>
      <c r="Y816" s="448"/>
      <c r="Z816" s="448"/>
      <c r="AA816" s="448"/>
      <c r="AB816" s="448"/>
      <c r="AC816" s="448"/>
      <c r="AD816" s="448"/>
    </row>
    <row r="817" ht="12.75" customHeight="1">
      <c r="A817" s="448"/>
      <c r="B817" s="448"/>
      <c r="C817" s="448"/>
      <c r="D817" s="448"/>
      <c r="E817" s="448"/>
      <c r="F817" s="448"/>
      <c r="G817" s="448"/>
      <c r="H817" s="448"/>
      <c r="I817" s="448"/>
      <c r="J817" s="448"/>
      <c r="K817" s="448"/>
      <c r="L817" s="448"/>
      <c r="M817" s="448"/>
      <c r="N817" s="448"/>
      <c r="O817" s="448"/>
      <c r="P817" s="448"/>
      <c r="Q817" s="448"/>
      <c r="R817" s="448"/>
      <c r="S817" s="448"/>
      <c r="T817" s="448"/>
      <c r="U817" s="448"/>
      <c r="V817" s="448"/>
      <c r="W817" s="448"/>
      <c r="X817" s="448"/>
      <c r="Y817" s="448"/>
      <c r="Z817" s="448"/>
      <c r="AA817" s="448"/>
      <c r="AB817" s="448"/>
      <c r="AC817" s="448"/>
      <c r="AD817" s="448"/>
    </row>
    <row r="818" ht="12.75" customHeight="1">
      <c r="A818" s="448"/>
      <c r="B818" s="448"/>
      <c r="C818" s="448"/>
      <c r="D818" s="448"/>
      <c r="E818" s="448"/>
      <c r="F818" s="448"/>
      <c r="G818" s="448"/>
      <c r="H818" s="448"/>
      <c r="I818" s="448"/>
      <c r="J818" s="448"/>
      <c r="K818" s="448"/>
      <c r="L818" s="448"/>
      <c r="M818" s="448"/>
      <c r="N818" s="448"/>
      <c r="O818" s="448"/>
      <c r="P818" s="448"/>
      <c r="Q818" s="448"/>
      <c r="R818" s="448"/>
      <c r="S818" s="448"/>
      <c r="T818" s="448"/>
      <c r="U818" s="448"/>
      <c r="V818" s="448"/>
      <c r="W818" s="448"/>
      <c r="X818" s="448"/>
      <c r="Y818" s="448"/>
      <c r="Z818" s="448"/>
      <c r="AA818" s="448"/>
      <c r="AB818" s="448"/>
      <c r="AC818" s="448"/>
      <c r="AD818" s="448"/>
    </row>
    <row r="819" ht="12.75" customHeight="1">
      <c r="A819" s="448"/>
      <c r="B819" s="448"/>
      <c r="C819" s="448"/>
      <c r="D819" s="448"/>
      <c r="E819" s="448"/>
      <c r="F819" s="448"/>
      <c r="G819" s="448"/>
      <c r="H819" s="448"/>
      <c r="I819" s="448"/>
      <c r="J819" s="448"/>
      <c r="K819" s="448"/>
      <c r="L819" s="448"/>
      <c r="M819" s="448"/>
      <c r="N819" s="448"/>
      <c r="O819" s="448"/>
      <c r="P819" s="448"/>
      <c r="Q819" s="448"/>
      <c r="R819" s="448"/>
      <c r="S819" s="448"/>
      <c r="T819" s="448"/>
      <c r="U819" s="448"/>
      <c r="V819" s="448"/>
      <c r="W819" s="448"/>
      <c r="X819" s="448"/>
      <c r="Y819" s="448"/>
      <c r="Z819" s="448"/>
      <c r="AA819" s="448"/>
      <c r="AB819" s="448"/>
      <c r="AC819" s="448"/>
      <c r="AD819" s="448"/>
    </row>
    <row r="820" ht="12.75" customHeight="1">
      <c r="A820" s="448"/>
      <c r="B820" s="448"/>
      <c r="C820" s="448"/>
      <c r="D820" s="448"/>
      <c r="E820" s="448"/>
      <c r="F820" s="448"/>
      <c r="G820" s="448"/>
      <c r="H820" s="448"/>
      <c r="I820" s="448"/>
      <c r="J820" s="448"/>
      <c r="K820" s="448"/>
      <c r="L820" s="448"/>
      <c r="M820" s="448"/>
      <c r="N820" s="448"/>
      <c r="O820" s="448"/>
      <c r="P820" s="448"/>
      <c r="Q820" s="448"/>
      <c r="R820" s="448"/>
      <c r="S820" s="448"/>
      <c r="T820" s="448"/>
      <c r="U820" s="448"/>
      <c r="V820" s="448"/>
      <c r="W820" s="448"/>
      <c r="X820" s="448"/>
      <c r="Y820" s="448"/>
      <c r="Z820" s="448"/>
      <c r="AA820" s="448"/>
      <c r="AB820" s="448"/>
      <c r="AC820" s="448"/>
      <c r="AD820" s="448"/>
    </row>
    <row r="821" ht="12.75" customHeight="1">
      <c r="A821" s="448"/>
      <c r="B821" s="448"/>
      <c r="C821" s="448"/>
      <c r="D821" s="448"/>
      <c r="E821" s="448"/>
      <c r="F821" s="448"/>
      <c r="G821" s="448"/>
      <c r="H821" s="448"/>
      <c r="I821" s="448"/>
      <c r="J821" s="448"/>
      <c r="K821" s="448"/>
      <c r="L821" s="448"/>
      <c r="M821" s="448"/>
      <c r="N821" s="448"/>
      <c r="O821" s="448"/>
      <c r="P821" s="448"/>
      <c r="Q821" s="448"/>
      <c r="R821" s="448"/>
      <c r="S821" s="448"/>
      <c r="T821" s="448"/>
      <c r="U821" s="448"/>
      <c r="V821" s="448"/>
      <c r="W821" s="448"/>
      <c r="X821" s="448"/>
      <c r="Y821" s="448"/>
      <c r="Z821" s="448"/>
      <c r="AA821" s="448"/>
      <c r="AB821" s="448"/>
      <c r="AC821" s="448"/>
      <c r="AD821" s="448"/>
    </row>
    <row r="822" ht="12.75" customHeight="1">
      <c r="A822" s="448"/>
      <c r="B822" s="448"/>
      <c r="C822" s="448"/>
      <c r="D822" s="448"/>
      <c r="E822" s="448"/>
      <c r="F822" s="448"/>
      <c r="G822" s="448"/>
      <c r="H822" s="448"/>
      <c r="I822" s="448"/>
      <c r="J822" s="448"/>
      <c r="K822" s="448"/>
      <c r="L822" s="448"/>
      <c r="M822" s="448"/>
      <c r="N822" s="448"/>
      <c r="O822" s="448"/>
      <c r="P822" s="448"/>
      <c r="Q822" s="448"/>
      <c r="R822" s="448"/>
      <c r="S822" s="448"/>
      <c r="T822" s="448"/>
      <c r="U822" s="448"/>
      <c r="V822" s="448"/>
      <c r="W822" s="448"/>
      <c r="X822" s="448"/>
      <c r="Y822" s="448"/>
      <c r="Z822" s="448"/>
      <c r="AA822" s="448"/>
      <c r="AB822" s="448"/>
      <c r="AC822" s="448"/>
      <c r="AD822" s="448"/>
    </row>
    <row r="823" ht="12.75" customHeight="1">
      <c r="A823" s="448"/>
      <c r="B823" s="448"/>
      <c r="C823" s="448"/>
      <c r="D823" s="448"/>
      <c r="E823" s="448"/>
      <c r="F823" s="448"/>
      <c r="G823" s="448"/>
      <c r="H823" s="448"/>
      <c r="I823" s="448"/>
      <c r="J823" s="448"/>
      <c r="K823" s="448"/>
      <c r="L823" s="448"/>
      <c r="M823" s="448"/>
      <c r="N823" s="448"/>
      <c r="O823" s="448"/>
      <c r="P823" s="448"/>
      <c r="Q823" s="448"/>
      <c r="R823" s="448"/>
      <c r="S823" s="448"/>
      <c r="T823" s="448"/>
      <c r="U823" s="448"/>
      <c r="V823" s="448"/>
      <c r="W823" s="448"/>
      <c r="X823" s="448"/>
      <c r="Y823" s="448"/>
      <c r="Z823" s="448"/>
      <c r="AA823" s="448"/>
      <c r="AB823" s="448"/>
      <c r="AC823" s="448"/>
      <c r="AD823" s="448"/>
    </row>
    <row r="824" ht="12.75" customHeight="1">
      <c r="A824" s="448"/>
      <c r="B824" s="448"/>
      <c r="C824" s="448"/>
      <c r="D824" s="448"/>
      <c r="E824" s="448"/>
      <c r="F824" s="448"/>
      <c r="G824" s="448"/>
      <c r="H824" s="448"/>
      <c r="I824" s="448"/>
      <c r="J824" s="448"/>
      <c r="K824" s="448"/>
      <c r="L824" s="448"/>
      <c r="M824" s="448"/>
      <c r="N824" s="448"/>
      <c r="O824" s="448"/>
      <c r="P824" s="448"/>
      <c r="Q824" s="448"/>
      <c r="R824" s="448"/>
      <c r="S824" s="448"/>
      <c r="T824" s="448"/>
      <c r="U824" s="448"/>
      <c r="V824" s="448"/>
      <c r="W824" s="448"/>
      <c r="X824" s="448"/>
      <c r="Y824" s="448"/>
      <c r="Z824" s="448"/>
      <c r="AA824" s="448"/>
      <c r="AB824" s="448"/>
      <c r="AC824" s="448"/>
      <c r="AD824" s="448"/>
    </row>
    <row r="825" ht="12.75" customHeight="1">
      <c r="A825" s="448"/>
      <c r="B825" s="448"/>
      <c r="C825" s="448"/>
      <c r="D825" s="448"/>
      <c r="E825" s="448"/>
      <c r="F825" s="448"/>
      <c r="G825" s="448"/>
      <c r="H825" s="448"/>
      <c r="I825" s="448"/>
      <c r="J825" s="448"/>
      <c r="K825" s="448"/>
      <c r="L825" s="448"/>
      <c r="M825" s="448"/>
      <c r="N825" s="448"/>
      <c r="O825" s="448"/>
      <c r="P825" s="448"/>
      <c r="Q825" s="448"/>
      <c r="R825" s="448"/>
      <c r="S825" s="448"/>
      <c r="T825" s="448"/>
      <c r="U825" s="448"/>
      <c r="V825" s="448"/>
      <c r="W825" s="448"/>
      <c r="X825" s="448"/>
      <c r="Y825" s="448"/>
      <c r="Z825" s="448"/>
      <c r="AA825" s="448"/>
      <c r="AB825" s="448"/>
      <c r="AC825" s="448"/>
      <c r="AD825" s="448"/>
    </row>
    <row r="826" ht="12.75" customHeight="1">
      <c r="A826" s="448"/>
      <c r="B826" s="448"/>
      <c r="C826" s="448"/>
      <c r="D826" s="448"/>
      <c r="E826" s="448"/>
      <c r="F826" s="448"/>
      <c r="G826" s="448"/>
      <c r="H826" s="448"/>
      <c r="I826" s="448"/>
      <c r="J826" s="448"/>
      <c r="K826" s="448"/>
      <c r="L826" s="448"/>
      <c r="M826" s="448"/>
      <c r="N826" s="448"/>
      <c r="O826" s="448"/>
      <c r="P826" s="448"/>
      <c r="Q826" s="448"/>
      <c r="R826" s="448"/>
      <c r="S826" s="448"/>
      <c r="T826" s="448"/>
      <c r="U826" s="448"/>
      <c r="V826" s="448"/>
      <c r="W826" s="448"/>
      <c r="X826" s="448"/>
      <c r="Y826" s="448"/>
      <c r="Z826" s="448"/>
      <c r="AA826" s="448"/>
      <c r="AB826" s="448"/>
      <c r="AC826" s="448"/>
      <c r="AD826" s="448"/>
    </row>
    <row r="827" ht="12.75" customHeight="1">
      <c r="A827" s="448"/>
      <c r="B827" s="448"/>
      <c r="C827" s="448"/>
      <c r="D827" s="448"/>
      <c r="E827" s="448"/>
      <c r="F827" s="448"/>
      <c r="G827" s="448"/>
      <c r="H827" s="448"/>
      <c r="I827" s="448"/>
      <c r="J827" s="448"/>
      <c r="K827" s="448"/>
      <c r="L827" s="448"/>
      <c r="M827" s="448"/>
      <c r="N827" s="448"/>
      <c r="O827" s="448"/>
      <c r="P827" s="448"/>
      <c r="Q827" s="448"/>
      <c r="R827" s="448"/>
      <c r="S827" s="448"/>
      <c r="T827" s="448"/>
      <c r="U827" s="448"/>
      <c r="V827" s="448"/>
      <c r="W827" s="448"/>
      <c r="X827" s="448"/>
      <c r="Y827" s="448"/>
      <c r="Z827" s="448"/>
      <c r="AA827" s="448"/>
      <c r="AB827" s="448"/>
      <c r="AC827" s="448"/>
      <c r="AD827" s="448"/>
    </row>
    <row r="828" ht="12.75" customHeight="1">
      <c r="A828" s="448"/>
      <c r="B828" s="448"/>
      <c r="C828" s="448"/>
      <c r="D828" s="448"/>
      <c r="E828" s="448"/>
      <c r="F828" s="448"/>
      <c r="G828" s="448"/>
      <c r="H828" s="448"/>
      <c r="I828" s="448"/>
      <c r="J828" s="448"/>
      <c r="K828" s="448"/>
      <c r="L828" s="448"/>
      <c r="M828" s="448"/>
      <c r="N828" s="448"/>
      <c r="O828" s="448"/>
      <c r="P828" s="448"/>
      <c r="Q828" s="448"/>
      <c r="R828" s="448"/>
      <c r="S828" s="448"/>
      <c r="T828" s="448"/>
      <c r="U828" s="448"/>
      <c r="V828" s="448"/>
      <c r="W828" s="448"/>
      <c r="X828" s="448"/>
      <c r="Y828" s="448"/>
      <c r="Z828" s="448"/>
      <c r="AA828" s="448"/>
      <c r="AB828" s="448"/>
      <c r="AC828" s="448"/>
      <c r="AD828" s="448"/>
    </row>
    <row r="829" ht="12.75" customHeight="1">
      <c r="A829" s="448"/>
      <c r="B829" s="448"/>
      <c r="C829" s="448"/>
      <c r="D829" s="448"/>
      <c r="E829" s="448"/>
      <c r="F829" s="448"/>
      <c r="G829" s="448"/>
      <c r="H829" s="448"/>
      <c r="I829" s="448"/>
      <c r="J829" s="448"/>
      <c r="K829" s="448"/>
      <c r="L829" s="448"/>
      <c r="M829" s="448"/>
      <c r="N829" s="448"/>
      <c r="O829" s="448"/>
      <c r="P829" s="448"/>
      <c r="Q829" s="448"/>
      <c r="R829" s="448"/>
      <c r="S829" s="448"/>
      <c r="T829" s="448"/>
      <c r="U829" s="448"/>
      <c r="V829" s="448"/>
      <c r="W829" s="448"/>
      <c r="X829" s="448"/>
      <c r="Y829" s="448"/>
      <c r="Z829" s="448"/>
      <c r="AA829" s="448"/>
      <c r="AB829" s="448"/>
      <c r="AC829" s="448"/>
      <c r="AD829" s="448"/>
    </row>
    <row r="830" ht="12.75" customHeight="1">
      <c r="A830" s="448"/>
      <c r="B830" s="448"/>
      <c r="C830" s="448"/>
      <c r="D830" s="448"/>
      <c r="E830" s="448"/>
      <c r="F830" s="448"/>
      <c r="G830" s="448"/>
      <c r="H830" s="448"/>
      <c r="I830" s="448"/>
      <c r="J830" s="448"/>
      <c r="K830" s="448"/>
      <c r="L830" s="448"/>
      <c r="M830" s="448"/>
      <c r="N830" s="448"/>
      <c r="O830" s="448"/>
      <c r="P830" s="448"/>
      <c r="Q830" s="448"/>
      <c r="R830" s="448"/>
      <c r="S830" s="448"/>
      <c r="T830" s="448"/>
      <c r="U830" s="448"/>
      <c r="V830" s="448"/>
      <c r="W830" s="448"/>
      <c r="X830" s="448"/>
      <c r="Y830" s="448"/>
      <c r="Z830" s="448"/>
      <c r="AA830" s="448"/>
      <c r="AB830" s="448"/>
      <c r="AC830" s="448"/>
      <c r="AD830" s="448"/>
    </row>
    <row r="831" ht="12.75" customHeight="1">
      <c r="A831" s="448"/>
      <c r="B831" s="448"/>
      <c r="C831" s="448"/>
      <c r="D831" s="448"/>
      <c r="E831" s="448"/>
      <c r="F831" s="448"/>
      <c r="G831" s="448"/>
      <c r="H831" s="448"/>
      <c r="I831" s="448"/>
      <c r="J831" s="448"/>
      <c r="K831" s="448"/>
      <c r="L831" s="448"/>
      <c r="M831" s="448"/>
      <c r="N831" s="448"/>
      <c r="O831" s="448"/>
      <c r="P831" s="448"/>
      <c r="Q831" s="448"/>
      <c r="R831" s="448"/>
      <c r="S831" s="448"/>
      <c r="T831" s="448"/>
      <c r="U831" s="448"/>
      <c r="V831" s="448"/>
      <c r="W831" s="448"/>
      <c r="X831" s="448"/>
      <c r="Y831" s="448"/>
      <c r="Z831" s="448"/>
      <c r="AA831" s="448"/>
      <c r="AB831" s="448"/>
      <c r="AC831" s="448"/>
      <c r="AD831" s="448"/>
    </row>
    <row r="832" ht="12.75" customHeight="1">
      <c r="A832" s="448"/>
      <c r="B832" s="448"/>
      <c r="C832" s="448"/>
      <c r="D832" s="448"/>
      <c r="E832" s="448"/>
      <c r="F832" s="448"/>
      <c r="G832" s="448"/>
      <c r="H832" s="448"/>
      <c r="I832" s="448"/>
      <c r="J832" s="448"/>
      <c r="K832" s="448"/>
      <c r="L832" s="448"/>
      <c r="M832" s="448"/>
      <c r="N832" s="448"/>
      <c r="O832" s="448"/>
      <c r="P832" s="448"/>
      <c r="Q832" s="448"/>
      <c r="R832" s="448"/>
      <c r="S832" s="448"/>
      <c r="T832" s="448"/>
      <c r="U832" s="448"/>
      <c r="V832" s="448"/>
      <c r="W832" s="448"/>
      <c r="X832" s="448"/>
      <c r="Y832" s="448"/>
      <c r="Z832" s="448"/>
      <c r="AA832" s="448"/>
      <c r="AB832" s="448"/>
      <c r="AC832" s="448"/>
      <c r="AD832" s="448"/>
    </row>
    <row r="833" ht="12.75" customHeight="1">
      <c r="A833" s="448"/>
      <c r="B833" s="448"/>
      <c r="C833" s="448"/>
      <c r="D833" s="448"/>
      <c r="E833" s="448"/>
      <c r="F833" s="448"/>
      <c r="G833" s="448"/>
      <c r="H833" s="448"/>
      <c r="I833" s="448"/>
      <c r="J833" s="448"/>
      <c r="K833" s="448"/>
      <c r="L833" s="448"/>
      <c r="M833" s="448"/>
      <c r="N833" s="448"/>
      <c r="O833" s="448"/>
      <c r="P833" s="448"/>
      <c r="Q833" s="448"/>
      <c r="R833" s="448"/>
      <c r="S833" s="448"/>
      <c r="T833" s="448"/>
      <c r="U833" s="448"/>
      <c r="V833" s="448"/>
      <c r="W833" s="448"/>
      <c r="X833" s="448"/>
      <c r="Y833" s="448"/>
      <c r="Z833" s="448"/>
      <c r="AA833" s="448"/>
      <c r="AB833" s="448"/>
      <c r="AC833" s="448"/>
      <c r="AD833" s="448"/>
    </row>
    <row r="834" ht="12.75" customHeight="1">
      <c r="A834" s="448"/>
      <c r="B834" s="448"/>
      <c r="C834" s="448"/>
      <c r="D834" s="448"/>
      <c r="E834" s="448"/>
      <c r="F834" s="448"/>
      <c r="G834" s="448"/>
      <c r="H834" s="448"/>
      <c r="I834" s="448"/>
      <c r="J834" s="448"/>
      <c r="K834" s="448"/>
      <c r="L834" s="448"/>
      <c r="M834" s="448"/>
      <c r="N834" s="448"/>
      <c r="O834" s="448"/>
      <c r="P834" s="448"/>
      <c r="Q834" s="448"/>
      <c r="R834" s="448"/>
      <c r="S834" s="448"/>
      <c r="T834" s="448"/>
      <c r="U834" s="448"/>
      <c r="V834" s="448"/>
      <c r="W834" s="448"/>
      <c r="X834" s="448"/>
      <c r="Y834" s="448"/>
      <c r="Z834" s="448"/>
      <c r="AA834" s="448"/>
      <c r="AB834" s="448"/>
      <c r="AC834" s="448"/>
      <c r="AD834" s="448"/>
    </row>
    <row r="835" ht="12.75" customHeight="1">
      <c r="A835" s="448"/>
      <c r="B835" s="448"/>
      <c r="C835" s="448"/>
      <c r="D835" s="448"/>
      <c r="E835" s="448"/>
      <c r="F835" s="448"/>
      <c r="G835" s="448"/>
      <c r="H835" s="448"/>
      <c r="I835" s="448"/>
      <c r="J835" s="448"/>
      <c r="K835" s="448"/>
      <c r="L835" s="448"/>
      <c r="M835" s="448"/>
      <c r="N835" s="448"/>
      <c r="O835" s="448"/>
      <c r="P835" s="448"/>
      <c r="Q835" s="448"/>
      <c r="R835" s="448"/>
      <c r="S835" s="448"/>
      <c r="T835" s="448"/>
      <c r="U835" s="448"/>
      <c r="V835" s="448"/>
      <c r="W835" s="448"/>
      <c r="X835" s="448"/>
      <c r="Y835" s="448"/>
      <c r="Z835" s="448"/>
      <c r="AA835" s="448"/>
      <c r="AB835" s="448"/>
      <c r="AC835" s="448"/>
      <c r="AD835" s="448"/>
    </row>
    <row r="836" ht="12.75" customHeight="1">
      <c r="A836" s="448"/>
      <c r="B836" s="448"/>
      <c r="C836" s="448"/>
      <c r="D836" s="448"/>
      <c r="E836" s="448"/>
      <c r="F836" s="448"/>
      <c r="G836" s="448"/>
      <c r="H836" s="448"/>
      <c r="I836" s="448"/>
      <c r="J836" s="448"/>
      <c r="K836" s="448"/>
      <c r="L836" s="448"/>
      <c r="M836" s="448"/>
      <c r="N836" s="448"/>
      <c r="O836" s="448"/>
      <c r="P836" s="448"/>
      <c r="Q836" s="448"/>
      <c r="R836" s="448"/>
      <c r="S836" s="448"/>
      <c r="T836" s="448"/>
      <c r="U836" s="448"/>
      <c r="V836" s="448"/>
      <c r="W836" s="448"/>
      <c r="X836" s="448"/>
      <c r="Y836" s="448"/>
      <c r="Z836" s="448"/>
      <c r="AA836" s="448"/>
      <c r="AB836" s="448"/>
      <c r="AC836" s="448"/>
      <c r="AD836" s="448"/>
    </row>
    <row r="837" ht="12.75" customHeight="1">
      <c r="A837" s="448"/>
      <c r="B837" s="448"/>
      <c r="C837" s="448"/>
      <c r="D837" s="448"/>
      <c r="E837" s="448"/>
      <c r="F837" s="448"/>
      <c r="G837" s="448"/>
      <c r="H837" s="448"/>
      <c r="I837" s="448"/>
      <c r="J837" s="448"/>
      <c r="K837" s="448"/>
      <c r="L837" s="448"/>
      <c r="M837" s="448"/>
      <c r="N837" s="448"/>
      <c r="O837" s="448"/>
      <c r="P837" s="448"/>
      <c r="Q837" s="448"/>
      <c r="R837" s="448"/>
      <c r="S837" s="448"/>
      <c r="T837" s="448"/>
      <c r="U837" s="448"/>
      <c r="V837" s="448"/>
      <c r="W837" s="448"/>
      <c r="X837" s="448"/>
      <c r="Y837" s="448"/>
      <c r="Z837" s="448"/>
      <c r="AA837" s="448"/>
      <c r="AB837" s="448"/>
      <c r="AC837" s="448"/>
      <c r="AD837" s="448"/>
    </row>
    <row r="838" ht="12.75" customHeight="1">
      <c r="A838" s="448"/>
      <c r="B838" s="448"/>
      <c r="C838" s="448"/>
      <c r="D838" s="448"/>
      <c r="E838" s="448"/>
      <c r="F838" s="448"/>
      <c r="G838" s="448"/>
      <c r="H838" s="448"/>
      <c r="I838" s="448"/>
      <c r="J838" s="448"/>
      <c r="K838" s="448"/>
      <c r="L838" s="448"/>
      <c r="M838" s="448"/>
      <c r="N838" s="448"/>
      <c r="O838" s="448"/>
      <c r="P838" s="448"/>
      <c r="Q838" s="448"/>
      <c r="R838" s="448"/>
      <c r="S838" s="448"/>
      <c r="T838" s="448"/>
      <c r="U838" s="448"/>
      <c r="V838" s="448"/>
      <c r="W838" s="448"/>
      <c r="X838" s="448"/>
      <c r="Y838" s="448"/>
      <c r="Z838" s="448"/>
      <c r="AA838" s="448"/>
      <c r="AB838" s="448"/>
      <c r="AC838" s="448"/>
      <c r="AD838" s="448"/>
    </row>
    <row r="839" ht="12.75" customHeight="1">
      <c r="A839" s="448"/>
      <c r="B839" s="448"/>
      <c r="C839" s="448"/>
      <c r="D839" s="448"/>
      <c r="E839" s="448"/>
      <c r="F839" s="448"/>
      <c r="G839" s="448"/>
      <c r="H839" s="448"/>
      <c r="I839" s="448"/>
      <c r="J839" s="448"/>
      <c r="K839" s="448"/>
      <c r="L839" s="448"/>
      <c r="M839" s="448"/>
      <c r="N839" s="448"/>
      <c r="O839" s="448"/>
      <c r="P839" s="448"/>
      <c r="Q839" s="448"/>
      <c r="R839" s="448"/>
      <c r="S839" s="448"/>
      <c r="T839" s="448"/>
      <c r="U839" s="448"/>
      <c r="V839" s="448"/>
      <c r="W839" s="448"/>
      <c r="X839" s="448"/>
      <c r="Y839" s="448"/>
      <c r="Z839" s="448"/>
      <c r="AA839" s="448"/>
      <c r="AB839" s="448"/>
      <c r="AC839" s="448"/>
      <c r="AD839" s="448"/>
    </row>
    <row r="840" ht="12.75" customHeight="1">
      <c r="A840" s="448"/>
      <c r="B840" s="448"/>
      <c r="C840" s="448"/>
      <c r="D840" s="448"/>
      <c r="E840" s="448"/>
      <c r="F840" s="448"/>
      <c r="G840" s="448"/>
      <c r="H840" s="448"/>
      <c r="I840" s="448"/>
      <c r="J840" s="448"/>
      <c r="K840" s="448"/>
      <c r="L840" s="448"/>
      <c r="M840" s="448"/>
      <c r="N840" s="448"/>
      <c r="O840" s="448"/>
      <c r="P840" s="448"/>
      <c r="Q840" s="448"/>
      <c r="R840" s="448"/>
      <c r="S840" s="448"/>
      <c r="T840" s="448"/>
      <c r="U840" s="448"/>
      <c r="V840" s="448"/>
      <c r="W840" s="448"/>
      <c r="X840" s="448"/>
      <c r="Y840" s="448"/>
      <c r="Z840" s="448"/>
      <c r="AA840" s="448"/>
      <c r="AB840" s="448"/>
      <c r="AC840" s="448"/>
      <c r="AD840" s="448"/>
    </row>
    <row r="841" ht="12.75" customHeight="1">
      <c r="A841" s="448"/>
      <c r="B841" s="448"/>
      <c r="C841" s="448"/>
      <c r="D841" s="448"/>
      <c r="E841" s="448"/>
      <c r="F841" s="448"/>
      <c r="G841" s="448"/>
      <c r="H841" s="448"/>
      <c r="I841" s="448"/>
      <c r="J841" s="448"/>
      <c r="K841" s="448"/>
      <c r="L841" s="448"/>
      <c r="M841" s="448"/>
      <c r="N841" s="448"/>
      <c r="O841" s="448"/>
      <c r="P841" s="448"/>
      <c r="Q841" s="448"/>
      <c r="R841" s="448"/>
      <c r="S841" s="448"/>
      <c r="T841" s="448"/>
      <c r="U841" s="448"/>
      <c r="V841" s="448"/>
      <c r="W841" s="448"/>
      <c r="X841" s="448"/>
      <c r="Y841" s="448"/>
      <c r="Z841" s="448"/>
      <c r="AA841" s="448"/>
      <c r="AB841" s="448"/>
      <c r="AC841" s="448"/>
      <c r="AD841" s="448"/>
    </row>
    <row r="842" ht="12.75" customHeight="1">
      <c r="A842" s="448"/>
      <c r="B842" s="448"/>
      <c r="C842" s="448"/>
      <c r="D842" s="448"/>
      <c r="E842" s="448"/>
      <c r="F842" s="448"/>
      <c r="G842" s="448"/>
      <c r="H842" s="448"/>
      <c r="I842" s="448"/>
      <c r="J842" s="448"/>
      <c r="K842" s="448"/>
      <c r="L842" s="448"/>
      <c r="M842" s="448"/>
      <c r="N842" s="448"/>
      <c r="O842" s="448"/>
      <c r="P842" s="448"/>
      <c r="Q842" s="448"/>
      <c r="R842" s="448"/>
      <c r="S842" s="448"/>
      <c r="T842" s="448"/>
      <c r="U842" s="448"/>
      <c r="V842" s="448"/>
      <c r="W842" s="448"/>
      <c r="X842" s="448"/>
      <c r="Y842" s="448"/>
      <c r="Z842" s="448"/>
      <c r="AA842" s="448"/>
      <c r="AB842" s="448"/>
      <c r="AC842" s="448"/>
      <c r="AD842" s="448"/>
    </row>
    <row r="843" ht="12.75" customHeight="1">
      <c r="A843" s="448"/>
      <c r="B843" s="448"/>
      <c r="C843" s="448"/>
      <c r="D843" s="448"/>
      <c r="E843" s="448"/>
      <c r="F843" s="448"/>
      <c r="G843" s="448"/>
      <c r="H843" s="448"/>
      <c r="I843" s="448"/>
      <c r="J843" s="448"/>
      <c r="K843" s="448"/>
      <c r="L843" s="448"/>
      <c r="M843" s="448"/>
      <c r="N843" s="448"/>
      <c r="O843" s="448"/>
      <c r="P843" s="448"/>
      <c r="Q843" s="448"/>
      <c r="R843" s="448"/>
      <c r="S843" s="448"/>
      <c r="T843" s="448"/>
      <c r="U843" s="448"/>
      <c r="V843" s="448"/>
      <c r="W843" s="448"/>
      <c r="X843" s="448"/>
      <c r="Y843" s="448"/>
      <c r="Z843" s="448"/>
      <c r="AA843" s="448"/>
      <c r="AB843" s="448"/>
      <c r="AC843" s="448"/>
      <c r="AD843" s="448"/>
    </row>
    <row r="844" ht="12.75" customHeight="1">
      <c r="A844" s="448"/>
      <c r="B844" s="448"/>
      <c r="C844" s="448"/>
      <c r="D844" s="448"/>
      <c r="E844" s="448"/>
      <c r="F844" s="448"/>
      <c r="G844" s="448"/>
      <c r="H844" s="448"/>
      <c r="I844" s="448"/>
      <c r="J844" s="448"/>
      <c r="K844" s="448"/>
      <c r="L844" s="448"/>
      <c r="M844" s="448"/>
      <c r="N844" s="448"/>
      <c r="O844" s="448"/>
      <c r="P844" s="448"/>
      <c r="Q844" s="448"/>
      <c r="R844" s="448"/>
      <c r="S844" s="448"/>
      <c r="T844" s="448"/>
      <c r="U844" s="448"/>
      <c r="V844" s="448"/>
      <c r="W844" s="448"/>
      <c r="X844" s="448"/>
      <c r="Y844" s="448"/>
      <c r="Z844" s="448"/>
      <c r="AA844" s="448"/>
      <c r="AB844" s="448"/>
      <c r="AC844" s="448"/>
      <c r="AD844" s="448"/>
    </row>
    <row r="845" ht="12.75" customHeight="1">
      <c r="A845" s="448"/>
      <c r="B845" s="448"/>
      <c r="C845" s="448"/>
      <c r="D845" s="448"/>
      <c r="E845" s="448"/>
      <c r="F845" s="448"/>
      <c r="G845" s="448"/>
      <c r="H845" s="448"/>
      <c r="I845" s="448"/>
      <c r="J845" s="448"/>
      <c r="K845" s="448"/>
      <c r="L845" s="448"/>
      <c r="M845" s="448"/>
      <c r="N845" s="448"/>
      <c r="O845" s="448"/>
      <c r="P845" s="448"/>
      <c r="Q845" s="448"/>
      <c r="R845" s="448"/>
      <c r="S845" s="448"/>
      <c r="T845" s="448"/>
      <c r="U845" s="448"/>
      <c r="V845" s="448"/>
      <c r="W845" s="448"/>
      <c r="X845" s="448"/>
      <c r="Y845" s="448"/>
      <c r="Z845" s="448"/>
      <c r="AA845" s="448"/>
      <c r="AB845" s="448"/>
      <c r="AC845" s="448"/>
      <c r="AD845" s="448"/>
    </row>
    <row r="846" ht="12.75" customHeight="1">
      <c r="A846" s="448"/>
      <c r="B846" s="448"/>
      <c r="C846" s="448"/>
      <c r="D846" s="448"/>
      <c r="E846" s="448"/>
      <c r="F846" s="448"/>
      <c r="G846" s="448"/>
      <c r="H846" s="448"/>
      <c r="I846" s="448"/>
      <c r="J846" s="448"/>
      <c r="K846" s="448"/>
      <c r="L846" s="448"/>
      <c r="M846" s="448"/>
      <c r="N846" s="448"/>
      <c r="O846" s="448"/>
      <c r="P846" s="448"/>
      <c r="Q846" s="448"/>
      <c r="R846" s="448"/>
      <c r="S846" s="448"/>
      <c r="T846" s="448"/>
      <c r="U846" s="448"/>
      <c r="V846" s="448"/>
      <c r="W846" s="448"/>
      <c r="X846" s="448"/>
      <c r="Y846" s="448"/>
      <c r="Z846" s="448"/>
      <c r="AA846" s="448"/>
      <c r="AB846" s="448"/>
      <c r="AC846" s="448"/>
      <c r="AD846" s="448"/>
    </row>
    <row r="847" ht="12.75" customHeight="1">
      <c r="A847" s="448"/>
      <c r="B847" s="448"/>
      <c r="C847" s="448"/>
      <c r="D847" s="448"/>
      <c r="E847" s="448"/>
      <c r="F847" s="448"/>
      <c r="G847" s="448"/>
      <c r="H847" s="448"/>
      <c r="I847" s="448"/>
      <c r="J847" s="448"/>
      <c r="K847" s="448"/>
      <c r="L847" s="448"/>
      <c r="M847" s="448"/>
      <c r="N847" s="448"/>
      <c r="O847" s="448"/>
      <c r="P847" s="448"/>
      <c r="Q847" s="448"/>
      <c r="R847" s="448"/>
      <c r="S847" s="448"/>
      <c r="T847" s="448"/>
      <c r="U847" s="448"/>
      <c r="V847" s="448"/>
      <c r="W847" s="448"/>
      <c r="X847" s="448"/>
      <c r="Y847" s="448"/>
      <c r="Z847" s="448"/>
      <c r="AA847" s="448"/>
      <c r="AB847" s="448"/>
      <c r="AC847" s="448"/>
      <c r="AD847" s="448"/>
    </row>
    <row r="848" ht="12.75" customHeight="1">
      <c r="A848" s="448"/>
      <c r="B848" s="448"/>
      <c r="C848" s="448"/>
      <c r="D848" s="448"/>
      <c r="E848" s="448"/>
      <c r="F848" s="448"/>
      <c r="G848" s="448"/>
      <c r="H848" s="448"/>
      <c r="I848" s="448"/>
      <c r="J848" s="448"/>
      <c r="K848" s="448"/>
      <c r="L848" s="448"/>
      <c r="M848" s="448"/>
      <c r="N848" s="448"/>
      <c r="O848" s="448"/>
      <c r="P848" s="448"/>
      <c r="Q848" s="448"/>
      <c r="R848" s="448"/>
      <c r="S848" s="448"/>
      <c r="T848" s="448"/>
      <c r="U848" s="448"/>
      <c r="V848" s="448"/>
      <c r="W848" s="448"/>
      <c r="X848" s="448"/>
      <c r="Y848" s="448"/>
      <c r="Z848" s="448"/>
      <c r="AA848" s="448"/>
      <c r="AB848" s="448"/>
      <c r="AC848" s="448"/>
      <c r="AD848" s="448"/>
    </row>
    <row r="849" ht="12.75" customHeight="1">
      <c r="A849" s="448"/>
      <c r="B849" s="448"/>
      <c r="C849" s="448"/>
      <c r="D849" s="448"/>
      <c r="E849" s="448"/>
      <c r="F849" s="448"/>
      <c r="G849" s="448"/>
      <c r="H849" s="448"/>
      <c r="I849" s="448"/>
      <c r="J849" s="448"/>
      <c r="K849" s="448"/>
      <c r="L849" s="448"/>
      <c r="M849" s="448"/>
      <c r="N849" s="448"/>
      <c r="O849" s="448"/>
      <c r="P849" s="448"/>
      <c r="Q849" s="448"/>
      <c r="R849" s="448"/>
      <c r="S849" s="448"/>
      <c r="T849" s="448"/>
      <c r="U849" s="448"/>
      <c r="V849" s="448"/>
      <c r="W849" s="448"/>
      <c r="X849" s="448"/>
      <c r="Y849" s="448"/>
      <c r="Z849" s="448"/>
      <c r="AA849" s="448"/>
      <c r="AB849" s="448"/>
      <c r="AC849" s="448"/>
      <c r="AD849" s="448"/>
    </row>
    <row r="850" ht="12.75" customHeight="1">
      <c r="A850" s="448"/>
      <c r="B850" s="448"/>
      <c r="C850" s="448"/>
      <c r="D850" s="448"/>
      <c r="E850" s="448"/>
      <c r="F850" s="448"/>
      <c r="G850" s="448"/>
      <c r="H850" s="448"/>
      <c r="I850" s="448"/>
      <c r="J850" s="448"/>
      <c r="K850" s="448"/>
      <c r="L850" s="448"/>
      <c r="M850" s="448"/>
      <c r="N850" s="448"/>
      <c r="O850" s="448"/>
      <c r="P850" s="448"/>
      <c r="Q850" s="448"/>
      <c r="R850" s="448"/>
      <c r="S850" s="448"/>
      <c r="T850" s="448"/>
      <c r="U850" s="448"/>
      <c r="V850" s="448"/>
      <c r="W850" s="448"/>
      <c r="X850" s="448"/>
      <c r="Y850" s="448"/>
      <c r="Z850" s="448"/>
      <c r="AA850" s="448"/>
      <c r="AB850" s="448"/>
      <c r="AC850" s="448"/>
      <c r="AD850" s="448"/>
    </row>
    <row r="851" ht="12.75" customHeight="1">
      <c r="A851" s="448"/>
      <c r="B851" s="448"/>
      <c r="C851" s="448"/>
      <c r="D851" s="448"/>
      <c r="E851" s="448"/>
      <c r="F851" s="448"/>
      <c r="G851" s="448"/>
      <c r="H851" s="448"/>
      <c r="I851" s="448"/>
      <c r="J851" s="448"/>
      <c r="K851" s="448"/>
      <c r="L851" s="448"/>
      <c r="M851" s="448"/>
      <c r="N851" s="448"/>
      <c r="O851" s="448"/>
      <c r="P851" s="448"/>
      <c r="Q851" s="448"/>
      <c r="R851" s="448"/>
      <c r="S851" s="448"/>
      <c r="T851" s="448"/>
      <c r="U851" s="448"/>
      <c r="V851" s="448"/>
      <c r="W851" s="448"/>
      <c r="X851" s="448"/>
      <c r="Y851" s="448"/>
      <c r="Z851" s="448"/>
      <c r="AA851" s="448"/>
      <c r="AB851" s="448"/>
      <c r="AC851" s="448"/>
      <c r="AD851" s="448"/>
    </row>
    <row r="852" ht="12.75" customHeight="1">
      <c r="A852" s="448"/>
      <c r="B852" s="448"/>
      <c r="C852" s="448"/>
      <c r="D852" s="448"/>
      <c r="E852" s="448"/>
      <c r="F852" s="448"/>
      <c r="G852" s="448"/>
      <c r="H852" s="448"/>
      <c r="I852" s="448"/>
      <c r="J852" s="448"/>
      <c r="K852" s="448"/>
      <c r="L852" s="448"/>
      <c r="M852" s="448"/>
      <c r="N852" s="448"/>
      <c r="O852" s="448"/>
      <c r="P852" s="448"/>
      <c r="Q852" s="448"/>
      <c r="R852" s="448"/>
      <c r="S852" s="448"/>
      <c r="T852" s="448"/>
      <c r="U852" s="448"/>
      <c r="V852" s="448"/>
      <c r="W852" s="448"/>
      <c r="X852" s="448"/>
      <c r="Y852" s="448"/>
      <c r="Z852" s="448"/>
      <c r="AA852" s="448"/>
      <c r="AB852" s="448"/>
      <c r="AC852" s="448"/>
      <c r="AD852" s="448"/>
    </row>
    <row r="853" ht="12.75" customHeight="1">
      <c r="A853" s="448"/>
      <c r="B853" s="448"/>
      <c r="C853" s="448"/>
      <c r="D853" s="448"/>
      <c r="E853" s="448"/>
      <c r="F853" s="448"/>
      <c r="G853" s="448"/>
      <c r="H853" s="448"/>
      <c r="I853" s="448"/>
      <c r="J853" s="448"/>
      <c r="K853" s="448"/>
      <c r="L853" s="448"/>
      <c r="M853" s="448"/>
      <c r="N853" s="448"/>
      <c r="O853" s="448"/>
      <c r="P853" s="448"/>
      <c r="Q853" s="448"/>
      <c r="R853" s="448"/>
      <c r="S853" s="448"/>
      <c r="T853" s="448"/>
      <c r="U853" s="448"/>
      <c r="V853" s="448"/>
      <c r="W853" s="448"/>
      <c r="X853" s="448"/>
      <c r="Y853" s="448"/>
      <c r="Z853" s="448"/>
      <c r="AA853" s="448"/>
      <c r="AB853" s="448"/>
      <c r="AC853" s="448"/>
      <c r="AD853" s="448"/>
    </row>
    <row r="854" ht="12.75" customHeight="1">
      <c r="A854" s="448"/>
      <c r="B854" s="448"/>
      <c r="C854" s="448"/>
      <c r="D854" s="448"/>
      <c r="E854" s="448"/>
      <c r="F854" s="448"/>
      <c r="G854" s="448"/>
      <c r="H854" s="448"/>
      <c r="I854" s="448"/>
      <c r="J854" s="448"/>
      <c r="K854" s="448"/>
      <c r="L854" s="448"/>
      <c r="M854" s="448"/>
      <c r="N854" s="448"/>
      <c r="O854" s="448"/>
      <c r="P854" s="448"/>
      <c r="Q854" s="448"/>
      <c r="R854" s="448"/>
      <c r="S854" s="448"/>
      <c r="T854" s="448"/>
      <c r="U854" s="448"/>
      <c r="V854" s="448"/>
      <c r="W854" s="448"/>
      <c r="X854" s="448"/>
      <c r="Y854" s="448"/>
      <c r="Z854" s="448"/>
      <c r="AA854" s="448"/>
      <c r="AB854" s="448"/>
      <c r="AC854" s="448"/>
      <c r="AD854" s="448"/>
    </row>
    <row r="855" ht="12.75" customHeight="1">
      <c r="A855" s="448"/>
      <c r="B855" s="448"/>
      <c r="C855" s="448"/>
      <c r="D855" s="448"/>
      <c r="E855" s="448"/>
      <c r="F855" s="448"/>
      <c r="G855" s="448"/>
      <c r="H855" s="448"/>
      <c r="I855" s="448"/>
      <c r="J855" s="448"/>
      <c r="K855" s="448"/>
      <c r="L855" s="448"/>
      <c r="M855" s="448"/>
      <c r="N855" s="448"/>
      <c r="O855" s="448"/>
      <c r="P855" s="448"/>
      <c r="Q855" s="448"/>
      <c r="R855" s="448"/>
      <c r="S855" s="448"/>
      <c r="T855" s="448"/>
      <c r="U855" s="448"/>
      <c r="V855" s="448"/>
      <c r="W855" s="448"/>
      <c r="X855" s="448"/>
      <c r="Y855" s="448"/>
      <c r="Z855" s="448"/>
      <c r="AA855" s="448"/>
      <c r="AB855" s="448"/>
      <c r="AC855" s="448"/>
      <c r="AD855" s="448"/>
    </row>
    <row r="856" ht="12.75" customHeight="1">
      <c r="A856" s="448"/>
      <c r="B856" s="448"/>
      <c r="C856" s="448"/>
      <c r="D856" s="448"/>
      <c r="E856" s="448"/>
      <c r="F856" s="448"/>
      <c r="G856" s="448"/>
      <c r="H856" s="448"/>
      <c r="I856" s="448"/>
      <c r="J856" s="448"/>
      <c r="K856" s="448"/>
      <c r="L856" s="448"/>
      <c r="M856" s="448"/>
      <c r="N856" s="448"/>
      <c r="O856" s="448"/>
      <c r="P856" s="448"/>
      <c r="Q856" s="448"/>
      <c r="R856" s="448"/>
      <c r="S856" s="448"/>
      <c r="T856" s="448"/>
      <c r="U856" s="448"/>
      <c r="V856" s="448"/>
      <c r="W856" s="448"/>
      <c r="X856" s="448"/>
      <c r="Y856" s="448"/>
      <c r="Z856" s="448"/>
      <c r="AA856" s="448"/>
      <c r="AB856" s="448"/>
      <c r="AC856" s="448"/>
      <c r="AD856" s="448"/>
    </row>
    <row r="857" ht="12.75" customHeight="1">
      <c r="A857" s="448"/>
      <c r="B857" s="448"/>
      <c r="C857" s="448"/>
      <c r="D857" s="448"/>
      <c r="E857" s="448"/>
      <c r="F857" s="448"/>
      <c r="G857" s="448"/>
      <c r="H857" s="448"/>
      <c r="I857" s="448"/>
      <c r="J857" s="448"/>
      <c r="K857" s="448"/>
      <c r="L857" s="448"/>
      <c r="M857" s="448"/>
      <c r="N857" s="448"/>
      <c r="O857" s="448"/>
      <c r="P857" s="448"/>
      <c r="Q857" s="448"/>
      <c r="R857" s="448"/>
      <c r="S857" s="448"/>
      <c r="T857" s="448"/>
      <c r="U857" s="448"/>
      <c r="V857" s="448"/>
      <c r="W857" s="448"/>
      <c r="X857" s="448"/>
      <c r="Y857" s="448"/>
      <c r="Z857" s="448"/>
      <c r="AA857" s="448"/>
      <c r="AB857" s="448"/>
      <c r="AC857" s="448"/>
      <c r="AD857" s="448"/>
    </row>
    <row r="858" ht="12.75" customHeight="1">
      <c r="A858" s="448"/>
      <c r="B858" s="448"/>
      <c r="C858" s="448"/>
      <c r="D858" s="448"/>
      <c r="E858" s="448"/>
      <c r="F858" s="448"/>
      <c r="G858" s="448"/>
      <c r="H858" s="448"/>
      <c r="I858" s="448"/>
      <c r="J858" s="448"/>
      <c r="K858" s="448"/>
      <c r="L858" s="448"/>
      <c r="M858" s="448"/>
      <c r="N858" s="448"/>
      <c r="O858" s="448"/>
      <c r="P858" s="448"/>
      <c r="Q858" s="448"/>
      <c r="R858" s="448"/>
      <c r="S858" s="448"/>
      <c r="T858" s="448"/>
      <c r="U858" s="448"/>
      <c r="V858" s="448"/>
      <c r="W858" s="448"/>
      <c r="X858" s="448"/>
      <c r="Y858" s="448"/>
      <c r="Z858" s="448"/>
      <c r="AA858" s="448"/>
      <c r="AB858" s="448"/>
      <c r="AC858" s="448"/>
      <c r="AD858" s="448"/>
    </row>
    <row r="859" ht="12.75" customHeight="1">
      <c r="A859" s="448"/>
      <c r="B859" s="448"/>
      <c r="C859" s="448"/>
      <c r="D859" s="448"/>
      <c r="E859" s="448"/>
      <c r="F859" s="448"/>
      <c r="G859" s="448"/>
      <c r="H859" s="448"/>
      <c r="I859" s="448"/>
      <c r="J859" s="448"/>
      <c r="K859" s="448"/>
      <c r="L859" s="448"/>
      <c r="M859" s="448"/>
      <c r="N859" s="448"/>
      <c r="O859" s="448"/>
      <c r="P859" s="448"/>
      <c r="Q859" s="448"/>
      <c r="R859" s="448"/>
      <c r="S859" s="448"/>
      <c r="T859" s="448"/>
      <c r="U859" s="448"/>
      <c r="V859" s="448"/>
      <c r="W859" s="448"/>
      <c r="X859" s="448"/>
      <c r="Y859" s="448"/>
      <c r="Z859" s="448"/>
      <c r="AA859" s="448"/>
      <c r="AB859" s="448"/>
      <c r="AC859" s="448"/>
      <c r="AD859" s="448"/>
    </row>
    <row r="860" ht="12.75" customHeight="1">
      <c r="A860" s="448"/>
      <c r="B860" s="448"/>
      <c r="C860" s="448"/>
      <c r="D860" s="448"/>
      <c r="E860" s="448"/>
      <c r="F860" s="448"/>
      <c r="G860" s="448"/>
      <c r="H860" s="448"/>
      <c r="I860" s="448"/>
      <c r="J860" s="448"/>
      <c r="K860" s="448"/>
      <c r="L860" s="448"/>
      <c r="M860" s="448"/>
      <c r="N860" s="448"/>
      <c r="O860" s="448"/>
      <c r="P860" s="448"/>
      <c r="Q860" s="448"/>
      <c r="R860" s="448"/>
      <c r="S860" s="448"/>
      <c r="T860" s="448"/>
      <c r="U860" s="448"/>
      <c r="V860" s="448"/>
      <c r="W860" s="448"/>
      <c r="X860" s="448"/>
      <c r="Y860" s="448"/>
      <c r="Z860" s="448"/>
      <c r="AA860" s="448"/>
      <c r="AB860" s="448"/>
      <c r="AC860" s="448"/>
      <c r="AD860" s="448"/>
    </row>
    <row r="861" ht="12.75" customHeight="1">
      <c r="A861" s="448"/>
      <c r="B861" s="448"/>
      <c r="C861" s="448"/>
      <c r="D861" s="448"/>
      <c r="E861" s="448"/>
      <c r="F861" s="448"/>
      <c r="G861" s="448"/>
      <c r="H861" s="448"/>
      <c r="I861" s="448"/>
      <c r="J861" s="448"/>
      <c r="K861" s="448"/>
      <c r="L861" s="448"/>
      <c r="M861" s="448"/>
      <c r="N861" s="448"/>
      <c r="O861" s="448"/>
      <c r="P861" s="448"/>
      <c r="Q861" s="448"/>
      <c r="R861" s="448"/>
      <c r="S861" s="448"/>
      <c r="T861" s="448"/>
      <c r="U861" s="448"/>
      <c r="V861" s="448"/>
      <c r="W861" s="448"/>
      <c r="X861" s="448"/>
      <c r="Y861" s="448"/>
      <c r="Z861" s="448"/>
      <c r="AA861" s="448"/>
      <c r="AB861" s="448"/>
      <c r="AC861" s="448"/>
      <c r="AD861" s="448"/>
    </row>
    <row r="862" ht="12.75" customHeight="1">
      <c r="A862" s="448"/>
      <c r="B862" s="448"/>
      <c r="C862" s="448"/>
      <c r="D862" s="448"/>
      <c r="E862" s="448"/>
      <c r="F862" s="448"/>
      <c r="G862" s="448"/>
      <c r="H862" s="448"/>
      <c r="I862" s="448"/>
      <c r="J862" s="448"/>
      <c r="K862" s="448"/>
      <c r="L862" s="448"/>
      <c r="M862" s="448"/>
      <c r="N862" s="448"/>
      <c r="O862" s="448"/>
      <c r="P862" s="448"/>
      <c r="Q862" s="448"/>
      <c r="R862" s="448"/>
      <c r="S862" s="448"/>
      <c r="T862" s="448"/>
      <c r="U862" s="448"/>
      <c r="V862" s="448"/>
      <c r="W862" s="448"/>
      <c r="X862" s="448"/>
      <c r="Y862" s="448"/>
      <c r="Z862" s="448"/>
      <c r="AA862" s="448"/>
      <c r="AB862" s="448"/>
      <c r="AC862" s="448"/>
      <c r="AD862" s="448"/>
    </row>
    <row r="863" ht="12.75" customHeight="1">
      <c r="A863" s="448"/>
      <c r="B863" s="448"/>
      <c r="C863" s="448"/>
      <c r="D863" s="448"/>
      <c r="E863" s="448"/>
      <c r="F863" s="448"/>
      <c r="G863" s="448"/>
      <c r="H863" s="448"/>
      <c r="I863" s="448"/>
      <c r="J863" s="448"/>
      <c r="K863" s="448"/>
      <c r="L863" s="448"/>
      <c r="M863" s="448"/>
      <c r="N863" s="448"/>
      <c r="O863" s="448"/>
      <c r="P863" s="448"/>
      <c r="Q863" s="448"/>
      <c r="R863" s="448"/>
      <c r="S863" s="448"/>
      <c r="T863" s="448"/>
      <c r="U863" s="448"/>
      <c r="V863" s="448"/>
      <c r="W863" s="448"/>
      <c r="X863" s="448"/>
      <c r="Y863" s="448"/>
      <c r="Z863" s="448"/>
      <c r="AA863" s="448"/>
      <c r="AB863" s="448"/>
      <c r="AC863" s="448"/>
      <c r="AD863" s="448"/>
    </row>
    <row r="864" ht="12.75" customHeight="1">
      <c r="A864" s="448"/>
      <c r="B864" s="448"/>
      <c r="C864" s="448"/>
      <c r="D864" s="448"/>
      <c r="E864" s="448"/>
      <c r="F864" s="448"/>
      <c r="G864" s="448"/>
      <c r="H864" s="448"/>
      <c r="I864" s="448"/>
      <c r="J864" s="448"/>
      <c r="K864" s="448"/>
      <c r="L864" s="448"/>
      <c r="M864" s="448"/>
      <c r="N864" s="448"/>
      <c r="O864" s="448"/>
      <c r="P864" s="448"/>
      <c r="Q864" s="448"/>
      <c r="R864" s="448"/>
      <c r="S864" s="448"/>
      <c r="T864" s="448"/>
      <c r="U864" s="448"/>
      <c r="V864" s="448"/>
      <c r="W864" s="448"/>
      <c r="X864" s="448"/>
      <c r="Y864" s="448"/>
      <c r="Z864" s="448"/>
      <c r="AA864" s="448"/>
      <c r="AB864" s="448"/>
      <c r="AC864" s="448"/>
      <c r="AD864" s="448"/>
    </row>
    <row r="865" ht="12.75" customHeight="1">
      <c r="A865" s="448"/>
      <c r="B865" s="448"/>
      <c r="C865" s="448"/>
      <c r="D865" s="448"/>
      <c r="E865" s="448"/>
      <c r="F865" s="448"/>
      <c r="G865" s="448"/>
      <c r="H865" s="448"/>
      <c r="I865" s="448"/>
      <c r="J865" s="448"/>
      <c r="K865" s="448"/>
      <c r="L865" s="448"/>
      <c r="M865" s="448"/>
      <c r="N865" s="448"/>
      <c r="O865" s="448"/>
      <c r="P865" s="448"/>
      <c r="Q865" s="448"/>
      <c r="R865" s="448"/>
      <c r="S865" s="448"/>
      <c r="T865" s="448"/>
      <c r="U865" s="448"/>
      <c r="V865" s="448"/>
      <c r="W865" s="448"/>
      <c r="X865" s="448"/>
      <c r="Y865" s="448"/>
      <c r="Z865" s="448"/>
      <c r="AA865" s="448"/>
      <c r="AB865" s="448"/>
      <c r="AC865" s="448"/>
      <c r="AD865" s="448"/>
    </row>
    <row r="866" ht="12.75" customHeight="1">
      <c r="A866" s="448"/>
      <c r="B866" s="448"/>
      <c r="C866" s="448"/>
      <c r="D866" s="448"/>
      <c r="E866" s="448"/>
      <c r="F866" s="448"/>
      <c r="G866" s="448"/>
      <c r="H866" s="448"/>
      <c r="I866" s="448"/>
      <c r="J866" s="448"/>
      <c r="K866" s="448"/>
      <c r="L866" s="448"/>
      <c r="M866" s="448"/>
      <c r="N866" s="448"/>
      <c r="O866" s="448"/>
      <c r="P866" s="448"/>
      <c r="Q866" s="448"/>
      <c r="R866" s="448"/>
      <c r="S866" s="448"/>
      <c r="T866" s="448"/>
      <c r="U866" s="448"/>
      <c r="V866" s="448"/>
      <c r="W866" s="448"/>
      <c r="X866" s="448"/>
      <c r="Y866" s="448"/>
      <c r="Z866" s="448"/>
      <c r="AA866" s="448"/>
      <c r="AB866" s="448"/>
      <c r="AC866" s="448"/>
      <c r="AD866" s="448"/>
    </row>
    <row r="867" ht="12.75" customHeight="1">
      <c r="A867" s="448"/>
      <c r="B867" s="448"/>
      <c r="C867" s="448"/>
      <c r="D867" s="448"/>
      <c r="E867" s="448"/>
      <c r="F867" s="448"/>
      <c r="G867" s="448"/>
      <c r="H867" s="448"/>
      <c r="I867" s="448"/>
      <c r="J867" s="448"/>
      <c r="K867" s="448"/>
      <c r="L867" s="448"/>
      <c r="M867" s="448"/>
      <c r="N867" s="448"/>
      <c r="O867" s="448"/>
      <c r="P867" s="448"/>
      <c r="Q867" s="448"/>
      <c r="R867" s="448"/>
      <c r="S867" s="448"/>
      <c r="T867" s="448"/>
      <c r="U867" s="448"/>
      <c r="V867" s="448"/>
      <c r="W867" s="448"/>
      <c r="X867" s="448"/>
      <c r="Y867" s="448"/>
      <c r="Z867" s="448"/>
      <c r="AA867" s="448"/>
      <c r="AB867" s="448"/>
      <c r="AC867" s="448"/>
      <c r="AD867" s="448"/>
    </row>
    <row r="868" ht="12.75" customHeight="1">
      <c r="A868" s="448"/>
      <c r="B868" s="448"/>
      <c r="C868" s="448"/>
      <c r="D868" s="448"/>
      <c r="E868" s="448"/>
      <c r="F868" s="448"/>
      <c r="G868" s="448"/>
      <c r="H868" s="448"/>
      <c r="I868" s="448"/>
      <c r="J868" s="448"/>
      <c r="K868" s="448"/>
      <c r="L868" s="448"/>
      <c r="M868" s="448"/>
      <c r="N868" s="448"/>
      <c r="O868" s="448"/>
      <c r="P868" s="448"/>
      <c r="Q868" s="448"/>
      <c r="R868" s="448"/>
      <c r="S868" s="448"/>
      <c r="T868" s="448"/>
      <c r="U868" s="448"/>
      <c r="V868" s="448"/>
      <c r="W868" s="448"/>
      <c r="X868" s="448"/>
      <c r="Y868" s="448"/>
      <c r="Z868" s="448"/>
      <c r="AA868" s="448"/>
      <c r="AB868" s="448"/>
      <c r="AC868" s="448"/>
      <c r="AD868" s="448"/>
    </row>
    <row r="869" ht="12.75" customHeight="1">
      <c r="A869" s="448"/>
      <c r="B869" s="448"/>
      <c r="C869" s="448"/>
      <c r="D869" s="448"/>
      <c r="E869" s="448"/>
      <c r="F869" s="448"/>
      <c r="G869" s="448"/>
      <c r="H869" s="448"/>
      <c r="I869" s="448"/>
      <c r="J869" s="448"/>
      <c r="K869" s="448"/>
      <c r="L869" s="448"/>
      <c r="M869" s="448"/>
      <c r="N869" s="448"/>
      <c r="O869" s="448"/>
      <c r="P869" s="448"/>
      <c r="Q869" s="448"/>
      <c r="R869" s="448"/>
      <c r="S869" s="448"/>
      <c r="T869" s="448"/>
      <c r="U869" s="448"/>
      <c r="V869" s="448"/>
      <c r="W869" s="448"/>
      <c r="X869" s="448"/>
      <c r="Y869" s="448"/>
      <c r="Z869" s="448"/>
      <c r="AA869" s="448"/>
      <c r="AB869" s="448"/>
      <c r="AC869" s="448"/>
      <c r="AD869" s="448"/>
    </row>
    <row r="870" ht="12.75" customHeight="1">
      <c r="A870" s="448"/>
      <c r="B870" s="448"/>
      <c r="C870" s="448"/>
      <c r="D870" s="448"/>
      <c r="E870" s="448"/>
      <c r="F870" s="448"/>
      <c r="G870" s="448"/>
      <c r="H870" s="448"/>
      <c r="I870" s="448"/>
      <c r="J870" s="448"/>
      <c r="K870" s="448"/>
      <c r="L870" s="448"/>
      <c r="M870" s="448"/>
      <c r="N870" s="448"/>
      <c r="O870" s="448"/>
      <c r="P870" s="448"/>
      <c r="Q870" s="448"/>
      <c r="R870" s="448"/>
      <c r="S870" s="448"/>
      <c r="T870" s="448"/>
      <c r="U870" s="448"/>
      <c r="V870" s="448"/>
      <c r="W870" s="448"/>
      <c r="X870" s="448"/>
      <c r="Y870" s="448"/>
      <c r="Z870" s="448"/>
      <c r="AA870" s="448"/>
      <c r="AB870" s="448"/>
      <c r="AC870" s="448"/>
      <c r="AD870" s="448"/>
    </row>
    <row r="871" ht="12.75" customHeight="1">
      <c r="A871" s="448"/>
      <c r="B871" s="448"/>
      <c r="C871" s="448"/>
      <c r="D871" s="448"/>
      <c r="E871" s="448"/>
      <c r="F871" s="448"/>
      <c r="G871" s="448"/>
      <c r="H871" s="448"/>
      <c r="I871" s="448"/>
      <c r="J871" s="448"/>
      <c r="K871" s="448"/>
      <c r="L871" s="448"/>
      <c r="M871" s="448"/>
      <c r="N871" s="448"/>
      <c r="O871" s="448"/>
      <c r="P871" s="448"/>
      <c r="Q871" s="448"/>
      <c r="R871" s="448"/>
      <c r="S871" s="448"/>
      <c r="T871" s="448"/>
      <c r="U871" s="448"/>
      <c r="V871" s="448"/>
      <c r="W871" s="448"/>
      <c r="X871" s="448"/>
      <c r="Y871" s="448"/>
      <c r="Z871" s="448"/>
      <c r="AA871" s="448"/>
      <c r="AB871" s="448"/>
      <c r="AC871" s="448"/>
      <c r="AD871" s="448"/>
    </row>
    <row r="872" ht="12.75" customHeight="1">
      <c r="A872" s="448"/>
      <c r="B872" s="448"/>
      <c r="C872" s="448"/>
      <c r="D872" s="448"/>
      <c r="E872" s="448"/>
      <c r="F872" s="448"/>
      <c r="G872" s="448"/>
      <c r="H872" s="448"/>
      <c r="I872" s="448"/>
      <c r="J872" s="448"/>
      <c r="K872" s="448"/>
      <c r="L872" s="448"/>
      <c r="M872" s="448"/>
      <c r="N872" s="448"/>
      <c r="O872" s="448"/>
      <c r="P872" s="448"/>
      <c r="Q872" s="448"/>
      <c r="R872" s="448"/>
      <c r="S872" s="448"/>
      <c r="T872" s="448"/>
      <c r="U872" s="448"/>
      <c r="V872" s="448"/>
      <c r="W872" s="448"/>
      <c r="X872" s="448"/>
      <c r="Y872" s="448"/>
      <c r="Z872" s="448"/>
      <c r="AA872" s="448"/>
      <c r="AB872" s="448"/>
      <c r="AC872" s="448"/>
      <c r="AD872" s="448"/>
    </row>
    <row r="873" ht="12.75" customHeight="1">
      <c r="A873" s="448"/>
      <c r="B873" s="448"/>
      <c r="C873" s="448"/>
      <c r="D873" s="448"/>
      <c r="E873" s="448"/>
      <c r="F873" s="448"/>
      <c r="G873" s="448"/>
      <c r="H873" s="448"/>
      <c r="I873" s="448"/>
      <c r="J873" s="448"/>
      <c r="K873" s="448"/>
      <c r="L873" s="448"/>
      <c r="M873" s="448"/>
      <c r="N873" s="448"/>
      <c r="O873" s="448"/>
      <c r="P873" s="448"/>
      <c r="Q873" s="448"/>
      <c r="R873" s="448"/>
      <c r="S873" s="448"/>
      <c r="T873" s="448"/>
      <c r="U873" s="448"/>
      <c r="V873" s="448"/>
      <c r="W873" s="448"/>
      <c r="X873" s="448"/>
      <c r="Y873" s="448"/>
      <c r="Z873" s="448"/>
      <c r="AA873" s="448"/>
      <c r="AB873" s="448"/>
      <c r="AC873" s="448"/>
      <c r="AD873" s="448"/>
    </row>
    <row r="874" ht="12.75" customHeight="1">
      <c r="A874" s="448"/>
      <c r="B874" s="448"/>
      <c r="C874" s="448"/>
      <c r="D874" s="448"/>
      <c r="E874" s="448"/>
      <c r="F874" s="448"/>
      <c r="G874" s="448"/>
      <c r="H874" s="448"/>
      <c r="I874" s="448"/>
      <c r="J874" s="448"/>
      <c r="K874" s="448"/>
      <c r="L874" s="448"/>
      <c r="M874" s="448"/>
      <c r="N874" s="448"/>
      <c r="O874" s="448"/>
      <c r="P874" s="448"/>
      <c r="Q874" s="448"/>
      <c r="R874" s="448"/>
      <c r="S874" s="448"/>
      <c r="T874" s="448"/>
      <c r="U874" s="448"/>
      <c r="V874" s="448"/>
      <c r="W874" s="448"/>
      <c r="X874" s="448"/>
      <c r="Y874" s="448"/>
      <c r="Z874" s="448"/>
      <c r="AA874" s="448"/>
      <c r="AB874" s="448"/>
      <c r="AC874" s="448"/>
      <c r="AD874" s="448"/>
    </row>
    <row r="875" ht="12.75" customHeight="1">
      <c r="A875" s="448"/>
      <c r="B875" s="448"/>
      <c r="C875" s="448"/>
      <c r="D875" s="448"/>
      <c r="E875" s="448"/>
      <c r="F875" s="448"/>
      <c r="G875" s="448"/>
      <c r="H875" s="448"/>
      <c r="I875" s="448"/>
      <c r="J875" s="448"/>
      <c r="K875" s="448"/>
      <c r="L875" s="448"/>
      <c r="M875" s="448"/>
      <c r="N875" s="448"/>
      <c r="O875" s="448"/>
      <c r="P875" s="448"/>
      <c r="Q875" s="448"/>
      <c r="R875" s="448"/>
      <c r="S875" s="448"/>
      <c r="T875" s="448"/>
      <c r="U875" s="448"/>
      <c r="V875" s="448"/>
      <c r="W875" s="448"/>
      <c r="X875" s="448"/>
      <c r="Y875" s="448"/>
      <c r="Z875" s="448"/>
      <c r="AA875" s="448"/>
      <c r="AB875" s="448"/>
      <c r="AC875" s="448"/>
      <c r="AD875" s="448"/>
    </row>
    <row r="876" ht="12.75" customHeight="1">
      <c r="A876" s="448"/>
      <c r="B876" s="448"/>
      <c r="C876" s="448"/>
      <c r="D876" s="448"/>
      <c r="E876" s="448"/>
      <c r="F876" s="448"/>
      <c r="G876" s="448"/>
      <c r="H876" s="448"/>
      <c r="I876" s="448"/>
      <c r="J876" s="448"/>
      <c r="K876" s="448"/>
      <c r="L876" s="448"/>
      <c r="M876" s="448"/>
      <c r="N876" s="448"/>
      <c r="O876" s="448"/>
      <c r="P876" s="448"/>
      <c r="Q876" s="448"/>
      <c r="R876" s="448"/>
      <c r="S876" s="448"/>
      <c r="T876" s="448"/>
      <c r="U876" s="448"/>
      <c r="V876" s="448"/>
      <c r="W876" s="448"/>
      <c r="X876" s="448"/>
      <c r="Y876" s="448"/>
      <c r="Z876" s="448"/>
      <c r="AA876" s="448"/>
      <c r="AB876" s="448"/>
      <c r="AC876" s="448"/>
      <c r="AD876" s="448"/>
    </row>
    <row r="877" ht="12.75" customHeight="1">
      <c r="A877" s="448"/>
      <c r="B877" s="448"/>
      <c r="C877" s="448"/>
      <c r="D877" s="448"/>
      <c r="E877" s="448"/>
      <c r="F877" s="448"/>
      <c r="G877" s="448"/>
      <c r="H877" s="448"/>
      <c r="I877" s="448"/>
      <c r="J877" s="448"/>
      <c r="K877" s="448"/>
      <c r="L877" s="448"/>
      <c r="M877" s="448"/>
      <c r="N877" s="448"/>
      <c r="O877" s="448"/>
      <c r="P877" s="448"/>
      <c r="Q877" s="448"/>
      <c r="R877" s="448"/>
      <c r="S877" s="448"/>
      <c r="T877" s="448"/>
      <c r="U877" s="448"/>
      <c r="V877" s="448"/>
      <c r="W877" s="448"/>
      <c r="X877" s="448"/>
      <c r="Y877" s="448"/>
      <c r="Z877" s="448"/>
      <c r="AA877" s="448"/>
      <c r="AB877" s="448"/>
      <c r="AC877" s="448"/>
      <c r="AD877" s="448"/>
    </row>
    <row r="878" ht="12.75" customHeight="1">
      <c r="A878" s="448"/>
      <c r="B878" s="448"/>
      <c r="C878" s="448"/>
      <c r="D878" s="448"/>
      <c r="E878" s="448"/>
      <c r="F878" s="448"/>
      <c r="G878" s="448"/>
      <c r="H878" s="448"/>
      <c r="I878" s="448"/>
      <c r="J878" s="448"/>
      <c r="K878" s="448"/>
      <c r="L878" s="448"/>
      <c r="M878" s="448"/>
      <c r="N878" s="448"/>
      <c r="O878" s="448"/>
      <c r="P878" s="448"/>
      <c r="Q878" s="448"/>
      <c r="R878" s="448"/>
      <c r="S878" s="448"/>
      <c r="T878" s="448"/>
      <c r="U878" s="448"/>
      <c r="V878" s="448"/>
      <c r="W878" s="448"/>
      <c r="X878" s="448"/>
      <c r="Y878" s="448"/>
      <c r="Z878" s="448"/>
      <c r="AA878" s="448"/>
      <c r="AB878" s="448"/>
      <c r="AC878" s="448"/>
      <c r="AD878" s="448"/>
    </row>
    <row r="879" ht="12.75" customHeight="1">
      <c r="A879" s="448"/>
      <c r="B879" s="448"/>
      <c r="C879" s="448"/>
      <c r="D879" s="448"/>
      <c r="E879" s="448"/>
      <c r="F879" s="448"/>
      <c r="G879" s="448"/>
      <c r="H879" s="448"/>
      <c r="I879" s="448"/>
      <c r="J879" s="448"/>
      <c r="K879" s="448"/>
      <c r="L879" s="448"/>
      <c r="M879" s="448"/>
      <c r="N879" s="448"/>
      <c r="O879" s="448"/>
      <c r="P879" s="448"/>
      <c r="Q879" s="448"/>
      <c r="R879" s="448"/>
      <c r="S879" s="448"/>
      <c r="T879" s="448"/>
      <c r="U879" s="448"/>
      <c r="V879" s="448"/>
      <c r="W879" s="448"/>
      <c r="X879" s="448"/>
      <c r="Y879" s="448"/>
      <c r="Z879" s="448"/>
      <c r="AA879" s="448"/>
      <c r="AB879" s="448"/>
      <c r="AC879" s="448"/>
      <c r="AD879" s="448"/>
    </row>
    <row r="880" ht="12.75" customHeight="1">
      <c r="A880" s="448"/>
      <c r="B880" s="448"/>
      <c r="C880" s="448"/>
      <c r="D880" s="448"/>
      <c r="E880" s="448"/>
      <c r="F880" s="448"/>
      <c r="G880" s="448"/>
      <c r="H880" s="448"/>
      <c r="I880" s="448"/>
      <c r="J880" s="448"/>
      <c r="K880" s="448"/>
      <c r="L880" s="448"/>
      <c r="M880" s="448"/>
      <c r="N880" s="448"/>
      <c r="O880" s="448"/>
      <c r="P880" s="448"/>
      <c r="Q880" s="448"/>
      <c r="R880" s="448"/>
      <c r="S880" s="448"/>
      <c r="T880" s="448"/>
      <c r="U880" s="448"/>
      <c r="V880" s="448"/>
      <c r="W880" s="448"/>
      <c r="X880" s="448"/>
      <c r="Y880" s="448"/>
      <c r="Z880" s="448"/>
      <c r="AA880" s="448"/>
      <c r="AB880" s="448"/>
      <c r="AC880" s="448"/>
      <c r="AD880" s="448"/>
    </row>
    <row r="881" ht="12.75" customHeight="1">
      <c r="A881" s="448"/>
      <c r="B881" s="448"/>
      <c r="C881" s="448"/>
      <c r="D881" s="448"/>
      <c r="E881" s="448"/>
      <c r="F881" s="448"/>
      <c r="G881" s="448"/>
      <c r="H881" s="448"/>
      <c r="I881" s="448"/>
      <c r="J881" s="448"/>
      <c r="K881" s="448"/>
      <c r="L881" s="448"/>
      <c r="M881" s="448"/>
      <c r="N881" s="448"/>
      <c r="O881" s="448"/>
      <c r="P881" s="448"/>
      <c r="Q881" s="448"/>
      <c r="R881" s="448"/>
      <c r="S881" s="448"/>
      <c r="T881" s="448"/>
      <c r="U881" s="448"/>
      <c r="V881" s="448"/>
      <c r="W881" s="448"/>
      <c r="X881" s="448"/>
      <c r="Y881" s="448"/>
      <c r="Z881" s="448"/>
      <c r="AA881" s="448"/>
      <c r="AB881" s="448"/>
      <c r="AC881" s="448"/>
      <c r="AD881" s="448"/>
    </row>
    <row r="882" ht="12.75" customHeight="1">
      <c r="A882" s="448"/>
      <c r="B882" s="448"/>
      <c r="C882" s="448"/>
      <c r="D882" s="448"/>
      <c r="E882" s="448"/>
      <c r="F882" s="448"/>
      <c r="G882" s="448"/>
      <c r="H882" s="448"/>
      <c r="I882" s="448"/>
      <c r="J882" s="448"/>
      <c r="K882" s="448"/>
      <c r="L882" s="448"/>
      <c r="M882" s="448"/>
      <c r="N882" s="448"/>
      <c r="O882" s="448"/>
      <c r="P882" s="448"/>
      <c r="Q882" s="448"/>
      <c r="R882" s="448"/>
      <c r="S882" s="448"/>
      <c r="T882" s="448"/>
      <c r="U882" s="448"/>
      <c r="V882" s="448"/>
      <c r="W882" s="448"/>
      <c r="X882" s="448"/>
      <c r="Y882" s="448"/>
      <c r="Z882" s="448"/>
      <c r="AA882" s="448"/>
      <c r="AB882" s="448"/>
      <c r="AC882" s="448"/>
      <c r="AD882" s="448"/>
    </row>
    <row r="883" ht="12.75" customHeight="1">
      <c r="A883" s="448"/>
      <c r="B883" s="448"/>
      <c r="C883" s="448"/>
      <c r="D883" s="448"/>
      <c r="E883" s="448"/>
      <c r="F883" s="448"/>
      <c r="G883" s="448"/>
      <c r="H883" s="448"/>
      <c r="I883" s="448"/>
      <c r="J883" s="448"/>
      <c r="K883" s="448"/>
      <c r="L883" s="448"/>
      <c r="M883" s="448"/>
      <c r="N883" s="448"/>
      <c r="O883" s="448"/>
      <c r="P883" s="448"/>
      <c r="Q883" s="448"/>
      <c r="R883" s="448"/>
      <c r="S883" s="448"/>
      <c r="T883" s="448"/>
      <c r="U883" s="448"/>
      <c r="V883" s="448"/>
      <c r="W883" s="448"/>
      <c r="X883" s="448"/>
      <c r="Y883" s="448"/>
      <c r="Z883" s="448"/>
      <c r="AA883" s="448"/>
      <c r="AB883" s="448"/>
      <c r="AC883" s="448"/>
      <c r="AD883" s="448"/>
    </row>
    <row r="884" ht="12.75" customHeight="1">
      <c r="A884" s="448"/>
      <c r="B884" s="448"/>
      <c r="C884" s="448"/>
      <c r="D884" s="448"/>
      <c r="E884" s="448"/>
      <c r="F884" s="448"/>
      <c r="G884" s="448"/>
      <c r="H884" s="448"/>
      <c r="I884" s="448"/>
      <c r="J884" s="448"/>
      <c r="K884" s="448"/>
      <c r="L884" s="448"/>
      <c r="M884" s="448"/>
      <c r="N884" s="448"/>
      <c r="O884" s="448"/>
      <c r="P884" s="448"/>
      <c r="Q884" s="448"/>
      <c r="R884" s="448"/>
      <c r="S884" s="448"/>
      <c r="T884" s="448"/>
      <c r="U884" s="448"/>
      <c r="V884" s="448"/>
      <c r="W884" s="448"/>
      <c r="X884" s="448"/>
      <c r="Y884" s="448"/>
      <c r="Z884" s="448"/>
      <c r="AA884" s="448"/>
      <c r="AB884" s="448"/>
      <c r="AC884" s="448"/>
      <c r="AD884" s="448"/>
    </row>
    <row r="885" ht="12.75" customHeight="1">
      <c r="A885" s="448"/>
      <c r="B885" s="448"/>
      <c r="C885" s="448"/>
      <c r="D885" s="448"/>
      <c r="E885" s="448"/>
      <c r="F885" s="448"/>
      <c r="G885" s="448"/>
      <c r="H885" s="448"/>
      <c r="I885" s="448"/>
      <c r="J885" s="448"/>
      <c r="K885" s="448"/>
      <c r="L885" s="448"/>
      <c r="M885" s="448"/>
      <c r="N885" s="448"/>
      <c r="O885" s="448"/>
      <c r="P885" s="448"/>
      <c r="Q885" s="448"/>
      <c r="R885" s="448"/>
      <c r="S885" s="448"/>
      <c r="T885" s="448"/>
      <c r="U885" s="448"/>
      <c r="V885" s="448"/>
      <c r="W885" s="448"/>
      <c r="X885" s="448"/>
      <c r="Y885" s="448"/>
      <c r="Z885" s="448"/>
      <c r="AA885" s="448"/>
      <c r="AB885" s="448"/>
      <c r="AC885" s="448"/>
      <c r="AD885" s="448"/>
    </row>
    <row r="886" ht="12.75" customHeight="1">
      <c r="A886" s="448"/>
      <c r="B886" s="448"/>
      <c r="C886" s="448"/>
      <c r="D886" s="448"/>
      <c r="E886" s="448"/>
      <c r="F886" s="448"/>
      <c r="G886" s="448"/>
      <c r="H886" s="448"/>
      <c r="I886" s="448"/>
      <c r="J886" s="448"/>
      <c r="K886" s="448"/>
      <c r="L886" s="448"/>
      <c r="M886" s="448"/>
      <c r="N886" s="448"/>
      <c r="O886" s="448"/>
      <c r="P886" s="448"/>
      <c r="Q886" s="448"/>
      <c r="R886" s="448"/>
      <c r="S886" s="448"/>
      <c r="T886" s="448"/>
      <c r="U886" s="448"/>
      <c r="V886" s="448"/>
      <c r="W886" s="448"/>
      <c r="X886" s="448"/>
      <c r="Y886" s="448"/>
      <c r="Z886" s="448"/>
      <c r="AA886" s="448"/>
      <c r="AB886" s="448"/>
      <c r="AC886" s="448"/>
      <c r="AD886" s="448"/>
    </row>
    <row r="887" ht="12.75" customHeight="1">
      <c r="A887" s="448"/>
      <c r="B887" s="448"/>
      <c r="C887" s="448"/>
      <c r="D887" s="448"/>
      <c r="E887" s="448"/>
      <c r="F887" s="448"/>
      <c r="G887" s="448"/>
      <c r="H887" s="448"/>
      <c r="I887" s="448"/>
      <c r="J887" s="448"/>
      <c r="K887" s="448"/>
      <c r="L887" s="448"/>
      <c r="M887" s="448"/>
      <c r="N887" s="448"/>
      <c r="O887" s="448"/>
      <c r="P887" s="448"/>
      <c r="Q887" s="448"/>
      <c r="R887" s="448"/>
      <c r="S887" s="448"/>
      <c r="T887" s="448"/>
      <c r="U887" s="448"/>
      <c r="V887" s="448"/>
      <c r="W887" s="448"/>
      <c r="X887" s="448"/>
      <c r="Y887" s="448"/>
      <c r="Z887" s="448"/>
      <c r="AA887" s="448"/>
      <c r="AB887" s="448"/>
      <c r="AC887" s="448"/>
      <c r="AD887" s="448"/>
    </row>
    <row r="888" ht="12.75" customHeight="1">
      <c r="A888" s="448"/>
      <c r="B888" s="448"/>
      <c r="C888" s="448"/>
      <c r="D888" s="448"/>
      <c r="E888" s="448"/>
      <c r="F888" s="448"/>
      <c r="G888" s="448"/>
      <c r="H888" s="448"/>
      <c r="I888" s="448"/>
      <c r="J888" s="448"/>
      <c r="K888" s="448"/>
      <c r="L888" s="448"/>
      <c r="M888" s="448"/>
      <c r="N888" s="448"/>
      <c r="O888" s="448"/>
      <c r="P888" s="448"/>
      <c r="Q888" s="448"/>
      <c r="R888" s="448"/>
      <c r="S888" s="448"/>
      <c r="T888" s="448"/>
      <c r="U888" s="448"/>
      <c r="V888" s="448"/>
      <c r="W888" s="448"/>
      <c r="X888" s="448"/>
      <c r="Y888" s="448"/>
      <c r="Z888" s="448"/>
      <c r="AA888" s="448"/>
      <c r="AB888" s="448"/>
      <c r="AC888" s="448"/>
      <c r="AD888" s="448"/>
    </row>
    <row r="889" ht="12.75" customHeight="1">
      <c r="A889" s="448"/>
      <c r="B889" s="448"/>
      <c r="C889" s="448"/>
      <c r="D889" s="448"/>
      <c r="E889" s="448"/>
      <c r="F889" s="448"/>
      <c r="G889" s="448"/>
      <c r="H889" s="448"/>
      <c r="I889" s="448"/>
      <c r="J889" s="448"/>
      <c r="K889" s="448"/>
      <c r="L889" s="448"/>
      <c r="M889" s="448"/>
      <c r="N889" s="448"/>
      <c r="O889" s="448"/>
      <c r="P889" s="448"/>
      <c r="Q889" s="448"/>
      <c r="R889" s="448"/>
      <c r="S889" s="448"/>
      <c r="T889" s="448"/>
      <c r="U889" s="448"/>
      <c r="V889" s="448"/>
      <c r="W889" s="448"/>
      <c r="X889" s="448"/>
      <c r="Y889" s="448"/>
      <c r="Z889" s="448"/>
      <c r="AA889" s="448"/>
      <c r="AB889" s="448"/>
      <c r="AC889" s="448"/>
      <c r="AD889" s="448"/>
    </row>
    <row r="890" ht="12.75" customHeight="1">
      <c r="A890" s="448"/>
      <c r="B890" s="448"/>
      <c r="C890" s="448"/>
      <c r="D890" s="448"/>
      <c r="E890" s="448"/>
      <c r="F890" s="448"/>
      <c r="G890" s="448"/>
      <c r="H890" s="448"/>
      <c r="I890" s="448"/>
      <c r="J890" s="448"/>
      <c r="K890" s="448"/>
      <c r="L890" s="448"/>
      <c r="M890" s="448"/>
      <c r="N890" s="448"/>
      <c r="O890" s="448"/>
      <c r="P890" s="448"/>
      <c r="Q890" s="448"/>
      <c r="R890" s="448"/>
      <c r="S890" s="448"/>
      <c r="T890" s="448"/>
      <c r="U890" s="448"/>
      <c r="V890" s="448"/>
      <c r="W890" s="448"/>
      <c r="X890" s="448"/>
      <c r="Y890" s="448"/>
      <c r="Z890" s="448"/>
      <c r="AA890" s="448"/>
      <c r="AB890" s="448"/>
      <c r="AC890" s="448"/>
      <c r="AD890" s="448"/>
    </row>
    <row r="891" ht="12.75" customHeight="1">
      <c r="A891" s="448"/>
      <c r="B891" s="448"/>
      <c r="C891" s="448"/>
      <c r="D891" s="448"/>
      <c r="E891" s="448"/>
      <c r="F891" s="448"/>
      <c r="G891" s="448"/>
      <c r="H891" s="448"/>
      <c r="I891" s="448"/>
      <c r="J891" s="448"/>
      <c r="K891" s="448"/>
      <c r="L891" s="448"/>
      <c r="M891" s="448"/>
      <c r="N891" s="448"/>
      <c r="O891" s="448"/>
      <c r="P891" s="448"/>
      <c r="Q891" s="448"/>
      <c r="R891" s="448"/>
      <c r="S891" s="448"/>
      <c r="T891" s="448"/>
      <c r="U891" s="448"/>
      <c r="V891" s="448"/>
      <c r="W891" s="448"/>
      <c r="X891" s="448"/>
      <c r="Y891" s="448"/>
      <c r="Z891" s="448"/>
      <c r="AA891" s="448"/>
      <c r="AB891" s="448"/>
      <c r="AC891" s="448"/>
      <c r="AD891" s="448"/>
    </row>
    <row r="892" ht="12.75" customHeight="1">
      <c r="A892" s="448"/>
      <c r="B892" s="448"/>
      <c r="C892" s="448"/>
      <c r="D892" s="448"/>
      <c r="E892" s="448"/>
      <c r="F892" s="448"/>
      <c r="G892" s="448"/>
      <c r="H892" s="448"/>
      <c r="I892" s="448"/>
      <c r="J892" s="448"/>
      <c r="K892" s="448"/>
      <c r="L892" s="448"/>
      <c r="M892" s="448"/>
      <c r="N892" s="448"/>
      <c r="O892" s="448"/>
      <c r="P892" s="448"/>
      <c r="Q892" s="448"/>
      <c r="R892" s="448"/>
      <c r="S892" s="448"/>
      <c r="T892" s="448"/>
      <c r="U892" s="448"/>
      <c r="V892" s="448"/>
      <c r="W892" s="448"/>
      <c r="X892" s="448"/>
      <c r="Y892" s="448"/>
      <c r="Z892" s="448"/>
      <c r="AA892" s="448"/>
      <c r="AB892" s="448"/>
      <c r="AC892" s="448"/>
      <c r="AD892" s="448"/>
    </row>
    <row r="893" ht="12.75" customHeight="1">
      <c r="A893" s="448"/>
      <c r="B893" s="448"/>
      <c r="C893" s="448"/>
      <c r="D893" s="448"/>
      <c r="E893" s="448"/>
      <c r="F893" s="448"/>
      <c r="G893" s="448"/>
      <c r="H893" s="448"/>
      <c r="I893" s="448"/>
      <c r="J893" s="448"/>
      <c r="K893" s="448"/>
      <c r="L893" s="448"/>
      <c r="M893" s="448"/>
      <c r="N893" s="448"/>
      <c r="O893" s="448"/>
      <c r="P893" s="448"/>
      <c r="Q893" s="448"/>
      <c r="R893" s="448"/>
      <c r="S893" s="448"/>
      <c r="T893" s="448"/>
      <c r="U893" s="448"/>
      <c r="V893" s="448"/>
      <c r="W893" s="448"/>
      <c r="X893" s="448"/>
      <c r="Y893" s="448"/>
      <c r="Z893" s="448"/>
      <c r="AA893" s="448"/>
      <c r="AB893" s="448"/>
      <c r="AC893" s="448"/>
      <c r="AD893" s="448"/>
    </row>
    <row r="894" ht="12.75" customHeight="1">
      <c r="A894" s="448"/>
      <c r="B894" s="448"/>
      <c r="C894" s="448"/>
      <c r="D894" s="448"/>
      <c r="E894" s="448"/>
      <c r="F894" s="448"/>
      <c r="G894" s="448"/>
      <c r="H894" s="448"/>
      <c r="I894" s="448"/>
      <c r="J894" s="448"/>
      <c r="K894" s="448"/>
      <c r="L894" s="448"/>
      <c r="M894" s="448"/>
      <c r="N894" s="448"/>
      <c r="O894" s="448"/>
      <c r="P894" s="448"/>
      <c r="Q894" s="448"/>
      <c r="R894" s="448"/>
      <c r="S894" s="448"/>
      <c r="T894" s="448"/>
      <c r="U894" s="448"/>
      <c r="V894" s="448"/>
      <c r="W894" s="448"/>
      <c r="X894" s="448"/>
      <c r="Y894" s="448"/>
      <c r="Z894" s="448"/>
      <c r="AA894" s="448"/>
      <c r="AB894" s="448"/>
      <c r="AC894" s="448"/>
      <c r="AD894" s="448"/>
    </row>
    <row r="895" ht="12.75" customHeight="1">
      <c r="A895" s="448"/>
      <c r="B895" s="448"/>
      <c r="C895" s="448"/>
      <c r="D895" s="448"/>
      <c r="E895" s="448"/>
      <c r="F895" s="448"/>
      <c r="G895" s="448"/>
      <c r="H895" s="448"/>
      <c r="I895" s="448"/>
      <c r="J895" s="448"/>
      <c r="K895" s="448"/>
      <c r="L895" s="448"/>
      <c r="M895" s="448"/>
      <c r="N895" s="448"/>
      <c r="O895" s="448"/>
      <c r="P895" s="448"/>
      <c r="Q895" s="448"/>
      <c r="R895" s="448"/>
      <c r="S895" s="448"/>
      <c r="T895" s="448"/>
      <c r="U895" s="448"/>
      <c r="V895" s="448"/>
      <c r="W895" s="448"/>
      <c r="X895" s="448"/>
      <c r="Y895" s="448"/>
      <c r="Z895" s="448"/>
      <c r="AA895" s="448"/>
      <c r="AB895" s="448"/>
      <c r="AC895" s="448"/>
      <c r="AD895" s="448"/>
    </row>
    <row r="896" ht="12.75" customHeight="1">
      <c r="A896" s="448"/>
      <c r="B896" s="448"/>
      <c r="C896" s="448"/>
      <c r="D896" s="448"/>
      <c r="E896" s="448"/>
      <c r="F896" s="448"/>
      <c r="G896" s="448"/>
      <c r="H896" s="448"/>
      <c r="I896" s="448"/>
      <c r="J896" s="448"/>
      <c r="K896" s="448"/>
      <c r="L896" s="448"/>
      <c r="M896" s="448"/>
      <c r="N896" s="448"/>
      <c r="O896" s="448"/>
      <c r="P896" s="448"/>
      <c r="Q896" s="448"/>
      <c r="R896" s="448"/>
      <c r="S896" s="448"/>
      <c r="T896" s="448"/>
      <c r="U896" s="448"/>
      <c r="V896" s="448"/>
      <c r="W896" s="448"/>
      <c r="X896" s="448"/>
      <c r="Y896" s="448"/>
      <c r="Z896" s="448"/>
      <c r="AA896" s="448"/>
      <c r="AB896" s="448"/>
      <c r="AC896" s="448"/>
      <c r="AD896" s="448"/>
    </row>
    <row r="897" ht="12.75" customHeight="1">
      <c r="A897" s="448"/>
      <c r="B897" s="448"/>
      <c r="C897" s="448"/>
      <c r="D897" s="448"/>
      <c r="E897" s="448"/>
      <c r="F897" s="448"/>
      <c r="G897" s="448"/>
      <c r="H897" s="448"/>
      <c r="I897" s="448"/>
      <c r="J897" s="448"/>
      <c r="K897" s="448"/>
      <c r="L897" s="448"/>
      <c r="M897" s="448"/>
      <c r="N897" s="448"/>
      <c r="O897" s="448"/>
      <c r="P897" s="448"/>
      <c r="Q897" s="448"/>
      <c r="R897" s="448"/>
      <c r="S897" s="448"/>
      <c r="T897" s="448"/>
      <c r="U897" s="448"/>
      <c r="V897" s="448"/>
      <c r="W897" s="448"/>
      <c r="X897" s="448"/>
      <c r="Y897" s="448"/>
      <c r="Z897" s="448"/>
      <c r="AA897" s="448"/>
      <c r="AB897" s="448"/>
      <c r="AC897" s="448"/>
      <c r="AD897" s="448"/>
    </row>
    <row r="898" ht="12.75" customHeight="1">
      <c r="A898" s="448"/>
      <c r="B898" s="448"/>
      <c r="C898" s="448"/>
      <c r="D898" s="448"/>
      <c r="E898" s="448"/>
      <c r="F898" s="448"/>
      <c r="G898" s="448"/>
      <c r="H898" s="448"/>
      <c r="I898" s="448"/>
      <c r="J898" s="448"/>
      <c r="K898" s="448"/>
      <c r="L898" s="448"/>
      <c r="M898" s="448"/>
      <c r="N898" s="448"/>
      <c r="O898" s="448"/>
      <c r="P898" s="448"/>
      <c r="Q898" s="448"/>
      <c r="R898" s="448"/>
      <c r="S898" s="448"/>
      <c r="T898" s="448"/>
      <c r="U898" s="448"/>
      <c r="V898" s="448"/>
      <c r="W898" s="448"/>
      <c r="X898" s="448"/>
      <c r="Y898" s="448"/>
      <c r="Z898" s="448"/>
      <c r="AA898" s="448"/>
      <c r="AB898" s="448"/>
      <c r="AC898" s="448"/>
      <c r="AD898" s="448"/>
    </row>
    <row r="899" ht="12.75" customHeight="1">
      <c r="A899" s="448"/>
      <c r="B899" s="448"/>
      <c r="C899" s="448"/>
      <c r="D899" s="448"/>
      <c r="E899" s="448"/>
      <c r="F899" s="448"/>
      <c r="G899" s="448"/>
      <c r="H899" s="448"/>
      <c r="I899" s="448"/>
      <c r="J899" s="448"/>
      <c r="K899" s="448"/>
      <c r="L899" s="448"/>
      <c r="M899" s="448"/>
      <c r="N899" s="448"/>
      <c r="O899" s="448"/>
      <c r="P899" s="448"/>
      <c r="Q899" s="448"/>
      <c r="R899" s="448"/>
      <c r="S899" s="448"/>
      <c r="T899" s="448"/>
      <c r="U899" s="448"/>
      <c r="V899" s="448"/>
      <c r="W899" s="448"/>
      <c r="X899" s="448"/>
      <c r="Y899" s="448"/>
      <c r="Z899" s="448"/>
      <c r="AA899" s="448"/>
      <c r="AB899" s="448"/>
      <c r="AC899" s="448"/>
      <c r="AD899" s="448"/>
    </row>
    <row r="900" ht="12.75" customHeight="1">
      <c r="A900" s="448"/>
      <c r="B900" s="448"/>
      <c r="C900" s="448"/>
      <c r="D900" s="448"/>
      <c r="E900" s="448"/>
      <c r="F900" s="448"/>
      <c r="G900" s="448"/>
      <c r="H900" s="448"/>
      <c r="I900" s="448"/>
      <c r="J900" s="448"/>
      <c r="K900" s="448"/>
      <c r="L900" s="448"/>
      <c r="M900" s="448"/>
      <c r="N900" s="448"/>
      <c r="O900" s="448"/>
      <c r="P900" s="448"/>
      <c r="Q900" s="448"/>
      <c r="R900" s="448"/>
      <c r="S900" s="448"/>
      <c r="T900" s="448"/>
      <c r="U900" s="448"/>
      <c r="V900" s="448"/>
      <c r="W900" s="448"/>
      <c r="X900" s="448"/>
      <c r="Y900" s="448"/>
      <c r="Z900" s="448"/>
      <c r="AA900" s="448"/>
      <c r="AB900" s="448"/>
      <c r="AC900" s="448"/>
      <c r="AD900" s="448"/>
    </row>
    <row r="901" ht="12.75" customHeight="1">
      <c r="A901" s="448"/>
      <c r="B901" s="448"/>
      <c r="C901" s="448"/>
      <c r="D901" s="448"/>
      <c r="E901" s="448"/>
      <c r="F901" s="448"/>
      <c r="G901" s="448"/>
      <c r="H901" s="448"/>
      <c r="I901" s="448"/>
      <c r="J901" s="448"/>
      <c r="K901" s="448"/>
      <c r="L901" s="448"/>
      <c r="M901" s="448"/>
      <c r="N901" s="448"/>
      <c r="O901" s="448"/>
      <c r="P901" s="448"/>
      <c r="Q901" s="448"/>
      <c r="R901" s="448"/>
      <c r="S901" s="448"/>
      <c r="T901" s="448"/>
      <c r="U901" s="448"/>
      <c r="V901" s="448"/>
      <c r="W901" s="448"/>
      <c r="X901" s="448"/>
      <c r="Y901" s="448"/>
      <c r="Z901" s="448"/>
      <c r="AA901" s="448"/>
      <c r="AB901" s="448"/>
      <c r="AC901" s="448"/>
      <c r="AD901" s="448"/>
    </row>
    <row r="902" ht="12.75" customHeight="1">
      <c r="A902" s="448"/>
      <c r="B902" s="448"/>
      <c r="C902" s="448"/>
      <c r="D902" s="448"/>
      <c r="E902" s="448"/>
      <c r="F902" s="448"/>
      <c r="G902" s="448"/>
      <c r="H902" s="448"/>
      <c r="I902" s="448"/>
      <c r="J902" s="448"/>
      <c r="K902" s="448"/>
      <c r="L902" s="448"/>
      <c r="M902" s="448"/>
      <c r="N902" s="448"/>
      <c r="O902" s="448"/>
      <c r="P902" s="448"/>
      <c r="Q902" s="448"/>
      <c r="R902" s="448"/>
      <c r="S902" s="448"/>
      <c r="T902" s="448"/>
      <c r="U902" s="448"/>
      <c r="V902" s="448"/>
      <c r="W902" s="448"/>
      <c r="X902" s="448"/>
      <c r="Y902" s="448"/>
      <c r="Z902" s="448"/>
      <c r="AA902" s="448"/>
      <c r="AB902" s="448"/>
      <c r="AC902" s="448"/>
      <c r="AD902" s="448"/>
    </row>
    <row r="903" ht="12.75" customHeight="1">
      <c r="A903" s="448"/>
      <c r="B903" s="448"/>
      <c r="C903" s="448"/>
      <c r="D903" s="448"/>
      <c r="E903" s="448"/>
      <c r="F903" s="448"/>
      <c r="G903" s="448"/>
      <c r="H903" s="448"/>
      <c r="I903" s="448"/>
      <c r="J903" s="448"/>
      <c r="K903" s="448"/>
      <c r="L903" s="448"/>
      <c r="M903" s="448"/>
      <c r="N903" s="448"/>
      <c r="O903" s="448"/>
      <c r="P903" s="448"/>
      <c r="Q903" s="448"/>
      <c r="R903" s="448"/>
      <c r="S903" s="448"/>
      <c r="T903" s="448"/>
      <c r="U903" s="448"/>
      <c r="V903" s="448"/>
      <c r="W903" s="448"/>
      <c r="X903" s="448"/>
      <c r="Y903" s="448"/>
      <c r="Z903" s="448"/>
      <c r="AA903" s="448"/>
      <c r="AB903" s="448"/>
      <c r="AC903" s="448"/>
      <c r="AD903" s="448"/>
    </row>
    <row r="904" ht="12.75" customHeight="1">
      <c r="A904" s="448"/>
      <c r="B904" s="448"/>
      <c r="C904" s="448"/>
      <c r="D904" s="448"/>
      <c r="E904" s="448"/>
      <c r="F904" s="448"/>
      <c r="G904" s="448"/>
      <c r="H904" s="448"/>
      <c r="I904" s="448"/>
      <c r="J904" s="448"/>
      <c r="K904" s="448"/>
      <c r="L904" s="448"/>
      <c r="M904" s="448"/>
      <c r="N904" s="448"/>
      <c r="O904" s="448"/>
      <c r="P904" s="448"/>
      <c r="Q904" s="448"/>
      <c r="R904" s="448"/>
      <c r="S904" s="448"/>
      <c r="T904" s="448"/>
      <c r="U904" s="448"/>
      <c r="V904" s="448"/>
      <c r="W904" s="448"/>
      <c r="X904" s="448"/>
      <c r="Y904" s="448"/>
      <c r="Z904" s="448"/>
      <c r="AA904" s="448"/>
      <c r="AB904" s="448"/>
      <c r="AC904" s="448"/>
      <c r="AD904" s="448"/>
    </row>
    <row r="905" ht="12.75" customHeight="1">
      <c r="A905" s="448"/>
      <c r="B905" s="448"/>
      <c r="C905" s="448"/>
      <c r="D905" s="448"/>
      <c r="E905" s="448"/>
      <c r="F905" s="448"/>
      <c r="G905" s="448"/>
      <c r="H905" s="448"/>
      <c r="I905" s="448"/>
      <c r="J905" s="448"/>
      <c r="K905" s="448"/>
      <c r="L905" s="448"/>
      <c r="M905" s="448"/>
      <c r="N905" s="448"/>
      <c r="O905" s="448"/>
      <c r="P905" s="448"/>
      <c r="Q905" s="448"/>
      <c r="R905" s="448"/>
      <c r="S905" s="448"/>
      <c r="T905" s="448"/>
      <c r="U905" s="448"/>
      <c r="V905" s="448"/>
      <c r="W905" s="448"/>
      <c r="X905" s="448"/>
      <c r="Y905" s="448"/>
      <c r="Z905" s="448"/>
      <c r="AA905" s="448"/>
      <c r="AB905" s="448"/>
      <c r="AC905" s="448"/>
      <c r="AD905" s="448"/>
    </row>
    <row r="906" ht="12.75" customHeight="1">
      <c r="A906" s="448"/>
      <c r="B906" s="448"/>
      <c r="C906" s="448"/>
      <c r="D906" s="448"/>
      <c r="E906" s="448"/>
      <c r="F906" s="448"/>
      <c r="G906" s="448"/>
      <c r="H906" s="448"/>
      <c r="I906" s="448"/>
      <c r="J906" s="448"/>
      <c r="K906" s="448"/>
      <c r="L906" s="448"/>
      <c r="M906" s="448"/>
      <c r="N906" s="448"/>
      <c r="O906" s="448"/>
      <c r="P906" s="448"/>
      <c r="Q906" s="448"/>
      <c r="R906" s="448"/>
      <c r="S906" s="448"/>
      <c r="T906" s="448"/>
      <c r="U906" s="448"/>
      <c r="V906" s="448"/>
      <c r="W906" s="448"/>
      <c r="X906" s="448"/>
      <c r="Y906" s="448"/>
      <c r="Z906" s="448"/>
      <c r="AA906" s="448"/>
      <c r="AB906" s="448"/>
      <c r="AC906" s="448"/>
      <c r="AD906" s="448"/>
    </row>
    <row r="907" ht="12.75" customHeight="1">
      <c r="A907" s="448"/>
      <c r="B907" s="448"/>
      <c r="C907" s="448"/>
      <c r="D907" s="448"/>
      <c r="E907" s="448"/>
      <c r="F907" s="448"/>
      <c r="G907" s="448"/>
      <c r="H907" s="448"/>
      <c r="I907" s="448"/>
      <c r="J907" s="448"/>
      <c r="K907" s="448"/>
      <c r="L907" s="448"/>
      <c r="M907" s="448"/>
      <c r="N907" s="448"/>
      <c r="O907" s="448"/>
      <c r="P907" s="448"/>
      <c r="Q907" s="448"/>
      <c r="R907" s="448"/>
      <c r="S907" s="448"/>
      <c r="T907" s="448"/>
      <c r="U907" s="448"/>
      <c r="V907" s="448"/>
      <c r="W907" s="448"/>
      <c r="X907" s="448"/>
      <c r="Y907" s="448"/>
      <c r="Z907" s="448"/>
      <c r="AA907" s="448"/>
      <c r="AB907" s="448"/>
      <c r="AC907" s="448"/>
      <c r="AD907" s="448"/>
    </row>
    <row r="908" ht="12.75" customHeight="1">
      <c r="A908" s="448"/>
      <c r="B908" s="448"/>
      <c r="C908" s="448"/>
      <c r="D908" s="448"/>
      <c r="E908" s="448"/>
      <c r="F908" s="448"/>
      <c r="G908" s="448"/>
      <c r="H908" s="448"/>
      <c r="I908" s="448"/>
      <c r="J908" s="448"/>
      <c r="K908" s="448"/>
      <c r="L908" s="448"/>
      <c r="M908" s="448"/>
      <c r="N908" s="448"/>
      <c r="O908" s="448"/>
      <c r="P908" s="448"/>
      <c r="Q908" s="448"/>
      <c r="R908" s="448"/>
      <c r="S908" s="448"/>
      <c r="T908" s="448"/>
      <c r="U908" s="448"/>
      <c r="V908" s="448"/>
      <c r="W908" s="448"/>
      <c r="X908" s="448"/>
      <c r="Y908" s="448"/>
      <c r="Z908" s="448"/>
      <c r="AA908" s="448"/>
      <c r="AB908" s="448"/>
      <c r="AC908" s="448"/>
      <c r="AD908" s="448"/>
    </row>
    <row r="909" ht="12.75" customHeight="1">
      <c r="A909" s="448"/>
      <c r="B909" s="448"/>
      <c r="C909" s="448"/>
      <c r="D909" s="448"/>
      <c r="E909" s="448"/>
      <c r="F909" s="448"/>
      <c r="G909" s="448"/>
      <c r="H909" s="448"/>
      <c r="I909" s="448"/>
      <c r="J909" s="448"/>
      <c r="K909" s="448"/>
      <c r="L909" s="448"/>
      <c r="M909" s="448"/>
      <c r="N909" s="448"/>
      <c r="O909" s="448"/>
      <c r="P909" s="448"/>
      <c r="Q909" s="448"/>
      <c r="R909" s="448"/>
      <c r="S909" s="448"/>
      <c r="T909" s="448"/>
      <c r="U909" s="448"/>
      <c r="V909" s="448"/>
      <c r="W909" s="448"/>
      <c r="X909" s="448"/>
      <c r="Y909" s="448"/>
      <c r="Z909" s="448"/>
      <c r="AA909" s="448"/>
      <c r="AB909" s="448"/>
      <c r="AC909" s="448"/>
      <c r="AD909" s="448"/>
    </row>
    <row r="910" ht="12.75" customHeight="1">
      <c r="A910" s="448"/>
      <c r="B910" s="448"/>
      <c r="C910" s="448"/>
      <c r="D910" s="448"/>
      <c r="E910" s="448"/>
      <c r="F910" s="448"/>
      <c r="G910" s="448"/>
      <c r="H910" s="448"/>
      <c r="I910" s="448"/>
      <c r="J910" s="448"/>
      <c r="K910" s="448"/>
      <c r="L910" s="448"/>
      <c r="M910" s="448"/>
      <c r="N910" s="448"/>
      <c r="O910" s="448"/>
      <c r="P910" s="448"/>
      <c r="Q910" s="448"/>
      <c r="R910" s="448"/>
      <c r="S910" s="448"/>
      <c r="T910" s="448"/>
      <c r="U910" s="448"/>
      <c r="V910" s="448"/>
      <c r="W910" s="448"/>
      <c r="X910" s="448"/>
      <c r="Y910" s="448"/>
      <c r="Z910" s="448"/>
      <c r="AA910" s="448"/>
      <c r="AB910" s="448"/>
      <c r="AC910" s="448"/>
      <c r="AD910" s="448"/>
    </row>
    <row r="911" ht="12.75" customHeight="1">
      <c r="A911" s="448"/>
      <c r="B911" s="448"/>
      <c r="C911" s="448"/>
      <c r="D911" s="448"/>
      <c r="E911" s="448"/>
      <c r="F911" s="448"/>
      <c r="G911" s="448"/>
      <c r="H911" s="448"/>
      <c r="I911" s="448"/>
      <c r="J911" s="448"/>
      <c r="K911" s="448"/>
      <c r="L911" s="448"/>
      <c r="M911" s="448"/>
      <c r="N911" s="448"/>
      <c r="O911" s="448"/>
      <c r="P911" s="448"/>
      <c r="Q911" s="448"/>
      <c r="R911" s="448"/>
      <c r="S911" s="448"/>
      <c r="T911" s="448"/>
      <c r="U911" s="448"/>
      <c r="V911" s="448"/>
      <c r="W911" s="448"/>
      <c r="X911" s="448"/>
      <c r="Y911" s="448"/>
      <c r="Z911" s="448"/>
      <c r="AA911" s="448"/>
      <c r="AB911" s="448"/>
      <c r="AC911" s="448"/>
      <c r="AD911" s="448"/>
    </row>
    <row r="912" ht="12.75" customHeight="1">
      <c r="A912" s="448"/>
      <c r="B912" s="448"/>
      <c r="C912" s="448"/>
      <c r="D912" s="448"/>
      <c r="E912" s="448"/>
      <c r="F912" s="448"/>
      <c r="G912" s="448"/>
      <c r="H912" s="448"/>
      <c r="I912" s="448"/>
      <c r="J912" s="448"/>
      <c r="K912" s="448"/>
      <c r="L912" s="448"/>
      <c r="M912" s="448"/>
      <c r="N912" s="448"/>
      <c r="O912" s="448"/>
      <c r="P912" s="448"/>
      <c r="Q912" s="448"/>
      <c r="R912" s="448"/>
      <c r="S912" s="448"/>
      <c r="T912" s="448"/>
      <c r="U912" s="448"/>
      <c r="V912" s="448"/>
      <c r="W912" s="448"/>
      <c r="X912" s="448"/>
      <c r="Y912" s="448"/>
      <c r="Z912" s="448"/>
      <c r="AA912" s="448"/>
      <c r="AB912" s="448"/>
      <c r="AC912" s="448"/>
      <c r="AD912" s="448"/>
    </row>
    <row r="913" ht="12.75" customHeight="1">
      <c r="A913" s="448"/>
      <c r="B913" s="448"/>
      <c r="C913" s="448"/>
      <c r="D913" s="448"/>
      <c r="E913" s="448"/>
      <c r="F913" s="448"/>
      <c r="G913" s="448"/>
      <c r="H913" s="448"/>
      <c r="I913" s="448"/>
      <c r="J913" s="448"/>
      <c r="K913" s="448"/>
      <c r="L913" s="448"/>
      <c r="M913" s="448"/>
      <c r="N913" s="448"/>
      <c r="O913" s="448"/>
      <c r="P913" s="448"/>
      <c r="Q913" s="448"/>
      <c r="R913" s="448"/>
      <c r="S913" s="448"/>
      <c r="T913" s="448"/>
      <c r="U913" s="448"/>
      <c r="V913" s="448"/>
      <c r="W913" s="448"/>
      <c r="X913" s="448"/>
      <c r="Y913" s="448"/>
      <c r="Z913" s="448"/>
      <c r="AA913" s="448"/>
      <c r="AB913" s="448"/>
      <c r="AC913" s="448"/>
      <c r="AD913" s="448"/>
    </row>
    <row r="914" ht="12.75" customHeight="1">
      <c r="A914" s="448"/>
      <c r="B914" s="448"/>
      <c r="C914" s="448"/>
      <c r="D914" s="448"/>
      <c r="E914" s="448"/>
      <c r="F914" s="448"/>
      <c r="G914" s="448"/>
      <c r="H914" s="448"/>
      <c r="I914" s="448"/>
      <c r="J914" s="448"/>
      <c r="K914" s="448"/>
      <c r="L914" s="448"/>
      <c r="M914" s="448"/>
      <c r="N914" s="448"/>
      <c r="O914" s="448"/>
      <c r="P914" s="448"/>
      <c r="Q914" s="448"/>
      <c r="R914" s="448"/>
      <c r="S914" s="448"/>
      <c r="T914" s="448"/>
      <c r="U914" s="448"/>
      <c r="V914" s="448"/>
      <c r="W914" s="448"/>
      <c r="X914" s="448"/>
      <c r="Y914" s="448"/>
      <c r="Z914" s="448"/>
      <c r="AA914" s="448"/>
      <c r="AB914" s="448"/>
      <c r="AC914" s="448"/>
      <c r="AD914" s="448"/>
    </row>
    <row r="915" ht="12.75" customHeight="1">
      <c r="A915" s="448"/>
      <c r="B915" s="448"/>
      <c r="C915" s="448"/>
      <c r="D915" s="448"/>
      <c r="E915" s="448"/>
      <c r="F915" s="448"/>
      <c r="G915" s="448"/>
      <c r="H915" s="448"/>
      <c r="I915" s="448"/>
      <c r="J915" s="448"/>
      <c r="K915" s="448"/>
      <c r="L915" s="448"/>
      <c r="M915" s="448"/>
      <c r="N915" s="448"/>
      <c r="O915" s="448"/>
      <c r="P915" s="448"/>
      <c r="Q915" s="448"/>
      <c r="R915" s="448"/>
      <c r="S915" s="448"/>
      <c r="T915" s="448"/>
      <c r="U915" s="448"/>
      <c r="V915" s="448"/>
      <c r="W915" s="448"/>
      <c r="X915" s="448"/>
      <c r="Y915" s="448"/>
      <c r="Z915" s="448"/>
      <c r="AA915" s="448"/>
      <c r="AB915" s="448"/>
      <c r="AC915" s="448"/>
      <c r="AD915" s="448"/>
    </row>
    <row r="916" ht="12.75" customHeight="1">
      <c r="A916" s="448"/>
      <c r="B916" s="448"/>
      <c r="C916" s="448"/>
      <c r="D916" s="448"/>
      <c r="E916" s="448"/>
      <c r="F916" s="448"/>
      <c r="G916" s="448"/>
      <c r="H916" s="448"/>
      <c r="I916" s="448"/>
      <c r="J916" s="448"/>
      <c r="K916" s="448"/>
      <c r="L916" s="448"/>
      <c r="M916" s="448"/>
      <c r="N916" s="448"/>
      <c r="O916" s="448"/>
      <c r="P916" s="448"/>
      <c r="Q916" s="448"/>
      <c r="R916" s="448"/>
      <c r="S916" s="448"/>
      <c r="T916" s="448"/>
      <c r="U916" s="448"/>
      <c r="V916" s="448"/>
      <c r="W916" s="448"/>
      <c r="X916" s="448"/>
      <c r="Y916" s="448"/>
      <c r="Z916" s="448"/>
      <c r="AA916" s="448"/>
      <c r="AB916" s="448"/>
      <c r="AC916" s="448"/>
      <c r="AD916" s="448"/>
    </row>
    <row r="917" ht="12.75" customHeight="1">
      <c r="A917" s="448"/>
      <c r="B917" s="448"/>
      <c r="C917" s="448"/>
      <c r="D917" s="448"/>
      <c r="E917" s="448"/>
      <c r="F917" s="448"/>
      <c r="G917" s="448"/>
      <c r="H917" s="448"/>
      <c r="I917" s="448"/>
      <c r="J917" s="448"/>
      <c r="K917" s="448"/>
      <c r="L917" s="448"/>
      <c r="M917" s="448"/>
      <c r="N917" s="448"/>
      <c r="O917" s="448"/>
      <c r="P917" s="448"/>
      <c r="Q917" s="448"/>
      <c r="R917" s="448"/>
      <c r="S917" s="448"/>
      <c r="T917" s="448"/>
      <c r="U917" s="448"/>
      <c r="V917" s="448"/>
      <c r="W917" s="448"/>
      <c r="X917" s="448"/>
      <c r="Y917" s="448"/>
      <c r="Z917" s="448"/>
      <c r="AA917" s="448"/>
      <c r="AB917" s="448"/>
      <c r="AC917" s="448"/>
      <c r="AD917" s="448"/>
    </row>
    <row r="918" ht="12.75" customHeight="1">
      <c r="A918" s="448"/>
      <c r="B918" s="448"/>
      <c r="C918" s="448"/>
      <c r="D918" s="448"/>
      <c r="E918" s="448"/>
      <c r="F918" s="448"/>
      <c r="G918" s="448"/>
      <c r="H918" s="448"/>
      <c r="I918" s="448"/>
      <c r="J918" s="448"/>
      <c r="K918" s="448"/>
      <c r="L918" s="448"/>
      <c r="M918" s="448"/>
      <c r="N918" s="448"/>
      <c r="O918" s="448"/>
      <c r="P918" s="448"/>
      <c r="Q918" s="448"/>
      <c r="R918" s="448"/>
      <c r="S918" s="448"/>
      <c r="T918" s="448"/>
      <c r="U918" s="448"/>
      <c r="V918" s="448"/>
      <c r="W918" s="448"/>
      <c r="X918" s="448"/>
      <c r="Y918" s="448"/>
      <c r="Z918" s="448"/>
      <c r="AA918" s="448"/>
      <c r="AB918" s="448"/>
      <c r="AC918" s="448"/>
      <c r="AD918" s="448"/>
    </row>
    <row r="919" ht="12.75" customHeight="1">
      <c r="A919" s="448"/>
      <c r="B919" s="448"/>
      <c r="C919" s="448"/>
      <c r="D919" s="448"/>
      <c r="E919" s="448"/>
      <c r="F919" s="448"/>
      <c r="G919" s="448"/>
      <c r="H919" s="448"/>
      <c r="I919" s="448"/>
      <c r="J919" s="448"/>
      <c r="K919" s="448"/>
      <c r="L919" s="448"/>
      <c r="M919" s="448"/>
      <c r="N919" s="448"/>
      <c r="O919" s="448"/>
      <c r="P919" s="448"/>
      <c r="Q919" s="448"/>
      <c r="R919" s="448"/>
      <c r="S919" s="448"/>
      <c r="T919" s="448"/>
      <c r="U919" s="448"/>
      <c r="V919" s="448"/>
      <c r="W919" s="448"/>
      <c r="X919" s="448"/>
      <c r="Y919" s="448"/>
      <c r="Z919" s="448"/>
      <c r="AA919" s="448"/>
      <c r="AB919" s="448"/>
      <c r="AC919" s="448"/>
      <c r="AD919" s="448"/>
    </row>
    <row r="920" ht="12.75" customHeight="1">
      <c r="A920" s="448"/>
      <c r="B920" s="448"/>
      <c r="C920" s="448"/>
      <c r="D920" s="448"/>
      <c r="E920" s="448"/>
      <c r="F920" s="448"/>
      <c r="G920" s="448"/>
      <c r="H920" s="448"/>
      <c r="I920" s="448"/>
      <c r="J920" s="448"/>
      <c r="K920" s="448"/>
      <c r="L920" s="448"/>
      <c r="M920" s="448"/>
      <c r="N920" s="448"/>
      <c r="O920" s="448"/>
      <c r="P920" s="448"/>
      <c r="Q920" s="448"/>
      <c r="R920" s="448"/>
      <c r="S920" s="448"/>
      <c r="T920" s="448"/>
      <c r="U920" s="448"/>
      <c r="V920" s="448"/>
      <c r="W920" s="448"/>
      <c r="X920" s="448"/>
      <c r="Y920" s="448"/>
      <c r="Z920" s="448"/>
      <c r="AA920" s="448"/>
      <c r="AB920" s="448"/>
      <c r="AC920" s="448"/>
      <c r="AD920" s="448"/>
    </row>
    <row r="921" ht="12.75" customHeight="1">
      <c r="A921" s="448"/>
      <c r="B921" s="448"/>
      <c r="C921" s="448"/>
      <c r="D921" s="448"/>
      <c r="E921" s="448"/>
      <c r="F921" s="448"/>
      <c r="G921" s="448"/>
      <c r="H921" s="448"/>
      <c r="I921" s="448"/>
      <c r="J921" s="448"/>
      <c r="K921" s="448"/>
      <c r="L921" s="448"/>
      <c r="M921" s="448"/>
      <c r="N921" s="448"/>
      <c r="O921" s="448"/>
      <c r="P921" s="448"/>
      <c r="Q921" s="448"/>
      <c r="R921" s="448"/>
      <c r="S921" s="448"/>
      <c r="T921" s="448"/>
      <c r="U921" s="448"/>
      <c r="V921" s="448"/>
      <c r="W921" s="448"/>
      <c r="X921" s="448"/>
      <c r="Y921" s="448"/>
      <c r="Z921" s="448"/>
      <c r="AA921" s="448"/>
      <c r="AB921" s="448"/>
      <c r="AC921" s="448"/>
      <c r="AD921" s="448"/>
    </row>
    <row r="922" ht="12.75" customHeight="1">
      <c r="A922" s="448"/>
      <c r="B922" s="448"/>
      <c r="C922" s="448"/>
      <c r="D922" s="448"/>
      <c r="E922" s="448"/>
      <c r="F922" s="448"/>
      <c r="G922" s="448"/>
      <c r="H922" s="448"/>
      <c r="I922" s="448"/>
      <c r="J922" s="448"/>
      <c r="K922" s="448"/>
      <c r="L922" s="448"/>
      <c r="M922" s="448"/>
      <c r="N922" s="448"/>
      <c r="O922" s="448"/>
      <c r="P922" s="448"/>
      <c r="Q922" s="448"/>
      <c r="R922" s="448"/>
      <c r="S922" s="448"/>
      <c r="T922" s="448"/>
      <c r="U922" s="448"/>
      <c r="V922" s="448"/>
      <c r="W922" s="448"/>
      <c r="X922" s="448"/>
      <c r="Y922" s="448"/>
      <c r="Z922" s="448"/>
      <c r="AA922" s="448"/>
      <c r="AB922" s="448"/>
      <c r="AC922" s="448"/>
      <c r="AD922" s="448"/>
    </row>
    <row r="923" ht="12.75" customHeight="1">
      <c r="A923" s="448"/>
      <c r="B923" s="448"/>
      <c r="C923" s="448"/>
      <c r="D923" s="448"/>
      <c r="E923" s="448"/>
      <c r="F923" s="448"/>
      <c r="G923" s="448"/>
      <c r="H923" s="448"/>
      <c r="I923" s="448"/>
      <c r="J923" s="448"/>
      <c r="K923" s="448"/>
      <c r="L923" s="448"/>
      <c r="M923" s="448"/>
      <c r="N923" s="448"/>
      <c r="O923" s="448"/>
      <c r="P923" s="448"/>
      <c r="Q923" s="448"/>
      <c r="R923" s="448"/>
      <c r="S923" s="448"/>
      <c r="T923" s="448"/>
      <c r="U923" s="448"/>
      <c r="V923" s="448"/>
      <c r="W923" s="448"/>
      <c r="X923" s="448"/>
      <c r="Y923" s="448"/>
      <c r="Z923" s="448"/>
      <c r="AA923" s="448"/>
      <c r="AB923" s="448"/>
      <c r="AC923" s="448"/>
      <c r="AD923" s="448"/>
    </row>
    <row r="924" ht="12.75" customHeight="1">
      <c r="A924" s="448"/>
      <c r="B924" s="448"/>
      <c r="C924" s="448"/>
      <c r="D924" s="448"/>
      <c r="E924" s="448"/>
      <c r="F924" s="448"/>
      <c r="G924" s="448"/>
      <c r="H924" s="448"/>
      <c r="I924" s="448"/>
      <c r="J924" s="448"/>
      <c r="K924" s="448"/>
      <c r="L924" s="448"/>
      <c r="M924" s="448"/>
      <c r="N924" s="448"/>
      <c r="O924" s="448"/>
      <c r="P924" s="448"/>
      <c r="Q924" s="448"/>
      <c r="R924" s="448"/>
      <c r="S924" s="448"/>
      <c r="T924" s="448"/>
      <c r="U924" s="448"/>
      <c r="V924" s="448"/>
      <c r="W924" s="448"/>
      <c r="X924" s="448"/>
      <c r="Y924" s="448"/>
      <c r="Z924" s="448"/>
      <c r="AA924" s="448"/>
      <c r="AB924" s="448"/>
      <c r="AC924" s="448"/>
      <c r="AD924" s="448"/>
    </row>
    <row r="925" ht="12.75" customHeight="1">
      <c r="A925" s="448"/>
      <c r="B925" s="448"/>
      <c r="C925" s="448"/>
      <c r="D925" s="448"/>
      <c r="E925" s="448"/>
      <c r="F925" s="448"/>
      <c r="G925" s="448"/>
      <c r="H925" s="448"/>
      <c r="I925" s="448"/>
      <c r="J925" s="448"/>
      <c r="K925" s="448"/>
      <c r="L925" s="448"/>
      <c r="M925" s="448"/>
      <c r="N925" s="448"/>
      <c r="O925" s="448"/>
      <c r="P925" s="448"/>
      <c r="Q925" s="448"/>
      <c r="R925" s="448"/>
      <c r="S925" s="448"/>
      <c r="T925" s="448"/>
      <c r="U925" s="448"/>
      <c r="V925" s="448"/>
      <c r="W925" s="448"/>
      <c r="X925" s="448"/>
      <c r="Y925" s="448"/>
      <c r="Z925" s="448"/>
      <c r="AA925" s="448"/>
      <c r="AB925" s="448"/>
      <c r="AC925" s="448"/>
      <c r="AD925" s="448"/>
    </row>
    <row r="926" ht="12.75" customHeight="1">
      <c r="A926" s="448"/>
      <c r="B926" s="448"/>
      <c r="C926" s="448"/>
      <c r="D926" s="448"/>
      <c r="E926" s="448"/>
      <c r="F926" s="448"/>
      <c r="G926" s="448"/>
      <c r="H926" s="448"/>
      <c r="I926" s="448"/>
      <c r="J926" s="448"/>
      <c r="K926" s="448"/>
      <c r="L926" s="448"/>
      <c r="M926" s="448"/>
      <c r="N926" s="448"/>
      <c r="O926" s="448"/>
      <c r="P926" s="448"/>
      <c r="Q926" s="448"/>
      <c r="R926" s="448"/>
      <c r="S926" s="448"/>
      <c r="T926" s="448"/>
      <c r="U926" s="448"/>
      <c r="V926" s="448"/>
      <c r="W926" s="448"/>
      <c r="X926" s="448"/>
      <c r="Y926" s="448"/>
      <c r="Z926" s="448"/>
      <c r="AA926" s="448"/>
      <c r="AB926" s="448"/>
      <c r="AC926" s="448"/>
      <c r="AD926" s="448"/>
    </row>
    <row r="927" ht="12.75" customHeight="1">
      <c r="A927" s="448"/>
      <c r="B927" s="448"/>
      <c r="C927" s="448"/>
      <c r="D927" s="448"/>
      <c r="E927" s="448"/>
      <c r="F927" s="448"/>
      <c r="G927" s="448"/>
      <c r="H927" s="448"/>
      <c r="I927" s="448"/>
      <c r="J927" s="448"/>
      <c r="K927" s="448"/>
      <c r="L927" s="448"/>
      <c r="M927" s="448"/>
      <c r="N927" s="448"/>
      <c r="O927" s="448"/>
      <c r="P927" s="448"/>
      <c r="Q927" s="448"/>
      <c r="R927" s="448"/>
      <c r="S927" s="448"/>
      <c r="T927" s="448"/>
      <c r="U927" s="448"/>
      <c r="V927" s="448"/>
      <c r="W927" s="448"/>
      <c r="X927" s="448"/>
      <c r="Y927" s="448"/>
      <c r="Z927" s="448"/>
      <c r="AA927" s="448"/>
      <c r="AB927" s="448"/>
      <c r="AC927" s="448"/>
      <c r="AD927" s="448"/>
    </row>
    <row r="928" ht="12.75" customHeight="1">
      <c r="A928" s="448"/>
      <c r="B928" s="448"/>
      <c r="C928" s="448"/>
      <c r="D928" s="448"/>
      <c r="E928" s="448"/>
      <c r="F928" s="448"/>
      <c r="G928" s="448"/>
      <c r="H928" s="448"/>
      <c r="I928" s="448"/>
      <c r="J928" s="448"/>
      <c r="K928" s="448"/>
      <c r="L928" s="448"/>
      <c r="M928" s="448"/>
      <c r="N928" s="448"/>
      <c r="O928" s="448"/>
      <c r="P928" s="448"/>
      <c r="Q928" s="448"/>
      <c r="R928" s="448"/>
      <c r="S928" s="448"/>
      <c r="T928" s="448"/>
      <c r="U928" s="448"/>
      <c r="V928" s="448"/>
      <c r="W928" s="448"/>
      <c r="X928" s="448"/>
      <c r="Y928" s="448"/>
      <c r="Z928" s="448"/>
      <c r="AA928" s="448"/>
      <c r="AB928" s="448"/>
      <c r="AC928" s="448"/>
      <c r="AD928" s="448"/>
    </row>
    <row r="929" ht="12.75" customHeight="1">
      <c r="A929" s="448"/>
      <c r="B929" s="448"/>
      <c r="C929" s="448"/>
      <c r="D929" s="448"/>
      <c r="E929" s="448"/>
      <c r="F929" s="448"/>
      <c r="G929" s="448"/>
      <c r="H929" s="448"/>
      <c r="I929" s="448"/>
      <c r="J929" s="448"/>
      <c r="K929" s="448"/>
      <c r="L929" s="448"/>
      <c r="M929" s="448"/>
      <c r="N929" s="448"/>
      <c r="O929" s="448"/>
      <c r="P929" s="448"/>
      <c r="Q929" s="448"/>
      <c r="R929" s="448"/>
      <c r="S929" s="448"/>
      <c r="T929" s="448"/>
      <c r="U929" s="448"/>
      <c r="V929" s="448"/>
      <c r="W929" s="448"/>
      <c r="X929" s="448"/>
      <c r="Y929" s="448"/>
      <c r="Z929" s="448"/>
      <c r="AA929" s="448"/>
      <c r="AB929" s="448"/>
      <c r="AC929" s="448"/>
      <c r="AD929" s="448"/>
    </row>
    <row r="930" ht="12.75" customHeight="1">
      <c r="A930" s="448"/>
      <c r="B930" s="448"/>
      <c r="C930" s="448"/>
      <c r="D930" s="448"/>
      <c r="E930" s="448"/>
      <c r="F930" s="448"/>
      <c r="G930" s="448"/>
      <c r="H930" s="448"/>
      <c r="I930" s="448"/>
      <c r="J930" s="448"/>
      <c r="K930" s="448"/>
      <c r="L930" s="448"/>
      <c r="M930" s="448"/>
      <c r="N930" s="448"/>
      <c r="O930" s="448"/>
      <c r="P930" s="448"/>
      <c r="Q930" s="448"/>
      <c r="R930" s="448"/>
      <c r="S930" s="448"/>
      <c r="T930" s="448"/>
      <c r="U930" s="448"/>
      <c r="V930" s="448"/>
      <c r="W930" s="448"/>
      <c r="X930" s="448"/>
      <c r="Y930" s="448"/>
      <c r="Z930" s="448"/>
      <c r="AA930" s="448"/>
      <c r="AB930" s="448"/>
      <c r="AC930" s="448"/>
      <c r="AD930" s="448"/>
    </row>
    <row r="931" ht="12.75" customHeight="1">
      <c r="A931" s="448"/>
      <c r="B931" s="448"/>
      <c r="C931" s="448"/>
      <c r="D931" s="448"/>
      <c r="E931" s="448"/>
      <c r="F931" s="448"/>
      <c r="G931" s="448"/>
      <c r="H931" s="448"/>
      <c r="I931" s="448"/>
      <c r="J931" s="448"/>
      <c r="K931" s="448"/>
      <c r="L931" s="448"/>
      <c r="M931" s="448"/>
      <c r="N931" s="448"/>
      <c r="O931" s="448"/>
      <c r="P931" s="448"/>
      <c r="Q931" s="448"/>
      <c r="R931" s="448"/>
      <c r="S931" s="448"/>
      <c r="T931" s="448"/>
      <c r="U931" s="448"/>
      <c r="V931" s="448"/>
      <c r="W931" s="448"/>
      <c r="X931" s="448"/>
      <c r="Y931" s="448"/>
      <c r="Z931" s="448"/>
      <c r="AA931" s="448"/>
      <c r="AB931" s="448"/>
      <c r="AC931" s="448"/>
      <c r="AD931" s="448"/>
    </row>
    <row r="932" ht="12.75" customHeight="1">
      <c r="A932" s="448"/>
      <c r="B932" s="448"/>
      <c r="C932" s="448"/>
      <c r="D932" s="448"/>
      <c r="E932" s="448"/>
      <c r="F932" s="448"/>
      <c r="G932" s="448"/>
      <c r="H932" s="448"/>
      <c r="I932" s="448"/>
      <c r="J932" s="448"/>
      <c r="K932" s="448"/>
      <c r="L932" s="448"/>
      <c r="M932" s="448"/>
      <c r="N932" s="448"/>
      <c r="O932" s="448"/>
      <c r="P932" s="448"/>
      <c r="Q932" s="448"/>
      <c r="R932" s="448"/>
      <c r="S932" s="448"/>
      <c r="T932" s="448"/>
      <c r="U932" s="448"/>
      <c r="V932" s="448"/>
      <c r="W932" s="448"/>
      <c r="X932" s="448"/>
      <c r="Y932" s="448"/>
      <c r="Z932" s="448"/>
      <c r="AA932" s="448"/>
      <c r="AB932" s="448"/>
      <c r="AC932" s="448"/>
      <c r="AD932" s="448"/>
    </row>
    <row r="933" ht="12.75" customHeight="1">
      <c r="A933" s="448"/>
      <c r="B933" s="448"/>
      <c r="C933" s="448"/>
      <c r="D933" s="448"/>
      <c r="E933" s="448"/>
      <c r="F933" s="448"/>
      <c r="G933" s="448"/>
      <c r="H933" s="448"/>
      <c r="I933" s="448"/>
      <c r="J933" s="448"/>
      <c r="K933" s="448"/>
      <c r="L933" s="448"/>
      <c r="M933" s="448"/>
      <c r="N933" s="448"/>
      <c r="O933" s="448"/>
      <c r="P933" s="448"/>
      <c r="Q933" s="448"/>
      <c r="R933" s="448"/>
      <c r="S933" s="448"/>
      <c r="T933" s="448"/>
      <c r="U933" s="448"/>
      <c r="V933" s="448"/>
      <c r="W933" s="448"/>
      <c r="X933" s="448"/>
      <c r="Y933" s="448"/>
      <c r="Z933" s="448"/>
      <c r="AA933" s="448"/>
      <c r="AB933" s="448"/>
      <c r="AC933" s="448"/>
      <c r="AD933" s="448"/>
    </row>
    <row r="934" ht="12.75" customHeight="1">
      <c r="A934" s="448"/>
      <c r="B934" s="448"/>
      <c r="C934" s="448"/>
      <c r="D934" s="448"/>
      <c r="E934" s="448"/>
      <c r="F934" s="448"/>
      <c r="G934" s="448"/>
      <c r="H934" s="448"/>
      <c r="I934" s="448"/>
      <c r="J934" s="448"/>
      <c r="K934" s="448"/>
      <c r="L934" s="448"/>
      <c r="M934" s="448"/>
      <c r="N934" s="448"/>
      <c r="O934" s="448"/>
      <c r="P934" s="448"/>
      <c r="Q934" s="448"/>
      <c r="R934" s="448"/>
      <c r="S934" s="448"/>
      <c r="T934" s="448"/>
      <c r="U934" s="448"/>
      <c r="V934" s="448"/>
      <c r="W934" s="448"/>
      <c r="X934" s="448"/>
      <c r="Y934" s="448"/>
      <c r="Z934" s="448"/>
      <c r="AA934" s="448"/>
      <c r="AB934" s="448"/>
      <c r="AC934" s="448"/>
      <c r="AD934" s="448"/>
    </row>
    <row r="935" ht="12.75" customHeight="1">
      <c r="A935" s="448"/>
      <c r="B935" s="448"/>
      <c r="C935" s="448"/>
      <c r="D935" s="448"/>
      <c r="E935" s="448"/>
      <c r="F935" s="448"/>
      <c r="G935" s="448"/>
      <c r="H935" s="448"/>
      <c r="I935" s="448"/>
      <c r="J935" s="448"/>
      <c r="K935" s="448"/>
      <c r="L935" s="448"/>
      <c r="M935" s="448"/>
      <c r="N935" s="448"/>
      <c r="O935" s="448"/>
      <c r="P935" s="448"/>
      <c r="Q935" s="448"/>
      <c r="R935" s="448"/>
      <c r="S935" s="448"/>
      <c r="T935" s="448"/>
      <c r="U935" s="448"/>
      <c r="V935" s="448"/>
      <c r="W935" s="448"/>
      <c r="X935" s="448"/>
      <c r="Y935" s="448"/>
      <c r="Z935" s="448"/>
      <c r="AA935" s="448"/>
      <c r="AB935" s="448"/>
      <c r="AC935" s="448"/>
      <c r="AD935" s="448"/>
    </row>
    <row r="936" ht="12.75" customHeight="1">
      <c r="A936" s="448"/>
      <c r="B936" s="448"/>
      <c r="C936" s="448"/>
      <c r="D936" s="448"/>
      <c r="E936" s="448"/>
      <c r="F936" s="448"/>
      <c r="G936" s="448"/>
      <c r="H936" s="448"/>
      <c r="I936" s="448"/>
      <c r="J936" s="448"/>
      <c r="K936" s="448"/>
      <c r="L936" s="448"/>
      <c r="M936" s="448"/>
      <c r="N936" s="448"/>
      <c r="O936" s="448"/>
      <c r="P936" s="448"/>
      <c r="Q936" s="448"/>
      <c r="R936" s="448"/>
      <c r="S936" s="448"/>
      <c r="T936" s="448"/>
      <c r="U936" s="448"/>
      <c r="V936" s="448"/>
      <c r="W936" s="448"/>
      <c r="X936" s="448"/>
      <c r="Y936" s="448"/>
      <c r="Z936" s="448"/>
      <c r="AA936" s="448"/>
      <c r="AB936" s="448"/>
      <c r="AC936" s="448"/>
      <c r="AD936" s="448"/>
    </row>
    <row r="937" ht="12.75" customHeight="1">
      <c r="A937" s="448"/>
      <c r="B937" s="448"/>
      <c r="C937" s="448"/>
      <c r="D937" s="448"/>
      <c r="E937" s="448"/>
      <c r="F937" s="448"/>
      <c r="G937" s="448"/>
      <c r="H937" s="448"/>
      <c r="I937" s="448"/>
      <c r="J937" s="448"/>
      <c r="K937" s="448"/>
      <c r="L937" s="448"/>
      <c r="M937" s="448"/>
      <c r="N937" s="448"/>
      <c r="O937" s="448"/>
      <c r="P937" s="448"/>
      <c r="Q937" s="448"/>
      <c r="R937" s="448"/>
      <c r="S937" s="448"/>
      <c r="T937" s="448"/>
      <c r="U937" s="448"/>
      <c r="V937" s="448"/>
      <c r="W937" s="448"/>
      <c r="X937" s="448"/>
      <c r="Y937" s="448"/>
      <c r="Z937" s="448"/>
      <c r="AA937" s="448"/>
      <c r="AB937" s="448"/>
      <c r="AC937" s="448"/>
      <c r="AD937" s="448"/>
    </row>
    <row r="938" ht="12.75" customHeight="1">
      <c r="A938" s="448"/>
      <c r="B938" s="448"/>
      <c r="C938" s="448"/>
      <c r="D938" s="448"/>
      <c r="E938" s="448"/>
      <c r="F938" s="448"/>
      <c r="G938" s="448"/>
      <c r="H938" s="448"/>
      <c r="I938" s="448"/>
      <c r="J938" s="448"/>
      <c r="K938" s="448"/>
      <c r="L938" s="448"/>
      <c r="M938" s="448"/>
      <c r="N938" s="448"/>
      <c r="O938" s="448"/>
      <c r="P938" s="448"/>
      <c r="Q938" s="448"/>
      <c r="R938" s="448"/>
      <c r="S938" s="448"/>
      <c r="T938" s="448"/>
      <c r="U938" s="448"/>
      <c r="V938" s="448"/>
      <c r="W938" s="448"/>
      <c r="X938" s="448"/>
      <c r="Y938" s="448"/>
      <c r="Z938" s="448"/>
      <c r="AA938" s="448"/>
      <c r="AB938" s="448"/>
      <c r="AC938" s="448"/>
      <c r="AD938" s="448"/>
    </row>
    <row r="939" ht="12.75" customHeight="1">
      <c r="A939" s="448"/>
      <c r="B939" s="448"/>
      <c r="C939" s="448"/>
      <c r="D939" s="448"/>
      <c r="E939" s="448"/>
      <c r="F939" s="448"/>
      <c r="G939" s="448"/>
      <c r="H939" s="448"/>
      <c r="I939" s="448"/>
      <c r="J939" s="448"/>
      <c r="K939" s="448"/>
      <c r="L939" s="448"/>
      <c r="M939" s="448"/>
      <c r="N939" s="448"/>
      <c r="O939" s="448"/>
      <c r="P939" s="448"/>
      <c r="Q939" s="448"/>
      <c r="R939" s="448"/>
      <c r="S939" s="448"/>
      <c r="T939" s="448"/>
      <c r="U939" s="448"/>
      <c r="V939" s="448"/>
      <c r="W939" s="448"/>
      <c r="X939" s="448"/>
      <c r="Y939" s="448"/>
      <c r="Z939" s="448"/>
      <c r="AA939" s="448"/>
      <c r="AB939" s="448"/>
      <c r="AC939" s="448"/>
      <c r="AD939" s="448"/>
    </row>
    <row r="940" ht="12.75" customHeight="1">
      <c r="A940" s="448"/>
      <c r="B940" s="448"/>
      <c r="C940" s="448"/>
      <c r="D940" s="448"/>
      <c r="E940" s="448"/>
      <c r="F940" s="448"/>
      <c r="G940" s="448"/>
      <c r="H940" s="448"/>
      <c r="I940" s="448"/>
      <c r="J940" s="448"/>
      <c r="K940" s="448"/>
      <c r="L940" s="448"/>
      <c r="M940" s="448"/>
      <c r="N940" s="448"/>
      <c r="O940" s="448"/>
      <c r="P940" s="448"/>
      <c r="Q940" s="448"/>
      <c r="R940" s="448"/>
      <c r="S940" s="448"/>
      <c r="T940" s="448"/>
      <c r="U940" s="448"/>
      <c r="V940" s="448"/>
      <c r="W940" s="448"/>
      <c r="X940" s="448"/>
      <c r="Y940" s="448"/>
      <c r="Z940" s="448"/>
      <c r="AA940" s="448"/>
      <c r="AB940" s="448"/>
      <c r="AC940" s="448"/>
      <c r="AD940" s="448"/>
    </row>
    <row r="941" ht="12.75" customHeight="1">
      <c r="A941" s="448"/>
      <c r="B941" s="448"/>
      <c r="C941" s="448"/>
      <c r="D941" s="448"/>
      <c r="E941" s="448"/>
      <c r="F941" s="448"/>
      <c r="G941" s="448"/>
      <c r="H941" s="448"/>
      <c r="I941" s="448"/>
      <c r="J941" s="448"/>
      <c r="K941" s="448"/>
      <c r="L941" s="448"/>
      <c r="M941" s="448"/>
      <c r="N941" s="448"/>
      <c r="O941" s="448"/>
      <c r="P941" s="448"/>
      <c r="Q941" s="448"/>
      <c r="R941" s="448"/>
      <c r="S941" s="448"/>
      <c r="T941" s="448"/>
      <c r="U941" s="448"/>
      <c r="V941" s="448"/>
      <c r="W941" s="448"/>
      <c r="X941" s="448"/>
      <c r="Y941" s="448"/>
      <c r="Z941" s="448"/>
      <c r="AA941" s="448"/>
      <c r="AB941" s="448"/>
      <c r="AC941" s="448"/>
      <c r="AD941" s="448"/>
    </row>
    <row r="942" ht="12.75" customHeight="1">
      <c r="A942" s="448"/>
      <c r="B942" s="448"/>
      <c r="C942" s="448"/>
      <c r="D942" s="448"/>
      <c r="E942" s="448"/>
      <c r="F942" s="448"/>
      <c r="G942" s="448"/>
      <c r="H942" s="448"/>
      <c r="I942" s="448"/>
      <c r="J942" s="448"/>
      <c r="K942" s="448"/>
      <c r="L942" s="448"/>
      <c r="M942" s="448"/>
      <c r="N942" s="448"/>
      <c r="O942" s="448"/>
      <c r="P942" s="448"/>
      <c r="Q942" s="448"/>
      <c r="R942" s="448"/>
      <c r="S942" s="448"/>
      <c r="T942" s="448"/>
      <c r="U942" s="448"/>
      <c r="V942" s="448"/>
      <c r="W942" s="448"/>
      <c r="X942" s="448"/>
      <c r="Y942" s="448"/>
      <c r="Z942" s="448"/>
      <c r="AA942" s="448"/>
      <c r="AB942" s="448"/>
      <c r="AC942" s="448"/>
      <c r="AD942" s="448"/>
    </row>
    <row r="943" ht="12.75" customHeight="1">
      <c r="A943" s="448"/>
      <c r="B943" s="448"/>
      <c r="C943" s="448"/>
      <c r="D943" s="448"/>
      <c r="E943" s="448"/>
      <c r="F943" s="448"/>
      <c r="G943" s="448"/>
      <c r="H943" s="448"/>
      <c r="I943" s="448"/>
      <c r="J943" s="448"/>
      <c r="K943" s="448"/>
      <c r="L943" s="448"/>
      <c r="M943" s="448"/>
      <c r="N943" s="448"/>
      <c r="O943" s="448"/>
      <c r="P943" s="448"/>
      <c r="Q943" s="448"/>
      <c r="R943" s="448"/>
      <c r="S943" s="448"/>
      <c r="T943" s="448"/>
      <c r="U943" s="448"/>
      <c r="V943" s="448"/>
      <c r="W943" s="448"/>
      <c r="X943" s="448"/>
      <c r="Y943" s="448"/>
      <c r="Z943" s="448"/>
      <c r="AA943" s="448"/>
      <c r="AB943" s="448"/>
      <c r="AC943" s="448"/>
      <c r="AD943" s="448"/>
    </row>
    <row r="944" ht="12.75" customHeight="1">
      <c r="A944" s="448"/>
      <c r="B944" s="448"/>
      <c r="C944" s="448"/>
      <c r="D944" s="448"/>
      <c r="E944" s="448"/>
      <c r="F944" s="448"/>
      <c r="G944" s="448"/>
      <c r="H944" s="448"/>
      <c r="I944" s="448"/>
      <c r="J944" s="448"/>
      <c r="K944" s="448"/>
      <c r="L944" s="448"/>
      <c r="M944" s="448"/>
      <c r="N944" s="448"/>
      <c r="O944" s="448"/>
      <c r="P944" s="448"/>
      <c r="Q944" s="448"/>
      <c r="R944" s="448"/>
      <c r="S944" s="448"/>
      <c r="T944" s="448"/>
      <c r="U944" s="448"/>
      <c r="V944" s="448"/>
      <c r="W944" s="448"/>
      <c r="X944" s="448"/>
      <c r="Y944" s="448"/>
      <c r="Z944" s="448"/>
      <c r="AA944" s="448"/>
      <c r="AB944" s="448"/>
      <c r="AC944" s="448"/>
      <c r="AD944" s="448"/>
    </row>
    <row r="945" ht="12.75" customHeight="1">
      <c r="A945" s="448"/>
      <c r="B945" s="448"/>
      <c r="C945" s="448"/>
      <c r="D945" s="448"/>
      <c r="E945" s="448"/>
      <c r="F945" s="448"/>
      <c r="G945" s="448"/>
      <c r="H945" s="448"/>
      <c r="I945" s="448"/>
      <c r="J945" s="448"/>
      <c r="K945" s="448"/>
      <c r="L945" s="448"/>
      <c r="M945" s="448"/>
      <c r="N945" s="448"/>
      <c r="O945" s="448"/>
      <c r="P945" s="448"/>
      <c r="Q945" s="448"/>
      <c r="R945" s="448"/>
      <c r="S945" s="448"/>
      <c r="T945" s="448"/>
      <c r="U945" s="448"/>
      <c r="V945" s="448"/>
      <c r="W945" s="448"/>
      <c r="X945" s="448"/>
      <c r="Y945" s="448"/>
      <c r="Z945" s="448"/>
      <c r="AA945" s="448"/>
      <c r="AB945" s="448"/>
      <c r="AC945" s="448"/>
      <c r="AD945" s="448"/>
    </row>
    <row r="946" ht="12.75" customHeight="1">
      <c r="A946" s="448"/>
      <c r="B946" s="448"/>
      <c r="C946" s="448"/>
      <c r="D946" s="448"/>
      <c r="E946" s="448"/>
      <c r="F946" s="448"/>
      <c r="G946" s="448"/>
      <c r="H946" s="448"/>
      <c r="I946" s="448"/>
      <c r="J946" s="448"/>
      <c r="K946" s="448"/>
      <c r="L946" s="448"/>
      <c r="M946" s="448"/>
      <c r="N946" s="448"/>
      <c r="O946" s="448"/>
      <c r="P946" s="448"/>
      <c r="Q946" s="448"/>
      <c r="R946" s="448"/>
      <c r="S946" s="448"/>
      <c r="T946" s="448"/>
      <c r="U946" s="448"/>
      <c r="V946" s="448"/>
      <c r="W946" s="448"/>
      <c r="X946" s="448"/>
      <c r="Y946" s="448"/>
      <c r="Z946" s="448"/>
      <c r="AA946" s="448"/>
      <c r="AB946" s="448"/>
      <c r="AC946" s="448"/>
      <c r="AD946" s="448"/>
    </row>
    <row r="947" ht="12.75" customHeight="1">
      <c r="A947" s="448"/>
      <c r="B947" s="448"/>
      <c r="C947" s="448"/>
      <c r="D947" s="448"/>
      <c r="E947" s="448"/>
      <c r="F947" s="448"/>
      <c r="G947" s="448"/>
      <c r="H947" s="448"/>
      <c r="I947" s="448"/>
      <c r="J947" s="448"/>
      <c r="K947" s="448"/>
      <c r="L947" s="448"/>
      <c r="M947" s="448"/>
      <c r="N947" s="448"/>
      <c r="O947" s="448"/>
      <c r="P947" s="448"/>
      <c r="Q947" s="448"/>
      <c r="R947" s="448"/>
      <c r="S947" s="448"/>
      <c r="T947" s="448"/>
      <c r="U947" s="448"/>
      <c r="V947" s="448"/>
      <c r="W947" s="448"/>
      <c r="X947" s="448"/>
      <c r="Y947" s="448"/>
      <c r="Z947" s="448"/>
      <c r="AA947" s="448"/>
      <c r="AB947" s="448"/>
      <c r="AC947" s="448"/>
      <c r="AD947" s="448"/>
    </row>
    <row r="948" ht="12.75" customHeight="1">
      <c r="A948" s="448"/>
      <c r="B948" s="448"/>
      <c r="C948" s="448"/>
      <c r="D948" s="448"/>
      <c r="E948" s="448"/>
      <c r="F948" s="448"/>
      <c r="G948" s="448"/>
      <c r="H948" s="448"/>
      <c r="I948" s="448"/>
      <c r="J948" s="448"/>
      <c r="K948" s="448"/>
      <c r="L948" s="448"/>
      <c r="M948" s="448"/>
      <c r="N948" s="448"/>
      <c r="O948" s="448"/>
      <c r="P948" s="448"/>
      <c r="Q948" s="448"/>
      <c r="R948" s="448"/>
      <c r="S948" s="448"/>
      <c r="T948" s="448"/>
      <c r="U948" s="448"/>
      <c r="V948" s="448"/>
      <c r="W948" s="448"/>
      <c r="X948" s="448"/>
      <c r="Y948" s="448"/>
      <c r="Z948" s="448"/>
      <c r="AA948" s="448"/>
      <c r="AB948" s="448"/>
      <c r="AC948" s="448"/>
      <c r="AD948" s="448"/>
    </row>
    <row r="949" ht="12.75" customHeight="1">
      <c r="A949" s="448"/>
      <c r="B949" s="448"/>
      <c r="C949" s="448"/>
      <c r="D949" s="448"/>
      <c r="E949" s="448"/>
      <c r="F949" s="448"/>
      <c r="G949" s="448"/>
      <c r="H949" s="448"/>
      <c r="I949" s="448"/>
      <c r="J949" s="448"/>
      <c r="K949" s="448"/>
      <c r="L949" s="448"/>
      <c r="M949" s="448"/>
      <c r="N949" s="448"/>
      <c r="O949" s="448"/>
      <c r="P949" s="448"/>
      <c r="Q949" s="448"/>
      <c r="R949" s="448"/>
      <c r="S949" s="448"/>
      <c r="T949" s="448"/>
      <c r="U949" s="448"/>
      <c r="V949" s="448"/>
      <c r="W949" s="448"/>
      <c r="X949" s="448"/>
      <c r="Y949" s="448"/>
      <c r="Z949" s="448"/>
      <c r="AA949" s="448"/>
      <c r="AB949" s="448"/>
      <c r="AC949" s="448"/>
      <c r="AD949" s="448"/>
    </row>
    <row r="950" ht="12.75" customHeight="1">
      <c r="A950" s="448"/>
      <c r="B950" s="448"/>
      <c r="C950" s="448"/>
      <c r="D950" s="448"/>
      <c r="E950" s="448"/>
      <c r="F950" s="448"/>
      <c r="G950" s="448"/>
      <c r="H950" s="448"/>
      <c r="I950" s="448"/>
      <c r="J950" s="448"/>
      <c r="K950" s="448"/>
      <c r="L950" s="448"/>
      <c r="M950" s="448"/>
      <c r="N950" s="448"/>
      <c r="O950" s="448"/>
      <c r="P950" s="448"/>
      <c r="Q950" s="448"/>
      <c r="R950" s="448"/>
      <c r="S950" s="448"/>
      <c r="T950" s="448"/>
      <c r="U950" s="448"/>
      <c r="V950" s="448"/>
      <c r="W950" s="448"/>
      <c r="X950" s="448"/>
      <c r="Y950" s="448"/>
      <c r="Z950" s="448"/>
      <c r="AA950" s="448"/>
      <c r="AB950" s="448"/>
      <c r="AC950" s="448"/>
      <c r="AD950" s="448"/>
    </row>
    <row r="951" ht="12.75" customHeight="1">
      <c r="A951" s="448"/>
      <c r="B951" s="448"/>
      <c r="C951" s="448"/>
      <c r="D951" s="448"/>
      <c r="E951" s="448"/>
      <c r="F951" s="448"/>
      <c r="G951" s="448"/>
      <c r="H951" s="448"/>
      <c r="I951" s="448"/>
      <c r="J951" s="448"/>
      <c r="K951" s="448"/>
      <c r="L951" s="448"/>
      <c r="M951" s="448"/>
      <c r="N951" s="448"/>
      <c r="O951" s="448"/>
      <c r="P951" s="448"/>
      <c r="Q951" s="448"/>
      <c r="R951" s="448"/>
      <c r="S951" s="448"/>
      <c r="T951" s="448"/>
      <c r="U951" s="448"/>
      <c r="V951" s="448"/>
      <c r="W951" s="448"/>
      <c r="X951" s="448"/>
      <c r="Y951" s="448"/>
      <c r="Z951" s="448"/>
      <c r="AA951" s="448"/>
      <c r="AB951" s="448"/>
      <c r="AC951" s="448"/>
      <c r="AD951" s="448"/>
    </row>
    <row r="952" ht="12.75" customHeight="1">
      <c r="A952" s="448"/>
      <c r="B952" s="448"/>
      <c r="C952" s="448"/>
      <c r="D952" s="448"/>
      <c r="E952" s="448"/>
      <c r="F952" s="448"/>
      <c r="G952" s="448"/>
      <c r="H952" s="448"/>
      <c r="I952" s="448"/>
      <c r="J952" s="448"/>
      <c r="K952" s="448"/>
      <c r="L952" s="448"/>
      <c r="M952" s="448"/>
      <c r="N952" s="448"/>
      <c r="O952" s="448"/>
      <c r="P952" s="448"/>
      <c r="Q952" s="448"/>
      <c r="R952" s="448"/>
      <c r="S952" s="448"/>
      <c r="T952" s="448"/>
      <c r="U952" s="448"/>
      <c r="V952" s="448"/>
      <c r="W952" s="448"/>
      <c r="X952" s="448"/>
      <c r="Y952" s="448"/>
      <c r="Z952" s="448"/>
      <c r="AA952" s="448"/>
      <c r="AB952" s="448"/>
      <c r="AC952" s="448"/>
      <c r="AD952" s="448"/>
    </row>
    <row r="953" ht="12.75" customHeight="1">
      <c r="A953" s="448"/>
      <c r="B953" s="448"/>
      <c r="C953" s="448"/>
      <c r="D953" s="448"/>
      <c r="E953" s="448"/>
      <c r="F953" s="448"/>
      <c r="G953" s="448"/>
      <c r="H953" s="448"/>
      <c r="I953" s="448"/>
      <c r="J953" s="448"/>
      <c r="K953" s="448"/>
      <c r="L953" s="448"/>
      <c r="M953" s="448"/>
      <c r="N953" s="448"/>
      <c r="O953" s="448"/>
      <c r="P953" s="448"/>
      <c r="Q953" s="448"/>
      <c r="R953" s="448"/>
      <c r="S953" s="448"/>
      <c r="T953" s="448"/>
      <c r="U953" s="448"/>
      <c r="V953" s="448"/>
      <c r="W953" s="448"/>
      <c r="X953" s="448"/>
      <c r="Y953" s="448"/>
      <c r="Z953" s="448"/>
      <c r="AA953" s="448"/>
      <c r="AB953" s="448"/>
      <c r="AC953" s="448"/>
      <c r="AD953" s="448"/>
    </row>
    <row r="954" ht="12.75" customHeight="1">
      <c r="A954" s="448"/>
      <c r="B954" s="448"/>
      <c r="C954" s="448"/>
      <c r="D954" s="448"/>
      <c r="E954" s="448"/>
      <c r="F954" s="448"/>
      <c r="G954" s="448"/>
      <c r="H954" s="448"/>
      <c r="I954" s="448"/>
      <c r="J954" s="448"/>
      <c r="K954" s="448"/>
      <c r="L954" s="448"/>
      <c r="M954" s="448"/>
      <c r="N954" s="448"/>
      <c r="O954" s="448"/>
      <c r="P954" s="448"/>
      <c r="Q954" s="448"/>
      <c r="R954" s="448"/>
      <c r="S954" s="448"/>
      <c r="T954" s="448"/>
      <c r="U954" s="448"/>
      <c r="V954" s="448"/>
      <c r="W954" s="448"/>
      <c r="X954" s="448"/>
      <c r="Y954" s="448"/>
      <c r="Z954" s="448"/>
      <c r="AA954" s="448"/>
      <c r="AB954" s="448"/>
      <c r="AC954" s="448"/>
      <c r="AD954" s="448"/>
    </row>
    <row r="955" ht="12.75" customHeight="1">
      <c r="A955" s="448"/>
      <c r="B955" s="448"/>
      <c r="C955" s="448"/>
      <c r="D955" s="448"/>
      <c r="E955" s="448"/>
      <c r="F955" s="448"/>
      <c r="G955" s="448"/>
      <c r="H955" s="448"/>
      <c r="I955" s="448"/>
      <c r="J955" s="448"/>
      <c r="K955" s="448"/>
      <c r="L955" s="448"/>
      <c r="M955" s="448"/>
      <c r="N955" s="448"/>
      <c r="O955" s="448"/>
      <c r="P955" s="448"/>
      <c r="Q955" s="448"/>
      <c r="R955" s="448"/>
      <c r="S955" s="448"/>
      <c r="T955" s="448"/>
      <c r="U955" s="448"/>
      <c r="V955" s="448"/>
      <c r="W955" s="448"/>
      <c r="X955" s="448"/>
      <c r="Y955" s="448"/>
      <c r="Z955" s="448"/>
      <c r="AA955" s="448"/>
      <c r="AB955" s="448"/>
      <c r="AC955" s="448"/>
      <c r="AD955" s="448"/>
    </row>
    <row r="956" ht="12.75" customHeight="1">
      <c r="A956" s="448"/>
      <c r="B956" s="448"/>
      <c r="C956" s="448"/>
      <c r="D956" s="448"/>
      <c r="E956" s="448"/>
      <c r="F956" s="448"/>
      <c r="G956" s="448"/>
      <c r="H956" s="448"/>
      <c r="I956" s="448"/>
      <c r="J956" s="448"/>
      <c r="K956" s="448"/>
      <c r="L956" s="448"/>
      <c r="M956" s="448"/>
      <c r="N956" s="448"/>
      <c r="O956" s="448"/>
      <c r="P956" s="448"/>
      <c r="Q956" s="448"/>
      <c r="R956" s="448"/>
      <c r="S956" s="448"/>
      <c r="T956" s="448"/>
      <c r="U956" s="448"/>
      <c r="V956" s="448"/>
      <c r="W956" s="448"/>
      <c r="X956" s="448"/>
      <c r="Y956" s="448"/>
      <c r="Z956" s="448"/>
      <c r="AA956" s="448"/>
      <c r="AB956" s="448"/>
      <c r="AC956" s="448"/>
      <c r="AD956" s="448"/>
    </row>
    <row r="957" ht="12.75" customHeight="1">
      <c r="A957" s="448"/>
      <c r="B957" s="448"/>
      <c r="C957" s="448"/>
      <c r="D957" s="448"/>
      <c r="E957" s="448"/>
      <c r="F957" s="448"/>
      <c r="G957" s="448"/>
      <c r="H957" s="448"/>
      <c r="I957" s="448"/>
      <c r="J957" s="448"/>
      <c r="K957" s="448"/>
      <c r="L957" s="448"/>
      <c r="M957" s="448"/>
      <c r="N957" s="448"/>
      <c r="O957" s="448"/>
      <c r="P957" s="448"/>
      <c r="Q957" s="448"/>
      <c r="R957" s="448"/>
      <c r="S957" s="448"/>
      <c r="T957" s="448"/>
      <c r="U957" s="448"/>
      <c r="V957" s="448"/>
      <c r="W957" s="448"/>
      <c r="X957" s="448"/>
      <c r="Y957" s="448"/>
      <c r="Z957" s="448"/>
      <c r="AA957" s="448"/>
      <c r="AB957" s="448"/>
      <c r="AC957" s="448"/>
      <c r="AD957" s="448"/>
    </row>
    <row r="958" ht="12.75" customHeight="1">
      <c r="A958" s="448"/>
      <c r="B958" s="448"/>
      <c r="C958" s="448"/>
      <c r="D958" s="448"/>
      <c r="E958" s="448"/>
      <c r="F958" s="448"/>
      <c r="G958" s="448"/>
      <c r="H958" s="448"/>
      <c r="I958" s="448"/>
      <c r="J958" s="448"/>
      <c r="K958" s="448"/>
      <c r="L958" s="448"/>
      <c r="M958" s="448"/>
      <c r="N958" s="448"/>
      <c r="O958" s="448"/>
      <c r="P958" s="448"/>
      <c r="Q958" s="448"/>
      <c r="R958" s="448"/>
      <c r="S958" s="448"/>
      <c r="T958" s="448"/>
      <c r="U958" s="448"/>
      <c r="V958" s="448"/>
      <c r="W958" s="448"/>
      <c r="X958" s="448"/>
      <c r="Y958" s="448"/>
      <c r="Z958" s="448"/>
      <c r="AA958" s="448"/>
      <c r="AB958" s="448"/>
      <c r="AC958" s="448"/>
      <c r="AD958" s="448"/>
    </row>
    <row r="959" ht="12.75" customHeight="1">
      <c r="A959" s="448"/>
      <c r="B959" s="448"/>
      <c r="C959" s="448"/>
      <c r="D959" s="448"/>
      <c r="E959" s="448"/>
      <c r="F959" s="448"/>
      <c r="G959" s="448"/>
      <c r="H959" s="448"/>
      <c r="I959" s="448"/>
      <c r="J959" s="448"/>
      <c r="K959" s="448"/>
      <c r="L959" s="448"/>
      <c r="M959" s="448"/>
      <c r="N959" s="448"/>
      <c r="O959" s="448"/>
      <c r="P959" s="448"/>
      <c r="Q959" s="448"/>
      <c r="R959" s="448"/>
      <c r="S959" s="448"/>
      <c r="T959" s="448"/>
      <c r="U959" s="448"/>
      <c r="V959" s="448"/>
      <c r="W959" s="448"/>
      <c r="X959" s="448"/>
      <c r="Y959" s="448"/>
      <c r="Z959" s="448"/>
      <c r="AA959" s="448"/>
      <c r="AB959" s="448"/>
      <c r="AC959" s="448"/>
      <c r="AD959" s="448"/>
    </row>
    <row r="960" ht="12.75" customHeight="1">
      <c r="A960" s="448"/>
      <c r="B960" s="448"/>
      <c r="C960" s="448"/>
      <c r="D960" s="448"/>
      <c r="E960" s="448"/>
      <c r="F960" s="448"/>
      <c r="G960" s="448"/>
      <c r="H960" s="448"/>
      <c r="I960" s="448"/>
      <c r="J960" s="448"/>
      <c r="K960" s="448"/>
      <c r="L960" s="448"/>
      <c r="M960" s="448"/>
      <c r="N960" s="448"/>
      <c r="O960" s="448"/>
      <c r="P960" s="448"/>
      <c r="Q960" s="448"/>
      <c r="R960" s="448"/>
      <c r="S960" s="448"/>
      <c r="T960" s="448"/>
      <c r="U960" s="448"/>
      <c r="V960" s="448"/>
      <c r="W960" s="448"/>
      <c r="X960" s="448"/>
      <c r="Y960" s="448"/>
      <c r="Z960" s="448"/>
      <c r="AA960" s="448"/>
      <c r="AB960" s="448"/>
      <c r="AC960" s="448"/>
      <c r="AD960" s="448"/>
    </row>
    <row r="961" ht="12.75" customHeight="1">
      <c r="A961" s="448"/>
      <c r="B961" s="448"/>
      <c r="C961" s="448"/>
      <c r="D961" s="448"/>
      <c r="E961" s="448"/>
      <c r="F961" s="448"/>
      <c r="G961" s="448"/>
      <c r="H961" s="448"/>
      <c r="I961" s="448"/>
      <c r="J961" s="448"/>
      <c r="K961" s="448"/>
      <c r="L961" s="448"/>
      <c r="M961" s="448"/>
      <c r="N961" s="448"/>
      <c r="O961" s="448"/>
      <c r="P961" s="448"/>
      <c r="Q961" s="448"/>
      <c r="R961" s="448"/>
      <c r="S961" s="448"/>
      <c r="T961" s="448"/>
      <c r="U961" s="448"/>
      <c r="V961" s="448"/>
      <c r="W961" s="448"/>
      <c r="X961" s="448"/>
      <c r="Y961" s="448"/>
      <c r="Z961" s="448"/>
      <c r="AA961" s="448"/>
      <c r="AB961" s="448"/>
      <c r="AC961" s="448"/>
      <c r="AD961" s="448"/>
    </row>
    <row r="962" ht="12.75" customHeight="1">
      <c r="A962" s="448"/>
      <c r="B962" s="448"/>
      <c r="C962" s="448"/>
      <c r="D962" s="448"/>
      <c r="E962" s="448"/>
      <c r="F962" s="448"/>
      <c r="G962" s="448"/>
      <c r="H962" s="448"/>
      <c r="I962" s="448"/>
      <c r="J962" s="448"/>
      <c r="K962" s="448"/>
      <c r="L962" s="448"/>
      <c r="M962" s="448"/>
      <c r="N962" s="448"/>
      <c r="O962" s="448"/>
      <c r="P962" s="448"/>
      <c r="Q962" s="448"/>
      <c r="R962" s="448"/>
      <c r="S962" s="448"/>
      <c r="T962" s="448"/>
      <c r="U962" s="448"/>
      <c r="V962" s="448"/>
      <c r="W962" s="448"/>
      <c r="X962" s="448"/>
      <c r="Y962" s="448"/>
      <c r="Z962" s="448"/>
      <c r="AA962" s="448"/>
      <c r="AB962" s="448"/>
      <c r="AC962" s="448"/>
      <c r="AD962" s="448"/>
    </row>
    <row r="963" ht="12.75" customHeight="1">
      <c r="A963" s="448"/>
      <c r="B963" s="448"/>
      <c r="C963" s="448"/>
      <c r="D963" s="448"/>
      <c r="E963" s="448"/>
      <c r="F963" s="448"/>
      <c r="G963" s="448"/>
      <c r="H963" s="448"/>
      <c r="I963" s="448"/>
      <c r="J963" s="448"/>
      <c r="K963" s="448"/>
      <c r="L963" s="448"/>
      <c r="M963" s="448"/>
      <c r="N963" s="448"/>
      <c r="O963" s="448"/>
      <c r="P963" s="448"/>
      <c r="Q963" s="448"/>
      <c r="R963" s="448"/>
      <c r="S963" s="448"/>
      <c r="T963" s="448"/>
      <c r="U963" s="448"/>
      <c r="V963" s="448"/>
      <c r="W963" s="448"/>
      <c r="X963" s="448"/>
      <c r="Y963" s="448"/>
      <c r="Z963" s="448"/>
      <c r="AA963" s="448"/>
      <c r="AB963" s="448"/>
      <c r="AC963" s="448"/>
      <c r="AD963" s="448"/>
    </row>
    <row r="964" ht="12.75" customHeight="1">
      <c r="A964" s="448"/>
      <c r="B964" s="448"/>
      <c r="C964" s="448"/>
      <c r="D964" s="448"/>
      <c r="E964" s="448"/>
      <c r="F964" s="448"/>
      <c r="G964" s="448"/>
      <c r="H964" s="448"/>
      <c r="I964" s="448"/>
      <c r="J964" s="448"/>
      <c r="K964" s="448"/>
      <c r="L964" s="448"/>
      <c r="M964" s="448"/>
      <c r="N964" s="448"/>
      <c r="O964" s="448"/>
      <c r="P964" s="448"/>
      <c r="Q964" s="448"/>
      <c r="R964" s="448"/>
      <c r="S964" s="448"/>
      <c r="T964" s="448"/>
      <c r="U964" s="448"/>
      <c r="V964" s="448"/>
      <c r="W964" s="448"/>
      <c r="X964" s="448"/>
      <c r="Y964" s="448"/>
      <c r="Z964" s="448"/>
      <c r="AA964" s="448"/>
      <c r="AB964" s="448"/>
      <c r="AC964" s="448"/>
      <c r="AD964" s="448"/>
    </row>
    <row r="965" ht="12.75" customHeight="1">
      <c r="A965" s="448"/>
      <c r="B965" s="448"/>
      <c r="C965" s="448"/>
      <c r="D965" s="448"/>
      <c r="E965" s="448"/>
      <c r="F965" s="448"/>
      <c r="G965" s="448"/>
      <c r="H965" s="448"/>
      <c r="I965" s="448"/>
      <c r="J965" s="448"/>
      <c r="K965" s="448"/>
      <c r="L965" s="448"/>
      <c r="M965" s="448"/>
      <c r="N965" s="448"/>
      <c r="O965" s="448"/>
      <c r="P965" s="448"/>
      <c r="Q965" s="448"/>
      <c r="R965" s="448"/>
      <c r="S965" s="448"/>
      <c r="T965" s="448"/>
      <c r="U965" s="448"/>
      <c r="V965" s="448"/>
      <c r="W965" s="448"/>
      <c r="X965" s="448"/>
      <c r="Y965" s="448"/>
      <c r="Z965" s="448"/>
      <c r="AA965" s="448"/>
      <c r="AB965" s="448"/>
      <c r="AC965" s="448"/>
      <c r="AD965" s="448"/>
    </row>
    <row r="966" ht="12.75" customHeight="1">
      <c r="A966" s="448"/>
      <c r="B966" s="448"/>
      <c r="C966" s="448"/>
      <c r="D966" s="448"/>
      <c r="E966" s="448"/>
      <c r="F966" s="448"/>
      <c r="G966" s="448"/>
      <c r="H966" s="448"/>
      <c r="I966" s="448"/>
      <c r="J966" s="448"/>
      <c r="K966" s="448"/>
      <c r="L966" s="448"/>
      <c r="M966" s="448"/>
      <c r="N966" s="448"/>
      <c r="O966" s="448"/>
      <c r="P966" s="448"/>
      <c r="Q966" s="448"/>
      <c r="R966" s="448"/>
      <c r="S966" s="448"/>
      <c r="T966" s="448"/>
      <c r="U966" s="448"/>
      <c r="V966" s="448"/>
      <c r="W966" s="448"/>
      <c r="X966" s="448"/>
      <c r="Y966" s="448"/>
      <c r="Z966" s="448"/>
      <c r="AA966" s="448"/>
      <c r="AB966" s="448"/>
      <c r="AC966" s="448"/>
      <c r="AD966" s="448"/>
    </row>
    <row r="967" ht="12.75" customHeight="1">
      <c r="A967" s="448"/>
      <c r="B967" s="448"/>
      <c r="C967" s="448"/>
      <c r="D967" s="448"/>
      <c r="E967" s="448"/>
      <c r="F967" s="448"/>
      <c r="G967" s="448"/>
      <c r="H967" s="448"/>
      <c r="I967" s="448"/>
      <c r="J967" s="448"/>
      <c r="K967" s="448"/>
      <c r="L967" s="448"/>
      <c r="M967" s="448"/>
      <c r="N967" s="448"/>
      <c r="O967" s="448"/>
      <c r="P967" s="448"/>
      <c r="Q967" s="448"/>
      <c r="R967" s="448"/>
      <c r="S967" s="448"/>
      <c r="T967" s="448"/>
      <c r="U967" s="448"/>
      <c r="V967" s="448"/>
      <c r="W967" s="448"/>
      <c r="X967" s="448"/>
      <c r="Y967" s="448"/>
      <c r="Z967" s="448"/>
      <c r="AA967" s="448"/>
      <c r="AB967" s="448"/>
      <c r="AC967" s="448"/>
      <c r="AD967" s="448"/>
    </row>
    <row r="968" ht="12.75" customHeight="1">
      <c r="A968" s="448"/>
      <c r="B968" s="448"/>
      <c r="C968" s="448"/>
      <c r="D968" s="448"/>
      <c r="E968" s="448"/>
      <c r="F968" s="448"/>
      <c r="G968" s="448"/>
      <c r="H968" s="448"/>
      <c r="I968" s="448"/>
      <c r="J968" s="448"/>
      <c r="K968" s="448"/>
      <c r="L968" s="448"/>
      <c r="M968" s="448"/>
      <c r="N968" s="448"/>
      <c r="O968" s="448"/>
      <c r="P968" s="448"/>
      <c r="Q968" s="448"/>
      <c r="R968" s="448"/>
      <c r="S968" s="448"/>
      <c r="T968" s="448"/>
      <c r="U968" s="448"/>
      <c r="V968" s="448"/>
      <c r="W968" s="448"/>
      <c r="X968" s="448"/>
      <c r="Y968" s="448"/>
      <c r="Z968" s="448"/>
      <c r="AA968" s="448"/>
      <c r="AB968" s="448"/>
      <c r="AC968" s="448"/>
      <c r="AD968" s="448"/>
    </row>
    <row r="969" ht="12.75" customHeight="1">
      <c r="A969" s="448"/>
      <c r="B969" s="448"/>
      <c r="C969" s="448"/>
      <c r="D969" s="448"/>
      <c r="E969" s="448"/>
      <c r="F969" s="448"/>
      <c r="G969" s="448"/>
      <c r="H969" s="448"/>
      <c r="I969" s="448"/>
      <c r="J969" s="448"/>
      <c r="K969" s="448"/>
      <c r="L969" s="448"/>
      <c r="M969" s="448"/>
      <c r="N969" s="448"/>
      <c r="O969" s="448"/>
      <c r="P969" s="448"/>
      <c r="Q969" s="448"/>
      <c r="R969" s="448"/>
      <c r="S969" s="448"/>
      <c r="T969" s="448"/>
      <c r="U969" s="448"/>
      <c r="V969" s="448"/>
      <c r="W969" s="448"/>
      <c r="X969" s="448"/>
      <c r="Y969" s="448"/>
      <c r="Z969" s="448"/>
      <c r="AA969" s="448"/>
      <c r="AB969" s="448"/>
      <c r="AC969" s="448"/>
      <c r="AD969" s="448"/>
    </row>
    <row r="970" ht="12.75" customHeight="1">
      <c r="A970" s="448"/>
      <c r="B970" s="448"/>
      <c r="C970" s="448"/>
      <c r="D970" s="448"/>
      <c r="E970" s="448"/>
      <c r="F970" s="448"/>
      <c r="G970" s="448"/>
      <c r="H970" s="448"/>
      <c r="I970" s="448"/>
      <c r="J970" s="448"/>
      <c r="K970" s="448"/>
      <c r="L970" s="448"/>
      <c r="M970" s="448"/>
      <c r="N970" s="448"/>
      <c r="O970" s="448"/>
      <c r="P970" s="448"/>
      <c r="Q970" s="448"/>
      <c r="R970" s="448"/>
      <c r="S970" s="448"/>
      <c r="T970" s="448"/>
      <c r="U970" s="448"/>
      <c r="V970" s="448"/>
      <c r="W970" s="448"/>
      <c r="X970" s="448"/>
      <c r="Y970" s="448"/>
      <c r="Z970" s="448"/>
      <c r="AA970" s="448"/>
      <c r="AB970" s="448"/>
      <c r="AC970" s="448"/>
      <c r="AD970" s="448"/>
    </row>
    <row r="971" ht="12.75" customHeight="1">
      <c r="A971" s="448"/>
      <c r="B971" s="448"/>
      <c r="C971" s="448"/>
      <c r="D971" s="448"/>
      <c r="E971" s="448"/>
      <c r="F971" s="448"/>
      <c r="G971" s="448"/>
      <c r="H971" s="448"/>
      <c r="I971" s="448"/>
      <c r="J971" s="448"/>
      <c r="K971" s="448"/>
      <c r="L971" s="448"/>
      <c r="M971" s="448"/>
      <c r="N971" s="448"/>
      <c r="O971" s="448"/>
      <c r="P971" s="448"/>
      <c r="Q971" s="448"/>
      <c r="R971" s="448"/>
      <c r="S971" s="448"/>
      <c r="T971" s="448"/>
      <c r="U971" s="448"/>
      <c r="V971" s="448"/>
      <c r="W971" s="448"/>
      <c r="X971" s="448"/>
      <c r="Y971" s="448"/>
      <c r="Z971" s="448"/>
      <c r="AA971" s="448"/>
      <c r="AB971" s="448"/>
      <c r="AC971" s="448"/>
      <c r="AD971" s="448"/>
    </row>
    <row r="972" ht="12.75" customHeight="1">
      <c r="A972" s="448"/>
      <c r="B972" s="448"/>
      <c r="C972" s="448"/>
      <c r="D972" s="448"/>
      <c r="E972" s="448"/>
      <c r="F972" s="448"/>
      <c r="G972" s="448"/>
      <c r="H972" s="448"/>
      <c r="I972" s="448"/>
      <c r="J972" s="448"/>
      <c r="K972" s="448"/>
      <c r="L972" s="448"/>
      <c r="M972" s="448"/>
      <c r="N972" s="448"/>
      <c r="O972" s="448"/>
      <c r="P972" s="448"/>
      <c r="Q972" s="448"/>
      <c r="R972" s="448"/>
      <c r="S972" s="448"/>
      <c r="T972" s="448"/>
      <c r="U972" s="448"/>
      <c r="V972" s="448"/>
      <c r="W972" s="448"/>
      <c r="X972" s="448"/>
      <c r="Y972" s="448"/>
      <c r="Z972" s="448"/>
      <c r="AA972" s="448"/>
      <c r="AB972" s="448"/>
      <c r="AC972" s="448"/>
      <c r="AD972" s="448"/>
    </row>
    <row r="973" ht="12.75" customHeight="1">
      <c r="A973" s="448"/>
      <c r="B973" s="448"/>
      <c r="C973" s="448"/>
      <c r="D973" s="448"/>
      <c r="E973" s="448"/>
      <c r="F973" s="448"/>
      <c r="G973" s="448"/>
      <c r="H973" s="448"/>
      <c r="I973" s="448"/>
      <c r="J973" s="448"/>
      <c r="K973" s="448"/>
      <c r="L973" s="448"/>
      <c r="M973" s="448"/>
      <c r="N973" s="448"/>
      <c r="O973" s="448"/>
      <c r="P973" s="448"/>
      <c r="Q973" s="448"/>
      <c r="R973" s="448"/>
      <c r="S973" s="448"/>
      <c r="T973" s="448"/>
      <c r="U973" s="448"/>
      <c r="V973" s="448"/>
      <c r="W973" s="448"/>
      <c r="X973" s="448"/>
      <c r="Y973" s="448"/>
      <c r="Z973" s="448"/>
      <c r="AA973" s="448"/>
      <c r="AB973" s="448"/>
      <c r="AC973" s="448"/>
      <c r="AD973" s="448"/>
    </row>
    <row r="974" ht="12.75" customHeight="1">
      <c r="A974" s="448"/>
      <c r="B974" s="448"/>
      <c r="C974" s="448"/>
      <c r="D974" s="448"/>
      <c r="E974" s="448"/>
      <c r="F974" s="448"/>
      <c r="G974" s="448"/>
      <c r="H974" s="448"/>
      <c r="I974" s="448"/>
      <c r="J974" s="448"/>
      <c r="K974" s="448"/>
      <c r="L974" s="448"/>
      <c r="M974" s="448"/>
      <c r="N974" s="448"/>
      <c r="O974" s="448"/>
      <c r="P974" s="448"/>
      <c r="Q974" s="448"/>
      <c r="R974" s="448"/>
      <c r="S974" s="448"/>
      <c r="T974" s="448"/>
      <c r="U974" s="448"/>
      <c r="V974" s="448"/>
      <c r="W974" s="448"/>
      <c r="X974" s="448"/>
      <c r="Y974" s="448"/>
      <c r="Z974" s="448"/>
      <c r="AA974" s="448"/>
      <c r="AB974" s="448"/>
      <c r="AC974" s="448"/>
      <c r="AD974" s="448"/>
    </row>
    <row r="975" ht="12.75" customHeight="1">
      <c r="A975" s="448"/>
      <c r="B975" s="448"/>
      <c r="C975" s="448"/>
      <c r="D975" s="448"/>
      <c r="E975" s="448"/>
      <c r="F975" s="448"/>
      <c r="G975" s="448"/>
      <c r="H975" s="448"/>
      <c r="I975" s="448"/>
      <c r="J975" s="448"/>
      <c r="K975" s="448"/>
      <c r="L975" s="448"/>
      <c r="M975" s="448"/>
      <c r="N975" s="448"/>
      <c r="O975" s="448"/>
      <c r="P975" s="448"/>
      <c r="Q975" s="448"/>
      <c r="R975" s="448"/>
      <c r="S975" s="448"/>
      <c r="T975" s="448"/>
      <c r="U975" s="448"/>
      <c r="V975" s="448"/>
      <c r="W975" s="448"/>
      <c r="X975" s="448"/>
      <c r="Y975" s="448"/>
      <c r="Z975" s="448"/>
      <c r="AA975" s="448"/>
      <c r="AB975" s="448"/>
      <c r="AC975" s="448"/>
      <c r="AD975" s="448"/>
    </row>
    <row r="976" ht="12.75" customHeight="1">
      <c r="A976" s="448"/>
      <c r="B976" s="448"/>
      <c r="C976" s="448"/>
      <c r="D976" s="448"/>
      <c r="E976" s="448"/>
      <c r="F976" s="448"/>
      <c r="G976" s="448"/>
      <c r="H976" s="448"/>
      <c r="I976" s="448"/>
      <c r="J976" s="448"/>
      <c r="K976" s="448"/>
      <c r="L976" s="448"/>
      <c r="M976" s="448"/>
      <c r="N976" s="448"/>
      <c r="O976" s="448"/>
      <c r="P976" s="448"/>
      <c r="Q976" s="448"/>
      <c r="R976" s="448"/>
      <c r="S976" s="448"/>
      <c r="T976" s="448"/>
      <c r="U976" s="448"/>
      <c r="V976" s="448"/>
      <c r="W976" s="448"/>
      <c r="X976" s="448"/>
      <c r="Y976" s="448"/>
      <c r="Z976" s="448"/>
      <c r="AA976" s="448"/>
      <c r="AB976" s="448"/>
      <c r="AC976" s="448"/>
      <c r="AD976" s="448"/>
    </row>
    <row r="977" ht="12.75" customHeight="1">
      <c r="A977" s="448"/>
      <c r="B977" s="448"/>
      <c r="C977" s="448"/>
      <c r="D977" s="448"/>
      <c r="E977" s="448"/>
      <c r="F977" s="448"/>
      <c r="G977" s="448"/>
      <c r="H977" s="448"/>
      <c r="I977" s="448"/>
      <c r="J977" s="448"/>
      <c r="K977" s="448"/>
      <c r="L977" s="448"/>
      <c r="M977" s="448"/>
      <c r="N977" s="448"/>
      <c r="O977" s="448"/>
      <c r="P977" s="448"/>
      <c r="Q977" s="448"/>
      <c r="R977" s="448"/>
      <c r="S977" s="448"/>
      <c r="T977" s="448"/>
      <c r="U977" s="448"/>
      <c r="V977" s="448"/>
      <c r="W977" s="448"/>
      <c r="X977" s="448"/>
      <c r="Y977" s="448"/>
      <c r="Z977" s="448"/>
      <c r="AA977" s="448"/>
      <c r="AB977" s="448"/>
      <c r="AC977" s="448"/>
      <c r="AD977" s="448"/>
    </row>
    <row r="978" ht="12.75" customHeight="1">
      <c r="A978" s="448"/>
      <c r="B978" s="448"/>
      <c r="C978" s="448"/>
      <c r="D978" s="448"/>
      <c r="E978" s="448"/>
      <c r="F978" s="448"/>
      <c r="G978" s="448"/>
      <c r="H978" s="448"/>
      <c r="I978" s="448"/>
      <c r="J978" s="448"/>
      <c r="K978" s="448"/>
      <c r="L978" s="448"/>
      <c r="M978" s="448"/>
      <c r="N978" s="448"/>
      <c r="O978" s="448"/>
      <c r="P978" s="448"/>
      <c r="Q978" s="448"/>
      <c r="R978" s="448"/>
      <c r="S978" s="448"/>
      <c r="T978" s="448"/>
      <c r="U978" s="448"/>
      <c r="V978" s="448"/>
      <c r="W978" s="448"/>
      <c r="X978" s="448"/>
      <c r="Y978" s="448"/>
      <c r="Z978" s="448"/>
      <c r="AA978" s="448"/>
      <c r="AB978" s="448"/>
      <c r="AC978" s="448"/>
      <c r="AD978" s="448"/>
    </row>
    <row r="979" ht="12.75" customHeight="1">
      <c r="A979" s="448"/>
      <c r="B979" s="448"/>
      <c r="C979" s="448"/>
      <c r="D979" s="448"/>
      <c r="E979" s="448"/>
      <c r="F979" s="448"/>
      <c r="G979" s="448"/>
      <c r="H979" s="448"/>
      <c r="I979" s="448"/>
      <c r="J979" s="448"/>
      <c r="K979" s="448"/>
      <c r="L979" s="448"/>
      <c r="M979" s="448"/>
      <c r="N979" s="448"/>
      <c r="O979" s="448"/>
      <c r="P979" s="448"/>
      <c r="Q979" s="448"/>
      <c r="R979" s="448"/>
      <c r="S979" s="448"/>
      <c r="T979" s="448"/>
      <c r="U979" s="448"/>
      <c r="V979" s="448"/>
      <c r="W979" s="448"/>
      <c r="X979" s="448"/>
      <c r="Y979" s="448"/>
      <c r="Z979" s="448"/>
      <c r="AA979" s="448"/>
      <c r="AB979" s="448"/>
      <c r="AC979" s="448"/>
      <c r="AD979" s="448"/>
    </row>
    <row r="980" ht="12.75" customHeight="1">
      <c r="A980" s="448"/>
      <c r="B980" s="448"/>
      <c r="C980" s="448"/>
      <c r="D980" s="448"/>
      <c r="E980" s="448"/>
      <c r="F980" s="448"/>
      <c r="G980" s="448"/>
      <c r="H980" s="448"/>
      <c r="I980" s="448"/>
      <c r="J980" s="448"/>
      <c r="K980" s="448"/>
      <c r="L980" s="448"/>
      <c r="M980" s="448"/>
      <c r="N980" s="448"/>
      <c r="O980" s="448"/>
      <c r="P980" s="448"/>
      <c r="Q980" s="448"/>
      <c r="R980" s="448"/>
      <c r="S980" s="448"/>
      <c r="T980" s="448"/>
      <c r="U980" s="448"/>
      <c r="V980" s="448"/>
      <c r="W980" s="448"/>
      <c r="X980" s="448"/>
      <c r="Y980" s="448"/>
      <c r="Z980" s="448"/>
      <c r="AA980" s="448"/>
      <c r="AB980" s="448"/>
      <c r="AC980" s="448"/>
      <c r="AD980" s="448"/>
    </row>
    <row r="981" ht="12.75" customHeight="1">
      <c r="A981" s="448"/>
      <c r="B981" s="448"/>
      <c r="C981" s="448"/>
      <c r="D981" s="448"/>
      <c r="E981" s="448"/>
      <c r="F981" s="448"/>
      <c r="G981" s="448"/>
      <c r="H981" s="448"/>
      <c r="I981" s="448"/>
      <c r="J981" s="448"/>
      <c r="K981" s="448"/>
      <c r="L981" s="448"/>
      <c r="M981" s="448"/>
      <c r="N981" s="448"/>
      <c r="O981" s="448"/>
      <c r="P981" s="448"/>
      <c r="Q981" s="448"/>
      <c r="R981" s="448"/>
      <c r="S981" s="448"/>
      <c r="T981" s="448"/>
      <c r="U981" s="448"/>
      <c r="V981" s="448"/>
      <c r="W981" s="448"/>
      <c r="X981" s="448"/>
      <c r="Y981" s="448"/>
      <c r="Z981" s="448"/>
      <c r="AA981" s="448"/>
      <c r="AB981" s="448"/>
      <c r="AC981" s="448"/>
      <c r="AD981" s="448"/>
    </row>
    <row r="982" ht="12.75" customHeight="1">
      <c r="A982" s="448"/>
      <c r="B982" s="448"/>
      <c r="C982" s="448"/>
      <c r="D982" s="448"/>
      <c r="E982" s="448"/>
      <c r="F982" s="448"/>
      <c r="G982" s="448"/>
      <c r="H982" s="448"/>
      <c r="I982" s="448"/>
      <c r="J982" s="448"/>
      <c r="K982" s="448"/>
      <c r="L982" s="448"/>
      <c r="M982" s="448"/>
      <c r="N982" s="448"/>
      <c r="O982" s="448"/>
      <c r="P982" s="448"/>
      <c r="Q982" s="448"/>
      <c r="R982" s="448"/>
      <c r="S982" s="448"/>
      <c r="T982" s="448"/>
      <c r="U982" s="448"/>
      <c r="V982" s="448"/>
      <c r="W982" s="448"/>
      <c r="X982" s="448"/>
      <c r="Y982" s="448"/>
      <c r="Z982" s="448"/>
      <c r="AA982" s="448"/>
      <c r="AB982" s="448"/>
      <c r="AC982" s="448"/>
      <c r="AD982" s="448"/>
    </row>
    <row r="983" ht="12.75" customHeight="1">
      <c r="A983" s="448"/>
      <c r="B983" s="448"/>
      <c r="C983" s="448"/>
      <c r="D983" s="448"/>
      <c r="E983" s="448"/>
      <c r="F983" s="448"/>
      <c r="G983" s="448"/>
      <c r="H983" s="448"/>
      <c r="I983" s="448"/>
      <c r="J983" s="448"/>
      <c r="K983" s="448"/>
      <c r="L983" s="448"/>
      <c r="M983" s="448"/>
      <c r="N983" s="448"/>
      <c r="O983" s="448"/>
      <c r="P983" s="448"/>
      <c r="Q983" s="448"/>
      <c r="R983" s="448"/>
      <c r="S983" s="448"/>
      <c r="T983" s="448"/>
      <c r="U983" s="448"/>
      <c r="V983" s="448"/>
      <c r="W983" s="448"/>
      <c r="X983" s="448"/>
      <c r="Y983" s="448"/>
      <c r="Z983" s="448"/>
      <c r="AA983" s="448"/>
      <c r="AB983" s="448"/>
      <c r="AC983" s="448"/>
      <c r="AD983" s="448"/>
    </row>
    <row r="984" ht="12.75" customHeight="1">
      <c r="A984" s="448"/>
      <c r="B984" s="448"/>
      <c r="C984" s="448"/>
      <c r="D984" s="448"/>
      <c r="E984" s="448"/>
      <c r="F984" s="448"/>
      <c r="G984" s="448"/>
      <c r="H984" s="448"/>
      <c r="I984" s="448"/>
      <c r="J984" s="448"/>
      <c r="K984" s="448"/>
      <c r="L984" s="448"/>
      <c r="M984" s="448"/>
      <c r="N984" s="448"/>
      <c r="O984" s="448"/>
      <c r="P984" s="448"/>
      <c r="Q984" s="448"/>
      <c r="R984" s="448"/>
      <c r="S984" s="448"/>
      <c r="T984" s="448"/>
      <c r="U984" s="448"/>
      <c r="V984" s="448"/>
      <c r="W984" s="448"/>
      <c r="X984" s="448"/>
      <c r="Y984" s="448"/>
      <c r="Z984" s="448"/>
      <c r="AA984" s="448"/>
      <c r="AB984" s="448"/>
      <c r="AC984" s="448"/>
      <c r="AD984" s="448"/>
    </row>
    <row r="985" ht="12.75" customHeight="1">
      <c r="A985" s="448"/>
      <c r="B985" s="448"/>
      <c r="C985" s="448"/>
      <c r="D985" s="448"/>
      <c r="E985" s="448"/>
      <c r="F985" s="448"/>
      <c r="G985" s="448"/>
      <c r="H985" s="448"/>
      <c r="I985" s="448"/>
      <c r="J985" s="448"/>
      <c r="K985" s="448"/>
      <c r="L985" s="448"/>
      <c r="M985" s="448"/>
      <c r="N985" s="448"/>
      <c r="O985" s="448"/>
      <c r="P985" s="448"/>
      <c r="Q985" s="448"/>
      <c r="R985" s="448"/>
      <c r="S985" s="448"/>
      <c r="T985" s="448"/>
      <c r="U985" s="448"/>
      <c r="V985" s="448"/>
      <c r="W985" s="448"/>
      <c r="X985" s="448"/>
      <c r="Y985" s="448"/>
      <c r="Z985" s="448"/>
      <c r="AA985" s="448"/>
      <c r="AB985" s="448"/>
      <c r="AC985" s="448"/>
      <c r="AD985" s="448"/>
    </row>
    <row r="986" ht="12.75" customHeight="1">
      <c r="A986" s="448"/>
      <c r="B986" s="448"/>
      <c r="C986" s="448"/>
      <c r="D986" s="448"/>
      <c r="E986" s="448"/>
      <c r="F986" s="448"/>
      <c r="G986" s="448"/>
      <c r="H986" s="448"/>
      <c r="I986" s="448"/>
      <c r="J986" s="448"/>
      <c r="K986" s="448"/>
      <c r="L986" s="448"/>
      <c r="M986" s="448"/>
      <c r="N986" s="448"/>
      <c r="O986" s="448"/>
      <c r="P986" s="448"/>
      <c r="Q986" s="448"/>
      <c r="R986" s="448"/>
      <c r="S986" s="448"/>
      <c r="T986" s="448"/>
      <c r="U986" s="448"/>
      <c r="V986" s="448"/>
      <c r="W986" s="448"/>
      <c r="X986" s="448"/>
      <c r="Y986" s="448"/>
      <c r="Z986" s="448"/>
      <c r="AA986" s="448"/>
      <c r="AB986" s="448"/>
      <c r="AC986" s="448"/>
      <c r="AD986" s="448"/>
    </row>
    <row r="987" ht="12.75" customHeight="1">
      <c r="A987" s="448"/>
      <c r="B987" s="448"/>
      <c r="C987" s="448"/>
      <c r="D987" s="448"/>
      <c r="E987" s="448"/>
      <c r="F987" s="448"/>
      <c r="G987" s="448"/>
      <c r="H987" s="448"/>
      <c r="I987" s="448"/>
      <c r="J987" s="448"/>
      <c r="K987" s="448"/>
      <c r="L987" s="448"/>
      <c r="M987" s="448"/>
      <c r="N987" s="448"/>
      <c r="O987" s="448"/>
      <c r="P987" s="448"/>
      <c r="Q987" s="448"/>
      <c r="R987" s="448"/>
      <c r="S987" s="448"/>
      <c r="T987" s="448"/>
      <c r="U987" s="448"/>
      <c r="V987" s="448"/>
      <c r="W987" s="448"/>
      <c r="X987" s="448"/>
      <c r="Y987" s="448"/>
      <c r="Z987" s="448"/>
      <c r="AA987" s="448"/>
      <c r="AB987" s="448"/>
      <c r="AC987" s="448"/>
      <c r="AD987" s="448"/>
    </row>
    <row r="988" ht="12.75" customHeight="1">
      <c r="A988" s="448"/>
      <c r="B988" s="448"/>
      <c r="C988" s="448"/>
      <c r="D988" s="448"/>
      <c r="E988" s="448"/>
      <c r="F988" s="448"/>
      <c r="G988" s="448"/>
      <c r="H988" s="448"/>
      <c r="I988" s="448"/>
      <c r="J988" s="448"/>
      <c r="K988" s="448"/>
      <c r="L988" s="448"/>
      <c r="M988" s="448"/>
      <c r="N988" s="448"/>
      <c r="O988" s="448"/>
      <c r="P988" s="448"/>
      <c r="Q988" s="448"/>
      <c r="R988" s="448"/>
      <c r="S988" s="448"/>
      <c r="T988" s="448"/>
      <c r="U988" s="448"/>
      <c r="V988" s="448"/>
      <c r="W988" s="448"/>
      <c r="X988" s="448"/>
      <c r="Y988" s="448"/>
      <c r="Z988" s="448"/>
      <c r="AA988" s="448"/>
      <c r="AB988" s="448"/>
      <c r="AC988" s="448"/>
      <c r="AD988" s="448"/>
    </row>
    <row r="989" ht="12.75" customHeight="1">
      <c r="A989" s="448"/>
      <c r="B989" s="448"/>
      <c r="C989" s="448"/>
      <c r="D989" s="448"/>
      <c r="E989" s="448"/>
      <c r="F989" s="448"/>
      <c r="G989" s="448"/>
      <c r="H989" s="448"/>
      <c r="I989" s="448"/>
      <c r="J989" s="448"/>
      <c r="K989" s="448"/>
      <c r="L989" s="448"/>
      <c r="M989" s="448"/>
      <c r="N989" s="448"/>
      <c r="O989" s="448"/>
      <c r="P989" s="448"/>
      <c r="Q989" s="448"/>
      <c r="R989" s="448"/>
      <c r="S989" s="448"/>
      <c r="T989" s="448"/>
      <c r="U989" s="448"/>
      <c r="V989" s="448"/>
      <c r="W989" s="448"/>
      <c r="X989" s="448"/>
      <c r="Y989" s="448"/>
      <c r="Z989" s="448"/>
      <c r="AA989" s="448"/>
      <c r="AB989" s="448"/>
      <c r="AC989" s="448"/>
      <c r="AD989" s="448"/>
    </row>
    <row r="990" ht="12.75" customHeight="1">
      <c r="A990" s="448"/>
      <c r="B990" s="448"/>
      <c r="C990" s="448"/>
      <c r="D990" s="448"/>
      <c r="E990" s="448"/>
      <c r="F990" s="448"/>
      <c r="G990" s="448"/>
      <c r="H990" s="448"/>
      <c r="I990" s="448"/>
      <c r="J990" s="448"/>
      <c r="K990" s="448"/>
      <c r="L990" s="448"/>
      <c r="M990" s="448"/>
      <c r="N990" s="448"/>
      <c r="O990" s="448"/>
      <c r="P990" s="448"/>
      <c r="Q990" s="448"/>
      <c r="R990" s="448"/>
      <c r="S990" s="448"/>
      <c r="T990" s="448"/>
      <c r="U990" s="448"/>
      <c r="V990" s="448"/>
      <c r="W990" s="448"/>
      <c r="X990" s="448"/>
      <c r="Y990" s="448"/>
      <c r="Z990" s="448"/>
      <c r="AA990" s="448"/>
      <c r="AB990" s="448"/>
      <c r="AC990" s="448"/>
      <c r="AD990" s="448"/>
    </row>
    <row r="991" ht="12.75" customHeight="1">
      <c r="A991" s="448"/>
      <c r="B991" s="448"/>
      <c r="C991" s="448"/>
      <c r="D991" s="448"/>
      <c r="E991" s="448"/>
      <c r="F991" s="448"/>
      <c r="G991" s="448"/>
      <c r="H991" s="448"/>
      <c r="I991" s="448"/>
      <c r="J991" s="448"/>
      <c r="K991" s="448"/>
      <c r="L991" s="448"/>
      <c r="M991" s="448"/>
      <c r="N991" s="448"/>
      <c r="O991" s="448"/>
      <c r="P991" s="448"/>
      <c r="Q991" s="448"/>
      <c r="R991" s="448"/>
      <c r="S991" s="448"/>
      <c r="T991" s="448"/>
      <c r="U991" s="448"/>
      <c r="V991" s="448"/>
      <c r="W991" s="448"/>
      <c r="X991" s="448"/>
      <c r="Y991" s="448"/>
      <c r="Z991" s="448"/>
      <c r="AA991" s="448"/>
      <c r="AB991" s="448"/>
      <c r="AC991" s="448"/>
      <c r="AD991" s="448"/>
    </row>
    <row r="992" ht="12.75" customHeight="1">
      <c r="A992" s="448"/>
      <c r="B992" s="448"/>
      <c r="C992" s="448"/>
      <c r="D992" s="448"/>
      <c r="E992" s="448"/>
      <c r="F992" s="448"/>
      <c r="G992" s="448"/>
      <c r="H992" s="448"/>
      <c r="I992" s="448"/>
      <c r="J992" s="448"/>
      <c r="K992" s="448"/>
      <c r="L992" s="448"/>
      <c r="M992" s="448"/>
      <c r="N992" s="448"/>
      <c r="O992" s="448"/>
      <c r="P992" s="448"/>
      <c r="Q992" s="448"/>
      <c r="R992" s="448"/>
      <c r="S992" s="448"/>
      <c r="T992" s="448"/>
      <c r="U992" s="448"/>
      <c r="V992" s="448"/>
      <c r="W992" s="448"/>
      <c r="X992" s="448"/>
      <c r="Y992" s="448"/>
      <c r="Z992" s="448"/>
      <c r="AA992" s="448"/>
      <c r="AB992" s="448"/>
      <c r="AC992" s="448"/>
      <c r="AD992" s="448"/>
    </row>
    <row r="993" ht="12.75" customHeight="1">
      <c r="A993" s="448"/>
      <c r="B993" s="448"/>
      <c r="C993" s="448"/>
      <c r="D993" s="448"/>
      <c r="E993" s="448"/>
      <c r="F993" s="448"/>
      <c r="G993" s="448"/>
      <c r="H993" s="448"/>
      <c r="I993" s="448"/>
      <c r="J993" s="448"/>
      <c r="K993" s="448"/>
      <c r="L993" s="448"/>
      <c r="M993" s="448"/>
      <c r="N993" s="448"/>
      <c r="O993" s="448"/>
      <c r="P993" s="448"/>
      <c r="Q993" s="448"/>
      <c r="R993" s="448"/>
      <c r="S993" s="448"/>
      <c r="T993" s="448"/>
      <c r="U993" s="448"/>
      <c r="V993" s="448"/>
      <c r="W993" s="448"/>
      <c r="X993" s="448"/>
      <c r="Y993" s="448"/>
      <c r="Z993" s="448"/>
      <c r="AA993" s="448"/>
      <c r="AB993" s="448"/>
      <c r="AC993" s="448"/>
      <c r="AD993" s="448"/>
    </row>
    <row r="994" ht="12.75" customHeight="1">
      <c r="A994" s="448"/>
      <c r="B994" s="448"/>
      <c r="C994" s="448"/>
      <c r="D994" s="448"/>
      <c r="E994" s="448"/>
      <c r="F994" s="448"/>
      <c r="G994" s="448"/>
      <c r="H994" s="448"/>
      <c r="I994" s="448"/>
      <c r="J994" s="448"/>
      <c r="K994" s="448"/>
      <c r="L994" s="448"/>
      <c r="M994" s="448"/>
      <c r="N994" s="448"/>
      <c r="O994" s="448"/>
      <c r="P994" s="448"/>
      <c r="Q994" s="448"/>
      <c r="R994" s="448"/>
      <c r="S994" s="448"/>
      <c r="T994" s="448"/>
      <c r="U994" s="448"/>
      <c r="V994" s="448"/>
      <c r="W994" s="448"/>
      <c r="X994" s="448"/>
      <c r="Y994" s="448"/>
      <c r="Z994" s="448"/>
      <c r="AA994" s="448"/>
      <c r="AB994" s="448"/>
      <c r="AC994" s="448"/>
      <c r="AD994" s="448"/>
    </row>
    <row r="995" ht="12.75" customHeight="1">
      <c r="A995" s="448"/>
      <c r="B995" s="448"/>
      <c r="C995" s="448"/>
      <c r="D995" s="448"/>
      <c r="E995" s="448"/>
      <c r="F995" s="448"/>
      <c r="G995" s="448"/>
      <c r="H995" s="448"/>
      <c r="I995" s="448"/>
      <c r="J995" s="448"/>
      <c r="K995" s="448"/>
      <c r="L995" s="448"/>
      <c r="M995" s="448"/>
      <c r="N995" s="448"/>
      <c r="O995" s="448"/>
      <c r="P995" s="448"/>
      <c r="Q995" s="448"/>
      <c r="R995" s="448"/>
      <c r="S995" s="448"/>
      <c r="T995" s="448"/>
      <c r="U995" s="448"/>
      <c r="V995" s="448"/>
      <c r="W995" s="448"/>
      <c r="X995" s="448"/>
      <c r="Y995" s="448"/>
      <c r="Z995" s="448"/>
      <c r="AA995" s="448"/>
      <c r="AB995" s="448"/>
      <c r="AC995" s="448"/>
      <c r="AD995" s="448"/>
    </row>
    <row r="996" ht="12.75" customHeight="1">
      <c r="A996" s="448"/>
      <c r="B996" s="448"/>
      <c r="C996" s="448"/>
      <c r="D996" s="448"/>
      <c r="E996" s="448"/>
      <c r="F996" s="448"/>
      <c r="G996" s="448"/>
      <c r="H996" s="448"/>
      <c r="I996" s="448"/>
      <c r="J996" s="448"/>
      <c r="K996" s="448"/>
      <c r="L996" s="448"/>
      <c r="M996" s="448"/>
      <c r="N996" s="448"/>
      <c r="O996" s="448"/>
      <c r="P996" s="448"/>
      <c r="Q996" s="448"/>
      <c r="R996" s="448"/>
      <c r="S996" s="448"/>
      <c r="T996" s="448"/>
      <c r="U996" s="448"/>
      <c r="V996" s="448"/>
      <c r="W996" s="448"/>
      <c r="X996" s="448"/>
      <c r="Y996" s="448"/>
      <c r="Z996" s="448"/>
      <c r="AA996" s="448"/>
      <c r="AB996" s="448"/>
      <c r="AC996" s="448"/>
      <c r="AD996" s="448"/>
    </row>
    <row r="997" ht="12.75" customHeight="1">
      <c r="A997" s="448"/>
      <c r="B997" s="448"/>
      <c r="C997" s="448"/>
      <c r="D997" s="448"/>
      <c r="E997" s="448"/>
      <c r="F997" s="448"/>
      <c r="G997" s="448"/>
      <c r="H997" s="448"/>
      <c r="I997" s="448"/>
      <c r="J997" s="448"/>
      <c r="K997" s="448"/>
      <c r="L997" s="448"/>
      <c r="M997" s="448"/>
      <c r="N997" s="448"/>
      <c r="O997" s="448"/>
      <c r="P997" s="448"/>
      <c r="Q997" s="448"/>
      <c r="R997" s="448"/>
      <c r="S997" s="448"/>
      <c r="T997" s="448"/>
      <c r="U997" s="448"/>
      <c r="V997" s="448"/>
      <c r="W997" s="448"/>
      <c r="X997" s="448"/>
      <c r="Y997" s="448"/>
      <c r="Z997" s="448"/>
      <c r="AA997" s="448"/>
      <c r="AB997" s="448"/>
      <c r="AC997" s="448"/>
      <c r="AD997" s="448"/>
    </row>
    <row r="998" ht="12.75" customHeight="1">
      <c r="A998" s="448"/>
      <c r="B998" s="448"/>
      <c r="C998" s="448"/>
      <c r="D998" s="448"/>
      <c r="E998" s="448"/>
      <c r="F998" s="448"/>
      <c r="G998" s="448"/>
      <c r="H998" s="448"/>
      <c r="I998" s="448"/>
      <c r="J998" s="448"/>
      <c r="K998" s="448"/>
      <c r="L998" s="448"/>
      <c r="M998" s="448"/>
      <c r="N998" s="448"/>
      <c r="O998" s="448"/>
      <c r="P998" s="448"/>
      <c r="Q998" s="448"/>
      <c r="R998" s="448"/>
      <c r="S998" s="448"/>
      <c r="T998" s="448"/>
      <c r="U998" s="448"/>
      <c r="V998" s="448"/>
      <c r="W998" s="448"/>
      <c r="X998" s="448"/>
      <c r="Y998" s="448"/>
      <c r="Z998" s="448"/>
      <c r="AA998" s="448"/>
      <c r="AB998" s="448"/>
      <c r="AC998" s="448"/>
      <c r="AD998" s="448"/>
    </row>
    <row r="999" ht="12.75" customHeight="1">
      <c r="A999" s="448"/>
      <c r="B999" s="448"/>
      <c r="C999" s="448"/>
      <c r="D999" s="448"/>
      <c r="E999" s="448"/>
      <c r="F999" s="448"/>
      <c r="G999" s="448"/>
      <c r="H999" s="448"/>
      <c r="I999" s="448"/>
      <c r="J999" s="448"/>
      <c r="K999" s="448"/>
      <c r="L999" s="448"/>
      <c r="M999" s="448"/>
      <c r="N999" s="448"/>
      <c r="O999" s="448"/>
      <c r="P999" s="448"/>
      <c r="Q999" s="448"/>
      <c r="R999" s="448"/>
      <c r="S999" s="448"/>
      <c r="T999" s="448"/>
      <c r="U999" s="448"/>
      <c r="V999" s="448"/>
      <c r="W999" s="448"/>
      <c r="X999" s="448"/>
      <c r="Y999" s="448"/>
      <c r="Z999" s="448"/>
      <c r="AA999" s="448"/>
      <c r="AB999" s="448"/>
      <c r="AC999" s="448"/>
      <c r="AD999" s="448"/>
    </row>
    <row r="1000" ht="12.75" customHeight="1">
      <c r="A1000" s="448"/>
      <c r="B1000" s="448"/>
      <c r="C1000" s="448"/>
      <c r="D1000" s="448"/>
      <c r="E1000" s="448"/>
      <c r="F1000" s="448"/>
      <c r="G1000" s="448"/>
      <c r="H1000" s="448"/>
      <c r="I1000" s="448"/>
      <c r="J1000" s="448"/>
      <c r="K1000" s="448"/>
      <c r="L1000" s="448"/>
      <c r="M1000" s="448"/>
      <c r="N1000" s="448"/>
      <c r="O1000" s="448"/>
      <c r="P1000" s="448"/>
      <c r="Q1000" s="448"/>
      <c r="R1000" s="448"/>
      <c r="S1000" s="448"/>
      <c r="T1000" s="448"/>
      <c r="U1000" s="448"/>
      <c r="V1000" s="448"/>
      <c r="W1000" s="448"/>
      <c r="X1000" s="448"/>
      <c r="Y1000" s="448"/>
      <c r="Z1000" s="448"/>
      <c r="AA1000" s="448"/>
      <c r="AB1000" s="448"/>
      <c r="AC1000" s="448"/>
      <c r="AD1000" s="448"/>
    </row>
  </sheetData>
  <mergeCells count="8">
    <mergeCell ref="A1:D2"/>
    <mergeCell ref="F1:J2"/>
    <mergeCell ref="B77:C77"/>
    <mergeCell ref="G77:H77"/>
    <mergeCell ref="A80:B82"/>
    <mergeCell ref="C80:D82"/>
    <mergeCell ref="F80:G82"/>
    <mergeCell ref="H80:J82"/>
  </mergeCells>
  <printOptions horizontalCentered="1" verticalCentered="1"/>
  <pageMargins bottom="0.138194444444444" footer="0.0" header="0.0" left="0.447916666666667" right="0.448611111111111" top="0.177777777777778"/>
  <pageSetup paperSize="9" scale="71" orientation="portrait" pageOrder="overThenDown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9.43"/>
    <col customWidth="1" min="3" max="3" width="46.57"/>
    <col customWidth="1" min="4" max="4" width="42.43"/>
    <col customWidth="1" min="5" max="5" width="27.14"/>
    <col customWidth="1" min="6" max="6" width="11.86"/>
    <col customWidth="1" min="7" max="7" width="10.0"/>
    <col customWidth="1" min="8" max="8" width="43.57"/>
    <col customWidth="1" min="9" max="9" width="22.57"/>
    <col customWidth="1" min="10" max="10" width="21.14"/>
    <col customWidth="1" min="11" max="11" width="23.86"/>
    <col customWidth="1" min="12" max="31" width="12.0"/>
  </cols>
  <sheetData>
    <row r="1" ht="13.5" customHeight="1">
      <c r="A1" s="223"/>
      <c r="B1" s="554"/>
      <c r="C1" s="555"/>
      <c r="D1" s="554"/>
      <c r="E1" s="554"/>
      <c r="F1" s="409"/>
      <c r="G1" s="554"/>
      <c r="H1" s="555"/>
      <c r="I1" s="554"/>
      <c r="J1" s="554"/>
      <c r="K1" s="409"/>
      <c r="L1" s="409"/>
      <c r="M1" s="409"/>
      <c r="N1" s="409"/>
      <c r="O1" s="409"/>
      <c r="P1" s="409"/>
      <c r="Q1" s="409"/>
      <c r="R1" s="409"/>
      <c r="S1" s="409"/>
      <c r="T1" s="409"/>
      <c r="U1" s="409"/>
      <c r="V1" s="409"/>
      <c r="W1" s="409"/>
      <c r="X1" s="409"/>
      <c r="Y1" s="409"/>
      <c r="Z1" s="409"/>
      <c r="AA1" s="409"/>
      <c r="AB1" s="409"/>
      <c r="AC1" s="409"/>
      <c r="AD1" s="409"/>
      <c r="AE1" s="409"/>
    </row>
    <row r="2" ht="13.5" customHeight="1">
      <c r="A2" s="223"/>
      <c r="B2" s="554"/>
      <c r="C2" s="555"/>
      <c r="D2" s="554"/>
      <c r="E2" s="554"/>
      <c r="F2" s="409"/>
      <c r="G2" s="554"/>
      <c r="H2" s="555"/>
      <c r="I2" s="554"/>
      <c r="J2" s="554"/>
      <c r="K2" s="409"/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409"/>
      <c r="Y2" s="409"/>
      <c r="Z2" s="409"/>
      <c r="AA2" s="409"/>
      <c r="AB2" s="409"/>
      <c r="AC2" s="409"/>
      <c r="AD2" s="409"/>
      <c r="AE2" s="409"/>
    </row>
    <row r="3" ht="13.5" customHeight="1">
      <c r="A3" s="223"/>
      <c r="B3" s="408" t="s">
        <v>712</v>
      </c>
      <c r="C3" s="265"/>
      <c r="D3" s="265"/>
      <c r="E3" s="266"/>
      <c r="F3" s="409"/>
      <c r="G3" s="408" t="str">
        <f>B3</f>
        <v>PAGAMENTO TAXA CONDOMÍNIOS ISOLADOS PARA O BP  SETEMBRO 202</v>
      </c>
      <c r="H3" s="265"/>
      <c r="I3" s="265"/>
      <c r="J3" s="265"/>
      <c r="K3" s="266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409"/>
      <c r="Z3" s="409"/>
      <c r="AA3" s="409"/>
      <c r="AB3" s="409"/>
      <c r="AC3" s="409"/>
      <c r="AD3" s="409"/>
      <c r="AE3" s="409"/>
    </row>
    <row r="4" ht="9.75" customHeight="1">
      <c r="A4" s="223"/>
      <c r="B4" s="267"/>
      <c r="C4" s="268"/>
      <c r="D4" s="268"/>
      <c r="E4" s="269"/>
      <c r="F4" s="409"/>
      <c r="G4" s="267"/>
      <c r="H4" s="268"/>
      <c r="I4" s="268"/>
      <c r="J4" s="268"/>
      <c r="K4" s="26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</row>
    <row r="5" ht="13.5" customHeight="1">
      <c r="A5" s="223"/>
      <c r="B5" s="410"/>
      <c r="C5" s="411" t="s">
        <v>337</v>
      </c>
      <c r="D5" s="411" t="s">
        <v>561</v>
      </c>
      <c r="E5" s="411" t="s">
        <v>562</v>
      </c>
      <c r="F5" s="409"/>
      <c r="G5" s="411"/>
      <c r="H5" s="411" t="s">
        <v>337</v>
      </c>
      <c r="I5" s="411" t="s">
        <v>561</v>
      </c>
      <c r="J5" s="411" t="s">
        <v>562</v>
      </c>
      <c r="K5" s="411" t="s">
        <v>372</v>
      </c>
      <c r="L5" s="409"/>
      <c r="M5" s="409"/>
      <c r="N5" s="409"/>
      <c r="O5" s="409"/>
      <c r="P5" s="409"/>
      <c r="Q5" s="409"/>
      <c r="R5" s="409"/>
      <c r="S5" s="409"/>
      <c r="T5" s="409"/>
      <c r="U5" s="409"/>
      <c r="V5" s="409"/>
      <c r="W5" s="409"/>
      <c r="X5" s="409"/>
      <c r="Y5" s="409"/>
      <c r="Z5" s="409"/>
      <c r="AA5" s="409"/>
      <c r="AB5" s="409"/>
      <c r="AC5" s="409"/>
      <c r="AD5" s="409"/>
      <c r="AE5" s="409"/>
    </row>
    <row r="6" ht="13.5" customHeight="1">
      <c r="A6" s="223"/>
      <c r="B6" s="414"/>
      <c r="C6" s="417"/>
      <c r="D6" s="415"/>
      <c r="E6" s="416"/>
      <c r="F6" s="409"/>
      <c r="G6" s="414">
        <v>1.0</v>
      </c>
      <c r="H6" s="417"/>
      <c r="I6" s="415"/>
      <c r="J6" s="416"/>
      <c r="K6" s="417"/>
      <c r="L6" s="409"/>
      <c r="M6" s="409"/>
      <c r="N6" s="409"/>
      <c r="O6" s="409"/>
      <c r="P6" s="409"/>
      <c r="Q6" s="409"/>
      <c r="R6" s="409"/>
      <c r="S6" s="409"/>
      <c r="T6" s="409"/>
      <c r="U6" s="409"/>
      <c r="V6" s="409"/>
      <c r="W6" s="409"/>
      <c r="X6" s="409"/>
      <c r="Y6" s="409"/>
      <c r="Z6" s="409"/>
      <c r="AA6" s="409"/>
      <c r="AB6" s="409"/>
      <c r="AC6" s="409"/>
      <c r="AD6" s="409"/>
      <c r="AE6" s="409"/>
    </row>
    <row r="7" ht="13.5" customHeight="1">
      <c r="A7" s="223"/>
      <c r="B7" s="414"/>
      <c r="C7" s="429"/>
      <c r="D7" s="415"/>
      <c r="E7" s="416"/>
      <c r="F7" s="409"/>
      <c r="G7" s="414">
        <v>2.0</v>
      </c>
      <c r="H7" s="429"/>
      <c r="I7" s="415"/>
      <c r="J7" s="416"/>
      <c r="K7" s="417"/>
      <c r="L7" s="409"/>
      <c r="M7" s="409"/>
      <c r="N7" s="409"/>
      <c r="O7" s="409"/>
      <c r="P7" s="409"/>
      <c r="Q7" s="409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409"/>
      <c r="AC7" s="409"/>
      <c r="AD7" s="409"/>
      <c r="AE7" s="409"/>
    </row>
    <row r="8" ht="13.5" customHeight="1">
      <c r="A8" s="223"/>
      <c r="B8" s="414"/>
      <c r="C8" s="417"/>
      <c r="D8" s="415"/>
      <c r="E8" s="416"/>
      <c r="F8" s="409"/>
      <c r="G8" s="414">
        <v>3.0</v>
      </c>
      <c r="H8" s="417"/>
      <c r="I8" s="415"/>
      <c r="J8" s="416"/>
      <c r="K8" s="417"/>
      <c r="L8" s="409"/>
      <c r="M8" s="409"/>
      <c r="N8" s="409"/>
      <c r="O8" s="409"/>
      <c r="P8" s="409"/>
      <c r="Q8" s="409"/>
      <c r="R8" s="409"/>
      <c r="S8" s="409"/>
      <c r="T8" s="409"/>
      <c r="U8" s="409"/>
      <c r="V8" s="409"/>
      <c r="W8" s="409"/>
      <c r="X8" s="409"/>
      <c r="Y8" s="409"/>
      <c r="Z8" s="409"/>
      <c r="AA8" s="409"/>
      <c r="AB8" s="409"/>
      <c r="AC8" s="409"/>
      <c r="AD8" s="409"/>
      <c r="AE8" s="409"/>
    </row>
    <row r="9" ht="13.5" customHeight="1">
      <c r="A9" s="223"/>
      <c r="B9" s="414"/>
      <c r="C9" s="417"/>
      <c r="D9" s="415"/>
      <c r="E9" s="416"/>
      <c r="F9" s="409"/>
      <c r="G9" s="414">
        <v>4.0</v>
      </c>
      <c r="H9" s="417"/>
      <c r="I9" s="415"/>
      <c r="J9" s="416"/>
      <c r="K9" s="417"/>
      <c r="L9" s="409"/>
      <c r="M9" s="409"/>
      <c r="N9" s="409"/>
      <c r="O9" s="409"/>
      <c r="P9" s="409"/>
      <c r="Q9" s="409"/>
      <c r="R9" s="409"/>
      <c r="S9" s="409"/>
      <c r="T9" s="409"/>
      <c r="U9" s="409"/>
      <c r="V9" s="409"/>
      <c r="W9" s="409"/>
      <c r="X9" s="409"/>
      <c r="Y9" s="409"/>
      <c r="Z9" s="409"/>
      <c r="AA9" s="409"/>
      <c r="AB9" s="409"/>
      <c r="AC9" s="409"/>
      <c r="AD9" s="409"/>
      <c r="AE9" s="409"/>
    </row>
    <row r="10" ht="13.5" customHeight="1">
      <c r="A10" s="223"/>
      <c r="B10" s="414"/>
      <c r="C10" s="417"/>
      <c r="D10" s="415"/>
      <c r="E10" s="416"/>
      <c r="F10" s="409"/>
      <c r="G10" s="414">
        <v>5.0</v>
      </c>
      <c r="H10" s="417"/>
      <c r="I10" s="415"/>
      <c r="J10" s="416"/>
      <c r="K10" s="417"/>
      <c r="L10" s="409"/>
      <c r="M10" s="409"/>
      <c r="N10" s="409"/>
      <c r="O10" s="409"/>
      <c r="P10" s="409"/>
      <c r="Q10" s="409"/>
      <c r="R10" s="409"/>
      <c r="S10" s="409"/>
      <c r="T10" s="409"/>
      <c r="U10" s="409"/>
      <c r="V10" s="409"/>
      <c r="W10" s="409"/>
      <c r="X10" s="409"/>
      <c r="Y10" s="409"/>
      <c r="Z10" s="409"/>
      <c r="AA10" s="409"/>
      <c r="AB10" s="409"/>
      <c r="AC10" s="409"/>
      <c r="AD10" s="409"/>
      <c r="AE10" s="409"/>
    </row>
    <row r="11" ht="13.5" customHeight="1">
      <c r="A11" s="223"/>
      <c r="B11" s="414"/>
      <c r="C11" s="417"/>
      <c r="D11" s="415"/>
      <c r="E11" s="416"/>
      <c r="F11" s="409"/>
      <c r="G11" s="414">
        <v>6.0</v>
      </c>
      <c r="H11" s="417"/>
      <c r="I11" s="415"/>
      <c r="J11" s="416"/>
      <c r="K11" s="417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/>
      <c r="Z11" s="409"/>
      <c r="AA11" s="409"/>
      <c r="AB11" s="409"/>
      <c r="AC11" s="409"/>
      <c r="AD11" s="409"/>
      <c r="AE11" s="409"/>
    </row>
    <row r="12" ht="13.5" customHeight="1">
      <c r="A12" s="223"/>
      <c r="B12" s="414"/>
      <c r="C12" s="417"/>
      <c r="D12" s="415"/>
      <c r="E12" s="416"/>
      <c r="F12" s="409"/>
      <c r="G12" s="414">
        <v>7.0</v>
      </c>
      <c r="H12" s="417"/>
      <c r="I12" s="415"/>
      <c r="J12" s="416"/>
      <c r="K12" s="417"/>
      <c r="L12" s="409"/>
      <c r="M12" s="409"/>
      <c r="N12" s="409"/>
      <c r="O12" s="409"/>
      <c r="P12" s="409"/>
      <c r="Q12" s="409"/>
      <c r="R12" s="409"/>
      <c r="S12" s="409"/>
      <c r="T12" s="409"/>
      <c r="U12" s="409"/>
      <c r="V12" s="409"/>
      <c r="W12" s="409"/>
      <c r="X12" s="409"/>
      <c r="Y12" s="409"/>
      <c r="Z12" s="409"/>
      <c r="AA12" s="409"/>
      <c r="AB12" s="409"/>
      <c r="AC12" s="409"/>
      <c r="AD12" s="409"/>
      <c r="AE12" s="409"/>
    </row>
    <row r="13" ht="13.5" customHeight="1">
      <c r="A13" s="223"/>
      <c r="B13" s="414"/>
      <c r="C13" s="417"/>
      <c r="D13" s="415"/>
      <c r="E13" s="416"/>
      <c r="F13" s="409"/>
      <c r="G13" s="414">
        <v>8.0</v>
      </c>
      <c r="H13" s="417"/>
      <c r="I13" s="415"/>
      <c r="J13" s="416"/>
      <c r="K13" s="41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409"/>
      <c r="X13" s="409"/>
      <c r="Y13" s="409"/>
      <c r="Z13" s="409"/>
      <c r="AA13" s="409"/>
      <c r="AB13" s="409"/>
      <c r="AC13" s="409"/>
      <c r="AD13" s="409"/>
      <c r="AE13" s="409"/>
    </row>
    <row r="14" ht="13.5" customHeight="1">
      <c r="A14" s="223"/>
      <c r="B14" s="414"/>
      <c r="C14" s="417"/>
      <c r="D14" s="415"/>
      <c r="E14" s="416"/>
      <c r="F14" s="409"/>
      <c r="G14" s="414">
        <v>9.0</v>
      </c>
      <c r="H14" s="417"/>
      <c r="I14" s="415"/>
      <c r="J14" s="416"/>
      <c r="K14" s="417"/>
      <c r="L14" s="409"/>
      <c r="M14" s="409"/>
      <c r="N14" s="409"/>
      <c r="O14" s="409"/>
      <c r="P14" s="409"/>
      <c r="Q14" s="409"/>
      <c r="R14" s="409"/>
      <c r="S14" s="409"/>
      <c r="T14" s="409"/>
      <c r="U14" s="409"/>
      <c r="V14" s="409"/>
      <c r="W14" s="409"/>
      <c r="X14" s="409"/>
      <c r="Y14" s="409"/>
      <c r="Z14" s="409"/>
      <c r="AA14" s="409"/>
      <c r="AB14" s="409"/>
      <c r="AC14" s="409"/>
      <c r="AD14" s="409"/>
      <c r="AE14" s="409"/>
    </row>
    <row r="15" ht="13.5" customHeight="1">
      <c r="A15" s="223"/>
      <c r="B15" s="414"/>
      <c r="C15" s="417"/>
      <c r="D15" s="415"/>
      <c r="E15" s="416"/>
      <c r="F15" s="409"/>
      <c r="G15" s="414">
        <v>10.0</v>
      </c>
      <c r="H15" s="417"/>
      <c r="I15" s="415"/>
      <c r="J15" s="416"/>
      <c r="K15" s="417"/>
      <c r="L15" s="409"/>
      <c r="M15" s="409"/>
      <c r="N15" s="409"/>
      <c r="O15" s="409"/>
      <c r="P15" s="409"/>
      <c r="Q15" s="409"/>
      <c r="R15" s="409"/>
      <c r="S15" s="409"/>
      <c r="T15" s="409"/>
      <c r="U15" s="409"/>
      <c r="V15" s="409"/>
      <c r="W15" s="409"/>
      <c r="X15" s="409"/>
      <c r="Y15" s="409"/>
      <c r="Z15" s="409"/>
      <c r="AA15" s="409"/>
      <c r="AB15" s="409"/>
      <c r="AC15" s="409"/>
      <c r="AD15" s="409"/>
      <c r="AE15" s="409"/>
    </row>
    <row r="16" ht="13.5" customHeight="1">
      <c r="A16" s="223"/>
      <c r="B16" s="414"/>
      <c r="C16" s="429"/>
      <c r="D16" s="415"/>
      <c r="E16" s="416"/>
      <c r="F16" s="409"/>
      <c r="G16" s="414">
        <v>11.0</v>
      </c>
      <c r="H16" s="429"/>
      <c r="I16" s="415"/>
      <c r="J16" s="416"/>
      <c r="K16" s="417"/>
      <c r="L16" s="409"/>
      <c r="M16" s="409"/>
      <c r="N16" s="409"/>
      <c r="O16" s="409"/>
      <c r="P16" s="409"/>
      <c r="Q16" s="409"/>
      <c r="R16" s="409"/>
      <c r="S16" s="409"/>
      <c r="T16" s="409"/>
      <c r="U16" s="409"/>
      <c r="V16" s="409"/>
      <c r="W16" s="409"/>
      <c r="X16" s="409"/>
      <c r="Y16" s="409"/>
      <c r="Z16" s="409"/>
      <c r="AA16" s="409"/>
      <c r="AB16" s="409"/>
      <c r="AC16" s="409"/>
      <c r="AD16" s="409"/>
      <c r="AE16" s="409"/>
    </row>
    <row r="17" ht="13.5" customHeight="1">
      <c r="A17" s="223"/>
      <c r="B17" s="414"/>
      <c r="C17" s="429"/>
      <c r="D17" s="415"/>
      <c r="E17" s="416"/>
      <c r="F17" s="409"/>
      <c r="G17" s="414">
        <v>12.0</v>
      </c>
      <c r="H17" s="429"/>
      <c r="I17" s="415"/>
      <c r="J17" s="416"/>
      <c r="K17" s="417"/>
      <c r="L17" s="409"/>
      <c r="M17" s="409"/>
      <c r="N17" s="409"/>
      <c r="O17" s="409"/>
      <c r="P17" s="409"/>
      <c r="Q17" s="409"/>
      <c r="R17" s="409"/>
      <c r="S17" s="409"/>
      <c r="T17" s="409"/>
      <c r="U17" s="409"/>
      <c r="V17" s="409"/>
      <c r="W17" s="409"/>
      <c r="X17" s="409"/>
      <c r="Y17" s="409"/>
      <c r="Z17" s="409"/>
      <c r="AA17" s="409"/>
      <c r="AB17" s="409"/>
      <c r="AC17" s="409"/>
      <c r="AD17" s="409"/>
      <c r="AE17" s="409"/>
    </row>
    <row r="18" ht="13.5" customHeight="1">
      <c r="A18" s="223"/>
      <c r="B18" s="414"/>
      <c r="C18" s="429"/>
      <c r="D18" s="415"/>
      <c r="E18" s="416"/>
      <c r="F18" s="409"/>
      <c r="G18" s="414">
        <v>13.0</v>
      </c>
      <c r="H18" s="429"/>
      <c r="I18" s="415"/>
      <c r="J18" s="416"/>
      <c r="K18" s="417"/>
      <c r="L18" s="409"/>
      <c r="M18" s="409"/>
      <c r="N18" s="409"/>
      <c r="O18" s="409"/>
      <c r="P18" s="409"/>
      <c r="Q18" s="409"/>
      <c r="R18" s="409"/>
      <c r="S18" s="409"/>
      <c r="T18" s="409"/>
      <c r="U18" s="409"/>
      <c r="V18" s="409"/>
      <c r="W18" s="409"/>
      <c r="X18" s="409"/>
      <c r="Y18" s="409"/>
      <c r="Z18" s="409"/>
      <c r="AA18" s="409"/>
      <c r="AB18" s="409"/>
      <c r="AC18" s="409"/>
      <c r="AD18" s="409"/>
      <c r="AE18" s="409"/>
    </row>
    <row r="19" ht="13.5" customHeight="1">
      <c r="A19" s="223"/>
      <c r="B19" s="414"/>
      <c r="C19" s="417"/>
      <c r="D19" s="415"/>
      <c r="E19" s="416"/>
      <c r="F19" s="409"/>
      <c r="G19" s="414">
        <v>14.0</v>
      </c>
      <c r="H19" s="417"/>
      <c r="I19" s="415"/>
      <c r="J19" s="416"/>
      <c r="K19" s="417"/>
      <c r="L19" s="409"/>
      <c r="M19" s="409"/>
      <c r="N19" s="409"/>
      <c r="O19" s="409"/>
      <c r="P19" s="409"/>
      <c r="Q19" s="409"/>
      <c r="R19" s="409"/>
      <c r="S19" s="409"/>
      <c r="T19" s="409"/>
      <c r="U19" s="409"/>
      <c r="V19" s="409"/>
      <c r="W19" s="409"/>
      <c r="X19" s="409"/>
      <c r="Y19" s="409"/>
      <c r="Z19" s="409"/>
      <c r="AA19" s="409"/>
      <c r="AB19" s="409"/>
      <c r="AC19" s="409"/>
      <c r="AD19" s="409"/>
      <c r="AE19" s="409"/>
    </row>
    <row r="20" ht="13.5" customHeight="1">
      <c r="A20" s="223"/>
      <c r="B20" s="414"/>
      <c r="C20" s="429"/>
      <c r="D20" s="415"/>
      <c r="E20" s="416"/>
      <c r="F20" s="409"/>
      <c r="G20" s="414">
        <v>15.0</v>
      </c>
      <c r="H20" s="429"/>
      <c r="I20" s="415"/>
      <c r="J20" s="416"/>
      <c r="K20" s="417"/>
      <c r="L20" s="409"/>
      <c r="M20" s="409"/>
      <c r="N20" s="409"/>
      <c r="O20" s="409"/>
      <c r="P20" s="409"/>
      <c r="Q20" s="409"/>
      <c r="R20" s="409"/>
      <c r="S20" s="409"/>
      <c r="T20" s="409"/>
      <c r="U20" s="409"/>
      <c r="V20" s="409"/>
      <c r="W20" s="409"/>
      <c r="X20" s="409"/>
      <c r="Y20" s="409"/>
      <c r="Z20" s="409"/>
      <c r="AA20" s="409"/>
      <c r="AB20" s="409"/>
      <c r="AC20" s="409"/>
      <c r="AD20" s="409"/>
      <c r="AE20" s="409"/>
    </row>
    <row r="21" ht="13.5" customHeight="1">
      <c r="A21" s="223"/>
      <c r="B21" s="414"/>
      <c r="C21" s="417"/>
      <c r="D21" s="415"/>
      <c r="E21" s="416"/>
      <c r="F21" s="409"/>
      <c r="G21" s="414">
        <v>16.0</v>
      </c>
      <c r="H21" s="417"/>
      <c r="I21" s="415"/>
      <c r="J21" s="416"/>
      <c r="K21" s="417"/>
      <c r="L21" s="409"/>
      <c r="M21" s="409"/>
      <c r="N21" s="409"/>
      <c r="O21" s="409"/>
      <c r="P21" s="409"/>
      <c r="Q21" s="409"/>
      <c r="R21" s="409"/>
      <c r="S21" s="409"/>
      <c r="T21" s="409"/>
      <c r="U21" s="409"/>
      <c r="V21" s="409"/>
      <c r="W21" s="409"/>
      <c r="X21" s="409"/>
      <c r="Y21" s="409"/>
      <c r="Z21" s="409"/>
      <c r="AA21" s="409"/>
      <c r="AB21" s="409"/>
      <c r="AC21" s="409"/>
      <c r="AD21" s="409"/>
      <c r="AE21" s="409"/>
    </row>
    <row r="22" ht="13.5" customHeight="1">
      <c r="A22" s="223"/>
      <c r="B22" s="414"/>
      <c r="C22" s="429"/>
      <c r="D22" s="415"/>
      <c r="E22" s="416"/>
      <c r="F22" s="409"/>
      <c r="G22" s="414">
        <v>17.0</v>
      </c>
      <c r="H22" s="429"/>
      <c r="I22" s="415"/>
      <c r="J22" s="416"/>
      <c r="K22" s="417"/>
      <c r="L22" s="409"/>
      <c r="M22" s="409"/>
      <c r="N22" s="409"/>
      <c r="O22" s="409"/>
      <c r="P22" s="409"/>
      <c r="Q22" s="409"/>
      <c r="R22" s="409"/>
      <c r="S22" s="409"/>
      <c r="T22" s="409"/>
      <c r="U22" s="409"/>
      <c r="V22" s="409"/>
      <c r="W22" s="409"/>
      <c r="X22" s="409"/>
      <c r="Y22" s="409"/>
      <c r="Z22" s="409"/>
      <c r="AA22" s="409"/>
      <c r="AB22" s="409"/>
      <c r="AC22" s="409"/>
      <c r="AD22" s="409"/>
      <c r="AE22" s="409"/>
    </row>
    <row r="23" ht="13.5" customHeight="1">
      <c r="A23" s="223"/>
      <c r="B23" s="414"/>
      <c r="C23" s="417"/>
      <c r="D23" s="415"/>
      <c r="E23" s="416"/>
      <c r="F23" s="409"/>
      <c r="G23" s="414">
        <v>18.0</v>
      </c>
      <c r="H23" s="417"/>
      <c r="I23" s="415"/>
      <c r="J23" s="416"/>
      <c r="K23" s="417"/>
      <c r="L23" s="409"/>
      <c r="M23" s="409"/>
      <c r="N23" s="409"/>
      <c r="O23" s="409"/>
      <c r="P23" s="409"/>
      <c r="Q23" s="409"/>
      <c r="R23" s="409"/>
      <c r="S23" s="409"/>
      <c r="T23" s="409"/>
      <c r="U23" s="409"/>
      <c r="V23" s="409"/>
      <c r="W23" s="409"/>
      <c r="X23" s="409"/>
      <c r="Y23" s="409"/>
      <c r="Z23" s="409"/>
      <c r="AA23" s="409"/>
      <c r="AB23" s="409"/>
      <c r="AC23" s="409"/>
      <c r="AD23" s="409"/>
      <c r="AE23" s="409"/>
    </row>
    <row r="24" ht="13.5" customHeight="1">
      <c r="A24" s="223"/>
      <c r="B24" s="414"/>
      <c r="C24" s="429"/>
      <c r="D24" s="415"/>
      <c r="E24" s="416"/>
      <c r="F24" s="409"/>
      <c r="G24" s="414">
        <v>19.0</v>
      </c>
      <c r="H24" s="429"/>
      <c r="I24" s="415"/>
      <c r="J24" s="416"/>
      <c r="K24" s="417"/>
      <c r="L24" s="409"/>
      <c r="M24" s="409"/>
      <c r="N24" s="409"/>
      <c r="O24" s="409"/>
      <c r="P24" s="409"/>
      <c r="Q24" s="409"/>
      <c r="R24" s="409"/>
      <c r="S24" s="409"/>
      <c r="T24" s="409"/>
      <c r="U24" s="409"/>
      <c r="V24" s="409"/>
      <c r="W24" s="409"/>
      <c r="X24" s="409"/>
      <c r="Y24" s="409"/>
      <c r="Z24" s="409"/>
      <c r="AA24" s="409"/>
      <c r="AB24" s="409"/>
      <c r="AC24" s="409"/>
      <c r="AD24" s="409"/>
      <c r="AE24" s="409"/>
    </row>
    <row r="25" ht="13.5" customHeight="1">
      <c r="A25" s="223"/>
      <c r="B25" s="414"/>
      <c r="C25" s="417"/>
      <c r="D25" s="415"/>
      <c r="E25" s="416"/>
      <c r="F25" s="409"/>
      <c r="G25" s="414">
        <v>20.0</v>
      </c>
      <c r="H25" s="417"/>
      <c r="I25" s="415"/>
      <c r="J25" s="416"/>
      <c r="K25" s="417"/>
      <c r="L25" s="409"/>
      <c r="M25" s="409"/>
      <c r="N25" s="409"/>
      <c r="O25" s="409"/>
      <c r="P25" s="409"/>
      <c r="Q25" s="409"/>
      <c r="R25" s="409"/>
      <c r="S25" s="409"/>
      <c r="T25" s="409"/>
      <c r="U25" s="409"/>
      <c r="V25" s="409"/>
      <c r="W25" s="409"/>
      <c r="X25" s="409"/>
      <c r="Y25" s="409"/>
      <c r="Z25" s="409"/>
      <c r="AA25" s="409"/>
      <c r="AB25" s="409"/>
      <c r="AC25" s="409"/>
      <c r="AD25" s="409"/>
      <c r="AE25" s="409"/>
    </row>
    <row r="26" ht="13.5" customHeight="1">
      <c r="A26" s="223"/>
      <c r="B26" s="414"/>
      <c r="C26" s="429"/>
      <c r="D26" s="415"/>
      <c r="E26" s="416"/>
      <c r="F26" s="409"/>
      <c r="G26" s="414">
        <v>21.0</v>
      </c>
      <c r="H26" s="429"/>
      <c r="I26" s="415"/>
      <c r="J26" s="416"/>
      <c r="K26" s="417"/>
      <c r="L26" s="409"/>
      <c r="M26" s="409"/>
      <c r="N26" s="409"/>
      <c r="O26" s="409"/>
      <c r="P26" s="409"/>
      <c r="Q26" s="409"/>
      <c r="R26" s="409"/>
      <c r="S26" s="409"/>
      <c r="T26" s="409"/>
      <c r="U26" s="409"/>
      <c r="V26" s="409"/>
      <c r="W26" s="409"/>
      <c r="X26" s="409"/>
      <c r="Y26" s="409"/>
      <c r="Z26" s="409"/>
      <c r="AA26" s="409"/>
      <c r="AB26" s="409"/>
      <c r="AC26" s="409"/>
      <c r="AD26" s="409"/>
      <c r="AE26" s="409"/>
    </row>
    <row r="27" ht="13.5" customHeight="1">
      <c r="A27" s="223"/>
      <c r="B27" s="414"/>
      <c r="C27" s="417"/>
      <c r="D27" s="415"/>
      <c r="E27" s="416"/>
      <c r="F27" s="409"/>
      <c r="G27" s="414">
        <v>22.0</v>
      </c>
      <c r="H27" s="417"/>
      <c r="I27" s="415"/>
      <c r="J27" s="416"/>
      <c r="K27" s="417"/>
      <c r="L27" s="409"/>
      <c r="M27" s="409"/>
      <c r="N27" s="409"/>
      <c r="O27" s="409"/>
      <c r="P27" s="409"/>
      <c r="Q27" s="409"/>
      <c r="R27" s="409"/>
      <c r="S27" s="409"/>
      <c r="T27" s="409"/>
      <c r="U27" s="409"/>
      <c r="V27" s="409"/>
      <c r="W27" s="409"/>
      <c r="X27" s="409"/>
      <c r="Y27" s="409"/>
      <c r="Z27" s="409"/>
      <c r="AA27" s="409"/>
      <c r="AB27" s="409"/>
      <c r="AC27" s="409"/>
      <c r="AD27" s="409"/>
      <c r="AE27" s="409"/>
    </row>
    <row r="28" ht="13.5" customHeight="1">
      <c r="A28" s="223"/>
      <c r="B28" s="414"/>
      <c r="C28" s="429"/>
      <c r="D28" s="415"/>
      <c r="E28" s="416"/>
      <c r="F28" s="409"/>
      <c r="G28" s="414">
        <v>23.0</v>
      </c>
      <c r="H28" s="429"/>
      <c r="I28" s="415"/>
      <c r="J28" s="416"/>
      <c r="K28" s="417"/>
      <c r="L28" s="409"/>
      <c r="M28" s="409"/>
      <c r="N28" s="409"/>
      <c r="O28" s="409"/>
      <c r="P28" s="409"/>
      <c r="Q28" s="409"/>
      <c r="R28" s="409"/>
      <c r="S28" s="409"/>
      <c r="T28" s="409"/>
      <c r="U28" s="409"/>
      <c r="V28" s="409"/>
      <c r="W28" s="409"/>
      <c r="X28" s="409"/>
      <c r="Y28" s="409"/>
      <c r="Z28" s="409"/>
      <c r="AA28" s="409"/>
      <c r="AB28" s="409"/>
      <c r="AC28" s="409"/>
      <c r="AD28" s="409"/>
      <c r="AE28" s="409"/>
    </row>
    <row r="29" ht="13.5" customHeight="1">
      <c r="A29" s="223"/>
      <c r="B29" s="414"/>
      <c r="C29" s="429"/>
      <c r="D29" s="415"/>
      <c r="E29" s="416"/>
      <c r="F29" s="409"/>
      <c r="G29" s="414">
        <v>24.0</v>
      </c>
      <c r="H29" s="429"/>
      <c r="I29" s="415"/>
      <c r="J29" s="416"/>
      <c r="K29" s="417"/>
      <c r="L29" s="409"/>
      <c r="M29" s="409"/>
      <c r="N29" s="409"/>
      <c r="O29" s="409"/>
      <c r="P29" s="409"/>
      <c r="Q29" s="409"/>
      <c r="R29" s="409"/>
      <c r="S29" s="409"/>
      <c r="T29" s="409"/>
      <c r="U29" s="409"/>
      <c r="V29" s="409"/>
      <c r="W29" s="409"/>
      <c r="X29" s="409"/>
      <c r="Y29" s="409"/>
      <c r="Z29" s="409"/>
      <c r="AA29" s="409"/>
      <c r="AB29" s="409"/>
      <c r="AC29" s="409"/>
      <c r="AD29" s="409"/>
      <c r="AE29" s="409"/>
    </row>
    <row r="30" ht="13.5" customHeight="1">
      <c r="A30" s="223"/>
      <c r="B30" s="414"/>
      <c r="C30" s="429"/>
      <c r="D30" s="415"/>
      <c r="E30" s="416"/>
      <c r="F30" s="409"/>
      <c r="G30" s="414">
        <v>25.0</v>
      </c>
      <c r="H30" s="429"/>
      <c r="I30" s="415"/>
      <c r="J30" s="416"/>
      <c r="K30" s="417"/>
      <c r="L30" s="409"/>
      <c r="M30" s="409"/>
      <c r="N30" s="409"/>
      <c r="O30" s="409"/>
      <c r="P30" s="409"/>
      <c r="Q30" s="409"/>
      <c r="R30" s="409"/>
      <c r="S30" s="409"/>
      <c r="T30" s="409"/>
      <c r="U30" s="409"/>
      <c r="V30" s="409"/>
      <c r="W30" s="409"/>
      <c r="X30" s="409"/>
      <c r="Y30" s="409"/>
      <c r="Z30" s="409"/>
      <c r="AA30" s="409"/>
      <c r="AB30" s="409"/>
      <c r="AC30" s="409"/>
      <c r="AD30" s="409"/>
      <c r="AE30" s="409"/>
    </row>
    <row r="31" ht="13.5" customHeight="1">
      <c r="A31" s="223"/>
      <c r="B31" s="414"/>
      <c r="C31" s="417"/>
      <c r="D31" s="415"/>
      <c r="E31" s="416"/>
      <c r="F31" s="409"/>
      <c r="G31" s="414">
        <v>26.0</v>
      </c>
      <c r="H31" s="417"/>
      <c r="I31" s="415"/>
      <c r="J31" s="416"/>
      <c r="K31" s="417"/>
      <c r="L31" s="409"/>
      <c r="M31" s="409"/>
      <c r="N31" s="409"/>
      <c r="O31" s="409"/>
      <c r="P31" s="409"/>
      <c r="Q31" s="409"/>
      <c r="R31" s="409"/>
      <c r="S31" s="409"/>
      <c r="T31" s="409"/>
      <c r="U31" s="409"/>
      <c r="V31" s="409"/>
      <c r="W31" s="409"/>
      <c r="X31" s="409"/>
      <c r="Y31" s="409"/>
      <c r="Z31" s="409"/>
      <c r="AA31" s="409"/>
      <c r="AB31" s="409"/>
      <c r="AC31" s="409"/>
      <c r="AD31" s="409"/>
      <c r="AE31" s="409"/>
    </row>
    <row r="32" ht="13.5" customHeight="1">
      <c r="A32" s="223"/>
      <c r="B32" s="414"/>
      <c r="C32" s="417"/>
      <c r="D32" s="415"/>
      <c r="E32" s="416"/>
      <c r="F32" s="409"/>
      <c r="G32" s="414">
        <v>27.0</v>
      </c>
      <c r="H32" s="417"/>
      <c r="I32" s="415"/>
      <c r="J32" s="416"/>
      <c r="K32" s="417"/>
      <c r="L32" s="409"/>
      <c r="M32" s="409"/>
      <c r="N32" s="409"/>
      <c r="O32" s="409"/>
      <c r="P32" s="409"/>
      <c r="Q32" s="409"/>
      <c r="R32" s="409"/>
      <c r="S32" s="409"/>
      <c r="T32" s="409"/>
      <c r="U32" s="409"/>
      <c r="V32" s="409"/>
      <c r="W32" s="409"/>
      <c r="X32" s="409"/>
      <c r="Y32" s="409"/>
      <c r="Z32" s="409"/>
      <c r="AA32" s="409"/>
      <c r="AB32" s="409"/>
      <c r="AC32" s="409"/>
      <c r="AD32" s="409"/>
      <c r="AE32" s="409"/>
    </row>
    <row r="33" ht="13.5" customHeight="1">
      <c r="A33" s="223"/>
      <c r="B33" s="414"/>
      <c r="C33" s="417"/>
      <c r="D33" s="415"/>
      <c r="E33" s="416"/>
      <c r="F33" s="409"/>
      <c r="G33" s="414">
        <v>28.0</v>
      </c>
      <c r="H33" s="417"/>
      <c r="I33" s="415"/>
      <c r="J33" s="416"/>
      <c r="K33" s="417"/>
      <c r="L33" s="409"/>
      <c r="M33" s="409"/>
      <c r="N33" s="409"/>
      <c r="O33" s="409"/>
      <c r="P33" s="409"/>
      <c r="Q33" s="409"/>
      <c r="R33" s="409"/>
      <c r="S33" s="409"/>
      <c r="T33" s="409"/>
      <c r="U33" s="409"/>
      <c r="V33" s="409"/>
      <c r="W33" s="409"/>
      <c r="X33" s="409"/>
      <c r="Y33" s="409"/>
      <c r="Z33" s="409"/>
      <c r="AA33" s="409"/>
      <c r="AB33" s="409"/>
      <c r="AC33" s="409"/>
      <c r="AD33" s="409"/>
      <c r="AE33" s="409"/>
    </row>
    <row r="34" ht="13.5" customHeight="1">
      <c r="A34" s="223"/>
      <c r="B34" s="414"/>
      <c r="C34" s="417"/>
      <c r="D34" s="415"/>
      <c r="E34" s="416"/>
      <c r="F34" s="409"/>
      <c r="G34" s="414">
        <v>29.0</v>
      </c>
      <c r="H34" s="417"/>
      <c r="I34" s="415"/>
      <c r="J34" s="416"/>
      <c r="K34" s="417"/>
      <c r="L34" s="409"/>
      <c r="M34" s="409"/>
      <c r="N34" s="409"/>
      <c r="O34" s="409"/>
      <c r="P34" s="409"/>
      <c r="Q34" s="409"/>
      <c r="R34" s="409"/>
      <c r="S34" s="409"/>
      <c r="T34" s="409"/>
      <c r="U34" s="409"/>
      <c r="V34" s="409"/>
      <c r="W34" s="409"/>
      <c r="X34" s="409"/>
      <c r="Y34" s="409"/>
      <c r="Z34" s="409"/>
      <c r="AA34" s="409"/>
      <c r="AB34" s="409"/>
      <c r="AC34" s="409"/>
      <c r="AD34" s="409"/>
      <c r="AE34" s="409"/>
    </row>
    <row r="35" ht="13.5" customHeight="1">
      <c r="A35" s="223"/>
      <c r="B35" s="414"/>
      <c r="C35" s="417"/>
      <c r="D35" s="415"/>
      <c r="E35" s="416"/>
      <c r="F35" s="409"/>
      <c r="G35" s="414">
        <v>30.0</v>
      </c>
      <c r="H35" s="417"/>
      <c r="I35" s="415"/>
      <c r="J35" s="416"/>
      <c r="K35" s="417"/>
      <c r="L35" s="409"/>
      <c r="M35" s="409"/>
      <c r="N35" s="409"/>
      <c r="O35" s="409"/>
      <c r="P35" s="409"/>
      <c r="Q35" s="409"/>
      <c r="R35" s="409"/>
      <c r="S35" s="409"/>
      <c r="T35" s="409"/>
      <c r="U35" s="409"/>
      <c r="V35" s="409"/>
      <c r="W35" s="409"/>
      <c r="X35" s="409"/>
      <c r="Y35" s="409"/>
      <c r="Z35" s="409"/>
      <c r="AA35" s="409"/>
      <c r="AB35" s="409"/>
      <c r="AC35" s="409"/>
      <c r="AD35" s="409"/>
      <c r="AE35" s="409"/>
    </row>
    <row r="36" ht="13.5" customHeight="1">
      <c r="A36" s="223"/>
      <c r="B36" s="414"/>
      <c r="C36" s="417"/>
      <c r="D36" s="415"/>
      <c r="E36" s="416"/>
      <c r="F36" s="409"/>
      <c r="G36" s="414">
        <v>31.0</v>
      </c>
      <c r="H36" s="417"/>
      <c r="I36" s="415"/>
      <c r="J36" s="416"/>
      <c r="K36" s="417"/>
      <c r="L36" s="409"/>
      <c r="M36" s="409"/>
      <c r="N36" s="409"/>
      <c r="O36" s="409"/>
      <c r="P36" s="409"/>
      <c r="Q36" s="409"/>
      <c r="R36" s="409"/>
      <c r="S36" s="409"/>
      <c r="T36" s="409"/>
      <c r="U36" s="409"/>
      <c r="V36" s="409"/>
      <c r="W36" s="409"/>
      <c r="X36" s="409"/>
      <c r="Y36" s="409"/>
      <c r="Z36" s="409"/>
      <c r="AA36" s="409"/>
      <c r="AB36" s="409"/>
      <c r="AC36" s="409"/>
      <c r="AD36" s="409"/>
      <c r="AE36" s="409"/>
    </row>
    <row r="37" ht="13.5" customHeight="1">
      <c r="A37" s="223"/>
      <c r="B37" s="414"/>
      <c r="C37" s="417"/>
      <c r="D37" s="415"/>
      <c r="E37" s="416"/>
      <c r="F37" s="409"/>
      <c r="G37" s="414">
        <v>32.0</v>
      </c>
      <c r="H37" s="417"/>
      <c r="I37" s="415"/>
      <c r="J37" s="416"/>
      <c r="K37" s="417"/>
      <c r="L37" s="409"/>
      <c r="M37" s="409"/>
      <c r="N37" s="409"/>
      <c r="O37" s="409"/>
      <c r="P37" s="409"/>
      <c r="Q37" s="409"/>
      <c r="R37" s="409"/>
      <c r="S37" s="409"/>
      <c r="T37" s="409"/>
      <c r="U37" s="409"/>
      <c r="V37" s="409"/>
      <c r="W37" s="409"/>
      <c r="X37" s="409"/>
      <c r="Y37" s="409"/>
      <c r="Z37" s="409"/>
      <c r="AA37" s="409"/>
      <c r="AB37" s="409"/>
      <c r="AC37" s="409"/>
      <c r="AD37" s="409"/>
      <c r="AE37" s="409"/>
    </row>
    <row r="38" ht="13.5" customHeight="1">
      <c r="A38" s="223"/>
      <c r="B38" s="414"/>
      <c r="C38" s="429"/>
      <c r="D38" s="415"/>
      <c r="E38" s="416"/>
      <c r="F38" s="409"/>
      <c r="G38" s="414">
        <v>33.0</v>
      </c>
      <c r="H38" s="429"/>
      <c r="I38" s="415"/>
      <c r="J38" s="416"/>
      <c r="K38" s="417"/>
      <c r="L38" s="409"/>
      <c r="M38" s="409"/>
      <c r="N38" s="409"/>
      <c r="O38" s="409"/>
      <c r="P38" s="409"/>
      <c r="Q38" s="409"/>
      <c r="R38" s="409"/>
      <c r="S38" s="409"/>
      <c r="T38" s="409"/>
      <c r="U38" s="409"/>
      <c r="V38" s="409"/>
      <c r="W38" s="409"/>
      <c r="X38" s="409"/>
      <c r="Y38" s="409"/>
      <c r="Z38" s="409"/>
      <c r="AA38" s="409"/>
      <c r="AB38" s="409"/>
      <c r="AC38" s="409"/>
      <c r="AD38" s="409"/>
      <c r="AE38" s="409"/>
    </row>
    <row r="39" ht="13.5" customHeight="1">
      <c r="A39" s="223"/>
      <c r="B39" s="414"/>
      <c r="C39" s="429"/>
      <c r="D39" s="415"/>
      <c r="E39" s="416"/>
      <c r="F39" s="409"/>
      <c r="G39" s="414">
        <v>34.0</v>
      </c>
      <c r="H39" s="429"/>
      <c r="I39" s="415"/>
      <c r="J39" s="416"/>
      <c r="K39" s="417"/>
      <c r="L39" s="409"/>
      <c r="M39" s="409"/>
      <c r="N39" s="409"/>
      <c r="O39" s="409"/>
      <c r="P39" s="409"/>
      <c r="Q39" s="409"/>
      <c r="R39" s="409"/>
      <c r="S39" s="409"/>
      <c r="T39" s="409"/>
      <c r="U39" s="409"/>
      <c r="V39" s="409"/>
      <c r="W39" s="409"/>
      <c r="X39" s="409"/>
      <c r="Y39" s="409"/>
      <c r="Z39" s="409"/>
      <c r="AA39" s="409"/>
      <c r="AB39" s="409"/>
      <c r="AC39" s="409"/>
      <c r="AD39" s="409"/>
      <c r="AE39" s="409"/>
    </row>
    <row r="40" ht="13.5" customHeight="1">
      <c r="A40" s="223"/>
      <c r="B40" s="414"/>
      <c r="C40" s="429"/>
      <c r="D40" s="415"/>
      <c r="E40" s="416"/>
      <c r="F40" s="409"/>
      <c r="G40" s="414">
        <v>35.0</v>
      </c>
      <c r="H40" s="417"/>
      <c r="I40" s="415"/>
      <c r="J40" s="556"/>
      <c r="K40" s="417"/>
      <c r="L40" s="409"/>
      <c r="M40" s="409"/>
      <c r="N40" s="409"/>
      <c r="O40" s="409"/>
      <c r="P40" s="409"/>
      <c r="Q40" s="409"/>
      <c r="R40" s="409"/>
      <c r="S40" s="409"/>
      <c r="T40" s="409"/>
      <c r="U40" s="409"/>
      <c r="V40" s="409"/>
      <c r="W40" s="409"/>
      <c r="X40" s="409"/>
      <c r="Y40" s="409"/>
      <c r="Z40" s="409"/>
      <c r="AA40" s="409"/>
      <c r="AB40" s="409"/>
      <c r="AC40" s="409"/>
      <c r="AD40" s="409"/>
      <c r="AE40" s="409"/>
    </row>
    <row r="41" ht="13.5" customHeight="1">
      <c r="A41" s="223"/>
      <c r="B41" s="414"/>
      <c r="C41" s="417"/>
      <c r="D41" s="415"/>
      <c r="E41" s="416"/>
      <c r="F41" s="409"/>
      <c r="G41" s="414">
        <v>36.0</v>
      </c>
      <c r="H41" s="417"/>
      <c r="I41" s="415"/>
      <c r="J41" s="556"/>
      <c r="K41" s="417"/>
      <c r="L41" s="409"/>
      <c r="M41" s="409"/>
      <c r="N41" s="409"/>
      <c r="O41" s="409"/>
      <c r="P41" s="409"/>
      <c r="Q41" s="409"/>
      <c r="R41" s="409"/>
      <c r="S41" s="409"/>
      <c r="T41" s="409"/>
      <c r="U41" s="409"/>
      <c r="V41" s="409"/>
      <c r="W41" s="409"/>
      <c r="X41" s="409"/>
      <c r="Y41" s="409"/>
      <c r="Z41" s="409"/>
      <c r="AA41" s="409"/>
      <c r="AB41" s="409"/>
      <c r="AC41" s="409"/>
      <c r="AD41" s="409"/>
      <c r="AE41" s="409"/>
    </row>
    <row r="42" ht="13.5" customHeight="1">
      <c r="A42" s="223"/>
      <c r="B42" s="414"/>
      <c r="C42" s="417"/>
      <c r="D42" s="415"/>
      <c r="E42" s="416"/>
      <c r="F42" s="409"/>
      <c r="G42" s="414">
        <v>37.0</v>
      </c>
      <c r="H42" s="429"/>
      <c r="I42" s="415"/>
      <c r="J42" s="416"/>
      <c r="K42" s="417"/>
      <c r="L42" s="409"/>
      <c r="M42" s="409"/>
      <c r="N42" s="409"/>
      <c r="O42" s="409"/>
      <c r="P42" s="409"/>
      <c r="Q42" s="409"/>
      <c r="R42" s="409"/>
      <c r="S42" s="409"/>
      <c r="T42" s="409"/>
      <c r="U42" s="409"/>
      <c r="V42" s="409"/>
      <c r="W42" s="409"/>
      <c r="X42" s="409"/>
      <c r="Y42" s="409"/>
      <c r="Z42" s="409"/>
      <c r="AA42" s="409"/>
      <c r="AB42" s="409"/>
      <c r="AC42" s="409"/>
      <c r="AD42" s="409"/>
      <c r="AE42" s="409"/>
    </row>
    <row r="43" ht="13.5" customHeight="1">
      <c r="A43" s="223"/>
      <c r="B43" s="414"/>
      <c r="C43" s="429"/>
      <c r="D43" s="415"/>
      <c r="E43" s="416"/>
      <c r="F43" s="409"/>
      <c r="G43" s="414">
        <v>38.0</v>
      </c>
      <c r="H43" s="429"/>
      <c r="I43" s="415"/>
      <c r="J43" s="556"/>
      <c r="K43" s="417"/>
      <c r="L43" s="409"/>
      <c r="M43" s="409"/>
      <c r="N43" s="409"/>
      <c r="O43" s="409"/>
      <c r="P43" s="409"/>
      <c r="Q43" s="409"/>
      <c r="R43" s="409"/>
      <c r="S43" s="409"/>
      <c r="T43" s="409"/>
      <c r="U43" s="409"/>
      <c r="V43" s="409"/>
      <c r="W43" s="409"/>
      <c r="X43" s="409"/>
      <c r="Y43" s="409"/>
      <c r="Z43" s="409"/>
      <c r="AA43" s="409"/>
      <c r="AB43" s="409"/>
      <c r="AC43" s="409"/>
      <c r="AD43" s="409"/>
      <c r="AE43" s="409"/>
    </row>
    <row r="44" ht="13.5" customHeight="1">
      <c r="A44" s="223"/>
      <c r="B44" s="414"/>
      <c r="C44" s="429"/>
      <c r="D44" s="415"/>
      <c r="E44" s="416"/>
      <c r="F44" s="409"/>
      <c r="G44" s="414">
        <v>39.0</v>
      </c>
      <c r="H44" s="429"/>
      <c r="I44" s="415"/>
      <c r="J44" s="416"/>
      <c r="K44" s="417"/>
      <c r="L44" s="409"/>
      <c r="M44" s="409"/>
      <c r="N44" s="409"/>
      <c r="O44" s="409"/>
      <c r="P44" s="409"/>
      <c r="Q44" s="409"/>
      <c r="R44" s="409"/>
      <c r="S44" s="409"/>
      <c r="T44" s="409"/>
      <c r="U44" s="409"/>
      <c r="V44" s="409"/>
      <c r="W44" s="409"/>
      <c r="X44" s="409"/>
      <c r="Y44" s="409"/>
      <c r="Z44" s="409"/>
      <c r="AA44" s="409"/>
      <c r="AB44" s="409"/>
      <c r="AC44" s="409"/>
      <c r="AD44" s="409"/>
      <c r="AE44" s="409"/>
    </row>
    <row r="45" ht="13.5" customHeight="1">
      <c r="A45" s="223"/>
      <c r="B45" s="414"/>
      <c r="C45" s="429"/>
      <c r="D45" s="415"/>
      <c r="E45" s="416"/>
      <c r="F45" s="409"/>
      <c r="G45" s="414">
        <v>40.0</v>
      </c>
      <c r="H45" s="429"/>
      <c r="I45" s="415"/>
      <c r="J45" s="416"/>
      <c r="K45" s="417"/>
      <c r="L45" s="409"/>
      <c r="M45" s="409"/>
      <c r="N45" s="409"/>
      <c r="O45" s="409"/>
      <c r="P45" s="409"/>
      <c r="Q45" s="409"/>
      <c r="R45" s="409"/>
      <c r="S45" s="409"/>
      <c r="T45" s="409"/>
      <c r="U45" s="409"/>
      <c r="V45" s="409"/>
      <c r="W45" s="409"/>
      <c r="X45" s="409"/>
      <c r="Y45" s="409"/>
      <c r="Z45" s="409"/>
      <c r="AA45" s="409"/>
      <c r="AB45" s="409"/>
      <c r="AC45" s="409"/>
      <c r="AD45" s="409"/>
      <c r="AE45" s="409"/>
    </row>
    <row r="46" ht="13.5" customHeight="1">
      <c r="A46" s="223"/>
      <c r="B46" s="414"/>
      <c r="C46" s="429"/>
      <c r="D46" s="415"/>
      <c r="E46" s="416"/>
      <c r="F46" s="409"/>
      <c r="G46" s="414">
        <v>41.0</v>
      </c>
      <c r="H46" s="429"/>
      <c r="I46" s="415"/>
      <c r="J46" s="416"/>
      <c r="K46" s="417"/>
      <c r="L46" s="409"/>
      <c r="M46" s="409"/>
      <c r="N46" s="409"/>
      <c r="O46" s="409"/>
      <c r="P46" s="409"/>
      <c r="Q46" s="409"/>
      <c r="R46" s="409"/>
      <c r="S46" s="409"/>
      <c r="T46" s="409"/>
      <c r="U46" s="409"/>
      <c r="V46" s="409"/>
      <c r="W46" s="409"/>
      <c r="X46" s="409"/>
      <c r="Y46" s="409"/>
      <c r="Z46" s="409"/>
      <c r="AA46" s="409"/>
      <c r="AB46" s="409"/>
      <c r="AC46" s="409"/>
      <c r="AD46" s="409"/>
      <c r="AE46" s="409"/>
    </row>
    <row r="47" ht="13.5" customHeight="1">
      <c r="A47" s="223"/>
      <c r="B47" s="414"/>
      <c r="C47" s="429"/>
      <c r="D47" s="415"/>
      <c r="E47" s="416"/>
      <c r="F47" s="409"/>
      <c r="G47" s="414">
        <v>42.0</v>
      </c>
      <c r="H47" s="429"/>
      <c r="I47" s="415"/>
      <c r="J47" s="416"/>
      <c r="K47" s="417"/>
      <c r="L47" s="409"/>
      <c r="M47" s="409"/>
      <c r="N47" s="409"/>
      <c r="O47" s="409"/>
      <c r="P47" s="409"/>
      <c r="Q47" s="409"/>
      <c r="R47" s="409"/>
      <c r="S47" s="409"/>
      <c r="T47" s="409"/>
      <c r="U47" s="409"/>
      <c r="V47" s="409"/>
      <c r="W47" s="409"/>
      <c r="X47" s="409"/>
      <c r="Y47" s="409"/>
      <c r="Z47" s="409"/>
      <c r="AA47" s="409"/>
      <c r="AB47" s="409"/>
      <c r="AC47" s="409"/>
      <c r="AD47" s="409"/>
      <c r="AE47" s="409"/>
    </row>
    <row r="48" ht="13.5" customHeight="1">
      <c r="A48" s="223"/>
      <c r="B48" s="414"/>
      <c r="C48" s="429"/>
      <c r="D48" s="415"/>
      <c r="E48" s="416"/>
      <c r="F48" s="409"/>
      <c r="G48" s="414">
        <v>43.0</v>
      </c>
      <c r="H48" s="429"/>
      <c r="I48" s="415"/>
      <c r="J48" s="416"/>
      <c r="K48" s="417"/>
      <c r="L48" s="409"/>
      <c r="M48" s="409"/>
      <c r="N48" s="409"/>
      <c r="O48" s="409"/>
      <c r="P48" s="409"/>
      <c r="Q48" s="409"/>
      <c r="R48" s="409"/>
      <c r="S48" s="409"/>
      <c r="T48" s="409"/>
      <c r="U48" s="409"/>
      <c r="V48" s="409"/>
      <c r="W48" s="409"/>
      <c r="X48" s="409"/>
      <c r="Y48" s="409"/>
      <c r="Z48" s="409"/>
      <c r="AA48" s="409"/>
      <c r="AB48" s="409"/>
      <c r="AC48" s="409"/>
      <c r="AD48" s="409"/>
      <c r="AE48" s="409"/>
    </row>
    <row r="49" ht="13.5" customHeight="1">
      <c r="A49" s="223"/>
      <c r="B49" s="414"/>
      <c r="C49" s="429"/>
      <c r="D49" s="415"/>
      <c r="E49" s="416"/>
      <c r="F49" s="409"/>
      <c r="G49" s="414">
        <v>44.0</v>
      </c>
      <c r="H49" s="557"/>
      <c r="I49" s="415"/>
      <c r="J49" s="416"/>
      <c r="K49" s="417"/>
      <c r="L49" s="409"/>
      <c r="M49" s="409"/>
      <c r="N49" s="409"/>
      <c r="O49" s="409"/>
      <c r="P49" s="409"/>
      <c r="Q49" s="409"/>
      <c r="R49" s="409"/>
      <c r="S49" s="409"/>
      <c r="T49" s="409"/>
      <c r="U49" s="409"/>
      <c r="V49" s="409"/>
      <c r="W49" s="409"/>
      <c r="X49" s="409"/>
      <c r="Y49" s="409"/>
      <c r="Z49" s="409"/>
      <c r="AA49" s="409"/>
      <c r="AB49" s="409"/>
      <c r="AC49" s="409"/>
      <c r="AD49" s="409"/>
      <c r="AE49" s="409"/>
    </row>
    <row r="50" ht="13.5" customHeight="1">
      <c r="A50" s="223"/>
      <c r="B50" s="414"/>
      <c r="C50" s="557"/>
      <c r="D50" s="415"/>
      <c r="E50" s="416"/>
      <c r="F50" s="409"/>
      <c r="G50" s="414">
        <v>45.0</v>
      </c>
      <c r="H50" s="429"/>
      <c r="I50" s="415"/>
      <c r="J50" s="416"/>
      <c r="K50" s="417"/>
      <c r="L50" s="409"/>
      <c r="M50" s="409"/>
      <c r="N50" s="409"/>
      <c r="O50" s="409"/>
      <c r="P50" s="409"/>
      <c r="Q50" s="409"/>
      <c r="R50" s="409"/>
      <c r="S50" s="409"/>
      <c r="T50" s="409"/>
      <c r="U50" s="409"/>
      <c r="V50" s="409"/>
      <c r="W50" s="409"/>
      <c r="X50" s="409"/>
      <c r="Y50" s="409"/>
      <c r="Z50" s="409"/>
      <c r="AA50" s="409"/>
      <c r="AB50" s="409"/>
      <c r="AC50" s="409"/>
      <c r="AD50" s="409"/>
      <c r="AE50" s="409"/>
    </row>
    <row r="51" ht="13.5" customHeight="1">
      <c r="A51" s="223"/>
      <c r="B51" s="414"/>
      <c r="C51" s="429"/>
      <c r="D51" s="415"/>
      <c r="E51" s="416"/>
      <c r="F51" s="409"/>
      <c r="G51" s="414">
        <v>46.0</v>
      </c>
      <c r="H51" s="429"/>
      <c r="I51" s="415"/>
      <c r="J51" s="556"/>
      <c r="K51" s="417"/>
      <c r="L51" s="409"/>
      <c r="M51" s="409"/>
      <c r="N51" s="409"/>
      <c r="O51" s="409"/>
      <c r="P51" s="409"/>
      <c r="Q51" s="409"/>
      <c r="R51" s="409"/>
      <c r="S51" s="409"/>
      <c r="T51" s="409"/>
      <c r="U51" s="409"/>
      <c r="V51" s="409"/>
      <c r="W51" s="409"/>
      <c r="X51" s="409"/>
      <c r="Y51" s="409"/>
      <c r="Z51" s="409"/>
      <c r="AA51" s="409"/>
      <c r="AB51" s="409"/>
      <c r="AC51" s="409"/>
      <c r="AD51" s="409"/>
      <c r="AE51" s="409"/>
    </row>
    <row r="52" ht="13.5" customHeight="1">
      <c r="A52" s="223"/>
      <c r="B52" s="414"/>
      <c r="C52" s="429"/>
      <c r="D52" s="415"/>
      <c r="E52" s="416"/>
      <c r="F52" s="409"/>
      <c r="G52" s="414">
        <v>47.0</v>
      </c>
      <c r="H52" s="429"/>
      <c r="I52" s="415"/>
      <c r="J52" s="416"/>
      <c r="K52" s="417"/>
      <c r="L52" s="409"/>
      <c r="M52" s="409"/>
      <c r="N52" s="409"/>
      <c r="O52" s="409"/>
      <c r="P52" s="409"/>
      <c r="Q52" s="409"/>
      <c r="R52" s="409"/>
      <c r="S52" s="409"/>
      <c r="T52" s="409"/>
      <c r="U52" s="409"/>
      <c r="V52" s="409"/>
      <c r="W52" s="409"/>
      <c r="X52" s="409"/>
      <c r="Y52" s="409"/>
      <c r="Z52" s="409"/>
      <c r="AA52" s="409"/>
      <c r="AB52" s="409"/>
      <c r="AC52" s="409"/>
      <c r="AD52" s="409"/>
      <c r="AE52" s="409"/>
    </row>
    <row r="53" ht="13.5" customHeight="1">
      <c r="A53" s="223"/>
      <c r="B53" s="414"/>
      <c r="C53" s="429"/>
      <c r="D53" s="415"/>
      <c r="E53" s="416"/>
      <c r="F53" s="409"/>
      <c r="G53" s="414">
        <v>48.0</v>
      </c>
      <c r="H53" s="417"/>
      <c r="I53" s="415"/>
      <c r="J53" s="416"/>
      <c r="K53" s="417"/>
      <c r="L53" s="409"/>
      <c r="M53" s="409"/>
      <c r="N53" s="409"/>
      <c r="O53" s="409"/>
      <c r="P53" s="409"/>
      <c r="Q53" s="409"/>
      <c r="R53" s="409"/>
      <c r="S53" s="409"/>
      <c r="T53" s="409"/>
      <c r="U53" s="409"/>
      <c r="V53" s="409"/>
      <c r="W53" s="409"/>
      <c r="X53" s="409"/>
      <c r="Y53" s="409"/>
      <c r="Z53" s="409"/>
      <c r="AA53" s="409"/>
      <c r="AB53" s="409"/>
      <c r="AC53" s="409"/>
      <c r="AD53" s="409"/>
      <c r="AE53" s="409"/>
    </row>
    <row r="54" ht="13.5" customHeight="1">
      <c r="A54" s="223"/>
      <c r="B54" s="414"/>
      <c r="C54" s="417"/>
      <c r="D54" s="415"/>
      <c r="E54" s="416"/>
      <c r="F54" s="409"/>
      <c r="G54" s="414">
        <v>49.0</v>
      </c>
      <c r="H54" s="417"/>
      <c r="I54" s="415"/>
      <c r="J54" s="556"/>
      <c r="K54" s="417"/>
      <c r="L54" s="409"/>
      <c r="M54" s="409"/>
      <c r="N54" s="409"/>
      <c r="O54" s="409"/>
      <c r="P54" s="409"/>
      <c r="Q54" s="409"/>
      <c r="R54" s="409"/>
      <c r="S54" s="409"/>
      <c r="T54" s="409"/>
      <c r="U54" s="409"/>
      <c r="V54" s="409"/>
      <c r="W54" s="409"/>
      <c r="X54" s="409"/>
      <c r="Y54" s="409"/>
      <c r="Z54" s="409"/>
      <c r="AA54" s="409"/>
      <c r="AB54" s="409"/>
      <c r="AC54" s="409"/>
      <c r="AD54" s="409"/>
      <c r="AE54" s="409"/>
    </row>
    <row r="55" ht="13.5" customHeight="1">
      <c r="A55" s="223"/>
      <c r="B55" s="414"/>
      <c r="C55" s="417"/>
      <c r="D55" s="415"/>
      <c r="E55" s="416"/>
      <c r="F55" s="409"/>
      <c r="G55" s="414">
        <v>50.0</v>
      </c>
      <c r="H55" s="417"/>
      <c r="I55" s="415"/>
      <c r="J55" s="416"/>
      <c r="K55" s="417"/>
      <c r="L55" s="409"/>
      <c r="M55" s="409"/>
      <c r="N55" s="409"/>
      <c r="O55" s="409"/>
      <c r="P55" s="409"/>
      <c r="Q55" s="409"/>
      <c r="R55" s="409"/>
      <c r="S55" s="409"/>
      <c r="T55" s="409"/>
      <c r="U55" s="409"/>
      <c r="V55" s="409"/>
      <c r="W55" s="409"/>
      <c r="X55" s="409"/>
      <c r="Y55" s="409"/>
      <c r="Z55" s="409"/>
      <c r="AA55" s="409"/>
      <c r="AB55" s="409"/>
      <c r="AC55" s="409"/>
      <c r="AD55" s="409"/>
      <c r="AE55" s="409"/>
    </row>
    <row r="56" ht="13.5" customHeight="1">
      <c r="A56" s="223"/>
      <c r="B56" s="414"/>
      <c r="C56" s="417"/>
      <c r="D56" s="415"/>
      <c r="E56" s="416"/>
      <c r="F56" s="409"/>
      <c r="G56" s="414">
        <v>51.0</v>
      </c>
      <c r="H56" s="417"/>
      <c r="I56" s="415"/>
      <c r="J56" s="416"/>
      <c r="K56" s="417"/>
      <c r="L56" s="409"/>
      <c r="M56" s="409"/>
      <c r="N56" s="409"/>
      <c r="O56" s="409"/>
      <c r="P56" s="409"/>
      <c r="Q56" s="409"/>
      <c r="R56" s="409"/>
      <c r="S56" s="409"/>
      <c r="T56" s="409"/>
      <c r="U56" s="409"/>
      <c r="V56" s="409"/>
      <c r="W56" s="409"/>
      <c r="X56" s="409"/>
      <c r="Y56" s="409"/>
      <c r="Z56" s="409"/>
      <c r="AA56" s="409"/>
      <c r="AB56" s="409"/>
      <c r="AC56" s="409"/>
      <c r="AD56" s="409"/>
      <c r="AE56" s="409"/>
    </row>
    <row r="57" ht="13.5" customHeight="1">
      <c r="A57" s="223"/>
      <c r="B57" s="414"/>
      <c r="C57" s="417"/>
      <c r="D57" s="415"/>
      <c r="E57" s="416"/>
      <c r="F57" s="409"/>
      <c r="G57" s="414">
        <v>52.0</v>
      </c>
      <c r="H57" s="429"/>
      <c r="I57" s="415"/>
      <c r="J57" s="416"/>
      <c r="K57" s="417"/>
      <c r="L57" s="409"/>
      <c r="M57" s="409"/>
      <c r="N57" s="409"/>
      <c r="O57" s="409"/>
      <c r="P57" s="409"/>
      <c r="Q57" s="409"/>
      <c r="R57" s="409"/>
      <c r="S57" s="409"/>
      <c r="T57" s="409"/>
      <c r="U57" s="409"/>
      <c r="V57" s="409"/>
      <c r="W57" s="409"/>
      <c r="X57" s="409"/>
      <c r="Y57" s="409"/>
      <c r="Z57" s="409"/>
      <c r="AA57" s="409"/>
      <c r="AB57" s="409"/>
      <c r="AC57" s="409"/>
      <c r="AD57" s="409"/>
      <c r="AE57" s="409"/>
    </row>
    <row r="58" ht="13.5" customHeight="1">
      <c r="A58" s="223"/>
      <c r="B58" s="414"/>
      <c r="C58" s="429"/>
      <c r="D58" s="415"/>
      <c r="E58" s="416"/>
      <c r="F58" s="409"/>
      <c r="G58" s="414">
        <v>53.0</v>
      </c>
      <c r="H58" s="429"/>
      <c r="I58" s="415"/>
      <c r="J58" s="416"/>
      <c r="K58" s="417"/>
      <c r="L58" s="409"/>
      <c r="M58" s="409"/>
      <c r="N58" s="409"/>
      <c r="O58" s="409"/>
      <c r="P58" s="409"/>
      <c r="Q58" s="409"/>
      <c r="R58" s="409"/>
      <c r="S58" s="409"/>
      <c r="T58" s="409"/>
      <c r="U58" s="409"/>
      <c r="V58" s="409"/>
      <c r="W58" s="409"/>
      <c r="X58" s="409"/>
      <c r="Y58" s="409"/>
      <c r="Z58" s="409"/>
      <c r="AA58" s="409"/>
      <c r="AB58" s="409"/>
      <c r="AC58" s="409"/>
      <c r="AD58" s="409"/>
      <c r="AE58" s="409"/>
    </row>
    <row r="59" ht="13.5" customHeight="1">
      <c r="A59" s="223"/>
      <c r="B59" s="414"/>
      <c r="C59" s="429"/>
      <c r="D59" s="415"/>
      <c r="E59" s="416"/>
      <c r="F59" s="409"/>
      <c r="G59" s="414">
        <v>54.0</v>
      </c>
      <c r="H59" s="429"/>
      <c r="I59" s="415"/>
      <c r="J59" s="416"/>
      <c r="K59" s="417"/>
      <c r="L59" s="409"/>
      <c r="M59" s="409"/>
      <c r="N59" s="409"/>
      <c r="O59" s="409"/>
      <c r="P59" s="409"/>
      <c r="Q59" s="409"/>
      <c r="R59" s="409"/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</row>
    <row r="60" ht="13.5" customHeight="1">
      <c r="A60" s="223"/>
      <c r="B60" s="414"/>
      <c r="C60" s="429"/>
      <c r="D60" s="415"/>
      <c r="E60" s="416"/>
      <c r="F60" s="409"/>
      <c r="G60" s="414">
        <v>55.0</v>
      </c>
      <c r="H60" s="429"/>
      <c r="I60" s="415"/>
      <c r="J60" s="416"/>
      <c r="K60" s="417"/>
      <c r="L60" s="409"/>
      <c r="M60" s="409"/>
      <c r="N60" s="409"/>
      <c r="O60" s="409"/>
      <c r="P60" s="409"/>
      <c r="Q60" s="409"/>
      <c r="R60" s="409"/>
      <c r="S60" s="409"/>
      <c r="T60" s="409"/>
      <c r="U60" s="409"/>
      <c r="V60" s="409"/>
      <c r="W60" s="409"/>
      <c r="X60" s="409"/>
      <c r="Y60" s="409"/>
      <c r="Z60" s="409"/>
      <c r="AA60" s="409"/>
      <c r="AB60" s="409"/>
      <c r="AC60" s="409"/>
      <c r="AD60" s="409"/>
      <c r="AE60" s="409"/>
    </row>
    <row r="61" ht="13.5" customHeight="1">
      <c r="A61" s="223"/>
      <c r="B61" s="414"/>
      <c r="C61" s="429"/>
      <c r="D61" s="415"/>
      <c r="E61" s="416"/>
      <c r="F61" s="409"/>
      <c r="G61" s="414">
        <v>56.0</v>
      </c>
      <c r="H61" s="429"/>
      <c r="I61" s="415"/>
      <c r="J61" s="416"/>
      <c r="K61" s="417"/>
      <c r="L61" s="409"/>
      <c r="M61" s="409"/>
      <c r="N61" s="409"/>
      <c r="O61" s="409"/>
      <c r="P61" s="409"/>
      <c r="Q61" s="409"/>
      <c r="R61" s="409"/>
      <c r="S61" s="409"/>
      <c r="T61" s="409"/>
      <c r="U61" s="409"/>
      <c r="V61" s="409"/>
      <c r="W61" s="409"/>
      <c r="X61" s="409"/>
      <c r="Y61" s="409"/>
      <c r="Z61" s="409"/>
      <c r="AA61" s="409"/>
      <c r="AB61" s="409"/>
      <c r="AC61" s="409"/>
      <c r="AD61" s="409"/>
      <c r="AE61" s="409"/>
    </row>
    <row r="62" ht="13.5" customHeight="1">
      <c r="A62" s="223"/>
      <c r="B62" s="414"/>
      <c r="C62" s="429"/>
      <c r="D62" s="415"/>
      <c r="E62" s="416"/>
      <c r="F62" s="409"/>
      <c r="G62" s="414">
        <v>57.0</v>
      </c>
      <c r="H62" s="429"/>
      <c r="I62" s="415"/>
      <c r="J62" s="416"/>
      <c r="K62" s="417"/>
      <c r="L62" s="409"/>
      <c r="M62" s="409"/>
      <c r="N62" s="409"/>
      <c r="O62" s="409"/>
      <c r="P62" s="409"/>
      <c r="Q62" s="409"/>
      <c r="R62" s="409"/>
      <c r="S62" s="409"/>
      <c r="T62" s="409"/>
      <c r="U62" s="409"/>
      <c r="V62" s="409"/>
      <c r="W62" s="409"/>
      <c r="X62" s="409"/>
      <c r="Y62" s="409"/>
      <c r="Z62" s="409"/>
      <c r="AA62" s="409"/>
      <c r="AB62" s="409"/>
      <c r="AC62" s="409"/>
      <c r="AD62" s="409"/>
      <c r="AE62" s="409"/>
    </row>
    <row r="63" ht="13.5" customHeight="1">
      <c r="A63" s="223"/>
      <c r="B63" s="414"/>
      <c r="C63" s="429"/>
      <c r="D63" s="415"/>
      <c r="E63" s="416"/>
      <c r="F63" s="409"/>
      <c r="G63" s="414">
        <v>58.0</v>
      </c>
      <c r="H63" s="429"/>
      <c r="I63" s="415"/>
      <c r="J63" s="416"/>
      <c r="K63" s="417"/>
      <c r="L63" s="409"/>
      <c r="M63" s="409"/>
      <c r="N63" s="409"/>
      <c r="O63" s="409"/>
      <c r="P63" s="409"/>
      <c r="Q63" s="409"/>
      <c r="R63" s="409"/>
      <c r="S63" s="409"/>
      <c r="T63" s="409"/>
      <c r="U63" s="409"/>
      <c r="V63" s="409"/>
      <c r="W63" s="409"/>
      <c r="X63" s="409"/>
      <c r="Y63" s="409"/>
      <c r="Z63" s="409"/>
      <c r="AA63" s="409"/>
      <c r="AB63" s="409"/>
      <c r="AC63" s="409"/>
      <c r="AD63" s="409"/>
      <c r="AE63" s="409"/>
    </row>
    <row r="64" ht="13.5" customHeight="1">
      <c r="A64" s="223"/>
      <c r="B64" s="414"/>
      <c r="C64" s="429"/>
      <c r="D64" s="415"/>
      <c r="E64" s="416"/>
      <c r="F64" s="409"/>
      <c r="G64" s="414">
        <v>59.0</v>
      </c>
      <c r="H64" s="429"/>
      <c r="I64" s="415"/>
      <c r="J64" s="416"/>
      <c r="K64" s="417"/>
      <c r="L64" s="409"/>
      <c r="M64" s="409"/>
      <c r="N64" s="409"/>
      <c r="O64" s="409"/>
      <c r="P64" s="409"/>
      <c r="Q64" s="409"/>
      <c r="R64" s="409"/>
      <c r="S64" s="409"/>
      <c r="T64" s="409"/>
      <c r="U64" s="409"/>
      <c r="V64" s="409"/>
      <c r="W64" s="409"/>
      <c r="X64" s="409"/>
      <c r="Y64" s="409"/>
      <c r="Z64" s="409"/>
      <c r="AA64" s="409"/>
      <c r="AB64" s="409"/>
      <c r="AC64" s="409"/>
      <c r="AD64" s="409"/>
      <c r="AE64" s="409"/>
    </row>
    <row r="65" ht="13.5" customHeight="1">
      <c r="A65" s="223"/>
      <c r="B65" s="414"/>
      <c r="C65" s="429"/>
      <c r="D65" s="415"/>
      <c r="E65" s="416"/>
      <c r="F65" s="409"/>
      <c r="G65" s="414">
        <v>60.0</v>
      </c>
      <c r="H65" s="429"/>
      <c r="I65" s="415"/>
      <c r="J65" s="416"/>
      <c r="K65" s="417"/>
      <c r="L65" s="409"/>
      <c r="M65" s="409"/>
      <c r="N65" s="409"/>
      <c r="O65" s="409"/>
      <c r="P65" s="409"/>
      <c r="Q65" s="409"/>
      <c r="R65" s="409"/>
      <c r="S65" s="409"/>
      <c r="T65" s="409"/>
      <c r="U65" s="409"/>
      <c r="V65" s="409"/>
      <c r="W65" s="409"/>
      <c r="X65" s="409"/>
      <c r="Y65" s="409"/>
      <c r="Z65" s="409"/>
      <c r="AA65" s="409"/>
      <c r="AB65" s="409"/>
      <c r="AC65" s="409"/>
      <c r="AD65" s="409"/>
      <c r="AE65" s="409"/>
    </row>
    <row r="66" ht="13.5" customHeight="1">
      <c r="A66" s="223"/>
      <c r="B66" s="414"/>
      <c r="C66" s="429"/>
      <c r="D66" s="415"/>
      <c r="E66" s="416"/>
      <c r="F66" s="409"/>
      <c r="G66" s="414">
        <v>61.0</v>
      </c>
      <c r="H66" s="429"/>
      <c r="I66" s="415"/>
      <c r="J66" s="416"/>
      <c r="K66" s="417"/>
      <c r="L66" s="409"/>
      <c r="M66" s="409"/>
      <c r="N66" s="409"/>
      <c r="O66" s="409"/>
      <c r="P66" s="409"/>
      <c r="Q66" s="409"/>
      <c r="R66" s="409"/>
      <c r="S66" s="409"/>
      <c r="T66" s="409"/>
      <c r="U66" s="409"/>
      <c r="V66" s="409"/>
      <c r="W66" s="409"/>
      <c r="X66" s="409"/>
      <c r="Y66" s="409"/>
      <c r="Z66" s="409"/>
      <c r="AA66" s="409"/>
      <c r="AB66" s="409"/>
      <c r="AC66" s="409"/>
      <c r="AD66" s="409"/>
      <c r="AE66" s="409"/>
    </row>
    <row r="67" ht="13.5" customHeight="1">
      <c r="A67" s="223"/>
      <c r="B67" s="414"/>
      <c r="C67" s="429"/>
      <c r="D67" s="415"/>
      <c r="E67" s="416"/>
      <c r="F67" s="409"/>
      <c r="G67" s="414">
        <v>62.0</v>
      </c>
      <c r="H67" s="429"/>
      <c r="I67" s="415"/>
      <c r="J67" s="416"/>
      <c r="K67" s="417"/>
      <c r="L67" s="409"/>
      <c r="M67" s="409"/>
      <c r="N67" s="409"/>
      <c r="O67" s="409"/>
      <c r="P67" s="409"/>
      <c r="Q67" s="409"/>
      <c r="R67" s="409"/>
      <c r="S67" s="409"/>
      <c r="T67" s="409"/>
      <c r="U67" s="409"/>
      <c r="V67" s="409"/>
      <c r="W67" s="409"/>
      <c r="X67" s="409"/>
      <c r="Y67" s="409"/>
      <c r="Z67" s="409"/>
      <c r="AA67" s="409"/>
      <c r="AB67" s="409"/>
      <c r="AC67" s="409"/>
      <c r="AD67" s="409"/>
      <c r="AE67" s="409"/>
    </row>
    <row r="68" ht="13.5" customHeight="1">
      <c r="A68" s="223"/>
      <c r="B68" s="414"/>
      <c r="C68" s="429"/>
      <c r="D68" s="415"/>
      <c r="E68" s="416"/>
      <c r="F68" s="409"/>
      <c r="G68" s="414">
        <v>63.0</v>
      </c>
      <c r="H68" s="429"/>
      <c r="I68" s="415"/>
      <c r="J68" s="416"/>
      <c r="K68" s="417"/>
      <c r="L68" s="409"/>
      <c r="M68" s="409"/>
      <c r="N68" s="409"/>
      <c r="O68" s="409"/>
      <c r="P68" s="409"/>
      <c r="Q68" s="409"/>
      <c r="R68" s="409"/>
      <c r="S68" s="409"/>
      <c r="T68" s="409"/>
      <c r="U68" s="409"/>
      <c r="V68" s="409"/>
      <c r="W68" s="409"/>
      <c r="X68" s="409"/>
      <c r="Y68" s="409"/>
      <c r="Z68" s="409"/>
      <c r="AA68" s="409"/>
      <c r="AB68" s="409"/>
      <c r="AC68" s="409"/>
      <c r="AD68" s="409"/>
      <c r="AE68" s="409"/>
    </row>
    <row r="69" ht="13.5" customHeight="1">
      <c r="A69" s="223"/>
      <c r="B69" s="414"/>
      <c r="C69" s="429"/>
      <c r="D69" s="415"/>
      <c r="E69" s="416"/>
      <c r="F69" s="409"/>
      <c r="G69" s="414">
        <v>64.0</v>
      </c>
      <c r="H69" s="429"/>
      <c r="I69" s="415"/>
      <c r="J69" s="416"/>
      <c r="K69" s="417"/>
      <c r="L69" s="409"/>
      <c r="M69" s="409"/>
      <c r="N69" s="409"/>
      <c r="O69" s="409"/>
      <c r="P69" s="409"/>
      <c r="Q69" s="409"/>
      <c r="R69" s="409"/>
      <c r="S69" s="409"/>
      <c r="T69" s="409"/>
      <c r="U69" s="409"/>
      <c r="V69" s="409"/>
      <c r="W69" s="409"/>
      <c r="X69" s="409"/>
      <c r="Y69" s="409"/>
      <c r="Z69" s="409"/>
      <c r="AA69" s="409"/>
      <c r="AB69" s="409"/>
      <c r="AC69" s="409"/>
      <c r="AD69" s="409"/>
      <c r="AE69" s="409"/>
    </row>
    <row r="70" ht="13.5" customHeight="1">
      <c r="A70" s="223"/>
      <c r="B70" s="414"/>
      <c r="C70" s="429"/>
      <c r="D70" s="415"/>
      <c r="E70" s="416"/>
      <c r="F70" s="409"/>
      <c r="G70" s="414">
        <v>65.0</v>
      </c>
      <c r="H70" s="429"/>
      <c r="I70" s="415"/>
      <c r="J70" s="416"/>
      <c r="K70" s="417"/>
      <c r="L70" s="409"/>
      <c r="M70" s="409"/>
      <c r="N70" s="409"/>
      <c r="O70" s="409"/>
      <c r="P70" s="409"/>
      <c r="Q70" s="409"/>
      <c r="R70" s="409"/>
      <c r="S70" s="409"/>
      <c r="T70" s="409"/>
      <c r="U70" s="409"/>
      <c r="V70" s="409"/>
      <c r="W70" s="409"/>
      <c r="X70" s="409"/>
      <c r="Y70" s="409"/>
      <c r="Z70" s="409"/>
      <c r="AA70" s="409"/>
      <c r="AB70" s="409"/>
      <c r="AC70" s="409"/>
      <c r="AD70" s="409"/>
      <c r="AE70" s="409"/>
    </row>
    <row r="71" ht="13.5" customHeight="1">
      <c r="A71" s="223"/>
      <c r="B71" s="414"/>
      <c r="C71" s="429"/>
      <c r="D71" s="415"/>
      <c r="E71" s="416"/>
      <c r="F71" s="409" t="s">
        <v>713</v>
      </c>
      <c r="G71" s="414">
        <v>66.0</v>
      </c>
      <c r="H71" s="429"/>
      <c r="I71" s="415"/>
      <c r="J71" s="416"/>
      <c r="K71" s="417"/>
      <c r="L71" s="409"/>
      <c r="M71" s="409"/>
      <c r="N71" s="409"/>
      <c r="O71" s="409"/>
      <c r="P71" s="409"/>
      <c r="Q71" s="409"/>
      <c r="R71" s="409"/>
      <c r="S71" s="409"/>
      <c r="T71" s="409"/>
      <c r="U71" s="409"/>
      <c r="V71" s="409"/>
      <c r="W71" s="409"/>
      <c r="X71" s="409"/>
      <c r="Y71" s="409"/>
      <c r="Z71" s="409"/>
      <c r="AA71" s="409"/>
      <c r="AB71" s="409"/>
      <c r="AC71" s="409"/>
      <c r="AD71" s="409"/>
      <c r="AE71" s="409"/>
    </row>
    <row r="72" ht="13.5" customHeight="1">
      <c r="A72" s="223"/>
      <c r="B72" s="414"/>
      <c r="C72" s="429"/>
      <c r="D72" s="415"/>
      <c r="E72" s="416"/>
      <c r="F72" s="409"/>
      <c r="G72" s="414">
        <v>67.0</v>
      </c>
      <c r="H72" s="429"/>
      <c r="I72" s="415"/>
      <c r="J72" s="416"/>
      <c r="K72" s="417"/>
      <c r="L72" s="409"/>
      <c r="M72" s="409"/>
      <c r="N72" s="409"/>
      <c r="O72" s="409"/>
      <c r="P72" s="409"/>
      <c r="Q72" s="409"/>
      <c r="R72" s="409"/>
      <c r="S72" s="409"/>
      <c r="T72" s="409"/>
      <c r="U72" s="409"/>
      <c r="V72" s="409"/>
      <c r="W72" s="409"/>
      <c r="X72" s="409"/>
      <c r="Y72" s="409"/>
      <c r="Z72" s="409"/>
      <c r="AA72" s="409"/>
      <c r="AB72" s="409"/>
      <c r="AC72" s="409"/>
      <c r="AD72" s="409"/>
      <c r="AE72" s="409"/>
    </row>
    <row r="73" ht="13.5" customHeight="1">
      <c r="A73" s="223"/>
      <c r="B73" s="414"/>
      <c r="C73" s="429"/>
      <c r="D73" s="415"/>
      <c r="E73" s="416"/>
      <c r="F73" s="409"/>
      <c r="G73" s="414">
        <v>68.0</v>
      </c>
      <c r="H73" s="429"/>
      <c r="I73" s="415"/>
      <c r="J73" s="416"/>
      <c r="K73" s="417"/>
      <c r="L73" s="409"/>
      <c r="M73" s="409"/>
      <c r="N73" s="409"/>
      <c r="O73" s="409"/>
      <c r="P73" s="409"/>
      <c r="Q73" s="409"/>
      <c r="R73" s="409"/>
      <c r="S73" s="409"/>
      <c r="T73" s="409"/>
      <c r="U73" s="409"/>
      <c r="V73" s="409"/>
      <c r="W73" s="409"/>
      <c r="X73" s="409"/>
      <c r="Y73" s="409"/>
      <c r="Z73" s="409"/>
      <c r="AA73" s="409"/>
      <c r="AB73" s="409"/>
      <c r="AC73" s="409"/>
      <c r="AD73" s="409"/>
      <c r="AE73" s="409"/>
    </row>
    <row r="74" ht="13.5" customHeight="1">
      <c r="A74" s="223"/>
      <c r="B74" s="414"/>
      <c r="C74" s="429"/>
      <c r="D74" s="415"/>
      <c r="E74" s="416"/>
      <c r="F74" s="409"/>
      <c r="G74" s="414">
        <v>69.0</v>
      </c>
      <c r="H74" s="429"/>
      <c r="I74" s="415"/>
      <c r="J74" s="416"/>
      <c r="K74" s="417"/>
      <c r="L74" s="409"/>
      <c r="M74" s="409"/>
      <c r="N74" s="409"/>
      <c r="O74" s="409"/>
      <c r="P74" s="409"/>
      <c r="Q74" s="409"/>
      <c r="R74" s="409"/>
      <c r="S74" s="409"/>
      <c r="T74" s="409"/>
      <c r="U74" s="409"/>
      <c r="V74" s="409"/>
      <c r="W74" s="409"/>
      <c r="X74" s="409"/>
      <c r="Y74" s="409"/>
      <c r="Z74" s="409"/>
      <c r="AA74" s="409"/>
      <c r="AB74" s="409"/>
      <c r="AC74" s="409"/>
      <c r="AD74" s="409"/>
      <c r="AE74" s="409"/>
    </row>
    <row r="75" ht="13.5" customHeight="1">
      <c r="A75" s="223"/>
      <c r="B75" s="414"/>
      <c r="C75" s="429"/>
      <c r="D75" s="415"/>
      <c r="E75" s="416"/>
      <c r="F75" s="409"/>
      <c r="G75" s="414">
        <v>70.0</v>
      </c>
      <c r="H75" s="429"/>
      <c r="I75" s="415"/>
      <c r="J75" s="416"/>
      <c r="K75" s="417"/>
      <c r="L75" s="409"/>
      <c r="M75" s="409"/>
      <c r="N75" s="409"/>
      <c r="O75" s="409"/>
      <c r="P75" s="409"/>
      <c r="Q75" s="409"/>
      <c r="R75" s="409"/>
      <c r="S75" s="409"/>
      <c r="T75" s="409"/>
      <c r="U75" s="409"/>
      <c r="V75" s="409"/>
      <c r="W75" s="409"/>
      <c r="X75" s="409"/>
      <c r="Y75" s="409"/>
      <c r="Z75" s="409"/>
      <c r="AA75" s="409"/>
      <c r="AB75" s="409"/>
      <c r="AC75" s="409"/>
      <c r="AD75" s="409"/>
      <c r="AE75" s="409"/>
    </row>
    <row r="76" ht="13.5" customHeight="1">
      <c r="A76" s="223"/>
      <c r="B76" s="414"/>
      <c r="C76" s="429"/>
      <c r="D76" s="415"/>
      <c r="E76" s="558"/>
      <c r="F76" s="409"/>
      <c r="G76" s="414"/>
      <c r="H76" s="429"/>
      <c r="I76" s="415"/>
      <c r="J76" s="416"/>
      <c r="K76" s="417"/>
      <c r="L76" s="409"/>
      <c r="M76" s="409"/>
      <c r="N76" s="409"/>
      <c r="O76" s="409"/>
      <c r="P76" s="409"/>
      <c r="Q76" s="409"/>
      <c r="R76" s="409"/>
      <c r="S76" s="409"/>
      <c r="T76" s="409"/>
      <c r="U76" s="409"/>
      <c r="V76" s="409"/>
      <c r="W76" s="409"/>
      <c r="X76" s="409"/>
      <c r="Y76" s="409"/>
      <c r="Z76" s="409"/>
      <c r="AA76" s="409"/>
      <c r="AB76" s="409"/>
      <c r="AC76" s="409"/>
      <c r="AD76" s="409"/>
      <c r="AE76" s="409"/>
    </row>
    <row r="77" ht="13.5" customHeight="1">
      <c r="A77" s="223"/>
      <c r="B77" s="412"/>
      <c r="C77" s="411" t="s">
        <v>135</v>
      </c>
      <c r="D77" s="430">
        <f>SUM(D6:D76)</f>
        <v>0</v>
      </c>
      <c r="E77" s="412"/>
      <c r="F77" s="409"/>
      <c r="G77" s="417"/>
      <c r="H77" s="411" t="s">
        <v>135</v>
      </c>
      <c r="I77" s="430">
        <f>SUM(I6:I75)</f>
        <v>0</v>
      </c>
      <c r="J77" s="432"/>
      <c r="K77" s="433"/>
      <c r="L77" s="409"/>
      <c r="M77" s="409"/>
      <c r="N77" s="409"/>
      <c r="O77" s="409"/>
      <c r="P77" s="409"/>
      <c r="Q77" s="409"/>
      <c r="R77" s="409"/>
      <c r="S77" s="409"/>
      <c r="T77" s="409"/>
      <c r="U77" s="409"/>
      <c r="V77" s="409"/>
      <c r="W77" s="409"/>
      <c r="X77" s="409"/>
      <c r="Y77" s="409"/>
      <c r="Z77" s="409"/>
      <c r="AA77" s="409"/>
      <c r="AB77" s="409"/>
      <c r="AC77" s="409"/>
      <c r="AD77" s="409"/>
      <c r="AE77" s="409"/>
    </row>
    <row r="78" ht="13.5" customHeight="1">
      <c r="A78" s="223"/>
      <c r="B78" s="409"/>
      <c r="C78" s="409"/>
      <c r="D78" s="409"/>
      <c r="E78" s="409"/>
      <c r="F78" s="409"/>
      <c r="G78" s="409"/>
      <c r="H78" s="409"/>
      <c r="I78" s="409"/>
      <c r="J78" s="409"/>
      <c r="K78" s="409"/>
      <c r="L78" s="409"/>
      <c r="M78" s="409"/>
      <c r="N78" s="409"/>
      <c r="O78" s="409"/>
      <c r="P78" s="409"/>
      <c r="Q78" s="409"/>
      <c r="R78" s="409"/>
      <c r="S78" s="409"/>
      <c r="T78" s="409"/>
      <c r="U78" s="409"/>
      <c r="V78" s="409"/>
      <c r="W78" s="409"/>
      <c r="X78" s="409"/>
      <c r="Y78" s="409"/>
      <c r="Z78" s="409"/>
      <c r="AA78" s="409"/>
      <c r="AB78" s="409"/>
      <c r="AC78" s="409"/>
      <c r="AD78" s="409"/>
      <c r="AE78" s="409"/>
    </row>
    <row r="79" ht="13.5" customHeight="1">
      <c r="A79" s="223"/>
      <c r="B79" s="409"/>
      <c r="C79" s="436" t="s">
        <v>702</v>
      </c>
      <c r="E79" s="409"/>
      <c r="F79" s="409"/>
      <c r="G79" s="409"/>
      <c r="H79" s="436" t="s">
        <v>702</v>
      </c>
      <c r="J79" s="409"/>
      <c r="K79" s="409"/>
      <c r="L79" s="409"/>
      <c r="M79" s="409"/>
      <c r="N79" s="409"/>
      <c r="O79" s="409"/>
      <c r="P79" s="409"/>
      <c r="Q79" s="409"/>
      <c r="R79" s="409"/>
      <c r="S79" s="409"/>
      <c r="T79" s="409"/>
      <c r="U79" s="409"/>
      <c r="V79" s="409"/>
      <c r="W79" s="409"/>
      <c r="X79" s="409"/>
      <c r="Y79" s="409"/>
      <c r="Z79" s="409"/>
      <c r="AA79" s="409"/>
      <c r="AB79" s="409"/>
      <c r="AC79" s="409"/>
      <c r="AD79" s="409"/>
      <c r="AE79" s="409"/>
    </row>
    <row r="80" ht="13.5" customHeight="1">
      <c r="A80" s="223"/>
      <c r="B80" s="409"/>
      <c r="C80" s="409"/>
      <c r="D80" s="439" t="s">
        <v>714</v>
      </c>
      <c r="E80" s="409"/>
      <c r="F80" s="409"/>
      <c r="G80" s="409"/>
      <c r="H80" s="409"/>
      <c r="I80" s="435" t="s">
        <v>714</v>
      </c>
      <c r="L80" s="409"/>
      <c r="M80" s="409"/>
      <c r="N80" s="409"/>
      <c r="O80" s="409"/>
      <c r="P80" s="409"/>
      <c r="Q80" s="409"/>
      <c r="R80" s="409"/>
      <c r="S80" s="409"/>
      <c r="T80" s="409"/>
      <c r="U80" s="409"/>
      <c r="V80" s="409"/>
      <c r="W80" s="409"/>
      <c r="X80" s="409"/>
      <c r="Y80" s="409"/>
      <c r="Z80" s="409"/>
      <c r="AA80" s="409"/>
      <c r="AB80" s="409"/>
      <c r="AC80" s="409"/>
      <c r="AD80" s="409"/>
      <c r="AE80" s="409"/>
    </row>
    <row r="81" ht="13.5" customHeight="1">
      <c r="A81" s="223"/>
      <c r="B81" s="409"/>
      <c r="C81" s="409"/>
      <c r="D81" s="409"/>
      <c r="E81" s="409"/>
      <c r="F81" s="409"/>
      <c r="G81" s="409"/>
      <c r="H81" s="409"/>
      <c r="I81" s="409"/>
      <c r="J81" s="409"/>
      <c r="K81" s="409"/>
      <c r="L81" s="409"/>
      <c r="M81" s="409"/>
      <c r="N81" s="409"/>
      <c r="O81" s="409"/>
      <c r="P81" s="409"/>
      <c r="Q81" s="409"/>
      <c r="R81" s="409"/>
      <c r="S81" s="409"/>
      <c r="T81" s="409"/>
      <c r="U81" s="409"/>
      <c r="V81" s="409"/>
      <c r="W81" s="409"/>
      <c r="X81" s="409"/>
      <c r="Y81" s="409"/>
      <c r="Z81" s="409"/>
      <c r="AA81" s="409"/>
      <c r="AB81" s="409"/>
      <c r="AC81" s="409"/>
      <c r="AD81" s="409"/>
      <c r="AE81" s="409"/>
    </row>
    <row r="82" ht="13.5" customHeight="1">
      <c r="A82" s="223"/>
      <c r="B82" s="409"/>
      <c r="C82" s="409"/>
      <c r="D82" s="409"/>
      <c r="E82" s="409"/>
      <c r="F82" s="409"/>
      <c r="G82" s="409"/>
      <c r="H82" s="409"/>
      <c r="I82" s="409"/>
      <c r="J82" s="409"/>
      <c r="K82" s="409"/>
      <c r="L82" s="409"/>
      <c r="M82" s="409"/>
      <c r="N82" s="409"/>
      <c r="O82" s="409"/>
      <c r="P82" s="409"/>
      <c r="Q82" s="409"/>
      <c r="R82" s="409"/>
      <c r="S82" s="409"/>
      <c r="T82" s="409"/>
      <c r="U82" s="409"/>
      <c r="V82" s="409"/>
      <c r="W82" s="409"/>
      <c r="X82" s="409"/>
      <c r="Y82" s="409"/>
      <c r="Z82" s="409"/>
      <c r="AA82" s="409"/>
      <c r="AB82" s="409"/>
      <c r="AC82" s="409"/>
      <c r="AD82" s="409"/>
      <c r="AE82" s="409"/>
    </row>
    <row r="83" ht="13.5" customHeight="1">
      <c r="A83" s="223"/>
      <c r="B83" s="409"/>
      <c r="C83" s="409"/>
      <c r="D83" s="409"/>
      <c r="E83" s="409"/>
      <c r="F83" s="409"/>
      <c r="G83" s="409"/>
      <c r="H83" s="409"/>
      <c r="I83" s="409"/>
      <c r="J83" s="409"/>
      <c r="K83" s="409"/>
      <c r="L83" s="409"/>
      <c r="M83" s="409"/>
      <c r="N83" s="409"/>
      <c r="O83" s="409"/>
      <c r="P83" s="409"/>
      <c r="Q83" s="409"/>
      <c r="R83" s="409"/>
      <c r="S83" s="409"/>
      <c r="T83" s="409"/>
      <c r="U83" s="409"/>
      <c r="V83" s="409"/>
      <c r="W83" s="409"/>
      <c r="X83" s="409"/>
      <c r="Y83" s="409"/>
      <c r="Z83" s="409"/>
      <c r="AA83" s="409"/>
      <c r="AB83" s="409"/>
      <c r="AC83" s="409"/>
      <c r="AD83" s="409"/>
      <c r="AE83" s="409"/>
    </row>
    <row r="84" ht="13.5" customHeight="1">
      <c r="A84" s="223"/>
      <c r="B84" s="409"/>
      <c r="C84" s="409"/>
      <c r="D84" s="409"/>
      <c r="E84" s="409"/>
      <c r="F84" s="409"/>
      <c r="G84" s="409"/>
      <c r="H84" s="409"/>
      <c r="I84" s="409"/>
      <c r="J84" s="409"/>
      <c r="K84" s="409"/>
      <c r="L84" s="409"/>
      <c r="M84" s="409"/>
      <c r="N84" s="409"/>
      <c r="O84" s="409"/>
      <c r="P84" s="409"/>
      <c r="Q84" s="409"/>
      <c r="R84" s="409"/>
      <c r="S84" s="409"/>
      <c r="T84" s="409"/>
      <c r="U84" s="409"/>
      <c r="V84" s="409"/>
      <c r="W84" s="409"/>
      <c r="X84" s="409"/>
      <c r="Y84" s="409"/>
      <c r="Z84" s="409"/>
      <c r="AA84" s="409"/>
      <c r="AB84" s="409"/>
      <c r="AC84" s="409"/>
      <c r="AD84" s="409"/>
      <c r="AE84" s="409"/>
    </row>
    <row r="85" ht="13.5" customHeight="1">
      <c r="A85" s="223"/>
      <c r="B85" s="409"/>
      <c r="C85" s="409"/>
      <c r="D85" s="409"/>
      <c r="E85" s="409"/>
      <c r="F85" s="409"/>
      <c r="G85" s="409"/>
      <c r="H85" s="409"/>
      <c r="I85" s="409"/>
      <c r="J85" s="409"/>
      <c r="K85" s="409"/>
      <c r="L85" s="409"/>
      <c r="M85" s="409"/>
      <c r="N85" s="409"/>
      <c r="O85" s="409"/>
      <c r="P85" s="409"/>
      <c r="Q85" s="409"/>
      <c r="R85" s="409"/>
      <c r="S85" s="409"/>
      <c r="T85" s="409"/>
      <c r="U85" s="409"/>
      <c r="V85" s="409"/>
      <c r="W85" s="409"/>
      <c r="X85" s="409"/>
      <c r="Y85" s="409"/>
      <c r="Z85" s="409"/>
      <c r="AA85" s="409"/>
      <c r="AB85" s="409"/>
      <c r="AC85" s="409"/>
      <c r="AD85" s="409"/>
      <c r="AE85" s="409"/>
    </row>
    <row r="86" ht="13.5" customHeight="1">
      <c r="A86" s="223"/>
      <c r="B86" s="409"/>
      <c r="C86" s="409"/>
      <c r="D86" s="409"/>
      <c r="E86" s="409"/>
      <c r="F86" s="409"/>
      <c r="G86" s="409"/>
      <c r="H86" s="409"/>
      <c r="I86" s="409"/>
      <c r="J86" s="409"/>
      <c r="K86" s="409"/>
      <c r="L86" s="409"/>
      <c r="M86" s="409"/>
      <c r="N86" s="409"/>
      <c r="O86" s="409"/>
      <c r="P86" s="409"/>
      <c r="Q86" s="409"/>
      <c r="R86" s="409"/>
      <c r="S86" s="409"/>
      <c r="T86" s="409"/>
      <c r="U86" s="409"/>
      <c r="V86" s="409"/>
      <c r="W86" s="409"/>
      <c r="X86" s="409"/>
      <c r="Y86" s="409"/>
      <c r="Z86" s="409"/>
      <c r="AA86" s="409"/>
      <c r="AB86" s="409"/>
      <c r="AC86" s="409"/>
      <c r="AD86" s="409"/>
      <c r="AE86" s="409"/>
    </row>
    <row r="87" ht="13.5" customHeight="1">
      <c r="A87" s="223"/>
      <c r="B87" s="409"/>
      <c r="C87" s="409"/>
      <c r="D87" s="409"/>
      <c r="E87" s="409"/>
      <c r="F87" s="409"/>
      <c r="G87" s="409"/>
      <c r="H87" s="409"/>
      <c r="I87" s="409"/>
      <c r="J87" s="409"/>
      <c r="K87" s="409"/>
      <c r="L87" s="409"/>
      <c r="M87" s="409"/>
      <c r="N87" s="409"/>
      <c r="O87" s="409"/>
      <c r="P87" s="409"/>
      <c r="Q87" s="409"/>
      <c r="R87" s="409"/>
      <c r="S87" s="409"/>
      <c r="T87" s="409"/>
      <c r="U87" s="409"/>
      <c r="V87" s="409"/>
      <c r="W87" s="409"/>
      <c r="X87" s="409"/>
      <c r="Y87" s="409"/>
      <c r="Z87" s="409"/>
      <c r="AA87" s="409"/>
      <c r="AB87" s="409"/>
      <c r="AC87" s="409"/>
      <c r="AD87" s="409"/>
      <c r="AE87" s="409"/>
    </row>
    <row r="88" ht="13.5" customHeight="1">
      <c r="A88" s="223"/>
      <c r="B88" s="409"/>
      <c r="C88" s="409"/>
      <c r="D88" s="409"/>
      <c r="E88" s="409"/>
      <c r="F88" s="409"/>
      <c r="G88" s="409"/>
      <c r="H88" s="409"/>
      <c r="I88" s="409"/>
      <c r="J88" s="409"/>
      <c r="K88" s="409"/>
      <c r="L88" s="409"/>
      <c r="M88" s="409"/>
      <c r="N88" s="409"/>
      <c r="O88" s="409"/>
      <c r="P88" s="409"/>
      <c r="Q88" s="409"/>
      <c r="R88" s="409"/>
      <c r="S88" s="409"/>
      <c r="T88" s="409"/>
      <c r="U88" s="409"/>
      <c r="V88" s="409"/>
      <c r="W88" s="409"/>
      <c r="X88" s="409"/>
      <c r="Y88" s="409"/>
      <c r="Z88" s="409"/>
      <c r="AA88" s="409"/>
      <c r="AB88" s="409"/>
      <c r="AC88" s="409"/>
      <c r="AD88" s="409"/>
      <c r="AE88" s="409"/>
    </row>
    <row r="89" ht="13.5" customHeight="1">
      <c r="A89" s="223"/>
      <c r="B89" s="409"/>
      <c r="C89" s="409"/>
      <c r="D89" s="409"/>
      <c r="E89" s="409"/>
      <c r="F89" s="409"/>
      <c r="G89" s="409"/>
      <c r="H89" s="409"/>
      <c r="I89" s="409"/>
      <c r="J89" s="409"/>
      <c r="K89" s="409"/>
      <c r="L89" s="409"/>
      <c r="M89" s="409"/>
      <c r="N89" s="409"/>
      <c r="O89" s="409"/>
      <c r="P89" s="409"/>
      <c r="Q89" s="409"/>
      <c r="R89" s="409"/>
      <c r="S89" s="409"/>
      <c r="T89" s="409"/>
      <c r="U89" s="409"/>
      <c r="V89" s="409"/>
      <c r="W89" s="409"/>
      <c r="X89" s="409"/>
      <c r="Y89" s="409"/>
      <c r="Z89" s="409"/>
      <c r="AA89" s="409"/>
      <c r="AB89" s="409"/>
      <c r="AC89" s="409"/>
      <c r="AD89" s="409"/>
      <c r="AE89" s="409"/>
    </row>
    <row r="90" ht="13.5" customHeight="1">
      <c r="A90" s="223"/>
      <c r="B90" s="409"/>
      <c r="C90" s="409"/>
      <c r="D90" s="409"/>
      <c r="E90" s="409"/>
      <c r="F90" s="409"/>
      <c r="G90" s="409"/>
      <c r="H90" s="409"/>
      <c r="I90" s="409"/>
      <c r="J90" s="409"/>
      <c r="K90" s="409"/>
      <c r="L90" s="409"/>
      <c r="M90" s="409"/>
      <c r="N90" s="409"/>
      <c r="O90" s="409"/>
      <c r="P90" s="409"/>
      <c r="Q90" s="409"/>
      <c r="R90" s="409"/>
      <c r="S90" s="409"/>
      <c r="T90" s="409"/>
      <c r="U90" s="409"/>
      <c r="V90" s="409"/>
      <c r="W90" s="409"/>
      <c r="X90" s="409"/>
      <c r="Y90" s="409"/>
      <c r="Z90" s="409"/>
      <c r="AA90" s="409"/>
      <c r="AB90" s="409"/>
      <c r="AC90" s="409"/>
      <c r="AD90" s="409"/>
      <c r="AE90" s="409"/>
    </row>
    <row r="91" ht="13.5" customHeight="1">
      <c r="A91" s="223"/>
      <c r="B91" s="409"/>
      <c r="C91" s="409"/>
      <c r="D91" s="409"/>
      <c r="E91" s="409"/>
      <c r="F91" s="409"/>
      <c r="G91" s="409"/>
      <c r="H91" s="409"/>
      <c r="I91" s="409"/>
      <c r="J91" s="409"/>
      <c r="K91" s="409"/>
      <c r="L91" s="409"/>
      <c r="M91" s="409"/>
      <c r="N91" s="409"/>
      <c r="O91" s="409"/>
      <c r="P91" s="409"/>
      <c r="Q91" s="409"/>
      <c r="R91" s="409"/>
      <c r="S91" s="409"/>
      <c r="T91" s="409"/>
      <c r="U91" s="409"/>
      <c r="V91" s="409"/>
      <c r="W91" s="409"/>
      <c r="X91" s="409"/>
      <c r="Y91" s="409"/>
      <c r="Z91" s="409"/>
      <c r="AA91" s="409"/>
      <c r="AB91" s="409"/>
      <c r="AC91" s="409"/>
      <c r="AD91" s="409"/>
      <c r="AE91" s="409"/>
    </row>
    <row r="92" ht="13.5" customHeight="1">
      <c r="A92" s="223"/>
      <c r="B92" s="409"/>
      <c r="C92" s="409"/>
      <c r="D92" s="409"/>
      <c r="E92" s="409"/>
      <c r="F92" s="409"/>
      <c r="G92" s="409"/>
      <c r="H92" s="409"/>
      <c r="I92" s="409"/>
      <c r="J92" s="409"/>
      <c r="K92" s="409"/>
      <c r="L92" s="409"/>
      <c r="M92" s="409"/>
      <c r="N92" s="409"/>
      <c r="O92" s="409"/>
      <c r="P92" s="409"/>
      <c r="Q92" s="409"/>
      <c r="R92" s="409"/>
      <c r="S92" s="409"/>
      <c r="T92" s="409"/>
      <c r="U92" s="409"/>
      <c r="V92" s="409"/>
      <c r="W92" s="409"/>
      <c r="X92" s="409"/>
      <c r="Y92" s="409"/>
      <c r="Z92" s="409"/>
      <c r="AA92" s="409"/>
      <c r="AB92" s="409"/>
      <c r="AC92" s="409"/>
      <c r="AD92" s="409"/>
      <c r="AE92" s="409"/>
    </row>
    <row r="93" ht="13.5" customHeight="1">
      <c r="A93" s="223"/>
      <c r="B93" s="409"/>
      <c r="C93" s="409"/>
      <c r="D93" s="409"/>
      <c r="E93" s="409"/>
      <c r="F93" s="409"/>
      <c r="G93" s="409"/>
      <c r="H93" s="409"/>
      <c r="I93" s="409"/>
      <c r="J93" s="409"/>
      <c r="K93" s="409"/>
      <c r="L93" s="409"/>
      <c r="M93" s="409"/>
      <c r="N93" s="409"/>
      <c r="O93" s="409"/>
      <c r="P93" s="409"/>
      <c r="Q93" s="409"/>
      <c r="R93" s="409"/>
      <c r="S93" s="409"/>
      <c r="T93" s="409"/>
      <c r="U93" s="409"/>
      <c r="V93" s="409"/>
      <c r="W93" s="409"/>
      <c r="X93" s="409"/>
      <c r="Y93" s="409"/>
      <c r="Z93" s="409"/>
      <c r="AA93" s="409"/>
      <c r="AB93" s="409"/>
      <c r="AC93" s="409"/>
      <c r="AD93" s="409"/>
      <c r="AE93" s="409"/>
    </row>
    <row r="94" ht="13.5" customHeight="1">
      <c r="A94" s="223"/>
      <c r="B94" s="409"/>
      <c r="C94" s="409"/>
      <c r="D94" s="409"/>
      <c r="E94" s="409"/>
      <c r="F94" s="409"/>
      <c r="G94" s="409"/>
      <c r="H94" s="409"/>
      <c r="I94" s="409"/>
      <c r="J94" s="409"/>
      <c r="K94" s="409"/>
      <c r="L94" s="409"/>
      <c r="M94" s="409"/>
      <c r="N94" s="409"/>
      <c r="O94" s="409"/>
      <c r="P94" s="409"/>
      <c r="Q94" s="409"/>
      <c r="R94" s="409"/>
      <c r="S94" s="409"/>
      <c r="T94" s="409"/>
      <c r="U94" s="409"/>
      <c r="V94" s="409"/>
      <c r="W94" s="409"/>
      <c r="X94" s="409"/>
      <c r="Y94" s="409"/>
      <c r="Z94" s="409"/>
      <c r="AA94" s="409"/>
      <c r="AB94" s="409"/>
      <c r="AC94" s="409"/>
      <c r="AD94" s="409"/>
      <c r="AE94" s="409"/>
    </row>
    <row r="95" ht="13.5" customHeight="1">
      <c r="A95" s="223"/>
      <c r="B95" s="409"/>
      <c r="C95" s="409"/>
      <c r="D95" s="409"/>
      <c r="E95" s="409"/>
      <c r="F95" s="409"/>
      <c r="G95" s="409"/>
      <c r="H95" s="409"/>
      <c r="I95" s="409"/>
      <c r="J95" s="409"/>
      <c r="K95" s="409"/>
      <c r="L95" s="409"/>
      <c r="M95" s="409"/>
      <c r="N95" s="409"/>
      <c r="O95" s="409"/>
      <c r="P95" s="409"/>
      <c r="Q95" s="409"/>
      <c r="R95" s="409"/>
      <c r="S95" s="409"/>
      <c r="T95" s="409"/>
      <c r="U95" s="409"/>
      <c r="V95" s="409"/>
      <c r="W95" s="409"/>
      <c r="X95" s="409"/>
      <c r="Y95" s="409"/>
      <c r="Z95" s="409"/>
      <c r="AA95" s="409"/>
      <c r="AB95" s="409"/>
      <c r="AC95" s="409"/>
      <c r="AD95" s="409"/>
      <c r="AE95" s="409"/>
    </row>
    <row r="96" ht="13.5" customHeight="1">
      <c r="A96" s="223"/>
      <c r="B96" s="409"/>
      <c r="C96" s="409"/>
      <c r="D96" s="409"/>
      <c r="E96" s="409"/>
      <c r="F96" s="409"/>
      <c r="G96" s="409"/>
      <c r="H96" s="409"/>
      <c r="I96" s="409"/>
      <c r="J96" s="409"/>
      <c r="K96" s="409"/>
      <c r="L96" s="409"/>
      <c r="M96" s="409"/>
      <c r="N96" s="409"/>
      <c r="O96" s="409"/>
      <c r="P96" s="409"/>
      <c r="Q96" s="409"/>
      <c r="R96" s="409"/>
      <c r="S96" s="409"/>
      <c r="T96" s="409"/>
      <c r="U96" s="409"/>
      <c r="V96" s="409"/>
      <c r="W96" s="409"/>
      <c r="X96" s="409"/>
      <c r="Y96" s="409"/>
      <c r="Z96" s="409"/>
      <c r="AA96" s="409"/>
      <c r="AB96" s="409"/>
      <c r="AC96" s="409"/>
      <c r="AD96" s="409"/>
      <c r="AE96" s="409"/>
    </row>
    <row r="97" ht="13.5" customHeight="1">
      <c r="A97" s="223"/>
      <c r="B97" s="409"/>
      <c r="C97" s="409"/>
      <c r="D97" s="409"/>
      <c r="E97" s="409"/>
      <c r="F97" s="409"/>
      <c r="G97" s="409"/>
      <c r="H97" s="409"/>
      <c r="I97" s="409"/>
      <c r="J97" s="409"/>
      <c r="K97" s="409"/>
      <c r="L97" s="409"/>
      <c r="M97" s="409"/>
      <c r="N97" s="409"/>
      <c r="O97" s="409"/>
      <c r="P97" s="409"/>
      <c r="Q97" s="409"/>
      <c r="R97" s="409"/>
      <c r="S97" s="409"/>
      <c r="T97" s="409"/>
      <c r="U97" s="409"/>
      <c r="V97" s="409"/>
      <c r="W97" s="409"/>
      <c r="X97" s="409"/>
      <c r="Y97" s="409"/>
      <c r="Z97" s="409"/>
      <c r="AA97" s="409"/>
      <c r="AB97" s="409"/>
      <c r="AC97" s="409"/>
      <c r="AD97" s="409"/>
      <c r="AE97" s="409"/>
    </row>
    <row r="98" ht="13.5" customHeight="1">
      <c r="A98" s="223"/>
      <c r="B98" s="409"/>
      <c r="C98" s="409"/>
      <c r="D98" s="409"/>
      <c r="E98" s="409"/>
      <c r="F98" s="409"/>
      <c r="G98" s="409"/>
      <c r="H98" s="409"/>
      <c r="I98" s="409"/>
      <c r="J98" s="409"/>
      <c r="K98" s="409"/>
      <c r="L98" s="409"/>
      <c r="M98" s="409"/>
      <c r="N98" s="409"/>
      <c r="O98" s="409"/>
      <c r="P98" s="409"/>
      <c r="Q98" s="409"/>
      <c r="R98" s="409"/>
      <c r="S98" s="409"/>
      <c r="T98" s="409"/>
      <c r="U98" s="409"/>
      <c r="V98" s="409"/>
      <c r="W98" s="409"/>
      <c r="X98" s="409"/>
      <c r="Y98" s="409"/>
      <c r="Z98" s="409"/>
      <c r="AA98" s="409"/>
      <c r="AB98" s="409"/>
      <c r="AC98" s="409"/>
      <c r="AD98" s="409"/>
      <c r="AE98" s="409"/>
    </row>
    <row r="99" ht="13.5" customHeight="1">
      <c r="A99" s="223"/>
      <c r="B99" s="409"/>
      <c r="C99" s="409"/>
      <c r="D99" s="409"/>
      <c r="E99" s="409"/>
      <c r="F99" s="409"/>
      <c r="G99" s="409"/>
      <c r="H99" s="409"/>
      <c r="I99" s="409"/>
      <c r="J99" s="409"/>
      <c r="K99" s="409"/>
      <c r="L99" s="409"/>
      <c r="M99" s="409"/>
      <c r="N99" s="409"/>
      <c r="O99" s="409"/>
      <c r="P99" s="409"/>
      <c r="Q99" s="409"/>
      <c r="R99" s="409"/>
      <c r="S99" s="409"/>
      <c r="T99" s="409"/>
      <c r="U99" s="409"/>
      <c r="V99" s="409"/>
      <c r="W99" s="409"/>
      <c r="X99" s="409"/>
      <c r="Y99" s="409"/>
      <c r="Z99" s="409"/>
      <c r="AA99" s="409"/>
      <c r="AB99" s="409"/>
      <c r="AC99" s="409"/>
      <c r="AD99" s="409"/>
      <c r="AE99" s="409"/>
    </row>
    <row r="100" ht="13.5" customHeight="1">
      <c r="A100" s="223"/>
      <c r="B100" s="409"/>
      <c r="C100" s="409"/>
      <c r="D100" s="409"/>
      <c r="E100" s="409"/>
      <c r="F100" s="409"/>
      <c r="G100" s="409"/>
      <c r="H100" s="409"/>
      <c r="I100" s="409"/>
      <c r="J100" s="409"/>
      <c r="K100" s="409"/>
      <c r="L100" s="409"/>
      <c r="M100" s="409"/>
      <c r="N100" s="409"/>
      <c r="O100" s="409"/>
      <c r="P100" s="409"/>
      <c r="Q100" s="409"/>
      <c r="R100" s="409"/>
      <c r="S100" s="409"/>
      <c r="T100" s="409"/>
      <c r="U100" s="409"/>
      <c r="V100" s="409"/>
      <c r="W100" s="409"/>
      <c r="X100" s="409"/>
      <c r="Y100" s="409"/>
      <c r="Z100" s="409"/>
      <c r="AA100" s="409"/>
      <c r="AB100" s="409"/>
      <c r="AC100" s="409"/>
      <c r="AD100" s="409"/>
      <c r="AE100" s="409"/>
    </row>
    <row r="101" ht="13.5" customHeight="1">
      <c r="A101" s="223"/>
      <c r="B101" s="409"/>
      <c r="C101" s="409"/>
      <c r="D101" s="409"/>
      <c r="E101" s="409"/>
      <c r="F101" s="409"/>
      <c r="G101" s="409"/>
      <c r="H101" s="409"/>
      <c r="I101" s="409"/>
      <c r="J101" s="409"/>
      <c r="K101" s="409"/>
      <c r="L101" s="409"/>
      <c r="M101" s="409"/>
      <c r="N101" s="409"/>
      <c r="O101" s="409"/>
      <c r="P101" s="409"/>
      <c r="Q101" s="409"/>
      <c r="R101" s="409"/>
      <c r="S101" s="409"/>
      <c r="T101" s="409"/>
      <c r="U101" s="409"/>
      <c r="V101" s="409"/>
      <c r="W101" s="409"/>
      <c r="X101" s="409"/>
      <c r="Y101" s="409"/>
      <c r="Z101" s="409"/>
      <c r="AA101" s="409"/>
      <c r="AB101" s="409"/>
      <c r="AC101" s="409"/>
      <c r="AD101" s="409"/>
      <c r="AE101" s="409"/>
    </row>
    <row r="102" ht="13.5" customHeight="1">
      <c r="A102" s="223"/>
      <c r="B102" s="409"/>
      <c r="C102" s="409"/>
      <c r="D102" s="409"/>
      <c r="E102" s="409"/>
      <c r="F102" s="409"/>
      <c r="G102" s="409"/>
      <c r="H102" s="409"/>
      <c r="I102" s="409"/>
      <c r="J102" s="409"/>
      <c r="K102" s="409"/>
      <c r="L102" s="409"/>
      <c r="M102" s="409"/>
      <c r="N102" s="409"/>
      <c r="O102" s="409"/>
      <c r="P102" s="409"/>
      <c r="Q102" s="409"/>
      <c r="R102" s="409"/>
      <c r="S102" s="409"/>
      <c r="T102" s="409"/>
      <c r="U102" s="409"/>
      <c r="V102" s="409"/>
      <c r="W102" s="409"/>
      <c r="X102" s="409"/>
      <c r="Y102" s="409"/>
      <c r="Z102" s="409"/>
      <c r="AA102" s="409"/>
      <c r="AB102" s="409"/>
      <c r="AC102" s="409"/>
      <c r="AD102" s="409"/>
      <c r="AE102" s="409"/>
    </row>
    <row r="103" ht="13.5" customHeight="1">
      <c r="A103" s="223"/>
      <c r="B103" s="409"/>
      <c r="C103" s="409"/>
      <c r="D103" s="409"/>
      <c r="E103" s="409"/>
      <c r="F103" s="409"/>
      <c r="G103" s="409"/>
      <c r="H103" s="409"/>
      <c r="I103" s="409"/>
      <c r="J103" s="409"/>
      <c r="K103" s="409"/>
      <c r="L103" s="409"/>
      <c r="M103" s="409"/>
      <c r="N103" s="409"/>
      <c r="O103" s="409"/>
      <c r="P103" s="409"/>
      <c r="Q103" s="409"/>
      <c r="R103" s="409"/>
      <c r="S103" s="409"/>
      <c r="T103" s="409"/>
      <c r="U103" s="409"/>
      <c r="V103" s="409"/>
      <c r="W103" s="409"/>
      <c r="X103" s="409"/>
      <c r="Y103" s="409"/>
      <c r="Z103" s="409"/>
      <c r="AA103" s="409"/>
      <c r="AB103" s="409"/>
      <c r="AC103" s="409"/>
      <c r="AD103" s="409"/>
      <c r="AE103" s="409"/>
    </row>
    <row r="104" ht="13.5" customHeight="1">
      <c r="A104" s="223"/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  <c r="L104" s="409"/>
      <c r="M104" s="409"/>
      <c r="N104" s="409"/>
      <c r="O104" s="409"/>
      <c r="P104" s="409"/>
      <c r="Q104" s="409"/>
      <c r="R104" s="409"/>
      <c r="S104" s="409"/>
      <c r="T104" s="409"/>
      <c r="U104" s="409"/>
      <c r="V104" s="409"/>
      <c r="W104" s="409"/>
      <c r="X104" s="409"/>
      <c r="Y104" s="409"/>
      <c r="Z104" s="409"/>
      <c r="AA104" s="409"/>
      <c r="AB104" s="409"/>
      <c r="AC104" s="409"/>
      <c r="AD104" s="409"/>
      <c r="AE104" s="409"/>
    </row>
    <row r="105" ht="13.5" customHeight="1">
      <c r="A105" s="223"/>
      <c r="B105" s="409"/>
      <c r="C105" s="409"/>
      <c r="D105" s="409"/>
      <c r="E105" s="409"/>
      <c r="F105" s="409"/>
      <c r="G105" s="409"/>
      <c r="H105" s="409"/>
      <c r="I105" s="409"/>
      <c r="J105" s="409"/>
      <c r="K105" s="409"/>
      <c r="L105" s="409"/>
      <c r="M105" s="409"/>
      <c r="N105" s="409"/>
      <c r="O105" s="409"/>
      <c r="P105" s="409"/>
      <c r="Q105" s="409"/>
      <c r="R105" s="409"/>
      <c r="S105" s="409"/>
      <c r="T105" s="409"/>
      <c r="U105" s="409"/>
      <c r="V105" s="409"/>
      <c r="W105" s="409"/>
      <c r="X105" s="409"/>
      <c r="Y105" s="409"/>
      <c r="Z105" s="409"/>
      <c r="AA105" s="409"/>
      <c r="AB105" s="409"/>
      <c r="AC105" s="409"/>
      <c r="AD105" s="409"/>
      <c r="AE105" s="409"/>
    </row>
    <row r="106" ht="13.5" customHeight="1">
      <c r="A106" s="223"/>
      <c r="B106" s="409"/>
      <c r="C106" s="409"/>
      <c r="D106" s="409"/>
      <c r="E106" s="409"/>
      <c r="F106" s="409"/>
      <c r="G106" s="409"/>
      <c r="H106" s="409"/>
      <c r="I106" s="409"/>
      <c r="J106" s="409"/>
      <c r="K106" s="409"/>
      <c r="L106" s="409"/>
      <c r="M106" s="409"/>
      <c r="N106" s="409"/>
      <c r="O106" s="409"/>
      <c r="P106" s="409"/>
      <c r="Q106" s="409"/>
      <c r="R106" s="409"/>
      <c r="S106" s="409"/>
      <c r="T106" s="409"/>
      <c r="U106" s="409"/>
      <c r="V106" s="409"/>
      <c r="W106" s="409"/>
      <c r="X106" s="409"/>
      <c r="Y106" s="409"/>
      <c r="Z106" s="409"/>
      <c r="AA106" s="409"/>
      <c r="AB106" s="409"/>
      <c r="AC106" s="409"/>
      <c r="AD106" s="409"/>
      <c r="AE106" s="409"/>
    </row>
    <row r="107" ht="13.5" customHeight="1">
      <c r="A107" s="223"/>
      <c r="B107" s="409"/>
      <c r="C107" s="409"/>
      <c r="D107" s="409"/>
      <c r="E107" s="409"/>
      <c r="F107" s="409"/>
      <c r="G107" s="409"/>
      <c r="H107" s="409"/>
      <c r="I107" s="409"/>
      <c r="J107" s="409"/>
      <c r="K107" s="409"/>
      <c r="L107" s="409"/>
      <c r="M107" s="409"/>
      <c r="N107" s="409"/>
      <c r="O107" s="409"/>
      <c r="P107" s="409"/>
      <c r="Q107" s="409"/>
      <c r="R107" s="409"/>
      <c r="S107" s="409"/>
      <c r="T107" s="409"/>
      <c r="U107" s="409"/>
      <c r="V107" s="409"/>
      <c r="W107" s="409"/>
      <c r="X107" s="409"/>
      <c r="Y107" s="409"/>
      <c r="Z107" s="409"/>
      <c r="AA107" s="409"/>
      <c r="AB107" s="409"/>
      <c r="AC107" s="409"/>
      <c r="AD107" s="409"/>
      <c r="AE107" s="409"/>
    </row>
    <row r="108" ht="13.5" customHeight="1">
      <c r="A108" s="223"/>
      <c r="B108" s="409"/>
      <c r="C108" s="409"/>
      <c r="D108" s="409"/>
      <c r="E108" s="409"/>
      <c r="F108" s="409"/>
      <c r="G108" s="409"/>
      <c r="H108" s="409"/>
      <c r="I108" s="409"/>
      <c r="J108" s="409"/>
      <c r="K108" s="409"/>
      <c r="L108" s="409"/>
      <c r="M108" s="409"/>
      <c r="N108" s="409"/>
      <c r="O108" s="409"/>
      <c r="P108" s="409"/>
      <c r="Q108" s="409"/>
      <c r="R108" s="409"/>
      <c r="S108" s="409"/>
      <c r="T108" s="409"/>
      <c r="U108" s="409"/>
      <c r="V108" s="409"/>
      <c r="W108" s="409"/>
      <c r="X108" s="409"/>
      <c r="Y108" s="409"/>
      <c r="Z108" s="409"/>
      <c r="AA108" s="409"/>
      <c r="AB108" s="409"/>
      <c r="AC108" s="409"/>
      <c r="AD108" s="409"/>
      <c r="AE108" s="409"/>
    </row>
    <row r="109" ht="13.5" customHeight="1">
      <c r="A109" s="223"/>
      <c r="B109" s="409"/>
      <c r="C109" s="409"/>
      <c r="D109" s="409"/>
      <c r="E109" s="409"/>
      <c r="F109" s="409"/>
      <c r="G109" s="409"/>
      <c r="H109" s="409"/>
      <c r="I109" s="409"/>
      <c r="J109" s="409"/>
      <c r="K109" s="409"/>
      <c r="L109" s="409"/>
      <c r="M109" s="409"/>
      <c r="N109" s="409"/>
      <c r="O109" s="409"/>
      <c r="P109" s="409"/>
      <c r="Q109" s="409"/>
      <c r="R109" s="409"/>
      <c r="S109" s="409"/>
      <c r="T109" s="409"/>
      <c r="U109" s="409"/>
      <c r="V109" s="409"/>
      <c r="W109" s="409"/>
      <c r="X109" s="409"/>
      <c r="Y109" s="409"/>
      <c r="Z109" s="409"/>
      <c r="AA109" s="409"/>
      <c r="AB109" s="409"/>
      <c r="AC109" s="409"/>
      <c r="AD109" s="409"/>
      <c r="AE109" s="409"/>
    </row>
    <row r="110" ht="13.5" customHeight="1">
      <c r="A110" s="223"/>
      <c r="B110" s="409"/>
      <c r="C110" s="409"/>
      <c r="D110" s="409"/>
      <c r="E110" s="409"/>
      <c r="F110" s="409"/>
      <c r="G110" s="409"/>
      <c r="H110" s="409"/>
      <c r="I110" s="409"/>
      <c r="J110" s="409"/>
      <c r="K110" s="409"/>
      <c r="L110" s="409"/>
      <c r="M110" s="409"/>
      <c r="N110" s="409"/>
      <c r="O110" s="409"/>
      <c r="P110" s="409"/>
      <c r="Q110" s="409"/>
      <c r="R110" s="409"/>
      <c r="S110" s="409"/>
      <c r="T110" s="409"/>
      <c r="U110" s="409"/>
      <c r="V110" s="409"/>
      <c r="W110" s="409"/>
      <c r="X110" s="409"/>
      <c r="Y110" s="409"/>
      <c r="Z110" s="409"/>
      <c r="AA110" s="409"/>
      <c r="AB110" s="409"/>
      <c r="AC110" s="409"/>
      <c r="AD110" s="409"/>
      <c r="AE110" s="409"/>
    </row>
    <row r="111" ht="13.5" customHeight="1">
      <c r="A111" s="223"/>
      <c r="B111" s="409"/>
      <c r="C111" s="409"/>
      <c r="D111" s="409"/>
      <c r="E111" s="409"/>
      <c r="F111" s="409"/>
      <c r="G111" s="409"/>
      <c r="H111" s="409"/>
      <c r="I111" s="409"/>
      <c r="J111" s="409"/>
      <c r="K111" s="409"/>
      <c r="L111" s="409"/>
      <c r="M111" s="409"/>
      <c r="N111" s="409"/>
      <c r="O111" s="409"/>
      <c r="P111" s="409"/>
      <c r="Q111" s="409"/>
      <c r="R111" s="409"/>
      <c r="S111" s="409"/>
      <c r="T111" s="409"/>
      <c r="U111" s="409"/>
      <c r="V111" s="409"/>
      <c r="W111" s="409"/>
      <c r="X111" s="409"/>
      <c r="Y111" s="409"/>
      <c r="Z111" s="409"/>
      <c r="AA111" s="409"/>
      <c r="AB111" s="409"/>
      <c r="AC111" s="409"/>
      <c r="AD111" s="409"/>
      <c r="AE111" s="409"/>
    </row>
    <row r="112" ht="13.5" customHeight="1">
      <c r="A112" s="223"/>
      <c r="B112" s="409"/>
      <c r="C112" s="409"/>
      <c r="D112" s="409"/>
      <c r="E112" s="409"/>
      <c r="F112" s="409"/>
      <c r="G112" s="409"/>
      <c r="H112" s="409"/>
      <c r="I112" s="409"/>
      <c r="J112" s="409"/>
      <c r="K112" s="409"/>
      <c r="L112" s="409"/>
      <c r="M112" s="409"/>
      <c r="N112" s="409"/>
      <c r="O112" s="409"/>
      <c r="P112" s="409"/>
      <c r="Q112" s="409"/>
      <c r="R112" s="409"/>
      <c r="S112" s="409"/>
      <c r="T112" s="409"/>
      <c r="U112" s="409"/>
      <c r="V112" s="409"/>
      <c r="W112" s="409"/>
      <c r="X112" s="409"/>
      <c r="Y112" s="409"/>
      <c r="Z112" s="409"/>
      <c r="AA112" s="409"/>
      <c r="AB112" s="409"/>
      <c r="AC112" s="409"/>
      <c r="AD112" s="409"/>
      <c r="AE112" s="409"/>
    </row>
    <row r="113" ht="13.5" customHeight="1">
      <c r="A113" s="223"/>
      <c r="B113" s="409"/>
      <c r="C113" s="409"/>
      <c r="D113" s="409"/>
      <c r="E113" s="409"/>
      <c r="F113" s="409"/>
      <c r="G113" s="409"/>
      <c r="H113" s="409"/>
      <c r="I113" s="409"/>
      <c r="J113" s="409"/>
      <c r="K113" s="409"/>
      <c r="L113" s="409"/>
      <c r="M113" s="409"/>
      <c r="N113" s="409"/>
      <c r="O113" s="409"/>
      <c r="P113" s="409"/>
      <c r="Q113" s="409"/>
      <c r="R113" s="409"/>
      <c r="S113" s="409"/>
      <c r="T113" s="409"/>
      <c r="U113" s="409"/>
      <c r="V113" s="409"/>
      <c r="W113" s="409"/>
      <c r="X113" s="409"/>
      <c r="Y113" s="409"/>
      <c r="Z113" s="409"/>
      <c r="AA113" s="409"/>
      <c r="AB113" s="409"/>
      <c r="AC113" s="409"/>
      <c r="AD113" s="409"/>
      <c r="AE113" s="409"/>
    </row>
    <row r="114" ht="13.5" customHeight="1">
      <c r="A114" s="223"/>
      <c r="B114" s="409"/>
      <c r="C114" s="409"/>
      <c r="D114" s="409"/>
      <c r="E114" s="409"/>
      <c r="F114" s="409"/>
      <c r="G114" s="409"/>
      <c r="H114" s="409"/>
      <c r="I114" s="409"/>
      <c r="J114" s="409"/>
      <c r="K114" s="409"/>
      <c r="L114" s="409"/>
      <c r="M114" s="409"/>
      <c r="N114" s="409"/>
      <c r="O114" s="409"/>
      <c r="P114" s="409"/>
      <c r="Q114" s="409"/>
      <c r="R114" s="409"/>
      <c r="S114" s="409"/>
      <c r="T114" s="409"/>
      <c r="U114" s="409"/>
      <c r="V114" s="409"/>
      <c r="W114" s="409"/>
      <c r="X114" s="409"/>
      <c r="Y114" s="409"/>
      <c r="Z114" s="409"/>
      <c r="AA114" s="409"/>
      <c r="AB114" s="409"/>
      <c r="AC114" s="409"/>
      <c r="AD114" s="409"/>
      <c r="AE114" s="409"/>
    </row>
    <row r="115" ht="13.5" customHeight="1">
      <c r="A115" s="223"/>
      <c r="B115" s="409"/>
      <c r="C115" s="409"/>
      <c r="D115" s="409"/>
      <c r="E115" s="409"/>
      <c r="F115" s="409"/>
      <c r="G115" s="409"/>
      <c r="H115" s="409"/>
      <c r="I115" s="409"/>
      <c r="J115" s="409"/>
      <c r="K115" s="409"/>
      <c r="L115" s="409"/>
      <c r="M115" s="409"/>
      <c r="N115" s="409"/>
      <c r="O115" s="409"/>
      <c r="P115" s="409"/>
      <c r="Q115" s="409"/>
      <c r="R115" s="409"/>
      <c r="S115" s="409"/>
      <c r="T115" s="409"/>
      <c r="U115" s="409"/>
      <c r="V115" s="409"/>
      <c r="W115" s="409"/>
      <c r="X115" s="409"/>
      <c r="Y115" s="409"/>
      <c r="Z115" s="409"/>
      <c r="AA115" s="409"/>
      <c r="AB115" s="409"/>
      <c r="AC115" s="409"/>
      <c r="AD115" s="409"/>
      <c r="AE115" s="409"/>
    </row>
    <row r="116" ht="13.5" customHeight="1">
      <c r="A116" s="223"/>
      <c r="B116" s="409"/>
      <c r="C116" s="409"/>
      <c r="D116" s="409"/>
      <c r="E116" s="409"/>
      <c r="F116" s="409"/>
      <c r="G116" s="409"/>
      <c r="H116" s="409"/>
      <c r="I116" s="409"/>
      <c r="J116" s="409"/>
      <c r="K116" s="409"/>
      <c r="L116" s="409"/>
      <c r="M116" s="409"/>
      <c r="N116" s="409"/>
      <c r="O116" s="409"/>
      <c r="P116" s="409"/>
      <c r="Q116" s="409"/>
      <c r="R116" s="409"/>
      <c r="S116" s="409"/>
      <c r="T116" s="409"/>
      <c r="U116" s="409"/>
      <c r="V116" s="409"/>
      <c r="W116" s="409"/>
      <c r="X116" s="409"/>
      <c r="Y116" s="409"/>
      <c r="Z116" s="409"/>
      <c r="AA116" s="409"/>
      <c r="AB116" s="409"/>
      <c r="AC116" s="409"/>
      <c r="AD116" s="409"/>
      <c r="AE116" s="409"/>
    </row>
    <row r="117" ht="13.5" customHeight="1">
      <c r="A117" s="223"/>
      <c r="B117" s="409"/>
      <c r="C117" s="409"/>
      <c r="D117" s="409"/>
      <c r="E117" s="409"/>
      <c r="F117" s="409"/>
      <c r="G117" s="409"/>
      <c r="H117" s="409"/>
      <c r="I117" s="409"/>
      <c r="J117" s="409"/>
      <c r="K117" s="409"/>
      <c r="L117" s="409"/>
      <c r="M117" s="409"/>
      <c r="N117" s="409"/>
      <c r="O117" s="409"/>
      <c r="P117" s="409"/>
      <c r="Q117" s="409"/>
      <c r="R117" s="409"/>
      <c r="S117" s="409"/>
      <c r="T117" s="409"/>
      <c r="U117" s="409"/>
      <c r="V117" s="409"/>
      <c r="W117" s="409"/>
      <c r="X117" s="409"/>
      <c r="Y117" s="409"/>
      <c r="Z117" s="409"/>
      <c r="AA117" s="409"/>
      <c r="AB117" s="409"/>
      <c r="AC117" s="409"/>
      <c r="AD117" s="409"/>
      <c r="AE117" s="409"/>
    </row>
    <row r="118" ht="13.5" customHeight="1">
      <c r="A118" s="223"/>
      <c r="B118" s="409"/>
      <c r="C118" s="409"/>
      <c r="D118" s="409"/>
      <c r="E118" s="409"/>
      <c r="F118" s="409"/>
      <c r="G118" s="409"/>
      <c r="H118" s="409"/>
      <c r="I118" s="409"/>
      <c r="J118" s="409"/>
      <c r="K118" s="409"/>
      <c r="L118" s="409"/>
      <c r="M118" s="409"/>
      <c r="N118" s="409"/>
      <c r="O118" s="409"/>
      <c r="P118" s="409"/>
      <c r="Q118" s="409"/>
      <c r="R118" s="409"/>
      <c r="S118" s="409"/>
      <c r="T118" s="409"/>
      <c r="U118" s="409"/>
      <c r="V118" s="409"/>
      <c r="W118" s="409"/>
      <c r="X118" s="409"/>
      <c r="Y118" s="409"/>
      <c r="Z118" s="409"/>
      <c r="AA118" s="409"/>
      <c r="AB118" s="409"/>
      <c r="AC118" s="409"/>
      <c r="AD118" s="409"/>
      <c r="AE118" s="409"/>
    </row>
    <row r="119" ht="13.5" customHeight="1">
      <c r="A119" s="223"/>
      <c r="B119" s="409"/>
      <c r="C119" s="409"/>
      <c r="D119" s="409"/>
      <c r="E119" s="409"/>
      <c r="F119" s="409"/>
      <c r="G119" s="409"/>
      <c r="H119" s="409"/>
      <c r="I119" s="409"/>
      <c r="J119" s="409"/>
      <c r="K119" s="409"/>
      <c r="L119" s="409"/>
      <c r="M119" s="409"/>
      <c r="N119" s="409"/>
      <c r="O119" s="409"/>
      <c r="P119" s="409"/>
      <c r="Q119" s="409"/>
      <c r="R119" s="409"/>
      <c r="S119" s="409"/>
      <c r="T119" s="409"/>
      <c r="U119" s="409"/>
      <c r="V119" s="409"/>
      <c r="W119" s="409"/>
      <c r="X119" s="409"/>
      <c r="Y119" s="409"/>
      <c r="Z119" s="409"/>
      <c r="AA119" s="409"/>
      <c r="AB119" s="409"/>
      <c r="AC119" s="409"/>
      <c r="AD119" s="409"/>
      <c r="AE119" s="409"/>
    </row>
    <row r="120" ht="13.5" customHeight="1">
      <c r="A120" s="223"/>
      <c r="B120" s="409"/>
      <c r="C120" s="409"/>
      <c r="D120" s="409"/>
      <c r="E120" s="409"/>
      <c r="F120" s="409"/>
      <c r="G120" s="409"/>
      <c r="H120" s="409"/>
      <c r="I120" s="409"/>
      <c r="J120" s="409"/>
      <c r="K120" s="409"/>
      <c r="L120" s="409"/>
      <c r="M120" s="409"/>
      <c r="N120" s="409"/>
      <c r="O120" s="409"/>
      <c r="P120" s="409"/>
      <c r="Q120" s="409"/>
      <c r="R120" s="409"/>
      <c r="S120" s="409"/>
      <c r="T120" s="409"/>
      <c r="U120" s="409"/>
      <c r="V120" s="409"/>
      <c r="W120" s="409"/>
      <c r="X120" s="409"/>
      <c r="Y120" s="409"/>
      <c r="Z120" s="409"/>
      <c r="AA120" s="409"/>
      <c r="AB120" s="409"/>
      <c r="AC120" s="409"/>
      <c r="AD120" s="409"/>
      <c r="AE120" s="409"/>
    </row>
    <row r="121" ht="13.5" customHeight="1">
      <c r="A121" s="223"/>
      <c r="B121" s="409"/>
      <c r="C121" s="409"/>
      <c r="D121" s="409"/>
      <c r="E121" s="409"/>
      <c r="F121" s="409"/>
      <c r="G121" s="409"/>
      <c r="H121" s="409"/>
      <c r="I121" s="409"/>
      <c r="J121" s="409"/>
      <c r="K121" s="409"/>
      <c r="L121" s="409"/>
      <c r="M121" s="409"/>
      <c r="N121" s="409"/>
      <c r="O121" s="409"/>
      <c r="P121" s="409"/>
      <c r="Q121" s="409"/>
      <c r="R121" s="409"/>
      <c r="S121" s="409"/>
      <c r="T121" s="409"/>
      <c r="U121" s="409"/>
      <c r="V121" s="409"/>
      <c r="W121" s="409"/>
      <c r="X121" s="409"/>
      <c r="Y121" s="409"/>
      <c r="Z121" s="409"/>
      <c r="AA121" s="409"/>
      <c r="AB121" s="409"/>
      <c r="AC121" s="409"/>
      <c r="AD121" s="409"/>
      <c r="AE121" s="409"/>
    </row>
    <row r="122" ht="13.5" customHeight="1">
      <c r="A122" s="223"/>
      <c r="B122" s="409"/>
      <c r="C122" s="409"/>
      <c r="D122" s="409"/>
      <c r="E122" s="409"/>
      <c r="F122" s="409"/>
      <c r="G122" s="409"/>
      <c r="H122" s="409"/>
      <c r="I122" s="409"/>
      <c r="J122" s="409"/>
      <c r="K122" s="409"/>
      <c r="L122" s="409"/>
      <c r="M122" s="409"/>
      <c r="N122" s="409"/>
      <c r="O122" s="409"/>
      <c r="P122" s="409"/>
      <c r="Q122" s="409"/>
      <c r="R122" s="409"/>
      <c r="S122" s="409"/>
      <c r="T122" s="409"/>
      <c r="U122" s="409"/>
      <c r="V122" s="409"/>
      <c r="W122" s="409"/>
      <c r="X122" s="409"/>
      <c r="Y122" s="409"/>
      <c r="Z122" s="409"/>
      <c r="AA122" s="409"/>
      <c r="AB122" s="409"/>
      <c r="AC122" s="409"/>
      <c r="AD122" s="409"/>
      <c r="AE122" s="409"/>
    </row>
    <row r="123" ht="13.5" customHeight="1">
      <c r="A123" s="223"/>
      <c r="B123" s="409"/>
      <c r="C123" s="409"/>
      <c r="D123" s="409"/>
      <c r="E123" s="409"/>
      <c r="F123" s="409"/>
      <c r="G123" s="409"/>
      <c r="H123" s="409"/>
      <c r="I123" s="409"/>
      <c r="J123" s="409"/>
      <c r="K123" s="409"/>
      <c r="L123" s="409"/>
      <c r="M123" s="409"/>
      <c r="N123" s="409"/>
      <c r="O123" s="409"/>
      <c r="P123" s="409"/>
      <c r="Q123" s="409"/>
      <c r="R123" s="409"/>
      <c r="S123" s="409"/>
      <c r="T123" s="409"/>
      <c r="U123" s="409"/>
      <c r="V123" s="409"/>
      <c r="W123" s="409"/>
      <c r="X123" s="409"/>
      <c r="Y123" s="409"/>
      <c r="Z123" s="409"/>
      <c r="AA123" s="409"/>
      <c r="AB123" s="409"/>
      <c r="AC123" s="409"/>
      <c r="AD123" s="409"/>
      <c r="AE123" s="409"/>
    </row>
    <row r="124" ht="13.5" customHeight="1">
      <c r="A124" s="223"/>
      <c r="B124" s="409"/>
      <c r="C124" s="409"/>
      <c r="D124" s="409"/>
      <c r="E124" s="409"/>
      <c r="F124" s="409"/>
      <c r="G124" s="409"/>
      <c r="H124" s="409"/>
      <c r="I124" s="409"/>
      <c r="J124" s="409"/>
      <c r="K124" s="409"/>
      <c r="L124" s="409"/>
      <c r="M124" s="409"/>
      <c r="N124" s="409"/>
      <c r="O124" s="409"/>
      <c r="P124" s="409"/>
      <c r="Q124" s="409"/>
      <c r="R124" s="409"/>
      <c r="S124" s="409"/>
      <c r="T124" s="409"/>
      <c r="U124" s="409"/>
      <c r="V124" s="409"/>
      <c r="W124" s="409"/>
      <c r="X124" s="409"/>
      <c r="Y124" s="409"/>
      <c r="Z124" s="409"/>
      <c r="AA124" s="409"/>
      <c r="AB124" s="409"/>
      <c r="AC124" s="409"/>
      <c r="AD124" s="409"/>
      <c r="AE124" s="409"/>
    </row>
    <row r="125" ht="13.5" customHeight="1">
      <c r="A125" s="223"/>
      <c r="B125" s="409"/>
      <c r="C125" s="409"/>
      <c r="D125" s="409"/>
      <c r="E125" s="409"/>
      <c r="F125" s="409"/>
      <c r="G125" s="409"/>
      <c r="H125" s="409"/>
      <c r="I125" s="409"/>
      <c r="J125" s="409"/>
      <c r="K125" s="409"/>
      <c r="L125" s="409"/>
      <c r="M125" s="409"/>
      <c r="N125" s="409"/>
      <c r="O125" s="409"/>
      <c r="P125" s="409"/>
      <c r="Q125" s="409"/>
      <c r="R125" s="409"/>
      <c r="S125" s="409"/>
      <c r="T125" s="409"/>
      <c r="U125" s="409"/>
      <c r="V125" s="409"/>
      <c r="W125" s="409"/>
      <c r="X125" s="409"/>
      <c r="Y125" s="409"/>
      <c r="Z125" s="409"/>
      <c r="AA125" s="409"/>
      <c r="AB125" s="409"/>
      <c r="AC125" s="409"/>
      <c r="AD125" s="409"/>
      <c r="AE125" s="409"/>
    </row>
    <row r="126" ht="13.5" customHeight="1">
      <c r="A126" s="223"/>
      <c r="B126" s="409"/>
      <c r="C126" s="409"/>
      <c r="D126" s="409"/>
      <c r="E126" s="409"/>
      <c r="F126" s="409"/>
      <c r="G126" s="409"/>
      <c r="H126" s="409"/>
      <c r="I126" s="409"/>
      <c r="J126" s="409"/>
      <c r="K126" s="409"/>
      <c r="L126" s="409"/>
      <c r="M126" s="409"/>
      <c r="N126" s="409"/>
      <c r="O126" s="409"/>
      <c r="P126" s="409"/>
      <c r="Q126" s="409"/>
      <c r="R126" s="409"/>
      <c r="S126" s="409"/>
      <c r="T126" s="409"/>
      <c r="U126" s="409"/>
      <c r="V126" s="409"/>
      <c r="W126" s="409"/>
      <c r="X126" s="409"/>
      <c r="Y126" s="409"/>
      <c r="Z126" s="409"/>
      <c r="AA126" s="409"/>
      <c r="AB126" s="409"/>
      <c r="AC126" s="409"/>
      <c r="AD126" s="409"/>
      <c r="AE126" s="409"/>
    </row>
    <row r="127" ht="13.5" customHeight="1">
      <c r="A127" s="223"/>
      <c r="B127" s="409"/>
      <c r="C127" s="409"/>
      <c r="D127" s="409"/>
      <c r="E127" s="409"/>
      <c r="F127" s="409"/>
      <c r="G127" s="409"/>
      <c r="H127" s="409"/>
      <c r="I127" s="409"/>
      <c r="J127" s="409"/>
      <c r="K127" s="409"/>
      <c r="L127" s="409"/>
      <c r="M127" s="409"/>
      <c r="N127" s="409"/>
      <c r="O127" s="409"/>
      <c r="P127" s="409"/>
      <c r="Q127" s="409"/>
      <c r="R127" s="409"/>
      <c r="S127" s="409"/>
      <c r="T127" s="409"/>
      <c r="U127" s="409"/>
      <c r="V127" s="409"/>
      <c r="W127" s="409"/>
      <c r="X127" s="409"/>
      <c r="Y127" s="409"/>
      <c r="Z127" s="409"/>
      <c r="AA127" s="409"/>
      <c r="AB127" s="409"/>
      <c r="AC127" s="409"/>
      <c r="AD127" s="409"/>
      <c r="AE127" s="409"/>
    </row>
    <row r="128" ht="13.5" customHeight="1">
      <c r="A128" s="223"/>
      <c r="B128" s="409"/>
      <c r="C128" s="409"/>
      <c r="D128" s="409"/>
      <c r="E128" s="409"/>
      <c r="F128" s="409"/>
      <c r="G128" s="409"/>
      <c r="H128" s="409"/>
      <c r="I128" s="409"/>
      <c r="J128" s="409"/>
      <c r="K128" s="409"/>
      <c r="L128" s="409"/>
      <c r="M128" s="409"/>
      <c r="N128" s="409"/>
      <c r="O128" s="409"/>
      <c r="P128" s="409"/>
      <c r="Q128" s="409"/>
      <c r="R128" s="409"/>
      <c r="S128" s="409"/>
      <c r="T128" s="409"/>
      <c r="U128" s="409"/>
      <c r="V128" s="409"/>
      <c r="W128" s="409"/>
      <c r="X128" s="409"/>
      <c r="Y128" s="409"/>
      <c r="Z128" s="409"/>
      <c r="AA128" s="409"/>
      <c r="AB128" s="409"/>
      <c r="AC128" s="409"/>
      <c r="AD128" s="409"/>
      <c r="AE128" s="409"/>
    </row>
    <row r="129" ht="13.5" customHeight="1">
      <c r="A129" s="223"/>
      <c r="B129" s="409"/>
      <c r="C129" s="409"/>
      <c r="D129" s="409"/>
      <c r="E129" s="409"/>
      <c r="F129" s="409"/>
      <c r="G129" s="409"/>
      <c r="H129" s="409"/>
      <c r="I129" s="409"/>
      <c r="J129" s="409"/>
      <c r="K129" s="409"/>
      <c r="L129" s="409"/>
      <c r="M129" s="409"/>
      <c r="N129" s="409"/>
      <c r="O129" s="409"/>
      <c r="P129" s="409"/>
      <c r="Q129" s="409"/>
      <c r="R129" s="409"/>
      <c r="S129" s="409"/>
      <c r="T129" s="409"/>
      <c r="U129" s="409"/>
      <c r="V129" s="409"/>
      <c r="W129" s="409"/>
      <c r="X129" s="409"/>
      <c r="Y129" s="409"/>
      <c r="Z129" s="409"/>
      <c r="AA129" s="409"/>
      <c r="AB129" s="409"/>
      <c r="AC129" s="409"/>
      <c r="AD129" s="409"/>
      <c r="AE129" s="409"/>
    </row>
    <row r="130" ht="13.5" customHeight="1">
      <c r="A130" s="223"/>
      <c r="B130" s="409"/>
      <c r="C130" s="409"/>
      <c r="D130" s="409"/>
      <c r="E130" s="409"/>
      <c r="F130" s="409"/>
      <c r="G130" s="409"/>
      <c r="H130" s="409"/>
      <c r="I130" s="409"/>
      <c r="J130" s="409"/>
      <c r="K130" s="409"/>
      <c r="L130" s="409"/>
      <c r="M130" s="409"/>
      <c r="N130" s="409"/>
      <c r="O130" s="409"/>
      <c r="P130" s="409"/>
      <c r="Q130" s="409"/>
      <c r="R130" s="409"/>
      <c r="S130" s="409"/>
      <c r="T130" s="409"/>
      <c r="U130" s="409"/>
      <c r="V130" s="409"/>
      <c r="W130" s="409"/>
      <c r="X130" s="409"/>
      <c r="Y130" s="409"/>
      <c r="Z130" s="409"/>
      <c r="AA130" s="409"/>
      <c r="AB130" s="409"/>
      <c r="AC130" s="409"/>
      <c r="AD130" s="409"/>
      <c r="AE130" s="409"/>
    </row>
    <row r="131" ht="13.5" customHeight="1">
      <c r="A131" s="223"/>
      <c r="B131" s="409"/>
      <c r="C131" s="409"/>
      <c r="D131" s="409"/>
      <c r="E131" s="409"/>
      <c r="F131" s="409"/>
      <c r="G131" s="409"/>
      <c r="H131" s="409"/>
      <c r="I131" s="409"/>
      <c r="J131" s="409"/>
      <c r="K131" s="409"/>
      <c r="L131" s="409"/>
      <c r="M131" s="409"/>
      <c r="N131" s="409"/>
      <c r="O131" s="409"/>
      <c r="P131" s="409"/>
      <c r="Q131" s="409"/>
      <c r="R131" s="409"/>
      <c r="S131" s="409"/>
      <c r="T131" s="409"/>
      <c r="U131" s="409"/>
      <c r="V131" s="409"/>
      <c r="W131" s="409"/>
      <c r="X131" s="409"/>
      <c r="Y131" s="409"/>
      <c r="Z131" s="409"/>
      <c r="AA131" s="409"/>
      <c r="AB131" s="409"/>
      <c r="AC131" s="409"/>
      <c r="AD131" s="409"/>
      <c r="AE131" s="409"/>
    </row>
    <row r="132" ht="13.5" customHeight="1">
      <c r="A132" s="223"/>
      <c r="B132" s="409"/>
      <c r="C132" s="409"/>
      <c r="D132" s="409"/>
      <c r="E132" s="409"/>
      <c r="F132" s="409"/>
      <c r="G132" s="409"/>
      <c r="H132" s="409"/>
      <c r="I132" s="409"/>
      <c r="J132" s="409"/>
      <c r="K132" s="409"/>
      <c r="L132" s="409"/>
      <c r="M132" s="409"/>
      <c r="N132" s="409"/>
      <c r="O132" s="409"/>
      <c r="P132" s="409"/>
      <c r="Q132" s="409"/>
      <c r="R132" s="409"/>
      <c r="S132" s="409"/>
      <c r="T132" s="409"/>
      <c r="U132" s="409"/>
      <c r="V132" s="409"/>
      <c r="W132" s="409"/>
      <c r="X132" s="409"/>
      <c r="Y132" s="409"/>
      <c r="Z132" s="409"/>
      <c r="AA132" s="409"/>
      <c r="AB132" s="409"/>
      <c r="AC132" s="409"/>
      <c r="AD132" s="409"/>
      <c r="AE132" s="409"/>
    </row>
    <row r="133" ht="13.5" customHeight="1">
      <c r="A133" s="223"/>
      <c r="B133" s="409"/>
      <c r="C133" s="409"/>
      <c r="D133" s="409"/>
      <c r="E133" s="409"/>
      <c r="F133" s="409"/>
      <c r="G133" s="409"/>
      <c r="H133" s="409"/>
      <c r="I133" s="409"/>
      <c r="J133" s="409"/>
      <c r="K133" s="409"/>
      <c r="L133" s="409"/>
      <c r="M133" s="409"/>
      <c r="N133" s="409"/>
      <c r="O133" s="409"/>
      <c r="P133" s="409"/>
      <c r="Q133" s="409"/>
      <c r="R133" s="409"/>
      <c r="S133" s="409"/>
      <c r="T133" s="409"/>
      <c r="U133" s="409"/>
      <c r="V133" s="409"/>
      <c r="W133" s="409"/>
      <c r="X133" s="409"/>
      <c r="Y133" s="409"/>
      <c r="Z133" s="409"/>
      <c r="AA133" s="409"/>
      <c r="AB133" s="409"/>
      <c r="AC133" s="409"/>
      <c r="AD133" s="409"/>
      <c r="AE133" s="409"/>
    </row>
    <row r="134" ht="13.5" customHeight="1">
      <c r="A134" s="223"/>
      <c r="B134" s="409"/>
      <c r="C134" s="409"/>
      <c r="D134" s="409"/>
      <c r="E134" s="409"/>
      <c r="F134" s="409"/>
      <c r="G134" s="409"/>
      <c r="H134" s="409"/>
      <c r="I134" s="409"/>
      <c r="J134" s="409"/>
      <c r="K134" s="409"/>
      <c r="L134" s="409"/>
      <c r="M134" s="409"/>
      <c r="N134" s="409"/>
      <c r="O134" s="409"/>
      <c r="P134" s="409"/>
      <c r="Q134" s="409"/>
      <c r="R134" s="409"/>
      <c r="S134" s="409"/>
      <c r="T134" s="409"/>
      <c r="U134" s="409"/>
      <c r="V134" s="409"/>
      <c r="W134" s="409"/>
      <c r="X134" s="409"/>
      <c r="Y134" s="409"/>
      <c r="Z134" s="409"/>
      <c r="AA134" s="409"/>
      <c r="AB134" s="409"/>
      <c r="AC134" s="409"/>
      <c r="AD134" s="409"/>
      <c r="AE134" s="409"/>
    </row>
    <row r="135" ht="13.5" customHeight="1">
      <c r="A135" s="223"/>
      <c r="B135" s="409"/>
      <c r="C135" s="409"/>
      <c r="D135" s="409"/>
      <c r="E135" s="409"/>
      <c r="F135" s="409"/>
      <c r="G135" s="409"/>
      <c r="H135" s="409"/>
      <c r="I135" s="409"/>
      <c r="J135" s="409"/>
      <c r="K135" s="409"/>
      <c r="L135" s="409"/>
      <c r="M135" s="409"/>
      <c r="N135" s="409"/>
      <c r="O135" s="409"/>
      <c r="P135" s="409"/>
      <c r="Q135" s="409"/>
      <c r="R135" s="409"/>
      <c r="S135" s="409"/>
      <c r="T135" s="409"/>
      <c r="U135" s="409"/>
      <c r="V135" s="409"/>
      <c r="W135" s="409"/>
      <c r="X135" s="409"/>
      <c r="Y135" s="409"/>
      <c r="Z135" s="409"/>
      <c r="AA135" s="409"/>
      <c r="AB135" s="409"/>
      <c r="AC135" s="409"/>
      <c r="AD135" s="409"/>
      <c r="AE135" s="409"/>
    </row>
    <row r="136" ht="13.5" customHeight="1">
      <c r="A136" s="223"/>
      <c r="B136" s="409"/>
      <c r="C136" s="409"/>
      <c r="D136" s="409"/>
      <c r="E136" s="409"/>
      <c r="F136" s="409"/>
      <c r="G136" s="409"/>
      <c r="H136" s="409"/>
      <c r="I136" s="409"/>
      <c r="J136" s="409"/>
      <c r="K136" s="409"/>
      <c r="L136" s="409"/>
      <c r="M136" s="409"/>
      <c r="N136" s="409"/>
      <c r="O136" s="409"/>
      <c r="P136" s="409"/>
      <c r="Q136" s="409"/>
      <c r="R136" s="409"/>
      <c r="S136" s="409"/>
      <c r="T136" s="409"/>
      <c r="U136" s="409"/>
      <c r="V136" s="409"/>
      <c r="W136" s="409"/>
      <c r="X136" s="409"/>
      <c r="Y136" s="409"/>
      <c r="Z136" s="409"/>
      <c r="AA136" s="409"/>
      <c r="AB136" s="409"/>
      <c r="AC136" s="409"/>
      <c r="AD136" s="409"/>
      <c r="AE136" s="409"/>
    </row>
    <row r="137" ht="13.5" customHeight="1">
      <c r="A137" s="223"/>
      <c r="B137" s="409"/>
      <c r="C137" s="409"/>
      <c r="D137" s="409"/>
      <c r="E137" s="409"/>
      <c r="F137" s="409"/>
      <c r="G137" s="409"/>
      <c r="H137" s="409"/>
      <c r="I137" s="409"/>
      <c r="J137" s="409"/>
      <c r="K137" s="409"/>
      <c r="L137" s="409"/>
      <c r="M137" s="409"/>
      <c r="N137" s="409"/>
      <c r="O137" s="409"/>
      <c r="P137" s="409"/>
      <c r="Q137" s="409"/>
      <c r="R137" s="409"/>
      <c r="S137" s="409"/>
      <c r="T137" s="409"/>
      <c r="U137" s="409"/>
      <c r="V137" s="409"/>
      <c r="W137" s="409"/>
      <c r="X137" s="409"/>
      <c r="Y137" s="409"/>
      <c r="Z137" s="409"/>
      <c r="AA137" s="409"/>
      <c r="AB137" s="409"/>
      <c r="AC137" s="409"/>
      <c r="AD137" s="409"/>
      <c r="AE137" s="409"/>
    </row>
    <row r="138" ht="13.5" customHeight="1">
      <c r="A138" s="223"/>
      <c r="B138" s="409"/>
      <c r="C138" s="409"/>
      <c r="D138" s="409"/>
      <c r="E138" s="409"/>
      <c r="F138" s="409"/>
      <c r="G138" s="409"/>
      <c r="H138" s="409"/>
      <c r="I138" s="409"/>
      <c r="J138" s="409"/>
      <c r="K138" s="409"/>
      <c r="L138" s="409"/>
      <c r="M138" s="409"/>
      <c r="N138" s="409"/>
      <c r="O138" s="409"/>
      <c r="P138" s="409"/>
      <c r="Q138" s="409"/>
      <c r="R138" s="409"/>
      <c r="S138" s="409"/>
      <c r="T138" s="409"/>
      <c r="U138" s="409"/>
      <c r="V138" s="409"/>
      <c r="W138" s="409"/>
      <c r="X138" s="409"/>
      <c r="Y138" s="409"/>
      <c r="Z138" s="409"/>
      <c r="AA138" s="409"/>
      <c r="AB138" s="409"/>
      <c r="AC138" s="409"/>
      <c r="AD138" s="409"/>
      <c r="AE138" s="409"/>
    </row>
    <row r="139" ht="13.5" customHeight="1">
      <c r="A139" s="223"/>
      <c r="B139" s="409"/>
      <c r="C139" s="409"/>
      <c r="D139" s="409"/>
      <c r="E139" s="409"/>
      <c r="F139" s="409"/>
      <c r="G139" s="409"/>
      <c r="H139" s="409"/>
      <c r="I139" s="409"/>
      <c r="J139" s="409"/>
      <c r="K139" s="409"/>
      <c r="L139" s="409"/>
      <c r="M139" s="409"/>
      <c r="N139" s="409"/>
      <c r="O139" s="409"/>
      <c r="P139" s="409"/>
      <c r="Q139" s="409"/>
      <c r="R139" s="409"/>
      <c r="S139" s="409"/>
      <c r="T139" s="409"/>
      <c r="U139" s="409"/>
      <c r="V139" s="409"/>
      <c r="W139" s="409"/>
      <c r="X139" s="409"/>
      <c r="Y139" s="409"/>
      <c r="Z139" s="409"/>
      <c r="AA139" s="409"/>
      <c r="AB139" s="409"/>
      <c r="AC139" s="409"/>
      <c r="AD139" s="409"/>
      <c r="AE139" s="409"/>
    </row>
    <row r="140" ht="13.5" customHeight="1">
      <c r="A140" s="223"/>
      <c r="B140" s="409"/>
      <c r="C140" s="409"/>
      <c r="D140" s="409"/>
      <c r="E140" s="409"/>
      <c r="F140" s="409"/>
      <c r="G140" s="409"/>
      <c r="H140" s="409"/>
      <c r="I140" s="409"/>
      <c r="J140" s="409"/>
      <c r="K140" s="409"/>
      <c r="L140" s="409"/>
      <c r="M140" s="409"/>
      <c r="N140" s="409"/>
      <c r="O140" s="409"/>
      <c r="P140" s="409"/>
      <c r="Q140" s="409"/>
      <c r="R140" s="409"/>
      <c r="S140" s="409"/>
      <c r="T140" s="409"/>
      <c r="U140" s="409"/>
      <c r="V140" s="409"/>
      <c r="W140" s="409"/>
      <c r="X140" s="409"/>
      <c r="Y140" s="409"/>
      <c r="Z140" s="409"/>
      <c r="AA140" s="409"/>
      <c r="AB140" s="409"/>
      <c r="AC140" s="409"/>
      <c r="AD140" s="409"/>
      <c r="AE140" s="409"/>
    </row>
    <row r="141" ht="13.5" customHeight="1">
      <c r="A141" s="223"/>
      <c r="B141" s="409"/>
      <c r="C141" s="409"/>
      <c r="D141" s="409"/>
      <c r="E141" s="409"/>
      <c r="F141" s="409"/>
      <c r="G141" s="409"/>
      <c r="H141" s="409"/>
      <c r="I141" s="409"/>
      <c r="J141" s="409"/>
      <c r="K141" s="409"/>
      <c r="L141" s="409"/>
      <c r="M141" s="409"/>
      <c r="N141" s="409"/>
      <c r="O141" s="409"/>
      <c r="P141" s="409"/>
      <c r="Q141" s="409"/>
      <c r="R141" s="409"/>
      <c r="S141" s="409"/>
      <c r="T141" s="409"/>
      <c r="U141" s="409"/>
      <c r="V141" s="409"/>
      <c r="W141" s="409"/>
      <c r="X141" s="409"/>
      <c r="Y141" s="409"/>
      <c r="Z141" s="409"/>
      <c r="AA141" s="409"/>
      <c r="AB141" s="409"/>
      <c r="AC141" s="409"/>
      <c r="AD141" s="409"/>
      <c r="AE141" s="409"/>
    </row>
    <row r="142" ht="13.5" customHeight="1">
      <c r="A142" s="223"/>
      <c r="B142" s="409"/>
      <c r="C142" s="409"/>
      <c r="D142" s="409"/>
      <c r="E142" s="409"/>
      <c r="F142" s="409"/>
      <c r="G142" s="409"/>
      <c r="H142" s="409"/>
      <c r="I142" s="409"/>
      <c r="J142" s="409"/>
      <c r="K142" s="409"/>
      <c r="L142" s="409"/>
      <c r="M142" s="409"/>
      <c r="N142" s="409"/>
      <c r="O142" s="409"/>
      <c r="P142" s="409"/>
      <c r="Q142" s="409"/>
      <c r="R142" s="409"/>
      <c r="S142" s="409"/>
      <c r="T142" s="409"/>
      <c r="U142" s="409"/>
      <c r="V142" s="409"/>
      <c r="W142" s="409"/>
      <c r="X142" s="409"/>
      <c r="Y142" s="409"/>
      <c r="Z142" s="409"/>
      <c r="AA142" s="409"/>
      <c r="AB142" s="409"/>
      <c r="AC142" s="409"/>
      <c r="AD142" s="409"/>
      <c r="AE142" s="409"/>
    </row>
    <row r="143" ht="13.5" customHeight="1">
      <c r="A143" s="223"/>
      <c r="B143" s="409"/>
      <c r="C143" s="409"/>
      <c r="D143" s="409"/>
      <c r="E143" s="409"/>
      <c r="F143" s="409"/>
      <c r="G143" s="409"/>
      <c r="H143" s="409"/>
      <c r="I143" s="409"/>
      <c r="J143" s="409"/>
      <c r="K143" s="409"/>
      <c r="L143" s="409"/>
      <c r="M143" s="409"/>
      <c r="N143" s="409"/>
      <c r="O143" s="409"/>
      <c r="P143" s="409"/>
      <c r="Q143" s="409"/>
      <c r="R143" s="409"/>
      <c r="S143" s="409"/>
      <c r="T143" s="409"/>
      <c r="U143" s="409"/>
      <c r="V143" s="409"/>
      <c r="W143" s="409"/>
      <c r="X143" s="409"/>
      <c r="Y143" s="409"/>
      <c r="Z143" s="409"/>
      <c r="AA143" s="409"/>
      <c r="AB143" s="409"/>
      <c r="AC143" s="409"/>
      <c r="AD143" s="409"/>
      <c r="AE143" s="409"/>
    </row>
    <row r="144" ht="13.5" customHeight="1">
      <c r="A144" s="223"/>
      <c r="B144" s="409"/>
      <c r="C144" s="409"/>
      <c r="D144" s="409"/>
      <c r="E144" s="409"/>
      <c r="F144" s="409"/>
      <c r="G144" s="409"/>
      <c r="H144" s="409"/>
      <c r="I144" s="409"/>
      <c r="J144" s="409"/>
      <c r="K144" s="409"/>
      <c r="L144" s="409"/>
      <c r="M144" s="409"/>
      <c r="N144" s="409"/>
      <c r="O144" s="409"/>
      <c r="P144" s="409"/>
      <c r="Q144" s="409"/>
      <c r="R144" s="409"/>
      <c r="S144" s="409"/>
      <c r="T144" s="409"/>
      <c r="U144" s="409"/>
      <c r="V144" s="409"/>
      <c r="W144" s="409"/>
      <c r="X144" s="409"/>
      <c r="Y144" s="409"/>
      <c r="Z144" s="409"/>
      <c r="AA144" s="409"/>
      <c r="AB144" s="409"/>
      <c r="AC144" s="409"/>
      <c r="AD144" s="409"/>
      <c r="AE144" s="409"/>
    </row>
    <row r="145" ht="13.5" customHeight="1">
      <c r="A145" s="223"/>
      <c r="B145" s="409"/>
      <c r="C145" s="409"/>
      <c r="D145" s="409"/>
      <c r="E145" s="409"/>
      <c r="F145" s="409"/>
      <c r="G145" s="409"/>
      <c r="H145" s="409"/>
      <c r="I145" s="409"/>
      <c r="J145" s="409"/>
      <c r="K145" s="409"/>
      <c r="L145" s="409"/>
      <c r="M145" s="409"/>
      <c r="N145" s="409"/>
      <c r="O145" s="409"/>
      <c r="P145" s="409"/>
      <c r="Q145" s="409"/>
      <c r="R145" s="409"/>
      <c r="S145" s="409"/>
      <c r="T145" s="409"/>
      <c r="U145" s="409"/>
      <c r="V145" s="409"/>
      <c r="W145" s="409"/>
      <c r="X145" s="409"/>
      <c r="Y145" s="409"/>
      <c r="Z145" s="409"/>
      <c r="AA145" s="409"/>
      <c r="AB145" s="409"/>
      <c r="AC145" s="409"/>
      <c r="AD145" s="409"/>
      <c r="AE145" s="409"/>
    </row>
    <row r="146" ht="13.5" customHeight="1">
      <c r="A146" s="223"/>
      <c r="B146" s="409"/>
      <c r="C146" s="409"/>
      <c r="D146" s="409"/>
      <c r="E146" s="409"/>
      <c r="F146" s="409"/>
      <c r="G146" s="409"/>
      <c r="H146" s="409"/>
      <c r="I146" s="409"/>
      <c r="J146" s="409"/>
      <c r="K146" s="409"/>
      <c r="L146" s="409"/>
      <c r="M146" s="409"/>
      <c r="N146" s="409"/>
      <c r="O146" s="409"/>
      <c r="P146" s="409"/>
      <c r="Q146" s="409"/>
      <c r="R146" s="409"/>
      <c r="S146" s="409"/>
      <c r="T146" s="409"/>
      <c r="U146" s="409"/>
      <c r="V146" s="409"/>
      <c r="W146" s="409"/>
      <c r="X146" s="409"/>
      <c r="Y146" s="409"/>
      <c r="Z146" s="409"/>
      <c r="AA146" s="409"/>
      <c r="AB146" s="409"/>
      <c r="AC146" s="409"/>
      <c r="AD146" s="409"/>
      <c r="AE146" s="409"/>
    </row>
    <row r="147" ht="13.5" customHeight="1">
      <c r="A147" s="223"/>
      <c r="B147" s="409"/>
      <c r="C147" s="409"/>
      <c r="D147" s="409"/>
      <c r="E147" s="409"/>
      <c r="F147" s="409"/>
      <c r="G147" s="409"/>
      <c r="H147" s="409"/>
      <c r="I147" s="409"/>
      <c r="J147" s="409"/>
      <c r="K147" s="409"/>
      <c r="L147" s="409"/>
      <c r="M147" s="409"/>
      <c r="N147" s="409"/>
      <c r="O147" s="409"/>
      <c r="P147" s="409"/>
      <c r="Q147" s="409"/>
      <c r="R147" s="409"/>
      <c r="S147" s="409"/>
      <c r="T147" s="409"/>
      <c r="U147" s="409"/>
      <c r="V147" s="409"/>
      <c r="W147" s="409"/>
      <c r="X147" s="409"/>
      <c r="Y147" s="409"/>
      <c r="Z147" s="409"/>
      <c r="AA147" s="409"/>
      <c r="AB147" s="409"/>
      <c r="AC147" s="409"/>
      <c r="AD147" s="409"/>
      <c r="AE147" s="409"/>
    </row>
    <row r="148" ht="13.5" customHeight="1">
      <c r="A148" s="223"/>
      <c r="B148" s="409"/>
      <c r="C148" s="409"/>
      <c r="D148" s="409"/>
      <c r="E148" s="409"/>
      <c r="F148" s="409"/>
      <c r="G148" s="409"/>
      <c r="H148" s="409"/>
      <c r="I148" s="409"/>
      <c r="J148" s="409"/>
      <c r="K148" s="409"/>
      <c r="L148" s="409"/>
      <c r="M148" s="409"/>
      <c r="N148" s="409"/>
      <c r="O148" s="409"/>
      <c r="P148" s="409"/>
      <c r="Q148" s="409"/>
      <c r="R148" s="409"/>
      <c r="S148" s="409"/>
      <c r="T148" s="409"/>
      <c r="U148" s="409"/>
      <c r="V148" s="409"/>
      <c r="W148" s="409"/>
      <c r="X148" s="409"/>
      <c r="Y148" s="409"/>
      <c r="Z148" s="409"/>
      <c r="AA148" s="409"/>
      <c r="AB148" s="409"/>
      <c r="AC148" s="409"/>
      <c r="AD148" s="409"/>
      <c r="AE148" s="409"/>
    </row>
    <row r="149" ht="13.5" customHeight="1">
      <c r="A149" s="223"/>
      <c r="B149" s="409"/>
      <c r="C149" s="409"/>
      <c r="D149" s="409"/>
      <c r="E149" s="409"/>
      <c r="F149" s="409"/>
      <c r="G149" s="409"/>
      <c r="H149" s="409"/>
      <c r="I149" s="409"/>
      <c r="J149" s="409"/>
      <c r="K149" s="409"/>
      <c r="L149" s="409"/>
      <c r="M149" s="409"/>
      <c r="N149" s="409"/>
      <c r="O149" s="409"/>
      <c r="P149" s="409"/>
      <c r="Q149" s="409"/>
      <c r="R149" s="409"/>
      <c r="S149" s="409"/>
      <c r="T149" s="409"/>
      <c r="U149" s="409"/>
      <c r="V149" s="409"/>
      <c r="W149" s="409"/>
      <c r="X149" s="409"/>
      <c r="Y149" s="409"/>
      <c r="Z149" s="409"/>
      <c r="AA149" s="409"/>
      <c r="AB149" s="409"/>
      <c r="AC149" s="409"/>
      <c r="AD149" s="409"/>
      <c r="AE149" s="409"/>
    </row>
    <row r="150" ht="13.5" customHeight="1">
      <c r="A150" s="223"/>
      <c r="B150" s="409"/>
      <c r="C150" s="409"/>
      <c r="D150" s="409"/>
      <c r="E150" s="409"/>
      <c r="F150" s="409"/>
      <c r="G150" s="409"/>
      <c r="H150" s="409"/>
      <c r="I150" s="409"/>
      <c r="J150" s="409"/>
      <c r="K150" s="409"/>
      <c r="L150" s="409"/>
      <c r="M150" s="409"/>
      <c r="N150" s="409"/>
      <c r="O150" s="409"/>
      <c r="P150" s="409"/>
      <c r="Q150" s="409"/>
      <c r="R150" s="409"/>
      <c r="S150" s="409"/>
      <c r="T150" s="409"/>
      <c r="U150" s="409"/>
      <c r="V150" s="409"/>
      <c r="W150" s="409"/>
      <c r="X150" s="409"/>
      <c r="Y150" s="409"/>
      <c r="Z150" s="409"/>
      <c r="AA150" s="409"/>
      <c r="AB150" s="409"/>
      <c r="AC150" s="409"/>
      <c r="AD150" s="409"/>
      <c r="AE150" s="409"/>
    </row>
    <row r="151" ht="13.5" customHeight="1">
      <c r="A151" s="223"/>
      <c r="B151" s="409"/>
      <c r="C151" s="409"/>
      <c r="D151" s="409"/>
      <c r="E151" s="409"/>
      <c r="F151" s="409"/>
      <c r="G151" s="409"/>
      <c r="H151" s="409"/>
      <c r="I151" s="409"/>
      <c r="J151" s="409"/>
      <c r="K151" s="409"/>
      <c r="L151" s="409"/>
      <c r="M151" s="409"/>
      <c r="N151" s="409"/>
      <c r="O151" s="409"/>
      <c r="P151" s="409"/>
      <c r="Q151" s="409"/>
      <c r="R151" s="409"/>
      <c r="S151" s="409"/>
      <c r="T151" s="409"/>
      <c r="U151" s="409"/>
      <c r="V151" s="409"/>
      <c r="W151" s="409"/>
      <c r="X151" s="409"/>
      <c r="Y151" s="409"/>
      <c r="Z151" s="409"/>
      <c r="AA151" s="409"/>
      <c r="AB151" s="409"/>
      <c r="AC151" s="409"/>
      <c r="AD151" s="409"/>
      <c r="AE151" s="409"/>
    </row>
    <row r="152" ht="13.5" customHeight="1">
      <c r="A152" s="223"/>
      <c r="B152" s="409"/>
      <c r="C152" s="409"/>
      <c r="D152" s="409"/>
      <c r="E152" s="409"/>
      <c r="F152" s="409"/>
      <c r="G152" s="409"/>
      <c r="H152" s="409"/>
      <c r="I152" s="409"/>
      <c r="J152" s="409"/>
      <c r="K152" s="409"/>
      <c r="L152" s="409"/>
      <c r="M152" s="409"/>
      <c r="N152" s="409"/>
      <c r="O152" s="409"/>
      <c r="P152" s="409"/>
      <c r="Q152" s="409"/>
      <c r="R152" s="409"/>
      <c r="S152" s="409"/>
      <c r="T152" s="409"/>
      <c r="U152" s="409"/>
      <c r="V152" s="409"/>
      <c r="W152" s="409"/>
      <c r="X152" s="409"/>
      <c r="Y152" s="409"/>
      <c r="Z152" s="409"/>
      <c r="AA152" s="409"/>
      <c r="AB152" s="409"/>
      <c r="AC152" s="409"/>
      <c r="AD152" s="409"/>
      <c r="AE152" s="409"/>
    </row>
    <row r="153" ht="13.5" customHeight="1">
      <c r="A153" s="223"/>
      <c r="B153" s="409"/>
      <c r="C153" s="409"/>
      <c r="D153" s="409"/>
      <c r="E153" s="409"/>
      <c r="F153" s="409"/>
      <c r="G153" s="409"/>
      <c r="H153" s="409"/>
      <c r="I153" s="409"/>
      <c r="J153" s="409"/>
      <c r="K153" s="409"/>
      <c r="L153" s="409"/>
      <c r="M153" s="409"/>
      <c r="N153" s="409"/>
      <c r="O153" s="409"/>
      <c r="P153" s="409"/>
      <c r="Q153" s="409"/>
      <c r="R153" s="409"/>
      <c r="S153" s="409"/>
      <c r="T153" s="409"/>
      <c r="U153" s="409"/>
      <c r="V153" s="409"/>
      <c r="W153" s="409"/>
      <c r="X153" s="409"/>
      <c r="Y153" s="409"/>
      <c r="Z153" s="409"/>
      <c r="AA153" s="409"/>
      <c r="AB153" s="409"/>
      <c r="AC153" s="409"/>
      <c r="AD153" s="409"/>
      <c r="AE153" s="409"/>
    </row>
    <row r="154" ht="13.5" customHeight="1">
      <c r="A154" s="223"/>
      <c r="B154" s="409"/>
      <c r="C154" s="409"/>
      <c r="D154" s="409"/>
      <c r="E154" s="409"/>
      <c r="F154" s="409"/>
      <c r="G154" s="409"/>
      <c r="H154" s="409"/>
      <c r="I154" s="409"/>
      <c r="J154" s="409"/>
      <c r="K154" s="409"/>
      <c r="L154" s="409"/>
      <c r="M154" s="409"/>
      <c r="N154" s="409"/>
      <c r="O154" s="409"/>
      <c r="P154" s="409"/>
      <c r="Q154" s="409"/>
      <c r="R154" s="409"/>
      <c r="S154" s="409"/>
      <c r="T154" s="409"/>
      <c r="U154" s="409"/>
      <c r="V154" s="409"/>
      <c r="W154" s="409"/>
      <c r="X154" s="409"/>
      <c r="Y154" s="409"/>
      <c r="Z154" s="409"/>
      <c r="AA154" s="409"/>
      <c r="AB154" s="409"/>
      <c r="AC154" s="409"/>
      <c r="AD154" s="409"/>
      <c r="AE154" s="409"/>
    </row>
    <row r="155" ht="13.5" customHeight="1">
      <c r="A155" s="223"/>
      <c r="B155" s="409"/>
      <c r="C155" s="409"/>
      <c r="D155" s="409"/>
      <c r="E155" s="409"/>
      <c r="F155" s="409"/>
      <c r="G155" s="409"/>
      <c r="H155" s="409"/>
      <c r="I155" s="409"/>
      <c r="J155" s="409"/>
      <c r="K155" s="409"/>
      <c r="L155" s="409"/>
      <c r="M155" s="409"/>
      <c r="N155" s="409"/>
      <c r="O155" s="409"/>
      <c r="P155" s="409"/>
      <c r="Q155" s="409"/>
      <c r="R155" s="409"/>
      <c r="S155" s="409"/>
      <c r="T155" s="409"/>
      <c r="U155" s="409"/>
      <c r="V155" s="409"/>
      <c r="W155" s="409"/>
      <c r="X155" s="409"/>
      <c r="Y155" s="409"/>
      <c r="Z155" s="409"/>
      <c r="AA155" s="409"/>
      <c r="AB155" s="409"/>
      <c r="AC155" s="409"/>
      <c r="AD155" s="409"/>
      <c r="AE155" s="409"/>
    </row>
    <row r="156" ht="13.5" customHeight="1">
      <c r="A156" s="223"/>
      <c r="B156" s="409"/>
      <c r="C156" s="409"/>
      <c r="D156" s="409"/>
      <c r="E156" s="409"/>
      <c r="F156" s="409"/>
      <c r="G156" s="409"/>
      <c r="H156" s="409"/>
      <c r="I156" s="409"/>
      <c r="J156" s="409"/>
      <c r="K156" s="409"/>
      <c r="L156" s="409"/>
      <c r="M156" s="409"/>
      <c r="N156" s="409"/>
      <c r="O156" s="409"/>
      <c r="P156" s="409"/>
      <c r="Q156" s="409"/>
      <c r="R156" s="409"/>
      <c r="S156" s="409"/>
      <c r="T156" s="409"/>
      <c r="U156" s="409"/>
      <c r="V156" s="409"/>
      <c r="W156" s="409"/>
      <c r="X156" s="409"/>
      <c r="Y156" s="409"/>
      <c r="Z156" s="409"/>
      <c r="AA156" s="409"/>
      <c r="AB156" s="409"/>
      <c r="AC156" s="409"/>
      <c r="AD156" s="409"/>
      <c r="AE156" s="409"/>
    </row>
    <row r="157" ht="13.5" customHeight="1">
      <c r="A157" s="223"/>
      <c r="B157" s="409"/>
      <c r="C157" s="409"/>
      <c r="D157" s="409"/>
      <c r="E157" s="409"/>
      <c r="F157" s="409"/>
      <c r="G157" s="409"/>
      <c r="H157" s="409"/>
      <c r="I157" s="409"/>
      <c r="J157" s="409"/>
      <c r="K157" s="409"/>
      <c r="L157" s="409"/>
      <c r="M157" s="409"/>
      <c r="N157" s="409"/>
      <c r="O157" s="409"/>
      <c r="P157" s="409"/>
      <c r="Q157" s="409"/>
      <c r="R157" s="409"/>
      <c r="S157" s="409"/>
      <c r="T157" s="409"/>
      <c r="U157" s="409"/>
      <c r="V157" s="409"/>
      <c r="W157" s="409"/>
      <c r="X157" s="409"/>
      <c r="Y157" s="409"/>
      <c r="Z157" s="409"/>
      <c r="AA157" s="409"/>
      <c r="AB157" s="409"/>
      <c r="AC157" s="409"/>
      <c r="AD157" s="409"/>
      <c r="AE157" s="409"/>
    </row>
    <row r="158" ht="13.5" customHeight="1">
      <c r="A158" s="223"/>
      <c r="B158" s="409"/>
      <c r="C158" s="409"/>
      <c r="D158" s="409"/>
      <c r="E158" s="409"/>
      <c r="F158" s="409"/>
      <c r="G158" s="409"/>
      <c r="H158" s="409"/>
      <c r="I158" s="409"/>
      <c r="J158" s="409"/>
      <c r="K158" s="409"/>
      <c r="L158" s="409"/>
      <c r="M158" s="409"/>
      <c r="N158" s="409"/>
      <c r="O158" s="409"/>
      <c r="P158" s="409"/>
      <c r="Q158" s="409"/>
      <c r="R158" s="409"/>
      <c r="S158" s="409"/>
      <c r="T158" s="409"/>
      <c r="U158" s="409"/>
      <c r="V158" s="409"/>
      <c r="W158" s="409"/>
      <c r="X158" s="409"/>
      <c r="Y158" s="409"/>
      <c r="Z158" s="409"/>
      <c r="AA158" s="409"/>
      <c r="AB158" s="409"/>
      <c r="AC158" s="409"/>
      <c r="AD158" s="409"/>
      <c r="AE158" s="409"/>
    </row>
    <row r="159" ht="13.5" customHeight="1">
      <c r="A159" s="223"/>
      <c r="B159" s="409"/>
      <c r="C159" s="409"/>
      <c r="D159" s="409"/>
      <c r="E159" s="409"/>
      <c r="F159" s="409"/>
      <c r="G159" s="409"/>
      <c r="H159" s="409"/>
      <c r="I159" s="409"/>
      <c r="J159" s="409"/>
      <c r="K159" s="409"/>
      <c r="L159" s="409"/>
      <c r="M159" s="409"/>
      <c r="N159" s="409"/>
      <c r="O159" s="409"/>
      <c r="P159" s="409"/>
      <c r="Q159" s="409"/>
      <c r="R159" s="409"/>
      <c r="S159" s="409"/>
      <c r="T159" s="409"/>
      <c r="U159" s="409"/>
      <c r="V159" s="409"/>
      <c r="W159" s="409"/>
      <c r="X159" s="409"/>
      <c r="Y159" s="409"/>
      <c r="Z159" s="409"/>
      <c r="AA159" s="409"/>
      <c r="AB159" s="409"/>
      <c r="AC159" s="409"/>
      <c r="AD159" s="409"/>
      <c r="AE159" s="409"/>
    </row>
    <row r="160" ht="13.5" customHeight="1">
      <c r="A160" s="223"/>
      <c r="B160" s="409"/>
      <c r="C160" s="409"/>
      <c r="D160" s="409"/>
      <c r="E160" s="409"/>
      <c r="F160" s="409"/>
      <c r="G160" s="409"/>
      <c r="H160" s="409"/>
      <c r="I160" s="409"/>
      <c r="J160" s="409"/>
      <c r="K160" s="409"/>
      <c r="L160" s="409"/>
      <c r="M160" s="409"/>
      <c r="N160" s="409"/>
      <c r="O160" s="409"/>
      <c r="P160" s="409"/>
      <c r="Q160" s="409"/>
      <c r="R160" s="409"/>
      <c r="S160" s="409"/>
      <c r="T160" s="409"/>
      <c r="U160" s="409"/>
      <c r="V160" s="409"/>
      <c r="W160" s="409"/>
      <c r="X160" s="409"/>
      <c r="Y160" s="409"/>
      <c r="Z160" s="409"/>
      <c r="AA160" s="409"/>
      <c r="AB160" s="409"/>
      <c r="AC160" s="409"/>
      <c r="AD160" s="409"/>
      <c r="AE160" s="409"/>
    </row>
    <row r="161" ht="13.5" customHeight="1">
      <c r="A161" s="223"/>
      <c r="B161" s="409"/>
      <c r="C161" s="409"/>
      <c r="D161" s="409"/>
      <c r="E161" s="409"/>
      <c r="F161" s="409"/>
      <c r="G161" s="409"/>
      <c r="H161" s="409"/>
      <c r="I161" s="409"/>
      <c r="J161" s="409"/>
      <c r="K161" s="409"/>
      <c r="L161" s="409"/>
      <c r="M161" s="409"/>
      <c r="N161" s="409"/>
      <c r="O161" s="409"/>
      <c r="P161" s="409"/>
      <c r="Q161" s="409"/>
      <c r="R161" s="409"/>
      <c r="S161" s="409"/>
      <c r="T161" s="409"/>
      <c r="U161" s="409"/>
      <c r="V161" s="409"/>
      <c r="W161" s="409"/>
      <c r="X161" s="409"/>
      <c r="Y161" s="409"/>
      <c r="Z161" s="409"/>
      <c r="AA161" s="409"/>
      <c r="AB161" s="409"/>
      <c r="AC161" s="409"/>
      <c r="AD161" s="409"/>
      <c r="AE161" s="409"/>
    </row>
    <row r="162" ht="13.5" customHeight="1">
      <c r="A162" s="223"/>
      <c r="B162" s="409"/>
      <c r="C162" s="409"/>
      <c r="D162" s="409"/>
      <c r="E162" s="409"/>
      <c r="F162" s="409"/>
      <c r="G162" s="409"/>
      <c r="H162" s="409"/>
      <c r="I162" s="409"/>
      <c r="J162" s="409"/>
      <c r="K162" s="409"/>
      <c r="L162" s="409"/>
      <c r="M162" s="409"/>
      <c r="N162" s="409"/>
      <c r="O162" s="409"/>
      <c r="P162" s="409"/>
      <c r="Q162" s="409"/>
      <c r="R162" s="409"/>
      <c r="S162" s="409"/>
      <c r="T162" s="409"/>
      <c r="U162" s="409"/>
      <c r="V162" s="409"/>
      <c r="W162" s="409"/>
      <c r="X162" s="409"/>
      <c r="Y162" s="409"/>
      <c r="Z162" s="409"/>
      <c r="AA162" s="409"/>
      <c r="AB162" s="409"/>
      <c r="AC162" s="409"/>
      <c r="AD162" s="409"/>
      <c r="AE162" s="409"/>
    </row>
    <row r="163" ht="13.5" customHeight="1">
      <c r="A163" s="223"/>
      <c r="B163" s="409"/>
      <c r="C163" s="409"/>
      <c r="D163" s="409"/>
      <c r="E163" s="409"/>
      <c r="F163" s="409"/>
      <c r="G163" s="409"/>
      <c r="H163" s="409"/>
      <c r="I163" s="409"/>
      <c r="J163" s="409"/>
      <c r="K163" s="409"/>
      <c r="L163" s="409"/>
      <c r="M163" s="409"/>
      <c r="N163" s="409"/>
      <c r="O163" s="409"/>
      <c r="P163" s="409"/>
      <c r="Q163" s="409"/>
      <c r="R163" s="409"/>
      <c r="S163" s="409"/>
      <c r="T163" s="409"/>
      <c r="U163" s="409"/>
      <c r="V163" s="409"/>
      <c r="W163" s="409"/>
      <c r="X163" s="409"/>
      <c r="Y163" s="409"/>
      <c r="Z163" s="409"/>
      <c r="AA163" s="409"/>
      <c r="AB163" s="409"/>
      <c r="AC163" s="409"/>
      <c r="AD163" s="409"/>
      <c r="AE163" s="409"/>
    </row>
    <row r="164" ht="13.5" customHeight="1">
      <c r="A164" s="223"/>
      <c r="B164" s="409"/>
      <c r="C164" s="409"/>
      <c r="D164" s="409"/>
      <c r="E164" s="409"/>
      <c r="F164" s="409"/>
      <c r="G164" s="409"/>
      <c r="H164" s="409"/>
      <c r="I164" s="409"/>
      <c r="J164" s="409"/>
      <c r="K164" s="409"/>
      <c r="L164" s="409"/>
      <c r="M164" s="409"/>
      <c r="N164" s="409"/>
      <c r="O164" s="409"/>
      <c r="P164" s="409"/>
      <c r="Q164" s="409"/>
      <c r="R164" s="409"/>
      <c r="S164" s="409"/>
      <c r="T164" s="409"/>
      <c r="U164" s="409"/>
      <c r="V164" s="409"/>
      <c r="W164" s="409"/>
      <c r="X164" s="409"/>
      <c r="Y164" s="409"/>
      <c r="Z164" s="409"/>
      <c r="AA164" s="409"/>
      <c r="AB164" s="409"/>
      <c r="AC164" s="409"/>
      <c r="AD164" s="409"/>
      <c r="AE164" s="409"/>
    </row>
    <row r="165" ht="13.5" customHeight="1">
      <c r="A165" s="223"/>
      <c r="B165" s="409"/>
      <c r="C165" s="409"/>
      <c r="D165" s="409"/>
      <c r="E165" s="409"/>
      <c r="F165" s="409"/>
      <c r="G165" s="409"/>
      <c r="H165" s="409"/>
      <c r="I165" s="409"/>
      <c r="J165" s="409"/>
      <c r="K165" s="409"/>
      <c r="L165" s="409"/>
      <c r="M165" s="409"/>
      <c r="N165" s="409"/>
      <c r="O165" s="409"/>
      <c r="P165" s="409"/>
      <c r="Q165" s="409"/>
      <c r="R165" s="409"/>
      <c r="S165" s="409"/>
      <c r="T165" s="409"/>
      <c r="U165" s="409"/>
      <c r="V165" s="409"/>
      <c r="W165" s="409"/>
      <c r="X165" s="409"/>
      <c r="Y165" s="409"/>
      <c r="Z165" s="409"/>
      <c r="AA165" s="409"/>
      <c r="AB165" s="409"/>
      <c r="AC165" s="409"/>
      <c r="AD165" s="409"/>
      <c r="AE165" s="409"/>
    </row>
    <row r="166" ht="13.5" customHeight="1">
      <c r="A166" s="223"/>
      <c r="B166" s="409"/>
      <c r="C166" s="409"/>
      <c r="D166" s="409"/>
      <c r="E166" s="409"/>
      <c r="F166" s="409"/>
      <c r="G166" s="409"/>
      <c r="H166" s="409"/>
      <c r="I166" s="409"/>
      <c r="J166" s="409"/>
      <c r="K166" s="409"/>
      <c r="L166" s="409"/>
      <c r="M166" s="409"/>
      <c r="N166" s="409"/>
      <c r="O166" s="409"/>
      <c r="P166" s="409"/>
      <c r="Q166" s="409"/>
      <c r="R166" s="409"/>
      <c r="S166" s="409"/>
      <c r="T166" s="409"/>
      <c r="U166" s="409"/>
      <c r="V166" s="409"/>
      <c r="W166" s="409"/>
      <c r="X166" s="409"/>
      <c r="Y166" s="409"/>
      <c r="Z166" s="409"/>
      <c r="AA166" s="409"/>
      <c r="AB166" s="409"/>
      <c r="AC166" s="409"/>
      <c r="AD166" s="409"/>
      <c r="AE166" s="409"/>
    </row>
    <row r="167" ht="13.5" customHeight="1">
      <c r="A167" s="223"/>
      <c r="B167" s="409"/>
      <c r="C167" s="409"/>
      <c r="D167" s="409"/>
      <c r="E167" s="409"/>
      <c r="F167" s="409"/>
      <c r="G167" s="409"/>
      <c r="H167" s="409"/>
      <c r="I167" s="409"/>
      <c r="J167" s="409"/>
      <c r="K167" s="409"/>
      <c r="L167" s="409"/>
      <c r="M167" s="409"/>
      <c r="N167" s="409"/>
      <c r="O167" s="409"/>
      <c r="P167" s="409"/>
      <c r="Q167" s="409"/>
      <c r="R167" s="409"/>
      <c r="S167" s="409"/>
      <c r="T167" s="409"/>
      <c r="U167" s="409"/>
      <c r="V167" s="409"/>
      <c r="W167" s="409"/>
      <c r="X167" s="409"/>
      <c r="Y167" s="409"/>
      <c r="Z167" s="409"/>
      <c r="AA167" s="409"/>
      <c r="AB167" s="409"/>
      <c r="AC167" s="409"/>
      <c r="AD167" s="409"/>
      <c r="AE167" s="409"/>
    </row>
    <row r="168" ht="13.5" customHeight="1">
      <c r="A168" s="223"/>
      <c r="B168" s="409"/>
      <c r="C168" s="409"/>
      <c r="D168" s="409"/>
      <c r="E168" s="409"/>
      <c r="F168" s="409"/>
      <c r="G168" s="409"/>
      <c r="H168" s="409"/>
      <c r="I168" s="409"/>
      <c r="J168" s="409"/>
      <c r="K168" s="409"/>
      <c r="L168" s="409"/>
      <c r="M168" s="409"/>
      <c r="N168" s="409"/>
      <c r="O168" s="409"/>
      <c r="P168" s="409"/>
      <c r="Q168" s="409"/>
      <c r="R168" s="409"/>
      <c r="S168" s="409"/>
      <c r="T168" s="409"/>
      <c r="U168" s="409"/>
      <c r="V168" s="409"/>
      <c r="W168" s="409"/>
      <c r="X168" s="409"/>
      <c r="Y168" s="409"/>
      <c r="Z168" s="409"/>
      <c r="AA168" s="409"/>
      <c r="AB168" s="409"/>
      <c r="AC168" s="409"/>
      <c r="AD168" s="409"/>
      <c r="AE168" s="409"/>
    </row>
    <row r="169" ht="13.5" customHeight="1">
      <c r="A169" s="223"/>
      <c r="B169" s="409"/>
      <c r="C169" s="409"/>
      <c r="D169" s="409"/>
      <c r="E169" s="409"/>
      <c r="F169" s="409"/>
      <c r="G169" s="409"/>
      <c r="H169" s="409"/>
      <c r="I169" s="409"/>
      <c r="J169" s="409"/>
      <c r="K169" s="409"/>
      <c r="L169" s="409"/>
      <c r="M169" s="409"/>
      <c r="N169" s="409"/>
      <c r="O169" s="409"/>
      <c r="P169" s="409"/>
      <c r="Q169" s="409"/>
      <c r="R169" s="409"/>
      <c r="S169" s="409"/>
      <c r="T169" s="409"/>
      <c r="U169" s="409"/>
      <c r="V169" s="409"/>
      <c r="W169" s="409"/>
      <c r="X169" s="409"/>
      <c r="Y169" s="409"/>
      <c r="Z169" s="409"/>
      <c r="AA169" s="409"/>
      <c r="AB169" s="409"/>
      <c r="AC169" s="409"/>
      <c r="AD169" s="409"/>
      <c r="AE169" s="409"/>
    </row>
    <row r="170" ht="13.5" customHeight="1">
      <c r="A170" s="223"/>
      <c r="B170" s="409"/>
      <c r="C170" s="409"/>
      <c r="D170" s="409"/>
      <c r="E170" s="409"/>
      <c r="F170" s="409"/>
      <c r="G170" s="409"/>
      <c r="H170" s="409"/>
      <c r="I170" s="409"/>
      <c r="J170" s="409"/>
      <c r="K170" s="409"/>
      <c r="L170" s="409"/>
      <c r="M170" s="409"/>
      <c r="N170" s="409"/>
      <c r="O170" s="409"/>
      <c r="P170" s="409"/>
      <c r="Q170" s="409"/>
      <c r="R170" s="409"/>
      <c r="S170" s="409"/>
      <c r="T170" s="409"/>
      <c r="U170" s="409"/>
      <c r="V170" s="409"/>
      <c r="W170" s="409"/>
      <c r="X170" s="409"/>
      <c r="Y170" s="409"/>
      <c r="Z170" s="409"/>
      <c r="AA170" s="409"/>
      <c r="AB170" s="409"/>
      <c r="AC170" s="409"/>
      <c r="AD170" s="409"/>
      <c r="AE170" s="409"/>
    </row>
    <row r="171" ht="13.5" customHeight="1">
      <c r="A171" s="223"/>
      <c r="B171" s="409"/>
      <c r="C171" s="409"/>
      <c r="D171" s="409"/>
      <c r="E171" s="409"/>
      <c r="F171" s="409"/>
      <c r="G171" s="409"/>
      <c r="H171" s="409"/>
      <c r="I171" s="409"/>
      <c r="J171" s="409"/>
      <c r="K171" s="409"/>
      <c r="L171" s="409"/>
      <c r="M171" s="409"/>
      <c r="N171" s="409"/>
      <c r="O171" s="409"/>
      <c r="P171" s="409"/>
      <c r="Q171" s="409"/>
      <c r="R171" s="409"/>
      <c r="S171" s="409"/>
      <c r="T171" s="409"/>
      <c r="U171" s="409"/>
      <c r="V171" s="409"/>
      <c r="W171" s="409"/>
      <c r="X171" s="409"/>
      <c r="Y171" s="409"/>
      <c r="Z171" s="409"/>
      <c r="AA171" s="409"/>
      <c r="AB171" s="409"/>
      <c r="AC171" s="409"/>
      <c r="AD171" s="409"/>
      <c r="AE171" s="409"/>
    </row>
    <row r="172" ht="13.5" customHeight="1">
      <c r="A172" s="223"/>
      <c r="B172" s="409"/>
      <c r="C172" s="409"/>
      <c r="D172" s="409"/>
      <c r="E172" s="409"/>
      <c r="F172" s="409"/>
      <c r="G172" s="409"/>
      <c r="H172" s="409"/>
      <c r="I172" s="409"/>
      <c r="J172" s="409"/>
      <c r="K172" s="409"/>
      <c r="L172" s="409"/>
      <c r="M172" s="409"/>
      <c r="N172" s="409"/>
      <c r="O172" s="409"/>
      <c r="P172" s="409"/>
      <c r="Q172" s="409"/>
      <c r="R172" s="409"/>
      <c r="S172" s="409"/>
      <c r="T172" s="409"/>
      <c r="U172" s="409"/>
      <c r="V172" s="409"/>
      <c r="W172" s="409"/>
      <c r="X172" s="409"/>
      <c r="Y172" s="409"/>
      <c r="Z172" s="409"/>
      <c r="AA172" s="409"/>
      <c r="AB172" s="409"/>
      <c r="AC172" s="409"/>
      <c r="AD172" s="409"/>
      <c r="AE172" s="409"/>
    </row>
    <row r="173" ht="13.5" customHeight="1">
      <c r="A173" s="223"/>
      <c r="B173" s="409"/>
      <c r="C173" s="409"/>
      <c r="D173" s="409"/>
      <c r="E173" s="409"/>
      <c r="F173" s="409"/>
      <c r="G173" s="409"/>
      <c r="H173" s="409"/>
      <c r="I173" s="409"/>
      <c r="J173" s="409"/>
      <c r="K173" s="409"/>
      <c r="L173" s="409"/>
      <c r="M173" s="409"/>
      <c r="N173" s="409"/>
      <c r="O173" s="409"/>
      <c r="P173" s="409"/>
      <c r="Q173" s="409"/>
      <c r="R173" s="409"/>
      <c r="S173" s="409"/>
      <c r="T173" s="409"/>
      <c r="U173" s="409"/>
      <c r="V173" s="409"/>
      <c r="W173" s="409"/>
      <c r="X173" s="409"/>
      <c r="Y173" s="409"/>
      <c r="Z173" s="409"/>
      <c r="AA173" s="409"/>
      <c r="AB173" s="409"/>
      <c r="AC173" s="409"/>
      <c r="AD173" s="409"/>
      <c r="AE173" s="409"/>
    </row>
    <row r="174" ht="13.5" customHeight="1">
      <c r="A174" s="223"/>
      <c r="B174" s="409"/>
      <c r="C174" s="409"/>
      <c r="D174" s="409"/>
      <c r="E174" s="409"/>
      <c r="F174" s="409"/>
      <c r="G174" s="409"/>
      <c r="H174" s="409"/>
      <c r="I174" s="409"/>
      <c r="J174" s="409"/>
      <c r="K174" s="409"/>
      <c r="L174" s="409"/>
      <c r="M174" s="409"/>
      <c r="N174" s="409"/>
      <c r="O174" s="409"/>
      <c r="P174" s="409"/>
      <c r="Q174" s="409"/>
      <c r="R174" s="409"/>
      <c r="S174" s="409"/>
      <c r="T174" s="409"/>
      <c r="U174" s="409"/>
      <c r="V174" s="409"/>
      <c r="W174" s="409"/>
      <c r="X174" s="409"/>
      <c r="Y174" s="409"/>
      <c r="Z174" s="409"/>
      <c r="AA174" s="409"/>
      <c r="AB174" s="409"/>
      <c r="AC174" s="409"/>
      <c r="AD174" s="409"/>
      <c r="AE174" s="409"/>
    </row>
    <row r="175" ht="13.5" customHeight="1">
      <c r="A175" s="223"/>
      <c r="B175" s="409"/>
      <c r="C175" s="409"/>
      <c r="D175" s="409"/>
      <c r="E175" s="409"/>
      <c r="F175" s="409"/>
      <c r="G175" s="409"/>
      <c r="H175" s="409"/>
      <c r="I175" s="409"/>
      <c r="J175" s="409"/>
      <c r="K175" s="409"/>
      <c r="L175" s="409"/>
      <c r="M175" s="409"/>
      <c r="N175" s="409"/>
      <c r="O175" s="409"/>
      <c r="P175" s="409"/>
      <c r="Q175" s="409"/>
      <c r="R175" s="409"/>
      <c r="S175" s="409"/>
      <c r="T175" s="409"/>
      <c r="U175" s="409"/>
      <c r="V175" s="409"/>
      <c r="W175" s="409"/>
      <c r="X175" s="409"/>
      <c r="Y175" s="409"/>
      <c r="Z175" s="409"/>
      <c r="AA175" s="409"/>
      <c r="AB175" s="409"/>
      <c r="AC175" s="409"/>
      <c r="AD175" s="409"/>
      <c r="AE175" s="409"/>
    </row>
    <row r="176" ht="13.5" customHeight="1">
      <c r="A176" s="223"/>
      <c r="B176" s="409"/>
      <c r="C176" s="409"/>
      <c r="D176" s="409"/>
      <c r="E176" s="409"/>
      <c r="F176" s="409"/>
      <c r="G176" s="409"/>
      <c r="H176" s="409"/>
      <c r="I176" s="409"/>
      <c r="J176" s="409"/>
      <c r="K176" s="409"/>
      <c r="L176" s="409"/>
      <c r="M176" s="409"/>
      <c r="N176" s="409"/>
      <c r="O176" s="409"/>
      <c r="P176" s="409"/>
      <c r="Q176" s="409"/>
      <c r="R176" s="409"/>
      <c r="S176" s="409"/>
      <c r="T176" s="409"/>
      <c r="U176" s="409"/>
      <c r="V176" s="409"/>
      <c r="W176" s="409"/>
      <c r="X176" s="409"/>
      <c r="Y176" s="409"/>
      <c r="Z176" s="409"/>
      <c r="AA176" s="409"/>
      <c r="AB176" s="409"/>
      <c r="AC176" s="409"/>
      <c r="AD176" s="409"/>
      <c r="AE176" s="409"/>
    </row>
    <row r="177" ht="13.5" customHeight="1">
      <c r="A177" s="223"/>
      <c r="B177" s="409"/>
      <c r="C177" s="409"/>
      <c r="D177" s="409"/>
      <c r="E177" s="409"/>
      <c r="F177" s="409"/>
      <c r="G177" s="409"/>
      <c r="H177" s="409"/>
      <c r="I177" s="409"/>
      <c r="J177" s="409"/>
      <c r="K177" s="409"/>
      <c r="L177" s="409"/>
      <c r="M177" s="409"/>
      <c r="N177" s="409"/>
      <c r="O177" s="409"/>
      <c r="P177" s="409"/>
      <c r="Q177" s="409"/>
      <c r="R177" s="409"/>
      <c r="S177" s="409"/>
      <c r="T177" s="409"/>
      <c r="U177" s="409"/>
      <c r="V177" s="409"/>
      <c r="W177" s="409"/>
      <c r="X177" s="409"/>
      <c r="Y177" s="409"/>
      <c r="Z177" s="409"/>
      <c r="AA177" s="409"/>
      <c r="AB177" s="409"/>
      <c r="AC177" s="409"/>
      <c r="AD177" s="409"/>
      <c r="AE177" s="409"/>
    </row>
    <row r="178" ht="13.5" customHeight="1">
      <c r="A178" s="223"/>
      <c r="B178" s="409"/>
      <c r="C178" s="409"/>
      <c r="D178" s="409"/>
      <c r="E178" s="409"/>
      <c r="F178" s="409"/>
      <c r="G178" s="409"/>
      <c r="H178" s="409"/>
      <c r="I178" s="409"/>
      <c r="J178" s="409"/>
      <c r="K178" s="409"/>
      <c r="L178" s="409"/>
      <c r="M178" s="409"/>
      <c r="N178" s="409"/>
      <c r="O178" s="409"/>
      <c r="P178" s="409"/>
      <c r="Q178" s="409"/>
      <c r="R178" s="409"/>
      <c r="S178" s="409"/>
      <c r="T178" s="409"/>
      <c r="U178" s="409"/>
      <c r="V178" s="409"/>
      <c r="W178" s="409"/>
      <c r="X178" s="409"/>
      <c r="Y178" s="409"/>
      <c r="Z178" s="409"/>
      <c r="AA178" s="409"/>
      <c r="AB178" s="409"/>
      <c r="AC178" s="409"/>
      <c r="AD178" s="409"/>
      <c r="AE178" s="409"/>
    </row>
    <row r="179" ht="13.5" customHeight="1">
      <c r="A179" s="223"/>
      <c r="B179" s="409"/>
      <c r="C179" s="409"/>
      <c r="D179" s="409"/>
      <c r="E179" s="409"/>
      <c r="F179" s="409"/>
      <c r="G179" s="409"/>
      <c r="H179" s="409"/>
      <c r="I179" s="409"/>
      <c r="J179" s="409"/>
      <c r="K179" s="409"/>
      <c r="L179" s="409"/>
      <c r="M179" s="409"/>
      <c r="N179" s="409"/>
      <c r="O179" s="409"/>
      <c r="P179" s="409"/>
      <c r="Q179" s="409"/>
      <c r="R179" s="409"/>
      <c r="S179" s="409"/>
      <c r="T179" s="409"/>
      <c r="U179" s="409"/>
      <c r="V179" s="409"/>
      <c r="W179" s="409"/>
      <c r="X179" s="409"/>
      <c r="Y179" s="409"/>
      <c r="Z179" s="409"/>
      <c r="AA179" s="409"/>
      <c r="AB179" s="409"/>
      <c r="AC179" s="409"/>
      <c r="AD179" s="409"/>
      <c r="AE179" s="409"/>
    </row>
    <row r="180" ht="13.5" customHeight="1">
      <c r="A180" s="223"/>
      <c r="B180" s="409"/>
      <c r="C180" s="409"/>
      <c r="D180" s="409"/>
      <c r="E180" s="409"/>
      <c r="F180" s="409"/>
      <c r="G180" s="409"/>
      <c r="H180" s="409"/>
      <c r="I180" s="409"/>
      <c r="J180" s="409"/>
      <c r="K180" s="409"/>
      <c r="L180" s="409"/>
      <c r="M180" s="409"/>
      <c r="N180" s="409"/>
      <c r="O180" s="409"/>
      <c r="P180" s="409"/>
      <c r="Q180" s="409"/>
      <c r="R180" s="409"/>
      <c r="S180" s="409"/>
      <c r="T180" s="409"/>
      <c r="U180" s="409"/>
      <c r="V180" s="409"/>
      <c r="W180" s="409"/>
      <c r="X180" s="409"/>
      <c r="Y180" s="409"/>
      <c r="Z180" s="409"/>
      <c r="AA180" s="409"/>
      <c r="AB180" s="409"/>
      <c r="AC180" s="409"/>
      <c r="AD180" s="409"/>
      <c r="AE180" s="409"/>
    </row>
    <row r="181" ht="13.5" customHeight="1">
      <c r="A181" s="223"/>
      <c r="B181" s="409"/>
      <c r="C181" s="409"/>
      <c r="D181" s="409"/>
      <c r="E181" s="409"/>
      <c r="F181" s="409"/>
      <c r="G181" s="409"/>
      <c r="H181" s="409"/>
      <c r="I181" s="409"/>
      <c r="J181" s="409"/>
      <c r="K181" s="409"/>
      <c r="L181" s="409"/>
      <c r="M181" s="409"/>
      <c r="N181" s="409"/>
      <c r="O181" s="409"/>
      <c r="P181" s="409"/>
      <c r="Q181" s="409"/>
      <c r="R181" s="409"/>
      <c r="S181" s="409"/>
      <c r="T181" s="409"/>
      <c r="U181" s="409"/>
      <c r="V181" s="409"/>
      <c r="W181" s="409"/>
      <c r="X181" s="409"/>
      <c r="Y181" s="409"/>
      <c r="Z181" s="409"/>
      <c r="AA181" s="409"/>
      <c r="AB181" s="409"/>
      <c r="AC181" s="409"/>
      <c r="AD181" s="409"/>
      <c r="AE181" s="409"/>
    </row>
    <row r="182" ht="13.5" customHeight="1">
      <c r="A182" s="223"/>
      <c r="B182" s="409"/>
      <c r="C182" s="409"/>
      <c r="D182" s="409"/>
      <c r="E182" s="409"/>
      <c r="F182" s="409"/>
      <c r="G182" s="409"/>
      <c r="H182" s="409"/>
      <c r="I182" s="409"/>
      <c r="J182" s="409"/>
      <c r="K182" s="409"/>
      <c r="L182" s="409"/>
      <c r="M182" s="409"/>
      <c r="N182" s="409"/>
      <c r="O182" s="409"/>
      <c r="P182" s="409"/>
      <c r="Q182" s="409"/>
      <c r="R182" s="409"/>
      <c r="S182" s="409"/>
      <c r="T182" s="409"/>
      <c r="U182" s="409"/>
      <c r="V182" s="409"/>
      <c r="W182" s="409"/>
      <c r="X182" s="409"/>
      <c r="Y182" s="409"/>
      <c r="Z182" s="409"/>
      <c r="AA182" s="409"/>
      <c r="AB182" s="409"/>
      <c r="AC182" s="409"/>
      <c r="AD182" s="409"/>
      <c r="AE182" s="409"/>
    </row>
    <row r="183" ht="13.5" customHeight="1">
      <c r="A183" s="223"/>
      <c r="B183" s="409"/>
      <c r="C183" s="409"/>
      <c r="D183" s="409"/>
      <c r="E183" s="409"/>
      <c r="F183" s="409"/>
      <c r="G183" s="409"/>
      <c r="H183" s="409"/>
      <c r="I183" s="409"/>
      <c r="J183" s="409"/>
      <c r="K183" s="409"/>
      <c r="L183" s="409"/>
      <c r="M183" s="409"/>
      <c r="N183" s="409"/>
      <c r="O183" s="409"/>
      <c r="P183" s="409"/>
      <c r="Q183" s="409"/>
      <c r="R183" s="409"/>
      <c r="S183" s="409"/>
      <c r="T183" s="409"/>
      <c r="U183" s="409"/>
      <c r="V183" s="409"/>
      <c r="W183" s="409"/>
      <c r="X183" s="409"/>
      <c r="Y183" s="409"/>
      <c r="Z183" s="409"/>
      <c r="AA183" s="409"/>
      <c r="AB183" s="409"/>
      <c r="AC183" s="409"/>
      <c r="AD183" s="409"/>
      <c r="AE183" s="409"/>
    </row>
    <row r="184" ht="13.5" customHeight="1">
      <c r="A184" s="223"/>
      <c r="B184" s="409"/>
      <c r="C184" s="409"/>
      <c r="D184" s="409"/>
      <c r="E184" s="409"/>
      <c r="F184" s="409"/>
      <c r="G184" s="409"/>
      <c r="H184" s="409"/>
      <c r="I184" s="409"/>
      <c r="J184" s="409"/>
      <c r="K184" s="409"/>
      <c r="L184" s="409"/>
      <c r="M184" s="409"/>
      <c r="N184" s="409"/>
      <c r="O184" s="409"/>
      <c r="P184" s="409"/>
      <c r="Q184" s="409"/>
      <c r="R184" s="409"/>
      <c r="S184" s="409"/>
      <c r="T184" s="409"/>
      <c r="U184" s="409"/>
      <c r="V184" s="409"/>
      <c r="W184" s="409"/>
      <c r="X184" s="409"/>
      <c r="Y184" s="409"/>
      <c r="Z184" s="409"/>
      <c r="AA184" s="409"/>
      <c r="AB184" s="409"/>
      <c r="AC184" s="409"/>
      <c r="AD184" s="409"/>
      <c r="AE184" s="409"/>
    </row>
    <row r="185" ht="13.5" customHeight="1">
      <c r="A185" s="223"/>
      <c r="B185" s="409"/>
      <c r="C185" s="409"/>
      <c r="D185" s="409"/>
      <c r="E185" s="409"/>
      <c r="F185" s="409"/>
      <c r="G185" s="409"/>
      <c r="H185" s="409"/>
      <c r="I185" s="409"/>
      <c r="J185" s="409"/>
      <c r="K185" s="409"/>
      <c r="L185" s="409"/>
      <c r="M185" s="409"/>
      <c r="N185" s="409"/>
      <c r="O185" s="409"/>
      <c r="P185" s="409"/>
      <c r="Q185" s="409"/>
      <c r="R185" s="409"/>
      <c r="S185" s="409"/>
      <c r="T185" s="409"/>
      <c r="U185" s="409"/>
      <c r="V185" s="409"/>
      <c r="W185" s="409"/>
      <c r="X185" s="409"/>
      <c r="Y185" s="409"/>
      <c r="Z185" s="409"/>
      <c r="AA185" s="409"/>
      <c r="AB185" s="409"/>
      <c r="AC185" s="409"/>
      <c r="AD185" s="409"/>
      <c r="AE185" s="409"/>
    </row>
    <row r="186" ht="13.5" customHeight="1">
      <c r="A186" s="223"/>
      <c r="B186" s="409"/>
      <c r="C186" s="409"/>
      <c r="D186" s="409"/>
      <c r="E186" s="409"/>
      <c r="F186" s="409"/>
      <c r="G186" s="409"/>
      <c r="H186" s="409"/>
      <c r="I186" s="409"/>
      <c r="J186" s="409"/>
      <c r="K186" s="409"/>
      <c r="L186" s="409"/>
      <c r="M186" s="409"/>
      <c r="N186" s="409"/>
      <c r="O186" s="409"/>
      <c r="P186" s="409"/>
      <c r="Q186" s="409"/>
      <c r="R186" s="409"/>
      <c r="S186" s="409"/>
      <c r="T186" s="409"/>
      <c r="U186" s="409"/>
      <c r="V186" s="409"/>
      <c r="W186" s="409"/>
      <c r="X186" s="409"/>
      <c r="Y186" s="409"/>
      <c r="Z186" s="409"/>
      <c r="AA186" s="409"/>
      <c r="AB186" s="409"/>
      <c r="AC186" s="409"/>
      <c r="AD186" s="409"/>
      <c r="AE186" s="409"/>
    </row>
    <row r="187" ht="13.5" customHeight="1">
      <c r="A187" s="223"/>
      <c r="B187" s="409"/>
      <c r="C187" s="409"/>
      <c r="D187" s="409"/>
      <c r="E187" s="409"/>
      <c r="F187" s="409"/>
      <c r="G187" s="409"/>
      <c r="H187" s="409"/>
      <c r="I187" s="409"/>
      <c r="J187" s="409"/>
      <c r="K187" s="409"/>
      <c r="L187" s="409"/>
      <c r="M187" s="409"/>
      <c r="N187" s="409"/>
      <c r="O187" s="409"/>
      <c r="P187" s="409"/>
      <c r="Q187" s="409"/>
      <c r="R187" s="409"/>
      <c r="S187" s="409"/>
      <c r="T187" s="409"/>
      <c r="U187" s="409"/>
      <c r="V187" s="409"/>
      <c r="W187" s="409"/>
      <c r="X187" s="409"/>
      <c r="Y187" s="409"/>
      <c r="Z187" s="409"/>
      <c r="AA187" s="409"/>
      <c r="AB187" s="409"/>
      <c r="AC187" s="409"/>
      <c r="AD187" s="409"/>
      <c r="AE187" s="409"/>
    </row>
    <row r="188" ht="13.5" customHeight="1">
      <c r="A188" s="223"/>
      <c r="B188" s="409"/>
      <c r="C188" s="409"/>
      <c r="D188" s="409"/>
      <c r="E188" s="409"/>
      <c r="F188" s="409"/>
      <c r="G188" s="409"/>
      <c r="H188" s="409"/>
      <c r="I188" s="409"/>
      <c r="J188" s="409"/>
      <c r="K188" s="409"/>
      <c r="L188" s="409"/>
      <c r="M188" s="409"/>
      <c r="N188" s="409"/>
      <c r="O188" s="409"/>
      <c r="P188" s="409"/>
      <c r="Q188" s="409"/>
      <c r="R188" s="409"/>
      <c r="S188" s="409"/>
      <c r="T188" s="409"/>
      <c r="U188" s="409"/>
      <c r="V188" s="409"/>
      <c r="W188" s="409"/>
      <c r="X188" s="409"/>
      <c r="Y188" s="409"/>
      <c r="Z188" s="409"/>
      <c r="AA188" s="409"/>
      <c r="AB188" s="409"/>
      <c r="AC188" s="409"/>
      <c r="AD188" s="409"/>
      <c r="AE188" s="409"/>
    </row>
    <row r="189" ht="13.5" customHeight="1">
      <c r="A189" s="223"/>
      <c r="B189" s="409"/>
      <c r="C189" s="409"/>
      <c r="D189" s="409"/>
      <c r="E189" s="409"/>
      <c r="F189" s="409"/>
      <c r="G189" s="409"/>
      <c r="H189" s="409"/>
      <c r="I189" s="409"/>
      <c r="J189" s="409"/>
      <c r="K189" s="409"/>
      <c r="L189" s="409"/>
      <c r="M189" s="409"/>
      <c r="N189" s="409"/>
      <c r="O189" s="409"/>
      <c r="P189" s="409"/>
      <c r="Q189" s="409"/>
      <c r="R189" s="409"/>
      <c r="S189" s="409"/>
      <c r="T189" s="409"/>
      <c r="U189" s="409"/>
      <c r="V189" s="409"/>
      <c r="W189" s="409"/>
      <c r="X189" s="409"/>
      <c r="Y189" s="409"/>
      <c r="Z189" s="409"/>
      <c r="AA189" s="409"/>
      <c r="AB189" s="409"/>
      <c r="AC189" s="409"/>
      <c r="AD189" s="409"/>
      <c r="AE189" s="409"/>
    </row>
    <row r="190" ht="13.5" customHeight="1">
      <c r="A190" s="223"/>
      <c r="B190" s="409"/>
      <c r="C190" s="409"/>
      <c r="D190" s="409"/>
      <c r="E190" s="409"/>
      <c r="F190" s="409"/>
      <c r="G190" s="409"/>
      <c r="H190" s="409"/>
      <c r="I190" s="409"/>
      <c r="J190" s="409"/>
      <c r="K190" s="409"/>
      <c r="L190" s="409"/>
      <c r="M190" s="409"/>
      <c r="N190" s="409"/>
      <c r="O190" s="409"/>
      <c r="P190" s="409"/>
      <c r="Q190" s="409"/>
      <c r="R190" s="409"/>
      <c r="S190" s="409"/>
      <c r="T190" s="409"/>
      <c r="U190" s="409"/>
      <c r="V190" s="409"/>
      <c r="W190" s="409"/>
      <c r="X190" s="409"/>
      <c r="Y190" s="409"/>
      <c r="Z190" s="409"/>
      <c r="AA190" s="409"/>
      <c r="AB190" s="409"/>
      <c r="AC190" s="409"/>
      <c r="AD190" s="409"/>
      <c r="AE190" s="409"/>
    </row>
    <row r="191" ht="13.5" customHeight="1">
      <c r="A191" s="223"/>
      <c r="B191" s="409"/>
      <c r="C191" s="409"/>
      <c r="D191" s="409"/>
      <c r="E191" s="409"/>
      <c r="F191" s="409"/>
      <c r="G191" s="409"/>
      <c r="H191" s="409"/>
      <c r="I191" s="409"/>
      <c r="J191" s="409"/>
      <c r="K191" s="409"/>
      <c r="L191" s="409"/>
      <c r="M191" s="409"/>
      <c r="N191" s="409"/>
      <c r="O191" s="409"/>
      <c r="P191" s="409"/>
      <c r="Q191" s="409"/>
      <c r="R191" s="409"/>
      <c r="S191" s="409"/>
      <c r="T191" s="409"/>
      <c r="U191" s="409"/>
      <c r="V191" s="409"/>
      <c r="W191" s="409"/>
      <c r="X191" s="409"/>
      <c r="Y191" s="409"/>
      <c r="Z191" s="409"/>
      <c r="AA191" s="409"/>
      <c r="AB191" s="409"/>
      <c r="AC191" s="409"/>
      <c r="AD191" s="409"/>
      <c r="AE191" s="409"/>
    </row>
    <row r="192" ht="13.5" customHeight="1">
      <c r="A192" s="223"/>
      <c r="B192" s="409"/>
      <c r="C192" s="409"/>
      <c r="D192" s="409"/>
      <c r="E192" s="409"/>
      <c r="F192" s="409"/>
      <c r="G192" s="409"/>
      <c r="H192" s="409"/>
      <c r="I192" s="409"/>
      <c r="J192" s="409"/>
      <c r="K192" s="409"/>
      <c r="L192" s="409"/>
      <c r="M192" s="409"/>
      <c r="N192" s="409"/>
      <c r="O192" s="409"/>
      <c r="P192" s="409"/>
      <c r="Q192" s="409"/>
      <c r="R192" s="409"/>
      <c r="S192" s="409"/>
      <c r="T192" s="409"/>
      <c r="U192" s="409"/>
      <c r="V192" s="409"/>
      <c r="W192" s="409"/>
      <c r="X192" s="409"/>
      <c r="Y192" s="409"/>
      <c r="Z192" s="409"/>
      <c r="AA192" s="409"/>
      <c r="AB192" s="409"/>
      <c r="AC192" s="409"/>
      <c r="AD192" s="409"/>
      <c r="AE192" s="409"/>
    </row>
    <row r="193" ht="13.5" customHeight="1">
      <c r="A193" s="223"/>
      <c r="B193" s="409"/>
      <c r="C193" s="409"/>
      <c r="D193" s="409"/>
      <c r="E193" s="409"/>
      <c r="F193" s="409"/>
      <c r="G193" s="409"/>
      <c r="H193" s="409"/>
      <c r="I193" s="409"/>
      <c r="J193" s="409"/>
      <c r="K193" s="409"/>
      <c r="L193" s="409"/>
      <c r="M193" s="409"/>
      <c r="N193" s="409"/>
      <c r="O193" s="409"/>
      <c r="P193" s="409"/>
      <c r="Q193" s="409"/>
      <c r="R193" s="409"/>
      <c r="S193" s="409"/>
      <c r="T193" s="409"/>
      <c r="U193" s="409"/>
      <c r="V193" s="409"/>
      <c r="W193" s="409"/>
      <c r="X193" s="409"/>
      <c r="Y193" s="409"/>
      <c r="Z193" s="409"/>
      <c r="AA193" s="409"/>
      <c r="AB193" s="409"/>
      <c r="AC193" s="409"/>
      <c r="AD193" s="409"/>
      <c r="AE193" s="409"/>
    </row>
    <row r="194" ht="13.5" customHeight="1">
      <c r="A194" s="223"/>
      <c r="B194" s="409"/>
      <c r="C194" s="409"/>
      <c r="D194" s="409"/>
      <c r="E194" s="409"/>
      <c r="F194" s="409"/>
      <c r="G194" s="409"/>
      <c r="H194" s="409"/>
      <c r="I194" s="409"/>
      <c r="J194" s="409"/>
      <c r="K194" s="409"/>
      <c r="L194" s="409"/>
      <c r="M194" s="409"/>
      <c r="N194" s="409"/>
      <c r="O194" s="409"/>
      <c r="P194" s="409"/>
      <c r="Q194" s="409"/>
      <c r="R194" s="409"/>
      <c r="S194" s="409"/>
      <c r="T194" s="409"/>
      <c r="U194" s="409"/>
      <c r="V194" s="409"/>
      <c r="W194" s="409"/>
      <c r="X194" s="409"/>
      <c r="Y194" s="409"/>
      <c r="Z194" s="409"/>
      <c r="AA194" s="409"/>
      <c r="AB194" s="409"/>
      <c r="AC194" s="409"/>
      <c r="AD194" s="409"/>
      <c r="AE194" s="409"/>
    </row>
    <row r="195" ht="13.5" customHeight="1">
      <c r="A195" s="223"/>
      <c r="B195" s="409"/>
      <c r="C195" s="409"/>
      <c r="D195" s="409"/>
      <c r="E195" s="409"/>
      <c r="F195" s="409"/>
      <c r="G195" s="409"/>
      <c r="H195" s="409"/>
      <c r="I195" s="409"/>
      <c r="J195" s="409"/>
      <c r="K195" s="409"/>
      <c r="L195" s="409"/>
      <c r="M195" s="409"/>
      <c r="N195" s="409"/>
      <c r="O195" s="409"/>
      <c r="P195" s="409"/>
      <c r="Q195" s="409"/>
      <c r="R195" s="409"/>
      <c r="S195" s="409"/>
      <c r="T195" s="409"/>
      <c r="U195" s="409"/>
      <c r="V195" s="409"/>
      <c r="W195" s="409"/>
      <c r="X195" s="409"/>
      <c r="Y195" s="409"/>
      <c r="Z195" s="409"/>
      <c r="AA195" s="409"/>
      <c r="AB195" s="409"/>
      <c r="AC195" s="409"/>
      <c r="AD195" s="409"/>
      <c r="AE195" s="409"/>
    </row>
    <row r="196" ht="13.5" customHeight="1">
      <c r="A196" s="223"/>
      <c r="B196" s="409"/>
      <c r="C196" s="409"/>
      <c r="D196" s="409"/>
      <c r="E196" s="409"/>
      <c r="F196" s="409"/>
      <c r="G196" s="409"/>
      <c r="H196" s="409"/>
      <c r="I196" s="409"/>
      <c r="J196" s="409"/>
      <c r="K196" s="409"/>
      <c r="L196" s="409"/>
      <c r="M196" s="409"/>
      <c r="N196" s="409"/>
      <c r="O196" s="409"/>
      <c r="P196" s="409"/>
      <c r="Q196" s="409"/>
      <c r="R196" s="409"/>
      <c r="S196" s="409"/>
      <c r="T196" s="409"/>
      <c r="U196" s="409"/>
      <c r="V196" s="409"/>
      <c r="W196" s="409"/>
      <c r="X196" s="409"/>
      <c r="Y196" s="409"/>
      <c r="Z196" s="409"/>
      <c r="AA196" s="409"/>
      <c r="AB196" s="409"/>
      <c r="AC196" s="409"/>
      <c r="AD196" s="409"/>
      <c r="AE196" s="409"/>
    </row>
    <row r="197" ht="13.5" customHeight="1">
      <c r="A197" s="223"/>
      <c r="B197" s="409"/>
      <c r="C197" s="409"/>
      <c r="D197" s="409"/>
      <c r="E197" s="409"/>
      <c r="F197" s="409"/>
      <c r="G197" s="409"/>
      <c r="H197" s="409"/>
      <c r="I197" s="409"/>
      <c r="J197" s="409"/>
      <c r="K197" s="409"/>
      <c r="L197" s="409"/>
      <c r="M197" s="409"/>
      <c r="N197" s="409"/>
      <c r="O197" s="409"/>
      <c r="P197" s="409"/>
      <c r="Q197" s="409"/>
      <c r="R197" s="409"/>
      <c r="S197" s="409"/>
      <c r="T197" s="409"/>
      <c r="U197" s="409"/>
      <c r="V197" s="409"/>
      <c r="W197" s="409"/>
      <c r="X197" s="409"/>
      <c r="Y197" s="409"/>
      <c r="Z197" s="409"/>
      <c r="AA197" s="409"/>
      <c r="AB197" s="409"/>
      <c r="AC197" s="409"/>
      <c r="AD197" s="409"/>
      <c r="AE197" s="409"/>
    </row>
    <row r="198" ht="13.5" customHeight="1">
      <c r="A198" s="223"/>
      <c r="B198" s="409"/>
      <c r="C198" s="409"/>
      <c r="D198" s="409"/>
      <c r="E198" s="409"/>
      <c r="F198" s="409"/>
      <c r="G198" s="409"/>
      <c r="H198" s="409"/>
      <c r="I198" s="409"/>
      <c r="J198" s="409"/>
      <c r="K198" s="409"/>
      <c r="L198" s="409"/>
      <c r="M198" s="409"/>
      <c r="N198" s="409"/>
      <c r="O198" s="409"/>
      <c r="P198" s="409"/>
      <c r="Q198" s="409"/>
      <c r="R198" s="409"/>
      <c r="S198" s="409"/>
      <c r="T198" s="409"/>
      <c r="U198" s="409"/>
      <c r="V198" s="409"/>
      <c r="W198" s="409"/>
      <c r="X198" s="409"/>
      <c r="Y198" s="409"/>
      <c r="Z198" s="409"/>
      <c r="AA198" s="409"/>
      <c r="AB198" s="409"/>
      <c r="AC198" s="409"/>
      <c r="AD198" s="409"/>
      <c r="AE198" s="409"/>
    </row>
    <row r="199" ht="13.5" customHeight="1">
      <c r="A199" s="223"/>
      <c r="B199" s="409"/>
      <c r="C199" s="409"/>
      <c r="D199" s="409"/>
      <c r="E199" s="409"/>
      <c r="F199" s="409"/>
      <c r="G199" s="409"/>
      <c r="H199" s="409"/>
      <c r="I199" s="409"/>
      <c r="J199" s="409"/>
      <c r="K199" s="409"/>
      <c r="L199" s="409"/>
      <c r="M199" s="409"/>
      <c r="N199" s="409"/>
      <c r="O199" s="409"/>
      <c r="P199" s="409"/>
      <c r="Q199" s="409"/>
      <c r="R199" s="409"/>
      <c r="S199" s="409"/>
      <c r="T199" s="409"/>
      <c r="U199" s="409"/>
      <c r="V199" s="409"/>
      <c r="W199" s="409"/>
      <c r="X199" s="409"/>
      <c r="Y199" s="409"/>
      <c r="Z199" s="409"/>
      <c r="AA199" s="409"/>
      <c r="AB199" s="409"/>
      <c r="AC199" s="409"/>
      <c r="AD199" s="409"/>
      <c r="AE199" s="409"/>
    </row>
    <row r="200" ht="13.5" customHeight="1">
      <c r="A200" s="223"/>
      <c r="B200" s="409"/>
      <c r="C200" s="409"/>
      <c r="D200" s="409"/>
      <c r="E200" s="409"/>
      <c r="F200" s="409"/>
      <c r="G200" s="409"/>
      <c r="H200" s="409"/>
      <c r="I200" s="409"/>
      <c r="J200" s="409"/>
      <c r="K200" s="409"/>
      <c r="L200" s="409"/>
      <c r="M200" s="409"/>
      <c r="N200" s="409"/>
      <c r="O200" s="409"/>
      <c r="P200" s="409"/>
      <c r="Q200" s="409"/>
      <c r="R200" s="409"/>
      <c r="S200" s="409"/>
      <c r="T200" s="409"/>
      <c r="U200" s="409"/>
      <c r="V200" s="409"/>
      <c r="W200" s="409"/>
      <c r="X200" s="409"/>
      <c r="Y200" s="409"/>
      <c r="Z200" s="409"/>
      <c r="AA200" s="409"/>
      <c r="AB200" s="409"/>
      <c r="AC200" s="409"/>
      <c r="AD200" s="409"/>
      <c r="AE200" s="409"/>
    </row>
    <row r="201" ht="13.5" customHeight="1">
      <c r="A201" s="223"/>
      <c r="B201" s="409"/>
      <c r="C201" s="409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09"/>
      <c r="T201" s="409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  <c r="AE201" s="409"/>
    </row>
    <row r="202" ht="13.5" customHeight="1">
      <c r="A202" s="223"/>
      <c r="B202" s="409"/>
      <c r="C202" s="409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09"/>
      <c r="T202" s="409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  <c r="AE202" s="409"/>
    </row>
    <row r="203" ht="13.5" customHeight="1">
      <c r="A203" s="223"/>
      <c r="B203" s="409"/>
      <c r="C203" s="409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09"/>
      <c r="U203" s="409"/>
      <c r="V203" s="409"/>
      <c r="W203" s="409"/>
      <c r="X203" s="409"/>
      <c r="Y203" s="409"/>
      <c r="Z203" s="409"/>
      <c r="AA203" s="409"/>
      <c r="AB203" s="409"/>
      <c r="AC203" s="409"/>
      <c r="AD203" s="409"/>
      <c r="AE203" s="409"/>
    </row>
    <row r="204" ht="13.5" customHeight="1">
      <c r="A204" s="223"/>
      <c r="B204" s="409"/>
      <c r="C204" s="409"/>
      <c r="D204" s="409"/>
      <c r="E204" s="409"/>
      <c r="F204" s="409"/>
      <c r="G204" s="409"/>
      <c r="H204" s="409"/>
      <c r="I204" s="409"/>
      <c r="J204" s="409"/>
      <c r="K204" s="409"/>
      <c r="L204" s="409"/>
      <c r="M204" s="409"/>
      <c r="N204" s="409"/>
      <c r="O204" s="409"/>
      <c r="P204" s="409"/>
      <c r="Q204" s="409"/>
      <c r="R204" s="409"/>
      <c r="S204" s="409"/>
      <c r="T204" s="409"/>
      <c r="U204" s="409"/>
      <c r="V204" s="409"/>
      <c r="W204" s="409"/>
      <c r="X204" s="409"/>
      <c r="Y204" s="409"/>
      <c r="Z204" s="409"/>
      <c r="AA204" s="409"/>
      <c r="AB204" s="409"/>
      <c r="AC204" s="409"/>
      <c r="AD204" s="409"/>
      <c r="AE204" s="409"/>
    </row>
    <row r="205" ht="13.5" customHeight="1">
      <c r="A205" s="223"/>
      <c r="B205" s="409"/>
      <c r="C205" s="409"/>
      <c r="D205" s="409"/>
      <c r="E205" s="409"/>
      <c r="F205" s="409"/>
      <c r="G205" s="409"/>
      <c r="H205" s="409"/>
      <c r="I205" s="409"/>
      <c r="J205" s="409"/>
      <c r="K205" s="409"/>
      <c r="L205" s="409"/>
      <c r="M205" s="409"/>
      <c r="N205" s="409"/>
      <c r="O205" s="409"/>
      <c r="P205" s="409"/>
      <c r="Q205" s="409"/>
      <c r="R205" s="409"/>
      <c r="S205" s="409"/>
      <c r="T205" s="409"/>
      <c r="U205" s="409"/>
      <c r="V205" s="409"/>
      <c r="W205" s="409"/>
      <c r="X205" s="409"/>
      <c r="Y205" s="409"/>
      <c r="Z205" s="409"/>
      <c r="AA205" s="409"/>
      <c r="AB205" s="409"/>
      <c r="AC205" s="409"/>
      <c r="AD205" s="409"/>
      <c r="AE205" s="409"/>
    </row>
    <row r="206" ht="13.5" customHeight="1">
      <c r="A206" s="223"/>
      <c r="B206" s="409"/>
      <c r="C206" s="409"/>
      <c r="D206" s="409"/>
      <c r="E206" s="409"/>
      <c r="F206" s="409"/>
      <c r="G206" s="409"/>
      <c r="H206" s="409"/>
      <c r="I206" s="409"/>
      <c r="J206" s="409"/>
      <c r="K206" s="409"/>
      <c r="L206" s="409"/>
      <c r="M206" s="409"/>
      <c r="N206" s="409"/>
      <c r="O206" s="409"/>
      <c r="P206" s="409"/>
      <c r="Q206" s="409"/>
      <c r="R206" s="409"/>
      <c r="S206" s="409"/>
      <c r="T206" s="409"/>
      <c r="U206" s="409"/>
      <c r="V206" s="409"/>
      <c r="W206" s="409"/>
      <c r="X206" s="409"/>
      <c r="Y206" s="409"/>
      <c r="Z206" s="409"/>
      <c r="AA206" s="409"/>
      <c r="AB206" s="409"/>
      <c r="AC206" s="409"/>
      <c r="AD206" s="409"/>
      <c r="AE206" s="409"/>
    </row>
    <row r="207" ht="13.5" customHeight="1">
      <c r="A207" s="223"/>
      <c r="B207" s="409"/>
      <c r="C207" s="409"/>
      <c r="D207" s="409"/>
      <c r="E207" s="409"/>
      <c r="F207" s="409"/>
      <c r="G207" s="409"/>
      <c r="H207" s="409"/>
      <c r="I207" s="409"/>
      <c r="J207" s="409"/>
      <c r="K207" s="409"/>
      <c r="L207" s="409"/>
      <c r="M207" s="409"/>
      <c r="N207" s="409"/>
      <c r="O207" s="409"/>
      <c r="P207" s="409"/>
      <c r="Q207" s="409"/>
      <c r="R207" s="409"/>
      <c r="S207" s="409"/>
      <c r="T207" s="409"/>
      <c r="U207" s="409"/>
      <c r="V207" s="409"/>
      <c r="W207" s="409"/>
      <c r="X207" s="409"/>
      <c r="Y207" s="409"/>
      <c r="Z207" s="409"/>
      <c r="AA207" s="409"/>
      <c r="AB207" s="409"/>
      <c r="AC207" s="409"/>
      <c r="AD207" s="409"/>
      <c r="AE207" s="409"/>
    </row>
    <row r="208" ht="13.5" customHeight="1">
      <c r="A208" s="223"/>
      <c r="B208" s="409"/>
      <c r="C208" s="409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09"/>
      <c r="T208" s="409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  <c r="AE208" s="409"/>
    </row>
    <row r="209" ht="13.5" customHeight="1">
      <c r="A209" s="223"/>
      <c r="B209" s="409"/>
      <c r="C209" s="409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09"/>
      <c r="T209" s="409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  <c r="AE209" s="409"/>
    </row>
    <row r="210" ht="13.5" customHeight="1">
      <c r="A210" s="223"/>
      <c r="B210" s="409"/>
      <c r="C210" s="409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09"/>
      <c r="U210" s="409"/>
      <c r="V210" s="409"/>
      <c r="W210" s="409"/>
      <c r="X210" s="409"/>
      <c r="Y210" s="409"/>
      <c r="Z210" s="409"/>
      <c r="AA210" s="409"/>
      <c r="AB210" s="409"/>
      <c r="AC210" s="409"/>
      <c r="AD210" s="409"/>
      <c r="AE210" s="409"/>
    </row>
    <row r="211" ht="13.5" customHeight="1">
      <c r="A211" s="223"/>
      <c r="B211" s="409"/>
      <c r="C211" s="409"/>
      <c r="D211" s="409"/>
      <c r="E211" s="409"/>
      <c r="F211" s="409"/>
      <c r="G211" s="409"/>
      <c r="H211" s="409"/>
      <c r="I211" s="409"/>
      <c r="J211" s="409"/>
      <c r="K211" s="409"/>
      <c r="L211" s="409"/>
      <c r="M211" s="409"/>
      <c r="N211" s="409"/>
      <c r="O211" s="409"/>
      <c r="P211" s="409"/>
      <c r="Q211" s="409"/>
      <c r="R211" s="409"/>
      <c r="S211" s="409"/>
      <c r="T211" s="409"/>
      <c r="U211" s="409"/>
      <c r="V211" s="409"/>
      <c r="W211" s="409"/>
      <c r="X211" s="409"/>
      <c r="Y211" s="409"/>
      <c r="Z211" s="409"/>
      <c r="AA211" s="409"/>
      <c r="AB211" s="409"/>
      <c r="AC211" s="409"/>
      <c r="AD211" s="409"/>
      <c r="AE211" s="409"/>
    </row>
    <row r="212" ht="13.5" customHeight="1">
      <c r="A212" s="223"/>
      <c r="B212" s="409"/>
      <c r="C212" s="409"/>
      <c r="D212" s="409"/>
      <c r="E212" s="409"/>
      <c r="F212" s="409"/>
      <c r="G212" s="409"/>
      <c r="H212" s="409"/>
      <c r="I212" s="409"/>
      <c r="J212" s="409"/>
      <c r="K212" s="409"/>
      <c r="L212" s="409"/>
      <c r="M212" s="409"/>
      <c r="N212" s="409"/>
      <c r="O212" s="409"/>
      <c r="P212" s="409"/>
      <c r="Q212" s="409"/>
      <c r="R212" s="409"/>
      <c r="S212" s="409"/>
      <c r="T212" s="409"/>
      <c r="U212" s="409"/>
      <c r="V212" s="409"/>
      <c r="W212" s="409"/>
      <c r="X212" s="409"/>
      <c r="Y212" s="409"/>
      <c r="Z212" s="409"/>
      <c r="AA212" s="409"/>
      <c r="AB212" s="409"/>
      <c r="AC212" s="409"/>
      <c r="AD212" s="409"/>
      <c r="AE212" s="409"/>
    </row>
    <row r="213" ht="13.5" customHeight="1">
      <c r="A213" s="223"/>
      <c r="B213" s="409"/>
      <c r="C213" s="409"/>
      <c r="D213" s="409"/>
      <c r="E213" s="409"/>
      <c r="F213" s="409"/>
      <c r="G213" s="409"/>
      <c r="H213" s="409"/>
      <c r="I213" s="409"/>
      <c r="J213" s="409"/>
      <c r="K213" s="409"/>
      <c r="L213" s="409"/>
      <c r="M213" s="409"/>
      <c r="N213" s="409"/>
      <c r="O213" s="409"/>
      <c r="P213" s="409"/>
      <c r="Q213" s="409"/>
      <c r="R213" s="409"/>
      <c r="S213" s="409"/>
      <c r="T213" s="409"/>
      <c r="U213" s="409"/>
      <c r="V213" s="409"/>
      <c r="W213" s="409"/>
      <c r="X213" s="409"/>
      <c r="Y213" s="409"/>
      <c r="Z213" s="409"/>
      <c r="AA213" s="409"/>
      <c r="AB213" s="409"/>
      <c r="AC213" s="409"/>
      <c r="AD213" s="409"/>
      <c r="AE213" s="409"/>
    </row>
    <row r="214" ht="13.5" customHeight="1">
      <c r="A214" s="223"/>
      <c r="B214" s="409"/>
      <c r="C214" s="409"/>
      <c r="D214" s="409"/>
      <c r="E214" s="409"/>
      <c r="F214" s="409"/>
      <c r="G214" s="409"/>
      <c r="H214" s="409"/>
      <c r="I214" s="409"/>
      <c r="J214" s="409"/>
      <c r="K214" s="409"/>
      <c r="L214" s="409"/>
      <c r="M214" s="409"/>
      <c r="N214" s="409"/>
      <c r="O214" s="409"/>
      <c r="P214" s="409"/>
      <c r="Q214" s="409"/>
      <c r="R214" s="409"/>
      <c r="S214" s="409"/>
      <c r="T214" s="409"/>
      <c r="U214" s="409"/>
      <c r="V214" s="409"/>
      <c r="W214" s="409"/>
      <c r="X214" s="409"/>
      <c r="Y214" s="409"/>
      <c r="Z214" s="409"/>
      <c r="AA214" s="409"/>
      <c r="AB214" s="409"/>
      <c r="AC214" s="409"/>
      <c r="AD214" s="409"/>
      <c r="AE214" s="409"/>
    </row>
    <row r="215" ht="13.5" customHeight="1">
      <c r="A215" s="223"/>
      <c r="B215" s="409"/>
      <c r="C215" s="409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09"/>
      <c r="T215" s="409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  <c r="AE215" s="409"/>
    </row>
    <row r="216" ht="13.5" customHeight="1">
      <c r="A216" s="223"/>
      <c r="B216" s="409"/>
      <c r="C216" s="409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09"/>
      <c r="T216" s="409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  <c r="AE216" s="409"/>
    </row>
    <row r="217" ht="13.5" customHeight="1">
      <c r="A217" s="223"/>
      <c r="B217" s="409"/>
      <c r="C217" s="409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09"/>
      <c r="U217" s="409"/>
      <c r="V217" s="409"/>
      <c r="W217" s="409"/>
      <c r="X217" s="409"/>
      <c r="Y217" s="409"/>
      <c r="Z217" s="409"/>
      <c r="AA217" s="409"/>
      <c r="AB217" s="409"/>
      <c r="AC217" s="409"/>
      <c r="AD217" s="409"/>
      <c r="AE217" s="409"/>
    </row>
    <row r="218" ht="13.5" customHeight="1">
      <c r="A218" s="223"/>
      <c r="B218" s="409"/>
      <c r="C218" s="409"/>
      <c r="D218" s="409"/>
      <c r="E218" s="409"/>
      <c r="F218" s="409"/>
      <c r="G218" s="409"/>
      <c r="H218" s="409"/>
      <c r="I218" s="409"/>
      <c r="J218" s="409"/>
      <c r="K218" s="409"/>
      <c r="L218" s="409"/>
      <c r="M218" s="409"/>
      <c r="N218" s="409"/>
      <c r="O218" s="409"/>
      <c r="P218" s="409"/>
      <c r="Q218" s="409"/>
      <c r="R218" s="409"/>
      <c r="S218" s="409"/>
      <c r="T218" s="409"/>
      <c r="U218" s="409"/>
      <c r="V218" s="409"/>
      <c r="W218" s="409"/>
      <c r="X218" s="409"/>
      <c r="Y218" s="409"/>
      <c r="Z218" s="409"/>
      <c r="AA218" s="409"/>
      <c r="AB218" s="409"/>
      <c r="AC218" s="409"/>
      <c r="AD218" s="409"/>
      <c r="AE218" s="409"/>
    </row>
    <row r="219" ht="13.5" customHeight="1">
      <c r="A219" s="223"/>
      <c r="B219" s="409"/>
      <c r="C219" s="409"/>
      <c r="D219" s="409"/>
      <c r="E219" s="409"/>
      <c r="F219" s="409"/>
      <c r="G219" s="409"/>
      <c r="H219" s="409"/>
      <c r="I219" s="409"/>
      <c r="J219" s="409"/>
      <c r="K219" s="409"/>
      <c r="L219" s="409"/>
      <c r="M219" s="409"/>
      <c r="N219" s="409"/>
      <c r="O219" s="409"/>
      <c r="P219" s="409"/>
      <c r="Q219" s="409"/>
      <c r="R219" s="409"/>
      <c r="S219" s="409"/>
      <c r="T219" s="409"/>
      <c r="U219" s="409"/>
      <c r="V219" s="409"/>
      <c r="W219" s="409"/>
      <c r="X219" s="409"/>
      <c r="Y219" s="409"/>
      <c r="Z219" s="409"/>
      <c r="AA219" s="409"/>
      <c r="AB219" s="409"/>
      <c r="AC219" s="409"/>
      <c r="AD219" s="409"/>
      <c r="AE219" s="409"/>
    </row>
    <row r="220" ht="13.5" customHeight="1">
      <c r="A220" s="223"/>
      <c r="B220" s="409"/>
      <c r="C220" s="409"/>
      <c r="D220" s="409"/>
      <c r="E220" s="409"/>
      <c r="F220" s="409"/>
      <c r="G220" s="409"/>
      <c r="H220" s="409"/>
      <c r="I220" s="409"/>
      <c r="J220" s="409"/>
      <c r="K220" s="409"/>
      <c r="L220" s="409"/>
      <c r="M220" s="409"/>
      <c r="N220" s="409"/>
      <c r="O220" s="409"/>
      <c r="P220" s="409"/>
      <c r="Q220" s="409"/>
      <c r="R220" s="409"/>
      <c r="S220" s="409"/>
      <c r="T220" s="409"/>
      <c r="U220" s="409"/>
      <c r="V220" s="409"/>
      <c r="W220" s="409"/>
      <c r="X220" s="409"/>
      <c r="Y220" s="409"/>
      <c r="Z220" s="409"/>
      <c r="AA220" s="409"/>
      <c r="AB220" s="409"/>
      <c r="AC220" s="409"/>
      <c r="AD220" s="409"/>
      <c r="AE220" s="409"/>
    </row>
    <row r="221" ht="13.5" customHeight="1">
      <c r="A221" s="223"/>
      <c r="B221" s="409"/>
      <c r="C221" s="409"/>
      <c r="D221" s="409"/>
      <c r="E221" s="409"/>
      <c r="F221" s="409"/>
      <c r="G221" s="409"/>
      <c r="H221" s="409"/>
      <c r="I221" s="409"/>
      <c r="J221" s="409"/>
      <c r="K221" s="409"/>
      <c r="L221" s="409"/>
      <c r="M221" s="409"/>
      <c r="N221" s="409"/>
      <c r="O221" s="409"/>
      <c r="P221" s="409"/>
      <c r="Q221" s="409"/>
      <c r="R221" s="409"/>
      <c r="S221" s="409"/>
      <c r="T221" s="409"/>
      <c r="U221" s="409"/>
      <c r="V221" s="409"/>
      <c r="W221" s="409"/>
      <c r="X221" s="409"/>
      <c r="Y221" s="409"/>
      <c r="Z221" s="409"/>
      <c r="AA221" s="409"/>
      <c r="AB221" s="409"/>
      <c r="AC221" s="409"/>
      <c r="AD221" s="409"/>
      <c r="AE221" s="409"/>
    </row>
    <row r="222" ht="13.5" customHeight="1">
      <c r="A222" s="223"/>
      <c r="B222" s="409"/>
      <c r="C222" s="409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09"/>
      <c r="T222" s="409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  <c r="AE222" s="409"/>
    </row>
    <row r="223" ht="13.5" customHeight="1">
      <c r="A223" s="223"/>
      <c r="B223" s="409"/>
      <c r="C223" s="409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09"/>
      <c r="T223" s="409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  <c r="AE223" s="409"/>
    </row>
    <row r="224" ht="13.5" customHeight="1">
      <c r="A224" s="223"/>
      <c r="B224" s="409"/>
      <c r="C224" s="409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09"/>
      <c r="U224" s="409"/>
      <c r="V224" s="409"/>
      <c r="W224" s="409"/>
      <c r="X224" s="409"/>
      <c r="Y224" s="409"/>
      <c r="Z224" s="409"/>
      <c r="AA224" s="409"/>
      <c r="AB224" s="409"/>
      <c r="AC224" s="409"/>
      <c r="AD224" s="409"/>
      <c r="AE224" s="409"/>
    </row>
    <row r="225" ht="13.5" customHeight="1">
      <c r="A225" s="223"/>
      <c r="B225" s="409"/>
      <c r="C225" s="409"/>
      <c r="D225" s="409"/>
      <c r="E225" s="409"/>
      <c r="F225" s="409"/>
      <c r="G225" s="409"/>
      <c r="H225" s="409"/>
      <c r="I225" s="409"/>
      <c r="J225" s="409"/>
      <c r="K225" s="409"/>
      <c r="L225" s="409"/>
      <c r="M225" s="409"/>
      <c r="N225" s="409"/>
      <c r="O225" s="409"/>
      <c r="P225" s="409"/>
      <c r="Q225" s="409"/>
      <c r="R225" s="409"/>
      <c r="S225" s="409"/>
      <c r="T225" s="409"/>
      <c r="U225" s="409"/>
      <c r="V225" s="409"/>
      <c r="W225" s="409"/>
      <c r="X225" s="409"/>
      <c r="Y225" s="409"/>
      <c r="Z225" s="409"/>
      <c r="AA225" s="409"/>
      <c r="AB225" s="409"/>
      <c r="AC225" s="409"/>
      <c r="AD225" s="409"/>
      <c r="AE225" s="409"/>
    </row>
    <row r="226" ht="13.5" customHeight="1">
      <c r="A226" s="223"/>
      <c r="B226" s="409"/>
      <c r="C226" s="409"/>
      <c r="D226" s="409"/>
      <c r="E226" s="409"/>
      <c r="F226" s="409"/>
      <c r="G226" s="409"/>
      <c r="H226" s="409"/>
      <c r="I226" s="409"/>
      <c r="J226" s="409"/>
      <c r="K226" s="409"/>
      <c r="L226" s="409"/>
      <c r="M226" s="409"/>
      <c r="N226" s="409"/>
      <c r="O226" s="409"/>
      <c r="P226" s="409"/>
      <c r="Q226" s="409"/>
      <c r="R226" s="409"/>
      <c r="S226" s="409"/>
      <c r="T226" s="409"/>
      <c r="U226" s="409"/>
      <c r="V226" s="409"/>
      <c r="W226" s="409"/>
      <c r="X226" s="409"/>
      <c r="Y226" s="409"/>
      <c r="Z226" s="409"/>
      <c r="AA226" s="409"/>
      <c r="AB226" s="409"/>
      <c r="AC226" s="409"/>
      <c r="AD226" s="409"/>
      <c r="AE226" s="409"/>
    </row>
    <row r="227" ht="13.5" customHeight="1">
      <c r="A227" s="223"/>
      <c r="B227" s="409"/>
      <c r="C227" s="409"/>
      <c r="D227" s="409"/>
      <c r="E227" s="409"/>
      <c r="F227" s="409"/>
      <c r="G227" s="409"/>
      <c r="H227" s="409"/>
      <c r="I227" s="409"/>
      <c r="J227" s="409"/>
      <c r="K227" s="409"/>
      <c r="L227" s="409"/>
      <c r="M227" s="409"/>
      <c r="N227" s="409"/>
      <c r="O227" s="409"/>
      <c r="P227" s="409"/>
      <c r="Q227" s="409"/>
      <c r="R227" s="409"/>
      <c r="S227" s="409"/>
      <c r="T227" s="409"/>
      <c r="U227" s="409"/>
      <c r="V227" s="409"/>
      <c r="W227" s="409"/>
      <c r="X227" s="409"/>
      <c r="Y227" s="409"/>
      <c r="Z227" s="409"/>
      <c r="AA227" s="409"/>
      <c r="AB227" s="409"/>
      <c r="AC227" s="409"/>
      <c r="AD227" s="409"/>
      <c r="AE227" s="409"/>
    </row>
    <row r="228" ht="13.5" customHeight="1">
      <c r="A228" s="223"/>
      <c r="B228" s="409"/>
      <c r="C228" s="409"/>
      <c r="D228" s="409"/>
      <c r="E228" s="409"/>
      <c r="F228" s="409"/>
      <c r="G228" s="409"/>
      <c r="H228" s="409"/>
      <c r="I228" s="409"/>
      <c r="J228" s="409"/>
      <c r="K228" s="409"/>
      <c r="L228" s="409"/>
      <c r="M228" s="409"/>
      <c r="N228" s="409"/>
      <c r="O228" s="409"/>
      <c r="P228" s="409"/>
      <c r="Q228" s="409"/>
      <c r="R228" s="409"/>
      <c r="S228" s="409"/>
      <c r="T228" s="409"/>
      <c r="U228" s="409"/>
      <c r="V228" s="409"/>
      <c r="W228" s="409"/>
      <c r="X228" s="409"/>
      <c r="Y228" s="409"/>
      <c r="Z228" s="409"/>
      <c r="AA228" s="409"/>
      <c r="AB228" s="409"/>
      <c r="AC228" s="409"/>
      <c r="AD228" s="409"/>
      <c r="AE228" s="409"/>
    </row>
    <row r="229" ht="13.5" customHeight="1">
      <c r="A229" s="223"/>
      <c r="B229" s="409"/>
      <c r="C229" s="409"/>
      <c r="D229" s="409"/>
      <c r="E229" s="409"/>
      <c r="F229" s="409"/>
      <c r="G229" s="409"/>
      <c r="H229" s="409"/>
      <c r="I229" s="409"/>
      <c r="J229" s="409"/>
      <c r="K229" s="409"/>
      <c r="L229" s="409"/>
      <c r="M229" s="409"/>
      <c r="N229" s="409"/>
      <c r="O229" s="409"/>
      <c r="P229" s="409"/>
      <c r="Q229" s="409"/>
      <c r="R229" s="409"/>
      <c r="S229" s="409"/>
      <c r="T229" s="409"/>
      <c r="U229" s="409"/>
      <c r="V229" s="409"/>
      <c r="W229" s="409"/>
      <c r="X229" s="409"/>
      <c r="Y229" s="409"/>
      <c r="Z229" s="409"/>
      <c r="AA229" s="409"/>
      <c r="AB229" s="409"/>
      <c r="AC229" s="409"/>
      <c r="AD229" s="409"/>
      <c r="AE229" s="409"/>
    </row>
    <row r="230" ht="13.5" customHeight="1">
      <c r="A230" s="223"/>
      <c r="B230" s="409"/>
      <c r="C230" s="409"/>
      <c r="D230" s="409"/>
      <c r="E230" s="409"/>
      <c r="F230" s="409"/>
      <c r="G230" s="409"/>
      <c r="H230" s="409"/>
      <c r="I230" s="409"/>
      <c r="J230" s="409"/>
      <c r="K230" s="409"/>
      <c r="L230" s="409"/>
      <c r="M230" s="409"/>
      <c r="N230" s="409"/>
      <c r="O230" s="409"/>
      <c r="P230" s="409"/>
      <c r="Q230" s="409"/>
      <c r="R230" s="409"/>
      <c r="S230" s="409"/>
      <c r="T230" s="409"/>
      <c r="U230" s="409"/>
      <c r="V230" s="409"/>
      <c r="W230" s="409"/>
      <c r="X230" s="409"/>
      <c r="Y230" s="409"/>
      <c r="Z230" s="409"/>
      <c r="AA230" s="409"/>
      <c r="AB230" s="409"/>
      <c r="AC230" s="409"/>
      <c r="AD230" s="409"/>
      <c r="AE230" s="409"/>
    </row>
    <row r="231" ht="13.5" customHeight="1">
      <c r="A231" s="223"/>
      <c r="B231" s="409"/>
      <c r="C231" s="409"/>
      <c r="D231" s="409"/>
      <c r="E231" s="409"/>
      <c r="F231" s="409"/>
      <c r="G231" s="409"/>
      <c r="H231" s="409"/>
      <c r="I231" s="409"/>
      <c r="J231" s="409"/>
      <c r="K231" s="409"/>
      <c r="L231" s="409"/>
      <c r="M231" s="409"/>
      <c r="N231" s="409"/>
      <c r="O231" s="409"/>
      <c r="P231" s="409"/>
      <c r="Q231" s="409"/>
      <c r="R231" s="409"/>
      <c r="S231" s="409"/>
      <c r="T231" s="409"/>
      <c r="U231" s="409"/>
      <c r="V231" s="409"/>
      <c r="W231" s="409"/>
      <c r="X231" s="409"/>
      <c r="Y231" s="409"/>
      <c r="Z231" s="409"/>
      <c r="AA231" s="409"/>
      <c r="AB231" s="409"/>
      <c r="AC231" s="409"/>
      <c r="AD231" s="409"/>
      <c r="AE231" s="409"/>
    </row>
    <row r="232" ht="13.5" customHeight="1">
      <c r="A232" s="223"/>
      <c r="B232" s="409"/>
      <c r="C232" s="409"/>
      <c r="D232" s="409"/>
      <c r="E232" s="409"/>
      <c r="F232" s="409"/>
      <c r="G232" s="409"/>
      <c r="H232" s="409"/>
      <c r="I232" s="409"/>
      <c r="J232" s="409"/>
      <c r="K232" s="409"/>
      <c r="L232" s="409"/>
      <c r="M232" s="409"/>
      <c r="N232" s="409"/>
      <c r="O232" s="409"/>
      <c r="P232" s="409"/>
      <c r="Q232" s="409"/>
      <c r="R232" s="409"/>
      <c r="S232" s="409"/>
      <c r="T232" s="409"/>
      <c r="U232" s="409"/>
      <c r="V232" s="409"/>
      <c r="W232" s="409"/>
      <c r="X232" s="409"/>
      <c r="Y232" s="409"/>
      <c r="Z232" s="409"/>
      <c r="AA232" s="409"/>
      <c r="AB232" s="409"/>
      <c r="AC232" s="409"/>
      <c r="AD232" s="409"/>
      <c r="AE232" s="409"/>
    </row>
    <row r="233" ht="13.5" customHeight="1">
      <c r="A233" s="223"/>
      <c r="B233" s="409"/>
      <c r="C233" s="409"/>
      <c r="D233" s="409"/>
      <c r="E233" s="409"/>
      <c r="F233" s="409"/>
      <c r="G233" s="409"/>
      <c r="H233" s="409"/>
      <c r="I233" s="409"/>
      <c r="J233" s="409"/>
      <c r="K233" s="409"/>
      <c r="L233" s="409"/>
      <c r="M233" s="409"/>
      <c r="N233" s="409"/>
      <c r="O233" s="409"/>
      <c r="P233" s="409"/>
      <c r="Q233" s="409"/>
      <c r="R233" s="409"/>
      <c r="S233" s="409"/>
      <c r="T233" s="409"/>
      <c r="U233" s="409"/>
      <c r="V233" s="409"/>
      <c r="W233" s="409"/>
      <c r="X233" s="409"/>
      <c r="Y233" s="409"/>
      <c r="Z233" s="409"/>
      <c r="AA233" s="409"/>
      <c r="AB233" s="409"/>
      <c r="AC233" s="409"/>
      <c r="AD233" s="409"/>
      <c r="AE233" s="409"/>
    </row>
    <row r="234" ht="13.5" customHeight="1">
      <c r="A234" s="223"/>
      <c r="B234" s="409"/>
      <c r="C234" s="409"/>
      <c r="D234" s="409"/>
      <c r="E234" s="409"/>
      <c r="F234" s="409"/>
      <c r="G234" s="409"/>
      <c r="H234" s="409"/>
      <c r="I234" s="409"/>
      <c r="J234" s="409"/>
      <c r="K234" s="409"/>
      <c r="L234" s="409"/>
      <c r="M234" s="409"/>
      <c r="N234" s="409"/>
      <c r="O234" s="409"/>
      <c r="P234" s="409"/>
      <c r="Q234" s="409"/>
      <c r="R234" s="409"/>
      <c r="S234" s="409"/>
      <c r="T234" s="409"/>
      <c r="U234" s="409"/>
      <c r="V234" s="409"/>
      <c r="W234" s="409"/>
      <c r="X234" s="409"/>
      <c r="Y234" s="409"/>
      <c r="Z234" s="409"/>
      <c r="AA234" s="409"/>
      <c r="AB234" s="409"/>
      <c r="AC234" s="409"/>
      <c r="AD234" s="409"/>
      <c r="AE234" s="409"/>
    </row>
    <row r="235" ht="13.5" customHeight="1">
      <c r="A235" s="223"/>
      <c r="B235" s="409"/>
      <c r="C235" s="409"/>
      <c r="D235" s="409"/>
      <c r="E235" s="409"/>
      <c r="F235" s="409"/>
      <c r="G235" s="409"/>
      <c r="H235" s="409"/>
      <c r="I235" s="409"/>
      <c r="J235" s="409"/>
      <c r="K235" s="409"/>
      <c r="L235" s="409"/>
      <c r="M235" s="409"/>
      <c r="N235" s="409"/>
      <c r="O235" s="409"/>
      <c r="P235" s="409"/>
      <c r="Q235" s="409"/>
      <c r="R235" s="409"/>
      <c r="S235" s="409"/>
      <c r="T235" s="409"/>
      <c r="U235" s="409"/>
      <c r="V235" s="409"/>
      <c r="W235" s="409"/>
      <c r="X235" s="409"/>
      <c r="Y235" s="409"/>
      <c r="Z235" s="409"/>
      <c r="AA235" s="409"/>
      <c r="AB235" s="409"/>
      <c r="AC235" s="409"/>
      <c r="AD235" s="409"/>
      <c r="AE235" s="409"/>
    </row>
    <row r="236" ht="13.5" customHeight="1">
      <c r="A236" s="223"/>
      <c r="B236" s="409"/>
      <c r="C236" s="409"/>
      <c r="D236" s="409"/>
      <c r="E236" s="409"/>
      <c r="F236" s="409"/>
      <c r="G236" s="409"/>
      <c r="H236" s="409"/>
      <c r="I236" s="409"/>
      <c r="J236" s="409"/>
      <c r="K236" s="409"/>
      <c r="L236" s="409"/>
      <c r="M236" s="409"/>
      <c r="N236" s="409"/>
      <c r="O236" s="409"/>
      <c r="P236" s="409"/>
      <c r="Q236" s="409"/>
      <c r="R236" s="409"/>
      <c r="S236" s="409"/>
      <c r="T236" s="409"/>
      <c r="U236" s="409"/>
      <c r="V236" s="409"/>
      <c r="W236" s="409"/>
      <c r="X236" s="409"/>
      <c r="Y236" s="409"/>
      <c r="Z236" s="409"/>
      <c r="AA236" s="409"/>
      <c r="AB236" s="409"/>
      <c r="AC236" s="409"/>
      <c r="AD236" s="409"/>
      <c r="AE236" s="409"/>
    </row>
    <row r="237" ht="13.5" customHeight="1">
      <c r="A237" s="223"/>
      <c r="B237" s="409"/>
      <c r="C237" s="409"/>
      <c r="D237" s="409"/>
      <c r="E237" s="409"/>
      <c r="F237" s="409"/>
      <c r="G237" s="409"/>
      <c r="H237" s="409"/>
      <c r="I237" s="409"/>
      <c r="J237" s="409"/>
      <c r="K237" s="409"/>
      <c r="L237" s="409"/>
      <c r="M237" s="409"/>
      <c r="N237" s="409"/>
      <c r="O237" s="409"/>
      <c r="P237" s="409"/>
      <c r="Q237" s="409"/>
      <c r="R237" s="409"/>
      <c r="S237" s="409"/>
      <c r="T237" s="409"/>
      <c r="U237" s="409"/>
      <c r="V237" s="409"/>
      <c r="W237" s="409"/>
      <c r="X237" s="409"/>
      <c r="Y237" s="409"/>
      <c r="Z237" s="409"/>
      <c r="AA237" s="409"/>
      <c r="AB237" s="409"/>
      <c r="AC237" s="409"/>
      <c r="AD237" s="409"/>
      <c r="AE237" s="409"/>
    </row>
    <row r="238" ht="13.5" customHeight="1">
      <c r="A238" s="223"/>
      <c r="B238" s="409"/>
      <c r="C238" s="409"/>
      <c r="D238" s="409"/>
      <c r="E238" s="409"/>
      <c r="F238" s="409"/>
      <c r="G238" s="409"/>
      <c r="H238" s="409"/>
      <c r="I238" s="409"/>
      <c r="J238" s="409"/>
      <c r="K238" s="409"/>
      <c r="L238" s="409"/>
      <c r="M238" s="409"/>
      <c r="N238" s="409"/>
      <c r="O238" s="409"/>
      <c r="P238" s="409"/>
      <c r="Q238" s="409"/>
      <c r="R238" s="409"/>
      <c r="S238" s="409"/>
      <c r="T238" s="409"/>
      <c r="U238" s="409"/>
      <c r="V238" s="409"/>
      <c r="W238" s="409"/>
      <c r="X238" s="409"/>
      <c r="Y238" s="409"/>
      <c r="Z238" s="409"/>
      <c r="AA238" s="409"/>
      <c r="AB238" s="409"/>
      <c r="AC238" s="409"/>
      <c r="AD238" s="409"/>
      <c r="AE238" s="409"/>
    </row>
    <row r="239" ht="13.5" customHeight="1">
      <c r="A239" s="223"/>
      <c r="B239" s="409"/>
      <c r="C239" s="409"/>
      <c r="D239" s="409"/>
      <c r="E239" s="409"/>
      <c r="F239" s="409"/>
      <c r="G239" s="409"/>
      <c r="H239" s="409"/>
      <c r="I239" s="409"/>
      <c r="J239" s="409"/>
      <c r="K239" s="409"/>
      <c r="L239" s="409"/>
      <c r="M239" s="409"/>
      <c r="N239" s="409"/>
      <c r="O239" s="409"/>
      <c r="P239" s="409"/>
      <c r="Q239" s="409"/>
      <c r="R239" s="409"/>
      <c r="S239" s="409"/>
      <c r="T239" s="409"/>
      <c r="U239" s="409"/>
      <c r="V239" s="409"/>
      <c r="W239" s="409"/>
      <c r="X239" s="409"/>
      <c r="Y239" s="409"/>
      <c r="Z239" s="409"/>
      <c r="AA239" s="409"/>
      <c r="AB239" s="409"/>
      <c r="AC239" s="409"/>
      <c r="AD239" s="409"/>
      <c r="AE239" s="409"/>
    </row>
    <row r="240" ht="13.5" customHeight="1">
      <c r="A240" s="223"/>
      <c r="B240" s="409"/>
      <c r="C240" s="409"/>
      <c r="D240" s="409"/>
      <c r="E240" s="409"/>
      <c r="F240" s="409"/>
      <c r="G240" s="409"/>
      <c r="H240" s="409"/>
      <c r="I240" s="409"/>
      <c r="J240" s="409"/>
      <c r="K240" s="409"/>
      <c r="L240" s="409"/>
      <c r="M240" s="409"/>
      <c r="N240" s="409"/>
      <c r="O240" s="409"/>
      <c r="P240" s="409"/>
      <c r="Q240" s="409"/>
      <c r="R240" s="409"/>
      <c r="S240" s="409"/>
      <c r="T240" s="409"/>
      <c r="U240" s="409"/>
      <c r="V240" s="409"/>
      <c r="W240" s="409"/>
      <c r="X240" s="409"/>
      <c r="Y240" s="409"/>
      <c r="Z240" s="409"/>
      <c r="AA240" s="409"/>
      <c r="AB240" s="409"/>
      <c r="AC240" s="409"/>
      <c r="AD240" s="409"/>
      <c r="AE240" s="409"/>
    </row>
    <row r="241" ht="13.5" customHeight="1">
      <c r="A241" s="223"/>
      <c r="B241" s="409"/>
      <c r="C241" s="409"/>
      <c r="D241" s="409"/>
      <c r="E241" s="409"/>
      <c r="F241" s="409"/>
      <c r="G241" s="409"/>
      <c r="H241" s="409"/>
      <c r="I241" s="409"/>
      <c r="J241" s="409"/>
      <c r="K241" s="409"/>
      <c r="L241" s="409"/>
      <c r="M241" s="409"/>
      <c r="N241" s="409"/>
      <c r="O241" s="409"/>
      <c r="P241" s="409"/>
      <c r="Q241" s="409"/>
      <c r="R241" s="409"/>
      <c r="S241" s="409"/>
      <c r="T241" s="409"/>
      <c r="U241" s="409"/>
      <c r="V241" s="409"/>
      <c r="W241" s="409"/>
      <c r="X241" s="409"/>
      <c r="Y241" s="409"/>
      <c r="Z241" s="409"/>
      <c r="AA241" s="409"/>
      <c r="AB241" s="409"/>
      <c r="AC241" s="409"/>
      <c r="AD241" s="409"/>
      <c r="AE241" s="409"/>
    </row>
    <row r="242" ht="13.5" customHeight="1">
      <c r="A242" s="223"/>
      <c r="B242" s="409"/>
      <c r="C242" s="409"/>
      <c r="D242" s="409"/>
      <c r="E242" s="409"/>
      <c r="F242" s="409"/>
      <c r="G242" s="409"/>
      <c r="H242" s="409"/>
      <c r="I242" s="409"/>
      <c r="J242" s="409"/>
      <c r="K242" s="409"/>
      <c r="L242" s="409"/>
      <c r="M242" s="409"/>
      <c r="N242" s="409"/>
      <c r="O242" s="409"/>
      <c r="P242" s="409"/>
      <c r="Q242" s="409"/>
      <c r="R242" s="409"/>
      <c r="S242" s="409"/>
      <c r="T242" s="409"/>
      <c r="U242" s="409"/>
      <c r="V242" s="409"/>
      <c r="W242" s="409"/>
      <c r="X242" s="409"/>
      <c r="Y242" s="409"/>
      <c r="Z242" s="409"/>
      <c r="AA242" s="409"/>
      <c r="AB242" s="409"/>
      <c r="AC242" s="409"/>
      <c r="AD242" s="409"/>
      <c r="AE242" s="409"/>
    </row>
    <row r="243" ht="13.5" customHeight="1">
      <c r="A243" s="223"/>
      <c r="B243" s="409"/>
      <c r="C243" s="409"/>
      <c r="D243" s="409"/>
      <c r="E243" s="409"/>
      <c r="F243" s="409"/>
      <c r="G243" s="409"/>
      <c r="H243" s="409"/>
      <c r="I243" s="409"/>
      <c r="J243" s="409"/>
      <c r="K243" s="409"/>
      <c r="L243" s="409"/>
      <c r="M243" s="409"/>
      <c r="N243" s="409"/>
      <c r="O243" s="409"/>
      <c r="P243" s="409"/>
      <c r="Q243" s="409"/>
      <c r="R243" s="409"/>
      <c r="S243" s="409"/>
      <c r="T243" s="409"/>
      <c r="U243" s="409"/>
      <c r="V243" s="409"/>
      <c r="W243" s="409"/>
      <c r="X243" s="409"/>
      <c r="Y243" s="409"/>
      <c r="Z243" s="409"/>
      <c r="AA243" s="409"/>
      <c r="AB243" s="409"/>
      <c r="AC243" s="409"/>
      <c r="AD243" s="409"/>
      <c r="AE243" s="409"/>
    </row>
    <row r="244" ht="13.5" customHeight="1">
      <c r="A244" s="223"/>
      <c r="B244" s="409"/>
      <c r="C244" s="409"/>
      <c r="D244" s="409"/>
      <c r="E244" s="409"/>
      <c r="F244" s="409"/>
      <c r="G244" s="409"/>
      <c r="H244" s="409"/>
      <c r="I244" s="409"/>
      <c r="J244" s="409"/>
      <c r="K244" s="409"/>
      <c r="L244" s="409"/>
      <c r="M244" s="409"/>
      <c r="N244" s="409"/>
      <c r="O244" s="409"/>
      <c r="P244" s="409"/>
      <c r="Q244" s="409"/>
      <c r="R244" s="409"/>
      <c r="S244" s="409"/>
      <c r="T244" s="409"/>
      <c r="U244" s="409"/>
      <c r="V244" s="409"/>
      <c r="W244" s="409"/>
      <c r="X244" s="409"/>
      <c r="Y244" s="409"/>
      <c r="Z244" s="409"/>
      <c r="AA244" s="409"/>
      <c r="AB244" s="409"/>
      <c r="AC244" s="409"/>
      <c r="AD244" s="409"/>
      <c r="AE244" s="409"/>
    </row>
    <row r="245" ht="13.5" customHeight="1">
      <c r="A245" s="223"/>
      <c r="B245" s="409"/>
      <c r="C245" s="409"/>
      <c r="D245" s="409"/>
      <c r="E245" s="409"/>
      <c r="F245" s="409"/>
      <c r="G245" s="409"/>
      <c r="H245" s="409"/>
      <c r="I245" s="409"/>
      <c r="J245" s="409"/>
      <c r="K245" s="409"/>
      <c r="L245" s="409"/>
      <c r="M245" s="409"/>
      <c r="N245" s="409"/>
      <c r="O245" s="409"/>
      <c r="P245" s="409"/>
      <c r="Q245" s="409"/>
      <c r="R245" s="409"/>
      <c r="S245" s="409"/>
      <c r="T245" s="409"/>
      <c r="U245" s="409"/>
      <c r="V245" s="409"/>
      <c r="W245" s="409"/>
      <c r="X245" s="409"/>
      <c r="Y245" s="409"/>
      <c r="Z245" s="409"/>
      <c r="AA245" s="409"/>
      <c r="AB245" s="409"/>
      <c r="AC245" s="409"/>
      <c r="AD245" s="409"/>
      <c r="AE245" s="409"/>
    </row>
    <row r="246" ht="13.5" customHeight="1">
      <c r="A246" s="223"/>
      <c r="B246" s="409"/>
      <c r="C246" s="409"/>
      <c r="D246" s="409"/>
      <c r="E246" s="409"/>
      <c r="F246" s="409"/>
      <c r="G246" s="409"/>
      <c r="H246" s="409"/>
      <c r="I246" s="409"/>
      <c r="J246" s="409"/>
      <c r="K246" s="409"/>
      <c r="L246" s="409"/>
      <c r="M246" s="409"/>
      <c r="N246" s="409"/>
      <c r="O246" s="409"/>
      <c r="P246" s="409"/>
      <c r="Q246" s="409"/>
      <c r="R246" s="409"/>
      <c r="S246" s="409"/>
      <c r="T246" s="409"/>
      <c r="U246" s="409"/>
      <c r="V246" s="409"/>
      <c r="W246" s="409"/>
      <c r="X246" s="409"/>
      <c r="Y246" s="409"/>
      <c r="Z246" s="409"/>
      <c r="AA246" s="409"/>
      <c r="AB246" s="409"/>
      <c r="AC246" s="409"/>
      <c r="AD246" s="409"/>
      <c r="AE246" s="409"/>
    </row>
    <row r="247" ht="13.5" customHeight="1">
      <c r="A247" s="223"/>
      <c r="B247" s="409"/>
      <c r="C247" s="409"/>
      <c r="D247" s="409"/>
      <c r="E247" s="409"/>
      <c r="F247" s="409"/>
      <c r="G247" s="409"/>
      <c r="H247" s="409"/>
      <c r="I247" s="409"/>
      <c r="J247" s="409"/>
      <c r="K247" s="409"/>
      <c r="L247" s="409"/>
      <c r="M247" s="409"/>
      <c r="N247" s="409"/>
      <c r="O247" s="409"/>
      <c r="P247" s="409"/>
      <c r="Q247" s="409"/>
      <c r="R247" s="409"/>
      <c r="S247" s="409"/>
      <c r="T247" s="409"/>
      <c r="U247" s="409"/>
      <c r="V247" s="409"/>
      <c r="W247" s="409"/>
      <c r="X247" s="409"/>
      <c r="Y247" s="409"/>
      <c r="Z247" s="409"/>
      <c r="AA247" s="409"/>
      <c r="AB247" s="409"/>
      <c r="AC247" s="409"/>
      <c r="AD247" s="409"/>
      <c r="AE247" s="409"/>
    </row>
    <row r="248" ht="13.5" customHeight="1">
      <c r="A248" s="223"/>
      <c r="B248" s="409"/>
      <c r="C248" s="409"/>
      <c r="D248" s="409"/>
      <c r="E248" s="409"/>
      <c r="F248" s="409"/>
      <c r="G248" s="409"/>
      <c r="H248" s="409"/>
      <c r="I248" s="409"/>
      <c r="J248" s="409"/>
      <c r="K248" s="409"/>
      <c r="L248" s="409"/>
      <c r="M248" s="409"/>
      <c r="N248" s="409"/>
      <c r="O248" s="409"/>
      <c r="P248" s="409"/>
      <c r="Q248" s="409"/>
      <c r="R248" s="409"/>
      <c r="S248" s="409"/>
      <c r="T248" s="409"/>
      <c r="U248" s="409"/>
      <c r="V248" s="409"/>
      <c r="W248" s="409"/>
      <c r="X248" s="409"/>
      <c r="Y248" s="409"/>
      <c r="Z248" s="409"/>
      <c r="AA248" s="409"/>
      <c r="AB248" s="409"/>
      <c r="AC248" s="409"/>
      <c r="AD248" s="409"/>
      <c r="AE248" s="409"/>
    </row>
    <row r="249" ht="13.5" customHeight="1">
      <c r="A249" s="223"/>
      <c r="B249" s="409"/>
      <c r="C249" s="409"/>
      <c r="D249" s="409"/>
      <c r="E249" s="409"/>
      <c r="F249" s="409"/>
      <c r="G249" s="409"/>
      <c r="H249" s="409"/>
      <c r="I249" s="409"/>
      <c r="J249" s="409"/>
      <c r="K249" s="409"/>
      <c r="L249" s="409"/>
      <c r="M249" s="409"/>
      <c r="N249" s="409"/>
      <c r="O249" s="409"/>
      <c r="P249" s="409"/>
      <c r="Q249" s="409"/>
      <c r="R249" s="409"/>
      <c r="S249" s="409"/>
      <c r="T249" s="409"/>
      <c r="U249" s="409"/>
      <c r="V249" s="409"/>
      <c r="W249" s="409"/>
      <c r="X249" s="409"/>
      <c r="Y249" s="409"/>
      <c r="Z249" s="409"/>
      <c r="AA249" s="409"/>
      <c r="AB249" s="409"/>
      <c r="AC249" s="409"/>
      <c r="AD249" s="409"/>
      <c r="AE249" s="409"/>
    </row>
    <row r="250" ht="13.5" customHeight="1">
      <c r="A250" s="223"/>
      <c r="B250" s="409"/>
      <c r="C250" s="409"/>
      <c r="D250" s="409"/>
      <c r="E250" s="409"/>
      <c r="F250" s="409"/>
      <c r="G250" s="409"/>
      <c r="H250" s="409"/>
      <c r="I250" s="409"/>
      <c r="J250" s="409"/>
      <c r="K250" s="409"/>
      <c r="L250" s="409"/>
      <c r="M250" s="409"/>
      <c r="N250" s="409"/>
      <c r="O250" s="409"/>
      <c r="P250" s="409"/>
      <c r="Q250" s="409"/>
      <c r="R250" s="409"/>
      <c r="S250" s="409"/>
      <c r="T250" s="409"/>
      <c r="U250" s="409"/>
      <c r="V250" s="409"/>
      <c r="W250" s="409"/>
      <c r="X250" s="409"/>
      <c r="Y250" s="409"/>
      <c r="Z250" s="409"/>
      <c r="AA250" s="409"/>
      <c r="AB250" s="409"/>
      <c r="AC250" s="409"/>
      <c r="AD250" s="409"/>
      <c r="AE250" s="409"/>
    </row>
    <row r="251" ht="13.5" customHeight="1">
      <c r="A251" s="223"/>
      <c r="B251" s="409"/>
      <c r="C251" s="409"/>
      <c r="D251" s="409"/>
      <c r="E251" s="409"/>
      <c r="F251" s="409"/>
      <c r="G251" s="409"/>
      <c r="H251" s="409"/>
      <c r="I251" s="409"/>
      <c r="J251" s="409"/>
      <c r="K251" s="409"/>
      <c r="L251" s="409"/>
      <c r="M251" s="409"/>
      <c r="N251" s="409"/>
      <c r="O251" s="409"/>
      <c r="P251" s="409"/>
      <c r="Q251" s="409"/>
      <c r="R251" s="409"/>
      <c r="S251" s="409"/>
      <c r="T251" s="409"/>
      <c r="U251" s="409"/>
      <c r="V251" s="409"/>
      <c r="W251" s="409"/>
      <c r="X251" s="409"/>
      <c r="Y251" s="409"/>
      <c r="Z251" s="409"/>
      <c r="AA251" s="409"/>
      <c r="AB251" s="409"/>
      <c r="AC251" s="409"/>
      <c r="AD251" s="409"/>
      <c r="AE251" s="409"/>
    </row>
    <row r="252" ht="13.5" customHeight="1">
      <c r="A252" s="223"/>
      <c r="B252" s="409"/>
      <c r="C252" s="409"/>
      <c r="D252" s="409"/>
      <c r="E252" s="409"/>
      <c r="F252" s="409"/>
      <c r="G252" s="409"/>
      <c r="H252" s="409"/>
      <c r="I252" s="409"/>
      <c r="J252" s="409"/>
      <c r="K252" s="409"/>
      <c r="L252" s="409"/>
      <c r="M252" s="409"/>
      <c r="N252" s="409"/>
      <c r="O252" s="409"/>
      <c r="P252" s="409"/>
      <c r="Q252" s="409"/>
      <c r="R252" s="409"/>
      <c r="S252" s="409"/>
      <c r="T252" s="409"/>
      <c r="U252" s="409"/>
      <c r="V252" s="409"/>
      <c r="W252" s="409"/>
      <c r="X252" s="409"/>
      <c r="Y252" s="409"/>
      <c r="Z252" s="409"/>
      <c r="AA252" s="409"/>
      <c r="AB252" s="409"/>
      <c r="AC252" s="409"/>
      <c r="AD252" s="409"/>
      <c r="AE252" s="409"/>
    </row>
    <row r="253" ht="13.5" customHeight="1">
      <c r="A253" s="223"/>
      <c r="B253" s="409"/>
      <c r="C253" s="409"/>
      <c r="D253" s="409"/>
      <c r="E253" s="409"/>
      <c r="F253" s="409"/>
      <c r="G253" s="409"/>
      <c r="H253" s="409"/>
      <c r="I253" s="409"/>
      <c r="J253" s="409"/>
      <c r="K253" s="409"/>
      <c r="L253" s="409"/>
      <c r="M253" s="409"/>
      <c r="N253" s="409"/>
      <c r="O253" s="409"/>
      <c r="P253" s="409"/>
      <c r="Q253" s="409"/>
      <c r="R253" s="409"/>
      <c r="S253" s="409"/>
      <c r="T253" s="409"/>
      <c r="U253" s="409"/>
      <c r="V253" s="409"/>
      <c r="W253" s="409"/>
      <c r="X253" s="409"/>
      <c r="Y253" s="409"/>
      <c r="Z253" s="409"/>
      <c r="AA253" s="409"/>
      <c r="AB253" s="409"/>
      <c r="AC253" s="409"/>
      <c r="AD253" s="409"/>
      <c r="AE253" s="409"/>
    </row>
    <row r="254" ht="13.5" customHeight="1">
      <c r="A254" s="223"/>
      <c r="B254" s="409"/>
      <c r="C254" s="409"/>
      <c r="D254" s="409"/>
      <c r="E254" s="409"/>
      <c r="F254" s="409"/>
      <c r="G254" s="409"/>
      <c r="H254" s="409"/>
      <c r="I254" s="409"/>
      <c r="J254" s="409"/>
      <c r="K254" s="409"/>
      <c r="L254" s="409"/>
      <c r="M254" s="409"/>
      <c r="N254" s="409"/>
      <c r="O254" s="409"/>
      <c r="P254" s="409"/>
      <c r="Q254" s="409"/>
      <c r="R254" s="409"/>
      <c r="S254" s="409"/>
      <c r="T254" s="409"/>
      <c r="U254" s="409"/>
      <c r="V254" s="409"/>
      <c r="W254" s="409"/>
      <c r="X254" s="409"/>
      <c r="Y254" s="409"/>
      <c r="Z254" s="409"/>
      <c r="AA254" s="409"/>
      <c r="AB254" s="409"/>
      <c r="AC254" s="409"/>
      <c r="AD254" s="409"/>
      <c r="AE254" s="409"/>
    </row>
    <row r="255" ht="13.5" customHeight="1">
      <c r="A255" s="223"/>
      <c r="B255" s="409"/>
      <c r="C255" s="409"/>
      <c r="D255" s="409"/>
      <c r="E255" s="409"/>
      <c r="F255" s="409"/>
      <c r="G255" s="409"/>
      <c r="H255" s="409"/>
      <c r="I255" s="409"/>
      <c r="J255" s="409"/>
      <c r="K255" s="409"/>
      <c r="L255" s="409"/>
      <c r="M255" s="409"/>
      <c r="N255" s="409"/>
      <c r="O255" s="409"/>
      <c r="P255" s="409"/>
      <c r="Q255" s="409"/>
      <c r="R255" s="409"/>
      <c r="S255" s="409"/>
      <c r="T255" s="409"/>
      <c r="U255" s="409"/>
      <c r="V255" s="409"/>
      <c r="W255" s="409"/>
      <c r="X255" s="409"/>
      <c r="Y255" s="409"/>
      <c r="Z255" s="409"/>
      <c r="AA255" s="409"/>
      <c r="AB255" s="409"/>
      <c r="AC255" s="409"/>
      <c r="AD255" s="409"/>
      <c r="AE255" s="409"/>
    </row>
    <row r="256" ht="13.5" customHeight="1">
      <c r="A256" s="223"/>
      <c r="B256" s="409"/>
      <c r="C256" s="409"/>
      <c r="D256" s="409"/>
      <c r="E256" s="409"/>
      <c r="F256" s="409"/>
      <c r="G256" s="409"/>
      <c r="H256" s="409"/>
      <c r="I256" s="409"/>
      <c r="J256" s="409"/>
      <c r="K256" s="409"/>
      <c r="L256" s="409"/>
      <c r="M256" s="409"/>
      <c r="N256" s="409"/>
      <c r="O256" s="409"/>
      <c r="P256" s="409"/>
      <c r="Q256" s="409"/>
      <c r="R256" s="409"/>
      <c r="S256" s="409"/>
      <c r="T256" s="409"/>
      <c r="U256" s="409"/>
      <c r="V256" s="409"/>
      <c r="W256" s="409"/>
      <c r="X256" s="409"/>
      <c r="Y256" s="409"/>
      <c r="Z256" s="409"/>
      <c r="AA256" s="409"/>
      <c r="AB256" s="409"/>
      <c r="AC256" s="409"/>
      <c r="AD256" s="409"/>
      <c r="AE256" s="409"/>
    </row>
    <row r="257" ht="13.5" customHeight="1">
      <c r="A257" s="223"/>
      <c r="B257" s="409"/>
      <c r="C257" s="409"/>
      <c r="D257" s="409"/>
      <c r="E257" s="409"/>
      <c r="F257" s="409"/>
      <c r="G257" s="409"/>
      <c r="H257" s="409"/>
      <c r="I257" s="409"/>
      <c r="J257" s="409"/>
      <c r="K257" s="409"/>
      <c r="L257" s="409"/>
      <c r="M257" s="409"/>
      <c r="N257" s="409"/>
      <c r="O257" s="409"/>
      <c r="P257" s="409"/>
      <c r="Q257" s="409"/>
      <c r="R257" s="409"/>
      <c r="S257" s="409"/>
      <c r="T257" s="409"/>
      <c r="U257" s="409"/>
      <c r="V257" s="409"/>
      <c r="W257" s="409"/>
      <c r="X257" s="409"/>
      <c r="Y257" s="409"/>
      <c r="Z257" s="409"/>
      <c r="AA257" s="409"/>
      <c r="AB257" s="409"/>
      <c r="AC257" s="409"/>
      <c r="AD257" s="409"/>
      <c r="AE257" s="409"/>
    </row>
    <row r="258" ht="13.5" customHeight="1">
      <c r="A258" s="223"/>
      <c r="B258" s="409"/>
      <c r="C258" s="409"/>
      <c r="D258" s="409"/>
      <c r="E258" s="409"/>
      <c r="F258" s="409"/>
      <c r="G258" s="409"/>
      <c r="H258" s="409"/>
      <c r="I258" s="409"/>
      <c r="J258" s="409"/>
      <c r="K258" s="409"/>
      <c r="L258" s="409"/>
      <c r="M258" s="409"/>
      <c r="N258" s="409"/>
      <c r="O258" s="409"/>
      <c r="P258" s="409"/>
      <c r="Q258" s="409"/>
      <c r="R258" s="409"/>
      <c r="S258" s="409"/>
      <c r="T258" s="409"/>
      <c r="U258" s="409"/>
      <c r="V258" s="409"/>
      <c r="W258" s="409"/>
      <c r="X258" s="409"/>
      <c r="Y258" s="409"/>
      <c r="Z258" s="409"/>
      <c r="AA258" s="409"/>
      <c r="AB258" s="409"/>
      <c r="AC258" s="409"/>
      <c r="AD258" s="409"/>
      <c r="AE258" s="409"/>
    </row>
    <row r="259" ht="13.5" customHeight="1">
      <c r="A259" s="223"/>
      <c r="B259" s="409"/>
      <c r="C259" s="409"/>
      <c r="D259" s="409"/>
      <c r="E259" s="409"/>
      <c r="F259" s="409"/>
      <c r="G259" s="409"/>
      <c r="H259" s="409"/>
      <c r="I259" s="409"/>
      <c r="J259" s="409"/>
      <c r="K259" s="409"/>
      <c r="L259" s="409"/>
      <c r="M259" s="409"/>
      <c r="N259" s="409"/>
      <c r="O259" s="409"/>
      <c r="P259" s="409"/>
      <c r="Q259" s="409"/>
      <c r="R259" s="409"/>
      <c r="S259" s="409"/>
      <c r="T259" s="409"/>
      <c r="U259" s="409"/>
      <c r="V259" s="409"/>
      <c r="W259" s="409"/>
      <c r="X259" s="409"/>
      <c r="Y259" s="409"/>
      <c r="Z259" s="409"/>
      <c r="AA259" s="409"/>
      <c r="AB259" s="409"/>
      <c r="AC259" s="409"/>
      <c r="AD259" s="409"/>
      <c r="AE259" s="409"/>
    </row>
    <row r="260" ht="13.5" customHeight="1">
      <c r="A260" s="223"/>
      <c r="B260" s="409"/>
      <c r="C260" s="409"/>
      <c r="D260" s="409"/>
      <c r="E260" s="409"/>
      <c r="F260" s="409"/>
      <c r="G260" s="409"/>
      <c r="H260" s="409"/>
      <c r="I260" s="409"/>
      <c r="J260" s="409"/>
      <c r="K260" s="409"/>
      <c r="L260" s="409"/>
      <c r="M260" s="409"/>
      <c r="N260" s="409"/>
      <c r="O260" s="409"/>
      <c r="P260" s="409"/>
      <c r="Q260" s="409"/>
      <c r="R260" s="409"/>
      <c r="S260" s="409"/>
      <c r="T260" s="409"/>
      <c r="U260" s="409"/>
      <c r="V260" s="409"/>
      <c r="W260" s="409"/>
      <c r="X260" s="409"/>
      <c r="Y260" s="409"/>
      <c r="Z260" s="409"/>
      <c r="AA260" s="409"/>
      <c r="AB260" s="409"/>
      <c r="AC260" s="409"/>
      <c r="AD260" s="409"/>
      <c r="AE260" s="409"/>
    </row>
    <row r="261" ht="13.5" customHeight="1">
      <c r="A261" s="223"/>
      <c r="B261" s="409"/>
      <c r="C261" s="409"/>
      <c r="D261" s="409"/>
      <c r="E261" s="409"/>
      <c r="F261" s="409"/>
      <c r="G261" s="409"/>
      <c r="H261" s="409"/>
      <c r="I261" s="409"/>
      <c r="J261" s="409"/>
      <c r="K261" s="409"/>
      <c r="L261" s="409"/>
      <c r="M261" s="409"/>
      <c r="N261" s="409"/>
      <c r="O261" s="409"/>
      <c r="P261" s="409"/>
      <c r="Q261" s="409"/>
      <c r="R261" s="409"/>
      <c r="S261" s="409"/>
      <c r="T261" s="409"/>
      <c r="U261" s="409"/>
      <c r="V261" s="409"/>
      <c r="W261" s="409"/>
      <c r="X261" s="409"/>
      <c r="Y261" s="409"/>
      <c r="Z261" s="409"/>
      <c r="AA261" s="409"/>
      <c r="AB261" s="409"/>
      <c r="AC261" s="409"/>
      <c r="AD261" s="409"/>
      <c r="AE261" s="409"/>
    </row>
    <row r="262" ht="13.5" customHeight="1">
      <c r="A262" s="223"/>
      <c r="B262" s="409"/>
      <c r="C262" s="409"/>
      <c r="D262" s="409"/>
      <c r="E262" s="409"/>
      <c r="F262" s="409"/>
      <c r="G262" s="409"/>
      <c r="H262" s="409"/>
      <c r="I262" s="409"/>
      <c r="J262" s="409"/>
      <c r="K262" s="409"/>
      <c r="L262" s="409"/>
      <c r="M262" s="409"/>
      <c r="N262" s="409"/>
      <c r="O262" s="409"/>
      <c r="P262" s="409"/>
      <c r="Q262" s="409"/>
      <c r="R262" s="409"/>
      <c r="S262" s="409"/>
      <c r="T262" s="409"/>
      <c r="U262" s="409"/>
      <c r="V262" s="409"/>
      <c r="W262" s="409"/>
      <c r="X262" s="409"/>
      <c r="Y262" s="409"/>
      <c r="Z262" s="409"/>
      <c r="AA262" s="409"/>
      <c r="AB262" s="409"/>
      <c r="AC262" s="409"/>
      <c r="AD262" s="409"/>
      <c r="AE262" s="409"/>
    </row>
    <row r="263" ht="13.5" customHeight="1">
      <c r="A263" s="223"/>
      <c r="B263" s="409"/>
      <c r="C263" s="409"/>
      <c r="D263" s="409"/>
      <c r="E263" s="409"/>
      <c r="F263" s="409"/>
      <c r="G263" s="409"/>
      <c r="H263" s="409"/>
      <c r="I263" s="409"/>
      <c r="J263" s="409"/>
      <c r="K263" s="409"/>
      <c r="L263" s="409"/>
      <c r="M263" s="409"/>
      <c r="N263" s="409"/>
      <c r="O263" s="409"/>
      <c r="P263" s="409"/>
      <c r="Q263" s="409"/>
      <c r="R263" s="409"/>
      <c r="S263" s="409"/>
      <c r="T263" s="409"/>
      <c r="U263" s="409"/>
      <c r="V263" s="409"/>
      <c r="W263" s="409"/>
      <c r="X263" s="409"/>
      <c r="Y263" s="409"/>
      <c r="Z263" s="409"/>
      <c r="AA263" s="409"/>
      <c r="AB263" s="409"/>
      <c r="AC263" s="409"/>
      <c r="AD263" s="409"/>
      <c r="AE263" s="409"/>
    </row>
    <row r="264" ht="13.5" customHeight="1">
      <c r="A264" s="223"/>
      <c r="B264" s="409"/>
      <c r="C264" s="409"/>
      <c r="D264" s="409"/>
      <c r="E264" s="409"/>
      <c r="F264" s="409"/>
      <c r="G264" s="409"/>
      <c r="H264" s="409"/>
      <c r="I264" s="409"/>
      <c r="J264" s="409"/>
      <c r="K264" s="409"/>
      <c r="L264" s="409"/>
      <c r="M264" s="409"/>
      <c r="N264" s="409"/>
      <c r="O264" s="409"/>
      <c r="P264" s="409"/>
      <c r="Q264" s="409"/>
      <c r="R264" s="409"/>
      <c r="S264" s="409"/>
      <c r="T264" s="409"/>
      <c r="U264" s="409"/>
      <c r="V264" s="409"/>
      <c r="W264" s="409"/>
      <c r="X264" s="409"/>
      <c r="Y264" s="409"/>
      <c r="Z264" s="409"/>
      <c r="AA264" s="409"/>
      <c r="AB264" s="409"/>
      <c r="AC264" s="409"/>
      <c r="AD264" s="409"/>
      <c r="AE264" s="409"/>
    </row>
    <row r="265" ht="13.5" customHeight="1">
      <c r="A265" s="223"/>
      <c r="B265" s="409"/>
      <c r="C265" s="409"/>
      <c r="D265" s="409"/>
      <c r="E265" s="409"/>
      <c r="F265" s="409"/>
      <c r="G265" s="409"/>
      <c r="H265" s="409"/>
      <c r="I265" s="409"/>
      <c r="J265" s="409"/>
      <c r="K265" s="409"/>
      <c r="L265" s="409"/>
      <c r="M265" s="409"/>
      <c r="N265" s="409"/>
      <c r="O265" s="409"/>
      <c r="P265" s="409"/>
      <c r="Q265" s="409"/>
      <c r="R265" s="409"/>
      <c r="S265" s="409"/>
      <c r="T265" s="409"/>
      <c r="U265" s="409"/>
      <c r="V265" s="409"/>
      <c r="W265" s="409"/>
      <c r="X265" s="409"/>
      <c r="Y265" s="409"/>
      <c r="Z265" s="409"/>
      <c r="AA265" s="409"/>
      <c r="AB265" s="409"/>
      <c r="AC265" s="409"/>
      <c r="AD265" s="409"/>
      <c r="AE265" s="409"/>
    </row>
    <row r="266" ht="13.5" customHeight="1">
      <c r="A266" s="223"/>
      <c r="B266" s="409"/>
      <c r="C266" s="409"/>
      <c r="D266" s="409"/>
      <c r="E266" s="409"/>
      <c r="F266" s="409"/>
      <c r="G266" s="409"/>
      <c r="H266" s="409"/>
      <c r="I266" s="409"/>
      <c r="J266" s="409"/>
      <c r="K266" s="409"/>
      <c r="L266" s="409"/>
      <c r="M266" s="409"/>
      <c r="N266" s="409"/>
      <c r="O266" s="409"/>
      <c r="P266" s="409"/>
      <c r="Q266" s="409"/>
      <c r="R266" s="409"/>
      <c r="S266" s="409"/>
      <c r="T266" s="409"/>
      <c r="U266" s="409"/>
      <c r="V266" s="409"/>
      <c r="W266" s="409"/>
      <c r="X266" s="409"/>
      <c r="Y266" s="409"/>
      <c r="Z266" s="409"/>
      <c r="AA266" s="409"/>
      <c r="AB266" s="409"/>
      <c r="AC266" s="409"/>
      <c r="AD266" s="409"/>
      <c r="AE266" s="409"/>
    </row>
    <row r="267" ht="13.5" customHeight="1">
      <c r="A267" s="223"/>
      <c r="B267" s="409"/>
      <c r="C267" s="409"/>
      <c r="D267" s="409"/>
      <c r="E267" s="409"/>
      <c r="F267" s="409"/>
      <c r="G267" s="409"/>
      <c r="H267" s="409"/>
      <c r="I267" s="409"/>
      <c r="J267" s="409"/>
      <c r="K267" s="409"/>
      <c r="L267" s="409"/>
      <c r="M267" s="409"/>
      <c r="N267" s="409"/>
      <c r="O267" s="409"/>
      <c r="P267" s="409"/>
      <c r="Q267" s="409"/>
      <c r="R267" s="409"/>
      <c r="S267" s="409"/>
      <c r="T267" s="409"/>
      <c r="U267" s="409"/>
      <c r="V267" s="409"/>
      <c r="W267" s="409"/>
      <c r="X267" s="409"/>
      <c r="Y267" s="409"/>
      <c r="Z267" s="409"/>
      <c r="AA267" s="409"/>
      <c r="AB267" s="409"/>
      <c r="AC267" s="409"/>
      <c r="AD267" s="409"/>
      <c r="AE267" s="409"/>
    </row>
    <row r="268" ht="13.5" customHeight="1">
      <c r="A268" s="223"/>
      <c r="B268" s="409"/>
      <c r="C268" s="409"/>
      <c r="D268" s="409"/>
      <c r="E268" s="409"/>
      <c r="F268" s="409"/>
      <c r="G268" s="409"/>
      <c r="H268" s="409"/>
      <c r="I268" s="409"/>
      <c r="J268" s="409"/>
      <c r="K268" s="409"/>
      <c r="L268" s="409"/>
      <c r="M268" s="409"/>
      <c r="N268" s="409"/>
      <c r="O268" s="409"/>
      <c r="P268" s="409"/>
      <c r="Q268" s="409"/>
      <c r="R268" s="409"/>
      <c r="S268" s="409"/>
      <c r="T268" s="409"/>
      <c r="U268" s="409"/>
      <c r="V268" s="409"/>
      <c r="W268" s="409"/>
      <c r="X268" s="409"/>
      <c r="Y268" s="409"/>
      <c r="Z268" s="409"/>
      <c r="AA268" s="409"/>
      <c r="AB268" s="409"/>
      <c r="AC268" s="409"/>
      <c r="AD268" s="409"/>
      <c r="AE268" s="409"/>
    </row>
    <row r="269" ht="13.5" customHeight="1">
      <c r="A269" s="223"/>
      <c r="B269" s="409"/>
      <c r="C269" s="409"/>
      <c r="D269" s="409"/>
      <c r="E269" s="409"/>
      <c r="F269" s="409"/>
      <c r="G269" s="409"/>
      <c r="H269" s="409"/>
      <c r="I269" s="409"/>
      <c r="J269" s="409"/>
      <c r="K269" s="409"/>
      <c r="L269" s="409"/>
      <c r="M269" s="409"/>
      <c r="N269" s="409"/>
      <c r="O269" s="409"/>
      <c r="P269" s="409"/>
      <c r="Q269" s="409"/>
      <c r="R269" s="409"/>
      <c r="S269" s="409"/>
      <c r="T269" s="409"/>
      <c r="U269" s="409"/>
      <c r="V269" s="409"/>
      <c r="W269" s="409"/>
      <c r="X269" s="409"/>
      <c r="Y269" s="409"/>
      <c r="Z269" s="409"/>
      <c r="AA269" s="409"/>
      <c r="AB269" s="409"/>
      <c r="AC269" s="409"/>
      <c r="AD269" s="409"/>
      <c r="AE269" s="409"/>
    </row>
    <row r="270" ht="13.5" customHeight="1">
      <c r="A270" s="223"/>
      <c r="B270" s="409"/>
      <c r="C270" s="409"/>
      <c r="D270" s="409"/>
      <c r="E270" s="409"/>
      <c r="F270" s="409"/>
      <c r="G270" s="409"/>
      <c r="H270" s="409"/>
      <c r="I270" s="409"/>
      <c r="J270" s="409"/>
      <c r="K270" s="409"/>
      <c r="L270" s="409"/>
      <c r="M270" s="409"/>
      <c r="N270" s="409"/>
      <c r="O270" s="409"/>
      <c r="P270" s="409"/>
      <c r="Q270" s="409"/>
      <c r="R270" s="409"/>
      <c r="S270" s="409"/>
      <c r="T270" s="409"/>
      <c r="U270" s="409"/>
      <c r="V270" s="409"/>
      <c r="W270" s="409"/>
      <c r="X270" s="409"/>
      <c r="Y270" s="409"/>
      <c r="Z270" s="409"/>
      <c r="AA270" s="409"/>
      <c r="AB270" s="409"/>
      <c r="AC270" s="409"/>
      <c r="AD270" s="409"/>
      <c r="AE270" s="409"/>
    </row>
    <row r="271" ht="13.5" customHeight="1">
      <c r="A271" s="223"/>
      <c r="B271" s="409"/>
      <c r="C271" s="409"/>
      <c r="D271" s="409"/>
      <c r="E271" s="409"/>
      <c r="F271" s="409"/>
      <c r="G271" s="409"/>
      <c r="H271" s="409"/>
      <c r="I271" s="409"/>
      <c r="J271" s="409"/>
      <c r="K271" s="409"/>
      <c r="L271" s="409"/>
      <c r="M271" s="409"/>
      <c r="N271" s="409"/>
      <c r="O271" s="409"/>
      <c r="P271" s="409"/>
      <c r="Q271" s="409"/>
      <c r="R271" s="409"/>
      <c r="S271" s="409"/>
      <c r="T271" s="409"/>
      <c r="U271" s="409"/>
      <c r="V271" s="409"/>
      <c r="W271" s="409"/>
      <c r="X271" s="409"/>
      <c r="Y271" s="409"/>
      <c r="Z271" s="409"/>
      <c r="AA271" s="409"/>
      <c r="AB271" s="409"/>
      <c r="AC271" s="409"/>
      <c r="AD271" s="409"/>
      <c r="AE271" s="409"/>
    </row>
    <row r="272" ht="13.5" customHeight="1">
      <c r="A272" s="223"/>
      <c r="B272" s="409"/>
      <c r="C272" s="409"/>
      <c r="D272" s="409"/>
      <c r="E272" s="409"/>
      <c r="F272" s="409"/>
      <c r="G272" s="409"/>
      <c r="H272" s="409"/>
      <c r="I272" s="409"/>
      <c r="J272" s="409"/>
      <c r="K272" s="409"/>
      <c r="L272" s="409"/>
      <c r="M272" s="409"/>
      <c r="N272" s="409"/>
      <c r="O272" s="409"/>
      <c r="P272" s="409"/>
      <c r="Q272" s="409"/>
      <c r="R272" s="409"/>
      <c r="S272" s="409"/>
      <c r="T272" s="409"/>
      <c r="U272" s="409"/>
      <c r="V272" s="409"/>
      <c r="W272" s="409"/>
      <c r="X272" s="409"/>
      <c r="Y272" s="409"/>
      <c r="Z272" s="409"/>
      <c r="AA272" s="409"/>
      <c r="AB272" s="409"/>
      <c r="AC272" s="409"/>
      <c r="AD272" s="409"/>
      <c r="AE272" s="409"/>
    </row>
    <row r="273" ht="13.5" customHeight="1">
      <c r="A273" s="223"/>
      <c r="B273" s="409"/>
      <c r="C273" s="409"/>
      <c r="D273" s="409"/>
      <c r="E273" s="409"/>
      <c r="F273" s="409"/>
      <c r="G273" s="409"/>
      <c r="H273" s="409"/>
      <c r="I273" s="409"/>
      <c r="J273" s="409"/>
      <c r="K273" s="409"/>
      <c r="L273" s="409"/>
      <c r="M273" s="409"/>
      <c r="N273" s="409"/>
      <c r="O273" s="409"/>
      <c r="P273" s="409"/>
      <c r="Q273" s="409"/>
      <c r="R273" s="409"/>
      <c r="S273" s="409"/>
      <c r="T273" s="409"/>
      <c r="U273" s="409"/>
      <c r="V273" s="409"/>
      <c r="W273" s="409"/>
      <c r="X273" s="409"/>
      <c r="Y273" s="409"/>
      <c r="Z273" s="409"/>
      <c r="AA273" s="409"/>
      <c r="AB273" s="409"/>
      <c r="AC273" s="409"/>
      <c r="AD273" s="409"/>
      <c r="AE273" s="409"/>
    </row>
    <row r="274" ht="13.5" customHeight="1">
      <c r="A274" s="223"/>
      <c r="B274" s="409"/>
      <c r="C274" s="409"/>
      <c r="D274" s="409"/>
      <c r="E274" s="409"/>
      <c r="F274" s="409"/>
      <c r="G274" s="409"/>
      <c r="H274" s="409"/>
      <c r="I274" s="409"/>
      <c r="J274" s="409"/>
      <c r="K274" s="409"/>
      <c r="L274" s="409"/>
      <c r="M274" s="409"/>
      <c r="N274" s="409"/>
      <c r="O274" s="409"/>
      <c r="P274" s="409"/>
      <c r="Q274" s="409"/>
      <c r="R274" s="409"/>
      <c r="S274" s="409"/>
      <c r="T274" s="409"/>
      <c r="U274" s="409"/>
      <c r="V274" s="409"/>
      <c r="W274" s="409"/>
      <c r="X274" s="409"/>
      <c r="Y274" s="409"/>
      <c r="Z274" s="409"/>
      <c r="AA274" s="409"/>
      <c r="AB274" s="409"/>
      <c r="AC274" s="409"/>
      <c r="AD274" s="409"/>
      <c r="AE274" s="409"/>
    </row>
    <row r="275" ht="13.5" customHeight="1">
      <c r="A275" s="223"/>
      <c r="B275" s="409"/>
      <c r="C275" s="409"/>
      <c r="D275" s="409"/>
      <c r="E275" s="409"/>
      <c r="F275" s="409"/>
      <c r="G275" s="409"/>
      <c r="H275" s="409"/>
      <c r="I275" s="409"/>
      <c r="J275" s="409"/>
      <c r="K275" s="409"/>
      <c r="L275" s="409"/>
      <c r="M275" s="409"/>
      <c r="N275" s="409"/>
      <c r="O275" s="409"/>
      <c r="P275" s="409"/>
      <c r="Q275" s="409"/>
      <c r="R275" s="409"/>
      <c r="S275" s="409"/>
      <c r="T275" s="409"/>
      <c r="U275" s="409"/>
      <c r="V275" s="409"/>
      <c r="W275" s="409"/>
      <c r="X275" s="409"/>
      <c r="Y275" s="409"/>
      <c r="Z275" s="409"/>
      <c r="AA275" s="409"/>
      <c r="AB275" s="409"/>
      <c r="AC275" s="409"/>
      <c r="AD275" s="409"/>
      <c r="AE275" s="409"/>
    </row>
    <row r="276" ht="13.5" customHeight="1">
      <c r="A276" s="223"/>
      <c r="B276" s="409"/>
      <c r="C276" s="409"/>
      <c r="D276" s="409"/>
      <c r="E276" s="409"/>
      <c r="F276" s="409"/>
      <c r="G276" s="409"/>
      <c r="H276" s="409"/>
      <c r="I276" s="409"/>
      <c r="J276" s="409"/>
      <c r="K276" s="409"/>
      <c r="L276" s="409"/>
      <c r="M276" s="409"/>
      <c r="N276" s="409"/>
      <c r="O276" s="409"/>
      <c r="P276" s="409"/>
      <c r="Q276" s="409"/>
      <c r="R276" s="409"/>
      <c r="S276" s="409"/>
      <c r="T276" s="409"/>
      <c r="U276" s="409"/>
      <c r="V276" s="409"/>
      <c r="W276" s="409"/>
      <c r="X276" s="409"/>
      <c r="Y276" s="409"/>
      <c r="Z276" s="409"/>
      <c r="AA276" s="409"/>
      <c r="AB276" s="409"/>
      <c r="AC276" s="409"/>
      <c r="AD276" s="409"/>
      <c r="AE276" s="409"/>
    </row>
    <row r="277" ht="13.5" customHeight="1">
      <c r="A277" s="223"/>
      <c r="B277" s="409"/>
      <c r="C277" s="409"/>
      <c r="D277" s="409"/>
      <c r="E277" s="409"/>
      <c r="F277" s="409"/>
      <c r="G277" s="409"/>
      <c r="H277" s="409"/>
      <c r="I277" s="409"/>
      <c r="J277" s="409"/>
      <c r="K277" s="409"/>
      <c r="L277" s="409"/>
      <c r="M277" s="409"/>
      <c r="N277" s="409"/>
      <c r="O277" s="409"/>
      <c r="P277" s="409"/>
      <c r="Q277" s="409"/>
      <c r="R277" s="409"/>
      <c r="S277" s="409"/>
      <c r="T277" s="409"/>
      <c r="U277" s="409"/>
      <c r="V277" s="409"/>
      <c r="W277" s="409"/>
      <c r="X277" s="409"/>
      <c r="Y277" s="409"/>
      <c r="Z277" s="409"/>
      <c r="AA277" s="409"/>
      <c r="AB277" s="409"/>
      <c r="AC277" s="409"/>
      <c r="AD277" s="409"/>
      <c r="AE277" s="409"/>
    </row>
    <row r="278" ht="13.5" customHeight="1">
      <c r="A278" s="223"/>
      <c r="B278" s="409"/>
      <c r="C278" s="409"/>
      <c r="D278" s="409"/>
      <c r="E278" s="409"/>
      <c r="F278" s="409"/>
      <c r="G278" s="409"/>
      <c r="H278" s="409"/>
      <c r="I278" s="409"/>
      <c r="J278" s="409"/>
      <c r="K278" s="409"/>
      <c r="L278" s="409"/>
      <c r="M278" s="409"/>
      <c r="N278" s="409"/>
      <c r="O278" s="409"/>
      <c r="P278" s="409"/>
      <c r="Q278" s="409"/>
      <c r="R278" s="409"/>
      <c r="S278" s="409"/>
      <c r="T278" s="409"/>
      <c r="U278" s="409"/>
      <c r="V278" s="409"/>
      <c r="W278" s="409"/>
      <c r="X278" s="409"/>
      <c r="Y278" s="409"/>
      <c r="Z278" s="409"/>
      <c r="AA278" s="409"/>
      <c r="AB278" s="409"/>
      <c r="AC278" s="409"/>
      <c r="AD278" s="409"/>
      <c r="AE278" s="409"/>
    </row>
    <row r="279" ht="13.5" customHeight="1">
      <c r="A279" s="223"/>
      <c r="B279" s="409"/>
      <c r="C279" s="409"/>
      <c r="D279" s="409"/>
      <c r="E279" s="409"/>
      <c r="F279" s="409"/>
      <c r="G279" s="409"/>
      <c r="H279" s="409"/>
      <c r="I279" s="409"/>
      <c r="J279" s="409"/>
      <c r="K279" s="409"/>
      <c r="L279" s="409"/>
      <c r="M279" s="409"/>
      <c r="N279" s="409"/>
      <c r="O279" s="409"/>
      <c r="P279" s="409"/>
      <c r="Q279" s="409"/>
      <c r="R279" s="409"/>
      <c r="S279" s="409"/>
      <c r="T279" s="409"/>
      <c r="U279" s="409"/>
      <c r="V279" s="409"/>
      <c r="W279" s="409"/>
      <c r="X279" s="409"/>
      <c r="Y279" s="409"/>
      <c r="Z279" s="409"/>
      <c r="AA279" s="409"/>
      <c r="AB279" s="409"/>
      <c r="AC279" s="409"/>
      <c r="AD279" s="409"/>
      <c r="AE279" s="409"/>
    </row>
    <row r="280" ht="13.5" customHeight="1">
      <c r="A280" s="223"/>
      <c r="B280" s="409"/>
      <c r="C280" s="409"/>
      <c r="D280" s="409"/>
      <c r="E280" s="409"/>
      <c r="F280" s="409"/>
      <c r="G280" s="409"/>
      <c r="H280" s="409"/>
      <c r="I280" s="409"/>
      <c r="J280" s="409"/>
      <c r="K280" s="409"/>
      <c r="L280" s="409"/>
      <c r="M280" s="409"/>
      <c r="N280" s="409"/>
      <c r="O280" s="409"/>
      <c r="P280" s="409"/>
      <c r="Q280" s="409"/>
      <c r="R280" s="409"/>
      <c r="S280" s="409"/>
      <c r="T280" s="409"/>
      <c r="U280" s="409"/>
      <c r="V280" s="409"/>
      <c r="W280" s="409"/>
      <c r="X280" s="409"/>
      <c r="Y280" s="409"/>
      <c r="Z280" s="409"/>
      <c r="AA280" s="409"/>
      <c r="AB280" s="409"/>
      <c r="AC280" s="409"/>
      <c r="AD280" s="409"/>
      <c r="AE280" s="409"/>
    </row>
    <row r="281" ht="13.5" customHeight="1">
      <c r="A281" s="223"/>
      <c r="B281" s="409"/>
      <c r="C281" s="409"/>
      <c r="D281" s="409"/>
      <c r="E281" s="409"/>
      <c r="F281" s="409"/>
      <c r="G281" s="409"/>
      <c r="H281" s="409"/>
      <c r="I281" s="409"/>
      <c r="J281" s="409"/>
      <c r="K281" s="409"/>
      <c r="L281" s="409"/>
      <c r="M281" s="409"/>
      <c r="N281" s="409"/>
      <c r="O281" s="409"/>
      <c r="P281" s="409"/>
      <c r="Q281" s="409"/>
      <c r="R281" s="409"/>
      <c r="S281" s="409"/>
      <c r="T281" s="409"/>
      <c r="U281" s="409"/>
      <c r="V281" s="409"/>
      <c r="W281" s="409"/>
      <c r="X281" s="409"/>
      <c r="Y281" s="409"/>
      <c r="Z281" s="409"/>
      <c r="AA281" s="409"/>
      <c r="AB281" s="409"/>
      <c r="AC281" s="409"/>
      <c r="AD281" s="409"/>
      <c r="AE281" s="409"/>
    </row>
    <row r="282" ht="13.5" customHeight="1">
      <c r="A282" s="223"/>
      <c r="B282" s="409"/>
      <c r="C282" s="409"/>
      <c r="D282" s="409"/>
      <c r="E282" s="409"/>
      <c r="F282" s="409"/>
      <c r="G282" s="409"/>
      <c r="H282" s="409"/>
      <c r="I282" s="409"/>
      <c r="J282" s="409"/>
      <c r="K282" s="409"/>
      <c r="L282" s="409"/>
      <c r="M282" s="409"/>
      <c r="N282" s="409"/>
      <c r="O282" s="409"/>
      <c r="P282" s="409"/>
      <c r="Q282" s="409"/>
      <c r="R282" s="409"/>
      <c r="S282" s="409"/>
      <c r="T282" s="409"/>
      <c r="U282" s="409"/>
      <c r="V282" s="409"/>
      <c r="W282" s="409"/>
      <c r="X282" s="409"/>
      <c r="Y282" s="409"/>
      <c r="Z282" s="409"/>
      <c r="AA282" s="409"/>
      <c r="AB282" s="409"/>
      <c r="AC282" s="409"/>
      <c r="AD282" s="409"/>
      <c r="AE282" s="409"/>
    </row>
    <row r="283" ht="13.5" customHeight="1">
      <c r="A283" s="223"/>
      <c r="B283" s="409"/>
      <c r="C283" s="409"/>
      <c r="D283" s="409"/>
      <c r="E283" s="409"/>
      <c r="F283" s="409"/>
      <c r="G283" s="409"/>
      <c r="H283" s="409"/>
      <c r="I283" s="409"/>
      <c r="J283" s="409"/>
      <c r="K283" s="409"/>
      <c r="L283" s="409"/>
      <c r="M283" s="409"/>
      <c r="N283" s="409"/>
      <c r="O283" s="409"/>
      <c r="P283" s="409"/>
      <c r="Q283" s="409"/>
      <c r="R283" s="409"/>
      <c r="S283" s="409"/>
      <c r="T283" s="409"/>
      <c r="U283" s="409"/>
      <c r="V283" s="409"/>
      <c r="W283" s="409"/>
      <c r="X283" s="409"/>
      <c r="Y283" s="409"/>
      <c r="Z283" s="409"/>
      <c r="AA283" s="409"/>
      <c r="AB283" s="409"/>
      <c r="AC283" s="409"/>
      <c r="AD283" s="409"/>
      <c r="AE283" s="409"/>
    </row>
    <row r="284" ht="13.5" customHeight="1">
      <c r="A284" s="223"/>
      <c r="B284" s="409"/>
      <c r="C284" s="409"/>
      <c r="D284" s="409"/>
      <c r="E284" s="409"/>
      <c r="F284" s="409"/>
      <c r="G284" s="409"/>
      <c r="H284" s="409"/>
      <c r="I284" s="409"/>
      <c r="J284" s="409"/>
      <c r="K284" s="409"/>
      <c r="L284" s="409"/>
      <c r="M284" s="409"/>
      <c r="N284" s="409"/>
      <c r="O284" s="409"/>
      <c r="P284" s="409"/>
      <c r="Q284" s="409"/>
      <c r="R284" s="409"/>
      <c r="S284" s="409"/>
      <c r="T284" s="409"/>
      <c r="U284" s="409"/>
      <c r="V284" s="409"/>
      <c r="W284" s="409"/>
      <c r="X284" s="409"/>
      <c r="Y284" s="409"/>
      <c r="Z284" s="409"/>
      <c r="AA284" s="409"/>
      <c r="AB284" s="409"/>
      <c r="AC284" s="409"/>
      <c r="AD284" s="409"/>
      <c r="AE284" s="409"/>
    </row>
    <row r="285" ht="13.5" customHeight="1">
      <c r="A285" s="223"/>
      <c r="B285" s="409"/>
      <c r="C285" s="409"/>
      <c r="D285" s="409"/>
      <c r="E285" s="409"/>
      <c r="F285" s="409"/>
      <c r="G285" s="409"/>
      <c r="H285" s="409"/>
      <c r="I285" s="409"/>
      <c r="J285" s="409"/>
      <c r="K285" s="409"/>
      <c r="L285" s="409"/>
      <c r="M285" s="409"/>
      <c r="N285" s="409"/>
      <c r="O285" s="409"/>
      <c r="P285" s="409"/>
      <c r="Q285" s="409"/>
      <c r="R285" s="409"/>
      <c r="S285" s="409"/>
      <c r="T285" s="409"/>
      <c r="U285" s="409"/>
      <c r="V285" s="409"/>
      <c r="W285" s="409"/>
      <c r="X285" s="409"/>
      <c r="Y285" s="409"/>
      <c r="Z285" s="409"/>
      <c r="AA285" s="409"/>
      <c r="AB285" s="409"/>
      <c r="AC285" s="409"/>
      <c r="AD285" s="409"/>
      <c r="AE285" s="409"/>
    </row>
    <row r="286" ht="13.5" customHeight="1">
      <c r="A286" s="223"/>
      <c r="B286" s="409"/>
      <c r="C286" s="409"/>
      <c r="D286" s="409"/>
      <c r="E286" s="409"/>
      <c r="F286" s="409"/>
      <c r="G286" s="409"/>
      <c r="H286" s="409"/>
      <c r="I286" s="409"/>
      <c r="J286" s="409"/>
      <c r="K286" s="409"/>
      <c r="L286" s="409"/>
      <c r="M286" s="409"/>
      <c r="N286" s="409"/>
      <c r="O286" s="409"/>
      <c r="P286" s="409"/>
      <c r="Q286" s="409"/>
      <c r="R286" s="409"/>
      <c r="S286" s="409"/>
      <c r="T286" s="409"/>
      <c r="U286" s="409"/>
      <c r="V286" s="409"/>
      <c r="W286" s="409"/>
      <c r="X286" s="409"/>
      <c r="Y286" s="409"/>
      <c r="Z286" s="409"/>
      <c r="AA286" s="409"/>
      <c r="AB286" s="409"/>
      <c r="AC286" s="409"/>
      <c r="AD286" s="409"/>
      <c r="AE286" s="409"/>
    </row>
    <row r="287" ht="13.5" customHeight="1">
      <c r="A287" s="223"/>
      <c r="B287" s="409"/>
      <c r="C287" s="409"/>
      <c r="D287" s="409"/>
      <c r="E287" s="409"/>
      <c r="F287" s="409"/>
      <c r="G287" s="409"/>
      <c r="H287" s="409"/>
      <c r="I287" s="409"/>
      <c r="J287" s="409"/>
      <c r="K287" s="409"/>
      <c r="L287" s="409"/>
      <c r="M287" s="409"/>
      <c r="N287" s="409"/>
      <c r="O287" s="409"/>
      <c r="P287" s="409"/>
      <c r="Q287" s="409"/>
      <c r="R287" s="409"/>
      <c r="S287" s="409"/>
      <c r="T287" s="409"/>
      <c r="U287" s="409"/>
      <c r="V287" s="409"/>
      <c r="W287" s="409"/>
      <c r="X287" s="409"/>
      <c r="Y287" s="409"/>
      <c r="Z287" s="409"/>
      <c r="AA287" s="409"/>
      <c r="AB287" s="409"/>
      <c r="AC287" s="409"/>
      <c r="AD287" s="409"/>
      <c r="AE287" s="409"/>
    </row>
    <row r="288" ht="13.5" customHeight="1">
      <c r="A288" s="223"/>
      <c r="B288" s="409"/>
      <c r="C288" s="409"/>
      <c r="D288" s="409"/>
      <c r="E288" s="409"/>
      <c r="F288" s="409"/>
      <c r="G288" s="409"/>
      <c r="H288" s="409"/>
      <c r="I288" s="409"/>
      <c r="J288" s="409"/>
      <c r="K288" s="409"/>
      <c r="L288" s="409"/>
      <c r="M288" s="409"/>
      <c r="N288" s="409"/>
      <c r="O288" s="409"/>
      <c r="P288" s="409"/>
      <c r="Q288" s="409"/>
      <c r="R288" s="409"/>
      <c r="S288" s="409"/>
      <c r="T288" s="409"/>
      <c r="U288" s="409"/>
      <c r="V288" s="409"/>
      <c r="W288" s="409"/>
      <c r="X288" s="409"/>
      <c r="Y288" s="409"/>
      <c r="Z288" s="409"/>
      <c r="AA288" s="409"/>
      <c r="AB288" s="409"/>
      <c r="AC288" s="409"/>
      <c r="AD288" s="409"/>
      <c r="AE288" s="409"/>
    </row>
    <row r="289" ht="13.5" customHeight="1">
      <c r="A289" s="223"/>
      <c r="B289" s="409"/>
      <c r="C289" s="409"/>
      <c r="D289" s="409"/>
      <c r="E289" s="409"/>
      <c r="F289" s="409"/>
      <c r="G289" s="409"/>
      <c r="H289" s="409"/>
      <c r="I289" s="409"/>
      <c r="J289" s="409"/>
      <c r="K289" s="409"/>
      <c r="L289" s="409"/>
      <c r="M289" s="409"/>
      <c r="N289" s="409"/>
      <c r="O289" s="409"/>
      <c r="P289" s="409"/>
      <c r="Q289" s="409"/>
      <c r="R289" s="409"/>
      <c r="S289" s="409"/>
      <c r="T289" s="409"/>
      <c r="U289" s="409"/>
      <c r="V289" s="409"/>
      <c r="W289" s="409"/>
      <c r="X289" s="409"/>
      <c r="Y289" s="409"/>
      <c r="Z289" s="409"/>
      <c r="AA289" s="409"/>
      <c r="AB289" s="409"/>
      <c r="AC289" s="409"/>
      <c r="AD289" s="409"/>
      <c r="AE289" s="409"/>
    </row>
    <row r="290" ht="13.5" customHeight="1">
      <c r="A290" s="223"/>
      <c r="B290" s="409"/>
      <c r="C290" s="409"/>
      <c r="D290" s="409"/>
      <c r="E290" s="409"/>
      <c r="F290" s="409"/>
      <c r="G290" s="409"/>
      <c r="H290" s="409"/>
      <c r="I290" s="409"/>
      <c r="J290" s="409"/>
      <c r="K290" s="409"/>
      <c r="L290" s="409"/>
      <c r="M290" s="409"/>
      <c r="N290" s="409"/>
      <c r="O290" s="409"/>
      <c r="P290" s="409"/>
      <c r="Q290" s="409"/>
      <c r="R290" s="409"/>
      <c r="S290" s="409"/>
      <c r="T290" s="409"/>
      <c r="U290" s="409"/>
      <c r="V290" s="409"/>
      <c r="W290" s="409"/>
      <c r="X290" s="409"/>
      <c r="Y290" s="409"/>
      <c r="Z290" s="409"/>
      <c r="AA290" s="409"/>
      <c r="AB290" s="409"/>
      <c r="AC290" s="409"/>
      <c r="AD290" s="409"/>
      <c r="AE290" s="409"/>
    </row>
    <row r="291" ht="13.5" customHeight="1">
      <c r="A291" s="223"/>
      <c r="B291" s="409"/>
      <c r="C291" s="409"/>
      <c r="D291" s="409"/>
      <c r="E291" s="409"/>
      <c r="F291" s="409"/>
      <c r="G291" s="409"/>
      <c r="H291" s="409"/>
      <c r="I291" s="409"/>
      <c r="J291" s="409"/>
      <c r="K291" s="409"/>
      <c r="L291" s="409"/>
      <c r="M291" s="409"/>
      <c r="N291" s="409"/>
      <c r="O291" s="409"/>
      <c r="P291" s="409"/>
      <c r="Q291" s="409"/>
      <c r="R291" s="409"/>
      <c r="S291" s="409"/>
      <c r="T291" s="409"/>
      <c r="U291" s="409"/>
      <c r="V291" s="409"/>
      <c r="W291" s="409"/>
      <c r="X291" s="409"/>
      <c r="Y291" s="409"/>
      <c r="Z291" s="409"/>
      <c r="AA291" s="409"/>
      <c r="AB291" s="409"/>
      <c r="AC291" s="409"/>
      <c r="AD291" s="409"/>
      <c r="AE291" s="409"/>
    </row>
    <row r="292" ht="13.5" customHeight="1">
      <c r="A292" s="223"/>
      <c r="B292" s="409"/>
      <c r="C292" s="409"/>
      <c r="D292" s="409"/>
      <c r="E292" s="409"/>
      <c r="F292" s="409"/>
      <c r="G292" s="409"/>
      <c r="H292" s="409"/>
      <c r="I292" s="409"/>
      <c r="J292" s="409"/>
      <c r="K292" s="409"/>
      <c r="L292" s="409"/>
      <c r="M292" s="409"/>
      <c r="N292" s="409"/>
      <c r="O292" s="409"/>
      <c r="P292" s="409"/>
      <c r="Q292" s="409"/>
      <c r="R292" s="409"/>
      <c r="S292" s="409"/>
      <c r="T292" s="409"/>
      <c r="U292" s="409"/>
      <c r="V292" s="409"/>
      <c r="W292" s="409"/>
      <c r="X292" s="409"/>
      <c r="Y292" s="409"/>
      <c r="Z292" s="409"/>
      <c r="AA292" s="409"/>
      <c r="AB292" s="409"/>
      <c r="AC292" s="409"/>
      <c r="AD292" s="409"/>
      <c r="AE292" s="409"/>
    </row>
    <row r="293" ht="13.5" customHeight="1">
      <c r="A293" s="223"/>
      <c r="B293" s="409"/>
      <c r="C293" s="409"/>
      <c r="D293" s="409"/>
      <c r="E293" s="409"/>
      <c r="F293" s="409"/>
      <c r="G293" s="409"/>
      <c r="H293" s="409"/>
      <c r="I293" s="409"/>
      <c r="J293" s="409"/>
      <c r="K293" s="409"/>
      <c r="L293" s="409"/>
      <c r="M293" s="409"/>
      <c r="N293" s="409"/>
      <c r="O293" s="409"/>
      <c r="P293" s="409"/>
      <c r="Q293" s="409"/>
      <c r="R293" s="409"/>
      <c r="S293" s="409"/>
      <c r="T293" s="409"/>
      <c r="U293" s="409"/>
      <c r="V293" s="409"/>
      <c r="W293" s="409"/>
      <c r="X293" s="409"/>
      <c r="Y293" s="409"/>
      <c r="Z293" s="409"/>
      <c r="AA293" s="409"/>
      <c r="AB293" s="409"/>
      <c r="AC293" s="409"/>
      <c r="AD293" s="409"/>
      <c r="AE293" s="409"/>
    </row>
    <row r="294" ht="13.5" customHeight="1">
      <c r="A294" s="223"/>
      <c r="B294" s="409"/>
      <c r="C294" s="409"/>
      <c r="D294" s="409"/>
      <c r="E294" s="409"/>
      <c r="F294" s="409"/>
      <c r="G294" s="409"/>
      <c r="H294" s="409"/>
      <c r="I294" s="409"/>
      <c r="J294" s="409"/>
      <c r="K294" s="409"/>
      <c r="L294" s="409"/>
      <c r="M294" s="409"/>
      <c r="N294" s="409"/>
      <c r="O294" s="409"/>
      <c r="P294" s="409"/>
      <c r="Q294" s="409"/>
      <c r="R294" s="409"/>
      <c r="S294" s="409"/>
      <c r="T294" s="409"/>
      <c r="U294" s="409"/>
      <c r="V294" s="409"/>
      <c r="W294" s="409"/>
      <c r="X294" s="409"/>
      <c r="Y294" s="409"/>
      <c r="Z294" s="409"/>
      <c r="AA294" s="409"/>
      <c r="AB294" s="409"/>
      <c r="AC294" s="409"/>
      <c r="AD294" s="409"/>
      <c r="AE294" s="409"/>
    </row>
    <row r="295" ht="13.5" customHeight="1">
      <c r="A295" s="223"/>
      <c r="B295" s="409"/>
      <c r="C295" s="409"/>
      <c r="D295" s="409"/>
      <c r="E295" s="409"/>
      <c r="F295" s="409"/>
      <c r="G295" s="409"/>
      <c r="H295" s="409"/>
      <c r="I295" s="409"/>
      <c r="J295" s="409"/>
      <c r="K295" s="409"/>
      <c r="L295" s="409"/>
      <c r="M295" s="409"/>
      <c r="N295" s="409"/>
      <c r="O295" s="409"/>
      <c r="P295" s="409"/>
      <c r="Q295" s="409"/>
      <c r="R295" s="409"/>
      <c r="S295" s="409"/>
      <c r="T295" s="409"/>
      <c r="U295" s="409"/>
      <c r="V295" s="409"/>
      <c r="W295" s="409"/>
      <c r="X295" s="409"/>
      <c r="Y295" s="409"/>
      <c r="Z295" s="409"/>
      <c r="AA295" s="409"/>
      <c r="AB295" s="409"/>
      <c r="AC295" s="409"/>
      <c r="AD295" s="409"/>
      <c r="AE295" s="409"/>
    </row>
    <row r="296" ht="13.5" customHeight="1">
      <c r="A296" s="223"/>
      <c r="B296" s="409"/>
      <c r="C296" s="409"/>
      <c r="D296" s="409"/>
      <c r="E296" s="409"/>
      <c r="F296" s="409"/>
      <c r="G296" s="409"/>
      <c r="H296" s="409"/>
      <c r="I296" s="409"/>
      <c r="J296" s="409"/>
      <c r="K296" s="409"/>
      <c r="L296" s="409"/>
      <c r="M296" s="409"/>
      <c r="N296" s="409"/>
      <c r="O296" s="409"/>
      <c r="P296" s="409"/>
      <c r="Q296" s="409"/>
      <c r="R296" s="409"/>
      <c r="S296" s="409"/>
      <c r="T296" s="409"/>
      <c r="U296" s="409"/>
      <c r="V296" s="409"/>
      <c r="W296" s="409"/>
      <c r="X296" s="409"/>
      <c r="Y296" s="409"/>
      <c r="Z296" s="409"/>
      <c r="AA296" s="409"/>
      <c r="AB296" s="409"/>
      <c r="AC296" s="409"/>
      <c r="AD296" s="409"/>
      <c r="AE296" s="409"/>
    </row>
    <row r="297" ht="13.5" customHeight="1">
      <c r="A297" s="223"/>
      <c r="B297" s="409"/>
      <c r="C297" s="409"/>
      <c r="D297" s="409"/>
      <c r="E297" s="409"/>
      <c r="F297" s="409"/>
      <c r="G297" s="409"/>
      <c r="H297" s="409"/>
      <c r="I297" s="409"/>
      <c r="J297" s="409"/>
      <c r="K297" s="409"/>
      <c r="L297" s="409"/>
      <c r="M297" s="409"/>
      <c r="N297" s="409"/>
      <c r="O297" s="409"/>
      <c r="P297" s="409"/>
      <c r="Q297" s="409"/>
      <c r="R297" s="409"/>
      <c r="S297" s="409"/>
      <c r="T297" s="409"/>
      <c r="U297" s="409"/>
      <c r="V297" s="409"/>
      <c r="W297" s="409"/>
      <c r="X297" s="409"/>
      <c r="Y297" s="409"/>
      <c r="Z297" s="409"/>
      <c r="AA297" s="409"/>
      <c r="AB297" s="409"/>
      <c r="AC297" s="409"/>
      <c r="AD297" s="409"/>
      <c r="AE297" s="409"/>
    </row>
    <row r="298" ht="13.5" customHeight="1">
      <c r="A298" s="223"/>
      <c r="B298" s="409"/>
      <c r="C298" s="409"/>
      <c r="D298" s="409"/>
      <c r="E298" s="409"/>
      <c r="F298" s="409"/>
      <c r="G298" s="409"/>
      <c r="H298" s="409"/>
      <c r="I298" s="409"/>
      <c r="J298" s="409"/>
      <c r="K298" s="409"/>
      <c r="L298" s="409"/>
      <c r="M298" s="409"/>
      <c r="N298" s="409"/>
      <c r="O298" s="409"/>
      <c r="P298" s="409"/>
      <c r="Q298" s="409"/>
      <c r="R298" s="409"/>
      <c r="S298" s="409"/>
      <c r="T298" s="409"/>
      <c r="U298" s="409"/>
      <c r="V298" s="409"/>
      <c r="W298" s="409"/>
      <c r="X298" s="409"/>
      <c r="Y298" s="409"/>
      <c r="Z298" s="409"/>
      <c r="AA298" s="409"/>
      <c r="AB298" s="409"/>
      <c r="AC298" s="409"/>
      <c r="AD298" s="409"/>
      <c r="AE298" s="409"/>
    </row>
    <row r="299" ht="13.5" customHeight="1">
      <c r="A299" s="223"/>
      <c r="B299" s="409"/>
      <c r="C299" s="409"/>
      <c r="D299" s="409"/>
      <c r="E299" s="409"/>
      <c r="F299" s="409"/>
      <c r="G299" s="409"/>
      <c r="H299" s="409"/>
      <c r="I299" s="409"/>
      <c r="J299" s="409"/>
      <c r="K299" s="409"/>
      <c r="L299" s="409"/>
      <c r="M299" s="409"/>
      <c r="N299" s="409"/>
      <c r="O299" s="409"/>
      <c r="P299" s="409"/>
      <c r="Q299" s="409"/>
      <c r="R299" s="409"/>
      <c r="S299" s="409"/>
      <c r="T299" s="409"/>
      <c r="U299" s="409"/>
      <c r="V299" s="409"/>
      <c r="W299" s="409"/>
      <c r="X299" s="409"/>
      <c r="Y299" s="409"/>
      <c r="Z299" s="409"/>
      <c r="AA299" s="409"/>
      <c r="AB299" s="409"/>
      <c r="AC299" s="409"/>
      <c r="AD299" s="409"/>
      <c r="AE299" s="409"/>
    </row>
    <row r="300" ht="13.5" customHeight="1">
      <c r="A300" s="223"/>
      <c r="B300" s="409"/>
      <c r="C300" s="409"/>
      <c r="D300" s="409"/>
      <c r="E300" s="409"/>
      <c r="F300" s="409"/>
      <c r="G300" s="409"/>
      <c r="H300" s="409"/>
      <c r="I300" s="409"/>
      <c r="J300" s="409"/>
      <c r="K300" s="409"/>
      <c r="L300" s="409"/>
      <c r="M300" s="409"/>
      <c r="N300" s="409"/>
      <c r="O300" s="409"/>
      <c r="P300" s="409"/>
      <c r="Q300" s="409"/>
      <c r="R300" s="409"/>
      <c r="S300" s="409"/>
      <c r="T300" s="409"/>
      <c r="U300" s="409"/>
      <c r="V300" s="409"/>
      <c r="W300" s="409"/>
      <c r="X300" s="409"/>
      <c r="Y300" s="409"/>
      <c r="Z300" s="409"/>
      <c r="AA300" s="409"/>
      <c r="AB300" s="409"/>
      <c r="AC300" s="409"/>
      <c r="AD300" s="409"/>
      <c r="AE300" s="409"/>
    </row>
    <row r="301" ht="13.5" customHeight="1">
      <c r="A301" s="223"/>
      <c r="B301" s="409"/>
      <c r="C301" s="409"/>
      <c r="D301" s="409"/>
      <c r="E301" s="409"/>
      <c r="F301" s="409"/>
      <c r="G301" s="409"/>
      <c r="H301" s="409"/>
      <c r="I301" s="409"/>
      <c r="J301" s="409"/>
      <c r="K301" s="409"/>
      <c r="L301" s="409"/>
      <c r="M301" s="409"/>
      <c r="N301" s="409"/>
      <c r="O301" s="409"/>
      <c r="P301" s="409"/>
      <c r="Q301" s="409"/>
      <c r="R301" s="409"/>
      <c r="S301" s="409"/>
      <c r="T301" s="409"/>
      <c r="U301" s="409"/>
      <c r="V301" s="409"/>
      <c r="W301" s="409"/>
      <c r="X301" s="409"/>
      <c r="Y301" s="409"/>
      <c r="Z301" s="409"/>
      <c r="AA301" s="409"/>
      <c r="AB301" s="409"/>
      <c r="AC301" s="409"/>
      <c r="AD301" s="409"/>
      <c r="AE301" s="409"/>
    </row>
    <row r="302" ht="13.5" customHeight="1">
      <c r="A302" s="223"/>
      <c r="B302" s="409"/>
      <c r="C302" s="409"/>
      <c r="D302" s="409"/>
      <c r="E302" s="409"/>
      <c r="F302" s="409"/>
      <c r="G302" s="409"/>
      <c r="H302" s="409"/>
      <c r="I302" s="409"/>
      <c r="J302" s="409"/>
      <c r="K302" s="409"/>
      <c r="L302" s="409"/>
      <c r="M302" s="409"/>
      <c r="N302" s="409"/>
      <c r="O302" s="409"/>
      <c r="P302" s="409"/>
      <c r="Q302" s="409"/>
      <c r="R302" s="409"/>
      <c r="S302" s="409"/>
      <c r="T302" s="409"/>
      <c r="U302" s="409"/>
      <c r="V302" s="409"/>
      <c r="W302" s="409"/>
      <c r="X302" s="409"/>
      <c r="Y302" s="409"/>
      <c r="Z302" s="409"/>
      <c r="AA302" s="409"/>
      <c r="AB302" s="409"/>
      <c r="AC302" s="409"/>
      <c r="AD302" s="409"/>
      <c r="AE302" s="409"/>
    </row>
    <row r="303" ht="13.5" customHeight="1">
      <c r="A303" s="223"/>
      <c r="B303" s="409"/>
      <c r="C303" s="409"/>
      <c r="D303" s="409"/>
      <c r="E303" s="409"/>
      <c r="F303" s="409"/>
      <c r="G303" s="409"/>
      <c r="H303" s="409"/>
      <c r="I303" s="409"/>
      <c r="J303" s="409"/>
      <c r="K303" s="409"/>
      <c r="L303" s="409"/>
      <c r="M303" s="409"/>
      <c r="N303" s="409"/>
      <c r="O303" s="409"/>
      <c r="P303" s="409"/>
      <c r="Q303" s="409"/>
      <c r="R303" s="409"/>
      <c r="S303" s="409"/>
      <c r="T303" s="409"/>
      <c r="U303" s="409"/>
      <c r="V303" s="409"/>
      <c r="W303" s="409"/>
      <c r="X303" s="409"/>
      <c r="Y303" s="409"/>
      <c r="Z303" s="409"/>
      <c r="AA303" s="409"/>
      <c r="AB303" s="409"/>
      <c r="AC303" s="409"/>
      <c r="AD303" s="409"/>
      <c r="AE303" s="409"/>
    </row>
    <row r="304" ht="13.5" customHeight="1">
      <c r="A304" s="223"/>
      <c r="B304" s="409"/>
      <c r="C304" s="409"/>
      <c r="D304" s="409"/>
      <c r="E304" s="409"/>
      <c r="F304" s="409"/>
      <c r="G304" s="409"/>
      <c r="H304" s="409"/>
      <c r="I304" s="409"/>
      <c r="J304" s="409"/>
      <c r="K304" s="409"/>
      <c r="L304" s="409"/>
      <c r="M304" s="409"/>
      <c r="N304" s="409"/>
      <c r="O304" s="409"/>
      <c r="P304" s="409"/>
      <c r="Q304" s="409"/>
      <c r="R304" s="409"/>
      <c r="S304" s="409"/>
      <c r="T304" s="409"/>
      <c r="U304" s="409"/>
      <c r="V304" s="409"/>
      <c r="W304" s="409"/>
      <c r="X304" s="409"/>
      <c r="Y304" s="409"/>
      <c r="Z304" s="409"/>
      <c r="AA304" s="409"/>
      <c r="AB304" s="409"/>
      <c r="AC304" s="409"/>
      <c r="AD304" s="409"/>
      <c r="AE304" s="409"/>
    </row>
    <row r="305" ht="13.5" customHeight="1">
      <c r="A305" s="223"/>
      <c r="B305" s="409"/>
      <c r="C305" s="409"/>
      <c r="D305" s="409"/>
      <c r="E305" s="409"/>
      <c r="F305" s="409"/>
      <c r="G305" s="409"/>
      <c r="H305" s="409"/>
      <c r="I305" s="409"/>
      <c r="J305" s="409"/>
      <c r="K305" s="409"/>
      <c r="L305" s="409"/>
      <c r="M305" s="409"/>
      <c r="N305" s="409"/>
      <c r="O305" s="409"/>
      <c r="P305" s="409"/>
      <c r="Q305" s="409"/>
      <c r="R305" s="409"/>
      <c r="S305" s="409"/>
      <c r="T305" s="409"/>
      <c r="U305" s="409"/>
      <c r="V305" s="409"/>
      <c r="W305" s="409"/>
      <c r="X305" s="409"/>
      <c r="Y305" s="409"/>
      <c r="Z305" s="409"/>
      <c r="AA305" s="409"/>
      <c r="AB305" s="409"/>
      <c r="AC305" s="409"/>
      <c r="AD305" s="409"/>
      <c r="AE305" s="409"/>
    </row>
    <row r="306" ht="13.5" customHeight="1">
      <c r="A306" s="223"/>
      <c r="B306" s="409"/>
      <c r="C306" s="409"/>
      <c r="D306" s="409"/>
      <c r="E306" s="409"/>
      <c r="F306" s="409"/>
      <c r="G306" s="409"/>
      <c r="H306" s="409"/>
      <c r="I306" s="409"/>
      <c r="J306" s="409"/>
      <c r="K306" s="409"/>
      <c r="L306" s="409"/>
      <c r="M306" s="409"/>
      <c r="N306" s="409"/>
      <c r="O306" s="409"/>
      <c r="P306" s="409"/>
      <c r="Q306" s="409"/>
      <c r="R306" s="409"/>
      <c r="S306" s="409"/>
      <c r="T306" s="409"/>
      <c r="U306" s="409"/>
      <c r="V306" s="409"/>
      <c r="W306" s="409"/>
      <c r="X306" s="409"/>
      <c r="Y306" s="409"/>
      <c r="Z306" s="409"/>
      <c r="AA306" s="409"/>
      <c r="AB306" s="409"/>
      <c r="AC306" s="409"/>
      <c r="AD306" s="409"/>
      <c r="AE306" s="409"/>
    </row>
    <row r="307" ht="13.5" customHeight="1">
      <c r="A307" s="223"/>
      <c r="B307" s="409"/>
      <c r="C307" s="409"/>
      <c r="D307" s="409"/>
      <c r="E307" s="409"/>
      <c r="F307" s="409"/>
      <c r="G307" s="409"/>
      <c r="H307" s="409"/>
      <c r="I307" s="409"/>
      <c r="J307" s="409"/>
      <c r="K307" s="409"/>
      <c r="L307" s="409"/>
      <c r="M307" s="409"/>
      <c r="N307" s="409"/>
      <c r="O307" s="409"/>
      <c r="P307" s="409"/>
      <c r="Q307" s="409"/>
      <c r="R307" s="409"/>
      <c r="S307" s="409"/>
      <c r="T307" s="409"/>
      <c r="U307" s="409"/>
      <c r="V307" s="409"/>
      <c r="W307" s="409"/>
      <c r="X307" s="409"/>
      <c r="Y307" s="409"/>
      <c r="Z307" s="409"/>
      <c r="AA307" s="409"/>
      <c r="AB307" s="409"/>
      <c r="AC307" s="409"/>
      <c r="AD307" s="409"/>
      <c r="AE307" s="409"/>
    </row>
    <row r="308" ht="13.5" customHeight="1">
      <c r="A308" s="223"/>
      <c r="B308" s="409"/>
      <c r="C308" s="409"/>
      <c r="D308" s="409"/>
      <c r="E308" s="409"/>
      <c r="F308" s="409"/>
      <c r="G308" s="409"/>
      <c r="H308" s="409"/>
      <c r="I308" s="409"/>
      <c r="J308" s="409"/>
      <c r="K308" s="409"/>
      <c r="L308" s="409"/>
      <c r="M308" s="409"/>
      <c r="N308" s="409"/>
      <c r="O308" s="409"/>
      <c r="P308" s="409"/>
      <c r="Q308" s="409"/>
      <c r="R308" s="409"/>
      <c r="S308" s="409"/>
      <c r="T308" s="409"/>
      <c r="U308" s="409"/>
      <c r="V308" s="409"/>
      <c r="W308" s="409"/>
      <c r="X308" s="409"/>
      <c r="Y308" s="409"/>
      <c r="Z308" s="409"/>
      <c r="AA308" s="409"/>
      <c r="AB308" s="409"/>
      <c r="AC308" s="409"/>
      <c r="AD308" s="409"/>
      <c r="AE308" s="409"/>
    </row>
    <row r="309" ht="13.5" customHeight="1">
      <c r="A309" s="223"/>
      <c r="B309" s="409"/>
      <c r="C309" s="409"/>
      <c r="D309" s="409"/>
      <c r="E309" s="409"/>
      <c r="F309" s="409"/>
      <c r="G309" s="409"/>
      <c r="H309" s="409"/>
      <c r="I309" s="409"/>
      <c r="J309" s="409"/>
      <c r="K309" s="409"/>
      <c r="L309" s="409"/>
      <c r="M309" s="409"/>
      <c r="N309" s="409"/>
      <c r="O309" s="409"/>
      <c r="P309" s="409"/>
      <c r="Q309" s="409"/>
      <c r="R309" s="409"/>
      <c r="S309" s="409"/>
      <c r="T309" s="409"/>
      <c r="U309" s="409"/>
      <c r="V309" s="409"/>
      <c r="W309" s="409"/>
      <c r="X309" s="409"/>
      <c r="Y309" s="409"/>
      <c r="Z309" s="409"/>
      <c r="AA309" s="409"/>
      <c r="AB309" s="409"/>
      <c r="AC309" s="409"/>
      <c r="AD309" s="409"/>
      <c r="AE309" s="409"/>
    </row>
    <row r="310" ht="13.5" customHeight="1">
      <c r="A310" s="223"/>
      <c r="B310" s="409"/>
      <c r="C310" s="409"/>
      <c r="D310" s="409"/>
      <c r="E310" s="409"/>
      <c r="F310" s="409"/>
      <c r="G310" s="409"/>
      <c r="H310" s="409"/>
      <c r="I310" s="409"/>
      <c r="J310" s="409"/>
      <c r="K310" s="409"/>
      <c r="L310" s="409"/>
      <c r="M310" s="409"/>
      <c r="N310" s="409"/>
      <c r="O310" s="409"/>
      <c r="P310" s="409"/>
      <c r="Q310" s="409"/>
      <c r="R310" s="409"/>
      <c r="S310" s="409"/>
      <c r="T310" s="409"/>
      <c r="U310" s="409"/>
      <c r="V310" s="409"/>
      <c r="W310" s="409"/>
      <c r="X310" s="409"/>
      <c r="Y310" s="409"/>
      <c r="Z310" s="409"/>
      <c r="AA310" s="409"/>
      <c r="AB310" s="409"/>
      <c r="AC310" s="409"/>
      <c r="AD310" s="409"/>
      <c r="AE310" s="409"/>
    </row>
    <row r="311" ht="13.5" customHeight="1">
      <c r="A311" s="223"/>
      <c r="B311" s="409"/>
      <c r="C311" s="409"/>
      <c r="D311" s="409"/>
      <c r="E311" s="409"/>
      <c r="F311" s="409"/>
      <c r="G311" s="409"/>
      <c r="H311" s="409"/>
      <c r="I311" s="409"/>
      <c r="J311" s="409"/>
      <c r="K311" s="409"/>
      <c r="L311" s="409"/>
      <c r="M311" s="409"/>
      <c r="N311" s="409"/>
      <c r="O311" s="409"/>
      <c r="P311" s="409"/>
      <c r="Q311" s="409"/>
      <c r="R311" s="409"/>
      <c r="S311" s="409"/>
      <c r="T311" s="409"/>
      <c r="U311" s="409"/>
      <c r="V311" s="409"/>
      <c r="W311" s="409"/>
      <c r="X311" s="409"/>
      <c r="Y311" s="409"/>
      <c r="Z311" s="409"/>
      <c r="AA311" s="409"/>
      <c r="AB311" s="409"/>
      <c r="AC311" s="409"/>
      <c r="AD311" s="409"/>
      <c r="AE311" s="409"/>
    </row>
    <row r="312" ht="13.5" customHeight="1">
      <c r="A312" s="223"/>
      <c r="B312" s="409"/>
      <c r="C312" s="409"/>
      <c r="D312" s="409"/>
      <c r="E312" s="409"/>
      <c r="F312" s="409"/>
      <c r="G312" s="409"/>
      <c r="H312" s="409"/>
      <c r="I312" s="409"/>
      <c r="J312" s="409"/>
      <c r="K312" s="409"/>
      <c r="L312" s="409"/>
      <c r="M312" s="409"/>
      <c r="N312" s="409"/>
      <c r="O312" s="409"/>
      <c r="P312" s="409"/>
      <c r="Q312" s="409"/>
      <c r="R312" s="409"/>
      <c r="S312" s="409"/>
      <c r="T312" s="409"/>
      <c r="U312" s="409"/>
      <c r="V312" s="409"/>
      <c r="W312" s="409"/>
      <c r="X312" s="409"/>
      <c r="Y312" s="409"/>
      <c r="Z312" s="409"/>
      <c r="AA312" s="409"/>
      <c r="AB312" s="409"/>
      <c r="AC312" s="409"/>
      <c r="AD312" s="409"/>
      <c r="AE312" s="409"/>
    </row>
    <row r="313" ht="13.5" customHeight="1">
      <c r="A313" s="223"/>
      <c r="B313" s="409"/>
      <c r="C313" s="409"/>
      <c r="D313" s="409"/>
      <c r="E313" s="409"/>
      <c r="F313" s="409"/>
      <c r="G313" s="409"/>
      <c r="H313" s="409"/>
      <c r="I313" s="409"/>
      <c r="J313" s="409"/>
      <c r="K313" s="409"/>
      <c r="L313" s="409"/>
      <c r="M313" s="409"/>
      <c r="N313" s="409"/>
      <c r="O313" s="409"/>
      <c r="P313" s="409"/>
      <c r="Q313" s="409"/>
      <c r="R313" s="409"/>
      <c r="S313" s="409"/>
      <c r="T313" s="409"/>
      <c r="U313" s="409"/>
      <c r="V313" s="409"/>
      <c r="W313" s="409"/>
      <c r="X313" s="409"/>
      <c r="Y313" s="409"/>
      <c r="Z313" s="409"/>
      <c r="AA313" s="409"/>
      <c r="AB313" s="409"/>
      <c r="AC313" s="409"/>
      <c r="AD313" s="409"/>
      <c r="AE313" s="409"/>
    </row>
    <row r="314" ht="13.5" customHeight="1">
      <c r="A314" s="223"/>
      <c r="B314" s="409"/>
      <c r="C314" s="409"/>
      <c r="D314" s="409"/>
      <c r="E314" s="409"/>
      <c r="F314" s="409"/>
      <c r="G314" s="409"/>
      <c r="H314" s="409"/>
      <c r="I314" s="409"/>
      <c r="J314" s="409"/>
      <c r="K314" s="409"/>
      <c r="L314" s="409"/>
      <c r="M314" s="409"/>
      <c r="N314" s="409"/>
      <c r="O314" s="409"/>
      <c r="P314" s="409"/>
      <c r="Q314" s="409"/>
      <c r="R314" s="409"/>
      <c r="S314" s="409"/>
      <c r="T314" s="409"/>
      <c r="U314" s="409"/>
      <c r="V314" s="409"/>
      <c r="W314" s="409"/>
      <c r="X314" s="409"/>
      <c r="Y314" s="409"/>
      <c r="Z314" s="409"/>
      <c r="AA314" s="409"/>
      <c r="AB314" s="409"/>
      <c r="AC314" s="409"/>
      <c r="AD314" s="409"/>
      <c r="AE314" s="409"/>
    </row>
    <row r="315" ht="13.5" customHeight="1">
      <c r="A315" s="223"/>
      <c r="B315" s="409"/>
      <c r="C315" s="409"/>
      <c r="D315" s="409"/>
      <c r="E315" s="409"/>
      <c r="F315" s="409"/>
      <c r="G315" s="409"/>
      <c r="H315" s="409"/>
      <c r="I315" s="409"/>
      <c r="J315" s="409"/>
      <c r="K315" s="409"/>
      <c r="L315" s="409"/>
      <c r="M315" s="409"/>
      <c r="N315" s="409"/>
      <c r="O315" s="409"/>
      <c r="P315" s="409"/>
      <c r="Q315" s="409"/>
      <c r="R315" s="409"/>
      <c r="S315" s="409"/>
      <c r="T315" s="409"/>
      <c r="U315" s="409"/>
      <c r="V315" s="409"/>
      <c r="W315" s="409"/>
      <c r="X315" s="409"/>
      <c r="Y315" s="409"/>
      <c r="Z315" s="409"/>
      <c r="AA315" s="409"/>
      <c r="AB315" s="409"/>
      <c r="AC315" s="409"/>
      <c r="AD315" s="409"/>
      <c r="AE315" s="409"/>
    </row>
    <row r="316" ht="13.5" customHeight="1">
      <c r="A316" s="223"/>
      <c r="B316" s="409"/>
      <c r="C316" s="409"/>
      <c r="D316" s="409"/>
      <c r="E316" s="409"/>
      <c r="F316" s="409"/>
      <c r="G316" s="409"/>
      <c r="H316" s="409"/>
      <c r="I316" s="409"/>
      <c r="J316" s="409"/>
      <c r="K316" s="409"/>
      <c r="L316" s="409"/>
      <c r="M316" s="409"/>
      <c r="N316" s="409"/>
      <c r="O316" s="409"/>
      <c r="P316" s="409"/>
      <c r="Q316" s="409"/>
      <c r="R316" s="409"/>
      <c r="S316" s="409"/>
      <c r="T316" s="409"/>
      <c r="U316" s="409"/>
      <c r="V316" s="409"/>
      <c r="W316" s="409"/>
      <c r="X316" s="409"/>
      <c r="Y316" s="409"/>
      <c r="Z316" s="409"/>
      <c r="AA316" s="409"/>
      <c r="AB316" s="409"/>
      <c r="AC316" s="409"/>
      <c r="AD316" s="409"/>
      <c r="AE316" s="409"/>
    </row>
    <row r="317" ht="13.5" customHeight="1">
      <c r="A317" s="223"/>
      <c r="B317" s="409"/>
      <c r="C317" s="409"/>
      <c r="D317" s="409"/>
      <c r="E317" s="409"/>
      <c r="F317" s="409"/>
      <c r="G317" s="409"/>
      <c r="H317" s="409"/>
      <c r="I317" s="409"/>
      <c r="J317" s="409"/>
      <c r="K317" s="409"/>
      <c r="L317" s="409"/>
      <c r="M317" s="409"/>
      <c r="N317" s="409"/>
      <c r="O317" s="409"/>
      <c r="P317" s="409"/>
      <c r="Q317" s="409"/>
      <c r="R317" s="409"/>
      <c r="S317" s="409"/>
      <c r="T317" s="409"/>
      <c r="U317" s="409"/>
      <c r="V317" s="409"/>
      <c r="W317" s="409"/>
      <c r="X317" s="409"/>
      <c r="Y317" s="409"/>
      <c r="Z317" s="409"/>
      <c r="AA317" s="409"/>
      <c r="AB317" s="409"/>
      <c r="AC317" s="409"/>
      <c r="AD317" s="409"/>
      <c r="AE317" s="409"/>
    </row>
    <row r="318" ht="13.5" customHeight="1">
      <c r="A318" s="223"/>
      <c r="B318" s="409"/>
      <c r="C318" s="409"/>
      <c r="D318" s="409"/>
      <c r="E318" s="409"/>
      <c r="F318" s="409"/>
      <c r="G318" s="409"/>
      <c r="H318" s="409"/>
      <c r="I318" s="409"/>
      <c r="J318" s="409"/>
      <c r="K318" s="409"/>
      <c r="L318" s="409"/>
      <c r="M318" s="409"/>
      <c r="N318" s="409"/>
      <c r="O318" s="409"/>
      <c r="P318" s="409"/>
      <c r="Q318" s="409"/>
      <c r="R318" s="409"/>
      <c r="S318" s="409"/>
      <c r="T318" s="409"/>
      <c r="U318" s="409"/>
      <c r="V318" s="409"/>
      <c r="W318" s="409"/>
      <c r="X318" s="409"/>
      <c r="Y318" s="409"/>
      <c r="Z318" s="409"/>
      <c r="AA318" s="409"/>
      <c r="AB318" s="409"/>
      <c r="AC318" s="409"/>
      <c r="AD318" s="409"/>
      <c r="AE318" s="409"/>
    </row>
    <row r="319" ht="13.5" customHeight="1">
      <c r="A319" s="223"/>
      <c r="B319" s="409"/>
      <c r="C319" s="409"/>
      <c r="D319" s="409"/>
      <c r="E319" s="409"/>
      <c r="F319" s="409"/>
      <c r="G319" s="409"/>
      <c r="H319" s="409"/>
      <c r="I319" s="409"/>
      <c r="J319" s="409"/>
      <c r="K319" s="409"/>
      <c r="L319" s="409"/>
      <c r="M319" s="409"/>
      <c r="N319" s="409"/>
      <c r="O319" s="409"/>
      <c r="P319" s="409"/>
      <c r="Q319" s="409"/>
      <c r="R319" s="409"/>
      <c r="S319" s="409"/>
      <c r="T319" s="409"/>
      <c r="U319" s="409"/>
      <c r="V319" s="409"/>
      <c r="W319" s="409"/>
      <c r="X319" s="409"/>
      <c r="Y319" s="409"/>
      <c r="Z319" s="409"/>
      <c r="AA319" s="409"/>
      <c r="AB319" s="409"/>
      <c r="AC319" s="409"/>
      <c r="AD319" s="409"/>
      <c r="AE319" s="409"/>
    </row>
    <row r="320" ht="13.5" customHeight="1">
      <c r="A320" s="223"/>
      <c r="B320" s="409"/>
      <c r="C320" s="409"/>
      <c r="D320" s="409"/>
      <c r="E320" s="409"/>
      <c r="F320" s="409"/>
      <c r="G320" s="409"/>
      <c r="H320" s="409"/>
      <c r="I320" s="409"/>
      <c r="J320" s="409"/>
      <c r="K320" s="409"/>
      <c r="L320" s="409"/>
      <c r="M320" s="409"/>
      <c r="N320" s="409"/>
      <c r="O320" s="409"/>
      <c r="P320" s="409"/>
      <c r="Q320" s="409"/>
      <c r="R320" s="409"/>
      <c r="S320" s="409"/>
      <c r="T320" s="409"/>
      <c r="U320" s="409"/>
      <c r="V320" s="409"/>
      <c r="W320" s="409"/>
      <c r="X320" s="409"/>
      <c r="Y320" s="409"/>
      <c r="Z320" s="409"/>
      <c r="AA320" s="409"/>
      <c r="AB320" s="409"/>
      <c r="AC320" s="409"/>
      <c r="AD320" s="409"/>
      <c r="AE320" s="409"/>
    </row>
    <row r="321" ht="13.5" customHeight="1">
      <c r="A321" s="223"/>
      <c r="B321" s="409"/>
      <c r="C321" s="409"/>
      <c r="D321" s="409"/>
      <c r="E321" s="409"/>
      <c r="F321" s="409"/>
      <c r="G321" s="409"/>
      <c r="H321" s="409"/>
      <c r="I321" s="409"/>
      <c r="J321" s="409"/>
      <c r="K321" s="409"/>
      <c r="L321" s="409"/>
      <c r="M321" s="409"/>
      <c r="N321" s="409"/>
      <c r="O321" s="409"/>
      <c r="P321" s="409"/>
      <c r="Q321" s="409"/>
      <c r="R321" s="409"/>
      <c r="S321" s="409"/>
      <c r="T321" s="409"/>
      <c r="U321" s="409"/>
      <c r="V321" s="409"/>
      <c r="W321" s="409"/>
      <c r="X321" s="409"/>
      <c r="Y321" s="409"/>
      <c r="Z321" s="409"/>
      <c r="AA321" s="409"/>
      <c r="AB321" s="409"/>
      <c r="AC321" s="409"/>
      <c r="AD321" s="409"/>
      <c r="AE321" s="409"/>
    </row>
    <row r="322" ht="13.5" customHeight="1">
      <c r="A322" s="223"/>
      <c r="B322" s="409"/>
      <c r="C322" s="409"/>
      <c r="D322" s="409"/>
      <c r="E322" s="409"/>
      <c r="F322" s="409"/>
      <c r="G322" s="409"/>
      <c r="H322" s="409"/>
      <c r="I322" s="409"/>
      <c r="J322" s="409"/>
      <c r="K322" s="409"/>
      <c r="L322" s="409"/>
      <c r="M322" s="409"/>
      <c r="N322" s="409"/>
      <c r="O322" s="409"/>
      <c r="P322" s="409"/>
      <c r="Q322" s="409"/>
      <c r="R322" s="409"/>
      <c r="S322" s="409"/>
      <c r="T322" s="409"/>
      <c r="U322" s="409"/>
      <c r="V322" s="409"/>
      <c r="W322" s="409"/>
      <c r="X322" s="409"/>
      <c r="Y322" s="409"/>
      <c r="Z322" s="409"/>
      <c r="AA322" s="409"/>
      <c r="AB322" s="409"/>
      <c r="AC322" s="409"/>
      <c r="AD322" s="409"/>
      <c r="AE322" s="409"/>
    </row>
    <row r="323" ht="13.5" customHeight="1">
      <c r="A323" s="223"/>
      <c r="B323" s="409"/>
      <c r="C323" s="409"/>
      <c r="D323" s="409"/>
      <c r="E323" s="409"/>
      <c r="F323" s="409"/>
      <c r="G323" s="409"/>
      <c r="H323" s="409"/>
      <c r="I323" s="409"/>
      <c r="J323" s="409"/>
      <c r="K323" s="409"/>
      <c r="L323" s="409"/>
      <c r="M323" s="409"/>
      <c r="N323" s="409"/>
      <c r="O323" s="409"/>
      <c r="P323" s="409"/>
      <c r="Q323" s="409"/>
      <c r="R323" s="409"/>
      <c r="S323" s="409"/>
      <c r="T323" s="409"/>
      <c r="U323" s="409"/>
      <c r="V323" s="409"/>
      <c r="W323" s="409"/>
      <c r="X323" s="409"/>
      <c r="Y323" s="409"/>
      <c r="Z323" s="409"/>
      <c r="AA323" s="409"/>
      <c r="AB323" s="409"/>
      <c r="AC323" s="409"/>
      <c r="AD323" s="409"/>
      <c r="AE323" s="409"/>
    </row>
    <row r="324" ht="13.5" customHeight="1">
      <c r="A324" s="223"/>
      <c r="B324" s="409"/>
      <c r="C324" s="409"/>
      <c r="D324" s="409"/>
      <c r="E324" s="409"/>
      <c r="F324" s="409"/>
      <c r="G324" s="409"/>
      <c r="H324" s="409"/>
      <c r="I324" s="409"/>
      <c r="J324" s="409"/>
      <c r="K324" s="409"/>
      <c r="L324" s="409"/>
      <c r="M324" s="409"/>
      <c r="N324" s="409"/>
      <c r="O324" s="409"/>
      <c r="P324" s="409"/>
      <c r="Q324" s="409"/>
      <c r="R324" s="409"/>
      <c r="S324" s="409"/>
      <c r="T324" s="409"/>
      <c r="U324" s="409"/>
      <c r="V324" s="409"/>
      <c r="W324" s="409"/>
      <c r="X324" s="409"/>
      <c r="Y324" s="409"/>
      <c r="Z324" s="409"/>
      <c r="AA324" s="409"/>
      <c r="AB324" s="409"/>
      <c r="AC324" s="409"/>
      <c r="AD324" s="409"/>
      <c r="AE324" s="409"/>
    </row>
    <row r="325" ht="13.5" customHeight="1">
      <c r="A325" s="223"/>
      <c r="B325" s="409"/>
      <c r="C325" s="409"/>
      <c r="D325" s="409"/>
      <c r="E325" s="409"/>
      <c r="F325" s="409"/>
      <c r="G325" s="409"/>
      <c r="H325" s="409"/>
      <c r="I325" s="409"/>
      <c r="J325" s="409"/>
      <c r="K325" s="409"/>
      <c r="L325" s="409"/>
      <c r="M325" s="409"/>
      <c r="N325" s="409"/>
      <c r="O325" s="409"/>
      <c r="P325" s="409"/>
      <c r="Q325" s="409"/>
      <c r="R325" s="409"/>
      <c r="S325" s="409"/>
      <c r="T325" s="409"/>
      <c r="U325" s="409"/>
      <c r="V325" s="409"/>
      <c r="W325" s="409"/>
      <c r="X325" s="409"/>
      <c r="Y325" s="409"/>
      <c r="Z325" s="409"/>
      <c r="AA325" s="409"/>
      <c r="AB325" s="409"/>
      <c r="AC325" s="409"/>
      <c r="AD325" s="409"/>
      <c r="AE325" s="409"/>
    </row>
    <row r="326" ht="13.5" customHeight="1">
      <c r="A326" s="223"/>
      <c r="B326" s="409"/>
      <c r="C326" s="409"/>
      <c r="D326" s="409"/>
      <c r="E326" s="409"/>
      <c r="F326" s="409"/>
      <c r="G326" s="409"/>
      <c r="H326" s="409"/>
      <c r="I326" s="409"/>
      <c r="J326" s="409"/>
      <c r="K326" s="409"/>
      <c r="L326" s="409"/>
      <c r="M326" s="409"/>
      <c r="N326" s="409"/>
      <c r="O326" s="409"/>
      <c r="P326" s="409"/>
      <c r="Q326" s="409"/>
      <c r="R326" s="409"/>
      <c r="S326" s="409"/>
      <c r="T326" s="409"/>
      <c r="U326" s="409"/>
      <c r="V326" s="409"/>
      <c r="W326" s="409"/>
      <c r="X326" s="409"/>
      <c r="Y326" s="409"/>
      <c r="Z326" s="409"/>
      <c r="AA326" s="409"/>
      <c r="AB326" s="409"/>
      <c r="AC326" s="409"/>
      <c r="AD326" s="409"/>
      <c r="AE326" s="409"/>
    </row>
    <row r="327" ht="13.5" customHeight="1">
      <c r="A327" s="223"/>
      <c r="B327" s="409"/>
      <c r="C327" s="409"/>
      <c r="D327" s="409"/>
      <c r="E327" s="409"/>
      <c r="F327" s="409"/>
      <c r="G327" s="409"/>
      <c r="H327" s="409"/>
      <c r="I327" s="409"/>
      <c r="J327" s="409"/>
      <c r="K327" s="409"/>
      <c r="L327" s="409"/>
      <c r="M327" s="409"/>
      <c r="N327" s="409"/>
      <c r="O327" s="409"/>
      <c r="P327" s="409"/>
      <c r="Q327" s="409"/>
      <c r="R327" s="409"/>
      <c r="S327" s="409"/>
      <c r="T327" s="409"/>
      <c r="U327" s="409"/>
      <c r="V327" s="409"/>
      <c r="W327" s="409"/>
      <c r="X327" s="409"/>
      <c r="Y327" s="409"/>
      <c r="Z327" s="409"/>
      <c r="AA327" s="409"/>
      <c r="AB327" s="409"/>
      <c r="AC327" s="409"/>
      <c r="AD327" s="409"/>
      <c r="AE327" s="409"/>
    </row>
    <row r="328" ht="13.5" customHeight="1">
      <c r="A328" s="223"/>
      <c r="B328" s="409"/>
      <c r="C328" s="409"/>
      <c r="D328" s="409"/>
      <c r="E328" s="409"/>
      <c r="F328" s="409"/>
      <c r="G328" s="409"/>
      <c r="H328" s="409"/>
      <c r="I328" s="409"/>
      <c r="J328" s="409"/>
      <c r="K328" s="409"/>
      <c r="L328" s="409"/>
      <c r="M328" s="409"/>
      <c r="N328" s="409"/>
      <c r="O328" s="409"/>
      <c r="P328" s="409"/>
      <c r="Q328" s="409"/>
      <c r="R328" s="409"/>
      <c r="S328" s="409"/>
      <c r="T328" s="409"/>
      <c r="U328" s="409"/>
      <c r="V328" s="409"/>
      <c r="W328" s="409"/>
      <c r="X328" s="409"/>
      <c r="Y328" s="409"/>
      <c r="Z328" s="409"/>
      <c r="AA328" s="409"/>
      <c r="AB328" s="409"/>
      <c r="AC328" s="409"/>
      <c r="AD328" s="409"/>
      <c r="AE328" s="409"/>
    </row>
    <row r="329" ht="13.5" customHeight="1">
      <c r="A329" s="223"/>
      <c r="B329" s="409"/>
      <c r="C329" s="409"/>
      <c r="D329" s="409"/>
      <c r="E329" s="409"/>
      <c r="F329" s="409"/>
      <c r="G329" s="409"/>
      <c r="H329" s="409"/>
      <c r="I329" s="409"/>
      <c r="J329" s="409"/>
      <c r="K329" s="409"/>
      <c r="L329" s="409"/>
      <c r="M329" s="409"/>
      <c r="N329" s="409"/>
      <c r="O329" s="409"/>
      <c r="P329" s="409"/>
      <c r="Q329" s="409"/>
      <c r="R329" s="409"/>
      <c r="S329" s="409"/>
      <c r="T329" s="409"/>
      <c r="U329" s="409"/>
      <c r="V329" s="409"/>
      <c r="W329" s="409"/>
      <c r="X329" s="409"/>
      <c r="Y329" s="409"/>
      <c r="Z329" s="409"/>
      <c r="AA329" s="409"/>
      <c r="AB329" s="409"/>
      <c r="AC329" s="409"/>
      <c r="AD329" s="409"/>
      <c r="AE329" s="409"/>
    </row>
    <row r="330" ht="13.5" customHeight="1">
      <c r="A330" s="223"/>
      <c r="B330" s="409"/>
      <c r="C330" s="409"/>
      <c r="D330" s="409"/>
      <c r="E330" s="409"/>
      <c r="F330" s="409"/>
      <c r="G330" s="409"/>
      <c r="H330" s="409"/>
      <c r="I330" s="409"/>
      <c r="J330" s="409"/>
      <c r="K330" s="409"/>
      <c r="L330" s="409"/>
      <c r="M330" s="409"/>
      <c r="N330" s="409"/>
      <c r="O330" s="409"/>
      <c r="P330" s="409"/>
      <c r="Q330" s="409"/>
      <c r="R330" s="409"/>
      <c r="S330" s="409"/>
      <c r="T330" s="409"/>
      <c r="U330" s="409"/>
      <c r="V330" s="409"/>
      <c r="W330" s="409"/>
      <c r="X330" s="409"/>
      <c r="Y330" s="409"/>
      <c r="Z330" s="409"/>
      <c r="AA330" s="409"/>
      <c r="AB330" s="409"/>
      <c r="AC330" s="409"/>
      <c r="AD330" s="409"/>
      <c r="AE330" s="409"/>
    </row>
    <row r="331" ht="13.5" customHeight="1">
      <c r="A331" s="223"/>
      <c r="B331" s="409"/>
      <c r="C331" s="409"/>
      <c r="D331" s="409"/>
      <c r="E331" s="409"/>
      <c r="F331" s="409"/>
      <c r="G331" s="409"/>
      <c r="H331" s="409"/>
      <c r="I331" s="409"/>
      <c r="J331" s="409"/>
      <c r="K331" s="409"/>
      <c r="L331" s="409"/>
      <c r="M331" s="409"/>
      <c r="N331" s="409"/>
      <c r="O331" s="409"/>
      <c r="P331" s="409"/>
      <c r="Q331" s="409"/>
      <c r="R331" s="409"/>
      <c r="S331" s="409"/>
      <c r="T331" s="409"/>
      <c r="U331" s="409"/>
      <c r="V331" s="409"/>
      <c r="W331" s="409"/>
      <c r="X331" s="409"/>
      <c r="Y331" s="409"/>
      <c r="Z331" s="409"/>
      <c r="AA331" s="409"/>
      <c r="AB331" s="409"/>
      <c r="AC331" s="409"/>
      <c r="AD331" s="409"/>
      <c r="AE331" s="409"/>
    </row>
    <row r="332" ht="13.5" customHeight="1">
      <c r="A332" s="223"/>
      <c r="B332" s="409"/>
      <c r="C332" s="409"/>
      <c r="D332" s="409"/>
      <c r="E332" s="409"/>
      <c r="F332" s="409"/>
      <c r="G332" s="409"/>
      <c r="H332" s="409"/>
      <c r="I332" s="409"/>
      <c r="J332" s="409"/>
      <c r="K332" s="409"/>
      <c r="L332" s="409"/>
      <c r="M332" s="409"/>
      <c r="N332" s="409"/>
      <c r="O332" s="409"/>
      <c r="P332" s="409"/>
      <c r="Q332" s="409"/>
      <c r="R332" s="409"/>
      <c r="S332" s="409"/>
      <c r="T332" s="409"/>
      <c r="U332" s="409"/>
      <c r="V332" s="409"/>
      <c r="W332" s="409"/>
      <c r="X332" s="409"/>
      <c r="Y332" s="409"/>
      <c r="Z332" s="409"/>
      <c r="AA332" s="409"/>
      <c r="AB332" s="409"/>
      <c r="AC332" s="409"/>
      <c r="AD332" s="409"/>
      <c r="AE332" s="409"/>
    </row>
    <row r="333" ht="13.5" customHeight="1">
      <c r="A333" s="223"/>
      <c r="B333" s="409"/>
      <c r="C333" s="409"/>
      <c r="D333" s="409"/>
      <c r="E333" s="409"/>
      <c r="F333" s="409"/>
      <c r="G333" s="409"/>
      <c r="H333" s="409"/>
      <c r="I333" s="409"/>
      <c r="J333" s="409"/>
      <c r="K333" s="409"/>
      <c r="L333" s="409"/>
      <c r="M333" s="409"/>
      <c r="N333" s="409"/>
      <c r="O333" s="409"/>
      <c r="P333" s="409"/>
      <c r="Q333" s="409"/>
      <c r="R333" s="409"/>
      <c r="S333" s="409"/>
      <c r="T333" s="409"/>
      <c r="U333" s="409"/>
      <c r="V333" s="409"/>
      <c r="W333" s="409"/>
      <c r="X333" s="409"/>
      <c r="Y333" s="409"/>
      <c r="Z333" s="409"/>
      <c r="AA333" s="409"/>
      <c r="AB333" s="409"/>
      <c r="AC333" s="409"/>
      <c r="AD333" s="409"/>
      <c r="AE333" s="409"/>
    </row>
    <row r="334" ht="13.5" customHeight="1">
      <c r="A334" s="223"/>
      <c r="B334" s="409"/>
      <c r="C334" s="409"/>
      <c r="D334" s="409"/>
      <c r="E334" s="409"/>
      <c r="F334" s="409"/>
      <c r="G334" s="409"/>
      <c r="H334" s="409"/>
      <c r="I334" s="409"/>
      <c r="J334" s="409"/>
      <c r="K334" s="409"/>
      <c r="L334" s="409"/>
      <c r="M334" s="409"/>
      <c r="N334" s="409"/>
      <c r="O334" s="409"/>
      <c r="P334" s="409"/>
      <c r="Q334" s="409"/>
      <c r="R334" s="409"/>
      <c r="S334" s="409"/>
      <c r="T334" s="409"/>
      <c r="U334" s="409"/>
      <c r="V334" s="409"/>
      <c r="W334" s="409"/>
      <c r="X334" s="409"/>
      <c r="Y334" s="409"/>
      <c r="Z334" s="409"/>
      <c r="AA334" s="409"/>
      <c r="AB334" s="409"/>
      <c r="AC334" s="409"/>
      <c r="AD334" s="409"/>
      <c r="AE334" s="409"/>
    </row>
    <row r="335" ht="13.5" customHeight="1">
      <c r="A335" s="223"/>
      <c r="B335" s="409"/>
      <c r="C335" s="409"/>
      <c r="D335" s="409"/>
      <c r="E335" s="409"/>
      <c r="F335" s="409"/>
      <c r="G335" s="409"/>
      <c r="H335" s="409"/>
      <c r="I335" s="409"/>
      <c r="J335" s="409"/>
      <c r="K335" s="409"/>
      <c r="L335" s="409"/>
      <c r="M335" s="409"/>
      <c r="N335" s="409"/>
      <c r="O335" s="409"/>
      <c r="P335" s="409"/>
      <c r="Q335" s="409"/>
      <c r="R335" s="409"/>
      <c r="S335" s="409"/>
      <c r="T335" s="409"/>
      <c r="U335" s="409"/>
      <c r="V335" s="409"/>
      <c r="W335" s="409"/>
      <c r="X335" s="409"/>
      <c r="Y335" s="409"/>
      <c r="Z335" s="409"/>
      <c r="AA335" s="409"/>
      <c r="AB335" s="409"/>
      <c r="AC335" s="409"/>
      <c r="AD335" s="409"/>
      <c r="AE335" s="409"/>
    </row>
    <row r="336" ht="13.5" customHeight="1">
      <c r="A336" s="223"/>
      <c r="B336" s="409"/>
      <c r="C336" s="409"/>
      <c r="D336" s="409"/>
      <c r="E336" s="409"/>
      <c r="F336" s="409"/>
      <c r="G336" s="409"/>
      <c r="H336" s="409"/>
      <c r="I336" s="409"/>
      <c r="J336" s="409"/>
      <c r="K336" s="409"/>
      <c r="L336" s="409"/>
      <c r="M336" s="409"/>
      <c r="N336" s="409"/>
      <c r="O336" s="409"/>
      <c r="P336" s="409"/>
      <c r="Q336" s="409"/>
      <c r="R336" s="409"/>
      <c r="S336" s="409"/>
      <c r="T336" s="409"/>
      <c r="U336" s="409"/>
      <c r="V336" s="409"/>
      <c r="W336" s="409"/>
      <c r="X336" s="409"/>
      <c r="Y336" s="409"/>
      <c r="Z336" s="409"/>
      <c r="AA336" s="409"/>
      <c r="AB336" s="409"/>
      <c r="AC336" s="409"/>
      <c r="AD336" s="409"/>
      <c r="AE336" s="409"/>
    </row>
    <row r="337" ht="13.5" customHeight="1">
      <c r="A337" s="223"/>
      <c r="B337" s="409"/>
      <c r="C337" s="409"/>
      <c r="D337" s="409"/>
      <c r="E337" s="409"/>
      <c r="F337" s="409"/>
      <c r="G337" s="409"/>
      <c r="H337" s="409"/>
      <c r="I337" s="409"/>
      <c r="J337" s="409"/>
      <c r="K337" s="409"/>
      <c r="L337" s="409"/>
      <c r="M337" s="409"/>
      <c r="N337" s="409"/>
      <c r="O337" s="409"/>
      <c r="P337" s="409"/>
      <c r="Q337" s="409"/>
      <c r="R337" s="409"/>
      <c r="S337" s="409"/>
      <c r="T337" s="409"/>
      <c r="U337" s="409"/>
      <c r="V337" s="409"/>
      <c r="W337" s="409"/>
      <c r="X337" s="409"/>
      <c r="Y337" s="409"/>
      <c r="Z337" s="409"/>
      <c r="AA337" s="409"/>
      <c r="AB337" s="409"/>
      <c r="AC337" s="409"/>
      <c r="AD337" s="409"/>
      <c r="AE337" s="409"/>
    </row>
    <row r="338" ht="13.5" customHeight="1">
      <c r="A338" s="223"/>
      <c r="B338" s="409"/>
      <c r="C338" s="409"/>
      <c r="D338" s="409"/>
      <c r="E338" s="409"/>
      <c r="F338" s="409"/>
      <c r="G338" s="409"/>
      <c r="H338" s="409"/>
      <c r="I338" s="409"/>
      <c r="J338" s="409"/>
      <c r="K338" s="409"/>
      <c r="L338" s="409"/>
      <c r="M338" s="409"/>
      <c r="N338" s="409"/>
      <c r="O338" s="409"/>
      <c r="P338" s="409"/>
      <c r="Q338" s="409"/>
      <c r="R338" s="409"/>
      <c r="S338" s="409"/>
      <c r="T338" s="409"/>
      <c r="U338" s="409"/>
      <c r="V338" s="409"/>
      <c r="W338" s="409"/>
      <c r="X338" s="409"/>
      <c r="Y338" s="409"/>
      <c r="Z338" s="409"/>
      <c r="AA338" s="409"/>
      <c r="AB338" s="409"/>
      <c r="AC338" s="409"/>
      <c r="AD338" s="409"/>
      <c r="AE338" s="409"/>
    </row>
    <row r="339" ht="13.5" customHeight="1">
      <c r="A339" s="223"/>
      <c r="B339" s="409"/>
      <c r="C339" s="409"/>
      <c r="D339" s="409"/>
      <c r="E339" s="409"/>
      <c r="F339" s="409"/>
      <c r="G339" s="409"/>
      <c r="H339" s="409"/>
      <c r="I339" s="409"/>
      <c r="J339" s="409"/>
      <c r="K339" s="409"/>
      <c r="L339" s="409"/>
      <c r="M339" s="409"/>
      <c r="N339" s="409"/>
      <c r="O339" s="409"/>
      <c r="P339" s="409"/>
      <c r="Q339" s="409"/>
      <c r="R339" s="409"/>
      <c r="S339" s="409"/>
      <c r="T339" s="409"/>
      <c r="U339" s="409"/>
      <c r="V339" s="409"/>
      <c r="W339" s="409"/>
      <c r="X339" s="409"/>
      <c r="Y339" s="409"/>
      <c r="Z339" s="409"/>
      <c r="AA339" s="409"/>
      <c r="AB339" s="409"/>
      <c r="AC339" s="409"/>
      <c r="AD339" s="409"/>
      <c r="AE339" s="409"/>
    </row>
    <row r="340" ht="13.5" customHeight="1">
      <c r="A340" s="223"/>
      <c r="B340" s="409"/>
      <c r="C340" s="409"/>
      <c r="D340" s="409"/>
      <c r="E340" s="409"/>
      <c r="F340" s="409"/>
      <c r="G340" s="409"/>
      <c r="H340" s="409"/>
      <c r="I340" s="409"/>
      <c r="J340" s="409"/>
      <c r="K340" s="409"/>
      <c r="L340" s="409"/>
      <c r="M340" s="409"/>
      <c r="N340" s="409"/>
      <c r="O340" s="409"/>
      <c r="P340" s="409"/>
      <c r="Q340" s="409"/>
      <c r="R340" s="409"/>
      <c r="S340" s="409"/>
      <c r="T340" s="409"/>
      <c r="U340" s="409"/>
      <c r="V340" s="409"/>
      <c r="W340" s="409"/>
      <c r="X340" s="409"/>
      <c r="Y340" s="409"/>
      <c r="Z340" s="409"/>
      <c r="AA340" s="409"/>
      <c r="AB340" s="409"/>
      <c r="AC340" s="409"/>
      <c r="AD340" s="409"/>
      <c r="AE340" s="409"/>
    </row>
    <row r="341" ht="13.5" customHeight="1">
      <c r="A341" s="223"/>
      <c r="B341" s="409"/>
      <c r="C341" s="409"/>
      <c r="D341" s="409"/>
      <c r="E341" s="409"/>
      <c r="F341" s="409"/>
      <c r="G341" s="409"/>
      <c r="H341" s="409"/>
      <c r="I341" s="409"/>
      <c r="J341" s="409"/>
      <c r="K341" s="409"/>
      <c r="L341" s="409"/>
      <c r="M341" s="409"/>
      <c r="N341" s="409"/>
      <c r="O341" s="409"/>
      <c r="P341" s="409"/>
      <c r="Q341" s="409"/>
      <c r="R341" s="409"/>
      <c r="S341" s="409"/>
      <c r="T341" s="409"/>
      <c r="U341" s="409"/>
      <c r="V341" s="409"/>
      <c r="W341" s="409"/>
      <c r="X341" s="409"/>
      <c r="Y341" s="409"/>
      <c r="Z341" s="409"/>
      <c r="AA341" s="409"/>
      <c r="AB341" s="409"/>
      <c r="AC341" s="409"/>
      <c r="AD341" s="409"/>
      <c r="AE341" s="409"/>
    </row>
    <row r="342" ht="13.5" customHeight="1">
      <c r="A342" s="223"/>
      <c r="B342" s="409"/>
      <c r="C342" s="409"/>
      <c r="D342" s="409"/>
      <c r="E342" s="409"/>
      <c r="F342" s="409"/>
      <c r="G342" s="409"/>
      <c r="H342" s="409"/>
      <c r="I342" s="409"/>
      <c r="J342" s="409"/>
      <c r="K342" s="409"/>
      <c r="L342" s="409"/>
      <c r="M342" s="409"/>
      <c r="N342" s="409"/>
      <c r="O342" s="409"/>
      <c r="P342" s="409"/>
      <c r="Q342" s="409"/>
      <c r="R342" s="409"/>
      <c r="S342" s="409"/>
      <c r="T342" s="409"/>
      <c r="U342" s="409"/>
      <c r="V342" s="409"/>
      <c r="W342" s="409"/>
      <c r="X342" s="409"/>
      <c r="Y342" s="409"/>
      <c r="Z342" s="409"/>
      <c r="AA342" s="409"/>
      <c r="AB342" s="409"/>
      <c r="AC342" s="409"/>
      <c r="AD342" s="409"/>
      <c r="AE342" s="409"/>
    </row>
    <row r="343" ht="13.5" customHeight="1">
      <c r="A343" s="223"/>
      <c r="B343" s="409"/>
      <c r="C343" s="409"/>
      <c r="D343" s="409"/>
      <c r="E343" s="409"/>
      <c r="F343" s="409"/>
      <c r="G343" s="409"/>
      <c r="H343" s="409"/>
      <c r="I343" s="409"/>
      <c r="J343" s="409"/>
      <c r="K343" s="409"/>
      <c r="L343" s="409"/>
      <c r="M343" s="409"/>
      <c r="N343" s="409"/>
      <c r="O343" s="409"/>
      <c r="P343" s="409"/>
      <c r="Q343" s="409"/>
      <c r="R343" s="409"/>
      <c r="S343" s="409"/>
      <c r="T343" s="409"/>
      <c r="U343" s="409"/>
      <c r="V343" s="409"/>
      <c r="W343" s="409"/>
      <c r="X343" s="409"/>
      <c r="Y343" s="409"/>
      <c r="Z343" s="409"/>
      <c r="AA343" s="409"/>
      <c r="AB343" s="409"/>
      <c r="AC343" s="409"/>
      <c r="AD343" s="409"/>
      <c r="AE343" s="409"/>
    </row>
    <row r="344" ht="13.5" customHeight="1">
      <c r="A344" s="223"/>
      <c r="B344" s="409"/>
      <c r="C344" s="409"/>
      <c r="D344" s="409"/>
      <c r="E344" s="409"/>
      <c r="F344" s="409"/>
      <c r="G344" s="409"/>
      <c r="H344" s="409"/>
      <c r="I344" s="409"/>
      <c r="J344" s="409"/>
      <c r="K344" s="409"/>
      <c r="L344" s="409"/>
      <c r="M344" s="409"/>
      <c r="N344" s="409"/>
      <c r="O344" s="409"/>
      <c r="P344" s="409"/>
      <c r="Q344" s="409"/>
      <c r="R344" s="409"/>
      <c r="S344" s="409"/>
      <c r="T344" s="409"/>
      <c r="U344" s="409"/>
      <c r="V344" s="409"/>
      <c r="W344" s="409"/>
      <c r="X344" s="409"/>
      <c r="Y344" s="409"/>
      <c r="Z344" s="409"/>
      <c r="AA344" s="409"/>
      <c r="AB344" s="409"/>
      <c r="AC344" s="409"/>
      <c r="AD344" s="409"/>
      <c r="AE344" s="409"/>
    </row>
    <row r="345" ht="13.5" customHeight="1">
      <c r="A345" s="223"/>
      <c r="B345" s="409"/>
      <c r="C345" s="409"/>
      <c r="D345" s="409"/>
      <c r="E345" s="409"/>
      <c r="F345" s="409"/>
      <c r="G345" s="409"/>
      <c r="H345" s="409"/>
      <c r="I345" s="409"/>
      <c r="J345" s="409"/>
      <c r="K345" s="409"/>
      <c r="L345" s="409"/>
      <c r="M345" s="409"/>
      <c r="N345" s="409"/>
      <c r="O345" s="409"/>
      <c r="P345" s="409"/>
      <c r="Q345" s="409"/>
      <c r="R345" s="409"/>
      <c r="S345" s="409"/>
      <c r="T345" s="409"/>
      <c r="U345" s="409"/>
      <c r="V345" s="409"/>
      <c r="W345" s="409"/>
      <c r="X345" s="409"/>
      <c r="Y345" s="409"/>
      <c r="Z345" s="409"/>
      <c r="AA345" s="409"/>
      <c r="AB345" s="409"/>
      <c r="AC345" s="409"/>
      <c r="AD345" s="409"/>
      <c r="AE345" s="409"/>
    </row>
    <row r="346" ht="13.5" customHeight="1">
      <c r="A346" s="223"/>
      <c r="B346" s="409"/>
      <c r="C346" s="409"/>
      <c r="D346" s="409"/>
      <c r="E346" s="409"/>
      <c r="F346" s="409"/>
      <c r="G346" s="409"/>
      <c r="H346" s="409"/>
      <c r="I346" s="409"/>
      <c r="J346" s="409"/>
      <c r="K346" s="409"/>
      <c r="L346" s="409"/>
      <c r="M346" s="409"/>
      <c r="N346" s="409"/>
      <c r="O346" s="409"/>
      <c r="P346" s="409"/>
      <c r="Q346" s="409"/>
      <c r="R346" s="409"/>
      <c r="S346" s="409"/>
      <c r="T346" s="409"/>
      <c r="U346" s="409"/>
      <c r="V346" s="409"/>
      <c r="W346" s="409"/>
      <c r="X346" s="409"/>
      <c r="Y346" s="409"/>
      <c r="Z346" s="409"/>
      <c r="AA346" s="409"/>
      <c r="AB346" s="409"/>
      <c r="AC346" s="409"/>
      <c r="AD346" s="409"/>
      <c r="AE346" s="409"/>
    </row>
    <row r="347" ht="13.5" customHeight="1">
      <c r="A347" s="223"/>
      <c r="B347" s="409"/>
      <c r="C347" s="409"/>
      <c r="D347" s="409"/>
      <c r="E347" s="409"/>
      <c r="F347" s="409"/>
      <c r="G347" s="409"/>
      <c r="H347" s="409"/>
      <c r="I347" s="409"/>
      <c r="J347" s="409"/>
      <c r="K347" s="409"/>
      <c r="L347" s="409"/>
      <c r="M347" s="409"/>
      <c r="N347" s="409"/>
      <c r="O347" s="409"/>
      <c r="P347" s="409"/>
      <c r="Q347" s="409"/>
      <c r="R347" s="409"/>
      <c r="S347" s="409"/>
      <c r="T347" s="409"/>
      <c r="U347" s="409"/>
      <c r="V347" s="409"/>
      <c r="W347" s="409"/>
      <c r="X347" s="409"/>
      <c r="Y347" s="409"/>
      <c r="Z347" s="409"/>
      <c r="AA347" s="409"/>
      <c r="AB347" s="409"/>
      <c r="AC347" s="409"/>
      <c r="AD347" s="409"/>
      <c r="AE347" s="409"/>
    </row>
    <row r="348" ht="13.5" customHeight="1">
      <c r="A348" s="223"/>
      <c r="B348" s="409"/>
      <c r="C348" s="409"/>
      <c r="D348" s="409"/>
      <c r="E348" s="409"/>
      <c r="F348" s="409"/>
      <c r="G348" s="409"/>
      <c r="H348" s="409"/>
      <c r="I348" s="409"/>
      <c r="J348" s="409"/>
      <c r="K348" s="409"/>
      <c r="L348" s="409"/>
      <c r="M348" s="409"/>
      <c r="N348" s="409"/>
      <c r="O348" s="409"/>
      <c r="P348" s="409"/>
      <c r="Q348" s="409"/>
      <c r="R348" s="409"/>
      <c r="S348" s="409"/>
      <c r="T348" s="409"/>
      <c r="U348" s="409"/>
      <c r="V348" s="409"/>
      <c r="W348" s="409"/>
      <c r="X348" s="409"/>
      <c r="Y348" s="409"/>
      <c r="Z348" s="409"/>
      <c r="AA348" s="409"/>
      <c r="AB348" s="409"/>
      <c r="AC348" s="409"/>
      <c r="AD348" s="409"/>
      <c r="AE348" s="409"/>
    </row>
    <row r="349" ht="13.5" customHeight="1">
      <c r="A349" s="223"/>
      <c r="B349" s="409"/>
      <c r="C349" s="409"/>
      <c r="D349" s="409"/>
      <c r="E349" s="409"/>
      <c r="F349" s="409"/>
      <c r="G349" s="409"/>
      <c r="H349" s="409"/>
      <c r="I349" s="409"/>
      <c r="J349" s="409"/>
      <c r="K349" s="409"/>
      <c r="L349" s="409"/>
      <c r="M349" s="409"/>
      <c r="N349" s="409"/>
      <c r="O349" s="409"/>
      <c r="P349" s="409"/>
      <c r="Q349" s="409"/>
      <c r="R349" s="409"/>
      <c r="S349" s="409"/>
      <c r="T349" s="409"/>
      <c r="U349" s="409"/>
      <c r="V349" s="409"/>
      <c r="W349" s="409"/>
      <c r="X349" s="409"/>
      <c r="Y349" s="409"/>
      <c r="Z349" s="409"/>
      <c r="AA349" s="409"/>
      <c r="AB349" s="409"/>
      <c r="AC349" s="409"/>
      <c r="AD349" s="409"/>
      <c r="AE349" s="409"/>
    </row>
    <row r="350" ht="13.5" customHeight="1">
      <c r="A350" s="223"/>
      <c r="B350" s="409"/>
      <c r="C350" s="409"/>
      <c r="D350" s="409"/>
      <c r="E350" s="409"/>
      <c r="F350" s="409"/>
      <c r="G350" s="409"/>
      <c r="H350" s="409"/>
      <c r="I350" s="409"/>
      <c r="J350" s="409"/>
      <c r="K350" s="409"/>
      <c r="L350" s="409"/>
      <c r="M350" s="409"/>
      <c r="N350" s="409"/>
      <c r="O350" s="409"/>
      <c r="P350" s="409"/>
      <c r="Q350" s="409"/>
      <c r="R350" s="409"/>
      <c r="S350" s="409"/>
      <c r="T350" s="409"/>
      <c r="U350" s="409"/>
      <c r="V350" s="409"/>
      <c r="W350" s="409"/>
      <c r="X350" s="409"/>
      <c r="Y350" s="409"/>
      <c r="Z350" s="409"/>
      <c r="AA350" s="409"/>
      <c r="AB350" s="409"/>
      <c r="AC350" s="409"/>
      <c r="AD350" s="409"/>
      <c r="AE350" s="409"/>
    </row>
    <row r="351" ht="13.5" customHeight="1">
      <c r="A351" s="223"/>
      <c r="B351" s="409"/>
      <c r="C351" s="409"/>
      <c r="D351" s="409"/>
      <c r="E351" s="409"/>
      <c r="F351" s="409"/>
      <c r="G351" s="409"/>
      <c r="H351" s="409"/>
      <c r="I351" s="409"/>
      <c r="J351" s="409"/>
      <c r="K351" s="409"/>
      <c r="L351" s="409"/>
      <c r="M351" s="409"/>
      <c r="N351" s="409"/>
      <c r="O351" s="409"/>
      <c r="P351" s="409"/>
      <c r="Q351" s="409"/>
      <c r="R351" s="409"/>
      <c r="S351" s="409"/>
      <c r="T351" s="409"/>
      <c r="U351" s="409"/>
      <c r="V351" s="409"/>
      <c r="W351" s="409"/>
      <c r="X351" s="409"/>
      <c r="Y351" s="409"/>
      <c r="Z351" s="409"/>
      <c r="AA351" s="409"/>
      <c r="AB351" s="409"/>
      <c r="AC351" s="409"/>
      <c r="AD351" s="409"/>
      <c r="AE351" s="409"/>
    </row>
    <row r="352" ht="13.5" customHeight="1">
      <c r="A352" s="223"/>
      <c r="B352" s="409"/>
      <c r="C352" s="409"/>
      <c r="D352" s="409"/>
      <c r="E352" s="409"/>
      <c r="F352" s="409"/>
      <c r="G352" s="409"/>
      <c r="H352" s="409"/>
      <c r="I352" s="409"/>
      <c r="J352" s="409"/>
      <c r="K352" s="409"/>
      <c r="L352" s="409"/>
      <c r="M352" s="409"/>
      <c r="N352" s="409"/>
      <c r="O352" s="409"/>
      <c r="P352" s="409"/>
      <c r="Q352" s="409"/>
      <c r="R352" s="409"/>
      <c r="S352" s="409"/>
      <c r="T352" s="409"/>
      <c r="U352" s="409"/>
      <c r="V352" s="409"/>
      <c r="W352" s="409"/>
      <c r="X352" s="409"/>
      <c r="Y352" s="409"/>
      <c r="Z352" s="409"/>
      <c r="AA352" s="409"/>
      <c r="AB352" s="409"/>
      <c r="AC352" s="409"/>
      <c r="AD352" s="409"/>
      <c r="AE352" s="409"/>
    </row>
    <row r="353" ht="13.5" customHeight="1">
      <c r="A353" s="223"/>
      <c r="B353" s="409"/>
      <c r="C353" s="409"/>
      <c r="D353" s="409"/>
      <c r="E353" s="409"/>
      <c r="F353" s="409"/>
      <c r="G353" s="409"/>
      <c r="H353" s="409"/>
      <c r="I353" s="409"/>
      <c r="J353" s="409"/>
      <c r="K353" s="409"/>
      <c r="L353" s="409"/>
      <c r="M353" s="409"/>
      <c r="N353" s="409"/>
      <c r="O353" s="409"/>
      <c r="P353" s="409"/>
      <c r="Q353" s="409"/>
      <c r="R353" s="409"/>
      <c r="S353" s="409"/>
      <c r="T353" s="409"/>
      <c r="U353" s="409"/>
      <c r="V353" s="409"/>
      <c r="W353" s="409"/>
      <c r="X353" s="409"/>
      <c r="Y353" s="409"/>
      <c r="Z353" s="409"/>
      <c r="AA353" s="409"/>
      <c r="AB353" s="409"/>
      <c r="AC353" s="409"/>
      <c r="AD353" s="409"/>
      <c r="AE353" s="409"/>
    </row>
    <row r="354" ht="13.5" customHeight="1">
      <c r="A354" s="223"/>
      <c r="B354" s="409"/>
      <c r="C354" s="409"/>
      <c r="D354" s="409"/>
      <c r="E354" s="409"/>
      <c r="F354" s="409"/>
      <c r="G354" s="409"/>
      <c r="H354" s="409"/>
      <c r="I354" s="409"/>
      <c r="J354" s="409"/>
      <c r="K354" s="409"/>
      <c r="L354" s="409"/>
      <c r="M354" s="409"/>
      <c r="N354" s="409"/>
      <c r="O354" s="409"/>
      <c r="P354" s="409"/>
      <c r="Q354" s="409"/>
      <c r="R354" s="409"/>
      <c r="S354" s="409"/>
      <c r="T354" s="409"/>
      <c r="U354" s="409"/>
      <c r="V354" s="409"/>
      <c r="W354" s="409"/>
      <c r="X354" s="409"/>
      <c r="Y354" s="409"/>
      <c r="Z354" s="409"/>
      <c r="AA354" s="409"/>
      <c r="AB354" s="409"/>
      <c r="AC354" s="409"/>
      <c r="AD354" s="409"/>
      <c r="AE354" s="409"/>
    </row>
    <row r="355" ht="13.5" customHeight="1">
      <c r="A355" s="223"/>
      <c r="B355" s="409"/>
      <c r="C355" s="409"/>
      <c r="D355" s="409"/>
      <c r="E355" s="409"/>
      <c r="F355" s="409"/>
      <c r="G355" s="409"/>
      <c r="H355" s="409"/>
      <c r="I355" s="409"/>
      <c r="J355" s="409"/>
      <c r="K355" s="409"/>
      <c r="L355" s="409"/>
      <c r="M355" s="409"/>
      <c r="N355" s="409"/>
      <c r="O355" s="409"/>
      <c r="P355" s="409"/>
      <c r="Q355" s="409"/>
      <c r="R355" s="409"/>
      <c r="S355" s="409"/>
      <c r="T355" s="409"/>
      <c r="U355" s="409"/>
      <c r="V355" s="409"/>
      <c r="W355" s="409"/>
      <c r="X355" s="409"/>
      <c r="Y355" s="409"/>
      <c r="Z355" s="409"/>
      <c r="AA355" s="409"/>
      <c r="AB355" s="409"/>
      <c r="AC355" s="409"/>
      <c r="AD355" s="409"/>
      <c r="AE355" s="409"/>
    </row>
    <row r="356" ht="13.5" customHeight="1">
      <c r="A356" s="223"/>
      <c r="B356" s="409"/>
      <c r="C356" s="409"/>
      <c r="D356" s="409"/>
      <c r="E356" s="409"/>
      <c r="F356" s="409"/>
      <c r="G356" s="409"/>
      <c r="H356" s="409"/>
      <c r="I356" s="409"/>
      <c r="J356" s="409"/>
      <c r="K356" s="409"/>
      <c r="L356" s="409"/>
      <c r="M356" s="409"/>
      <c r="N356" s="409"/>
      <c r="O356" s="409"/>
      <c r="P356" s="409"/>
      <c r="Q356" s="409"/>
      <c r="R356" s="409"/>
      <c r="S356" s="409"/>
      <c r="T356" s="409"/>
      <c r="U356" s="409"/>
      <c r="V356" s="409"/>
      <c r="W356" s="409"/>
      <c r="X356" s="409"/>
      <c r="Y356" s="409"/>
      <c r="Z356" s="409"/>
      <c r="AA356" s="409"/>
      <c r="AB356" s="409"/>
      <c r="AC356" s="409"/>
      <c r="AD356" s="409"/>
      <c r="AE356" s="409"/>
    </row>
    <row r="357" ht="13.5" customHeight="1">
      <c r="A357" s="223"/>
      <c r="B357" s="409"/>
      <c r="C357" s="409"/>
      <c r="D357" s="409"/>
      <c r="E357" s="409"/>
      <c r="F357" s="409"/>
      <c r="G357" s="409"/>
      <c r="H357" s="409"/>
      <c r="I357" s="409"/>
      <c r="J357" s="409"/>
      <c r="K357" s="409"/>
      <c r="L357" s="409"/>
      <c r="M357" s="409"/>
      <c r="N357" s="409"/>
      <c r="O357" s="409"/>
      <c r="P357" s="409"/>
      <c r="Q357" s="409"/>
      <c r="R357" s="409"/>
      <c r="S357" s="409"/>
      <c r="T357" s="409"/>
      <c r="U357" s="409"/>
      <c r="V357" s="409"/>
      <c r="W357" s="409"/>
      <c r="X357" s="409"/>
      <c r="Y357" s="409"/>
      <c r="Z357" s="409"/>
      <c r="AA357" s="409"/>
      <c r="AB357" s="409"/>
      <c r="AC357" s="409"/>
      <c r="AD357" s="409"/>
      <c r="AE357" s="409"/>
    </row>
    <row r="358" ht="13.5" customHeight="1">
      <c r="A358" s="223"/>
      <c r="B358" s="409"/>
      <c r="C358" s="409"/>
      <c r="D358" s="409"/>
      <c r="E358" s="409"/>
      <c r="F358" s="409"/>
      <c r="G358" s="409"/>
      <c r="H358" s="409"/>
      <c r="I358" s="409"/>
      <c r="J358" s="409"/>
      <c r="K358" s="409"/>
      <c r="L358" s="409"/>
      <c r="M358" s="409"/>
      <c r="N358" s="409"/>
      <c r="O358" s="409"/>
      <c r="P358" s="409"/>
      <c r="Q358" s="409"/>
      <c r="R358" s="409"/>
      <c r="S358" s="409"/>
      <c r="T358" s="409"/>
      <c r="U358" s="409"/>
      <c r="V358" s="409"/>
      <c r="W358" s="409"/>
      <c r="X358" s="409"/>
      <c r="Y358" s="409"/>
      <c r="Z358" s="409"/>
      <c r="AA358" s="409"/>
      <c r="AB358" s="409"/>
      <c r="AC358" s="409"/>
      <c r="AD358" s="409"/>
      <c r="AE358" s="409"/>
    </row>
    <row r="359" ht="13.5" customHeight="1">
      <c r="A359" s="223"/>
      <c r="B359" s="409"/>
      <c r="C359" s="409"/>
      <c r="D359" s="409"/>
      <c r="E359" s="409"/>
      <c r="F359" s="409"/>
      <c r="G359" s="409"/>
      <c r="H359" s="409"/>
      <c r="I359" s="409"/>
      <c r="J359" s="409"/>
      <c r="K359" s="409"/>
      <c r="L359" s="409"/>
      <c r="M359" s="409"/>
      <c r="N359" s="409"/>
      <c r="O359" s="409"/>
      <c r="P359" s="409"/>
      <c r="Q359" s="409"/>
      <c r="R359" s="409"/>
      <c r="S359" s="409"/>
      <c r="T359" s="409"/>
      <c r="U359" s="409"/>
      <c r="V359" s="409"/>
      <c r="W359" s="409"/>
      <c r="X359" s="409"/>
      <c r="Y359" s="409"/>
      <c r="Z359" s="409"/>
      <c r="AA359" s="409"/>
      <c r="AB359" s="409"/>
      <c r="AC359" s="409"/>
      <c r="AD359" s="409"/>
      <c r="AE359" s="409"/>
    </row>
    <row r="360" ht="13.5" customHeight="1">
      <c r="A360" s="223"/>
      <c r="B360" s="409"/>
      <c r="C360" s="409"/>
      <c r="D360" s="409"/>
      <c r="E360" s="409"/>
      <c r="F360" s="409"/>
      <c r="G360" s="409"/>
      <c r="H360" s="409"/>
      <c r="I360" s="409"/>
      <c r="J360" s="409"/>
      <c r="K360" s="409"/>
      <c r="L360" s="409"/>
      <c r="M360" s="409"/>
      <c r="N360" s="409"/>
      <c r="O360" s="409"/>
      <c r="P360" s="409"/>
      <c r="Q360" s="409"/>
      <c r="R360" s="409"/>
      <c r="S360" s="409"/>
      <c r="T360" s="409"/>
      <c r="U360" s="409"/>
      <c r="V360" s="409"/>
      <c r="W360" s="409"/>
      <c r="X360" s="409"/>
      <c r="Y360" s="409"/>
      <c r="Z360" s="409"/>
      <c r="AA360" s="409"/>
      <c r="AB360" s="409"/>
      <c r="AC360" s="409"/>
      <c r="AD360" s="409"/>
      <c r="AE360" s="409"/>
    </row>
    <row r="361" ht="13.5" customHeight="1">
      <c r="A361" s="223"/>
      <c r="B361" s="409"/>
      <c r="C361" s="409"/>
      <c r="D361" s="409"/>
      <c r="E361" s="409"/>
      <c r="F361" s="409"/>
      <c r="G361" s="409"/>
      <c r="H361" s="409"/>
      <c r="I361" s="409"/>
      <c r="J361" s="409"/>
      <c r="K361" s="409"/>
      <c r="L361" s="409"/>
      <c r="M361" s="409"/>
      <c r="N361" s="409"/>
      <c r="O361" s="409"/>
      <c r="P361" s="409"/>
      <c r="Q361" s="409"/>
      <c r="R361" s="409"/>
      <c r="S361" s="409"/>
      <c r="T361" s="409"/>
      <c r="U361" s="409"/>
      <c r="V361" s="409"/>
      <c r="W361" s="409"/>
      <c r="X361" s="409"/>
      <c r="Y361" s="409"/>
      <c r="Z361" s="409"/>
      <c r="AA361" s="409"/>
      <c r="AB361" s="409"/>
      <c r="AC361" s="409"/>
      <c r="AD361" s="409"/>
      <c r="AE361" s="409"/>
    </row>
    <row r="362" ht="13.5" customHeight="1">
      <c r="A362" s="223"/>
      <c r="B362" s="409"/>
      <c r="C362" s="409"/>
      <c r="D362" s="409"/>
      <c r="E362" s="409"/>
      <c r="F362" s="409"/>
      <c r="G362" s="409"/>
      <c r="H362" s="409"/>
      <c r="I362" s="409"/>
      <c r="J362" s="409"/>
      <c r="K362" s="409"/>
      <c r="L362" s="409"/>
      <c r="M362" s="409"/>
      <c r="N362" s="409"/>
      <c r="O362" s="409"/>
      <c r="P362" s="409"/>
      <c r="Q362" s="409"/>
      <c r="R362" s="409"/>
      <c r="S362" s="409"/>
      <c r="T362" s="409"/>
      <c r="U362" s="409"/>
      <c r="V362" s="409"/>
      <c r="W362" s="409"/>
      <c r="X362" s="409"/>
      <c r="Y362" s="409"/>
      <c r="Z362" s="409"/>
      <c r="AA362" s="409"/>
      <c r="AB362" s="409"/>
      <c r="AC362" s="409"/>
      <c r="AD362" s="409"/>
      <c r="AE362" s="409"/>
    </row>
    <row r="363" ht="13.5" customHeight="1">
      <c r="A363" s="223"/>
      <c r="B363" s="409"/>
      <c r="C363" s="409"/>
      <c r="D363" s="409"/>
      <c r="E363" s="409"/>
      <c r="F363" s="409"/>
      <c r="G363" s="409"/>
      <c r="H363" s="409"/>
      <c r="I363" s="409"/>
      <c r="J363" s="409"/>
      <c r="K363" s="409"/>
      <c r="L363" s="409"/>
      <c r="M363" s="409"/>
      <c r="N363" s="409"/>
      <c r="O363" s="409"/>
      <c r="P363" s="409"/>
      <c r="Q363" s="409"/>
      <c r="R363" s="409"/>
      <c r="S363" s="409"/>
      <c r="T363" s="409"/>
      <c r="U363" s="409"/>
      <c r="V363" s="409"/>
      <c r="W363" s="409"/>
      <c r="X363" s="409"/>
      <c r="Y363" s="409"/>
      <c r="Z363" s="409"/>
      <c r="AA363" s="409"/>
      <c r="AB363" s="409"/>
      <c r="AC363" s="409"/>
      <c r="AD363" s="409"/>
      <c r="AE363" s="409"/>
    </row>
    <row r="364" ht="13.5" customHeight="1">
      <c r="A364" s="223"/>
      <c r="B364" s="409"/>
      <c r="C364" s="409"/>
      <c r="D364" s="409"/>
      <c r="E364" s="409"/>
      <c r="F364" s="409"/>
      <c r="G364" s="409"/>
      <c r="H364" s="409"/>
      <c r="I364" s="409"/>
      <c r="J364" s="409"/>
      <c r="K364" s="409"/>
      <c r="L364" s="409"/>
      <c r="M364" s="409"/>
      <c r="N364" s="409"/>
      <c r="O364" s="409"/>
      <c r="P364" s="409"/>
      <c r="Q364" s="409"/>
      <c r="R364" s="409"/>
      <c r="S364" s="409"/>
      <c r="T364" s="409"/>
      <c r="U364" s="409"/>
      <c r="V364" s="409"/>
      <c r="W364" s="409"/>
      <c r="X364" s="409"/>
      <c r="Y364" s="409"/>
      <c r="Z364" s="409"/>
      <c r="AA364" s="409"/>
      <c r="AB364" s="409"/>
      <c r="AC364" s="409"/>
      <c r="AD364" s="409"/>
      <c r="AE364" s="409"/>
    </row>
    <row r="365" ht="13.5" customHeight="1">
      <c r="A365" s="223"/>
      <c r="B365" s="409"/>
      <c r="C365" s="409"/>
      <c r="D365" s="409"/>
      <c r="E365" s="409"/>
      <c r="F365" s="409"/>
      <c r="G365" s="409"/>
      <c r="H365" s="409"/>
      <c r="I365" s="409"/>
      <c r="J365" s="409"/>
      <c r="K365" s="409"/>
      <c r="L365" s="409"/>
      <c r="M365" s="409"/>
      <c r="N365" s="409"/>
      <c r="O365" s="409"/>
      <c r="P365" s="409"/>
      <c r="Q365" s="409"/>
      <c r="R365" s="409"/>
      <c r="S365" s="409"/>
      <c r="T365" s="409"/>
      <c r="U365" s="409"/>
      <c r="V365" s="409"/>
      <c r="W365" s="409"/>
      <c r="X365" s="409"/>
      <c r="Y365" s="409"/>
      <c r="Z365" s="409"/>
      <c r="AA365" s="409"/>
      <c r="AB365" s="409"/>
      <c r="AC365" s="409"/>
      <c r="AD365" s="409"/>
      <c r="AE365" s="409"/>
    </row>
    <row r="366" ht="13.5" customHeight="1">
      <c r="A366" s="223"/>
      <c r="B366" s="409"/>
      <c r="C366" s="409"/>
      <c r="D366" s="409"/>
      <c r="E366" s="409"/>
      <c r="F366" s="409"/>
      <c r="G366" s="409"/>
      <c r="H366" s="409"/>
      <c r="I366" s="409"/>
      <c r="J366" s="409"/>
      <c r="K366" s="409"/>
      <c r="L366" s="409"/>
      <c r="M366" s="409"/>
      <c r="N366" s="409"/>
      <c r="O366" s="409"/>
      <c r="P366" s="409"/>
      <c r="Q366" s="409"/>
      <c r="R366" s="409"/>
      <c r="S366" s="409"/>
      <c r="T366" s="409"/>
      <c r="U366" s="409"/>
      <c r="V366" s="409"/>
      <c r="W366" s="409"/>
      <c r="X366" s="409"/>
      <c r="Y366" s="409"/>
      <c r="Z366" s="409"/>
      <c r="AA366" s="409"/>
      <c r="AB366" s="409"/>
      <c r="AC366" s="409"/>
      <c r="AD366" s="409"/>
      <c r="AE366" s="409"/>
    </row>
    <row r="367" ht="13.5" customHeight="1">
      <c r="A367" s="223"/>
      <c r="B367" s="409"/>
      <c r="C367" s="409"/>
      <c r="D367" s="409"/>
      <c r="E367" s="409"/>
      <c r="F367" s="409"/>
      <c r="G367" s="409"/>
      <c r="H367" s="409"/>
      <c r="I367" s="409"/>
      <c r="J367" s="409"/>
      <c r="K367" s="409"/>
      <c r="L367" s="409"/>
      <c r="M367" s="409"/>
      <c r="N367" s="409"/>
      <c r="O367" s="409"/>
      <c r="P367" s="409"/>
      <c r="Q367" s="409"/>
      <c r="R367" s="409"/>
      <c r="S367" s="409"/>
      <c r="T367" s="409"/>
      <c r="U367" s="409"/>
      <c r="V367" s="409"/>
      <c r="W367" s="409"/>
      <c r="X367" s="409"/>
      <c r="Y367" s="409"/>
      <c r="Z367" s="409"/>
      <c r="AA367" s="409"/>
      <c r="AB367" s="409"/>
      <c r="AC367" s="409"/>
      <c r="AD367" s="409"/>
      <c r="AE367" s="409"/>
    </row>
    <row r="368" ht="13.5" customHeight="1">
      <c r="A368" s="223"/>
      <c r="B368" s="409"/>
      <c r="C368" s="409"/>
      <c r="D368" s="409"/>
      <c r="E368" s="409"/>
      <c r="F368" s="409"/>
      <c r="G368" s="409"/>
      <c r="H368" s="409"/>
      <c r="I368" s="409"/>
      <c r="J368" s="409"/>
      <c r="K368" s="409"/>
      <c r="L368" s="409"/>
      <c r="M368" s="409"/>
      <c r="N368" s="409"/>
      <c r="O368" s="409"/>
      <c r="P368" s="409"/>
      <c r="Q368" s="409"/>
      <c r="R368" s="409"/>
      <c r="S368" s="409"/>
      <c r="T368" s="409"/>
      <c r="U368" s="409"/>
      <c r="V368" s="409"/>
      <c r="W368" s="409"/>
      <c r="X368" s="409"/>
      <c r="Y368" s="409"/>
      <c r="Z368" s="409"/>
      <c r="AA368" s="409"/>
      <c r="AB368" s="409"/>
      <c r="AC368" s="409"/>
      <c r="AD368" s="409"/>
      <c r="AE368" s="409"/>
    </row>
    <row r="369" ht="13.5" customHeight="1">
      <c r="A369" s="223"/>
      <c r="B369" s="409"/>
      <c r="C369" s="409"/>
      <c r="D369" s="409"/>
      <c r="E369" s="409"/>
      <c r="F369" s="409"/>
      <c r="G369" s="409"/>
      <c r="H369" s="409"/>
      <c r="I369" s="409"/>
      <c r="J369" s="409"/>
      <c r="K369" s="409"/>
      <c r="L369" s="409"/>
      <c r="M369" s="409"/>
      <c r="N369" s="409"/>
      <c r="O369" s="409"/>
      <c r="P369" s="409"/>
      <c r="Q369" s="409"/>
      <c r="R369" s="409"/>
      <c r="S369" s="409"/>
      <c r="T369" s="409"/>
      <c r="U369" s="409"/>
      <c r="V369" s="409"/>
      <c r="W369" s="409"/>
      <c r="X369" s="409"/>
      <c r="Y369" s="409"/>
      <c r="Z369" s="409"/>
      <c r="AA369" s="409"/>
      <c r="AB369" s="409"/>
      <c r="AC369" s="409"/>
      <c r="AD369" s="409"/>
      <c r="AE369" s="409"/>
    </row>
    <row r="370" ht="13.5" customHeight="1">
      <c r="A370" s="223"/>
      <c r="B370" s="409"/>
      <c r="C370" s="409"/>
      <c r="D370" s="409"/>
      <c r="E370" s="409"/>
      <c r="F370" s="409"/>
      <c r="G370" s="409"/>
      <c r="H370" s="409"/>
      <c r="I370" s="409"/>
      <c r="J370" s="409"/>
      <c r="K370" s="409"/>
      <c r="L370" s="409"/>
      <c r="M370" s="409"/>
      <c r="N370" s="409"/>
      <c r="O370" s="409"/>
      <c r="P370" s="409"/>
      <c r="Q370" s="409"/>
      <c r="R370" s="409"/>
      <c r="S370" s="409"/>
      <c r="T370" s="409"/>
      <c r="U370" s="409"/>
      <c r="V370" s="409"/>
      <c r="W370" s="409"/>
      <c r="X370" s="409"/>
      <c r="Y370" s="409"/>
      <c r="Z370" s="409"/>
      <c r="AA370" s="409"/>
      <c r="AB370" s="409"/>
      <c r="AC370" s="409"/>
      <c r="AD370" s="409"/>
      <c r="AE370" s="409"/>
    </row>
    <row r="371" ht="13.5" customHeight="1">
      <c r="A371" s="223"/>
      <c r="B371" s="409"/>
      <c r="C371" s="409"/>
      <c r="D371" s="409"/>
      <c r="E371" s="409"/>
      <c r="F371" s="409"/>
      <c r="G371" s="409"/>
      <c r="H371" s="409"/>
      <c r="I371" s="409"/>
      <c r="J371" s="409"/>
      <c r="K371" s="409"/>
      <c r="L371" s="409"/>
      <c r="M371" s="409"/>
      <c r="N371" s="409"/>
      <c r="O371" s="409"/>
      <c r="P371" s="409"/>
      <c r="Q371" s="409"/>
      <c r="R371" s="409"/>
      <c r="S371" s="409"/>
      <c r="T371" s="409"/>
      <c r="U371" s="409"/>
      <c r="V371" s="409"/>
      <c r="W371" s="409"/>
      <c r="X371" s="409"/>
      <c r="Y371" s="409"/>
      <c r="Z371" s="409"/>
      <c r="AA371" s="409"/>
      <c r="AB371" s="409"/>
      <c r="AC371" s="409"/>
      <c r="AD371" s="409"/>
      <c r="AE371" s="409"/>
    </row>
    <row r="372" ht="13.5" customHeight="1">
      <c r="A372" s="223"/>
      <c r="B372" s="409"/>
      <c r="C372" s="409"/>
      <c r="D372" s="409"/>
      <c r="E372" s="409"/>
      <c r="F372" s="409"/>
      <c r="G372" s="409"/>
      <c r="H372" s="409"/>
      <c r="I372" s="409"/>
      <c r="J372" s="409"/>
      <c r="K372" s="409"/>
      <c r="L372" s="409"/>
      <c r="M372" s="409"/>
      <c r="N372" s="409"/>
      <c r="O372" s="409"/>
      <c r="P372" s="409"/>
      <c r="Q372" s="409"/>
      <c r="R372" s="409"/>
      <c r="S372" s="409"/>
      <c r="T372" s="409"/>
      <c r="U372" s="409"/>
      <c r="V372" s="409"/>
      <c r="W372" s="409"/>
      <c r="X372" s="409"/>
      <c r="Y372" s="409"/>
      <c r="Z372" s="409"/>
      <c r="AA372" s="409"/>
      <c r="AB372" s="409"/>
      <c r="AC372" s="409"/>
      <c r="AD372" s="409"/>
      <c r="AE372" s="409"/>
    </row>
    <row r="373" ht="13.5" customHeight="1">
      <c r="A373" s="223"/>
      <c r="B373" s="409"/>
      <c r="C373" s="409"/>
      <c r="D373" s="409"/>
      <c r="E373" s="409"/>
      <c r="F373" s="409"/>
      <c r="G373" s="409"/>
      <c r="H373" s="409"/>
      <c r="I373" s="409"/>
      <c r="J373" s="409"/>
      <c r="K373" s="409"/>
      <c r="L373" s="409"/>
      <c r="M373" s="409"/>
      <c r="N373" s="409"/>
      <c r="O373" s="409"/>
      <c r="P373" s="409"/>
      <c r="Q373" s="409"/>
      <c r="R373" s="409"/>
      <c r="S373" s="409"/>
      <c r="T373" s="409"/>
      <c r="U373" s="409"/>
      <c r="V373" s="409"/>
      <c r="W373" s="409"/>
      <c r="X373" s="409"/>
      <c r="Y373" s="409"/>
      <c r="Z373" s="409"/>
      <c r="AA373" s="409"/>
      <c r="AB373" s="409"/>
      <c r="AC373" s="409"/>
      <c r="AD373" s="409"/>
      <c r="AE373" s="409"/>
    </row>
    <row r="374" ht="13.5" customHeight="1">
      <c r="A374" s="223"/>
      <c r="B374" s="409"/>
      <c r="C374" s="409"/>
      <c r="D374" s="409"/>
      <c r="E374" s="409"/>
      <c r="F374" s="409"/>
      <c r="G374" s="409"/>
      <c r="H374" s="409"/>
      <c r="I374" s="409"/>
      <c r="J374" s="409"/>
      <c r="K374" s="409"/>
      <c r="L374" s="409"/>
      <c r="M374" s="409"/>
      <c r="N374" s="409"/>
      <c r="O374" s="409"/>
      <c r="P374" s="409"/>
      <c r="Q374" s="409"/>
      <c r="R374" s="409"/>
      <c r="S374" s="409"/>
      <c r="T374" s="409"/>
      <c r="U374" s="409"/>
      <c r="V374" s="409"/>
      <c r="W374" s="409"/>
      <c r="X374" s="409"/>
      <c r="Y374" s="409"/>
      <c r="Z374" s="409"/>
      <c r="AA374" s="409"/>
      <c r="AB374" s="409"/>
      <c r="AC374" s="409"/>
      <c r="AD374" s="409"/>
      <c r="AE374" s="409"/>
    </row>
    <row r="375" ht="13.5" customHeight="1">
      <c r="A375" s="223"/>
      <c r="B375" s="409"/>
      <c r="C375" s="409"/>
      <c r="D375" s="409"/>
      <c r="E375" s="409"/>
      <c r="F375" s="409"/>
      <c r="G375" s="409"/>
      <c r="H375" s="409"/>
      <c r="I375" s="409"/>
      <c r="J375" s="409"/>
      <c r="K375" s="409"/>
      <c r="L375" s="409"/>
      <c r="M375" s="409"/>
      <c r="N375" s="409"/>
      <c r="O375" s="409"/>
      <c r="P375" s="409"/>
      <c r="Q375" s="409"/>
      <c r="R375" s="409"/>
      <c r="S375" s="409"/>
      <c r="T375" s="409"/>
      <c r="U375" s="409"/>
      <c r="V375" s="409"/>
      <c r="W375" s="409"/>
      <c r="X375" s="409"/>
      <c r="Y375" s="409"/>
      <c r="Z375" s="409"/>
      <c r="AA375" s="409"/>
      <c r="AB375" s="409"/>
      <c r="AC375" s="409"/>
      <c r="AD375" s="409"/>
      <c r="AE375" s="409"/>
    </row>
    <row r="376" ht="13.5" customHeight="1">
      <c r="A376" s="223"/>
      <c r="B376" s="409"/>
      <c r="C376" s="409"/>
      <c r="D376" s="409"/>
      <c r="E376" s="409"/>
      <c r="F376" s="409"/>
      <c r="G376" s="409"/>
      <c r="H376" s="409"/>
      <c r="I376" s="409"/>
      <c r="J376" s="409"/>
      <c r="K376" s="409"/>
      <c r="L376" s="409"/>
      <c r="M376" s="409"/>
      <c r="N376" s="409"/>
      <c r="O376" s="409"/>
      <c r="P376" s="409"/>
      <c r="Q376" s="409"/>
      <c r="R376" s="409"/>
      <c r="S376" s="409"/>
      <c r="T376" s="409"/>
      <c r="U376" s="409"/>
      <c r="V376" s="409"/>
      <c r="W376" s="409"/>
      <c r="X376" s="409"/>
      <c r="Y376" s="409"/>
      <c r="Z376" s="409"/>
      <c r="AA376" s="409"/>
      <c r="AB376" s="409"/>
      <c r="AC376" s="409"/>
      <c r="AD376" s="409"/>
      <c r="AE376" s="409"/>
    </row>
    <row r="377" ht="13.5" customHeight="1">
      <c r="A377" s="223"/>
      <c r="B377" s="409"/>
      <c r="C377" s="409"/>
      <c r="D377" s="409"/>
      <c r="E377" s="409"/>
      <c r="F377" s="409"/>
      <c r="G377" s="409"/>
      <c r="H377" s="409"/>
      <c r="I377" s="409"/>
      <c r="J377" s="409"/>
      <c r="K377" s="409"/>
      <c r="L377" s="409"/>
      <c r="M377" s="409"/>
      <c r="N377" s="409"/>
      <c r="O377" s="409"/>
      <c r="P377" s="409"/>
      <c r="Q377" s="409"/>
      <c r="R377" s="409"/>
      <c r="S377" s="409"/>
      <c r="T377" s="409"/>
      <c r="U377" s="409"/>
      <c r="V377" s="409"/>
      <c r="W377" s="409"/>
      <c r="X377" s="409"/>
      <c r="Y377" s="409"/>
      <c r="Z377" s="409"/>
      <c r="AA377" s="409"/>
      <c r="AB377" s="409"/>
      <c r="AC377" s="409"/>
      <c r="AD377" s="409"/>
      <c r="AE377" s="409"/>
    </row>
    <row r="378" ht="13.5" customHeight="1">
      <c r="A378" s="223"/>
      <c r="B378" s="409"/>
      <c r="C378" s="409"/>
      <c r="D378" s="409"/>
      <c r="E378" s="409"/>
      <c r="F378" s="409"/>
      <c r="G378" s="409"/>
      <c r="H378" s="409"/>
      <c r="I378" s="409"/>
      <c r="J378" s="409"/>
      <c r="K378" s="409"/>
      <c r="L378" s="409"/>
      <c r="M378" s="409"/>
      <c r="N378" s="409"/>
      <c r="O378" s="409"/>
      <c r="P378" s="409"/>
      <c r="Q378" s="409"/>
      <c r="R378" s="409"/>
      <c r="S378" s="409"/>
      <c r="T378" s="409"/>
      <c r="U378" s="409"/>
      <c r="V378" s="409"/>
      <c r="W378" s="409"/>
      <c r="X378" s="409"/>
      <c r="Y378" s="409"/>
      <c r="Z378" s="409"/>
      <c r="AA378" s="409"/>
      <c r="AB378" s="409"/>
      <c r="AC378" s="409"/>
      <c r="AD378" s="409"/>
      <c r="AE378" s="409"/>
    </row>
    <row r="379" ht="13.5" customHeight="1">
      <c r="A379" s="223"/>
      <c r="B379" s="409"/>
      <c r="C379" s="409"/>
      <c r="D379" s="409"/>
      <c r="E379" s="409"/>
      <c r="F379" s="409"/>
      <c r="G379" s="409"/>
      <c r="H379" s="409"/>
      <c r="I379" s="409"/>
      <c r="J379" s="409"/>
      <c r="K379" s="409"/>
      <c r="L379" s="409"/>
      <c r="M379" s="409"/>
      <c r="N379" s="409"/>
      <c r="O379" s="409"/>
      <c r="P379" s="409"/>
      <c r="Q379" s="409"/>
      <c r="R379" s="409"/>
      <c r="S379" s="409"/>
      <c r="T379" s="409"/>
      <c r="U379" s="409"/>
      <c r="V379" s="409"/>
      <c r="W379" s="409"/>
      <c r="X379" s="409"/>
      <c r="Y379" s="409"/>
      <c r="Z379" s="409"/>
      <c r="AA379" s="409"/>
      <c r="AB379" s="409"/>
      <c r="AC379" s="409"/>
      <c r="AD379" s="409"/>
      <c r="AE379" s="409"/>
    </row>
    <row r="380" ht="13.5" customHeight="1">
      <c r="A380" s="223"/>
      <c r="B380" s="409"/>
      <c r="C380" s="409"/>
      <c r="D380" s="409"/>
      <c r="E380" s="409"/>
      <c r="F380" s="409"/>
      <c r="G380" s="409"/>
      <c r="H380" s="409"/>
      <c r="I380" s="409"/>
      <c r="J380" s="409"/>
      <c r="K380" s="409"/>
      <c r="L380" s="409"/>
      <c r="M380" s="409"/>
      <c r="N380" s="409"/>
      <c r="O380" s="409"/>
      <c r="P380" s="409"/>
      <c r="Q380" s="409"/>
      <c r="R380" s="409"/>
      <c r="S380" s="409"/>
      <c r="T380" s="409"/>
      <c r="U380" s="409"/>
      <c r="V380" s="409"/>
      <c r="W380" s="409"/>
      <c r="X380" s="409"/>
      <c r="Y380" s="409"/>
      <c r="Z380" s="409"/>
      <c r="AA380" s="409"/>
      <c r="AB380" s="409"/>
      <c r="AC380" s="409"/>
      <c r="AD380" s="409"/>
      <c r="AE380" s="409"/>
    </row>
    <row r="381" ht="13.5" customHeight="1">
      <c r="A381" s="223"/>
      <c r="B381" s="409"/>
      <c r="C381" s="409"/>
      <c r="D381" s="409"/>
      <c r="E381" s="409"/>
      <c r="F381" s="409"/>
      <c r="G381" s="409"/>
      <c r="H381" s="409"/>
      <c r="I381" s="409"/>
      <c r="J381" s="409"/>
      <c r="K381" s="409"/>
      <c r="L381" s="409"/>
      <c r="M381" s="409"/>
      <c r="N381" s="409"/>
      <c r="O381" s="409"/>
      <c r="P381" s="409"/>
      <c r="Q381" s="409"/>
      <c r="R381" s="409"/>
      <c r="S381" s="409"/>
      <c r="T381" s="409"/>
      <c r="U381" s="409"/>
      <c r="V381" s="409"/>
      <c r="W381" s="409"/>
      <c r="X381" s="409"/>
      <c r="Y381" s="409"/>
      <c r="Z381" s="409"/>
      <c r="AA381" s="409"/>
      <c r="AB381" s="409"/>
      <c r="AC381" s="409"/>
      <c r="AD381" s="409"/>
      <c r="AE381" s="409"/>
    </row>
    <row r="382" ht="13.5" customHeight="1">
      <c r="A382" s="223"/>
      <c r="B382" s="409"/>
      <c r="C382" s="409"/>
      <c r="D382" s="409"/>
      <c r="E382" s="409"/>
      <c r="F382" s="409"/>
      <c r="G382" s="409"/>
      <c r="H382" s="409"/>
      <c r="I382" s="409"/>
      <c r="J382" s="409"/>
      <c r="K382" s="409"/>
      <c r="L382" s="409"/>
      <c r="M382" s="409"/>
      <c r="N382" s="409"/>
      <c r="O382" s="409"/>
      <c r="P382" s="409"/>
      <c r="Q382" s="409"/>
      <c r="R382" s="409"/>
      <c r="S382" s="409"/>
      <c r="T382" s="409"/>
      <c r="U382" s="409"/>
      <c r="V382" s="409"/>
      <c r="W382" s="409"/>
      <c r="X382" s="409"/>
      <c r="Y382" s="409"/>
      <c r="Z382" s="409"/>
      <c r="AA382" s="409"/>
      <c r="AB382" s="409"/>
      <c r="AC382" s="409"/>
      <c r="AD382" s="409"/>
      <c r="AE382" s="409"/>
    </row>
    <row r="383" ht="13.5" customHeight="1">
      <c r="A383" s="223"/>
      <c r="B383" s="409"/>
      <c r="C383" s="409"/>
      <c r="D383" s="409"/>
      <c r="E383" s="409"/>
      <c r="F383" s="409"/>
      <c r="G383" s="409"/>
      <c r="H383" s="409"/>
      <c r="I383" s="409"/>
      <c r="J383" s="409"/>
      <c r="K383" s="409"/>
      <c r="L383" s="409"/>
      <c r="M383" s="409"/>
      <c r="N383" s="409"/>
      <c r="O383" s="409"/>
      <c r="P383" s="409"/>
      <c r="Q383" s="409"/>
      <c r="R383" s="409"/>
      <c r="S383" s="409"/>
      <c r="T383" s="409"/>
      <c r="U383" s="409"/>
      <c r="V383" s="409"/>
      <c r="W383" s="409"/>
      <c r="X383" s="409"/>
      <c r="Y383" s="409"/>
      <c r="Z383" s="409"/>
      <c r="AA383" s="409"/>
      <c r="AB383" s="409"/>
      <c r="AC383" s="409"/>
      <c r="AD383" s="409"/>
      <c r="AE383" s="409"/>
    </row>
    <row r="384" ht="13.5" customHeight="1">
      <c r="A384" s="223"/>
      <c r="B384" s="409"/>
      <c r="C384" s="409"/>
      <c r="D384" s="409"/>
      <c r="E384" s="409"/>
      <c r="F384" s="409"/>
      <c r="G384" s="409"/>
      <c r="H384" s="409"/>
      <c r="I384" s="409"/>
      <c r="J384" s="409"/>
      <c r="K384" s="409"/>
      <c r="L384" s="409"/>
      <c r="M384" s="409"/>
      <c r="N384" s="409"/>
      <c r="O384" s="409"/>
      <c r="P384" s="409"/>
      <c r="Q384" s="409"/>
      <c r="R384" s="409"/>
      <c r="S384" s="409"/>
      <c r="T384" s="409"/>
      <c r="U384" s="409"/>
      <c r="V384" s="409"/>
      <c r="W384" s="409"/>
      <c r="X384" s="409"/>
      <c r="Y384" s="409"/>
      <c r="Z384" s="409"/>
      <c r="AA384" s="409"/>
      <c r="AB384" s="409"/>
      <c r="AC384" s="409"/>
      <c r="AD384" s="409"/>
      <c r="AE384" s="409"/>
    </row>
    <row r="385" ht="13.5" customHeight="1">
      <c r="A385" s="223"/>
      <c r="B385" s="409"/>
      <c r="C385" s="409"/>
      <c r="D385" s="409"/>
      <c r="E385" s="409"/>
      <c r="F385" s="409"/>
      <c r="G385" s="409"/>
      <c r="H385" s="409"/>
      <c r="I385" s="409"/>
      <c r="J385" s="409"/>
      <c r="K385" s="409"/>
      <c r="L385" s="409"/>
      <c r="M385" s="409"/>
      <c r="N385" s="409"/>
      <c r="O385" s="409"/>
      <c r="P385" s="409"/>
      <c r="Q385" s="409"/>
      <c r="R385" s="409"/>
      <c r="S385" s="409"/>
      <c r="T385" s="409"/>
      <c r="U385" s="409"/>
      <c r="V385" s="409"/>
      <c r="W385" s="409"/>
      <c r="X385" s="409"/>
      <c r="Y385" s="409"/>
      <c r="Z385" s="409"/>
      <c r="AA385" s="409"/>
      <c r="AB385" s="409"/>
      <c r="AC385" s="409"/>
      <c r="AD385" s="409"/>
      <c r="AE385" s="409"/>
    </row>
    <row r="386" ht="13.5" customHeight="1">
      <c r="A386" s="223"/>
      <c r="B386" s="409"/>
      <c r="C386" s="409"/>
      <c r="D386" s="409"/>
      <c r="E386" s="409"/>
      <c r="F386" s="409"/>
      <c r="G386" s="409"/>
      <c r="H386" s="409"/>
      <c r="I386" s="409"/>
      <c r="J386" s="409"/>
      <c r="K386" s="409"/>
      <c r="L386" s="409"/>
      <c r="M386" s="409"/>
      <c r="N386" s="409"/>
      <c r="O386" s="409"/>
      <c r="P386" s="409"/>
      <c r="Q386" s="409"/>
      <c r="R386" s="409"/>
      <c r="S386" s="409"/>
      <c r="T386" s="409"/>
      <c r="U386" s="409"/>
      <c r="V386" s="409"/>
      <c r="W386" s="409"/>
      <c r="X386" s="409"/>
      <c r="Y386" s="409"/>
      <c r="Z386" s="409"/>
      <c r="AA386" s="409"/>
      <c r="AB386" s="409"/>
      <c r="AC386" s="409"/>
      <c r="AD386" s="409"/>
      <c r="AE386" s="409"/>
    </row>
    <row r="387" ht="13.5" customHeight="1">
      <c r="A387" s="223"/>
      <c r="B387" s="409"/>
      <c r="C387" s="409"/>
      <c r="D387" s="409"/>
      <c r="E387" s="409"/>
      <c r="F387" s="409"/>
      <c r="G387" s="409"/>
      <c r="H387" s="409"/>
      <c r="I387" s="409"/>
      <c r="J387" s="409"/>
      <c r="K387" s="409"/>
      <c r="L387" s="409"/>
      <c r="M387" s="409"/>
      <c r="N387" s="409"/>
      <c r="O387" s="409"/>
      <c r="P387" s="409"/>
      <c r="Q387" s="409"/>
      <c r="R387" s="409"/>
      <c r="S387" s="409"/>
      <c r="T387" s="409"/>
      <c r="U387" s="409"/>
      <c r="V387" s="409"/>
      <c r="W387" s="409"/>
      <c r="X387" s="409"/>
      <c r="Y387" s="409"/>
      <c r="Z387" s="409"/>
      <c r="AA387" s="409"/>
      <c r="AB387" s="409"/>
      <c r="AC387" s="409"/>
      <c r="AD387" s="409"/>
      <c r="AE387" s="409"/>
    </row>
    <row r="388" ht="13.5" customHeight="1">
      <c r="A388" s="223"/>
      <c r="B388" s="409"/>
      <c r="C388" s="409"/>
      <c r="D388" s="409"/>
      <c r="E388" s="409"/>
      <c r="F388" s="409"/>
      <c r="G388" s="409"/>
      <c r="H388" s="409"/>
      <c r="I388" s="409"/>
      <c r="J388" s="409"/>
      <c r="K388" s="409"/>
      <c r="L388" s="409"/>
      <c r="M388" s="409"/>
      <c r="N388" s="409"/>
      <c r="O388" s="409"/>
      <c r="P388" s="409"/>
      <c r="Q388" s="409"/>
      <c r="R388" s="409"/>
      <c r="S388" s="409"/>
      <c r="T388" s="409"/>
      <c r="U388" s="409"/>
      <c r="V388" s="409"/>
      <c r="W388" s="409"/>
      <c r="X388" s="409"/>
      <c r="Y388" s="409"/>
      <c r="Z388" s="409"/>
      <c r="AA388" s="409"/>
      <c r="AB388" s="409"/>
      <c r="AC388" s="409"/>
      <c r="AD388" s="409"/>
      <c r="AE388" s="409"/>
    </row>
    <row r="389" ht="13.5" customHeight="1">
      <c r="A389" s="223"/>
      <c r="B389" s="409"/>
      <c r="C389" s="409"/>
      <c r="D389" s="409"/>
      <c r="E389" s="409"/>
      <c r="F389" s="409"/>
      <c r="G389" s="409"/>
      <c r="H389" s="409"/>
      <c r="I389" s="409"/>
      <c r="J389" s="409"/>
      <c r="K389" s="409"/>
      <c r="L389" s="409"/>
      <c r="M389" s="409"/>
      <c r="N389" s="409"/>
      <c r="O389" s="409"/>
      <c r="P389" s="409"/>
      <c r="Q389" s="409"/>
      <c r="R389" s="409"/>
      <c r="S389" s="409"/>
      <c r="T389" s="409"/>
      <c r="U389" s="409"/>
      <c r="V389" s="409"/>
      <c r="W389" s="409"/>
      <c r="X389" s="409"/>
      <c r="Y389" s="409"/>
      <c r="Z389" s="409"/>
      <c r="AA389" s="409"/>
      <c r="AB389" s="409"/>
      <c r="AC389" s="409"/>
      <c r="AD389" s="409"/>
      <c r="AE389" s="409"/>
    </row>
    <row r="390" ht="13.5" customHeight="1">
      <c r="A390" s="223"/>
      <c r="B390" s="409"/>
      <c r="C390" s="409"/>
      <c r="D390" s="409"/>
      <c r="E390" s="409"/>
      <c r="F390" s="409"/>
      <c r="G390" s="409"/>
      <c r="H390" s="409"/>
      <c r="I390" s="409"/>
      <c r="J390" s="409"/>
      <c r="K390" s="409"/>
      <c r="L390" s="409"/>
      <c r="M390" s="409"/>
      <c r="N390" s="409"/>
      <c r="O390" s="409"/>
      <c r="P390" s="409"/>
      <c r="Q390" s="409"/>
      <c r="R390" s="409"/>
      <c r="S390" s="409"/>
      <c r="T390" s="409"/>
      <c r="U390" s="409"/>
      <c r="V390" s="409"/>
      <c r="W390" s="409"/>
      <c r="X390" s="409"/>
      <c r="Y390" s="409"/>
      <c r="Z390" s="409"/>
      <c r="AA390" s="409"/>
      <c r="AB390" s="409"/>
      <c r="AC390" s="409"/>
      <c r="AD390" s="409"/>
      <c r="AE390" s="409"/>
    </row>
    <row r="391" ht="13.5" customHeight="1">
      <c r="A391" s="223"/>
      <c r="B391" s="409"/>
      <c r="C391" s="409"/>
      <c r="D391" s="409"/>
      <c r="E391" s="409"/>
      <c r="F391" s="409"/>
      <c r="G391" s="409"/>
      <c r="H391" s="409"/>
      <c r="I391" s="409"/>
      <c r="J391" s="409"/>
      <c r="K391" s="409"/>
      <c r="L391" s="409"/>
      <c r="M391" s="409"/>
      <c r="N391" s="409"/>
      <c r="O391" s="409"/>
      <c r="P391" s="409"/>
      <c r="Q391" s="409"/>
      <c r="R391" s="409"/>
      <c r="S391" s="409"/>
      <c r="T391" s="409"/>
      <c r="U391" s="409"/>
      <c r="V391" s="409"/>
      <c r="W391" s="409"/>
      <c r="X391" s="409"/>
      <c r="Y391" s="409"/>
      <c r="Z391" s="409"/>
      <c r="AA391" s="409"/>
      <c r="AB391" s="409"/>
      <c r="AC391" s="409"/>
      <c r="AD391" s="409"/>
      <c r="AE391" s="409"/>
    </row>
    <row r="392" ht="13.5" customHeight="1">
      <c r="A392" s="223"/>
      <c r="B392" s="409"/>
      <c r="C392" s="409"/>
      <c r="D392" s="409"/>
      <c r="E392" s="409"/>
      <c r="F392" s="409"/>
      <c r="G392" s="409"/>
      <c r="H392" s="409"/>
      <c r="I392" s="409"/>
      <c r="J392" s="409"/>
      <c r="K392" s="409"/>
      <c r="L392" s="409"/>
      <c r="M392" s="409"/>
      <c r="N392" s="409"/>
      <c r="O392" s="409"/>
      <c r="P392" s="409"/>
      <c r="Q392" s="409"/>
      <c r="R392" s="409"/>
      <c r="S392" s="409"/>
      <c r="T392" s="409"/>
      <c r="U392" s="409"/>
      <c r="V392" s="409"/>
      <c r="W392" s="409"/>
      <c r="X392" s="409"/>
      <c r="Y392" s="409"/>
      <c r="Z392" s="409"/>
      <c r="AA392" s="409"/>
      <c r="AB392" s="409"/>
      <c r="AC392" s="409"/>
      <c r="AD392" s="409"/>
      <c r="AE392" s="409"/>
    </row>
    <row r="393" ht="13.5" customHeight="1">
      <c r="A393" s="223"/>
      <c r="B393" s="409"/>
      <c r="C393" s="409"/>
      <c r="D393" s="409"/>
      <c r="E393" s="409"/>
      <c r="F393" s="409"/>
      <c r="G393" s="409"/>
      <c r="H393" s="409"/>
      <c r="I393" s="409"/>
      <c r="J393" s="409"/>
      <c r="K393" s="409"/>
      <c r="L393" s="409"/>
      <c r="M393" s="409"/>
      <c r="N393" s="409"/>
      <c r="O393" s="409"/>
      <c r="P393" s="409"/>
      <c r="Q393" s="409"/>
      <c r="R393" s="409"/>
      <c r="S393" s="409"/>
      <c r="T393" s="409"/>
      <c r="U393" s="409"/>
      <c r="V393" s="409"/>
      <c r="W393" s="409"/>
      <c r="X393" s="409"/>
      <c r="Y393" s="409"/>
      <c r="Z393" s="409"/>
      <c r="AA393" s="409"/>
      <c r="AB393" s="409"/>
      <c r="AC393" s="409"/>
      <c r="AD393" s="409"/>
      <c r="AE393" s="409"/>
    </row>
    <row r="394" ht="13.5" customHeight="1">
      <c r="A394" s="223"/>
      <c r="B394" s="409"/>
      <c r="C394" s="409"/>
      <c r="D394" s="409"/>
      <c r="E394" s="409"/>
      <c r="F394" s="409"/>
      <c r="G394" s="409"/>
      <c r="H394" s="409"/>
      <c r="I394" s="409"/>
      <c r="J394" s="409"/>
      <c r="K394" s="409"/>
      <c r="L394" s="409"/>
      <c r="M394" s="409"/>
      <c r="N394" s="409"/>
      <c r="O394" s="409"/>
      <c r="P394" s="409"/>
      <c r="Q394" s="409"/>
      <c r="R394" s="409"/>
      <c r="S394" s="409"/>
      <c r="T394" s="409"/>
      <c r="U394" s="409"/>
      <c r="V394" s="409"/>
      <c r="W394" s="409"/>
      <c r="X394" s="409"/>
      <c r="Y394" s="409"/>
      <c r="Z394" s="409"/>
      <c r="AA394" s="409"/>
      <c r="AB394" s="409"/>
      <c r="AC394" s="409"/>
      <c r="AD394" s="409"/>
      <c r="AE394" s="409"/>
    </row>
    <row r="395" ht="13.5" customHeight="1">
      <c r="A395" s="223"/>
      <c r="B395" s="409"/>
      <c r="C395" s="409"/>
      <c r="D395" s="409"/>
      <c r="E395" s="409"/>
      <c r="F395" s="409"/>
      <c r="G395" s="409"/>
      <c r="H395" s="409"/>
      <c r="I395" s="409"/>
      <c r="J395" s="409"/>
      <c r="K395" s="409"/>
      <c r="L395" s="409"/>
      <c r="M395" s="409"/>
      <c r="N395" s="409"/>
      <c r="O395" s="409"/>
      <c r="P395" s="409"/>
      <c r="Q395" s="409"/>
      <c r="R395" s="409"/>
      <c r="S395" s="409"/>
      <c r="T395" s="409"/>
      <c r="U395" s="409"/>
      <c r="V395" s="409"/>
      <c r="W395" s="409"/>
      <c r="X395" s="409"/>
      <c r="Y395" s="409"/>
      <c r="Z395" s="409"/>
      <c r="AA395" s="409"/>
      <c r="AB395" s="409"/>
      <c r="AC395" s="409"/>
      <c r="AD395" s="409"/>
      <c r="AE395" s="409"/>
    </row>
    <row r="396" ht="13.5" customHeight="1">
      <c r="A396" s="223"/>
      <c r="B396" s="409"/>
      <c r="C396" s="409"/>
      <c r="D396" s="409"/>
      <c r="E396" s="409"/>
      <c r="F396" s="409"/>
      <c r="G396" s="409"/>
      <c r="H396" s="409"/>
      <c r="I396" s="409"/>
      <c r="J396" s="409"/>
      <c r="K396" s="409"/>
      <c r="L396" s="409"/>
      <c r="M396" s="409"/>
      <c r="N396" s="409"/>
      <c r="O396" s="409"/>
      <c r="P396" s="409"/>
      <c r="Q396" s="409"/>
      <c r="R396" s="409"/>
      <c r="S396" s="409"/>
      <c r="T396" s="409"/>
      <c r="U396" s="409"/>
      <c r="V396" s="409"/>
      <c r="W396" s="409"/>
      <c r="X396" s="409"/>
      <c r="Y396" s="409"/>
      <c r="Z396" s="409"/>
      <c r="AA396" s="409"/>
      <c r="AB396" s="409"/>
      <c r="AC396" s="409"/>
      <c r="AD396" s="409"/>
      <c r="AE396" s="409"/>
    </row>
    <row r="397" ht="13.5" customHeight="1">
      <c r="A397" s="223"/>
      <c r="B397" s="409"/>
      <c r="C397" s="409"/>
      <c r="D397" s="409"/>
      <c r="E397" s="409"/>
      <c r="F397" s="409"/>
      <c r="G397" s="409"/>
      <c r="H397" s="409"/>
      <c r="I397" s="409"/>
      <c r="J397" s="409"/>
      <c r="K397" s="409"/>
      <c r="L397" s="409"/>
      <c r="M397" s="409"/>
      <c r="N397" s="409"/>
      <c r="O397" s="409"/>
      <c r="P397" s="409"/>
      <c r="Q397" s="409"/>
      <c r="R397" s="409"/>
      <c r="S397" s="409"/>
      <c r="T397" s="409"/>
      <c r="U397" s="409"/>
      <c r="V397" s="409"/>
      <c r="W397" s="409"/>
      <c r="X397" s="409"/>
      <c r="Y397" s="409"/>
      <c r="Z397" s="409"/>
      <c r="AA397" s="409"/>
      <c r="AB397" s="409"/>
      <c r="AC397" s="409"/>
      <c r="AD397" s="409"/>
      <c r="AE397" s="409"/>
    </row>
    <row r="398" ht="13.5" customHeight="1">
      <c r="A398" s="223"/>
      <c r="B398" s="409"/>
      <c r="C398" s="409"/>
      <c r="D398" s="409"/>
      <c r="E398" s="409"/>
      <c r="F398" s="409"/>
      <c r="G398" s="409"/>
      <c r="H398" s="409"/>
      <c r="I398" s="409"/>
      <c r="J398" s="409"/>
      <c r="K398" s="409"/>
      <c r="L398" s="409"/>
      <c r="M398" s="409"/>
      <c r="N398" s="409"/>
      <c r="O398" s="409"/>
      <c r="P398" s="409"/>
      <c r="Q398" s="409"/>
      <c r="R398" s="409"/>
      <c r="S398" s="409"/>
      <c r="T398" s="409"/>
      <c r="U398" s="409"/>
      <c r="V398" s="409"/>
      <c r="W398" s="409"/>
      <c r="X398" s="409"/>
      <c r="Y398" s="409"/>
      <c r="Z398" s="409"/>
      <c r="AA398" s="409"/>
      <c r="AB398" s="409"/>
      <c r="AC398" s="409"/>
      <c r="AD398" s="409"/>
      <c r="AE398" s="409"/>
    </row>
    <row r="399" ht="13.5" customHeight="1">
      <c r="A399" s="223"/>
      <c r="B399" s="409"/>
      <c r="C399" s="409"/>
      <c r="D399" s="409"/>
      <c r="E399" s="409"/>
      <c r="F399" s="409"/>
      <c r="G399" s="409"/>
      <c r="H399" s="409"/>
      <c r="I399" s="409"/>
      <c r="J399" s="409"/>
      <c r="K399" s="409"/>
      <c r="L399" s="409"/>
      <c r="M399" s="409"/>
      <c r="N399" s="409"/>
      <c r="O399" s="409"/>
      <c r="P399" s="409"/>
      <c r="Q399" s="409"/>
      <c r="R399" s="409"/>
      <c r="S399" s="409"/>
      <c r="T399" s="409"/>
      <c r="U399" s="409"/>
      <c r="V399" s="409"/>
      <c r="W399" s="409"/>
      <c r="X399" s="409"/>
      <c r="Y399" s="409"/>
      <c r="Z399" s="409"/>
      <c r="AA399" s="409"/>
      <c r="AB399" s="409"/>
      <c r="AC399" s="409"/>
      <c r="AD399" s="409"/>
      <c r="AE399" s="409"/>
    </row>
    <row r="400" ht="13.5" customHeight="1">
      <c r="A400" s="223"/>
      <c r="B400" s="409"/>
      <c r="C400" s="409"/>
      <c r="D400" s="409"/>
      <c r="E400" s="409"/>
      <c r="F400" s="409"/>
      <c r="G400" s="409"/>
      <c r="H400" s="409"/>
      <c r="I400" s="409"/>
      <c r="J400" s="409"/>
      <c r="K400" s="409"/>
      <c r="L400" s="409"/>
      <c r="M400" s="409"/>
      <c r="N400" s="409"/>
      <c r="O400" s="409"/>
      <c r="P400" s="409"/>
      <c r="Q400" s="409"/>
      <c r="R400" s="409"/>
      <c r="S400" s="409"/>
      <c r="T400" s="409"/>
      <c r="U400" s="409"/>
      <c r="V400" s="409"/>
      <c r="W400" s="409"/>
      <c r="X400" s="409"/>
      <c r="Y400" s="409"/>
      <c r="Z400" s="409"/>
      <c r="AA400" s="409"/>
      <c r="AB400" s="409"/>
      <c r="AC400" s="409"/>
      <c r="AD400" s="409"/>
      <c r="AE400" s="409"/>
    </row>
    <row r="401" ht="13.5" customHeight="1">
      <c r="A401" s="223"/>
      <c r="B401" s="409"/>
      <c r="C401" s="409"/>
      <c r="D401" s="409"/>
      <c r="E401" s="409"/>
      <c r="F401" s="409"/>
      <c r="G401" s="409"/>
      <c r="H401" s="409"/>
      <c r="I401" s="409"/>
      <c r="J401" s="409"/>
      <c r="K401" s="409"/>
      <c r="L401" s="409"/>
      <c r="M401" s="409"/>
      <c r="N401" s="409"/>
      <c r="O401" s="409"/>
      <c r="P401" s="409"/>
      <c r="Q401" s="409"/>
      <c r="R401" s="409"/>
      <c r="S401" s="409"/>
      <c r="T401" s="409"/>
      <c r="U401" s="409"/>
      <c r="V401" s="409"/>
      <c r="W401" s="409"/>
      <c r="X401" s="409"/>
      <c r="Y401" s="409"/>
      <c r="Z401" s="409"/>
      <c r="AA401" s="409"/>
      <c r="AB401" s="409"/>
      <c r="AC401" s="409"/>
      <c r="AD401" s="409"/>
      <c r="AE401" s="409"/>
    </row>
    <row r="402" ht="13.5" customHeight="1">
      <c r="A402" s="223"/>
      <c r="B402" s="409"/>
      <c r="C402" s="409"/>
      <c r="D402" s="409"/>
      <c r="E402" s="409"/>
      <c r="F402" s="409"/>
      <c r="G402" s="409"/>
      <c r="H402" s="409"/>
      <c r="I402" s="409"/>
      <c r="J402" s="409"/>
      <c r="K402" s="409"/>
      <c r="L402" s="409"/>
      <c r="M402" s="409"/>
      <c r="N402" s="409"/>
      <c r="O402" s="409"/>
      <c r="P402" s="409"/>
      <c r="Q402" s="409"/>
      <c r="R402" s="409"/>
      <c r="S402" s="409"/>
      <c r="T402" s="409"/>
      <c r="U402" s="409"/>
      <c r="V402" s="409"/>
      <c r="W402" s="409"/>
      <c r="X402" s="409"/>
      <c r="Y402" s="409"/>
      <c r="Z402" s="409"/>
      <c r="AA402" s="409"/>
      <c r="AB402" s="409"/>
      <c r="AC402" s="409"/>
      <c r="AD402" s="409"/>
      <c r="AE402" s="409"/>
    </row>
    <row r="403" ht="13.5" customHeight="1">
      <c r="A403" s="223"/>
      <c r="B403" s="409"/>
      <c r="C403" s="409"/>
      <c r="D403" s="409"/>
      <c r="E403" s="409"/>
      <c r="F403" s="409"/>
      <c r="G403" s="409"/>
      <c r="H403" s="409"/>
      <c r="I403" s="409"/>
      <c r="J403" s="409"/>
      <c r="K403" s="409"/>
      <c r="L403" s="409"/>
      <c r="M403" s="409"/>
      <c r="N403" s="409"/>
      <c r="O403" s="409"/>
      <c r="P403" s="409"/>
      <c r="Q403" s="409"/>
      <c r="R403" s="409"/>
      <c r="S403" s="409"/>
      <c r="T403" s="409"/>
      <c r="U403" s="409"/>
      <c r="V403" s="409"/>
      <c r="W403" s="409"/>
      <c r="X403" s="409"/>
      <c r="Y403" s="409"/>
      <c r="Z403" s="409"/>
      <c r="AA403" s="409"/>
      <c r="AB403" s="409"/>
      <c r="AC403" s="409"/>
      <c r="AD403" s="409"/>
      <c r="AE403" s="409"/>
    </row>
    <row r="404" ht="13.5" customHeight="1">
      <c r="A404" s="223"/>
      <c r="B404" s="409"/>
      <c r="C404" s="409"/>
      <c r="D404" s="409"/>
      <c r="E404" s="409"/>
      <c r="F404" s="409"/>
      <c r="G404" s="409"/>
      <c r="H404" s="409"/>
      <c r="I404" s="409"/>
      <c r="J404" s="409"/>
      <c r="K404" s="409"/>
      <c r="L404" s="409"/>
      <c r="M404" s="409"/>
      <c r="N404" s="409"/>
      <c r="O404" s="409"/>
      <c r="P404" s="409"/>
      <c r="Q404" s="409"/>
      <c r="R404" s="409"/>
      <c r="S404" s="409"/>
      <c r="T404" s="409"/>
      <c r="U404" s="409"/>
      <c r="V404" s="409"/>
      <c r="W404" s="409"/>
      <c r="X404" s="409"/>
      <c r="Y404" s="409"/>
      <c r="Z404" s="409"/>
      <c r="AA404" s="409"/>
      <c r="AB404" s="409"/>
      <c r="AC404" s="409"/>
      <c r="AD404" s="409"/>
      <c r="AE404" s="409"/>
    </row>
    <row r="405" ht="13.5" customHeight="1">
      <c r="A405" s="223"/>
      <c r="B405" s="409"/>
      <c r="C405" s="409"/>
      <c r="D405" s="409"/>
      <c r="E405" s="409"/>
      <c r="F405" s="409"/>
      <c r="G405" s="409"/>
      <c r="H405" s="409"/>
      <c r="I405" s="409"/>
      <c r="J405" s="409"/>
      <c r="K405" s="409"/>
      <c r="L405" s="409"/>
      <c r="M405" s="409"/>
      <c r="N405" s="409"/>
      <c r="O405" s="409"/>
      <c r="P405" s="409"/>
      <c r="Q405" s="409"/>
      <c r="R405" s="409"/>
      <c r="S405" s="409"/>
      <c r="T405" s="409"/>
      <c r="U405" s="409"/>
      <c r="V405" s="409"/>
      <c r="W405" s="409"/>
      <c r="X405" s="409"/>
      <c r="Y405" s="409"/>
      <c r="Z405" s="409"/>
      <c r="AA405" s="409"/>
      <c r="AB405" s="409"/>
      <c r="AC405" s="409"/>
      <c r="AD405" s="409"/>
      <c r="AE405" s="409"/>
    </row>
    <row r="406" ht="13.5" customHeight="1">
      <c r="A406" s="223"/>
      <c r="B406" s="409"/>
      <c r="C406" s="409"/>
      <c r="D406" s="409"/>
      <c r="E406" s="409"/>
      <c r="F406" s="409"/>
      <c r="G406" s="409"/>
      <c r="H406" s="409"/>
      <c r="I406" s="409"/>
      <c r="J406" s="409"/>
      <c r="K406" s="409"/>
      <c r="L406" s="409"/>
      <c r="M406" s="409"/>
      <c r="N406" s="409"/>
      <c r="O406" s="409"/>
      <c r="P406" s="409"/>
      <c r="Q406" s="409"/>
      <c r="R406" s="409"/>
      <c r="S406" s="409"/>
      <c r="T406" s="409"/>
      <c r="U406" s="409"/>
      <c r="V406" s="409"/>
      <c r="W406" s="409"/>
      <c r="X406" s="409"/>
      <c r="Y406" s="409"/>
      <c r="Z406" s="409"/>
      <c r="AA406" s="409"/>
      <c r="AB406" s="409"/>
      <c r="AC406" s="409"/>
      <c r="AD406" s="409"/>
      <c r="AE406" s="409"/>
    </row>
    <row r="407" ht="13.5" customHeight="1">
      <c r="A407" s="223"/>
      <c r="B407" s="409"/>
      <c r="C407" s="409"/>
      <c r="D407" s="409"/>
      <c r="E407" s="409"/>
      <c r="F407" s="409"/>
      <c r="G407" s="409"/>
      <c r="H407" s="409"/>
      <c r="I407" s="409"/>
      <c r="J407" s="409"/>
      <c r="K407" s="409"/>
      <c r="L407" s="409"/>
      <c r="M407" s="409"/>
      <c r="N407" s="409"/>
      <c r="O407" s="409"/>
      <c r="P407" s="409"/>
      <c r="Q407" s="409"/>
      <c r="R407" s="409"/>
      <c r="S407" s="409"/>
      <c r="T407" s="409"/>
      <c r="U407" s="409"/>
      <c r="V407" s="409"/>
      <c r="W407" s="409"/>
      <c r="X407" s="409"/>
      <c r="Y407" s="409"/>
      <c r="Z407" s="409"/>
      <c r="AA407" s="409"/>
      <c r="AB407" s="409"/>
      <c r="AC407" s="409"/>
      <c r="AD407" s="409"/>
      <c r="AE407" s="409"/>
    </row>
    <row r="408" ht="13.5" customHeight="1">
      <c r="A408" s="223"/>
      <c r="B408" s="409"/>
      <c r="C408" s="409"/>
      <c r="D408" s="409"/>
      <c r="E408" s="409"/>
      <c r="F408" s="409"/>
      <c r="G408" s="409"/>
      <c r="H408" s="409"/>
      <c r="I408" s="409"/>
      <c r="J408" s="409"/>
      <c r="K408" s="409"/>
      <c r="L408" s="409"/>
      <c r="M408" s="409"/>
      <c r="N408" s="409"/>
      <c r="O408" s="409"/>
      <c r="P408" s="409"/>
      <c r="Q408" s="409"/>
      <c r="R408" s="409"/>
      <c r="S408" s="409"/>
      <c r="T408" s="409"/>
      <c r="U408" s="409"/>
      <c r="V408" s="409"/>
      <c r="W408" s="409"/>
      <c r="X408" s="409"/>
      <c r="Y408" s="409"/>
      <c r="Z408" s="409"/>
      <c r="AA408" s="409"/>
      <c r="AB408" s="409"/>
      <c r="AC408" s="409"/>
      <c r="AD408" s="409"/>
      <c r="AE408" s="409"/>
    </row>
    <row r="409" ht="13.5" customHeight="1">
      <c r="A409" s="223"/>
      <c r="B409" s="409"/>
      <c r="C409" s="409"/>
      <c r="D409" s="409"/>
      <c r="E409" s="409"/>
      <c r="F409" s="409"/>
      <c r="G409" s="409"/>
      <c r="H409" s="409"/>
      <c r="I409" s="409"/>
      <c r="J409" s="409"/>
      <c r="K409" s="409"/>
      <c r="L409" s="409"/>
      <c r="M409" s="409"/>
      <c r="N409" s="409"/>
      <c r="O409" s="409"/>
      <c r="P409" s="409"/>
      <c r="Q409" s="409"/>
      <c r="R409" s="409"/>
      <c r="S409" s="409"/>
      <c r="T409" s="409"/>
      <c r="U409" s="409"/>
      <c r="V409" s="409"/>
      <c r="W409" s="409"/>
      <c r="X409" s="409"/>
      <c r="Y409" s="409"/>
      <c r="Z409" s="409"/>
      <c r="AA409" s="409"/>
      <c r="AB409" s="409"/>
      <c r="AC409" s="409"/>
      <c r="AD409" s="409"/>
      <c r="AE409" s="409"/>
    </row>
    <row r="410" ht="13.5" customHeight="1">
      <c r="A410" s="223"/>
      <c r="B410" s="409"/>
      <c r="C410" s="409"/>
      <c r="D410" s="409"/>
      <c r="E410" s="409"/>
      <c r="F410" s="409"/>
      <c r="G410" s="409"/>
      <c r="H410" s="409"/>
      <c r="I410" s="409"/>
      <c r="J410" s="409"/>
      <c r="K410" s="409"/>
      <c r="L410" s="409"/>
      <c r="M410" s="409"/>
      <c r="N410" s="409"/>
      <c r="O410" s="409"/>
      <c r="P410" s="409"/>
      <c r="Q410" s="409"/>
      <c r="R410" s="409"/>
      <c r="S410" s="409"/>
      <c r="T410" s="409"/>
      <c r="U410" s="409"/>
      <c r="V410" s="409"/>
      <c r="W410" s="409"/>
      <c r="X410" s="409"/>
      <c r="Y410" s="409"/>
      <c r="Z410" s="409"/>
      <c r="AA410" s="409"/>
      <c r="AB410" s="409"/>
      <c r="AC410" s="409"/>
      <c r="AD410" s="409"/>
      <c r="AE410" s="409"/>
    </row>
    <row r="411" ht="13.5" customHeight="1">
      <c r="A411" s="223"/>
      <c r="B411" s="409"/>
      <c r="C411" s="409"/>
      <c r="D411" s="409"/>
      <c r="E411" s="409"/>
      <c r="F411" s="409"/>
      <c r="G411" s="409"/>
      <c r="H411" s="409"/>
      <c r="I411" s="409"/>
      <c r="J411" s="409"/>
      <c r="K411" s="409"/>
      <c r="L411" s="409"/>
      <c r="M411" s="409"/>
      <c r="N411" s="409"/>
      <c r="O411" s="409"/>
      <c r="P411" s="409"/>
      <c r="Q411" s="409"/>
      <c r="R411" s="409"/>
      <c r="S411" s="409"/>
      <c r="T411" s="409"/>
      <c r="U411" s="409"/>
      <c r="V411" s="409"/>
      <c r="W411" s="409"/>
      <c r="X411" s="409"/>
      <c r="Y411" s="409"/>
      <c r="Z411" s="409"/>
      <c r="AA411" s="409"/>
      <c r="AB411" s="409"/>
      <c r="AC411" s="409"/>
      <c r="AD411" s="409"/>
      <c r="AE411" s="409"/>
    </row>
    <row r="412" ht="13.5" customHeight="1">
      <c r="A412" s="223"/>
      <c r="B412" s="409"/>
      <c r="C412" s="409"/>
      <c r="D412" s="409"/>
      <c r="E412" s="409"/>
      <c r="F412" s="409"/>
      <c r="G412" s="409"/>
      <c r="H412" s="409"/>
      <c r="I412" s="409"/>
      <c r="J412" s="409"/>
      <c r="K412" s="409"/>
      <c r="L412" s="409"/>
      <c r="M412" s="409"/>
      <c r="N412" s="409"/>
      <c r="O412" s="409"/>
      <c r="P412" s="409"/>
      <c r="Q412" s="409"/>
      <c r="R412" s="409"/>
      <c r="S412" s="409"/>
      <c r="T412" s="409"/>
      <c r="U412" s="409"/>
      <c r="V412" s="409"/>
      <c r="W412" s="409"/>
      <c r="X412" s="409"/>
      <c r="Y412" s="409"/>
      <c r="Z412" s="409"/>
      <c r="AA412" s="409"/>
      <c r="AB412" s="409"/>
      <c r="AC412" s="409"/>
      <c r="AD412" s="409"/>
      <c r="AE412" s="409"/>
    </row>
    <row r="413" ht="13.5" customHeight="1">
      <c r="A413" s="223"/>
      <c r="B413" s="409"/>
      <c r="C413" s="409"/>
      <c r="D413" s="409"/>
      <c r="E413" s="409"/>
      <c r="F413" s="409"/>
      <c r="G413" s="409"/>
      <c r="H413" s="409"/>
      <c r="I413" s="409"/>
      <c r="J413" s="409"/>
      <c r="K413" s="409"/>
      <c r="L413" s="409"/>
      <c r="M413" s="409"/>
      <c r="N413" s="409"/>
      <c r="O413" s="409"/>
      <c r="P413" s="409"/>
      <c r="Q413" s="409"/>
      <c r="R413" s="409"/>
      <c r="S413" s="409"/>
      <c r="T413" s="409"/>
      <c r="U413" s="409"/>
      <c r="V413" s="409"/>
      <c r="W413" s="409"/>
      <c r="X413" s="409"/>
      <c r="Y413" s="409"/>
      <c r="Z413" s="409"/>
      <c r="AA413" s="409"/>
      <c r="AB413" s="409"/>
      <c r="AC413" s="409"/>
      <c r="AD413" s="409"/>
      <c r="AE413" s="409"/>
    </row>
    <row r="414" ht="13.5" customHeight="1">
      <c r="A414" s="223"/>
      <c r="B414" s="409"/>
      <c r="C414" s="409"/>
      <c r="D414" s="409"/>
      <c r="E414" s="409"/>
      <c r="F414" s="409"/>
      <c r="G414" s="409"/>
      <c r="H414" s="409"/>
      <c r="I414" s="409"/>
      <c r="J414" s="409"/>
      <c r="K414" s="409"/>
      <c r="L414" s="409"/>
      <c r="M414" s="409"/>
      <c r="N414" s="409"/>
      <c r="O414" s="409"/>
      <c r="P414" s="409"/>
      <c r="Q414" s="409"/>
      <c r="R414" s="409"/>
      <c r="S414" s="409"/>
      <c r="T414" s="409"/>
      <c r="U414" s="409"/>
      <c r="V414" s="409"/>
      <c r="W414" s="409"/>
      <c r="X414" s="409"/>
      <c r="Y414" s="409"/>
      <c r="Z414" s="409"/>
      <c r="AA414" s="409"/>
      <c r="AB414" s="409"/>
      <c r="AC414" s="409"/>
      <c r="AD414" s="409"/>
      <c r="AE414" s="409"/>
    </row>
    <row r="415" ht="13.5" customHeight="1">
      <c r="A415" s="223"/>
      <c r="B415" s="409"/>
      <c r="C415" s="409"/>
      <c r="D415" s="409"/>
      <c r="E415" s="409"/>
      <c r="F415" s="409"/>
      <c r="G415" s="409"/>
      <c r="H415" s="409"/>
      <c r="I415" s="409"/>
      <c r="J415" s="409"/>
      <c r="K415" s="409"/>
      <c r="L415" s="409"/>
      <c r="M415" s="409"/>
      <c r="N415" s="409"/>
      <c r="O415" s="409"/>
      <c r="P415" s="409"/>
      <c r="Q415" s="409"/>
      <c r="R415" s="409"/>
      <c r="S415" s="409"/>
      <c r="T415" s="409"/>
      <c r="U415" s="409"/>
      <c r="V415" s="409"/>
      <c r="W415" s="409"/>
      <c r="X415" s="409"/>
      <c r="Y415" s="409"/>
      <c r="Z415" s="409"/>
      <c r="AA415" s="409"/>
      <c r="AB415" s="409"/>
      <c r="AC415" s="409"/>
      <c r="AD415" s="409"/>
      <c r="AE415" s="409"/>
    </row>
    <row r="416" ht="13.5" customHeight="1">
      <c r="A416" s="223"/>
      <c r="B416" s="409"/>
      <c r="C416" s="409"/>
      <c r="D416" s="409"/>
      <c r="E416" s="409"/>
      <c r="F416" s="409"/>
      <c r="G416" s="409"/>
      <c r="H416" s="409"/>
      <c r="I416" s="409"/>
      <c r="J416" s="409"/>
      <c r="K416" s="409"/>
      <c r="L416" s="409"/>
      <c r="M416" s="409"/>
      <c r="N416" s="409"/>
      <c r="O416" s="409"/>
      <c r="P416" s="409"/>
      <c r="Q416" s="409"/>
      <c r="R416" s="409"/>
      <c r="S416" s="409"/>
      <c r="T416" s="409"/>
      <c r="U416" s="409"/>
      <c r="V416" s="409"/>
      <c r="W416" s="409"/>
      <c r="X416" s="409"/>
      <c r="Y416" s="409"/>
      <c r="Z416" s="409"/>
      <c r="AA416" s="409"/>
      <c r="AB416" s="409"/>
      <c r="AC416" s="409"/>
      <c r="AD416" s="409"/>
      <c r="AE416" s="409"/>
    </row>
    <row r="417" ht="13.5" customHeight="1">
      <c r="A417" s="223"/>
      <c r="B417" s="409"/>
      <c r="C417" s="409"/>
      <c r="D417" s="409"/>
      <c r="E417" s="409"/>
      <c r="F417" s="409"/>
      <c r="G417" s="409"/>
      <c r="H417" s="409"/>
      <c r="I417" s="409"/>
      <c r="J417" s="409"/>
      <c r="K417" s="409"/>
      <c r="L417" s="409"/>
      <c r="M417" s="409"/>
      <c r="N417" s="409"/>
      <c r="O417" s="409"/>
      <c r="P417" s="409"/>
      <c r="Q417" s="409"/>
      <c r="R417" s="409"/>
      <c r="S417" s="409"/>
      <c r="T417" s="409"/>
      <c r="U417" s="409"/>
      <c r="V417" s="409"/>
      <c r="W417" s="409"/>
      <c r="X417" s="409"/>
      <c r="Y417" s="409"/>
      <c r="Z417" s="409"/>
      <c r="AA417" s="409"/>
      <c r="AB417" s="409"/>
      <c r="AC417" s="409"/>
      <c r="AD417" s="409"/>
      <c r="AE417" s="409"/>
    </row>
    <row r="418" ht="13.5" customHeight="1">
      <c r="A418" s="223"/>
      <c r="B418" s="409"/>
      <c r="C418" s="409"/>
      <c r="D418" s="409"/>
      <c r="E418" s="409"/>
      <c r="F418" s="409"/>
      <c r="G418" s="409"/>
      <c r="H418" s="409"/>
      <c r="I418" s="409"/>
      <c r="J418" s="409"/>
      <c r="K418" s="409"/>
      <c r="L418" s="409"/>
      <c r="M418" s="409"/>
      <c r="N418" s="409"/>
      <c r="O418" s="409"/>
      <c r="P418" s="409"/>
      <c r="Q418" s="409"/>
      <c r="R418" s="409"/>
      <c r="S418" s="409"/>
      <c r="T418" s="409"/>
      <c r="U418" s="409"/>
      <c r="V418" s="409"/>
      <c r="W418" s="409"/>
      <c r="X418" s="409"/>
      <c r="Y418" s="409"/>
      <c r="Z418" s="409"/>
      <c r="AA418" s="409"/>
      <c r="AB418" s="409"/>
      <c r="AC418" s="409"/>
      <c r="AD418" s="409"/>
      <c r="AE418" s="409"/>
    </row>
    <row r="419" ht="13.5" customHeight="1">
      <c r="A419" s="223"/>
      <c r="B419" s="409"/>
      <c r="C419" s="409"/>
      <c r="D419" s="409"/>
      <c r="E419" s="409"/>
      <c r="F419" s="409"/>
      <c r="G419" s="409"/>
      <c r="H419" s="409"/>
      <c r="I419" s="409"/>
      <c r="J419" s="409"/>
      <c r="K419" s="409"/>
      <c r="L419" s="409"/>
      <c r="M419" s="409"/>
      <c r="N419" s="409"/>
      <c r="O419" s="409"/>
      <c r="P419" s="409"/>
      <c r="Q419" s="409"/>
      <c r="R419" s="409"/>
      <c r="S419" s="409"/>
      <c r="T419" s="409"/>
      <c r="U419" s="409"/>
      <c r="V419" s="409"/>
      <c r="W419" s="409"/>
      <c r="X419" s="409"/>
      <c r="Y419" s="409"/>
      <c r="Z419" s="409"/>
      <c r="AA419" s="409"/>
      <c r="AB419" s="409"/>
      <c r="AC419" s="409"/>
      <c r="AD419" s="409"/>
      <c r="AE419" s="409"/>
    </row>
    <row r="420" ht="13.5" customHeight="1">
      <c r="A420" s="223"/>
      <c r="B420" s="409"/>
      <c r="C420" s="409"/>
      <c r="D420" s="409"/>
      <c r="E420" s="409"/>
      <c r="F420" s="409"/>
      <c r="G420" s="409"/>
      <c r="H420" s="409"/>
      <c r="I420" s="409"/>
      <c r="J420" s="409"/>
      <c r="K420" s="409"/>
      <c r="L420" s="409"/>
      <c r="M420" s="409"/>
      <c r="N420" s="409"/>
      <c r="O420" s="409"/>
      <c r="P420" s="409"/>
      <c r="Q420" s="409"/>
      <c r="R420" s="409"/>
      <c r="S420" s="409"/>
      <c r="T420" s="409"/>
      <c r="U420" s="409"/>
      <c r="V420" s="409"/>
      <c r="W420" s="409"/>
      <c r="X420" s="409"/>
      <c r="Y420" s="409"/>
      <c r="Z420" s="409"/>
      <c r="AA420" s="409"/>
      <c r="AB420" s="409"/>
      <c r="AC420" s="409"/>
      <c r="AD420" s="409"/>
      <c r="AE420" s="409"/>
    </row>
    <row r="421" ht="13.5" customHeight="1">
      <c r="A421" s="223"/>
      <c r="B421" s="409"/>
      <c r="C421" s="409"/>
      <c r="D421" s="409"/>
      <c r="E421" s="409"/>
      <c r="F421" s="409"/>
      <c r="G421" s="409"/>
      <c r="H421" s="409"/>
      <c r="I421" s="409"/>
      <c r="J421" s="409"/>
      <c r="K421" s="409"/>
      <c r="L421" s="409"/>
      <c r="M421" s="409"/>
      <c r="N421" s="409"/>
      <c r="O421" s="409"/>
      <c r="P421" s="409"/>
      <c r="Q421" s="409"/>
      <c r="R421" s="409"/>
      <c r="S421" s="409"/>
      <c r="T421" s="409"/>
      <c r="U421" s="409"/>
      <c r="V421" s="409"/>
      <c r="W421" s="409"/>
      <c r="X421" s="409"/>
      <c r="Y421" s="409"/>
      <c r="Z421" s="409"/>
      <c r="AA421" s="409"/>
      <c r="AB421" s="409"/>
      <c r="AC421" s="409"/>
      <c r="AD421" s="409"/>
      <c r="AE421" s="409"/>
    </row>
    <row r="422" ht="13.5" customHeight="1">
      <c r="A422" s="223"/>
      <c r="B422" s="409"/>
      <c r="C422" s="409"/>
      <c r="D422" s="409"/>
      <c r="E422" s="409"/>
      <c r="F422" s="409"/>
      <c r="G422" s="409"/>
      <c r="H422" s="409"/>
      <c r="I422" s="409"/>
      <c r="J422" s="409"/>
      <c r="K422" s="409"/>
      <c r="L422" s="409"/>
      <c r="M422" s="409"/>
      <c r="N422" s="409"/>
      <c r="O422" s="409"/>
      <c r="P422" s="409"/>
      <c r="Q422" s="409"/>
      <c r="R422" s="409"/>
      <c r="S422" s="409"/>
      <c r="T422" s="409"/>
      <c r="U422" s="409"/>
      <c r="V422" s="409"/>
      <c r="W422" s="409"/>
      <c r="X422" s="409"/>
      <c r="Y422" s="409"/>
      <c r="Z422" s="409"/>
      <c r="AA422" s="409"/>
      <c r="AB422" s="409"/>
      <c r="AC422" s="409"/>
      <c r="AD422" s="409"/>
      <c r="AE422" s="409"/>
    </row>
    <row r="423" ht="13.5" customHeight="1">
      <c r="A423" s="223"/>
      <c r="B423" s="409"/>
      <c r="C423" s="409"/>
      <c r="D423" s="409"/>
      <c r="E423" s="409"/>
      <c r="F423" s="409"/>
      <c r="G423" s="409"/>
      <c r="H423" s="409"/>
      <c r="I423" s="409"/>
      <c r="J423" s="409"/>
      <c r="K423" s="409"/>
      <c r="L423" s="409"/>
      <c r="M423" s="409"/>
      <c r="N423" s="409"/>
      <c r="O423" s="409"/>
      <c r="P423" s="409"/>
      <c r="Q423" s="409"/>
      <c r="R423" s="409"/>
      <c r="S423" s="409"/>
      <c r="T423" s="409"/>
      <c r="U423" s="409"/>
      <c r="V423" s="409"/>
      <c r="W423" s="409"/>
      <c r="X423" s="409"/>
      <c r="Y423" s="409"/>
      <c r="Z423" s="409"/>
      <c r="AA423" s="409"/>
      <c r="AB423" s="409"/>
      <c r="AC423" s="409"/>
      <c r="AD423" s="409"/>
      <c r="AE423" s="409"/>
    </row>
    <row r="424" ht="13.5" customHeight="1">
      <c r="A424" s="223"/>
      <c r="B424" s="409"/>
      <c r="C424" s="409"/>
      <c r="D424" s="409"/>
      <c r="E424" s="409"/>
      <c r="F424" s="409"/>
      <c r="G424" s="409"/>
      <c r="H424" s="409"/>
      <c r="I424" s="409"/>
      <c r="J424" s="409"/>
      <c r="K424" s="409"/>
      <c r="L424" s="409"/>
      <c r="M424" s="409"/>
      <c r="N424" s="409"/>
      <c r="O424" s="409"/>
      <c r="P424" s="409"/>
      <c r="Q424" s="409"/>
      <c r="R424" s="409"/>
      <c r="S424" s="409"/>
      <c r="T424" s="409"/>
      <c r="U424" s="409"/>
      <c r="V424" s="409"/>
      <c r="W424" s="409"/>
      <c r="X424" s="409"/>
      <c r="Y424" s="409"/>
      <c r="Z424" s="409"/>
      <c r="AA424" s="409"/>
      <c r="AB424" s="409"/>
      <c r="AC424" s="409"/>
      <c r="AD424" s="409"/>
      <c r="AE424" s="409"/>
    </row>
    <row r="425" ht="13.5" customHeight="1">
      <c r="A425" s="223"/>
      <c r="B425" s="409"/>
      <c r="C425" s="409"/>
      <c r="D425" s="409"/>
      <c r="E425" s="409"/>
      <c r="F425" s="409"/>
      <c r="G425" s="409"/>
      <c r="H425" s="409"/>
      <c r="I425" s="409"/>
      <c r="J425" s="409"/>
      <c r="K425" s="409"/>
      <c r="L425" s="409"/>
      <c r="M425" s="409"/>
      <c r="N425" s="409"/>
      <c r="O425" s="409"/>
      <c r="P425" s="409"/>
      <c r="Q425" s="409"/>
      <c r="R425" s="409"/>
      <c r="S425" s="409"/>
      <c r="T425" s="409"/>
      <c r="U425" s="409"/>
      <c r="V425" s="409"/>
      <c r="W425" s="409"/>
      <c r="X425" s="409"/>
      <c r="Y425" s="409"/>
      <c r="Z425" s="409"/>
      <c r="AA425" s="409"/>
      <c r="AB425" s="409"/>
      <c r="AC425" s="409"/>
      <c r="AD425" s="409"/>
      <c r="AE425" s="409"/>
    </row>
    <row r="426" ht="13.5" customHeight="1">
      <c r="A426" s="223"/>
      <c r="B426" s="409"/>
      <c r="C426" s="409"/>
      <c r="D426" s="409"/>
      <c r="E426" s="409"/>
      <c r="F426" s="409"/>
      <c r="G426" s="409"/>
      <c r="H426" s="409"/>
      <c r="I426" s="409"/>
      <c r="J426" s="409"/>
      <c r="K426" s="409"/>
      <c r="L426" s="409"/>
      <c r="M426" s="409"/>
      <c r="N426" s="409"/>
      <c r="O426" s="409"/>
      <c r="P426" s="409"/>
      <c r="Q426" s="409"/>
      <c r="R426" s="409"/>
      <c r="S426" s="409"/>
      <c r="T426" s="409"/>
      <c r="U426" s="409"/>
      <c r="V426" s="409"/>
      <c r="W426" s="409"/>
      <c r="X426" s="409"/>
      <c r="Y426" s="409"/>
      <c r="Z426" s="409"/>
      <c r="AA426" s="409"/>
      <c r="AB426" s="409"/>
      <c r="AC426" s="409"/>
      <c r="AD426" s="409"/>
      <c r="AE426" s="409"/>
    </row>
    <row r="427" ht="13.5" customHeight="1">
      <c r="A427" s="223"/>
      <c r="B427" s="409"/>
      <c r="C427" s="409"/>
      <c r="D427" s="409"/>
      <c r="E427" s="409"/>
      <c r="F427" s="409"/>
      <c r="G427" s="409"/>
      <c r="H427" s="409"/>
      <c r="I427" s="409"/>
      <c r="J427" s="409"/>
      <c r="K427" s="409"/>
      <c r="L427" s="409"/>
      <c r="M427" s="409"/>
      <c r="N427" s="409"/>
      <c r="O427" s="409"/>
      <c r="P427" s="409"/>
      <c r="Q427" s="409"/>
      <c r="R427" s="409"/>
      <c r="S427" s="409"/>
      <c r="T427" s="409"/>
      <c r="U427" s="409"/>
      <c r="V427" s="409"/>
      <c r="W427" s="409"/>
      <c r="X427" s="409"/>
      <c r="Y427" s="409"/>
      <c r="Z427" s="409"/>
      <c r="AA427" s="409"/>
      <c r="AB427" s="409"/>
      <c r="AC427" s="409"/>
      <c r="AD427" s="409"/>
      <c r="AE427" s="409"/>
    </row>
    <row r="428" ht="13.5" customHeight="1">
      <c r="A428" s="223"/>
      <c r="B428" s="409"/>
      <c r="C428" s="409"/>
      <c r="D428" s="409"/>
      <c r="E428" s="409"/>
      <c r="F428" s="409"/>
      <c r="G428" s="409"/>
      <c r="H428" s="409"/>
      <c r="I428" s="409"/>
      <c r="J428" s="409"/>
      <c r="K428" s="409"/>
      <c r="L428" s="409"/>
      <c r="M428" s="409"/>
      <c r="N428" s="409"/>
      <c r="O428" s="409"/>
      <c r="P428" s="409"/>
      <c r="Q428" s="409"/>
      <c r="R428" s="409"/>
      <c r="S428" s="409"/>
      <c r="T428" s="409"/>
      <c r="U428" s="409"/>
      <c r="V428" s="409"/>
      <c r="W428" s="409"/>
      <c r="X428" s="409"/>
      <c r="Y428" s="409"/>
      <c r="Z428" s="409"/>
      <c r="AA428" s="409"/>
      <c r="AB428" s="409"/>
      <c r="AC428" s="409"/>
      <c r="AD428" s="409"/>
      <c r="AE428" s="409"/>
    </row>
    <row r="429" ht="13.5" customHeight="1">
      <c r="A429" s="223"/>
      <c r="B429" s="409"/>
      <c r="C429" s="409"/>
      <c r="D429" s="409"/>
      <c r="E429" s="409"/>
      <c r="F429" s="409"/>
      <c r="G429" s="409"/>
      <c r="H429" s="409"/>
      <c r="I429" s="409"/>
      <c r="J429" s="409"/>
      <c r="K429" s="409"/>
      <c r="L429" s="409"/>
      <c r="M429" s="409"/>
      <c r="N429" s="409"/>
      <c r="O429" s="409"/>
      <c r="P429" s="409"/>
      <c r="Q429" s="409"/>
      <c r="R429" s="409"/>
      <c r="S429" s="409"/>
      <c r="T429" s="409"/>
      <c r="U429" s="409"/>
      <c r="V429" s="409"/>
      <c r="W429" s="409"/>
      <c r="X429" s="409"/>
      <c r="Y429" s="409"/>
      <c r="Z429" s="409"/>
      <c r="AA429" s="409"/>
      <c r="AB429" s="409"/>
      <c r="AC429" s="409"/>
      <c r="AD429" s="409"/>
      <c r="AE429" s="409"/>
    </row>
    <row r="430" ht="13.5" customHeight="1">
      <c r="A430" s="223"/>
      <c r="B430" s="409"/>
      <c r="C430" s="409"/>
      <c r="D430" s="409"/>
      <c r="E430" s="409"/>
      <c r="F430" s="409"/>
      <c r="G430" s="409"/>
      <c r="H430" s="409"/>
      <c r="I430" s="409"/>
      <c r="J430" s="409"/>
      <c r="K430" s="409"/>
      <c r="L430" s="409"/>
      <c r="M430" s="409"/>
      <c r="N430" s="409"/>
      <c r="O430" s="409"/>
      <c r="P430" s="409"/>
      <c r="Q430" s="409"/>
      <c r="R430" s="409"/>
      <c r="S430" s="409"/>
      <c r="T430" s="409"/>
      <c r="U430" s="409"/>
      <c r="V430" s="409"/>
      <c r="W430" s="409"/>
      <c r="X430" s="409"/>
      <c r="Y430" s="409"/>
      <c r="Z430" s="409"/>
      <c r="AA430" s="409"/>
      <c r="AB430" s="409"/>
      <c r="AC430" s="409"/>
      <c r="AD430" s="409"/>
      <c r="AE430" s="409"/>
    </row>
    <row r="431" ht="13.5" customHeight="1">
      <c r="A431" s="223"/>
      <c r="B431" s="409"/>
      <c r="C431" s="409"/>
      <c r="D431" s="409"/>
      <c r="E431" s="409"/>
      <c r="F431" s="409"/>
      <c r="G431" s="409"/>
      <c r="H431" s="409"/>
      <c r="I431" s="409"/>
      <c r="J431" s="409"/>
      <c r="K431" s="409"/>
      <c r="L431" s="409"/>
      <c r="M431" s="409"/>
      <c r="N431" s="409"/>
      <c r="O431" s="409"/>
      <c r="P431" s="409"/>
      <c r="Q431" s="409"/>
      <c r="R431" s="409"/>
      <c r="S431" s="409"/>
      <c r="T431" s="409"/>
      <c r="U431" s="409"/>
      <c r="V431" s="409"/>
      <c r="W431" s="409"/>
      <c r="X431" s="409"/>
      <c r="Y431" s="409"/>
      <c r="Z431" s="409"/>
      <c r="AA431" s="409"/>
      <c r="AB431" s="409"/>
      <c r="AC431" s="409"/>
      <c r="AD431" s="409"/>
      <c r="AE431" s="409"/>
    </row>
    <row r="432" ht="13.5" customHeight="1">
      <c r="A432" s="223"/>
      <c r="B432" s="409"/>
      <c r="C432" s="409"/>
      <c r="D432" s="409"/>
      <c r="E432" s="409"/>
      <c r="F432" s="409"/>
      <c r="G432" s="409"/>
      <c r="H432" s="409"/>
      <c r="I432" s="409"/>
      <c r="J432" s="409"/>
      <c r="K432" s="409"/>
      <c r="L432" s="409"/>
      <c r="M432" s="409"/>
      <c r="N432" s="409"/>
      <c r="O432" s="409"/>
      <c r="P432" s="409"/>
      <c r="Q432" s="409"/>
      <c r="R432" s="409"/>
      <c r="S432" s="409"/>
      <c r="T432" s="409"/>
      <c r="U432" s="409"/>
      <c r="V432" s="409"/>
      <c r="W432" s="409"/>
      <c r="X432" s="409"/>
      <c r="Y432" s="409"/>
      <c r="Z432" s="409"/>
      <c r="AA432" s="409"/>
      <c r="AB432" s="409"/>
      <c r="AC432" s="409"/>
      <c r="AD432" s="409"/>
      <c r="AE432" s="409"/>
    </row>
    <row r="433" ht="13.5" customHeight="1">
      <c r="A433" s="223"/>
      <c r="B433" s="409"/>
      <c r="C433" s="409"/>
      <c r="D433" s="409"/>
      <c r="E433" s="409"/>
      <c r="F433" s="409"/>
      <c r="G433" s="409"/>
      <c r="H433" s="409"/>
      <c r="I433" s="409"/>
      <c r="J433" s="409"/>
      <c r="K433" s="409"/>
      <c r="L433" s="409"/>
      <c r="M433" s="409"/>
      <c r="N433" s="409"/>
      <c r="O433" s="409"/>
      <c r="P433" s="409"/>
      <c r="Q433" s="409"/>
      <c r="R433" s="409"/>
      <c r="S433" s="409"/>
      <c r="T433" s="409"/>
      <c r="U433" s="409"/>
      <c r="V433" s="409"/>
      <c r="W433" s="409"/>
      <c r="X433" s="409"/>
      <c r="Y433" s="409"/>
      <c r="Z433" s="409"/>
      <c r="AA433" s="409"/>
      <c r="AB433" s="409"/>
      <c r="AC433" s="409"/>
      <c r="AD433" s="409"/>
      <c r="AE433" s="409"/>
    </row>
    <row r="434" ht="13.5" customHeight="1">
      <c r="A434" s="223"/>
      <c r="B434" s="409"/>
      <c r="C434" s="409"/>
      <c r="D434" s="409"/>
      <c r="E434" s="409"/>
      <c r="F434" s="409"/>
      <c r="G434" s="409"/>
      <c r="H434" s="409"/>
      <c r="I434" s="409"/>
      <c r="J434" s="409"/>
      <c r="K434" s="409"/>
      <c r="L434" s="409"/>
      <c r="M434" s="409"/>
      <c r="N434" s="409"/>
      <c r="O434" s="409"/>
      <c r="P434" s="409"/>
      <c r="Q434" s="409"/>
      <c r="R434" s="409"/>
      <c r="S434" s="409"/>
      <c r="T434" s="409"/>
      <c r="U434" s="409"/>
      <c r="V434" s="409"/>
      <c r="W434" s="409"/>
      <c r="X434" s="409"/>
      <c r="Y434" s="409"/>
      <c r="Z434" s="409"/>
      <c r="AA434" s="409"/>
      <c r="AB434" s="409"/>
      <c r="AC434" s="409"/>
      <c r="AD434" s="409"/>
      <c r="AE434" s="409"/>
    </row>
    <row r="435" ht="13.5" customHeight="1">
      <c r="A435" s="223"/>
      <c r="B435" s="409"/>
      <c r="C435" s="409"/>
      <c r="D435" s="409"/>
      <c r="E435" s="409"/>
      <c r="F435" s="409"/>
      <c r="G435" s="409"/>
      <c r="H435" s="409"/>
      <c r="I435" s="409"/>
      <c r="J435" s="409"/>
      <c r="K435" s="409"/>
      <c r="L435" s="409"/>
      <c r="M435" s="409"/>
      <c r="N435" s="409"/>
      <c r="O435" s="409"/>
      <c r="P435" s="409"/>
      <c r="Q435" s="409"/>
      <c r="R435" s="409"/>
      <c r="S435" s="409"/>
      <c r="T435" s="409"/>
      <c r="U435" s="409"/>
      <c r="V435" s="409"/>
      <c r="W435" s="409"/>
      <c r="X435" s="409"/>
      <c r="Y435" s="409"/>
      <c r="Z435" s="409"/>
      <c r="AA435" s="409"/>
      <c r="AB435" s="409"/>
      <c r="AC435" s="409"/>
      <c r="AD435" s="409"/>
      <c r="AE435" s="409"/>
    </row>
    <row r="436" ht="13.5" customHeight="1">
      <c r="A436" s="223"/>
      <c r="B436" s="409"/>
      <c r="C436" s="409"/>
      <c r="D436" s="409"/>
      <c r="E436" s="409"/>
      <c r="F436" s="409"/>
      <c r="G436" s="409"/>
      <c r="H436" s="409"/>
      <c r="I436" s="409"/>
      <c r="J436" s="409"/>
      <c r="K436" s="409"/>
      <c r="L436" s="409"/>
      <c r="M436" s="409"/>
      <c r="N436" s="409"/>
      <c r="O436" s="409"/>
      <c r="P436" s="409"/>
      <c r="Q436" s="409"/>
      <c r="R436" s="409"/>
      <c r="S436" s="409"/>
      <c r="T436" s="409"/>
      <c r="U436" s="409"/>
      <c r="V436" s="409"/>
      <c r="W436" s="409"/>
      <c r="X436" s="409"/>
      <c r="Y436" s="409"/>
      <c r="Z436" s="409"/>
      <c r="AA436" s="409"/>
      <c r="AB436" s="409"/>
      <c r="AC436" s="409"/>
      <c r="AD436" s="409"/>
      <c r="AE436" s="409"/>
    </row>
    <row r="437" ht="13.5" customHeight="1">
      <c r="A437" s="223"/>
      <c r="B437" s="409"/>
      <c r="C437" s="409"/>
      <c r="D437" s="409"/>
      <c r="E437" s="409"/>
      <c r="F437" s="409"/>
      <c r="G437" s="409"/>
      <c r="H437" s="409"/>
      <c r="I437" s="409"/>
      <c r="J437" s="409"/>
      <c r="K437" s="409"/>
      <c r="L437" s="409"/>
      <c r="M437" s="409"/>
      <c r="N437" s="409"/>
      <c r="O437" s="409"/>
      <c r="P437" s="409"/>
      <c r="Q437" s="409"/>
      <c r="R437" s="409"/>
      <c r="S437" s="409"/>
      <c r="T437" s="409"/>
      <c r="U437" s="409"/>
      <c r="V437" s="409"/>
      <c r="W437" s="409"/>
      <c r="X437" s="409"/>
      <c r="Y437" s="409"/>
      <c r="Z437" s="409"/>
      <c r="AA437" s="409"/>
      <c r="AB437" s="409"/>
      <c r="AC437" s="409"/>
      <c r="AD437" s="409"/>
      <c r="AE437" s="409"/>
    </row>
    <row r="438" ht="13.5" customHeight="1">
      <c r="A438" s="223"/>
      <c r="B438" s="409"/>
      <c r="C438" s="409"/>
      <c r="D438" s="409"/>
      <c r="E438" s="409"/>
      <c r="F438" s="409"/>
      <c r="G438" s="409"/>
      <c r="H438" s="409"/>
      <c r="I438" s="409"/>
      <c r="J438" s="409"/>
      <c r="K438" s="409"/>
      <c r="L438" s="409"/>
      <c r="M438" s="409"/>
      <c r="N438" s="409"/>
      <c r="O438" s="409"/>
      <c r="P438" s="409"/>
      <c r="Q438" s="409"/>
      <c r="R438" s="409"/>
      <c r="S438" s="409"/>
      <c r="T438" s="409"/>
      <c r="U438" s="409"/>
      <c r="V438" s="409"/>
      <c r="W438" s="409"/>
      <c r="X438" s="409"/>
      <c r="Y438" s="409"/>
      <c r="Z438" s="409"/>
      <c r="AA438" s="409"/>
      <c r="AB438" s="409"/>
      <c r="AC438" s="409"/>
      <c r="AD438" s="409"/>
      <c r="AE438" s="409"/>
    </row>
    <row r="439" ht="13.5" customHeight="1">
      <c r="A439" s="223"/>
      <c r="B439" s="409"/>
      <c r="C439" s="409"/>
      <c r="D439" s="409"/>
      <c r="E439" s="409"/>
      <c r="F439" s="409"/>
      <c r="G439" s="409"/>
      <c r="H439" s="409"/>
      <c r="I439" s="409"/>
      <c r="J439" s="409"/>
      <c r="K439" s="409"/>
      <c r="L439" s="409"/>
      <c r="M439" s="409"/>
      <c r="N439" s="409"/>
      <c r="O439" s="409"/>
      <c r="P439" s="409"/>
      <c r="Q439" s="409"/>
      <c r="R439" s="409"/>
      <c r="S439" s="409"/>
      <c r="T439" s="409"/>
      <c r="U439" s="409"/>
      <c r="V439" s="409"/>
      <c r="W439" s="409"/>
      <c r="X439" s="409"/>
      <c r="Y439" s="409"/>
      <c r="Z439" s="409"/>
      <c r="AA439" s="409"/>
      <c r="AB439" s="409"/>
      <c r="AC439" s="409"/>
      <c r="AD439" s="409"/>
      <c r="AE439" s="409"/>
    </row>
    <row r="440" ht="13.5" customHeight="1">
      <c r="A440" s="223"/>
      <c r="B440" s="409"/>
      <c r="C440" s="409"/>
      <c r="D440" s="409"/>
      <c r="E440" s="409"/>
      <c r="F440" s="409"/>
      <c r="G440" s="409"/>
      <c r="H440" s="409"/>
      <c r="I440" s="409"/>
      <c r="J440" s="409"/>
      <c r="K440" s="409"/>
      <c r="L440" s="409"/>
      <c r="M440" s="409"/>
      <c r="N440" s="409"/>
      <c r="O440" s="409"/>
      <c r="P440" s="409"/>
      <c r="Q440" s="409"/>
      <c r="R440" s="409"/>
      <c r="S440" s="409"/>
      <c r="T440" s="409"/>
      <c r="U440" s="409"/>
      <c r="V440" s="409"/>
      <c r="W440" s="409"/>
      <c r="X440" s="409"/>
      <c r="Y440" s="409"/>
      <c r="Z440" s="409"/>
      <c r="AA440" s="409"/>
      <c r="AB440" s="409"/>
      <c r="AC440" s="409"/>
      <c r="AD440" s="409"/>
      <c r="AE440" s="409"/>
    </row>
    <row r="441" ht="13.5" customHeight="1">
      <c r="A441" s="223"/>
      <c r="B441" s="409"/>
      <c r="C441" s="409"/>
      <c r="D441" s="409"/>
      <c r="E441" s="409"/>
      <c r="F441" s="409"/>
      <c r="G441" s="409"/>
      <c r="H441" s="409"/>
      <c r="I441" s="409"/>
      <c r="J441" s="409"/>
      <c r="K441" s="409"/>
      <c r="L441" s="409"/>
      <c r="M441" s="409"/>
      <c r="N441" s="409"/>
      <c r="O441" s="409"/>
      <c r="P441" s="409"/>
      <c r="Q441" s="409"/>
      <c r="R441" s="409"/>
      <c r="S441" s="409"/>
      <c r="T441" s="409"/>
      <c r="U441" s="409"/>
      <c r="V441" s="409"/>
      <c r="W441" s="409"/>
      <c r="X441" s="409"/>
      <c r="Y441" s="409"/>
      <c r="Z441" s="409"/>
      <c r="AA441" s="409"/>
      <c r="AB441" s="409"/>
      <c r="AC441" s="409"/>
      <c r="AD441" s="409"/>
      <c r="AE441" s="409"/>
    </row>
    <row r="442" ht="13.5" customHeight="1">
      <c r="A442" s="223"/>
      <c r="B442" s="409"/>
      <c r="C442" s="409"/>
      <c r="D442" s="409"/>
      <c r="E442" s="409"/>
      <c r="F442" s="409"/>
      <c r="G442" s="409"/>
      <c r="H442" s="409"/>
      <c r="I442" s="409"/>
      <c r="J442" s="409"/>
      <c r="K442" s="409"/>
      <c r="L442" s="409"/>
      <c r="M442" s="409"/>
      <c r="N442" s="409"/>
      <c r="O442" s="409"/>
      <c r="P442" s="409"/>
      <c r="Q442" s="409"/>
      <c r="R442" s="409"/>
      <c r="S442" s="409"/>
      <c r="T442" s="409"/>
      <c r="U442" s="409"/>
      <c r="V442" s="409"/>
      <c r="W442" s="409"/>
      <c r="X442" s="409"/>
      <c r="Y442" s="409"/>
      <c r="Z442" s="409"/>
      <c r="AA442" s="409"/>
      <c r="AB442" s="409"/>
      <c r="AC442" s="409"/>
      <c r="AD442" s="409"/>
      <c r="AE442" s="409"/>
    </row>
    <row r="443" ht="13.5" customHeight="1">
      <c r="A443" s="223"/>
      <c r="B443" s="409"/>
      <c r="C443" s="409"/>
      <c r="D443" s="409"/>
      <c r="E443" s="409"/>
      <c r="F443" s="409"/>
      <c r="G443" s="409"/>
      <c r="H443" s="409"/>
      <c r="I443" s="409"/>
      <c r="J443" s="409"/>
      <c r="K443" s="409"/>
      <c r="L443" s="409"/>
      <c r="M443" s="409"/>
      <c r="N443" s="409"/>
      <c r="O443" s="409"/>
      <c r="P443" s="409"/>
      <c r="Q443" s="409"/>
      <c r="R443" s="409"/>
      <c r="S443" s="409"/>
      <c r="T443" s="409"/>
      <c r="U443" s="409"/>
      <c r="V443" s="409"/>
      <c r="W443" s="409"/>
      <c r="X443" s="409"/>
      <c r="Y443" s="409"/>
      <c r="Z443" s="409"/>
      <c r="AA443" s="409"/>
      <c r="AB443" s="409"/>
      <c r="AC443" s="409"/>
      <c r="AD443" s="409"/>
      <c r="AE443" s="409"/>
    </row>
    <row r="444" ht="13.5" customHeight="1">
      <c r="A444" s="223"/>
      <c r="B444" s="409"/>
      <c r="C444" s="409"/>
      <c r="D444" s="409"/>
      <c r="E444" s="409"/>
      <c r="F444" s="409"/>
      <c r="G444" s="409"/>
      <c r="H444" s="409"/>
      <c r="I444" s="409"/>
      <c r="J444" s="409"/>
      <c r="K444" s="409"/>
      <c r="L444" s="409"/>
      <c r="M444" s="409"/>
      <c r="N444" s="409"/>
      <c r="O444" s="409"/>
      <c r="P444" s="409"/>
      <c r="Q444" s="409"/>
      <c r="R444" s="409"/>
      <c r="S444" s="409"/>
      <c r="T444" s="409"/>
      <c r="U444" s="409"/>
      <c r="V444" s="409"/>
      <c r="W444" s="409"/>
      <c r="X444" s="409"/>
      <c r="Y444" s="409"/>
      <c r="Z444" s="409"/>
      <c r="AA444" s="409"/>
      <c r="AB444" s="409"/>
      <c r="AC444" s="409"/>
      <c r="AD444" s="409"/>
      <c r="AE444" s="409"/>
    </row>
    <row r="445" ht="13.5" customHeight="1">
      <c r="A445" s="223"/>
      <c r="B445" s="409"/>
      <c r="C445" s="409"/>
      <c r="D445" s="409"/>
      <c r="E445" s="409"/>
      <c r="F445" s="409"/>
      <c r="G445" s="409"/>
      <c r="H445" s="409"/>
      <c r="I445" s="409"/>
      <c r="J445" s="409"/>
      <c r="K445" s="409"/>
      <c r="L445" s="409"/>
      <c r="M445" s="409"/>
      <c r="N445" s="409"/>
      <c r="O445" s="409"/>
      <c r="P445" s="409"/>
      <c r="Q445" s="409"/>
      <c r="R445" s="409"/>
      <c r="S445" s="409"/>
      <c r="T445" s="409"/>
      <c r="U445" s="409"/>
      <c r="V445" s="409"/>
      <c r="W445" s="409"/>
      <c r="X445" s="409"/>
      <c r="Y445" s="409"/>
      <c r="Z445" s="409"/>
      <c r="AA445" s="409"/>
      <c r="AB445" s="409"/>
      <c r="AC445" s="409"/>
      <c r="AD445" s="409"/>
      <c r="AE445" s="409"/>
    </row>
    <row r="446" ht="13.5" customHeight="1">
      <c r="A446" s="223"/>
      <c r="B446" s="409"/>
      <c r="C446" s="409"/>
      <c r="D446" s="409"/>
      <c r="E446" s="409"/>
      <c r="F446" s="409"/>
      <c r="G446" s="409"/>
      <c r="H446" s="409"/>
      <c r="I446" s="409"/>
      <c r="J446" s="409"/>
      <c r="K446" s="409"/>
      <c r="L446" s="409"/>
      <c r="M446" s="409"/>
      <c r="N446" s="409"/>
      <c r="O446" s="409"/>
      <c r="P446" s="409"/>
      <c r="Q446" s="409"/>
      <c r="R446" s="409"/>
      <c r="S446" s="409"/>
      <c r="T446" s="409"/>
      <c r="U446" s="409"/>
      <c r="V446" s="409"/>
      <c r="W446" s="409"/>
      <c r="X446" s="409"/>
      <c r="Y446" s="409"/>
      <c r="Z446" s="409"/>
      <c r="AA446" s="409"/>
      <c r="AB446" s="409"/>
      <c r="AC446" s="409"/>
      <c r="AD446" s="409"/>
      <c r="AE446" s="409"/>
    </row>
    <row r="447" ht="13.5" customHeight="1">
      <c r="A447" s="223"/>
      <c r="B447" s="409"/>
      <c r="C447" s="409"/>
      <c r="D447" s="409"/>
      <c r="E447" s="409"/>
      <c r="F447" s="409"/>
      <c r="G447" s="409"/>
      <c r="H447" s="409"/>
      <c r="I447" s="409"/>
      <c r="J447" s="409"/>
      <c r="K447" s="409"/>
      <c r="L447" s="409"/>
      <c r="M447" s="409"/>
      <c r="N447" s="409"/>
      <c r="O447" s="409"/>
      <c r="P447" s="409"/>
      <c r="Q447" s="409"/>
      <c r="R447" s="409"/>
      <c r="S447" s="409"/>
      <c r="T447" s="409"/>
      <c r="U447" s="409"/>
      <c r="V447" s="409"/>
      <c r="W447" s="409"/>
      <c r="X447" s="409"/>
      <c r="Y447" s="409"/>
      <c r="Z447" s="409"/>
      <c r="AA447" s="409"/>
      <c r="AB447" s="409"/>
      <c r="AC447" s="409"/>
      <c r="AD447" s="409"/>
      <c r="AE447" s="409"/>
    </row>
    <row r="448" ht="13.5" customHeight="1">
      <c r="A448" s="223"/>
      <c r="B448" s="409"/>
      <c r="C448" s="409"/>
      <c r="D448" s="409"/>
      <c r="E448" s="409"/>
      <c r="F448" s="409"/>
      <c r="G448" s="409"/>
      <c r="H448" s="409"/>
      <c r="I448" s="409"/>
      <c r="J448" s="409"/>
      <c r="K448" s="409"/>
      <c r="L448" s="409"/>
      <c r="M448" s="409"/>
      <c r="N448" s="409"/>
      <c r="O448" s="409"/>
      <c r="P448" s="409"/>
      <c r="Q448" s="409"/>
      <c r="R448" s="409"/>
      <c r="S448" s="409"/>
      <c r="T448" s="409"/>
      <c r="U448" s="409"/>
      <c r="V448" s="409"/>
      <c r="W448" s="409"/>
      <c r="X448" s="409"/>
      <c r="Y448" s="409"/>
      <c r="Z448" s="409"/>
      <c r="AA448" s="409"/>
      <c r="AB448" s="409"/>
      <c r="AC448" s="409"/>
      <c r="AD448" s="409"/>
      <c r="AE448" s="409"/>
    </row>
    <row r="449" ht="13.5" customHeight="1">
      <c r="A449" s="223"/>
      <c r="B449" s="409"/>
      <c r="C449" s="409"/>
      <c r="D449" s="409"/>
      <c r="E449" s="409"/>
      <c r="F449" s="409"/>
      <c r="G449" s="409"/>
      <c r="H449" s="409"/>
      <c r="I449" s="409"/>
      <c r="J449" s="409"/>
      <c r="K449" s="409"/>
      <c r="L449" s="409"/>
      <c r="M449" s="409"/>
      <c r="N449" s="409"/>
      <c r="O449" s="409"/>
      <c r="P449" s="409"/>
      <c r="Q449" s="409"/>
      <c r="R449" s="409"/>
      <c r="S449" s="409"/>
      <c r="T449" s="409"/>
      <c r="U449" s="409"/>
      <c r="V449" s="409"/>
      <c r="W449" s="409"/>
      <c r="X449" s="409"/>
      <c r="Y449" s="409"/>
      <c r="Z449" s="409"/>
      <c r="AA449" s="409"/>
      <c r="AB449" s="409"/>
      <c r="AC449" s="409"/>
      <c r="AD449" s="409"/>
      <c r="AE449" s="409"/>
    </row>
    <row r="450" ht="13.5" customHeight="1">
      <c r="A450" s="223"/>
      <c r="B450" s="409"/>
      <c r="C450" s="409"/>
      <c r="D450" s="409"/>
      <c r="E450" s="409"/>
      <c r="F450" s="409"/>
      <c r="G450" s="409"/>
      <c r="H450" s="409"/>
      <c r="I450" s="409"/>
      <c r="J450" s="409"/>
      <c r="K450" s="409"/>
      <c r="L450" s="409"/>
      <c r="M450" s="409"/>
      <c r="N450" s="409"/>
      <c r="O450" s="409"/>
      <c r="P450" s="409"/>
      <c r="Q450" s="409"/>
      <c r="R450" s="409"/>
      <c r="S450" s="409"/>
      <c r="T450" s="409"/>
      <c r="U450" s="409"/>
      <c r="V450" s="409"/>
      <c r="W450" s="409"/>
      <c r="X450" s="409"/>
      <c r="Y450" s="409"/>
      <c r="Z450" s="409"/>
      <c r="AA450" s="409"/>
      <c r="AB450" s="409"/>
      <c r="AC450" s="409"/>
      <c r="AD450" s="409"/>
      <c r="AE450" s="409"/>
    </row>
    <row r="451" ht="13.5" customHeight="1">
      <c r="A451" s="223"/>
      <c r="B451" s="409"/>
      <c r="C451" s="409"/>
      <c r="D451" s="409"/>
      <c r="E451" s="409"/>
      <c r="F451" s="409"/>
      <c r="G451" s="409"/>
      <c r="H451" s="409"/>
      <c r="I451" s="409"/>
      <c r="J451" s="409"/>
      <c r="K451" s="409"/>
      <c r="L451" s="409"/>
      <c r="M451" s="409"/>
      <c r="N451" s="409"/>
      <c r="O451" s="409"/>
      <c r="P451" s="409"/>
      <c r="Q451" s="409"/>
      <c r="R451" s="409"/>
      <c r="S451" s="409"/>
      <c r="T451" s="409"/>
      <c r="U451" s="409"/>
      <c r="V451" s="409"/>
      <c r="W451" s="409"/>
      <c r="X451" s="409"/>
      <c r="Y451" s="409"/>
      <c r="Z451" s="409"/>
      <c r="AA451" s="409"/>
      <c r="AB451" s="409"/>
      <c r="AC451" s="409"/>
      <c r="AD451" s="409"/>
      <c r="AE451" s="409"/>
    </row>
    <row r="452" ht="13.5" customHeight="1">
      <c r="A452" s="223"/>
      <c r="B452" s="409"/>
      <c r="C452" s="409"/>
      <c r="D452" s="409"/>
      <c r="E452" s="409"/>
      <c r="F452" s="409"/>
      <c r="G452" s="409"/>
      <c r="H452" s="409"/>
      <c r="I452" s="409"/>
      <c r="J452" s="409"/>
      <c r="K452" s="409"/>
      <c r="L452" s="409"/>
      <c r="M452" s="409"/>
      <c r="N452" s="409"/>
      <c r="O452" s="409"/>
      <c r="P452" s="409"/>
      <c r="Q452" s="409"/>
      <c r="R452" s="409"/>
      <c r="S452" s="409"/>
      <c r="T452" s="409"/>
      <c r="U452" s="409"/>
      <c r="V452" s="409"/>
      <c r="W452" s="409"/>
      <c r="X452" s="409"/>
      <c r="Y452" s="409"/>
      <c r="Z452" s="409"/>
      <c r="AA452" s="409"/>
      <c r="AB452" s="409"/>
      <c r="AC452" s="409"/>
      <c r="AD452" s="409"/>
      <c r="AE452" s="409"/>
    </row>
    <row r="453" ht="13.5" customHeight="1">
      <c r="A453" s="223"/>
      <c r="B453" s="409"/>
      <c r="C453" s="409"/>
      <c r="D453" s="409"/>
      <c r="E453" s="409"/>
      <c r="F453" s="409"/>
      <c r="G453" s="409"/>
      <c r="H453" s="409"/>
      <c r="I453" s="409"/>
      <c r="J453" s="409"/>
      <c r="K453" s="409"/>
      <c r="L453" s="409"/>
      <c r="M453" s="409"/>
      <c r="N453" s="409"/>
      <c r="O453" s="409"/>
      <c r="P453" s="409"/>
      <c r="Q453" s="409"/>
      <c r="R453" s="409"/>
      <c r="S453" s="409"/>
      <c r="T453" s="409"/>
      <c r="U453" s="409"/>
      <c r="V453" s="409"/>
      <c r="W453" s="409"/>
      <c r="X453" s="409"/>
      <c r="Y453" s="409"/>
      <c r="Z453" s="409"/>
      <c r="AA453" s="409"/>
      <c r="AB453" s="409"/>
      <c r="AC453" s="409"/>
      <c r="AD453" s="409"/>
      <c r="AE453" s="409"/>
    </row>
    <row r="454" ht="13.5" customHeight="1">
      <c r="A454" s="223"/>
      <c r="B454" s="409"/>
      <c r="C454" s="409"/>
      <c r="D454" s="409"/>
      <c r="E454" s="409"/>
      <c r="F454" s="409"/>
      <c r="G454" s="409"/>
      <c r="H454" s="409"/>
      <c r="I454" s="409"/>
      <c r="J454" s="409"/>
      <c r="K454" s="409"/>
      <c r="L454" s="409"/>
      <c r="M454" s="409"/>
      <c r="N454" s="409"/>
      <c r="O454" s="409"/>
      <c r="P454" s="409"/>
      <c r="Q454" s="409"/>
      <c r="R454" s="409"/>
      <c r="S454" s="409"/>
      <c r="T454" s="409"/>
      <c r="U454" s="409"/>
      <c r="V454" s="409"/>
      <c r="W454" s="409"/>
      <c r="X454" s="409"/>
      <c r="Y454" s="409"/>
      <c r="Z454" s="409"/>
      <c r="AA454" s="409"/>
      <c r="AB454" s="409"/>
      <c r="AC454" s="409"/>
      <c r="AD454" s="409"/>
      <c r="AE454" s="409"/>
    </row>
    <row r="455" ht="13.5" customHeight="1">
      <c r="A455" s="223"/>
      <c r="B455" s="409"/>
      <c r="C455" s="409"/>
      <c r="D455" s="409"/>
      <c r="E455" s="409"/>
      <c r="F455" s="409"/>
      <c r="G455" s="409"/>
      <c r="H455" s="409"/>
      <c r="I455" s="409"/>
      <c r="J455" s="409"/>
      <c r="K455" s="409"/>
      <c r="L455" s="409"/>
      <c r="M455" s="409"/>
      <c r="N455" s="409"/>
      <c r="O455" s="409"/>
      <c r="P455" s="409"/>
      <c r="Q455" s="409"/>
      <c r="R455" s="409"/>
      <c r="S455" s="409"/>
      <c r="T455" s="409"/>
      <c r="U455" s="409"/>
      <c r="V455" s="409"/>
      <c r="W455" s="409"/>
      <c r="X455" s="409"/>
      <c r="Y455" s="409"/>
      <c r="Z455" s="409"/>
      <c r="AA455" s="409"/>
      <c r="AB455" s="409"/>
      <c r="AC455" s="409"/>
      <c r="AD455" s="409"/>
      <c r="AE455" s="409"/>
    </row>
    <row r="456" ht="13.5" customHeight="1">
      <c r="A456" s="223"/>
      <c r="B456" s="409"/>
      <c r="C456" s="409"/>
      <c r="D456" s="409"/>
      <c r="E456" s="409"/>
      <c r="F456" s="409"/>
      <c r="G456" s="409"/>
      <c r="H456" s="409"/>
      <c r="I456" s="409"/>
      <c r="J456" s="409"/>
      <c r="K456" s="409"/>
      <c r="L456" s="409"/>
      <c r="M456" s="409"/>
      <c r="N456" s="409"/>
      <c r="O456" s="409"/>
      <c r="P456" s="409"/>
      <c r="Q456" s="409"/>
      <c r="R456" s="409"/>
      <c r="S456" s="409"/>
      <c r="T456" s="409"/>
      <c r="U456" s="409"/>
      <c r="V456" s="409"/>
      <c r="W456" s="409"/>
      <c r="X456" s="409"/>
      <c r="Y456" s="409"/>
      <c r="Z456" s="409"/>
      <c r="AA456" s="409"/>
      <c r="AB456" s="409"/>
      <c r="AC456" s="409"/>
      <c r="AD456" s="409"/>
      <c r="AE456" s="409"/>
    </row>
    <row r="457" ht="13.5" customHeight="1">
      <c r="A457" s="223"/>
      <c r="B457" s="409"/>
      <c r="C457" s="409"/>
      <c r="D457" s="409"/>
      <c r="E457" s="409"/>
      <c r="F457" s="409"/>
      <c r="G457" s="409"/>
      <c r="H457" s="409"/>
      <c r="I457" s="409"/>
      <c r="J457" s="409"/>
      <c r="K457" s="409"/>
      <c r="L457" s="409"/>
      <c r="M457" s="409"/>
      <c r="N457" s="409"/>
      <c r="O457" s="409"/>
      <c r="P457" s="409"/>
      <c r="Q457" s="409"/>
      <c r="R457" s="409"/>
      <c r="S457" s="409"/>
      <c r="T457" s="409"/>
      <c r="U457" s="409"/>
      <c r="V457" s="409"/>
      <c r="W457" s="409"/>
      <c r="X457" s="409"/>
      <c r="Y457" s="409"/>
      <c r="Z457" s="409"/>
      <c r="AA457" s="409"/>
      <c r="AB457" s="409"/>
      <c r="AC457" s="409"/>
      <c r="AD457" s="409"/>
      <c r="AE457" s="409"/>
    </row>
    <row r="458" ht="13.5" customHeight="1">
      <c r="A458" s="223"/>
      <c r="B458" s="409"/>
      <c r="C458" s="409"/>
      <c r="D458" s="409"/>
      <c r="E458" s="409"/>
      <c r="F458" s="409"/>
      <c r="G458" s="409"/>
      <c r="H458" s="409"/>
      <c r="I458" s="409"/>
      <c r="J458" s="409"/>
      <c r="K458" s="409"/>
      <c r="L458" s="409"/>
      <c r="M458" s="409"/>
      <c r="N458" s="409"/>
      <c r="O458" s="409"/>
      <c r="P458" s="409"/>
      <c r="Q458" s="409"/>
      <c r="R458" s="409"/>
      <c r="S458" s="409"/>
      <c r="T458" s="409"/>
      <c r="U458" s="409"/>
      <c r="V458" s="409"/>
      <c r="W458" s="409"/>
      <c r="X458" s="409"/>
      <c r="Y458" s="409"/>
      <c r="Z458" s="409"/>
      <c r="AA458" s="409"/>
      <c r="AB458" s="409"/>
      <c r="AC458" s="409"/>
      <c r="AD458" s="409"/>
      <c r="AE458" s="409"/>
    </row>
    <row r="459" ht="13.5" customHeight="1">
      <c r="A459" s="223"/>
      <c r="B459" s="409"/>
      <c r="C459" s="409"/>
      <c r="D459" s="409"/>
      <c r="E459" s="409"/>
      <c r="F459" s="409"/>
      <c r="G459" s="409"/>
      <c r="H459" s="409"/>
      <c r="I459" s="409"/>
      <c r="J459" s="409"/>
      <c r="K459" s="409"/>
      <c r="L459" s="409"/>
      <c r="M459" s="409"/>
      <c r="N459" s="409"/>
      <c r="O459" s="409"/>
      <c r="P459" s="409"/>
      <c r="Q459" s="409"/>
      <c r="R459" s="409"/>
      <c r="S459" s="409"/>
      <c r="T459" s="409"/>
      <c r="U459" s="409"/>
      <c r="V459" s="409"/>
      <c r="W459" s="409"/>
      <c r="X459" s="409"/>
      <c r="Y459" s="409"/>
      <c r="Z459" s="409"/>
      <c r="AA459" s="409"/>
      <c r="AB459" s="409"/>
      <c r="AC459" s="409"/>
      <c r="AD459" s="409"/>
      <c r="AE459" s="409"/>
    </row>
    <row r="460" ht="13.5" customHeight="1">
      <c r="A460" s="223"/>
      <c r="B460" s="409"/>
      <c r="C460" s="409"/>
      <c r="D460" s="409"/>
      <c r="E460" s="409"/>
      <c r="F460" s="409"/>
      <c r="G460" s="409"/>
      <c r="H460" s="409"/>
      <c r="I460" s="409"/>
      <c r="J460" s="409"/>
      <c r="K460" s="409"/>
      <c r="L460" s="409"/>
      <c r="M460" s="409"/>
      <c r="N460" s="409"/>
      <c r="O460" s="409"/>
      <c r="P460" s="409"/>
      <c r="Q460" s="409"/>
      <c r="R460" s="409"/>
      <c r="S460" s="409"/>
      <c r="T460" s="409"/>
      <c r="U460" s="409"/>
      <c r="V460" s="409"/>
      <c r="W460" s="409"/>
      <c r="X460" s="409"/>
      <c r="Y460" s="409"/>
      <c r="Z460" s="409"/>
      <c r="AA460" s="409"/>
      <c r="AB460" s="409"/>
      <c r="AC460" s="409"/>
      <c r="AD460" s="409"/>
      <c r="AE460" s="409"/>
    </row>
    <row r="461" ht="13.5" customHeight="1">
      <c r="A461" s="223"/>
      <c r="B461" s="409"/>
      <c r="C461" s="409"/>
      <c r="D461" s="409"/>
      <c r="E461" s="409"/>
      <c r="F461" s="409"/>
      <c r="G461" s="409"/>
      <c r="H461" s="409"/>
      <c r="I461" s="409"/>
      <c r="J461" s="409"/>
      <c r="K461" s="409"/>
      <c r="L461" s="409"/>
      <c r="M461" s="409"/>
      <c r="N461" s="409"/>
      <c r="O461" s="409"/>
      <c r="P461" s="409"/>
      <c r="Q461" s="409"/>
      <c r="R461" s="409"/>
      <c r="S461" s="409"/>
      <c r="T461" s="409"/>
      <c r="U461" s="409"/>
      <c r="V461" s="409"/>
      <c r="W461" s="409"/>
      <c r="X461" s="409"/>
      <c r="Y461" s="409"/>
      <c r="Z461" s="409"/>
      <c r="AA461" s="409"/>
      <c r="AB461" s="409"/>
      <c r="AC461" s="409"/>
      <c r="AD461" s="409"/>
      <c r="AE461" s="409"/>
    </row>
    <row r="462" ht="13.5" customHeight="1">
      <c r="A462" s="223"/>
      <c r="B462" s="409"/>
      <c r="C462" s="409"/>
      <c r="D462" s="409"/>
      <c r="E462" s="409"/>
      <c r="F462" s="409"/>
      <c r="G462" s="409"/>
      <c r="H462" s="409"/>
      <c r="I462" s="409"/>
      <c r="J462" s="409"/>
      <c r="K462" s="409"/>
      <c r="L462" s="409"/>
      <c r="M462" s="409"/>
      <c r="N462" s="409"/>
      <c r="O462" s="409"/>
      <c r="P462" s="409"/>
      <c r="Q462" s="409"/>
      <c r="R462" s="409"/>
      <c r="S462" s="409"/>
      <c r="T462" s="409"/>
      <c r="U462" s="409"/>
      <c r="V462" s="409"/>
      <c r="W462" s="409"/>
      <c r="X462" s="409"/>
      <c r="Y462" s="409"/>
      <c r="Z462" s="409"/>
      <c r="AA462" s="409"/>
      <c r="AB462" s="409"/>
      <c r="AC462" s="409"/>
      <c r="AD462" s="409"/>
      <c r="AE462" s="409"/>
    </row>
    <row r="463" ht="13.5" customHeight="1">
      <c r="A463" s="223"/>
      <c r="B463" s="409"/>
      <c r="C463" s="409"/>
      <c r="D463" s="409"/>
      <c r="E463" s="409"/>
      <c r="F463" s="409"/>
      <c r="G463" s="409"/>
      <c r="H463" s="409"/>
      <c r="I463" s="409"/>
      <c r="J463" s="409"/>
      <c r="K463" s="409"/>
      <c r="L463" s="409"/>
      <c r="M463" s="409"/>
      <c r="N463" s="409"/>
      <c r="O463" s="409"/>
      <c r="P463" s="409"/>
      <c r="Q463" s="409"/>
      <c r="R463" s="409"/>
      <c r="S463" s="409"/>
      <c r="T463" s="409"/>
      <c r="U463" s="409"/>
      <c r="V463" s="409"/>
      <c r="W463" s="409"/>
      <c r="X463" s="409"/>
      <c r="Y463" s="409"/>
      <c r="Z463" s="409"/>
      <c r="AA463" s="409"/>
      <c r="AB463" s="409"/>
      <c r="AC463" s="409"/>
      <c r="AD463" s="409"/>
      <c r="AE463" s="409"/>
    </row>
    <row r="464" ht="13.5" customHeight="1">
      <c r="A464" s="223"/>
      <c r="B464" s="409"/>
      <c r="C464" s="409"/>
      <c r="D464" s="409"/>
      <c r="E464" s="409"/>
      <c r="F464" s="409"/>
      <c r="G464" s="409"/>
      <c r="H464" s="409"/>
      <c r="I464" s="409"/>
      <c r="J464" s="409"/>
      <c r="K464" s="409"/>
      <c r="L464" s="409"/>
      <c r="M464" s="409"/>
      <c r="N464" s="409"/>
      <c r="O464" s="409"/>
      <c r="P464" s="409"/>
      <c r="Q464" s="409"/>
      <c r="R464" s="409"/>
      <c r="S464" s="409"/>
      <c r="T464" s="409"/>
      <c r="U464" s="409"/>
      <c r="V464" s="409"/>
      <c r="W464" s="409"/>
      <c r="X464" s="409"/>
      <c r="Y464" s="409"/>
      <c r="Z464" s="409"/>
      <c r="AA464" s="409"/>
      <c r="AB464" s="409"/>
      <c r="AC464" s="409"/>
      <c r="AD464" s="409"/>
      <c r="AE464" s="409"/>
    </row>
    <row r="465" ht="13.5" customHeight="1">
      <c r="A465" s="223"/>
      <c r="B465" s="409"/>
      <c r="C465" s="409"/>
      <c r="D465" s="409"/>
      <c r="E465" s="409"/>
      <c r="F465" s="409"/>
      <c r="G465" s="409"/>
      <c r="H465" s="409"/>
      <c r="I465" s="409"/>
      <c r="J465" s="409"/>
      <c r="K465" s="409"/>
      <c r="L465" s="409"/>
      <c r="M465" s="409"/>
      <c r="N465" s="409"/>
      <c r="O465" s="409"/>
      <c r="P465" s="409"/>
      <c r="Q465" s="409"/>
      <c r="R465" s="409"/>
      <c r="S465" s="409"/>
      <c r="T465" s="409"/>
      <c r="U465" s="409"/>
      <c r="V465" s="409"/>
      <c r="W465" s="409"/>
      <c r="X465" s="409"/>
      <c r="Y465" s="409"/>
      <c r="Z465" s="409"/>
      <c r="AA465" s="409"/>
      <c r="AB465" s="409"/>
      <c r="AC465" s="409"/>
      <c r="AD465" s="409"/>
      <c r="AE465" s="409"/>
    </row>
    <row r="466" ht="13.5" customHeight="1">
      <c r="A466" s="223"/>
      <c r="B466" s="409"/>
      <c r="C466" s="409"/>
      <c r="D466" s="409"/>
      <c r="E466" s="409"/>
      <c r="F466" s="409"/>
      <c r="G466" s="409"/>
      <c r="H466" s="409"/>
      <c r="I466" s="409"/>
      <c r="J466" s="409"/>
      <c r="K466" s="409"/>
      <c r="L466" s="409"/>
      <c r="M466" s="409"/>
      <c r="N466" s="409"/>
      <c r="O466" s="409"/>
      <c r="P466" s="409"/>
      <c r="Q466" s="409"/>
      <c r="R466" s="409"/>
      <c r="S466" s="409"/>
      <c r="T466" s="409"/>
      <c r="U466" s="409"/>
      <c r="V466" s="409"/>
      <c r="W466" s="409"/>
      <c r="X466" s="409"/>
      <c r="Y466" s="409"/>
      <c r="Z466" s="409"/>
      <c r="AA466" s="409"/>
      <c r="AB466" s="409"/>
      <c r="AC466" s="409"/>
      <c r="AD466" s="409"/>
      <c r="AE466" s="409"/>
    </row>
    <row r="467" ht="13.5" customHeight="1">
      <c r="A467" s="223"/>
      <c r="B467" s="409"/>
      <c r="C467" s="409"/>
      <c r="D467" s="409"/>
      <c r="E467" s="409"/>
      <c r="F467" s="409"/>
      <c r="G467" s="409"/>
      <c r="H467" s="409"/>
      <c r="I467" s="409"/>
      <c r="J467" s="409"/>
      <c r="K467" s="409"/>
      <c r="L467" s="409"/>
      <c r="M467" s="409"/>
      <c r="N467" s="409"/>
      <c r="O467" s="409"/>
      <c r="P467" s="409"/>
      <c r="Q467" s="409"/>
      <c r="R467" s="409"/>
      <c r="S467" s="409"/>
      <c r="T467" s="409"/>
      <c r="U467" s="409"/>
      <c r="V467" s="409"/>
      <c r="W467" s="409"/>
      <c r="X467" s="409"/>
      <c r="Y467" s="409"/>
      <c r="Z467" s="409"/>
      <c r="AA467" s="409"/>
      <c r="AB467" s="409"/>
      <c r="AC467" s="409"/>
      <c r="AD467" s="409"/>
      <c r="AE467" s="409"/>
    </row>
    <row r="468" ht="13.5" customHeight="1">
      <c r="A468" s="223"/>
      <c r="B468" s="409"/>
      <c r="C468" s="409"/>
      <c r="D468" s="409"/>
      <c r="E468" s="409"/>
      <c r="F468" s="409"/>
      <c r="G468" s="409"/>
      <c r="H468" s="409"/>
      <c r="I468" s="409"/>
      <c r="J468" s="409"/>
      <c r="K468" s="409"/>
      <c r="L468" s="409"/>
      <c r="M468" s="409"/>
      <c r="N468" s="409"/>
      <c r="O468" s="409"/>
      <c r="P468" s="409"/>
      <c r="Q468" s="409"/>
      <c r="R468" s="409"/>
      <c r="S468" s="409"/>
      <c r="T468" s="409"/>
      <c r="U468" s="409"/>
      <c r="V468" s="409"/>
      <c r="W468" s="409"/>
      <c r="X468" s="409"/>
      <c r="Y468" s="409"/>
      <c r="Z468" s="409"/>
      <c r="AA468" s="409"/>
      <c r="AB468" s="409"/>
      <c r="AC468" s="409"/>
      <c r="AD468" s="409"/>
      <c r="AE468" s="409"/>
    </row>
    <row r="469" ht="13.5" customHeight="1">
      <c r="A469" s="223"/>
      <c r="B469" s="409"/>
      <c r="C469" s="409"/>
      <c r="D469" s="409"/>
      <c r="E469" s="409"/>
      <c r="F469" s="409"/>
      <c r="G469" s="409"/>
      <c r="H469" s="409"/>
      <c r="I469" s="409"/>
      <c r="J469" s="409"/>
      <c r="K469" s="409"/>
      <c r="L469" s="409"/>
      <c r="M469" s="409"/>
      <c r="N469" s="409"/>
      <c r="O469" s="409"/>
      <c r="P469" s="409"/>
      <c r="Q469" s="409"/>
      <c r="R469" s="409"/>
      <c r="S469" s="409"/>
      <c r="T469" s="409"/>
      <c r="U469" s="409"/>
      <c r="V469" s="409"/>
      <c r="W469" s="409"/>
      <c r="X469" s="409"/>
      <c r="Y469" s="409"/>
      <c r="Z469" s="409"/>
      <c r="AA469" s="409"/>
      <c r="AB469" s="409"/>
      <c r="AC469" s="409"/>
      <c r="AD469" s="409"/>
      <c r="AE469" s="409"/>
    </row>
    <row r="470" ht="13.5" customHeight="1">
      <c r="A470" s="223"/>
      <c r="B470" s="409"/>
      <c r="C470" s="409"/>
      <c r="D470" s="409"/>
      <c r="E470" s="409"/>
      <c r="F470" s="409"/>
      <c r="G470" s="409"/>
      <c r="H470" s="409"/>
      <c r="I470" s="409"/>
      <c r="J470" s="409"/>
      <c r="K470" s="409"/>
      <c r="L470" s="409"/>
      <c r="M470" s="409"/>
      <c r="N470" s="409"/>
      <c r="O470" s="409"/>
      <c r="P470" s="409"/>
      <c r="Q470" s="409"/>
      <c r="R470" s="409"/>
      <c r="S470" s="409"/>
      <c r="T470" s="409"/>
      <c r="U470" s="409"/>
      <c r="V470" s="409"/>
      <c r="W470" s="409"/>
      <c r="X470" s="409"/>
      <c r="Y470" s="409"/>
      <c r="Z470" s="409"/>
      <c r="AA470" s="409"/>
      <c r="AB470" s="409"/>
      <c r="AC470" s="409"/>
      <c r="AD470" s="409"/>
      <c r="AE470" s="409"/>
    </row>
    <row r="471" ht="13.5" customHeight="1">
      <c r="A471" s="223"/>
      <c r="B471" s="409"/>
      <c r="C471" s="409"/>
      <c r="D471" s="409"/>
      <c r="E471" s="409"/>
      <c r="F471" s="409"/>
      <c r="G471" s="409"/>
      <c r="H471" s="409"/>
      <c r="I471" s="409"/>
      <c r="J471" s="409"/>
      <c r="K471" s="409"/>
      <c r="L471" s="409"/>
      <c r="M471" s="409"/>
      <c r="N471" s="409"/>
      <c r="O471" s="409"/>
      <c r="P471" s="409"/>
      <c r="Q471" s="409"/>
      <c r="R471" s="409"/>
      <c r="S471" s="409"/>
      <c r="T471" s="409"/>
      <c r="U471" s="409"/>
      <c r="V471" s="409"/>
      <c r="W471" s="409"/>
      <c r="X471" s="409"/>
      <c r="Y471" s="409"/>
      <c r="Z471" s="409"/>
      <c r="AA471" s="409"/>
      <c r="AB471" s="409"/>
      <c r="AC471" s="409"/>
      <c r="AD471" s="409"/>
      <c r="AE471" s="409"/>
    </row>
    <row r="472" ht="13.5" customHeight="1">
      <c r="A472" s="223"/>
      <c r="B472" s="409"/>
      <c r="C472" s="409"/>
      <c r="D472" s="409"/>
      <c r="E472" s="409"/>
      <c r="F472" s="409"/>
      <c r="G472" s="409"/>
      <c r="H472" s="409"/>
      <c r="I472" s="409"/>
      <c r="J472" s="409"/>
      <c r="K472" s="409"/>
      <c r="L472" s="409"/>
      <c r="M472" s="409"/>
      <c r="N472" s="409"/>
      <c r="O472" s="409"/>
      <c r="P472" s="409"/>
      <c r="Q472" s="409"/>
      <c r="R472" s="409"/>
      <c r="S472" s="409"/>
      <c r="T472" s="409"/>
      <c r="U472" s="409"/>
      <c r="V472" s="409"/>
      <c r="W472" s="409"/>
      <c r="X472" s="409"/>
      <c r="Y472" s="409"/>
      <c r="Z472" s="409"/>
      <c r="AA472" s="409"/>
      <c r="AB472" s="409"/>
      <c r="AC472" s="409"/>
      <c r="AD472" s="409"/>
      <c r="AE472" s="409"/>
    </row>
    <row r="473" ht="13.5" customHeight="1">
      <c r="A473" s="223"/>
      <c r="B473" s="409"/>
      <c r="C473" s="409"/>
      <c r="D473" s="409"/>
      <c r="E473" s="409"/>
      <c r="F473" s="409"/>
      <c r="G473" s="409"/>
      <c r="H473" s="409"/>
      <c r="I473" s="409"/>
      <c r="J473" s="409"/>
      <c r="K473" s="409"/>
      <c r="L473" s="409"/>
      <c r="M473" s="409"/>
      <c r="N473" s="409"/>
      <c r="O473" s="409"/>
      <c r="P473" s="409"/>
      <c r="Q473" s="409"/>
      <c r="R473" s="409"/>
      <c r="S473" s="409"/>
      <c r="T473" s="409"/>
      <c r="U473" s="409"/>
      <c r="V473" s="409"/>
      <c r="W473" s="409"/>
      <c r="X473" s="409"/>
      <c r="Y473" s="409"/>
      <c r="Z473" s="409"/>
      <c r="AA473" s="409"/>
      <c r="AB473" s="409"/>
      <c r="AC473" s="409"/>
      <c r="AD473" s="409"/>
      <c r="AE473" s="409"/>
    </row>
    <row r="474" ht="13.5" customHeight="1">
      <c r="A474" s="223"/>
      <c r="B474" s="409"/>
      <c r="C474" s="409"/>
      <c r="D474" s="409"/>
      <c r="E474" s="409"/>
      <c r="F474" s="409"/>
      <c r="G474" s="409"/>
      <c r="H474" s="409"/>
      <c r="I474" s="409"/>
      <c r="J474" s="409"/>
      <c r="K474" s="409"/>
      <c r="L474" s="409"/>
      <c r="M474" s="409"/>
      <c r="N474" s="409"/>
      <c r="O474" s="409"/>
      <c r="P474" s="409"/>
      <c r="Q474" s="409"/>
      <c r="R474" s="409"/>
      <c r="S474" s="409"/>
      <c r="T474" s="409"/>
      <c r="U474" s="409"/>
      <c r="V474" s="409"/>
      <c r="W474" s="409"/>
      <c r="X474" s="409"/>
      <c r="Y474" s="409"/>
      <c r="Z474" s="409"/>
      <c r="AA474" s="409"/>
      <c r="AB474" s="409"/>
      <c r="AC474" s="409"/>
      <c r="AD474" s="409"/>
      <c r="AE474" s="409"/>
    </row>
    <row r="475" ht="13.5" customHeight="1">
      <c r="A475" s="223"/>
      <c r="B475" s="409"/>
      <c r="C475" s="409"/>
      <c r="D475" s="409"/>
      <c r="E475" s="409"/>
      <c r="F475" s="409"/>
      <c r="G475" s="409"/>
      <c r="H475" s="409"/>
      <c r="I475" s="409"/>
      <c r="J475" s="409"/>
      <c r="K475" s="409"/>
      <c r="L475" s="409"/>
      <c r="M475" s="409"/>
      <c r="N475" s="409"/>
      <c r="O475" s="409"/>
      <c r="P475" s="409"/>
      <c r="Q475" s="409"/>
      <c r="R475" s="409"/>
      <c r="S475" s="409"/>
      <c r="T475" s="409"/>
      <c r="U475" s="409"/>
      <c r="V475" s="409"/>
      <c r="W475" s="409"/>
      <c r="X475" s="409"/>
      <c r="Y475" s="409"/>
      <c r="Z475" s="409"/>
      <c r="AA475" s="409"/>
      <c r="AB475" s="409"/>
      <c r="AC475" s="409"/>
      <c r="AD475" s="409"/>
      <c r="AE475" s="409"/>
    </row>
    <row r="476" ht="13.5" customHeight="1">
      <c r="A476" s="223"/>
      <c r="B476" s="409"/>
      <c r="C476" s="409"/>
      <c r="D476" s="409"/>
      <c r="E476" s="409"/>
      <c r="F476" s="409"/>
      <c r="G476" s="409"/>
      <c r="H476" s="409"/>
      <c r="I476" s="409"/>
      <c r="J476" s="409"/>
      <c r="K476" s="409"/>
      <c r="L476" s="409"/>
      <c r="M476" s="409"/>
      <c r="N476" s="409"/>
      <c r="O476" s="409"/>
      <c r="P476" s="409"/>
      <c r="Q476" s="409"/>
      <c r="R476" s="409"/>
      <c r="S476" s="409"/>
      <c r="T476" s="409"/>
      <c r="U476" s="409"/>
      <c r="V476" s="409"/>
      <c r="W476" s="409"/>
      <c r="X476" s="409"/>
      <c r="Y476" s="409"/>
      <c r="Z476" s="409"/>
      <c r="AA476" s="409"/>
      <c r="AB476" s="409"/>
      <c r="AC476" s="409"/>
      <c r="AD476" s="409"/>
      <c r="AE476" s="409"/>
    </row>
    <row r="477" ht="13.5" customHeight="1">
      <c r="A477" s="223"/>
      <c r="B477" s="409"/>
      <c r="C477" s="409"/>
      <c r="D477" s="409"/>
      <c r="E477" s="409"/>
      <c r="F477" s="409"/>
      <c r="G477" s="409"/>
      <c r="H477" s="409"/>
      <c r="I477" s="409"/>
      <c r="J477" s="409"/>
      <c r="K477" s="409"/>
      <c r="L477" s="409"/>
      <c r="M477" s="409"/>
      <c r="N477" s="409"/>
      <c r="O477" s="409"/>
      <c r="P477" s="409"/>
      <c r="Q477" s="409"/>
      <c r="R477" s="409"/>
      <c r="S477" s="409"/>
      <c r="T477" s="409"/>
      <c r="U477" s="409"/>
      <c r="V477" s="409"/>
      <c r="W477" s="409"/>
      <c r="X477" s="409"/>
      <c r="Y477" s="409"/>
      <c r="Z477" s="409"/>
      <c r="AA477" s="409"/>
      <c r="AB477" s="409"/>
      <c r="AC477" s="409"/>
      <c r="AD477" s="409"/>
      <c r="AE477" s="409"/>
    </row>
    <row r="478" ht="13.5" customHeight="1">
      <c r="A478" s="223"/>
      <c r="B478" s="409"/>
      <c r="C478" s="409"/>
      <c r="D478" s="409"/>
      <c r="E478" s="409"/>
      <c r="F478" s="409"/>
      <c r="G478" s="409"/>
      <c r="H478" s="409"/>
      <c r="I478" s="409"/>
      <c r="J478" s="409"/>
      <c r="K478" s="409"/>
      <c r="L478" s="409"/>
      <c r="M478" s="409"/>
      <c r="N478" s="409"/>
      <c r="O478" s="409"/>
      <c r="P478" s="409"/>
      <c r="Q478" s="409"/>
      <c r="R478" s="409"/>
      <c r="S478" s="409"/>
      <c r="T478" s="409"/>
      <c r="U478" s="409"/>
      <c r="V478" s="409"/>
      <c r="W478" s="409"/>
      <c r="X478" s="409"/>
      <c r="Y478" s="409"/>
      <c r="Z478" s="409"/>
      <c r="AA478" s="409"/>
      <c r="AB478" s="409"/>
      <c r="AC478" s="409"/>
      <c r="AD478" s="409"/>
      <c r="AE478" s="409"/>
    </row>
    <row r="479" ht="13.5" customHeight="1">
      <c r="A479" s="223"/>
      <c r="B479" s="409"/>
      <c r="C479" s="409"/>
      <c r="D479" s="409"/>
      <c r="E479" s="409"/>
      <c r="F479" s="409"/>
      <c r="G479" s="409"/>
      <c r="H479" s="409"/>
      <c r="I479" s="409"/>
      <c r="J479" s="409"/>
      <c r="K479" s="409"/>
      <c r="L479" s="409"/>
      <c r="M479" s="409"/>
      <c r="N479" s="409"/>
      <c r="O479" s="409"/>
      <c r="P479" s="409"/>
      <c r="Q479" s="409"/>
      <c r="R479" s="409"/>
      <c r="S479" s="409"/>
      <c r="T479" s="409"/>
      <c r="U479" s="409"/>
      <c r="V479" s="409"/>
      <c r="W479" s="409"/>
      <c r="X479" s="409"/>
      <c r="Y479" s="409"/>
      <c r="Z479" s="409"/>
      <c r="AA479" s="409"/>
      <c r="AB479" s="409"/>
      <c r="AC479" s="409"/>
      <c r="AD479" s="409"/>
      <c r="AE479" s="409"/>
    </row>
    <row r="480" ht="13.5" customHeight="1">
      <c r="A480" s="223"/>
      <c r="B480" s="409"/>
      <c r="C480" s="409"/>
      <c r="D480" s="409"/>
      <c r="E480" s="409"/>
      <c r="F480" s="409"/>
      <c r="G480" s="409"/>
      <c r="H480" s="409"/>
      <c r="I480" s="409"/>
      <c r="J480" s="409"/>
      <c r="K480" s="409"/>
      <c r="L480" s="409"/>
      <c r="M480" s="409"/>
      <c r="N480" s="409"/>
      <c r="O480" s="409"/>
      <c r="P480" s="409"/>
      <c r="Q480" s="409"/>
      <c r="R480" s="409"/>
      <c r="S480" s="409"/>
      <c r="T480" s="409"/>
      <c r="U480" s="409"/>
      <c r="V480" s="409"/>
      <c r="W480" s="409"/>
      <c r="X480" s="409"/>
      <c r="Y480" s="409"/>
      <c r="Z480" s="409"/>
      <c r="AA480" s="409"/>
      <c r="AB480" s="409"/>
      <c r="AC480" s="409"/>
      <c r="AD480" s="409"/>
      <c r="AE480" s="409"/>
    </row>
    <row r="481" ht="13.5" customHeight="1">
      <c r="A481" s="223"/>
      <c r="B481" s="409"/>
      <c r="C481" s="409"/>
      <c r="D481" s="409"/>
      <c r="E481" s="409"/>
      <c r="F481" s="409"/>
      <c r="G481" s="409"/>
      <c r="H481" s="409"/>
      <c r="I481" s="409"/>
      <c r="J481" s="409"/>
      <c r="K481" s="409"/>
      <c r="L481" s="409"/>
      <c r="M481" s="409"/>
      <c r="N481" s="409"/>
      <c r="O481" s="409"/>
      <c r="P481" s="409"/>
      <c r="Q481" s="409"/>
      <c r="R481" s="409"/>
      <c r="S481" s="409"/>
      <c r="T481" s="409"/>
      <c r="U481" s="409"/>
      <c r="V481" s="409"/>
      <c r="W481" s="409"/>
      <c r="X481" s="409"/>
      <c r="Y481" s="409"/>
      <c r="Z481" s="409"/>
      <c r="AA481" s="409"/>
      <c r="AB481" s="409"/>
      <c r="AC481" s="409"/>
      <c r="AD481" s="409"/>
      <c r="AE481" s="409"/>
    </row>
    <row r="482" ht="13.5" customHeight="1">
      <c r="A482" s="223"/>
      <c r="B482" s="409"/>
      <c r="C482" s="409"/>
      <c r="D482" s="409"/>
      <c r="E482" s="409"/>
      <c r="F482" s="409"/>
      <c r="G482" s="409"/>
      <c r="H482" s="409"/>
      <c r="I482" s="409"/>
      <c r="J482" s="409"/>
      <c r="K482" s="409"/>
      <c r="L482" s="409"/>
      <c r="M482" s="409"/>
      <c r="N482" s="409"/>
      <c r="O482" s="409"/>
      <c r="P482" s="409"/>
      <c r="Q482" s="409"/>
      <c r="R482" s="409"/>
      <c r="S482" s="409"/>
      <c r="T482" s="409"/>
      <c r="U482" s="409"/>
      <c r="V482" s="409"/>
      <c r="W482" s="409"/>
      <c r="X482" s="409"/>
      <c r="Y482" s="409"/>
      <c r="Z482" s="409"/>
      <c r="AA482" s="409"/>
      <c r="AB482" s="409"/>
      <c r="AC482" s="409"/>
      <c r="AD482" s="409"/>
      <c r="AE482" s="409"/>
    </row>
    <row r="483" ht="13.5" customHeight="1">
      <c r="A483" s="223"/>
      <c r="B483" s="409"/>
      <c r="C483" s="409"/>
      <c r="D483" s="409"/>
      <c r="E483" s="409"/>
      <c r="F483" s="409"/>
      <c r="G483" s="409"/>
      <c r="H483" s="409"/>
      <c r="I483" s="409"/>
      <c r="J483" s="409"/>
      <c r="K483" s="409"/>
      <c r="L483" s="409"/>
      <c r="M483" s="409"/>
      <c r="N483" s="409"/>
      <c r="O483" s="409"/>
      <c r="P483" s="409"/>
      <c r="Q483" s="409"/>
      <c r="R483" s="409"/>
      <c r="S483" s="409"/>
      <c r="T483" s="409"/>
      <c r="U483" s="409"/>
      <c r="V483" s="409"/>
      <c r="W483" s="409"/>
      <c r="X483" s="409"/>
      <c r="Y483" s="409"/>
      <c r="Z483" s="409"/>
      <c r="AA483" s="409"/>
      <c r="AB483" s="409"/>
      <c r="AC483" s="409"/>
      <c r="AD483" s="409"/>
      <c r="AE483" s="409"/>
    </row>
    <row r="484" ht="13.5" customHeight="1">
      <c r="A484" s="223"/>
      <c r="B484" s="409"/>
      <c r="C484" s="409"/>
      <c r="D484" s="409"/>
      <c r="E484" s="409"/>
      <c r="F484" s="409"/>
      <c r="G484" s="409"/>
      <c r="H484" s="409"/>
      <c r="I484" s="409"/>
      <c r="J484" s="409"/>
      <c r="K484" s="409"/>
      <c r="L484" s="409"/>
      <c r="M484" s="409"/>
      <c r="N484" s="409"/>
      <c r="O484" s="409"/>
      <c r="P484" s="409"/>
      <c r="Q484" s="409"/>
      <c r="R484" s="409"/>
      <c r="S484" s="409"/>
      <c r="T484" s="409"/>
      <c r="U484" s="409"/>
      <c r="V484" s="409"/>
      <c r="W484" s="409"/>
      <c r="X484" s="409"/>
      <c r="Y484" s="409"/>
      <c r="Z484" s="409"/>
      <c r="AA484" s="409"/>
      <c r="AB484" s="409"/>
      <c r="AC484" s="409"/>
      <c r="AD484" s="409"/>
      <c r="AE484" s="409"/>
    </row>
    <row r="485" ht="13.5" customHeight="1">
      <c r="A485" s="223"/>
      <c r="B485" s="409"/>
      <c r="C485" s="409"/>
      <c r="D485" s="409"/>
      <c r="E485" s="409"/>
      <c r="F485" s="409"/>
      <c r="G485" s="409"/>
      <c r="H485" s="409"/>
      <c r="I485" s="409"/>
      <c r="J485" s="409"/>
      <c r="K485" s="409"/>
      <c r="L485" s="409"/>
      <c r="M485" s="409"/>
      <c r="N485" s="409"/>
      <c r="O485" s="409"/>
      <c r="P485" s="409"/>
      <c r="Q485" s="409"/>
      <c r="R485" s="409"/>
      <c r="S485" s="409"/>
      <c r="T485" s="409"/>
      <c r="U485" s="409"/>
      <c r="V485" s="409"/>
      <c r="W485" s="409"/>
      <c r="X485" s="409"/>
      <c r="Y485" s="409"/>
      <c r="Z485" s="409"/>
      <c r="AA485" s="409"/>
      <c r="AB485" s="409"/>
      <c r="AC485" s="409"/>
      <c r="AD485" s="409"/>
      <c r="AE485" s="409"/>
    </row>
    <row r="486" ht="13.5" customHeight="1">
      <c r="A486" s="223"/>
      <c r="B486" s="409"/>
      <c r="C486" s="409"/>
      <c r="D486" s="409"/>
      <c r="E486" s="409"/>
      <c r="F486" s="409"/>
      <c r="G486" s="409"/>
      <c r="H486" s="409"/>
      <c r="I486" s="409"/>
      <c r="J486" s="409"/>
      <c r="K486" s="409"/>
      <c r="L486" s="409"/>
      <c r="M486" s="409"/>
      <c r="N486" s="409"/>
      <c r="O486" s="409"/>
      <c r="P486" s="409"/>
      <c r="Q486" s="409"/>
      <c r="R486" s="409"/>
      <c r="S486" s="409"/>
      <c r="T486" s="409"/>
      <c r="U486" s="409"/>
      <c r="V486" s="409"/>
      <c r="W486" s="409"/>
      <c r="X486" s="409"/>
      <c r="Y486" s="409"/>
      <c r="Z486" s="409"/>
      <c r="AA486" s="409"/>
      <c r="AB486" s="409"/>
      <c r="AC486" s="409"/>
      <c r="AD486" s="409"/>
      <c r="AE486" s="409"/>
    </row>
    <row r="487" ht="13.5" customHeight="1">
      <c r="A487" s="223"/>
      <c r="B487" s="409"/>
      <c r="C487" s="409"/>
      <c r="D487" s="409"/>
      <c r="E487" s="409"/>
      <c r="F487" s="409"/>
      <c r="G487" s="409"/>
      <c r="H487" s="409"/>
      <c r="I487" s="409"/>
      <c r="J487" s="409"/>
      <c r="K487" s="409"/>
      <c r="L487" s="409"/>
      <c r="M487" s="409"/>
      <c r="N487" s="409"/>
      <c r="O487" s="409"/>
      <c r="P487" s="409"/>
      <c r="Q487" s="409"/>
      <c r="R487" s="409"/>
      <c r="S487" s="409"/>
      <c r="T487" s="409"/>
      <c r="U487" s="409"/>
      <c r="V487" s="409"/>
      <c r="W487" s="409"/>
      <c r="X487" s="409"/>
      <c r="Y487" s="409"/>
      <c r="Z487" s="409"/>
      <c r="AA487" s="409"/>
      <c r="AB487" s="409"/>
      <c r="AC487" s="409"/>
      <c r="AD487" s="409"/>
      <c r="AE487" s="409"/>
    </row>
    <row r="488" ht="13.5" customHeight="1">
      <c r="A488" s="223"/>
      <c r="B488" s="409"/>
      <c r="C488" s="409"/>
      <c r="D488" s="409"/>
      <c r="E488" s="409"/>
      <c r="F488" s="409"/>
      <c r="G488" s="409"/>
      <c r="H488" s="409"/>
      <c r="I488" s="409"/>
      <c r="J488" s="409"/>
      <c r="K488" s="409"/>
      <c r="L488" s="409"/>
      <c r="M488" s="409"/>
      <c r="N488" s="409"/>
      <c r="O488" s="409"/>
      <c r="P488" s="409"/>
      <c r="Q488" s="409"/>
      <c r="R488" s="409"/>
      <c r="S488" s="409"/>
      <c r="T488" s="409"/>
      <c r="U488" s="409"/>
      <c r="V488" s="409"/>
      <c r="W488" s="409"/>
      <c r="X488" s="409"/>
      <c r="Y488" s="409"/>
      <c r="Z488" s="409"/>
      <c r="AA488" s="409"/>
      <c r="AB488" s="409"/>
      <c r="AC488" s="409"/>
      <c r="AD488" s="409"/>
      <c r="AE488" s="409"/>
    </row>
    <row r="489" ht="13.5" customHeight="1">
      <c r="A489" s="223"/>
      <c r="B489" s="409"/>
      <c r="C489" s="409"/>
      <c r="D489" s="409"/>
      <c r="E489" s="409"/>
      <c r="F489" s="409"/>
      <c r="G489" s="409"/>
      <c r="H489" s="409"/>
      <c r="I489" s="409"/>
      <c r="J489" s="409"/>
      <c r="K489" s="409"/>
      <c r="L489" s="409"/>
      <c r="M489" s="409"/>
      <c r="N489" s="409"/>
      <c r="O489" s="409"/>
      <c r="P489" s="409"/>
      <c r="Q489" s="409"/>
      <c r="R489" s="409"/>
      <c r="S489" s="409"/>
      <c r="T489" s="409"/>
      <c r="U489" s="409"/>
      <c r="V489" s="409"/>
      <c r="W489" s="409"/>
      <c r="X489" s="409"/>
      <c r="Y489" s="409"/>
      <c r="Z489" s="409"/>
      <c r="AA489" s="409"/>
      <c r="AB489" s="409"/>
      <c r="AC489" s="409"/>
      <c r="AD489" s="409"/>
      <c r="AE489" s="409"/>
    </row>
    <row r="490" ht="13.5" customHeight="1">
      <c r="A490" s="223"/>
      <c r="B490" s="409"/>
      <c r="C490" s="409"/>
      <c r="D490" s="409"/>
      <c r="E490" s="409"/>
      <c r="F490" s="409"/>
      <c r="G490" s="409"/>
      <c r="H490" s="409"/>
      <c r="I490" s="409"/>
      <c r="J490" s="409"/>
      <c r="K490" s="409"/>
      <c r="L490" s="409"/>
      <c r="M490" s="409"/>
      <c r="N490" s="409"/>
      <c r="O490" s="409"/>
      <c r="P490" s="409"/>
      <c r="Q490" s="409"/>
      <c r="R490" s="409"/>
      <c r="S490" s="409"/>
      <c r="T490" s="409"/>
      <c r="U490" s="409"/>
      <c r="V490" s="409"/>
      <c r="W490" s="409"/>
      <c r="X490" s="409"/>
      <c r="Y490" s="409"/>
      <c r="Z490" s="409"/>
      <c r="AA490" s="409"/>
      <c r="AB490" s="409"/>
      <c r="AC490" s="409"/>
      <c r="AD490" s="409"/>
      <c r="AE490" s="409"/>
    </row>
    <row r="491" ht="13.5" customHeight="1">
      <c r="A491" s="223"/>
      <c r="B491" s="409"/>
      <c r="C491" s="409"/>
      <c r="D491" s="409"/>
      <c r="E491" s="409"/>
      <c r="F491" s="409"/>
      <c r="G491" s="409"/>
      <c r="H491" s="409"/>
      <c r="I491" s="409"/>
      <c r="J491" s="409"/>
      <c r="K491" s="409"/>
      <c r="L491" s="409"/>
      <c r="M491" s="409"/>
      <c r="N491" s="409"/>
      <c r="O491" s="409"/>
      <c r="P491" s="409"/>
      <c r="Q491" s="409"/>
      <c r="R491" s="409"/>
      <c r="S491" s="409"/>
      <c r="T491" s="409"/>
      <c r="U491" s="409"/>
      <c r="V491" s="409"/>
      <c r="W491" s="409"/>
      <c r="X491" s="409"/>
      <c r="Y491" s="409"/>
      <c r="Z491" s="409"/>
      <c r="AA491" s="409"/>
      <c r="AB491" s="409"/>
      <c r="AC491" s="409"/>
      <c r="AD491" s="409"/>
      <c r="AE491" s="409"/>
    </row>
    <row r="492" ht="13.5" customHeight="1">
      <c r="A492" s="223"/>
      <c r="B492" s="409"/>
      <c r="C492" s="409"/>
      <c r="D492" s="409"/>
      <c r="E492" s="409"/>
      <c r="F492" s="409"/>
      <c r="G492" s="409"/>
      <c r="H492" s="409"/>
      <c r="I492" s="409"/>
      <c r="J492" s="409"/>
      <c r="K492" s="409"/>
      <c r="L492" s="409"/>
      <c r="M492" s="409"/>
      <c r="N492" s="409"/>
      <c r="O492" s="409"/>
      <c r="P492" s="409"/>
      <c r="Q492" s="409"/>
      <c r="R492" s="409"/>
      <c r="S492" s="409"/>
      <c r="T492" s="409"/>
      <c r="U492" s="409"/>
      <c r="V492" s="409"/>
      <c r="W492" s="409"/>
      <c r="X492" s="409"/>
      <c r="Y492" s="409"/>
      <c r="Z492" s="409"/>
      <c r="AA492" s="409"/>
      <c r="AB492" s="409"/>
      <c r="AC492" s="409"/>
      <c r="AD492" s="409"/>
      <c r="AE492" s="409"/>
    </row>
    <row r="493" ht="13.5" customHeight="1">
      <c r="A493" s="223"/>
      <c r="B493" s="409"/>
      <c r="C493" s="409"/>
      <c r="D493" s="409"/>
      <c r="E493" s="409"/>
      <c r="F493" s="409"/>
      <c r="G493" s="409"/>
      <c r="H493" s="409"/>
      <c r="I493" s="409"/>
      <c r="J493" s="409"/>
      <c r="K493" s="409"/>
      <c r="L493" s="409"/>
      <c r="M493" s="409"/>
      <c r="N493" s="409"/>
      <c r="O493" s="409"/>
      <c r="P493" s="409"/>
      <c r="Q493" s="409"/>
      <c r="R493" s="409"/>
      <c r="S493" s="409"/>
      <c r="T493" s="409"/>
      <c r="U493" s="409"/>
      <c r="V493" s="409"/>
      <c r="W493" s="409"/>
      <c r="X493" s="409"/>
      <c r="Y493" s="409"/>
      <c r="Z493" s="409"/>
      <c r="AA493" s="409"/>
      <c r="AB493" s="409"/>
      <c r="AC493" s="409"/>
      <c r="AD493" s="409"/>
      <c r="AE493" s="409"/>
    </row>
    <row r="494" ht="13.5" customHeight="1">
      <c r="A494" s="223"/>
      <c r="B494" s="409"/>
      <c r="C494" s="409"/>
      <c r="D494" s="409"/>
      <c r="E494" s="409"/>
      <c r="F494" s="409"/>
      <c r="G494" s="409"/>
      <c r="H494" s="409"/>
      <c r="I494" s="409"/>
      <c r="J494" s="409"/>
      <c r="K494" s="409"/>
      <c r="L494" s="409"/>
      <c r="M494" s="409"/>
      <c r="N494" s="409"/>
      <c r="O494" s="409"/>
      <c r="P494" s="409"/>
      <c r="Q494" s="409"/>
      <c r="R494" s="409"/>
      <c r="S494" s="409"/>
      <c r="T494" s="409"/>
      <c r="U494" s="409"/>
      <c r="V494" s="409"/>
      <c r="W494" s="409"/>
      <c r="X494" s="409"/>
      <c r="Y494" s="409"/>
      <c r="Z494" s="409"/>
      <c r="AA494" s="409"/>
      <c r="AB494" s="409"/>
      <c r="AC494" s="409"/>
      <c r="AD494" s="409"/>
      <c r="AE494" s="409"/>
    </row>
    <row r="495" ht="13.5" customHeight="1">
      <c r="A495" s="223"/>
      <c r="B495" s="409"/>
      <c r="C495" s="409"/>
      <c r="D495" s="409"/>
      <c r="E495" s="409"/>
      <c r="F495" s="409"/>
      <c r="G495" s="409"/>
      <c r="H495" s="409"/>
      <c r="I495" s="409"/>
      <c r="J495" s="409"/>
      <c r="K495" s="409"/>
      <c r="L495" s="409"/>
      <c r="M495" s="409"/>
      <c r="N495" s="409"/>
      <c r="O495" s="409"/>
      <c r="P495" s="409"/>
      <c r="Q495" s="409"/>
      <c r="R495" s="409"/>
      <c r="S495" s="409"/>
      <c r="T495" s="409"/>
      <c r="U495" s="409"/>
      <c r="V495" s="409"/>
      <c r="W495" s="409"/>
      <c r="X495" s="409"/>
      <c r="Y495" s="409"/>
      <c r="Z495" s="409"/>
      <c r="AA495" s="409"/>
      <c r="AB495" s="409"/>
      <c r="AC495" s="409"/>
      <c r="AD495" s="409"/>
      <c r="AE495" s="409"/>
    </row>
    <row r="496" ht="13.5" customHeight="1">
      <c r="A496" s="223"/>
      <c r="B496" s="409"/>
      <c r="C496" s="409"/>
      <c r="D496" s="409"/>
      <c r="E496" s="409"/>
      <c r="F496" s="409"/>
      <c r="G496" s="409"/>
      <c r="H496" s="409"/>
      <c r="I496" s="409"/>
      <c r="J496" s="409"/>
      <c r="K496" s="409"/>
      <c r="L496" s="409"/>
      <c r="M496" s="409"/>
      <c r="N496" s="409"/>
      <c r="O496" s="409"/>
      <c r="P496" s="409"/>
      <c r="Q496" s="409"/>
      <c r="R496" s="409"/>
      <c r="S496" s="409"/>
      <c r="T496" s="409"/>
      <c r="U496" s="409"/>
      <c r="V496" s="409"/>
      <c r="W496" s="409"/>
      <c r="X496" s="409"/>
      <c r="Y496" s="409"/>
      <c r="Z496" s="409"/>
      <c r="AA496" s="409"/>
      <c r="AB496" s="409"/>
      <c r="AC496" s="409"/>
      <c r="AD496" s="409"/>
      <c r="AE496" s="409"/>
    </row>
    <row r="497" ht="13.5" customHeight="1">
      <c r="A497" s="223"/>
      <c r="B497" s="409"/>
      <c r="C497" s="409"/>
      <c r="D497" s="409"/>
      <c r="E497" s="409"/>
      <c r="F497" s="409"/>
      <c r="G497" s="409"/>
      <c r="H497" s="409"/>
      <c r="I497" s="409"/>
      <c r="J497" s="409"/>
      <c r="K497" s="409"/>
      <c r="L497" s="409"/>
      <c r="M497" s="409"/>
      <c r="N497" s="409"/>
      <c r="O497" s="409"/>
      <c r="P497" s="409"/>
      <c r="Q497" s="409"/>
      <c r="R497" s="409"/>
      <c r="S497" s="409"/>
      <c r="T497" s="409"/>
      <c r="U497" s="409"/>
      <c r="V497" s="409"/>
      <c r="W497" s="409"/>
      <c r="X497" s="409"/>
      <c r="Y497" s="409"/>
      <c r="Z497" s="409"/>
      <c r="AA497" s="409"/>
      <c r="AB497" s="409"/>
      <c r="AC497" s="409"/>
      <c r="AD497" s="409"/>
      <c r="AE497" s="409"/>
    </row>
    <row r="498" ht="13.5" customHeight="1">
      <c r="A498" s="223"/>
      <c r="B498" s="409"/>
      <c r="C498" s="409"/>
      <c r="D498" s="409"/>
      <c r="E498" s="409"/>
      <c r="F498" s="409"/>
      <c r="G498" s="409"/>
      <c r="H498" s="409"/>
      <c r="I498" s="409"/>
      <c r="J498" s="409"/>
      <c r="K498" s="409"/>
      <c r="L498" s="409"/>
      <c r="M498" s="409"/>
      <c r="N498" s="409"/>
      <c r="O498" s="409"/>
      <c r="P498" s="409"/>
      <c r="Q498" s="409"/>
      <c r="R498" s="409"/>
      <c r="S498" s="409"/>
      <c r="T498" s="409"/>
      <c r="U498" s="409"/>
      <c r="V498" s="409"/>
      <c r="W498" s="409"/>
      <c r="X498" s="409"/>
      <c r="Y498" s="409"/>
      <c r="Z498" s="409"/>
      <c r="AA498" s="409"/>
      <c r="AB498" s="409"/>
      <c r="AC498" s="409"/>
      <c r="AD498" s="409"/>
      <c r="AE498" s="409"/>
    </row>
    <row r="499" ht="13.5" customHeight="1">
      <c r="A499" s="223"/>
      <c r="B499" s="409"/>
      <c r="C499" s="409"/>
      <c r="D499" s="409"/>
      <c r="E499" s="409"/>
      <c r="F499" s="409"/>
      <c r="G499" s="409"/>
      <c r="H499" s="409"/>
      <c r="I499" s="409"/>
      <c r="J499" s="409"/>
      <c r="K499" s="409"/>
      <c r="L499" s="409"/>
      <c r="M499" s="409"/>
      <c r="N499" s="409"/>
      <c r="O499" s="409"/>
      <c r="P499" s="409"/>
      <c r="Q499" s="409"/>
      <c r="R499" s="409"/>
      <c r="S499" s="409"/>
      <c r="T499" s="409"/>
      <c r="U499" s="409"/>
      <c r="V499" s="409"/>
      <c r="W499" s="409"/>
      <c r="X499" s="409"/>
      <c r="Y499" s="409"/>
      <c r="Z499" s="409"/>
      <c r="AA499" s="409"/>
      <c r="AB499" s="409"/>
      <c r="AC499" s="409"/>
      <c r="AD499" s="409"/>
      <c r="AE499" s="409"/>
    </row>
    <row r="500" ht="13.5" customHeight="1">
      <c r="A500" s="223"/>
      <c r="B500" s="409"/>
      <c r="C500" s="409"/>
      <c r="D500" s="409"/>
      <c r="E500" s="409"/>
      <c r="F500" s="409"/>
      <c r="G500" s="409"/>
      <c r="H500" s="409"/>
      <c r="I500" s="409"/>
      <c r="J500" s="409"/>
      <c r="K500" s="409"/>
      <c r="L500" s="409"/>
      <c r="M500" s="409"/>
      <c r="N500" s="409"/>
      <c r="O500" s="409"/>
      <c r="P500" s="409"/>
      <c r="Q500" s="409"/>
      <c r="R500" s="409"/>
      <c r="S500" s="409"/>
      <c r="T500" s="409"/>
      <c r="U500" s="409"/>
      <c r="V500" s="409"/>
      <c r="W500" s="409"/>
      <c r="X500" s="409"/>
      <c r="Y500" s="409"/>
      <c r="Z500" s="409"/>
      <c r="AA500" s="409"/>
      <c r="AB500" s="409"/>
      <c r="AC500" s="409"/>
      <c r="AD500" s="409"/>
      <c r="AE500" s="409"/>
    </row>
    <row r="501" ht="13.5" customHeight="1">
      <c r="A501" s="223"/>
      <c r="B501" s="409"/>
      <c r="C501" s="409"/>
      <c r="D501" s="409"/>
      <c r="E501" s="409"/>
      <c r="F501" s="409"/>
      <c r="G501" s="409"/>
      <c r="H501" s="409"/>
      <c r="I501" s="409"/>
      <c r="J501" s="409"/>
      <c r="K501" s="409"/>
      <c r="L501" s="409"/>
      <c r="M501" s="409"/>
      <c r="N501" s="409"/>
      <c r="O501" s="409"/>
      <c r="P501" s="409"/>
      <c r="Q501" s="409"/>
      <c r="R501" s="409"/>
      <c r="S501" s="409"/>
      <c r="T501" s="409"/>
      <c r="U501" s="409"/>
      <c r="V501" s="409"/>
      <c r="W501" s="409"/>
      <c r="X501" s="409"/>
      <c r="Y501" s="409"/>
      <c r="Z501" s="409"/>
      <c r="AA501" s="409"/>
      <c r="AB501" s="409"/>
      <c r="AC501" s="409"/>
      <c r="AD501" s="409"/>
      <c r="AE501" s="409"/>
    </row>
    <row r="502" ht="13.5" customHeight="1">
      <c r="A502" s="223"/>
      <c r="B502" s="409"/>
      <c r="C502" s="409"/>
      <c r="D502" s="409"/>
      <c r="E502" s="409"/>
      <c r="F502" s="409"/>
      <c r="G502" s="409"/>
      <c r="H502" s="409"/>
      <c r="I502" s="409"/>
      <c r="J502" s="409"/>
      <c r="K502" s="409"/>
      <c r="L502" s="409"/>
      <c r="M502" s="409"/>
      <c r="N502" s="409"/>
      <c r="O502" s="409"/>
      <c r="P502" s="409"/>
      <c r="Q502" s="409"/>
      <c r="R502" s="409"/>
      <c r="S502" s="409"/>
      <c r="T502" s="409"/>
      <c r="U502" s="409"/>
      <c r="V502" s="409"/>
      <c r="W502" s="409"/>
      <c r="X502" s="409"/>
      <c r="Y502" s="409"/>
      <c r="Z502" s="409"/>
      <c r="AA502" s="409"/>
      <c r="AB502" s="409"/>
      <c r="AC502" s="409"/>
      <c r="AD502" s="409"/>
      <c r="AE502" s="409"/>
    </row>
    <row r="503" ht="13.5" customHeight="1">
      <c r="A503" s="223"/>
      <c r="B503" s="409"/>
      <c r="C503" s="409"/>
      <c r="D503" s="409"/>
      <c r="E503" s="409"/>
      <c r="F503" s="409"/>
      <c r="G503" s="409"/>
      <c r="H503" s="409"/>
      <c r="I503" s="409"/>
      <c r="J503" s="409"/>
      <c r="K503" s="409"/>
      <c r="L503" s="409"/>
      <c r="M503" s="409"/>
      <c r="N503" s="409"/>
      <c r="O503" s="409"/>
      <c r="P503" s="409"/>
      <c r="Q503" s="409"/>
      <c r="R503" s="409"/>
      <c r="S503" s="409"/>
      <c r="T503" s="409"/>
      <c r="U503" s="409"/>
      <c r="V503" s="409"/>
      <c r="W503" s="409"/>
      <c r="X503" s="409"/>
      <c r="Y503" s="409"/>
      <c r="Z503" s="409"/>
      <c r="AA503" s="409"/>
      <c r="AB503" s="409"/>
      <c r="AC503" s="409"/>
      <c r="AD503" s="409"/>
      <c r="AE503" s="409"/>
    </row>
    <row r="504" ht="13.5" customHeight="1">
      <c r="A504" s="223"/>
      <c r="B504" s="409"/>
      <c r="C504" s="409"/>
      <c r="D504" s="409"/>
      <c r="E504" s="409"/>
      <c r="F504" s="409"/>
      <c r="G504" s="409"/>
      <c r="H504" s="409"/>
      <c r="I504" s="409"/>
      <c r="J504" s="409"/>
      <c r="K504" s="409"/>
      <c r="L504" s="409"/>
      <c r="M504" s="409"/>
      <c r="N504" s="409"/>
      <c r="O504" s="409"/>
      <c r="P504" s="409"/>
      <c r="Q504" s="409"/>
      <c r="R504" s="409"/>
      <c r="S504" s="409"/>
      <c r="T504" s="409"/>
      <c r="U504" s="409"/>
      <c r="V504" s="409"/>
      <c r="W504" s="409"/>
      <c r="X504" s="409"/>
      <c r="Y504" s="409"/>
      <c r="Z504" s="409"/>
      <c r="AA504" s="409"/>
      <c r="AB504" s="409"/>
      <c r="AC504" s="409"/>
      <c r="AD504" s="409"/>
      <c r="AE504" s="409"/>
    </row>
    <row r="505" ht="13.5" customHeight="1">
      <c r="A505" s="223"/>
      <c r="B505" s="409"/>
      <c r="C505" s="409"/>
      <c r="D505" s="409"/>
      <c r="E505" s="409"/>
      <c r="F505" s="409"/>
      <c r="G505" s="409"/>
      <c r="H505" s="409"/>
      <c r="I505" s="409"/>
      <c r="J505" s="409"/>
      <c r="K505" s="409"/>
      <c r="L505" s="409"/>
      <c r="M505" s="409"/>
      <c r="N505" s="409"/>
      <c r="O505" s="409"/>
      <c r="P505" s="409"/>
      <c r="Q505" s="409"/>
      <c r="R505" s="409"/>
      <c r="S505" s="409"/>
      <c r="T505" s="409"/>
      <c r="U505" s="409"/>
      <c r="V505" s="409"/>
      <c r="W505" s="409"/>
      <c r="X505" s="409"/>
      <c r="Y505" s="409"/>
      <c r="Z505" s="409"/>
      <c r="AA505" s="409"/>
      <c r="AB505" s="409"/>
      <c r="AC505" s="409"/>
      <c r="AD505" s="409"/>
      <c r="AE505" s="409"/>
    </row>
    <row r="506" ht="13.5" customHeight="1">
      <c r="A506" s="223"/>
      <c r="B506" s="409"/>
      <c r="C506" s="409"/>
      <c r="D506" s="409"/>
      <c r="E506" s="409"/>
      <c r="F506" s="409"/>
      <c r="G506" s="409"/>
      <c r="H506" s="409"/>
      <c r="I506" s="409"/>
      <c r="J506" s="409"/>
      <c r="K506" s="409"/>
      <c r="L506" s="409"/>
      <c r="M506" s="409"/>
      <c r="N506" s="409"/>
      <c r="O506" s="409"/>
      <c r="P506" s="409"/>
      <c r="Q506" s="409"/>
      <c r="R506" s="409"/>
      <c r="S506" s="409"/>
      <c r="T506" s="409"/>
      <c r="U506" s="409"/>
      <c r="V506" s="409"/>
      <c r="W506" s="409"/>
      <c r="X506" s="409"/>
      <c r="Y506" s="409"/>
      <c r="Z506" s="409"/>
      <c r="AA506" s="409"/>
      <c r="AB506" s="409"/>
      <c r="AC506" s="409"/>
      <c r="AD506" s="409"/>
      <c r="AE506" s="409"/>
    </row>
    <row r="507" ht="13.5" customHeight="1">
      <c r="A507" s="223"/>
      <c r="B507" s="409"/>
      <c r="C507" s="409"/>
      <c r="D507" s="409"/>
      <c r="E507" s="409"/>
      <c r="F507" s="409"/>
      <c r="G507" s="409"/>
      <c r="H507" s="409"/>
      <c r="I507" s="409"/>
      <c r="J507" s="409"/>
      <c r="K507" s="409"/>
      <c r="L507" s="409"/>
      <c r="M507" s="409"/>
      <c r="N507" s="409"/>
      <c r="O507" s="409"/>
      <c r="P507" s="409"/>
      <c r="Q507" s="409"/>
      <c r="R507" s="409"/>
      <c r="S507" s="409"/>
      <c r="T507" s="409"/>
      <c r="U507" s="409"/>
      <c r="V507" s="409"/>
      <c r="W507" s="409"/>
      <c r="X507" s="409"/>
      <c r="Y507" s="409"/>
      <c r="Z507" s="409"/>
      <c r="AA507" s="409"/>
      <c r="AB507" s="409"/>
      <c r="AC507" s="409"/>
      <c r="AD507" s="409"/>
      <c r="AE507" s="409"/>
    </row>
    <row r="508" ht="13.5" customHeight="1">
      <c r="A508" s="223"/>
      <c r="B508" s="409"/>
      <c r="C508" s="409"/>
      <c r="D508" s="409"/>
      <c r="E508" s="409"/>
      <c r="F508" s="409"/>
      <c r="G508" s="409"/>
      <c r="H508" s="409"/>
      <c r="I508" s="409"/>
      <c r="J508" s="409"/>
      <c r="K508" s="409"/>
      <c r="L508" s="409"/>
      <c r="M508" s="409"/>
      <c r="N508" s="409"/>
      <c r="O508" s="409"/>
      <c r="P508" s="409"/>
      <c r="Q508" s="409"/>
      <c r="R508" s="409"/>
      <c r="S508" s="409"/>
      <c r="T508" s="409"/>
      <c r="U508" s="409"/>
      <c r="V508" s="409"/>
      <c r="W508" s="409"/>
      <c r="X508" s="409"/>
      <c r="Y508" s="409"/>
      <c r="Z508" s="409"/>
      <c r="AA508" s="409"/>
      <c r="AB508" s="409"/>
      <c r="AC508" s="409"/>
      <c r="AD508" s="409"/>
      <c r="AE508" s="409"/>
    </row>
    <row r="509" ht="13.5" customHeight="1">
      <c r="A509" s="223"/>
      <c r="B509" s="409"/>
      <c r="C509" s="409"/>
      <c r="D509" s="409"/>
      <c r="E509" s="409"/>
      <c r="F509" s="409"/>
      <c r="G509" s="409"/>
      <c r="H509" s="409"/>
      <c r="I509" s="409"/>
      <c r="J509" s="409"/>
      <c r="K509" s="409"/>
      <c r="L509" s="409"/>
      <c r="M509" s="409"/>
      <c r="N509" s="409"/>
      <c r="O509" s="409"/>
      <c r="P509" s="409"/>
      <c r="Q509" s="409"/>
      <c r="R509" s="409"/>
      <c r="S509" s="409"/>
      <c r="T509" s="409"/>
      <c r="U509" s="409"/>
      <c r="V509" s="409"/>
      <c r="W509" s="409"/>
      <c r="X509" s="409"/>
      <c r="Y509" s="409"/>
      <c r="Z509" s="409"/>
      <c r="AA509" s="409"/>
      <c r="AB509" s="409"/>
      <c r="AC509" s="409"/>
      <c r="AD509" s="409"/>
      <c r="AE509" s="409"/>
    </row>
    <row r="510" ht="13.5" customHeight="1">
      <c r="A510" s="223"/>
      <c r="B510" s="409"/>
      <c r="C510" s="409"/>
      <c r="D510" s="409"/>
      <c r="E510" s="409"/>
      <c r="F510" s="409"/>
      <c r="G510" s="409"/>
      <c r="H510" s="409"/>
      <c r="I510" s="409"/>
      <c r="J510" s="409"/>
      <c r="K510" s="409"/>
      <c r="L510" s="409"/>
      <c r="M510" s="409"/>
      <c r="N510" s="409"/>
      <c r="O510" s="409"/>
      <c r="P510" s="409"/>
      <c r="Q510" s="409"/>
      <c r="R510" s="409"/>
      <c r="S510" s="409"/>
      <c r="T510" s="409"/>
      <c r="U510" s="409"/>
      <c r="V510" s="409"/>
      <c r="W510" s="409"/>
      <c r="X510" s="409"/>
      <c r="Y510" s="409"/>
      <c r="Z510" s="409"/>
      <c r="AA510" s="409"/>
      <c r="AB510" s="409"/>
      <c r="AC510" s="409"/>
      <c r="AD510" s="409"/>
      <c r="AE510" s="409"/>
    </row>
    <row r="511" ht="13.5" customHeight="1">
      <c r="A511" s="223"/>
      <c r="B511" s="409"/>
      <c r="C511" s="409"/>
      <c r="D511" s="409"/>
      <c r="E511" s="409"/>
      <c r="F511" s="409"/>
      <c r="G511" s="409"/>
      <c r="H511" s="409"/>
      <c r="I511" s="409"/>
      <c r="J511" s="409"/>
      <c r="K511" s="409"/>
      <c r="L511" s="409"/>
      <c r="M511" s="409"/>
      <c r="N511" s="409"/>
      <c r="O511" s="409"/>
      <c r="P511" s="409"/>
      <c r="Q511" s="409"/>
      <c r="R511" s="409"/>
      <c r="S511" s="409"/>
      <c r="T511" s="409"/>
      <c r="U511" s="409"/>
      <c r="V511" s="409"/>
      <c r="W511" s="409"/>
      <c r="X511" s="409"/>
      <c r="Y511" s="409"/>
      <c r="Z511" s="409"/>
      <c r="AA511" s="409"/>
      <c r="AB511" s="409"/>
      <c r="AC511" s="409"/>
      <c r="AD511" s="409"/>
      <c r="AE511" s="409"/>
    </row>
    <row r="512" ht="13.5" customHeight="1">
      <c r="A512" s="223"/>
      <c r="B512" s="409"/>
      <c r="C512" s="409"/>
      <c r="D512" s="409"/>
      <c r="E512" s="409"/>
      <c r="F512" s="409"/>
      <c r="G512" s="409"/>
      <c r="H512" s="409"/>
      <c r="I512" s="409"/>
      <c r="J512" s="409"/>
      <c r="K512" s="409"/>
      <c r="L512" s="409"/>
      <c r="M512" s="409"/>
      <c r="N512" s="409"/>
      <c r="O512" s="409"/>
      <c r="P512" s="409"/>
      <c r="Q512" s="409"/>
      <c r="R512" s="409"/>
      <c r="S512" s="409"/>
      <c r="T512" s="409"/>
      <c r="U512" s="409"/>
      <c r="V512" s="409"/>
      <c r="W512" s="409"/>
      <c r="X512" s="409"/>
      <c r="Y512" s="409"/>
      <c r="Z512" s="409"/>
      <c r="AA512" s="409"/>
      <c r="AB512" s="409"/>
      <c r="AC512" s="409"/>
      <c r="AD512" s="409"/>
      <c r="AE512" s="409"/>
    </row>
    <row r="513" ht="13.5" customHeight="1">
      <c r="A513" s="223"/>
      <c r="B513" s="409"/>
      <c r="C513" s="409"/>
      <c r="D513" s="409"/>
      <c r="E513" s="409"/>
      <c r="F513" s="409"/>
      <c r="G513" s="409"/>
      <c r="H513" s="409"/>
      <c r="I513" s="409"/>
      <c r="J513" s="409"/>
      <c r="K513" s="409"/>
      <c r="L513" s="409"/>
      <c r="M513" s="409"/>
      <c r="N513" s="409"/>
      <c r="O513" s="409"/>
      <c r="P513" s="409"/>
      <c r="Q513" s="409"/>
      <c r="R513" s="409"/>
      <c r="S513" s="409"/>
      <c r="T513" s="409"/>
      <c r="U513" s="409"/>
      <c r="V513" s="409"/>
      <c r="W513" s="409"/>
      <c r="X513" s="409"/>
      <c r="Y513" s="409"/>
      <c r="Z513" s="409"/>
      <c r="AA513" s="409"/>
      <c r="AB513" s="409"/>
      <c r="AC513" s="409"/>
      <c r="AD513" s="409"/>
      <c r="AE513" s="409"/>
    </row>
    <row r="514" ht="13.5" customHeight="1">
      <c r="A514" s="223"/>
      <c r="B514" s="409"/>
      <c r="C514" s="409"/>
      <c r="D514" s="409"/>
      <c r="E514" s="409"/>
      <c r="F514" s="409"/>
      <c r="G514" s="409"/>
      <c r="H514" s="409"/>
      <c r="I514" s="409"/>
      <c r="J514" s="409"/>
      <c r="K514" s="409"/>
      <c r="L514" s="409"/>
      <c r="M514" s="409"/>
      <c r="N514" s="409"/>
      <c r="O514" s="409"/>
      <c r="P514" s="409"/>
      <c r="Q514" s="409"/>
      <c r="R514" s="409"/>
      <c r="S514" s="409"/>
      <c r="T514" s="409"/>
      <c r="U514" s="409"/>
      <c r="V514" s="409"/>
      <c r="W514" s="409"/>
      <c r="X514" s="409"/>
      <c r="Y514" s="409"/>
      <c r="Z514" s="409"/>
      <c r="AA514" s="409"/>
      <c r="AB514" s="409"/>
      <c r="AC514" s="409"/>
      <c r="AD514" s="409"/>
      <c r="AE514" s="409"/>
    </row>
    <row r="515" ht="13.5" customHeight="1">
      <c r="A515" s="223"/>
      <c r="B515" s="409"/>
      <c r="C515" s="409"/>
      <c r="D515" s="409"/>
      <c r="E515" s="409"/>
      <c r="F515" s="409"/>
      <c r="G515" s="409"/>
      <c r="H515" s="409"/>
      <c r="I515" s="409"/>
      <c r="J515" s="409"/>
      <c r="K515" s="409"/>
      <c r="L515" s="409"/>
      <c r="M515" s="409"/>
      <c r="N515" s="409"/>
      <c r="O515" s="409"/>
      <c r="P515" s="409"/>
      <c r="Q515" s="409"/>
      <c r="R515" s="409"/>
      <c r="S515" s="409"/>
      <c r="T515" s="409"/>
      <c r="U515" s="409"/>
      <c r="V515" s="409"/>
      <c r="W515" s="409"/>
      <c r="X515" s="409"/>
      <c r="Y515" s="409"/>
      <c r="Z515" s="409"/>
      <c r="AA515" s="409"/>
      <c r="AB515" s="409"/>
      <c r="AC515" s="409"/>
      <c r="AD515" s="409"/>
      <c r="AE515" s="409"/>
    </row>
    <row r="516" ht="13.5" customHeight="1">
      <c r="A516" s="223"/>
      <c r="B516" s="409"/>
      <c r="C516" s="409"/>
      <c r="D516" s="409"/>
      <c r="E516" s="409"/>
      <c r="F516" s="409"/>
      <c r="G516" s="409"/>
      <c r="H516" s="409"/>
      <c r="I516" s="409"/>
      <c r="J516" s="409"/>
      <c r="K516" s="409"/>
      <c r="L516" s="409"/>
      <c r="M516" s="409"/>
      <c r="N516" s="409"/>
      <c r="O516" s="409"/>
      <c r="P516" s="409"/>
      <c r="Q516" s="409"/>
      <c r="R516" s="409"/>
      <c r="S516" s="409"/>
      <c r="T516" s="409"/>
      <c r="U516" s="409"/>
      <c r="V516" s="409"/>
      <c r="W516" s="409"/>
      <c r="X516" s="409"/>
      <c r="Y516" s="409"/>
      <c r="Z516" s="409"/>
      <c r="AA516" s="409"/>
      <c r="AB516" s="409"/>
      <c r="AC516" s="409"/>
      <c r="AD516" s="409"/>
      <c r="AE516" s="409"/>
    </row>
    <row r="517" ht="13.5" customHeight="1">
      <c r="A517" s="223"/>
      <c r="B517" s="409"/>
      <c r="C517" s="409"/>
      <c r="D517" s="409"/>
      <c r="E517" s="409"/>
      <c r="F517" s="409"/>
      <c r="G517" s="409"/>
      <c r="H517" s="409"/>
      <c r="I517" s="409"/>
      <c r="J517" s="409"/>
      <c r="K517" s="409"/>
      <c r="L517" s="409"/>
      <c r="M517" s="409"/>
      <c r="N517" s="409"/>
      <c r="O517" s="409"/>
      <c r="P517" s="409"/>
      <c r="Q517" s="409"/>
      <c r="R517" s="409"/>
      <c r="S517" s="409"/>
      <c r="T517" s="409"/>
      <c r="U517" s="409"/>
      <c r="V517" s="409"/>
      <c r="W517" s="409"/>
      <c r="X517" s="409"/>
      <c r="Y517" s="409"/>
      <c r="Z517" s="409"/>
      <c r="AA517" s="409"/>
      <c r="AB517" s="409"/>
      <c r="AC517" s="409"/>
      <c r="AD517" s="409"/>
      <c r="AE517" s="409"/>
    </row>
    <row r="518" ht="13.5" customHeight="1">
      <c r="A518" s="223"/>
      <c r="B518" s="409"/>
      <c r="C518" s="409"/>
      <c r="D518" s="409"/>
      <c r="E518" s="409"/>
      <c r="F518" s="409"/>
      <c r="G518" s="409"/>
      <c r="H518" s="409"/>
      <c r="I518" s="409"/>
      <c r="J518" s="409"/>
      <c r="K518" s="409"/>
      <c r="L518" s="409"/>
      <c r="M518" s="409"/>
      <c r="N518" s="409"/>
      <c r="O518" s="409"/>
      <c r="P518" s="409"/>
      <c r="Q518" s="409"/>
      <c r="R518" s="409"/>
      <c r="S518" s="409"/>
      <c r="T518" s="409"/>
      <c r="U518" s="409"/>
      <c r="V518" s="409"/>
      <c r="W518" s="409"/>
      <c r="X518" s="409"/>
      <c r="Y518" s="409"/>
      <c r="Z518" s="409"/>
      <c r="AA518" s="409"/>
      <c r="AB518" s="409"/>
      <c r="AC518" s="409"/>
      <c r="AD518" s="409"/>
      <c r="AE518" s="409"/>
    </row>
    <row r="519" ht="13.5" customHeight="1">
      <c r="A519" s="223"/>
      <c r="B519" s="409"/>
      <c r="C519" s="409"/>
      <c r="D519" s="409"/>
      <c r="E519" s="409"/>
      <c r="F519" s="409"/>
      <c r="G519" s="409"/>
      <c r="H519" s="409"/>
      <c r="I519" s="409"/>
      <c r="J519" s="409"/>
      <c r="K519" s="409"/>
      <c r="L519" s="409"/>
      <c r="M519" s="409"/>
      <c r="N519" s="409"/>
      <c r="O519" s="409"/>
      <c r="P519" s="409"/>
      <c r="Q519" s="409"/>
      <c r="R519" s="409"/>
      <c r="S519" s="409"/>
      <c r="T519" s="409"/>
      <c r="U519" s="409"/>
      <c r="V519" s="409"/>
      <c r="W519" s="409"/>
      <c r="X519" s="409"/>
      <c r="Y519" s="409"/>
      <c r="Z519" s="409"/>
      <c r="AA519" s="409"/>
      <c r="AB519" s="409"/>
      <c r="AC519" s="409"/>
      <c r="AD519" s="409"/>
      <c r="AE519" s="409"/>
    </row>
    <row r="520" ht="13.5" customHeight="1">
      <c r="A520" s="223"/>
      <c r="B520" s="409"/>
      <c r="C520" s="409"/>
      <c r="D520" s="409"/>
      <c r="E520" s="409"/>
      <c r="F520" s="409"/>
      <c r="G520" s="409"/>
      <c r="H520" s="409"/>
      <c r="I520" s="409"/>
      <c r="J520" s="409"/>
      <c r="K520" s="409"/>
      <c r="L520" s="409"/>
      <c r="M520" s="409"/>
      <c r="N520" s="409"/>
      <c r="O520" s="409"/>
      <c r="P520" s="409"/>
      <c r="Q520" s="409"/>
      <c r="R520" s="409"/>
      <c r="S520" s="409"/>
      <c r="T520" s="409"/>
      <c r="U520" s="409"/>
      <c r="V520" s="409"/>
      <c r="W520" s="409"/>
      <c r="X520" s="409"/>
      <c r="Y520" s="409"/>
      <c r="Z520" s="409"/>
      <c r="AA520" s="409"/>
      <c r="AB520" s="409"/>
      <c r="AC520" s="409"/>
      <c r="AD520" s="409"/>
      <c r="AE520" s="409"/>
    </row>
    <row r="521" ht="13.5" customHeight="1">
      <c r="A521" s="223"/>
      <c r="B521" s="409"/>
      <c r="C521" s="409"/>
      <c r="D521" s="409"/>
      <c r="E521" s="409"/>
      <c r="F521" s="409"/>
      <c r="G521" s="409"/>
      <c r="H521" s="409"/>
      <c r="I521" s="409"/>
      <c r="J521" s="409"/>
      <c r="K521" s="409"/>
      <c r="L521" s="409"/>
      <c r="M521" s="409"/>
      <c r="N521" s="409"/>
      <c r="O521" s="409"/>
      <c r="P521" s="409"/>
      <c r="Q521" s="409"/>
      <c r="R521" s="409"/>
      <c r="S521" s="409"/>
      <c r="T521" s="409"/>
      <c r="U521" s="409"/>
      <c r="V521" s="409"/>
      <c r="W521" s="409"/>
      <c r="X521" s="409"/>
      <c r="Y521" s="409"/>
      <c r="Z521" s="409"/>
      <c r="AA521" s="409"/>
      <c r="AB521" s="409"/>
      <c r="AC521" s="409"/>
      <c r="AD521" s="409"/>
      <c r="AE521" s="409"/>
    </row>
    <row r="522" ht="13.5" customHeight="1">
      <c r="A522" s="223"/>
      <c r="B522" s="409"/>
      <c r="C522" s="409"/>
      <c r="D522" s="409"/>
      <c r="E522" s="409"/>
      <c r="F522" s="409"/>
      <c r="G522" s="409"/>
      <c r="H522" s="409"/>
      <c r="I522" s="409"/>
      <c r="J522" s="409"/>
      <c r="K522" s="409"/>
      <c r="L522" s="409"/>
      <c r="M522" s="409"/>
      <c r="N522" s="409"/>
      <c r="O522" s="409"/>
      <c r="P522" s="409"/>
      <c r="Q522" s="409"/>
      <c r="R522" s="409"/>
      <c r="S522" s="409"/>
      <c r="T522" s="409"/>
      <c r="U522" s="409"/>
      <c r="V522" s="409"/>
      <c r="W522" s="409"/>
      <c r="X522" s="409"/>
      <c r="Y522" s="409"/>
      <c r="Z522" s="409"/>
      <c r="AA522" s="409"/>
      <c r="AB522" s="409"/>
      <c r="AC522" s="409"/>
      <c r="AD522" s="409"/>
      <c r="AE522" s="409"/>
    </row>
    <row r="523" ht="13.5" customHeight="1">
      <c r="A523" s="223"/>
      <c r="B523" s="409"/>
      <c r="C523" s="409"/>
      <c r="D523" s="409"/>
      <c r="E523" s="409"/>
      <c r="F523" s="409"/>
      <c r="G523" s="409"/>
      <c r="H523" s="409"/>
      <c r="I523" s="409"/>
      <c r="J523" s="409"/>
      <c r="K523" s="409"/>
      <c r="L523" s="409"/>
      <c r="M523" s="409"/>
      <c r="N523" s="409"/>
      <c r="O523" s="409"/>
      <c r="P523" s="409"/>
      <c r="Q523" s="409"/>
      <c r="R523" s="409"/>
      <c r="S523" s="409"/>
      <c r="T523" s="409"/>
      <c r="U523" s="409"/>
      <c r="V523" s="409"/>
      <c r="W523" s="409"/>
      <c r="X523" s="409"/>
      <c r="Y523" s="409"/>
      <c r="Z523" s="409"/>
      <c r="AA523" s="409"/>
      <c r="AB523" s="409"/>
      <c r="AC523" s="409"/>
      <c r="AD523" s="409"/>
      <c r="AE523" s="409"/>
    </row>
    <row r="524" ht="13.5" customHeight="1">
      <c r="A524" s="223"/>
      <c r="B524" s="409"/>
      <c r="C524" s="409"/>
      <c r="D524" s="409"/>
      <c r="E524" s="409"/>
      <c r="F524" s="409"/>
      <c r="G524" s="409"/>
      <c r="H524" s="409"/>
      <c r="I524" s="409"/>
      <c r="J524" s="409"/>
      <c r="K524" s="409"/>
      <c r="L524" s="409"/>
      <c r="M524" s="409"/>
      <c r="N524" s="409"/>
      <c r="O524" s="409"/>
      <c r="P524" s="409"/>
      <c r="Q524" s="409"/>
      <c r="R524" s="409"/>
      <c r="S524" s="409"/>
      <c r="T524" s="409"/>
      <c r="U524" s="409"/>
      <c r="V524" s="409"/>
      <c r="W524" s="409"/>
      <c r="X524" s="409"/>
      <c r="Y524" s="409"/>
      <c r="Z524" s="409"/>
      <c r="AA524" s="409"/>
      <c r="AB524" s="409"/>
      <c r="AC524" s="409"/>
      <c r="AD524" s="409"/>
      <c r="AE524" s="409"/>
    </row>
    <row r="525" ht="13.5" customHeight="1">
      <c r="A525" s="223"/>
      <c r="B525" s="409"/>
      <c r="C525" s="409"/>
      <c r="D525" s="409"/>
      <c r="E525" s="409"/>
      <c r="F525" s="409"/>
      <c r="G525" s="409"/>
      <c r="H525" s="409"/>
      <c r="I525" s="409"/>
      <c r="J525" s="409"/>
      <c r="K525" s="409"/>
      <c r="L525" s="409"/>
      <c r="M525" s="409"/>
      <c r="N525" s="409"/>
      <c r="O525" s="409"/>
      <c r="P525" s="409"/>
      <c r="Q525" s="409"/>
      <c r="R525" s="409"/>
      <c r="S525" s="409"/>
      <c r="T525" s="409"/>
      <c r="U525" s="409"/>
      <c r="V525" s="409"/>
      <c r="W525" s="409"/>
      <c r="X525" s="409"/>
      <c r="Y525" s="409"/>
      <c r="Z525" s="409"/>
      <c r="AA525" s="409"/>
      <c r="AB525" s="409"/>
      <c r="AC525" s="409"/>
      <c r="AD525" s="409"/>
      <c r="AE525" s="409"/>
    </row>
    <row r="526" ht="13.5" customHeight="1">
      <c r="A526" s="223"/>
      <c r="B526" s="409"/>
      <c r="C526" s="409"/>
      <c r="D526" s="409"/>
      <c r="E526" s="409"/>
      <c r="F526" s="409"/>
      <c r="G526" s="409"/>
      <c r="H526" s="409"/>
      <c r="I526" s="409"/>
      <c r="J526" s="409"/>
      <c r="K526" s="409"/>
      <c r="L526" s="409"/>
      <c r="M526" s="409"/>
      <c r="N526" s="409"/>
      <c r="O526" s="409"/>
      <c r="P526" s="409"/>
      <c r="Q526" s="409"/>
      <c r="R526" s="409"/>
      <c r="S526" s="409"/>
      <c r="T526" s="409"/>
      <c r="U526" s="409"/>
      <c r="V526" s="409"/>
      <c r="W526" s="409"/>
      <c r="X526" s="409"/>
      <c r="Y526" s="409"/>
      <c r="Z526" s="409"/>
      <c r="AA526" s="409"/>
      <c r="AB526" s="409"/>
      <c r="AC526" s="409"/>
      <c r="AD526" s="409"/>
      <c r="AE526" s="409"/>
    </row>
    <row r="527" ht="13.5" customHeight="1">
      <c r="A527" s="223"/>
      <c r="B527" s="409"/>
      <c r="C527" s="409"/>
      <c r="D527" s="409"/>
      <c r="E527" s="409"/>
      <c r="F527" s="409"/>
      <c r="G527" s="409"/>
      <c r="H527" s="409"/>
      <c r="I527" s="409"/>
      <c r="J527" s="409"/>
      <c r="K527" s="409"/>
      <c r="L527" s="409"/>
      <c r="M527" s="409"/>
      <c r="N527" s="409"/>
      <c r="O527" s="409"/>
      <c r="P527" s="409"/>
      <c r="Q527" s="409"/>
      <c r="R527" s="409"/>
      <c r="S527" s="409"/>
      <c r="T527" s="409"/>
      <c r="U527" s="409"/>
      <c r="V527" s="409"/>
      <c r="W527" s="409"/>
      <c r="X527" s="409"/>
      <c r="Y527" s="409"/>
      <c r="Z527" s="409"/>
      <c r="AA527" s="409"/>
      <c r="AB527" s="409"/>
      <c r="AC527" s="409"/>
      <c r="AD527" s="409"/>
      <c r="AE527" s="409"/>
    </row>
    <row r="528" ht="13.5" customHeight="1">
      <c r="A528" s="223"/>
      <c r="B528" s="409"/>
      <c r="C528" s="409"/>
      <c r="D528" s="409"/>
      <c r="E528" s="409"/>
      <c r="F528" s="409"/>
      <c r="G528" s="409"/>
      <c r="H528" s="409"/>
      <c r="I528" s="409"/>
      <c r="J528" s="409"/>
      <c r="K528" s="409"/>
      <c r="L528" s="409"/>
      <c r="M528" s="409"/>
      <c r="N528" s="409"/>
      <c r="O528" s="409"/>
      <c r="P528" s="409"/>
      <c r="Q528" s="409"/>
      <c r="R528" s="409"/>
      <c r="S528" s="409"/>
      <c r="T528" s="409"/>
      <c r="U528" s="409"/>
      <c r="V528" s="409"/>
      <c r="W528" s="409"/>
      <c r="X528" s="409"/>
      <c r="Y528" s="409"/>
      <c r="Z528" s="409"/>
      <c r="AA528" s="409"/>
      <c r="AB528" s="409"/>
      <c r="AC528" s="409"/>
      <c r="AD528" s="409"/>
      <c r="AE528" s="409"/>
    </row>
    <row r="529" ht="13.5" customHeight="1">
      <c r="A529" s="223"/>
      <c r="B529" s="409"/>
      <c r="C529" s="409"/>
      <c r="D529" s="409"/>
      <c r="E529" s="409"/>
      <c r="F529" s="409"/>
      <c r="G529" s="409"/>
      <c r="H529" s="409"/>
      <c r="I529" s="409"/>
      <c r="J529" s="409"/>
      <c r="K529" s="409"/>
      <c r="L529" s="409"/>
      <c r="M529" s="409"/>
      <c r="N529" s="409"/>
      <c r="O529" s="409"/>
      <c r="P529" s="409"/>
      <c r="Q529" s="409"/>
      <c r="R529" s="409"/>
      <c r="S529" s="409"/>
      <c r="T529" s="409"/>
      <c r="U529" s="409"/>
      <c r="V529" s="409"/>
      <c r="W529" s="409"/>
      <c r="X529" s="409"/>
      <c r="Y529" s="409"/>
      <c r="Z529" s="409"/>
      <c r="AA529" s="409"/>
      <c r="AB529" s="409"/>
      <c r="AC529" s="409"/>
      <c r="AD529" s="409"/>
      <c r="AE529" s="409"/>
    </row>
    <row r="530" ht="13.5" customHeight="1">
      <c r="A530" s="223"/>
      <c r="B530" s="409"/>
      <c r="C530" s="409"/>
      <c r="D530" s="409"/>
      <c r="E530" s="409"/>
      <c r="F530" s="409"/>
      <c r="G530" s="409"/>
      <c r="H530" s="409"/>
      <c r="I530" s="409"/>
      <c r="J530" s="409"/>
      <c r="K530" s="409"/>
      <c r="L530" s="409"/>
      <c r="M530" s="409"/>
      <c r="N530" s="409"/>
      <c r="O530" s="409"/>
      <c r="P530" s="409"/>
      <c r="Q530" s="409"/>
      <c r="R530" s="409"/>
      <c r="S530" s="409"/>
      <c r="T530" s="409"/>
      <c r="U530" s="409"/>
      <c r="V530" s="409"/>
      <c r="W530" s="409"/>
      <c r="X530" s="409"/>
      <c r="Y530" s="409"/>
      <c r="Z530" s="409"/>
      <c r="AA530" s="409"/>
      <c r="AB530" s="409"/>
      <c r="AC530" s="409"/>
      <c r="AD530" s="409"/>
      <c r="AE530" s="409"/>
    </row>
    <row r="531" ht="13.5" customHeight="1">
      <c r="A531" s="223"/>
      <c r="B531" s="409"/>
      <c r="C531" s="409"/>
      <c r="D531" s="409"/>
      <c r="E531" s="409"/>
      <c r="F531" s="409"/>
      <c r="G531" s="409"/>
      <c r="H531" s="409"/>
      <c r="I531" s="409"/>
      <c r="J531" s="409"/>
      <c r="K531" s="409"/>
      <c r="L531" s="409"/>
      <c r="M531" s="409"/>
      <c r="N531" s="409"/>
      <c r="O531" s="409"/>
      <c r="P531" s="409"/>
      <c r="Q531" s="409"/>
      <c r="R531" s="409"/>
      <c r="S531" s="409"/>
      <c r="T531" s="409"/>
      <c r="U531" s="409"/>
      <c r="V531" s="409"/>
      <c r="W531" s="409"/>
      <c r="X531" s="409"/>
      <c r="Y531" s="409"/>
      <c r="Z531" s="409"/>
      <c r="AA531" s="409"/>
      <c r="AB531" s="409"/>
      <c r="AC531" s="409"/>
      <c r="AD531" s="409"/>
      <c r="AE531" s="409"/>
    </row>
    <row r="532" ht="13.5" customHeight="1">
      <c r="A532" s="223"/>
      <c r="B532" s="409"/>
      <c r="C532" s="409"/>
      <c r="D532" s="409"/>
      <c r="E532" s="409"/>
      <c r="F532" s="409"/>
      <c r="G532" s="409"/>
      <c r="H532" s="409"/>
      <c r="I532" s="409"/>
      <c r="J532" s="409"/>
      <c r="K532" s="409"/>
      <c r="L532" s="409"/>
      <c r="M532" s="409"/>
      <c r="N532" s="409"/>
      <c r="O532" s="409"/>
      <c r="P532" s="409"/>
      <c r="Q532" s="409"/>
      <c r="R532" s="409"/>
      <c r="S532" s="409"/>
      <c r="T532" s="409"/>
      <c r="U532" s="409"/>
      <c r="V532" s="409"/>
      <c r="W532" s="409"/>
      <c r="X532" s="409"/>
      <c r="Y532" s="409"/>
      <c r="Z532" s="409"/>
      <c r="AA532" s="409"/>
      <c r="AB532" s="409"/>
      <c r="AC532" s="409"/>
      <c r="AD532" s="409"/>
      <c r="AE532" s="409"/>
    </row>
    <row r="533" ht="13.5" customHeight="1">
      <c r="A533" s="223"/>
      <c r="B533" s="409"/>
      <c r="C533" s="409"/>
      <c r="D533" s="409"/>
      <c r="E533" s="409"/>
      <c r="F533" s="409"/>
      <c r="G533" s="409"/>
      <c r="H533" s="409"/>
      <c r="I533" s="409"/>
      <c r="J533" s="409"/>
      <c r="K533" s="409"/>
      <c r="L533" s="409"/>
      <c r="M533" s="409"/>
      <c r="N533" s="409"/>
      <c r="O533" s="409"/>
      <c r="P533" s="409"/>
      <c r="Q533" s="409"/>
      <c r="R533" s="409"/>
      <c r="S533" s="409"/>
      <c r="T533" s="409"/>
      <c r="U533" s="409"/>
      <c r="V533" s="409"/>
      <c r="W533" s="409"/>
      <c r="X533" s="409"/>
      <c r="Y533" s="409"/>
      <c r="Z533" s="409"/>
      <c r="AA533" s="409"/>
      <c r="AB533" s="409"/>
      <c r="AC533" s="409"/>
      <c r="AD533" s="409"/>
      <c r="AE533" s="409"/>
    </row>
    <row r="534" ht="13.5" customHeight="1">
      <c r="A534" s="223"/>
      <c r="B534" s="409"/>
      <c r="C534" s="409"/>
      <c r="D534" s="409"/>
      <c r="E534" s="409"/>
      <c r="F534" s="409"/>
      <c r="G534" s="409"/>
      <c r="H534" s="409"/>
      <c r="I534" s="409"/>
      <c r="J534" s="409"/>
      <c r="K534" s="409"/>
      <c r="L534" s="409"/>
      <c r="M534" s="409"/>
      <c r="N534" s="409"/>
      <c r="O534" s="409"/>
      <c r="P534" s="409"/>
      <c r="Q534" s="409"/>
      <c r="R534" s="409"/>
      <c r="S534" s="409"/>
      <c r="T534" s="409"/>
      <c r="U534" s="409"/>
      <c r="V534" s="409"/>
      <c r="W534" s="409"/>
      <c r="X534" s="409"/>
      <c r="Y534" s="409"/>
      <c r="Z534" s="409"/>
      <c r="AA534" s="409"/>
      <c r="AB534" s="409"/>
      <c r="AC534" s="409"/>
      <c r="AD534" s="409"/>
      <c r="AE534" s="409"/>
    </row>
    <row r="535" ht="13.5" customHeight="1">
      <c r="A535" s="223"/>
      <c r="B535" s="409"/>
      <c r="C535" s="409"/>
      <c r="D535" s="409"/>
      <c r="E535" s="409"/>
      <c r="F535" s="409"/>
      <c r="G535" s="409"/>
      <c r="H535" s="409"/>
      <c r="I535" s="409"/>
      <c r="J535" s="409"/>
      <c r="K535" s="409"/>
      <c r="L535" s="409"/>
      <c r="M535" s="409"/>
      <c r="N535" s="409"/>
      <c r="O535" s="409"/>
      <c r="P535" s="409"/>
      <c r="Q535" s="409"/>
      <c r="R535" s="409"/>
      <c r="S535" s="409"/>
      <c r="T535" s="409"/>
      <c r="U535" s="409"/>
      <c r="V535" s="409"/>
      <c r="W535" s="409"/>
      <c r="X535" s="409"/>
      <c r="Y535" s="409"/>
      <c r="Z535" s="409"/>
      <c r="AA535" s="409"/>
      <c r="AB535" s="409"/>
      <c r="AC535" s="409"/>
      <c r="AD535" s="409"/>
      <c r="AE535" s="409"/>
    </row>
    <row r="536" ht="13.5" customHeight="1">
      <c r="A536" s="223"/>
      <c r="B536" s="409"/>
      <c r="C536" s="409"/>
      <c r="D536" s="409"/>
      <c r="E536" s="409"/>
      <c r="F536" s="409"/>
      <c r="G536" s="409"/>
      <c r="H536" s="409"/>
      <c r="I536" s="409"/>
      <c r="J536" s="409"/>
      <c r="K536" s="409"/>
      <c r="L536" s="409"/>
      <c r="M536" s="409"/>
      <c r="N536" s="409"/>
      <c r="O536" s="409"/>
      <c r="P536" s="409"/>
      <c r="Q536" s="409"/>
      <c r="R536" s="409"/>
      <c r="S536" s="409"/>
      <c r="T536" s="409"/>
      <c r="U536" s="409"/>
      <c r="V536" s="409"/>
      <c r="W536" s="409"/>
      <c r="X536" s="409"/>
      <c r="Y536" s="409"/>
      <c r="Z536" s="409"/>
      <c r="AA536" s="409"/>
      <c r="AB536" s="409"/>
      <c r="AC536" s="409"/>
      <c r="AD536" s="409"/>
      <c r="AE536" s="409"/>
    </row>
    <row r="537" ht="13.5" customHeight="1">
      <c r="A537" s="223"/>
      <c r="B537" s="409"/>
      <c r="C537" s="409"/>
      <c r="D537" s="409"/>
      <c r="E537" s="409"/>
      <c r="F537" s="409"/>
      <c r="G537" s="409"/>
      <c r="H537" s="409"/>
      <c r="I537" s="409"/>
      <c r="J537" s="409"/>
      <c r="K537" s="409"/>
      <c r="L537" s="409"/>
      <c r="M537" s="409"/>
      <c r="N537" s="409"/>
      <c r="O537" s="409"/>
      <c r="P537" s="409"/>
      <c r="Q537" s="409"/>
      <c r="R537" s="409"/>
      <c r="S537" s="409"/>
      <c r="T537" s="409"/>
      <c r="U537" s="409"/>
      <c r="V537" s="409"/>
      <c r="W537" s="409"/>
      <c r="X537" s="409"/>
      <c r="Y537" s="409"/>
      <c r="Z537" s="409"/>
      <c r="AA537" s="409"/>
      <c r="AB537" s="409"/>
      <c r="AC537" s="409"/>
      <c r="AD537" s="409"/>
      <c r="AE537" s="409"/>
    </row>
    <row r="538" ht="13.5" customHeight="1">
      <c r="A538" s="223"/>
      <c r="B538" s="409"/>
      <c r="C538" s="409"/>
      <c r="D538" s="409"/>
      <c r="E538" s="409"/>
      <c r="F538" s="409"/>
      <c r="G538" s="409"/>
      <c r="H538" s="409"/>
      <c r="I538" s="409"/>
      <c r="J538" s="409"/>
      <c r="K538" s="409"/>
      <c r="L538" s="409"/>
      <c r="M538" s="409"/>
      <c r="N538" s="409"/>
      <c r="O538" s="409"/>
      <c r="P538" s="409"/>
      <c r="Q538" s="409"/>
      <c r="R538" s="409"/>
      <c r="S538" s="409"/>
      <c r="T538" s="409"/>
      <c r="U538" s="409"/>
      <c r="V538" s="409"/>
      <c r="W538" s="409"/>
      <c r="X538" s="409"/>
      <c r="Y538" s="409"/>
      <c r="Z538" s="409"/>
      <c r="AA538" s="409"/>
      <c r="AB538" s="409"/>
      <c r="AC538" s="409"/>
      <c r="AD538" s="409"/>
      <c r="AE538" s="409"/>
    </row>
    <row r="539" ht="13.5" customHeight="1">
      <c r="A539" s="223"/>
      <c r="B539" s="409"/>
      <c r="C539" s="409"/>
      <c r="D539" s="409"/>
      <c r="E539" s="409"/>
      <c r="F539" s="409"/>
      <c r="G539" s="409"/>
      <c r="H539" s="409"/>
      <c r="I539" s="409"/>
      <c r="J539" s="409"/>
      <c r="K539" s="409"/>
      <c r="L539" s="409"/>
      <c r="M539" s="409"/>
      <c r="N539" s="409"/>
      <c r="O539" s="409"/>
      <c r="P539" s="409"/>
      <c r="Q539" s="409"/>
      <c r="R539" s="409"/>
      <c r="S539" s="409"/>
      <c r="T539" s="409"/>
      <c r="U539" s="409"/>
      <c r="V539" s="409"/>
      <c r="W539" s="409"/>
      <c r="X539" s="409"/>
      <c r="Y539" s="409"/>
      <c r="Z539" s="409"/>
      <c r="AA539" s="409"/>
      <c r="AB539" s="409"/>
      <c r="AC539" s="409"/>
      <c r="AD539" s="409"/>
      <c r="AE539" s="409"/>
    </row>
    <row r="540" ht="13.5" customHeight="1">
      <c r="A540" s="223"/>
      <c r="B540" s="409"/>
      <c r="C540" s="409"/>
      <c r="D540" s="409"/>
      <c r="E540" s="409"/>
      <c r="F540" s="409"/>
      <c r="G540" s="409"/>
      <c r="H540" s="409"/>
      <c r="I540" s="409"/>
      <c r="J540" s="409"/>
      <c r="K540" s="409"/>
      <c r="L540" s="409"/>
      <c r="M540" s="409"/>
      <c r="N540" s="409"/>
      <c r="O540" s="409"/>
      <c r="P540" s="409"/>
      <c r="Q540" s="409"/>
      <c r="R540" s="409"/>
      <c r="S540" s="409"/>
      <c r="T540" s="409"/>
      <c r="U540" s="409"/>
      <c r="V540" s="409"/>
      <c r="W540" s="409"/>
      <c r="X540" s="409"/>
      <c r="Y540" s="409"/>
      <c r="Z540" s="409"/>
      <c r="AA540" s="409"/>
      <c r="AB540" s="409"/>
      <c r="AC540" s="409"/>
      <c r="AD540" s="409"/>
      <c r="AE540" s="409"/>
    </row>
    <row r="541" ht="13.5" customHeight="1">
      <c r="A541" s="223"/>
      <c r="B541" s="409"/>
      <c r="C541" s="409"/>
      <c r="D541" s="409"/>
      <c r="E541" s="409"/>
      <c r="F541" s="409"/>
      <c r="G541" s="409"/>
      <c r="H541" s="409"/>
      <c r="I541" s="409"/>
      <c r="J541" s="409"/>
      <c r="K541" s="409"/>
      <c r="L541" s="409"/>
      <c r="M541" s="409"/>
      <c r="N541" s="409"/>
      <c r="O541" s="409"/>
      <c r="P541" s="409"/>
      <c r="Q541" s="409"/>
      <c r="R541" s="409"/>
      <c r="S541" s="409"/>
      <c r="T541" s="409"/>
      <c r="U541" s="409"/>
      <c r="V541" s="409"/>
      <c r="W541" s="409"/>
      <c r="X541" s="409"/>
      <c r="Y541" s="409"/>
      <c r="Z541" s="409"/>
      <c r="AA541" s="409"/>
      <c r="AB541" s="409"/>
      <c r="AC541" s="409"/>
      <c r="AD541" s="409"/>
      <c r="AE541" s="409"/>
    </row>
    <row r="542" ht="13.5" customHeight="1">
      <c r="A542" s="223"/>
      <c r="B542" s="409"/>
      <c r="C542" s="409"/>
      <c r="D542" s="409"/>
      <c r="E542" s="409"/>
      <c r="F542" s="409"/>
      <c r="G542" s="409"/>
      <c r="H542" s="409"/>
      <c r="I542" s="409"/>
      <c r="J542" s="409"/>
      <c r="K542" s="409"/>
      <c r="L542" s="409"/>
      <c r="M542" s="409"/>
      <c r="N542" s="409"/>
      <c r="O542" s="409"/>
      <c r="P542" s="409"/>
      <c r="Q542" s="409"/>
      <c r="R542" s="409"/>
      <c r="S542" s="409"/>
      <c r="T542" s="409"/>
      <c r="U542" s="409"/>
      <c r="V542" s="409"/>
      <c r="W542" s="409"/>
      <c r="X542" s="409"/>
      <c r="Y542" s="409"/>
      <c r="Z542" s="409"/>
      <c r="AA542" s="409"/>
      <c r="AB542" s="409"/>
      <c r="AC542" s="409"/>
      <c r="AD542" s="409"/>
      <c r="AE542" s="409"/>
    </row>
    <row r="543" ht="13.5" customHeight="1">
      <c r="A543" s="223"/>
      <c r="B543" s="409"/>
      <c r="C543" s="409"/>
      <c r="D543" s="409"/>
      <c r="E543" s="409"/>
      <c r="F543" s="409"/>
      <c r="G543" s="409"/>
      <c r="H543" s="409"/>
      <c r="I543" s="409"/>
      <c r="J543" s="409"/>
      <c r="K543" s="409"/>
      <c r="L543" s="409"/>
      <c r="M543" s="409"/>
      <c r="N543" s="409"/>
      <c r="O543" s="409"/>
      <c r="P543" s="409"/>
      <c r="Q543" s="409"/>
      <c r="R543" s="409"/>
      <c r="S543" s="409"/>
      <c r="T543" s="409"/>
      <c r="U543" s="409"/>
      <c r="V543" s="409"/>
      <c r="W543" s="409"/>
      <c r="X543" s="409"/>
      <c r="Y543" s="409"/>
      <c r="Z543" s="409"/>
      <c r="AA543" s="409"/>
      <c r="AB543" s="409"/>
      <c r="AC543" s="409"/>
      <c r="AD543" s="409"/>
      <c r="AE543" s="409"/>
    </row>
    <row r="544" ht="13.5" customHeight="1">
      <c r="A544" s="223"/>
      <c r="B544" s="409"/>
      <c r="C544" s="409"/>
      <c r="D544" s="409"/>
      <c r="E544" s="409"/>
      <c r="F544" s="409"/>
      <c r="G544" s="409"/>
      <c r="H544" s="409"/>
      <c r="I544" s="409"/>
      <c r="J544" s="409"/>
      <c r="K544" s="409"/>
      <c r="L544" s="409"/>
      <c r="M544" s="409"/>
      <c r="N544" s="409"/>
      <c r="O544" s="409"/>
      <c r="P544" s="409"/>
      <c r="Q544" s="409"/>
      <c r="R544" s="409"/>
      <c r="S544" s="409"/>
      <c r="T544" s="409"/>
      <c r="U544" s="409"/>
      <c r="V544" s="409"/>
      <c r="W544" s="409"/>
      <c r="X544" s="409"/>
      <c r="Y544" s="409"/>
      <c r="Z544" s="409"/>
      <c r="AA544" s="409"/>
      <c r="AB544" s="409"/>
      <c r="AC544" s="409"/>
      <c r="AD544" s="409"/>
      <c r="AE544" s="409"/>
    </row>
    <row r="545" ht="13.5" customHeight="1">
      <c r="A545" s="223"/>
      <c r="B545" s="409"/>
      <c r="C545" s="409"/>
      <c r="D545" s="409"/>
      <c r="E545" s="409"/>
      <c r="F545" s="409"/>
      <c r="G545" s="409"/>
      <c r="H545" s="409"/>
      <c r="I545" s="409"/>
      <c r="J545" s="409"/>
      <c r="K545" s="409"/>
      <c r="L545" s="409"/>
      <c r="M545" s="409"/>
      <c r="N545" s="409"/>
      <c r="O545" s="409"/>
      <c r="P545" s="409"/>
      <c r="Q545" s="409"/>
      <c r="R545" s="409"/>
      <c r="S545" s="409"/>
      <c r="T545" s="409"/>
      <c r="U545" s="409"/>
      <c r="V545" s="409"/>
      <c r="W545" s="409"/>
      <c r="X545" s="409"/>
      <c r="Y545" s="409"/>
      <c r="Z545" s="409"/>
      <c r="AA545" s="409"/>
      <c r="AB545" s="409"/>
      <c r="AC545" s="409"/>
      <c r="AD545" s="409"/>
      <c r="AE545" s="409"/>
    </row>
    <row r="546" ht="13.5" customHeight="1">
      <c r="A546" s="223"/>
      <c r="B546" s="409"/>
      <c r="C546" s="409"/>
      <c r="D546" s="409"/>
      <c r="E546" s="409"/>
      <c r="F546" s="409"/>
      <c r="G546" s="409"/>
      <c r="H546" s="409"/>
      <c r="I546" s="409"/>
      <c r="J546" s="409"/>
      <c r="K546" s="409"/>
      <c r="L546" s="409"/>
      <c r="M546" s="409"/>
      <c r="N546" s="409"/>
      <c r="O546" s="409"/>
      <c r="P546" s="409"/>
      <c r="Q546" s="409"/>
      <c r="R546" s="409"/>
      <c r="S546" s="409"/>
      <c r="T546" s="409"/>
      <c r="U546" s="409"/>
      <c r="V546" s="409"/>
      <c r="W546" s="409"/>
      <c r="X546" s="409"/>
      <c r="Y546" s="409"/>
      <c r="Z546" s="409"/>
      <c r="AA546" s="409"/>
      <c r="AB546" s="409"/>
      <c r="AC546" s="409"/>
      <c r="AD546" s="409"/>
      <c r="AE546" s="409"/>
    </row>
    <row r="547" ht="13.5" customHeight="1">
      <c r="A547" s="223"/>
      <c r="B547" s="409"/>
      <c r="C547" s="409"/>
      <c r="D547" s="409"/>
      <c r="E547" s="409"/>
      <c r="F547" s="409"/>
      <c r="G547" s="409"/>
      <c r="H547" s="409"/>
      <c r="I547" s="409"/>
      <c r="J547" s="409"/>
      <c r="K547" s="409"/>
      <c r="L547" s="409"/>
      <c r="M547" s="409"/>
      <c r="N547" s="409"/>
      <c r="O547" s="409"/>
      <c r="P547" s="409"/>
      <c r="Q547" s="409"/>
      <c r="R547" s="409"/>
      <c r="S547" s="409"/>
      <c r="T547" s="409"/>
      <c r="U547" s="409"/>
      <c r="V547" s="409"/>
      <c r="W547" s="409"/>
      <c r="X547" s="409"/>
      <c r="Y547" s="409"/>
      <c r="Z547" s="409"/>
      <c r="AA547" s="409"/>
      <c r="AB547" s="409"/>
      <c r="AC547" s="409"/>
      <c r="AD547" s="409"/>
      <c r="AE547" s="409"/>
    </row>
    <row r="548" ht="13.5" customHeight="1">
      <c r="A548" s="223"/>
      <c r="B548" s="409"/>
      <c r="C548" s="409"/>
      <c r="D548" s="409"/>
      <c r="E548" s="409"/>
      <c r="F548" s="409"/>
      <c r="G548" s="409"/>
      <c r="H548" s="409"/>
      <c r="I548" s="409"/>
      <c r="J548" s="409"/>
      <c r="K548" s="409"/>
      <c r="L548" s="409"/>
      <c r="M548" s="409"/>
      <c r="N548" s="409"/>
      <c r="O548" s="409"/>
      <c r="P548" s="409"/>
      <c r="Q548" s="409"/>
      <c r="R548" s="409"/>
      <c r="S548" s="409"/>
      <c r="T548" s="409"/>
      <c r="U548" s="409"/>
      <c r="V548" s="409"/>
      <c r="W548" s="409"/>
      <c r="X548" s="409"/>
      <c r="Y548" s="409"/>
      <c r="Z548" s="409"/>
      <c r="AA548" s="409"/>
      <c r="AB548" s="409"/>
      <c r="AC548" s="409"/>
      <c r="AD548" s="409"/>
      <c r="AE548" s="409"/>
    </row>
    <row r="549" ht="13.5" customHeight="1">
      <c r="A549" s="223"/>
      <c r="B549" s="409"/>
      <c r="C549" s="409"/>
      <c r="D549" s="409"/>
      <c r="E549" s="409"/>
      <c r="F549" s="409"/>
      <c r="G549" s="409"/>
      <c r="H549" s="409"/>
      <c r="I549" s="409"/>
      <c r="J549" s="409"/>
      <c r="K549" s="409"/>
      <c r="L549" s="409"/>
      <c r="M549" s="409"/>
      <c r="N549" s="409"/>
      <c r="O549" s="409"/>
      <c r="P549" s="409"/>
      <c r="Q549" s="409"/>
      <c r="R549" s="409"/>
      <c r="S549" s="409"/>
      <c r="T549" s="409"/>
      <c r="U549" s="409"/>
      <c r="V549" s="409"/>
      <c r="W549" s="409"/>
      <c r="X549" s="409"/>
      <c r="Y549" s="409"/>
      <c r="Z549" s="409"/>
      <c r="AA549" s="409"/>
      <c r="AB549" s="409"/>
      <c r="AC549" s="409"/>
      <c r="AD549" s="409"/>
      <c r="AE549" s="409"/>
    </row>
    <row r="550" ht="13.5" customHeight="1">
      <c r="A550" s="223"/>
      <c r="B550" s="409"/>
      <c r="C550" s="409"/>
      <c r="D550" s="409"/>
      <c r="E550" s="409"/>
      <c r="F550" s="409"/>
      <c r="G550" s="409"/>
      <c r="H550" s="409"/>
      <c r="I550" s="409"/>
      <c r="J550" s="409"/>
      <c r="K550" s="409"/>
      <c r="L550" s="409"/>
      <c r="M550" s="409"/>
      <c r="N550" s="409"/>
      <c r="O550" s="409"/>
      <c r="P550" s="409"/>
      <c r="Q550" s="409"/>
      <c r="R550" s="409"/>
      <c r="S550" s="409"/>
      <c r="T550" s="409"/>
      <c r="U550" s="409"/>
      <c r="V550" s="409"/>
      <c r="W550" s="409"/>
      <c r="X550" s="409"/>
      <c r="Y550" s="409"/>
      <c r="Z550" s="409"/>
      <c r="AA550" s="409"/>
      <c r="AB550" s="409"/>
      <c r="AC550" s="409"/>
      <c r="AD550" s="409"/>
      <c r="AE550" s="409"/>
    </row>
    <row r="551" ht="13.5" customHeight="1">
      <c r="A551" s="223"/>
      <c r="B551" s="409"/>
      <c r="C551" s="409"/>
      <c r="D551" s="409"/>
      <c r="E551" s="409"/>
      <c r="F551" s="409"/>
      <c r="G551" s="409"/>
      <c r="H551" s="409"/>
      <c r="I551" s="409"/>
      <c r="J551" s="409"/>
      <c r="K551" s="409"/>
      <c r="L551" s="409"/>
      <c r="M551" s="409"/>
      <c r="N551" s="409"/>
      <c r="O551" s="409"/>
      <c r="P551" s="409"/>
      <c r="Q551" s="409"/>
      <c r="R551" s="409"/>
      <c r="S551" s="409"/>
      <c r="T551" s="409"/>
      <c r="U551" s="409"/>
      <c r="V551" s="409"/>
      <c r="W551" s="409"/>
      <c r="X551" s="409"/>
      <c r="Y551" s="409"/>
      <c r="Z551" s="409"/>
      <c r="AA551" s="409"/>
      <c r="AB551" s="409"/>
      <c r="AC551" s="409"/>
      <c r="AD551" s="409"/>
      <c r="AE551" s="409"/>
    </row>
    <row r="552" ht="13.5" customHeight="1">
      <c r="A552" s="223"/>
      <c r="B552" s="409"/>
      <c r="C552" s="409"/>
      <c r="D552" s="409"/>
      <c r="E552" s="409"/>
      <c r="F552" s="409"/>
      <c r="G552" s="409"/>
      <c r="H552" s="409"/>
      <c r="I552" s="409"/>
      <c r="J552" s="409"/>
      <c r="K552" s="409"/>
      <c r="L552" s="409"/>
      <c r="M552" s="409"/>
      <c r="N552" s="409"/>
      <c r="O552" s="409"/>
      <c r="P552" s="409"/>
      <c r="Q552" s="409"/>
      <c r="R552" s="409"/>
      <c r="S552" s="409"/>
      <c r="T552" s="409"/>
      <c r="U552" s="409"/>
      <c r="V552" s="409"/>
      <c r="W552" s="409"/>
      <c r="X552" s="409"/>
      <c r="Y552" s="409"/>
      <c r="Z552" s="409"/>
      <c r="AA552" s="409"/>
      <c r="AB552" s="409"/>
      <c r="AC552" s="409"/>
      <c r="AD552" s="409"/>
      <c r="AE552" s="409"/>
    </row>
    <row r="553" ht="13.5" customHeight="1">
      <c r="A553" s="223"/>
      <c r="B553" s="409"/>
      <c r="C553" s="409"/>
      <c r="D553" s="409"/>
      <c r="E553" s="409"/>
      <c r="F553" s="409"/>
      <c r="G553" s="409"/>
      <c r="H553" s="409"/>
      <c r="I553" s="409"/>
      <c r="J553" s="409"/>
      <c r="K553" s="409"/>
      <c r="L553" s="409"/>
      <c r="M553" s="409"/>
      <c r="N553" s="409"/>
      <c r="O553" s="409"/>
      <c r="P553" s="409"/>
      <c r="Q553" s="409"/>
      <c r="R553" s="409"/>
      <c r="S553" s="409"/>
      <c r="T553" s="409"/>
      <c r="U553" s="409"/>
      <c r="V553" s="409"/>
      <c r="W553" s="409"/>
      <c r="X553" s="409"/>
      <c r="Y553" s="409"/>
      <c r="Z553" s="409"/>
      <c r="AA553" s="409"/>
      <c r="AB553" s="409"/>
      <c r="AC553" s="409"/>
      <c r="AD553" s="409"/>
      <c r="AE553" s="409"/>
    </row>
    <row r="554" ht="13.5" customHeight="1">
      <c r="A554" s="223"/>
      <c r="B554" s="409"/>
      <c r="C554" s="409"/>
      <c r="D554" s="409"/>
      <c r="E554" s="409"/>
      <c r="F554" s="409"/>
      <c r="G554" s="409"/>
      <c r="H554" s="409"/>
      <c r="I554" s="409"/>
      <c r="J554" s="409"/>
      <c r="K554" s="409"/>
      <c r="L554" s="409"/>
      <c r="M554" s="409"/>
      <c r="N554" s="409"/>
      <c r="O554" s="409"/>
      <c r="P554" s="409"/>
      <c r="Q554" s="409"/>
      <c r="R554" s="409"/>
      <c r="S554" s="409"/>
      <c r="T554" s="409"/>
      <c r="U554" s="409"/>
      <c r="V554" s="409"/>
      <c r="W554" s="409"/>
      <c r="X554" s="409"/>
      <c r="Y554" s="409"/>
      <c r="Z554" s="409"/>
      <c r="AA554" s="409"/>
      <c r="AB554" s="409"/>
      <c r="AC554" s="409"/>
      <c r="AD554" s="409"/>
      <c r="AE554" s="409"/>
    </row>
    <row r="555" ht="13.5" customHeight="1">
      <c r="A555" s="223"/>
      <c r="B555" s="409"/>
      <c r="C555" s="409"/>
      <c r="D555" s="409"/>
      <c r="E555" s="409"/>
      <c r="F555" s="409"/>
      <c r="G555" s="409"/>
      <c r="H555" s="409"/>
      <c r="I555" s="409"/>
      <c r="J555" s="409"/>
      <c r="K555" s="409"/>
      <c r="L555" s="409"/>
      <c r="M555" s="409"/>
      <c r="N555" s="409"/>
      <c r="O555" s="409"/>
      <c r="P555" s="409"/>
      <c r="Q555" s="409"/>
      <c r="R555" s="409"/>
      <c r="S555" s="409"/>
      <c r="T555" s="409"/>
      <c r="U555" s="409"/>
      <c r="V555" s="409"/>
      <c r="W555" s="409"/>
      <c r="X555" s="409"/>
      <c r="Y555" s="409"/>
      <c r="Z555" s="409"/>
      <c r="AA555" s="409"/>
      <c r="AB555" s="409"/>
      <c r="AC555" s="409"/>
      <c r="AD555" s="409"/>
      <c r="AE555" s="409"/>
    </row>
    <row r="556" ht="13.5" customHeight="1">
      <c r="A556" s="223"/>
      <c r="B556" s="409"/>
      <c r="C556" s="409"/>
      <c r="D556" s="409"/>
      <c r="E556" s="409"/>
      <c r="F556" s="409"/>
      <c r="G556" s="409"/>
      <c r="H556" s="409"/>
      <c r="I556" s="409"/>
      <c r="J556" s="409"/>
      <c r="K556" s="409"/>
      <c r="L556" s="409"/>
      <c r="M556" s="409"/>
      <c r="N556" s="409"/>
      <c r="O556" s="409"/>
      <c r="P556" s="409"/>
      <c r="Q556" s="409"/>
      <c r="R556" s="409"/>
      <c r="S556" s="409"/>
      <c r="T556" s="409"/>
      <c r="U556" s="409"/>
      <c r="V556" s="409"/>
      <c r="W556" s="409"/>
      <c r="X556" s="409"/>
      <c r="Y556" s="409"/>
      <c r="Z556" s="409"/>
      <c r="AA556" s="409"/>
      <c r="AB556" s="409"/>
      <c r="AC556" s="409"/>
      <c r="AD556" s="409"/>
      <c r="AE556" s="409"/>
    </row>
    <row r="557" ht="13.5" customHeight="1">
      <c r="A557" s="223"/>
      <c r="B557" s="409"/>
      <c r="C557" s="409"/>
      <c r="D557" s="409"/>
      <c r="E557" s="409"/>
      <c r="F557" s="409"/>
      <c r="G557" s="409"/>
      <c r="H557" s="409"/>
      <c r="I557" s="409"/>
      <c r="J557" s="409"/>
      <c r="K557" s="409"/>
      <c r="L557" s="409"/>
      <c r="M557" s="409"/>
      <c r="N557" s="409"/>
      <c r="O557" s="409"/>
      <c r="P557" s="409"/>
      <c r="Q557" s="409"/>
      <c r="R557" s="409"/>
      <c r="S557" s="409"/>
      <c r="T557" s="409"/>
      <c r="U557" s="409"/>
      <c r="V557" s="409"/>
      <c r="W557" s="409"/>
      <c r="X557" s="409"/>
      <c r="Y557" s="409"/>
      <c r="Z557" s="409"/>
      <c r="AA557" s="409"/>
      <c r="AB557" s="409"/>
      <c r="AC557" s="409"/>
      <c r="AD557" s="409"/>
      <c r="AE557" s="409"/>
    </row>
    <row r="558" ht="13.5" customHeight="1">
      <c r="A558" s="223"/>
      <c r="B558" s="409"/>
      <c r="C558" s="409"/>
      <c r="D558" s="409"/>
      <c r="E558" s="409"/>
      <c r="F558" s="409"/>
      <c r="G558" s="409"/>
      <c r="H558" s="409"/>
      <c r="I558" s="409"/>
      <c r="J558" s="409"/>
      <c r="K558" s="409"/>
      <c r="L558" s="409"/>
      <c r="M558" s="409"/>
      <c r="N558" s="409"/>
      <c r="O558" s="409"/>
      <c r="P558" s="409"/>
      <c r="Q558" s="409"/>
      <c r="R558" s="409"/>
      <c r="S558" s="409"/>
      <c r="T558" s="409"/>
      <c r="U558" s="409"/>
      <c r="V558" s="409"/>
      <c r="W558" s="409"/>
      <c r="X558" s="409"/>
      <c r="Y558" s="409"/>
      <c r="Z558" s="409"/>
      <c r="AA558" s="409"/>
      <c r="AB558" s="409"/>
      <c r="AC558" s="409"/>
      <c r="AD558" s="409"/>
      <c r="AE558" s="409"/>
    </row>
    <row r="559" ht="13.5" customHeight="1">
      <c r="A559" s="223"/>
      <c r="B559" s="409"/>
      <c r="C559" s="409"/>
      <c r="D559" s="409"/>
      <c r="E559" s="409"/>
      <c r="F559" s="409"/>
      <c r="G559" s="409"/>
      <c r="H559" s="409"/>
      <c r="I559" s="409"/>
      <c r="J559" s="409"/>
      <c r="K559" s="409"/>
      <c r="L559" s="409"/>
      <c r="M559" s="409"/>
      <c r="N559" s="409"/>
      <c r="O559" s="409"/>
      <c r="P559" s="409"/>
      <c r="Q559" s="409"/>
      <c r="R559" s="409"/>
      <c r="S559" s="409"/>
      <c r="T559" s="409"/>
      <c r="U559" s="409"/>
      <c r="V559" s="409"/>
      <c r="W559" s="409"/>
      <c r="X559" s="409"/>
      <c r="Y559" s="409"/>
      <c r="Z559" s="409"/>
      <c r="AA559" s="409"/>
      <c r="AB559" s="409"/>
      <c r="AC559" s="409"/>
      <c r="AD559" s="409"/>
      <c r="AE559" s="409"/>
    </row>
    <row r="560" ht="13.5" customHeight="1">
      <c r="A560" s="223"/>
      <c r="B560" s="409"/>
      <c r="C560" s="409"/>
      <c r="D560" s="409"/>
      <c r="E560" s="409"/>
      <c r="F560" s="409"/>
      <c r="G560" s="409"/>
      <c r="H560" s="409"/>
      <c r="I560" s="409"/>
      <c r="J560" s="409"/>
      <c r="K560" s="409"/>
      <c r="L560" s="409"/>
      <c r="M560" s="409"/>
      <c r="N560" s="409"/>
      <c r="O560" s="409"/>
      <c r="P560" s="409"/>
      <c r="Q560" s="409"/>
      <c r="R560" s="409"/>
      <c r="S560" s="409"/>
      <c r="T560" s="409"/>
      <c r="U560" s="409"/>
      <c r="V560" s="409"/>
      <c r="W560" s="409"/>
      <c r="X560" s="409"/>
      <c r="Y560" s="409"/>
      <c r="Z560" s="409"/>
      <c r="AA560" s="409"/>
      <c r="AB560" s="409"/>
      <c r="AC560" s="409"/>
      <c r="AD560" s="409"/>
      <c r="AE560" s="409"/>
    </row>
    <row r="561" ht="13.5" customHeight="1">
      <c r="A561" s="223"/>
      <c r="B561" s="409"/>
      <c r="C561" s="409"/>
      <c r="D561" s="409"/>
      <c r="E561" s="409"/>
      <c r="F561" s="409"/>
      <c r="G561" s="409"/>
      <c r="H561" s="409"/>
      <c r="I561" s="409"/>
      <c r="J561" s="409"/>
      <c r="K561" s="409"/>
      <c r="L561" s="409"/>
      <c r="M561" s="409"/>
      <c r="N561" s="409"/>
      <c r="O561" s="409"/>
      <c r="P561" s="409"/>
      <c r="Q561" s="409"/>
      <c r="R561" s="409"/>
      <c r="S561" s="409"/>
      <c r="T561" s="409"/>
      <c r="U561" s="409"/>
      <c r="V561" s="409"/>
      <c r="W561" s="409"/>
      <c r="X561" s="409"/>
      <c r="Y561" s="409"/>
      <c r="Z561" s="409"/>
      <c r="AA561" s="409"/>
      <c r="AB561" s="409"/>
      <c r="AC561" s="409"/>
      <c r="AD561" s="409"/>
      <c r="AE561" s="409"/>
    </row>
    <row r="562" ht="13.5" customHeight="1">
      <c r="A562" s="223"/>
      <c r="B562" s="409"/>
      <c r="C562" s="409"/>
      <c r="D562" s="409"/>
      <c r="E562" s="409"/>
      <c r="F562" s="409"/>
      <c r="G562" s="409"/>
      <c r="H562" s="409"/>
      <c r="I562" s="409"/>
      <c r="J562" s="409"/>
      <c r="K562" s="409"/>
      <c r="L562" s="409"/>
      <c r="M562" s="409"/>
      <c r="N562" s="409"/>
      <c r="O562" s="409"/>
      <c r="P562" s="409"/>
      <c r="Q562" s="409"/>
      <c r="R562" s="409"/>
      <c r="S562" s="409"/>
      <c r="T562" s="409"/>
      <c r="U562" s="409"/>
      <c r="V562" s="409"/>
      <c r="W562" s="409"/>
      <c r="X562" s="409"/>
      <c r="Y562" s="409"/>
      <c r="Z562" s="409"/>
      <c r="AA562" s="409"/>
      <c r="AB562" s="409"/>
      <c r="AC562" s="409"/>
      <c r="AD562" s="409"/>
      <c r="AE562" s="409"/>
    </row>
    <row r="563" ht="13.5" customHeight="1">
      <c r="A563" s="223"/>
      <c r="B563" s="409"/>
      <c r="C563" s="409"/>
      <c r="D563" s="409"/>
      <c r="E563" s="409"/>
      <c r="F563" s="409"/>
      <c r="G563" s="409"/>
      <c r="H563" s="409"/>
      <c r="I563" s="409"/>
      <c r="J563" s="409"/>
      <c r="K563" s="409"/>
      <c r="L563" s="409"/>
      <c r="M563" s="409"/>
      <c r="N563" s="409"/>
      <c r="O563" s="409"/>
      <c r="P563" s="409"/>
      <c r="Q563" s="409"/>
      <c r="R563" s="409"/>
      <c r="S563" s="409"/>
      <c r="T563" s="409"/>
      <c r="U563" s="409"/>
      <c r="V563" s="409"/>
      <c r="W563" s="409"/>
      <c r="X563" s="409"/>
      <c r="Y563" s="409"/>
      <c r="Z563" s="409"/>
      <c r="AA563" s="409"/>
      <c r="AB563" s="409"/>
      <c r="AC563" s="409"/>
      <c r="AD563" s="409"/>
      <c r="AE563" s="409"/>
    </row>
    <row r="564" ht="13.5" customHeight="1">
      <c r="A564" s="223"/>
      <c r="B564" s="409"/>
      <c r="C564" s="409"/>
      <c r="D564" s="409"/>
      <c r="E564" s="409"/>
      <c r="F564" s="409"/>
      <c r="G564" s="409"/>
      <c r="H564" s="409"/>
      <c r="I564" s="409"/>
      <c r="J564" s="409"/>
      <c r="K564" s="409"/>
      <c r="L564" s="409"/>
      <c r="M564" s="409"/>
      <c r="N564" s="409"/>
      <c r="O564" s="409"/>
      <c r="P564" s="409"/>
      <c r="Q564" s="409"/>
      <c r="R564" s="409"/>
      <c r="S564" s="409"/>
      <c r="T564" s="409"/>
      <c r="U564" s="409"/>
      <c r="V564" s="409"/>
      <c r="W564" s="409"/>
      <c r="X564" s="409"/>
      <c r="Y564" s="409"/>
      <c r="Z564" s="409"/>
      <c r="AA564" s="409"/>
      <c r="AB564" s="409"/>
      <c r="AC564" s="409"/>
      <c r="AD564" s="409"/>
      <c r="AE564" s="409"/>
    </row>
    <row r="565" ht="13.5" customHeight="1">
      <c r="A565" s="223"/>
      <c r="B565" s="409"/>
      <c r="C565" s="409"/>
      <c r="D565" s="409"/>
      <c r="E565" s="409"/>
      <c r="F565" s="409"/>
      <c r="G565" s="409"/>
      <c r="H565" s="409"/>
      <c r="I565" s="409"/>
      <c r="J565" s="409"/>
      <c r="K565" s="409"/>
      <c r="L565" s="409"/>
      <c r="M565" s="409"/>
      <c r="N565" s="409"/>
      <c r="O565" s="409"/>
      <c r="P565" s="409"/>
      <c r="Q565" s="409"/>
      <c r="R565" s="409"/>
      <c r="S565" s="409"/>
      <c r="T565" s="409"/>
      <c r="U565" s="409"/>
      <c r="V565" s="409"/>
      <c r="W565" s="409"/>
      <c r="X565" s="409"/>
      <c r="Y565" s="409"/>
      <c r="Z565" s="409"/>
      <c r="AA565" s="409"/>
      <c r="AB565" s="409"/>
      <c r="AC565" s="409"/>
      <c r="AD565" s="409"/>
      <c r="AE565" s="409"/>
    </row>
    <row r="566" ht="13.5" customHeight="1">
      <c r="A566" s="223"/>
      <c r="B566" s="409"/>
      <c r="C566" s="409"/>
      <c r="D566" s="409"/>
      <c r="E566" s="409"/>
      <c r="F566" s="409"/>
      <c r="G566" s="409"/>
      <c r="H566" s="409"/>
      <c r="I566" s="409"/>
      <c r="J566" s="409"/>
      <c r="K566" s="409"/>
      <c r="L566" s="409"/>
      <c r="M566" s="409"/>
      <c r="N566" s="409"/>
      <c r="O566" s="409"/>
      <c r="P566" s="409"/>
      <c r="Q566" s="409"/>
      <c r="R566" s="409"/>
      <c r="S566" s="409"/>
      <c r="T566" s="409"/>
      <c r="U566" s="409"/>
      <c r="V566" s="409"/>
      <c r="W566" s="409"/>
      <c r="X566" s="409"/>
      <c r="Y566" s="409"/>
      <c r="Z566" s="409"/>
      <c r="AA566" s="409"/>
      <c r="AB566" s="409"/>
      <c r="AC566" s="409"/>
      <c r="AD566" s="409"/>
      <c r="AE566" s="409"/>
    </row>
    <row r="567" ht="13.5" customHeight="1">
      <c r="A567" s="223"/>
      <c r="B567" s="409"/>
      <c r="C567" s="409"/>
      <c r="D567" s="409"/>
      <c r="E567" s="409"/>
      <c r="F567" s="409"/>
      <c r="G567" s="409"/>
      <c r="H567" s="409"/>
      <c r="I567" s="409"/>
      <c r="J567" s="409"/>
      <c r="K567" s="409"/>
      <c r="L567" s="409"/>
      <c r="M567" s="409"/>
      <c r="N567" s="409"/>
      <c r="O567" s="409"/>
      <c r="P567" s="409"/>
      <c r="Q567" s="409"/>
      <c r="R567" s="409"/>
      <c r="S567" s="409"/>
      <c r="T567" s="409"/>
      <c r="U567" s="409"/>
      <c r="V567" s="409"/>
      <c r="W567" s="409"/>
      <c r="X567" s="409"/>
      <c r="Y567" s="409"/>
      <c r="Z567" s="409"/>
      <c r="AA567" s="409"/>
      <c r="AB567" s="409"/>
      <c r="AC567" s="409"/>
      <c r="AD567" s="409"/>
      <c r="AE567" s="409"/>
    </row>
    <row r="568" ht="13.5" customHeight="1">
      <c r="A568" s="223"/>
      <c r="B568" s="409"/>
      <c r="C568" s="409"/>
      <c r="D568" s="409"/>
      <c r="E568" s="409"/>
      <c r="F568" s="409"/>
      <c r="G568" s="409"/>
      <c r="H568" s="409"/>
      <c r="I568" s="409"/>
      <c r="J568" s="409"/>
      <c r="K568" s="409"/>
      <c r="L568" s="409"/>
      <c r="M568" s="409"/>
      <c r="N568" s="409"/>
      <c r="O568" s="409"/>
      <c r="P568" s="409"/>
      <c r="Q568" s="409"/>
      <c r="R568" s="409"/>
      <c r="S568" s="409"/>
      <c r="T568" s="409"/>
      <c r="U568" s="409"/>
      <c r="V568" s="409"/>
      <c r="W568" s="409"/>
      <c r="X568" s="409"/>
      <c r="Y568" s="409"/>
      <c r="Z568" s="409"/>
      <c r="AA568" s="409"/>
      <c r="AB568" s="409"/>
      <c r="AC568" s="409"/>
      <c r="AD568" s="409"/>
      <c r="AE568" s="409"/>
    </row>
    <row r="569" ht="13.5" customHeight="1">
      <c r="A569" s="223"/>
      <c r="B569" s="409"/>
      <c r="C569" s="409"/>
      <c r="D569" s="409"/>
      <c r="E569" s="409"/>
      <c r="F569" s="409"/>
      <c r="G569" s="409"/>
      <c r="H569" s="409"/>
      <c r="I569" s="409"/>
      <c r="J569" s="409"/>
      <c r="K569" s="409"/>
      <c r="L569" s="409"/>
      <c r="M569" s="409"/>
      <c r="N569" s="409"/>
      <c r="O569" s="409"/>
      <c r="P569" s="409"/>
      <c r="Q569" s="409"/>
      <c r="R569" s="409"/>
      <c r="S569" s="409"/>
      <c r="T569" s="409"/>
      <c r="U569" s="409"/>
      <c r="V569" s="409"/>
      <c r="W569" s="409"/>
      <c r="X569" s="409"/>
      <c r="Y569" s="409"/>
      <c r="Z569" s="409"/>
      <c r="AA569" s="409"/>
      <c r="AB569" s="409"/>
      <c r="AC569" s="409"/>
      <c r="AD569" s="409"/>
      <c r="AE569" s="409"/>
    </row>
    <row r="570" ht="13.5" customHeight="1">
      <c r="A570" s="223"/>
      <c r="B570" s="409"/>
      <c r="C570" s="409"/>
      <c r="D570" s="409"/>
      <c r="E570" s="409"/>
      <c r="F570" s="409"/>
      <c r="G570" s="409"/>
      <c r="H570" s="409"/>
      <c r="I570" s="409"/>
      <c r="J570" s="409"/>
      <c r="K570" s="409"/>
      <c r="L570" s="409"/>
      <c r="M570" s="409"/>
      <c r="N570" s="409"/>
      <c r="O570" s="409"/>
      <c r="P570" s="409"/>
      <c r="Q570" s="409"/>
      <c r="R570" s="409"/>
      <c r="S570" s="409"/>
      <c r="T570" s="409"/>
      <c r="U570" s="409"/>
      <c r="V570" s="409"/>
      <c r="W570" s="409"/>
      <c r="X570" s="409"/>
      <c r="Y570" s="409"/>
      <c r="Z570" s="409"/>
      <c r="AA570" s="409"/>
      <c r="AB570" s="409"/>
      <c r="AC570" s="409"/>
      <c r="AD570" s="409"/>
      <c r="AE570" s="409"/>
    </row>
    <row r="571" ht="13.5" customHeight="1">
      <c r="A571" s="223"/>
      <c r="B571" s="409"/>
      <c r="C571" s="409"/>
      <c r="D571" s="409"/>
      <c r="E571" s="409"/>
      <c r="F571" s="409"/>
      <c r="G571" s="409"/>
      <c r="H571" s="409"/>
      <c r="I571" s="409"/>
      <c r="J571" s="409"/>
      <c r="K571" s="409"/>
      <c r="L571" s="409"/>
      <c r="M571" s="409"/>
      <c r="N571" s="409"/>
      <c r="O571" s="409"/>
      <c r="P571" s="409"/>
      <c r="Q571" s="409"/>
      <c r="R571" s="409"/>
      <c r="S571" s="409"/>
      <c r="T571" s="409"/>
      <c r="U571" s="409"/>
      <c r="V571" s="409"/>
      <c r="W571" s="409"/>
      <c r="X571" s="409"/>
      <c r="Y571" s="409"/>
      <c r="Z571" s="409"/>
      <c r="AA571" s="409"/>
      <c r="AB571" s="409"/>
      <c r="AC571" s="409"/>
      <c r="AD571" s="409"/>
      <c r="AE571" s="409"/>
    </row>
    <row r="572" ht="13.5" customHeight="1">
      <c r="A572" s="223"/>
      <c r="B572" s="409"/>
      <c r="C572" s="409"/>
      <c r="D572" s="409"/>
      <c r="E572" s="409"/>
      <c r="F572" s="409"/>
      <c r="G572" s="409"/>
      <c r="H572" s="409"/>
      <c r="I572" s="409"/>
      <c r="J572" s="409"/>
      <c r="K572" s="409"/>
      <c r="L572" s="409"/>
      <c r="M572" s="409"/>
      <c r="N572" s="409"/>
      <c r="O572" s="409"/>
      <c r="P572" s="409"/>
      <c r="Q572" s="409"/>
      <c r="R572" s="409"/>
      <c r="S572" s="409"/>
      <c r="T572" s="409"/>
      <c r="U572" s="409"/>
      <c r="V572" s="409"/>
      <c r="W572" s="409"/>
      <c r="X572" s="409"/>
      <c r="Y572" s="409"/>
      <c r="Z572" s="409"/>
      <c r="AA572" s="409"/>
      <c r="AB572" s="409"/>
      <c r="AC572" s="409"/>
      <c r="AD572" s="409"/>
      <c r="AE572" s="409"/>
    </row>
    <row r="573" ht="13.5" customHeight="1">
      <c r="A573" s="223"/>
      <c r="B573" s="409"/>
      <c r="C573" s="409"/>
      <c r="D573" s="409"/>
      <c r="E573" s="409"/>
      <c r="F573" s="409"/>
      <c r="G573" s="409"/>
      <c r="H573" s="409"/>
      <c r="I573" s="409"/>
      <c r="J573" s="409"/>
      <c r="K573" s="409"/>
      <c r="L573" s="409"/>
      <c r="M573" s="409"/>
      <c r="N573" s="409"/>
      <c r="O573" s="409"/>
      <c r="P573" s="409"/>
      <c r="Q573" s="409"/>
      <c r="R573" s="409"/>
      <c r="S573" s="409"/>
      <c r="T573" s="409"/>
      <c r="U573" s="409"/>
      <c r="V573" s="409"/>
      <c r="W573" s="409"/>
      <c r="X573" s="409"/>
      <c r="Y573" s="409"/>
      <c r="Z573" s="409"/>
      <c r="AA573" s="409"/>
      <c r="AB573" s="409"/>
      <c r="AC573" s="409"/>
      <c r="AD573" s="409"/>
      <c r="AE573" s="409"/>
    </row>
    <row r="574" ht="13.5" customHeight="1">
      <c r="A574" s="223"/>
      <c r="B574" s="409"/>
      <c r="C574" s="409"/>
      <c r="D574" s="409"/>
      <c r="E574" s="409"/>
      <c r="F574" s="409"/>
      <c r="G574" s="409"/>
      <c r="H574" s="409"/>
      <c r="I574" s="409"/>
      <c r="J574" s="409"/>
      <c r="K574" s="409"/>
      <c r="L574" s="409"/>
      <c r="M574" s="409"/>
      <c r="N574" s="409"/>
      <c r="O574" s="409"/>
      <c r="P574" s="409"/>
      <c r="Q574" s="409"/>
      <c r="R574" s="409"/>
      <c r="S574" s="409"/>
      <c r="T574" s="409"/>
      <c r="U574" s="409"/>
      <c r="V574" s="409"/>
      <c r="W574" s="409"/>
      <c r="X574" s="409"/>
      <c r="Y574" s="409"/>
      <c r="Z574" s="409"/>
      <c r="AA574" s="409"/>
      <c r="AB574" s="409"/>
      <c r="AC574" s="409"/>
      <c r="AD574" s="409"/>
      <c r="AE574" s="409"/>
    </row>
    <row r="575" ht="13.5" customHeight="1">
      <c r="A575" s="223"/>
      <c r="B575" s="409"/>
      <c r="C575" s="409"/>
      <c r="D575" s="409"/>
      <c r="E575" s="409"/>
      <c r="F575" s="409"/>
      <c r="G575" s="409"/>
      <c r="H575" s="409"/>
      <c r="I575" s="409"/>
      <c r="J575" s="409"/>
      <c r="K575" s="409"/>
      <c r="L575" s="409"/>
      <c r="M575" s="409"/>
      <c r="N575" s="409"/>
      <c r="O575" s="409"/>
      <c r="P575" s="409"/>
      <c r="Q575" s="409"/>
      <c r="R575" s="409"/>
      <c r="S575" s="409"/>
      <c r="T575" s="409"/>
      <c r="U575" s="409"/>
      <c r="V575" s="409"/>
      <c r="W575" s="409"/>
      <c r="X575" s="409"/>
      <c r="Y575" s="409"/>
      <c r="Z575" s="409"/>
      <c r="AA575" s="409"/>
      <c r="AB575" s="409"/>
      <c r="AC575" s="409"/>
      <c r="AD575" s="409"/>
      <c r="AE575" s="409"/>
    </row>
    <row r="576" ht="13.5" customHeight="1">
      <c r="A576" s="223"/>
      <c r="B576" s="409"/>
      <c r="C576" s="409"/>
      <c r="D576" s="409"/>
      <c r="E576" s="409"/>
      <c r="F576" s="409"/>
      <c r="G576" s="409"/>
      <c r="H576" s="409"/>
      <c r="I576" s="409"/>
      <c r="J576" s="409"/>
      <c r="K576" s="409"/>
      <c r="L576" s="409"/>
      <c r="M576" s="409"/>
      <c r="N576" s="409"/>
      <c r="O576" s="409"/>
      <c r="P576" s="409"/>
      <c r="Q576" s="409"/>
      <c r="R576" s="409"/>
      <c r="S576" s="409"/>
      <c r="T576" s="409"/>
      <c r="U576" s="409"/>
      <c r="V576" s="409"/>
      <c r="W576" s="409"/>
      <c r="X576" s="409"/>
      <c r="Y576" s="409"/>
      <c r="Z576" s="409"/>
      <c r="AA576" s="409"/>
      <c r="AB576" s="409"/>
      <c r="AC576" s="409"/>
      <c r="AD576" s="409"/>
      <c r="AE576" s="409"/>
    </row>
    <row r="577" ht="13.5" customHeight="1">
      <c r="A577" s="223"/>
      <c r="B577" s="409"/>
      <c r="C577" s="409"/>
      <c r="D577" s="409"/>
      <c r="E577" s="409"/>
      <c r="F577" s="409"/>
      <c r="G577" s="409"/>
      <c r="H577" s="409"/>
      <c r="I577" s="409"/>
      <c r="J577" s="409"/>
      <c r="K577" s="409"/>
      <c r="L577" s="409"/>
      <c r="M577" s="409"/>
      <c r="N577" s="409"/>
      <c r="O577" s="409"/>
      <c r="P577" s="409"/>
      <c r="Q577" s="409"/>
      <c r="R577" s="409"/>
      <c r="S577" s="409"/>
      <c r="T577" s="409"/>
      <c r="U577" s="409"/>
      <c r="V577" s="409"/>
      <c r="W577" s="409"/>
      <c r="X577" s="409"/>
      <c r="Y577" s="409"/>
      <c r="Z577" s="409"/>
      <c r="AA577" s="409"/>
      <c r="AB577" s="409"/>
      <c r="AC577" s="409"/>
      <c r="AD577" s="409"/>
      <c r="AE577" s="409"/>
    </row>
    <row r="578" ht="13.5" customHeight="1">
      <c r="A578" s="223"/>
      <c r="B578" s="409"/>
      <c r="C578" s="409"/>
      <c r="D578" s="409"/>
      <c r="E578" s="409"/>
      <c r="F578" s="409"/>
      <c r="G578" s="409"/>
      <c r="H578" s="409"/>
      <c r="I578" s="409"/>
      <c r="J578" s="409"/>
      <c r="K578" s="409"/>
      <c r="L578" s="409"/>
      <c r="M578" s="409"/>
      <c r="N578" s="409"/>
      <c r="O578" s="409"/>
      <c r="P578" s="409"/>
      <c r="Q578" s="409"/>
      <c r="R578" s="409"/>
      <c r="S578" s="409"/>
      <c r="T578" s="409"/>
      <c r="U578" s="409"/>
      <c r="V578" s="409"/>
      <c r="W578" s="409"/>
      <c r="X578" s="409"/>
      <c r="Y578" s="409"/>
      <c r="Z578" s="409"/>
      <c r="AA578" s="409"/>
      <c r="AB578" s="409"/>
      <c r="AC578" s="409"/>
      <c r="AD578" s="409"/>
      <c r="AE578" s="409"/>
    </row>
    <row r="579" ht="13.5" customHeight="1">
      <c r="A579" s="223"/>
      <c r="B579" s="409"/>
      <c r="C579" s="409"/>
      <c r="D579" s="409"/>
      <c r="E579" s="409"/>
      <c r="F579" s="409"/>
      <c r="G579" s="409"/>
      <c r="H579" s="409"/>
      <c r="I579" s="409"/>
      <c r="J579" s="409"/>
      <c r="K579" s="409"/>
      <c r="L579" s="409"/>
      <c r="M579" s="409"/>
      <c r="N579" s="409"/>
      <c r="O579" s="409"/>
      <c r="P579" s="409"/>
      <c r="Q579" s="409"/>
      <c r="R579" s="409"/>
      <c r="S579" s="409"/>
      <c r="T579" s="409"/>
      <c r="U579" s="409"/>
      <c r="V579" s="409"/>
      <c r="W579" s="409"/>
      <c r="X579" s="409"/>
      <c r="Y579" s="409"/>
      <c r="Z579" s="409"/>
      <c r="AA579" s="409"/>
      <c r="AB579" s="409"/>
      <c r="AC579" s="409"/>
      <c r="AD579" s="409"/>
      <c r="AE579" s="409"/>
    </row>
    <row r="580" ht="13.5" customHeight="1">
      <c r="A580" s="223"/>
      <c r="B580" s="409"/>
      <c r="C580" s="409"/>
      <c r="D580" s="409"/>
      <c r="E580" s="409"/>
      <c r="F580" s="409"/>
      <c r="G580" s="409"/>
      <c r="H580" s="409"/>
      <c r="I580" s="409"/>
      <c r="J580" s="409"/>
      <c r="K580" s="409"/>
      <c r="L580" s="409"/>
      <c r="M580" s="409"/>
      <c r="N580" s="409"/>
      <c r="O580" s="409"/>
      <c r="P580" s="409"/>
      <c r="Q580" s="409"/>
      <c r="R580" s="409"/>
      <c r="S580" s="409"/>
      <c r="T580" s="409"/>
      <c r="U580" s="409"/>
      <c r="V580" s="409"/>
      <c r="W580" s="409"/>
      <c r="X580" s="409"/>
      <c r="Y580" s="409"/>
      <c r="Z580" s="409"/>
      <c r="AA580" s="409"/>
      <c r="AB580" s="409"/>
      <c r="AC580" s="409"/>
      <c r="AD580" s="409"/>
      <c r="AE580" s="409"/>
    </row>
    <row r="581" ht="13.5" customHeight="1">
      <c r="A581" s="223"/>
      <c r="B581" s="409"/>
      <c r="C581" s="409"/>
      <c r="D581" s="409"/>
      <c r="E581" s="409"/>
      <c r="F581" s="409"/>
      <c r="G581" s="409"/>
      <c r="H581" s="409"/>
      <c r="I581" s="409"/>
      <c r="J581" s="409"/>
      <c r="K581" s="409"/>
      <c r="L581" s="409"/>
      <c r="M581" s="409"/>
      <c r="N581" s="409"/>
      <c r="O581" s="409"/>
      <c r="P581" s="409"/>
      <c r="Q581" s="409"/>
      <c r="R581" s="409"/>
      <c r="S581" s="409"/>
      <c r="T581" s="409"/>
      <c r="U581" s="409"/>
      <c r="V581" s="409"/>
      <c r="W581" s="409"/>
      <c r="X581" s="409"/>
      <c r="Y581" s="409"/>
      <c r="Z581" s="409"/>
      <c r="AA581" s="409"/>
      <c r="AB581" s="409"/>
      <c r="AC581" s="409"/>
      <c r="AD581" s="409"/>
      <c r="AE581" s="409"/>
    </row>
    <row r="582" ht="13.5" customHeight="1">
      <c r="A582" s="223"/>
      <c r="B582" s="409"/>
      <c r="C582" s="409"/>
      <c r="D582" s="409"/>
      <c r="E582" s="409"/>
      <c r="F582" s="409"/>
      <c r="G582" s="409"/>
      <c r="H582" s="409"/>
      <c r="I582" s="409"/>
      <c r="J582" s="409"/>
      <c r="K582" s="409"/>
      <c r="L582" s="409"/>
      <c r="M582" s="409"/>
      <c r="N582" s="409"/>
      <c r="O582" s="409"/>
      <c r="P582" s="409"/>
      <c r="Q582" s="409"/>
      <c r="R582" s="409"/>
      <c r="S582" s="409"/>
      <c r="T582" s="409"/>
      <c r="U582" s="409"/>
      <c r="V582" s="409"/>
      <c r="W582" s="409"/>
      <c r="X582" s="409"/>
      <c r="Y582" s="409"/>
      <c r="Z582" s="409"/>
      <c r="AA582" s="409"/>
      <c r="AB582" s="409"/>
      <c r="AC582" s="409"/>
      <c r="AD582" s="409"/>
      <c r="AE582" s="409"/>
    </row>
    <row r="583" ht="13.5" customHeight="1">
      <c r="A583" s="223"/>
      <c r="B583" s="409"/>
      <c r="C583" s="409"/>
      <c r="D583" s="409"/>
      <c r="E583" s="409"/>
      <c r="F583" s="409"/>
      <c r="G583" s="409"/>
      <c r="H583" s="409"/>
      <c r="I583" s="409"/>
      <c r="J583" s="409"/>
      <c r="K583" s="409"/>
      <c r="L583" s="409"/>
      <c r="M583" s="409"/>
      <c r="N583" s="409"/>
      <c r="O583" s="409"/>
      <c r="P583" s="409"/>
      <c r="Q583" s="409"/>
      <c r="R583" s="409"/>
      <c r="S583" s="409"/>
      <c r="T583" s="409"/>
      <c r="U583" s="409"/>
      <c r="V583" s="409"/>
      <c r="W583" s="409"/>
      <c r="X583" s="409"/>
      <c r="Y583" s="409"/>
      <c r="Z583" s="409"/>
      <c r="AA583" s="409"/>
      <c r="AB583" s="409"/>
      <c r="AC583" s="409"/>
      <c r="AD583" s="409"/>
      <c r="AE583" s="409"/>
    </row>
    <row r="584" ht="13.5" customHeight="1">
      <c r="A584" s="223"/>
      <c r="B584" s="409"/>
      <c r="C584" s="409"/>
      <c r="D584" s="409"/>
      <c r="E584" s="409"/>
      <c r="F584" s="409"/>
      <c r="G584" s="409"/>
      <c r="H584" s="409"/>
      <c r="I584" s="409"/>
      <c r="J584" s="409"/>
      <c r="K584" s="409"/>
      <c r="L584" s="409"/>
      <c r="M584" s="409"/>
      <c r="N584" s="409"/>
      <c r="O584" s="409"/>
      <c r="P584" s="409"/>
      <c r="Q584" s="409"/>
      <c r="R584" s="409"/>
      <c r="S584" s="409"/>
      <c r="T584" s="409"/>
      <c r="U584" s="409"/>
      <c r="V584" s="409"/>
      <c r="W584" s="409"/>
      <c r="X584" s="409"/>
      <c r="Y584" s="409"/>
      <c r="Z584" s="409"/>
      <c r="AA584" s="409"/>
      <c r="AB584" s="409"/>
      <c r="AC584" s="409"/>
      <c r="AD584" s="409"/>
      <c r="AE584" s="409"/>
    </row>
    <row r="585" ht="13.5" customHeight="1">
      <c r="A585" s="223"/>
      <c r="B585" s="409"/>
      <c r="C585" s="409"/>
      <c r="D585" s="409"/>
      <c r="E585" s="409"/>
      <c r="F585" s="409"/>
      <c r="G585" s="409"/>
      <c r="H585" s="409"/>
      <c r="I585" s="409"/>
      <c r="J585" s="409"/>
      <c r="K585" s="409"/>
      <c r="L585" s="409"/>
      <c r="M585" s="409"/>
      <c r="N585" s="409"/>
      <c r="O585" s="409"/>
      <c r="P585" s="409"/>
      <c r="Q585" s="409"/>
      <c r="R585" s="409"/>
      <c r="S585" s="409"/>
      <c r="T585" s="409"/>
      <c r="U585" s="409"/>
      <c r="V585" s="409"/>
      <c r="W585" s="409"/>
      <c r="X585" s="409"/>
      <c r="Y585" s="409"/>
      <c r="Z585" s="409"/>
      <c r="AA585" s="409"/>
      <c r="AB585" s="409"/>
      <c r="AC585" s="409"/>
      <c r="AD585" s="409"/>
      <c r="AE585" s="409"/>
    </row>
    <row r="586" ht="13.5" customHeight="1">
      <c r="A586" s="223"/>
      <c r="B586" s="409"/>
      <c r="C586" s="409"/>
      <c r="D586" s="409"/>
      <c r="E586" s="409"/>
      <c r="F586" s="409"/>
      <c r="G586" s="409"/>
      <c r="H586" s="409"/>
      <c r="I586" s="409"/>
      <c r="J586" s="409"/>
      <c r="K586" s="409"/>
      <c r="L586" s="409"/>
      <c r="M586" s="409"/>
      <c r="N586" s="409"/>
      <c r="O586" s="409"/>
      <c r="P586" s="409"/>
      <c r="Q586" s="409"/>
      <c r="R586" s="409"/>
      <c r="S586" s="409"/>
      <c r="T586" s="409"/>
      <c r="U586" s="409"/>
      <c r="V586" s="409"/>
      <c r="W586" s="409"/>
      <c r="X586" s="409"/>
      <c r="Y586" s="409"/>
      <c r="Z586" s="409"/>
      <c r="AA586" s="409"/>
      <c r="AB586" s="409"/>
      <c r="AC586" s="409"/>
      <c r="AD586" s="409"/>
      <c r="AE586" s="409"/>
    </row>
    <row r="587" ht="13.5" customHeight="1">
      <c r="A587" s="223"/>
      <c r="B587" s="409"/>
      <c r="C587" s="409"/>
      <c r="D587" s="409"/>
      <c r="E587" s="409"/>
      <c r="F587" s="409"/>
      <c r="G587" s="409"/>
      <c r="H587" s="409"/>
      <c r="I587" s="409"/>
      <c r="J587" s="409"/>
      <c r="K587" s="409"/>
      <c r="L587" s="409"/>
      <c r="M587" s="409"/>
      <c r="N587" s="409"/>
      <c r="O587" s="409"/>
      <c r="P587" s="409"/>
      <c r="Q587" s="409"/>
      <c r="R587" s="409"/>
      <c r="S587" s="409"/>
      <c r="T587" s="409"/>
      <c r="U587" s="409"/>
      <c r="V587" s="409"/>
      <c r="W587" s="409"/>
      <c r="X587" s="409"/>
      <c r="Y587" s="409"/>
      <c r="Z587" s="409"/>
      <c r="AA587" s="409"/>
      <c r="AB587" s="409"/>
      <c r="AC587" s="409"/>
      <c r="AD587" s="409"/>
      <c r="AE587" s="409"/>
    </row>
    <row r="588" ht="13.5" customHeight="1">
      <c r="A588" s="223"/>
      <c r="B588" s="409"/>
      <c r="C588" s="409"/>
      <c r="D588" s="409"/>
      <c r="E588" s="409"/>
      <c r="F588" s="409"/>
      <c r="G588" s="409"/>
      <c r="H588" s="409"/>
      <c r="I588" s="409"/>
      <c r="J588" s="409"/>
      <c r="K588" s="409"/>
      <c r="L588" s="409"/>
      <c r="M588" s="409"/>
      <c r="N588" s="409"/>
      <c r="O588" s="409"/>
      <c r="P588" s="409"/>
      <c r="Q588" s="409"/>
      <c r="R588" s="409"/>
      <c r="S588" s="409"/>
      <c r="T588" s="409"/>
      <c r="U588" s="409"/>
      <c r="V588" s="409"/>
      <c r="W588" s="409"/>
      <c r="X588" s="409"/>
      <c r="Y588" s="409"/>
      <c r="Z588" s="409"/>
      <c r="AA588" s="409"/>
      <c r="AB588" s="409"/>
      <c r="AC588" s="409"/>
      <c r="AD588" s="409"/>
      <c r="AE588" s="409"/>
    </row>
    <row r="589" ht="13.5" customHeight="1">
      <c r="A589" s="223"/>
      <c r="B589" s="409"/>
      <c r="C589" s="409"/>
      <c r="D589" s="409"/>
      <c r="E589" s="409"/>
      <c r="F589" s="409"/>
      <c r="G589" s="409"/>
      <c r="H589" s="409"/>
      <c r="I589" s="409"/>
      <c r="J589" s="409"/>
      <c r="K589" s="409"/>
      <c r="L589" s="409"/>
      <c r="M589" s="409"/>
      <c r="N589" s="409"/>
      <c r="O589" s="409"/>
      <c r="P589" s="409"/>
      <c r="Q589" s="409"/>
      <c r="R589" s="409"/>
      <c r="S589" s="409"/>
      <c r="T589" s="409"/>
      <c r="U589" s="409"/>
      <c r="V589" s="409"/>
      <c r="W589" s="409"/>
      <c r="X589" s="409"/>
      <c r="Y589" s="409"/>
      <c r="Z589" s="409"/>
      <c r="AA589" s="409"/>
      <c r="AB589" s="409"/>
      <c r="AC589" s="409"/>
      <c r="AD589" s="409"/>
      <c r="AE589" s="409"/>
    </row>
    <row r="590" ht="13.5" customHeight="1">
      <c r="A590" s="223"/>
      <c r="B590" s="409"/>
      <c r="C590" s="409"/>
      <c r="D590" s="409"/>
      <c r="E590" s="409"/>
      <c r="F590" s="409"/>
      <c r="G590" s="409"/>
      <c r="H590" s="409"/>
      <c r="I590" s="409"/>
      <c r="J590" s="409"/>
      <c r="K590" s="409"/>
      <c r="L590" s="409"/>
      <c r="M590" s="409"/>
      <c r="N590" s="409"/>
      <c r="O590" s="409"/>
      <c r="P590" s="409"/>
      <c r="Q590" s="409"/>
      <c r="R590" s="409"/>
      <c r="S590" s="409"/>
      <c r="T590" s="409"/>
      <c r="U590" s="409"/>
      <c r="V590" s="409"/>
      <c r="W590" s="409"/>
      <c r="X590" s="409"/>
      <c r="Y590" s="409"/>
      <c r="Z590" s="409"/>
      <c r="AA590" s="409"/>
      <c r="AB590" s="409"/>
      <c r="AC590" s="409"/>
      <c r="AD590" s="409"/>
      <c r="AE590" s="409"/>
    </row>
    <row r="591" ht="13.5" customHeight="1">
      <c r="A591" s="223"/>
      <c r="B591" s="409"/>
      <c r="C591" s="409"/>
      <c r="D591" s="409"/>
      <c r="E591" s="409"/>
      <c r="F591" s="409"/>
      <c r="G591" s="409"/>
      <c r="H591" s="409"/>
      <c r="I591" s="409"/>
      <c r="J591" s="409"/>
      <c r="K591" s="409"/>
      <c r="L591" s="409"/>
      <c r="M591" s="409"/>
      <c r="N591" s="409"/>
      <c r="O591" s="409"/>
      <c r="P591" s="409"/>
      <c r="Q591" s="409"/>
      <c r="R591" s="409"/>
      <c r="S591" s="409"/>
      <c r="T591" s="409"/>
      <c r="U591" s="409"/>
      <c r="V591" s="409"/>
      <c r="W591" s="409"/>
      <c r="X591" s="409"/>
      <c r="Y591" s="409"/>
      <c r="Z591" s="409"/>
      <c r="AA591" s="409"/>
      <c r="AB591" s="409"/>
      <c r="AC591" s="409"/>
      <c r="AD591" s="409"/>
      <c r="AE591" s="409"/>
    </row>
    <row r="592" ht="13.5" customHeight="1">
      <c r="A592" s="223"/>
      <c r="B592" s="409"/>
      <c r="C592" s="409"/>
      <c r="D592" s="409"/>
      <c r="E592" s="409"/>
      <c r="F592" s="409"/>
      <c r="G592" s="409"/>
      <c r="H592" s="409"/>
      <c r="I592" s="409"/>
      <c r="J592" s="409"/>
      <c r="K592" s="409"/>
      <c r="L592" s="409"/>
      <c r="M592" s="409"/>
      <c r="N592" s="409"/>
      <c r="O592" s="409"/>
      <c r="P592" s="409"/>
      <c r="Q592" s="409"/>
      <c r="R592" s="409"/>
      <c r="S592" s="409"/>
      <c r="T592" s="409"/>
      <c r="U592" s="409"/>
      <c r="V592" s="409"/>
      <c r="W592" s="409"/>
      <c r="X592" s="409"/>
      <c r="Y592" s="409"/>
      <c r="Z592" s="409"/>
      <c r="AA592" s="409"/>
      <c r="AB592" s="409"/>
      <c r="AC592" s="409"/>
      <c r="AD592" s="409"/>
      <c r="AE592" s="409"/>
    </row>
    <row r="593" ht="13.5" customHeight="1">
      <c r="A593" s="223"/>
      <c r="B593" s="409"/>
      <c r="C593" s="409"/>
      <c r="D593" s="409"/>
      <c r="E593" s="409"/>
      <c r="F593" s="409"/>
      <c r="G593" s="409"/>
      <c r="H593" s="409"/>
      <c r="I593" s="409"/>
      <c r="J593" s="409"/>
      <c r="K593" s="409"/>
      <c r="L593" s="409"/>
      <c r="M593" s="409"/>
      <c r="N593" s="409"/>
      <c r="O593" s="409"/>
      <c r="P593" s="409"/>
      <c r="Q593" s="409"/>
      <c r="R593" s="409"/>
      <c r="S593" s="409"/>
      <c r="T593" s="409"/>
      <c r="U593" s="409"/>
      <c r="V593" s="409"/>
      <c r="W593" s="409"/>
      <c r="X593" s="409"/>
      <c r="Y593" s="409"/>
      <c r="Z593" s="409"/>
      <c r="AA593" s="409"/>
      <c r="AB593" s="409"/>
      <c r="AC593" s="409"/>
      <c r="AD593" s="409"/>
      <c r="AE593" s="409"/>
    </row>
    <row r="594" ht="13.5" customHeight="1">
      <c r="A594" s="223"/>
      <c r="B594" s="409"/>
      <c r="C594" s="409"/>
      <c r="D594" s="409"/>
      <c r="E594" s="409"/>
      <c r="F594" s="409"/>
      <c r="G594" s="409"/>
      <c r="H594" s="409"/>
      <c r="I594" s="409"/>
      <c r="J594" s="409"/>
      <c r="K594" s="409"/>
      <c r="L594" s="409"/>
      <c r="M594" s="409"/>
      <c r="N594" s="409"/>
      <c r="O594" s="409"/>
      <c r="P594" s="409"/>
      <c r="Q594" s="409"/>
      <c r="R594" s="409"/>
      <c r="S594" s="409"/>
      <c r="T594" s="409"/>
      <c r="U594" s="409"/>
      <c r="V594" s="409"/>
      <c r="W594" s="409"/>
      <c r="X594" s="409"/>
      <c r="Y594" s="409"/>
      <c r="Z594" s="409"/>
      <c r="AA594" s="409"/>
      <c r="AB594" s="409"/>
      <c r="AC594" s="409"/>
      <c r="AD594" s="409"/>
      <c r="AE594" s="409"/>
    </row>
    <row r="595" ht="13.5" customHeight="1">
      <c r="A595" s="223"/>
      <c r="B595" s="409"/>
      <c r="C595" s="409"/>
      <c r="D595" s="409"/>
      <c r="E595" s="409"/>
      <c r="F595" s="409"/>
      <c r="G595" s="409"/>
      <c r="H595" s="409"/>
      <c r="I595" s="409"/>
      <c r="J595" s="409"/>
      <c r="K595" s="409"/>
      <c r="L595" s="409"/>
      <c r="M595" s="409"/>
      <c r="N595" s="409"/>
      <c r="O595" s="409"/>
      <c r="P595" s="409"/>
      <c r="Q595" s="409"/>
      <c r="R595" s="409"/>
      <c r="S595" s="409"/>
      <c r="T595" s="409"/>
      <c r="U595" s="409"/>
      <c r="V595" s="409"/>
      <c r="W595" s="409"/>
      <c r="X595" s="409"/>
      <c r="Y595" s="409"/>
      <c r="Z595" s="409"/>
      <c r="AA595" s="409"/>
      <c r="AB595" s="409"/>
      <c r="AC595" s="409"/>
      <c r="AD595" s="409"/>
      <c r="AE595" s="409"/>
    </row>
    <row r="596" ht="13.5" customHeight="1">
      <c r="A596" s="223"/>
      <c r="B596" s="409"/>
      <c r="C596" s="409"/>
      <c r="D596" s="409"/>
      <c r="E596" s="409"/>
      <c r="F596" s="409"/>
      <c r="G596" s="409"/>
      <c r="H596" s="409"/>
      <c r="I596" s="409"/>
      <c r="J596" s="409"/>
      <c r="K596" s="409"/>
      <c r="L596" s="409"/>
      <c r="M596" s="409"/>
      <c r="N596" s="409"/>
      <c r="O596" s="409"/>
      <c r="P596" s="409"/>
      <c r="Q596" s="409"/>
      <c r="R596" s="409"/>
      <c r="S596" s="409"/>
      <c r="T596" s="409"/>
      <c r="U596" s="409"/>
      <c r="V596" s="409"/>
      <c r="W596" s="409"/>
      <c r="X596" s="409"/>
      <c r="Y596" s="409"/>
      <c r="Z596" s="409"/>
      <c r="AA596" s="409"/>
      <c r="AB596" s="409"/>
      <c r="AC596" s="409"/>
      <c r="AD596" s="409"/>
      <c r="AE596" s="409"/>
    </row>
    <row r="597" ht="13.5" customHeight="1">
      <c r="A597" s="223"/>
      <c r="B597" s="409"/>
      <c r="C597" s="409"/>
      <c r="D597" s="409"/>
      <c r="E597" s="409"/>
      <c r="F597" s="409"/>
      <c r="G597" s="409"/>
      <c r="H597" s="409"/>
      <c r="I597" s="409"/>
      <c r="J597" s="409"/>
      <c r="K597" s="409"/>
      <c r="L597" s="409"/>
      <c r="M597" s="409"/>
      <c r="N597" s="409"/>
      <c r="O597" s="409"/>
      <c r="P597" s="409"/>
      <c r="Q597" s="409"/>
      <c r="R597" s="409"/>
      <c r="S597" s="409"/>
      <c r="T597" s="409"/>
      <c r="U597" s="409"/>
      <c r="V597" s="409"/>
      <c r="W597" s="409"/>
      <c r="X597" s="409"/>
      <c r="Y597" s="409"/>
      <c r="Z597" s="409"/>
      <c r="AA597" s="409"/>
      <c r="AB597" s="409"/>
      <c r="AC597" s="409"/>
      <c r="AD597" s="409"/>
      <c r="AE597" s="409"/>
    </row>
    <row r="598" ht="13.5" customHeight="1">
      <c r="A598" s="223"/>
      <c r="B598" s="409"/>
      <c r="C598" s="409"/>
      <c r="D598" s="409"/>
      <c r="E598" s="409"/>
      <c r="F598" s="409"/>
      <c r="G598" s="409"/>
      <c r="H598" s="409"/>
      <c r="I598" s="409"/>
      <c r="J598" s="409"/>
      <c r="K598" s="409"/>
      <c r="L598" s="409"/>
      <c r="M598" s="409"/>
      <c r="N598" s="409"/>
      <c r="O598" s="409"/>
      <c r="P598" s="409"/>
      <c r="Q598" s="409"/>
      <c r="R598" s="409"/>
      <c r="S598" s="409"/>
      <c r="T598" s="409"/>
      <c r="U598" s="409"/>
      <c r="V598" s="409"/>
      <c r="W598" s="409"/>
      <c r="X598" s="409"/>
      <c r="Y598" s="409"/>
      <c r="Z598" s="409"/>
      <c r="AA598" s="409"/>
      <c r="AB598" s="409"/>
      <c r="AC598" s="409"/>
      <c r="AD598" s="409"/>
      <c r="AE598" s="409"/>
    </row>
    <row r="599" ht="13.5" customHeight="1">
      <c r="A599" s="223"/>
      <c r="B599" s="409"/>
      <c r="C599" s="409"/>
      <c r="D599" s="409"/>
      <c r="E599" s="409"/>
      <c r="F599" s="409"/>
      <c r="G599" s="409"/>
      <c r="H599" s="409"/>
      <c r="I599" s="409"/>
      <c r="J599" s="409"/>
      <c r="K599" s="409"/>
      <c r="L599" s="409"/>
      <c r="M599" s="409"/>
      <c r="N599" s="409"/>
      <c r="O599" s="409"/>
      <c r="P599" s="409"/>
      <c r="Q599" s="409"/>
      <c r="R599" s="409"/>
      <c r="S599" s="409"/>
      <c r="T599" s="409"/>
      <c r="U599" s="409"/>
      <c r="V599" s="409"/>
      <c r="W599" s="409"/>
      <c r="X599" s="409"/>
      <c r="Y599" s="409"/>
      <c r="Z599" s="409"/>
      <c r="AA599" s="409"/>
      <c r="AB599" s="409"/>
      <c r="AC599" s="409"/>
      <c r="AD599" s="409"/>
      <c r="AE599" s="409"/>
    </row>
    <row r="600" ht="13.5" customHeight="1">
      <c r="A600" s="223"/>
      <c r="B600" s="409"/>
      <c r="C600" s="409"/>
      <c r="D600" s="409"/>
      <c r="E600" s="409"/>
      <c r="F600" s="409"/>
      <c r="G600" s="409"/>
      <c r="H600" s="409"/>
      <c r="I600" s="409"/>
      <c r="J600" s="409"/>
      <c r="K600" s="409"/>
      <c r="L600" s="409"/>
      <c r="M600" s="409"/>
      <c r="N600" s="409"/>
      <c r="O600" s="409"/>
      <c r="P600" s="409"/>
      <c r="Q600" s="409"/>
      <c r="R600" s="409"/>
      <c r="S600" s="409"/>
      <c r="T600" s="409"/>
      <c r="U600" s="409"/>
      <c r="V600" s="409"/>
      <c r="W600" s="409"/>
      <c r="X600" s="409"/>
      <c r="Y600" s="409"/>
      <c r="Z600" s="409"/>
      <c r="AA600" s="409"/>
      <c r="AB600" s="409"/>
      <c r="AC600" s="409"/>
      <c r="AD600" s="409"/>
      <c r="AE600" s="409"/>
    </row>
    <row r="601" ht="13.5" customHeight="1">
      <c r="A601" s="223"/>
      <c r="B601" s="409"/>
      <c r="C601" s="409"/>
      <c r="D601" s="409"/>
      <c r="E601" s="409"/>
      <c r="F601" s="409"/>
      <c r="G601" s="409"/>
      <c r="H601" s="409"/>
      <c r="I601" s="409"/>
      <c r="J601" s="409"/>
      <c r="K601" s="409"/>
      <c r="L601" s="409"/>
      <c r="M601" s="409"/>
      <c r="N601" s="409"/>
      <c r="O601" s="409"/>
      <c r="P601" s="409"/>
      <c r="Q601" s="409"/>
      <c r="R601" s="409"/>
      <c r="S601" s="409"/>
      <c r="T601" s="409"/>
      <c r="U601" s="409"/>
      <c r="V601" s="409"/>
      <c r="W601" s="409"/>
      <c r="X601" s="409"/>
      <c r="Y601" s="409"/>
      <c r="Z601" s="409"/>
      <c r="AA601" s="409"/>
      <c r="AB601" s="409"/>
      <c r="AC601" s="409"/>
      <c r="AD601" s="409"/>
      <c r="AE601" s="409"/>
    </row>
    <row r="602" ht="13.5" customHeight="1">
      <c r="A602" s="223"/>
      <c r="B602" s="409"/>
      <c r="C602" s="409"/>
      <c r="D602" s="409"/>
      <c r="E602" s="409"/>
      <c r="F602" s="409"/>
      <c r="G602" s="409"/>
      <c r="H602" s="409"/>
      <c r="I602" s="409"/>
      <c r="J602" s="409"/>
      <c r="K602" s="409"/>
      <c r="L602" s="409"/>
      <c r="M602" s="409"/>
      <c r="N602" s="409"/>
      <c r="O602" s="409"/>
      <c r="P602" s="409"/>
      <c r="Q602" s="409"/>
      <c r="R602" s="409"/>
      <c r="S602" s="409"/>
      <c r="T602" s="409"/>
      <c r="U602" s="409"/>
      <c r="V602" s="409"/>
      <c r="W602" s="409"/>
      <c r="X602" s="409"/>
      <c r="Y602" s="409"/>
      <c r="Z602" s="409"/>
      <c r="AA602" s="409"/>
      <c r="AB602" s="409"/>
      <c r="AC602" s="409"/>
      <c r="AD602" s="409"/>
      <c r="AE602" s="409"/>
    </row>
    <row r="603" ht="13.5" customHeight="1">
      <c r="A603" s="223"/>
      <c r="B603" s="409"/>
      <c r="C603" s="409"/>
      <c r="D603" s="409"/>
      <c r="E603" s="409"/>
      <c r="F603" s="409"/>
      <c r="G603" s="409"/>
      <c r="H603" s="409"/>
      <c r="I603" s="409"/>
      <c r="J603" s="409"/>
      <c r="K603" s="409"/>
      <c r="L603" s="409"/>
      <c r="M603" s="409"/>
      <c r="N603" s="409"/>
      <c r="O603" s="409"/>
      <c r="P603" s="409"/>
      <c r="Q603" s="409"/>
      <c r="R603" s="409"/>
      <c r="S603" s="409"/>
      <c r="T603" s="409"/>
      <c r="U603" s="409"/>
      <c r="V603" s="409"/>
      <c r="W603" s="409"/>
      <c r="X603" s="409"/>
      <c r="Y603" s="409"/>
      <c r="Z603" s="409"/>
      <c r="AA603" s="409"/>
      <c r="AB603" s="409"/>
      <c r="AC603" s="409"/>
      <c r="AD603" s="409"/>
      <c r="AE603" s="409"/>
    </row>
    <row r="604" ht="13.5" customHeight="1">
      <c r="A604" s="223"/>
      <c r="B604" s="409"/>
      <c r="C604" s="409"/>
      <c r="D604" s="409"/>
      <c r="E604" s="409"/>
      <c r="F604" s="409"/>
      <c r="G604" s="409"/>
      <c r="H604" s="409"/>
      <c r="I604" s="409"/>
      <c r="J604" s="409"/>
      <c r="K604" s="409"/>
      <c r="L604" s="409"/>
      <c r="M604" s="409"/>
      <c r="N604" s="409"/>
      <c r="O604" s="409"/>
      <c r="P604" s="409"/>
      <c r="Q604" s="409"/>
      <c r="R604" s="409"/>
      <c r="S604" s="409"/>
      <c r="T604" s="409"/>
      <c r="U604" s="409"/>
      <c r="V604" s="409"/>
      <c r="W604" s="409"/>
      <c r="X604" s="409"/>
      <c r="Y604" s="409"/>
      <c r="Z604" s="409"/>
      <c r="AA604" s="409"/>
      <c r="AB604" s="409"/>
      <c r="AC604" s="409"/>
      <c r="AD604" s="409"/>
      <c r="AE604" s="409"/>
    </row>
    <row r="605" ht="13.5" customHeight="1">
      <c r="A605" s="223"/>
      <c r="B605" s="409"/>
      <c r="C605" s="409"/>
      <c r="D605" s="409"/>
      <c r="E605" s="409"/>
      <c r="F605" s="409"/>
      <c r="G605" s="409"/>
      <c r="H605" s="409"/>
      <c r="I605" s="409"/>
      <c r="J605" s="409"/>
      <c r="K605" s="409"/>
      <c r="L605" s="409"/>
      <c r="M605" s="409"/>
      <c r="N605" s="409"/>
      <c r="O605" s="409"/>
      <c r="P605" s="409"/>
      <c r="Q605" s="409"/>
      <c r="R605" s="409"/>
      <c r="S605" s="409"/>
      <c r="T605" s="409"/>
      <c r="U605" s="409"/>
      <c r="V605" s="409"/>
      <c r="W605" s="409"/>
      <c r="X605" s="409"/>
      <c r="Y605" s="409"/>
      <c r="Z605" s="409"/>
      <c r="AA605" s="409"/>
      <c r="AB605" s="409"/>
      <c r="AC605" s="409"/>
      <c r="AD605" s="409"/>
      <c r="AE605" s="409"/>
    </row>
    <row r="606" ht="13.5" customHeight="1">
      <c r="A606" s="223"/>
      <c r="B606" s="409"/>
      <c r="C606" s="409"/>
      <c r="D606" s="409"/>
      <c r="E606" s="409"/>
      <c r="F606" s="409"/>
      <c r="G606" s="409"/>
      <c r="H606" s="409"/>
      <c r="I606" s="409"/>
      <c r="J606" s="409"/>
      <c r="K606" s="409"/>
      <c r="L606" s="409"/>
      <c r="M606" s="409"/>
      <c r="N606" s="409"/>
      <c r="O606" s="409"/>
      <c r="P606" s="409"/>
      <c r="Q606" s="409"/>
      <c r="R606" s="409"/>
      <c r="S606" s="409"/>
      <c r="T606" s="409"/>
      <c r="U606" s="409"/>
      <c r="V606" s="409"/>
      <c r="W606" s="409"/>
      <c r="X606" s="409"/>
      <c r="Y606" s="409"/>
      <c r="Z606" s="409"/>
      <c r="AA606" s="409"/>
      <c r="AB606" s="409"/>
      <c r="AC606" s="409"/>
      <c r="AD606" s="409"/>
      <c r="AE606" s="409"/>
    </row>
    <row r="607" ht="13.5" customHeight="1">
      <c r="A607" s="223"/>
      <c r="B607" s="409"/>
      <c r="C607" s="409"/>
      <c r="D607" s="409"/>
      <c r="E607" s="409"/>
      <c r="F607" s="409"/>
      <c r="G607" s="409"/>
      <c r="H607" s="409"/>
      <c r="I607" s="409"/>
      <c r="J607" s="409"/>
      <c r="K607" s="409"/>
      <c r="L607" s="409"/>
      <c r="M607" s="409"/>
      <c r="N607" s="409"/>
      <c r="O607" s="409"/>
      <c r="P607" s="409"/>
      <c r="Q607" s="409"/>
      <c r="R607" s="409"/>
      <c r="S607" s="409"/>
      <c r="T607" s="409"/>
      <c r="U607" s="409"/>
      <c r="V607" s="409"/>
      <c r="W607" s="409"/>
      <c r="X607" s="409"/>
      <c r="Y607" s="409"/>
      <c r="Z607" s="409"/>
      <c r="AA607" s="409"/>
      <c r="AB607" s="409"/>
      <c r="AC607" s="409"/>
      <c r="AD607" s="409"/>
      <c r="AE607" s="409"/>
    </row>
    <row r="608" ht="13.5" customHeight="1">
      <c r="A608" s="223"/>
      <c r="B608" s="409"/>
      <c r="C608" s="409"/>
      <c r="D608" s="409"/>
      <c r="E608" s="409"/>
      <c r="F608" s="409"/>
      <c r="G608" s="409"/>
      <c r="H608" s="409"/>
      <c r="I608" s="409"/>
      <c r="J608" s="409"/>
      <c r="K608" s="409"/>
      <c r="L608" s="409"/>
      <c r="M608" s="409"/>
      <c r="N608" s="409"/>
      <c r="O608" s="409"/>
      <c r="P608" s="409"/>
      <c r="Q608" s="409"/>
      <c r="R608" s="409"/>
      <c r="S608" s="409"/>
      <c r="T608" s="409"/>
      <c r="U608" s="409"/>
      <c r="V608" s="409"/>
      <c r="W608" s="409"/>
      <c r="X608" s="409"/>
      <c r="Y608" s="409"/>
      <c r="Z608" s="409"/>
      <c r="AA608" s="409"/>
      <c r="AB608" s="409"/>
      <c r="AC608" s="409"/>
      <c r="AD608" s="409"/>
      <c r="AE608" s="409"/>
    </row>
    <row r="609" ht="13.5" customHeight="1">
      <c r="A609" s="223"/>
      <c r="B609" s="409"/>
      <c r="C609" s="409"/>
      <c r="D609" s="409"/>
      <c r="E609" s="409"/>
      <c r="F609" s="409"/>
      <c r="G609" s="409"/>
      <c r="H609" s="409"/>
      <c r="I609" s="409"/>
      <c r="J609" s="409"/>
      <c r="K609" s="409"/>
      <c r="L609" s="409"/>
      <c r="M609" s="409"/>
      <c r="N609" s="409"/>
      <c r="O609" s="409"/>
      <c r="P609" s="409"/>
      <c r="Q609" s="409"/>
      <c r="R609" s="409"/>
      <c r="S609" s="409"/>
      <c r="T609" s="409"/>
      <c r="U609" s="409"/>
      <c r="V609" s="409"/>
      <c r="W609" s="409"/>
      <c r="X609" s="409"/>
      <c r="Y609" s="409"/>
      <c r="Z609" s="409"/>
      <c r="AA609" s="409"/>
      <c r="AB609" s="409"/>
      <c r="AC609" s="409"/>
      <c r="AD609" s="409"/>
      <c r="AE609" s="409"/>
    </row>
    <row r="610" ht="13.5" customHeight="1">
      <c r="A610" s="223"/>
      <c r="B610" s="409"/>
      <c r="C610" s="409"/>
      <c r="D610" s="409"/>
      <c r="E610" s="409"/>
      <c r="F610" s="409"/>
      <c r="G610" s="409"/>
      <c r="H610" s="409"/>
      <c r="I610" s="409"/>
      <c r="J610" s="409"/>
      <c r="K610" s="409"/>
      <c r="L610" s="409"/>
      <c r="M610" s="409"/>
      <c r="N610" s="409"/>
      <c r="O610" s="409"/>
      <c r="P610" s="409"/>
      <c r="Q610" s="409"/>
      <c r="R610" s="409"/>
      <c r="S610" s="409"/>
      <c r="T610" s="409"/>
      <c r="U610" s="409"/>
      <c r="V610" s="409"/>
      <c r="W610" s="409"/>
      <c r="X610" s="409"/>
      <c r="Y610" s="409"/>
      <c r="Z610" s="409"/>
      <c r="AA610" s="409"/>
      <c r="AB610" s="409"/>
      <c r="AC610" s="409"/>
      <c r="AD610" s="409"/>
      <c r="AE610" s="409"/>
    </row>
    <row r="611" ht="13.5" customHeight="1">
      <c r="A611" s="223"/>
      <c r="B611" s="409"/>
      <c r="C611" s="409"/>
      <c r="D611" s="409"/>
      <c r="E611" s="409"/>
      <c r="F611" s="409"/>
      <c r="G611" s="409"/>
      <c r="H611" s="409"/>
      <c r="I611" s="409"/>
      <c r="J611" s="409"/>
      <c r="K611" s="409"/>
      <c r="L611" s="409"/>
      <c r="M611" s="409"/>
      <c r="N611" s="409"/>
      <c r="O611" s="409"/>
      <c r="P611" s="409"/>
      <c r="Q611" s="409"/>
      <c r="R611" s="409"/>
      <c r="S611" s="409"/>
      <c r="T611" s="409"/>
      <c r="U611" s="409"/>
      <c r="V611" s="409"/>
      <c r="W611" s="409"/>
      <c r="X611" s="409"/>
      <c r="Y611" s="409"/>
      <c r="Z611" s="409"/>
      <c r="AA611" s="409"/>
      <c r="AB611" s="409"/>
      <c r="AC611" s="409"/>
      <c r="AD611" s="409"/>
      <c r="AE611" s="409"/>
    </row>
    <row r="612" ht="13.5" customHeight="1">
      <c r="A612" s="223"/>
      <c r="B612" s="409"/>
      <c r="C612" s="409"/>
      <c r="D612" s="409"/>
      <c r="E612" s="409"/>
      <c r="F612" s="409"/>
      <c r="G612" s="409"/>
      <c r="H612" s="409"/>
      <c r="I612" s="409"/>
      <c r="J612" s="409"/>
      <c r="K612" s="409"/>
      <c r="L612" s="409"/>
      <c r="M612" s="409"/>
      <c r="N612" s="409"/>
      <c r="O612" s="409"/>
      <c r="P612" s="409"/>
      <c r="Q612" s="409"/>
      <c r="R612" s="409"/>
      <c r="S612" s="409"/>
      <c r="T612" s="409"/>
      <c r="U612" s="409"/>
      <c r="V612" s="409"/>
      <c r="W612" s="409"/>
      <c r="X612" s="409"/>
      <c r="Y612" s="409"/>
      <c r="Z612" s="409"/>
      <c r="AA612" s="409"/>
      <c r="AB612" s="409"/>
      <c r="AC612" s="409"/>
      <c r="AD612" s="409"/>
      <c r="AE612" s="409"/>
    </row>
    <row r="613" ht="13.5" customHeight="1">
      <c r="A613" s="223"/>
      <c r="B613" s="409"/>
      <c r="C613" s="409"/>
      <c r="D613" s="409"/>
      <c r="E613" s="409"/>
      <c r="F613" s="409"/>
      <c r="G613" s="409"/>
      <c r="H613" s="409"/>
      <c r="I613" s="409"/>
      <c r="J613" s="409"/>
      <c r="K613" s="409"/>
      <c r="L613" s="409"/>
      <c r="M613" s="409"/>
      <c r="N613" s="409"/>
      <c r="O613" s="409"/>
      <c r="P613" s="409"/>
      <c r="Q613" s="409"/>
      <c r="R613" s="409"/>
      <c r="S613" s="409"/>
      <c r="T613" s="409"/>
      <c r="U613" s="409"/>
      <c r="V613" s="409"/>
      <c r="W613" s="409"/>
      <c r="X613" s="409"/>
      <c r="Y613" s="409"/>
      <c r="Z613" s="409"/>
      <c r="AA613" s="409"/>
      <c r="AB613" s="409"/>
      <c r="AC613" s="409"/>
      <c r="AD613" s="409"/>
      <c r="AE613" s="409"/>
    </row>
    <row r="614" ht="13.5" customHeight="1">
      <c r="A614" s="223"/>
      <c r="B614" s="409"/>
      <c r="C614" s="409"/>
      <c r="D614" s="409"/>
      <c r="E614" s="409"/>
      <c r="F614" s="409"/>
      <c r="G614" s="409"/>
      <c r="H614" s="409"/>
      <c r="I614" s="409"/>
      <c r="J614" s="409"/>
      <c r="K614" s="409"/>
      <c r="L614" s="409"/>
      <c r="M614" s="409"/>
      <c r="N614" s="409"/>
      <c r="O614" s="409"/>
      <c r="P614" s="409"/>
      <c r="Q614" s="409"/>
      <c r="R614" s="409"/>
      <c r="S614" s="409"/>
      <c r="T614" s="409"/>
      <c r="U614" s="409"/>
      <c r="V614" s="409"/>
      <c r="W614" s="409"/>
      <c r="X614" s="409"/>
      <c r="Y614" s="409"/>
      <c r="Z614" s="409"/>
      <c r="AA614" s="409"/>
      <c r="AB614" s="409"/>
      <c r="AC614" s="409"/>
      <c r="AD614" s="409"/>
      <c r="AE614" s="409"/>
    </row>
    <row r="615" ht="13.5" customHeight="1">
      <c r="A615" s="223"/>
      <c r="B615" s="409"/>
      <c r="C615" s="409"/>
      <c r="D615" s="409"/>
      <c r="E615" s="409"/>
      <c r="F615" s="409"/>
      <c r="G615" s="409"/>
      <c r="H615" s="409"/>
      <c r="I615" s="409"/>
      <c r="J615" s="409"/>
      <c r="K615" s="409"/>
      <c r="L615" s="409"/>
      <c r="M615" s="409"/>
      <c r="N615" s="409"/>
      <c r="O615" s="409"/>
      <c r="P615" s="409"/>
      <c r="Q615" s="409"/>
      <c r="R615" s="409"/>
      <c r="S615" s="409"/>
      <c r="T615" s="409"/>
      <c r="U615" s="409"/>
      <c r="V615" s="409"/>
      <c r="W615" s="409"/>
      <c r="X615" s="409"/>
      <c r="Y615" s="409"/>
      <c r="Z615" s="409"/>
      <c r="AA615" s="409"/>
      <c r="AB615" s="409"/>
      <c r="AC615" s="409"/>
      <c r="AD615" s="409"/>
      <c r="AE615" s="409"/>
    </row>
    <row r="616" ht="13.5" customHeight="1">
      <c r="A616" s="223"/>
      <c r="B616" s="409"/>
      <c r="C616" s="409"/>
      <c r="D616" s="409"/>
      <c r="E616" s="409"/>
      <c r="F616" s="409"/>
      <c r="G616" s="409"/>
      <c r="H616" s="409"/>
      <c r="I616" s="409"/>
      <c r="J616" s="409"/>
      <c r="K616" s="409"/>
      <c r="L616" s="409"/>
      <c r="M616" s="409"/>
      <c r="N616" s="409"/>
      <c r="O616" s="409"/>
      <c r="P616" s="409"/>
      <c r="Q616" s="409"/>
      <c r="R616" s="409"/>
      <c r="S616" s="409"/>
      <c r="T616" s="409"/>
      <c r="U616" s="409"/>
      <c r="V616" s="409"/>
      <c r="W616" s="409"/>
      <c r="X616" s="409"/>
      <c r="Y616" s="409"/>
      <c r="Z616" s="409"/>
      <c r="AA616" s="409"/>
      <c r="AB616" s="409"/>
      <c r="AC616" s="409"/>
      <c r="AD616" s="409"/>
      <c r="AE616" s="409"/>
    </row>
    <row r="617" ht="13.5" customHeight="1">
      <c r="A617" s="223"/>
      <c r="B617" s="409"/>
      <c r="C617" s="409"/>
      <c r="D617" s="409"/>
      <c r="E617" s="409"/>
      <c r="F617" s="409"/>
      <c r="G617" s="409"/>
      <c r="H617" s="409"/>
      <c r="I617" s="409"/>
      <c r="J617" s="409"/>
      <c r="K617" s="409"/>
      <c r="L617" s="409"/>
      <c r="M617" s="409"/>
      <c r="N617" s="409"/>
      <c r="O617" s="409"/>
      <c r="P617" s="409"/>
      <c r="Q617" s="409"/>
      <c r="R617" s="409"/>
      <c r="S617" s="409"/>
      <c r="T617" s="409"/>
      <c r="U617" s="409"/>
      <c r="V617" s="409"/>
      <c r="W617" s="409"/>
      <c r="X617" s="409"/>
      <c r="Y617" s="409"/>
      <c r="Z617" s="409"/>
      <c r="AA617" s="409"/>
      <c r="AB617" s="409"/>
      <c r="AC617" s="409"/>
      <c r="AD617" s="409"/>
      <c r="AE617" s="409"/>
    </row>
    <row r="618" ht="13.5" customHeight="1">
      <c r="A618" s="223"/>
      <c r="B618" s="409"/>
      <c r="C618" s="409"/>
      <c r="D618" s="409"/>
      <c r="E618" s="409"/>
      <c r="F618" s="409"/>
      <c r="G618" s="409"/>
      <c r="H618" s="409"/>
      <c r="I618" s="409"/>
      <c r="J618" s="409"/>
      <c r="K618" s="409"/>
      <c r="L618" s="409"/>
      <c r="M618" s="409"/>
      <c r="N618" s="409"/>
      <c r="O618" s="409"/>
      <c r="P618" s="409"/>
      <c r="Q618" s="409"/>
      <c r="R618" s="409"/>
      <c r="S618" s="409"/>
      <c r="T618" s="409"/>
      <c r="U618" s="409"/>
      <c r="V618" s="409"/>
      <c r="W618" s="409"/>
      <c r="X618" s="409"/>
      <c r="Y618" s="409"/>
      <c r="Z618" s="409"/>
      <c r="AA618" s="409"/>
      <c r="AB618" s="409"/>
      <c r="AC618" s="409"/>
      <c r="AD618" s="409"/>
      <c r="AE618" s="409"/>
    </row>
    <row r="619" ht="13.5" customHeight="1">
      <c r="A619" s="223"/>
      <c r="B619" s="409"/>
      <c r="C619" s="409"/>
      <c r="D619" s="409"/>
      <c r="E619" s="409"/>
      <c r="F619" s="409"/>
      <c r="G619" s="409"/>
      <c r="H619" s="409"/>
      <c r="I619" s="409"/>
      <c r="J619" s="409"/>
      <c r="K619" s="409"/>
      <c r="L619" s="409"/>
      <c r="M619" s="409"/>
      <c r="N619" s="409"/>
      <c r="O619" s="409"/>
      <c r="P619" s="409"/>
      <c r="Q619" s="409"/>
      <c r="R619" s="409"/>
      <c r="S619" s="409"/>
      <c r="T619" s="409"/>
      <c r="U619" s="409"/>
      <c r="V619" s="409"/>
      <c r="W619" s="409"/>
      <c r="X619" s="409"/>
      <c r="Y619" s="409"/>
      <c r="Z619" s="409"/>
      <c r="AA619" s="409"/>
      <c r="AB619" s="409"/>
      <c r="AC619" s="409"/>
      <c r="AD619" s="409"/>
      <c r="AE619" s="409"/>
    </row>
    <row r="620" ht="13.5" customHeight="1">
      <c r="A620" s="223"/>
      <c r="B620" s="409"/>
      <c r="C620" s="409"/>
      <c r="D620" s="409"/>
      <c r="E620" s="409"/>
      <c r="F620" s="409"/>
      <c r="G620" s="409"/>
      <c r="H620" s="409"/>
      <c r="I620" s="409"/>
      <c r="J620" s="409"/>
      <c r="K620" s="409"/>
      <c r="L620" s="409"/>
      <c r="M620" s="409"/>
      <c r="N620" s="409"/>
      <c r="O620" s="409"/>
      <c r="P620" s="409"/>
      <c r="Q620" s="409"/>
      <c r="R620" s="409"/>
      <c r="S620" s="409"/>
      <c r="T620" s="409"/>
      <c r="U620" s="409"/>
      <c r="V620" s="409"/>
      <c r="W620" s="409"/>
      <c r="X620" s="409"/>
      <c r="Y620" s="409"/>
      <c r="Z620" s="409"/>
      <c r="AA620" s="409"/>
      <c r="AB620" s="409"/>
      <c r="AC620" s="409"/>
      <c r="AD620" s="409"/>
      <c r="AE620" s="409"/>
    </row>
    <row r="621" ht="13.5" customHeight="1">
      <c r="A621" s="223"/>
      <c r="B621" s="409"/>
      <c r="C621" s="409"/>
      <c r="D621" s="409"/>
      <c r="E621" s="409"/>
      <c r="F621" s="409"/>
      <c r="G621" s="409"/>
      <c r="H621" s="409"/>
      <c r="I621" s="409"/>
      <c r="J621" s="409"/>
      <c r="K621" s="409"/>
      <c r="L621" s="409"/>
      <c r="M621" s="409"/>
      <c r="N621" s="409"/>
      <c r="O621" s="409"/>
      <c r="P621" s="409"/>
      <c r="Q621" s="409"/>
      <c r="R621" s="409"/>
      <c r="S621" s="409"/>
      <c r="T621" s="409"/>
      <c r="U621" s="409"/>
      <c r="V621" s="409"/>
      <c r="W621" s="409"/>
      <c r="X621" s="409"/>
      <c r="Y621" s="409"/>
      <c r="Z621" s="409"/>
      <c r="AA621" s="409"/>
      <c r="AB621" s="409"/>
      <c r="AC621" s="409"/>
      <c r="AD621" s="409"/>
      <c r="AE621" s="409"/>
    </row>
    <row r="622" ht="13.5" customHeight="1">
      <c r="A622" s="223"/>
      <c r="B622" s="409"/>
      <c r="C622" s="409"/>
      <c r="D622" s="409"/>
      <c r="E622" s="409"/>
      <c r="F622" s="409"/>
      <c r="G622" s="409"/>
      <c r="H622" s="409"/>
      <c r="I622" s="409"/>
      <c r="J622" s="409"/>
      <c r="K622" s="409"/>
      <c r="L622" s="409"/>
      <c r="M622" s="409"/>
      <c r="N622" s="409"/>
      <c r="O622" s="409"/>
      <c r="P622" s="409"/>
      <c r="Q622" s="409"/>
      <c r="R622" s="409"/>
      <c r="S622" s="409"/>
      <c r="T622" s="409"/>
      <c r="U622" s="409"/>
      <c r="V622" s="409"/>
      <c r="W622" s="409"/>
      <c r="X622" s="409"/>
      <c r="Y622" s="409"/>
      <c r="Z622" s="409"/>
      <c r="AA622" s="409"/>
      <c r="AB622" s="409"/>
      <c r="AC622" s="409"/>
      <c r="AD622" s="409"/>
      <c r="AE622" s="409"/>
    </row>
    <row r="623" ht="13.5" customHeight="1">
      <c r="A623" s="223"/>
      <c r="B623" s="409"/>
      <c r="C623" s="409"/>
      <c r="D623" s="409"/>
      <c r="E623" s="409"/>
      <c r="F623" s="409"/>
      <c r="G623" s="409"/>
      <c r="H623" s="409"/>
      <c r="I623" s="409"/>
      <c r="J623" s="409"/>
      <c r="K623" s="409"/>
      <c r="L623" s="409"/>
      <c r="M623" s="409"/>
      <c r="N623" s="409"/>
      <c r="O623" s="409"/>
      <c r="P623" s="409"/>
      <c r="Q623" s="409"/>
      <c r="R623" s="409"/>
      <c r="S623" s="409"/>
      <c r="T623" s="409"/>
      <c r="U623" s="409"/>
      <c r="V623" s="409"/>
      <c r="W623" s="409"/>
      <c r="X623" s="409"/>
      <c r="Y623" s="409"/>
      <c r="Z623" s="409"/>
      <c r="AA623" s="409"/>
      <c r="AB623" s="409"/>
      <c r="AC623" s="409"/>
      <c r="AD623" s="409"/>
      <c r="AE623" s="409"/>
    </row>
    <row r="624" ht="13.5" customHeight="1">
      <c r="A624" s="223"/>
      <c r="B624" s="409"/>
      <c r="C624" s="409"/>
      <c r="D624" s="409"/>
      <c r="E624" s="409"/>
      <c r="F624" s="409"/>
      <c r="G624" s="409"/>
      <c r="H624" s="409"/>
      <c r="I624" s="409"/>
      <c r="J624" s="409"/>
      <c r="K624" s="409"/>
      <c r="L624" s="409"/>
      <c r="M624" s="409"/>
      <c r="N624" s="409"/>
      <c r="O624" s="409"/>
      <c r="P624" s="409"/>
      <c r="Q624" s="409"/>
      <c r="R624" s="409"/>
      <c r="S624" s="409"/>
      <c r="T624" s="409"/>
      <c r="U624" s="409"/>
      <c r="V624" s="409"/>
      <c r="W624" s="409"/>
      <c r="X624" s="409"/>
      <c r="Y624" s="409"/>
      <c r="Z624" s="409"/>
      <c r="AA624" s="409"/>
      <c r="AB624" s="409"/>
      <c r="AC624" s="409"/>
      <c r="AD624" s="409"/>
      <c r="AE624" s="409"/>
    </row>
    <row r="625" ht="13.5" customHeight="1">
      <c r="A625" s="223"/>
      <c r="B625" s="409"/>
      <c r="C625" s="409"/>
      <c r="D625" s="409"/>
      <c r="E625" s="409"/>
      <c r="F625" s="409"/>
      <c r="G625" s="409"/>
      <c r="H625" s="409"/>
      <c r="I625" s="409"/>
      <c r="J625" s="409"/>
      <c r="K625" s="409"/>
      <c r="L625" s="409"/>
      <c r="M625" s="409"/>
      <c r="N625" s="409"/>
      <c r="O625" s="409"/>
      <c r="P625" s="409"/>
      <c r="Q625" s="409"/>
      <c r="R625" s="409"/>
      <c r="S625" s="409"/>
      <c r="T625" s="409"/>
      <c r="U625" s="409"/>
      <c r="V625" s="409"/>
      <c r="W625" s="409"/>
      <c r="X625" s="409"/>
      <c r="Y625" s="409"/>
      <c r="Z625" s="409"/>
      <c r="AA625" s="409"/>
      <c r="AB625" s="409"/>
      <c r="AC625" s="409"/>
      <c r="AD625" s="409"/>
      <c r="AE625" s="409"/>
    </row>
    <row r="626" ht="13.5" customHeight="1">
      <c r="A626" s="223"/>
      <c r="B626" s="409"/>
      <c r="C626" s="409"/>
      <c r="D626" s="409"/>
      <c r="E626" s="409"/>
      <c r="F626" s="409"/>
      <c r="G626" s="409"/>
      <c r="H626" s="409"/>
      <c r="I626" s="409"/>
      <c r="J626" s="409"/>
      <c r="K626" s="409"/>
      <c r="L626" s="409"/>
      <c r="M626" s="409"/>
      <c r="N626" s="409"/>
      <c r="O626" s="409"/>
      <c r="P626" s="409"/>
      <c r="Q626" s="409"/>
      <c r="R626" s="409"/>
      <c r="S626" s="409"/>
      <c r="T626" s="409"/>
      <c r="U626" s="409"/>
      <c r="V626" s="409"/>
      <c r="W626" s="409"/>
      <c r="X626" s="409"/>
      <c r="Y626" s="409"/>
      <c r="Z626" s="409"/>
      <c r="AA626" s="409"/>
      <c r="AB626" s="409"/>
      <c r="AC626" s="409"/>
      <c r="AD626" s="409"/>
      <c r="AE626" s="409"/>
    </row>
    <row r="627" ht="13.5" customHeight="1">
      <c r="A627" s="223"/>
      <c r="B627" s="409"/>
      <c r="C627" s="409"/>
      <c r="D627" s="409"/>
      <c r="E627" s="409"/>
      <c r="F627" s="409"/>
      <c r="G627" s="409"/>
      <c r="H627" s="409"/>
      <c r="I627" s="409"/>
      <c r="J627" s="409"/>
      <c r="K627" s="409"/>
      <c r="L627" s="409"/>
      <c r="M627" s="409"/>
      <c r="N627" s="409"/>
      <c r="O627" s="409"/>
      <c r="P627" s="409"/>
      <c r="Q627" s="409"/>
      <c r="R627" s="409"/>
      <c r="S627" s="409"/>
      <c r="T627" s="409"/>
      <c r="U627" s="409"/>
      <c r="V627" s="409"/>
      <c r="W627" s="409"/>
      <c r="X627" s="409"/>
      <c r="Y627" s="409"/>
      <c r="Z627" s="409"/>
      <c r="AA627" s="409"/>
      <c r="AB627" s="409"/>
      <c r="AC627" s="409"/>
      <c r="AD627" s="409"/>
      <c r="AE627" s="409"/>
    </row>
    <row r="628" ht="13.5" customHeight="1">
      <c r="A628" s="223"/>
      <c r="B628" s="409"/>
      <c r="C628" s="409"/>
      <c r="D628" s="409"/>
      <c r="E628" s="409"/>
      <c r="F628" s="409"/>
      <c r="G628" s="409"/>
      <c r="H628" s="409"/>
      <c r="I628" s="409"/>
      <c r="J628" s="409"/>
      <c r="K628" s="409"/>
      <c r="L628" s="409"/>
      <c r="M628" s="409"/>
      <c r="N628" s="409"/>
      <c r="O628" s="409"/>
      <c r="P628" s="409"/>
      <c r="Q628" s="409"/>
      <c r="R628" s="409"/>
      <c r="S628" s="409"/>
      <c r="T628" s="409"/>
      <c r="U628" s="409"/>
      <c r="V628" s="409"/>
      <c r="W628" s="409"/>
      <c r="X628" s="409"/>
      <c r="Y628" s="409"/>
      <c r="Z628" s="409"/>
      <c r="AA628" s="409"/>
      <c r="AB628" s="409"/>
      <c r="AC628" s="409"/>
      <c r="AD628" s="409"/>
      <c r="AE628" s="409"/>
    </row>
    <row r="629" ht="13.5" customHeight="1">
      <c r="A629" s="223"/>
      <c r="B629" s="409"/>
      <c r="C629" s="409"/>
      <c r="D629" s="409"/>
      <c r="E629" s="409"/>
      <c r="F629" s="409"/>
      <c r="G629" s="409"/>
      <c r="H629" s="409"/>
      <c r="I629" s="409"/>
      <c r="J629" s="409"/>
      <c r="K629" s="409"/>
      <c r="L629" s="409"/>
      <c r="M629" s="409"/>
      <c r="N629" s="409"/>
      <c r="O629" s="409"/>
      <c r="P629" s="409"/>
      <c r="Q629" s="409"/>
      <c r="R629" s="409"/>
      <c r="S629" s="409"/>
      <c r="T629" s="409"/>
      <c r="U629" s="409"/>
      <c r="V629" s="409"/>
      <c r="W629" s="409"/>
      <c r="X629" s="409"/>
      <c r="Y629" s="409"/>
      <c r="Z629" s="409"/>
      <c r="AA629" s="409"/>
      <c r="AB629" s="409"/>
      <c r="AC629" s="409"/>
      <c r="AD629" s="409"/>
      <c r="AE629" s="409"/>
    </row>
    <row r="630" ht="13.5" customHeight="1">
      <c r="A630" s="223"/>
      <c r="B630" s="409"/>
      <c r="C630" s="409"/>
      <c r="D630" s="409"/>
      <c r="E630" s="409"/>
      <c r="F630" s="409"/>
      <c r="G630" s="409"/>
      <c r="H630" s="409"/>
      <c r="I630" s="409"/>
      <c r="J630" s="409"/>
      <c r="K630" s="409"/>
      <c r="L630" s="409"/>
      <c r="M630" s="409"/>
      <c r="N630" s="409"/>
      <c r="O630" s="409"/>
      <c r="P630" s="409"/>
      <c r="Q630" s="409"/>
      <c r="R630" s="409"/>
      <c r="S630" s="409"/>
      <c r="T630" s="409"/>
      <c r="U630" s="409"/>
      <c r="V630" s="409"/>
      <c r="W630" s="409"/>
      <c r="X630" s="409"/>
      <c r="Y630" s="409"/>
      <c r="Z630" s="409"/>
      <c r="AA630" s="409"/>
      <c r="AB630" s="409"/>
      <c r="AC630" s="409"/>
      <c r="AD630" s="409"/>
      <c r="AE630" s="409"/>
    </row>
    <row r="631" ht="13.5" customHeight="1">
      <c r="A631" s="223"/>
      <c r="B631" s="409"/>
      <c r="C631" s="409"/>
      <c r="D631" s="409"/>
      <c r="E631" s="409"/>
      <c r="F631" s="409"/>
      <c r="G631" s="409"/>
      <c r="H631" s="409"/>
      <c r="I631" s="409"/>
      <c r="J631" s="409"/>
      <c r="K631" s="409"/>
      <c r="L631" s="409"/>
      <c r="M631" s="409"/>
      <c r="N631" s="409"/>
      <c r="O631" s="409"/>
      <c r="P631" s="409"/>
      <c r="Q631" s="409"/>
      <c r="R631" s="409"/>
      <c r="S631" s="409"/>
      <c r="T631" s="409"/>
      <c r="U631" s="409"/>
      <c r="V631" s="409"/>
      <c r="W631" s="409"/>
      <c r="X631" s="409"/>
      <c r="Y631" s="409"/>
      <c r="Z631" s="409"/>
      <c r="AA631" s="409"/>
      <c r="AB631" s="409"/>
      <c r="AC631" s="409"/>
      <c r="AD631" s="409"/>
      <c r="AE631" s="409"/>
    </row>
    <row r="632" ht="13.5" customHeight="1">
      <c r="A632" s="223"/>
      <c r="B632" s="409"/>
      <c r="C632" s="409"/>
      <c r="D632" s="409"/>
      <c r="E632" s="409"/>
      <c r="F632" s="409"/>
      <c r="G632" s="409"/>
      <c r="H632" s="409"/>
      <c r="I632" s="409"/>
      <c r="J632" s="409"/>
      <c r="K632" s="409"/>
      <c r="L632" s="409"/>
      <c r="M632" s="409"/>
      <c r="N632" s="409"/>
      <c r="O632" s="409"/>
      <c r="P632" s="409"/>
      <c r="Q632" s="409"/>
      <c r="R632" s="409"/>
      <c r="S632" s="409"/>
      <c r="T632" s="409"/>
      <c r="U632" s="409"/>
      <c r="V632" s="409"/>
      <c r="W632" s="409"/>
      <c r="X632" s="409"/>
      <c r="Y632" s="409"/>
      <c r="Z632" s="409"/>
      <c r="AA632" s="409"/>
      <c r="AB632" s="409"/>
      <c r="AC632" s="409"/>
      <c r="AD632" s="409"/>
      <c r="AE632" s="409"/>
    </row>
    <row r="633" ht="13.5" customHeight="1">
      <c r="A633" s="223"/>
      <c r="B633" s="409"/>
      <c r="C633" s="409"/>
      <c r="D633" s="409"/>
      <c r="E633" s="409"/>
      <c r="F633" s="409"/>
      <c r="G633" s="409"/>
      <c r="H633" s="409"/>
      <c r="I633" s="409"/>
      <c r="J633" s="409"/>
      <c r="K633" s="409"/>
      <c r="L633" s="409"/>
      <c r="M633" s="409"/>
      <c r="N633" s="409"/>
      <c r="O633" s="409"/>
      <c r="P633" s="409"/>
      <c r="Q633" s="409"/>
      <c r="R633" s="409"/>
      <c r="S633" s="409"/>
      <c r="T633" s="409"/>
      <c r="U633" s="409"/>
      <c r="V633" s="409"/>
      <c r="W633" s="409"/>
      <c r="X633" s="409"/>
      <c r="Y633" s="409"/>
      <c r="Z633" s="409"/>
      <c r="AA633" s="409"/>
      <c r="AB633" s="409"/>
      <c r="AC633" s="409"/>
      <c r="AD633" s="409"/>
      <c r="AE633" s="409"/>
    </row>
    <row r="634" ht="13.5" customHeight="1">
      <c r="A634" s="223"/>
      <c r="B634" s="409"/>
      <c r="C634" s="409"/>
      <c r="D634" s="409"/>
      <c r="E634" s="409"/>
      <c r="F634" s="409"/>
      <c r="G634" s="409"/>
      <c r="H634" s="409"/>
      <c r="I634" s="409"/>
      <c r="J634" s="409"/>
      <c r="K634" s="409"/>
      <c r="L634" s="409"/>
      <c r="M634" s="409"/>
      <c r="N634" s="409"/>
      <c r="O634" s="409"/>
      <c r="P634" s="409"/>
      <c r="Q634" s="409"/>
      <c r="R634" s="409"/>
      <c r="S634" s="409"/>
      <c r="T634" s="409"/>
      <c r="U634" s="409"/>
      <c r="V634" s="409"/>
      <c r="W634" s="409"/>
      <c r="X634" s="409"/>
      <c r="Y634" s="409"/>
      <c r="Z634" s="409"/>
      <c r="AA634" s="409"/>
      <c r="AB634" s="409"/>
      <c r="AC634" s="409"/>
      <c r="AD634" s="409"/>
      <c r="AE634" s="409"/>
    </row>
    <row r="635" ht="13.5" customHeight="1">
      <c r="A635" s="223"/>
      <c r="B635" s="409"/>
      <c r="C635" s="409"/>
      <c r="D635" s="409"/>
      <c r="E635" s="409"/>
      <c r="F635" s="409"/>
      <c r="G635" s="409"/>
      <c r="H635" s="409"/>
      <c r="I635" s="409"/>
      <c r="J635" s="409"/>
      <c r="K635" s="409"/>
      <c r="L635" s="409"/>
      <c r="M635" s="409"/>
      <c r="N635" s="409"/>
      <c r="O635" s="409"/>
      <c r="P635" s="409"/>
      <c r="Q635" s="409"/>
      <c r="R635" s="409"/>
      <c r="S635" s="409"/>
      <c r="T635" s="409"/>
      <c r="U635" s="409"/>
      <c r="V635" s="409"/>
      <c r="W635" s="409"/>
      <c r="X635" s="409"/>
      <c r="Y635" s="409"/>
      <c r="Z635" s="409"/>
      <c r="AA635" s="409"/>
      <c r="AB635" s="409"/>
      <c r="AC635" s="409"/>
      <c r="AD635" s="409"/>
      <c r="AE635" s="409"/>
    </row>
    <row r="636" ht="13.5" customHeight="1">
      <c r="A636" s="223"/>
      <c r="B636" s="409"/>
      <c r="C636" s="409"/>
      <c r="D636" s="409"/>
      <c r="E636" s="409"/>
      <c r="F636" s="409"/>
      <c r="G636" s="409"/>
      <c r="H636" s="409"/>
      <c r="I636" s="409"/>
      <c r="J636" s="409"/>
      <c r="K636" s="409"/>
      <c r="L636" s="409"/>
      <c r="M636" s="409"/>
      <c r="N636" s="409"/>
      <c r="O636" s="409"/>
      <c r="P636" s="409"/>
      <c r="Q636" s="409"/>
      <c r="R636" s="409"/>
      <c r="S636" s="409"/>
      <c r="T636" s="409"/>
      <c r="U636" s="409"/>
      <c r="V636" s="409"/>
      <c r="W636" s="409"/>
      <c r="X636" s="409"/>
      <c r="Y636" s="409"/>
      <c r="Z636" s="409"/>
      <c r="AA636" s="409"/>
      <c r="AB636" s="409"/>
      <c r="AC636" s="409"/>
      <c r="AD636" s="409"/>
      <c r="AE636" s="409"/>
    </row>
    <row r="637" ht="13.5" customHeight="1">
      <c r="A637" s="223"/>
      <c r="B637" s="409"/>
      <c r="C637" s="409"/>
      <c r="D637" s="409"/>
      <c r="E637" s="409"/>
      <c r="F637" s="409"/>
      <c r="G637" s="409"/>
      <c r="H637" s="409"/>
      <c r="I637" s="409"/>
      <c r="J637" s="409"/>
      <c r="K637" s="409"/>
      <c r="L637" s="409"/>
      <c r="M637" s="409"/>
      <c r="N637" s="409"/>
      <c r="O637" s="409"/>
      <c r="P637" s="409"/>
      <c r="Q637" s="409"/>
      <c r="R637" s="409"/>
      <c r="S637" s="409"/>
      <c r="T637" s="409"/>
      <c r="U637" s="409"/>
      <c r="V637" s="409"/>
      <c r="W637" s="409"/>
      <c r="X637" s="409"/>
      <c r="Y637" s="409"/>
      <c r="Z637" s="409"/>
      <c r="AA637" s="409"/>
      <c r="AB637" s="409"/>
      <c r="AC637" s="409"/>
      <c r="AD637" s="409"/>
      <c r="AE637" s="409"/>
    </row>
    <row r="638" ht="13.5" customHeight="1">
      <c r="A638" s="223"/>
      <c r="B638" s="409"/>
      <c r="C638" s="409"/>
      <c r="D638" s="409"/>
      <c r="E638" s="409"/>
      <c r="F638" s="409"/>
      <c r="G638" s="409"/>
      <c r="H638" s="409"/>
      <c r="I638" s="409"/>
      <c r="J638" s="409"/>
      <c r="K638" s="409"/>
      <c r="L638" s="409"/>
      <c r="M638" s="409"/>
      <c r="N638" s="409"/>
      <c r="O638" s="409"/>
      <c r="P638" s="409"/>
      <c r="Q638" s="409"/>
      <c r="R638" s="409"/>
      <c r="S638" s="409"/>
      <c r="T638" s="409"/>
      <c r="U638" s="409"/>
      <c r="V638" s="409"/>
      <c r="W638" s="409"/>
      <c r="X638" s="409"/>
      <c r="Y638" s="409"/>
      <c r="Z638" s="409"/>
      <c r="AA638" s="409"/>
      <c r="AB638" s="409"/>
      <c r="AC638" s="409"/>
      <c r="AD638" s="409"/>
      <c r="AE638" s="409"/>
    </row>
    <row r="639" ht="13.5" customHeight="1">
      <c r="A639" s="223"/>
      <c r="B639" s="409"/>
      <c r="C639" s="409"/>
      <c r="D639" s="409"/>
      <c r="E639" s="409"/>
      <c r="F639" s="409"/>
      <c r="G639" s="409"/>
      <c r="H639" s="409"/>
      <c r="I639" s="409"/>
      <c r="J639" s="409"/>
      <c r="K639" s="409"/>
      <c r="L639" s="409"/>
      <c r="M639" s="409"/>
      <c r="N639" s="409"/>
      <c r="O639" s="409"/>
      <c r="P639" s="409"/>
      <c r="Q639" s="409"/>
      <c r="R639" s="409"/>
      <c r="S639" s="409"/>
      <c r="T639" s="409"/>
      <c r="U639" s="409"/>
      <c r="V639" s="409"/>
      <c r="W639" s="409"/>
      <c r="X639" s="409"/>
      <c r="Y639" s="409"/>
      <c r="Z639" s="409"/>
      <c r="AA639" s="409"/>
      <c r="AB639" s="409"/>
      <c r="AC639" s="409"/>
      <c r="AD639" s="409"/>
      <c r="AE639" s="409"/>
    </row>
    <row r="640" ht="13.5" customHeight="1">
      <c r="A640" s="223"/>
      <c r="B640" s="409"/>
      <c r="C640" s="409"/>
      <c r="D640" s="409"/>
      <c r="E640" s="409"/>
      <c r="F640" s="409"/>
      <c r="G640" s="409"/>
      <c r="H640" s="409"/>
      <c r="I640" s="409"/>
      <c r="J640" s="409"/>
      <c r="K640" s="409"/>
      <c r="L640" s="409"/>
      <c r="M640" s="409"/>
      <c r="N640" s="409"/>
      <c r="O640" s="409"/>
      <c r="P640" s="409"/>
      <c r="Q640" s="409"/>
      <c r="R640" s="409"/>
      <c r="S640" s="409"/>
      <c r="T640" s="409"/>
      <c r="U640" s="409"/>
      <c r="V640" s="409"/>
      <c r="W640" s="409"/>
      <c r="X640" s="409"/>
      <c r="Y640" s="409"/>
      <c r="Z640" s="409"/>
      <c r="AA640" s="409"/>
      <c r="AB640" s="409"/>
      <c r="AC640" s="409"/>
      <c r="AD640" s="409"/>
      <c r="AE640" s="409"/>
    </row>
    <row r="641" ht="13.5" customHeight="1">
      <c r="A641" s="223"/>
      <c r="B641" s="409"/>
      <c r="C641" s="409"/>
      <c r="D641" s="409"/>
      <c r="E641" s="409"/>
      <c r="F641" s="409"/>
      <c r="G641" s="409"/>
      <c r="H641" s="409"/>
      <c r="I641" s="409"/>
      <c r="J641" s="409"/>
      <c r="K641" s="409"/>
      <c r="L641" s="409"/>
      <c r="M641" s="409"/>
      <c r="N641" s="409"/>
      <c r="O641" s="409"/>
      <c r="P641" s="409"/>
      <c r="Q641" s="409"/>
      <c r="R641" s="409"/>
      <c r="S641" s="409"/>
      <c r="T641" s="409"/>
      <c r="U641" s="409"/>
      <c r="V641" s="409"/>
      <c r="W641" s="409"/>
      <c r="X641" s="409"/>
      <c r="Y641" s="409"/>
      <c r="Z641" s="409"/>
      <c r="AA641" s="409"/>
      <c r="AB641" s="409"/>
      <c r="AC641" s="409"/>
      <c r="AD641" s="409"/>
      <c r="AE641" s="409"/>
    </row>
    <row r="642" ht="13.5" customHeight="1">
      <c r="A642" s="223"/>
      <c r="B642" s="409"/>
      <c r="C642" s="409"/>
      <c r="D642" s="409"/>
      <c r="E642" s="409"/>
      <c r="F642" s="409"/>
      <c r="G642" s="409"/>
      <c r="H642" s="409"/>
      <c r="I642" s="409"/>
      <c r="J642" s="409"/>
      <c r="K642" s="409"/>
      <c r="L642" s="409"/>
      <c r="M642" s="409"/>
      <c r="N642" s="409"/>
      <c r="O642" s="409"/>
      <c r="P642" s="409"/>
      <c r="Q642" s="409"/>
      <c r="R642" s="409"/>
      <c r="S642" s="409"/>
      <c r="T642" s="409"/>
      <c r="U642" s="409"/>
      <c r="V642" s="409"/>
      <c r="W642" s="409"/>
      <c r="X642" s="409"/>
      <c r="Y642" s="409"/>
      <c r="Z642" s="409"/>
      <c r="AA642" s="409"/>
      <c r="AB642" s="409"/>
      <c r="AC642" s="409"/>
      <c r="AD642" s="409"/>
      <c r="AE642" s="409"/>
    </row>
    <row r="643" ht="13.5" customHeight="1">
      <c r="A643" s="223"/>
      <c r="B643" s="409"/>
      <c r="C643" s="409"/>
      <c r="D643" s="409"/>
      <c r="E643" s="409"/>
      <c r="F643" s="409"/>
      <c r="G643" s="409"/>
      <c r="H643" s="409"/>
      <c r="I643" s="409"/>
      <c r="J643" s="409"/>
      <c r="K643" s="409"/>
      <c r="L643" s="409"/>
      <c r="M643" s="409"/>
      <c r="N643" s="409"/>
      <c r="O643" s="409"/>
      <c r="P643" s="409"/>
      <c r="Q643" s="409"/>
      <c r="R643" s="409"/>
      <c r="S643" s="409"/>
      <c r="T643" s="409"/>
      <c r="U643" s="409"/>
      <c r="V643" s="409"/>
      <c r="W643" s="409"/>
      <c r="X643" s="409"/>
      <c r="Y643" s="409"/>
      <c r="Z643" s="409"/>
      <c r="AA643" s="409"/>
      <c r="AB643" s="409"/>
      <c r="AC643" s="409"/>
      <c r="AD643" s="409"/>
      <c r="AE643" s="409"/>
    </row>
    <row r="644" ht="13.5" customHeight="1">
      <c r="A644" s="223"/>
      <c r="B644" s="409"/>
      <c r="C644" s="409"/>
      <c r="D644" s="409"/>
      <c r="E644" s="409"/>
      <c r="F644" s="409"/>
      <c r="G644" s="409"/>
      <c r="H644" s="409"/>
      <c r="I644" s="409"/>
      <c r="J644" s="409"/>
      <c r="K644" s="409"/>
      <c r="L644" s="409"/>
      <c r="M644" s="409"/>
      <c r="N644" s="409"/>
      <c r="O644" s="409"/>
      <c r="P644" s="409"/>
      <c r="Q644" s="409"/>
      <c r="R644" s="409"/>
      <c r="S644" s="409"/>
      <c r="T644" s="409"/>
      <c r="U644" s="409"/>
      <c r="V644" s="409"/>
      <c r="W644" s="409"/>
      <c r="X644" s="409"/>
      <c r="Y644" s="409"/>
      <c r="Z644" s="409"/>
      <c r="AA644" s="409"/>
      <c r="AB644" s="409"/>
      <c r="AC644" s="409"/>
      <c r="AD644" s="409"/>
      <c r="AE644" s="409"/>
    </row>
    <row r="645" ht="13.5" customHeight="1">
      <c r="A645" s="223"/>
      <c r="B645" s="409"/>
      <c r="C645" s="409"/>
      <c r="D645" s="409"/>
      <c r="E645" s="409"/>
      <c r="F645" s="409"/>
      <c r="G645" s="409"/>
      <c r="H645" s="409"/>
      <c r="I645" s="409"/>
      <c r="J645" s="409"/>
      <c r="K645" s="409"/>
      <c r="L645" s="409"/>
      <c r="M645" s="409"/>
      <c r="N645" s="409"/>
      <c r="O645" s="409"/>
      <c r="P645" s="409"/>
      <c r="Q645" s="409"/>
      <c r="R645" s="409"/>
      <c r="S645" s="409"/>
      <c r="T645" s="409"/>
      <c r="U645" s="409"/>
      <c r="V645" s="409"/>
      <c r="W645" s="409"/>
      <c r="X645" s="409"/>
      <c r="Y645" s="409"/>
      <c r="Z645" s="409"/>
      <c r="AA645" s="409"/>
      <c r="AB645" s="409"/>
      <c r="AC645" s="409"/>
      <c r="AD645" s="409"/>
      <c r="AE645" s="409"/>
    </row>
    <row r="646" ht="13.5" customHeight="1">
      <c r="A646" s="223"/>
      <c r="B646" s="409"/>
      <c r="C646" s="409"/>
      <c r="D646" s="409"/>
      <c r="E646" s="409"/>
      <c r="F646" s="409"/>
      <c r="G646" s="409"/>
      <c r="H646" s="409"/>
      <c r="I646" s="409"/>
      <c r="J646" s="409"/>
      <c r="K646" s="409"/>
      <c r="L646" s="409"/>
      <c r="M646" s="409"/>
      <c r="N646" s="409"/>
      <c r="O646" s="409"/>
      <c r="P646" s="409"/>
      <c r="Q646" s="409"/>
      <c r="R646" s="409"/>
      <c r="S646" s="409"/>
      <c r="T646" s="409"/>
      <c r="U646" s="409"/>
      <c r="V646" s="409"/>
      <c r="W646" s="409"/>
      <c r="X646" s="409"/>
      <c r="Y646" s="409"/>
      <c r="Z646" s="409"/>
      <c r="AA646" s="409"/>
      <c r="AB646" s="409"/>
      <c r="AC646" s="409"/>
      <c r="AD646" s="409"/>
      <c r="AE646" s="409"/>
    </row>
    <row r="647" ht="13.5" customHeight="1">
      <c r="A647" s="223"/>
      <c r="B647" s="409"/>
      <c r="C647" s="409"/>
      <c r="D647" s="409"/>
      <c r="E647" s="409"/>
      <c r="F647" s="409"/>
      <c r="G647" s="409"/>
      <c r="H647" s="409"/>
      <c r="I647" s="409"/>
      <c r="J647" s="409"/>
      <c r="K647" s="409"/>
      <c r="L647" s="409"/>
      <c r="M647" s="409"/>
      <c r="N647" s="409"/>
      <c r="O647" s="409"/>
      <c r="P647" s="409"/>
      <c r="Q647" s="409"/>
      <c r="R647" s="409"/>
      <c r="S647" s="409"/>
      <c r="T647" s="409"/>
      <c r="U647" s="409"/>
      <c r="V647" s="409"/>
      <c r="W647" s="409"/>
      <c r="X647" s="409"/>
      <c r="Y647" s="409"/>
      <c r="Z647" s="409"/>
      <c r="AA647" s="409"/>
      <c r="AB647" s="409"/>
      <c r="AC647" s="409"/>
      <c r="AD647" s="409"/>
      <c r="AE647" s="409"/>
    </row>
    <row r="648" ht="13.5" customHeight="1">
      <c r="A648" s="223"/>
      <c r="B648" s="409"/>
      <c r="C648" s="409"/>
      <c r="D648" s="409"/>
      <c r="E648" s="409"/>
      <c r="F648" s="409"/>
      <c r="G648" s="409"/>
      <c r="H648" s="409"/>
      <c r="I648" s="409"/>
      <c r="J648" s="409"/>
      <c r="K648" s="409"/>
      <c r="L648" s="409"/>
      <c r="M648" s="409"/>
      <c r="N648" s="409"/>
      <c r="O648" s="409"/>
      <c r="P648" s="409"/>
      <c r="Q648" s="409"/>
      <c r="R648" s="409"/>
      <c r="S648" s="409"/>
      <c r="T648" s="409"/>
      <c r="U648" s="409"/>
      <c r="V648" s="409"/>
      <c r="W648" s="409"/>
      <c r="X648" s="409"/>
      <c r="Y648" s="409"/>
      <c r="Z648" s="409"/>
      <c r="AA648" s="409"/>
      <c r="AB648" s="409"/>
      <c r="AC648" s="409"/>
      <c r="AD648" s="409"/>
      <c r="AE648" s="409"/>
    </row>
    <row r="649" ht="13.5" customHeight="1">
      <c r="A649" s="223"/>
      <c r="B649" s="409"/>
      <c r="C649" s="409"/>
      <c r="D649" s="409"/>
      <c r="E649" s="409"/>
      <c r="F649" s="409"/>
      <c r="G649" s="409"/>
      <c r="H649" s="409"/>
      <c r="I649" s="409"/>
      <c r="J649" s="409"/>
      <c r="K649" s="409"/>
      <c r="L649" s="409"/>
      <c r="M649" s="409"/>
      <c r="N649" s="409"/>
      <c r="O649" s="409"/>
      <c r="P649" s="409"/>
      <c r="Q649" s="409"/>
      <c r="R649" s="409"/>
      <c r="S649" s="409"/>
      <c r="T649" s="409"/>
      <c r="U649" s="409"/>
      <c r="V649" s="409"/>
      <c r="W649" s="409"/>
      <c r="X649" s="409"/>
      <c r="Y649" s="409"/>
      <c r="Z649" s="409"/>
      <c r="AA649" s="409"/>
      <c r="AB649" s="409"/>
      <c r="AC649" s="409"/>
      <c r="AD649" s="409"/>
      <c r="AE649" s="409"/>
    </row>
    <row r="650" ht="13.5" customHeight="1">
      <c r="A650" s="223"/>
      <c r="B650" s="409"/>
      <c r="C650" s="409"/>
      <c r="D650" s="409"/>
      <c r="E650" s="409"/>
      <c r="F650" s="409"/>
      <c r="G650" s="409"/>
      <c r="H650" s="409"/>
      <c r="I650" s="409"/>
      <c r="J650" s="409"/>
      <c r="K650" s="409"/>
      <c r="L650" s="409"/>
      <c r="M650" s="409"/>
      <c r="N650" s="409"/>
      <c r="O650" s="409"/>
      <c r="P650" s="409"/>
      <c r="Q650" s="409"/>
      <c r="R650" s="409"/>
      <c r="S650" s="409"/>
      <c r="T650" s="409"/>
      <c r="U650" s="409"/>
      <c r="V650" s="409"/>
      <c r="W650" s="409"/>
      <c r="X650" s="409"/>
      <c r="Y650" s="409"/>
      <c r="Z650" s="409"/>
      <c r="AA650" s="409"/>
      <c r="AB650" s="409"/>
      <c r="AC650" s="409"/>
      <c r="AD650" s="409"/>
      <c r="AE650" s="409"/>
    </row>
    <row r="651" ht="13.5" customHeight="1">
      <c r="A651" s="223"/>
      <c r="B651" s="409"/>
      <c r="C651" s="409"/>
      <c r="D651" s="409"/>
      <c r="E651" s="409"/>
      <c r="F651" s="409"/>
      <c r="G651" s="409"/>
      <c r="H651" s="409"/>
      <c r="I651" s="409"/>
      <c r="J651" s="409"/>
      <c r="K651" s="409"/>
      <c r="L651" s="409"/>
      <c r="M651" s="409"/>
      <c r="N651" s="409"/>
      <c r="O651" s="409"/>
      <c r="P651" s="409"/>
      <c r="Q651" s="409"/>
      <c r="R651" s="409"/>
      <c r="S651" s="409"/>
      <c r="T651" s="409"/>
      <c r="U651" s="409"/>
      <c r="V651" s="409"/>
      <c r="W651" s="409"/>
      <c r="X651" s="409"/>
      <c r="Y651" s="409"/>
      <c r="Z651" s="409"/>
      <c r="AA651" s="409"/>
      <c r="AB651" s="409"/>
      <c r="AC651" s="409"/>
      <c r="AD651" s="409"/>
      <c r="AE651" s="409"/>
    </row>
    <row r="652" ht="13.5" customHeight="1">
      <c r="A652" s="223"/>
      <c r="B652" s="409"/>
      <c r="C652" s="409"/>
      <c r="D652" s="409"/>
      <c r="E652" s="409"/>
      <c r="F652" s="409"/>
      <c r="G652" s="409"/>
      <c r="H652" s="409"/>
      <c r="I652" s="409"/>
      <c r="J652" s="409"/>
      <c r="K652" s="409"/>
      <c r="L652" s="409"/>
      <c r="M652" s="409"/>
      <c r="N652" s="409"/>
      <c r="O652" s="409"/>
      <c r="P652" s="409"/>
      <c r="Q652" s="409"/>
      <c r="R652" s="409"/>
      <c r="S652" s="409"/>
      <c r="T652" s="409"/>
      <c r="U652" s="409"/>
      <c r="V652" s="409"/>
      <c r="W652" s="409"/>
      <c r="X652" s="409"/>
      <c r="Y652" s="409"/>
      <c r="Z652" s="409"/>
      <c r="AA652" s="409"/>
      <c r="AB652" s="409"/>
      <c r="AC652" s="409"/>
      <c r="AD652" s="409"/>
      <c r="AE652" s="409"/>
    </row>
    <row r="653" ht="13.5" customHeight="1">
      <c r="A653" s="223"/>
      <c r="B653" s="409"/>
      <c r="C653" s="409"/>
      <c r="D653" s="409"/>
      <c r="E653" s="409"/>
      <c r="F653" s="409"/>
      <c r="G653" s="409"/>
      <c r="H653" s="409"/>
      <c r="I653" s="409"/>
      <c r="J653" s="409"/>
      <c r="K653" s="409"/>
      <c r="L653" s="409"/>
      <c r="M653" s="409"/>
      <c r="N653" s="409"/>
      <c r="O653" s="409"/>
      <c r="P653" s="409"/>
      <c r="Q653" s="409"/>
      <c r="R653" s="409"/>
      <c r="S653" s="409"/>
      <c r="T653" s="409"/>
      <c r="U653" s="409"/>
      <c r="V653" s="409"/>
      <c r="W653" s="409"/>
      <c r="X653" s="409"/>
      <c r="Y653" s="409"/>
      <c r="Z653" s="409"/>
      <c r="AA653" s="409"/>
      <c r="AB653" s="409"/>
      <c r="AC653" s="409"/>
      <c r="AD653" s="409"/>
      <c r="AE653" s="409"/>
    </row>
    <row r="654" ht="13.5" customHeight="1">
      <c r="A654" s="223"/>
      <c r="B654" s="409"/>
      <c r="C654" s="409"/>
      <c r="D654" s="409"/>
      <c r="E654" s="409"/>
      <c r="F654" s="409"/>
      <c r="G654" s="409"/>
      <c r="H654" s="409"/>
      <c r="I654" s="409"/>
      <c r="J654" s="409"/>
      <c r="K654" s="409"/>
      <c r="L654" s="409"/>
      <c r="M654" s="409"/>
      <c r="N654" s="409"/>
      <c r="O654" s="409"/>
      <c r="P654" s="409"/>
      <c r="Q654" s="409"/>
      <c r="R654" s="409"/>
      <c r="S654" s="409"/>
      <c r="T654" s="409"/>
      <c r="U654" s="409"/>
      <c r="V654" s="409"/>
      <c r="W654" s="409"/>
      <c r="X654" s="409"/>
      <c r="Y654" s="409"/>
      <c r="Z654" s="409"/>
      <c r="AA654" s="409"/>
      <c r="AB654" s="409"/>
      <c r="AC654" s="409"/>
      <c r="AD654" s="409"/>
      <c r="AE654" s="409"/>
    </row>
    <row r="655" ht="13.5" customHeight="1">
      <c r="A655" s="223"/>
      <c r="B655" s="409"/>
      <c r="C655" s="409"/>
      <c r="D655" s="409"/>
      <c r="E655" s="409"/>
      <c r="F655" s="409"/>
      <c r="G655" s="409"/>
      <c r="H655" s="409"/>
      <c r="I655" s="409"/>
      <c r="J655" s="409"/>
      <c r="K655" s="409"/>
      <c r="L655" s="409"/>
      <c r="M655" s="409"/>
      <c r="N655" s="409"/>
      <c r="O655" s="409"/>
      <c r="P655" s="409"/>
      <c r="Q655" s="409"/>
      <c r="R655" s="409"/>
      <c r="S655" s="409"/>
      <c r="T655" s="409"/>
      <c r="U655" s="409"/>
      <c r="V655" s="409"/>
      <c r="W655" s="409"/>
      <c r="X655" s="409"/>
      <c r="Y655" s="409"/>
      <c r="Z655" s="409"/>
      <c r="AA655" s="409"/>
      <c r="AB655" s="409"/>
      <c r="AC655" s="409"/>
      <c r="AD655" s="409"/>
      <c r="AE655" s="409"/>
    </row>
    <row r="656" ht="13.5" customHeight="1">
      <c r="A656" s="223"/>
      <c r="B656" s="409"/>
      <c r="C656" s="409"/>
      <c r="D656" s="409"/>
      <c r="E656" s="409"/>
      <c r="F656" s="409"/>
      <c r="G656" s="409"/>
      <c r="H656" s="409"/>
      <c r="I656" s="409"/>
      <c r="J656" s="409"/>
      <c r="K656" s="409"/>
      <c r="L656" s="409"/>
      <c r="M656" s="409"/>
      <c r="N656" s="409"/>
      <c r="O656" s="409"/>
      <c r="P656" s="409"/>
      <c r="Q656" s="409"/>
      <c r="R656" s="409"/>
      <c r="S656" s="409"/>
      <c r="T656" s="409"/>
      <c r="U656" s="409"/>
      <c r="V656" s="409"/>
      <c r="W656" s="409"/>
      <c r="X656" s="409"/>
      <c r="Y656" s="409"/>
      <c r="Z656" s="409"/>
      <c r="AA656" s="409"/>
      <c r="AB656" s="409"/>
      <c r="AC656" s="409"/>
      <c r="AD656" s="409"/>
      <c r="AE656" s="409"/>
    </row>
    <row r="657" ht="13.5" customHeight="1">
      <c r="A657" s="223"/>
      <c r="B657" s="409"/>
      <c r="C657" s="409"/>
      <c r="D657" s="409"/>
      <c r="E657" s="409"/>
      <c r="F657" s="409"/>
      <c r="G657" s="409"/>
      <c r="H657" s="409"/>
      <c r="I657" s="409"/>
      <c r="J657" s="409"/>
      <c r="K657" s="409"/>
      <c r="L657" s="409"/>
      <c r="M657" s="409"/>
      <c r="N657" s="409"/>
      <c r="O657" s="409"/>
      <c r="P657" s="409"/>
      <c r="Q657" s="409"/>
      <c r="R657" s="409"/>
      <c r="S657" s="409"/>
      <c r="T657" s="409"/>
      <c r="U657" s="409"/>
      <c r="V657" s="409"/>
      <c r="W657" s="409"/>
      <c r="X657" s="409"/>
      <c r="Y657" s="409"/>
      <c r="Z657" s="409"/>
      <c r="AA657" s="409"/>
      <c r="AB657" s="409"/>
      <c r="AC657" s="409"/>
      <c r="AD657" s="409"/>
      <c r="AE657" s="409"/>
    </row>
    <row r="658" ht="13.5" customHeight="1">
      <c r="A658" s="223"/>
      <c r="B658" s="409"/>
      <c r="C658" s="409"/>
      <c r="D658" s="409"/>
      <c r="E658" s="409"/>
      <c r="F658" s="409"/>
      <c r="G658" s="409"/>
      <c r="H658" s="409"/>
      <c r="I658" s="409"/>
      <c r="J658" s="409"/>
      <c r="K658" s="409"/>
      <c r="L658" s="409"/>
      <c r="M658" s="409"/>
      <c r="N658" s="409"/>
      <c r="O658" s="409"/>
      <c r="P658" s="409"/>
      <c r="Q658" s="409"/>
      <c r="R658" s="409"/>
      <c r="S658" s="409"/>
      <c r="T658" s="409"/>
      <c r="U658" s="409"/>
      <c r="V658" s="409"/>
      <c r="W658" s="409"/>
      <c r="X658" s="409"/>
      <c r="Y658" s="409"/>
      <c r="Z658" s="409"/>
      <c r="AA658" s="409"/>
      <c r="AB658" s="409"/>
      <c r="AC658" s="409"/>
      <c r="AD658" s="409"/>
      <c r="AE658" s="409"/>
    </row>
    <row r="659" ht="13.5" customHeight="1">
      <c r="A659" s="223"/>
      <c r="B659" s="409"/>
      <c r="C659" s="409"/>
      <c r="D659" s="409"/>
      <c r="E659" s="409"/>
      <c r="F659" s="409"/>
      <c r="G659" s="409"/>
      <c r="H659" s="409"/>
      <c r="I659" s="409"/>
      <c r="J659" s="409"/>
      <c r="K659" s="409"/>
      <c r="L659" s="409"/>
      <c r="M659" s="409"/>
      <c r="N659" s="409"/>
      <c r="O659" s="409"/>
      <c r="P659" s="409"/>
      <c r="Q659" s="409"/>
      <c r="R659" s="409"/>
      <c r="S659" s="409"/>
      <c r="T659" s="409"/>
      <c r="U659" s="409"/>
      <c r="V659" s="409"/>
      <c r="W659" s="409"/>
      <c r="X659" s="409"/>
      <c r="Y659" s="409"/>
      <c r="Z659" s="409"/>
      <c r="AA659" s="409"/>
      <c r="AB659" s="409"/>
      <c r="AC659" s="409"/>
      <c r="AD659" s="409"/>
      <c r="AE659" s="409"/>
    </row>
    <row r="660" ht="13.5" customHeight="1">
      <c r="A660" s="223"/>
      <c r="B660" s="409"/>
      <c r="C660" s="409"/>
      <c r="D660" s="409"/>
      <c r="E660" s="409"/>
      <c r="F660" s="409"/>
      <c r="G660" s="409"/>
      <c r="H660" s="409"/>
      <c r="I660" s="409"/>
      <c r="J660" s="409"/>
      <c r="K660" s="409"/>
      <c r="L660" s="409"/>
      <c r="M660" s="409"/>
      <c r="N660" s="409"/>
      <c r="O660" s="409"/>
      <c r="P660" s="409"/>
      <c r="Q660" s="409"/>
      <c r="R660" s="409"/>
      <c r="S660" s="409"/>
      <c r="T660" s="409"/>
      <c r="U660" s="409"/>
      <c r="V660" s="409"/>
      <c r="W660" s="409"/>
      <c r="X660" s="409"/>
      <c r="Y660" s="409"/>
      <c r="Z660" s="409"/>
      <c r="AA660" s="409"/>
      <c r="AB660" s="409"/>
      <c r="AC660" s="409"/>
      <c r="AD660" s="409"/>
      <c r="AE660" s="409"/>
    </row>
    <row r="661" ht="13.5" customHeight="1">
      <c r="A661" s="223"/>
      <c r="B661" s="409"/>
      <c r="C661" s="409"/>
      <c r="D661" s="409"/>
      <c r="E661" s="409"/>
      <c r="F661" s="409"/>
      <c r="G661" s="409"/>
      <c r="H661" s="409"/>
      <c r="I661" s="409"/>
      <c r="J661" s="409"/>
      <c r="K661" s="409"/>
      <c r="L661" s="409"/>
      <c r="M661" s="409"/>
      <c r="N661" s="409"/>
      <c r="O661" s="409"/>
      <c r="P661" s="409"/>
      <c r="Q661" s="409"/>
      <c r="R661" s="409"/>
      <c r="S661" s="409"/>
      <c r="T661" s="409"/>
      <c r="U661" s="409"/>
      <c r="V661" s="409"/>
      <c r="W661" s="409"/>
      <c r="X661" s="409"/>
      <c r="Y661" s="409"/>
      <c r="Z661" s="409"/>
      <c r="AA661" s="409"/>
      <c r="AB661" s="409"/>
      <c r="AC661" s="409"/>
      <c r="AD661" s="409"/>
      <c r="AE661" s="409"/>
    </row>
    <row r="662" ht="13.5" customHeight="1">
      <c r="A662" s="223"/>
      <c r="B662" s="409"/>
      <c r="C662" s="409"/>
      <c r="D662" s="409"/>
      <c r="E662" s="409"/>
      <c r="F662" s="409"/>
      <c r="G662" s="409"/>
      <c r="H662" s="409"/>
      <c r="I662" s="409"/>
      <c r="J662" s="409"/>
      <c r="K662" s="409"/>
      <c r="L662" s="409"/>
      <c r="M662" s="409"/>
      <c r="N662" s="409"/>
      <c r="O662" s="409"/>
      <c r="P662" s="409"/>
      <c r="Q662" s="409"/>
      <c r="R662" s="409"/>
      <c r="S662" s="409"/>
      <c r="T662" s="409"/>
      <c r="U662" s="409"/>
      <c r="V662" s="409"/>
      <c r="W662" s="409"/>
      <c r="X662" s="409"/>
      <c r="Y662" s="409"/>
      <c r="Z662" s="409"/>
      <c r="AA662" s="409"/>
      <c r="AB662" s="409"/>
      <c r="AC662" s="409"/>
      <c r="AD662" s="409"/>
      <c r="AE662" s="409"/>
    </row>
    <row r="663" ht="13.5" customHeight="1">
      <c r="A663" s="223"/>
      <c r="B663" s="409"/>
      <c r="C663" s="409"/>
      <c r="D663" s="409"/>
      <c r="E663" s="409"/>
      <c r="F663" s="409"/>
      <c r="G663" s="409"/>
      <c r="H663" s="409"/>
      <c r="I663" s="409"/>
      <c r="J663" s="409"/>
      <c r="K663" s="409"/>
      <c r="L663" s="409"/>
      <c r="M663" s="409"/>
      <c r="N663" s="409"/>
      <c r="O663" s="409"/>
      <c r="P663" s="409"/>
      <c r="Q663" s="409"/>
      <c r="R663" s="409"/>
      <c r="S663" s="409"/>
      <c r="T663" s="409"/>
      <c r="U663" s="409"/>
      <c r="V663" s="409"/>
      <c r="W663" s="409"/>
      <c r="X663" s="409"/>
      <c r="Y663" s="409"/>
      <c r="Z663" s="409"/>
      <c r="AA663" s="409"/>
      <c r="AB663" s="409"/>
      <c r="AC663" s="409"/>
      <c r="AD663" s="409"/>
      <c r="AE663" s="409"/>
    </row>
    <row r="664" ht="13.5" customHeight="1">
      <c r="A664" s="223"/>
      <c r="B664" s="409"/>
      <c r="C664" s="409"/>
      <c r="D664" s="409"/>
      <c r="E664" s="409"/>
      <c r="F664" s="409"/>
      <c r="G664" s="409"/>
      <c r="H664" s="409"/>
      <c r="I664" s="409"/>
      <c r="J664" s="409"/>
      <c r="K664" s="409"/>
      <c r="L664" s="409"/>
      <c r="M664" s="409"/>
      <c r="N664" s="409"/>
      <c r="O664" s="409"/>
      <c r="P664" s="409"/>
      <c r="Q664" s="409"/>
      <c r="R664" s="409"/>
      <c r="S664" s="409"/>
      <c r="T664" s="409"/>
      <c r="U664" s="409"/>
      <c r="V664" s="409"/>
      <c r="W664" s="409"/>
      <c r="X664" s="409"/>
      <c r="Y664" s="409"/>
      <c r="Z664" s="409"/>
      <c r="AA664" s="409"/>
      <c r="AB664" s="409"/>
      <c r="AC664" s="409"/>
      <c r="AD664" s="409"/>
      <c r="AE664" s="409"/>
    </row>
    <row r="665" ht="13.5" customHeight="1">
      <c r="A665" s="223"/>
      <c r="B665" s="409"/>
      <c r="C665" s="409"/>
      <c r="D665" s="409"/>
      <c r="E665" s="409"/>
      <c r="F665" s="409"/>
      <c r="G665" s="409"/>
      <c r="H665" s="409"/>
      <c r="I665" s="409"/>
      <c r="J665" s="409"/>
      <c r="K665" s="409"/>
      <c r="L665" s="409"/>
      <c r="M665" s="409"/>
      <c r="N665" s="409"/>
      <c r="O665" s="409"/>
      <c r="P665" s="409"/>
      <c r="Q665" s="409"/>
      <c r="R665" s="409"/>
      <c r="S665" s="409"/>
      <c r="T665" s="409"/>
      <c r="U665" s="409"/>
      <c r="V665" s="409"/>
      <c r="W665" s="409"/>
      <c r="X665" s="409"/>
      <c r="Y665" s="409"/>
      <c r="Z665" s="409"/>
      <c r="AA665" s="409"/>
      <c r="AB665" s="409"/>
      <c r="AC665" s="409"/>
      <c r="AD665" s="409"/>
      <c r="AE665" s="409"/>
    </row>
    <row r="666" ht="13.5" customHeight="1">
      <c r="A666" s="223"/>
      <c r="B666" s="409"/>
      <c r="C666" s="409"/>
      <c r="D666" s="409"/>
      <c r="E666" s="409"/>
      <c r="F666" s="409"/>
      <c r="G666" s="409"/>
      <c r="H666" s="409"/>
      <c r="I666" s="409"/>
      <c r="J666" s="409"/>
      <c r="K666" s="409"/>
      <c r="L666" s="409"/>
      <c r="M666" s="409"/>
      <c r="N666" s="409"/>
      <c r="O666" s="409"/>
      <c r="P666" s="409"/>
      <c r="Q666" s="409"/>
      <c r="R666" s="409"/>
      <c r="S666" s="409"/>
      <c r="T666" s="409"/>
      <c r="U666" s="409"/>
      <c r="V666" s="409"/>
      <c r="W666" s="409"/>
      <c r="X666" s="409"/>
      <c r="Y666" s="409"/>
      <c r="Z666" s="409"/>
      <c r="AA666" s="409"/>
      <c r="AB666" s="409"/>
      <c r="AC666" s="409"/>
      <c r="AD666" s="409"/>
      <c r="AE666" s="409"/>
    </row>
    <row r="667" ht="13.5" customHeight="1">
      <c r="A667" s="223"/>
      <c r="B667" s="409"/>
      <c r="C667" s="409"/>
      <c r="D667" s="409"/>
      <c r="E667" s="409"/>
      <c r="F667" s="409"/>
      <c r="G667" s="409"/>
      <c r="H667" s="409"/>
      <c r="I667" s="409"/>
      <c r="J667" s="409"/>
      <c r="K667" s="409"/>
      <c r="L667" s="409"/>
      <c r="M667" s="409"/>
      <c r="N667" s="409"/>
      <c r="O667" s="409"/>
      <c r="P667" s="409"/>
      <c r="Q667" s="409"/>
      <c r="R667" s="409"/>
      <c r="S667" s="409"/>
      <c r="T667" s="409"/>
      <c r="U667" s="409"/>
      <c r="V667" s="409"/>
      <c r="W667" s="409"/>
      <c r="X667" s="409"/>
      <c r="Y667" s="409"/>
      <c r="Z667" s="409"/>
      <c r="AA667" s="409"/>
      <c r="AB667" s="409"/>
      <c r="AC667" s="409"/>
      <c r="AD667" s="409"/>
      <c r="AE667" s="409"/>
    </row>
    <row r="668" ht="13.5" customHeight="1">
      <c r="A668" s="223"/>
      <c r="B668" s="409"/>
      <c r="C668" s="409"/>
      <c r="D668" s="409"/>
      <c r="E668" s="409"/>
      <c r="F668" s="409"/>
      <c r="G668" s="409"/>
      <c r="H668" s="409"/>
      <c r="I668" s="409"/>
      <c r="J668" s="409"/>
      <c r="K668" s="409"/>
      <c r="L668" s="409"/>
      <c r="M668" s="409"/>
      <c r="N668" s="409"/>
      <c r="O668" s="409"/>
      <c r="P668" s="409"/>
      <c r="Q668" s="409"/>
      <c r="R668" s="409"/>
      <c r="S668" s="409"/>
      <c r="T668" s="409"/>
      <c r="U668" s="409"/>
      <c r="V668" s="409"/>
      <c r="W668" s="409"/>
      <c r="X668" s="409"/>
      <c r="Y668" s="409"/>
      <c r="Z668" s="409"/>
      <c r="AA668" s="409"/>
      <c r="AB668" s="409"/>
      <c r="AC668" s="409"/>
      <c r="AD668" s="409"/>
      <c r="AE668" s="409"/>
    </row>
    <row r="669" ht="13.5" customHeight="1">
      <c r="A669" s="223"/>
      <c r="B669" s="409"/>
      <c r="C669" s="409"/>
      <c r="D669" s="409"/>
      <c r="E669" s="409"/>
      <c r="F669" s="409"/>
      <c r="G669" s="409"/>
      <c r="H669" s="409"/>
      <c r="I669" s="409"/>
      <c r="J669" s="409"/>
      <c r="K669" s="409"/>
      <c r="L669" s="409"/>
      <c r="M669" s="409"/>
      <c r="N669" s="409"/>
      <c r="O669" s="409"/>
      <c r="P669" s="409"/>
      <c r="Q669" s="409"/>
      <c r="R669" s="409"/>
      <c r="S669" s="409"/>
      <c r="T669" s="409"/>
      <c r="U669" s="409"/>
      <c r="V669" s="409"/>
      <c r="W669" s="409"/>
      <c r="X669" s="409"/>
      <c r="Y669" s="409"/>
      <c r="Z669" s="409"/>
      <c r="AA669" s="409"/>
      <c r="AB669" s="409"/>
      <c r="AC669" s="409"/>
      <c r="AD669" s="409"/>
      <c r="AE669" s="409"/>
    </row>
    <row r="670" ht="13.5" customHeight="1">
      <c r="A670" s="223"/>
      <c r="B670" s="409"/>
      <c r="C670" s="409"/>
      <c r="D670" s="409"/>
      <c r="E670" s="409"/>
      <c r="F670" s="409"/>
      <c r="G670" s="409"/>
      <c r="H670" s="409"/>
      <c r="I670" s="409"/>
      <c r="J670" s="409"/>
      <c r="K670" s="409"/>
      <c r="L670" s="409"/>
      <c r="M670" s="409"/>
      <c r="N670" s="409"/>
      <c r="O670" s="409"/>
      <c r="P670" s="409"/>
      <c r="Q670" s="409"/>
      <c r="R670" s="409"/>
      <c r="S670" s="409"/>
      <c r="T670" s="409"/>
      <c r="U670" s="409"/>
      <c r="V670" s="409"/>
      <c r="W670" s="409"/>
      <c r="X670" s="409"/>
      <c r="Y670" s="409"/>
      <c r="Z670" s="409"/>
      <c r="AA670" s="409"/>
      <c r="AB670" s="409"/>
      <c r="AC670" s="409"/>
      <c r="AD670" s="409"/>
      <c r="AE670" s="409"/>
    </row>
    <row r="671" ht="13.5" customHeight="1">
      <c r="A671" s="223"/>
      <c r="B671" s="409"/>
      <c r="C671" s="409"/>
      <c r="D671" s="409"/>
      <c r="E671" s="409"/>
      <c r="F671" s="409"/>
      <c r="G671" s="409"/>
      <c r="H671" s="409"/>
      <c r="I671" s="409"/>
      <c r="J671" s="409"/>
      <c r="K671" s="409"/>
      <c r="L671" s="409"/>
      <c r="M671" s="409"/>
      <c r="N671" s="409"/>
      <c r="O671" s="409"/>
      <c r="P671" s="409"/>
      <c r="Q671" s="409"/>
      <c r="R671" s="409"/>
      <c r="S671" s="409"/>
      <c r="T671" s="409"/>
      <c r="U671" s="409"/>
      <c r="V671" s="409"/>
      <c r="W671" s="409"/>
      <c r="X671" s="409"/>
      <c r="Y671" s="409"/>
      <c r="Z671" s="409"/>
      <c r="AA671" s="409"/>
      <c r="AB671" s="409"/>
      <c r="AC671" s="409"/>
      <c r="AD671" s="409"/>
      <c r="AE671" s="409"/>
    </row>
    <row r="672" ht="13.5" customHeight="1">
      <c r="A672" s="223"/>
      <c r="B672" s="409"/>
      <c r="C672" s="409"/>
      <c r="D672" s="409"/>
      <c r="E672" s="409"/>
      <c r="F672" s="409"/>
      <c r="G672" s="409"/>
      <c r="H672" s="409"/>
      <c r="I672" s="409"/>
      <c r="J672" s="409"/>
      <c r="K672" s="409"/>
      <c r="L672" s="409"/>
      <c r="M672" s="409"/>
      <c r="N672" s="409"/>
      <c r="O672" s="409"/>
      <c r="P672" s="409"/>
      <c r="Q672" s="409"/>
      <c r="R672" s="409"/>
      <c r="S672" s="409"/>
      <c r="T672" s="409"/>
      <c r="U672" s="409"/>
      <c r="V672" s="409"/>
      <c r="W672" s="409"/>
      <c r="X672" s="409"/>
      <c r="Y672" s="409"/>
      <c r="Z672" s="409"/>
      <c r="AA672" s="409"/>
      <c r="AB672" s="409"/>
      <c r="AC672" s="409"/>
      <c r="AD672" s="409"/>
      <c r="AE672" s="409"/>
    </row>
    <row r="673" ht="13.5" customHeight="1">
      <c r="A673" s="223"/>
      <c r="B673" s="409"/>
      <c r="C673" s="409"/>
      <c r="D673" s="409"/>
      <c r="E673" s="409"/>
      <c r="F673" s="409"/>
      <c r="G673" s="409"/>
      <c r="H673" s="409"/>
      <c r="I673" s="409"/>
      <c r="J673" s="409"/>
      <c r="K673" s="409"/>
      <c r="L673" s="409"/>
      <c r="M673" s="409"/>
      <c r="N673" s="409"/>
      <c r="O673" s="409"/>
      <c r="P673" s="409"/>
      <c r="Q673" s="409"/>
      <c r="R673" s="409"/>
      <c r="S673" s="409"/>
      <c r="T673" s="409"/>
      <c r="U673" s="409"/>
      <c r="V673" s="409"/>
      <c r="W673" s="409"/>
      <c r="X673" s="409"/>
      <c r="Y673" s="409"/>
      <c r="Z673" s="409"/>
      <c r="AA673" s="409"/>
      <c r="AB673" s="409"/>
      <c r="AC673" s="409"/>
      <c r="AD673" s="409"/>
      <c r="AE673" s="409"/>
    </row>
    <row r="674" ht="13.5" customHeight="1">
      <c r="A674" s="223"/>
      <c r="B674" s="409"/>
      <c r="C674" s="409"/>
      <c r="D674" s="409"/>
      <c r="E674" s="409"/>
      <c r="F674" s="409"/>
      <c r="G674" s="409"/>
      <c r="H674" s="409"/>
      <c r="I674" s="409"/>
      <c r="J674" s="409"/>
      <c r="K674" s="409"/>
      <c r="L674" s="409"/>
      <c r="M674" s="409"/>
      <c r="N674" s="409"/>
      <c r="O674" s="409"/>
      <c r="P674" s="409"/>
      <c r="Q674" s="409"/>
      <c r="R674" s="409"/>
      <c r="S674" s="409"/>
      <c r="T674" s="409"/>
      <c r="U674" s="409"/>
      <c r="V674" s="409"/>
      <c r="W674" s="409"/>
      <c r="X674" s="409"/>
      <c r="Y674" s="409"/>
      <c r="Z674" s="409"/>
      <c r="AA674" s="409"/>
      <c r="AB674" s="409"/>
      <c r="AC674" s="409"/>
      <c r="AD674" s="409"/>
      <c r="AE674" s="409"/>
    </row>
    <row r="675" ht="13.5" customHeight="1">
      <c r="A675" s="223"/>
      <c r="B675" s="409"/>
      <c r="C675" s="409"/>
      <c r="D675" s="409"/>
      <c r="E675" s="409"/>
      <c r="F675" s="409"/>
      <c r="G675" s="409"/>
      <c r="H675" s="409"/>
      <c r="I675" s="409"/>
      <c r="J675" s="409"/>
      <c r="K675" s="409"/>
      <c r="L675" s="409"/>
      <c r="M675" s="409"/>
      <c r="N675" s="409"/>
      <c r="O675" s="409"/>
      <c r="P675" s="409"/>
      <c r="Q675" s="409"/>
      <c r="R675" s="409"/>
      <c r="S675" s="409"/>
      <c r="T675" s="409"/>
      <c r="U675" s="409"/>
      <c r="V675" s="409"/>
      <c r="W675" s="409"/>
      <c r="X675" s="409"/>
      <c r="Y675" s="409"/>
      <c r="Z675" s="409"/>
      <c r="AA675" s="409"/>
      <c r="AB675" s="409"/>
      <c r="AC675" s="409"/>
      <c r="AD675" s="409"/>
      <c r="AE675" s="409"/>
    </row>
    <row r="676" ht="13.5" customHeight="1">
      <c r="A676" s="223"/>
      <c r="B676" s="409"/>
      <c r="C676" s="409"/>
      <c r="D676" s="409"/>
      <c r="E676" s="409"/>
      <c r="F676" s="409"/>
      <c r="G676" s="409"/>
      <c r="H676" s="409"/>
      <c r="I676" s="409"/>
      <c r="J676" s="409"/>
      <c r="K676" s="409"/>
      <c r="L676" s="409"/>
      <c r="M676" s="409"/>
      <c r="N676" s="409"/>
      <c r="O676" s="409"/>
      <c r="P676" s="409"/>
      <c r="Q676" s="409"/>
      <c r="R676" s="409"/>
      <c r="S676" s="409"/>
      <c r="T676" s="409"/>
      <c r="U676" s="409"/>
      <c r="V676" s="409"/>
      <c r="W676" s="409"/>
      <c r="X676" s="409"/>
      <c r="Y676" s="409"/>
      <c r="Z676" s="409"/>
      <c r="AA676" s="409"/>
      <c r="AB676" s="409"/>
      <c r="AC676" s="409"/>
      <c r="AD676" s="409"/>
      <c r="AE676" s="409"/>
    </row>
    <row r="677" ht="13.5" customHeight="1">
      <c r="A677" s="223"/>
      <c r="B677" s="409"/>
      <c r="C677" s="409"/>
      <c r="D677" s="409"/>
      <c r="E677" s="409"/>
      <c r="F677" s="409"/>
      <c r="G677" s="409"/>
      <c r="H677" s="409"/>
      <c r="I677" s="409"/>
      <c r="J677" s="409"/>
      <c r="K677" s="409"/>
      <c r="L677" s="409"/>
      <c r="M677" s="409"/>
      <c r="N677" s="409"/>
      <c r="O677" s="409"/>
      <c r="P677" s="409"/>
      <c r="Q677" s="409"/>
      <c r="R677" s="409"/>
      <c r="S677" s="409"/>
      <c r="T677" s="409"/>
      <c r="U677" s="409"/>
      <c r="V677" s="409"/>
      <c r="W677" s="409"/>
      <c r="X677" s="409"/>
      <c r="Y677" s="409"/>
      <c r="Z677" s="409"/>
      <c r="AA677" s="409"/>
      <c r="AB677" s="409"/>
      <c r="AC677" s="409"/>
      <c r="AD677" s="409"/>
      <c r="AE677" s="409"/>
    </row>
    <row r="678" ht="13.5" customHeight="1">
      <c r="A678" s="223"/>
      <c r="B678" s="409"/>
      <c r="C678" s="409"/>
      <c r="D678" s="409"/>
      <c r="E678" s="409"/>
      <c r="F678" s="409"/>
      <c r="G678" s="409"/>
      <c r="H678" s="409"/>
      <c r="I678" s="409"/>
      <c r="J678" s="409"/>
      <c r="K678" s="409"/>
      <c r="L678" s="409"/>
      <c r="M678" s="409"/>
      <c r="N678" s="409"/>
      <c r="O678" s="409"/>
      <c r="P678" s="409"/>
      <c r="Q678" s="409"/>
      <c r="R678" s="409"/>
      <c r="S678" s="409"/>
      <c r="T678" s="409"/>
      <c r="U678" s="409"/>
      <c r="V678" s="409"/>
      <c r="W678" s="409"/>
      <c r="X678" s="409"/>
      <c r="Y678" s="409"/>
      <c r="Z678" s="409"/>
      <c r="AA678" s="409"/>
      <c r="AB678" s="409"/>
      <c r="AC678" s="409"/>
      <c r="AD678" s="409"/>
      <c r="AE678" s="409"/>
    </row>
    <row r="679" ht="13.5" customHeight="1">
      <c r="A679" s="223"/>
      <c r="B679" s="409"/>
      <c r="C679" s="409"/>
      <c r="D679" s="409"/>
      <c r="E679" s="409"/>
      <c r="F679" s="409"/>
      <c r="G679" s="409"/>
      <c r="H679" s="409"/>
      <c r="I679" s="409"/>
      <c r="J679" s="409"/>
      <c r="K679" s="409"/>
      <c r="L679" s="409"/>
      <c r="M679" s="409"/>
      <c r="N679" s="409"/>
      <c r="O679" s="409"/>
      <c r="P679" s="409"/>
      <c r="Q679" s="409"/>
      <c r="R679" s="409"/>
      <c r="S679" s="409"/>
      <c r="T679" s="409"/>
      <c r="U679" s="409"/>
      <c r="V679" s="409"/>
      <c r="W679" s="409"/>
      <c r="X679" s="409"/>
      <c r="Y679" s="409"/>
      <c r="Z679" s="409"/>
      <c r="AA679" s="409"/>
      <c r="AB679" s="409"/>
      <c r="AC679" s="409"/>
      <c r="AD679" s="409"/>
      <c r="AE679" s="409"/>
    </row>
    <row r="680" ht="13.5" customHeight="1">
      <c r="A680" s="223"/>
      <c r="B680" s="409"/>
      <c r="C680" s="409"/>
      <c r="D680" s="409"/>
      <c r="E680" s="409"/>
      <c r="F680" s="409"/>
      <c r="G680" s="409"/>
      <c r="H680" s="409"/>
      <c r="I680" s="409"/>
      <c r="J680" s="409"/>
      <c r="K680" s="409"/>
      <c r="L680" s="409"/>
      <c r="M680" s="409"/>
      <c r="N680" s="409"/>
      <c r="O680" s="409"/>
      <c r="P680" s="409"/>
      <c r="Q680" s="409"/>
      <c r="R680" s="409"/>
      <c r="S680" s="409"/>
      <c r="T680" s="409"/>
      <c r="U680" s="409"/>
      <c r="V680" s="409"/>
      <c r="W680" s="409"/>
      <c r="X680" s="409"/>
      <c r="Y680" s="409"/>
      <c r="Z680" s="409"/>
      <c r="AA680" s="409"/>
      <c r="AB680" s="409"/>
      <c r="AC680" s="409"/>
      <c r="AD680" s="409"/>
      <c r="AE680" s="409"/>
    </row>
    <row r="681" ht="13.5" customHeight="1">
      <c r="A681" s="223"/>
      <c r="B681" s="409"/>
      <c r="C681" s="409"/>
      <c r="D681" s="409"/>
      <c r="E681" s="409"/>
      <c r="F681" s="409"/>
      <c r="G681" s="409"/>
      <c r="H681" s="409"/>
      <c r="I681" s="409"/>
      <c r="J681" s="409"/>
      <c r="K681" s="409"/>
      <c r="L681" s="409"/>
      <c r="M681" s="409"/>
      <c r="N681" s="409"/>
      <c r="O681" s="409"/>
      <c r="P681" s="409"/>
      <c r="Q681" s="409"/>
      <c r="R681" s="409"/>
      <c r="S681" s="409"/>
      <c r="T681" s="409"/>
      <c r="U681" s="409"/>
      <c r="V681" s="409"/>
      <c r="W681" s="409"/>
      <c r="X681" s="409"/>
      <c r="Y681" s="409"/>
      <c r="Z681" s="409"/>
      <c r="AA681" s="409"/>
      <c r="AB681" s="409"/>
      <c r="AC681" s="409"/>
      <c r="AD681" s="409"/>
      <c r="AE681" s="409"/>
    </row>
    <row r="682" ht="13.5" customHeight="1">
      <c r="A682" s="223"/>
      <c r="B682" s="409"/>
      <c r="C682" s="409"/>
      <c r="D682" s="409"/>
      <c r="E682" s="409"/>
      <c r="F682" s="409"/>
      <c r="G682" s="409"/>
      <c r="H682" s="409"/>
      <c r="I682" s="409"/>
      <c r="J682" s="409"/>
      <c r="K682" s="409"/>
      <c r="L682" s="409"/>
      <c r="M682" s="409"/>
      <c r="N682" s="409"/>
      <c r="O682" s="409"/>
      <c r="P682" s="409"/>
      <c r="Q682" s="409"/>
      <c r="R682" s="409"/>
      <c r="S682" s="409"/>
      <c r="T682" s="409"/>
      <c r="U682" s="409"/>
      <c r="V682" s="409"/>
      <c r="W682" s="409"/>
      <c r="X682" s="409"/>
      <c r="Y682" s="409"/>
      <c r="Z682" s="409"/>
      <c r="AA682" s="409"/>
      <c r="AB682" s="409"/>
      <c r="AC682" s="409"/>
      <c r="AD682" s="409"/>
      <c r="AE682" s="409"/>
    </row>
    <row r="683" ht="13.5" customHeight="1">
      <c r="A683" s="223"/>
      <c r="B683" s="409"/>
      <c r="C683" s="409"/>
      <c r="D683" s="409"/>
      <c r="E683" s="409"/>
      <c r="F683" s="409"/>
      <c r="G683" s="409"/>
      <c r="H683" s="409"/>
      <c r="I683" s="409"/>
      <c r="J683" s="409"/>
      <c r="K683" s="409"/>
      <c r="L683" s="409"/>
      <c r="M683" s="409"/>
      <c r="N683" s="409"/>
      <c r="O683" s="409"/>
      <c r="P683" s="409"/>
      <c r="Q683" s="409"/>
      <c r="R683" s="409"/>
      <c r="S683" s="409"/>
      <c r="T683" s="409"/>
      <c r="U683" s="409"/>
      <c r="V683" s="409"/>
      <c r="W683" s="409"/>
      <c r="X683" s="409"/>
      <c r="Y683" s="409"/>
      <c r="Z683" s="409"/>
      <c r="AA683" s="409"/>
      <c r="AB683" s="409"/>
      <c r="AC683" s="409"/>
      <c r="AD683" s="409"/>
      <c r="AE683" s="409"/>
    </row>
    <row r="684" ht="13.5" customHeight="1">
      <c r="A684" s="223"/>
      <c r="B684" s="409"/>
      <c r="C684" s="409"/>
      <c r="D684" s="409"/>
      <c r="E684" s="409"/>
      <c r="F684" s="409"/>
      <c r="G684" s="409"/>
      <c r="H684" s="409"/>
      <c r="I684" s="409"/>
      <c r="J684" s="409"/>
      <c r="K684" s="409"/>
      <c r="L684" s="409"/>
      <c r="M684" s="409"/>
      <c r="N684" s="409"/>
      <c r="O684" s="409"/>
      <c r="P684" s="409"/>
      <c r="Q684" s="409"/>
      <c r="R684" s="409"/>
      <c r="S684" s="409"/>
      <c r="T684" s="409"/>
      <c r="U684" s="409"/>
      <c r="V684" s="409"/>
      <c r="W684" s="409"/>
      <c r="X684" s="409"/>
      <c r="Y684" s="409"/>
      <c r="Z684" s="409"/>
      <c r="AA684" s="409"/>
      <c r="AB684" s="409"/>
      <c r="AC684" s="409"/>
      <c r="AD684" s="409"/>
      <c r="AE684" s="409"/>
    </row>
    <row r="685" ht="13.5" customHeight="1">
      <c r="A685" s="223"/>
      <c r="B685" s="409"/>
      <c r="C685" s="409"/>
      <c r="D685" s="409"/>
      <c r="E685" s="409"/>
      <c r="F685" s="409"/>
      <c r="G685" s="409"/>
      <c r="H685" s="409"/>
      <c r="I685" s="409"/>
      <c r="J685" s="409"/>
      <c r="K685" s="409"/>
      <c r="L685" s="409"/>
      <c r="M685" s="409"/>
      <c r="N685" s="409"/>
      <c r="O685" s="409"/>
      <c r="P685" s="409"/>
      <c r="Q685" s="409"/>
      <c r="R685" s="409"/>
      <c r="S685" s="409"/>
      <c r="T685" s="409"/>
      <c r="U685" s="409"/>
      <c r="V685" s="409"/>
      <c r="W685" s="409"/>
      <c r="X685" s="409"/>
      <c r="Y685" s="409"/>
      <c r="Z685" s="409"/>
      <c r="AA685" s="409"/>
      <c r="AB685" s="409"/>
      <c r="AC685" s="409"/>
      <c r="AD685" s="409"/>
      <c r="AE685" s="409"/>
    </row>
    <row r="686" ht="13.5" customHeight="1">
      <c r="A686" s="223"/>
      <c r="B686" s="409"/>
      <c r="C686" s="409"/>
      <c r="D686" s="409"/>
      <c r="E686" s="409"/>
      <c r="F686" s="409"/>
      <c r="G686" s="409"/>
      <c r="H686" s="409"/>
      <c r="I686" s="409"/>
      <c r="J686" s="409"/>
      <c r="K686" s="409"/>
      <c r="L686" s="409"/>
      <c r="M686" s="409"/>
      <c r="N686" s="409"/>
      <c r="O686" s="409"/>
      <c r="P686" s="409"/>
      <c r="Q686" s="409"/>
      <c r="R686" s="409"/>
      <c r="S686" s="409"/>
      <c r="T686" s="409"/>
      <c r="U686" s="409"/>
      <c r="V686" s="409"/>
      <c r="W686" s="409"/>
      <c r="X686" s="409"/>
      <c r="Y686" s="409"/>
      <c r="Z686" s="409"/>
      <c r="AA686" s="409"/>
      <c r="AB686" s="409"/>
      <c r="AC686" s="409"/>
      <c r="AD686" s="409"/>
      <c r="AE686" s="409"/>
    </row>
    <row r="687" ht="13.5" customHeight="1">
      <c r="A687" s="223"/>
      <c r="B687" s="409"/>
      <c r="C687" s="409"/>
      <c r="D687" s="409"/>
      <c r="E687" s="409"/>
      <c r="F687" s="409"/>
      <c r="G687" s="409"/>
      <c r="H687" s="409"/>
      <c r="I687" s="409"/>
      <c r="J687" s="409"/>
      <c r="K687" s="409"/>
      <c r="L687" s="409"/>
      <c r="M687" s="409"/>
      <c r="N687" s="409"/>
      <c r="O687" s="409"/>
      <c r="P687" s="409"/>
      <c r="Q687" s="409"/>
      <c r="R687" s="409"/>
      <c r="S687" s="409"/>
      <c r="T687" s="409"/>
      <c r="U687" s="409"/>
      <c r="V687" s="409"/>
      <c r="W687" s="409"/>
      <c r="X687" s="409"/>
      <c r="Y687" s="409"/>
      <c r="Z687" s="409"/>
      <c r="AA687" s="409"/>
      <c r="AB687" s="409"/>
      <c r="AC687" s="409"/>
      <c r="AD687" s="409"/>
      <c r="AE687" s="409"/>
    </row>
    <row r="688" ht="13.5" customHeight="1">
      <c r="A688" s="223"/>
      <c r="B688" s="409"/>
      <c r="C688" s="409"/>
      <c r="D688" s="409"/>
      <c r="E688" s="409"/>
      <c r="F688" s="409"/>
      <c r="G688" s="409"/>
      <c r="H688" s="409"/>
      <c r="I688" s="409"/>
      <c r="J688" s="409"/>
      <c r="K688" s="409"/>
      <c r="L688" s="409"/>
      <c r="M688" s="409"/>
      <c r="N688" s="409"/>
      <c r="O688" s="409"/>
      <c r="P688" s="409"/>
      <c r="Q688" s="409"/>
      <c r="R688" s="409"/>
      <c r="S688" s="409"/>
      <c r="T688" s="409"/>
      <c r="U688" s="409"/>
      <c r="V688" s="409"/>
      <c r="W688" s="409"/>
      <c r="X688" s="409"/>
      <c r="Y688" s="409"/>
      <c r="Z688" s="409"/>
      <c r="AA688" s="409"/>
      <c r="AB688" s="409"/>
      <c r="AC688" s="409"/>
      <c r="AD688" s="409"/>
      <c r="AE688" s="409"/>
    </row>
    <row r="689" ht="13.5" customHeight="1">
      <c r="A689" s="223"/>
      <c r="B689" s="409"/>
      <c r="C689" s="409"/>
      <c r="D689" s="409"/>
      <c r="E689" s="409"/>
      <c r="F689" s="409"/>
      <c r="G689" s="409"/>
      <c r="H689" s="409"/>
      <c r="I689" s="409"/>
      <c r="J689" s="409"/>
      <c r="K689" s="409"/>
      <c r="L689" s="409"/>
      <c r="M689" s="409"/>
      <c r="N689" s="409"/>
      <c r="O689" s="409"/>
      <c r="P689" s="409"/>
      <c r="Q689" s="409"/>
      <c r="R689" s="409"/>
      <c r="S689" s="409"/>
      <c r="T689" s="409"/>
      <c r="U689" s="409"/>
      <c r="V689" s="409"/>
      <c r="W689" s="409"/>
      <c r="X689" s="409"/>
      <c r="Y689" s="409"/>
      <c r="Z689" s="409"/>
      <c r="AA689" s="409"/>
      <c r="AB689" s="409"/>
      <c r="AC689" s="409"/>
      <c r="AD689" s="409"/>
      <c r="AE689" s="409"/>
    </row>
    <row r="690" ht="13.5" customHeight="1">
      <c r="A690" s="223"/>
      <c r="B690" s="409"/>
      <c r="C690" s="409"/>
      <c r="D690" s="409"/>
      <c r="E690" s="409"/>
      <c r="F690" s="409"/>
      <c r="G690" s="409"/>
      <c r="H690" s="409"/>
      <c r="I690" s="409"/>
      <c r="J690" s="409"/>
      <c r="K690" s="409"/>
      <c r="L690" s="409"/>
      <c r="M690" s="409"/>
      <c r="N690" s="409"/>
      <c r="O690" s="409"/>
      <c r="P690" s="409"/>
      <c r="Q690" s="409"/>
      <c r="R690" s="409"/>
      <c r="S690" s="409"/>
      <c r="T690" s="409"/>
      <c r="U690" s="409"/>
      <c r="V690" s="409"/>
      <c r="W690" s="409"/>
      <c r="X690" s="409"/>
      <c r="Y690" s="409"/>
      <c r="Z690" s="409"/>
      <c r="AA690" s="409"/>
      <c r="AB690" s="409"/>
      <c r="AC690" s="409"/>
      <c r="AD690" s="409"/>
      <c r="AE690" s="409"/>
    </row>
    <row r="691" ht="13.5" customHeight="1">
      <c r="A691" s="223"/>
      <c r="B691" s="409"/>
      <c r="C691" s="409"/>
      <c r="D691" s="409"/>
      <c r="E691" s="409"/>
      <c r="F691" s="409"/>
      <c r="G691" s="409"/>
      <c r="H691" s="409"/>
      <c r="I691" s="409"/>
      <c r="J691" s="409"/>
      <c r="K691" s="409"/>
      <c r="L691" s="409"/>
      <c r="M691" s="409"/>
      <c r="N691" s="409"/>
      <c r="O691" s="409"/>
      <c r="P691" s="409"/>
      <c r="Q691" s="409"/>
      <c r="R691" s="409"/>
      <c r="S691" s="409"/>
      <c r="T691" s="409"/>
      <c r="U691" s="409"/>
      <c r="V691" s="409"/>
      <c r="W691" s="409"/>
      <c r="X691" s="409"/>
      <c r="Y691" s="409"/>
      <c r="Z691" s="409"/>
      <c r="AA691" s="409"/>
      <c r="AB691" s="409"/>
      <c r="AC691" s="409"/>
      <c r="AD691" s="409"/>
      <c r="AE691" s="409"/>
    </row>
    <row r="692" ht="13.5" customHeight="1">
      <c r="A692" s="223"/>
      <c r="B692" s="409"/>
      <c r="C692" s="409"/>
      <c r="D692" s="409"/>
      <c r="E692" s="409"/>
      <c r="F692" s="409"/>
      <c r="G692" s="409"/>
      <c r="H692" s="409"/>
      <c r="I692" s="409"/>
      <c r="J692" s="409"/>
      <c r="K692" s="409"/>
      <c r="L692" s="409"/>
      <c r="M692" s="409"/>
      <c r="N692" s="409"/>
      <c r="O692" s="409"/>
      <c r="P692" s="409"/>
      <c r="Q692" s="409"/>
      <c r="R692" s="409"/>
      <c r="S692" s="409"/>
      <c r="T692" s="409"/>
      <c r="U692" s="409"/>
      <c r="V692" s="409"/>
      <c r="W692" s="409"/>
      <c r="X692" s="409"/>
      <c r="Y692" s="409"/>
      <c r="Z692" s="409"/>
      <c r="AA692" s="409"/>
      <c r="AB692" s="409"/>
      <c r="AC692" s="409"/>
      <c r="AD692" s="409"/>
      <c r="AE692" s="409"/>
    </row>
    <row r="693" ht="13.5" customHeight="1">
      <c r="A693" s="223"/>
      <c r="B693" s="409"/>
      <c r="C693" s="409"/>
      <c r="D693" s="409"/>
      <c r="E693" s="409"/>
      <c r="F693" s="409"/>
      <c r="G693" s="409"/>
      <c r="H693" s="409"/>
      <c r="I693" s="409"/>
      <c r="J693" s="409"/>
      <c r="K693" s="409"/>
      <c r="L693" s="409"/>
      <c r="M693" s="409"/>
      <c r="N693" s="409"/>
      <c r="O693" s="409"/>
      <c r="P693" s="409"/>
      <c r="Q693" s="409"/>
      <c r="R693" s="409"/>
      <c r="S693" s="409"/>
      <c r="T693" s="409"/>
      <c r="U693" s="409"/>
      <c r="V693" s="409"/>
      <c r="W693" s="409"/>
      <c r="X693" s="409"/>
      <c r="Y693" s="409"/>
      <c r="Z693" s="409"/>
      <c r="AA693" s="409"/>
      <c r="AB693" s="409"/>
      <c r="AC693" s="409"/>
      <c r="AD693" s="409"/>
      <c r="AE693" s="409"/>
    </row>
    <row r="694" ht="13.5" customHeight="1">
      <c r="A694" s="223"/>
      <c r="B694" s="409"/>
      <c r="C694" s="409"/>
      <c r="D694" s="409"/>
      <c r="E694" s="409"/>
      <c r="F694" s="409"/>
      <c r="G694" s="409"/>
      <c r="H694" s="409"/>
      <c r="I694" s="409"/>
      <c r="J694" s="409"/>
      <c r="K694" s="409"/>
      <c r="L694" s="409"/>
      <c r="M694" s="409"/>
      <c r="N694" s="409"/>
      <c r="O694" s="409"/>
      <c r="P694" s="409"/>
      <c r="Q694" s="409"/>
      <c r="R694" s="409"/>
      <c r="S694" s="409"/>
      <c r="T694" s="409"/>
      <c r="U694" s="409"/>
      <c r="V694" s="409"/>
      <c r="W694" s="409"/>
      <c r="X694" s="409"/>
      <c r="Y694" s="409"/>
      <c r="Z694" s="409"/>
      <c r="AA694" s="409"/>
      <c r="AB694" s="409"/>
      <c r="AC694" s="409"/>
      <c r="AD694" s="409"/>
      <c r="AE694" s="409"/>
    </row>
    <row r="695" ht="13.5" customHeight="1">
      <c r="A695" s="223"/>
      <c r="B695" s="409"/>
      <c r="C695" s="409"/>
      <c r="D695" s="409"/>
      <c r="E695" s="409"/>
      <c r="F695" s="409"/>
      <c r="G695" s="409"/>
      <c r="H695" s="409"/>
      <c r="I695" s="409"/>
      <c r="J695" s="409"/>
      <c r="K695" s="409"/>
      <c r="L695" s="409"/>
      <c r="M695" s="409"/>
      <c r="N695" s="409"/>
      <c r="O695" s="409"/>
      <c r="P695" s="409"/>
      <c r="Q695" s="409"/>
      <c r="R695" s="409"/>
      <c r="S695" s="409"/>
      <c r="T695" s="409"/>
      <c r="U695" s="409"/>
      <c r="V695" s="409"/>
      <c r="W695" s="409"/>
      <c r="X695" s="409"/>
      <c r="Y695" s="409"/>
      <c r="Z695" s="409"/>
      <c r="AA695" s="409"/>
      <c r="AB695" s="409"/>
      <c r="AC695" s="409"/>
      <c r="AD695" s="409"/>
      <c r="AE695" s="409"/>
    </row>
    <row r="696" ht="13.5" customHeight="1">
      <c r="A696" s="223"/>
      <c r="B696" s="409"/>
      <c r="C696" s="409"/>
      <c r="D696" s="409"/>
      <c r="E696" s="409"/>
      <c r="F696" s="409"/>
      <c r="G696" s="409"/>
      <c r="H696" s="409"/>
      <c r="I696" s="409"/>
      <c r="J696" s="409"/>
      <c r="K696" s="409"/>
      <c r="L696" s="409"/>
      <c r="M696" s="409"/>
      <c r="N696" s="409"/>
      <c r="O696" s="409"/>
      <c r="P696" s="409"/>
      <c r="Q696" s="409"/>
      <c r="R696" s="409"/>
      <c r="S696" s="409"/>
      <c r="T696" s="409"/>
      <c r="U696" s="409"/>
      <c r="V696" s="409"/>
      <c r="W696" s="409"/>
      <c r="X696" s="409"/>
      <c r="Y696" s="409"/>
      <c r="Z696" s="409"/>
      <c r="AA696" s="409"/>
      <c r="AB696" s="409"/>
      <c r="AC696" s="409"/>
      <c r="AD696" s="409"/>
      <c r="AE696" s="409"/>
    </row>
    <row r="697" ht="13.5" customHeight="1">
      <c r="A697" s="223"/>
      <c r="B697" s="409"/>
      <c r="C697" s="409"/>
      <c r="D697" s="409"/>
      <c r="E697" s="409"/>
      <c r="F697" s="409"/>
      <c r="G697" s="409"/>
      <c r="H697" s="409"/>
      <c r="I697" s="409"/>
      <c r="J697" s="409"/>
      <c r="K697" s="409"/>
      <c r="L697" s="409"/>
      <c r="M697" s="409"/>
      <c r="N697" s="409"/>
      <c r="O697" s="409"/>
      <c r="P697" s="409"/>
      <c r="Q697" s="409"/>
      <c r="R697" s="409"/>
      <c r="S697" s="409"/>
      <c r="T697" s="409"/>
      <c r="U697" s="409"/>
      <c r="V697" s="409"/>
      <c r="W697" s="409"/>
      <c r="X697" s="409"/>
      <c r="Y697" s="409"/>
      <c r="Z697" s="409"/>
      <c r="AA697" s="409"/>
      <c r="AB697" s="409"/>
      <c r="AC697" s="409"/>
      <c r="AD697" s="409"/>
      <c r="AE697" s="409"/>
    </row>
    <row r="698" ht="13.5" customHeight="1">
      <c r="A698" s="223"/>
      <c r="B698" s="409"/>
      <c r="C698" s="409"/>
      <c r="D698" s="409"/>
      <c r="E698" s="409"/>
      <c r="F698" s="409"/>
      <c r="G698" s="409"/>
      <c r="H698" s="409"/>
      <c r="I698" s="409"/>
      <c r="J698" s="409"/>
      <c r="K698" s="409"/>
      <c r="L698" s="409"/>
      <c r="M698" s="409"/>
      <c r="N698" s="409"/>
      <c r="O698" s="409"/>
      <c r="P698" s="409"/>
      <c r="Q698" s="409"/>
      <c r="R698" s="409"/>
      <c r="S698" s="409"/>
      <c r="T698" s="409"/>
      <c r="U698" s="409"/>
      <c r="V698" s="409"/>
      <c r="W698" s="409"/>
      <c r="X698" s="409"/>
      <c r="Y698" s="409"/>
      <c r="Z698" s="409"/>
      <c r="AA698" s="409"/>
      <c r="AB698" s="409"/>
      <c r="AC698" s="409"/>
      <c r="AD698" s="409"/>
      <c r="AE698" s="409"/>
    </row>
    <row r="699" ht="13.5" customHeight="1">
      <c r="A699" s="223"/>
      <c r="B699" s="409"/>
      <c r="C699" s="409"/>
      <c r="D699" s="409"/>
      <c r="E699" s="409"/>
      <c r="F699" s="409"/>
      <c r="G699" s="409"/>
      <c r="H699" s="409"/>
      <c r="I699" s="409"/>
      <c r="J699" s="409"/>
      <c r="K699" s="409"/>
      <c r="L699" s="409"/>
      <c r="M699" s="409"/>
      <c r="N699" s="409"/>
      <c r="O699" s="409"/>
      <c r="P699" s="409"/>
      <c r="Q699" s="409"/>
      <c r="R699" s="409"/>
      <c r="S699" s="409"/>
      <c r="T699" s="409"/>
      <c r="U699" s="409"/>
      <c r="V699" s="409"/>
      <c r="W699" s="409"/>
      <c r="X699" s="409"/>
      <c r="Y699" s="409"/>
      <c r="Z699" s="409"/>
      <c r="AA699" s="409"/>
      <c r="AB699" s="409"/>
      <c r="AC699" s="409"/>
      <c r="AD699" s="409"/>
      <c r="AE699" s="409"/>
    </row>
    <row r="700" ht="13.5" customHeight="1">
      <c r="A700" s="223"/>
      <c r="B700" s="409"/>
      <c r="C700" s="409"/>
      <c r="D700" s="409"/>
      <c r="E700" s="409"/>
      <c r="F700" s="409"/>
      <c r="G700" s="409"/>
      <c r="H700" s="409"/>
      <c r="I700" s="409"/>
      <c r="J700" s="409"/>
      <c r="K700" s="409"/>
      <c r="L700" s="409"/>
      <c r="M700" s="409"/>
      <c r="N700" s="409"/>
      <c r="O700" s="409"/>
      <c r="P700" s="409"/>
      <c r="Q700" s="409"/>
      <c r="R700" s="409"/>
      <c r="S700" s="409"/>
      <c r="T700" s="409"/>
      <c r="U700" s="409"/>
      <c r="V700" s="409"/>
      <c r="W700" s="409"/>
      <c r="X700" s="409"/>
      <c r="Y700" s="409"/>
      <c r="Z700" s="409"/>
      <c r="AA700" s="409"/>
      <c r="AB700" s="409"/>
      <c r="AC700" s="409"/>
      <c r="AD700" s="409"/>
      <c r="AE700" s="409"/>
    </row>
    <row r="701" ht="13.5" customHeight="1">
      <c r="A701" s="223"/>
      <c r="B701" s="409"/>
      <c r="C701" s="409"/>
      <c r="D701" s="409"/>
      <c r="E701" s="409"/>
      <c r="F701" s="409"/>
      <c r="G701" s="409"/>
      <c r="H701" s="409"/>
      <c r="I701" s="409"/>
      <c r="J701" s="409"/>
      <c r="K701" s="409"/>
      <c r="L701" s="409"/>
      <c r="M701" s="409"/>
      <c r="N701" s="409"/>
      <c r="O701" s="409"/>
      <c r="P701" s="409"/>
      <c r="Q701" s="409"/>
      <c r="R701" s="409"/>
      <c r="S701" s="409"/>
      <c r="T701" s="409"/>
      <c r="U701" s="409"/>
      <c r="V701" s="409"/>
      <c r="W701" s="409"/>
      <c r="X701" s="409"/>
      <c r="Y701" s="409"/>
      <c r="Z701" s="409"/>
      <c r="AA701" s="409"/>
      <c r="AB701" s="409"/>
      <c r="AC701" s="409"/>
      <c r="AD701" s="409"/>
      <c r="AE701" s="409"/>
    </row>
    <row r="702" ht="13.5" customHeight="1">
      <c r="A702" s="223"/>
      <c r="B702" s="409"/>
      <c r="C702" s="409"/>
      <c r="D702" s="409"/>
      <c r="E702" s="409"/>
      <c r="F702" s="409"/>
      <c r="G702" s="409"/>
      <c r="H702" s="409"/>
      <c r="I702" s="409"/>
      <c r="J702" s="409"/>
      <c r="K702" s="409"/>
      <c r="L702" s="409"/>
      <c r="M702" s="409"/>
      <c r="N702" s="409"/>
      <c r="O702" s="409"/>
      <c r="P702" s="409"/>
      <c r="Q702" s="409"/>
      <c r="R702" s="409"/>
      <c r="S702" s="409"/>
      <c r="T702" s="409"/>
      <c r="U702" s="409"/>
      <c r="V702" s="409"/>
      <c r="W702" s="409"/>
      <c r="X702" s="409"/>
      <c r="Y702" s="409"/>
      <c r="Z702" s="409"/>
      <c r="AA702" s="409"/>
      <c r="AB702" s="409"/>
      <c r="AC702" s="409"/>
      <c r="AD702" s="409"/>
      <c r="AE702" s="409"/>
    </row>
    <row r="703" ht="13.5" customHeight="1">
      <c r="A703" s="223"/>
      <c r="B703" s="409"/>
      <c r="C703" s="409"/>
      <c r="D703" s="409"/>
      <c r="E703" s="409"/>
      <c r="F703" s="409"/>
      <c r="G703" s="409"/>
      <c r="H703" s="409"/>
      <c r="I703" s="409"/>
      <c r="J703" s="409"/>
      <c r="K703" s="409"/>
      <c r="L703" s="409"/>
      <c r="M703" s="409"/>
      <c r="N703" s="409"/>
      <c r="O703" s="409"/>
      <c r="P703" s="409"/>
      <c r="Q703" s="409"/>
      <c r="R703" s="409"/>
      <c r="S703" s="409"/>
      <c r="T703" s="409"/>
      <c r="U703" s="409"/>
      <c r="V703" s="409"/>
      <c r="W703" s="409"/>
      <c r="X703" s="409"/>
      <c r="Y703" s="409"/>
      <c r="Z703" s="409"/>
      <c r="AA703" s="409"/>
      <c r="AB703" s="409"/>
      <c r="AC703" s="409"/>
      <c r="AD703" s="409"/>
      <c r="AE703" s="409"/>
    </row>
    <row r="704" ht="13.5" customHeight="1">
      <c r="A704" s="223"/>
      <c r="B704" s="409"/>
      <c r="C704" s="409"/>
      <c r="D704" s="409"/>
      <c r="E704" s="409"/>
      <c r="F704" s="409"/>
      <c r="G704" s="409"/>
      <c r="H704" s="409"/>
      <c r="I704" s="409"/>
      <c r="J704" s="409"/>
      <c r="K704" s="409"/>
      <c r="L704" s="409"/>
      <c r="M704" s="409"/>
      <c r="N704" s="409"/>
      <c r="O704" s="409"/>
      <c r="P704" s="409"/>
      <c r="Q704" s="409"/>
      <c r="R704" s="409"/>
      <c r="S704" s="409"/>
      <c r="T704" s="409"/>
      <c r="U704" s="409"/>
      <c r="V704" s="409"/>
      <c r="W704" s="409"/>
      <c r="X704" s="409"/>
      <c r="Y704" s="409"/>
      <c r="Z704" s="409"/>
      <c r="AA704" s="409"/>
      <c r="AB704" s="409"/>
      <c r="AC704" s="409"/>
      <c r="AD704" s="409"/>
      <c r="AE704" s="409"/>
    </row>
    <row r="705" ht="13.5" customHeight="1">
      <c r="A705" s="223"/>
      <c r="B705" s="409"/>
      <c r="C705" s="409"/>
      <c r="D705" s="409"/>
      <c r="E705" s="409"/>
      <c r="F705" s="409"/>
      <c r="G705" s="409"/>
      <c r="H705" s="409"/>
      <c r="I705" s="409"/>
      <c r="J705" s="409"/>
      <c r="K705" s="409"/>
      <c r="L705" s="409"/>
      <c r="M705" s="409"/>
      <c r="N705" s="409"/>
      <c r="O705" s="409"/>
      <c r="P705" s="409"/>
      <c r="Q705" s="409"/>
      <c r="R705" s="409"/>
      <c r="S705" s="409"/>
      <c r="T705" s="409"/>
      <c r="U705" s="409"/>
      <c r="V705" s="409"/>
      <c r="W705" s="409"/>
      <c r="X705" s="409"/>
      <c r="Y705" s="409"/>
      <c r="Z705" s="409"/>
      <c r="AA705" s="409"/>
      <c r="AB705" s="409"/>
      <c r="AC705" s="409"/>
      <c r="AD705" s="409"/>
      <c r="AE705" s="409"/>
    </row>
    <row r="706" ht="13.5" customHeight="1">
      <c r="A706" s="223"/>
      <c r="B706" s="409"/>
      <c r="C706" s="409"/>
      <c r="D706" s="409"/>
      <c r="E706" s="409"/>
      <c r="F706" s="409"/>
      <c r="G706" s="409"/>
      <c r="H706" s="409"/>
      <c r="I706" s="409"/>
      <c r="J706" s="409"/>
      <c r="K706" s="409"/>
      <c r="L706" s="409"/>
      <c r="M706" s="409"/>
      <c r="N706" s="409"/>
      <c r="O706" s="409"/>
      <c r="P706" s="409"/>
      <c r="Q706" s="409"/>
      <c r="R706" s="409"/>
      <c r="S706" s="409"/>
      <c r="T706" s="409"/>
      <c r="U706" s="409"/>
      <c r="V706" s="409"/>
      <c r="W706" s="409"/>
      <c r="X706" s="409"/>
      <c r="Y706" s="409"/>
      <c r="Z706" s="409"/>
      <c r="AA706" s="409"/>
      <c r="AB706" s="409"/>
      <c r="AC706" s="409"/>
      <c r="AD706" s="409"/>
      <c r="AE706" s="409"/>
    </row>
    <row r="707" ht="13.5" customHeight="1">
      <c r="A707" s="223"/>
      <c r="B707" s="409"/>
      <c r="C707" s="409"/>
      <c r="D707" s="409"/>
      <c r="E707" s="409"/>
      <c r="F707" s="409"/>
      <c r="G707" s="409"/>
      <c r="H707" s="409"/>
      <c r="I707" s="409"/>
      <c r="J707" s="409"/>
      <c r="K707" s="409"/>
      <c r="L707" s="409"/>
      <c r="M707" s="409"/>
      <c r="N707" s="409"/>
      <c r="O707" s="409"/>
      <c r="P707" s="409"/>
      <c r="Q707" s="409"/>
      <c r="R707" s="409"/>
      <c r="S707" s="409"/>
      <c r="T707" s="409"/>
      <c r="U707" s="409"/>
      <c r="V707" s="409"/>
      <c r="W707" s="409"/>
      <c r="X707" s="409"/>
      <c r="Y707" s="409"/>
      <c r="Z707" s="409"/>
      <c r="AA707" s="409"/>
      <c r="AB707" s="409"/>
      <c r="AC707" s="409"/>
      <c r="AD707" s="409"/>
      <c r="AE707" s="409"/>
    </row>
    <row r="708" ht="13.5" customHeight="1">
      <c r="A708" s="223"/>
      <c r="B708" s="409"/>
      <c r="C708" s="409"/>
      <c r="D708" s="409"/>
      <c r="E708" s="409"/>
      <c r="F708" s="409"/>
      <c r="G708" s="409"/>
      <c r="H708" s="409"/>
      <c r="I708" s="409"/>
      <c r="J708" s="409"/>
      <c r="K708" s="409"/>
      <c r="L708" s="409"/>
      <c r="M708" s="409"/>
      <c r="N708" s="409"/>
      <c r="O708" s="409"/>
      <c r="P708" s="409"/>
      <c r="Q708" s="409"/>
      <c r="R708" s="409"/>
      <c r="S708" s="409"/>
      <c r="T708" s="409"/>
      <c r="U708" s="409"/>
      <c r="V708" s="409"/>
      <c r="W708" s="409"/>
      <c r="X708" s="409"/>
      <c r="Y708" s="409"/>
      <c r="Z708" s="409"/>
      <c r="AA708" s="409"/>
      <c r="AB708" s="409"/>
      <c r="AC708" s="409"/>
      <c r="AD708" s="409"/>
      <c r="AE708" s="409"/>
    </row>
    <row r="709" ht="13.5" customHeight="1">
      <c r="A709" s="223"/>
      <c r="B709" s="409"/>
      <c r="C709" s="409"/>
      <c r="D709" s="409"/>
      <c r="E709" s="409"/>
      <c r="F709" s="409"/>
      <c r="G709" s="409"/>
      <c r="H709" s="409"/>
      <c r="I709" s="409"/>
      <c r="J709" s="409"/>
      <c r="K709" s="409"/>
      <c r="L709" s="409"/>
      <c r="M709" s="409"/>
      <c r="N709" s="409"/>
      <c r="O709" s="409"/>
      <c r="P709" s="409"/>
      <c r="Q709" s="409"/>
      <c r="R709" s="409"/>
      <c r="S709" s="409"/>
      <c r="T709" s="409"/>
      <c r="U709" s="409"/>
      <c r="V709" s="409"/>
      <c r="W709" s="409"/>
      <c r="X709" s="409"/>
      <c r="Y709" s="409"/>
      <c r="Z709" s="409"/>
      <c r="AA709" s="409"/>
      <c r="AB709" s="409"/>
      <c r="AC709" s="409"/>
      <c r="AD709" s="409"/>
      <c r="AE709" s="409"/>
    </row>
    <row r="710" ht="13.5" customHeight="1">
      <c r="A710" s="223"/>
      <c r="B710" s="409"/>
      <c r="C710" s="409"/>
      <c r="D710" s="409"/>
      <c r="E710" s="409"/>
      <c r="F710" s="409"/>
      <c r="G710" s="409"/>
      <c r="H710" s="409"/>
      <c r="I710" s="409"/>
      <c r="J710" s="409"/>
      <c r="K710" s="409"/>
      <c r="L710" s="409"/>
      <c r="M710" s="409"/>
      <c r="N710" s="409"/>
      <c r="O710" s="409"/>
      <c r="P710" s="409"/>
      <c r="Q710" s="409"/>
      <c r="R710" s="409"/>
      <c r="S710" s="409"/>
      <c r="T710" s="409"/>
      <c r="U710" s="409"/>
      <c r="V710" s="409"/>
      <c r="W710" s="409"/>
      <c r="X710" s="409"/>
      <c r="Y710" s="409"/>
      <c r="Z710" s="409"/>
      <c r="AA710" s="409"/>
      <c r="AB710" s="409"/>
      <c r="AC710" s="409"/>
      <c r="AD710" s="409"/>
      <c r="AE710" s="409"/>
    </row>
    <row r="711" ht="13.5" customHeight="1">
      <c r="A711" s="223"/>
      <c r="B711" s="409"/>
      <c r="C711" s="409"/>
      <c r="D711" s="409"/>
      <c r="E711" s="409"/>
      <c r="F711" s="409"/>
      <c r="G711" s="409"/>
      <c r="H711" s="409"/>
      <c r="I711" s="409"/>
      <c r="J711" s="409"/>
      <c r="K711" s="409"/>
      <c r="L711" s="409"/>
      <c r="M711" s="409"/>
      <c r="N711" s="409"/>
      <c r="O711" s="409"/>
      <c r="P711" s="409"/>
      <c r="Q711" s="409"/>
      <c r="R711" s="409"/>
      <c r="S711" s="409"/>
      <c r="T711" s="409"/>
      <c r="U711" s="409"/>
      <c r="V711" s="409"/>
      <c r="W711" s="409"/>
      <c r="X711" s="409"/>
      <c r="Y711" s="409"/>
      <c r="Z711" s="409"/>
      <c r="AA711" s="409"/>
      <c r="AB711" s="409"/>
      <c r="AC711" s="409"/>
      <c r="AD711" s="409"/>
      <c r="AE711" s="409"/>
    </row>
    <row r="712" ht="13.5" customHeight="1">
      <c r="A712" s="223"/>
      <c r="B712" s="409"/>
      <c r="C712" s="409"/>
      <c r="D712" s="409"/>
      <c r="E712" s="409"/>
      <c r="F712" s="409"/>
      <c r="G712" s="409"/>
      <c r="H712" s="409"/>
      <c r="I712" s="409"/>
      <c r="J712" s="409"/>
      <c r="K712" s="409"/>
      <c r="L712" s="409"/>
      <c r="M712" s="409"/>
      <c r="N712" s="409"/>
      <c r="O712" s="409"/>
      <c r="P712" s="409"/>
      <c r="Q712" s="409"/>
      <c r="R712" s="409"/>
      <c r="S712" s="409"/>
      <c r="T712" s="409"/>
      <c r="U712" s="409"/>
      <c r="V712" s="409"/>
      <c r="W712" s="409"/>
      <c r="X712" s="409"/>
      <c r="Y712" s="409"/>
      <c r="Z712" s="409"/>
      <c r="AA712" s="409"/>
      <c r="AB712" s="409"/>
      <c r="AC712" s="409"/>
      <c r="AD712" s="409"/>
      <c r="AE712" s="409"/>
    </row>
    <row r="713" ht="13.5" customHeight="1">
      <c r="A713" s="223"/>
      <c r="B713" s="409"/>
      <c r="C713" s="409"/>
      <c r="D713" s="409"/>
      <c r="E713" s="409"/>
      <c r="F713" s="409"/>
      <c r="G713" s="409"/>
      <c r="H713" s="409"/>
      <c r="I713" s="409"/>
      <c r="J713" s="409"/>
      <c r="K713" s="409"/>
      <c r="L713" s="409"/>
      <c r="M713" s="409"/>
      <c r="N713" s="409"/>
      <c r="O713" s="409"/>
      <c r="P713" s="409"/>
      <c r="Q713" s="409"/>
      <c r="R713" s="409"/>
      <c r="S713" s="409"/>
      <c r="T713" s="409"/>
      <c r="U713" s="409"/>
      <c r="V713" s="409"/>
      <c r="W713" s="409"/>
      <c r="X713" s="409"/>
      <c r="Y713" s="409"/>
      <c r="Z713" s="409"/>
      <c r="AA713" s="409"/>
      <c r="AB713" s="409"/>
      <c r="AC713" s="409"/>
      <c r="AD713" s="409"/>
      <c r="AE713" s="409"/>
    </row>
    <row r="714" ht="13.5" customHeight="1">
      <c r="A714" s="223"/>
      <c r="B714" s="409"/>
      <c r="C714" s="409"/>
      <c r="D714" s="409"/>
      <c r="E714" s="409"/>
      <c r="F714" s="409"/>
      <c r="G714" s="409"/>
      <c r="H714" s="409"/>
      <c r="I714" s="409"/>
      <c r="J714" s="409"/>
      <c r="K714" s="409"/>
      <c r="L714" s="409"/>
      <c r="M714" s="409"/>
      <c r="N714" s="409"/>
      <c r="O714" s="409"/>
      <c r="P714" s="409"/>
      <c r="Q714" s="409"/>
      <c r="R714" s="409"/>
      <c r="S714" s="409"/>
      <c r="T714" s="409"/>
      <c r="U714" s="409"/>
      <c r="V714" s="409"/>
      <c r="W714" s="409"/>
      <c r="X714" s="409"/>
      <c r="Y714" s="409"/>
      <c r="Z714" s="409"/>
      <c r="AA714" s="409"/>
      <c r="AB714" s="409"/>
      <c r="AC714" s="409"/>
      <c r="AD714" s="409"/>
      <c r="AE714" s="409"/>
    </row>
    <row r="715" ht="13.5" customHeight="1">
      <c r="A715" s="223"/>
      <c r="B715" s="409"/>
      <c r="C715" s="409"/>
      <c r="D715" s="409"/>
      <c r="E715" s="409"/>
      <c r="F715" s="409"/>
      <c r="G715" s="409"/>
      <c r="H715" s="409"/>
      <c r="I715" s="409"/>
      <c r="J715" s="409"/>
      <c r="K715" s="409"/>
      <c r="L715" s="409"/>
      <c r="M715" s="409"/>
      <c r="N715" s="409"/>
      <c r="O715" s="409"/>
      <c r="P715" s="409"/>
      <c r="Q715" s="409"/>
      <c r="R715" s="409"/>
      <c r="S715" s="409"/>
      <c r="T715" s="409"/>
      <c r="U715" s="409"/>
      <c r="V715" s="409"/>
      <c r="W715" s="409"/>
      <c r="X715" s="409"/>
      <c r="Y715" s="409"/>
      <c r="Z715" s="409"/>
      <c r="AA715" s="409"/>
      <c r="AB715" s="409"/>
      <c r="AC715" s="409"/>
      <c r="AD715" s="409"/>
      <c r="AE715" s="409"/>
    </row>
    <row r="716" ht="13.5" customHeight="1">
      <c r="A716" s="223"/>
      <c r="B716" s="409"/>
      <c r="C716" s="409"/>
      <c r="D716" s="409"/>
      <c r="E716" s="409"/>
      <c r="F716" s="409"/>
      <c r="G716" s="409"/>
      <c r="H716" s="409"/>
      <c r="I716" s="409"/>
      <c r="J716" s="409"/>
      <c r="K716" s="409"/>
      <c r="L716" s="409"/>
      <c r="M716" s="409"/>
      <c r="N716" s="409"/>
      <c r="O716" s="409"/>
      <c r="P716" s="409"/>
      <c r="Q716" s="409"/>
      <c r="R716" s="409"/>
      <c r="S716" s="409"/>
      <c r="T716" s="409"/>
      <c r="U716" s="409"/>
      <c r="V716" s="409"/>
      <c r="W716" s="409"/>
      <c r="X716" s="409"/>
      <c r="Y716" s="409"/>
      <c r="Z716" s="409"/>
      <c r="AA716" s="409"/>
      <c r="AB716" s="409"/>
      <c r="AC716" s="409"/>
      <c r="AD716" s="409"/>
      <c r="AE716" s="409"/>
    </row>
    <row r="717" ht="13.5" customHeight="1">
      <c r="A717" s="223"/>
      <c r="B717" s="409"/>
      <c r="C717" s="409"/>
      <c r="D717" s="409"/>
      <c r="E717" s="409"/>
      <c r="F717" s="409"/>
      <c r="G717" s="409"/>
      <c r="H717" s="409"/>
      <c r="I717" s="409"/>
      <c r="J717" s="409"/>
      <c r="K717" s="409"/>
      <c r="L717" s="409"/>
      <c r="M717" s="409"/>
      <c r="N717" s="409"/>
      <c r="O717" s="409"/>
      <c r="P717" s="409"/>
      <c r="Q717" s="409"/>
      <c r="R717" s="409"/>
      <c r="S717" s="409"/>
      <c r="T717" s="409"/>
      <c r="U717" s="409"/>
      <c r="V717" s="409"/>
      <c r="W717" s="409"/>
      <c r="X717" s="409"/>
      <c r="Y717" s="409"/>
      <c r="Z717" s="409"/>
      <c r="AA717" s="409"/>
      <c r="AB717" s="409"/>
      <c r="AC717" s="409"/>
      <c r="AD717" s="409"/>
      <c r="AE717" s="409"/>
    </row>
    <row r="718" ht="13.5" customHeight="1">
      <c r="A718" s="223"/>
      <c r="B718" s="409"/>
      <c r="C718" s="409"/>
      <c r="D718" s="409"/>
      <c r="E718" s="409"/>
      <c r="F718" s="409"/>
      <c r="G718" s="409"/>
      <c r="H718" s="409"/>
      <c r="I718" s="409"/>
      <c r="J718" s="409"/>
      <c r="K718" s="409"/>
      <c r="L718" s="409"/>
      <c r="M718" s="409"/>
      <c r="N718" s="409"/>
      <c r="O718" s="409"/>
      <c r="P718" s="409"/>
      <c r="Q718" s="409"/>
      <c r="R718" s="409"/>
      <c r="S718" s="409"/>
      <c r="T718" s="409"/>
      <c r="U718" s="409"/>
      <c r="V718" s="409"/>
      <c r="W718" s="409"/>
      <c r="X718" s="409"/>
      <c r="Y718" s="409"/>
      <c r="Z718" s="409"/>
      <c r="AA718" s="409"/>
      <c r="AB718" s="409"/>
      <c r="AC718" s="409"/>
      <c r="AD718" s="409"/>
      <c r="AE718" s="409"/>
    </row>
    <row r="719" ht="13.5" customHeight="1">
      <c r="A719" s="223"/>
      <c r="B719" s="409"/>
      <c r="C719" s="409"/>
      <c r="D719" s="409"/>
      <c r="E719" s="409"/>
      <c r="F719" s="409"/>
      <c r="G719" s="409"/>
      <c r="H719" s="409"/>
      <c r="I719" s="409"/>
      <c r="J719" s="409"/>
      <c r="K719" s="409"/>
      <c r="L719" s="409"/>
      <c r="M719" s="409"/>
      <c r="N719" s="409"/>
      <c r="O719" s="409"/>
      <c r="P719" s="409"/>
      <c r="Q719" s="409"/>
      <c r="R719" s="409"/>
      <c r="S719" s="409"/>
      <c r="T719" s="409"/>
      <c r="U719" s="409"/>
      <c r="V719" s="409"/>
      <c r="W719" s="409"/>
      <c r="X719" s="409"/>
      <c r="Y719" s="409"/>
      <c r="Z719" s="409"/>
      <c r="AA719" s="409"/>
      <c r="AB719" s="409"/>
      <c r="AC719" s="409"/>
      <c r="AD719" s="409"/>
      <c r="AE719" s="409"/>
    </row>
    <row r="720" ht="13.5" customHeight="1">
      <c r="A720" s="223"/>
      <c r="B720" s="409"/>
      <c r="C720" s="409"/>
      <c r="D720" s="409"/>
      <c r="E720" s="409"/>
      <c r="F720" s="409"/>
      <c r="G720" s="409"/>
      <c r="H720" s="409"/>
      <c r="I720" s="409"/>
      <c r="J720" s="409"/>
      <c r="K720" s="409"/>
      <c r="L720" s="409"/>
      <c r="M720" s="409"/>
      <c r="N720" s="409"/>
      <c r="O720" s="409"/>
      <c r="P720" s="409"/>
      <c r="Q720" s="409"/>
      <c r="R720" s="409"/>
      <c r="S720" s="409"/>
      <c r="T720" s="409"/>
      <c r="U720" s="409"/>
      <c r="V720" s="409"/>
      <c r="W720" s="409"/>
      <c r="X720" s="409"/>
      <c r="Y720" s="409"/>
      <c r="Z720" s="409"/>
      <c r="AA720" s="409"/>
      <c r="AB720" s="409"/>
      <c r="AC720" s="409"/>
      <c r="AD720" s="409"/>
      <c r="AE720" s="409"/>
    </row>
    <row r="721" ht="13.5" customHeight="1">
      <c r="A721" s="223"/>
      <c r="B721" s="409"/>
      <c r="C721" s="409"/>
      <c r="D721" s="409"/>
      <c r="E721" s="409"/>
      <c r="F721" s="409"/>
      <c r="G721" s="409"/>
      <c r="H721" s="409"/>
      <c r="I721" s="409"/>
      <c r="J721" s="409"/>
      <c r="K721" s="409"/>
      <c r="L721" s="409"/>
      <c r="M721" s="409"/>
      <c r="N721" s="409"/>
      <c r="O721" s="409"/>
      <c r="P721" s="409"/>
      <c r="Q721" s="409"/>
      <c r="R721" s="409"/>
      <c r="S721" s="409"/>
      <c r="T721" s="409"/>
      <c r="U721" s="409"/>
      <c r="V721" s="409"/>
      <c r="W721" s="409"/>
      <c r="X721" s="409"/>
      <c r="Y721" s="409"/>
      <c r="Z721" s="409"/>
      <c r="AA721" s="409"/>
      <c r="AB721" s="409"/>
      <c r="AC721" s="409"/>
      <c r="AD721" s="409"/>
      <c r="AE721" s="409"/>
    </row>
    <row r="722" ht="13.5" customHeight="1">
      <c r="A722" s="223"/>
      <c r="B722" s="409"/>
      <c r="C722" s="409"/>
      <c r="D722" s="409"/>
      <c r="E722" s="409"/>
      <c r="F722" s="409"/>
      <c r="G722" s="409"/>
      <c r="H722" s="409"/>
      <c r="I722" s="409"/>
      <c r="J722" s="409"/>
      <c r="K722" s="409"/>
      <c r="L722" s="409"/>
      <c r="M722" s="409"/>
      <c r="N722" s="409"/>
      <c r="O722" s="409"/>
      <c r="P722" s="409"/>
      <c r="Q722" s="409"/>
      <c r="R722" s="409"/>
      <c r="S722" s="409"/>
      <c r="T722" s="409"/>
      <c r="U722" s="409"/>
      <c r="V722" s="409"/>
      <c r="W722" s="409"/>
      <c r="X722" s="409"/>
      <c r="Y722" s="409"/>
      <c r="Z722" s="409"/>
      <c r="AA722" s="409"/>
      <c r="AB722" s="409"/>
      <c r="AC722" s="409"/>
      <c r="AD722" s="409"/>
      <c r="AE722" s="409"/>
    </row>
    <row r="723" ht="13.5" customHeight="1">
      <c r="A723" s="223"/>
      <c r="B723" s="409"/>
      <c r="C723" s="409"/>
      <c r="D723" s="409"/>
      <c r="E723" s="409"/>
      <c r="F723" s="409"/>
      <c r="G723" s="409"/>
      <c r="H723" s="409"/>
      <c r="I723" s="409"/>
      <c r="J723" s="409"/>
      <c r="K723" s="409"/>
      <c r="L723" s="409"/>
      <c r="M723" s="409"/>
      <c r="N723" s="409"/>
      <c r="O723" s="409"/>
      <c r="P723" s="409"/>
      <c r="Q723" s="409"/>
      <c r="R723" s="409"/>
      <c r="S723" s="409"/>
      <c r="T723" s="409"/>
      <c r="U723" s="409"/>
      <c r="V723" s="409"/>
      <c r="W723" s="409"/>
      <c r="X723" s="409"/>
      <c r="Y723" s="409"/>
      <c r="Z723" s="409"/>
      <c r="AA723" s="409"/>
      <c r="AB723" s="409"/>
      <c r="AC723" s="409"/>
      <c r="AD723" s="409"/>
      <c r="AE723" s="409"/>
    </row>
    <row r="724" ht="13.5" customHeight="1">
      <c r="A724" s="223"/>
      <c r="B724" s="409"/>
      <c r="C724" s="409"/>
      <c r="D724" s="409"/>
      <c r="E724" s="409"/>
      <c r="F724" s="409"/>
      <c r="G724" s="409"/>
      <c r="H724" s="409"/>
      <c r="I724" s="409"/>
      <c r="J724" s="409"/>
      <c r="K724" s="409"/>
      <c r="L724" s="409"/>
      <c r="M724" s="409"/>
      <c r="N724" s="409"/>
      <c r="O724" s="409"/>
      <c r="P724" s="409"/>
      <c r="Q724" s="409"/>
      <c r="R724" s="409"/>
      <c r="S724" s="409"/>
      <c r="T724" s="409"/>
      <c r="U724" s="409"/>
      <c r="V724" s="409"/>
      <c r="W724" s="409"/>
      <c r="X724" s="409"/>
      <c r="Y724" s="409"/>
      <c r="Z724" s="409"/>
      <c r="AA724" s="409"/>
      <c r="AB724" s="409"/>
      <c r="AC724" s="409"/>
      <c r="AD724" s="409"/>
      <c r="AE724" s="409"/>
    </row>
    <row r="725" ht="13.5" customHeight="1">
      <c r="A725" s="223"/>
      <c r="B725" s="409"/>
      <c r="C725" s="409"/>
      <c r="D725" s="409"/>
      <c r="E725" s="409"/>
      <c r="F725" s="409"/>
      <c r="G725" s="409"/>
      <c r="H725" s="409"/>
      <c r="I725" s="409"/>
      <c r="J725" s="409"/>
      <c r="K725" s="409"/>
      <c r="L725" s="409"/>
      <c r="M725" s="409"/>
      <c r="N725" s="409"/>
      <c r="O725" s="409"/>
      <c r="P725" s="409"/>
      <c r="Q725" s="409"/>
      <c r="R725" s="409"/>
      <c r="S725" s="409"/>
      <c r="T725" s="409"/>
      <c r="U725" s="409"/>
      <c r="V725" s="409"/>
      <c r="W725" s="409"/>
      <c r="X725" s="409"/>
      <c r="Y725" s="409"/>
      <c r="Z725" s="409"/>
      <c r="AA725" s="409"/>
      <c r="AB725" s="409"/>
      <c r="AC725" s="409"/>
      <c r="AD725" s="409"/>
      <c r="AE725" s="409"/>
    </row>
    <row r="726" ht="13.5" customHeight="1">
      <c r="A726" s="223"/>
      <c r="B726" s="409"/>
      <c r="C726" s="409"/>
      <c r="D726" s="409"/>
      <c r="E726" s="409"/>
      <c r="F726" s="409"/>
      <c r="G726" s="409"/>
      <c r="H726" s="409"/>
      <c r="I726" s="409"/>
      <c r="J726" s="409"/>
      <c r="K726" s="409"/>
      <c r="L726" s="409"/>
      <c r="M726" s="409"/>
      <c r="N726" s="409"/>
      <c r="O726" s="409"/>
      <c r="P726" s="409"/>
      <c r="Q726" s="409"/>
      <c r="R726" s="409"/>
      <c r="S726" s="409"/>
      <c r="T726" s="409"/>
      <c r="U726" s="409"/>
      <c r="V726" s="409"/>
      <c r="W726" s="409"/>
      <c r="X726" s="409"/>
      <c r="Y726" s="409"/>
      <c r="Z726" s="409"/>
      <c r="AA726" s="409"/>
      <c r="AB726" s="409"/>
      <c r="AC726" s="409"/>
      <c r="AD726" s="409"/>
      <c r="AE726" s="409"/>
    </row>
    <row r="727" ht="13.5" customHeight="1">
      <c r="A727" s="223"/>
      <c r="B727" s="409"/>
      <c r="C727" s="409"/>
      <c r="D727" s="409"/>
      <c r="E727" s="409"/>
      <c r="F727" s="409"/>
      <c r="G727" s="409"/>
      <c r="H727" s="409"/>
      <c r="I727" s="409"/>
      <c r="J727" s="409"/>
      <c r="K727" s="409"/>
      <c r="L727" s="409"/>
      <c r="M727" s="409"/>
      <c r="N727" s="409"/>
      <c r="O727" s="409"/>
      <c r="P727" s="409"/>
      <c r="Q727" s="409"/>
      <c r="R727" s="409"/>
      <c r="S727" s="409"/>
      <c r="T727" s="409"/>
      <c r="U727" s="409"/>
      <c r="V727" s="409"/>
      <c r="W727" s="409"/>
      <c r="X727" s="409"/>
      <c r="Y727" s="409"/>
      <c r="Z727" s="409"/>
      <c r="AA727" s="409"/>
      <c r="AB727" s="409"/>
      <c r="AC727" s="409"/>
      <c r="AD727" s="409"/>
      <c r="AE727" s="409"/>
    </row>
    <row r="728" ht="13.5" customHeight="1">
      <c r="A728" s="223"/>
      <c r="B728" s="409"/>
      <c r="C728" s="409"/>
      <c r="D728" s="409"/>
      <c r="E728" s="409"/>
      <c r="F728" s="409"/>
      <c r="G728" s="409"/>
      <c r="H728" s="409"/>
      <c r="I728" s="409"/>
      <c r="J728" s="409"/>
      <c r="K728" s="409"/>
      <c r="L728" s="409"/>
      <c r="M728" s="409"/>
      <c r="N728" s="409"/>
      <c r="O728" s="409"/>
      <c r="P728" s="409"/>
      <c r="Q728" s="409"/>
      <c r="R728" s="409"/>
      <c r="S728" s="409"/>
      <c r="T728" s="409"/>
      <c r="U728" s="409"/>
      <c r="V728" s="409"/>
      <c r="W728" s="409"/>
      <c r="X728" s="409"/>
      <c r="Y728" s="409"/>
      <c r="Z728" s="409"/>
      <c r="AA728" s="409"/>
      <c r="AB728" s="409"/>
      <c r="AC728" s="409"/>
      <c r="AD728" s="409"/>
      <c r="AE728" s="409"/>
    </row>
    <row r="729" ht="13.5" customHeight="1">
      <c r="A729" s="223"/>
      <c r="B729" s="409"/>
      <c r="C729" s="409"/>
      <c r="D729" s="409"/>
      <c r="E729" s="409"/>
      <c r="F729" s="409"/>
      <c r="G729" s="409"/>
      <c r="H729" s="409"/>
      <c r="I729" s="409"/>
      <c r="J729" s="409"/>
      <c r="K729" s="409"/>
      <c r="L729" s="409"/>
      <c r="M729" s="409"/>
      <c r="N729" s="409"/>
      <c r="O729" s="409"/>
      <c r="P729" s="409"/>
      <c r="Q729" s="409"/>
      <c r="R729" s="409"/>
      <c r="S729" s="409"/>
      <c r="T729" s="409"/>
      <c r="U729" s="409"/>
      <c r="V729" s="409"/>
      <c r="W729" s="409"/>
      <c r="X729" s="409"/>
      <c r="Y729" s="409"/>
      <c r="Z729" s="409"/>
      <c r="AA729" s="409"/>
      <c r="AB729" s="409"/>
      <c r="AC729" s="409"/>
      <c r="AD729" s="409"/>
      <c r="AE729" s="409"/>
    </row>
    <row r="730" ht="13.5" customHeight="1">
      <c r="A730" s="223"/>
      <c r="B730" s="409"/>
      <c r="C730" s="409"/>
      <c r="D730" s="409"/>
      <c r="E730" s="409"/>
      <c r="F730" s="409"/>
      <c r="G730" s="409"/>
      <c r="H730" s="409"/>
      <c r="I730" s="409"/>
      <c r="J730" s="409"/>
      <c r="K730" s="409"/>
      <c r="L730" s="409"/>
      <c r="M730" s="409"/>
      <c r="N730" s="409"/>
      <c r="O730" s="409"/>
      <c r="P730" s="409"/>
      <c r="Q730" s="409"/>
      <c r="R730" s="409"/>
      <c r="S730" s="409"/>
      <c r="T730" s="409"/>
      <c r="U730" s="409"/>
      <c r="V730" s="409"/>
      <c r="W730" s="409"/>
      <c r="X730" s="409"/>
      <c r="Y730" s="409"/>
      <c r="Z730" s="409"/>
      <c r="AA730" s="409"/>
      <c r="AB730" s="409"/>
      <c r="AC730" s="409"/>
      <c r="AD730" s="409"/>
      <c r="AE730" s="409"/>
    </row>
    <row r="731" ht="13.5" customHeight="1">
      <c r="A731" s="223"/>
      <c r="B731" s="409"/>
      <c r="C731" s="409"/>
      <c r="D731" s="409"/>
      <c r="E731" s="409"/>
      <c r="F731" s="409"/>
      <c r="G731" s="409"/>
      <c r="H731" s="409"/>
      <c r="I731" s="409"/>
      <c r="J731" s="409"/>
      <c r="K731" s="409"/>
      <c r="L731" s="409"/>
      <c r="M731" s="409"/>
      <c r="N731" s="409"/>
      <c r="O731" s="409"/>
      <c r="P731" s="409"/>
      <c r="Q731" s="409"/>
      <c r="R731" s="409"/>
      <c r="S731" s="409"/>
      <c r="T731" s="409"/>
      <c r="U731" s="409"/>
      <c r="V731" s="409"/>
      <c r="W731" s="409"/>
      <c r="X731" s="409"/>
      <c r="Y731" s="409"/>
      <c r="Z731" s="409"/>
      <c r="AA731" s="409"/>
      <c r="AB731" s="409"/>
      <c r="AC731" s="409"/>
      <c r="AD731" s="409"/>
      <c r="AE731" s="409"/>
    </row>
    <row r="732" ht="13.5" customHeight="1">
      <c r="A732" s="223"/>
      <c r="B732" s="409"/>
      <c r="C732" s="409"/>
      <c r="D732" s="409"/>
      <c r="E732" s="409"/>
      <c r="F732" s="409"/>
      <c r="G732" s="409"/>
      <c r="H732" s="409"/>
      <c r="I732" s="409"/>
      <c r="J732" s="409"/>
      <c r="K732" s="409"/>
      <c r="L732" s="409"/>
      <c r="M732" s="409"/>
      <c r="N732" s="409"/>
      <c r="O732" s="409"/>
      <c r="P732" s="409"/>
      <c r="Q732" s="409"/>
      <c r="R732" s="409"/>
      <c r="S732" s="409"/>
      <c r="T732" s="409"/>
      <c r="U732" s="409"/>
      <c r="V732" s="409"/>
      <c r="W732" s="409"/>
      <c r="X732" s="409"/>
      <c r="Y732" s="409"/>
      <c r="Z732" s="409"/>
      <c r="AA732" s="409"/>
      <c r="AB732" s="409"/>
      <c r="AC732" s="409"/>
      <c r="AD732" s="409"/>
      <c r="AE732" s="409"/>
    </row>
    <row r="733" ht="13.5" customHeight="1">
      <c r="A733" s="223"/>
      <c r="B733" s="409"/>
      <c r="C733" s="409"/>
      <c r="D733" s="409"/>
      <c r="E733" s="409"/>
      <c r="F733" s="409"/>
      <c r="G733" s="409"/>
      <c r="H733" s="409"/>
      <c r="I733" s="409"/>
      <c r="J733" s="409"/>
      <c r="K733" s="409"/>
      <c r="L733" s="409"/>
      <c r="M733" s="409"/>
      <c r="N733" s="409"/>
      <c r="O733" s="409"/>
      <c r="P733" s="409"/>
      <c r="Q733" s="409"/>
      <c r="R733" s="409"/>
      <c r="S733" s="409"/>
      <c r="T733" s="409"/>
      <c r="U733" s="409"/>
      <c r="V733" s="409"/>
      <c r="W733" s="409"/>
      <c r="X733" s="409"/>
      <c r="Y733" s="409"/>
      <c r="Z733" s="409"/>
      <c r="AA733" s="409"/>
      <c r="AB733" s="409"/>
      <c r="AC733" s="409"/>
      <c r="AD733" s="409"/>
      <c r="AE733" s="409"/>
    </row>
    <row r="734" ht="13.5" customHeight="1">
      <c r="A734" s="223"/>
      <c r="B734" s="409"/>
      <c r="C734" s="409"/>
      <c r="D734" s="409"/>
      <c r="E734" s="409"/>
      <c r="F734" s="409"/>
      <c r="G734" s="409"/>
      <c r="H734" s="409"/>
      <c r="I734" s="409"/>
      <c r="J734" s="409"/>
      <c r="K734" s="409"/>
      <c r="L734" s="409"/>
      <c r="M734" s="409"/>
      <c r="N734" s="409"/>
      <c r="O734" s="409"/>
      <c r="P734" s="409"/>
      <c r="Q734" s="409"/>
      <c r="R734" s="409"/>
      <c r="S734" s="409"/>
      <c r="T734" s="409"/>
      <c r="U734" s="409"/>
      <c r="V734" s="409"/>
      <c r="W734" s="409"/>
      <c r="X734" s="409"/>
      <c r="Y734" s="409"/>
      <c r="Z734" s="409"/>
      <c r="AA734" s="409"/>
      <c r="AB734" s="409"/>
      <c r="AC734" s="409"/>
      <c r="AD734" s="409"/>
      <c r="AE734" s="409"/>
    </row>
    <row r="735" ht="13.5" customHeight="1">
      <c r="A735" s="223"/>
      <c r="B735" s="409"/>
      <c r="C735" s="409"/>
      <c r="D735" s="409"/>
      <c r="E735" s="409"/>
      <c r="F735" s="409"/>
      <c r="G735" s="409"/>
      <c r="H735" s="409"/>
      <c r="I735" s="409"/>
      <c r="J735" s="409"/>
      <c r="K735" s="409"/>
      <c r="L735" s="409"/>
      <c r="M735" s="409"/>
      <c r="N735" s="409"/>
      <c r="O735" s="409"/>
      <c r="P735" s="409"/>
      <c r="Q735" s="409"/>
      <c r="R735" s="409"/>
      <c r="S735" s="409"/>
      <c r="T735" s="409"/>
      <c r="U735" s="409"/>
      <c r="V735" s="409"/>
      <c r="W735" s="409"/>
      <c r="X735" s="409"/>
      <c r="Y735" s="409"/>
      <c r="Z735" s="409"/>
      <c r="AA735" s="409"/>
      <c r="AB735" s="409"/>
      <c r="AC735" s="409"/>
      <c r="AD735" s="409"/>
      <c r="AE735" s="409"/>
    </row>
    <row r="736" ht="13.5" customHeight="1">
      <c r="A736" s="223"/>
      <c r="B736" s="409"/>
      <c r="C736" s="409"/>
      <c r="D736" s="409"/>
      <c r="E736" s="409"/>
      <c r="F736" s="409"/>
      <c r="G736" s="409"/>
      <c r="H736" s="409"/>
      <c r="I736" s="409"/>
      <c r="J736" s="409"/>
      <c r="K736" s="409"/>
      <c r="L736" s="409"/>
      <c r="M736" s="409"/>
      <c r="N736" s="409"/>
      <c r="O736" s="409"/>
      <c r="P736" s="409"/>
      <c r="Q736" s="409"/>
      <c r="R736" s="409"/>
      <c r="S736" s="409"/>
      <c r="T736" s="409"/>
      <c r="U736" s="409"/>
      <c r="V736" s="409"/>
      <c r="W736" s="409"/>
      <c r="X736" s="409"/>
      <c r="Y736" s="409"/>
      <c r="Z736" s="409"/>
      <c r="AA736" s="409"/>
      <c r="AB736" s="409"/>
      <c r="AC736" s="409"/>
      <c r="AD736" s="409"/>
      <c r="AE736" s="409"/>
    </row>
    <row r="737" ht="13.5" customHeight="1">
      <c r="A737" s="223"/>
      <c r="B737" s="409"/>
      <c r="C737" s="409"/>
      <c r="D737" s="409"/>
      <c r="E737" s="409"/>
      <c r="F737" s="409"/>
      <c r="G737" s="409"/>
      <c r="H737" s="409"/>
      <c r="I737" s="409"/>
      <c r="J737" s="409"/>
      <c r="K737" s="409"/>
      <c r="L737" s="409"/>
      <c r="M737" s="409"/>
      <c r="N737" s="409"/>
      <c r="O737" s="409"/>
      <c r="P737" s="409"/>
      <c r="Q737" s="409"/>
      <c r="R737" s="409"/>
      <c r="S737" s="409"/>
      <c r="T737" s="409"/>
      <c r="U737" s="409"/>
      <c r="V737" s="409"/>
      <c r="W737" s="409"/>
      <c r="X737" s="409"/>
      <c r="Y737" s="409"/>
      <c r="Z737" s="409"/>
      <c r="AA737" s="409"/>
      <c r="AB737" s="409"/>
      <c r="AC737" s="409"/>
      <c r="AD737" s="409"/>
      <c r="AE737" s="409"/>
    </row>
    <row r="738" ht="13.5" customHeight="1">
      <c r="A738" s="223"/>
      <c r="B738" s="409"/>
      <c r="C738" s="409"/>
      <c r="D738" s="409"/>
      <c r="E738" s="409"/>
      <c r="F738" s="409"/>
      <c r="G738" s="409"/>
      <c r="H738" s="409"/>
      <c r="I738" s="409"/>
      <c r="J738" s="409"/>
      <c r="K738" s="409"/>
      <c r="L738" s="409"/>
      <c r="M738" s="409"/>
      <c r="N738" s="409"/>
      <c r="O738" s="409"/>
      <c r="P738" s="409"/>
      <c r="Q738" s="409"/>
      <c r="R738" s="409"/>
      <c r="S738" s="409"/>
      <c r="T738" s="409"/>
      <c r="U738" s="409"/>
      <c r="V738" s="409"/>
      <c r="W738" s="409"/>
      <c r="X738" s="409"/>
      <c r="Y738" s="409"/>
      <c r="Z738" s="409"/>
      <c r="AA738" s="409"/>
      <c r="AB738" s="409"/>
      <c r="AC738" s="409"/>
      <c r="AD738" s="409"/>
      <c r="AE738" s="409"/>
    </row>
    <row r="739" ht="13.5" customHeight="1">
      <c r="A739" s="223"/>
      <c r="B739" s="409"/>
      <c r="C739" s="409"/>
      <c r="D739" s="409"/>
      <c r="E739" s="409"/>
      <c r="F739" s="409"/>
      <c r="G739" s="409"/>
      <c r="H739" s="409"/>
      <c r="I739" s="409"/>
      <c r="J739" s="409"/>
      <c r="K739" s="409"/>
      <c r="L739" s="409"/>
      <c r="M739" s="409"/>
      <c r="N739" s="409"/>
      <c r="O739" s="409"/>
      <c r="P739" s="409"/>
      <c r="Q739" s="409"/>
      <c r="R739" s="409"/>
      <c r="S739" s="409"/>
      <c r="T739" s="409"/>
      <c r="U739" s="409"/>
      <c r="V739" s="409"/>
      <c r="W739" s="409"/>
      <c r="X739" s="409"/>
      <c r="Y739" s="409"/>
      <c r="Z739" s="409"/>
      <c r="AA739" s="409"/>
      <c r="AB739" s="409"/>
      <c r="AC739" s="409"/>
      <c r="AD739" s="409"/>
      <c r="AE739" s="409"/>
    </row>
    <row r="740" ht="13.5" customHeight="1">
      <c r="A740" s="223"/>
      <c r="B740" s="409"/>
      <c r="C740" s="409"/>
      <c r="D740" s="409"/>
      <c r="E740" s="409"/>
      <c r="F740" s="409"/>
      <c r="G740" s="409"/>
      <c r="H740" s="409"/>
      <c r="I740" s="409"/>
      <c r="J740" s="409"/>
      <c r="K740" s="409"/>
      <c r="L740" s="409"/>
      <c r="M740" s="409"/>
      <c r="N740" s="409"/>
      <c r="O740" s="409"/>
      <c r="P740" s="409"/>
      <c r="Q740" s="409"/>
      <c r="R740" s="409"/>
      <c r="S740" s="409"/>
      <c r="T740" s="409"/>
      <c r="U740" s="409"/>
      <c r="V740" s="409"/>
      <c r="W740" s="409"/>
      <c r="X740" s="409"/>
      <c r="Y740" s="409"/>
      <c r="Z740" s="409"/>
      <c r="AA740" s="409"/>
      <c r="AB740" s="409"/>
      <c r="AC740" s="409"/>
      <c r="AD740" s="409"/>
      <c r="AE740" s="409"/>
    </row>
    <row r="741" ht="13.5" customHeight="1">
      <c r="A741" s="223"/>
      <c r="B741" s="409"/>
      <c r="C741" s="409"/>
      <c r="D741" s="409"/>
      <c r="E741" s="409"/>
      <c r="F741" s="409"/>
      <c r="G741" s="409"/>
      <c r="H741" s="409"/>
      <c r="I741" s="409"/>
      <c r="J741" s="409"/>
      <c r="K741" s="409"/>
      <c r="L741" s="409"/>
      <c r="M741" s="409"/>
      <c r="N741" s="409"/>
      <c r="O741" s="409"/>
      <c r="P741" s="409"/>
      <c r="Q741" s="409"/>
      <c r="R741" s="409"/>
      <c r="S741" s="409"/>
      <c r="T741" s="409"/>
      <c r="U741" s="409"/>
      <c r="V741" s="409"/>
      <c r="W741" s="409"/>
      <c r="X741" s="409"/>
      <c r="Y741" s="409"/>
      <c r="Z741" s="409"/>
      <c r="AA741" s="409"/>
      <c r="AB741" s="409"/>
      <c r="AC741" s="409"/>
      <c r="AD741" s="409"/>
      <c r="AE741" s="409"/>
    </row>
    <row r="742" ht="13.5" customHeight="1">
      <c r="A742" s="223"/>
      <c r="B742" s="409"/>
      <c r="C742" s="409"/>
      <c r="D742" s="409"/>
      <c r="E742" s="409"/>
      <c r="F742" s="409"/>
      <c r="G742" s="409"/>
      <c r="H742" s="409"/>
      <c r="I742" s="409"/>
      <c r="J742" s="409"/>
      <c r="K742" s="409"/>
      <c r="L742" s="409"/>
      <c r="M742" s="409"/>
      <c r="N742" s="409"/>
      <c r="O742" s="409"/>
      <c r="P742" s="409"/>
      <c r="Q742" s="409"/>
      <c r="R742" s="409"/>
      <c r="S742" s="409"/>
      <c r="T742" s="409"/>
      <c r="U742" s="409"/>
      <c r="V742" s="409"/>
      <c r="W742" s="409"/>
      <c r="X742" s="409"/>
      <c r="Y742" s="409"/>
      <c r="Z742" s="409"/>
      <c r="AA742" s="409"/>
      <c r="AB742" s="409"/>
      <c r="AC742" s="409"/>
      <c r="AD742" s="409"/>
      <c r="AE742" s="409"/>
    </row>
    <row r="743" ht="13.5" customHeight="1">
      <c r="A743" s="223"/>
      <c r="B743" s="409"/>
      <c r="C743" s="409"/>
      <c r="D743" s="409"/>
      <c r="E743" s="409"/>
      <c r="F743" s="409"/>
      <c r="G743" s="409"/>
      <c r="H743" s="409"/>
      <c r="I743" s="409"/>
      <c r="J743" s="409"/>
      <c r="K743" s="409"/>
      <c r="L743" s="409"/>
      <c r="M743" s="409"/>
      <c r="N743" s="409"/>
      <c r="O743" s="409"/>
      <c r="P743" s="409"/>
      <c r="Q743" s="409"/>
      <c r="R743" s="409"/>
      <c r="S743" s="409"/>
      <c r="T743" s="409"/>
      <c r="U743" s="409"/>
      <c r="V743" s="409"/>
      <c r="W743" s="409"/>
      <c r="X743" s="409"/>
      <c r="Y743" s="409"/>
      <c r="Z743" s="409"/>
      <c r="AA743" s="409"/>
      <c r="AB743" s="409"/>
      <c r="AC743" s="409"/>
      <c r="AD743" s="409"/>
      <c r="AE743" s="409"/>
    </row>
    <row r="744" ht="13.5" customHeight="1">
      <c r="A744" s="223"/>
      <c r="B744" s="409"/>
      <c r="C744" s="409"/>
      <c r="D744" s="409"/>
      <c r="E744" s="409"/>
      <c r="F744" s="409"/>
      <c r="G744" s="409"/>
      <c r="H744" s="409"/>
      <c r="I744" s="409"/>
      <c r="J744" s="409"/>
      <c r="K744" s="409"/>
      <c r="L744" s="409"/>
      <c r="M744" s="409"/>
      <c r="N744" s="409"/>
      <c r="O744" s="409"/>
      <c r="P744" s="409"/>
      <c r="Q744" s="409"/>
      <c r="R744" s="409"/>
      <c r="S744" s="409"/>
      <c r="T744" s="409"/>
      <c r="U744" s="409"/>
      <c r="V744" s="409"/>
      <c r="W744" s="409"/>
      <c r="X744" s="409"/>
      <c r="Y744" s="409"/>
      <c r="Z744" s="409"/>
      <c r="AA744" s="409"/>
      <c r="AB744" s="409"/>
      <c r="AC744" s="409"/>
      <c r="AD744" s="409"/>
      <c r="AE744" s="409"/>
    </row>
    <row r="745" ht="13.5" customHeight="1">
      <c r="A745" s="223"/>
      <c r="B745" s="409"/>
      <c r="C745" s="409"/>
      <c r="D745" s="409"/>
      <c r="E745" s="409"/>
      <c r="F745" s="409"/>
      <c r="G745" s="409"/>
      <c r="H745" s="409"/>
      <c r="I745" s="409"/>
      <c r="J745" s="409"/>
      <c r="K745" s="409"/>
      <c r="L745" s="409"/>
      <c r="M745" s="409"/>
      <c r="N745" s="409"/>
      <c r="O745" s="409"/>
      <c r="P745" s="409"/>
      <c r="Q745" s="409"/>
      <c r="R745" s="409"/>
      <c r="S745" s="409"/>
      <c r="T745" s="409"/>
      <c r="U745" s="409"/>
      <c r="V745" s="409"/>
      <c r="W745" s="409"/>
      <c r="X745" s="409"/>
      <c r="Y745" s="409"/>
      <c r="Z745" s="409"/>
      <c r="AA745" s="409"/>
      <c r="AB745" s="409"/>
      <c r="AC745" s="409"/>
      <c r="AD745" s="409"/>
      <c r="AE745" s="409"/>
    </row>
    <row r="746" ht="13.5" customHeight="1">
      <c r="A746" s="223"/>
      <c r="B746" s="409"/>
      <c r="C746" s="409"/>
      <c r="D746" s="409"/>
      <c r="E746" s="409"/>
      <c r="F746" s="409"/>
      <c r="G746" s="409"/>
      <c r="H746" s="409"/>
      <c r="I746" s="409"/>
      <c r="J746" s="409"/>
      <c r="K746" s="409"/>
      <c r="L746" s="409"/>
      <c r="M746" s="409"/>
      <c r="N746" s="409"/>
      <c r="O746" s="409"/>
      <c r="P746" s="409"/>
      <c r="Q746" s="409"/>
      <c r="R746" s="409"/>
      <c r="S746" s="409"/>
      <c r="T746" s="409"/>
      <c r="U746" s="409"/>
      <c r="V746" s="409"/>
      <c r="W746" s="409"/>
      <c r="X746" s="409"/>
      <c r="Y746" s="409"/>
      <c r="Z746" s="409"/>
      <c r="AA746" s="409"/>
      <c r="AB746" s="409"/>
      <c r="AC746" s="409"/>
      <c r="AD746" s="409"/>
      <c r="AE746" s="409"/>
    </row>
    <row r="747" ht="13.5" customHeight="1">
      <c r="A747" s="223"/>
      <c r="B747" s="409"/>
      <c r="C747" s="409"/>
      <c r="D747" s="409"/>
      <c r="E747" s="409"/>
      <c r="F747" s="409"/>
      <c r="G747" s="409"/>
      <c r="H747" s="409"/>
      <c r="I747" s="409"/>
      <c r="J747" s="409"/>
      <c r="K747" s="409"/>
      <c r="L747" s="409"/>
      <c r="M747" s="409"/>
      <c r="N747" s="409"/>
      <c r="O747" s="409"/>
      <c r="P747" s="409"/>
      <c r="Q747" s="409"/>
      <c r="R747" s="409"/>
      <c r="S747" s="409"/>
      <c r="T747" s="409"/>
      <c r="U747" s="409"/>
      <c r="V747" s="409"/>
      <c r="W747" s="409"/>
      <c r="X747" s="409"/>
      <c r="Y747" s="409"/>
      <c r="Z747" s="409"/>
      <c r="AA747" s="409"/>
      <c r="AB747" s="409"/>
      <c r="AC747" s="409"/>
      <c r="AD747" s="409"/>
      <c r="AE747" s="409"/>
    </row>
    <row r="748" ht="13.5" customHeight="1">
      <c r="A748" s="223"/>
      <c r="B748" s="409"/>
      <c r="C748" s="409"/>
      <c r="D748" s="409"/>
      <c r="E748" s="409"/>
      <c r="F748" s="409"/>
      <c r="G748" s="409"/>
      <c r="H748" s="409"/>
      <c r="I748" s="409"/>
      <c r="J748" s="409"/>
      <c r="K748" s="409"/>
      <c r="L748" s="409"/>
      <c r="M748" s="409"/>
      <c r="N748" s="409"/>
      <c r="O748" s="409"/>
      <c r="P748" s="409"/>
      <c r="Q748" s="409"/>
      <c r="R748" s="409"/>
      <c r="S748" s="409"/>
      <c r="T748" s="409"/>
      <c r="U748" s="409"/>
      <c r="V748" s="409"/>
      <c r="W748" s="409"/>
      <c r="X748" s="409"/>
      <c r="Y748" s="409"/>
      <c r="Z748" s="409"/>
      <c r="AA748" s="409"/>
      <c r="AB748" s="409"/>
      <c r="AC748" s="409"/>
      <c r="AD748" s="409"/>
      <c r="AE748" s="409"/>
    </row>
    <row r="749" ht="13.5" customHeight="1">
      <c r="A749" s="223"/>
      <c r="B749" s="409"/>
      <c r="C749" s="409"/>
      <c r="D749" s="409"/>
      <c r="E749" s="409"/>
      <c r="F749" s="409"/>
      <c r="G749" s="409"/>
      <c r="H749" s="409"/>
      <c r="I749" s="409"/>
      <c r="J749" s="409"/>
      <c r="K749" s="409"/>
      <c r="L749" s="409"/>
      <c r="M749" s="409"/>
      <c r="N749" s="409"/>
      <c r="O749" s="409"/>
      <c r="P749" s="409"/>
      <c r="Q749" s="409"/>
      <c r="R749" s="409"/>
      <c r="S749" s="409"/>
      <c r="T749" s="409"/>
      <c r="U749" s="409"/>
      <c r="V749" s="409"/>
      <c r="W749" s="409"/>
      <c r="X749" s="409"/>
      <c r="Y749" s="409"/>
      <c r="Z749" s="409"/>
      <c r="AA749" s="409"/>
      <c r="AB749" s="409"/>
      <c r="AC749" s="409"/>
      <c r="AD749" s="409"/>
      <c r="AE749" s="409"/>
    </row>
    <row r="750" ht="13.5" customHeight="1">
      <c r="A750" s="223"/>
      <c r="B750" s="409"/>
      <c r="C750" s="409"/>
      <c r="D750" s="409"/>
      <c r="E750" s="409"/>
      <c r="F750" s="409"/>
      <c r="G750" s="409"/>
      <c r="H750" s="409"/>
      <c r="I750" s="409"/>
      <c r="J750" s="409"/>
      <c r="K750" s="409"/>
      <c r="L750" s="409"/>
      <c r="M750" s="409"/>
      <c r="N750" s="409"/>
      <c r="O750" s="409"/>
      <c r="P750" s="409"/>
      <c r="Q750" s="409"/>
      <c r="R750" s="409"/>
      <c r="S750" s="409"/>
      <c r="T750" s="409"/>
      <c r="U750" s="409"/>
      <c r="V750" s="409"/>
      <c r="W750" s="409"/>
      <c r="X750" s="409"/>
      <c r="Y750" s="409"/>
      <c r="Z750" s="409"/>
      <c r="AA750" s="409"/>
      <c r="AB750" s="409"/>
      <c r="AC750" s="409"/>
      <c r="AD750" s="409"/>
      <c r="AE750" s="409"/>
    </row>
    <row r="751" ht="13.5" customHeight="1">
      <c r="A751" s="223"/>
      <c r="B751" s="409"/>
      <c r="C751" s="409"/>
      <c r="D751" s="409"/>
      <c r="E751" s="409"/>
      <c r="F751" s="409"/>
      <c r="G751" s="409"/>
      <c r="H751" s="409"/>
      <c r="I751" s="409"/>
      <c r="J751" s="409"/>
      <c r="K751" s="409"/>
      <c r="L751" s="409"/>
      <c r="M751" s="409"/>
      <c r="N751" s="409"/>
      <c r="O751" s="409"/>
      <c r="P751" s="409"/>
      <c r="Q751" s="409"/>
      <c r="R751" s="409"/>
      <c r="S751" s="409"/>
      <c r="T751" s="409"/>
      <c r="U751" s="409"/>
      <c r="V751" s="409"/>
      <c r="W751" s="409"/>
      <c r="X751" s="409"/>
      <c r="Y751" s="409"/>
      <c r="Z751" s="409"/>
      <c r="AA751" s="409"/>
      <c r="AB751" s="409"/>
      <c r="AC751" s="409"/>
      <c r="AD751" s="409"/>
      <c r="AE751" s="409"/>
    </row>
    <row r="752" ht="13.5" customHeight="1">
      <c r="A752" s="223"/>
      <c r="B752" s="409"/>
      <c r="C752" s="409"/>
      <c r="D752" s="409"/>
      <c r="E752" s="409"/>
      <c r="F752" s="409"/>
      <c r="G752" s="409"/>
      <c r="H752" s="409"/>
      <c r="I752" s="409"/>
      <c r="J752" s="409"/>
      <c r="K752" s="409"/>
      <c r="L752" s="409"/>
      <c r="M752" s="409"/>
      <c r="N752" s="409"/>
      <c r="O752" s="409"/>
      <c r="P752" s="409"/>
      <c r="Q752" s="409"/>
      <c r="R752" s="409"/>
      <c r="S752" s="409"/>
      <c r="T752" s="409"/>
      <c r="U752" s="409"/>
      <c r="V752" s="409"/>
      <c r="W752" s="409"/>
      <c r="X752" s="409"/>
      <c r="Y752" s="409"/>
      <c r="Z752" s="409"/>
      <c r="AA752" s="409"/>
      <c r="AB752" s="409"/>
      <c r="AC752" s="409"/>
      <c r="AD752" s="409"/>
      <c r="AE752" s="409"/>
    </row>
    <row r="753" ht="13.5" customHeight="1">
      <c r="A753" s="223"/>
      <c r="B753" s="409"/>
      <c r="C753" s="409"/>
      <c r="D753" s="409"/>
      <c r="E753" s="409"/>
      <c r="F753" s="409"/>
      <c r="G753" s="409"/>
      <c r="H753" s="409"/>
      <c r="I753" s="409"/>
      <c r="J753" s="409"/>
      <c r="K753" s="409"/>
      <c r="L753" s="409"/>
      <c r="M753" s="409"/>
      <c r="N753" s="409"/>
      <c r="O753" s="409"/>
      <c r="P753" s="409"/>
      <c r="Q753" s="409"/>
      <c r="R753" s="409"/>
      <c r="S753" s="409"/>
      <c r="T753" s="409"/>
      <c r="U753" s="409"/>
      <c r="V753" s="409"/>
      <c r="W753" s="409"/>
      <c r="X753" s="409"/>
      <c r="Y753" s="409"/>
      <c r="Z753" s="409"/>
      <c r="AA753" s="409"/>
      <c r="AB753" s="409"/>
      <c r="AC753" s="409"/>
      <c r="AD753" s="409"/>
      <c r="AE753" s="409"/>
    </row>
    <row r="754" ht="13.5" customHeight="1">
      <c r="A754" s="223"/>
      <c r="B754" s="409"/>
      <c r="C754" s="409"/>
      <c r="D754" s="409"/>
      <c r="E754" s="409"/>
      <c r="F754" s="409"/>
      <c r="G754" s="409"/>
      <c r="H754" s="409"/>
      <c r="I754" s="409"/>
      <c r="J754" s="409"/>
      <c r="K754" s="409"/>
      <c r="L754" s="409"/>
      <c r="M754" s="409"/>
      <c r="N754" s="409"/>
      <c r="O754" s="409"/>
      <c r="P754" s="409"/>
      <c r="Q754" s="409"/>
      <c r="R754" s="409"/>
      <c r="S754" s="409"/>
      <c r="T754" s="409"/>
      <c r="U754" s="409"/>
      <c r="V754" s="409"/>
      <c r="W754" s="409"/>
      <c r="X754" s="409"/>
      <c r="Y754" s="409"/>
      <c r="Z754" s="409"/>
      <c r="AA754" s="409"/>
      <c r="AB754" s="409"/>
      <c r="AC754" s="409"/>
      <c r="AD754" s="409"/>
      <c r="AE754" s="409"/>
    </row>
    <row r="755" ht="13.5" customHeight="1">
      <c r="A755" s="223"/>
      <c r="B755" s="409"/>
      <c r="C755" s="409"/>
      <c r="D755" s="409"/>
      <c r="E755" s="409"/>
      <c r="F755" s="409"/>
      <c r="G755" s="409"/>
      <c r="H755" s="409"/>
      <c r="I755" s="409"/>
      <c r="J755" s="409"/>
      <c r="K755" s="409"/>
      <c r="L755" s="409"/>
      <c r="M755" s="409"/>
      <c r="N755" s="409"/>
      <c r="O755" s="409"/>
      <c r="P755" s="409"/>
      <c r="Q755" s="409"/>
      <c r="R755" s="409"/>
      <c r="S755" s="409"/>
      <c r="T755" s="409"/>
      <c r="U755" s="409"/>
      <c r="V755" s="409"/>
      <c r="W755" s="409"/>
      <c r="X755" s="409"/>
      <c r="Y755" s="409"/>
      <c r="Z755" s="409"/>
      <c r="AA755" s="409"/>
      <c r="AB755" s="409"/>
      <c r="AC755" s="409"/>
      <c r="AD755" s="409"/>
      <c r="AE755" s="409"/>
    </row>
    <row r="756" ht="13.5" customHeight="1">
      <c r="A756" s="223"/>
      <c r="B756" s="409"/>
      <c r="C756" s="409"/>
      <c r="D756" s="409"/>
      <c r="E756" s="409"/>
      <c r="F756" s="409"/>
      <c r="G756" s="409"/>
      <c r="H756" s="409"/>
      <c r="I756" s="409"/>
      <c r="J756" s="409"/>
      <c r="K756" s="409"/>
      <c r="L756" s="409"/>
      <c r="M756" s="409"/>
      <c r="N756" s="409"/>
      <c r="O756" s="409"/>
      <c r="P756" s="409"/>
      <c r="Q756" s="409"/>
      <c r="R756" s="409"/>
      <c r="S756" s="409"/>
      <c r="T756" s="409"/>
      <c r="U756" s="409"/>
      <c r="V756" s="409"/>
      <c r="W756" s="409"/>
      <c r="X756" s="409"/>
      <c r="Y756" s="409"/>
      <c r="Z756" s="409"/>
      <c r="AA756" s="409"/>
      <c r="AB756" s="409"/>
      <c r="AC756" s="409"/>
      <c r="AD756" s="409"/>
      <c r="AE756" s="409"/>
    </row>
    <row r="757" ht="13.5" customHeight="1">
      <c r="A757" s="223"/>
      <c r="B757" s="409"/>
      <c r="C757" s="409"/>
      <c r="D757" s="409"/>
      <c r="E757" s="409"/>
      <c r="F757" s="409"/>
      <c r="G757" s="409"/>
      <c r="H757" s="409"/>
      <c r="I757" s="409"/>
      <c r="J757" s="409"/>
      <c r="K757" s="409"/>
      <c r="L757" s="409"/>
      <c r="M757" s="409"/>
      <c r="N757" s="409"/>
      <c r="O757" s="409"/>
      <c r="P757" s="409"/>
      <c r="Q757" s="409"/>
      <c r="R757" s="409"/>
      <c r="S757" s="409"/>
      <c r="T757" s="409"/>
      <c r="U757" s="409"/>
      <c r="V757" s="409"/>
      <c r="W757" s="409"/>
      <c r="X757" s="409"/>
      <c r="Y757" s="409"/>
      <c r="Z757" s="409"/>
      <c r="AA757" s="409"/>
      <c r="AB757" s="409"/>
      <c r="AC757" s="409"/>
      <c r="AD757" s="409"/>
      <c r="AE757" s="409"/>
    </row>
    <row r="758" ht="13.5" customHeight="1">
      <c r="A758" s="223"/>
      <c r="B758" s="409"/>
      <c r="C758" s="409"/>
      <c r="D758" s="409"/>
      <c r="E758" s="409"/>
      <c r="F758" s="409"/>
      <c r="G758" s="409"/>
      <c r="H758" s="409"/>
      <c r="I758" s="409"/>
      <c r="J758" s="409"/>
      <c r="K758" s="409"/>
      <c r="L758" s="409"/>
      <c r="M758" s="409"/>
      <c r="N758" s="409"/>
      <c r="O758" s="409"/>
      <c r="P758" s="409"/>
      <c r="Q758" s="409"/>
      <c r="R758" s="409"/>
      <c r="S758" s="409"/>
      <c r="T758" s="409"/>
      <c r="U758" s="409"/>
      <c r="V758" s="409"/>
      <c r="W758" s="409"/>
      <c r="X758" s="409"/>
      <c r="Y758" s="409"/>
      <c r="Z758" s="409"/>
      <c r="AA758" s="409"/>
      <c r="AB758" s="409"/>
      <c r="AC758" s="409"/>
      <c r="AD758" s="409"/>
      <c r="AE758" s="409"/>
    </row>
    <row r="759" ht="13.5" customHeight="1">
      <c r="A759" s="223"/>
      <c r="B759" s="409"/>
      <c r="C759" s="409"/>
      <c r="D759" s="409"/>
      <c r="E759" s="409"/>
      <c r="F759" s="409"/>
      <c r="G759" s="409"/>
      <c r="H759" s="409"/>
      <c r="I759" s="409"/>
      <c r="J759" s="409"/>
      <c r="K759" s="409"/>
      <c r="L759" s="409"/>
      <c r="M759" s="409"/>
      <c r="N759" s="409"/>
      <c r="O759" s="409"/>
      <c r="P759" s="409"/>
      <c r="Q759" s="409"/>
      <c r="R759" s="409"/>
      <c r="S759" s="409"/>
      <c r="T759" s="409"/>
      <c r="U759" s="409"/>
      <c r="V759" s="409"/>
      <c r="W759" s="409"/>
      <c r="X759" s="409"/>
      <c r="Y759" s="409"/>
      <c r="Z759" s="409"/>
      <c r="AA759" s="409"/>
      <c r="AB759" s="409"/>
      <c r="AC759" s="409"/>
      <c r="AD759" s="409"/>
      <c r="AE759" s="409"/>
    </row>
    <row r="760" ht="13.5" customHeight="1">
      <c r="A760" s="223"/>
      <c r="B760" s="409"/>
      <c r="C760" s="409"/>
      <c r="D760" s="409"/>
      <c r="E760" s="409"/>
      <c r="F760" s="409"/>
      <c r="G760" s="409"/>
      <c r="H760" s="409"/>
      <c r="I760" s="409"/>
      <c r="J760" s="409"/>
      <c r="K760" s="409"/>
      <c r="L760" s="409"/>
      <c r="M760" s="409"/>
      <c r="N760" s="409"/>
      <c r="O760" s="409"/>
      <c r="P760" s="409"/>
      <c r="Q760" s="409"/>
      <c r="R760" s="409"/>
      <c r="S760" s="409"/>
      <c r="T760" s="409"/>
      <c r="U760" s="409"/>
      <c r="V760" s="409"/>
      <c r="W760" s="409"/>
      <c r="X760" s="409"/>
      <c r="Y760" s="409"/>
      <c r="Z760" s="409"/>
      <c r="AA760" s="409"/>
      <c r="AB760" s="409"/>
      <c r="AC760" s="409"/>
      <c r="AD760" s="409"/>
      <c r="AE760" s="409"/>
    </row>
    <row r="761" ht="13.5" customHeight="1">
      <c r="A761" s="223"/>
      <c r="B761" s="409"/>
      <c r="C761" s="409"/>
      <c r="D761" s="409"/>
      <c r="E761" s="409"/>
      <c r="F761" s="409"/>
      <c r="G761" s="409"/>
      <c r="H761" s="409"/>
      <c r="I761" s="409"/>
      <c r="J761" s="409"/>
      <c r="K761" s="409"/>
      <c r="L761" s="409"/>
      <c r="M761" s="409"/>
      <c r="N761" s="409"/>
      <c r="O761" s="409"/>
      <c r="P761" s="409"/>
      <c r="Q761" s="409"/>
      <c r="R761" s="409"/>
      <c r="S761" s="409"/>
      <c r="T761" s="409"/>
      <c r="U761" s="409"/>
      <c r="V761" s="409"/>
      <c r="W761" s="409"/>
      <c r="X761" s="409"/>
      <c r="Y761" s="409"/>
      <c r="Z761" s="409"/>
      <c r="AA761" s="409"/>
      <c r="AB761" s="409"/>
      <c r="AC761" s="409"/>
      <c r="AD761" s="409"/>
      <c r="AE761" s="409"/>
    </row>
    <row r="762" ht="13.5" customHeight="1">
      <c r="A762" s="223"/>
      <c r="B762" s="409"/>
      <c r="C762" s="409"/>
      <c r="D762" s="409"/>
      <c r="E762" s="409"/>
      <c r="F762" s="409"/>
      <c r="G762" s="409"/>
      <c r="H762" s="409"/>
      <c r="I762" s="409"/>
      <c r="J762" s="409"/>
      <c r="K762" s="409"/>
      <c r="L762" s="409"/>
      <c r="M762" s="409"/>
      <c r="N762" s="409"/>
      <c r="O762" s="409"/>
      <c r="P762" s="409"/>
      <c r="Q762" s="409"/>
      <c r="R762" s="409"/>
      <c r="S762" s="409"/>
      <c r="T762" s="409"/>
      <c r="U762" s="409"/>
      <c r="V762" s="409"/>
      <c r="W762" s="409"/>
      <c r="X762" s="409"/>
      <c r="Y762" s="409"/>
      <c r="Z762" s="409"/>
      <c r="AA762" s="409"/>
      <c r="AB762" s="409"/>
      <c r="AC762" s="409"/>
      <c r="AD762" s="409"/>
      <c r="AE762" s="409"/>
    </row>
    <row r="763" ht="13.5" customHeight="1">
      <c r="A763" s="223"/>
      <c r="B763" s="409"/>
      <c r="C763" s="409"/>
      <c r="D763" s="409"/>
      <c r="E763" s="409"/>
      <c r="F763" s="409"/>
      <c r="G763" s="409"/>
      <c r="H763" s="409"/>
      <c r="I763" s="409"/>
      <c r="J763" s="409"/>
      <c r="K763" s="409"/>
      <c r="L763" s="409"/>
      <c r="M763" s="409"/>
      <c r="N763" s="409"/>
      <c r="O763" s="409"/>
      <c r="P763" s="409"/>
      <c r="Q763" s="409"/>
      <c r="R763" s="409"/>
      <c r="S763" s="409"/>
      <c r="T763" s="409"/>
      <c r="U763" s="409"/>
      <c r="V763" s="409"/>
      <c r="W763" s="409"/>
      <c r="X763" s="409"/>
      <c r="Y763" s="409"/>
      <c r="Z763" s="409"/>
      <c r="AA763" s="409"/>
      <c r="AB763" s="409"/>
      <c r="AC763" s="409"/>
      <c r="AD763" s="409"/>
      <c r="AE763" s="409"/>
    </row>
    <row r="764" ht="13.5" customHeight="1">
      <c r="A764" s="223"/>
      <c r="B764" s="409"/>
      <c r="C764" s="409"/>
      <c r="D764" s="409"/>
      <c r="E764" s="409"/>
      <c r="F764" s="409"/>
      <c r="G764" s="409"/>
      <c r="H764" s="409"/>
      <c r="I764" s="409"/>
      <c r="J764" s="409"/>
      <c r="K764" s="409"/>
      <c r="L764" s="409"/>
      <c r="M764" s="409"/>
      <c r="N764" s="409"/>
      <c r="O764" s="409"/>
      <c r="P764" s="409"/>
      <c r="Q764" s="409"/>
      <c r="R764" s="409"/>
      <c r="S764" s="409"/>
      <c r="T764" s="409"/>
      <c r="U764" s="409"/>
      <c r="V764" s="409"/>
      <c r="W764" s="409"/>
      <c r="X764" s="409"/>
      <c r="Y764" s="409"/>
      <c r="Z764" s="409"/>
      <c r="AA764" s="409"/>
      <c r="AB764" s="409"/>
      <c r="AC764" s="409"/>
      <c r="AD764" s="409"/>
      <c r="AE764" s="409"/>
    </row>
    <row r="765" ht="13.5" customHeight="1">
      <c r="A765" s="223"/>
      <c r="B765" s="409"/>
      <c r="C765" s="409"/>
      <c r="D765" s="409"/>
      <c r="E765" s="409"/>
      <c r="F765" s="409"/>
      <c r="G765" s="409"/>
      <c r="H765" s="409"/>
      <c r="I765" s="409"/>
      <c r="J765" s="409"/>
      <c r="K765" s="409"/>
      <c r="L765" s="409"/>
      <c r="M765" s="409"/>
      <c r="N765" s="409"/>
      <c r="O765" s="409"/>
      <c r="P765" s="409"/>
      <c r="Q765" s="409"/>
      <c r="R765" s="409"/>
      <c r="S765" s="409"/>
      <c r="T765" s="409"/>
      <c r="U765" s="409"/>
      <c r="V765" s="409"/>
      <c r="W765" s="409"/>
      <c r="X765" s="409"/>
      <c r="Y765" s="409"/>
      <c r="Z765" s="409"/>
      <c r="AA765" s="409"/>
      <c r="AB765" s="409"/>
      <c r="AC765" s="409"/>
      <c r="AD765" s="409"/>
      <c r="AE765" s="409"/>
    </row>
    <row r="766" ht="13.5" customHeight="1">
      <c r="A766" s="223"/>
      <c r="B766" s="409"/>
      <c r="C766" s="409"/>
      <c r="D766" s="409"/>
      <c r="E766" s="409"/>
      <c r="F766" s="409"/>
      <c r="G766" s="409"/>
      <c r="H766" s="409"/>
      <c r="I766" s="409"/>
      <c r="J766" s="409"/>
      <c r="K766" s="409"/>
      <c r="L766" s="409"/>
      <c r="M766" s="409"/>
      <c r="N766" s="409"/>
      <c r="O766" s="409"/>
      <c r="P766" s="409"/>
      <c r="Q766" s="409"/>
      <c r="R766" s="409"/>
      <c r="S766" s="409"/>
      <c r="T766" s="409"/>
      <c r="U766" s="409"/>
      <c r="V766" s="409"/>
      <c r="W766" s="409"/>
      <c r="X766" s="409"/>
      <c r="Y766" s="409"/>
      <c r="Z766" s="409"/>
      <c r="AA766" s="409"/>
      <c r="AB766" s="409"/>
      <c r="AC766" s="409"/>
      <c r="AD766" s="409"/>
      <c r="AE766" s="409"/>
    </row>
    <row r="767" ht="13.5" customHeight="1">
      <c r="A767" s="223"/>
      <c r="B767" s="409"/>
      <c r="C767" s="409"/>
      <c r="D767" s="409"/>
      <c r="E767" s="409"/>
      <c r="F767" s="409"/>
      <c r="G767" s="409"/>
      <c r="H767" s="409"/>
      <c r="I767" s="409"/>
      <c r="J767" s="409"/>
      <c r="K767" s="409"/>
      <c r="L767" s="409"/>
      <c r="M767" s="409"/>
      <c r="N767" s="409"/>
      <c r="O767" s="409"/>
      <c r="P767" s="409"/>
      <c r="Q767" s="409"/>
      <c r="R767" s="409"/>
      <c r="S767" s="409"/>
      <c r="T767" s="409"/>
      <c r="U767" s="409"/>
      <c r="V767" s="409"/>
      <c r="W767" s="409"/>
      <c r="X767" s="409"/>
      <c r="Y767" s="409"/>
      <c r="Z767" s="409"/>
      <c r="AA767" s="409"/>
      <c r="AB767" s="409"/>
      <c r="AC767" s="409"/>
      <c r="AD767" s="409"/>
      <c r="AE767" s="409"/>
    </row>
    <row r="768" ht="13.5" customHeight="1">
      <c r="A768" s="223"/>
      <c r="B768" s="409"/>
      <c r="C768" s="409"/>
      <c r="D768" s="409"/>
      <c r="E768" s="409"/>
      <c r="F768" s="409"/>
      <c r="G768" s="409"/>
      <c r="H768" s="409"/>
      <c r="I768" s="409"/>
      <c r="J768" s="409"/>
      <c r="K768" s="409"/>
      <c r="L768" s="409"/>
      <c r="M768" s="409"/>
      <c r="N768" s="409"/>
      <c r="O768" s="409"/>
      <c r="P768" s="409"/>
      <c r="Q768" s="409"/>
      <c r="R768" s="409"/>
      <c r="S768" s="409"/>
      <c r="T768" s="409"/>
      <c r="U768" s="409"/>
      <c r="V768" s="409"/>
      <c r="W768" s="409"/>
      <c r="X768" s="409"/>
      <c r="Y768" s="409"/>
      <c r="Z768" s="409"/>
      <c r="AA768" s="409"/>
      <c r="AB768" s="409"/>
      <c r="AC768" s="409"/>
      <c r="AD768" s="409"/>
      <c r="AE768" s="409"/>
    </row>
    <row r="769" ht="13.5" customHeight="1">
      <c r="A769" s="223"/>
      <c r="B769" s="409"/>
      <c r="C769" s="409"/>
      <c r="D769" s="409"/>
      <c r="E769" s="409"/>
      <c r="F769" s="409"/>
      <c r="G769" s="409"/>
      <c r="H769" s="409"/>
      <c r="I769" s="409"/>
      <c r="J769" s="409"/>
      <c r="K769" s="409"/>
      <c r="L769" s="409"/>
      <c r="M769" s="409"/>
      <c r="N769" s="409"/>
      <c r="O769" s="409"/>
      <c r="P769" s="409"/>
      <c r="Q769" s="409"/>
      <c r="R769" s="409"/>
      <c r="S769" s="409"/>
      <c r="T769" s="409"/>
      <c r="U769" s="409"/>
      <c r="V769" s="409"/>
      <c r="W769" s="409"/>
      <c r="X769" s="409"/>
      <c r="Y769" s="409"/>
      <c r="Z769" s="409"/>
      <c r="AA769" s="409"/>
      <c r="AB769" s="409"/>
      <c r="AC769" s="409"/>
      <c r="AD769" s="409"/>
      <c r="AE769" s="409"/>
    </row>
    <row r="770" ht="13.5" customHeight="1">
      <c r="A770" s="223"/>
      <c r="B770" s="409"/>
      <c r="C770" s="409"/>
      <c r="D770" s="409"/>
      <c r="E770" s="409"/>
      <c r="F770" s="409"/>
      <c r="G770" s="409"/>
      <c r="H770" s="409"/>
      <c r="I770" s="409"/>
      <c r="J770" s="409"/>
      <c r="K770" s="409"/>
      <c r="L770" s="409"/>
      <c r="M770" s="409"/>
      <c r="N770" s="409"/>
      <c r="O770" s="409"/>
      <c r="P770" s="409"/>
      <c r="Q770" s="409"/>
      <c r="R770" s="409"/>
      <c r="S770" s="409"/>
      <c r="T770" s="409"/>
      <c r="U770" s="409"/>
      <c r="V770" s="409"/>
      <c r="W770" s="409"/>
      <c r="X770" s="409"/>
      <c r="Y770" s="409"/>
      <c r="Z770" s="409"/>
      <c r="AA770" s="409"/>
      <c r="AB770" s="409"/>
      <c r="AC770" s="409"/>
      <c r="AD770" s="409"/>
      <c r="AE770" s="409"/>
    </row>
    <row r="771" ht="13.5" customHeight="1">
      <c r="A771" s="223"/>
      <c r="B771" s="409"/>
      <c r="C771" s="409"/>
      <c r="D771" s="409"/>
      <c r="E771" s="409"/>
      <c r="F771" s="409"/>
      <c r="G771" s="409"/>
      <c r="H771" s="409"/>
      <c r="I771" s="409"/>
      <c r="J771" s="409"/>
      <c r="K771" s="409"/>
      <c r="L771" s="409"/>
      <c r="M771" s="409"/>
      <c r="N771" s="409"/>
      <c r="O771" s="409"/>
      <c r="P771" s="409"/>
      <c r="Q771" s="409"/>
      <c r="R771" s="409"/>
      <c r="S771" s="409"/>
      <c r="T771" s="409"/>
      <c r="U771" s="409"/>
      <c r="V771" s="409"/>
      <c r="W771" s="409"/>
      <c r="X771" s="409"/>
      <c r="Y771" s="409"/>
      <c r="Z771" s="409"/>
      <c r="AA771" s="409"/>
      <c r="AB771" s="409"/>
      <c r="AC771" s="409"/>
      <c r="AD771" s="409"/>
      <c r="AE771" s="409"/>
    </row>
    <row r="772" ht="13.5" customHeight="1">
      <c r="A772" s="223"/>
      <c r="B772" s="409"/>
      <c r="C772" s="409"/>
      <c r="D772" s="409"/>
      <c r="E772" s="409"/>
      <c r="F772" s="409"/>
      <c r="G772" s="409"/>
      <c r="H772" s="409"/>
      <c r="I772" s="409"/>
      <c r="J772" s="409"/>
      <c r="K772" s="409"/>
      <c r="L772" s="409"/>
      <c r="M772" s="409"/>
      <c r="N772" s="409"/>
      <c r="O772" s="409"/>
      <c r="P772" s="409"/>
      <c r="Q772" s="409"/>
      <c r="R772" s="409"/>
      <c r="S772" s="409"/>
      <c r="T772" s="409"/>
      <c r="U772" s="409"/>
      <c r="V772" s="409"/>
      <c r="W772" s="409"/>
      <c r="X772" s="409"/>
      <c r="Y772" s="409"/>
      <c r="Z772" s="409"/>
      <c r="AA772" s="409"/>
      <c r="AB772" s="409"/>
      <c r="AC772" s="409"/>
      <c r="AD772" s="409"/>
      <c r="AE772" s="409"/>
    </row>
    <row r="773" ht="13.5" customHeight="1">
      <c r="A773" s="223"/>
      <c r="B773" s="409"/>
      <c r="C773" s="409"/>
      <c r="D773" s="409"/>
      <c r="E773" s="409"/>
      <c r="F773" s="409"/>
      <c r="G773" s="409"/>
      <c r="H773" s="409"/>
      <c r="I773" s="409"/>
      <c r="J773" s="409"/>
      <c r="K773" s="409"/>
      <c r="L773" s="409"/>
      <c r="M773" s="409"/>
      <c r="N773" s="409"/>
      <c r="O773" s="409"/>
      <c r="P773" s="409"/>
      <c r="Q773" s="409"/>
      <c r="R773" s="409"/>
      <c r="S773" s="409"/>
      <c r="T773" s="409"/>
      <c r="U773" s="409"/>
      <c r="V773" s="409"/>
      <c r="W773" s="409"/>
      <c r="X773" s="409"/>
      <c r="Y773" s="409"/>
      <c r="Z773" s="409"/>
      <c r="AA773" s="409"/>
      <c r="AB773" s="409"/>
      <c r="AC773" s="409"/>
      <c r="AD773" s="409"/>
      <c r="AE773" s="409"/>
    </row>
    <row r="774" ht="13.5" customHeight="1">
      <c r="A774" s="223"/>
      <c r="B774" s="409"/>
      <c r="C774" s="409"/>
      <c r="D774" s="409"/>
      <c r="E774" s="409"/>
      <c r="F774" s="409"/>
      <c r="G774" s="409"/>
      <c r="H774" s="409"/>
      <c r="I774" s="409"/>
      <c r="J774" s="409"/>
      <c r="K774" s="409"/>
      <c r="L774" s="409"/>
      <c r="M774" s="409"/>
      <c r="N774" s="409"/>
      <c r="O774" s="409"/>
      <c r="P774" s="409"/>
      <c r="Q774" s="409"/>
      <c r="R774" s="409"/>
      <c r="S774" s="409"/>
      <c r="T774" s="409"/>
      <c r="U774" s="409"/>
      <c r="V774" s="409"/>
      <c r="W774" s="409"/>
      <c r="X774" s="409"/>
      <c r="Y774" s="409"/>
      <c r="Z774" s="409"/>
      <c r="AA774" s="409"/>
      <c r="AB774" s="409"/>
      <c r="AC774" s="409"/>
      <c r="AD774" s="409"/>
      <c r="AE774" s="409"/>
    </row>
    <row r="775" ht="13.5" customHeight="1">
      <c r="A775" s="223"/>
      <c r="B775" s="409"/>
      <c r="C775" s="409"/>
      <c r="D775" s="409"/>
      <c r="E775" s="409"/>
      <c r="F775" s="409"/>
      <c r="G775" s="409"/>
      <c r="H775" s="409"/>
      <c r="I775" s="409"/>
      <c r="J775" s="409"/>
      <c r="K775" s="409"/>
      <c r="L775" s="409"/>
      <c r="M775" s="409"/>
      <c r="N775" s="409"/>
      <c r="O775" s="409"/>
      <c r="P775" s="409"/>
      <c r="Q775" s="409"/>
      <c r="R775" s="409"/>
      <c r="S775" s="409"/>
      <c r="T775" s="409"/>
      <c r="U775" s="409"/>
      <c r="V775" s="409"/>
      <c r="W775" s="409"/>
      <c r="X775" s="409"/>
      <c r="Y775" s="409"/>
      <c r="Z775" s="409"/>
      <c r="AA775" s="409"/>
      <c r="AB775" s="409"/>
      <c r="AC775" s="409"/>
      <c r="AD775" s="409"/>
      <c r="AE775" s="409"/>
    </row>
    <row r="776" ht="13.5" customHeight="1">
      <c r="A776" s="223"/>
      <c r="B776" s="409"/>
      <c r="C776" s="409"/>
      <c r="D776" s="409"/>
      <c r="E776" s="409"/>
      <c r="F776" s="409"/>
      <c r="G776" s="409"/>
      <c r="H776" s="409"/>
      <c r="I776" s="409"/>
      <c r="J776" s="409"/>
      <c r="K776" s="409"/>
      <c r="L776" s="409"/>
      <c r="M776" s="409"/>
      <c r="N776" s="409"/>
      <c r="O776" s="409"/>
      <c r="P776" s="409"/>
      <c r="Q776" s="409"/>
      <c r="R776" s="409"/>
      <c r="S776" s="409"/>
      <c r="T776" s="409"/>
      <c r="U776" s="409"/>
      <c r="V776" s="409"/>
      <c r="W776" s="409"/>
      <c r="X776" s="409"/>
      <c r="Y776" s="409"/>
      <c r="Z776" s="409"/>
      <c r="AA776" s="409"/>
      <c r="AB776" s="409"/>
      <c r="AC776" s="409"/>
      <c r="AD776" s="409"/>
      <c r="AE776" s="409"/>
    </row>
    <row r="777" ht="13.5" customHeight="1">
      <c r="A777" s="223"/>
      <c r="B777" s="409"/>
      <c r="C777" s="409"/>
      <c r="D777" s="409"/>
      <c r="E777" s="409"/>
      <c r="F777" s="409"/>
      <c r="G777" s="409"/>
      <c r="H777" s="409"/>
      <c r="I777" s="409"/>
      <c r="J777" s="409"/>
      <c r="K777" s="409"/>
      <c r="L777" s="409"/>
      <c r="M777" s="409"/>
      <c r="N777" s="409"/>
      <c r="O777" s="409"/>
      <c r="P777" s="409"/>
      <c r="Q777" s="409"/>
      <c r="R777" s="409"/>
      <c r="S777" s="409"/>
      <c r="T777" s="409"/>
      <c r="U777" s="409"/>
      <c r="V777" s="409"/>
      <c r="W777" s="409"/>
      <c r="X777" s="409"/>
      <c r="Y777" s="409"/>
      <c r="Z777" s="409"/>
      <c r="AA777" s="409"/>
      <c r="AB777" s="409"/>
      <c r="AC777" s="409"/>
      <c r="AD777" s="409"/>
      <c r="AE777" s="409"/>
    </row>
    <row r="778" ht="13.5" customHeight="1">
      <c r="A778" s="223"/>
      <c r="B778" s="409"/>
      <c r="C778" s="409"/>
      <c r="D778" s="409"/>
      <c r="E778" s="409"/>
      <c r="F778" s="409"/>
      <c r="G778" s="409"/>
      <c r="H778" s="409"/>
      <c r="I778" s="409"/>
      <c r="J778" s="409"/>
      <c r="K778" s="409"/>
      <c r="L778" s="409"/>
      <c r="M778" s="409"/>
      <c r="N778" s="409"/>
      <c r="O778" s="409"/>
      <c r="P778" s="409"/>
      <c r="Q778" s="409"/>
      <c r="R778" s="409"/>
      <c r="S778" s="409"/>
      <c r="T778" s="409"/>
      <c r="U778" s="409"/>
      <c r="V778" s="409"/>
      <c r="W778" s="409"/>
      <c r="X778" s="409"/>
      <c r="Y778" s="409"/>
      <c r="Z778" s="409"/>
      <c r="AA778" s="409"/>
      <c r="AB778" s="409"/>
      <c r="AC778" s="409"/>
      <c r="AD778" s="409"/>
      <c r="AE778" s="409"/>
    </row>
    <row r="779" ht="13.5" customHeight="1">
      <c r="A779" s="223"/>
      <c r="B779" s="409"/>
      <c r="C779" s="409"/>
      <c r="D779" s="409"/>
      <c r="E779" s="409"/>
      <c r="F779" s="409"/>
      <c r="G779" s="409"/>
      <c r="H779" s="409"/>
      <c r="I779" s="409"/>
      <c r="J779" s="409"/>
      <c r="K779" s="409"/>
      <c r="L779" s="409"/>
      <c r="M779" s="409"/>
      <c r="N779" s="409"/>
      <c r="O779" s="409"/>
      <c r="P779" s="409"/>
      <c r="Q779" s="409"/>
      <c r="R779" s="409"/>
      <c r="S779" s="409"/>
      <c r="T779" s="409"/>
      <c r="U779" s="409"/>
      <c r="V779" s="409"/>
      <c r="W779" s="409"/>
      <c r="X779" s="409"/>
      <c r="Y779" s="409"/>
      <c r="Z779" s="409"/>
      <c r="AA779" s="409"/>
      <c r="AB779" s="409"/>
      <c r="AC779" s="409"/>
      <c r="AD779" s="409"/>
      <c r="AE779" s="409"/>
    </row>
    <row r="780" ht="13.5" customHeight="1">
      <c r="A780" s="223"/>
      <c r="B780" s="409"/>
      <c r="C780" s="409"/>
      <c r="D780" s="409"/>
      <c r="E780" s="409"/>
      <c r="F780" s="409"/>
      <c r="G780" s="409"/>
      <c r="H780" s="409"/>
      <c r="I780" s="409"/>
      <c r="J780" s="409"/>
      <c r="K780" s="409"/>
      <c r="L780" s="409"/>
      <c r="M780" s="409"/>
      <c r="N780" s="409"/>
      <c r="O780" s="409"/>
      <c r="P780" s="409"/>
      <c r="Q780" s="409"/>
      <c r="R780" s="409"/>
      <c r="S780" s="409"/>
      <c r="T780" s="409"/>
      <c r="U780" s="409"/>
      <c r="V780" s="409"/>
      <c r="W780" s="409"/>
      <c r="X780" s="409"/>
      <c r="Y780" s="409"/>
      <c r="Z780" s="409"/>
      <c r="AA780" s="409"/>
      <c r="AB780" s="409"/>
      <c r="AC780" s="409"/>
      <c r="AD780" s="409"/>
      <c r="AE780" s="409"/>
    </row>
    <row r="781" ht="13.5" customHeight="1">
      <c r="A781" s="223"/>
      <c r="B781" s="409"/>
      <c r="C781" s="409"/>
      <c r="D781" s="409"/>
      <c r="E781" s="409"/>
      <c r="F781" s="409"/>
      <c r="G781" s="409"/>
      <c r="H781" s="409"/>
      <c r="I781" s="409"/>
      <c r="J781" s="409"/>
      <c r="K781" s="409"/>
      <c r="L781" s="409"/>
      <c r="M781" s="409"/>
      <c r="N781" s="409"/>
      <c r="O781" s="409"/>
      <c r="P781" s="409"/>
      <c r="Q781" s="409"/>
      <c r="R781" s="409"/>
      <c r="S781" s="409"/>
      <c r="T781" s="409"/>
      <c r="U781" s="409"/>
      <c r="V781" s="409"/>
      <c r="W781" s="409"/>
      <c r="X781" s="409"/>
      <c r="Y781" s="409"/>
      <c r="Z781" s="409"/>
      <c r="AA781" s="409"/>
      <c r="AB781" s="409"/>
      <c r="AC781" s="409"/>
      <c r="AD781" s="409"/>
      <c r="AE781" s="409"/>
    </row>
    <row r="782" ht="13.5" customHeight="1">
      <c r="A782" s="223"/>
      <c r="B782" s="409"/>
      <c r="C782" s="409"/>
      <c r="D782" s="409"/>
      <c r="E782" s="409"/>
      <c r="F782" s="409"/>
      <c r="G782" s="409"/>
      <c r="H782" s="409"/>
      <c r="I782" s="409"/>
      <c r="J782" s="409"/>
      <c r="K782" s="409"/>
      <c r="L782" s="409"/>
      <c r="M782" s="409"/>
      <c r="N782" s="409"/>
      <c r="O782" s="409"/>
      <c r="P782" s="409"/>
      <c r="Q782" s="409"/>
      <c r="R782" s="409"/>
      <c r="S782" s="409"/>
      <c r="T782" s="409"/>
      <c r="U782" s="409"/>
      <c r="V782" s="409"/>
      <c r="W782" s="409"/>
      <c r="X782" s="409"/>
      <c r="Y782" s="409"/>
      <c r="Z782" s="409"/>
      <c r="AA782" s="409"/>
      <c r="AB782" s="409"/>
      <c r="AC782" s="409"/>
      <c r="AD782" s="409"/>
      <c r="AE782" s="409"/>
    </row>
    <row r="783" ht="13.5" customHeight="1">
      <c r="A783" s="223"/>
      <c r="B783" s="409"/>
      <c r="C783" s="409"/>
      <c r="D783" s="409"/>
      <c r="E783" s="409"/>
      <c r="F783" s="409"/>
      <c r="G783" s="409"/>
      <c r="H783" s="409"/>
      <c r="I783" s="409"/>
      <c r="J783" s="409"/>
      <c r="K783" s="409"/>
      <c r="L783" s="409"/>
      <c r="M783" s="409"/>
      <c r="N783" s="409"/>
      <c r="O783" s="409"/>
      <c r="P783" s="409"/>
      <c r="Q783" s="409"/>
      <c r="R783" s="409"/>
      <c r="S783" s="409"/>
      <c r="T783" s="409"/>
      <c r="U783" s="409"/>
      <c r="V783" s="409"/>
      <c r="W783" s="409"/>
      <c r="X783" s="409"/>
      <c r="Y783" s="409"/>
      <c r="Z783" s="409"/>
      <c r="AA783" s="409"/>
      <c r="AB783" s="409"/>
      <c r="AC783" s="409"/>
      <c r="AD783" s="409"/>
      <c r="AE783" s="409"/>
    </row>
    <row r="784" ht="13.5" customHeight="1">
      <c r="A784" s="223"/>
      <c r="B784" s="409"/>
      <c r="C784" s="409"/>
      <c r="D784" s="409"/>
      <c r="E784" s="409"/>
      <c r="F784" s="409"/>
      <c r="G784" s="409"/>
      <c r="H784" s="409"/>
      <c r="I784" s="409"/>
      <c r="J784" s="409"/>
      <c r="K784" s="409"/>
      <c r="L784" s="409"/>
      <c r="M784" s="409"/>
      <c r="N784" s="409"/>
      <c r="O784" s="409"/>
      <c r="P784" s="409"/>
      <c r="Q784" s="409"/>
      <c r="R784" s="409"/>
      <c r="S784" s="409"/>
      <c r="T784" s="409"/>
      <c r="U784" s="409"/>
      <c r="V784" s="409"/>
      <c r="W784" s="409"/>
      <c r="X784" s="409"/>
      <c r="Y784" s="409"/>
      <c r="Z784" s="409"/>
      <c r="AA784" s="409"/>
      <c r="AB784" s="409"/>
      <c r="AC784" s="409"/>
      <c r="AD784" s="409"/>
      <c r="AE784" s="409"/>
    </row>
    <row r="785" ht="13.5" customHeight="1">
      <c r="A785" s="223"/>
      <c r="B785" s="409"/>
      <c r="C785" s="409"/>
      <c r="D785" s="409"/>
      <c r="E785" s="409"/>
      <c r="F785" s="409"/>
      <c r="G785" s="409"/>
      <c r="H785" s="409"/>
      <c r="I785" s="409"/>
      <c r="J785" s="409"/>
      <c r="K785" s="409"/>
      <c r="L785" s="409"/>
      <c r="M785" s="409"/>
      <c r="N785" s="409"/>
      <c r="O785" s="409"/>
      <c r="P785" s="409"/>
      <c r="Q785" s="409"/>
      <c r="R785" s="409"/>
      <c r="S785" s="409"/>
      <c r="T785" s="409"/>
      <c r="U785" s="409"/>
      <c r="V785" s="409"/>
      <c r="W785" s="409"/>
      <c r="X785" s="409"/>
      <c r="Y785" s="409"/>
      <c r="Z785" s="409"/>
      <c r="AA785" s="409"/>
      <c r="AB785" s="409"/>
      <c r="AC785" s="409"/>
      <c r="AD785" s="409"/>
      <c r="AE785" s="409"/>
    </row>
    <row r="786" ht="13.5" customHeight="1">
      <c r="A786" s="223"/>
      <c r="B786" s="409"/>
      <c r="C786" s="409"/>
      <c r="D786" s="409"/>
      <c r="E786" s="409"/>
      <c r="F786" s="409"/>
      <c r="G786" s="409"/>
      <c r="H786" s="409"/>
      <c r="I786" s="409"/>
      <c r="J786" s="409"/>
      <c r="K786" s="409"/>
      <c r="L786" s="409"/>
      <c r="M786" s="409"/>
      <c r="N786" s="409"/>
      <c r="O786" s="409"/>
      <c r="P786" s="409"/>
      <c r="Q786" s="409"/>
      <c r="R786" s="409"/>
      <c r="S786" s="409"/>
      <c r="T786" s="409"/>
      <c r="U786" s="409"/>
      <c r="V786" s="409"/>
      <c r="W786" s="409"/>
      <c r="X786" s="409"/>
      <c r="Y786" s="409"/>
      <c r="Z786" s="409"/>
      <c r="AA786" s="409"/>
      <c r="AB786" s="409"/>
      <c r="AC786" s="409"/>
      <c r="AD786" s="409"/>
      <c r="AE786" s="409"/>
    </row>
    <row r="787" ht="13.5" customHeight="1">
      <c r="A787" s="223"/>
      <c r="B787" s="409"/>
      <c r="C787" s="409"/>
      <c r="D787" s="409"/>
      <c r="E787" s="409"/>
      <c r="F787" s="409"/>
      <c r="G787" s="409"/>
      <c r="H787" s="409"/>
      <c r="I787" s="409"/>
      <c r="J787" s="409"/>
      <c r="K787" s="409"/>
      <c r="L787" s="409"/>
      <c r="M787" s="409"/>
      <c r="N787" s="409"/>
      <c r="O787" s="409"/>
      <c r="P787" s="409"/>
      <c r="Q787" s="409"/>
      <c r="R787" s="409"/>
      <c r="S787" s="409"/>
      <c r="T787" s="409"/>
      <c r="U787" s="409"/>
      <c r="V787" s="409"/>
      <c r="W787" s="409"/>
      <c r="X787" s="409"/>
      <c r="Y787" s="409"/>
      <c r="Z787" s="409"/>
      <c r="AA787" s="409"/>
      <c r="AB787" s="409"/>
      <c r="AC787" s="409"/>
      <c r="AD787" s="409"/>
      <c r="AE787" s="409"/>
    </row>
    <row r="788" ht="13.5" customHeight="1">
      <c r="A788" s="223"/>
      <c r="B788" s="409"/>
      <c r="C788" s="409"/>
      <c r="D788" s="409"/>
      <c r="E788" s="409"/>
      <c r="F788" s="409"/>
      <c r="G788" s="409"/>
      <c r="H788" s="409"/>
      <c r="I788" s="409"/>
      <c r="J788" s="409"/>
      <c r="K788" s="409"/>
      <c r="L788" s="409"/>
      <c r="M788" s="409"/>
      <c r="N788" s="409"/>
      <c r="O788" s="409"/>
      <c r="P788" s="409"/>
      <c r="Q788" s="409"/>
      <c r="R788" s="409"/>
      <c r="S788" s="409"/>
      <c r="T788" s="409"/>
      <c r="U788" s="409"/>
      <c r="V788" s="409"/>
      <c r="W788" s="409"/>
      <c r="X788" s="409"/>
      <c r="Y788" s="409"/>
      <c r="Z788" s="409"/>
      <c r="AA788" s="409"/>
      <c r="AB788" s="409"/>
      <c r="AC788" s="409"/>
      <c r="AD788" s="409"/>
      <c r="AE788" s="409"/>
    </row>
    <row r="789" ht="13.5" customHeight="1">
      <c r="A789" s="223"/>
      <c r="B789" s="409"/>
      <c r="C789" s="409"/>
      <c r="D789" s="409"/>
      <c r="E789" s="409"/>
      <c r="F789" s="409"/>
      <c r="G789" s="409"/>
      <c r="H789" s="409"/>
      <c r="I789" s="409"/>
      <c r="J789" s="409"/>
      <c r="K789" s="409"/>
      <c r="L789" s="409"/>
      <c r="M789" s="409"/>
      <c r="N789" s="409"/>
      <c r="O789" s="409"/>
      <c r="P789" s="409"/>
      <c r="Q789" s="409"/>
      <c r="R789" s="409"/>
      <c r="S789" s="409"/>
      <c r="T789" s="409"/>
      <c r="U789" s="409"/>
      <c r="V789" s="409"/>
      <c r="W789" s="409"/>
      <c r="X789" s="409"/>
      <c r="Y789" s="409"/>
      <c r="Z789" s="409"/>
      <c r="AA789" s="409"/>
      <c r="AB789" s="409"/>
      <c r="AC789" s="409"/>
      <c r="AD789" s="409"/>
      <c r="AE789" s="409"/>
    </row>
    <row r="790" ht="13.5" customHeight="1">
      <c r="A790" s="223"/>
      <c r="B790" s="409"/>
      <c r="C790" s="409"/>
      <c r="D790" s="409"/>
      <c r="E790" s="409"/>
      <c r="F790" s="409"/>
      <c r="G790" s="409"/>
      <c r="H790" s="409"/>
      <c r="I790" s="409"/>
      <c r="J790" s="409"/>
      <c r="K790" s="409"/>
      <c r="L790" s="409"/>
      <c r="M790" s="409"/>
      <c r="N790" s="409"/>
      <c r="O790" s="409"/>
      <c r="P790" s="409"/>
      <c r="Q790" s="409"/>
      <c r="R790" s="409"/>
      <c r="S790" s="409"/>
      <c r="T790" s="409"/>
      <c r="U790" s="409"/>
      <c r="V790" s="409"/>
      <c r="W790" s="409"/>
      <c r="X790" s="409"/>
      <c r="Y790" s="409"/>
      <c r="Z790" s="409"/>
      <c r="AA790" s="409"/>
      <c r="AB790" s="409"/>
      <c r="AC790" s="409"/>
      <c r="AD790" s="409"/>
      <c r="AE790" s="409"/>
    </row>
    <row r="791" ht="13.5" customHeight="1">
      <c r="A791" s="223"/>
      <c r="B791" s="409"/>
      <c r="C791" s="409"/>
      <c r="D791" s="409"/>
      <c r="E791" s="409"/>
      <c r="F791" s="409"/>
      <c r="G791" s="409"/>
      <c r="H791" s="409"/>
      <c r="I791" s="409"/>
      <c r="J791" s="409"/>
      <c r="K791" s="409"/>
      <c r="L791" s="409"/>
      <c r="M791" s="409"/>
      <c r="N791" s="409"/>
      <c r="O791" s="409"/>
      <c r="P791" s="409"/>
      <c r="Q791" s="409"/>
      <c r="R791" s="409"/>
      <c r="S791" s="409"/>
      <c r="T791" s="409"/>
      <c r="U791" s="409"/>
      <c r="V791" s="409"/>
      <c r="W791" s="409"/>
      <c r="X791" s="409"/>
      <c r="Y791" s="409"/>
      <c r="Z791" s="409"/>
      <c r="AA791" s="409"/>
      <c r="AB791" s="409"/>
      <c r="AC791" s="409"/>
      <c r="AD791" s="409"/>
      <c r="AE791" s="409"/>
    </row>
    <row r="792" ht="13.5" customHeight="1">
      <c r="A792" s="223"/>
      <c r="B792" s="409"/>
      <c r="C792" s="409"/>
      <c r="D792" s="409"/>
      <c r="E792" s="409"/>
      <c r="F792" s="409"/>
      <c r="G792" s="409"/>
      <c r="H792" s="409"/>
      <c r="I792" s="409"/>
      <c r="J792" s="409"/>
      <c r="K792" s="409"/>
      <c r="L792" s="409"/>
      <c r="M792" s="409"/>
      <c r="N792" s="409"/>
      <c r="O792" s="409"/>
      <c r="P792" s="409"/>
      <c r="Q792" s="409"/>
      <c r="R792" s="409"/>
      <c r="S792" s="409"/>
      <c r="T792" s="409"/>
      <c r="U792" s="409"/>
      <c r="V792" s="409"/>
      <c r="W792" s="409"/>
      <c r="X792" s="409"/>
      <c r="Y792" s="409"/>
      <c r="Z792" s="409"/>
      <c r="AA792" s="409"/>
      <c r="AB792" s="409"/>
      <c r="AC792" s="409"/>
      <c r="AD792" s="409"/>
      <c r="AE792" s="409"/>
    </row>
    <row r="793" ht="13.5" customHeight="1">
      <c r="A793" s="223"/>
      <c r="B793" s="409"/>
      <c r="C793" s="409"/>
      <c r="D793" s="409"/>
      <c r="E793" s="409"/>
      <c r="F793" s="409"/>
      <c r="G793" s="409"/>
      <c r="H793" s="409"/>
      <c r="I793" s="409"/>
      <c r="J793" s="409"/>
      <c r="K793" s="409"/>
      <c r="L793" s="409"/>
      <c r="M793" s="409"/>
      <c r="N793" s="409"/>
      <c r="O793" s="409"/>
      <c r="P793" s="409"/>
      <c r="Q793" s="409"/>
      <c r="R793" s="409"/>
      <c r="S793" s="409"/>
      <c r="T793" s="409"/>
      <c r="U793" s="409"/>
      <c r="V793" s="409"/>
      <c r="W793" s="409"/>
      <c r="X793" s="409"/>
      <c r="Y793" s="409"/>
      <c r="Z793" s="409"/>
      <c r="AA793" s="409"/>
      <c r="AB793" s="409"/>
      <c r="AC793" s="409"/>
      <c r="AD793" s="409"/>
      <c r="AE793" s="409"/>
    </row>
    <row r="794" ht="13.5" customHeight="1">
      <c r="A794" s="223"/>
      <c r="B794" s="409"/>
      <c r="C794" s="409"/>
      <c r="D794" s="409"/>
      <c r="E794" s="409"/>
      <c r="F794" s="409"/>
      <c r="G794" s="409"/>
      <c r="H794" s="409"/>
      <c r="I794" s="409"/>
      <c r="J794" s="409"/>
      <c r="K794" s="409"/>
      <c r="L794" s="409"/>
      <c r="M794" s="409"/>
      <c r="N794" s="409"/>
      <c r="O794" s="409"/>
      <c r="P794" s="409"/>
      <c r="Q794" s="409"/>
      <c r="R794" s="409"/>
      <c r="S794" s="409"/>
      <c r="T794" s="409"/>
      <c r="U794" s="409"/>
      <c r="V794" s="409"/>
      <c r="W794" s="409"/>
      <c r="X794" s="409"/>
      <c r="Y794" s="409"/>
      <c r="Z794" s="409"/>
      <c r="AA794" s="409"/>
      <c r="AB794" s="409"/>
      <c r="AC794" s="409"/>
      <c r="AD794" s="409"/>
      <c r="AE794" s="409"/>
    </row>
    <row r="795" ht="13.5" customHeight="1">
      <c r="A795" s="223"/>
      <c r="B795" s="409"/>
      <c r="C795" s="409"/>
      <c r="D795" s="409"/>
      <c r="E795" s="409"/>
      <c r="F795" s="409"/>
      <c r="G795" s="409"/>
      <c r="H795" s="409"/>
      <c r="I795" s="409"/>
      <c r="J795" s="409"/>
      <c r="K795" s="409"/>
      <c r="L795" s="409"/>
      <c r="M795" s="409"/>
      <c r="N795" s="409"/>
      <c r="O795" s="409"/>
      <c r="P795" s="409"/>
      <c r="Q795" s="409"/>
      <c r="R795" s="409"/>
      <c r="S795" s="409"/>
      <c r="T795" s="409"/>
      <c r="U795" s="409"/>
      <c r="V795" s="409"/>
      <c r="W795" s="409"/>
      <c r="X795" s="409"/>
      <c r="Y795" s="409"/>
      <c r="Z795" s="409"/>
      <c r="AA795" s="409"/>
      <c r="AB795" s="409"/>
      <c r="AC795" s="409"/>
      <c r="AD795" s="409"/>
      <c r="AE795" s="409"/>
    </row>
    <row r="796" ht="13.5" customHeight="1">
      <c r="A796" s="223"/>
      <c r="B796" s="409"/>
      <c r="C796" s="409"/>
      <c r="D796" s="409"/>
      <c r="E796" s="409"/>
      <c r="F796" s="409"/>
      <c r="G796" s="409"/>
      <c r="H796" s="409"/>
      <c r="I796" s="409"/>
      <c r="J796" s="409"/>
      <c r="K796" s="409"/>
      <c r="L796" s="409"/>
      <c r="M796" s="409"/>
      <c r="N796" s="409"/>
      <c r="O796" s="409"/>
      <c r="P796" s="409"/>
      <c r="Q796" s="409"/>
      <c r="R796" s="409"/>
      <c r="S796" s="409"/>
      <c r="T796" s="409"/>
      <c r="U796" s="409"/>
      <c r="V796" s="409"/>
      <c r="W796" s="409"/>
      <c r="X796" s="409"/>
      <c r="Y796" s="409"/>
      <c r="Z796" s="409"/>
      <c r="AA796" s="409"/>
      <c r="AB796" s="409"/>
      <c r="AC796" s="409"/>
      <c r="AD796" s="409"/>
      <c r="AE796" s="409"/>
    </row>
    <row r="797" ht="13.5" customHeight="1">
      <c r="A797" s="223"/>
      <c r="B797" s="409"/>
      <c r="C797" s="409"/>
      <c r="D797" s="409"/>
      <c r="E797" s="409"/>
      <c r="F797" s="409"/>
      <c r="G797" s="409"/>
      <c r="H797" s="409"/>
      <c r="I797" s="409"/>
      <c r="J797" s="409"/>
      <c r="K797" s="409"/>
      <c r="L797" s="409"/>
      <c r="M797" s="409"/>
      <c r="N797" s="409"/>
      <c r="O797" s="409"/>
      <c r="P797" s="409"/>
      <c r="Q797" s="409"/>
      <c r="R797" s="409"/>
      <c r="S797" s="409"/>
      <c r="T797" s="409"/>
      <c r="U797" s="409"/>
      <c r="V797" s="409"/>
      <c r="W797" s="409"/>
      <c r="X797" s="409"/>
      <c r="Y797" s="409"/>
      <c r="Z797" s="409"/>
      <c r="AA797" s="409"/>
      <c r="AB797" s="409"/>
      <c r="AC797" s="409"/>
      <c r="AD797" s="409"/>
      <c r="AE797" s="409"/>
    </row>
    <row r="798" ht="13.5" customHeight="1">
      <c r="A798" s="223"/>
      <c r="B798" s="409"/>
      <c r="C798" s="409"/>
      <c r="D798" s="409"/>
      <c r="E798" s="409"/>
      <c r="F798" s="409"/>
      <c r="G798" s="409"/>
      <c r="H798" s="409"/>
      <c r="I798" s="409"/>
      <c r="J798" s="409"/>
      <c r="K798" s="409"/>
      <c r="L798" s="409"/>
      <c r="M798" s="409"/>
      <c r="N798" s="409"/>
      <c r="O798" s="409"/>
      <c r="P798" s="409"/>
      <c r="Q798" s="409"/>
      <c r="R798" s="409"/>
      <c r="S798" s="409"/>
      <c r="T798" s="409"/>
      <c r="U798" s="409"/>
      <c r="V798" s="409"/>
      <c r="W798" s="409"/>
      <c r="X798" s="409"/>
      <c r="Y798" s="409"/>
      <c r="Z798" s="409"/>
      <c r="AA798" s="409"/>
      <c r="AB798" s="409"/>
      <c r="AC798" s="409"/>
      <c r="AD798" s="409"/>
      <c r="AE798" s="409"/>
    </row>
    <row r="799" ht="13.5" customHeight="1">
      <c r="A799" s="223"/>
      <c r="B799" s="409"/>
      <c r="C799" s="409"/>
      <c r="D799" s="409"/>
      <c r="E799" s="409"/>
      <c r="F799" s="409"/>
      <c r="G799" s="409"/>
      <c r="H799" s="409"/>
      <c r="I799" s="409"/>
      <c r="J799" s="409"/>
      <c r="K799" s="409"/>
      <c r="L799" s="409"/>
      <c r="M799" s="409"/>
      <c r="N799" s="409"/>
      <c r="O799" s="409"/>
      <c r="P799" s="409"/>
      <c r="Q799" s="409"/>
      <c r="R799" s="409"/>
      <c r="S799" s="409"/>
      <c r="T799" s="409"/>
      <c r="U799" s="409"/>
      <c r="V799" s="409"/>
      <c r="W799" s="409"/>
      <c r="X799" s="409"/>
      <c r="Y799" s="409"/>
      <c r="Z799" s="409"/>
      <c r="AA799" s="409"/>
      <c r="AB799" s="409"/>
      <c r="AC799" s="409"/>
      <c r="AD799" s="409"/>
      <c r="AE799" s="409"/>
    </row>
    <row r="800" ht="13.5" customHeight="1">
      <c r="A800" s="223"/>
      <c r="B800" s="409"/>
      <c r="C800" s="409"/>
      <c r="D800" s="409"/>
      <c r="E800" s="409"/>
      <c r="F800" s="409"/>
      <c r="G800" s="409"/>
      <c r="H800" s="409"/>
      <c r="I800" s="409"/>
      <c r="J800" s="409"/>
      <c r="K800" s="409"/>
      <c r="L800" s="409"/>
      <c r="M800" s="409"/>
      <c r="N800" s="409"/>
      <c r="O800" s="409"/>
      <c r="P800" s="409"/>
      <c r="Q800" s="409"/>
      <c r="R800" s="409"/>
      <c r="S800" s="409"/>
      <c r="T800" s="409"/>
      <c r="U800" s="409"/>
      <c r="V800" s="409"/>
      <c r="W800" s="409"/>
      <c r="X800" s="409"/>
      <c r="Y800" s="409"/>
      <c r="Z800" s="409"/>
      <c r="AA800" s="409"/>
      <c r="AB800" s="409"/>
      <c r="AC800" s="409"/>
      <c r="AD800" s="409"/>
      <c r="AE800" s="409"/>
    </row>
    <row r="801" ht="13.5" customHeight="1">
      <c r="A801" s="223"/>
      <c r="B801" s="409"/>
      <c r="C801" s="409"/>
      <c r="D801" s="409"/>
      <c r="E801" s="409"/>
      <c r="F801" s="409"/>
      <c r="G801" s="409"/>
      <c r="H801" s="409"/>
      <c r="I801" s="409"/>
      <c r="J801" s="409"/>
      <c r="K801" s="409"/>
      <c r="L801" s="409"/>
      <c r="M801" s="409"/>
      <c r="N801" s="409"/>
      <c r="O801" s="409"/>
      <c r="P801" s="409"/>
      <c r="Q801" s="409"/>
      <c r="R801" s="409"/>
      <c r="S801" s="409"/>
      <c r="T801" s="409"/>
      <c r="U801" s="409"/>
      <c r="V801" s="409"/>
      <c r="W801" s="409"/>
      <c r="X801" s="409"/>
      <c r="Y801" s="409"/>
      <c r="Z801" s="409"/>
      <c r="AA801" s="409"/>
      <c r="AB801" s="409"/>
      <c r="AC801" s="409"/>
      <c r="AD801" s="409"/>
      <c r="AE801" s="409"/>
    </row>
    <row r="802" ht="13.5" customHeight="1">
      <c r="A802" s="223"/>
      <c r="B802" s="409"/>
      <c r="C802" s="409"/>
      <c r="D802" s="409"/>
      <c r="E802" s="409"/>
      <c r="F802" s="409"/>
      <c r="G802" s="409"/>
      <c r="H802" s="409"/>
      <c r="I802" s="409"/>
      <c r="J802" s="409"/>
      <c r="K802" s="409"/>
      <c r="L802" s="409"/>
      <c r="M802" s="409"/>
      <c r="N802" s="409"/>
      <c r="O802" s="409"/>
      <c r="P802" s="409"/>
      <c r="Q802" s="409"/>
      <c r="R802" s="409"/>
      <c r="S802" s="409"/>
      <c r="T802" s="409"/>
      <c r="U802" s="409"/>
      <c r="V802" s="409"/>
      <c r="W802" s="409"/>
      <c r="X802" s="409"/>
      <c r="Y802" s="409"/>
      <c r="Z802" s="409"/>
      <c r="AA802" s="409"/>
      <c r="AB802" s="409"/>
      <c r="AC802" s="409"/>
      <c r="AD802" s="409"/>
      <c r="AE802" s="409"/>
    </row>
    <row r="803" ht="13.5" customHeight="1">
      <c r="A803" s="223"/>
      <c r="B803" s="409"/>
      <c r="C803" s="409"/>
      <c r="D803" s="409"/>
      <c r="E803" s="409"/>
      <c r="F803" s="409"/>
      <c r="G803" s="409"/>
      <c r="H803" s="409"/>
      <c r="I803" s="409"/>
      <c r="J803" s="409"/>
      <c r="K803" s="409"/>
      <c r="L803" s="409"/>
      <c r="M803" s="409"/>
      <c r="N803" s="409"/>
      <c r="O803" s="409"/>
      <c r="P803" s="409"/>
      <c r="Q803" s="409"/>
      <c r="R803" s="409"/>
      <c r="S803" s="409"/>
      <c r="T803" s="409"/>
      <c r="U803" s="409"/>
      <c r="V803" s="409"/>
      <c r="W803" s="409"/>
      <c r="X803" s="409"/>
      <c r="Y803" s="409"/>
      <c r="Z803" s="409"/>
      <c r="AA803" s="409"/>
      <c r="AB803" s="409"/>
      <c r="AC803" s="409"/>
      <c r="AD803" s="409"/>
      <c r="AE803" s="409"/>
    </row>
    <row r="804" ht="13.5" customHeight="1">
      <c r="A804" s="223"/>
      <c r="B804" s="409"/>
      <c r="C804" s="409"/>
      <c r="D804" s="409"/>
      <c r="E804" s="409"/>
      <c r="F804" s="409"/>
      <c r="G804" s="409"/>
      <c r="H804" s="409"/>
      <c r="I804" s="409"/>
      <c r="J804" s="409"/>
      <c r="K804" s="409"/>
      <c r="L804" s="409"/>
      <c r="M804" s="409"/>
      <c r="N804" s="409"/>
      <c r="O804" s="409"/>
      <c r="P804" s="409"/>
      <c r="Q804" s="409"/>
      <c r="R804" s="409"/>
      <c r="S804" s="409"/>
      <c r="T804" s="409"/>
      <c r="U804" s="409"/>
      <c r="V804" s="409"/>
      <c r="W804" s="409"/>
      <c r="X804" s="409"/>
      <c r="Y804" s="409"/>
      <c r="Z804" s="409"/>
      <c r="AA804" s="409"/>
      <c r="AB804" s="409"/>
      <c r="AC804" s="409"/>
      <c r="AD804" s="409"/>
      <c r="AE804" s="409"/>
    </row>
    <row r="805" ht="13.5" customHeight="1">
      <c r="A805" s="223"/>
      <c r="B805" s="409"/>
      <c r="C805" s="409"/>
      <c r="D805" s="409"/>
      <c r="E805" s="409"/>
      <c r="F805" s="409"/>
      <c r="G805" s="409"/>
      <c r="H805" s="409"/>
      <c r="I805" s="409"/>
      <c r="J805" s="409"/>
      <c r="K805" s="409"/>
      <c r="L805" s="409"/>
      <c r="M805" s="409"/>
      <c r="N805" s="409"/>
      <c r="O805" s="409"/>
      <c r="P805" s="409"/>
      <c r="Q805" s="409"/>
      <c r="R805" s="409"/>
      <c r="S805" s="409"/>
      <c r="T805" s="409"/>
      <c r="U805" s="409"/>
      <c r="V805" s="409"/>
      <c r="W805" s="409"/>
      <c r="X805" s="409"/>
      <c r="Y805" s="409"/>
      <c r="Z805" s="409"/>
      <c r="AA805" s="409"/>
      <c r="AB805" s="409"/>
      <c r="AC805" s="409"/>
      <c r="AD805" s="409"/>
      <c r="AE805" s="409"/>
    </row>
    <row r="806" ht="13.5" customHeight="1">
      <c r="A806" s="223"/>
      <c r="B806" s="409"/>
      <c r="C806" s="409"/>
      <c r="D806" s="409"/>
      <c r="E806" s="409"/>
      <c r="F806" s="409"/>
      <c r="G806" s="409"/>
      <c r="H806" s="409"/>
      <c r="I806" s="409"/>
      <c r="J806" s="409"/>
      <c r="K806" s="409"/>
      <c r="L806" s="409"/>
      <c r="M806" s="409"/>
      <c r="N806" s="409"/>
      <c r="O806" s="409"/>
      <c r="P806" s="409"/>
      <c r="Q806" s="409"/>
      <c r="R806" s="409"/>
      <c r="S806" s="409"/>
      <c r="T806" s="409"/>
      <c r="U806" s="409"/>
      <c r="V806" s="409"/>
      <c r="W806" s="409"/>
      <c r="X806" s="409"/>
      <c r="Y806" s="409"/>
      <c r="Z806" s="409"/>
      <c r="AA806" s="409"/>
      <c r="AB806" s="409"/>
      <c r="AC806" s="409"/>
      <c r="AD806" s="409"/>
      <c r="AE806" s="409"/>
    </row>
    <row r="807" ht="13.5" customHeight="1">
      <c r="A807" s="223"/>
      <c r="B807" s="409"/>
      <c r="C807" s="409"/>
      <c r="D807" s="409"/>
      <c r="E807" s="409"/>
      <c r="F807" s="409"/>
      <c r="G807" s="409"/>
      <c r="H807" s="409"/>
      <c r="I807" s="409"/>
      <c r="J807" s="409"/>
      <c r="K807" s="409"/>
      <c r="L807" s="409"/>
      <c r="M807" s="409"/>
      <c r="N807" s="409"/>
      <c r="O807" s="409"/>
      <c r="P807" s="409"/>
      <c r="Q807" s="409"/>
      <c r="R807" s="409"/>
      <c r="S807" s="409"/>
      <c r="T807" s="409"/>
      <c r="U807" s="409"/>
      <c r="V807" s="409"/>
      <c r="W807" s="409"/>
      <c r="X807" s="409"/>
      <c r="Y807" s="409"/>
      <c r="Z807" s="409"/>
      <c r="AA807" s="409"/>
      <c r="AB807" s="409"/>
      <c r="AC807" s="409"/>
      <c r="AD807" s="409"/>
      <c r="AE807" s="409"/>
    </row>
    <row r="808" ht="13.5" customHeight="1">
      <c r="A808" s="223"/>
      <c r="B808" s="409"/>
      <c r="C808" s="409"/>
      <c r="D808" s="409"/>
      <c r="E808" s="409"/>
      <c r="F808" s="409"/>
      <c r="G808" s="409"/>
      <c r="H808" s="409"/>
      <c r="I808" s="409"/>
      <c r="J808" s="409"/>
      <c r="K808" s="409"/>
      <c r="L808" s="409"/>
      <c r="M808" s="409"/>
      <c r="N808" s="409"/>
      <c r="O808" s="409"/>
      <c r="P808" s="409"/>
      <c r="Q808" s="409"/>
      <c r="R808" s="409"/>
      <c r="S808" s="409"/>
      <c r="T808" s="409"/>
      <c r="U808" s="409"/>
      <c r="V808" s="409"/>
      <c r="W808" s="409"/>
      <c r="X808" s="409"/>
      <c r="Y808" s="409"/>
      <c r="Z808" s="409"/>
      <c r="AA808" s="409"/>
      <c r="AB808" s="409"/>
      <c r="AC808" s="409"/>
      <c r="AD808" s="409"/>
      <c r="AE808" s="409"/>
    </row>
    <row r="809" ht="13.5" customHeight="1">
      <c r="A809" s="223"/>
      <c r="B809" s="409"/>
      <c r="C809" s="409"/>
      <c r="D809" s="409"/>
      <c r="E809" s="409"/>
      <c r="F809" s="409"/>
      <c r="G809" s="409"/>
      <c r="H809" s="409"/>
      <c r="I809" s="409"/>
      <c r="J809" s="409"/>
      <c r="K809" s="409"/>
      <c r="L809" s="409"/>
      <c r="M809" s="409"/>
      <c r="N809" s="409"/>
      <c r="O809" s="409"/>
      <c r="P809" s="409"/>
      <c r="Q809" s="409"/>
      <c r="R809" s="409"/>
      <c r="S809" s="409"/>
      <c r="T809" s="409"/>
      <c r="U809" s="409"/>
      <c r="V809" s="409"/>
      <c r="W809" s="409"/>
      <c r="X809" s="409"/>
      <c r="Y809" s="409"/>
      <c r="Z809" s="409"/>
      <c r="AA809" s="409"/>
      <c r="AB809" s="409"/>
      <c r="AC809" s="409"/>
      <c r="AD809" s="409"/>
      <c r="AE809" s="409"/>
    </row>
    <row r="810" ht="13.5" customHeight="1">
      <c r="A810" s="223"/>
      <c r="B810" s="409"/>
      <c r="C810" s="409"/>
      <c r="D810" s="409"/>
      <c r="E810" s="409"/>
      <c r="F810" s="409"/>
      <c r="G810" s="409"/>
      <c r="H810" s="409"/>
      <c r="I810" s="409"/>
      <c r="J810" s="409"/>
      <c r="K810" s="409"/>
      <c r="L810" s="409"/>
      <c r="M810" s="409"/>
      <c r="N810" s="409"/>
      <c r="O810" s="409"/>
      <c r="P810" s="409"/>
      <c r="Q810" s="409"/>
      <c r="R810" s="409"/>
      <c r="S810" s="409"/>
      <c r="T810" s="409"/>
      <c r="U810" s="409"/>
      <c r="V810" s="409"/>
      <c r="W810" s="409"/>
      <c r="X810" s="409"/>
      <c r="Y810" s="409"/>
      <c r="Z810" s="409"/>
      <c r="AA810" s="409"/>
      <c r="AB810" s="409"/>
      <c r="AC810" s="409"/>
      <c r="AD810" s="409"/>
      <c r="AE810" s="409"/>
    </row>
    <row r="811" ht="13.5" customHeight="1">
      <c r="A811" s="223"/>
      <c r="B811" s="409"/>
      <c r="C811" s="409"/>
      <c r="D811" s="409"/>
      <c r="E811" s="409"/>
      <c r="F811" s="409"/>
      <c r="G811" s="409"/>
      <c r="H811" s="409"/>
      <c r="I811" s="409"/>
      <c r="J811" s="409"/>
      <c r="K811" s="409"/>
      <c r="L811" s="409"/>
      <c r="M811" s="409"/>
      <c r="N811" s="409"/>
      <c r="O811" s="409"/>
      <c r="P811" s="409"/>
      <c r="Q811" s="409"/>
      <c r="R811" s="409"/>
      <c r="S811" s="409"/>
      <c r="T811" s="409"/>
      <c r="U811" s="409"/>
      <c r="V811" s="409"/>
      <c r="W811" s="409"/>
      <c r="X811" s="409"/>
      <c r="Y811" s="409"/>
      <c r="Z811" s="409"/>
      <c r="AA811" s="409"/>
      <c r="AB811" s="409"/>
      <c r="AC811" s="409"/>
      <c r="AD811" s="409"/>
      <c r="AE811" s="409"/>
    </row>
    <row r="812" ht="13.5" customHeight="1">
      <c r="A812" s="223"/>
      <c r="B812" s="409"/>
      <c r="C812" s="409"/>
      <c r="D812" s="409"/>
      <c r="E812" s="409"/>
      <c r="F812" s="409"/>
      <c r="G812" s="409"/>
      <c r="H812" s="409"/>
      <c r="I812" s="409"/>
      <c r="J812" s="409"/>
      <c r="K812" s="409"/>
      <c r="L812" s="409"/>
      <c r="M812" s="409"/>
      <c r="N812" s="409"/>
      <c r="O812" s="409"/>
      <c r="P812" s="409"/>
      <c r="Q812" s="409"/>
      <c r="R812" s="409"/>
      <c r="S812" s="409"/>
      <c r="T812" s="409"/>
      <c r="U812" s="409"/>
      <c r="V812" s="409"/>
      <c r="W812" s="409"/>
      <c r="X812" s="409"/>
      <c r="Y812" s="409"/>
      <c r="Z812" s="409"/>
      <c r="AA812" s="409"/>
      <c r="AB812" s="409"/>
      <c r="AC812" s="409"/>
      <c r="AD812" s="409"/>
      <c r="AE812" s="409"/>
    </row>
    <row r="813" ht="13.5" customHeight="1">
      <c r="A813" s="223"/>
      <c r="B813" s="409"/>
      <c r="C813" s="409"/>
      <c r="D813" s="409"/>
      <c r="E813" s="409"/>
      <c r="F813" s="409"/>
      <c r="G813" s="409"/>
      <c r="H813" s="409"/>
      <c r="I813" s="409"/>
      <c r="J813" s="409"/>
      <c r="K813" s="409"/>
      <c r="L813" s="409"/>
      <c r="M813" s="409"/>
      <c r="N813" s="409"/>
      <c r="O813" s="409"/>
      <c r="P813" s="409"/>
      <c r="Q813" s="409"/>
      <c r="R813" s="409"/>
      <c r="S813" s="409"/>
      <c r="T813" s="409"/>
      <c r="U813" s="409"/>
      <c r="V813" s="409"/>
      <c r="W813" s="409"/>
      <c r="X813" s="409"/>
      <c r="Y813" s="409"/>
      <c r="Z813" s="409"/>
      <c r="AA813" s="409"/>
      <c r="AB813" s="409"/>
      <c r="AC813" s="409"/>
      <c r="AD813" s="409"/>
      <c r="AE813" s="409"/>
    </row>
    <row r="814" ht="13.5" customHeight="1">
      <c r="A814" s="223"/>
      <c r="B814" s="409"/>
      <c r="C814" s="409"/>
      <c r="D814" s="409"/>
      <c r="E814" s="409"/>
      <c r="F814" s="409"/>
      <c r="G814" s="409"/>
      <c r="H814" s="409"/>
      <c r="I814" s="409"/>
      <c r="J814" s="409"/>
      <c r="K814" s="409"/>
      <c r="L814" s="409"/>
      <c r="M814" s="409"/>
      <c r="N814" s="409"/>
      <c r="O814" s="409"/>
      <c r="P814" s="409"/>
      <c r="Q814" s="409"/>
      <c r="R814" s="409"/>
      <c r="S814" s="409"/>
      <c r="T814" s="409"/>
      <c r="U814" s="409"/>
      <c r="V814" s="409"/>
      <c r="W814" s="409"/>
      <c r="X814" s="409"/>
      <c r="Y814" s="409"/>
      <c r="Z814" s="409"/>
      <c r="AA814" s="409"/>
      <c r="AB814" s="409"/>
      <c r="AC814" s="409"/>
      <c r="AD814" s="409"/>
      <c r="AE814" s="409"/>
    </row>
    <row r="815" ht="13.5" customHeight="1">
      <c r="A815" s="223"/>
      <c r="B815" s="409"/>
      <c r="C815" s="409"/>
      <c r="D815" s="409"/>
      <c r="E815" s="409"/>
      <c r="F815" s="409"/>
      <c r="G815" s="409"/>
      <c r="H815" s="409"/>
      <c r="I815" s="409"/>
      <c r="J815" s="409"/>
      <c r="K815" s="409"/>
      <c r="L815" s="409"/>
      <c r="M815" s="409"/>
      <c r="N815" s="409"/>
      <c r="O815" s="409"/>
      <c r="P815" s="409"/>
      <c r="Q815" s="409"/>
      <c r="R815" s="409"/>
      <c r="S815" s="409"/>
      <c r="T815" s="409"/>
      <c r="U815" s="409"/>
      <c r="V815" s="409"/>
      <c r="W815" s="409"/>
      <c r="X815" s="409"/>
      <c r="Y815" s="409"/>
      <c r="Z815" s="409"/>
      <c r="AA815" s="409"/>
      <c r="AB815" s="409"/>
      <c r="AC815" s="409"/>
      <c r="AD815" s="409"/>
      <c r="AE815" s="409"/>
    </row>
    <row r="816" ht="13.5" customHeight="1">
      <c r="A816" s="223"/>
      <c r="B816" s="409"/>
      <c r="C816" s="409"/>
      <c r="D816" s="409"/>
      <c r="E816" s="409"/>
      <c r="F816" s="409"/>
      <c r="G816" s="409"/>
      <c r="H816" s="409"/>
      <c r="I816" s="409"/>
      <c r="J816" s="409"/>
      <c r="K816" s="409"/>
      <c r="L816" s="409"/>
      <c r="M816" s="409"/>
      <c r="N816" s="409"/>
      <c r="O816" s="409"/>
      <c r="P816" s="409"/>
      <c r="Q816" s="409"/>
      <c r="R816" s="409"/>
      <c r="S816" s="409"/>
      <c r="T816" s="409"/>
      <c r="U816" s="409"/>
      <c r="V816" s="409"/>
      <c r="W816" s="409"/>
      <c r="X816" s="409"/>
      <c r="Y816" s="409"/>
      <c r="Z816" s="409"/>
      <c r="AA816" s="409"/>
      <c r="AB816" s="409"/>
      <c r="AC816" s="409"/>
      <c r="AD816" s="409"/>
      <c r="AE816" s="409"/>
    </row>
    <row r="817" ht="13.5" customHeight="1">
      <c r="A817" s="223"/>
      <c r="B817" s="409"/>
      <c r="C817" s="409"/>
      <c r="D817" s="409"/>
      <c r="E817" s="409"/>
      <c r="F817" s="409"/>
      <c r="G817" s="409"/>
      <c r="H817" s="409"/>
      <c r="I817" s="409"/>
      <c r="J817" s="409"/>
      <c r="K817" s="409"/>
      <c r="L817" s="409"/>
      <c r="M817" s="409"/>
      <c r="N817" s="409"/>
      <c r="O817" s="409"/>
      <c r="P817" s="409"/>
      <c r="Q817" s="409"/>
      <c r="R817" s="409"/>
      <c r="S817" s="409"/>
      <c r="T817" s="409"/>
      <c r="U817" s="409"/>
      <c r="V817" s="409"/>
      <c r="W817" s="409"/>
      <c r="X817" s="409"/>
      <c r="Y817" s="409"/>
      <c r="Z817" s="409"/>
      <c r="AA817" s="409"/>
      <c r="AB817" s="409"/>
      <c r="AC817" s="409"/>
      <c r="AD817" s="409"/>
      <c r="AE817" s="409"/>
    </row>
    <row r="818" ht="13.5" customHeight="1">
      <c r="A818" s="223"/>
      <c r="B818" s="409"/>
      <c r="C818" s="409"/>
      <c r="D818" s="409"/>
      <c r="E818" s="409"/>
      <c r="F818" s="409"/>
      <c r="G818" s="409"/>
      <c r="H818" s="409"/>
      <c r="I818" s="409"/>
      <c r="J818" s="409"/>
      <c r="K818" s="409"/>
      <c r="L818" s="409"/>
      <c r="M818" s="409"/>
      <c r="N818" s="409"/>
      <c r="O818" s="409"/>
      <c r="P818" s="409"/>
      <c r="Q818" s="409"/>
      <c r="R818" s="409"/>
      <c r="S818" s="409"/>
      <c r="T818" s="409"/>
      <c r="U818" s="409"/>
      <c r="V818" s="409"/>
      <c r="W818" s="409"/>
      <c r="X818" s="409"/>
      <c r="Y818" s="409"/>
      <c r="Z818" s="409"/>
      <c r="AA818" s="409"/>
      <c r="AB818" s="409"/>
      <c r="AC818" s="409"/>
      <c r="AD818" s="409"/>
      <c r="AE818" s="409"/>
    </row>
    <row r="819" ht="13.5" customHeight="1">
      <c r="A819" s="223"/>
      <c r="B819" s="409"/>
      <c r="C819" s="409"/>
      <c r="D819" s="409"/>
      <c r="E819" s="409"/>
      <c r="F819" s="409"/>
      <c r="G819" s="409"/>
      <c r="H819" s="409"/>
      <c r="I819" s="409"/>
      <c r="J819" s="409"/>
      <c r="K819" s="409"/>
      <c r="L819" s="409"/>
      <c r="M819" s="409"/>
      <c r="N819" s="409"/>
      <c r="O819" s="409"/>
      <c r="P819" s="409"/>
      <c r="Q819" s="409"/>
      <c r="R819" s="409"/>
      <c r="S819" s="409"/>
      <c r="T819" s="409"/>
      <c r="U819" s="409"/>
      <c r="V819" s="409"/>
      <c r="W819" s="409"/>
      <c r="X819" s="409"/>
      <c r="Y819" s="409"/>
      <c r="Z819" s="409"/>
      <c r="AA819" s="409"/>
      <c r="AB819" s="409"/>
      <c r="AC819" s="409"/>
      <c r="AD819" s="409"/>
      <c r="AE819" s="409"/>
    </row>
    <row r="820" ht="13.5" customHeight="1">
      <c r="A820" s="223"/>
      <c r="B820" s="409"/>
      <c r="C820" s="409"/>
      <c r="D820" s="409"/>
      <c r="E820" s="409"/>
      <c r="F820" s="409"/>
      <c r="G820" s="409"/>
      <c r="H820" s="409"/>
      <c r="I820" s="409"/>
      <c r="J820" s="409"/>
      <c r="K820" s="409"/>
      <c r="L820" s="409"/>
      <c r="M820" s="409"/>
      <c r="N820" s="409"/>
      <c r="O820" s="409"/>
      <c r="P820" s="409"/>
      <c r="Q820" s="409"/>
      <c r="R820" s="409"/>
      <c r="S820" s="409"/>
      <c r="T820" s="409"/>
      <c r="U820" s="409"/>
      <c r="V820" s="409"/>
      <c r="W820" s="409"/>
      <c r="X820" s="409"/>
      <c r="Y820" s="409"/>
      <c r="Z820" s="409"/>
      <c r="AA820" s="409"/>
      <c r="AB820" s="409"/>
      <c r="AC820" s="409"/>
      <c r="AD820" s="409"/>
      <c r="AE820" s="409"/>
    </row>
    <row r="821" ht="13.5" customHeight="1">
      <c r="A821" s="223"/>
      <c r="B821" s="409"/>
      <c r="C821" s="409"/>
      <c r="D821" s="409"/>
      <c r="E821" s="409"/>
      <c r="F821" s="409"/>
      <c r="G821" s="409"/>
      <c r="H821" s="409"/>
      <c r="I821" s="409"/>
      <c r="J821" s="409"/>
      <c r="K821" s="409"/>
      <c r="L821" s="409"/>
      <c r="M821" s="409"/>
      <c r="N821" s="409"/>
      <c r="O821" s="409"/>
      <c r="P821" s="409"/>
      <c r="Q821" s="409"/>
      <c r="R821" s="409"/>
      <c r="S821" s="409"/>
      <c r="T821" s="409"/>
      <c r="U821" s="409"/>
      <c r="V821" s="409"/>
      <c r="W821" s="409"/>
      <c r="X821" s="409"/>
      <c r="Y821" s="409"/>
      <c r="Z821" s="409"/>
      <c r="AA821" s="409"/>
      <c r="AB821" s="409"/>
      <c r="AC821" s="409"/>
      <c r="AD821" s="409"/>
      <c r="AE821" s="409"/>
    </row>
    <row r="822" ht="13.5" customHeight="1">
      <c r="A822" s="223"/>
      <c r="B822" s="409"/>
      <c r="C822" s="409"/>
      <c r="D822" s="409"/>
      <c r="E822" s="409"/>
      <c r="F822" s="409"/>
      <c r="G822" s="409"/>
      <c r="H822" s="409"/>
      <c r="I822" s="409"/>
      <c r="J822" s="409"/>
      <c r="K822" s="409"/>
      <c r="L822" s="409"/>
      <c r="M822" s="409"/>
      <c r="N822" s="409"/>
      <c r="O822" s="409"/>
      <c r="P822" s="409"/>
      <c r="Q822" s="409"/>
      <c r="R822" s="409"/>
      <c r="S822" s="409"/>
      <c r="T822" s="409"/>
      <c r="U822" s="409"/>
      <c r="V822" s="409"/>
      <c r="W822" s="409"/>
      <c r="X822" s="409"/>
      <c r="Y822" s="409"/>
      <c r="Z822" s="409"/>
      <c r="AA822" s="409"/>
      <c r="AB822" s="409"/>
      <c r="AC822" s="409"/>
      <c r="AD822" s="409"/>
      <c r="AE822" s="409"/>
    </row>
    <row r="823" ht="13.5" customHeight="1">
      <c r="A823" s="223"/>
      <c r="B823" s="409"/>
      <c r="C823" s="409"/>
      <c r="D823" s="409"/>
      <c r="E823" s="409"/>
      <c r="F823" s="409"/>
      <c r="G823" s="409"/>
      <c r="H823" s="409"/>
      <c r="I823" s="409"/>
      <c r="J823" s="409"/>
      <c r="K823" s="409"/>
      <c r="L823" s="409"/>
      <c r="M823" s="409"/>
      <c r="N823" s="409"/>
      <c r="O823" s="409"/>
      <c r="P823" s="409"/>
      <c r="Q823" s="409"/>
      <c r="R823" s="409"/>
      <c r="S823" s="409"/>
      <c r="T823" s="409"/>
      <c r="U823" s="409"/>
      <c r="V823" s="409"/>
      <c r="W823" s="409"/>
      <c r="X823" s="409"/>
      <c r="Y823" s="409"/>
      <c r="Z823" s="409"/>
      <c r="AA823" s="409"/>
      <c r="AB823" s="409"/>
      <c r="AC823" s="409"/>
      <c r="AD823" s="409"/>
      <c r="AE823" s="409"/>
    </row>
    <row r="824" ht="13.5" customHeight="1">
      <c r="A824" s="223"/>
      <c r="B824" s="409"/>
      <c r="C824" s="409"/>
      <c r="D824" s="409"/>
      <c r="E824" s="409"/>
      <c r="F824" s="409"/>
      <c r="G824" s="409"/>
      <c r="H824" s="409"/>
      <c r="I824" s="409"/>
      <c r="J824" s="409"/>
      <c r="K824" s="409"/>
      <c r="L824" s="409"/>
      <c r="M824" s="409"/>
      <c r="N824" s="409"/>
      <c r="O824" s="409"/>
      <c r="P824" s="409"/>
      <c r="Q824" s="409"/>
      <c r="R824" s="409"/>
      <c r="S824" s="409"/>
      <c r="T824" s="409"/>
      <c r="U824" s="409"/>
      <c r="V824" s="409"/>
      <c r="W824" s="409"/>
      <c r="X824" s="409"/>
      <c r="Y824" s="409"/>
      <c r="Z824" s="409"/>
      <c r="AA824" s="409"/>
      <c r="AB824" s="409"/>
      <c r="AC824" s="409"/>
      <c r="AD824" s="409"/>
      <c r="AE824" s="409"/>
    </row>
    <row r="825" ht="13.5" customHeight="1">
      <c r="A825" s="223"/>
      <c r="B825" s="409"/>
      <c r="C825" s="409"/>
      <c r="D825" s="409"/>
      <c r="E825" s="409"/>
      <c r="F825" s="409"/>
      <c r="G825" s="409"/>
      <c r="H825" s="409"/>
      <c r="I825" s="409"/>
      <c r="J825" s="409"/>
      <c r="K825" s="409"/>
      <c r="L825" s="409"/>
      <c r="M825" s="409"/>
      <c r="N825" s="409"/>
      <c r="O825" s="409"/>
      <c r="P825" s="409"/>
      <c r="Q825" s="409"/>
      <c r="R825" s="409"/>
      <c r="S825" s="409"/>
      <c r="T825" s="409"/>
      <c r="U825" s="409"/>
      <c r="V825" s="409"/>
      <c r="W825" s="409"/>
      <c r="X825" s="409"/>
      <c r="Y825" s="409"/>
      <c r="Z825" s="409"/>
      <c r="AA825" s="409"/>
      <c r="AB825" s="409"/>
      <c r="AC825" s="409"/>
      <c r="AD825" s="409"/>
      <c r="AE825" s="409"/>
    </row>
    <row r="826" ht="13.5" customHeight="1">
      <c r="A826" s="223"/>
      <c r="B826" s="409"/>
      <c r="C826" s="409"/>
      <c r="D826" s="409"/>
      <c r="E826" s="409"/>
      <c r="F826" s="409"/>
      <c r="G826" s="409"/>
      <c r="H826" s="409"/>
      <c r="I826" s="409"/>
      <c r="J826" s="409"/>
      <c r="K826" s="409"/>
      <c r="L826" s="409"/>
      <c r="M826" s="409"/>
      <c r="N826" s="409"/>
      <c r="O826" s="409"/>
      <c r="P826" s="409"/>
      <c r="Q826" s="409"/>
      <c r="R826" s="409"/>
      <c r="S826" s="409"/>
      <c r="T826" s="409"/>
      <c r="U826" s="409"/>
      <c r="V826" s="409"/>
      <c r="W826" s="409"/>
      <c r="X826" s="409"/>
      <c r="Y826" s="409"/>
      <c r="Z826" s="409"/>
      <c r="AA826" s="409"/>
      <c r="AB826" s="409"/>
      <c r="AC826" s="409"/>
      <c r="AD826" s="409"/>
      <c r="AE826" s="409"/>
    </row>
    <row r="827" ht="13.5" customHeight="1">
      <c r="A827" s="223"/>
      <c r="B827" s="409"/>
      <c r="C827" s="409"/>
      <c r="D827" s="409"/>
      <c r="E827" s="409"/>
      <c r="F827" s="409"/>
      <c r="G827" s="409"/>
      <c r="H827" s="409"/>
      <c r="I827" s="409"/>
      <c r="J827" s="409"/>
      <c r="K827" s="409"/>
      <c r="L827" s="409"/>
      <c r="M827" s="409"/>
      <c r="N827" s="409"/>
      <c r="O827" s="409"/>
      <c r="P827" s="409"/>
      <c r="Q827" s="409"/>
      <c r="R827" s="409"/>
      <c r="S827" s="409"/>
      <c r="T827" s="409"/>
      <c r="U827" s="409"/>
      <c r="V827" s="409"/>
      <c r="W827" s="409"/>
      <c r="X827" s="409"/>
      <c r="Y827" s="409"/>
      <c r="Z827" s="409"/>
      <c r="AA827" s="409"/>
      <c r="AB827" s="409"/>
      <c r="AC827" s="409"/>
      <c r="AD827" s="409"/>
      <c r="AE827" s="409"/>
    </row>
    <row r="828" ht="13.5" customHeight="1">
      <c r="A828" s="223"/>
      <c r="B828" s="409"/>
      <c r="C828" s="409"/>
      <c r="D828" s="409"/>
      <c r="E828" s="409"/>
      <c r="F828" s="409"/>
      <c r="G828" s="409"/>
      <c r="H828" s="409"/>
      <c r="I828" s="409"/>
      <c r="J828" s="409"/>
      <c r="K828" s="409"/>
      <c r="L828" s="409"/>
      <c r="M828" s="409"/>
      <c r="N828" s="409"/>
      <c r="O828" s="409"/>
      <c r="P828" s="409"/>
      <c r="Q828" s="409"/>
      <c r="R828" s="409"/>
      <c r="S828" s="409"/>
      <c r="T828" s="409"/>
      <c r="U828" s="409"/>
      <c r="V828" s="409"/>
      <c r="W828" s="409"/>
      <c r="X828" s="409"/>
      <c r="Y828" s="409"/>
      <c r="Z828" s="409"/>
      <c r="AA828" s="409"/>
      <c r="AB828" s="409"/>
      <c r="AC828" s="409"/>
      <c r="AD828" s="409"/>
      <c r="AE828" s="409"/>
    </row>
    <row r="829" ht="13.5" customHeight="1">
      <c r="A829" s="223"/>
      <c r="B829" s="409"/>
      <c r="C829" s="409"/>
      <c r="D829" s="409"/>
      <c r="E829" s="409"/>
      <c r="F829" s="409"/>
      <c r="G829" s="409"/>
      <c r="H829" s="409"/>
      <c r="I829" s="409"/>
      <c r="J829" s="409"/>
      <c r="K829" s="409"/>
      <c r="L829" s="409"/>
      <c r="M829" s="409"/>
      <c r="N829" s="409"/>
      <c r="O829" s="409"/>
      <c r="P829" s="409"/>
      <c r="Q829" s="409"/>
      <c r="R829" s="409"/>
      <c r="S829" s="409"/>
      <c r="T829" s="409"/>
      <c r="U829" s="409"/>
      <c r="V829" s="409"/>
      <c r="W829" s="409"/>
      <c r="X829" s="409"/>
      <c r="Y829" s="409"/>
      <c r="Z829" s="409"/>
      <c r="AA829" s="409"/>
      <c r="AB829" s="409"/>
      <c r="AC829" s="409"/>
      <c r="AD829" s="409"/>
      <c r="AE829" s="409"/>
    </row>
    <row r="830" ht="13.5" customHeight="1">
      <c r="A830" s="223"/>
      <c r="B830" s="409"/>
      <c r="C830" s="409"/>
      <c r="D830" s="409"/>
      <c r="E830" s="409"/>
      <c r="F830" s="409"/>
      <c r="G830" s="409"/>
      <c r="H830" s="409"/>
      <c r="I830" s="409"/>
      <c r="J830" s="409"/>
      <c r="K830" s="409"/>
      <c r="L830" s="409"/>
      <c r="M830" s="409"/>
      <c r="N830" s="409"/>
      <c r="O830" s="409"/>
      <c r="P830" s="409"/>
      <c r="Q830" s="409"/>
      <c r="R830" s="409"/>
      <c r="S830" s="409"/>
      <c r="T830" s="409"/>
      <c r="U830" s="409"/>
      <c r="V830" s="409"/>
      <c r="W830" s="409"/>
      <c r="X830" s="409"/>
      <c r="Y830" s="409"/>
      <c r="Z830" s="409"/>
      <c r="AA830" s="409"/>
      <c r="AB830" s="409"/>
      <c r="AC830" s="409"/>
      <c r="AD830" s="409"/>
      <c r="AE830" s="409"/>
    </row>
    <row r="831" ht="13.5" customHeight="1">
      <c r="A831" s="223"/>
      <c r="B831" s="409"/>
      <c r="C831" s="409"/>
      <c r="D831" s="409"/>
      <c r="E831" s="409"/>
      <c r="F831" s="409"/>
      <c r="G831" s="409"/>
      <c r="H831" s="409"/>
      <c r="I831" s="409"/>
      <c r="J831" s="409"/>
      <c r="K831" s="409"/>
      <c r="L831" s="409"/>
      <c r="M831" s="409"/>
      <c r="N831" s="409"/>
      <c r="O831" s="409"/>
      <c r="P831" s="409"/>
      <c r="Q831" s="409"/>
      <c r="R831" s="409"/>
      <c r="S831" s="409"/>
      <c r="T831" s="409"/>
      <c r="U831" s="409"/>
      <c r="V831" s="409"/>
      <c r="W831" s="409"/>
      <c r="X831" s="409"/>
      <c r="Y831" s="409"/>
      <c r="Z831" s="409"/>
      <c r="AA831" s="409"/>
      <c r="AB831" s="409"/>
      <c r="AC831" s="409"/>
      <c r="AD831" s="409"/>
      <c r="AE831" s="409"/>
    </row>
    <row r="832" ht="13.5" customHeight="1">
      <c r="A832" s="223"/>
      <c r="B832" s="409"/>
      <c r="C832" s="409"/>
      <c r="D832" s="409"/>
      <c r="E832" s="409"/>
      <c r="F832" s="409"/>
      <c r="G832" s="409"/>
      <c r="H832" s="409"/>
      <c r="I832" s="409"/>
      <c r="J832" s="409"/>
      <c r="K832" s="409"/>
      <c r="L832" s="409"/>
      <c r="M832" s="409"/>
      <c r="N832" s="409"/>
      <c r="O832" s="409"/>
      <c r="P832" s="409"/>
      <c r="Q832" s="409"/>
      <c r="R832" s="409"/>
      <c r="S832" s="409"/>
      <c r="T832" s="409"/>
      <c r="U832" s="409"/>
      <c r="V832" s="409"/>
      <c r="W832" s="409"/>
      <c r="X832" s="409"/>
      <c r="Y832" s="409"/>
      <c r="Z832" s="409"/>
      <c r="AA832" s="409"/>
      <c r="AB832" s="409"/>
      <c r="AC832" s="409"/>
      <c r="AD832" s="409"/>
      <c r="AE832" s="409"/>
    </row>
    <row r="833" ht="13.5" customHeight="1">
      <c r="A833" s="223"/>
      <c r="B833" s="409"/>
      <c r="C833" s="409"/>
      <c r="D833" s="409"/>
      <c r="E833" s="409"/>
      <c r="F833" s="409"/>
      <c r="G833" s="409"/>
      <c r="H833" s="409"/>
      <c r="I833" s="409"/>
      <c r="J833" s="409"/>
      <c r="K833" s="409"/>
      <c r="L833" s="409"/>
      <c r="M833" s="409"/>
      <c r="N833" s="409"/>
      <c r="O833" s="409"/>
      <c r="P833" s="409"/>
      <c r="Q833" s="409"/>
      <c r="R833" s="409"/>
      <c r="S833" s="409"/>
      <c r="T833" s="409"/>
      <c r="U833" s="409"/>
      <c r="V833" s="409"/>
      <c r="W833" s="409"/>
      <c r="X833" s="409"/>
      <c r="Y833" s="409"/>
      <c r="Z833" s="409"/>
      <c r="AA833" s="409"/>
      <c r="AB833" s="409"/>
      <c r="AC833" s="409"/>
      <c r="AD833" s="409"/>
      <c r="AE833" s="409"/>
    </row>
    <row r="834" ht="13.5" customHeight="1">
      <c r="A834" s="223"/>
      <c r="B834" s="409"/>
      <c r="C834" s="409"/>
      <c r="D834" s="409"/>
      <c r="E834" s="409"/>
      <c r="F834" s="409"/>
      <c r="G834" s="409"/>
      <c r="H834" s="409"/>
      <c r="I834" s="409"/>
      <c r="J834" s="409"/>
      <c r="K834" s="409"/>
      <c r="L834" s="409"/>
      <c r="M834" s="409"/>
      <c r="N834" s="409"/>
      <c r="O834" s="409"/>
      <c r="P834" s="409"/>
      <c r="Q834" s="409"/>
      <c r="R834" s="409"/>
      <c r="S834" s="409"/>
      <c r="T834" s="409"/>
      <c r="U834" s="409"/>
      <c r="V834" s="409"/>
      <c r="W834" s="409"/>
      <c r="X834" s="409"/>
      <c r="Y834" s="409"/>
      <c r="Z834" s="409"/>
      <c r="AA834" s="409"/>
      <c r="AB834" s="409"/>
      <c r="AC834" s="409"/>
      <c r="AD834" s="409"/>
      <c r="AE834" s="409"/>
    </row>
    <row r="835" ht="13.5" customHeight="1">
      <c r="A835" s="223"/>
      <c r="B835" s="409"/>
      <c r="C835" s="409"/>
      <c r="D835" s="409"/>
      <c r="E835" s="409"/>
      <c r="F835" s="409"/>
      <c r="G835" s="409"/>
      <c r="H835" s="409"/>
      <c r="I835" s="409"/>
      <c r="J835" s="409"/>
      <c r="K835" s="409"/>
      <c r="L835" s="409"/>
      <c r="M835" s="409"/>
      <c r="N835" s="409"/>
      <c r="O835" s="409"/>
      <c r="P835" s="409"/>
      <c r="Q835" s="409"/>
      <c r="R835" s="409"/>
      <c r="S835" s="409"/>
      <c r="T835" s="409"/>
      <c r="U835" s="409"/>
      <c r="V835" s="409"/>
      <c r="W835" s="409"/>
      <c r="X835" s="409"/>
      <c r="Y835" s="409"/>
      <c r="Z835" s="409"/>
      <c r="AA835" s="409"/>
      <c r="AB835" s="409"/>
      <c r="AC835" s="409"/>
      <c r="AD835" s="409"/>
      <c r="AE835" s="409"/>
    </row>
    <row r="836" ht="13.5" customHeight="1">
      <c r="A836" s="223"/>
      <c r="B836" s="409"/>
      <c r="C836" s="409"/>
      <c r="D836" s="409"/>
      <c r="E836" s="409"/>
      <c r="F836" s="409"/>
      <c r="G836" s="409"/>
      <c r="H836" s="409"/>
      <c r="I836" s="409"/>
      <c r="J836" s="409"/>
      <c r="K836" s="409"/>
      <c r="L836" s="409"/>
      <c r="M836" s="409"/>
      <c r="N836" s="409"/>
      <c r="O836" s="409"/>
      <c r="P836" s="409"/>
      <c r="Q836" s="409"/>
      <c r="R836" s="409"/>
      <c r="S836" s="409"/>
      <c r="T836" s="409"/>
      <c r="U836" s="409"/>
      <c r="V836" s="409"/>
      <c r="W836" s="409"/>
      <c r="X836" s="409"/>
      <c r="Y836" s="409"/>
      <c r="Z836" s="409"/>
      <c r="AA836" s="409"/>
      <c r="AB836" s="409"/>
      <c r="AC836" s="409"/>
      <c r="AD836" s="409"/>
      <c r="AE836" s="409"/>
    </row>
    <row r="837" ht="13.5" customHeight="1">
      <c r="A837" s="223"/>
      <c r="B837" s="409"/>
      <c r="C837" s="409"/>
      <c r="D837" s="409"/>
      <c r="E837" s="409"/>
      <c r="F837" s="409"/>
      <c r="G837" s="409"/>
      <c r="H837" s="409"/>
      <c r="I837" s="409"/>
      <c r="J837" s="409"/>
      <c r="K837" s="409"/>
      <c r="L837" s="409"/>
      <c r="M837" s="409"/>
      <c r="N837" s="409"/>
      <c r="O837" s="409"/>
      <c r="P837" s="409"/>
      <c r="Q837" s="409"/>
      <c r="R837" s="409"/>
      <c r="S837" s="409"/>
      <c r="T837" s="409"/>
      <c r="U837" s="409"/>
      <c r="V837" s="409"/>
      <c r="W837" s="409"/>
      <c r="X837" s="409"/>
      <c r="Y837" s="409"/>
      <c r="Z837" s="409"/>
      <c r="AA837" s="409"/>
      <c r="AB837" s="409"/>
      <c r="AC837" s="409"/>
      <c r="AD837" s="409"/>
      <c r="AE837" s="409"/>
    </row>
    <row r="838" ht="13.5" customHeight="1">
      <c r="A838" s="223"/>
      <c r="B838" s="409"/>
      <c r="C838" s="409"/>
      <c r="D838" s="409"/>
      <c r="E838" s="409"/>
      <c r="F838" s="409"/>
      <c r="G838" s="409"/>
      <c r="H838" s="409"/>
      <c r="I838" s="409"/>
      <c r="J838" s="409"/>
      <c r="K838" s="409"/>
      <c r="L838" s="409"/>
      <c r="M838" s="409"/>
      <c r="N838" s="409"/>
      <c r="O838" s="409"/>
      <c r="P838" s="409"/>
      <c r="Q838" s="409"/>
      <c r="R838" s="409"/>
      <c r="S838" s="409"/>
      <c r="T838" s="409"/>
      <c r="U838" s="409"/>
      <c r="V838" s="409"/>
      <c r="W838" s="409"/>
      <c r="X838" s="409"/>
      <c r="Y838" s="409"/>
      <c r="Z838" s="409"/>
      <c r="AA838" s="409"/>
      <c r="AB838" s="409"/>
      <c r="AC838" s="409"/>
      <c r="AD838" s="409"/>
      <c r="AE838" s="409"/>
    </row>
    <row r="839" ht="13.5" customHeight="1">
      <c r="A839" s="223"/>
      <c r="B839" s="409"/>
      <c r="C839" s="409"/>
      <c r="D839" s="409"/>
      <c r="E839" s="409"/>
      <c r="F839" s="409"/>
      <c r="G839" s="409"/>
      <c r="H839" s="409"/>
      <c r="I839" s="409"/>
      <c r="J839" s="409"/>
      <c r="K839" s="409"/>
      <c r="L839" s="409"/>
      <c r="M839" s="409"/>
      <c r="N839" s="409"/>
      <c r="O839" s="409"/>
      <c r="P839" s="409"/>
      <c r="Q839" s="409"/>
      <c r="R839" s="409"/>
      <c r="S839" s="409"/>
      <c r="T839" s="409"/>
      <c r="U839" s="409"/>
      <c r="V839" s="409"/>
      <c r="W839" s="409"/>
      <c r="X839" s="409"/>
      <c r="Y839" s="409"/>
      <c r="Z839" s="409"/>
      <c r="AA839" s="409"/>
      <c r="AB839" s="409"/>
      <c r="AC839" s="409"/>
      <c r="AD839" s="409"/>
      <c r="AE839" s="409"/>
    </row>
    <row r="840" ht="13.5" customHeight="1">
      <c r="A840" s="223"/>
      <c r="B840" s="409"/>
      <c r="C840" s="409"/>
      <c r="D840" s="409"/>
      <c r="E840" s="409"/>
      <c r="F840" s="409"/>
      <c r="G840" s="409"/>
      <c r="H840" s="409"/>
      <c r="I840" s="409"/>
      <c r="J840" s="409"/>
      <c r="K840" s="409"/>
      <c r="L840" s="409"/>
      <c r="M840" s="409"/>
      <c r="N840" s="409"/>
      <c r="O840" s="409"/>
      <c r="P840" s="409"/>
      <c r="Q840" s="409"/>
      <c r="R840" s="409"/>
      <c r="S840" s="409"/>
      <c r="T840" s="409"/>
      <c r="U840" s="409"/>
      <c r="V840" s="409"/>
      <c r="W840" s="409"/>
      <c r="X840" s="409"/>
      <c r="Y840" s="409"/>
      <c r="Z840" s="409"/>
      <c r="AA840" s="409"/>
      <c r="AB840" s="409"/>
      <c r="AC840" s="409"/>
      <c r="AD840" s="409"/>
      <c r="AE840" s="409"/>
    </row>
    <row r="841" ht="13.5" customHeight="1">
      <c r="A841" s="223"/>
      <c r="B841" s="409"/>
      <c r="C841" s="409"/>
      <c r="D841" s="409"/>
      <c r="E841" s="409"/>
      <c r="F841" s="409"/>
      <c r="G841" s="409"/>
      <c r="H841" s="409"/>
      <c r="I841" s="409"/>
      <c r="J841" s="409"/>
      <c r="K841" s="409"/>
      <c r="L841" s="409"/>
      <c r="M841" s="409"/>
      <c r="N841" s="409"/>
      <c r="O841" s="409"/>
      <c r="P841" s="409"/>
      <c r="Q841" s="409"/>
      <c r="R841" s="409"/>
      <c r="S841" s="409"/>
      <c r="T841" s="409"/>
      <c r="U841" s="409"/>
      <c r="V841" s="409"/>
      <c r="W841" s="409"/>
      <c r="X841" s="409"/>
      <c r="Y841" s="409"/>
      <c r="Z841" s="409"/>
      <c r="AA841" s="409"/>
      <c r="AB841" s="409"/>
      <c r="AC841" s="409"/>
      <c r="AD841" s="409"/>
      <c r="AE841" s="409"/>
    </row>
    <row r="842" ht="13.5" customHeight="1">
      <c r="A842" s="223"/>
      <c r="B842" s="409"/>
      <c r="C842" s="409"/>
      <c r="D842" s="409"/>
      <c r="E842" s="409"/>
      <c r="F842" s="409"/>
      <c r="G842" s="409"/>
      <c r="H842" s="409"/>
      <c r="I842" s="409"/>
      <c r="J842" s="409"/>
      <c r="K842" s="409"/>
      <c r="L842" s="409"/>
      <c r="M842" s="409"/>
      <c r="N842" s="409"/>
      <c r="O842" s="409"/>
      <c r="P842" s="409"/>
      <c r="Q842" s="409"/>
      <c r="R842" s="409"/>
      <c r="S842" s="409"/>
      <c r="T842" s="409"/>
      <c r="U842" s="409"/>
      <c r="V842" s="409"/>
      <c r="W842" s="409"/>
      <c r="X842" s="409"/>
      <c r="Y842" s="409"/>
      <c r="Z842" s="409"/>
      <c r="AA842" s="409"/>
      <c r="AB842" s="409"/>
      <c r="AC842" s="409"/>
      <c r="AD842" s="409"/>
      <c r="AE842" s="409"/>
    </row>
    <row r="843" ht="13.5" customHeight="1">
      <c r="A843" s="223"/>
      <c r="B843" s="409"/>
      <c r="C843" s="409"/>
      <c r="D843" s="409"/>
      <c r="E843" s="409"/>
      <c r="F843" s="409"/>
      <c r="G843" s="409"/>
      <c r="H843" s="409"/>
      <c r="I843" s="409"/>
      <c r="J843" s="409"/>
      <c r="K843" s="409"/>
      <c r="L843" s="409"/>
      <c r="M843" s="409"/>
      <c r="N843" s="409"/>
      <c r="O843" s="409"/>
      <c r="P843" s="409"/>
      <c r="Q843" s="409"/>
      <c r="R843" s="409"/>
      <c r="S843" s="409"/>
      <c r="T843" s="409"/>
      <c r="U843" s="409"/>
      <c r="V843" s="409"/>
      <c r="W843" s="409"/>
      <c r="X843" s="409"/>
      <c r="Y843" s="409"/>
      <c r="Z843" s="409"/>
      <c r="AA843" s="409"/>
      <c r="AB843" s="409"/>
      <c r="AC843" s="409"/>
      <c r="AD843" s="409"/>
      <c r="AE843" s="409"/>
    </row>
    <row r="844" ht="13.5" customHeight="1">
      <c r="A844" s="223"/>
      <c r="B844" s="409"/>
      <c r="C844" s="409"/>
      <c r="D844" s="409"/>
      <c r="E844" s="409"/>
      <c r="F844" s="409"/>
      <c r="G844" s="409"/>
      <c r="H844" s="409"/>
      <c r="I844" s="409"/>
      <c r="J844" s="409"/>
      <c r="K844" s="409"/>
      <c r="L844" s="409"/>
      <c r="M844" s="409"/>
      <c r="N844" s="409"/>
      <c r="O844" s="409"/>
      <c r="P844" s="409"/>
      <c r="Q844" s="409"/>
      <c r="R844" s="409"/>
      <c r="S844" s="409"/>
      <c r="T844" s="409"/>
      <c r="U844" s="409"/>
      <c r="V844" s="409"/>
      <c r="W844" s="409"/>
      <c r="X844" s="409"/>
      <c r="Y844" s="409"/>
      <c r="Z844" s="409"/>
      <c r="AA844" s="409"/>
      <c r="AB844" s="409"/>
      <c r="AC844" s="409"/>
      <c r="AD844" s="409"/>
      <c r="AE844" s="409"/>
    </row>
    <row r="845" ht="13.5" customHeight="1">
      <c r="A845" s="223"/>
      <c r="B845" s="409"/>
      <c r="C845" s="409"/>
      <c r="D845" s="409"/>
      <c r="E845" s="409"/>
      <c r="F845" s="409"/>
      <c r="G845" s="409"/>
      <c r="H845" s="409"/>
      <c r="I845" s="409"/>
      <c r="J845" s="409"/>
      <c r="K845" s="409"/>
      <c r="L845" s="409"/>
      <c r="M845" s="409"/>
      <c r="N845" s="409"/>
      <c r="O845" s="409"/>
      <c r="P845" s="409"/>
      <c r="Q845" s="409"/>
      <c r="R845" s="409"/>
      <c r="S845" s="409"/>
      <c r="T845" s="409"/>
      <c r="U845" s="409"/>
      <c r="V845" s="409"/>
      <c r="W845" s="409"/>
      <c r="X845" s="409"/>
      <c r="Y845" s="409"/>
      <c r="Z845" s="409"/>
      <c r="AA845" s="409"/>
      <c r="AB845" s="409"/>
      <c r="AC845" s="409"/>
      <c r="AD845" s="409"/>
      <c r="AE845" s="409"/>
    </row>
    <row r="846" ht="13.5" customHeight="1">
      <c r="A846" s="223"/>
      <c r="B846" s="409"/>
      <c r="C846" s="409"/>
      <c r="D846" s="409"/>
      <c r="E846" s="409"/>
      <c r="F846" s="409"/>
      <c r="G846" s="409"/>
      <c r="H846" s="409"/>
      <c r="I846" s="409"/>
      <c r="J846" s="409"/>
      <c r="K846" s="409"/>
      <c r="L846" s="409"/>
      <c r="M846" s="409"/>
      <c r="N846" s="409"/>
      <c r="O846" s="409"/>
      <c r="P846" s="409"/>
      <c r="Q846" s="409"/>
      <c r="R846" s="409"/>
      <c r="S846" s="409"/>
      <c r="T846" s="409"/>
      <c r="U846" s="409"/>
      <c r="V846" s="409"/>
      <c r="W846" s="409"/>
      <c r="X846" s="409"/>
      <c r="Y846" s="409"/>
      <c r="Z846" s="409"/>
      <c r="AA846" s="409"/>
      <c r="AB846" s="409"/>
      <c r="AC846" s="409"/>
      <c r="AD846" s="409"/>
      <c r="AE846" s="409"/>
    </row>
    <row r="847" ht="13.5" customHeight="1">
      <c r="A847" s="223"/>
      <c r="B847" s="409"/>
      <c r="C847" s="409"/>
      <c r="D847" s="409"/>
      <c r="E847" s="409"/>
      <c r="F847" s="409"/>
      <c r="G847" s="409"/>
      <c r="H847" s="409"/>
      <c r="I847" s="409"/>
      <c r="J847" s="409"/>
      <c r="K847" s="409"/>
      <c r="L847" s="409"/>
      <c r="M847" s="409"/>
      <c r="N847" s="409"/>
      <c r="O847" s="409"/>
      <c r="P847" s="409"/>
      <c r="Q847" s="409"/>
      <c r="R847" s="409"/>
      <c r="S847" s="409"/>
      <c r="T847" s="409"/>
      <c r="U847" s="409"/>
      <c r="V847" s="409"/>
      <c r="W847" s="409"/>
      <c r="X847" s="409"/>
      <c r="Y847" s="409"/>
      <c r="Z847" s="409"/>
      <c r="AA847" s="409"/>
      <c r="AB847" s="409"/>
      <c r="AC847" s="409"/>
      <c r="AD847" s="409"/>
      <c r="AE847" s="409"/>
    </row>
    <row r="848" ht="13.5" customHeight="1">
      <c r="A848" s="223"/>
      <c r="B848" s="409"/>
      <c r="C848" s="409"/>
      <c r="D848" s="409"/>
      <c r="E848" s="409"/>
      <c r="F848" s="409"/>
      <c r="G848" s="409"/>
      <c r="H848" s="409"/>
      <c r="I848" s="409"/>
      <c r="J848" s="409"/>
      <c r="K848" s="409"/>
      <c r="L848" s="409"/>
      <c r="M848" s="409"/>
      <c r="N848" s="409"/>
      <c r="O848" s="409"/>
      <c r="P848" s="409"/>
      <c r="Q848" s="409"/>
      <c r="R848" s="409"/>
      <c r="S848" s="409"/>
      <c r="T848" s="409"/>
      <c r="U848" s="409"/>
      <c r="V848" s="409"/>
      <c r="W848" s="409"/>
      <c r="X848" s="409"/>
      <c r="Y848" s="409"/>
      <c r="Z848" s="409"/>
      <c r="AA848" s="409"/>
      <c r="AB848" s="409"/>
      <c r="AC848" s="409"/>
      <c r="AD848" s="409"/>
      <c r="AE848" s="409"/>
    </row>
    <row r="849" ht="13.5" customHeight="1">
      <c r="A849" s="223"/>
      <c r="B849" s="409"/>
      <c r="C849" s="409"/>
      <c r="D849" s="409"/>
      <c r="E849" s="409"/>
      <c r="F849" s="409"/>
      <c r="G849" s="409"/>
      <c r="H849" s="409"/>
      <c r="I849" s="409"/>
      <c r="J849" s="409"/>
      <c r="K849" s="409"/>
      <c r="L849" s="409"/>
      <c r="M849" s="409"/>
      <c r="N849" s="409"/>
      <c r="O849" s="409"/>
      <c r="P849" s="409"/>
      <c r="Q849" s="409"/>
      <c r="R849" s="409"/>
      <c r="S849" s="409"/>
      <c r="T849" s="409"/>
      <c r="U849" s="409"/>
      <c r="V849" s="409"/>
      <c r="W849" s="409"/>
      <c r="X849" s="409"/>
      <c r="Y849" s="409"/>
      <c r="Z849" s="409"/>
      <c r="AA849" s="409"/>
      <c r="AB849" s="409"/>
      <c r="AC849" s="409"/>
      <c r="AD849" s="409"/>
      <c r="AE849" s="409"/>
    </row>
    <row r="850" ht="13.5" customHeight="1">
      <c r="A850" s="223"/>
      <c r="B850" s="409"/>
      <c r="C850" s="409"/>
      <c r="D850" s="409"/>
      <c r="E850" s="409"/>
      <c r="F850" s="409"/>
      <c r="G850" s="409"/>
      <c r="H850" s="409"/>
      <c r="I850" s="409"/>
      <c r="J850" s="409"/>
      <c r="K850" s="409"/>
      <c r="L850" s="409"/>
      <c r="M850" s="409"/>
      <c r="N850" s="409"/>
      <c r="O850" s="409"/>
      <c r="P850" s="409"/>
      <c r="Q850" s="409"/>
      <c r="R850" s="409"/>
      <c r="S850" s="409"/>
      <c r="T850" s="409"/>
      <c r="U850" s="409"/>
      <c r="V850" s="409"/>
      <c r="W850" s="409"/>
      <c r="X850" s="409"/>
      <c r="Y850" s="409"/>
      <c r="Z850" s="409"/>
      <c r="AA850" s="409"/>
      <c r="AB850" s="409"/>
      <c r="AC850" s="409"/>
      <c r="AD850" s="409"/>
      <c r="AE850" s="409"/>
    </row>
    <row r="851" ht="13.5" customHeight="1">
      <c r="A851" s="223"/>
      <c r="B851" s="409"/>
      <c r="C851" s="409"/>
      <c r="D851" s="409"/>
      <c r="E851" s="409"/>
      <c r="F851" s="409"/>
      <c r="G851" s="409"/>
      <c r="H851" s="409"/>
      <c r="I851" s="409"/>
      <c r="J851" s="409"/>
      <c r="K851" s="409"/>
      <c r="L851" s="409"/>
      <c r="M851" s="409"/>
      <c r="N851" s="409"/>
      <c r="O851" s="409"/>
      <c r="P851" s="409"/>
      <c r="Q851" s="409"/>
      <c r="R851" s="409"/>
      <c r="S851" s="409"/>
      <c r="T851" s="409"/>
      <c r="U851" s="409"/>
      <c r="V851" s="409"/>
      <c r="W851" s="409"/>
      <c r="X851" s="409"/>
      <c r="Y851" s="409"/>
      <c r="Z851" s="409"/>
      <c r="AA851" s="409"/>
      <c r="AB851" s="409"/>
      <c r="AC851" s="409"/>
      <c r="AD851" s="409"/>
      <c r="AE851" s="409"/>
    </row>
    <row r="852" ht="13.5" customHeight="1">
      <c r="A852" s="223"/>
      <c r="B852" s="409"/>
      <c r="C852" s="409"/>
      <c r="D852" s="409"/>
      <c r="E852" s="409"/>
      <c r="F852" s="409"/>
      <c r="G852" s="409"/>
      <c r="H852" s="409"/>
      <c r="I852" s="409"/>
      <c r="J852" s="409"/>
      <c r="K852" s="409"/>
      <c r="L852" s="409"/>
      <c r="M852" s="409"/>
      <c r="N852" s="409"/>
      <c r="O852" s="409"/>
      <c r="P852" s="409"/>
      <c r="Q852" s="409"/>
      <c r="R852" s="409"/>
      <c r="S852" s="409"/>
      <c r="T852" s="409"/>
      <c r="U852" s="409"/>
      <c r="V852" s="409"/>
      <c r="W852" s="409"/>
      <c r="X852" s="409"/>
      <c r="Y852" s="409"/>
      <c r="Z852" s="409"/>
      <c r="AA852" s="409"/>
      <c r="AB852" s="409"/>
      <c r="AC852" s="409"/>
      <c r="AD852" s="409"/>
      <c r="AE852" s="409"/>
    </row>
    <row r="853" ht="13.5" customHeight="1">
      <c r="A853" s="223"/>
      <c r="B853" s="409"/>
      <c r="C853" s="409"/>
      <c r="D853" s="409"/>
      <c r="E853" s="409"/>
      <c r="F853" s="409"/>
      <c r="G853" s="409"/>
      <c r="H853" s="409"/>
      <c r="I853" s="409"/>
      <c r="J853" s="409"/>
      <c r="K853" s="409"/>
      <c r="L853" s="409"/>
      <c r="M853" s="409"/>
      <c r="N853" s="409"/>
      <c r="O853" s="409"/>
      <c r="P853" s="409"/>
      <c r="Q853" s="409"/>
      <c r="R853" s="409"/>
      <c r="S853" s="409"/>
      <c r="T853" s="409"/>
      <c r="U853" s="409"/>
      <c r="V853" s="409"/>
      <c r="W853" s="409"/>
      <c r="X853" s="409"/>
      <c r="Y853" s="409"/>
      <c r="Z853" s="409"/>
      <c r="AA853" s="409"/>
      <c r="AB853" s="409"/>
      <c r="AC853" s="409"/>
      <c r="AD853" s="409"/>
      <c r="AE853" s="409"/>
    </row>
    <row r="854" ht="13.5" customHeight="1">
      <c r="A854" s="223"/>
      <c r="B854" s="409"/>
      <c r="C854" s="409"/>
      <c r="D854" s="409"/>
      <c r="E854" s="409"/>
      <c r="F854" s="409"/>
      <c r="G854" s="409"/>
      <c r="H854" s="409"/>
      <c r="I854" s="409"/>
      <c r="J854" s="409"/>
      <c r="K854" s="409"/>
      <c r="L854" s="409"/>
      <c r="M854" s="409"/>
      <c r="N854" s="409"/>
      <c r="O854" s="409"/>
      <c r="P854" s="409"/>
      <c r="Q854" s="409"/>
      <c r="R854" s="409"/>
      <c r="S854" s="409"/>
      <c r="T854" s="409"/>
      <c r="U854" s="409"/>
      <c r="V854" s="409"/>
      <c r="W854" s="409"/>
      <c r="X854" s="409"/>
      <c r="Y854" s="409"/>
      <c r="Z854" s="409"/>
      <c r="AA854" s="409"/>
      <c r="AB854" s="409"/>
      <c r="AC854" s="409"/>
      <c r="AD854" s="409"/>
      <c r="AE854" s="409"/>
    </row>
    <row r="855" ht="13.5" customHeight="1">
      <c r="A855" s="223"/>
      <c r="B855" s="409"/>
      <c r="C855" s="409"/>
      <c r="D855" s="409"/>
      <c r="E855" s="409"/>
      <c r="F855" s="409"/>
      <c r="G855" s="409"/>
      <c r="H855" s="409"/>
      <c r="I855" s="409"/>
      <c r="J855" s="409"/>
      <c r="K855" s="409"/>
      <c r="L855" s="409"/>
      <c r="M855" s="409"/>
      <c r="N855" s="409"/>
      <c r="O855" s="409"/>
      <c r="P855" s="409"/>
      <c r="Q855" s="409"/>
      <c r="R855" s="409"/>
      <c r="S855" s="409"/>
      <c r="T855" s="409"/>
      <c r="U855" s="409"/>
      <c r="V855" s="409"/>
      <c r="W855" s="409"/>
      <c r="X855" s="409"/>
      <c r="Y855" s="409"/>
      <c r="Z855" s="409"/>
      <c r="AA855" s="409"/>
      <c r="AB855" s="409"/>
      <c r="AC855" s="409"/>
      <c r="AD855" s="409"/>
      <c r="AE855" s="409"/>
    </row>
    <row r="856" ht="13.5" customHeight="1">
      <c r="A856" s="223"/>
      <c r="B856" s="409"/>
      <c r="C856" s="409"/>
      <c r="D856" s="409"/>
      <c r="E856" s="409"/>
      <c r="F856" s="409"/>
      <c r="G856" s="409"/>
      <c r="H856" s="409"/>
      <c r="I856" s="409"/>
      <c r="J856" s="409"/>
      <c r="K856" s="409"/>
      <c r="L856" s="409"/>
      <c r="M856" s="409"/>
      <c r="N856" s="409"/>
      <c r="O856" s="409"/>
      <c r="P856" s="409"/>
      <c r="Q856" s="409"/>
      <c r="R856" s="409"/>
      <c r="S856" s="409"/>
      <c r="T856" s="409"/>
      <c r="U856" s="409"/>
      <c r="V856" s="409"/>
      <c r="W856" s="409"/>
      <c r="X856" s="409"/>
      <c r="Y856" s="409"/>
      <c r="Z856" s="409"/>
      <c r="AA856" s="409"/>
      <c r="AB856" s="409"/>
      <c r="AC856" s="409"/>
      <c r="AD856" s="409"/>
      <c r="AE856" s="409"/>
    </row>
    <row r="857" ht="13.5" customHeight="1">
      <c r="A857" s="223"/>
      <c r="B857" s="409"/>
      <c r="C857" s="409"/>
      <c r="D857" s="409"/>
      <c r="E857" s="409"/>
      <c r="F857" s="409"/>
      <c r="G857" s="409"/>
      <c r="H857" s="409"/>
      <c r="I857" s="409"/>
      <c r="J857" s="409"/>
      <c r="K857" s="409"/>
      <c r="L857" s="409"/>
      <c r="M857" s="409"/>
      <c r="N857" s="409"/>
      <c r="O857" s="409"/>
      <c r="P857" s="409"/>
      <c r="Q857" s="409"/>
      <c r="R857" s="409"/>
      <c r="S857" s="409"/>
      <c r="T857" s="409"/>
      <c r="U857" s="409"/>
      <c r="V857" s="409"/>
      <c r="W857" s="409"/>
      <c r="X857" s="409"/>
      <c r="Y857" s="409"/>
      <c r="Z857" s="409"/>
      <c r="AA857" s="409"/>
      <c r="AB857" s="409"/>
      <c r="AC857" s="409"/>
      <c r="AD857" s="409"/>
      <c r="AE857" s="409"/>
    </row>
    <row r="858" ht="13.5" customHeight="1">
      <c r="A858" s="223"/>
      <c r="B858" s="409"/>
      <c r="C858" s="409"/>
      <c r="D858" s="409"/>
      <c r="E858" s="409"/>
      <c r="F858" s="409"/>
      <c r="G858" s="409"/>
      <c r="H858" s="409"/>
      <c r="I858" s="409"/>
      <c r="J858" s="409"/>
      <c r="K858" s="409"/>
      <c r="L858" s="409"/>
      <c r="M858" s="409"/>
      <c r="N858" s="409"/>
      <c r="O858" s="409"/>
      <c r="P858" s="409"/>
      <c r="Q858" s="409"/>
      <c r="R858" s="409"/>
      <c r="S858" s="409"/>
      <c r="T858" s="409"/>
      <c r="U858" s="409"/>
      <c r="V858" s="409"/>
      <c r="W858" s="409"/>
      <c r="X858" s="409"/>
      <c r="Y858" s="409"/>
      <c r="Z858" s="409"/>
      <c r="AA858" s="409"/>
      <c r="AB858" s="409"/>
      <c r="AC858" s="409"/>
      <c r="AD858" s="409"/>
      <c r="AE858" s="409"/>
    </row>
    <row r="859" ht="13.5" customHeight="1">
      <c r="A859" s="223"/>
      <c r="B859" s="409"/>
      <c r="C859" s="409"/>
      <c r="D859" s="409"/>
      <c r="E859" s="409"/>
      <c r="F859" s="409"/>
      <c r="G859" s="409"/>
      <c r="H859" s="409"/>
      <c r="I859" s="409"/>
      <c r="J859" s="409"/>
      <c r="K859" s="409"/>
      <c r="L859" s="409"/>
      <c r="M859" s="409"/>
      <c r="N859" s="409"/>
      <c r="O859" s="409"/>
      <c r="P859" s="409"/>
      <c r="Q859" s="409"/>
      <c r="R859" s="409"/>
      <c r="S859" s="409"/>
      <c r="T859" s="409"/>
      <c r="U859" s="409"/>
      <c r="V859" s="409"/>
      <c r="W859" s="409"/>
      <c r="X859" s="409"/>
      <c r="Y859" s="409"/>
      <c r="Z859" s="409"/>
      <c r="AA859" s="409"/>
      <c r="AB859" s="409"/>
      <c r="AC859" s="409"/>
      <c r="AD859" s="409"/>
      <c r="AE859" s="409"/>
    </row>
    <row r="860" ht="13.5" customHeight="1">
      <c r="A860" s="223"/>
      <c r="B860" s="409"/>
      <c r="C860" s="409"/>
      <c r="D860" s="409"/>
      <c r="E860" s="409"/>
      <c r="F860" s="409"/>
      <c r="G860" s="409"/>
      <c r="H860" s="409"/>
      <c r="I860" s="409"/>
      <c r="J860" s="409"/>
      <c r="K860" s="409"/>
      <c r="L860" s="409"/>
      <c r="M860" s="409"/>
      <c r="N860" s="409"/>
      <c r="O860" s="409"/>
      <c r="P860" s="409"/>
      <c r="Q860" s="409"/>
      <c r="R860" s="409"/>
      <c r="S860" s="409"/>
      <c r="T860" s="409"/>
      <c r="U860" s="409"/>
      <c r="V860" s="409"/>
      <c r="W860" s="409"/>
      <c r="X860" s="409"/>
      <c r="Y860" s="409"/>
      <c r="Z860" s="409"/>
      <c r="AA860" s="409"/>
      <c r="AB860" s="409"/>
      <c r="AC860" s="409"/>
      <c r="AD860" s="409"/>
      <c r="AE860" s="409"/>
    </row>
    <row r="861" ht="13.5" customHeight="1">
      <c r="A861" s="223"/>
      <c r="B861" s="409"/>
      <c r="C861" s="409"/>
      <c r="D861" s="409"/>
      <c r="E861" s="409"/>
      <c r="F861" s="409"/>
      <c r="G861" s="409"/>
      <c r="H861" s="409"/>
      <c r="I861" s="409"/>
      <c r="J861" s="409"/>
      <c r="K861" s="409"/>
      <c r="L861" s="409"/>
      <c r="M861" s="409"/>
      <c r="N861" s="409"/>
      <c r="O861" s="409"/>
      <c r="P861" s="409"/>
      <c r="Q861" s="409"/>
      <c r="R861" s="409"/>
      <c r="S861" s="409"/>
      <c r="T861" s="409"/>
      <c r="U861" s="409"/>
      <c r="V861" s="409"/>
      <c r="W861" s="409"/>
      <c r="X861" s="409"/>
      <c r="Y861" s="409"/>
      <c r="Z861" s="409"/>
      <c r="AA861" s="409"/>
      <c r="AB861" s="409"/>
      <c r="AC861" s="409"/>
      <c r="AD861" s="409"/>
      <c r="AE861" s="409"/>
    </row>
    <row r="862" ht="13.5" customHeight="1">
      <c r="A862" s="223"/>
      <c r="B862" s="409"/>
      <c r="C862" s="409"/>
      <c r="D862" s="409"/>
      <c r="E862" s="409"/>
      <c r="F862" s="409"/>
      <c r="G862" s="409"/>
      <c r="H862" s="409"/>
      <c r="I862" s="409"/>
      <c r="J862" s="409"/>
      <c r="K862" s="409"/>
      <c r="L862" s="409"/>
      <c r="M862" s="409"/>
      <c r="N862" s="409"/>
      <c r="O862" s="409"/>
      <c r="P862" s="409"/>
      <c r="Q862" s="409"/>
      <c r="R862" s="409"/>
      <c r="S862" s="409"/>
      <c r="T862" s="409"/>
      <c r="U862" s="409"/>
      <c r="V862" s="409"/>
      <c r="W862" s="409"/>
      <c r="X862" s="409"/>
      <c r="Y862" s="409"/>
      <c r="Z862" s="409"/>
      <c r="AA862" s="409"/>
      <c r="AB862" s="409"/>
      <c r="AC862" s="409"/>
      <c r="AD862" s="409"/>
      <c r="AE862" s="409"/>
    </row>
    <row r="863" ht="13.5" customHeight="1">
      <c r="A863" s="223"/>
      <c r="B863" s="409"/>
      <c r="C863" s="409"/>
      <c r="D863" s="409"/>
      <c r="E863" s="409"/>
      <c r="F863" s="409"/>
      <c r="G863" s="409"/>
      <c r="H863" s="409"/>
      <c r="I863" s="409"/>
      <c r="J863" s="409"/>
      <c r="K863" s="409"/>
      <c r="L863" s="409"/>
      <c r="M863" s="409"/>
      <c r="N863" s="409"/>
      <c r="O863" s="409"/>
      <c r="P863" s="409"/>
      <c r="Q863" s="409"/>
      <c r="R863" s="409"/>
      <c r="S863" s="409"/>
      <c r="T863" s="409"/>
      <c r="U863" s="409"/>
      <c r="V863" s="409"/>
      <c r="W863" s="409"/>
      <c r="X863" s="409"/>
      <c r="Y863" s="409"/>
      <c r="Z863" s="409"/>
      <c r="AA863" s="409"/>
      <c r="AB863" s="409"/>
      <c r="AC863" s="409"/>
      <c r="AD863" s="409"/>
      <c r="AE863" s="409"/>
    </row>
    <row r="864" ht="13.5" customHeight="1">
      <c r="A864" s="223"/>
      <c r="B864" s="409"/>
      <c r="C864" s="409"/>
      <c r="D864" s="409"/>
      <c r="E864" s="409"/>
      <c r="F864" s="409"/>
      <c r="G864" s="409"/>
      <c r="H864" s="409"/>
      <c r="I864" s="409"/>
      <c r="J864" s="409"/>
      <c r="K864" s="409"/>
      <c r="L864" s="409"/>
      <c r="M864" s="409"/>
      <c r="N864" s="409"/>
      <c r="O864" s="409"/>
      <c r="P864" s="409"/>
      <c r="Q864" s="409"/>
      <c r="R864" s="409"/>
      <c r="S864" s="409"/>
      <c r="T864" s="409"/>
      <c r="U864" s="409"/>
      <c r="V864" s="409"/>
      <c r="W864" s="409"/>
      <c r="X864" s="409"/>
      <c r="Y864" s="409"/>
      <c r="Z864" s="409"/>
      <c r="AA864" s="409"/>
      <c r="AB864" s="409"/>
      <c r="AC864" s="409"/>
      <c r="AD864" s="409"/>
      <c r="AE864" s="409"/>
    </row>
    <row r="865" ht="13.5" customHeight="1">
      <c r="A865" s="223"/>
      <c r="B865" s="409"/>
      <c r="C865" s="409"/>
      <c r="D865" s="409"/>
      <c r="E865" s="409"/>
      <c r="F865" s="409"/>
      <c r="G865" s="409"/>
      <c r="H865" s="409"/>
      <c r="I865" s="409"/>
      <c r="J865" s="409"/>
      <c r="K865" s="409"/>
      <c r="L865" s="409"/>
      <c r="M865" s="409"/>
      <c r="N865" s="409"/>
      <c r="O865" s="409"/>
      <c r="P865" s="409"/>
      <c r="Q865" s="409"/>
      <c r="R865" s="409"/>
      <c r="S865" s="409"/>
      <c r="T865" s="409"/>
      <c r="U865" s="409"/>
      <c r="V865" s="409"/>
      <c r="W865" s="409"/>
      <c r="X865" s="409"/>
      <c r="Y865" s="409"/>
      <c r="Z865" s="409"/>
      <c r="AA865" s="409"/>
      <c r="AB865" s="409"/>
      <c r="AC865" s="409"/>
      <c r="AD865" s="409"/>
      <c r="AE865" s="409"/>
    </row>
    <row r="866" ht="13.5" customHeight="1">
      <c r="A866" s="223"/>
      <c r="B866" s="409"/>
      <c r="C866" s="409"/>
      <c r="D866" s="409"/>
      <c r="E866" s="409"/>
      <c r="F866" s="409"/>
      <c r="G866" s="409"/>
      <c r="H866" s="409"/>
      <c r="I866" s="409"/>
      <c r="J866" s="409"/>
      <c r="K866" s="409"/>
      <c r="L866" s="409"/>
      <c r="M866" s="409"/>
      <c r="N866" s="409"/>
      <c r="O866" s="409"/>
      <c r="P866" s="409"/>
      <c r="Q866" s="409"/>
      <c r="R866" s="409"/>
      <c r="S866" s="409"/>
      <c r="T866" s="409"/>
      <c r="U866" s="409"/>
      <c r="V866" s="409"/>
      <c r="W866" s="409"/>
      <c r="X866" s="409"/>
      <c r="Y866" s="409"/>
      <c r="Z866" s="409"/>
      <c r="AA866" s="409"/>
      <c r="AB866" s="409"/>
      <c r="AC866" s="409"/>
      <c r="AD866" s="409"/>
      <c r="AE866" s="409"/>
    </row>
    <row r="867" ht="13.5" customHeight="1">
      <c r="A867" s="223"/>
      <c r="B867" s="409"/>
      <c r="C867" s="409"/>
      <c r="D867" s="409"/>
      <c r="E867" s="409"/>
      <c r="F867" s="409"/>
      <c r="G867" s="409"/>
      <c r="H867" s="409"/>
      <c r="I867" s="409"/>
      <c r="J867" s="409"/>
      <c r="K867" s="409"/>
      <c r="L867" s="409"/>
      <c r="M867" s="409"/>
      <c r="N867" s="409"/>
      <c r="O867" s="409"/>
      <c r="P867" s="409"/>
      <c r="Q867" s="409"/>
      <c r="R867" s="409"/>
      <c r="S867" s="409"/>
      <c r="T867" s="409"/>
      <c r="U867" s="409"/>
      <c r="V867" s="409"/>
      <c r="W867" s="409"/>
      <c r="X867" s="409"/>
      <c r="Y867" s="409"/>
      <c r="Z867" s="409"/>
      <c r="AA867" s="409"/>
      <c r="AB867" s="409"/>
      <c r="AC867" s="409"/>
      <c r="AD867" s="409"/>
      <c r="AE867" s="409"/>
    </row>
    <row r="868" ht="13.5" customHeight="1">
      <c r="A868" s="223"/>
      <c r="B868" s="409"/>
      <c r="C868" s="409"/>
      <c r="D868" s="409"/>
      <c r="E868" s="409"/>
      <c r="F868" s="409"/>
      <c r="G868" s="409"/>
      <c r="H868" s="409"/>
      <c r="I868" s="409"/>
      <c r="J868" s="409"/>
      <c r="K868" s="409"/>
      <c r="L868" s="409"/>
      <c r="M868" s="409"/>
      <c r="N868" s="409"/>
      <c r="O868" s="409"/>
      <c r="P868" s="409"/>
      <c r="Q868" s="409"/>
      <c r="R868" s="409"/>
      <c r="S868" s="409"/>
      <c r="T868" s="409"/>
      <c r="U868" s="409"/>
      <c r="V868" s="409"/>
      <c r="W868" s="409"/>
      <c r="X868" s="409"/>
      <c r="Y868" s="409"/>
      <c r="Z868" s="409"/>
      <c r="AA868" s="409"/>
      <c r="AB868" s="409"/>
      <c r="AC868" s="409"/>
      <c r="AD868" s="409"/>
      <c r="AE868" s="409"/>
    </row>
    <row r="869" ht="13.5" customHeight="1">
      <c r="A869" s="223"/>
      <c r="B869" s="409"/>
      <c r="C869" s="409"/>
      <c r="D869" s="409"/>
      <c r="E869" s="409"/>
      <c r="F869" s="409"/>
      <c r="G869" s="409"/>
      <c r="H869" s="409"/>
      <c r="I869" s="409"/>
      <c r="J869" s="409"/>
      <c r="K869" s="409"/>
      <c r="L869" s="409"/>
      <c r="M869" s="409"/>
      <c r="N869" s="409"/>
      <c r="O869" s="409"/>
      <c r="P869" s="409"/>
      <c r="Q869" s="409"/>
      <c r="R869" s="409"/>
      <c r="S869" s="409"/>
      <c r="T869" s="409"/>
      <c r="U869" s="409"/>
      <c r="V869" s="409"/>
      <c r="W869" s="409"/>
      <c r="X869" s="409"/>
      <c r="Y869" s="409"/>
      <c r="Z869" s="409"/>
      <c r="AA869" s="409"/>
      <c r="AB869" s="409"/>
      <c r="AC869" s="409"/>
      <c r="AD869" s="409"/>
      <c r="AE869" s="409"/>
    </row>
    <row r="870" ht="13.5" customHeight="1">
      <c r="A870" s="223"/>
      <c r="B870" s="409"/>
      <c r="C870" s="409"/>
      <c r="D870" s="409"/>
      <c r="E870" s="409"/>
      <c r="F870" s="409"/>
      <c r="G870" s="409"/>
      <c r="H870" s="409"/>
      <c r="I870" s="409"/>
      <c r="J870" s="409"/>
      <c r="K870" s="409"/>
      <c r="L870" s="409"/>
      <c r="M870" s="409"/>
      <c r="N870" s="409"/>
      <c r="O870" s="409"/>
      <c r="P870" s="409"/>
      <c r="Q870" s="409"/>
      <c r="R870" s="409"/>
      <c r="S870" s="409"/>
      <c r="T870" s="409"/>
      <c r="U870" s="409"/>
      <c r="V870" s="409"/>
      <c r="W870" s="409"/>
      <c r="X870" s="409"/>
      <c r="Y870" s="409"/>
      <c r="Z870" s="409"/>
      <c r="AA870" s="409"/>
      <c r="AB870" s="409"/>
      <c r="AC870" s="409"/>
      <c r="AD870" s="409"/>
      <c r="AE870" s="409"/>
    </row>
    <row r="871" ht="13.5" customHeight="1">
      <c r="A871" s="223"/>
      <c r="B871" s="409"/>
      <c r="C871" s="409"/>
      <c r="D871" s="409"/>
      <c r="E871" s="409"/>
      <c r="F871" s="409"/>
      <c r="G871" s="409"/>
      <c r="H871" s="409"/>
      <c r="I871" s="409"/>
      <c r="J871" s="409"/>
      <c r="K871" s="409"/>
      <c r="L871" s="409"/>
      <c r="M871" s="409"/>
      <c r="N871" s="409"/>
      <c r="O871" s="409"/>
      <c r="P871" s="409"/>
      <c r="Q871" s="409"/>
      <c r="R871" s="409"/>
      <c r="S871" s="409"/>
      <c r="T871" s="409"/>
      <c r="U871" s="409"/>
      <c r="V871" s="409"/>
      <c r="W871" s="409"/>
      <c r="X871" s="409"/>
      <c r="Y871" s="409"/>
      <c r="Z871" s="409"/>
      <c r="AA871" s="409"/>
      <c r="AB871" s="409"/>
      <c r="AC871" s="409"/>
      <c r="AD871" s="409"/>
      <c r="AE871" s="409"/>
    </row>
    <row r="872" ht="13.5" customHeight="1">
      <c r="A872" s="223"/>
      <c r="B872" s="409"/>
      <c r="C872" s="409"/>
      <c r="D872" s="409"/>
      <c r="E872" s="409"/>
      <c r="F872" s="409"/>
      <c r="G872" s="409"/>
      <c r="H872" s="409"/>
      <c r="I872" s="409"/>
      <c r="J872" s="409"/>
      <c r="K872" s="409"/>
      <c r="L872" s="409"/>
      <c r="M872" s="409"/>
      <c r="N872" s="409"/>
      <c r="O872" s="409"/>
      <c r="P872" s="409"/>
      <c r="Q872" s="409"/>
      <c r="R872" s="409"/>
      <c r="S872" s="409"/>
      <c r="T872" s="409"/>
      <c r="U872" s="409"/>
      <c r="V872" s="409"/>
      <c r="W872" s="409"/>
      <c r="X872" s="409"/>
      <c r="Y872" s="409"/>
      <c r="Z872" s="409"/>
      <c r="AA872" s="409"/>
      <c r="AB872" s="409"/>
      <c r="AC872" s="409"/>
      <c r="AD872" s="409"/>
      <c r="AE872" s="409"/>
    </row>
    <row r="873" ht="13.5" customHeight="1">
      <c r="A873" s="223"/>
      <c r="B873" s="409"/>
      <c r="C873" s="409"/>
      <c r="D873" s="409"/>
      <c r="E873" s="409"/>
      <c r="F873" s="409"/>
      <c r="G873" s="409"/>
      <c r="H873" s="409"/>
      <c r="I873" s="409"/>
      <c r="J873" s="409"/>
      <c r="K873" s="409"/>
      <c r="L873" s="409"/>
      <c r="M873" s="409"/>
      <c r="N873" s="409"/>
      <c r="O873" s="409"/>
      <c r="P873" s="409"/>
      <c r="Q873" s="409"/>
      <c r="R873" s="409"/>
      <c r="S873" s="409"/>
      <c r="T873" s="409"/>
      <c r="U873" s="409"/>
      <c r="V873" s="409"/>
      <c r="W873" s="409"/>
      <c r="X873" s="409"/>
      <c r="Y873" s="409"/>
      <c r="Z873" s="409"/>
      <c r="AA873" s="409"/>
      <c r="AB873" s="409"/>
      <c r="AC873" s="409"/>
      <c r="AD873" s="409"/>
      <c r="AE873" s="409"/>
    </row>
    <row r="874" ht="13.5" customHeight="1">
      <c r="A874" s="223"/>
      <c r="B874" s="409"/>
      <c r="C874" s="409"/>
      <c r="D874" s="409"/>
      <c r="E874" s="409"/>
      <c r="F874" s="409"/>
      <c r="G874" s="409"/>
      <c r="H874" s="409"/>
      <c r="I874" s="409"/>
      <c r="J874" s="409"/>
      <c r="K874" s="409"/>
      <c r="L874" s="409"/>
      <c r="M874" s="409"/>
      <c r="N874" s="409"/>
      <c r="O874" s="409"/>
      <c r="P874" s="409"/>
      <c r="Q874" s="409"/>
      <c r="R874" s="409"/>
      <c r="S874" s="409"/>
      <c r="T874" s="409"/>
      <c r="U874" s="409"/>
      <c r="V874" s="409"/>
      <c r="W874" s="409"/>
      <c r="X874" s="409"/>
      <c r="Y874" s="409"/>
      <c r="Z874" s="409"/>
      <c r="AA874" s="409"/>
      <c r="AB874" s="409"/>
      <c r="AC874" s="409"/>
      <c r="AD874" s="409"/>
      <c r="AE874" s="409"/>
    </row>
    <row r="875" ht="13.5" customHeight="1">
      <c r="A875" s="223"/>
      <c r="B875" s="409"/>
      <c r="C875" s="409"/>
      <c r="D875" s="409"/>
      <c r="E875" s="409"/>
      <c r="F875" s="409"/>
      <c r="G875" s="409"/>
      <c r="H875" s="409"/>
      <c r="I875" s="409"/>
      <c r="J875" s="409"/>
      <c r="K875" s="409"/>
      <c r="L875" s="409"/>
      <c r="M875" s="409"/>
      <c r="N875" s="409"/>
      <c r="O875" s="409"/>
      <c r="P875" s="409"/>
      <c r="Q875" s="409"/>
      <c r="R875" s="409"/>
      <c r="S875" s="409"/>
      <c r="T875" s="409"/>
      <c r="U875" s="409"/>
      <c r="V875" s="409"/>
      <c r="W875" s="409"/>
      <c r="X875" s="409"/>
      <c r="Y875" s="409"/>
      <c r="Z875" s="409"/>
      <c r="AA875" s="409"/>
      <c r="AB875" s="409"/>
      <c r="AC875" s="409"/>
      <c r="AD875" s="409"/>
      <c r="AE875" s="409"/>
    </row>
    <row r="876" ht="13.5" customHeight="1">
      <c r="A876" s="223"/>
      <c r="B876" s="409"/>
      <c r="C876" s="409"/>
      <c r="D876" s="409"/>
      <c r="E876" s="409"/>
      <c r="F876" s="409"/>
      <c r="G876" s="409"/>
      <c r="H876" s="409"/>
      <c r="I876" s="409"/>
      <c r="J876" s="409"/>
      <c r="K876" s="409"/>
      <c r="L876" s="409"/>
      <c r="M876" s="409"/>
      <c r="N876" s="409"/>
      <c r="O876" s="409"/>
      <c r="P876" s="409"/>
      <c r="Q876" s="409"/>
      <c r="R876" s="409"/>
      <c r="S876" s="409"/>
      <c r="T876" s="409"/>
      <c r="U876" s="409"/>
      <c r="V876" s="409"/>
      <c r="W876" s="409"/>
      <c r="X876" s="409"/>
      <c r="Y876" s="409"/>
      <c r="Z876" s="409"/>
      <c r="AA876" s="409"/>
      <c r="AB876" s="409"/>
      <c r="AC876" s="409"/>
      <c r="AD876" s="409"/>
      <c r="AE876" s="409"/>
    </row>
    <row r="877" ht="13.5" customHeight="1">
      <c r="A877" s="223"/>
      <c r="B877" s="409"/>
      <c r="C877" s="409"/>
      <c r="D877" s="409"/>
      <c r="E877" s="409"/>
      <c r="F877" s="409"/>
      <c r="G877" s="409"/>
      <c r="H877" s="409"/>
      <c r="I877" s="409"/>
      <c r="J877" s="409"/>
      <c r="K877" s="409"/>
      <c r="L877" s="409"/>
      <c r="M877" s="409"/>
      <c r="N877" s="409"/>
      <c r="O877" s="409"/>
      <c r="P877" s="409"/>
      <c r="Q877" s="409"/>
      <c r="R877" s="409"/>
      <c r="S877" s="409"/>
      <c r="T877" s="409"/>
      <c r="U877" s="409"/>
      <c r="V877" s="409"/>
      <c r="W877" s="409"/>
      <c r="X877" s="409"/>
      <c r="Y877" s="409"/>
      <c r="Z877" s="409"/>
      <c r="AA877" s="409"/>
      <c r="AB877" s="409"/>
      <c r="AC877" s="409"/>
      <c r="AD877" s="409"/>
      <c r="AE877" s="409"/>
    </row>
    <row r="878" ht="13.5" customHeight="1">
      <c r="A878" s="223"/>
      <c r="B878" s="409"/>
      <c r="C878" s="409"/>
      <c r="D878" s="409"/>
      <c r="E878" s="409"/>
      <c r="F878" s="409"/>
      <c r="G878" s="409"/>
      <c r="H878" s="409"/>
      <c r="I878" s="409"/>
      <c r="J878" s="409"/>
      <c r="K878" s="409"/>
      <c r="L878" s="409"/>
      <c r="M878" s="409"/>
      <c r="N878" s="409"/>
      <c r="O878" s="409"/>
      <c r="P878" s="409"/>
      <c r="Q878" s="409"/>
      <c r="R878" s="409"/>
      <c r="S878" s="409"/>
      <c r="T878" s="409"/>
      <c r="U878" s="409"/>
      <c r="V878" s="409"/>
      <c r="W878" s="409"/>
      <c r="X878" s="409"/>
      <c r="Y878" s="409"/>
      <c r="Z878" s="409"/>
      <c r="AA878" s="409"/>
      <c r="AB878" s="409"/>
      <c r="AC878" s="409"/>
      <c r="AD878" s="409"/>
      <c r="AE878" s="409"/>
    </row>
    <row r="879" ht="13.5" customHeight="1">
      <c r="A879" s="223"/>
      <c r="B879" s="409"/>
      <c r="C879" s="409"/>
      <c r="D879" s="409"/>
      <c r="E879" s="409"/>
      <c r="F879" s="409"/>
      <c r="G879" s="409"/>
      <c r="H879" s="409"/>
      <c r="I879" s="409"/>
      <c r="J879" s="409"/>
      <c r="K879" s="409"/>
      <c r="L879" s="409"/>
      <c r="M879" s="409"/>
      <c r="N879" s="409"/>
      <c r="O879" s="409"/>
      <c r="P879" s="409"/>
      <c r="Q879" s="409"/>
      <c r="R879" s="409"/>
      <c r="S879" s="409"/>
      <c r="T879" s="409"/>
      <c r="U879" s="409"/>
      <c r="V879" s="409"/>
      <c r="W879" s="409"/>
      <c r="X879" s="409"/>
      <c r="Y879" s="409"/>
      <c r="Z879" s="409"/>
      <c r="AA879" s="409"/>
      <c r="AB879" s="409"/>
      <c r="AC879" s="409"/>
      <c r="AD879" s="409"/>
      <c r="AE879" s="409"/>
    </row>
    <row r="880" ht="13.5" customHeight="1">
      <c r="A880" s="223"/>
      <c r="B880" s="409"/>
      <c r="C880" s="409"/>
      <c r="D880" s="409"/>
      <c r="E880" s="409"/>
      <c r="F880" s="409"/>
      <c r="G880" s="409"/>
      <c r="H880" s="409"/>
      <c r="I880" s="409"/>
      <c r="J880" s="409"/>
      <c r="K880" s="409"/>
      <c r="L880" s="409"/>
      <c r="M880" s="409"/>
      <c r="N880" s="409"/>
      <c r="O880" s="409"/>
      <c r="P880" s="409"/>
      <c r="Q880" s="409"/>
      <c r="R880" s="409"/>
      <c r="S880" s="409"/>
      <c r="T880" s="409"/>
      <c r="U880" s="409"/>
      <c r="V880" s="409"/>
      <c r="W880" s="409"/>
      <c r="X880" s="409"/>
      <c r="Y880" s="409"/>
      <c r="Z880" s="409"/>
      <c r="AA880" s="409"/>
      <c r="AB880" s="409"/>
      <c r="AC880" s="409"/>
      <c r="AD880" s="409"/>
      <c r="AE880" s="409"/>
    </row>
    <row r="881" ht="13.5" customHeight="1">
      <c r="A881" s="223"/>
      <c r="B881" s="409"/>
      <c r="C881" s="409"/>
      <c r="D881" s="409"/>
      <c r="E881" s="409"/>
      <c r="F881" s="409"/>
      <c r="G881" s="409"/>
      <c r="H881" s="409"/>
      <c r="I881" s="409"/>
      <c r="J881" s="409"/>
      <c r="K881" s="409"/>
      <c r="L881" s="409"/>
      <c r="M881" s="409"/>
      <c r="N881" s="409"/>
      <c r="O881" s="409"/>
      <c r="P881" s="409"/>
      <c r="Q881" s="409"/>
      <c r="R881" s="409"/>
      <c r="S881" s="409"/>
      <c r="T881" s="409"/>
      <c r="U881" s="409"/>
      <c r="V881" s="409"/>
      <c r="W881" s="409"/>
      <c r="X881" s="409"/>
      <c r="Y881" s="409"/>
      <c r="Z881" s="409"/>
      <c r="AA881" s="409"/>
      <c r="AB881" s="409"/>
      <c r="AC881" s="409"/>
      <c r="AD881" s="409"/>
      <c r="AE881" s="409"/>
    </row>
    <row r="882" ht="13.5" customHeight="1">
      <c r="A882" s="223"/>
      <c r="B882" s="409"/>
      <c r="C882" s="409"/>
      <c r="D882" s="409"/>
      <c r="E882" s="409"/>
      <c r="F882" s="409"/>
      <c r="G882" s="409"/>
      <c r="H882" s="409"/>
      <c r="I882" s="409"/>
      <c r="J882" s="409"/>
      <c r="K882" s="409"/>
      <c r="L882" s="409"/>
      <c r="M882" s="409"/>
      <c r="N882" s="409"/>
      <c r="O882" s="409"/>
      <c r="P882" s="409"/>
      <c r="Q882" s="409"/>
      <c r="R882" s="409"/>
      <c r="S882" s="409"/>
      <c r="T882" s="409"/>
      <c r="U882" s="409"/>
      <c r="V882" s="409"/>
      <c r="W882" s="409"/>
      <c r="X882" s="409"/>
      <c r="Y882" s="409"/>
      <c r="Z882" s="409"/>
      <c r="AA882" s="409"/>
      <c r="AB882" s="409"/>
      <c r="AC882" s="409"/>
      <c r="AD882" s="409"/>
      <c r="AE882" s="409"/>
    </row>
    <row r="883" ht="13.5" customHeight="1">
      <c r="A883" s="223"/>
      <c r="B883" s="409"/>
      <c r="C883" s="409"/>
      <c r="D883" s="409"/>
      <c r="E883" s="409"/>
      <c r="F883" s="409"/>
      <c r="G883" s="409"/>
      <c r="H883" s="409"/>
      <c r="I883" s="409"/>
      <c r="J883" s="409"/>
      <c r="K883" s="409"/>
      <c r="L883" s="409"/>
      <c r="M883" s="409"/>
      <c r="N883" s="409"/>
      <c r="O883" s="409"/>
      <c r="P883" s="409"/>
      <c r="Q883" s="409"/>
      <c r="R883" s="409"/>
      <c r="S883" s="409"/>
      <c r="T883" s="409"/>
      <c r="U883" s="409"/>
      <c r="V883" s="409"/>
      <c r="W883" s="409"/>
      <c r="X883" s="409"/>
      <c r="Y883" s="409"/>
      <c r="Z883" s="409"/>
      <c r="AA883" s="409"/>
      <c r="AB883" s="409"/>
      <c r="AC883" s="409"/>
      <c r="AD883" s="409"/>
      <c r="AE883" s="409"/>
    </row>
    <row r="884" ht="13.5" customHeight="1">
      <c r="A884" s="223"/>
      <c r="B884" s="409"/>
      <c r="C884" s="409"/>
      <c r="D884" s="409"/>
      <c r="E884" s="409"/>
      <c r="F884" s="409"/>
      <c r="G884" s="409"/>
      <c r="H884" s="409"/>
      <c r="I884" s="409"/>
      <c r="J884" s="409"/>
      <c r="K884" s="409"/>
      <c r="L884" s="409"/>
      <c r="M884" s="409"/>
      <c r="N884" s="409"/>
      <c r="O884" s="409"/>
      <c r="P884" s="409"/>
      <c r="Q884" s="409"/>
      <c r="R884" s="409"/>
      <c r="S884" s="409"/>
      <c r="T884" s="409"/>
      <c r="U884" s="409"/>
      <c r="V884" s="409"/>
      <c r="W884" s="409"/>
      <c r="X884" s="409"/>
      <c r="Y884" s="409"/>
      <c r="Z884" s="409"/>
      <c r="AA884" s="409"/>
      <c r="AB884" s="409"/>
      <c r="AC884" s="409"/>
      <c r="AD884" s="409"/>
      <c r="AE884" s="409"/>
    </row>
    <row r="885" ht="13.5" customHeight="1">
      <c r="A885" s="223"/>
      <c r="B885" s="409"/>
      <c r="C885" s="409"/>
      <c r="D885" s="409"/>
      <c r="E885" s="409"/>
      <c r="F885" s="409"/>
      <c r="G885" s="409"/>
      <c r="H885" s="409"/>
      <c r="I885" s="409"/>
      <c r="J885" s="409"/>
      <c r="K885" s="409"/>
      <c r="L885" s="409"/>
      <c r="M885" s="409"/>
      <c r="N885" s="409"/>
      <c r="O885" s="409"/>
      <c r="P885" s="409"/>
      <c r="Q885" s="409"/>
      <c r="R885" s="409"/>
      <c r="S885" s="409"/>
      <c r="T885" s="409"/>
      <c r="U885" s="409"/>
      <c r="V885" s="409"/>
      <c r="W885" s="409"/>
      <c r="X885" s="409"/>
      <c r="Y885" s="409"/>
      <c r="Z885" s="409"/>
      <c r="AA885" s="409"/>
      <c r="AB885" s="409"/>
      <c r="AC885" s="409"/>
      <c r="AD885" s="409"/>
      <c r="AE885" s="409"/>
    </row>
    <row r="886" ht="13.5" customHeight="1">
      <c r="A886" s="223"/>
      <c r="B886" s="409"/>
      <c r="C886" s="409"/>
      <c r="D886" s="409"/>
      <c r="E886" s="409"/>
      <c r="F886" s="409"/>
      <c r="G886" s="409"/>
      <c r="H886" s="409"/>
      <c r="I886" s="409"/>
      <c r="J886" s="409"/>
      <c r="K886" s="409"/>
      <c r="L886" s="409"/>
      <c r="M886" s="409"/>
      <c r="N886" s="409"/>
      <c r="O886" s="409"/>
      <c r="P886" s="409"/>
      <c r="Q886" s="409"/>
      <c r="R886" s="409"/>
      <c r="S886" s="409"/>
      <c r="T886" s="409"/>
      <c r="U886" s="409"/>
      <c r="V886" s="409"/>
      <c r="W886" s="409"/>
      <c r="X886" s="409"/>
      <c r="Y886" s="409"/>
      <c r="Z886" s="409"/>
      <c r="AA886" s="409"/>
      <c r="AB886" s="409"/>
      <c r="AC886" s="409"/>
      <c r="AD886" s="409"/>
      <c r="AE886" s="409"/>
    </row>
    <row r="887" ht="13.5" customHeight="1">
      <c r="A887" s="223"/>
      <c r="B887" s="409"/>
      <c r="C887" s="409"/>
      <c r="D887" s="409"/>
      <c r="E887" s="409"/>
      <c r="F887" s="409"/>
      <c r="G887" s="409"/>
      <c r="H887" s="409"/>
      <c r="I887" s="409"/>
      <c r="J887" s="409"/>
      <c r="K887" s="409"/>
      <c r="L887" s="409"/>
      <c r="M887" s="409"/>
      <c r="N887" s="409"/>
      <c r="O887" s="409"/>
      <c r="P887" s="409"/>
      <c r="Q887" s="409"/>
      <c r="R887" s="409"/>
      <c r="S887" s="409"/>
      <c r="T887" s="409"/>
      <c r="U887" s="409"/>
      <c r="V887" s="409"/>
      <c r="W887" s="409"/>
      <c r="X887" s="409"/>
      <c r="Y887" s="409"/>
      <c r="Z887" s="409"/>
      <c r="AA887" s="409"/>
      <c r="AB887" s="409"/>
      <c r="AC887" s="409"/>
      <c r="AD887" s="409"/>
      <c r="AE887" s="409"/>
    </row>
    <row r="888" ht="13.5" customHeight="1">
      <c r="A888" s="223"/>
      <c r="B888" s="409"/>
      <c r="C888" s="409"/>
      <c r="D888" s="409"/>
      <c r="E888" s="409"/>
      <c r="F888" s="409"/>
      <c r="G888" s="409"/>
      <c r="H888" s="409"/>
      <c r="I888" s="409"/>
      <c r="J888" s="409"/>
      <c r="K888" s="409"/>
      <c r="L888" s="409"/>
      <c r="M888" s="409"/>
      <c r="N888" s="409"/>
      <c r="O888" s="409"/>
      <c r="P888" s="409"/>
      <c r="Q888" s="409"/>
      <c r="R888" s="409"/>
      <c r="S888" s="409"/>
      <c r="T888" s="409"/>
      <c r="U888" s="409"/>
      <c r="V888" s="409"/>
      <c r="W888" s="409"/>
      <c r="X888" s="409"/>
      <c r="Y888" s="409"/>
      <c r="Z888" s="409"/>
      <c r="AA888" s="409"/>
      <c r="AB888" s="409"/>
      <c r="AC888" s="409"/>
      <c r="AD888" s="409"/>
      <c r="AE888" s="409"/>
    </row>
    <row r="889" ht="13.5" customHeight="1">
      <c r="A889" s="223"/>
      <c r="B889" s="409"/>
      <c r="C889" s="409"/>
      <c r="D889" s="409"/>
      <c r="E889" s="409"/>
      <c r="F889" s="409"/>
      <c r="G889" s="409"/>
      <c r="H889" s="409"/>
      <c r="I889" s="409"/>
      <c r="J889" s="409"/>
      <c r="K889" s="409"/>
      <c r="L889" s="409"/>
      <c r="M889" s="409"/>
      <c r="N889" s="409"/>
      <c r="O889" s="409"/>
      <c r="P889" s="409"/>
      <c r="Q889" s="409"/>
      <c r="R889" s="409"/>
      <c r="S889" s="409"/>
      <c r="T889" s="409"/>
      <c r="U889" s="409"/>
      <c r="V889" s="409"/>
      <c r="W889" s="409"/>
      <c r="X889" s="409"/>
      <c r="Y889" s="409"/>
      <c r="Z889" s="409"/>
      <c r="AA889" s="409"/>
      <c r="AB889" s="409"/>
      <c r="AC889" s="409"/>
      <c r="AD889" s="409"/>
      <c r="AE889" s="409"/>
    </row>
    <row r="890" ht="13.5" customHeight="1">
      <c r="A890" s="223"/>
      <c r="B890" s="409"/>
      <c r="C890" s="409"/>
      <c r="D890" s="409"/>
      <c r="E890" s="409"/>
      <c r="F890" s="409"/>
      <c r="G890" s="409"/>
      <c r="H890" s="409"/>
      <c r="I890" s="409"/>
      <c r="J890" s="409"/>
      <c r="K890" s="409"/>
      <c r="L890" s="409"/>
      <c r="M890" s="409"/>
      <c r="N890" s="409"/>
      <c r="O890" s="409"/>
      <c r="P890" s="409"/>
      <c r="Q890" s="409"/>
      <c r="R890" s="409"/>
      <c r="S890" s="409"/>
      <c r="T890" s="409"/>
      <c r="U890" s="409"/>
      <c r="V890" s="409"/>
      <c r="W890" s="409"/>
      <c r="X890" s="409"/>
      <c r="Y890" s="409"/>
      <c r="Z890" s="409"/>
      <c r="AA890" s="409"/>
      <c r="AB890" s="409"/>
      <c r="AC890" s="409"/>
      <c r="AD890" s="409"/>
      <c r="AE890" s="409"/>
    </row>
    <row r="891" ht="13.5" customHeight="1">
      <c r="A891" s="223"/>
      <c r="B891" s="409"/>
      <c r="C891" s="409"/>
      <c r="D891" s="409"/>
      <c r="E891" s="409"/>
      <c r="F891" s="409"/>
      <c r="G891" s="409"/>
      <c r="H891" s="409"/>
      <c r="I891" s="409"/>
      <c r="J891" s="409"/>
      <c r="K891" s="409"/>
      <c r="L891" s="409"/>
      <c r="M891" s="409"/>
      <c r="N891" s="409"/>
      <c r="O891" s="409"/>
      <c r="P891" s="409"/>
      <c r="Q891" s="409"/>
      <c r="R891" s="409"/>
      <c r="S891" s="409"/>
      <c r="T891" s="409"/>
      <c r="U891" s="409"/>
      <c r="V891" s="409"/>
      <c r="W891" s="409"/>
      <c r="X891" s="409"/>
      <c r="Y891" s="409"/>
      <c r="Z891" s="409"/>
      <c r="AA891" s="409"/>
      <c r="AB891" s="409"/>
      <c r="AC891" s="409"/>
      <c r="AD891" s="409"/>
      <c r="AE891" s="409"/>
    </row>
    <row r="892" ht="13.5" customHeight="1">
      <c r="A892" s="223"/>
      <c r="B892" s="409"/>
      <c r="C892" s="409"/>
      <c r="D892" s="409"/>
      <c r="E892" s="409"/>
      <c r="F892" s="409"/>
      <c r="G892" s="409"/>
      <c r="H892" s="409"/>
      <c r="I892" s="409"/>
      <c r="J892" s="409"/>
      <c r="K892" s="409"/>
      <c r="L892" s="409"/>
      <c r="M892" s="409"/>
      <c r="N892" s="409"/>
      <c r="O892" s="409"/>
      <c r="P892" s="409"/>
      <c r="Q892" s="409"/>
      <c r="R892" s="409"/>
      <c r="S892" s="409"/>
      <c r="T892" s="409"/>
      <c r="U892" s="409"/>
      <c r="V892" s="409"/>
      <c r="W892" s="409"/>
      <c r="X892" s="409"/>
      <c r="Y892" s="409"/>
      <c r="Z892" s="409"/>
      <c r="AA892" s="409"/>
      <c r="AB892" s="409"/>
      <c r="AC892" s="409"/>
      <c r="AD892" s="409"/>
      <c r="AE892" s="409"/>
    </row>
    <row r="893" ht="13.5" customHeight="1">
      <c r="A893" s="223"/>
      <c r="B893" s="409"/>
      <c r="C893" s="409"/>
      <c r="D893" s="409"/>
      <c r="E893" s="409"/>
      <c r="F893" s="409"/>
      <c r="G893" s="409"/>
      <c r="H893" s="409"/>
      <c r="I893" s="409"/>
      <c r="J893" s="409"/>
      <c r="K893" s="409"/>
      <c r="L893" s="409"/>
      <c r="M893" s="409"/>
      <c r="N893" s="409"/>
      <c r="O893" s="409"/>
      <c r="P893" s="409"/>
      <c r="Q893" s="409"/>
      <c r="R893" s="409"/>
      <c r="S893" s="409"/>
      <c r="T893" s="409"/>
      <c r="U893" s="409"/>
      <c r="V893" s="409"/>
      <c r="W893" s="409"/>
      <c r="X893" s="409"/>
      <c r="Y893" s="409"/>
      <c r="Z893" s="409"/>
      <c r="AA893" s="409"/>
      <c r="AB893" s="409"/>
      <c r="AC893" s="409"/>
      <c r="AD893" s="409"/>
      <c r="AE893" s="409"/>
    </row>
    <row r="894" ht="13.5" customHeight="1">
      <c r="A894" s="223"/>
      <c r="B894" s="409"/>
      <c r="C894" s="409"/>
      <c r="D894" s="409"/>
      <c r="E894" s="409"/>
      <c r="F894" s="409"/>
      <c r="G894" s="409"/>
      <c r="H894" s="409"/>
      <c r="I894" s="409"/>
      <c r="J894" s="409"/>
      <c r="K894" s="409"/>
      <c r="L894" s="409"/>
      <c r="M894" s="409"/>
      <c r="N894" s="409"/>
      <c r="O894" s="409"/>
      <c r="P894" s="409"/>
      <c r="Q894" s="409"/>
      <c r="R894" s="409"/>
      <c r="S894" s="409"/>
      <c r="T894" s="409"/>
      <c r="U894" s="409"/>
      <c r="V894" s="409"/>
      <c r="W894" s="409"/>
      <c r="X894" s="409"/>
      <c r="Y894" s="409"/>
      <c r="Z894" s="409"/>
      <c r="AA894" s="409"/>
      <c r="AB894" s="409"/>
      <c r="AC894" s="409"/>
      <c r="AD894" s="409"/>
      <c r="AE894" s="409"/>
    </row>
    <row r="895" ht="13.5" customHeight="1">
      <c r="A895" s="223"/>
      <c r="B895" s="409"/>
      <c r="C895" s="409"/>
      <c r="D895" s="409"/>
      <c r="E895" s="409"/>
      <c r="F895" s="409"/>
      <c r="G895" s="409"/>
      <c r="H895" s="409"/>
      <c r="I895" s="409"/>
      <c r="J895" s="409"/>
      <c r="K895" s="409"/>
      <c r="L895" s="409"/>
      <c r="M895" s="409"/>
      <c r="N895" s="409"/>
      <c r="O895" s="409"/>
      <c r="P895" s="409"/>
      <c r="Q895" s="409"/>
      <c r="R895" s="409"/>
      <c r="S895" s="409"/>
      <c r="T895" s="409"/>
      <c r="U895" s="409"/>
      <c r="V895" s="409"/>
      <c r="W895" s="409"/>
      <c r="X895" s="409"/>
      <c r="Y895" s="409"/>
      <c r="Z895" s="409"/>
      <c r="AA895" s="409"/>
      <c r="AB895" s="409"/>
      <c r="AC895" s="409"/>
      <c r="AD895" s="409"/>
      <c r="AE895" s="409"/>
    </row>
    <row r="896" ht="13.5" customHeight="1">
      <c r="A896" s="223"/>
      <c r="B896" s="409"/>
      <c r="C896" s="409"/>
      <c r="D896" s="409"/>
      <c r="E896" s="409"/>
      <c r="F896" s="409"/>
      <c r="G896" s="409"/>
      <c r="H896" s="409"/>
      <c r="I896" s="409"/>
      <c r="J896" s="409"/>
      <c r="K896" s="409"/>
      <c r="L896" s="409"/>
      <c r="M896" s="409"/>
      <c r="N896" s="409"/>
      <c r="O896" s="409"/>
      <c r="P896" s="409"/>
      <c r="Q896" s="409"/>
      <c r="R896" s="409"/>
      <c r="S896" s="409"/>
      <c r="T896" s="409"/>
      <c r="U896" s="409"/>
      <c r="V896" s="409"/>
      <c r="W896" s="409"/>
      <c r="X896" s="409"/>
      <c r="Y896" s="409"/>
      <c r="Z896" s="409"/>
      <c r="AA896" s="409"/>
      <c r="AB896" s="409"/>
      <c r="AC896" s="409"/>
      <c r="AD896" s="409"/>
      <c r="AE896" s="409"/>
    </row>
    <row r="897" ht="13.5" customHeight="1">
      <c r="A897" s="223"/>
      <c r="B897" s="409"/>
      <c r="C897" s="409"/>
      <c r="D897" s="409"/>
      <c r="E897" s="409"/>
      <c r="F897" s="409"/>
      <c r="G897" s="409"/>
      <c r="H897" s="409"/>
      <c r="I897" s="409"/>
      <c r="J897" s="409"/>
      <c r="K897" s="409"/>
      <c r="L897" s="409"/>
      <c r="M897" s="409"/>
      <c r="N897" s="409"/>
      <c r="O897" s="409"/>
      <c r="P897" s="409"/>
      <c r="Q897" s="409"/>
      <c r="R897" s="409"/>
      <c r="S897" s="409"/>
      <c r="T897" s="409"/>
      <c r="U897" s="409"/>
      <c r="V897" s="409"/>
      <c r="W897" s="409"/>
      <c r="X897" s="409"/>
      <c r="Y897" s="409"/>
      <c r="Z897" s="409"/>
      <c r="AA897" s="409"/>
      <c r="AB897" s="409"/>
      <c r="AC897" s="409"/>
      <c r="AD897" s="409"/>
      <c r="AE897" s="409"/>
    </row>
    <row r="898" ht="13.5" customHeight="1">
      <c r="A898" s="223"/>
      <c r="B898" s="409"/>
      <c r="C898" s="409"/>
      <c r="D898" s="409"/>
      <c r="E898" s="409"/>
      <c r="F898" s="409"/>
      <c r="G898" s="409"/>
      <c r="H898" s="409"/>
      <c r="I898" s="409"/>
      <c r="J898" s="409"/>
      <c r="K898" s="409"/>
      <c r="L898" s="409"/>
      <c r="M898" s="409"/>
      <c r="N898" s="409"/>
      <c r="O898" s="409"/>
      <c r="P898" s="409"/>
      <c r="Q898" s="409"/>
      <c r="R898" s="409"/>
      <c r="S898" s="409"/>
      <c r="T898" s="409"/>
      <c r="U898" s="409"/>
      <c r="V898" s="409"/>
      <c r="W898" s="409"/>
      <c r="X898" s="409"/>
      <c r="Y898" s="409"/>
      <c r="Z898" s="409"/>
      <c r="AA898" s="409"/>
      <c r="AB898" s="409"/>
      <c r="AC898" s="409"/>
      <c r="AD898" s="409"/>
      <c r="AE898" s="409"/>
    </row>
    <row r="899" ht="13.5" customHeight="1">
      <c r="A899" s="223"/>
      <c r="B899" s="409"/>
      <c r="C899" s="409"/>
      <c r="D899" s="409"/>
      <c r="E899" s="409"/>
      <c r="F899" s="409"/>
      <c r="G899" s="409"/>
      <c r="H899" s="409"/>
      <c r="I899" s="409"/>
      <c r="J899" s="409"/>
      <c r="K899" s="409"/>
      <c r="L899" s="409"/>
      <c r="M899" s="409"/>
      <c r="N899" s="409"/>
      <c r="O899" s="409"/>
      <c r="P899" s="409"/>
      <c r="Q899" s="409"/>
      <c r="R899" s="409"/>
      <c r="S899" s="409"/>
      <c r="T899" s="409"/>
      <c r="U899" s="409"/>
      <c r="V899" s="409"/>
      <c r="W899" s="409"/>
      <c r="X899" s="409"/>
      <c r="Y899" s="409"/>
      <c r="Z899" s="409"/>
      <c r="AA899" s="409"/>
      <c r="AB899" s="409"/>
      <c r="AC899" s="409"/>
      <c r="AD899" s="409"/>
      <c r="AE899" s="409"/>
    </row>
    <row r="900" ht="13.5" customHeight="1">
      <c r="A900" s="223"/>
      <c r="B900" s="409"/>
      <c r="C900" s="409"/>
      <c r="D900" s="409"/>
      <c r="E900" s="409"/>
      <c r="F900" s="409"/>
      <c r="G900" s="409"/>
      <c r="H900" s="409"/>
      <c r="I900" s="409"/>
      <c r="J900" s="409"/>
      <c r="K900" s="409"/>
      <c r="L900" s="409"/>
      <c r="M900" s="409"/>
      <c r="N900" s="409"/>
      <c r="O900" s="409"/>
      <c r="P900" s="409"/>
      <c r="Q900" s="409"/>
      <c r="R900" s="409"/>
      <c r="S900" s="409"/>
      <c r="T900" s="409"/>
      <c r="U900" s="409"/>
      <c r="V900" s="409"/>
      <c r="W900" s="409"/>
      <c r="X900" s="409"/>
      <c r="Y900" s="409"/>
      <c r="Z900" s="409"/>
      <c r="AA900" s="409"/>
      <c r="AB900" s="409"/>
      <c r="AC900" s="409"/>
      <c r="AD900" s="409"/>
      <c r="AE900" s="409"/>
    </row>
    <row r="901" ht="13.5" customHeight="1">
      <c r="A901" s="223"/>
      <c r="B901" s="409"/>
      <c r="C901" s="409"/>
      <c r="D901" s="409"/>
      <c r="E901" s="409"/>
      <c r="F901" s="409"/>
      <c r="G901" s="409"/>
      <c r="H901" s="409"/>
      <c r="I901" s="409"/>
      <c r="J901" s="409"/>
      <c r="K901" s="409"/>
      <c r="L901" s="409"/>
      <c r="M901" s="409"/>
      <c r="N901" s="409"/>
      <c r="O901" s="409"/>
      <c r="P901" s="409"/>
      <c r="Q901" s="409"/>
      <c r="R901" s="409"/>
      <c r="S901" s="409"/>
      <c r="T901" s="409"/>
      <c r="U901" s="409"/>
      <c r="V901" s="409"/>
      <c r="W901" s="409"/>
      <c r="X901" s="409"/>
      <c r="Y901" s="409"/>
      <c r="Z901" s="409"/>
      <c r="AA901" s="409"/>
      <c r="AB901" s="409"/>
      <c r="AC901" s="409"/>
      <c r="AD901" s="409"/>
      <c r="AE901" s="409"/>
    </row>
    <row r="902" ht="13.5" customHeight="1">
      <c r="A902" s="223"/>
      <c r="B902" s="409"/>
      <c r="C902" s="409"/>
      <c r="D902" s="409"/>
      <c r="E902" s="409"/>
      <c r="F902" s="409"/>
      <c r="G902" s="409"/>
      <c r="H902" s="409"/>
      <c r="I902" s="409"/>
      <c r="J902" s="409"/>
      <c r="K902" s="409"/>
      <c r="L902" s="409"/>
      <c r="M902" s="409"/>
      <c r="N902" s="409"/>
      <c r="O902" s="409"/>
      <c r="P902" s="409"/>
      <c r="Q902" s="409"/>
      <c r="R902" s="409"/>
      <c r="S902" s="409"/>
      <c r="T902" s="409"/>
      <c r="U902" s="409"/>
      <c r="V902" s="409"/>
      <c r="W902" s="409"/>
      <c r="X902" s="409"/>
      <c r="Y902" s="409"/>
      <c r="Z902" s="409"/>
      <c r="AA902" s="409"/>
      <c r="AB902" s="409"/>
      <c r="AC902" s="409"/>
      <c r="AD902" s="409"/>
      <c r="AE902" s="409"/>
    </row>
    <row r="903" ht="13.5" customHeight="1">
      <c r="A903" s="223"/>
      <c r="B903" s="409"/>
      <c r="C903" s="409"/>
      <c r="D903" s="409"/>
      <c r="E903" s="409"/>
      <c r="F903" s="409"/>
      <c r="G903" s="409"/>
      <c r="H903" s="409"/>
      <c r="I903" s="409"/>
      <c r="J903" s="409"/>
      <c r="K903" s="409"/>
      <c r="L903" s="409"/>
      <c r="M903" s="409"/>
      <c r="N903" s="409"/>
      <c r="O903" s="409"/>
      <c r="P903" s="409"/>
      <c r="Q903" s="409"/>
      <c r="R903" s="409"/>
      <c r="S903" s="409"/>
      <c r="T903" s="409"/>
      <c r="U903" s="409"/>
      <c r="V903" s="409"/>
      <c r="W903" s="409"/>
      <c r="X903" s="409"/>
      <c r="Y903" s="409"/>
      <c r="Z903" s="409"/>
      <c r="AA903" s="409"/>
      <c r="AB903" s="409"/>
      <c r="AC903" s="409"/>
      <c r="AD903" s="409"/>
      <c r="AE903" s="409"/>
    </row>
    <row r="904" ht="13.5" customHeight="1">
      <c r="A904" s="223"/>
      <c r="B904" s="409"/>
      <c r="C904" s="409"/>
      <c r="D904" s="409"/>
      <c r="E904" s="409"/>
      <c r="F904" s="409"/>
      <c r="G904" s="409"/>
      <c r="H904" s="409"/>
      <c r="I904" s="409"/>
      <c r="J904" s="409"/>
      <c r="K904" s="409"/>
      <c r="L904" s="409"/>
      <c r="M904" s="409"/>
      <c r="N904" s="409"/>
      <c r="O904" s="409"/>
      <c r="P904" s="409"/>
      <c r="Q904" s="409"/>
      <c r="R904" s="409"/>
      <c r="S904" s="409"/>
      <c r="T904" s="409"/>
      <c r="U904" s="409"/>
      <c r="V904" s="409"/>
      <c r="W904" s="409"/>
      <c r="X904" s="409"/>
      <c r="Y904" s="409"/>
      <c r="Z904" s="409"/>
      <c r="AA904" s="409"/>
      <c r="AB904" s="409"/>
      <c r="AC904" s="409"/>
      <c r="AD904" s="409"/>
      <c r="AE904" s="409"/>
    </row>
    <row r="905" ht="13.5" customHeight="1">
      <c r="A905" s="223"/>
      <c r="B905" s="409"/>
      <c r="C905" s="409"/>
      <c r="D905" s="409"/>
      <c r="E905" s="409"/>
      <c r="F905" s="409"/>
      <c r="G905" s="409"/>
      <c r="H905" s="409"/>
      <c r="I905" s="409"/>
      <c r="J905" s="409"/>
      <c r="K905" s="409"/>
      <c r="L905" s="409"/>
      <c r="M905" s="409"/>
      <c r="N905" s="409"/>
      <c r="O905" s="409"/>
      <c r="P905" s="409"/>
      <c r="Q905" s="409"/>
      <c r="R905" s="409"/>
      <c r="S905" s="409"/>
      <c r="T905" s="409"/>
      <c r="U905" s="409"/>
      <c r="V905" s="409"/>
      <c r="W905" s="409"/>
      <c r="X905" s="409"/>
      <c r="Y905" s="409"/>
      <c r="Z905" s="409"/>
      <c r="AA905" s="409"/>
      <c r="AB905" s="409"/>
      <c r="AC905" s="409"/>
      <c r="AD905" s="409"/>
      <c r="AE905" s="409"/>
    </row>
    <row r="906" ht="13.5" customHeight="1">
      <c r="A906" s="223"/>
      <c r="B906" s="409"/>
      <c r="C906" s="409"/>
      <c r="D906" s="409"/>
      <c r="E906" s="409"/>
      <c r="F906" s="409"/>
      <c r="G906" s="409"/>
      <c r="H906" s="409"/>
      <c r="I906" s="409"/>
      <c r="J906" s="409"/>
      <c r="K906" s="409"/>
      <c r="L906" s="409"/>
      <c r="M906" s="409"/>
      <c r="N906" s="409"/>
      <c r="O906" s="409"/>
      <c r="P906" s="409"/>
      <c r="Q906" s="409"/>
      <c r="R906" s="409"/>
      <c r="S906" s="409"/>
      <c r="T906" s="409"/>
      <c r="U906" s="409"/>
      <c r="V906" s="409"/>
      <c r="W906" s="409"/>
      <c r="X906" s="409"/>
      <c r="Y906" s="409"/>
      <c r="Z906" s="409"/>
      <c r="AA906" s="409"/>
      <c r="AB906" s="409"/>
      <c r="AC906" s="409"/>
      <c r="AD906" s="409"/>
      <c r="AE906" s="409"/>
    </row>
    <row r="907" ht="13.5" customHeight="1">
      <c r="A907" s="223"/>
      <c r="B907" s="409"/>
      <c r="C907" s="409"/>
      <c r="D907" s="409"/>
      <c r="E907" s="409"/>
      <c r="F907" s="409"/>
      <c r="G907" s="409"/>
      <c r="H907" s="409"/>
      <c r="I907" s="409"/>
      <c r="J907" s="409"/>
      <c r="K907" s="409"/>
      <c r="L907" s="409"/>
      <c r="M907" s="409"/>
      <c r="N907" s="409"/>
      <c r="O907" s="409"/>
      <c r="P907" s="409"/>
      <c r="Q907" s="409"/>
      <c r="R907" s="409"/>
      <c r="S907" s="409"/>
      <c r="T907" s="409"/>
      <c r="U907" s="409"/>
      <c r="V907" s="409"/>
      <c r="W907" s="409"/>
      <c r="X907" s="409"/>
      <c r="Y907" s="409"/>
      <c r="Z907" s="409"/>
      <c r="AA907" s="409"/>
      <c r="AB907" s="409"/>
      <c r="AC907" s="409"/>
      <c r="AD907" s="409"/>
      <c r="AE907" s="409"/>
    </row>
    <row r="908" ht="13.5" customHeight="1">
      <c r="A908" s="223"/>
      <c r="B908" s="409"/>
      <c r="C908" s="409"/>
      <c r="D908" s="409"/>
      <c r="E908" s="409"/>
      <c r="F908" s="409"/>
      <c r="G908" s="409"/>
      <c r="H908" s="409"/>
      <c r="I908" s="409"/>
      <c r="J908" s="409"/>
      <c r="K908" s="409"/>
      <c r="L908" s="409"/>
      <c r="M908" s="409"/>
      <c r="N908" s="409"/>
      <c r="O908" s="409"/>
      <c r="P908" s="409"/>
      <c r="Q908" s="409"/>
      <c r="R908" s="409"/>
      <c r="S908" s="409"/>
      <c r="T908" s="409"/>
      <c r="U908" s="409"/>
      <c r="V908" s="409"/>
      <c r="W908" s="409"/>
      <c r="X908" s="409"/>
      <c r="Y908" s="409"/>
      <c r="Z908" s="409"/>
      <c r="AA908" s="409"/>
      <c r="AB908" s="409"/>
      <c r="AC908" s="409"/>
      <c r="AD908" s="409"/>
      <c r="AE908" s="409"/>
    </row>
    <row r="909" ht="13.5" customHeight="1">
      <c r="A909" s="223"/>
      <c r="B909" s="409"/>
      <c r="C909" s="409"/>
      <c r="D909" s="409"/>
      <c r="E909" s="409"/>
      <c r="F909" s="409"/>
      <c r="G909" s="409"/>
      <c r="H909" s="409"/>
      <c r="I909" s="409"/>
      <c r="J909" s="409"/>
      <c r="K909" s="409"/>
      <c r="L909" s="409"/>
      <c r="M909" s="409"/>
      <c r="N909" s="409"/>
      <c r="O909" s="409"/>
      <c r="P909" s="409"/>
      <c r="Q909" s="409"/>
      <c r="R909" s="409"/>
      <c r="S909" s="409"/>
      <c r="T909" s="409"/>
      <c r="U909" s="409"/>
      <c r="V909" s="409"/>
      <c r="W909" s="409"/>
      <c r="X909" s="409"/>
      <c r="Y909" s="409"/>
      <c r="Z909" s="409"/>
      <c r="AA909" s="409"/>
      <c r="AB909" s="409"/>
      <c r="AC909" s="409"/>
      <c r="AD909" s="409"/>
      <c r="AE909" s="409"/>
    </row>
    <row r="910" ht="13.5" customHeight="1">
      <c r="A910" s="223"/>
      <c r="B910" s="409"/>
      <c r="C910" s="409"/>
      <c r="D910" s="409"/>
      <c r="E910" s="409"/>
      <c r="F910" s="409"/>
      <c r="G910" s="409"/>
      <c r="H910" s="409"/>
      <c r="I910" s="409"/>
      <c r="J910" s="409"/>
      <c r="K910" s="409"/>
      <c r="L910" s="409"/>
      <c r="M910" s="409"/>
      <c r="N910" s="409"/>
      <c r="O910" s="409"/>
      <c r="P910" s="409"/>
      <c r="Q910" s="409"/>
      <c r="R910" s="409"/>
      <c r="S910" s="409"/>
      <c r="T910" s="409"/>
      <c r="U910" s="409"/>
      <c r="V910" s="409"/>
      <c r="W910" s="409"/>
      <c r="X910" s="409"/>
      <c r="Y910" s="409"/>
      <c r="Z910" s="409"/>
      <c r="AA910" s="409"/>
      <c r="AB910" s="409"/>
      <c r="AC910" s="409"/>
      <c r="AD910" s="409"/>
      <c r="AE910" s="409"/>
    </row>
    <row r="911" ht="13.5" customHeight="1">
      <c r="A911" s="223"/>
      <c r="B911" s="409"/>
      <c r="C911" s="409"/>
      <c r="D911" s="409"/>
      <c r="E911" s="409"/>
      <c r="F911" s="409"/>
      <c r="G911" s="409"/>
      <c r="H911" s="409"/>
      <c r="I911" s="409"/>
      <c r="J911" s="409"/>
      <c r="K911" s="409"/>
      <c r="L911" s="409"/>
      <c r="M911" s="409"/>
      <c r="N911" s="409"/>
      <c r="O911" s="409"/>
      <c r="P911" s="409"/>
      <c r="Q911" s="409"/>
      <c r="R911" s="409"/>
      <c r="S911" s="409"/>
      <c r="T911" s="409"/>
      <c r="U911" s="409"/>
      <c r="V911" s="409"/>
      <c r="W911" s="409"/>
      <c r="X911" s="409"/>
      <c r="Y911" s="409"/>
      <c r="Z911" s="409"/>
      <c r="AA911" s="409"/>
      <c r="AB911" s="409"/>
      <c r="AC911" s="409"/>
      <c r="AD911" s="409"/>
      <c r="AE911" s="409"/>
    </row>
    <row r="912" ht="13.5" customHeight="1">
      <c r="A912" s="223"/>
      <c r="B912" s="409"/>
      <c r="C912" s="409"/>
      <c r="D912" s="409"/>
      <c r="E912" s="409"/>
      <c r="F912" s="409"/>
      <c r="G912" s="409"/>
      <c r="H912" s="409"/>
      <c r="I912" s="409"/>
      <c r="J912" s="409"/>
      <c r="K912" s="409"/>
      <c r="L912" s="409"/>
      <c r="M912" s="409"/>
      <c r="N912" s="409"/>
      <c r="O912" s="409"/>
      <c r="P912" s="409"/>
      <c r="Q912" s="409"/>
      <c r="R912" s="409"/>
      <c r="S912" s="409"/>
      <c r="T912" s="409"/>
      <c r="U912" s="409"/>
      <c r="V912" s="409"/>
      <c r="W912" s="409"/>
      <c r="X912" s="409"/>
      <c r="Y912" s="409"/>
      <c r="Z912" s="409"/>
      <c r="AA912" s="409"/>
      <c r="AB912" s="409"/>
      <c r="AC912" s="409"/>
      <c r="AD912" s="409"/>
      <c r="AE912" s="409"/>
    </row>
    <row r="913" ht="13.5" customHeight="1">
      <c r="A913" s="223"/>
      <c r="B913" s="409"/>
      <c r="C913" s="409"/>
      <c r="D913" s="409"/>
      <c r="E913" s="409"/>
      <c r="F913" s="409"/>
      <c r="G913" s="409"/>
      <c r="H913" s="409"/>
      <c r="I913" s="409"/>
      <c r="J913" s="409"/>
      <c r="K913" s="409"/>
      <c r="L913" s="409"/>
      <c r="M913" s="409"/>
      <c r="N913" s="409"/>
      <c r="O913" s="409"/>
      <c r="P913" s="409"/>
      <c r="Q913" s="409"/>
      <c r="R913" s="409"/>
      <c r="S913" s="409"/>
      <c r="T913" s="409"/>
      <c r="U913" s="409"/>
      <c r="V913" s="409"/>
      <c r="W913" s="409"/>
      <c r="X913" s="409"/>
      <c r="Y913" s="409"/>
      <c r="Z913" s="409"/>
      <c r="AA913" s="409"/>
      <c r="AB913" s="409"/>
      <c r="AC913" s="409"/>
      <c r="AD913" s="409"/>
      <c r="AE913" s="409"/>
    </row>
    <row r="914" ht="13.5" customHeight="1">
      <c r="A914" s="223"/>
      <c r="B914" s="409"/>
      <c r="C914" s="409"/>
      <c r="D914" s="409"/>
      <c r="E914" s="409"/>
      <c r="F914" s="409"/>
      <c r="G914" s="409"/>
      <c r="H914" s="409"/>
      <c r="I914" s="409"/>
      <c r="J914" s="409"/>
      <c r="K914" s="409"/>
      <c r="L914" s="409"/>
      <c r="M914" s="409"/>
      <c r="N914" s="409"/>
      <c r="O914" s="409"/>
      <c r="P914" s="409"/>
      <c r="Q914" s="409"/>
      <c r="R914" s="409"/>
      <c r="S914" s="409"/>
      <c r="T914" s="409"/>
      <c r="U914" s="409"/>
      <c r="V914" s="409"/>
      <c r="W914" s="409"/>
      <c r="X914" s="409"/>
      <c r="Y914" s="409"/>
      <c r="Z914" s="409"/>
      <c r="AA914" s="409"/>
      <c r="AB914" s="409"/>
      <c r="AC914" s="409"/>
      <c r="AD914" s="409"/>
      <c r="AE914" s="409"/>
    </row>
    <row r="915" ht="13.5" customHeight="1">
      <c r="A915" s="223"/>
      <c r="B915" s="409"/>
      <c r="C915" s="409"/>
      <c r="D915" s="409"/>
      <c r="E915" s="409"/>
      <c r="F915" s="409"/>
      <c r="G915" s="409"/>
      <c r="H915" s="409"/>
      <c r="I915" s="409"/>
      <c r="J915" s="409"/>
      <c r="K915" s="409"/>
      <c r="L915" s="409"/>
      <c r="M915" s="409"/>
      <c r="N915" s="409"/>
      <c r="O915" s="409"/>
      <c r="P915" s="409"/>
      <c r="Q915" s="409"/>
      <c r="R915" s="409"/>
      <c r="S915" s="409"/>
      <c r="T915" s="409"/>
      <c r="U915" s="409"/>
      <c r="V915" s="409"/>
      <c r="W915" s="409"/>
      <c r="X915" s="409"/>
      <c r="Y915" s="409"/>
      <c r="Z915" s="409"/>
      <c r="AA915" s="409"/>
      <c r="AB915" s="409"/>
      <c r="AC915" s="409"/>
      <c r="AD915" s="409"/>
      <c r="AE915" s="409"/>
    </row>
    <row r="916" ht="13.5" customHeight="1">
      <c r="A916" s="223"/>
      <c r="B916" s="409"/>
      <c r="C916" s="409"/>
      <c r="D916" s="409"/>
      <c r="E916" s="409"/>
      <c r="F916" s="409"/>
      <c r="G916" s="409"/>
      <c r="H916" s="409"/>
      <c r="I916" s="409"/>
      <c r="J916" s="409"/>
      <c r="K916" s="409"/>
      <c r="L916" s="409"/>
      <c r="M916" s="409"/>
      <c r="N916" s="409"/>
      <c r="O916" s="409"/>
      <c r="P916" s="409"/>
      <c r="Q916" s="409"/>
      <c r="R916" s="409"/>
      <c r="S916" s="409"/>
      <c r="T916" s="409"/>
      <c r="U916" s="409"/>
      <c r="V916" s="409"/>
      <c r="W916" s="409"/>
      <c r="X916" s="409"/>
      <c r="Y916" s="409"/>
      <c r="Z916" s="409"/>
      <c r="AA916" s="409"/>
      <c r="AB916" s="409"/>
      <c r="AC916" s="409"/>
      <c r="AD916" s="409"/>
      <c r="AE916" s="409"/>
    </row>
    <row r="917" ht="13.5" customHeight="1">
      <c r="A917" s="223"/>
      <c r="B917" s="409"/>
      <c r="C917" s="409"/>
      <c r="D917" s="409"/>
      <c r="E917" s="409"/>
      <c r="F917" s="409"/>
      <c r="G917" s="409"/>
      <c r="H917" s="409"/>
      <c r="I917" s="409"/>
      <c r="J917" s="409"/>
      <c r="K917" s="409"/>
      <c r="L917" s="409"/>
      <c r="M917" s="409"/>
      <c r="N917" s="409"/>
      <c r="O917" s="409"/>
      <c r="P917" s="409"/>
      <c r="Q917" s="409"/>
      <c r="R917" s="409"/>
      <c r="S917" s="409"/>
      <c r="T917" s="409"/>
      <c r="U917" s="409"/>
      <c r="V917" s="409"/>
      <c r="W917" s="409"/>
      <c r="X917" s="409"/>
      <c r="Y917" s="409"/>
      <c r="Z917" s="409"/>
      <c r="AA917" s="409"/>
      <c r="AB917" s="409"/>
      <c r="AC917" s="409"/>
      <c r="AD917" s="409"/>
      <c r="AE917" s="409"/>
    </row>
    <row r="918" ht="13.5" customHeight="1">
      <c r="A918" s="223"/>
      <c r="B918" s="409"/>
      <c r="C918" s="409"/>
      <c r="D918" s="409"/>
      <c r="E918" s="409"/>
      <c r="F918" s="409"/>
      <c r="G918" s="409"/>
      <c r="H918" s="409"/>
      <c r="I918" s="409"/>
      <c r="J918" s="409"/>
      <c r="K918" s="409"/>
      <c r="L918" s="409"/>
      <c r="M918" s="409"/>
      <c r="N918" s="409"/>
      <c r="O918" s="409"/>
      <c r="P918" s="409"/>
      <c r="Q918" s="409"/>
      <c r="R918" s="409"/>
      <c r="S918" s="409"/>
      <c r="T918" s="409"/>
      <c r="U918" s="409"/>
      <c r="V918" s="409"/>
      <c r="W918" s="409"/>
      <c r="X918" s="409"/>
      <c r="Y918" s="409"/>
      <c r="Z918" s="409"/>
      <c r="AA918" s="409"/>
      <c r="AB918" s="409"/>
      <c r="AC918" s="409"/>
      <c r="AD918" s="409"/>
      <c r="AE918" s="409"/>
    </row>
    <row r="919" ht="13.5" customHeight="1">
      <c r="A919" s="223"/>
      <c r="B919" s="409"/>
      <c r="C919" s="409"/>
      <c r="D919" s="409"/>
      <c r="E919" s="409"/>
      <c r="F919" s="409"/>
      <c r="G919" s="409"/>
      <c r="H919" s="409"/>
      <c r="I919" s="409"/>
      <c r="J919" s="409"/>
      <c r="K919" s="409"/>
      <c r="L919" s="409"/>
      <c r="M919" s="409"/>
      <c r="N919" s="409"/>
      <c r="O919" s="409"/>
      <c r="P919" s="409"/>
      <c r="Q919" s="409"/>
      <c r="R919" s="409"/>
      <c r="S919" s="409"/>
      <c r="T919" s="409"/>
      <c r="U919" s="409"/>
      <c r="V919" s="409"/>
      <c r="W919" s="409"/>
      <c r="X919" s="409"/>
      <c r="Y919" s="409"/>
      <c r="Z919" s="409"/>
      <c r="AA919" s="409"/>
      <c r="AB919" s="409"/>
      <c r="AC919" s="409"/>
      <c r="AD919" s="409"/>
      <c r="AE919" s="409"/>
    </row>
    <row r="920" ht="13.5" customHeight="1">
      <c r="A920" s="223"/>
      <c r="B920" s="409"/>
      <c r="C920" s="409"/>
      <c r="D920" s="409"/>
      <c r="E920" s="409"/>
      <c r="F920" s="409"/>
      <c r="G920" s="409"/>
      <c r="H920" s="409"/>
      <c r="I920" s="409"/>
      <c r="J920" s="409"/>
      <c r="K920" s="409"/>
      <c r="L920" s="409"/>
      <c r="M920" s="409"/>
      <c r="N920" s="409"/>
      <c r="O920" s="409"/>
      <c r="P920" s="409"/>
      <c r="Q920" s="409"/>
      <c r="R920" s="409"/>
      <c r="S920" s="409"/>
      <c r="T920" s="409"/>
      <c r="U920" s="409"/>
      <c r="V920" s="409"/>
      <c r="W920" s="409"/>
      <c r="X920" s="409"/>
      <c r="Y920" s="409"/>
      <c r="Z920" s="409"/>
      <c r="AA920" s="409"/>
      <c r="AB920" s="409"/>
      <c r="AC920" s="409"/>
      <c r="AD920" s="409"/>
      <c r="AE920" s="409"/>
    </row>
    <row r="921" ht="13.5" customHeight="1">
      <c r="A921" s="223"/>
      <c r="B921" s="409"/>
      <c r="C921" s="409"/>
      <c r="D921" s="409"/>
      <c r="E921" s="409"/>
      <c r="F921" s="409"/>
      <c r="G921" s="409"/>
      <c r="H921" s="409"/>
      <c r="I921" s="409"/>
      <c r="J921" s="409"/>
      <c r="K921" s="409"/>
      <c r="L921" s="409"/>
      <c r="M921" s="409"/>
      <c r="N921" s="409"/>
      <c r="O921" s="409"/>
      <c r="P921" s="409"/>
      <c r="Q921" s="409"/>
      <c r="R921" s="409"/>
      <c r="S921" s="409"/>
      <c r="T921" s="409"/>
      <c r="U921" s="409"/>
      <c r="V921" s="409"/>
      <c r="W921" s="409"/>
      <c r="X921" s="409"/>
      <c r="Y921" s="409"/>
      <c r="Z921" s="409"/>
      <c r="AA921" s="409"/>
      <c r="AB921" s="409"/>
      <c r="AC921" s="409"/>
      <c r="AD921" s="409"/>
      <c r="AE921" s="409"/>
    </row>
    <row r="922" ht="13.5" customHeight="1">
      <c r="A922" s="223"/>
      <c r="B922" s="409"/>
      <c r="C922" s="409"/>
      <c r="D922" s="409"/>
      <c r="E922" s="409"/>
      <c r="F922" s="409"/>
      <c r="G922" s="409"/>
      <c r="H922" s="409"/>
      <c r="I922" s="409"/>
      <c r="J922" s="409"/>
      <c r="K922" s="409"/>
      <c r="L922" s="409"/>
      <c r="M922" s="409"/>
      <c r="N922" s="409"/>
      <c r="O922" s="409"/>
      <c r="P922" s="409"/>
      <c r="Q922" s="409"/>
      <c r="R922" s="409"/>
      <c r="S922" s="409"/>
      <c r="T922" s="409"/>
      <c r="U922" s="409"/>
      <c r="V922" s="409"/>
      <c r="W922" s="409"/>
      <c r="X922" s="409"/>
      <c r="Y922" s="409"/>
      <c r="Z922" s="409"/>
      <c r="AA922" s="409"/>
      <c r="AB922" s="409"/>
      <c r="AC922" s="409"/>
      <c r="AD922" s="409"/>
      <c r="AE922" s="409"/>
    </row>
    <row r="923" ht="13.5" customHeight="1">
      <c r="A923" s="223"/>
      <c r="B923" s="409"/>
      <c r="C923" s="409"/>
      <c r="D923" s="409"/>
      <c r="E923" s="409"/>
      <c r="F923" s="409"/>
      <c r="G923" s="409"/>
      <c r="H923" s="409"/>
      <c r="I923" s="409"/>
      <c r="J923" s="409"/>
      <c r="K923" s="409"/>
      <c r="L923" s="409"/>
      <c r="M923" s="409"/>
      <c r="N923" s="409"/>
      <c r="O923" s="409"/>
      <c r="P923" s="409"/>
      <c r="Q923" s="409"/>
      <c r="R923" s="409"/>
      <c r="S923" s="409"/>
      <c r="T923" s="409"/>
      <c r="U923" s="409"/>
      <c r="V923" s="409"/>
      <c r="W923" s="409"/>
      <c r="X923" s="409"/>
      <c r="Y923" s="409"/>
      <c r="Z923" s="409"/>
      <c r="AA923" s="409"/>
      <c r="AB923" s="409"/>
      <c r="AC923" s="409"/>
      <c r="AD923" s="409"/>
      <c r="AE923" s="409"/>
    </row>
    <row r="924" ht="13.5" customHeight="1">
      <c r="A924" s="223"/>
      <c r="B924" s="409"/>
      <c r="C924" s="409"/>
      <c r="D924" s="409"/>
      <c r="E924" s="409"/>
      <c r="F924" s="409"/>
      <c r="G924" s="409"/>
      <c r="H924" s="409"/>
      <c r="I924" s="409"/>
      <c r="J924" s="409"/>
      <c r="K924" s="409"/>
      <c r="L924" s="409"/>
      <c r="M924" s="409"/>
      <c r="N924" s="409"/>
      <c r="O924" s="409"/>
      <c r="P924" s="409"/>
      <c r="Q924" s="409"/>
      <c r="R924" s="409"/>
      <c r="S924" s="409"/>
      <c r="T924" s="409"/>
      <c r="U924" s="409"/>
      <c r="V924" s="409"/>
      <c r="W924" s="409"/>
      <c r="X924" s="409"/>
      <c r="Y924" s="409"/>
      <c r="Z924" s="409"/>
      <c r="AA924" s="409"/>
      <c r="AB924" s="409"/>
      <c r="AC924" s="409"/>
      <c r="AD924" s="409"/>
      <c r="AE924" s="409"/>
    </row>
    <row r="925" ht="13.5" customHeight="1">
      <c r="A925" s="223"/>
      <c r="B925" s="409"/>
      <c r="C925" s="409"/>
      <c r="D925" s="409"/>
      <c r="E925" s="409"/>
      <c r="F925" s="409"/>
      <c r="G925" s="409"/>
      <c r="H925" s="409"/>
      <c r="I925" s="409"/>
      <c r="J925" s="409"/>
      <c r="K925" s="409"/>
      <c r="L925" s="409"/>
      <c r="M925" s="409"/>
      <c r="N925" s="409"/>
      <c r="O925" s="409"/>
      <c r="P925" s="409"/>
      <c r="Q925" s="409"/>
      <c r="R925" s="409"/>
      <c r="S925" s="409"/>
      <c r="T925" s="409"/>
      <c r="U925" s="409"/>
      <c r="V925" s="409"/>
      <c r="W925" s="409"/>
      <c r="X925" s="409"/>
      <c r="Y925" s="409"/>
      <c r="Z925" s="409"/>
      <c r="AA925" s="409"/>
      <c r="AB925" s="409"/>
      <c r="AC925" s="409"/>
      <c r="AD925" s="409"/>
      <c r="AE925" s="409"/>
    </row>
    <row r="926" ht="13.5" customHeight="1">
      <c r="A926" s="223"/>
      <c r="B926" s="409"/>
      <c r="C926" s="409"/>
      <c r="D926" s="409"/>
      <c r="E926" s="409"/>
      <c r="F926" s="409"/>
      <c r="G926" s="409"/>
      <c r="H926" s="409"/>
      <c r="I926" s="409"/>
      <c r="J926" s="409"/>
      <c r="K926" s="409"/>
      <c r="L926" s="409"/>
      <c r="M926" s="409"/>
      <c r="N926" s="409"/>
      <c r="O926" s="409"/>
      <c r="P926" s="409"/>
      <c r="Q926" s="409"/>
      <c r="R926" s="409"/>
      <c r="S926" s="409"/>
      <c r="T926" s="409"/>
      <c r="U926" s="409"/>
      <c r="V926" s="409"/>
      <c r="W926" s="409"/>
      <c r="X926" s="409"/>
      <c r="Y926" s="409"/>
      <c r="Z926" s="409"/>
      <c r="AA926" s="409"/>
      <c r="AB926" s="409"/>
      <c r="AC926" s="409"/>
      <c r="AD926" s="409"/>
      <c r="AE926" s="409"/>
    </row>
    <row r="927" ht="13.5" customHeight="1">
      <c r="A927" s="223"/>
      <c r="B927" s="409"/>
      <c r="C927" s="409"/>
      <c r="D927" s="409"/>
      <c r="E927" s="409"/>
      <c r="F927" s="409"/>
      <c r="G927" s="409"/>
      <c r="H927" s="409"/>
      <c r="I927" s="409"/>
      <c r="J927" s="409"/>
      <c r="K927" s="409"/>
      <c r="L927" s="409"/>
      <c r="M927" s="409"/>
      <c r="N927" s="409"/>
      <c r="O927" s="409"/>
      <c r="P927" s="409"/>
      <c r="Q927" s="409"/>
      <c r="R927" s="409"/>
      <c r="S927" s="409"/>
      <c r="T927" s="409"/>
      <c r="U927" s="409"/>
      <c r="V927" s="409"/>
      <c r="W927" s="409"/>
      <c r="X927" s="409"/>
      <c r="Y927" s="409"/>
      <c r="Z927" s="409"/>
      <c r="AA927" s="409"/>
      <c r="AB927" s="409"/>
      <c r="AC927" s="409"/>
      <c r="AD927" s="409"/>
      <c r="AE927" s="409"/>
    </row>
    <row r="928" ht="13.5" customHeight="1">
      <c r="A928" s="223"/>
      <c r="B928" s="409"/>
      <c r="C928" s="409"/>
      <c r="D928" s="409"/>
      <c r="E928" s="409"/>
      <c r="F928" s="409"/>
      <c r="G928" s="409"/>
      <c r="H928" s="409"/>
      <c r="I928" s="409"/>
      <c r="J928" s="409"/>
      <c r="K928" s="409"/>
      <c r="L928" s="409"/>
      <c r="M928" s="409"/>
      <c r="N928" s="409"/>
      <c r="O928" s="409"/>
      <c r="P928" s="409"/>
      <c r="Q928" s="409"/>
      <c r="R928" s="409"/>
      <c r="S928" s="409"/>
      <c r="T928" s="409"/>
      <c r="U928" s="409"/>
      <c r="V928" s="409"/>
      <c r="W928" s="409"/>
      <c r="X928" s="409"/>
      <c r="Y928" s="409"/>
      <c r="Z928" s="409"/>
      <c r="AA928" s="409"/>
      <c r="AB928" s="409"/>
      <c r="AC928" s="409"/>
      <c r="AD928" s="409"/>
      <c r="AE928" s="409"/>
    </row>
    <row r="929" ht="13.5" customHeight="1">
      <c r="A929" s="223"/>
      <c r="B929" s="409"/>
      <c r="C929" s="409"/>
      <c r="D929" s="409"/>
      <c r="E929" s="409"/>
      <c r="F929" s="409"/>
      <c r="G929" s="409"/>
      <c r="H929" s="409"/>
      <c r="I929" s="409"/>
      <c r="J929" s="409"/>
      <c r="K929" s="409"/>
      <c r="L929" s="409"/>
      <c r="M929" s="409"/>
      <c r="N929" s="409"/>
      <c r="O929" s="409"/>
      <c r="P929" s="409"/>
      <c r="Q929" s="409"/>
      <c r="R929" s="409"/>
      <c r="S929" s="409"/>
      <c r="T929" s="409"/>
      <c r="U929" s="409"/>
      <c r="V929" s="409"/>
      <c r="W929" s="409"/>
      <c r="X929" s="409"/>
      <c r="Y929" s="409"/>
      <c r="Z929" s="409"/>
      <c r="AA929" s="409"/>
      <c r="AB929" s="409"/>
      <c r="AC929" s="409"/>
      <c r="AD929" s="409"/>
      <c r="AE929" s="409"/>
    </row>
    <row r="930" ht="13.5" customHeight="1">
      <c r="A930" s="223"/>
      <c r="B930" s="409"/>
      <c r="C930" s="409"/>
      <c r="D930" s="409"/>
      <c r="E930" s="409"/>
      <c r="F930" s="409"/>
      <c r="G930" s="409"/>
      <c r="H930" s="409"/>
      <c r="I930" s="409"/>
      <c r="J930" s="409"/>
      <c r="K930" s="409"/>
      <c r="L930" s="409"/>
      <c r="M930" s="409"/>
      <c r="N930" s="409"/>
      <c r="O930" s="409"/>
      <c r="P930" s="409"/>
      <c r="Q930" s="409"/>
      <c r="R930" s="409"/>
      <c r="S930" s="409"/>
      <c r="T930" s="409"/>
      <c r="U930" s="409"/>
      <c r="V930" s="409"/>
      <c r="W930" s="409"/>
      <c r="X930" s="409"/>
      <c r="Y930" s="409"/>
      <c r="Z930" s="409"/>
      <c r="AA930" s="409"/>
      <c r="AB930" s="409"/>
      <c r="AC930" s="409"/>
      <c r="AD930" s="409"/>
      <c r="AE930" s="409"/>
    </row>
    <row r="931" ht="13.5" customHeight="1">
      <c r="A931" s="223"/>
      <c r="B931" s="409"/>
      <c r="C931" s="409"/>
      <c r="D931" s="409"/>
      <c r="E931" s="409"/>
      <c r="F931" s="409"/>
      <c r="G931" s="409"/>
      <c r="H931" s="409"/>
      <c r="I931" s="409"/>
      <c r="J931" s="409"/>
      <c r="K931" s="409"/>
      <c r="L931" s="409"/>
      <c r="M931" s="409"/>
      <c r="N931" s="409"/>
      <c r="O931" s="409"/>
      <c r="P931" s="409"/>
      <c r="Q931" s="409"/>
      <c r="R931" s="409"/>
      <c r="S931" s="409"/>
      <c r="T931" s="409"/>
      <c r="U931" s="409"/>
      <c r="V931" s="409"/>
      <c r="W931" s="409"/>
      <c r="X931" s="409"/>
      <c r="Y931" s="409"/>
      <c r="Z931" s="409"/>
      <c r="AA931" s="409"/>
      <c r="AB931" s="409"/>
      <c r="AC931" s="409"/>
      <c r="AD931" s="409"/>
      <c r="AE931" s="409"/>
    </row>
    <row r="932" ht="13.5" customHeight="1">
      <c r="A932" s="223"/>
      <c r="B932" s="409"/>
      <c r="C932" s="409"/>
      <c r="D932" s="409"/>
      <c r="E932" s="409"/>
      <c r="F932" s="409"/>
      <c r="G932" s="409"/>
      <c r="H932" s="409"/>
      <c r="I932" s="409"/>
      <c r="J932" s="409"/>
      <c r="K932" s="409"/>
      <c r="L932" s="409"/>
      <c r="M932" s="409"/>
      <c r="N932" s="409"/>
      <c r="O932" s="409"/>
      <c r="P932" s="409"/>
      <c r="Q932" s="409"/>
      <c r="R932" s="409"/>
      <c r="S932" s="409"/>
      <c r="T932" s="409"/>
      <c r="U932" s="409"/>
      <c r="V932" s="409"/>
      <c r="W932" s="409"/>
      <c r="X932" s="409"/>
      <c r="Y932" s="409"/>
      <c r="Z932" s="409"/>
      <c r="AA932" s="409"/>
      <c r="AB932" s="409"/>
      <c r="AC932" s="409"/>
      <c r="AD932" s="409"/>
      <c r="AE932" s="409"/>
    </row>
    <row r="933" ht="13.5" customHeight="1">
      <c r="A933" s="223"/>
      <c r="B933" s="409"/>
      <c r="C933" s="409"/>
      <c r="D933" s="409"/>
      <c r="E933" s="409"/>
      <c r="F933" s="409"/>
      <c r="G933" s="409"/>
      <c r="H933" s="409"/>
      <c r="I933" s="409"/>
      <c r="J933" s="409"/>
      <c r="K933" s="409"/>
      <c r="L933" s="409"/>
      <c r="M933" s="409"/>
      <c r="N933" s="409"/>
      <c r="O933" s="409"/>
      <c r="P933" s="409"/>
      <c r="Q933" s="409"/>
      <c r="R933" s="409"/>
      <c r="S933" s="409"/>
      <c r="T933" s="409"/>
      <c r="U933" s="409"/>
      <c r="V933" s="409"/>
      <c r="W933" s="409"/>
      <c r="X933" s="409"/>
      <c r="Y933" s="409"/>
      <c r="Z933" s="409"/>
      <c r="AA933" s="409"/>
      <c r="AB933" s="409"/>
      <c r="AC933" s="409"/>
      <c r="AD933" s="409"/>
      <c r="AE933" s="409"/>
    </row>
    <row r="934" ht="13.5" customHeight="1">
      <c r="A934" s="223"/>
      <c r="B934" s="409"/>
      <c r="C934" s="409"/>
      <c r="D934" s="409"/>
      <c r="E934" s="409"/>
      <c r="F934" s="409"/>
      <c r="G934" s="409"/>
      <c r="H934" s="409"/>
      <c r="I934" s="409"/>
      <c r="J934" s="409"/>
      <c r="K934" s="409"/>
      <c r="L934" s="409"/>
      <c r="M934" s="409"/>
      <c r="N934" s="409"/>
      <c r="O934" s="409"/>
      <c r="P934" s="409"/>
      <c r="Q934" s="409"/>
      <c r="R934" s="409"/>
      <c r="S934" s="409"/>
      <c r="T934" s="409"/>
      <c r="U934" s="409"/>
      <c r="V934" s="409"/>
      <c r="W934" s="409"/>
      <c r="X934" s="409"/>
      <c r="Y934" s="409"/>
      <c r="Z934" s="409"/>
      <c r="AA934" s="409"/>
      <c r="AB934" s="409"/>
      <c r="AC934" s="409"/>
      <c r="AD934" s="409"/>
      <c r="AE934" s="409"/>
    </row>
    <row r="935" ht="13.5" customHeight="1">
      <c r="A935" s="223"/>
      <c r="B935" s="409"/>
      <c r="C935" s="409"/>
      <c r="D935" s="409"/>
      <c r="E935" s="409"/>
      <c r="F935" s="409"/>
      <c r="G935" s="409"/>
      <c r="H935" s="409"/>
      <c r="I935" s="409"/>
      <c r="J935" s="409"/>
      <c r="K935" s="409"/>
      <c r="L935" s="409"/>
      <c r="M935" s="409"/>
      <c r="N935" s="409"/>
      <c r="O935" s="409"/>
      <c r="P935" s="409"/>
      <c r="Q935" s="409"/>
      <c r="R935" s="409"/>
      <c r="S935" s="409"/>
      <c r="T935" s="409"/>
      <c r="U935" s="409"/>
      <c r="V935" s="409"/>
      <c r="W935" s="409"/>
      <c r="X935" s="409"/>
      <c r="Y935" s="409"/>
      <c r="Z935" s="409"/>
      <c r="AA935" s="409"/>
      <c r="AB935" s="409"/>
      <c r="AC935" s="409"/>
      <c r="AD935" s="409"/>
      <c r="AE935" s="409"/>
    </row>
    <row r="936" ht="13.5" customHeight="1">
      <c r="A936" s="223"/>
      <c r="B936" s="409"/>
      <c r="C936" s="409"/>
      <c r="D936" s="409"/>
      <c r="E936" s="409"/>
      <c r="F936" s="409"/>
      <c r="G936" s="409"/>
      <c r="H936" s="409"/>
      <c r="I936" s="409"/>
      <c r="J936" s="409"/>
      <c r="K936" s="409"/>
      <c r="L936" s="409"/>
      <c r="M936" s="409"/>
      <c r="N936" s="409"/>
      <c r="O936" s="409"/>
      <c r="P936" s="409"/>
      <c r="Q936" s="409"/>
      <c r="R936" s="409"/>
      <c r="S936" s="409"/>
      <c r="T936" s="409"/>
      <c r="U936" s="409"/>
      <c r="V936" s="409"/>
      <c r="W936" s="409"/>
      <c r="X936" s="409"/>
      <c r="Y936" s="409"/>
      <c r="Z936" s="409"/>
      <c r="AA936" s="409"/>
      <c r="AB936" s="409"/>
      <c r="AC936" s="409"/>
      <c r="AD936" s="409"/>
      <c r="AE936" s="409"/>
    </row>
    <row r="937" ht="13.5" customHeight="1">
      <c r="A937" s="223"/>
      <c r="B937" s="409"/>
      <c r="C937" s="409"/>
      <c r="D937" s="409"/>
      <c r="E937" s="409"/>
      <c r="F937" s="409"/>
      <c r="G937" s="409"/>
      <c r="H937" s="409"/>
      <c r="I937" s="409"/>
      <c r="J937" s="409"/>
      <c r="K937" s="409"/>
      <c r="L937" s="409"/>
      <c r="M937" s="409"/>
      <c r="N937" s="409"/>
      <c r="O937" s="409"/>
      <c r="P937" s="409"/>
      <c r="Q937" s="409"/>
      <c r="R937" s="409"/>
      <c r="S937" s="409"/>
      <c r="T937" s="409"/>
      <c r="U937" s="409"/>
      <c r="V937" s="409"/>
      <c r="W937" s="409"/>
      <c r="X937" s="409"/>
      <c r="Y937" s="409"/>
      <c r="Z937" s="409"/>
      <c r="AA937" s="409"/>
      <c r="AB937" s="409"/>
      <c r="AC937" s="409"/>
      <c r="AD937" s="409"/>
      <c r="AE937" s="409"/>
    </row>
    <row r="938" ht="13.5" customHeight="1">
      <c r="A938" s="223"/>
      <c r="B938" s="409"/>
      <c r="C938" s="409"/>
      <c r="D938" s="409"/>
      <c r="E938" s="409"/>
      <c r="F938" s="409"/>
      <c r="G938" s="409"/>
      <c r="H938" s="409"/>
      <c r="I938" s="409"/>
      <c r="J938" s="409"/>
      <c r="K938" s="409"/>
      <c r="L938" s="409"/>
      <c r="M938" s="409"/>
      <c r="N938" s="409"/>
      <c r="O938" s="409"/>
      <c r="P938" s="409"/>
      <c r="Q938" s="409"/>
      <c r="R938" s="409"/>
      <c r="S938" s="409"/>
      <c r="T938" s="409"/>
      <c r="U938" s="409"/>
      <c r="V938" s="409"/>
      <c r="W938" s="409"/>
      <c r="X938" s="409"/>
      <c r="Y938" s="409"/>
      <c r="Z938" s="409"/>
      <c r="AA938" s="409"/>
      <c r="AB938" s="409"/>
      <c r="AC938" s="409"/>
      <c r="AD938" s="409"/>
      <c r="AE938" s="409"/>
    </row>
    <row r="939" ht="13.5" customHeight="1">
      <c r="A939" s="223"/>
      <c r="B939" s="409"/>
      <c r="C939" s="409"/>
      <c r="D939" s="409"/>
      <c r="E939" s="409"/>
      <c r="F939" s="409"/>
      <c r="G939" s="409"/>
      <c r="H939" s="409"/>
      <c r="I939" s="409"/>
      <c r="J939" s="409"/>
      <c r="K939" s="409"/>
      <c r="L939" s="409"/>
      <c r="M939" s="409"/>
      <c r="N939" s="409"/>
      <c r="O939" s="409"/>
      <c r="P939" s="409"/>
      <c r="Q939" s="409"/>
      <c r="R939" s="409"/>
      <c r="S939" s="409"/>
      <c r="T939" s="409"/>
      <c r="U939" s="409"/>
      <c r="V939" s="409"/>
      <c r="W939" s="409"/>
      <c r="X939" s="409"/>
      <c r="Y939" s="409"/>
      <c r="Z939" s="409"/>
      <c r="AA939" s="409"/>
      <c r="AB939" s="409"/>
      <c r="AC939" s="409"/>
      <c r="AD939" s="409"/>
      <c r="AE939" s="409"/>
    </row>
    <row r="940" ht="13.5" customHeight="1">
      <c r="A940" s="223"/>
      <c r="B940" s="409"/>
      <c r="C940" s="409"/>
      <c r="D940" s="409"/>
      <c r="E940" s="409"/>
      <c r="F940" s="409"/>
      <c r="G940" s="409"/>
      <c r="H940" s="409"/>
      <c r="I940" s="409"/>
      <c r="J940" s="409"/>
      <c r="K940" s="409"/>
      <c r="L940" s="409"/>
      <c r="M940" s="409"/>
      <c r="N940" s="409"/>
      <c r="O940" s="409"/>
      <c r="P940" s="409"/>
      <c r="Q940" s="409"/>
      <c r="R940" s="409"/>
      <c r="S940" s="409"/>
      <c r="T940" s="409"/>
      <c r="U940" s="409"/>
      <c r="V940" s="409"/>
      <c r="W940" s="409"/>
      <c r="X940" s="409"/>
      <c r="Y940" s="409"/>
      <c r="Z940" s="409"/>
      <c r="AA940" s="409"/>
      <c r="AB940" s="409"/>
      <c r="AC940" s="409"/>
      <c r="AD940" s="409"/>
      <c r="AE940" s="409"/>
    </row>
    <row r="941" ht="13.5" customHeight="1">
      <c r="A941" s="223"/>
      <c r="B941" s="409"/>
      <c r="C941" s="409"/>
      <c r="D941" s="409"/>
      <c r="E941" s="409"/>
      <c r="F941" s="409"/>
      <c r="G941" s="409"/>
      <c r="H941" s="409"/>
      <c r="I941" s="409"/>
      <c r="J941" s="409"/>
      <c r="K941" s="409"/>
      <c r="L941" s="409"/>
      <c r="M941" s="409"/>
      <c r="N941" s="409"/>
      <c r="O941" s="409"/>
      <c r="P941" s="409"/>
      <c r="Q941" s="409"/>
      <c r="R941" s="409"/>
      <c r="S941" s="409"/>
      <c r="T941" s="409"/>
      <c r="U941" s="409"/>
      <c r="V941" s="409"/>
      <c r="W941" s="409"/>
      <c r="X941" s="409"/>
      <c r="Y941" s="409"/>
      <c r="Z941" s="409"/>
      <c r="AA941" s="409"/>
      <c r="AB941" s="409"/>
      <c r="AC941" s="409"/>
      <c r="AD941" s="409"/>
      <c r="AE941" s="409"/>
    </row>
    <row r="942" ht="13.5" customHeight="1">
      <c r="A942" s="223"/>
      <c r="B942" s="409"/>
      <c r="C942" s="409"/>
      <c r="D942" s="409"/>
      <c r="E942" s="409"/>
      <c r="F942" s="409"/>
      <c r="G942" s="409"/>
      <c r="H942" s="409"/>
      <c r="I942" s="409"/>
      <c r="J942" s="409"/>
      <c r="K942" s="409"/>
      <c r="L942" s="409"/>
      <c r="M942" s="409"/>
      <c r="N942" s="409"/>
      <c r="O942" s="409"/>
      <c r="P942" s="409"/>
      <c r="Q942" s="409"/>
      <c r="R942" s="409"/>
      <c r="S942" s="409"/>
      <c r="T942" s="409"/>
      <c r="U942" s="409"/>
      <c r="V942" s="409"/>
      <c r="W942" s="409"/>
      <c r="X942" s="409"/>
      <c r="Y942" s="409"/>
      <c r="Z942" s="409"/>
      <c r="AA942" s="409"/>
      <c r="AB942" s="409"/>
      <c r="AC942" s="409"/>
      <c r="AD942" s="409"/>
      <c r="AE942" s="409"/>
    </row>
    <row r="943" ht="13.5" customHeight="1">
      <c r="A943" s="223"/>
      <c r="B943" s="409"/>
      <c r="C943" s="409"/>
      <c r="D943" s="409"/>
      <c r="E943" s="409"/>
      <c r="F943" s="409"/>
      <c r="G943" s="409"/>
      <c r="H943" s="409"/>
      <c r="I943" s="409"/>
      <c r="J943" s="409"/>
      <c r="K943" s="409"/>
      <c r="L943" s="409"/>
      <c r="M943" s="409"/>
      <c r="N943" s="409"/>
      <c r="O943" s="409"/>
      <c r="P943" s="409"/>
      <c r="Q943" s="409"/>
      <c r="R943" s="409"/>
      <c r="S943" s="409"/>
      <c r="T943" s="409"/>
      <c r="U943" s="409"/>
      <c r="V943" s="409"/>
      <c r="W943" s="409"/>
      <c r="X943" s="409"/>
      <c r="Y943" s="409"/>
      <c r="Z943" s="409"/>
      <c r="AA943" s="409"/>
      <c r="AB943" s="409"/>
      <c r="AC943" s="409"/>
      <c r="AD943" s="409"/>
      <c r="AE943" s="409"/>
    </row>
    <row r="944" ht="13.5" customHeight="1">
      <c r="A944" s="223"/>
      <c r="B944" s="409"/>
      <c r="C944" s="409"/>
      <c r="D944" s="409"/>
      <c r="E944" s="409"/>
      <c r="F944" s="409"/>
      <c r="G944" s="409"/>
      <c r="H944" s="409"/>
      <c r="I944" s="409"/>
      <c r="J944" s="409"/>
      <c r="K944" s="409"/>
      <c r="L944" s="409"/>
      <c r="M944" s="409"/>
      <c r="N944" s="409"/>
      <c r="O944" s="409"/>
      <c r="P944" s="409"/>
      <c r="Q944" s="409"/>
      <c r="R944" s="409"/>
      <c r="S944" s="409"/>
      <c r="T944" s="409"/>
      <c r="U944" s="409"/>
      <c r="V944" s="409"/>
      <c r="W944" s="409"/>
      <c r="X944" s="409"/>
      <c r="Y944" s="409"/>
      <c r="Z944" s="409"/>
      <c r="AA944" s="409"/>
      <c r="AB944" s="409"/>
      <c r="AC944" s="409"/>
      <c r="AD944" s="409"/>
      <c r="AE944" s="409"/>
    </row>
    <row r="945" ht="13.5" customHeight="1">
      <c r="A945" s="223"/>
      <c r="B945" s="409"/>
      <c r="C945" s="409"/>
      <c r="D945" s="409"/>
      <c r="E945" s="409"/>
      <c r="F945" s="409"/>
      <c r="G945" s="409"/>
      <c r="H945" s="409"/>
      <c r="I945" s="409"/>
      <c r="J945" s="409"/>
      <c r="K945" s="409"/>
      <c r="L945" s="409"/>
      <c r="M945" s="409"/>
      <c r="N945" s="409"/>
      <c r="O945" s="409"/>
      <c r="P945" s="409"/>
      <c r="Q945" s="409"/>
      <c r="R945" s="409"/>
      <c r="S945" s="409"/>
      <c r="T945" s="409"/>
      <c r="U945" s="409"/>
      <c r="V945" s="409"/>
      <c r="W945" s="409"/>
      <c r="X945" s="409"/>
      <c r="Y945" s="409"/>
      <c r="Z945" s="409"/>
      <c r="AA945" s="409"/>
      <c r="AB945" s="409"/>
      <c r="AC945" s="409"/>
      <c r="AD945" s="409"/>
      <c r="AE945" s="409"/>
    </row>
    <row r="946" ht="13.5" customHeight="1">
      <c r="A946" s="223"/>
      <c r="B946" s="409"/>
      <c r="C946" s="409"/>
      <c r="D946" s="409"/>
      <c r="E946" s="409"/>
      <c r="F946" s="409"/>
      <c r="G946" s="409"/>
      <c r="H946" s="409"/>
      <c r="I946" s="409"/>
      <c r="J946" s="409"/>
      <c r="K946" s="409"/>
      <c r="L946" s="409"/>
      <c r="M946" s="409"/>
      <c r="N946" s="409"/>
      <c r="O946" s="409"/>
      <c r="P946" s="409"/>
      <c r="Q946" s="409"/>
      <c r="R946" s="409"/>
      <c r="S946" s="409"/>
      <c r="T946" s="409"/>
      <c r="U946" s="409"/>
      <c r="V946" s="409"/>
      <c r="W946" s="409"/>
      <c r="X946" s="409"/>
      <c r="Y946" s="409"/>
      <c r="Z946" s="409"/>
      <c r="AA946" s="409"/>
      <c r="AB946" s="409"/>
      <c r="AC946" s="409"/>
      <c r="AD946" s="409"/>
      <c r="AE946" s="409"/>
    </row>
    <row r="947" ht="13.5" customHeight="1">
      <c r="A947" s="223"/>
      <c r="B947" s="409"/>
      <c r="C947" s="409"/>
      <c r="D947" s="409"/>
      <c r="E947" s="409"/>
      <c r="F947" s="409"/>
      <c r="G947" s="409"/>
      <c r="H947" s="409"/>
      <c r="I947" s="409"/>
      <c r="J947" s="409"/>
      <c r="K947" s="409"/>
      <c r="L947" s="409"/>
      <c r="M947" s="409"/>
      <c r="N947" s="409"/>
      <c r="O947" s="409"/>
      <c r="P947" s="409"/>
      <c r="Q947" s="409"/>
      <c r="R947" s="409"/>
      <c r="S947" s="409"/>
      <c r="T947" s="409"/>
      <c r="U947" s="409"/>
      <c r="V947" s="409"/>
      <c r="W947" s="409"/>
      <c r="X947" s="409"/>
      <c r="Y947" s="409"/>
      <c r="Z947" s="409"/>
      <c r="AA947" s="409"/>
      <c r="AB947" s="409"/>
      <c r="AC947" s="409"/>
      <c r="AD947" s="409"/>
      <c r="AE947" s="409"/>
    </row>
    <row r="948" ht="13.5" customHeight="1">
      <c r="A948" s="223"/>
      <c r="B948" s="409"/>
      <c r="C948" s="409"/>
      <c r="D948" s="409"/>
      <c r="E948" s="409"/>
      <c r="F948" s="409"/>
      <c r="G948" s="409"/>
      <c r="H948" s="409"/>
      <c r="I948" s="409"/>
      <c r="J948" s="409"/>
      <c r="K948" s="409"/>
      <c r="L948" s="409"/>
      <c r="M948" s="409"/>
      <c r="N948" s="409"/>
      <c r="O948" s="409"/>
      <c r="P948" s="409"/>
      <c r="Q948" s="409"/>
      <c r="R948" s="409"/>
      <c r="S948" s="409"/>
      <c r="T948" s="409"/>
      <c r="U948" s="409"/>
      <c r="V948" s="409"/>
      <c r="W948" s="409"/>
      <c r="X948" s="409"/>
      <c r="Y948" s="409"/>
      <c r="Z948" s="409"/>
      <c r="AA948" s="409"/>
      <c r="AB948" s="409"/>
      <c r="AC948" s="409"/>
      <c r="AD948" s="409"/>
      <c r="AE948" s="409"/>
    </row>
    <row r="949" ht="13.5" customHeight="1">
      <c r="A949" s="223"/>
      <c r="B949" s="409"/>
      <c r="C949" s="409"/>
      <c r="D949" s="409"/>
      <c r="E949" s="409"/>
      <c r="F949" s="409"/>
      <c r="G949" s="409"/>
      <c r="H949" s="409"/>
      <c r="I949" s="409"/>
      <c r="J949" s="409"/>
      <c r="K949" s="409"/>
      <c r="L949" s="409"/>
      <c r="M949" s="409"/>
      <c r="N949" s="409"/>
      <c r="O949" s="409"/>
      <c r="P949" s="409"/>
      <c r="Q949" s="409"/>
      <c r="R949" s="409"/>
      <c r="S949" s="409"/>
      <c r="T949" s="409"/>
      <c r="U949" s="409"/>
      <c r="V949" s="409"/>
      <c r="W949" s="409"/>
      <c r="X949" s="409"/>
      <c r="Y949" s="409"/>
      <c r="Z949" s="409"/>
      <c r="AA949" s="409"/>
      <c r="AB949" s="409"/>
      <c r="AC949" s="409"/>
      <c r="AD949" s="409"/>
      <c r="AE949" s="409"/>
    </row>
    <row r="950" ht="13.5" customHeight="1">
      <c r="A950" s="223"/>
      <c r="B950" s="409"/>
      <c r="C950" s="409"/>
      <c r="D950" s="409"/>
      <c r="E950" s="409"/>
      <c r="F950" s="409"/>
      <c r="G950" s="409"/>
      <c r="H950" s="409"/>
      <c r="I950" s="409"/>
      <c r="J950" s="409"/>
      <c r="K950" s="409"/>
      <c r="L950" s="409"/>
      <c r="M950" s="409"/>
      <c r="N950" s="409"/>
      <c r="O950" s="409"/>
      <c r="P950" s="409"/>
      <c r="Q950" s="409"/>
      <c r="R950" s="409"/>
      <c r="S950" s="409"/>
      <c r="T950" s="409"/>
      <c r="U950" s="409"/>
      <c r="V950" s="409"/>
      <c r="W950" s="409"/>
      <c r="X950" s="409"/>
      <c r="Y950" s="409"/>
      <c r="Z950" s="409"/>
      <c r="AA950" s="409"/>
      <c r="AB950" s="409"/>
      <c r="AC950" s="409"/>
      <c r="AD950" s="409"/>
      <c r="AE950" s="409"/>
    </row>
    <row r="951" ht="13.5" customHeight="1">
      <c r="A951" s="223"/>
      <c r="B951" s="409"/>
      <c r="C951" s="409"/>
      <c r="D951" s="409"/>
      <c r="E951" s="409"/>
      <c r="F951" s="409"/>
      <c r="G951" s="409"/>
      <c r="H951" s="409"/>
      <c r="I951" s="409"/>
      <c r="J951" s="409"/>
      <c r="K951" s="409"/>
      <c r="L951" s="409"/>
      <c r="M951" s="409"/>
      <c r="N951" s="409"/>
      <c r="O951" s="409"/>
      <c r="P951" s="409"/>
      <c r="Q951" s="409"/>
      <c r="R951" s="409"/>
      <c r="S951" s="409"/>
      <c r="T951" s="409"/>
      <c r="U951" s="409"/>
      <c r="V951" s="409"/>
      <c r="W951" s="409"/>
      <c r="X951" s="409"/>
      <c r="Y951" s="409"/>
      <c r="Z951" s="409"/>
      <c r="AA951" s="409"/>
      <c r="AB951" s="409"/>
      <c r="AC951" s="409"/>
      <c r="AD951" s="409"/>
      <c r="AE951" s="409"/>
    </row>
    <row r="952" ht="13.5" customHeight="1">
      <c r="A952" s="223"/>
      <c r="B952" s="409"/>
      <c r="C952" s="409"/>
      <c r="D952" s="409"/>
      <c r="E952" s="409"/>
      <c r="F952" s="409"/>
      <c r="G952" s="409"/>
      <c r="H952" s="409"/>
      <c r="I952" s="409"/>
      <c r="J952" s="409"/>
      <c r="K952" s="409"/>
      <c r="L952" s="409"/>
      <c r="M952" s="409"/>
      <c r="N952" s="409"/>
      <c r="O952" s="409"/>
      <c r="P952" s="409"/>
      <c r="Q952" s="409"/>
      <c r="R952" s="409"/>
      <c r="S952" s="409"/>
      <c r="T952" s="409"/>
      <c r="U952" s="409"/>
      <c r="V952" s="409"/>
      <c r="W952" s="409"/>
      <c r="X952" s="409"/>
      <c r="Y952" s="409"/>
      <c r="Z952" s="409"/>
      <c r="AA952" s="409"/>
      <c r="AB952" s="409"/>
      <c r="AC952" s="409"/>
      <c r="AD952" s="409"/>
      <c r="AE952" s="409"/>
    </row>
    <row r="953" ht="13.5" customHeight="1">
      <c r="A953" s="223"/>
      <c r="B953" s="409"/>
      <c r="C953" s="409"/>
      <c r="D953" s="409"/>
      <c r="E953" s="409"/>
      <c r="F953" s="409"/>
      <c r="G953" s="409"/>
      <c r="H953" s="409"/>
      <c r="I953" s="409"/>
      <c r="J953" s="409"/>
      <c r="K953" s="409"/>
      <c r="L953" s="409"/>
      <c r="M953" s="409"/>
      <c r="N953" s="409"/>
      <c r="O953" s="409"/>
      <c r="P953" s="409"/>
      <c r="Q953" s="409"/>
      <c r="R953" s="409"/>
      <c r="S953" s="409"/>
      <c r="T953" s="409"/>
      <c r="U953" s="409"/>
      <c r="V953" s="409"/>
      <c r="W953" s="409"/>
      <c r="X953" s="409"/>
      <c r="Y953" s="409"/>
      <c r="Z953" s="409"/>
      <c r="AA953" s="409"/>
      <c r="AB953" s="409"/>
      <c r="AC953" s="409"/>
      <c r="AD953" s="409"/>
      <c r="AE953" s="409"/>
    </row>
    <row r="954" ht="13.5" customHeight="1">
      <c r="A954" s="223"/>
      <c r="B954" s="409"/>
      <c r="C954" s="409"/>
      <c r="D954" s="409"/>
      <c r="E954" s="409"/>
      <c r="F954" s="409"/>
      <c r="G954" s="409"/>
      <c r="H954" s="409"/>
      <c r="I954" s="409"/>
      <c r="J954" s="409"/>
      <c r="K954" s="409"/>
      <c r="L954" s="409"/>
      <c r="M954" s="409"/>
      <c r="N954" s="409"/>
      <c r="O954" s="409"/>
      <c r="P954" s="409"/>
      <c r="Q954" s="409"/>
      <c r="R954" s="409"/>
      <c r="S954" s="409"/>
      <c r="T954" s="409"/>
      <c r="U954" s="409"/>
      <c r="V954" s="409"/>
      <c r="W954" s="409"/>
      <c r="X954" s="409"/>
      <c r="Y954" s="409"/>
      <c r="Z954" s="409"/>
      <c r="AA954" s="409"/>
      <c r="AB954" s="409"/>
      <c r="AC954" s="409"/>
      <c r="AD954" s="409"/>
      <c r="AE954" s="409"/>
    </row>
    <row r="955" ht="13.5" customHeight="1">
      <c r="A955" s="223"/>
      <c r="B955" s="409"/>
      <c r="C955" s="409"/>
      <c r="D955" s="409"/>
      <c r="E955" s="409"/>
      <c r="F955" s="409"/>
      <c r="G955" s="409"/>
      <c r="H955" s="409"/>
      <c r="I955" s="409"/>
      <c r="J955" s="409"/>
      <c r="K955" s="409"/>
      <c r="L955" s="409"/>
      <c r="M955" s="409"/>
      <c r="N955" s="409"/>
      <c r="O955" s="409"/>
      <c r="P955" s="409"/>
      <c r="Q955" s="409"/>
      <c r="R955" s="409"/>
      <c r="S955" s="409"/>
      <c r="T955" s="409"/>
      <c r="U955" s="409"/>
      <c r="V955" s="409"/>
      <c r="W955" s="409"/>
      <c r="X955" s="409"/>
      <c r="Y955" s="409"/>
      <c r="Z955" s="409"/>
      <c r="AA955" s="409"/>
      <c r="AB955" s="409"/>
      <c r="AC955" s="409"/>
      <c r="AD955" s="409"/>
      <c r="AE955" s="409"/>
    </row>
    <row r="956" ht="13.5" customHeight="1">
      <c r="A956" s="223"/>
      <c r="B956" s="409"/>
      <c r="C956" s="409"/>
      <c r="D956" s="409"/>
      <c r="E956" s="409"/>
      <c r="F956" s="409"/>
      <c r="G956" s="409"/>
      <c r="H956" s="409"/>
      <c r="I956" s="409"/>
      <c r="J956" s="409"/>
      <c r="K956" s="409"/>
      <c r="L956" s="409"/>
      <c r="M956" s="409"/>
      <c r="N956" s="409"/>
      <c r="O956" s="409"/>
      <c r="P956" s="409"/>
      <c r="Q956" s="409"/>
      <c r="R956" s="409"/>
      <c r="S956" s="409"/>
      <c r="T956" s="409"/>
      <c r="U956" s="409"/>
      <c r="V956" s="409"/>
      <c r="W956" s="409"/>
      <c r="X956" s="409"/>
      <c r="Y956" s="409"/>
      <c r="Z956" s="409"/>
      <c r="AA956" s="409"/>
      <c r="AB956" s="409"/>
      <c r="AC956" s="409"/>
      <c r="AD956" s="409"/>
      <c r="AE956" s="409"/>
    </row>
    <row r="957" ht="13.5" customHeight="1">
      <c r="A957" s="223"/>
      <c r="B957" s="409"/>
      <c r="C957" s="409"/>
      <c r="D957" s="409"/>
      <c r="E957" s="409"/>
      <c r="F957" s="409"/>
      <c r="G957" s="409"/>
      <c r="H957" s="409"/>
      <c r="I957" s="409"/>
      <c r="J957" s="409"/>
      <c r="K957" s="409"/>
      <c r="L957" s="409"/>
      <c r="M957" s="409"/>
      <c r="N957" s="409"/>
      <c r="O957" s="409"/>
      <c r="P957" s="409"/>
      <c r="Q957" s="409"/>
      <c r="R957" s="409"/>
      <c r="S957" s="409"/>
      <c r="T957" s="409"/>
      <c r="U957" s="409"/>
      <c r="V957" s="409"/>
      <c r="W957" s="409"/>
      <c r="X957" s="409"/>
      <c r="Y957" s="409"/>
      <c r="Z957" s="409"/>
      <c r="AA957" s="409"/>
      <c r="AB957" s="409"/>
      <c r="AC957" s="409"/>
      <c r="AD957" s="409"/>
      <c r="AE957" s="409"/>
    </row>
    <row r="958" ht="13.5" customHeight="1">
      <c r="A958" s="223"/>
      <c r="B958" s="409"/>
      <c r="C958" s="409"/>
      <c r="D958" s="409"/>
      <c r="E958" s="409"/>
      <c r="F958" s="409"/>
      <c r="G958" s="409"/>
      <c r="H958" s="409"/>
      <c r="I958" s="409"/>
      <c r="J958" s="409"/>
      <c r="K958" s="409"/>
      <c r="L958" s="409"/>
      <c r="M958" s="409"/>
      <c r="N958" s="409"/>
      <c r="O958" s="409"/>
      <c r="P958" s="409"/>
      <c r="Q958" s="409"/>
      <c r="R958" s="409"/>
      <c r="S958" s="409"/>
      <c r="T958" s="409"/>
      <c r="U958" s="409"/>
      <c r="V958" s="409"/>
      <c r="W958" s="409"/>
      <c r="X958" s="409"/>
      <c r="Y958" s="409"/>
      <c r="Z958" s="409"/>
      <c r="AA958" s="409"/>
      <c r="AB958" s="409"/>
      <c r="AC958" s="409"/>
      <c r="AD958" s="409"/>
      <c r="AE958" s="409"/>
    </row>
    <row r="959" ht="13.5" customHeight="1">
      <c r="A959" s="223"/>
      <c r="B959" s="409"/>
      <c r="C959" s="409"/>
      <c r="D959" s="409"/>
      <c r="E959" s="409"/>
      <c r="F959" s="409"/>
      <c r="G959" s="409"/>
      <c r="H959" s="409"/>
      <c r="I959" s="409"/>
      <c r="J959" s="409"/>
      <c r="K959" s="409"/>
      <c r="L959" s="409"/>
      <c r="M959" s="409"/>
      <c r="N959" s="409"/>
      <c r="O959" s="409"/>
      <c r="P959" s="409"/>
      <c r="Q959" s="409"/>
      <c r="R959" s="409"/>
      <c r="S959" s="409"/>
      <c r="T959" s="409"/>
      <c r="U959" s="409"/>
      <c r="V959" s="409"/>
      <c r="W959" s="409"/>
      <c r="X959" s="409"/>
      <c r="Y959" s="409"/>
      <c r="Z959" s="409"/>
      <c r="AA959" s="409"/>
      <c r="AB959" s="409"/>
      <c r="AC959" s="409"/>
      <c r="AD959" s="409"/>
      <c r="AE959" s="409"/>
    </row>
    <row r="960" ht="13.5" customHeight="1">
      <c r="A960" s="223"/>
      <c r="B960" s="409"/>
      <c r="C960" s="409"/>
      <c r="D960" s="409"/>
      <c r="E960" s="409"/>
      <c r="F960" s="409"/>
      <c r="G960" s="409"/>
      <c r="H960" s="409"/>
      <c r="I960" s="409"/>
      <c r="J960" s="409"/>
      <c r="K960" s="409"/>
      <c r="L960" s="409"/>
      <c r="M960" s="409"/>
      <c r="N960" s="409"/>
      <c r="O960" s="409"/>
      <c r="P960" s="409"/>
      <c r="Q960" s="409"/>
      <c r="R960" s="409"/>
      <c r="S960" s="409"/>
      <c r="T960" s="409"/>
      <c r="U960" s="409"/>
      <c r="V960" s="409"/>
      <c r="W960" s="409"/>
      <c r="X960" s="409"/>
      <c r="Y960" s="409"/>
      <c r="Z960" s="409"/>
      <c r="AA960" s="409"/>
      <c r="AB960" s="409"/>
      <c r="AC960" s="409"/>
      <c r="AD960" s="409"/>
      <c r="AE960" s="409"/>
    </row>
    <row r="961" ht="13.5" customHeight="1">
      <c r="A961" s="223"/>
      <c r="B961" s="409"/>
      <c r="C961" s="409"/>
      <c r="D961" s="409"/>
      <c r="E961" s="409"/>
      <c r="F961" s="409"/>
      <c r="G961" s="409"/>
      <c r="H961" s="409"/>
      <c r="I961" s="409"/>
      <c r="J961" s="409"/>
      <c r="K961" s="409"/>
      <c r="L961" s="409"/>
      <c r="M961" s="409"/>
      <c r="N961" s="409"/>
      <c r="O961" s="409"/>
      <c r="P961" s="409"/>
      <c r="Q961" s="409"/>
      <c r="R961" s="409"/>
      <c r="S961" s="409"/>
      <c r="T961" s="409"/>
      <c r="U961" s="409"/>
      <c r="V961" s="409"/>
      <c r="W961" s="409"/>
      <c r="X961" s="409"/>
      <c r="Y961" s="409"/>
      <c r="Z961" s="409"/>
      <c r="AA961" s="409"/>
      <c r="AB961" s="409"/>
      <c r="AC961" s="409"/>
      <c r="AD961" s="409"/>
      <c r="AE961" s="409"/>
    </row>
    <row r="962" ht="13.5" customHeight="1">
      <c r="A962" s="223"/>
      <c r="B962" s="409"/>
      <c r="C962" s="409"/>
      <c r="D962" s="409"/>
      <c r="E962" s="409"/>
      <c r="F962" s="409"/>
      <c r="G962" s="409"/>
      <c r="H962" s="409"/>
      <c r="I962" s="409"/>
      <c r="J962" s="409"/>
      <c r="K962" s="409"/>
      <c r="L962" s="409"/>
      <c r="M962" s="409"/>
      <c r="N962" s="409"/>
      <c r="O962" s="409"/>
      <c r="P962" s="409"/>
      <c r="Q962" s="409"/>
      <c r="R962" s="409"/>
      <c r="S962" s="409"/>
      <c r="T962" s="409"/>
      <c r="U962" s="409"/>
      <c r="V962" s="409"/>
      <c r="W962" s="409"/>
      <c r="X962" s="409"/>
      <c r="Y962" s="409"/>
      <c r="Z962" s="409"/>
      <c r="AA962" s="409"/>
      <c r="AB962" s="409"/>
      <c r="AC962" s="409"/>
      <c r="AD962" s="409"/>
      <c r="AE962" s="409"/>
    </row>
    <row r="963" ht="13.5" customHeight="1">
      <c r="A963" s="223"/>
      <c r="B963" s="409"/>
      <c r="C963" s="409"/>
      <c r="D963" s="409"/>
      <c r="E963" s="409"/>
      <c r="F963" s="409"/>
      <c r="G963" s="409"/>
      <c r="H963" s="409"/>
      <c r="I963" s="409"/>
      <c r="J963" s="409"/>
      <c r="K963" s="409"/>
      <c r="L963" s="409"/>
      <c r="M963" s="409"/>
      <c r="N963" s="409"/>
      <c r="O963" s="409"/>
      <c r="P963" s="409"/>
      <c r="Q963" s="409"/>
      <c r="R963" s="409"/>
      <c r="S963" s="409"/>
      <c r="T963" s="409"/>
      <c r="U963" s="409"/>
      <c r="V963" s="409"/>
      <c r="W963" s="409"/>
      <c r="X963" s="409"/>
      <c r="Y963" s="409"/>
      <c r="Z963" s="409"/>
      <c r="AA963" s="409"/>
      <c r="AB963" s="409"/>
      <c r="AC963" s="409"/>
      <c r="AD963" s="409"/>
      <c r="AE963" s="409"/>
    </row>
    <row r="964" ht="13.5" customHeight="1">
      <c r="A964" s="223"/>
      <c r="B964" s="409"/>
      <c r="C964" s="409"/>
      <c r="D964" s="409"/>
      <c r="E964" s="409"/>
      <c r="F964" s="409"/>
      <c r="G964" s="409"/>
      <c r="H964" s="409"/>
      <c r="I964" s="409"/>
      <c r="J964" s="409"/>
      <c r="K964" s="409"/>
      <c r="L964" s="409"/>
      <c r="M964" s="409"/>
      <c r="N964" s="409"/>
      <c r="O964" s="409"/>
      <c r="P964" s="409"/>
      <c r="Q964" s="409"/>
      <c r="R964" s="409"/>
      <c r="S964" s="409"/>
      <c r="T964" s="409"/>
      <c r="U964" s="409"/>
      <c r="V964" s="409"/>
      <c r="W964" s="409"/>
      <c r="X964" s="409"/>
      <c r="Y964" s="409"/>
      <c r="Z964" s="409"/>
      <c r="AA964" s="409"/>
      <c r="AB964" s="409"/>
      <c r="AC964" s="409"/>
      <c r="AD964" s="409"/>
      <c r="AE964" s="409"/>
    </row>
    <row r="965" ht="13.5" customHeight="1">
      <c r="A965" s="223"/>
      <c r="B965" s="409"/>
      <c r="C965" s="409"/>
      <c r="D965" s="409"/>
      <c r="E965" s="409"/>
      <c r="F965" s="409"/>
      <c r="G965" s="409"/>
      <c r="H965" s="409"/>
      <c r="I965" s="409"/>
      <c r="J965" s="409"/>
      <c r="K965" s="409"/>
      <c r="L965" s="409"/>
      <c r="M965" s="409"/>
      <c r="N965" s="409"/>
      <c r="O965" s="409"/>
      <c r="P965" s="409"/>
      <c r="Q965" s="409"/>
      <c r="R965" s="409"/>
      <c r="S965" s="409"/>
      <c r="T965" s="409"/>
      <c r="U965" s="409"/>
      <c r="V965" s="409"/>
      <c r="W965" s="409"/>
      <c r="X965" s="409"/>
      <c r="Y965" s="409"/>
      <c r="Z965" s="409"/>
      <c r="AA965" s="409"/>
      <c r="AB965" s="409"/>
      <c r="AC965" s="409"/>
      <c r="AD965" s="409"/>
      <c r="AE965" s="409"/>
    </row>
    <row r="966" ht="13.5" customHeight="1">
      <c r="A966" s="223"/>
      <c r="B966" s="409"/>
      <c r="C966" s="409"/>
      <c r="D966" s="409"/>
      <c r="E966" s="409"/>
      <c r="F966" s="409"/>
      <c r="G966" s="409"/>
      <c r="H966" s="409"/>
      <c r="I966" s="409"/>
      <c r="J966" s="409"/>
      <c r="K966" s="409"/>
      <c r="L966" s="409"/>
      <c r="M966" s="409"/>
      <c r="N966" s="409"/>
      <c r="O966" s="409"/>
      <c r="P966" s="409"/>
      <c r="Q966" s="409"/>
      <c r="R966" s="409"/>
      <c r="S966" s="409"/>
      <c r="T966" s="409"/>
      <c r="U966" s="409"/>
      <c r="V966" s="409"/>
      <c r="W966" s="409"/>
      <c r="X966" s="409"/>
      <c r="Y966" s="409"/>
      <c r="Z966" s="409"/>
      <c r="AA966" s="409"/>
      <c r="AB966" s="409"/>
      <c r="AC966" s="409"/>
      <c r="AD966" s="409"/>
      <c r="AE966" s="409"/>
    </row>
    <row r="967" ht="13.5" customHeight="1">
      <c r="A967" s="223"/>
      <c r="B967" s="409"/>
      <c r="C967" s="409"/>
      <c r="D967" s="409"/>
      <c r="E967" s="409"/>
      <c r="F967" s="409"/>
      <c r="G967" s="409"/>
      <c r="H967" s="409"/>
      <c r="I967" s="409"/>
      <c r="J967" s="409"/>
      <c r="K967" s="409"/>
      <c r="L967" s="409"/>
      <c r="M967" s="409"/>
      <c r="N967" s="409"/>
      <c r="O967" s="409"/>
      <c r="P967" s="409"/>
      <c r="Q967" s="409"/>
      <c r="R967" s="409"/>
      <c r="S967" s="409"/>
      <c r="T967" s="409"/>
      <c r="U967" s="409"/>
      <c r="V967" s="409"/>
      <c r="W967" s="409"/>
      <c r="X967" s="409"/>
      <c r="Y967" s="409"/>
      <c r="Z967" s="409"/>
      <c r="AA967" s="409"/>
      <c r="AB967" s="409"/>
      <c r="AC967" s="409"/>
      <c r="AD967" s="409"/>
      <c r="AE967" s="409"/>
    </row>
    <row r="968" ht="13.5" customHeight="1">
      <c r="A968" s="223"/>
      <c r="B968" s="409"/>
      <c r="C968" s="409"/>
      <c r="D968" s="409"/>
      <c r="E968" s="409"/>
      <c r="F968" s="409"/>
      <c r="G968" s="409"/>
      <c r="H968" s="409"/>
      <c r="I968" s="409"/>
      <c r="J968" s="409"/>
      <c r="K968" s="409"/>
      <c r="L968" s="409"/>
      <c r="M968" s="409"/>
      <c r="N968" s="409"/>
      <c r="O968" s="409"/>
      <c r="P968" s="409"/>
      <c r="Q968" s="409"/>
      <c r="R968" s="409"/>
      <c r="S968" s="409"/>
      <c r="T968" s="409"/>
      <c r="U968" s="409"/>
      <c r="V968" s="409"/>
      <c r="W968" s="409"/>
      <c r="X968" s="409"/>
      <c r="Y968" s="409"/>
      <c r="Z968" s="409"/>
      <c r="AA968" s="409"/>
      <c r="AB968" s="409"/>
      <c r="AC968" s="409"/>
      <c r="AD968" s="409"/>
      <c r="AE968" s="409"/>
    </row>
    <row r="969" ht="13.5" customHeight="1">
      <c r="A969" s="223"/>
      <c r="B969" s="409"/>
      <c r="C969" s="409"/>
      <c r="D969" s="409"/>
      <c r="E969" s="409"/>
      <c r="F969" s="409"/>
      <c r="G969" s="409"/>
      <c r="H969" s="409"/>
      <c r="I969" s="409"/>
      <c r="J969" s="409"/>
      <c r="K969" s="409"/>
      <c r="L969" s="409"/>
      <c r="M969" s="409"/>
      <c r="N969" s="409"/>
      <c r="O969" s="409"/>
      <c r="P969" s="409"/>
      <c r="Q969" s="409"/>
      <c r="R969" s="409"/>
      <c r="S969" s="409"/>
      <c r="T969" s="409"/>
      <c r="U969" s="409"/>
      <c r="V969" s="409"/>
      <c r="W969" s="409"/>
      <c r="X969" s="409"/>
      <c r="Y969" s="409"/>
      <c r="Z969" s="409"/>
      <c r="AA969" s="409"/>
      <c r="AB969" s="409"/>
      <c r="AC969" s="409"/>
      <c r="AD969" s="409"/>
      <c r="AE969" s="409"/>
    </row>
    <row r="970" ht="13.5" customHeight="1">
      <c r="A970" s="223"/>
      <c r="B970" s="409"/>
      <c r="C970" s="409"/>
      <c r="D970" s="409"/>
      <c r="E970" s="409"/>
      <c r="F970" s="409"/>
      <c r="G970" s="409"/>
      <c r="H970" s="409"/>
      <c r="I970" s="409"/>
      <c r="J970" s="409"/>
      <c r="K970" s="409"/>
      <c r="L970" s="409"/>
      <c r="M970" s="409"/>
      <c r="N970" s="409"/>
      <c r="O970" s="409"/>
      <c r="P970" s="409"/>
      <c r="Q970" s="409"/>
      <c r="R970" s="409"/>
      <c r="S970" s="409"/>
      <c r="T970" s="409"/>
      <c r="U970" s="409"/>
      <c r="V970" s="409"/>
      <c r="W970" s="409"/>
      <c r="X970" s="409"/>
      <c r="Y970" s="409"/>
      <c r="Z970" s="409"/>
      <c r="AA970" s="409"/>
      <c r="AB970" s="409"/>
      <c r="AC970" s="409"/>
      <c r="AD970" s="409"/>
      <c r="AE970" s="409"/>
    </row>
    <row r="971" ht="13.5" customHeight="1">
      <c r="A971" s="223"/>
      <c r="B971" s="409"/>
      <c r="C971" s="409"/>
      <c r="D971" s="409"/>
      <c r="E971" s="409"/>
      <c r="F971" s="409"/>
      <c r="G971" s="409"/>
      <c r="H971" s="409"/>
      <c r="I971" s="409"/>
      <c r="J971" s="409"/>
      <c r="K971" s="409"/>
      <c r="L971" s="409"/>
      <c r="M971" s="409"/>
      <c r="N971" s="409"/>
      <c r="O971" s="409"/>
      <c r="P971" s="409"/>
      <c r="Q971" s="409"/>
      <c r="R971" s="409"/>
      <c r="S971" s="409"/>
      <c r="T971" s="409"/>
      <c r="U971" s="409"/>
      <c r="V971" s="409"/>
      <c r="W971" s="409"/>
      <c r="X971" s="409"/>
      <c r="Y971" s="409"/>
      <c r="Z971" s="409"/>
      <c r="AA971" s="409"/>
      <c r="AB971" s="409"/>
      <c r="AC971" s="409"/>
      <c r="AD971" s="409"/>
      <c r="AE971" s="409"/>
    </row>
    <row r="972" ht="13.5" customHeight="1">
      <c r="A972" s="223"/>
      <c r="B972" s="409"/>
      <c r="C972" s="409"/>
      <c r="D972" s="409"/>
      <c r="E972" s="409"/>
      <c r="F972" s="409"/>
      <c r="G972" s="409"/>
      <c r="H972" s="409"/>
      <c r="I972" s="409"/>
      <c r="J972" s="409"/>
      <c r="K972" s="409"/>
      <c r="L972" s="409"/>
      <c r="M972" s="409"/>
      <c r="N972" s="409"/>
      <c r="O972" s="409"/>
      <c r="P972" s="409"/>
      <c r="Q972" s="409"/>
      <c r="R972" s="409"/>
      <c r="S972" s="409"/>
      <c r="T972" s="409"/>
      <c r="U972" s="409"/>
      <c r="V972" s="409"/>
      <c r="W972" s="409"/>
      <c r="X972" s="409"/>
      <c r="Y972" s="409"/>
      <c r="Z972" s="409"/>
      <c r="AA972" s="409"/>
      <c r="AB972" s="409"/>
      <c r="AC972" s="409"/>
      <c r="AD972" s="409"/>
      <c r="AE972" s="409"/>
    </row>
    <row r="973" ht="13.5" customHeight="1">
      <c r="A973" s="223"/>
      <c r="B973" s="409"/>
      <c r="C973" s="409"/>
      <c r="D973" s="409"/>
      <c r="E973" s="409"/>
      <c r="F973" s="409"/>
      <c r="G973" s="409"/>
      <c r="H973" s="409"/>
      <c r="I973" s="409"/>
      <c r="J973" s="409"/>
      <c r="K973" s="409"/>
      <c r="L973" s="409"/>
      <c r="M973" s="409"/>
      <c r="N973" s="409"/>
      <c r="O973" s="409"/>
      <c r="P973" s="409"/>
      <c r="Q973" s="409"/>
      <c r="R973" s="409"/>
      <c r="S973" s="409"/>
      <c r="T973" s="409"/>
      <c r="U973" s="409"/>
      <c r="V973" s="409"/>
      <c r="W973" s="409"/>
      <c r="X973" s="409"/>
      <c r="Y973" s="409"/>
      <c r="Z973" s="409"/>
      <c r="AA973" s="409"/>
      <c r="AB973" s="409"/>
      <c r="AC973" s="409"/>
      <c r="AD973" s="409"/>
      <c r="AE973" s="409"/>
    </row>
    <row r="974" ht="13.5" customHeight="1">
      <c r="A974" s="223"/>
      <c r="B974" s="409"/>
      <c r="C974" s="409"/>
      <c r="D974" s="409"/>
      <c r="E974" s="409"/>
      <c r="F974" s="409"/>
      <c r="G974" s="409"/>
      <c r="H974" s="409"/>
      <c r="I974" s="409"/>
      <c r="J974" s="409"/>
      <c r="K974" s="409"/>
      <c r="L974" s="409"/>
      <c r="M974" s="409"/>
      <c r="N974" s="409"/>
      <c r="O974" s="409"/>
      <c r="P974" s="409"/>
      <c r="Q974" s="409"/>
      <c r="R974" s="409"/>
      <c r="S974" s="409"/>
      <c r="T974" s="409"/>
      <c r="U974" s="409"/>
      <c r="V974" s="409"/>
      <c r="W974" s="409"/>
      <c r="X974" s="409"/>
      <c r="Y974" s="409"/>
      <c r="Z974" s="409"/>
      <c r="AA974" s="409"/>
      <c r="AB974" s="409"/>
      <c r="AC974" s="409"/>
      <c r="AD974" s="409"/>
      <c r="AE974" s="409"/>
    </row>
    <row r="975" ht="13.5" customHeight="1">
      <c r="A975" s="223"/>
      <c r="B975" s="409"/>
      <c r="C975" s="409"/>
      <c r="D975" s="409"/>
      <c r="E975" s="409"/>
      <c r="F975" s="409"/>
      <c r="G975" s="409"/>
      <c r="H975" s="409"/>
      <c r="I975" s="409"/>
      <c r="J975" s="409"/>
      <c r="K975" s="409"/>
      <c r="L975" s="409"/>
      <c r="M975" s="409"/>
      <c r="N975" s="409"/>
      <c r="O975" s="409"/>
      <c r="P975" s="409"/>
      <c r="Q975" s="409"/>
      <c r="R975" s="409"/>
      <c r="S975" s="409"/>
      <c r="T975" s="409"/>
      <c r="U975" s="409"/>
      <c r="V975" s="409"/>
      <c r="W975" s="409"/>
      <c r="X975" s="409"/>
      <c r="Y975" s="409"/>
      <c r="Z975" s="409"/>
      <c r="AA975" s="409"/>
      <c r="AB975" s="409"/>
      <c r="AC975" s="409"/>
      <c r="AD975" s="409"/>
      <c r="AE975" s="409"/>
    </row>
    <row r="976" ht="13.5" customHeight="1">
      <c r="A976" s="223"/>
      <c r="B976" s="409"/>
      <c r="C976" s="409"/>
      <c r="D976" s="409"/>
      <c r="E976" s="409"/>
      <c r="F976" s="409"/>
      <c r="G976" s="409"/>
      <c r="H976" s="409"/>
      <c r="I976" s="409"/>
      <c r="J976" s="409"/>
      <c r="K976" s="409"/>
      <c r="L976" s="409"/>
      <c r="M976" s="409"/>
      <c r="N976" s="409"/>
      <c r="O976" s="409"/>
      <c r="P976" s="409"/>
      <c r="Q976" s="409"/>
      <c r="R976" s="409"/>
      <c r="S976" s="409"/>
      <c r="T976" s="409"/>
      <c r="U976" s="409"/>
      <c r="V976" s="409"/>
      <c r="W976" s="409"/>
      <c r="X976" s="409"/>
      <c r="Y976" s="409"/>
      <c r="Z976" s="409"/>
      <c r="AA976" s="409"/>
      <c r="AB976" s="409"/>
      <c r="AC976" s="409"/>
      <c r="AD976" s="409"/>
      <c r="AE976" s="409"/>
    </row>
    <row r="977" ht="13.5" customHeight="1">
      <c r="A977" s="223"/>
      <c r="B977" s="409"/>
      <c r="C977" s="409"/>
      <c r="D977" s="409"/>
      <c r="E977" s="409"/>
      <c r="F977" s="409"/>
      <c r="G977" s="409"/>
      <c r="H977" s="409"/>
      <c r="I977" s="409"/>
      <c r="J977" s="409"/>
      <c r="K977" s="409"/>
      <c r="L977" s="409"/>
      <c r="M977" s="409"/>
      <c r="N977" s="409"/>
      <c r="O977" s="409"/>
      <c r="P977" s="409"/>
      <c r="Q977" s="409"/>
      <c r="R977" s="409"/>
      <c r="S977" s="409"/>
      <c r="T977" s="409"/>
      <c r="U977" s="409"/>
      <c r="V977" s="409"/>
      <c r="W977" s="409"/>
      <c r="X977" s="409"/>
      <c r="Y977" s="409"/>
      <c r="Z977" s="409"/>
      <c r="AA977" s="409"/>
      <c r="AB977" s="409"/>
      <c r="AC977" s="409"/>
      <c r="AD977" s="409"/>
      <c r="AE977" s="409"/>
    </row>
    <row r="978" ht="13.5" customHeight="1">
      <c r="A978" s="223"/>
      <c r="B978" s="409"/>
      <c r="C978" s="409"/>
      <c r="D978" s="409"/>
      <c r="E978" s="409"/>
      <c r="F978" s="409"/>
      <c r="G978" s="409"/>
      <c r="H978" s="409"/>
      <c r="I978" s="409"/>
      <c r="J978" s="409"/>
      <c r="K978" s="409"/>
      <c r="L978" s="409"/>
      <c r="M978" s="409"/>
      <c r="N978" s="409"/>
      <c r="O978" s="409"/>
      <c r="P978" s="409"/>
      <c r="Q978" s="409"/>
      <c r="R978" s="409"/>
      <c r="S978" s="409"/>
      <c r="T978" s="409"/>
      <c r="U978" s="409"/>
      <c r="V978" s="409"/>
      <c r="W978" s="409"/>
      <c r="X978" s="409"/>
      <c r="Y978" s="409"/>
      <c r="Z978" s="409"/>
      <c r="AA978" s="409"/>
      <c r="AB978" s="409"/>
      <c r="AC978" s="409"/>
      <c r="AD978" s="409"/>
      <c r="AE978" s="409"/>
    </row>
    <row r="979" ht="13.5" customHeight="1">
      <c r="A979" s="223"/>
      <c r="B979" s="409"/>
      <c r="C979" s="409"/>
      <c r="D979" s="409"/>
      <c r="E979" s="409"/>
      <c r="F979" s="409"/>
      <c r="G979" s="409"/>
      <c r="H979" s="409"/>
      <c r="I979" s="409"/>
      <c r="J979" s="409"/>
      <c r="K979" s="409"/>
      <c r="L979" s="409"/>
      <c r="M979" s="409"/>
      <c r="N979" s="409"/>
      <c r="O979" s="409"/>
      <c r="P979" s="409"/>
      <c r="Q979" s="409"/>
      <c r="R979" s="409"/>
      <c r="S979" s="409"/>
      <c r="T979" s="409"/>
      <c r="U979" s="409"/>
      <c r="V979" s="409"/>
      <c r="W979" s="409"/>
      <c r="X979" s="409"/>
      <c r="Y979" s="409"/>
      <c r="Z979" s="409"/>
      <c r="AA979" s="409"/>
      <c r="AB979" s="409"/>
      <c r="AC979" s="409"/>
      <c r="AD979" s="409"/>
      <c r="AE979" s="409"/>
    </row>
    <row r="980" ht="13.5" customHeight="1">
      <c r="A980" s="223"/>
      <c r="B980" s="409"/>
      <c r="C980" s="409"/>
      <c r="D980" s="409"/>
      <c r="E980" s="409"/>
      <c r="F980" s="409"/>
      <c r="G980" s="409"/>
      <c r="H980" s="409"/>
      <c r="I980" s="409"/>
      <c r="J980" s="409"/>
      <c r="K980" s="409"/>
      <c r="L980" s="409"/>
      <c r="M980" s="409"/>
      <c r="N980" s="409"/>
      <c r="O980" s="409"/>
      <c r="P980" s="409"/>
      <c r="Q980" s="409"/>
      <c r="R980" s="409"/>
      <c r="S980" s="409"/>
      <c r="T980" s="409"/>
      <c r="U980" s="409"/>
      <c r="V980" s="409"/>
      <c r="W980" s="409"/>
      <c r="X980" s="409"/>
      <c r="Y980" s="409"/>
      <c r="Z980" s="409"/>
      <c r="AA980" s="409"/>
      <c r="AB980" s="409"/>
      <c r="AC980" s="409"/>
      <c r="AD980" s="409"/>
      <c r="AE980" s="409"/>
    </row>
    <row r="981" ht="13.5" customHeight="1">
      <c r="A981" s="223"/>
      <c r="B981" s="409"/>
      <c r="C981" s="409"/>
      <c r="D981" s="409"/>
      <c r="E981" s="409"/>
      <c r="F981" s="409"/>
      <c r="G981" s="409"/>
      <c r="H981" s="409"/>
      <c r="I981" s="409"/>
      <c r="J981" s="409"/>
      <c r="K981" s="409"/>
      <c r="L981" s="409"/>
      <c r="M981" s="409"/>
      <c r="N981" s="409"/>
      <c r="O981" s="409"/>
      <c r="P981" s="409"/>
      <c r="Q981" s="409"/>
      <c r="R981" s="409"/>
      <c r="S981" s="409"/>
      <c r="T981" s="409"/>
      <c r="U981" s="409"/>
      <c r="V981" s="409"/>
      <c r="W981" s="409"/>
      <c r="X981" s="409"/>
      <c r="Y981" s="409"/>
      <c r="Z981" s="409"/>
      <c r="AA981" s="409"/>
      <c r="AB981" s="409"/>
      <c r="AC981" s="409"/>
      <c r="AD981" s="409"/>
      <c r="AE981" s="409"/>
    </row>
    <row r="982" ht="13.5" customHeight="1">
      <c r="A982" s="223"/>
      <c r="B982" s="409"/>
      <c r="C982" s="409"/>
      <c r="D982" s="409"/>
      <c r="E982" s="409"/>
      <c r="F982" s="409"/>
      <c r="G982" s="409"/>
      <c r="H982" s="409"/>
      <c r="I982" s="409"/>
      <c r="J982" s="409"/>
      <c r="K982" s="409"/>
      <c r="L982" s="409"/>
      <c r="M982" s="409"/>
      <c r="N982" s="409"/>
      <c r="O982" s="409"/>
      <c r="P982" s="409"/>
      <c r="Q982" s="409"/>
      <c r="R982" s="409"/>
      <c r="S982" s="409"/>
      <c r="T982" s="409"/>
      <c r="U982" s="409"/>
      <c r="V982" s="409"/>
      <c r="W982" s="409"/>
      <c r="X982" s="409"/>
      <c r="Y982" s="409"/>
      <c r="Z982" s="409"/>
      <c r="AA982" s="409"/>
      <c r="AB982" s="409"/>
      <c r="AC982" s="409"/>
      <c r="AD982" s="409"/>
      <c r="AE982" s="409"/>
    </row>
    <row r="983" ht="13.5" customHeight="1">
      <c r="A983" s="223"/>
      <c r="B983" s="409"/>
      <c r="C983" s="409"/>
      <c r="D983" s="409"/>
      <c r="E983" s="409"/>
      <c r="F983" s="409"/>
      <c r="G983" s="409"/>
      <c r="H983" s="409"/>
      <c r="I983" s="409"/>
      <c r="J983" s="409"/>
      <c r="K983" s="409"/>
      <c r="L983" s="409"/>
      <c r="M983" s="409"/>
      <c r="N983" s="409"/>
      <c r="O983" s="409"/>
      <c r="P983" s="409"/>
      <c r="Q983" s="409"/>
      <c r="R983" s="409"/>
      <c r="S983" s="409"/>
      <c r="T983" s="409"/>
      <c r="U983" s="409"/>
      <c r="V983" s="409"/>
      <c r="W983" s="409"/>
      <c r="X983" s="409"/>
      <c r="Y983" s="409"/>
      <c r="Z983" s="409"/>
      <c r="AA983" s="409"/>
      <c r="AB983" s="409"/>
      <c r="AC983" s="409"/>
      <c r="AD983" s="409"/>
      <c r="AE983" s="409"/>
    </row>
    <row r="984" ht="13.5" customHeight="1">
      <c r="A984" s="223"/>
      <c r="B984" s="409"/>
      <c r="C984" s="409"/>
      <c r="D984" s="409"/>
      <c r="E984" s="409"/>
      <c r="F984" s="409"/>
      <c r="G984" s="409"/>
      <c r="H984" s="409"/>
      <c r="I984" s="409"/>
      <c r="J984" s="409"/>
      <c r="K984" s="409"/>
      <c r="L984" s="409"/>
      <c r="M984" s="409"/>
      <c r="N984" s="409"/>
      <c r="O984" s="409"/>
      <c r="P984" s="409"/>
      <c r="Q984" s="409"/>
      <c r="R984" s="409"/>
      <c r="S984" s="409"/>
      <c r="T984" s="409"/>
      <c r="U984" s="409"/>
      <c r="V984" s="409"/>
      <c r="W984" s="409"/>
      <c r="X984" s="409"/>
      <c r="Y984" s="409"/>
      <c r="Z984" s="409"/>
      <c r="AA984" s="409"/>
      <c r="AB984" s="409"/>
      <c r="AC984" s="409"/>
      <c r="AD984" s="409"/>
      <c r="AE984" s="409"/>
    </row>
    <row r="985" ht="13.5" customHeight="1">
      <c r="A985" s="223"/>
      <c r="B985" s="409"/>
      <c r="C985" s="409"/>
      <c r="D985" s="409"/>
      <c r="E985" s="409"/>
      <c r="F985" s="409"/>
      <c r="G985" s="409"/>
      <c r="H985" s="409"/>
      <c r="I985" s="409"/>
      <c r="J985" s="409"/>
      <c r="K985" s="409"/>
      <c r="L985" s="409"/>
      <c r="M985" s="409"/>
      <c r="N985" s="409"/>
      <c r="O985" s="409"/>
      <c r="P985" s="409"/>
      <c r="Q985" s="409"/>
      <c r="R985" s="409"/>
      <c r="S985" s="409"/>
      <c r="T985" s="409"/>
      <c r="U985" s="409"/>
      <c r="V985" s="409"/>
      <c r="W985" s="409"/>
      <c r="X985" s="409"/>
      <c r="Y985" s="409"/>
      <c r="Z985" s="409"/>
      <c r="AA985" s="409"/>
      <c r="AB985" s="409"/>
      <c r="AC985" s="409"/>
      <c r="AD985" s="409"/>
      <c r="AE985" s="409"/>
    </row>
    <row r="986" ht="13.5" customHeight="1">
      <c r="A986" s="223"/>
      <c r="B986" s="409"/>
      <c r="C986" s="409"/>
      <c r="D986" s="409"/>
      <c r="E986" s="409"/>
      <c r="F986" s="409"/>
      <c r="G986" s="409"/>
      <c r="H986" s="409"/>
      <c r="I986" s="409"/>
      <c r="J986" s="409"/>
      <c r="K986" s="409"/>
      <c r="L986" s="409"/>
      <c r="M986" s="409"/>
      <c r="N986" s="409"/>
      <c r="O986" s="409"/>
      <c r="P986" s="409"/>
      <c r="Q986" s="409"/>
      <c r="R986" s="409"/>
      <c r="S986" s="409"/>
      <c r="T986" s="409"/>
      <c r="U986" s="409"/>
      <c r="V986" s="409"/>
      <c r="W986" s="409"/>
      <c r="X986" s="409"/>
      <c r="Y986" s="409"/>
      <c r="Z986" s="409"/>
      <c r="AA986" s="409"/>
      <c r="AB986" s="409"/>
      <c r="AC986" s="409"/>
      <c r="AD986" s="409"/>
      <c r="AE986" s="409"/>
    </row>
    <row r="987" ht="13.5" customHeight="1">
      <c r="A987" s="223"/>
      <c r="B987" s="409"/>
      <c r="C987" s="409"/>
      <c r="D987" s="409"/>
      <c r="E987" s="409"/>
      <c r="F987" s="409"/>
      <c r="G987" s="409"/>
      <c r="H987" s="409"/>
      <c r="I987" s="409"/>
      <c r="J987" s="409"/>
      <c r="K987" s="409"/>
      <c r="L987" s="409"/>
      <c r="M987" s="409"/>
      <c r="N987" s="409"/>
      <c r="O987" s="409"/>
      <c r="P987" s="409"/>
      <c r="Q987" s="409"/>
      <c r="R987" s="409"/>
      <c r="S987" s="409"/>
      <c r="T987" s="409"/>
      <c r="U987" s="409"/>
      <c r="V987" s="409"/>
      <c r="W987" s="409"/>
      <c r="X987" s="409"/>
      <c r="Y987" s="409"/>
      <c r="Z987" s="409"/>
      <c r="AA987" s="409"/>
      <c r="AB987" s="409"/>
      <c r="AC987" s="409"/>
      <c r="AD987" s="409"/>
      <c r="AE987" s="409"/>
    </row>
    <row r="988" ht="13.5" customHeight="1">
      <c r="A988" s="223"/>
      <c r="B988" s="409"/>
      <c r="C988" s="409"/>
      <c r="D988" s="409"/>
      <c r="E988" s="409"/>
      <c r="F988" s="409"/>
      <c r="G988" s="409"/>
      <c r="H988" s="409"/>
      <c r="I988" s="409"/>
      <c r="J988" s="409"/>
      <c r="K988" s="409"/>
      <c r="L988" s="409"/>
      <c r="M988" s="409"/>
      <c r="N988" s="409"/>
      <c r="O988" s="409"/>
      <c r="P988" s="409"/>
      <c r="Q988" s="409"/>
      <c r="R988" s="409"/>
      <c r="S988" s="409"/>
      <c r="T988" s="409"/>
      <c r="U988" s="409"/>
      <c r="V988" s="409"/>
      <c r="W988" s="409"/>
      <c r="X988" s="409"/>
      <c r="Y988" s="409"/>
      <c r="Z988" s="409"/>
      <c r="AA988" s="409"/>
      <c r="AB988" s="409"/>
      <c r="AC988" s="409"/>
      <c r="AD988" s="409"/>
      <c r="AE988" s="409"/>
    </row>
    <row r="989" ht="13.5" customHeight="1">
      <c r="A989" s="223"/>
      <c r="B989" s="409"/>
      <c r="C989" s="409"/>
      <c r="D989" s="409"/>
      <c r="E989" s="409"/>
      <c r="F989" s="409"/>
      <c r="G989" s="409"/>
      <c r="H989" s="409"/>
      <c r="I989" s="409"/>
      <c r="J989" s="409"/>
      <c r="K989" s="409"/>
      <c r="L989" s="409"/>
      <c r="M989" s="409"/>
      <c r="N989" s="409"/>
      <c r="O989" s="409"/>
      <c r="P989" s="409"/>
      <c r="Q989" s="409"/>
      <c r="R989" s="409"/>
      <c r="S989" s="409"/>
      <c r="T989" s="409"/>
      <c r="U989" s="409"/>
      <c r="V989" s="409"/>
      <c r="W989" s="409"/>
      <c r="X989" s="409"/>
      <c r="Y989" s="409"/>
      <c r="Z989" s="409"/>
      <c r="AA989" s="409"/>
      <c r="AB989" s="409"/>
      <c r="AC989" s="409"/>
      <c r="AD989" s="409"/>
      <c r="AE989" s="409"/>
    </row>
    <row r="990" ht="13.5" customHeight="1">
      <c r="A990" s="223"/>
      <c r="B990" s="409"/>
      <c r="C990" s="409"/>
      <c r="D990" s="409"/>
      <c r="E990" s="409"/>
      <c r="F990" s="409"/>
      <c r="G990" s="409"/>
      <c r="H990" s="409"/>
      <c r="I990" s="409"/>
      <c r="J990" s="409"/>
      <c r="K990" s="409"/>
      <c r="L990" s="409"/>
      <c r="M990" s="409"/>
      <c r="N990" s="409"/>
      <c r="O990" s="409"/>
      <c r="P990" s="409"/>
      <c r="Q990" s="409"/>
      <c r="R990" s="409"/>
      <c r="S990" s="409"/>
      <c r="T990" s="409"/>
      <c r="U990" s="409"/>
      <c r="V990" s="409"/>
      <c r="W990" s="409"/>
      <c r="X990" s="409"/>
      <c r="Y990" s="409"/>
      <c r="Z990" s="409"/>
      <c r="AA990" s="409"/>
      <c r="AB990" s="409"/>
      <c r="AC990" s="409"/>
      <c r="AD990" s="409"/>
      <c r="AE990" s="409"/>
    </row>
    <row r="991" ht="13.5" customHeight="1">
      <c r="A991" s="223"/>
      <c r="B991" s="409"/>
      <c r="C991" s="409"/>
      <c r="D991" s="409"/>
      <c r="E991" s="409"/>
      <c r="F991" s="409"/>
      <c r="G991" s="409"/>
      <c r="H991" s="409"/>
      <c r="I991" s="409"/>
      <c r="J991" s="409"/>
      <c r="K991" s="409"/>
      <c r="L991" s="409"/>
      <c r="M991" s="409"/>
      <c r="N991" s="409"/>
      <c r="O991" s="409"/>
      <c r="P991" s="409"/>
      <c r="Q991" s="409"/>
      <c r="R991" s="409"/>
      <c r="S991" s="409"/>
      <c r="T991" s="409"/>
      <c r="U991" s="409"/>
      <c r="V991" s="409"/>
      <c r="W991" s="409"/>
      <c r="X991" s="409"/>
      <c r="Y991" s="409"/>
      <c r="Z991" s="409"/>
      <c r="AA991" s="409"/>
      <c r="AB991" s="409"/>
      <c r="AC991" s="409"/>
      <c r="AD991" s="409"/>
      <c r="AE991" s="409"/>
    </row>
    <row r="992" ht="13.5" customHeight="1">
      <c r="A992" s="223"/>
      <c r="B992" s="409"/>
      <c r="C992" s="409"/>
      <c r="D992" s="409"/>
      <c r="E992" s="409"/>
      <c r="F992" s="409"/>
      <c r="G992" s="409"/>
      <c r="H992" s="409"/>
      <c r="I992" s="409"/>
      <c r="J992" s="409"/>
      <c r="K992" s="409"/>
      <c r="L992" s="409"/>
      <c r="M992" s="409"/>
      <c r="N992" s="409"/>
      <c r="O992" s="409"/>
      <c r="P992" s="409"/>
      <c r="Q992" s="409"/>
      <c r="R992" s="409"/>
      <c r="S992" s="409"/>
      <c r="T992" s="409"/>
      <c r="U992" s="409"/>
      <c r="V992" s="409"/>
      <c r="W992" s="409"/>
      <c r="X992" s="409"/>
      <c r="Y992" s="409"/>
      <c r="Z992" s="409"/>
      <c r="AA992" s="409"/>
      <c r="AB992" s="409"/>
      <c r="AC992" s="409"/>
      <c r="AD992" s="409"/>
      <c r="AE992" s="409"/>
    </row>
    <row r="993" ht="13.5" customHeight="1">
      <c r="A993" s="223"/>
      <c r="B993" s="409"/>
      <c r="C993" s="409"/>
      <c r="D993" s="409"/>
      <c r="E993" s="409"/>
      <c r="F993" s="409"/>
      <c r="G993" s="409"/>
      <c r="H993" s="409"/>
      <c r="I993" s="409"/>
      <c r="J993" s="409"/>
      <c r="K993" s="409"/>
      <c r="L993" s="409"/>
      <c r="M993" s="409"/>
      <c r="N993" s="409"/>
      <c r="O993" s="409"/>
      <c r="P993" s="409"/>
      <c r="Q993" s="409"/>
      <c r="R993" s="409"/>
      <c r="S993" s="409"/>
      <c r="T993" s="409"/>
      <c r="U993" s="409"/>
      <c r="V993" s="409"/>
      <c r="W993" s="409"/>
      <c r="X993" s="409"/>
      <c r="Y993" s="409"/>
      <c r="Z993" s="409"/>
      <c r="AA993" s="409"/>
      <c r="AB993" s="409"/>
      <c r="AC993" s="409"/>
      <c r="AD993" s="409"/>
      <c r="AE993" s="409"/>
    </row>
    <row r="994" ht="13.5" customHeight="1">
      <c r="A994" s="223"/>
      <c r="B994" s="409"/>
      <c r="C994" s="409"/>
      <c r="D994" s="409"/>
      <c r="E994" s="409"/>
      <c r="F994" s="409"/>
      <c r="G994" s="409"/>
      <c r="H994" s="409"/>
      <c r="I994" s="409"/>
      <c r="J994" s="409"/>
      <c r="K994" s="409"/>
      <c r="L994" s="409"/>
      <c r="M994" s="409"/>
      <c r="N994" s="409"/>
      <c r="O994" s="409"/>
      <c r="P994" s="409"/>
      <c r="Q994" s="409"/>
      <c r="R994" s="409"/>
      <c r="S994" s="409"/>
      <c r="T994" s="409"/>
      <c r="U994" s="409"/>
      <c r="V994" s="409"/>
      <c r="W994" s="409"/>
      <c r="X994" s="409"/>
      <c r="Y994" s="409"/>
      <c r="Z994" s="409"/>
      <c r="AA994" s="409"/>
      <c r="AB994" s="409"/>
      <c r="AC994" s="409"/>
      <c r="AD994" s="409"/>
      <c r="AE994" s="409"/>
    </row>
    <row r="995" ht="13.5" customHeight="1">
      <c r="A995" s="223"/>
      <c r="B995" s="409"/>
      <c r="C995" s="409"/>
      <c r="D995" s="409"/>
      <c r="E995" s="409"/>
      <c r="F995" s="409"/>
      <c r="G995" s="409"/>
      <c r="H995" s="409"/>
      <c r="I995" s="409"/>
      <c r="J995" s="409"/>
      <c r="K995" s="409"/>
      <c r="L995" s="409"/>
      <c r="M995" s="409"/>
      <c r="N995" s="409"/>
      <c r="O995" s="409"/>
      <c r="P995" s="409"/>
      <c r="Q995" s="409"/>
      <c r="R995" s="409"/>
      <c r="S995" s="409"/>
      <c r="T995" s="409"/>
      <c r="U995" s="409"/>
      <c r="V995" s="409"/>
      <c r="W995" s="409"/>
      <c r="X995" s="409"/>
      <c r="Y995" s="409"/>
      <c r="Z995" s="409"/>
      <c r="AA995" s="409"/>
      <c r="AB995" s="409"/>
      <c r="AC995" s="409"/>
      <c r="AD995" s="409"/>
      <c r="AE995" s="409"/>
    </row>
    <row r="996" ht="13.5" customHeight="1">
      <c r="A996" s="223"/>
      <c r="B996" s="409"/>
      <c r="C996" s="409"/>
      <c r="D996" s="409"/>
      <c r="E996" s="409"/>
      <c r="F996" s="409"/>
      <c r="G996" s="409"/>
      <c r="H996" s="409"/>
      <c r="I996" s="409"/>
      <c r="J996" s="409"/>
      <c r="K996" s="409"/>
      <c r="L996" s="409"/>
      <c r="M996" s="409"/>
      <c r="N996" s="409"/>
      <c r="O996" s="409"/>
      <c r="P996" s="409"/>
      <c r="Q996" s="409"/>
      <c r="R996" s="409"/>
      <c r="S996" s="409"/>
      <c r="T996" s="409"/>
      <c r="U996" s="409"/>
      <c r="V996" s="409"/>
      <c r="W996" s="409"/>
      <c r="X996" s="409"/>
      <c r="Y996" s="409"/>
      <c r="Z996" s="409"/>
      <c r="AA996" s="409"/>
      <c r="AB996" s="409"/>
      <c r="AC996" s="409"/>
      <c r="AD996" s="409"/>
      <c r="AE996" s="409"/>
    </row>
    <row r="997" ht="13.5" customHeight="1">
      <c r="A997" s="223"/>
      <c r="B997" s="409"/>
      <c r="C997" s="409"/>
      <c r="D997" s="409"/>
      <c r="E997" s="409"/>
      <c r="F997" s="409"/>
      <c r="G997" s="409"/>
      <c r="H997" s="409"/>
      <c r="I997" s="409"/>
      <c r="J997" s="409"/>
      <c r="K997" s="409"/>
      <c r="L997" s="409"/>
      <c r="M997" s="409"/>
      <c r="N997" s="409"/>
      <c r="O997" s="409"/>
      <c r="P997" s="409"/>
      <c r="Q997" s="409"/>
      <c r="R997" s="409"/>
      <c r="S997" s="409"/>
      <c r="T997" s="409"/>
      <c r="U997" s="409"/>
      <c r="V997" s="409"/>
      <c r="W997" s="409"/>
      <c r="X997" s="409"/>
      <c r="Y997" s="409"/>
      <c r="Z997" s="409"/>
      <c r="AA997" s="409"/>
      <c r="AB997" s="409"/>
      <c r="AC997" s="409"/>
      <c r="AD997" s="409"/>
      <c r="AE997" s="409"/>
    </row>
    <row r="998" ht="13.5" customHeight="1">
      <c r="A998" s="223"/>
      <c r="B998" s="409"/>
      <c r="C998" s="409"/>
      <c r="D998" s="409"/>
      <c r="E998" s="409"/>
      <c r="F998" s="409"/>
      <c r="G998" s="409"/>
      <c r="H998" s="409"/>
      <c r="I998" s="409"/>
      <c r="J998" s="409"/>
      <c r="K998" s="409"/>
      <c r="L998" s="409"/>
      <c r="M998" s="409"/>
      <c r="N998" s="409"/>
      <c r="O998" s="409"/>
      <c r="P998" s="409"/>
      <c r="Q998" s="409"/>
      <c r="R998" s="409"/>
      <c r="S998" s="409"/>
      <c r="T998" s="409"/>
      <c r="U998" s="409"/>
      <c r="V998" s="409"/>
      <c r="W998" s="409"/>
      <c r="X998" s="409"/>
      <c r="Y998" s="409"/>
      <c r="Z998" s="409"/>
      <c r="AA998" s="409"/>
      <c r="AB998" s="409"/>
      <c r="AC998" s="409"/>
      <c r="AD998" s="409"/>
      <c r="AE998" s="409"/>
    </row>
    <row r="999" ht="13.5" customHeight="1">
      <c r="A999" s="223"/>
      <c r="B999" s="409"/>
      <c r="C999" s="409"/>
      <c r="D999" s="409"/>
      <c r="E999" s="409"/>
      <c r="F999" s="409"/>
      <c r="G999" s="409"/>
      <c r="H999" s="409"/>
      <c r="I999" s="409"/>
      <c r="J999" s="409"/>
      <c r="K999" s="409"/>
      <c r="L999" s="409"/>
      <c r="M999" s="409"/>
      <c r="N999" s="409"/>
      <c r="O999" s="409"/>
      <c r="P999" s="409"/>
      <c r="Q999" s="409"/>
      <c r="R999" s="409"/>
      <c r="S999" s="409"/>
      <c r="T999" s="409"/>
      <c r="U999" s="409"/>
      <c r="V999" s="409"/>
      <c r="W999" s="409"/>
      <c r="X999" s="409"/>
      <c r="Y999" s="409"/>
      <c r="Z999" s="409"/>
      <c r="AA999" s="409"/>
      <c r="AB999" s="409"/>
      <c r="AC999" s="409"/>
      <c r="AD999" s="409"/>
      <c r="AE999" s="409"/>
    </row>
    <row r="1000" ht="13.5" customHeight="1">
      <c r="A1000" s="223"/>
      <c r="B1000" s="409"/>
      <c r="C1000" s="409"/>
      <c r="D1000" s="409"/>
      <c r="E1000" s="409"/>
      <c r="F1000" s="409"/>
      <c r="G1000" s="409"/>
      <c r="H1000" s="409"/>
      <c r="I1000" s="409"/>
      <c r="J1000" s="409"/>
      <c r="K1000" s="409"/>
      <c r="L1000" s="409"/>
      <c r="M1000" s="409"/>
      <c r="N1000" s="409"/>
      <c r="O1000" s="409"/>
      <c r="P1000" s="409"/>
      <c r="Q1000" s="409"/>
      <c r="R1000" s="409"/>
      <c r="S1000" s="409"/>
      <c r="T1000" s="409"/>
      <c r="U1000" s="409"/>
      <c r="V1000" s="409"/>
      <c r="W1000" s="409"/>
      <c r="X1000" s="409"/>
      <c r="Y1000" s="409"/>
      <c r="Z1000" s="409"/>
      <c r="AA1000" s="409"/>
      <c r="AB1000" s="409"/>
      <c r="AC1000" s="409"/>
      <c r="AD1000" s="409"/>
      <c r="AE1000" s="409"/>
    </row>
  </sheetData>
  <mergeCells count="5">
    <mergeCell ref="B3:E4"/>
    <mergeCell ref="G3:K4"/>
    <mergeCell ref="C79:D79"/>
    <mergeCell ref="H79:I79"/>
    <mergeCell ref="I80:K80"/>
  </mergeCells>
  <printOptions horizontalCentered="1" verticalCentered="1"/>
  <pageMargins bottom="0.138194444444444" footer="0.0" header="0.0" left="0.447916666666667" right="0.448611111111111" top="0.177777777777778"/>
  <pageSetup paperSize="9" scale="71" orientation="portrait" pageOrder="overThenDown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47.57"/>
    <col customWidth="1" min="3" max="3" width="48.0"/>
    <col customWidth="1" min="4" max="4" width="22.29"/>
    <col customWidth="1" min="5" max="6" width="12.0"/>
    <col customWidth="1" min="7" max="7" width="38.29"/>
    <col customWidth="1" min="8" max="8" width="32.57"/>
    <col customWidth="1" min="9" max="9" width="19.43"/>
    <col customWidth="1" min="10" max="10" width="18.0"/>
    <col customWidth="1" min="11" max="30" width="12.0"/>
  </cols>
  <sheetData>
    <row r="1" ht="13.5" customHeight="1">
      <c r="A1" s="554"/>
      <c r="B1" s="555"/>
      <c r="C1" s="554"/>
      <c r="D1" s="554"/>
      <c r="E1" s="409"/>
      <c r="F1" s="554"/>
      <c r="G1" s="555"/>
      <c r="H1" s="554"/>
      <c r="I1" s="554"/>
      <c r="J1" s="409"/>
      <c r="K1" s="438"/>
      <c r="L1" s="438"/>
      <c r="M1" s="438"/>
      <c r="N1" s="438"/>
      <c r="O1" s="438"/>
      <c r="P1" s="438"/>
      <c r="Q1" s="438"/>
      <c r="R1" s="438"/>
      <c r="S1" s="438"/>
      <c r="T1" s="438"/>
      <c r="U1" s="438"/>
      <c r="V1" s="438"/>
      <c r="W1" s="438"/>
      <c r="X1" s="438"/>
      <c r="Y1" s="438"/>
      <c r="Z1" s="438"/>
      <c r="AA1" s="438"/>
      <c r="AB1" s="438"/>
      <c r="AC1" s="438"/>
      <c r="AD1" s="438"/>
    </row>
    <row r="2" ht="13.5" customHeight="1">
      <c r="A2" s="408" t="s">
        <v>715</v>
      </c>
      <c r="B2" s="265"/>
      <c r="C2" s="265"/>
      <c r="D2" s="266"/>
      <c r="E2" s="409"/>
      <c r="F2" s="408" t="str">
        <f>A2</f>
        <v>PAGAMENTO TAXA CONDOMÍNIOS ISOLADOS PARA O BP OUTUBRO 2024</v>
      </c>
      <c r="G2" s="265"/>
      <c r="H2" s="265"/>
      <c r="I2" s="265"/>
      <c r="J2" s="266"/>
      <c r="K2" s="438"/>
      <c r="L2" s="438"/>
      <c r="M2" s="438"/>
      <c r="N2" s="438"/>
      <c r="O2" s="438"/>
      <c r="P2" s="438"/>
      <c r="Q2" s="438"/>
      <c r="R2" s="438"/>
      <c r="S2" s="438"/>
      <c r="T2" s="438"/>
      <c r="U2" s="438"/>
      <c r="V2" s="438"/>
      <c r="W2" s="438"/>
      <c r="X2" s="438"/>
      <c r="Y2" s="438"/>
      <c r="Z2" s="438"/>
      <c r="AA2" s="438"/>
      <c r="AB2" s="438"/>
      <c r="AC2" s="438"/>
      <c r="AD2" s="438"/>
    </row>
    <row r="3" ht="13.5" customHeight="1">
      <c r="A3" s="267"/>
      <c r="B3" s="268"/>
      <c r="C3" s="268"/>
      <c r="D3" s="269"/>
      <c r="E3" s="409"/>
      <c r="F3" s="267"/>
      <c r="G3" s="268"/>
      <c r="H3" s="268"/>
      <c r="I3" s="268"/>
      <c r="J3" s="269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438"/>
      <c r="Z3" s="438"/>
      <c r="AA3" s="438"/>
      <c r="AB3" s="438"/>
      <c r="AC3" s="438"/>
      <c r="AD3" s="438"/>
    </row>
    <row r="4" ht="13.5" customHeight="1">
      <c r="A4" s="410"/>
      <c r="B4" s="411" t="s">
        <v>337</v>
      </c>
      <c r="C4" s="411" t="s">
        <v>561</v>
      </c>
      <c r="D4" s="411" t="s">
        <v>562</v>
      </c>
      <c r="E4" s="409"/>
      <c r="F4" s="411"/>
      <c r="G4" s="411" t="s">
        <v>337</v>
      </c>
      <c r="H4" s="411" t="s">
        <v>561</v>
      </c>
      <c r="I4" s="411" t="s">
        <v>562</v>
      </c>
      <c r="J4" s="412" t="s">
        <v>372</v>
      </c>
      <c r="K4" s="438"/>
      <c r="L4" s="438"/>
      <c r="M4" s="438"/>
      <c r="N4" s="438"/>
      <c r="O4" s="438"/>
      <c r="P4" s="438"/>
      <c r="Q4" s="438"/>
      <c r="R4" s="438"/>
      <c r="S4" s="438"/>
      <c r="T4" s="438"/>
      <c r="U4" s="438"/>
      <c r="V4" s="438"/>
      <c r="W4" s="438"/>
      <c r="X4" s="438"/>
      <c r="Y4" s="438"/>
      <c r="Z4" s="438"/>
      <c r="AA4" s="438"/>
      <c r="AB4" s="438"/>
      <c r="AC4" s="438"/>
      <c r="AD4" s="438"/>
    </row>
    <row r="5" ht="13.5" customHeight="1">
      <c r="A5" s="414">
        <v>1.0</v>
      </c>
      <c r="B5" s="417"/>
      <c r="C5" s="415"/>
      <c r="D5" s="416"/>
      <c r="E5" s="409"/>
      <c r="F5" s="414">
        <v>1.0</v>
      </c>
      <c r="G5" s="417"/>
      <c r="H5" s="415"/>
      <c r="I5" s="416"/>
      <c r="J5" s="417"/>
      <c r="K5" s="43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</row>
    <row r="6" ht="13.5" customHeight="1">
      <c r="A6" s="414">
        <v>2.0</v>
      </c>
      <c r="B6" s="429"/>
      <c r="C6" s="415"/>
      <c r="D6" s="416"/>
      <c r="E6" s="409"/>
      <c r="F6" s="414">
        <v>2.0</v>
      </c>
      <c r="G6" s="429"/>
      <c r="H6" s="415"/>
      <c r="I6" s="416"/>
      <c r="J6" s="417"/>
      <c r="K6" s="438"/>
      <c r="L6" s="438"/>
      <c r="M6" s="438"/>
      <c r="N6" s="438"/>
      <c r="O6" s="438"/>
      <c r="P6" s="438"/>
      <c r="Q6" s="438"/>
      <c r="R6" s="438"/>
      <c r="S6" s="438"/>
      <c r="T6" s="438"/>
      <c r="U6" s="438"/>
      <c r="V6" s="438"/>
      <c r="W6" s="438"/>
      <c r="X6" s="438"/>
      <c r="Y6" s="438"/>
      <c r="Z6" s="438"/>
      <c r="AA6" s="438"/>
      <c r="AB6" s="438"/>
      <c r="AC6" s="438"/>
      <c r="AD6" s="438"/>
    </row>
    <row r="7" ht="13.5" customHeight="1">
      <c r="A7" s="414">
        <v>3.0</v>
      </c>
      <c r="B7" s="417"/>
      <c r="C7" s="415"/>
      <c r="D7" s="416"/>
      <c r="E7" s="409"/>
      <c r="F7" s="414">
        <v>3.0</v>
      </c>
      <c r="G7" s="417"/>
      <c r="H7" s="415"/>
      <c r="I7" s="416"/>
      <c r="J7" s="417"/>
      <c r="K7" s="438"/>
      <c r="L7" s="438"/>
      <c r="M7" s="438"/>
      <c r="N7" s="438"/>
      <c r="O7" s="438"/>
      <c r="P7" s="438"/>
      <c r="Q7" s="438"/>
      <c r="R7" s="438"/>
      <c r="S7" s="438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</row>
    <row r="8" ht="13.5" customHeight="1">
      <c r="A8" s="414">
        <v>4.0</v>
      </c>
      <c r="B8" s="417"/>
      <c r="C8" s="415"/>
      <c r="D8" s="416"/>
      <c r="E8" s="409"/>
      <c r="F8" s="414">
        <v>4.0</v>
      </c>
      <c r="G8" s="417"/>
      <c r="H8" s="415"/>
      <c r="I8" s="416"/>
      <c r="J8" s="417"/>
      <c r="K8" s="438"/>
      <c r="L8" s="438"/>
      <c r="M8" s="438"/>
      <c r="N8" s="438"/>
      <c r="O8" s="438"/>
      <c r="P8" s="438"/>
      <c r="Q8" s="438"/>
      <c r="R8" s="438"/>
      <c r="S8" s="438"/>
      <c r="T8" s="438"/>
      <c r="U8" s="438"/>
      <c r="V8" s="438"/>
      <c r="W8" s="438"/>
      <c r="X8" s="438"/>
      <c r="Y8" s="438"/>
      <c r="Z8" s="438"/>
      <c r="AA8" s="438"/>
      <c r="AB8" s="438"/>
      <c r="AC8" s="438"/>
      <c r="AD8" s="438"/>
    </row>
    <row r="9" ht="13.5" customHeight="1">
      <c r="A9" s="414">
        <v>5.0</v>
      </c>
      <c r="B9" s="417"/>
      <c r="C9" s="415"/>
      <c r="D9" s="416"/>
      <c r="E9" s="409"/>
      <c r="F9" s="414">
        <v>5.0</v>
      </c>
      <c r="G9" s="417"/>
      <c r="H9" s="415"/>
      <c r="I9" s="416"/>
      <c r="J9" s="417"/>
      <c r="K9" s="438"/>
      <c r="L9" s="438"/>
      <c r="M9" s="438"/>
      <c r="N9" s="438"/>
      <c r="O9" s="438"/>
      <c r="P9" s="438"/>
      <c r="Q9" s="438"/>
      <c r="R9" s="438"/>
      <c r="S9" s="438"/>
      <c r="T9" s="438"/>
      <c r="U9" s="438"/>
      <c r="V9" s="438"/>
      <c r="W9" s="438"/>
      <c r="X9" s="438"/>
      <c r="Y9" s="438"/>
      <c r="Z9" s="438"/>
      <c r="AA9" s="438"/>
      <c r="AB9" s="438"/>
      <c r="AC9" s="438"/>
      <c r="AD9" s="438"/>
    </row>
    <row r="10" ht="13.5" customHeight="1">
      <c r="A10" s="414">
        <v>6.0</v>
      </c>
      <c r="B10" s="417"/>
      <c r="C10" s="415"/>
      <c r="D10" s="416"/>
      <c r="E10" s="409"/>
      <c r="F10" s="414">
        <v>6.0</v>
      </c>
      <c r="G10" s="417"/>
      <c r="H10" s="415"/>
      <c r="I10" s="416"/>
      <c r="J10" s="417"/>
      <c r="K10" s="438"/>
      <c r="L10" s="438"/>
      <c r="M10" s="438"/>
      <c r="N10" s="438"/>
      <c r="O10" s="438"/>
      <c r="P10" s="438"/>
      <c r="Q10" s="438"/>
      <c r="R10" s="438"/>
      <c r="S10" s="438"/>
      <c r="T10" s="438"/>
      <c r="U10" s="438"/>
      <c r="V10" s="438"/>
      <c r="W10" s="438"/>
      <c r="X10" s="438"/>
      <c r="Y10" s="438"/>
      <c r="Z10" s="438"/>
      <c r="AA10" s="438"/>
      <c r="AB10" s="438"/>
      <c r="AC10" s="438"/>
      <c r="AD10" s="438"/>
    </row>
    <row r="11" ht="13.5" customHeight="1">
      <c r="A11" s="414">
        <v>7.0</v>
      </c>
      <c r="B11" s="417"/>
      <c r="C11" s="415"/>
      <c r="D11" s="416"/>
      <c r="E11" s="409"/>
      <c r="F11" s="414">
        <v>7.0</v>
      </c>
      <c r="G11" s="417"/>
      <c r="H11" s="415"/>
      <c r="I11" s="416"/>
      <c r="J11" s="417"/>
      <c r="K11" s="438"/>
      <c r="L11" s="438"/>
      <c r="M11" s="438"/>
      <c r="N11" s="438"/>
      <c r="O11" s="438"/>
      <c r="P11" s="438"/>
      <c r="Q11" s="438"/>
      <c r="R11" s="438"/>
      <c r="S11" s="438"/>
      <c r="T11" s="438"/>
      <c r="U11" s="438"/>
      <c r="V11" s="438"/>
      <c r="W11" s="438"/>
      <c r="X11" s="438"/>
      <c r="Y11" s="438"/>
      <c r="Z11" s="438"/>
      <c r="AA11" s="438"/>
      <c r="AB11" s="438"/>
      <c r="AC11" s="438"/>
      <c r="AD11" s="438"/>
    </row>
    <row r="12" ht="13.5" customHeight="1">
      <c r="A12" s="414">
        <v>8.0</v>
      </c>
      <c r="B12" s="417"/>
      <c r="C12" s="415"/>
      <c r="D12" s="416"/>
      <c r="E12" s="409"/>
      <c r="F12" s="414">
        <v>8.0</v>
      </c>
      <c r="G12" s="417"/>
      <c r="H12" s="415"/>
      <c r="I12" s="416"/>
      <c r="J12" s="417"/>
      <c r="K12" s="438"/>
      <c r="L12" s="438"/>
      <c r="M12" s="438"/>
      <c r="N12" s="438"/>
      <c r="O12" s="438"/>
      <c r="P12" s="438"/>
      <c r="Q12" s="438"/>
      <c r="R12" s="438"/>
      <c r="S12" s="438"/>
      <c r="T12" s="438"/>
      <c r="U12" s="438"/>
      <c r="V12" s="438"/>
      <c r="W12" s="438"/>
      <c r="X12" s="438"/>
      <c r="Y12" s="438"/>
      <c r="Z12" s="438"/>
      <c r="AA12" s="438"/>
      <c r="AB12" s="438"/>
      <c r="AC12" s="438"/>
      <c r="AD12" s="438"/>
    </row>
    <row r="13" ht="13.5" customHeight="1">
      <c r="A13" s="414">
        <v>9.0</v>
      </c>
      <c r="B13" s="417"/>
      <c r="C13" s="415"/>
      <c r="D13" s="416"/>
      <c r="E13" s="409"/>
      <c r="F13" s="414">
        <v>9.0</v>
      </c>
      <c r="G13" s="417"/>
      <c r="H13" s="415"/>
      <c r="I13" s="416"/>
      <c r="J13" s="417"/>
      <c r="K13" s="438"/>
      <c r="L13" s="438"/>
      <c r="M13" s="438"/>
      <c r="N13" s="438"/>
      <c r="O13" s="438"/>
      <c r="P13" s="438"/>
      <c r="Q13" s="438"/>
      <c r="R13" s="438"/>
      <c r="S13" s="438"/>
      <c r="T13" s="438"/>
      <c r="U13" s="438"/>
      <c r="V13" s="438"/>
      <c r="W13" s="438"/>
      <c r="X13" s="438"/>
      <c r="Y13" s="438"/>
      <c r="Z13" s="438"/>
      <c r="AA13" s="438"/>
      <c r="AB13" s="438"/>
      <c r="AC13" s="438"/>
      <c r="AD13" s="438"/>
    </row>
    <row r="14" ht="13.5" customHeight="1">
      <c r="A14" s="414">
        <v>10.0</v>
      </c>
      <c r="B14" s="417"/>
      <c r="C14" s="415"/>
      <c r="D14" s="416"/>
      <c r="E14" s="409"/>
      <c r="F14" s="414">
        <v>10.0</v>
      </c>
      <c r="G14" s="417"/>
      <c r="H14" s="415"/>
      <c r="I14" s="416"/>
      <c r="J14" s="417"/>
      <c r="K14" s="438"/>
      <c r="L14" s="438"/>
      <c r="M14" s="438"/>
      <c r="N14" s="438"/>
      <c r="O14" s="438"/>
      <c r="P14" s="438"/>
      <c r="Q14" s="438"/>
      <c r="R14" s="438"/>
      <c r="S14" s="438"/>
      <c r="T14" s="438"/>
      <c r="U14" s="438"/>
      <c r="V14" s="438"/>
      <c r="W14" s="438"/>
      <c r="X14" s="438"/>
      <c r="Y14" s="438"/>
      <c r="Z14" s="438"/>
      <c r="AA14" s="438"/>
      <c r="AB14" s="438"/>
      <c r="AC14" s="438"/>
      <c r="AD14" s="438"/>
    </row>
    <row r="15" ht="13.5" customHeight="1">
      <c r="A15" s="414">
        <v>11.0</v>
      </c>
      <c r="B15" s="429"/>
      <c r="C15" s="415"/>
      <c r="D15" s="416"/>
      <c r="E15" s="409"/>
      <c r="F15" s="414">
        <v>11.0</v>
      </c>
      <c r="G15" s="429"/>
      <c r="H15" s="415"/>
      <c r="I15" s="416"/>
      <c r="J15" s="417"/>
      <c r="K15" s="438"/>
      <c r="L15" s="438"/>
      <c r="M15" s="438"/>
      <c r="N15" s="438"/>
      <c r="O15" s="438"/>
      <c r="P15" s="438"/>
      <c r="Q15" s="438"/>
      <c r="R15" s="438"/>
      <c r="S15" s="438"/>
      <c r="T15" s="438"/>
      <c r="U15" s="438"/>
      <c r="V15" s="438"/>
      <c r="W15" s="438"/>
      <c r="X15" s="438"/>
      <c r="Y15" s="438"/>
      <c r="Z15" s="438"/>
      <c r="AA15" s="438"/>
      <c r="AB15" s="438"/>
      <c r="AC15" s="438"/>
      <c r="AD15" s="438"/>
    </row>
    <row r="16" ht="13.5" customHeight="1">
      <c r="A16" s="414">
        <v>12.0</v>
      </c>
      <c r="B16" s="429"/>
      <c r="C16" s="415"/>
      <c r="D16" s="416"/>
      <c r="E16" s="409"/>
      <c r="F16" s="414">
        <v>12.0</v>
      </c>
      <c r="G16" s="429"/>
      <c r="H16" s="415"/>
      <c r="I16" s="416"/>
      <c r="J16" s="417"/>
      <c r="K16" s="438"/>
      <c r="L16" s="438"/>
      <c r="M16" s="438"/>
      <c r="N16" s="438"/>
      <c r="O16" s="438"/>
      <c r="P16" s="438"/>
      <c r="Q16" s="438"/>
      <c r="R16" s="438"/>
      <c r="S16" s="438"/>
      <c r="T16" s="438"/>
      <c r="U16" s="438"/>
      <c r="V16" s="438"/>
      <c r="W16" s="438"/>
      <c r="X16" s="438"/>
      <c r="Y16" s="438"/>
      <c r="Z16" s="438"/>
      <c r="AA16" s="438"/>
      <c r="AB16" s="438"/>
      <c r="AC16" s="438"/>
      <c r="AD16" s="438"/>
    </row>
    <row r="17" ht="13.5" customHeight="1">
      <c r="A17" s="414">
        <v>13.0</v>
      </c>
      <c r="B17" s="429"/>
      <c r="C17" s="415"/>
      <c r="D17" s="416"/>
      <c r="E17" s="409"/>
      <c r="F17" s="414">
        <v>13.0</v>
      </c>
      <c r="G17" s="429"/>
      <c r="H17" s="415"/>
      <c r="I17" s="416"/>
      <c r="J17" s="417"/>
      <c r="K17" s="438"/>
      <c r="L17" s="438"/>
      <c r="M17" s="438"/>
      <c r="N17" s="438"/>
      <c r="O17" s="438"/>
      <c r="P17" s="438"/>
      <c r="Q17" s="438"/>
      <c r="R17" s="438"/>
      <c r="S17" s="438"/>
      <c r="T17" s="438"/>
      <c r="U17" s="438"/>
      <c r="V17" s="438"/>
      <c r="W17" s="438"/>
      <c r="X17" s="438"/>
      <c r="Y17" s="438"/>
      <c r="Z17" s="438"/>
      <c r="AA17" s="438"/>
      <c r="AB17" s="438"/>
      <c r="AC17" s="438"/>
      <c r="AD17" s="438"/>
    </row>
    <row r="18" ht="13.5" customHeight="1">
      <c r="A18" s="414">
        <v>14.0</v>
      </c>
      <c r="B18" s="417"/>
      <c r="C18" s="415"/>
      <c r="D18" s="416"/>
      <c r="E18" s="409"/>
      <c r="F18" s="414">
        <v>14.0</v>
      </c>
      <c r="G18" s="417"/>
      <c r="H18" s="415"/>
      <c r="I18" s="416"/>
      <c r="J18" s="417"/>
      <c r="K18" s="438"/>
      <c r="L18" s="438"/>
      <c r="M18" s="438"/>
      <c r="N18" s="438"/>
      <c r="O18" s="438"/>
      <c r="P18" s="438"/>
      <c r="Q18" s="438"/>
      <c r="R18" s="438"/>
      <c r="S18" s="438"/>
      <c r="T18" s="438"/>
      <c r="U18" s="438"/>
      <c r="V18" s="438"/>
      <c r="W18" s="438"/>
      <c r="X18" s="438"/>
      <c r="Y18" s="438"/>
      <c r="Z18" s="438"/>
      <c r="AA18" s="438"/>
      <c r="AB18" s="438"/>
      <c r="AC18" s="438"/>
      <c r="AD18" s="438"/>
    </row>
    <row r="19" ht="13.5" customHeight="1">
      <c r="A19" s="414">
        <v>15.0</v>
      </c>
      <c r="B19" s="429"/>
      <c r="C19" s="415"/>
      <c r="D19" s="416"/>
      <c r="E19" s="409"/>
      <c r="F19" s="414">
        <v>15.0</v>
      </c>
      <c r="G19" s="429"/>
      <c r="H19" s="415"/>
      <c r="I19" s="416"/>
      <c r="J19" s="417"/>
      <c r="K19" s="438"/>
      <c r="L19" s="438"/>
      <c r="M19" s="438"/>
      <c r="N19" s="438"/>
      <c r="O19" s="438"/>
      <c r="P19" s="438"/>
      <c r="Q19" s="438"/>
      <c r="R19" s="438"/>
      <c r="S19" s="438"/>
      <c r="T19" s="438"/>
      <c r="U19" s="438"/>
      <c r="V19" s="438"/>
      <c r="W19" s="438"/>
      <c r="X19" s="438"/>
      <c r="Y19" s="438"/>
      <c r="Z19" s="438"/>
      <c r="AA19" s="438"/>
      <c r="AB19" s="438"/>
      <c r="AC19" s="438"/>
      <c r="AD19" s="438"/>
    </row>
    <row r="20" ht="13.5" customHeight="1">
      <c r="A20" s="414">
        <v>16.0</v>
      </c>
      <c r="B20" s="417"/>
      <c r="C20" s="415"/>
      <c r="D20" s="416"/>
      <c r="E20" s="409"/>
      <c r="F20" s="414">
        <v>16.0</v>
      </c>
      <c r="G20" s="417"/>
      <c r="H20" s="415"/>
      <c r="I20" s="416"/>
      <c r="J20" s="417"/>
      <c r="K20" s="438"/>
      <c r="L20" s="438"/>
      <c r="M20" s="438"/>
      <c r="N20" s="438"/>
      <c r="O20" s="438"/>
      <c r="P20" s="438"/>
      <c r="Q20" s="438"/>
      <c r="R20" s="438"/>
      <c r="S20" s="438"/>
      <c r="T20" s="438"/>
      <c r="U20" s="438"/>
      <c r="V20" s="438"/>
      <c r="W20" s="438"/>
      <c r="X20" s="438"/>
      <c r="Y20" s="438"/>
      <c r="Z20" s="438"/>
      <c r="AA20" s="438"/>
      <c r="AB20" s="438"/>
      <c r="AC20" s="438"/>
      <c r="AD20" s="438"/>
    </row>
    <row r="21" ht="13.5" customHeight="1">
      <c r="A21" s="414">
        <v>17.0</v>
      </c>
      <c r="B21" s="429"/>
      <c r="C21" s="415"/>
      <c r="D21" s="416"/>
      <c r="E21" s="409"/>
      <c r="F21" s="414">
        <v>17.0</v>
      </c>
      <c r="G21" s="429"/>
      <c r="H21" s="415"/>
      <c r="I21" s="416"/>
      <c r="J21" s="417"/>
      <c r="K21" s="438"/>
      <c r="L21" s="438"/>
      <c r="M21" s="438"/>
      <c r="N21" s="438"/>
      <c r="O21" s="438"/>
      <c r="P21" s="438"/>
      <c r="Q21" s="438"/>
      <c r="R21" s="438"/>
      <c r="S21" s="438"/>
      <c r="T21" s="438"/>
      <c r="U21" s="438"/>
      <c r="V21" s="438"/>
      <c r="W21" s="438"/>
      <c r="X21" s="438"/>
      <c r="Y21" s="438"/>
      <c r="Z21" s="438"/>
      <c r="AA21" s="438"/>
      <c r="AB21" s="438"/>
      <c r="AC21" s="438"/>
      <c r="AD21" s="438"/>
    </row>
    <row r="22" ht="13.5" customHeight="1">
      <c r="A22" s="414">
        <v>18.0</v>
      </c>
      <c r="B22" s="417"/>
      <c r="C22" s="415"/>
      <c r="D22" s="416"/>
      <c r="E22" s="409"/>
      <c r="F22" s="414">
        <v>18.0</v>
      </c>
      <c r="G22" s="417"/>
      <c r="H22" s="415"/>
      <c r="I22" s="416"/>
      <c r="J22" s="417"/>
      <c r="K22" s="438"/>
      <c r="L22" s="438"/>
      <c r="M22" s="438"/>
      <c r="N22" s="438"/>
      <c r="O22" s="438"/>
      <c r="P22" s="438"/>
      <c r="Q22" s="438"/>
      <c r="R22" s="438"/>
      <c r="S22" s="438"/>
      <c r="T22" s="438"/>
      <c r="U22" s="438"/>
      <c r="V22" s="438"/>
      <c r="W22" s="438"/>
      <c r="X22" s="438"/>
      <c r="Y22" s="438"/>
      <c r="Z22" s="438"/>
      <c r="AA22" s="438"/>
      <c r="AB22" s="438"/>
      <c r="AC22" s="438"/>
      <c r="AD22" s="438"/>
    </row>
    <row r="23" ht="13.5" customHeight="1">
      <c r="A23" s="414">
        <v>19.0</v>
      </c>
      <c r="B23" s="429"/>
      <c r="C23" s="415"/>
      <c r="D23" s="416"/>
      <c r="E23" s="409"/>
      <c r="F23" s="414">
        <v>19.0</v>
      </c>
      <c r="G23" s="429"/>
      <c r="H23" s="415"/>
      <c r="I23" s="416"/>
      <c r="J23" s="417"/>
      <c r="K23" s="438"/>
      <c r="L23" s="438"/>
      <c r="M23" s="438"/>
      <c r="N23" s="438"/>
      <c r="O23" s="438"/>
      <c r="P23" s="438"/>
      <c r="Q23" s="438"/>
      <c r="R23" s="438"/>
      <c r="S23" s="438"/>
      <c r="T23" s="438"/>
      <c r="U23" s="438"/>
      <c r="V23" s="438"/>
      <c r="W23" s="438"/>
      <c r="X23" s="438"/>
      <c r="Y23" s="438"/>
      <c r="Z23" s="438"/>
      <c r="AA23" s="438"/>
      <c r="AB23" s="438"/>
      <c r="AC23" s="438"/>
      <c r="AD23" s="438"/>
    </row>
    <row r="24" ht="13.5" customHeight="1">
      <c r="A24" s="414">
        <v>20.0</v>
      </c>
      <c r="B24" s="417"/>
      <c r="C24" s="415"/>
      <c r="D24" s="416"/>
      <c r="E24" s="409"/>
      <c r="F24" s="414">
        <v>20.0</v>
      </c>
      <c r="G24" s="417"/>
      <c r="H24" s="415"/>
      <c r="I24" s="416"/>
      <c r="J24" s="417"/>
      <c r="K24" s="438"/>
      <c r="L24" s="438"/>
      <c r="M24" s="438"/>
      <c r="N24" s="438"/>
      <c r="O24" s="438"/>
      <c r="P24" s="438"/>
      <c r="Q24" s="438"/>
      <c r="R24" s="438"/>
      <c r="S24" s="438"/>
      <c r="T24" s="438"/>
      <c r="U24" s="438"/>
      <c r="V24" s="438"/>
      <c r="W24" s="438"/>
      <c r="X24" s="438"/>
      <c r="Y24" s="438"/>
      <c r="Z24" s="438"/>
      <c r="AA24" s="438"/>
      <c r="AB24" s="438"/>
      <c r="AC24" s="438"/>
      <c r="AD24" s="438"/>
    </row>
    <row r="25" ht="13.5" customHeight="1">
      <c r="A25" s="414">
        <v>21.0</v>
      </c>
      <c r="B25" s="429"/>
      <c r="C25" s="415"/>
      <c r="D25" s="416"/>
      <c r="E25" s="409"/>
      <c r="F25" s="414">
        <v>21.0</v>
      </c>
      <c r="G25" s="429"/>
      <c r="H25" s="415"/>
      <c r="I25" s="416"/>
      <c r="J25" s="417"/>
      <c r="K25" s="438"/>
      <c r="L25" s="438"/>
      <c r="M25" s="438"/>
      <c r="N25" s="438"/>
      <c r="O25" s="438"/>
      <c r="P25" s="438"/>
      <c r="Q25" s="438"/>
      <c r="R25" s="438"/>
      <c r="S25" s="438"/>
      <c r="T25" s="438"/>
      <c r="U25" s="438"/>
      <c r="V25" s="438"/>
      <c r="W25" s="438"/>
      <c r="X25" s="438"/>
      <c r="Y25" s="438"/>
      <c r="Z25" s="438"/>
      <c r="AA25" s="438"/>
      <c r="AB25" s="438"/>
      <c r="AC25" s="438"/>
      <c r="AD25" s="438"/>
    </row>
    <row r="26" ht="13.5" customHeight="1">
      <c r="A26" s="414">
        <v>22.0</v>
      </c>
      <c r="B26" s="417"/>
      <c r="C26" s="415"/>
      <c r="D26" s="416"/>
      <c r="E26" s="409"/>
      <c r="F26" s="414">
        <v>22.0</v>
      </c>
      <c r="G26" s="417"/>
      <c r="H26" s="415"/>
      <c r="I26" s="416"/>
      <c r="J26" s="417"/>
      <c r="K26" s="438"/>
      <c r="L26" s="438"/>
      <c r="M26" s="438"/>
      <c r="N26" s="438"/>
      <c r="O26" s="438"/>
      <c r="P26" s="438"/>
      <c r="Q26" s="438"/>
      <c r="R26" s="438"/>
      <c r="S26" s="438"/>
      <c r="T26" s="438"/>
      <c r="U26" s="438"/>
      <c r="V26" s="438"/>
      <c r="W26" s="438"/>
      <c r="X26" s="438"/>
      <c r="Y26" s="438"/>
      <c r="Z26" s="438"/>
      <c r="AA26" s="438"/>
      <c r="AB26" s="438"/>
      <c r="AC26" s="438"/>
      <c r="AD26" s="438"/>
    </row>
    <row r="27" ht="13.5" customHeight="1">
      <c r="A27" s="414">
        <v>23.0</v>
      </c>
      <c r="B27" s="429"/>
      <c r="C27" s="415"/>
      <c r="D27" s="416"/>
      <c r="E27" s="409"/>
      <c r="F27" s="414">
        <v>23.0</v>
      </c>
      <c r="G27" s="429"/>
      <c r="H27" s="415"/>
      <c r="I27" s="416"/>
      <c r="J27" s="417"/>
      <c r="K27" s="438"/>
      <c r="L27" s="438"/>
      <c r="M27" s="438"/>
      <c r="N27" s="438"/>
      <c r="O27" s="438"/>
      <c r="P27" s="438"/>
      <c r="Q27" s="438"/>
      <c r="R27" s="438"/>
      <c r="S27" s="438"/>
      <c r="T27" s="438"/>
      <c r="U27" s="438"/>
      <c r="V27" s="438"/>
      <c r="W27" s="438"/>
      <c r="X27" s="438"/>
      <c r="Y27" s="438"/>
      <c r="Z27" s="438"/>
      <c r="AA27" s="438"/>
      <c r="AB27" s="438"/>
      <c r="AC27" s="438"/>
      <c r="AD27" s="438"/>
    </row>
    <row r="28" ht="13.5" customHeight="1">
      <c r="A28" s="414">
        <v>24.0</v>
      </c>
      <c r="B28" s="429"/>
      <c r="C28" s="415"/>
      <c r="D28" s="416"/>
      <c r="E28" s="409"/>
      <c r="F28" s="414">
        <v>24.0</v>
      </c>
      <c r="G28" s="429"/>
      <c r="H28" s="415"/>
      <c r="I28" s="416"/>
      <c r="J28" s="417"/>
      <c r="K28" s="438"/>
      <c r="L28" s="438"/>
      <c r="M28" s="438"/>
      <c r="N28" s="438"/>
      <c r="O28" s="438"/>
      <c r="P28" s="438"/>
      <c r="Q28" s="438"/>
      <c r="R28" s="438"/>
      <c r="S28" s="438"/>
      <c r="T28" s="438"/>
      <c r="U28" s="438"/>
      <c r="V28" s="438"/>
      <c r="W28" s="438"/>
      <c r="X28" s="438"/>
      <c r="Y28" s="438"/>
      <c r="Z28" s="438"/>
      <c r="AA28" s="438"/>
      <c r="AB28" s="438"/>
      <c r="AC28" s="438"/>
      <c r="AD28" s="438"/>
    </row>
    <row r="29" ht="13.5" customHeight="1">
      <c r="A29" s="414">
        <v>25.0</v>
      </c>
      <c r="B29" s="429"/>
      <c r="C29" s="415"/>
      <c r="D29" s="416"/>
      <c r="E29" s="409"/>
      <c r="F29" s="414">
        <v>25.0</v>
      </c>
      <c r="G29" s="429"/>
      <c r="H29" s="415"/>
      <c r="I29" s="416"/>
      <c r="J29" s="417"/>
      <c r="K29" s="438"/>
      <c r="L29" s="438"/>
      <c r="M29" s="438"/>
      <c r="N29" s="438"/>
      <c r="O29" s="438"/>
      <c r="P29" s="438"/>
      <c r="Q29" s="438"/>
      <c r="R29" s="438"/>
      <c r="S29" s="438"/>
      <c r="T29" s="438"/>
      <c r="U29" s="438"/>
      <c r="V29" s="438"/>
      <c r="W29" s="438"/>
      <c r="X29" s="438"/>
      <c r="Y29" s="438"/>
      <c r="Z29" s="438"/>
      <c r="AA29" s="438"/>
      <c r="AB29" s="438"/>
      <c r="AC29" s="438"/>
      <c r="AD29" s="438"/>
    </row>
    <row r="30" ht="13.5" customHeight="1">
      <c r="A30" s="414">
        <v>26.0</v>
      </c>
      <c r="B30" s="417"/>
      <c r="C30" s="415"/>
      <c r="D30" s="416"/>
      <c r="E30" s="409"/>
      <c r="F30" s="414">
        <v>26.0</v>
      </c>
      <c r="G30" s="417"/>
      <c r="H30" s="415"/>
      <c r="I30" s="416"/>
      <c r="J30" s="417"/>
      <c r="K30" s="438"/>
      <c r="L30" s="438"/>
      <c r="M30" s="438"/>
      <c r="N30" s="438"/>
      <c r="O30" s="438"/>
      <c r="P30" s="438"/>
      <c r="Q30" s="438"/>
      <c r="R30" s="438"/>
      <c r="S30" s="438"/>
      <c r="T30" s="438"/>
      <c r="U30" s="438"/>
      <c r="V30" s="438"/>
      <c r="W30" s="438"/>
      <c r="X30" s="438"/>
      <c r="Y30" s="438"/>
      <c r="Z30" s="438"/>
      <c r="AA30" s="438"/>
      <c r="AB30" s="438"/>
      <c r="AC30" s="438"/>
      <c r="AD30" s="438"/>
    </row>
    <row r="31" ht="13.5" customHeight="1">
      <c r="A31" s="414">
        <v>27.0</v>
      </c>
      <c r="B31" s="417"/>
      <c r="C31" s="415"/>
      <c r="D31" s="416"/>
      <c r="E31" s="409"/>
      <c r="F31" s="414">
        <v>27.0</v>
      </c>
      <c r="G31" s="417"/>
      <c r="H31" s="415"/>
      <c r="I31" s="416"/>
      <c r="J31" s="417"/>
      <c r="K31" s="438"/>
      <c r="L31" s="438"/>
      <c r="M31" s="438"/>
      <c r="N31" s="438"/>
      <c r="O31" s="438"/>
      <c r="P31" s="438"/>
      <c r="Q31" s="438"/>
      <c r="R31" s="438"/>
      <c r="S31" s="438"/>
      <c r="T31" s="438"/>
      <c r="U31" s="438"/>
      <c r="V31" s="438"/>
      <c r="W31" s="438"/>
      <c r="X31" s="438"/>
      <c r="Y31" s="438"/>
      <c r="Z31" s="438"/>
      <c r="AA31" s="438"/>
      <c r="AB31" s="438"/>
      <c r="AC31" s="438"/>
      <c r="AD31" s="438"/>
    </row>
    <row r="32" ht="13.5" customHeight="1">
      <c r="A32" s="414">
        <v>28.0</v>
      </c>
      <c r="B32" s="417"/>
      <c r="C32" s="415"/>
      <c r="D32" s="416"/>
      <c r="E32" s="409"/>
      <c r="F32" s="414">
        <v>28.0</v>
      </c>
      <c r="G32" s="417"/>
      <c r="H32" s="415"/>
      <c r="I32" s="416"/>
      <c r="J32" s="417"/>
      <c r="K32" s="438"/>
      <c r="L32" s="438"/>
      <c r="M32" s="438"/>
      <c r="N32" s="438"/>
      <c r="O32" s="438"/>
      <c r="P32" s="438"/>
      <c r="Q32" s="438"/>
      <c r="R32" s="438"/>
      <c r="S32" s="438"/>
      <c r="T32" s="438"/>
      <c r="U32" s="438"/>
      <c r="V32" s="438"/>
      <c r="W32" s="438"/>
      <c r="X32" s="438"/>
      <c r="Y32" s="438"/>
      <c r="Z32" s="438"/>
      <c r="AA32" s="438"/>
      <c r="AB32" s="438"/>
      <c r="AC32" s="438"/>
      <c r="AD32" s="438"/>
    </row>
    <row r="33" ht="13.5" customHeight="1">
      <c r="A33" s="414">
        <v>29.0</v>
      </c>
      <c r="B33" s="417"/>
      <c r="C33" s="415"/>
      <c r="D33" s="416"/>
      <c r="E33" s="409"/>
      <c r="F33" s="414">
        <v>29.0</v>
      </c>
      <c r="G33" s="417"/>
      <c r="H33" s="415"/>
      <c r="I33" s="416"/>
      <c r="J33" s="417"/>
      <c r="K33" s="438"/>
      <c r="L33" s="438"/>
      <c r="M33" s="438"/>
      <c r="N33" s="438"/>
      <c r="O33" s="438"/>
      <c r="P33" s="438"/>
      <c r="Q33" s="438"/>
      <c r="R33" s="438"/>
      <c r="S33" s="438"/>
      <c r="T33" s="438"/>
      <c r="U33" s="438"/>
      <c r="V33" s="438"/>
      <c r="W33" s="438"/>
      <c r="X33" s="438"/>
      <c r="Y33" s="438"/>
      <c r="Z33" s="438"/>
      <c r="AA33" s="438"/>
      <c r="AB33" s="438"/>
      <c r="AC33" s="438"/>
      <c r="AD33" s="438"/>
    </row>
    <row r="34" ht="13.5" customHeight="1">
      <c r="A34" s="414">
        <v>30.0</v>
      </c>
      <c r="B34" s="417"/>
      <c r="C34" s="415"/>
      <c r="D34" s="416"/>
      <c r="E34" s="409"/>
      <c r="F34" s="414">
        <v>30.0</v>
      </c>
      <c r="G34" s="417"/>
      <c r="H34" s="415"/>
      <c r="I34" s="416"/>
      <c r="J34" s="417"/>
      <c r="K34" s="438"/>
      <c r="L34" s="438"/>
      <c r="M34" s="438"/>
      <c r="N34" s="438"/>
      <c r="O34" s="438"/>
      <c r="P34" s="438"/>
      <c r="Q34" s="438"/>
      <c r="R34" s="438"/>
      <c r="S34" s="438"/>
      <c r="T34" s="438"/>
      <c r="U34" s="438"/>
      <c r="V34" s="438"/>
      <c r="W34" s="438"/>
      <c r="X34" s="438"/>
      <c r="Y34" s="438"/>
      <c r="Z34" s="438"/>
      <c r="AA34" s="438"/>
      <c r="AB34" s="438"/>
      <c r="AC34" s="438"/>
      <c r="AD34" s="438"/>
    </row>
    <row r="35" ht="13.5" customHeight="1">
      <c r="A35" s="414">
        <v>31.0</v>
      </c>
      <c r="B35" s="417"/>
      <c r="C35" s="415"/>
      <c r="D35" s="416"/>
      <c r="E35" s="409"/>
      <c r="F35" s="414">
        <v>31.0</v>
      </c>
      <c r="G35" s="417"/>
      <c r="H35" s="415"/>
      <c r="I35" s="416"/>
      <c r="J35" s="417"/>
      <c r="K35" s="438"/>
      <c r="L35" s="438"/>
      <c r="M35" s="438"/>
      <c r="N35" s="438"/>
      <c r="O35" s="438"/>
      <c r="P35" s="438"/>
      <c r="Q35" s="438"/>
      <c r="R35" s="438"/>
      <c r="S35" s="438"/>
      <c r="T35" s="438"/>
      <c r="U35" s="438"/>
      <c r="V35" s="438"/>
      <c r="W35" s="438"/>
      <c r="X35" s="438"/>
      <c r="Y35" s="438"/>
      <c r="Z35" s="438"/>
      <c r="AA35" s="438"/>
      <c r="AB35" s="438"/>
      <c r="AC35" s="438"/>
      <c r="AD35" s="438"/>
    </row>
    <row r="36" ht="13.5" customHeight="1">
      <c r="A36" s="414">
        <v>32.0</v>
      </c>
      <c r="B36" s="417"/>
      <c r="C36" s="415"/>
      <c r="D36" s="416"/>
      <c r="E36" s="409"/>
      <c r="F36" s="414">
        <v>32.0</v>
      </c>
      <c r="G36" s="417"/>
      <c r="H36" s="415"/>
      <c r="I36" s="416"/>
      <c r="J36" s="417"/>
      <c r="K36" s="438"/>
      <c r="L36" s="438"/>
      <c r="M36" s="438"/>
      <c r="N36" s="438"/>
      <c r="O36" s="438"/>
      <c r="P36" s="438"/>
      <c r="Q36" s="438"/>
      <c r="R36" s="438"/>
      <c r="S36" s="438"/>
      <c r="T36" s="438"/>
      <c r="U36" s="438"/>
      <c r="V36" s="438"/>
      <c r="W36" s="438"/>
      <c r="X36" s="438"/>
      <c r="Y36" s="438"/>
      <c r="Z36" s="438"/>
      <c r="AA36" s="438"/>
      <c r="AB36" s="438"/>
      <c r="AC36" s="438"/>
      <c r="AD36" s="438"/>
    </row>
    <row r="37" ht="13.5" customHeight="1">
      <c r="A37" s="414">
        <v>33.0</v>
      </c>
      <c r="B37" s="429"/>
      <c r="C37" s="415"/>
      <c r="D37" s="416"/>
      <c r="E37" s="409"/>
      <c r="F37" s="414">
        <v>33.0</v>
      </c>
      <c r="G37" s="429"/>
      <c r="H37" s="415"/>
      <c r="I37" s="416"/>
      <c r="J37" s="417"/>
      <c r="K37" s="438"/>
      <c r="L37" s="438"/>
      <c r="M37" s="438"/>
      <c r="N37" s="438"/>
      <c r="O37" s="438"/>
      <c r="P37" s="438"/>
      <c r="Q37" s="438"/>
      <c r="R37" s="438"/>
      <c r="S37" s="438"/>
      <c r="T37" s="438"/>
      <c r="U37" s="438"/>
      <c r="V37" s="438"/>
      <c r="W37" s="438"/>
      <c r="X37" s="438"/>
      <c r="Y37" s="438"/>
      <c r="Z37" s="438"/>
      <c r="AA37" s="438"/>
      <c r="AB37" s="438"/>
      <c r="AC37" s="438"/>
      <c r="AD37" s="438"/>
    </row>
    <row r="38" ht="13.5" customHeight="1">
      <c r="A38" s="414">
        <v>34.0</v>
      </c>
      <c r="B38" s="429"/>
      <c r="C38" s="415"/>
      <c r="D38" s="416"/>
      <c r="E38" s="409"/>
      <c r="F38" s="414">
        <v>34.0</v>
      </c>
      <c r="G38" s="429"/>
      <c r="H38" s="415"/>
      <c r="I38" s="416"/>
      <c r="J38" s="417"/>
      <c r="K38" s="438"/>
      <c r="L38" s="438"/>
      <c r="M38" s="438"/>
      <c r="N38" s="438"/>
      <c r="O38" s="438"/>
      <c r="P38" s="438"/>
      <c r="Q38" s="438"/>
      <c r="R38" s="438"/>
      <c r="S38" s="438"/>
      <c r="T38" s="438"/>
      <c r="U38" s="438"/>
      <c r="V38" s="438"/>
      <c r="W38" s="438"/>
      <c r="X38" s="438"/>
      <c r="Y38" s="438"/>
      <c r="Z38" s="438"/>
      <c r="AA38" s="438"/>
      <c r="AB38" s="438"/>
      <c r="AC38" s="438"/>
      <c r="AD38" s="438"/>
    </row>
    <row r="39" ht="13.5" customHeight="1">
      <c r="A39" s="414">
        <v>35.0</v>
      </c>
      <c r="B39" s="429"/>
      <c r="C39" s="415"/>
      <c r="D39" s="416"/>
      <c r="E39" s="409"/>
      <c r="F39" s="414">
        <v>35.0</v>
      </c>
      <c r="G39" s="429"/>
      <c r="H39" s="415"/>
      <c r="I39" s="416"/>
      <c r="J39" s="417"/>
      <c r="K39" s="438"/>
      <c r="L39" s="438"/>
      <c r="M39" s="438"/>
      <c r="N39" s="438"/>
      <c r="O39" s="438"/>
      <c r="P39" s="438"/>
      <c r="Q39" s="438"/>
      <c r="R39" s="438"/>
      <c r="S39" s="438"/>
      <c r="T39" s="438"/>
      <c r="U39" s="438"/>
      <c r="V39" s="438"/>
      <c r="W39" s="438"/>
      <c r="X39" s="438"/>
      <c r="Y39" s="438"/>
      <c r="Z39" s="438"/>
      <c r="AA39" s="438"/>
      <c r="AB39" s="438"/>
      <c r="AC39" s="438"/>
      <c r="AD39" s="438"/>
    </row>
    <row r="40" ht="13.5" customHeight="1">
      <c r="A40" s="414">
        <v>36.0</v>
      </c>
      <c r="B40" s="417"/>
      <c r="C40" s="415"/>
      <c r="D40" s="416"/>
      <c r="E40" s="409"/>
      <c r="F40" s="414">
        <v>36.0</v>
      </c>
      <c r="G40" s="417"/>
      <c r="H40" s="415"/>
      <c r="I40" s="416"/>
      <c r="J40" s="417"/>
      <c r="K40" s="438"/>
      <c r="L40" s="438"/>
      <c r="M40" s="438"/>
      <c r="N40" s="438"/>
      <c r="O40" s="438"/>
      <c r="P40" s="438"/>
      <c r="Q40" s="438"/>
      <c r="R40" s="438"/>
      <c r="S40" s="438"/>
      <c r="T40" s="438"/>
      <c r="U40" s="438"/>
      <c r="V40" s="438"/>
      <c r="W40" s="438"/>
      <c r="X40" s="438"/>
      <c r="Y40" s="438"/>
      <c r="Z40" s="438"/>
      <c r="AA40" s="438"/>
      <c r="AB40" s="438"/>
      <c r="AC40" s="438"/>
      <c r="AD40" s="438"/>
    </row>
    <row r="41" ht="13.5" customHeight="1">
      <c r="A41" s="414">
        <v>37.0</v>
      </c>
      <c r="B41" s="417"/>
      <c r="C41" s="415"/>
      <c r="D41" s="416"/>
      <c r="E41" s="409"/>
      <c r="F41" s="414">
        <v>37.0</v>
      </c>
      <c r="G41" s="417"/>
      <c r="H41" s="415"/>
      <c r="I41" s="416"/>
      <c r="J41" s="417"/>
      <c r="K41" s="438"/>
      <c r="L41" s="438"/>
      <c r="M41" s="438"/>
      <c r="N41" s="438"/>
      <c r="O41" s="438"/>
      <c r="P41" s="438"/>
      <c r="Q41" s="438"/>
      <c r="R41" s="438"/>
      <c r="S41" s="438"/>
      <c r="T41" s="438"/>
      <c r="U41" s="438"/>
      <c r="V41" s="438"/>
      <c r="W41" s="438"/>
      <c r="X41" s="438"/>
      <c r="Y41" s="438"/>
      <c r="Z41" s="438"/>
      <c r="AA41" s="438"/>
      <c r="AB41" s="438"/>
      <c r="AC41" s="438"/>
      <c r="AD41" s="438"/>
    </row>
    <row r="42" ht="13.5" customHeight="1">
      <c r="A42" s="414">
        <v>38.0</v>
      </c>
      <c r="B42" s="429"/>
      <c r="C42" s="415"/>
      <c r="D42" s="416"/>
      <c r="E42" s="409"/>
      <c r="F42" s="414">
        <v>38.0</v>
      </c>
      <c r="G42" s="429"/>
      <c r="H42" s="415"/>
      <c r="I42" s="416"/>
      <c r="J42" s="417"/>
      <c r="K42" s="438"/>
      <c r="L42" s="438"/>
      <c r="M42" s="438"/>
      <c r="N42" s="438"/>
      <c r="O42" s="438"/>
      <c r="P42" s="438"/>
      <c r="Q42" s="438"/>
      <c r="R42" s="438"/>
      <c r="S42" s="438"/>
      <c r="T42" s="438"/>
      <c r="U42" s="438"/>
      <c r="V42" s="438"/>
      <c r="W42" s="438"/>
      <c r="X42" s="438"/>
      <c r="Y42" s="438"/>
      <c r="Z42" s="438"/>
      <c r="AA42" s="438"/>
      <c r="AB42" s="438"/>
      <c r="AC42" s="438"/>
      <c r="AD42" s="438"/>
    </row>
    <row r="43" ht="13.5" customHeight="1">
      <c r="A43" s="414">
        <v>39.0</v>
      </c>
      <c r="B43" s="429"/>
      <c r="C43" s="415"/>
      <c r="D43" s="416"/>
      <c r="E43" s="409"/>
      <c r="F43" s="414">
        <v>39.0</v>
      </c>
      <c r="G43" s="429"/>
      <c r="H43" s="415"/>
      <c r="I43" s="416"/>
      <c r="J43" s="417"/>
      <c r="K43" s="438"/>
      <c r="L43" s="438"/>
      <c r="M43" s="438"/>
      <c r="N43" s="438"/>
      <c r="O43" s="438"/>
      <c r="P43" s="438"/>
      <c r="Q43" s="438"/>
      <c r="R43" s="438"/>
      <c r="S43" s="438"/>
      <c r="T43" s="438"/>
      <c r="U43" s="438"/>
      <c r="V43" s="438"/>
      <c r="W43" s="438"/>
      <c r="X43" s="438"/>
      <c r="Y43" s="438"/>
      <c r="Z43" s="438"/>
      <c r="AA43" s="438"/>
      <c r="AB43" s="438"/>
      <c r="AC43" s="438"/>
      <c r="AD43" s="438"/>
    </row>
    <row r="44" ht="13.5" customHeight="1">
      <c r="A44" s="414">
        <v>40.0</v>
      </c>
      <c r="B44" s="429"/>
      <c r="C44" s="415"/>
      <c r="D44" s="416"/>
      <c r="E44" s="409"/>
      <c r="F44" s="414">
        <v>40.0</v>
      </c>
      <c r="G44" s="429"/>
      <c r="H44" s="415"/>
      <c r="I44" s="416"/>
      <c r="J44" s="417"/>
      <c r="K44" s="438"/>
      <c r="L44" s="438"/>
      <c r="M44" s="438"/>
      <c r="N44" s="438"/>
      <c r="O44" s="438"/>
      <c r="P44" s="438"/>
      <c r="Q44" s="438"/>
      <c r="R44" s="438"/>
      <c r="S44" s="438"/>
      <c r="T44" s="438"/>
      <c r="U44" s="438"/>
      <c r="V44" s="438"/>
      <c r="W44" s="438"/>
      <c r="X44" s="438"/>
      <c r="Y44" s="438"/>
      <c r="Z44" s="438"/>
      <c r="AA44" s="438"/>
      <c r="AB44" s="438"/>
      <c r="AC44" s="438"/>
      <c r="AD44" s="438"/>
    </row>
    <row r="45" ht="13.5" customHeight="1">
      <c r="A45" s="414">
        <v>41.0</v>
      </c>
      <c r="B45" s="429"/>
      <c r="C45" s="415"/>
      <c r="D45" s="416"/>
      <c r="E45" s="409"/>
      <c r="F45" s="414">
        <v>41.0</v>
      </c>
      <c r="G45" s="429"/>
      <c r="H45" s="415"/>
      <c r="I45" s="416"/>
      <c r="J45" s="417"/>
      <c r="K45" s="438"/>
      <c r="L45" s="438"/>
      <c r="M45" s="438"/>
      <c r="N45" s="438"/>
      <c r="O45" s="438"/>
      <c r="P45" s="438"/>
      <c r="Q45" s="438"/>
      <c r="R45" s="438"/>
      <c r="S45" s="438"/>
      <c r="T45" s="438"/>
      <c r="U45" s="438"/>
      <c r="V45" s="438"/>
      <c r="W45" s="438"/>
      <c r="X45" s="438"/>
      <c r="Y45" s="438"/>
      <c r="Z45" s="438"/>
      <c r="AA45" s="438"/>
      <c r="AB45" s="438"/>
      <c r="AC45" s="438"/>
      <c r="AD45" s="438"/>
    </row>
    <row r="46" ht="13.5" customHeight="1">
      <c r="A46" s="414">
        <v>42.0</v>
      </c>
      <c r="B46" s="429"/>
      <c r="C46" s="415"/>
      <c r="D46" s="416"/>
      <c r="E46" s="409"/>
      <c r="F46" s="414">
        <v>42.0</v>
      </c>
      <c r="G46" s="429"/>
      <c r="H46" s="415"/>
      <c r="I46" s="416"/>
      <c r="J46" s="417"/>
      <c r="K46" s="438"/>
      <c r="L46" s="438"/>
      <c r="M46" s="438"/>
      <c r="N46" s="438"/>
      <c r="O46" s="438"/>
      <c r="P46" s="438"/>
      <c r="Q46" s="438"/>
      <c r="R46" s="438"/>
      <c r="S46" s="438"/>
      <c r="T46" s="438"/>
      <c r="U46" s="438"/>
      <c r="V46" s="438"/>
      <c r="W46" s="438"/>
      <c r="X46" s="438"/>
      <c r="Y46" s="438"/>
      <c r="Z46" s="438"/>
      <c r="AA46" s="438"/>
      <c r="AB46" s="438"/>
      <c r="AC46" s="438"/>
      <c r="AD46" s="438"/>
    </row>
    <row r="47" ht="13.5" customHeight="1">
      <c r="A47" s="414">
        <v>43.0</v>
      </c>
      <c r="B47" s="429"/>
      <c r="C47" s="415"/>
      <c r="D47" s="416"/>
      <c r="E47" s="409"/>
      <c r="F47" s="414">
        <v>43.0</v>
      </c>
      <c r="G47" s="429"/>
      <c r="H47" s="415"/>
      <c r="I47" s="416"/>
      <c r="J47" s="417"/>
      <c r="K47" s="438"/>
      <c r="L47" s="438"/>
      <c r="M47" s="438"/>
      <c r="N47" s="438"/>
      <c r="O47" s="438"/>
      <c r="P47" s="438"/>
      <c r="Q47" s="438"/>
      <c r="R47" s="438"/>
      <c r="S47" s="438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</row>
    <row r="48" ht="13.5" customHeight="1">
      <c r="A48" s="414">
        <v>44.0</v>
      </c>
      <c r="B48" s="429"/>
      <c r="C48" s="415"/>
      <c r="D48" s="416"/>
      <c r="E48" s="409"/>
      <c r="F48" s="414">
        <v>44.0</v>
      </c>
      <c r="G48" s="429"/>
      <c r="H48" s="415"/>
      <c r="I48" s="416"/>
      <c r="J48" s="417"/>
      <c r="K48" s="438"/>
      <c r="L48" s="438"/>
      <c r="M48" s="438"/>
      <c r="N48" s="438"/>
      <c r="O48" s="438"/>
      <c r="P48" s="438"/>
      <c r="Q48" s="438"/>
      <c r="R48" s="438"/>
      <c r="S48" s="438"/>
      <c r="T48" s="438"/>
      <c r="U48" s="438"/>
      <c r="V48" s="438"/>
      <c r="W48" s="438"/>
      <c r="X48" s="438"/>
      <c r="Y48" s="438"/>
      <c r="Z48" s="438"/>
      <c r="AA48" s="438"/>
      <c r="AB48" s="438"/>
      <c r="AC48" s="438"/>
      <c r="AD48" s="438"/>
    </row>
    <row r="49" ht="13.5" customHeight="1">
      <c r="A49" s="414">
        <v>45.0</v>
      </c>
      <c r="B49" s="557"/>
      <c r="C49" s="415"/>
      <c r="D49" s="416"/>
      <c r="E49" s="409"/>
      <c r="F49" s="414">
        <v>45.0</v>
      </c>
      <c r="G49" s="557"/>
      <c r="H49" s="415"/>
      <c r="I49" s="416"/>
      <c r="J49" s="417"/>
      <c r="K49" s="438"/>
      <c r="L49" s="438"/>
      <c r="M49" s="438"/>
      <c r="N49" s="438"/>
      <c r="O49" s="438"/>
      <c r="P49" s="438"/>
      <c r="Q49" s="438"/>
      <c r="R49" s="438"/>
      <c r="S49" s="438"/>
      <c r="T49" s="438"/>
      <c r="U49" s="438"/>
      <c r="V49" s="438"/>
      <c r="W49" s="438"/>
      <c r="X49" s="438"/>
      <c r="Y49" s="438"/>
      <c r="Z49" s="438"/>
      <c r="AA49" s="438"/>
      <c r="AB49" s="438"/>
      <c r="AC49" s="438"/>
      <c r="AD49" s="438"/>
    </row>
    <row r="50" ht="13.5" customHeight="1">
      <c r="A50" s="414">
        <v>46.0</v>
      </c>
      <c r="B50" s="429"/>
      <c r="C50" s="415"/>
      <c r="D50" s="416"/>
      <c r="E50" s="409"/>
      <c r="F50" s="414">
        <v>46.0</v>
      </c>
      <c r="G50" s="429"/>
      <c r="H50" s="415"/>
      <c r="I50" s="416"/>
      <c r="J50" s="417"/>
      <c r="K50" s="438"/>
      <c r="L50" s="438"/>
      <c r="M50" s="438"/>
      <c r="N50" s="438"/>
      <c r="O50" s="438"/>
      <c r="P50" s="438"/>
      <c r="Q50" s="438"/>
      <c r="R50" s="438"/>
      <c r="S50" s="438"/>
      <c r="T50" s="438"/>
      <c r="U50" s="438"/>
      <c r="V50" s="438"/>
      <c r="W50" s="438"/>
      <c r="X50" s="438"/>
      <c r="Y50" s="438"/>
      <c r="Z50" s="438"/>
      <c r="AA50" s="438"/>
      <c r="AB50" s="438"/>
      <c r="AC50" s="438"/>
      <c r="AD50" s="438"/>
    </row>
    <row r="51" ht="13.5" customHeight="1">
      <c r="A51" s="414">
        <v>47.0</v>
      </c>
      <c r="B51" s="429"/>
      <c r="C51" s="415"/>
      <c r="D51" s="416"/>
      <c r="E51" s="409"/>
      <c r="F51" s="414">
        <v>47.0</v>
      </c>
      <c r="G51" s="429"/>
      <c r="H51" s="415"/>
      <c r="I51" s="416"/>
      <c r="J51" s="417"/>
      <c r="K51" s="438"/>
      <c r="L51" s="438"/>
      <c r="M51" s="438"/>
      <c r="N51" s="438"/>
      <c r="O51" s="438"/>
      <c r="P51" s="438"/>
      <c r="Q51" s="438"/>
      <c r="R51" s="438"/>
      <c r="S51" s="438"/>
      <c r="T51" s="438"/>
      <c r="U51" s="438"/>
      <c r="V51" s="438"/>
      <c r="W51" s="438"/>
      <c r="X51" s="438"/>
      <c r="Y51" s="438"/>
      <c r="Z51" s="438"/>
      <c r="AA51" s="438"/>
      <c r="AB51" s="438"/>
      <c r="AC51" s="438"/>
      <c r="AD51" s="438"/>
    </row>
    <row r="52" ht="13.5" customHeight="1">
      <c r="A52" s="414">
        <v>48.0</v>
      </c>
      <c r="B52" s="429"/>
      <c r="C52" s="415"/>
      <c r="D52" s="416"/>
      <c r="E52" s="409"/>
      <c r="F52" s="414">
        <v>48.0</v>
      </c>
      <c r="G52" s="429"/>
      <c r="H52" s="415"/>
      <c r="I52" s="416"/>
      <c r="J52" s="417"/>
      <c r="K52" s="438"/>
      <c r="L52" s="438"/>
      <c r="M52" s="438"/>
      <c r="N52" s="438"/>
      <c r="O52" s="438"/>
      <c r="P52" s="438"/>
      <c r="Q52" s="438"/>
      <c r="R52" s="438"/>
      <c r="S52" s="438"/>
      <c r="T52" s="438"/>
      <c r="U52" s="438"/>
      <c r="V52" s="438"/>
      <c r="W52" s="438"/>
      <c r="X52" s="438"/>
      <c r="Y52" s="438"/>
      <c r="Z52" s="438"/>
      <c r="AA52" s="438"/>
      <c r="AB52" s="438"/>
      <c r="AC52" s="438"/>
      <c r="AD52" s="438"/>
    </row>
    <row r="53" ht="13.5" customHeight="1">
      <c r="A53" s="414">
        <v>49.0</v>
      </c>
      <c r="B53" s="417"/>
      <c r="C53" s="415"/>
      <c r="D53" s="416"/>
      <c r="E53" s="409"/>
      <c r="F53" s="414">
        <v>49.0</v>
      </c>
      <c r="G53" s="417"/>
      <c r="H53" s="415"/>
      <c r="I53" s="416"/>
      <c r="J53" s="417"/>
      <c r="K53" s="438"/>
      <c r="L53" s="438"/>
      <c r="M53" s="438"/>
      <c r="N53" s="438"/>
      <c r="O53" s="438"/>
      <c r="P53" s="438"/>
      <c r="Q53" s="438"/>
      <c r="R53" s="438"/>
      <c r="S53" s="438"/>
      <c r="T53" s="438"/>
      <c r="U53" s="438"/>
      <c r="V53" s="438"/>
      <c r="W53" s="438"/>
      <c r="X53" s="438"/>
      <c r="Y53" s="438"/>
      <c r="Z53" s="438"/>
      <c r="AA53" s="438"/>
      <c r="AB53" s="438"/>
      <c r="AC53" s="438"/>
      <c r="AD53" s="438"/>
    </row>
    <row r="54" ht="13.5" customHeight="1">
      <c r="A54" s="414">
        <v>50.0</v>
      </c>
      <c r="B54" s="417"/>
      <c r="C54" s="415"/>
      <c r="D54" s="416"/>
      <c r="E54" s="409"/>
      <c r="F54" s="414">
        <v>50.0</v>
      </c>
      <c r="G54" s="417"/>
      <c r="H54" s="415"/>
      <c r="I54" s="416"/>
      <c r="J54" s="417"/>
      <c r="K54" s="438"/>
      <c r="L54" s="438"/>
      <c r="M54" s="438"/>
      <c r="N54" s="438"/>
      <c r="O54" s="438"/>
      <c r="P54" s="438"/>
      <c r="Q54" s="438"/>
      <c r="R54" s="438"/>
      <c r="S54" s="438"/>
      <c r="T54" s="438"/>
      <c r="U54" s="438"/>
      <c r="V54" s="438"/>
      <c r="W54" s="438"/>
      <c r="X54" s="438"/>
      <c r="Y54" s="438"/>
      <c r="Z54" s="438"/>
      <c r="AA54" s="438"/>
      <c r="AB54" s="438"/>
      <c r="AC54" s="438"/>
      <c r="AD54" s="438"/>
    </row>
    <row r="55" ht="13.5" customHeight="1">
      <c r="A55" s="414">
        <v>51.0</v>
      </c>
      <c r="B55" s="417"/>
      <c r="C55" s="415"/>
      <c r="D55" s="416"/>
      <c r="E55" s="409"/>
      <c r="F55" s="414">
        <v>51.0</v>
      </c>
      <c r="G55" s="417"/>
      <c r="H55" s="415"/>
      <c r="I55" s="416"/>
      <c r="J55" s="417"/>
      <c r="K55" s="438"/>
      <c r="L55" s="438"/>
      <c r="M55" s="438"/>
      <c r="N55" s="438"/>
      <c r="O55" s="438"/>
      <c r="P55" s="438"/>
      <c r="Q55" s="438"/>
      <c r="R55" s="438"/>
      <c r="S55" s="438"/>
      <c r="T55" s="438"/>
      <c r="U55" s="438"/>
      <c r="V55" s="438"/>
      <c r="W55" s="438"/>
      <c r="X55" s="438"/>
      <c r="Y55" s="438"/>
      <c r="Z55" s="438"/>
      <c r="AA55" s="438"/>
      <c r="AB55" s="438"/>
      <c r="AC55" s="438"/>
      <c r="AD55" s="438"/>
    </row>
    <row r="56" ht="13.5" customHeight="1">
      <c r="A56" s="414">
        <v>52.0</v>
      </c>
      <c r="B56" s="417"/>
      <c r="C56" s="415"/>
      <c r="D56" s="416"/>
      <c r="E56" s="409"/>
      <c r="F56" s="414">
        <v>52.0</v>
      </c>
      <c r="G56" s="417"/>
      <c r="H56" s="415"/>
      <c r="I56" s="416"/>
      <c r="J56" s="417"/>
      <c r="K56" s="438"/>
      <c r="L56" s="438"/>
      <c r="M56" s="438"/>
      <c r="N56" s="438"/>
      <c r="O56" s="438"/>
      <c r="P56" s="438"/>
      <c r="Q56" s="438"/>
      <c r="R56" s="438"/>
      <c r="S56" s="438"/>
      <c r="T56" s="438"/>
      <c r="U56" s="438"/>
      <c r="V56" s="438"/>
      <c r="W56" s="438"/>
      <c r="X56" s="438"/>
      <c r="Y56" s="438"/>
      <c r="Z56" s="438"/>
      <c r="AA56" s="438"/>
      <c r="AB56" s="438"/>
      <c r="AC56" s="438"/>
      <c r="AD56" s="438"/>
    </row>
    <row r="57" ht="13.5" customHeight="1">
      <c r="A57" s="414">
        <v>53.0</v>
      </c>
      <c r="B57" s="429"/>
      <c r="C57" s="415"/>
      <c r="D57" s="416"/>
      <c r="E57" s="409"/>
      <c r="F57" s="414">
        <v>53.0</v>
      </c>
      <c r="G57" s="429"/>
      <c r="H57" s="415"/>
      <c r="I57" s="416"/>
      <c r="J57" s="417"/>
      <c r="K57" s="438"/>
      <c r="L57" s="438"/>
      <c r="M57" s="438"/>
      <c r="N57" s="438"/>
      <c r="O57" s="438"/>
      <c r="P57" s="438"/>
      <c r="Q57" s="438"/>
      <c r="R57" s="438"/>
      <c r="S57" s="438"/>
      <c r="T57" s="438"/>
      <c r="U57" s="438"/>
      <c r="V57" s="438"/>
      <c r="W57" s="438"/>
      <c r="X57" s="438"/>
      <c r="Y57" s="438"/>
      <c r="Z57" s="438"/>
      <c r="AA57" s="438"/>
      <c r="AB57" s="438"/>
      <c r="AC57" s="438"/>
      <c r="AD57" s="438"/>
    </row>
    <row r="58" ht="13.5" customHeight="1">
      <c r="A58" s="414">
        <v>54.0</v>
      </c>
      <c r="B58" s="429"/>
      <c r="C58" s="415"/>
      <c r="D58" s="416"/>
      <c r="E58" s="409"/>
      <c r="F58" s="414">
        <v>54.0</v>
      </c>
      <c r="G58" s="429"/>
      <c r="H58" s="415"/>
      <c r="I58" s="416"/>
      <c r="J58" s="417"/>
      <c r="K58" s="438"/>
      <c r="L58" s="438"/>
      <c r="M58" s="438"/>
      <c r="N58" s="438"/>
      <c r="O58" s="438"/>
      <c r="P58" s="438"/>
      <c r="Q58" s="438"/>
      <c r="R58" s="438"/>
      <c r="S58" s="438"/>
      <c r="T58" s="438"/>
      <c r="U58" s="438"/>
      <c r="V58" s="438"/>
      <c r="W58" s="438"/>
      <c r="X58" s="438"/>
      <c r="Y58" s="438"/>
      <c r="Z58" s="438"/>
      <c r="AA58" s="438"/>
      <c r="AB58" s="438"/>
      <c r="AC58" s="438"/>
      <c r="AD58" s="438"/>
    </row>
    <row r="59" ht="13.5" customHeight="1">
      <c r="A59" s="414">
        <v>55.0</v>
      </c>
      <c r="B59" s="429"/>
      <c r="C59" s="415"/>
      <c r="D59" s="416"/>
      <c r="E59" s="409"/>
      <c r="F59" s="414">
        <v>55.0</v>
      </c>
      <c r="G59" s="429"/>
      <c r="H59" s="415"/>
      <c r="I59" s="416"/>
      <c r="J59" s="417"/>
      <c r="K59" s="438"/>
      <c r="L59" s="438"/>
      <c r="M59" s="438"/>
      <c r="N59" s="438"/>
      <c r="O59" s="438"/>
      <c r="P59" s="438"/>
      <c r="Q59" s="438"/>
      <c r="R59" s="438"/>
      <c r="S59" s="438"/>
      <c r="T59" s="438"/>
      <c r="U59" s="438"/>
      <c r="V59" s="438"/>
      <c r="W59" s="438"/>
      <c r="X59" s="438"/>
      <c r="Y59" s="438"/>
      <c r="Z59" s="438"/>
      <c r="AA59" s="438"/>
      <c r="AB59" s="438"/>
      <c r="AC59" s="438"/>
      <c r="AD59" s="438"/>
    </row>
    <row r="60" ht="13.5" customHeight="1">
      <c r="A60" s="414">
        <v>56.0</v>
      </c>
      <c r="B60" s="429"/>
      <c r="C60" s="415"/>
      <c r="D60" s="416"/>
      <c r="E60" s="409"/>
      <c r="F60" s="414">
        <v>56.0</v>
      </c>
      <c r="G60" s="429"/>
      <c r="H60" s="415"/>
      <c r="I60" s="416"/>
      <c r="J60" s="417"/>
      <c r="K60" s="438"/>
      <c r="L60" s="438"/>
      <c r="M60" s="438"/>
      <c r="N60" s="438"/>
      <c r="O60" s="438"/>
      <c r="P60" s="438"/>
      <c r="Q60" s="438"/>
      <c r="R60" s="438"/>
      <c r="S60" s="438"/>
      <c r="T60" s="438"/>
      <c r="U60" s="438"/>
      <c r="V60" s="438"/>
      <c r="W60" s="438"/>
      <c r="X60" s="438"/>
      <c r="Y60" s="438"/>
      <c r="Z60" s="438"/>
      <c r="AA60" s="438"/>
      <c r="AB60" s="438"/>
      <c r="AC60" s="438"/>
      <c r="AD60" s="438"/>
    </row>
    <row r="61" ht="13.5" customHeight="1">
      <c r="A61" s="414">
        <v>57.0</v>
      </c>
      <c r="B61" s="429"/>
      <c r="C61" s="415"/>
      <c r="D61" s="416"/>
      <c r="E61" s="409"/>
      <c r="F61" s="414">
        <v>57.0</v>
      </c>
      <c r="G61" s="429"/>
      <c r="H61" s="415"/>
      <c r="I61" s="416"/>
      <c r="J61" s="417"/>
      <c r="K61" s="438"/>
      <c r="L61" s="438"/>
      <c r="M61" s="438"/>
      <c r="N61" s="438"/>
      <c r="O61" s="438"/>
      <c r="P61" s="438"/>
      <c r="Q61" s="438"/>
      <c r="R61" s="438"/>
      <c r="S61" s="438"/>
      <c r="T61" s="438"/>
      <c r="U61" s="438"/>
      <c r="V61" s="438"/>
      <c r="W61" s="438"/>
      <c r="X61" s="438"/>
      <c r="Y61" s="438"/>
      <c r="Z61" s="438"/>
      <c r="AA61" s="438"/>
      <c r="AB61" s="438"/>
      <c r="AC61" s="438"/>
      <c r="AD61" s="438"/>
    </row>
    <row r="62" ht="13.5" customHeight="1">
      <c r="A62" s="414">
        <v>58.0</v>
      </c>
      <c r="B62" s="429"/>
      <c r="C62" s="415"/>
      <c r="D62" s="416"/>
      <c r="E62" s="409"/>
      <c r="F62" s="414">
        <v>58.0</v>
      </c>
      <c r="G62" s="429"/>
      <c r="H62" s="415"/>
      <c r="I62" s="416"/>
      <c r="J62" s="417"/>
      <c r="K62" s="438"/>
      <c r="L62" s="438"/>
      <c r="M62" s="438"/>
      <c r="N62" s="438"/>
      <c r="O62" s="438"/>
      <c r="P62" s="438"/>
      <c r="Q62" s="438"/>
      <c r="R62" s="438"/>
      <c r="S62" s="438"/>
      <c r="T62" s="438"/>
      <c r="U62" s="438"/>
      <c r="V62" s="438"/>
      <c r="W62" s="438"/>
      <c r="X62" s="438"/>
      <c r="Y62" s="438"/>
      <c r="Z62" s="438"/>
      <c r="AA62" s="438"/>
      <c r="AB62" s="438"/>
      <c r="AC62" s="438"/>
      <c r="AD62" s="438"/>
    </row>
    <row r="63" ht="13.5" customHeight="1">
      <c r="A63" s="414">
        <v>59.0</v>
      </c>
      <c r="B63" s="429"/>
      <c r="C63" s="415"/>
      <c r="D63" s="416"/>
      <c r="E63" s="409"/>
      <c r="F63" s="414">
        <v>59.0</v>
      </c>
      <c r="G63" s="429"/>
      <c r="H63" s="415"/>
      <c r="I63" s="416"/>
      <c r="J63" s="417"/>
      <c r="K63" s="438"/>
      <c r="L63" s="438"/>
      <c r="M63" s="438"/>
      <c r="N63" s="438"/>
      <c r="O63" s="438"/>
      <c r="P63" s="438"/>
      <c r="Q63" s="438"/>
      <c r="R63" s="438"/>
      <c r="S63" s="438"/>
      <c r="T63" s="438"/>
      <c r="U63" s="438"/>
      <c r="V63" s="438"/>
      <c r="W63" s="438"/>
      <c r="X63" s="438"/>
      <c r="Y63" s="438"/>
      <c r="Z63" s="438"/>
      <c r="AA63" s="438"/>
      <c r="AB63" s="438"/>
      <c r="AC63" s="438"/>
      <c r="AD63" s="438"/>
    </row>
    <row r="64" ht="13.5" customHeight="1">
      <c r="A64" s="414">
        <v>60.0</v>
      </c>
      <c r="B64" s="429"/>
      <c r="C64" s="415"/>
      <c r="D64" s="416"/>
      <c r="E64" s="409"/>
      <c r="F64" s="414">
        <v>60.0</v>
      </c>
      <c r="G64" s="429"/>
      <c r="H64" s="415"/>
      <c r="I64" s="416"/>
      <c r="J64" s="417"/>
      <c r="K64" s="438"/>
      <c r="L64" s="438"/>
      <c r="M64" s="438"/>
      <c r="N64" s="438"/>
      <c r="O64" s="438"/>
      <c r="P64" s="438"/>
      <c r="Q64" s="438"/>
      <c r="R64" s="438"/>
      <c r="S64" s="438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</row>
    <row r="65" ht="13.5" customHeight="1">
      <c r="A65" s="414">
        <v>61.0</v>
      </c>
      <c r="B65" s="429"/>
      <c r="C65" s="415"/>
      <c r="D65" s="416"/>
      <c r="E65" s="409"/>
      <c r="F65" s="414">
        <v>61.0</v>
      </c>
      <c r="G65" s="429"/>
      <c r="H65" s="415"/>
      <c r="I65" s="416"/>
      <c r="J65" s="417"/>
      <c r="K65" s="438"/>
      <c r="L65" s="438"/>
      <c r="M65" s="438"/>
      <c r="N65" s="438"/>
      <c r="O65" s="438"/>
      <c r="P65" s="438"/>
      <c r="Q65" s="438"/>
      <c r="R65" s="438"/>
      <c r="S65" s="438"/>
      <c r="T65" s="438"/>
      <c r="U65" s="438"/>
      <c r="V65" s="438"/>
      <c r="W65" s="438"/>
      <c r="X65" s="438"/>
      <c r="Y65" s="438"/>
      <c r="Z65" s="438"/>
      <c r="AA65" s="438"/>
      <c r="AB65" s="438"/>
      <c r="AC65" s="438"/>
      <c r="AD65" s="438"/>
    </row>
    <row r="66" ht="13.5" customHeight="1">
      <c r="A66" s="414">
        <v>62.0</v>
      </c>
      <c r="B66" s="429"/>
      <c r="C66" s="415"/>
      <c r="D66" s="416"/>
      <c r="E66" s="409"/>
      <c r="F66" s="414">
        <v>62.0</v>
      </c>
      <c r="G66" s="429"/>
      <c r="H66" s="415"/>
      <c r="I66" s="416"/>
      <c r="J66" s="417"/>
      <c r="K66" s="438"/>
      <c r="L66" s="438"/>
      <c r="M66" s="438"/>
      <c r="N66" s="438"/>
      <c r="O66" s="438"/>
      <c r="P66" s="438"/>
      <c r="Q66" s="438"/>
      <c r="R66" s="438"/>
      <c r="S66" s="438"/>
      <c r="T66" s="438"/>
      <c r="U66" s="438"/>
      <c r="V66" s="438"/>
      <c r="W66" s="438"/>
      <c r="X66" s="438"/>
      <c r="Y66" s="438"/>
      <c r="Z66" s="438"/>
      <c r="AA66" s="438"/>
      <c r="AB66" s="438"/>
      <c r="AC66" s="438"/>
      <c r="AD66" s="438"/>
    </row>
    <row r="67" ht="13.5" customHeight="1">
      <c r="A67" s="414">
        <v>63.0</v>
      </c>
      <c r="B67" s="429"/>
      <c r="C67" s="415"/>
      <c r="D67" s="416"/>
      <c r="E67" s="409"/>
      <c r="F67" s="414">
        <v>63.0</v>
      </c>
      <c r="G67" s="429"/>
      <c r="H67" s="415"/>
      <c r="I67" s="416"/>
      <c r="J67" s="417"/>
      <c r="K67" s="438"/>
      <c r="L67" s="438"/>
      <c r="M67" s="438"/>
      <c r="N67" s="438"/>
      <c r="O67" s="438"/>
      <c r="P67" s="438"/>
      <c r="Q67" s="438"/>
      <c r="R67" s="438"/>
      <c r="S67" s="438"/>
      <c r="T67" s="438"/>
      <c r="U67" s="438"/>
      <c r="V67" s="438"/>
      <c r="W67" s="438"/>
      <c r="X67" s="438"/>
      <c r="Y67" s="438"/>
      <c r="Z67" s="438"/>
      <c r="AA67" s="438"/>
      <c r="AB67" s="438"/>
      <c r="AC67" s="438"/>
      <c r="AD67" s="438"/>
    </row>
    <row r="68" ht="13.5" customHeight="1">
      <c r="A68" s="414">
        <v>64.0</v>
      </c>
      <c r="B68" s="429"/>
      <c r="C68" s="415"/>
      <c r="D68" s="416"/>
      <c r="E68" s="409"/>
      <c r="F68" s="414">
        <v>64.0</v>
      </c>
      <c r="G68" s="429"/>
      <c r="H68" s="415"/>
      <c r="I68" s="416"/>
      <c r="J68" s="417"/>
      <c r="K68" s="438"/>
      <c r="L68" s="438"/>
      <c r="M68" s="438"/>
      <c r="N68" s="438"/>
      <c r="O68" s="438"/>
      <c r="P68" s="438"/>
      <c r="Q68" s="438"/>
      <c r="R68" s="438"/>
      <c r="S68" s="438"/>
      <c r="T68" s="438"/>
      <c r="U68" s="438"/>
      <c r="V68" s="438"/>
      <c r="W68" s="438"/>
      <c r="X68" s="438"/>
      <c r="Y68" s="438"/>
      <c r="Z68" s="438"/>
      <c r="AA68" s="438"/>
      <c r="AB68" s="438"/>
      <c r="AC68" s="438"/>
      <c r="AD68" s="438"/>
    </row>
    <row r="69" ht="13.5" customHeight="1">
      <c r="A69" s="414">
        <v>65.0</v>
      </c>
      <c r="B69" s="429"/>
      <c r="C69" s="415"/>
      <c r="D69" s="416"/>
      <c r="E69" s="409"/>
      <c r="F69" s="414">
        <v>65.0</v>
      </c>
      <c r="G69" s="429"/>
      <c r="H69" s="415"/>
      <c r="I69" s="416"/>
      <c r="J69" s="417"/>
      <c r="K69" s="438"/>
      <c r="L69" s="438"/>
      <c r="M69" s="438"/>
      <c r="N69" s="438"/>
      <c r="O69" s="438"/>
      <c r="P69" s="438"/>
      <c r="Q69" s="438"/>
      <c r="R69" s="438"/>
      <c r="S69" s="438"/>
      <c r="T69" s="438"/>
      <c r="U69" s="438"/>
      <c r="V69" s="438"/>
      <c r="W69" s="438"/>
      <c r="X69" s="438"/>
      <c r="Y69" s="438"/>
      <c r="Z69" s="438"/>
      <c r="AA69" s="438"/>
      <c r="AB69" s="438"/>
      <c r="AC69" s="438"/>
      <c r="AD69" s="438"/>
    </row>
    <row r="70" ht="13.5" customHeight="1">
      <c r="A70" s="414">
        <v>66.0</v>
      </c>
      <c r="B70" s="429"/>
      <c r="C70" s="415"/>
      <c r="D70" s="416"/>
      <c r="E70" s="409"/>
      <c r="F70" s="414">
        <v>66.0</v>
      </c>
      <c r="G70" s="429"/>
      <c r="H70" s="415"/>
      <c r="I70" s="416"/>
      <c r="J70" s="417"/>
      <c r="K70" s="438"/>
      <c r="L70" s="438"/>
      <c r="M70" s="438"/>
      <c r="N70" s="438"/>
      <c r="O70" s="438"/>
      <c r="P70" s="438"/>
      <c r="Q70" s="438"/>
      <c r="R70" s="438"/>
      <c r="S70" s="438"/>
      <c r="T70" s="438"/>
      <c r="U70" s="438"/>
      <c r="V70" s="438"/>
      <c r="W70" s="438"/>
      <c r="X70" s="438"/>
      <c r="Y70" s="438"/>
      <c r="Z70" s="438"/>
      <c r="AA70" s="438"/>
      <c r="AB70" s="438"/>
      <c r="AC70" s="438"/>
      <c r="AD70" s="438"/>
    </row>
    <row r="71" ht="13.5" customHeight="1">
      <c r="A71" s="414">
        <v>67.0</v>
      </c>
      <c r="B71" s="429"/>
      <c r="C71" s="415"/>
      <c r="D71" s="416"/>
      <c r="E71" s="409"/>
      <c r="F71" s="414">
        <v>67.0</v>
      </c>
      <c r="G71" s="429"/>
      <c r="H71" s="415"/>
      <c r="I71" s="416"/>
      <c r="J71" s="417"/>
      <c r="K71" s="438"/>
      <c r="L71" s="438"/>
      <c r="M71" s="438"/>
      <c r="N71" s="438"/>
      <c r="O71" s="438"/>
      <c r="P71" s="438"/>
      <c r="Q71" s="438"/>
      <c r="R71" s="438"/>
      <c r="S71" s="438"/>
      <c r="T71" s="438"/>
      <c r="U71" s="438"/>
      <c r="V71" s="438"/>
      <c r="W71" s="438"/>
      <c r="X71" s="438"/>
      <c r="Y71" s="438"/>
      <c r="Z71" s="438"/>
      <c r="AA71" s="438"/>
      <c r="AB71" s="438"/>
      <c r="AC71" s="438"/>
      <c r="AD71" s="438"/>
    </row>
    <row r="72" ht="13.5" customHeight="1">
      <c r="A72" s="414">
        <v>68.0</v>
      </c>
      <c r="B72" s="429"/>
      <c r="C72" s="415"/>
      <c r="D72" s="416"/>
      <c r="E72" s="409"/>
      <c r="F72" s="414">
        <v>68.0</v>
      </c>
      <c r="G72" s="429"/>
      <c r="H72" s="415"/>
      <c r="I72" s="416"/>
      <c r="J72" s="417"/>
      <c r="K72" s="438"/>
      <c r="L72" s="438"/>
      <c r="M72" s="438"/>
      <c r="N72" s="438"/>
      <c r="O72" s="438"/>
      <c r="P72" s="438"/>
      <c r="Q72" s="438"/>
      <c r="R72" s="438"/>
      <c r="S72" s="438"/>
      <c r="T72" s="438"/>
      <c r="U72" s="438"/>
      <c r="V72" s="438"/>
      <c r="W72" s="438"/>
      <c r="X72" s="438"/>
      <c r="Y72" s="438"/>
      <c r="Z72" s="438"/>
      <c r="AA72" s="438"/>
      <c r="AB72" s="438"/>
      <c r="AC72" s="438"/>
      <c r="AD72" s="438"/>
    </row>
    <row r="73" ht="13.5" customHeight="1">
      <c r="A73" s="414">
        <v>69.0</v>
      </c>
      <c r="B73" s="429"/>
      <c r="C73" s="415"/>
      <c r="D73" s="416"/>
      <c r="E73" s="409"/>
      <c r="F73" s="414">
        <v>69.0</v>
      </c>
      <c r="G73" s="429"/>
      <c r="H73" s="415"/>
      <c r="I73" s="416"/>
      <c r="J73" s="417"/>
      <c r="K73" s="438"/>
      <c r="L73" s="438"/>
      <c r="M73" s="438"/>
      <c r="N73" s="438"/>
      <c r="O73" s="438"/>
      <c r="P73" s="438"/>
      <c r="Q73" s="438"/>
      <c r="R73" s="438"/>
      <c r="S73" s="438"/>
      <c r="T73" s="438"/>
      <c r="U73" s="438"/>
      <c r="V73" s="438"/>
      <c r="W73" s="438"/>
      <c r="X73" s="438"/>
      <c r="Y73" s="438"/>
      <c r="Z73" s="438"/>
      <c r="AA73" s="438"/>
      <c r="AB73" s="438"/>
      <c r="AC73" s="438"/>
      <c r="AD73" s="438"/>
    </row>
    <row r="74" ht="13.5" customHeight="1">
      <c r="A74" s="414">
        <v>70.0</v>
      </c>
      <c r="B74" s="429"/>
      <c r="C74" s="415"/>
      <c r="D74" s="416"/>
      <c r="E74" s="409"/>
      <c r="F74" s="414">
        <v>70.0</v>
      </c>
      <c r="G74" s="429"/>
      <c r="H74" s="415"/>
      <c r="I74" s="416"/>
      <c r="J74" s="417"/>
      <c r="K74" s="438"/>
      <c r="L74" s="438"/>
      <c r="M74" s="438"/>
      <c r="N74" s="438"/>
      <c r="O74" s="438"/>
      <c r="P74" s="438"/>
      <c r="Q74" s="438"/>
      <c r="R74" s="438"/>
      <c r="S74" s="438"/>
      <c r="T74" s="438"/>
      <c r="U74" s="438"/>
      <c r="V74" s="438"/>
      <c r="W74" s="438"/>
      <c r="X74" s="438"/>
      <c r="Y74" s="438"/>
      <c r="Z74" s="438"/>
      <c r="AA74" s="438"/>
      <c r="AB74" s="438"/>
      <c r="AC74" s="438"/>
      <c r="AD74" s="438"/>
    </row>
    <row r="75" ht="13.5" customHeight="1">
      <c r="A75" s="414">
        <v>71.0</v>
      </c>
      <c r="B75" s="429"/>
      <c r="C75" s="415"/>
      <c r="D75" s="416"/>
      <c r="E75" s="409"/>
      <c r="F75" s="414">
        <v>71.0</v>
      </c>
      <c r="G75" s="559" t="s">
        <v>701</v>
      </c>
      <c r="H75" s="420">
        <f>532.6-53.26</f>
        <v>479.34</v>
      </c>
      <c r="I75" s="421">
        <v>45174.0</v>
      </c>
      <c r="J75" s="417"/>
      <c r="K75" s="438"/>
      <c r="L75" s="438"/>
      <c r="M75" s="438"/>
      <c r="N75" s="438"/>
      <c r="O75" s="438"/>
      <c r="P75" s="438"/>
      <c r="Q75" s="438"/>
      <c r="R75" s="438"/>
      <c r="S75" s="438"/>
      <c r="T75" s="438"/>
      <c r="U75" s="438"/>
      <c r="V75" s="438"/>
      <c r="W75" s="438"/>
      <c r="X75" s="438"/>
      <c r="Y75" s="438"/>
      <c r="Z75" s="438"/>
      <c r="AA75" s="438"/>
      <c r="AB75" s="438"/>
      <c r="AC75" s="438"/>
      <c r="AD75" s="438"/>
    </row>
    <row r="76" ht="21.0" customHeight="1">
      <c r="A76" s="412"/>
      <c r="B76" s="411" t="s">
        <v>135</v>
      </c>
      <c r="C76" s="430">
        <f>SUM(C4:C75)</f>
        <v>0</v>
      </c>
      <c r="D76" s="412"/>
      <c r="E76" s="409"/>
      <c r="F76" s="417"/>
      <c r="G76" s="411" t="s">
        <v>135</v>
      </c>
      <c r="H76" s="430">
        <f>C76</f>
        <v>0</v>
      </c>
      <c r="I76" s="432"/>
      <c r="J76" s="433"/>
      <c r="K76" s="438"/>
      <c r="L76" s="438"/>
      <c r="M76" s="438"/>
      <c r="N76" s="438"/>
      <c r="O76" s="438"/>
      <c r="P76" s="438"/>
      <c r="Q76" s="438"/>
      <c r="R76" s="438"/>
      <c r="S76" s="438"/>
      <c r="T76" s="438"/>
      <c r="U76" s="438"/>
      <c r="V76" s="438"/>
      <c r="W76" s="438"/>
      <c r="X76" s="438"/>
      <c r="Y76" s="438"/>
      <c r="Z76" s="438"/>
      <c r="AA76" s="438"/>
      <c r="AB76" s="438"/>
      <c r="AC76" s="438"/>
      <c r="AD76" s="438"/>
    </row>
    <row r="77" ht="13.5" customHeight="1">
      <c r="A77" s="409"/>
      <c r="B77" s="409"/>
      <c r="C77" s="409"/>
      <c r="D77" s="409"/>
      <c r="E77" s="409"/>
      <c r="F77" s="409"/>
      <c r="G77" s="409"/>
      <c r="H77" s="409"/>
      <c r="I77" s="409"/>
      <c r="J77" s="409"/>
      <c r="K77" s="438"/>
      <c r="L77" s="438"/>
      <c r="M77" s="438"/>
      <c r="N77" s="438"/>
      <c r="O77" s="438"/>
      <c r="P77" s="438"/>
      <c r="Q77" s="438"/>
      <c r="R77" s="438"/>
      <c r="S77" s="438"/>
      <c r="T77" s="438"/>
      <c r="U77" s="438"/>
      <c r="V77" s="438"/>
      <c r="W77" s="438"/>
      <c r="X77" s="438"/>
      <c r="Y77" s="438"/>
      <c r="Z77" s="438"/>
      <c r="AA77" s="438"/>
      <c r="AB77" s="438"/>
      <c r="AC77" s="438"/>
      <c r="AD77" s="438"/>
    </row>
    <row r="78" ht="13.5" customHeight="1">
      <c r="A78" s="409"/>
      <c r="B78" s="473" t="s">
        <v>716</v>
      </c>
      <c r="D78" s="480"/>
      <c r="E78" s="409"/>
      <c r="F78" s="409"/>
      <c r="G78" s="473" t="s">
        <v>717</v>
      </c>
      <c r="I78" s="480"/>
      <c r="J78" s="480"/>
      <c r="K78" s="438"/>
      <c r="L78" s="438"/>
      <c r="M78" s="438"/>
      <c r="N78" s="438"/>
      <c r="O78" s="438"/>
      <c r="P78" s="438"/>
      <c r="Q78" s="438"/>
      <c r="R78" s="438"/>
      <c r="S78" s="438"/>
      <c r="T78" s="438"/>
      <c r="U78" s="438"/>
      <c r="V78" s="438"/>
      <c r="W78" s="438"/>
      <c r="X78" s="438"/>
      <c r="Y78" s="438"/>
      <c r="Z78" s="438"/>
      <c r="AA78" s="438"/>
      <c r="AB78" s="438"/>
      <c r="AC78" s="438"/>
      <c r="AD78" s="438"/>
    </row>
    <row r="79" ht="13.5" customHeight="1">
      <c r="A79" s="409"/>
      <c r="B79" s="480"/>
      <c r="C79" s="560" t="s">
        <v>718</v>
      </c>
      <c r="E79" s="409"/>
      <c r="F79" s="409"/>
      <c r="G79" s="480"/>
      <c r="H79" s="223"/>
      <c r="K79" s="438"/>
      <c r="L79" s="438"/>
      <c r="M79" s="438"/>
      <c r="N79" s="438"/>
      <c r="O79" s="438"/>
      <c r="P79" s="438"/>
      <c r="Q79" s="438"/>
      <c r="R79" s="438"/>
      <c r="S79" s="438"/>
      <c r="T79" s="438"/>
      <c r="U79" s="438"/>
      <c r="V79" s="438"/>
      <c r="W79" s="438"/>
      <c r="X79" s="438"/>
      <c r="Y79" s="438"/>
      <c r="Z79" s="438"/>
      <c r="AA79" s="438"/>
      <c r="AB79" s="438"/>
      <c r="AC79" s="438"/>
      <c r="AD79" s="438"/>
    </row>
    <row r="80" ht="13.5" customHeight="1">
      <c r="A80" s="409"/>
      <c r="B80" s="409"/>
      <c r="C80" s="439"/>
      <c r="D80" s="409"/>
      <c r="E80" s="409"/>
      <c r="F80" s="409"/>
      <c r="G80" s="409"/>
      <c r="H80" s="409"/>
      <c r="I80" s="409"/>
      <c r="J80" s="409"/>
      <c r="K80" s="438"/>
      <c r="L80" s="438"/>
      <c r="M80" s="438"/>
      <c r="N80" s="438"/>
      <c r="O80" s="438"/>
      <c r="P80" s="438"/>
      <c r="Q80" s="438"/>
      <c r="R80" s="438"/>
      <c r="S80" s="438"/>
      <c r="T80" s="438"/>
      <c r="U80" s="438"/>
      <c r="V80" s="438"/>
      <c r="W80" s="438"/>
      <c r="X80" s="438"/>
      <c r="Y80" s="438"/>
      <c r="Z80" s="438"/>
      <c r="AA80" s="438"/>
      <c r="AB80" s="438"/>
      <c r="AC80" s="438"/>
      <c r="AD80" s="438"/>
    </row>
    <row r="81" ht="13.5" customHeight="1">
      <c r="A81" s="409"/>
      <c r="B81" s="409"/>
      <c r="C81" s="409"/>
      <c r="D81" s="409"/>
      <c r="E81" s="438"/>
      <c r="F81" s="409"/>
      <c r="G81" s="409"/>
      <c r="H81" s="409"/>
      <c r="I81" s="409"/>
      <c r="J81" s="409"/>
      <c r="K81" s="438"/>
      <c r="L81" s="438"/>
      <c r="M81" s="438"/>
      <c r="N81" s="438"/>
      <c r="O81" s="438"/>
      <c r="P81" s="438"/>
      <c r="Q81" s="438"/>
      <c r="R81" s="438"/>
      <c r="S81" s="438"/>
      <c r="T81" s="438"/>
      <c r="U81" s="438"/>
      <c r="V81" s="438"/>
      <c r="W81" s="438"/>
      <c r="X81" s="438"/>
      <c r="Y81" s="438"/>
      <c r="Z81" s="438"/>
      <c r="AA81" s="438"/>
      <c r="AB81" s="438"/>
      <c r="AC81" s="438"/>
      <c r="AD81" s="438"/>
    </row>
    <row r="82" ht="13.5" customHeight="1">
      <c r="A82" s="438"/>
      <c r="B82" s="438"/>
      <c r="C82" s="560" t="s">
        <v>714</v>
      </c>
      <c r="E82" s="438"/>
      <c r="F82" s="438"/>
      <c r="G82" s="438"/>
      <c r="H82" s="560" t="s">
        <v>714</v>
      </c>
      <c r="J82" s="438"/>
      <c r="K82" s="438"/>
      <c r="L82" s="438"/>
      <c r="M82" s="438"/>
      <c r="N82" s="438"/>
      <c r="O82" s="438"/>
      <c r="P82" s="438"/>
      <c r="Q82" s="438"/>
      <c r="R82" s="438"/>
      <c r="S82" s="438"/>
      <c r="T82" s="438"/>
      <c r="U82" s="438"/>
      <c r="V82" s="438"/>
      <c r="W82" s="438"/>
      <c r="X82" s="438"/>
      <c r="Y82" s="438"/>
      <c r="Z82" s="438"/>
      <c r="AA82" s="438"/>
      <c r="AB82" s="438"/>
      <c r="AC82" s="438"/>
      <c r="AD82" s="438"/>
    </row>
    <row r="83" ht="13.5" customHeight="1">
      <c r="A83" s="438"/>
      <c r="B83" s="438"/>
      <c r="C83" s="438"/>
      <c r="D83" s="438"/>
      <c r="E83" s="438"/>
      <c r="F83" s="438"/>
      <c r="G83" s="438"/>
      <c r="H83" s="438"/>
      <c r="I83" s="438"/>
      <c r="J83" s="438"/>
      <c r="K83" s="438"/>
      <c r="L83" s="438"/>
      <c r="M83" s="438"/>
      <c r="N83" s="438"/>
      <c r="O83" s="438"/>
      <c r="P83" s="438"/>
      <c r="Q83" s="438"/>
      <c r="R83" s="438"/>
      <c r="S83" s="438"/>
      <c r="T83" s="438"/>
      <c r="U83" s="438"/>
      <c r="V83" s="438"/>
      <c r="W83" s="438"/>
      <c r="X83" s="438"/>
      <c r="Y83" s="438"/>
      <c r="Z83" s="438"/>
      <c r="AA83" s="438"/>
      <c r="AB83" s="438"/>
      <c r="AC83" s="438"/>
      <c r="AD83" s="438"/>
    </row>
    <row r="84" ht="13.5" customHeight="1">
      <c r="A84" s="438"/>
      <c r="B84" s="438"/>
      <c r="C84" s="438"/>
      <c r="D84" s="438"/>
      <c r="E84" s="438"/>
      <c r="F84" s="438"/>
      <c r="G84" s="438"/>
      <c r="H84" s="438"/>
      <c r="I84" s="438"/>
      <c r="J84" s="438"/>
      <c r="K84" s="438"/>
      <c r="L84" s="438"/>
      <c r="M84" s="438"/>
      <c r="N84" s="438"/>
      <c r="O84" s="438"/>
      <c r="P84" s="438"/>
      <c r="Q84" s="438"/>
      <c r="R84" s="438"/>
      <c r="S84" s="438"/>
      <c r="T84" s="438"/>
      <c r="U84" s="438"/>
      <c r="V84" s="438"/>
      <c r="W84" s="438"/>
      <c r="X84" s="438"/>
      <c r="Y84" s="438"/>
      <c r="Z84" s="438"/>
      <c r="AA84" s="438"/>
      <c r="AB84" s="438"/>
      <c r="AC84" s="438"/>
      <c r="AD84" s="438"/>
    </row>
    <row r="85" ht="13.5" customHeight="1">
      <c r="A85" s="438"/>
      <c r="B85" s="438"/>
      <c r="C85" s="438"/>
      <c r="D85" s="438"/>
      <c r="E85" s="438"/>
      <c r="F85" s="438"/>
      <c r="G85" s="438"/>
      <c r="H85" s="438"/>
      <c r="I85" s="438"/>
      <c r="J85" s="438"/>
      <c r="K85" s="438"/>
      <c r="L85" s="438"/>
      <c r="M85" s="438"/>
      <c r="N85" s="438"/>
      <c r="O85" s="438"/>
      <c r="P85" s="438"/>
      <c r="Q85" s="438"/>
      <c r="R85" s="438"/>
      <c r="S85" s="438"/>
      <c r="T85" s="438"/>
      <c r="U85" s="438"/>
      <c r="V85" s="438"/>
      <c r="W85" s="438"/>
      <c r="X85" s="438"/>
      <c r="Y85" s="438"/>
      <c r="Z85" s="438"/>
      <c r="AA85" s="438"/>
      <c r="AB85" s="438"/>
      <c r="AC85" s="438"/>
      <c r="AD85" s="438"/>
    </row>
    <row r="86" ht="13.5" customHeight="1">
      <c r="A86" s="438"/>
      <c r="B86" s="438"/>
      <c r="C86" s="438"/>
      <c r="D86" s="438"/>
      <c r="E86" s="438"/>
      <c r="F86" s="438"/>
      <c r="G86" s="438"/>
      <c r="H86" s="438"/>
      <c r="I86" s="438"/>
      <c r="J86" s="438"/>
      <c r="K86" s="438"/>
      <c r="L86" s="438"/>
      <c r="M86" s="438"/>
      <c r="N86" s="438"/>
      <c r="O86" s="438"/>
      <c r="P86" s="438"/>
      <c r="Q86" s="438"/>
      <c r="R86" s="438"/>
      <c r="S86" s="438"/>
      <c r="T86" s="438"/>
      <c r="U86" s="438"/>
      <c r="V86" s="438"/>
      <c r="W86" s="438"/>
      <c r="X86" s="438"/>
      <c r="Y86" s="438"/>
      <c r="Z86" s="438"/>
      <c r="AA86" s="438"/>
      <c r="AB86" s="438"/>
      <c r="AC86" s="438"/>
      <c r="AD86" s="438"/>
    </row>
    <row r="87" ht="13.5" customHeight="1">
      <c r="A87" s="438"/>
      <c r="B87" s="438"/>
      <c r="C87" s="438"/>
      <c r="D87" s="438"/>
      <c r="E87" s="438"/>
      <c r="F87" s="438"/>
      <c r="G87" s="438"/>
      <c r="H87" s="438"/>
      <c r="I87" s="438"/>
      <c r="J87" s="438"/>
      <c r="K87" s="438"/>
      <c r="L87" s="438"/>
      <c r="M87" s="438"/>
      <c r="N87" s="438"/>
      <c r="O87" s="438"/>
      <c r="P87" s="438"/>
      <c r="Q87" s="438"/>
      <c r="R87" s="438"/>
      <c r="S87" s="438"/>
      <c r="T87" s="438"/>
      <c r="U87" s="438"/>
      <c r="V87" s="438"/>
      <c r="W87" s="438"/>
      <c r="X87" s="438"/>
      <c r="Y87" s="438"/>
      <c r="Z87" s="438"/>
      <c r="AA87" s="438"/>
      <c r="AB87" s="438"/>
      <c r="AC87" s="438"/>
      <c r="AD87" s="438"/>
    </row>
    <row r="88" ht="13.5" customHeight="1">
      <c r="A88" s="438"/>
      <c r="B88" s="438"/>
      <c r="C88" s="438"/>
      <c r="D88" s="438"/>
      <c r="E88" s="438"/>
      <c r="F88" s="438"/>
      <c r="G88" s="438"/>
      <c r="H88" s="438"/>
      <c r="I88" s="438"/>
      <c r="J88" s="438"/>
      <c r="K88" s="438"/>
      <c r="L88" s="438"/>
      <c r="M88" s="438"/>
      <c r="N88" s="438"/>
      <c r="O88" s="438"/>
      <c r="P88" s="438"/>
      <c r="Q88" s="438"/>
      <c r="R88" s="438"/>
      <c r="S88" s="438"/>
      <c r="T88" s="438"/>
      <c r="U88" s="438"/>
      <c r="V88" s="438"/>
      <c r="W88" s="438"/>
      <c r="X88" s="438"/>
      <c r="Y88" s="438"/>
      <c r="Z88" s="438"/>
      <c r="AA88" s="438"/>
      <c r="AB88" s="438"/>
      <c r="AC88" s="438"/>
      <c r="AD88" s="438"/>
    </row>
    <row r="89" ht="13.5" customHeight="1">
      <c r="A89" s="438"/>
      <c r="B89" s="438"/>
      <c r="C89" s="438"/>
      <c r="D89" s="438"/>
      <c r="E89" s="438"/>
      <c r="F89" s="438"/>
      <c r="G89" s="438"/>
      <c r="H89" s="438"/>
      <c r="I89" s="438"/>
      <c r="J89" s="438"/>
      <c r="K89" s="438"/>
      <c r="L89" s="438"/>
      <c r="M89" s="438"/>
      <c r="N89" s="438"/>
      <c r="O89" s="438"/>
      <c r="P89" s="438"/>
      <c r="Q89" s="438"/>
      <c r="R89" s="438"/>
      <c r="S89" s="438"/>
      <c r="T89" s="438"/>
      <c r="U89" s="438"/>
      <c r="V89" s="438"/>
      <c r="W89" s="438"/>
      <c r="X89" s="438"/>
      <c r="Y89" s="438"/>
      <c r="Z89" s="438"/>
      <c r="AA89" s="438"/>
      <c r="AB89" s="438"/>
      <c r="AC89" s="438"/>
      <c r="AD89" s="438"/>
    </row>
    <row r="90" ht="13.5" customHeight="1">
      <c r="A90" s="438"/>
      <c r="B90" s="438"/>
      <c r="C90" s="438"/>
      <c r="D90" s="438"/>
      <c r="E90" s="438"/>
      <c r="F90" s="438"/>
      <c r="G90" s="438"/>
      <c r="H90" s="438"/>
      <c r="I90" s="438"/>
      <c r="J90" s="438"/>
      <c r="K90" s="438"/>
      <c r="L90" s="438"/>
      <c r="M90" s="438"/>
      <c r="N90" s="438"/>
      <c r="O90" s="438"/>
      <c r="P90" s="438"/>
      <c r="Q90" s="438"/>
      <c r="R90" s="438"/>
      <c r="S90" s="438"/>
      <c r="T90" s="438"/>
      <c r="U90" s="438"/>
      <c r="V90" s="438"/>
      <c r="W90" s="438"/>
      <c r="X90" s="438"/>
      <c r="Y90" s="438"/>
      <c r="Z90" s="438"/>
      <c r="AA90" s="438"/>
      <c r="AB90" s="438"/>
      <c r="AC90" s="438"/>
      <c r="AD90" s="438"/>
    </row>
    <row r="91" ht="13.5" customHeight="1">
      <c r="A91" s="438"/>
      <c r="B91" s="438"/>
      <c r="C91" s="438"/>
      <c r="D91" s="438"/>
      <c r="E91" s="438"/>
      <c r="F91" s="438"/>
      <c r="G91" s="438"/>
      <c r="H91" s="438"/>
      <c r="I91" s="438"/>
      <c r="J91" s="438"/>
      <c r="K91" s="438"/>
      <c r="L91" s="438"/>
      <c r="M91" s="438"/>
      <c r="N91" s="438"/>
      <c r="O91" s="438"/>
      <c r="P91" s="438"/>
      <c r="Q91" s="438"/>
      <c r="R91" s="438"/>
      <c r="S91" s="438"/>
      <c r="T91" s="438"/>
      <c r="U91" s="438"/>
      <c r="V91" s="438"/>
      <c r="W91" s="438"/>
      <c r="X91" s="438"/>
      <c r="Y91" s="438"/>
      <c r="Z91" s="438"/>
      <c r="AA91" s="438"/>
      <c r="AB91" s="438"/>
      <c r="AC91" s="438"/>
      <c r="AD91" s="438"/>
    </row>
    <row r="92" ht="13.5" customHeight="1">
      <c r="A92" s="438"/>
      <c r="B92" s="438"/>
      <c r="C92" s="438"/>
      <c r="D92" s="438"/>
      <c r="E92" s="438"/>
      <c r="F92" s="438"/>
      <c r="G92" s="438"/>
      <c r="H92" s="438"/>
      <c r="I92" s="438"/>
      <c r="J92" s="438"/>
      <c r="K92" s="438"/>
      <c r="L92" s="438"/>
      <c r="M92" s="438"/>
      <c r="N92" s="438"/>
      <c r="O92" s="438"/>
      <c r="P92" s="438"/>
      <c r="Q92" s="438"/>
      <c r="R92" s="438"/>
      <c r="S92" s="438"/>
      <c r="T92" s="438"/>
      <c r="U92" s="438"/>
      <c r="V92" s="438"/>
      <c r="W92" s="438"/>
      <c r="X92" s="438"/>
      <c r="Y92" s="438"/>
      <c r="Z92" s="438"/>
      <c r="AA92" s="438"/>
      <c r="AB92" s="438"/>
      <c r="AC92" s="438"/>
      <c r="AD92" s="438"/>
    </row>
    <row r="93" ht="13.5" customHeight="1">
      <c r="A93" s="438"/>
      <c r="B93" s="438"/>
      <c r="C93" s="438"/>
      <c r="D93" s="438"/>
      <c r="E93" s="438"/>
      <c r="F93" s="438"/>
      <c r="G93" s="438"/>
      <c r="H93" s="438"/>
      <c r="I93" s="438"/>
      <c r="J93" s="438"/>
      <c r="K93" s="438"/>
      <c r="L93" s="438"/>
      <c r="M93" s="438"/>
      <c r="N93" s="438"/>
      <c r="O93" s="438"/>
      <c r="P93" s="438"/>
      <c r="Q93" s="438"/>
      <c r="R93" s="438"/>
      <c r="S93" s="438"/>
      <c r="T93" s="438"/>
      <c r="U93" s="438"/>
      <c r="V93" s="438"/>
      <c r="W93" s="438"/>
      <c r="X93" s="438"/>
      <c r="Y93" s="438"/>
      <c r="Z93" s="438"/>
      <c r="AA93" s="438"/>
      <c r="AB93" s="438"/>
      <c r="AC93" s="438"/>
      <c r="AD93" s="438"/>
    </row>
    <row r="94" ht="13.5" customHeight="1">
      <c r="A94" s="438"/>
      <c r="B94" s="438"/>
      <c r="C94" s="438"/>
      <c r="D94" s="438"/>
      <c r="E94" s="438"/>
      <c r="F94" s="438"/>
      <c r="G94" s="438"/>
      <c r="H94" s="438"/>
      <c r="I94" s="438"/>
      <c r="J94" s="438"/>
      <c r="K94" s="438"/>
      <c r="L94" s="438"/>
      <c r="M94" s="438"/>
      <c r="N94" s="438"/>
      <c r="O94" s="438"/>
      <c r="P94" s="438"/>
      <c r="Q94" s="438"/>
      <c r="R94" s="438"/>
      <c r="S94" s="438"/>
      <c r="T94" s="438"/>
      <c r="U94" s="438"/>
      <c r="V94" s="438"/>
      <c r="W94" s="438"/>
      <c r="X94" s="438"/>
      <c r="Y94" s="438"/>
      <c r="Z94" s="438"/>
      <c r="AA94" s="438"/>
      <c r="AB94" s="438"/>
      <c r="AC94" s="438"/>
      <c r="AD94" s="438"/>
    </row>
    <row r="95" ht="13.5" customHeight="1">
      <c r="A95" s="438"/>
      <c r="B95" s="438"/>
      <c r="C95" s="438"/>
      <c r="D95" s="438"/>
      <c r="E95" s="438"/>
      <c r="F95" s="438"/>
      <c r="G95" s="438"/>
      <c r="H95" s="438"/>
      <c r="I95" s="438"/>
      <c r="J95" s="438"/>
      <c r="K95" s="438"/>
      <c r="L95" s="438"/>
      <c r="M95" s="438"/>
      <c r="N95" s="438"/>
      <c r="O95" s="438"/>
      <c r="P95" s="438"/>
      <c r="Q95" s="438"/>
      <c r="R95" s="438"/>
      <c r="S95" s="438"/>
      <c r="T95" s="438"/>
      <c r="U95" s="438"/>
      <c r="V95" s="438"/>
      <c r="W95" s="438"/>
      <c r="X95" s="438"/>
      <c r="Y95" s="438"/>
      <c r="Z95" s="438"/>
      <c r="AA95" s="438"/>
      <c r="AB95" s="438"/>
      <c r="AC95" s="438"/>
      <c r="AD95" s="438"/>
    </row>
    <row r="96" ht="13.5" customHeight="1">
      <c r="A96" s="438"/>
      <c r="B96" s="438"/>
      <c r="C96" s="438"/>
      <c r="D96" s="438"/>
      <c r="E96" s="438"/>
      <c r="F96" s="438"/>
      <c r="G96" s="438"/>
      <c r="H96" s="438"/>
      <c r="I96" s="438"/>
      <c r="J96" s="438"/>
      <c r="K96" s="438"/>
      <c r="L96" s="438"/>
      <c r="M96" s="438"/>
      <c r="N96" s="438"/>
      <c r="O96" s="438"/>
      <c r="P96" s="438"/>
      <c r="Q96" s="438"/>
      <c r="R96" s="438"/>
      <c r="S96" s="438"/>
      <c r="T96" s="438"/>
      <c r="U96" s="438"/>
      <c r="V96" s="438"/>
      <c r="W96" s="438"/>
      <c r="X96" s="438"/>
      <c r="Y96" s="438"/>
      <c r="Z96" s="438"/>
      <c r="AA96" s="438"/>
      <c r="AB96" s="438"/>
      <c r="AC96" s="438"/>
      <c r="AD96" s="438"/>
    </row>
    <row r="97" ht="13.5" customHeight="1">
      <c r="A97" s="438"/>
      <c r="B97" s="438"/>
      <c r="C97" s="438"/>
      <c r="D97" s="438"/>
      <c r="E97" s="438"/>
      <c r="F97" s="438"/>
      <c r="G97" s="438"/>
      <c r="H97" s="438"/>
      <c r="I97" s="438"/>
      <c r="J97" s="438"/>
      <c r="K97" s="438"/>
      <c r="L97" s="438"/>
      <c r="M97" s="438"/>
      <c r="N97" s="438"/>
      <c r="O97" s="438"/>
      <c r="P97" s="438"/>
      <c r="Q97" s="438"/>
      <c r="R97" s="438"/>
      <c r="S97" s="438"/>
      <c r="T97" s="438"/>
      <c r="U97" s="438"/>
      <c r="V97" s="438"/>
      <c r="W97" s="438"/>
      <c r="X97" s="438"/>
      <c r="Y97" s="438"/>
      <c r="Z97" s="438"/>
      <c r="AA97" s="438"/>
      <c r="AB97" s="438"/>
      <c r="AC97" s="438"/>
      <c r="AD97" s="438"/>
    </row>
    <row r="98" ht="13.5" customHeight="1">
      <c r="A98" s="438"/>
      <c r="B98" s="438"/>
      <c r="C98" s="438"/>
      <c r="D98" s="438"/>
      <c r="E98" s="438"/>
      <c r="F98" s="438"/>
      <c r="G98" s="438"/>
      <c r="H98" s="438"/>
      <c r="I98" s="438"/>
      <c r="J98" s="438"/>
      <c r="K98" s="438"/>
      <c r="L98" s="438"/>
      <c r="M98" s="438"/>
      <c r="N98" s="438"/>
      <c r="O98" s="438"/>
      <c r="P98" s="438"/>
      <c r="Q98" s="438"/>
      <c r="R98" s="438"/>
      <c r="S98" s="438"/>
      <c r="T98" s="438"/>
      <c r="U98" s="438"/>
      <c r="V98" s="438"/>
      <c r="W98" s="438"/>
      <c r="X98" s="438"/>
      <c r="Y98" s="438"/>
      <c r="Z98" s="438"/>
      <c r="AA98" s="438"/>
      <c r="AB98" s="438"/>
      <c r="AC98" s="438"/>
      <c r="AD98" s="438"/>
    </row>
    <row r="99" ht="13.5" customHeight="1">
      <c r="A99" s="438"/>
      <c r="B99" s="438"/>
      <c r="C99" s="438"/>
      <c r="D99" s="438"/>
      <c r="E99" s="438"/>
      <c r="F99" s="438"/>
      <c r="G99" s="438"/>
      <c r="H99" s="438"/>
      <c r="I99" s="438"/>
      <c r="J99" s="438"/>
      <c r="K99" s="438"/>
      <c r="L99" s="438"/>
      <c r="M99" s="438"/>
      <c r="N99" s="438"/>
      <c r="O99" s="438"/>
      <c r="P99" s="438"/>
      <c r="Q99" s="438"/>
      <c r="R99" s="438"/>
      <c r="S99" s="438"/>
      <c r="T99" s="438"/>
      <c r="U99" s="438"/>
      <c r="V99" s="438"/>
      <c r="W99" s="438"/>
      <c r="X99" s="438"/>
      <c r="Y99" s="438"/>
      <c r="Z99" s="438"/>
      <c r="AA99" s="438"/>
      <c r="AB99" s="438"/>
      <c r="AC99" s="438"/>
      <c r="AD99" s="438"/>
    </row>
    <row r="100" ht="13.5" customHeight="1">
      <c r="A100" s="438"/>
      <c r="B100" s="438"/>
      <c r="C100" s="438"/>
      <c r="D100" s="438"/>
      <c r="E100" s="438"/>
      <c r="F100" s="438"/>
      <c r="G100" s="438"/>
      <c r="H100" s="438"/>
      <c r="I100" s="438"/>
      <c r="J100" s="438"/>
      <c r="K100" s="438"/>
      <c r="L100" s="438"/>
      <c r="M100" s="438"/>
      <c r="N100" s="438"/>
      <c r="O100" s="438"/>
      <c r="P100" s="438"/>
      <c r="Q100" s="438"/>
      <c r="R100" s="438"/>
      <c r="S100" s="438"/>
      <c r="T100" s="438"/>
      <c r="U100" s="438"/>
      <c r="V100" s="438"/>
      <c r="W100" s="438"/>
      <c r="X100" s="438"/>
      <c r="Y100" s="438"/>
      <c r="Z100" s="438"/>
      <c r="AA100" s="438"/>
      <c r="AB100" s="438"/>
      <c r="AC100" s="438"/>
      <c r="AD100" s="438"/>
    </row>
    <row r="101" ht="13.5" customHeight="1">
      <c r="A101" s="438"/>
      <c r="B101" s="438"/>
      <c r="C101" s="438"/>
      <c r="D101" s="438"/>
      <c r="E101" s="438"/>
      <c r="F101" s="438"/>
      <c r="G101" s="438"/>
      <c r="H101" s="438"/>
      <c r="I101" s="438"/>
      <c r="J101" s="438"/>
      <c r="K101" s="438"/>
      <c r="L101" s="438"/>
      <c r="M101" s="438"/>
      <c r="N101" s="438"/>
      <c r="O101" s="438"/>
      <c r="P101" s="438"/>
      <c r="Q101" s="438"/>
      <c r="R101" s="438"/>
      <c r="S101" s="438"/>
      <c r="T101" s="438"/>
      <c r="U101" s="438"/>
      <c r="V101" s="438"/>
      <c r="W101" s="438"/>
      <c r="X101" s="438"/>
      <c r="Y101" s="438"/>
      <c r="Z101" s="438"/>
      <c r="AA101" s="438"/>
      <c r="AB101" s="438"/>
      <c r="AC101" s="438"/>
      <c r="AD101" s="438"/>
    </row>
    <row r="102" ht="13.5" customHeight="1">
      <c r="A102" s="438"/>
      <c r="B102" s="438"/>
      <c r="C102" s="438"/>
      <c r="D102" s="438"/>
      <c r="E102" s="438"/>
      <c r="F102" s="438"/>
      <c r="G102" s="438"/>
      <c r="H102" s="438"/>
      <c r="I102" s="438"/>
      <c r="J102" s="438"/>
      <c r="K102" s="438"/>
      <c r="L102" s="438"/>
      <c r="M102" s="438"/>
      <c r="N102" s="438"/>
      <c r="O102" s="438"/>
      <c r="P102" s="438"/>
      <c r="Q102" s="438"/>
      <c r="R102" s="438"/>
      <c r="S102" s="438"/>
      <c r="T102" s="438"/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</row>
    <row r="103" ht="13.5" customHeight="1">
      <c r="A103" s="438"/>
      <c r="B103" s="438"/>
      <c r="C103" s="438"/>
      <c r="D103" s="438"/>
      <c r="E103" s="438"/>
      <c r="F103" s="438"/>
      <c r="G103" s="438"/>
      <c r="H103" s="438"/>
      <c r="I103" s="438"/>
      <c r="J103" s="438"/>
      <c r="K103" s="438"/>
      <c r="L103" s="438"/>
      <c r="M103" s="438"/>
      <c r="N103" s="438"/>
      <c r="O103" s="438"/>
      <c r="P103" s="438"/>
      <c r="Q103" s="438"/>
      <c r="R103" s="438"/>
      <c r="S103" s="438"/>
      <c r="T103" s="438"/>
      <c r="U103" s="438"/>
      <c r="V103" s="438"/>
      <c r="W103" s="438"/>
      <c r="X103" s="438"/>
      <c r="Y103" s="438"/>
      <c r="Z103" s="438"/>
      <c r="AA103" s="438"/>
      <c r="AB103" s="438"/>
      <c r="AC103" s="438"/>
      <c r="AD103" s="438"/>
    </row>
    <row r="104" ht="13.5" customHeight="1">
      <c r="A104" s="438"/>
      <c r="B104" s="438"/>
      <c r="C104" s="438"/>
      <c r="D104" s="438"/>
      <c r="E104" s="438"/>
      <c r="F104" s="438"/>
      <c r="G104" s="438"/>
      <c r="H104" s="438"/>
      <c r="I104" s="438"/>
      <c r="J104" s="438"/>
      <c r="K104" s="438"/>
      <c r="L104" s="438"/>
      <c r="M104" s="438"/>
      <c r="N104" s="438"/>
      <c r="O104" s="438"/>
      <c r="P104" s="438"/>
      <c r="Q104" s="438"/>
      <c r="R104" s="438"/>
      <c r="S104" s="438"/>
      <c r="T104" s="438"/>
      <c r="U104" s="438"/>
      <c r="V104" s="438"/>
      <c r="W104" s="438"/>
      <c r="X104" s="438"/>
      <c r="Y104" s="438"/>
      <c r="Z104" s="438"/>
      <c r="AA104" s="438"/>
      <c r="AB104" s="438"/>
      <c r="AC104" s="438"/>
      <c r="AD104" s="438"/>
    </row>
    <row r="105" ht="13.5" customHeight="1">
      <c r="A105" s="438"/>
      <c r="B105" s="438"/>
      <c r="C105" s="438"/>
      <c r="D105" s="438"/>
      <c r="E105" s="438"/>
      <c r="F105" s="438"/>
      <c r="G105" s="438"/>
      <c r="H105" s="438"/>
      <c r="I105" s="438"/>
      <c r="J105" s="438"/>
      <c r="K105" s="438"/>
      <c r="L105" s="438"/>
      <c r="M105" s="438"/>
      <c r="N105" s="438"/>
      <c r="O105" s="438"/>
      <c r="P105" s="438"/>
      <c r="Q105" s="438"/>
      <c r="R105" s="438"/>
      <c r="S105" s="438"/>
      <c r="T105" s="438"/>
      <c r="U105" s="438"/>
      <c r="V105" s="438"/>
      <c r="W105" s="438"/>
      <c r="X105" s="438"/>
      <c r="Y105" s="438"/>
      <c r="Z105" s="438"/>
      <c r="AA105" s="438"/>
      <c r="AB105" s="438"/>
      <c r="AC105" s="438"/>
      <c r="AD105" s="438"/>
    </row>
    <row r="106" ht="13.5" customHeight="1">
      <c r="A106" s="438"/>
      <c r="B106" s="438"/>
      <c r="C106" s="438"/>
      <c r="D106" s="438"/>
      <c r="E106" s="438"/>
      <c r="F106" s="438"/>
      <c r="G106" s="438"/>
      <c r="H106" s="438"/>
      <c r="I106" s="438"/>
      <c r="J106" s="438"/>
      <c r="K106" s="438"/>
      <c r="L106" s="438"/>
      <c r="M106" s="438"/>
      <c r="N106" s="438"/>
      <c r="O106" s="438"/>
      <c r="P106" s="438"/>
      <c r="Q106" s="438"/>
      <c r="R106" s="438"/>
      <c r="S106" s="438"/>
      <c r="T106" s="438"/>
      <c r="U106" s="438"/>
      <c r="V106" s="438"/>
      <c r="W106" s="438"/>
      <c r="X106" s="438"/>
      <c r="Y106" s="438"/>
      <c r="Z106" s="438"/>
      <c r="AA106" s="438"/>
      <c r="AB106" s="438"/>
      <c r="AC106" s="438"/>
      <c r="AD106" s="438"/>
    </row>
    <row r="107" ht="13.5" customHeight="1">
      <c r="A107" s="438"/>
      <c r="B107" s="438"/>
      <c r="C107" s="438"/>
      <c r="D107" s="438"/>
      <c r="E107" s="438"/>
      <c r="F107" s="438"/>
      <c r="G107" s="438"/>
      <c r="H107" s="438"/>
      <c r="I107" s="438"/>
      <c r="J107" s="438"/>
      <c r="K107" s="438"/>
      <c r="L107" s="438"/>
      <c r="M107" s="438"/>
      <c r="N107" s="438"/>
      <c r="O107" s="438"/>
      <c r="P107" s="438"/>
      <c r="Q107" s="438"/>
      <c r="R107" s="438"/>
      <c r="S107" s="438"/>
      <c r="T107" s="438"/>
      <c r="U107" s="438"/>
      <c r="V107" s="438"/>
      <c r="W107" s="438"/>
      <c r="X107" s="438"/>
      <c r="Y107" s="438"/>
      <c r="Z107" s="438"/>
      <c r="AA107" s="438"/>
      <c r="AB107" s="438"/>
      <c r="AC107" s="438"/>
      <c r="AD107" s="438"/>
    </row>
    <row r="108" ht="13.5" customHeight="1">
      <c r="A108" s="438"/>
      <c r="B108" s="438"/>
      <c r="C108" s="438"/>
      <c r="D108" s="438"/>
      <c r="E108" s="438"/>
      <c r="F108" s="438"/>
      <c r="G108" s="438"/>
      <c r="H108" s="438"/>
      <c r="I108" s="438"/>
      <c r="J108" s="438"/>
      <c r="K108" s="438"/>
      <c r="L108" s="438"/>
      <c r="M108" s="438"/>
      <c r="N108" s="438"/>
      <c r="O108" s="438"/>
      <c r="P108" s="438"/>
      <c r="Q108" s="438"/>
      <c r="R108" s="438"/>
      <c r="S108" s="438"/>
      <c r="T108" s="438"/>
      <c r="U108" s="438"/>
      <c r="V108" s="438"/>
      <c r="W108" s="438"/>
      <c r="X108" s="438"/>
      <c r="Y108" s="438"/>
      <c r="Z108" s="438"/>
      <c r="AA108" s="438"/>
      <c r="AB108" s="438"/>
      <c r="AC108" s="438"/>
      <c r="AD108" s="438"/>
    </row>
    <row r="109" ht="13.5" customHeight="1">
      <c r="A109" s="438"/>
      <c r="B109" s="438"/>
      <c r="C109" s="438"/>
      <c r="D109" s="438"/>
      <c r="E109" s="438"/>
      <c r="F109" s="438"/>
      <c r="G109" s="438"/>
      <c r="H109" s="438"/>
      <c r="I109" s="438"/>
      <c r="J109" s="438"/>
      <c r="K109" s="438"/>
      <c r="L109" s="438"/>
      <c r="M109" s="438"/>
      <c r="N109" s="438"/>
      <c r="O109" s="438"/>
      <c r="P109" s="438"/>
      <c r="Q109" s="438"/>
      <c r="R109" s="438"/>
      <c r="S109" s="438"/>
      <c r="T109" s="438"/>
      <c r="U109" s="438"/>
      <c r="V109" s="438"/>
      <c r="W109" s="438"/>
      <c r="X109" s="438"/>
      <c r="Y109" s="438"/>
      <c r="Z109" s="438"/>
      <c r="AA109" s="438"/>
      <c r="AB109" s="438"/>
      <c r="AC109" s="438"/>
      <c r="AD109" s="438"/>
    </row>
    <row r="110" ht="13.5" customHeight="1">
      <c r="A110" s="438"/>
      <c r="B110" s="438"/>
      <c r="C110" s="438"/>
      <c r="D110" s="438"/>
      <c r="E110" s="438"/>
      <c r="F110" s="438"/>
      <c r="G110" s="438"/>
      <c r="H110" s="438"/>
      <c r="I110" s="438"/>
      <c r="J110" s="438"/>
      <c r="K110" s="438"/>
      <c r="L110" s="438"/>
      <c r="M110" s="438"/>
      <c r="N110" s="438"/>
      <c r="O110" s="438"/>
      <c r="P110" s="438"/>
      <c r="Q110" s="438"/>
      <c r="R110" s="438"/>
      <c r="S110" s="438"/>
      <c r="T110" s="438"/>
      <c r="U110" s="438"/>
      <c r="V110" s="438"/>
      <c r="W110" s="438"/>
      <c r="X110" s="438"/>
      <c r="Y110" s="438"/>
      <c r="Z110" s="438"/>
      <c r="AA110" s="438"/>
      <c r="AB110" s="438"/>
      <c r="AC110" s="438"/>
      <c r="AD110" s="438"/>
    </row>
    <row r="111" ht="13.5" customHeight="1">
      <c r="A111" s="438"/>
      <c r="B111" s="438"/>
      <c r="C111" s="438"/>
      <c r="D111" s="438"/>
      <c r="E111" s="438"/>
      <c r="F111" s="438"/>
      <c r="G111" s="438"/>
      <c r="H111" s="438"/>
      <c r="I111" s="438"/>
      <c r="J111" s="438"/>
      <c r="K111" s="438"/>
      <c r="L111" s="438"/>
      <c r="M111" s="438"/>
      <c r="N111" s="438"/>
      <c r="O111" s="438"/>
      <c r="P111" s="438"/>
      <c r="Q111" s="438"/>
      <c r="R111" s="438"/>
      <c r="S111" s="438"/>
      <c r="T111" s="438"/>
      <c r="U111" s="438"/>
      <c r="V111" s="438"/>
      <c r="W111" s="438"/>
      <c r="X111" s="438"/>
      <c r="Y111" s="438"/>
      <c r="Z111" s="438"/>
      <c r="AA111" s="438"/>
      <c r="AB111" s="438"/>
      <c r="AC111" s="438"/>
      <c r="AD111" s="438"/>
    </row>
    <row r="112" ht="13.5" customHeight="1">
      <c r="A112" s="438"/>
      <c r="B112" s="438"/>
      <c r="C112" s="438"/>
      <c r="D112" s="438"/>
      <c r="E112" s="438"/>
      <c r="F112" s="438"/>
      <c r="G112" s="438"/>
      <c r="H112" s="438"/>
      <c r="I112" s="438"/>
      <c r="J112" s="438"/>
      <c r="K112" s="438"/>
      <c r="L112" s="438"/>
      <c r="M112" s="438"/>
      <c r="N112" s="438"/>
      <c r="O112" s="438"/>
      <c r="P112" s="438"/>
      <c r="Q112" s="438"/>
      <c r="R112" s="438"/>
      <c r="S112" s="438"/>
      <c r="T112" s="438"/>
      <c r="U112" s="438"/>
      <c r="V112" s="438"/>
      <c r="W112" s="438"/>
      <c r="X112" s="438"/>
      <c r="Y112" s="438"/>
      <c r="Z112" s="438"/>
      <c r="AA112" s="438"/>
      <c r="AB112" s="438"/>
      <c r="AC112" s="438"/>
      <c r="AD112" s="438"/>
    </row>
    <row r="113" ht="13.5" customHeight="1">
      <c r="A113" s="438"/>
      <c r="B113" s="438"/>
      <c r="C113" s="438"/>
      <c r="D113" s="438"/>
      <c r="E113" s="438"/>
      <c r="F113" s="438"/>
      <c r="G113" s="438"/>
      <c r="H113" s="438"/>
      <c r="I113" s="438"/>
      <c r="J113" s="438"/>
      <c r="K113" s="438"/>
      <c r="L113" s="438"/>
      <c r="M113" s="438"/>
      <c r="N113" s="438"/>
      <c r="O113" s="438"/>
      <c r="P113" s="438"/>
      <c r="Q113" s="438"/>
      <c r="R113" s="438"/>
      <c r="S113" s="438"/>
      <c r="T113" s="438"/>
      <c r="U113" s="438"/>
      <c r="V113" s="438"/>
      <c r="W113" s="438"/>
      <c r="X113" s="438"/>
      <c r="Y113" s="438"/>
      <c r="Z113" s="438"/>
      <c r="AA113" s="438"/>
      <c r="AB113" s="438"/>
      <c r="AC113" s="438"/>
      <c r="AD113" s="438"/>
    </row>
    <row r="114" ht="13.5" customHeight="1">
      <c r="A114" s="438"/>
      <c r="B114" s="438"/>
      <c r="C114" s="438"/>
      <c r="D114" s="438"/>
      <c r="E114" s="438"/>
      <c r="F114" s="438"/>
      <c r="G114" s="438"/>
      <c r="H114" s="438"/>
      <c r="I114" s="438"/>
      <c r="J114" s="438"/>
      <c r="K114" s="438"/>
      <c r="L114" s="438"/>
      <c r="M114" s="438"/>
      <c r="N114" s="438"/>
      <c r="O114" s="438"/>
      <c r="P114" s="438"/>
      <c r="Q114" s="438"/>
      <c r="R114" s="438"/>
      <c r="S114" s="438"/>
      <c r="T114" s="438"/>
      <c r="U114" s="438"/>
      <c r="V114" s="438"/>
      <c r="W114" s="438"/>
      <c r="X114" s="438"/>
      <c r="Y114" s="438"/>
      <c r="Z114" s="438"/>
      <c r="AA114" s="438"/>
      <c r="AB114" s="438"/>
      <c r="AC114" s="438"/>
      <c r="AD114" s="438"/>
    </row>
    <row r="115" ht="13.5" customHeight="1">
      <c r="A115" s="438"/>
      <c r="B115" s="438"/>
      <c r="C115" s="438"/>
      <c r="D115" s="438"/>
      <c r="E115" s="438"/>
      <c r="F115" s="438"/>
      <c r="G115" s="438"/>
      <c r="H115" s="438"/>
      <c r="I115" s="438"/>
      <c r="J115" s="438"/>
      <c r="K115" s="438"/>
      <c r="L115" s="438"/>
      <c r="M115" s="438"/>
      <c r="N115" s="438"/>
      <c r="O115" s="438"/>
      <c r="P115" s="438"/>
      <c r="Q115" s="438"/>
      <c r="R115" s="438"/>
      <c r="S115" s="438"/>
      <c r="T115" s="438"/>
      <c r="U115" s="438"/>
      <c r="V115" s="438"/>
      <c r="W115" s="438"/>
      <c r="X115" s="438"/>
      <c r="Y115" s="438"/>
      <c r="Z115" s="438"/>
      <c r="AA115" s="438"/>
      <c r="AB115" s="438"/>
      <c r="AC115" s="438"/>
      <c r="AD115" s="438"/>
    </row>
    <row r="116" ht="13.5" customHeight="1">
      <c r="A116" s="438"/>
      <c r="B116" s="438"/>
      <c r="C116" s="438"/>
      <c r="D116" s="438"/>
      <c r="E116" s="438"/>
      <c r="F116" s="438"/>
      <c r="G116" s="438"/>
      <c r="H116" s="438"/>
      <c r="I116" s="438"/>
      <c r="J116" s="438"/>
      <c r="K116" s="438"/>
      <c r="L116" s="438"/>
      <c r="M116" s="438"/>
      <c r="N116" s="438"/>
      <c r="O116" s="438"/>
      <c r="P116" s="438"/>
      <c r="Q116" s="438"/>
      <c r="R116" s="438"/>
      <c r="S116" s="438"/>
      <c r="T116" s="438"/>
      <c r="U116" s="438"/>
      <c r="V116" s="438"/>
      <c r="W116" s="438"/>
      <c r="X116" s="438"/>
      <c r="Y116" s="438"/>
      <c r="Z116" s="438"/>
      <c r="AA116" s="438"/>
      <c r="AB116" s="438"/>
      <c r="AC116" s="438"/>
      <c r="AD116" s="438"/>
    </row>
    <row r="117" ht="13.5" customHeight="1">
      <c r="A117" s="438"/>
      <c r="B117" s="438"/>
      <c r="C117" s="438"/>
      <c r="D117" s="438"/>
      <c r="E117" s="438"/>
      <c r="F117" s="438"/>
      <c r="G117" s="438"/>
      <c r="H117" s="438"/>
      <c r="I117" s="438"/>
      <c r="J117" s="438"/>
      <c r="K117" s="438"/>
      <c r="L117" s="438"/>
      <c r="M117" s="438"/>
      <c r="N117" s="438"/>
      <c r="O117" s="438"/>
      <c r="P117" s="438"/>
      <c r="Q117" s="438"/>
      <c r="R117" s="438"/>
      <c r="S117" s="438"/>
      <c r="T117" s="438"/>
      <c r="U117" s="438"/>
      <c r="V117" s="438"/>
      <c r="W117" s="438"/>
      <c r="X117" s="438"/>
      <c r="Y117" s="438"/>
      <c r="Z117" s="438"/>
      <c r="AA117" s="438"/>
      <c r="AB117" s="438"/>
      <c r="AC117" s="438"/>
      <c r="AD117" s="438"/>
    </row>
    <row r="118" ht="13.5" customHeight="1">
      <c r="A118" s="438"/>
      <c r="B118" s="438"/>
      <c r="C118" s="438"/>
      <c r="D118" s="438"/>
      <c r="E118" s="438"/>
      <c r="F118" s="438"/>
      <c r="G118" s="438"/>
      <c r="H118" s="438"/>
      <c r="I118" s="438"/>
      <c r="J118" s="438"/>
      <c r="K118" s="438"/>
      <c r="L118" s="438"/>
      <c r="M118" s="438"/>
      <c r="N118" s="438"/>
      <c r="O118" s="438"/>
      <c r="P118" s="438"/>
      <c r="Q118" s="438"/>
      <c r="R118" s="438"/>
      <c r="S118" s="438"/>
      <c r="T118" s="438"/>
      <c r="U118" s="438"/>
      <c r="V118" s="438"/>
      <c r="W118" s="438"/>
      <c r="X118" s="438"/>
      <c r="Y118" s="438"/>
      <c r="Z118" s="438"/>
      <c r="AA118" s="438"/>
      <c r="AB118" s="438"/>
      <c r="AC118" s="438"/>
      <c r="AD118" s="438"/>
    </row>
    <row r="119" ht="13.5" customHeight="1">
      <c r="A119" s="438"/>
      <c r="B119" s="438"/>
      <c r="C119" s="438"/>
      <c r="D119" s="438"/>
      <c r="E119" s="438"/>
      <c r="F119" s="438"/>
      <c r="G119" s="438"/>
      <c r="H119" s="438"/>
      <c r="I119" s="438"/>
      <c r="J119" s="438"/>
      <c r="K119" s="438"/>
      <c r="L119" s="438"/>
      <c r="M119" s="438"/>
      <c r="N119" s="438"/>
      <c r="O119" s="438"/>
      <c r="P119" s="438"/>
      <c r="Q119" s="438"/>
      <c r="R119" s="438"/>
      <c r="S119" s="438"/>
      <c r="T119" s="438"/>
      <c r="U119" s="438"/>
      <c r="V119" s="438"/>
      <c r="W119" s="438"/>
      <c r="X119" s="438"/>
      <c r="Y119" s="438"/>
      <c r="Z119" s="438"/>
      <c r="AA119" s="438"/>
      <c r="AB119" s="438"/>
      <c r="AC119" s="438"/>
      <c r="AD119" s="438"/>
    </row>
    <row r="120" ht="13.5" customHeight="1">
      <c r="A120" s="438"/>
      <c r="B120" s="438"/>
      <c r="C120" s="438"/>
      <c r="D120" s="438"/>
      <c r="E120" s="438"/>
      <c r="F120" s="438"/>
      <c r="G120" s="438"/>
      <c r="H120" s="438"/>
      <c r="I120" s="438"/>
      <c r="J120" s="438"/>
      <c r="K120" s="438"/>
      <c r="L120" s="438"/>
      <c r="M120" s="438"/>
      <c r="N120" s="438"/>
      <c r="O120" s="438"/>
      <c r="P120" s="438"/>
      <c r="Q120" s="438"/>
      <c r="R120" s="438"/>
      <c r="S120" s="438"/>
      <c r="T120" s="438"/>
      <c r="U120" s="438"/>
      <c r="V120" s="438"/>
      <c r="W120" s="438"/>
      <c r="X120" s="438"/>
      <c r="Y120" s="438"/>
      <c r="Z120" s="438"/>
      <c r="AA120" s="438"/>
      <c r="AB120" s="438"/>
      <c r="AC120" s="438"/>
      <c r="AD120" s="438"/>
    </row>
    <row r="121" ht="13.5" customHeight="1">
      <c r="A121" s="438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438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</row>
    <row r="122" ht="13.5" customHeight="1">
      <c r="A122" s="438"/>
      <c r="B122" s="438"/>
      <c r="C122" s="438"/>
      <c r="D122" s="438"/>
      <c r="E122" s="438"/>
      <c r="F122" s="438"/>
      <c r="G122" s="438"/>
      <c r="H122" s="438"/>
      <c r="I122" s="438"/>
      <c r="J122" s="438"/>
      <c r="K122" s="438"/>
      <c r="L122" s="438"/>
      <c r="M122" s="438"/>
      <c r="N122" s="438"/>
      <c r="O122" s="438"/>
      <c r="P122" s="438"/>
      <c r="Q122" s="438"/>
      <c r="R122" s="438"/>
      <c r="S122" s="438"/>
      <c r="T122" s="438"/>
      <c r="U122" s="438"/>
      <c r="V122" s="438"/>
      <c r="W122" s="438"/>
      <c r="X122" s="438"/>
      <c r="Y122" s="438"/>
      <c r="Z122" s="438"/>
      <c r="AA122" s="438"/>
      <c r="AB122" s="438"/>
      <c r="AC122" s="438"/>
      <c r="AD122" s="438"/>
    </row>
    <row r="123" ht="13.5" customHeight="1">
      <c r="A123" s="438"/>
      <c r="B123" s="438"/>
      <c r="C123" s="438"/>
      <c r="D123" s="438"/>
      <c r="E123" s="438"/>
      <c r="F123" s="438"/>
      <c r="G123" s="438"/>
      <c r="H123" s="438"/>
      <c r="I123" s="438"/>
      <c r="J123" s="438"/>
      <c r="K123" s="438"/>
      <c r="L123" s="438"/>
      <c r="M123" s="438"/>
      <c r="N123" s="438"/>
      <c r="O123" s="438"/>
      <c r="P123" s="438"/>
      <c r="Q123" s="438"/>
      <c r="R123" s="438"/>
      <c r="S123" s="438"/>
      <c r="T123" s="438"/>
      <c r="U123" s="438"/>
      <c r="V123" s="438"/>
      <c r="W123" s="438"/>
      <c r="X123" s="438"/>
      <c r="Y123" s="438"/>
      <c r="Z123" s="438"/>
      <c r="AA123" s="438"/>
      <c r="AB123" s="438"/>
      <c r="AC123" s="438"/>
      <c r="AD123" s="438"/>
    </row>
    <row r="124" ht="13.5" customHeight="1">
      <c r="A124" s="438"/>
      <c r="B124" s="438"/>
      <c r="C124" s="438"/>
      <c r="D124" s="438"/>
      <c r="E124" s="438"/>
      <c r="F124" s="438"/>
      <c r="G124" s="438"/>
      <c r="H124" s="438"/>
      <c r="I124" s="438"/>
      <c r="J124" s="438"/>
      <c r="K124" s="438"/>
      <c r="L124" s="438"/>
      <c r="M124" s="438"/>
      <c r="N124" s="438"/>
      <c r="O124" s="438"/>
      <c r="P124" s="438"/>
      <c r="Q124" s="438"/>
      <c r="R124" s="438"/>
      <c r="S124" s="438"/>
      <c r="T124" s="438"/>
      <c r="U124" s="438"/>
      <c r="V124" s="438"/>
      <c r="W124" s="438"/>
      <c r="X124" s="438"/>
      <c r="Y124" s="438"/>
      <c r="Z124" s="438"/>
      <c r="AA124" s="438"/>
      <c r="AB124" s="438"/>
      <c r="AC124" s="438"/>
      <c r="AD124" s="438"/>
    </row>
    <row r="125" ht="13.5" customHeight="1">
      <c r="A125" s="438"/>
      <c r="B125" s="438"/>
      <c r="C125" s="438"/>
      <c r="D125" s="438"/>
      <c r="E125" s="438"/>
      <c r="F125" s="438"/>
      <c r="G125" s="438"/>
      <c r="H125" s="438"/>
      <c r="I125" s="438"/>
      <c r="J125" s="438"/>
      <c r="K125" s="438"/>
      <c r="L125" s="438"/>
      <c r="M125" s="438"/>
      <c r="N125" s="438"/>
      <c r="O125" s="438"/>
      <c r="P125" s="438"/>
      <c r="Q125" s="438"/>
      <c r="R125" s="438"/>
      <c r="S125" s="438"/>
      <c r="T125" s="438"/>
      <c r="U125" s="438"/>
      <c r="V125" s="438"/>
      <c r="W125" s="438"/>
      <c r="X125" s="438"/>
      <c r="Y125" s="438"/>
      <c r="Z125" s="438"/>
      <c r="AA125" s="438"/>
      <c r="AB125" s="438"/>
      <c r="AC125" s="438"/>
      <c r="AD125" s="438"/>
    </row>
    <row r="126" ht="13.5" customHeight="1">
      <c r="A126" s="438"/>
      <c r="B126" s="438"/>
      <c r="C126" s="438"/>
      <c r="D126" s="438"/>
      <c r="E126" s="438"/>
      <c r="F126" s="438"/>
      <c r="G126" s="438"/>
      <c r="H126" s="438"/>
      <c r="I126" s="438"/>
      <c r="J126" s="438"/>
      <c r="K126" s="438"/>
      <c r="L126" s="438"/>
      <c r="M126" s="438"/>
      <c r="N126" s="438"/>
      <c r="O126" s="438"/>
      <c r="P126" s="438"/>
      <c r="Q126" s="438"/>
      <c r="R126" s="438"/>
      <c r="S126" s="438"/>
      <c r="T126" s="438"/>
      <c r="U126" s="438"/>
      <c r="V126" s="438"/>
      <c r="W126" s="438"/>
      <c r="X126" s="438"/>
      <c r="Y126" s="438"/>
      <c r="Z126" s="438"/>
      <c r="AA126" s="438"/>
      <c r="AB126" s="438"/>
      <c r="AC126" s="438"/>
      <c r="AD126" s="438"/>
    </row>
    <row r="127" ht="13.5" customHeight="1">
      <c r="A127" s="438"/>
      <c r="B127" s="438"/>
      <c r="C127" s="438"/>
      <c r="D127" s="438"/>
      <c r="E127" s="438"/>
      <c r="F127" s="438"/>
      <c r="G127" s="438"/>
      <c r="H127" s="438"/>
      <c r="I127" s="438"/>
      <c r="J127" s="438"/>
      <c r="K127" s="438"/>
      <c r="L127" s="438"/>
      <c r="M127" s="438"/>
      <c r="N127" s="438"/>
      <c r="O127" s="438"/>
      <c r="P127" s="438"/>
      <c r="Q127" s="438"/>
      <c r="R127" s="438"/>
      <c r="S127" s="438"/>
      <c r="T127" s="438"/>
      <c r="U127" s="438"/>
      <c r="V127" s="438"/>
      <c r="W127" s="438"/>
      <c r="X127" s="438"/>
      <c r="Y127" s="438"/>
      <c r="Z127" s="438"/>
      <c r="AA127" s="438"/>
      <c r="AB127" s="438"/>
      <c r="AC127" s="438"/>
      <c r="AD127" s="438"/>
    </row>
    <row r="128" ht="13.5" customHeight="1">
      <c r="A128" s="438"/>
      <c r="B128" s="438"/>
      <c r="C128" s="438"/>
      <c r="D128" s="438"/>
      <c r="E128" s="438"/>
      <c r="F128" s="438"/>
      <c r="G128" s="438"/>
      <c r="H128" s="438"/>
      <c r="I128" s="438"/>
      <c r="J128" s="438"/>
      <c r="K128" s="438"/>
      <c r="L128" s="438"/>
      <c r="M128" s="438"/>
      <c r="N128" s="438"/>
      <c r="O128" s="438"/>
      <c r="P128" s="438"/>
      <c r="Q128" s="438"/>
      <c r="R128" s="438"/>
      <c r="S128" s="438"/>
      <c r="T128" s="438"/>
      <c r="U128" s="438"/>
      <c r="V128" s="438"/>
      <c r="W128" s="438"/>
      <c r="X128" s="438"/>
      <c r="Y128" s="438"/>
      <c r="Z128" s="438"/>
      <c r="AA128" s="438"/>
      <c r="AB128" s="438"/>
      <c r="AC128" s="438"/>
      <c r="AD128" s="438"/>
    </row>
    <row r="129" ht="13.5" customHeight="1">
      <c r="A129" s="438"/>
      <c r="B129" s="438"/>
      <c r="C129" s="438"/>
      <c r="D129" s="438"/>
      <c r="E129" s="438"/>
      <c r="F129" s="438"/>
      <c r="G129" s="438"/>
      <c r="H129" s="438"/>
      <c r="I129" s="438"/>
      <c r="J129" s="438"/>
      <c r="K129" s="438"/>
      <c r="L129" s="438"/>
      <c r="M129" s="438"/>
      <c r="N129" s="438"/>
      <c r="O129" s="438"/>
      <c r="P129" s="438"/>
      <c r="Q129" s="438"/>
      <c r="R129" s="438"/>
      <c r="S129" s="438"/>
      <c r="T129" s="438"/>
      <c r="U129" s="438"/>
      <c r="V129" s="438"/>
      <c r="W129" s="438"/>
      <c r="X129" s="438"/>
      <c r="Y129" s="438"/>
      <c r="Z129" s="438"/>
      <c r="AA129" s="438"/>
      <c r="AB129" s="438"/>
      <c r="AC129" s="438"/>
      <c r="AD129" s="438"/>
    </row>
    <row r="130" ht="13.5" customHeight="1">
      <c r="A130" s="438"/>
      <c r="B130" s="438"/>
      <c r="C130" s="438"/>
      <c r="D130" s="438"/>
      <c r="E130" s="438"/>
      <c r="F130" s="438"/>
      <c r="G130" s="438"/>
      <c r="H130" s="438"/>
      <c r="I130" s="438"/>
      <c r="J130" s="438"/>
      <c r="K130" s="438"/>
      <c r="L130" s="438"/>
      <c r="M130" s="438"/>
      <c r="N130" s="438"/>
      <c r="O130" s="438"/>
      <c r="P130" s="438"/>
      <c r="Q130" s="438"/>
      <c r="R130" s="438"/>
      <c r="S130" s="438"/>
      <c r="T130" s="438"/>
      <c r="U130" s="438"/>
      <c r="V130" s="438"/>
      <c r="W130" s="438"/>
      <c r="X130" s="438"/>
      <c r="Y130" s="438"/>
      <c r="Z130" s="438"/>
      <c r="AA130" s="438"/>
      <c r="AB130" s="438"/>
      <c r="AC130" s="438"/>
      <c r="AD130" s="438"/>
    </row>
    <row r="131" ht="13.5" customHeight="1">
      <c r="A131" s="438"/>
      <c r="B131" s="438"/>
      <c r="C131" s="438"/>
      <c r="D131" s="438"/>
      <c r="E131" s="438"/>
      <c r="F131" s="438"/>
      <c r="G131" s="438"/>
      <c r="H131" s="438"/>
      <c r="I131" s="438"/>
      <c r="J131" s="438"/>
      <c r="K131" s="438"/>
      <c r="L131" s="438"/>
      <c r="M131" s="438"/>
      <c r="N131" s="438"/>
      <c r="O131" s="438"/>
      <c r="P131" s="438"/>
      <c r="Q131" s="438"/>
      <c r="R131" s="438"/>
      <c r="S131" s="438"/>
      <c r="T131" s="438"/>
      <c r="U131" s="438"/>
      <c r="V131" s="438"/>
      <c r="W131" s="438"/>
      <c r="X131" s="438"/>
      <c r="Y131" s="438"/>
      <c r="Z131" s="438"/>
      <c r="AA131" s="438"/>
      <c r="AB131" s="438"/>
      <c r="AC131" s="438"/>
      <c r="AD131" s="438"/>
    </row>
    <row r="132" ht="13.5" customHeight="1">
      <c r="A132" s="438"/>
      <c r="B132" s="438"/>
      <c r="C132" s="438"/>
      <c r="D132" s="438"/>
      <c r="E132" s="438"/>
      <c r="F132" s="438"/>
      <c r="G132" s="438"/>
      <c r="H132" s="438"/>
      <c r="I132" s="438"/>
      <c r="J132" s="438"/>
      <c r="K132" s="438"/>
      <c r="L132" s="438"/>
      <c r="M132" s="438"/>
      <c r="N132" s="438"/>
      <c r="O132" s="438"/>
      <c r="P132" s="438"/>
      <c r="Q132" s="438"/>
      <c r="R132" s="438"/>
      <c r="S132" s="438"/>
      <c r="T132" s="438"/>
      <c r="U132" s="438"/>
      <c r="V132" s="438"/>
      <c r="W132" s="438"/>
      <c r="X132" s="438"/>
      <c r="Y132" s="438"/>
      <c r="Z132" s="438"/>
      <c r="AA132" s="438"/>
      <c r="AB132" s="438"/>
      <c r="AC132" s="438"/>
      <c r="AD132" s="438"/>
    </row>
    <row r="133" ht="13.5" customHeight="1">
      <c r="A133" s="438"/>
      <c r="B133" s="438"/>
      <c r="C133" s="438"/>
      <c r="D133" s="438"/>
      <c r="E133" s="438"/>
      <c r="F133" s="438"/>
      <c r="G133" s="438"/>
      <c r="H133" s="438"/>
      <c r="I133" s="438"/>
      <c r="J133" s="438"/>
      <c r="K133" s="438"/>
      <c r="L133" s="438"/>
      <c r="M133" s="438"/>
      <c r="N133" s="438"/>
      <c r="O133" s="438"/>
      <c r="P133" s="438"/>
      <c r="Q133" s="438"/>
      <c r="R133" s="438"/>
      <c r="S133" s="438"/>
      <c r="T133" s="438"/>
      <c r="U133" s="438"/>
      <c r="V133" s="438"/>
      <c r="W133" s="438"/>
      <c r="X133" s="438"/>
      <c r="Y133" s="438"/>
      <c r="Z133" s="438"/>
      <c r="AA133" s="438"/>
      <c r="AB133" s="438"/>
      <c r="AC133" s="438"/>
      <c r="AD133" s="438"/>
    </row>
    <row r="134" ht="13.5" customHeight="1">
      <c r="A134" s="438"/>
      <c r="B134" s="438"/>
      <c r="C134" s="438"/>
      <c r="D134" s="438"/>
      <c r="E134" s="438"/>
      <c r="F134" s="438"/>
      <c r="G134" s="438"/>
      <c r="H134" s="438"/>
      <c r="I134" s="438"/>
      <c r="J134" s="438"/>
      <c r="K134" s="438"/>
      <c r="L134" s="438"/>
      <c r="M134" s="438"/>
      <c r="N134" s="438"/>
      <c r="O134" s="438"/>
      <c r="P134" s="438"/>
      <c r="Q134" s="438"/>
      <c r="R134" s="438"/>
      <c r="S134" s="438"/>
      <c r="T134" s="438"/>
      <c r="U134" s="438"/>
      <c r="V134" s="438"/>
      <c r="W134" s="438"/>
      <c r="X134" s="438"/>
      <c r="Y134" s="438"/>
      <c r="Z134" s="438"/>
      <c r="AA134" s="438"/>
      <c r="AB134" s="438"/>
      <c r="AC134" s="438"/>
      <c r="AD134" s="438"/>
    </row>
    <row r="135" ht="13.5" customHeight="1">
      <c r="A135" s="438"/>
      <c r="B135" s="438"/>
      <c r="C135" s="438"/>
      <c r="D135" s="438"/>
      <c r="E135" s="438"/>
      <c r="F135" s="438"/>
      <c r="G135" s="438"/>
      <c r="H135" s="438"/>
      <c r="I135" s="438"/>
      <c r="J135" s="438"/>
      <c r="K135" s="438"/>
      <c r="L135" s="438"/>
      <c r="M135" s="438"/>
      <c r="N135" s="438"/>
      <c r="O135" s="438"/>
      <c r="P135" s="438"/>
      <c r="Q135" s="438"/>
      <c r="R135" s="438"/>
      <c r="S135" s="438"/>
      <c r="T135" s="438"/>
      <c r="U135" s="438"/>
      <c r="V135" s="438"/>
      <c r="W135" s="438"/>
      <c r="X135" s="438"/>
      <c r="Y135" s="438"/>
      <c r="Z135" s="438"/>
      <c r="AA135" s="438"/>
      <c r="AB135" s="438"/>
      <c r="AC135" s="438"/>
      <c r="AD135" s="438"/>
    </row>
    <row r="136" ht="13.5" customHeight="1">
      <c r="A136" s="438"/>
      <c r="B136" s="438"/>
      <c r="C136" s="438"/>
      <c r="D136" s="438"/>
      <c r="E136" s="438"/>
      <c r="F136" s="438"/>
      <c r="G136" s="438"/>
      <c r="H136" s="438"/>
      <c r="I136" s="438"/>
      <c r="J136" s="438"/>
      <c r="K136" s="438"/>
      <c r="L136" s="438"/>
      <c r="M136" s="438"/>
      <c r="N136" s="438"/>
      <c r="O136" s="438"/>
      <c r="P136" s="438"/>
      <c r="Q136" s="438"/>
      <c r="R136" s="438"/>
      <c r="S136" s="438"/>
      <c r="T136" s="438"/>
      <c r="U136" s="438"/>
      <c r="V136" s="438"/>
      <c r="W136" s="438"/>
      <c r="X136" s="438"/>
      <c r="Y136" s="438"/>
      <c r="Z136" s="438"/>
      <c r="AA136" s="438"/>
      <c r="AB136" s="438"/>
      <c r="AC136" s="438"/>
      <c r="AD136" s="438"/>
    </row>
    <row r="137" ht="13.5" customHeight="1">
      <c r="A137" s="438"/>
      <c r="B137" s="438"/>
      <c r="C137" s="438"/>
      <c r="D137" s="438"/>
      <c r="E137" s="438"/>
      <c r="F137" s="438"/>
      <c r="G137" s="438"/>
      <c r="H137" s="438"/>
      <c r="I137" s="438"/>
      <c r="J137" s="438"/>
      <c r="K137" s="438"/>
      <c r="L137" s="438"/>
      <c r="M137" s="438"/>
      <c r="N137" s="438"/>
      <c r="O137" s="438"/>
      <c r="P137" s="438"/>
      <c r="Q137" s="438"/>
      <c r="R137" s="438"/>
      <c r="S137" s="438"/>
      <c r="T137" s="438"/>
      <c r="U137" s="438"/>
      <c r="V137" s="438"/>
      <c r="W137" s="438"/>
      <c r="X137" s="438"/>
      <c r="Y137" s="438"/>
      <c r="Z137" s="438"/>
      <c r="AA137" s="438"/>
      <c r="AB137" s="438"/>
      <c r="AC137" s="438"/>
      <c r="AD137" s="438"/>
    </row>
    <row r="138" ht="13.5" customHeight="1">
      <c r="A138" s="438"/>
      <c r="B138" s="438"/>
      <c r="C138" s="438"/>
      <c r="D138" s="438"/>
      <c r="E138" s="438"/>
      <c r="F138" s="438"/>
      <c r="G138" s="438"/>
      <c r="H138" s="438"/>
      <c r="I138" s="438"/>
      <c r="J138" s="438"/>
      <c r="K138" s="438"/>
      <c r="L138" s="438"/>
      <c r="M138" s="438"/>
      <c r="N138" s="438"/>
      <c r="O138" s="438"/>
      <c r="P138" s="438"/>
      <c r="Q138" s="438"/>
      <c r="R138" s="438"/>
      <c r="S138" s="438"/>
      <c r="T138" s="438"/>
      <c r="U138" s="438"/>
      <c r="V138" s="438"/>
      <c r="W138" s="438"/>
      <c r="X138" s="438"/>
      <c r="Y138" s="438"/>
      <c r="Z138" s="438"/>
      <c r="AA138" s="438"/>
      <c r="AB138" s="438"/>
      <c r="AC138" s="438"/>
      <c r="AD138" s="438"/>
    </row>
    <row r="139" ht="13.5" customHeight="1">
      <c r="A139" s="438"/>
      <c r="B139" s="438"/>
      <c r="C139" s="438"/>
      <c r="D139" s="438"/>
      <c r="E139" s="438"/>
      <c r="F139" s="438"/>
      <c r="G139" s="438"/>
      <c r="H139" s="438"/>
      <c r="I139" s="438"/>
      <c r="J139" s="438"/>
      <c r="K139" s="438"/>
      <c r="L139" s="438"/>
      <c r="M139" s="438"/>
      <c r="N139" s="438"/>
      <c r="O139" s="438"/>
      <c r="P139" s="438"/>
      <c r="Q139" s="438"/>
      <c r="R139" s="438"/>
      <c r="S139" s="438"/>
      <c r="T139" s="438"/>
      <c r="U139" s="438"/>
      <c r="V139" s="438"/>
      <c r="W139" s="438"/>
      <c r="X139" s="438"/>
      <c r="Y139" s="438"/>
      <c r="Z139" s="438"/>
      <c r="AA139" s="438"/>
      <c r="AB139" s="438"/>
      <c r="AC139" s="438"/>
      <c r="AD139" s="438"/>
    </row>
    <row r="140" ht="13.5" customHeight="1">
      <c r="A140" s="438"/>
      <c r="B140" s="438"/>
      <c r="C140" s="438"/>
      <c r="D140" s="438"/>
      <c r="E140" s="438"/>
      <c r="F140" s="438"/>
      <c r="G140" s="438"/>
      <c r="H140" s="438"/>
      <c r="I140" s="438"/>
      <c r="J140" s="438"/>
      <c r="K140" s="438"/>
      <c r="L140" s="438"/>
      <c r="M140" s="438"/>
      <c r="N140" s="438"/>
      <c r="O140" s="438"/>
      <c r="P140" s="438"/>
      <c r="Q140" s="438"/>
      <c r="R140" s="438"/>
      <c r="S140" s="438"/>
      <c r="T140" s="438"/>
      <c r="U140" s="438"/>
      <c r="V140" s="438"/>
      <c r="W140" s="438"/>
      <c r="X140" s="438"/>
      <c r="Y140" s="438"/>
      <c r="Z140" s="438"/>
      <c r="AA140" s="438"/>
      <c r="AB140" s="438"/>
      <c r="AC140" s="438"/>
      <c r="AD140" s="438"/>
    </row>
    <row r="141" ht="13.5" customHeight="1">
      <c r="A141" s="438"/>
      <c r="B141" s="438"/>
      <c r="C141" s="438"/>
      <c r="D141" s="438"/>
      <c r="E141" s="438"/>
      <c r="F141" s="438"/>
      <c r="G141" s="438"/>
      <c r="H141" s="438"/>
      <c r="I141" s="438"/>
      <c r="J141" s="438"/>
      <c r="K141" s="438"/>
      <c r="L141" s="438"/>
      <c r="M141" s="438"/>
      <c r="N141" s="438"/>
      <c r="O141" s="438"/>
      <c r="P141" s="438"/>
      <c r="Q141" s="438"/>
      <c r="R141" s="438"/>
      <c r="S141" s="438"/>
      <c r="T141" s="438"/>
      <c r="U141" s="438"/>
      <c r="V141" s="438"/>
      <c r="W141" s="438"/>
      <c r="X141" s="438"/>
      <c r="Y141" s="438"/>
      <c r="Z141" s="438"/>
      <c r="AA141" s="438"/>
      <c r="AB141" s="438"/>
      <c r="AC141" s="438"/>
      <c r="AD141" s="438"/>
    </row>
    <row r="142" ht="13.5" customHeight="1">
      <c r="A142" s="438"/>
      <c r="B142" s="438"/>
      <c r="C142" s="438"/>
      <c r="D142" s="438"/>
      <c r="E142" s="438"/>
      <c r="F142" s="438"/>
      <c r="G142" s="438"/>
      <c r="H142" s="438"/>
      <c r="I142" s="438"/>
      <c r="J142" s="438"/>
      <c r="K142" s="438"/>
      <c r="L142" s="438"/>
      <c r="M142" s="438"/>
      <c r="N142" s="438"/>
      <c r="O142" s="438"/>
      <c r="P142" s="438"/>
      <c r="Q142" s="438"/>
      <c r="R142" s="438"/>
      <c r="S142" s="438"/>
      <c r="T142" s="438"/>
      <c r="U142" s="438"/>
      <c r="V142" s="438"/>
      <c r="W142" s="438"/>
      <c r="X142" s="438"/>
      <c r="Y142" s="438"/>
      <c r="Z142" s="438"/>
      <c r="AA142" s="438"/>
      <c r="AB142" s="438"/>
      <c r="AC142" s="438"/>
      <c r="AD142" s="438"/>
    </row>
    <row r="143" ht="13.5" customHeight="1">
      <c r="A143" s="438"/>
      <c r="B143" s="438"/>
      <c r="C143" s="438"/>
      <c r="D143" s="438"/>
      <c r="E143" s="438"/>
      <c r="F143" s="438"/>
      <c r="G143" s="438"/>
      <c r="H143" s="438"/>
      <c r="I143" s="438"/>
      <c r="J143" s="438"/>
      <c r="K143" s="438"/>
      <c r="L143" s="438"/>
      <c r="M143" s="438"/>
      <c r="N143" s="438"/>
      <c r="O143" s="438"/>
      <c r="P143" s="438"/>
      <c r="Q143" s="438"/>
      <c r="R143" s="438"/>
      <c r="S143" s="438"/>
      <c r="T143" s="438"/>
      <c r="U143" s="438"/>
      <c r="V143" s="438"/>
      <c r="W143" s="438"/>
      <c r="X143" s="438"/>
      <c r="Y143" s="438"/>
      <c r="Z143" s="438"/>
      <c r="AA143" s="438"/>
      <c r="AB143" s="438"/>
      <c r="AC143" s="438"/>
      <c r="AD143" s="438"/>
    </row>
    <row r="144" ht="13.5" customHeight="1">
      <c r="A144" s="438"/>
      <c r="B144" s="438"/>
      <c r="C144" s="438"/>
      <c r="D144" s="438"/>
      <c r="E144" s="438"/>
      <c r="F144" s="438"/>
      <c r="G144" s="438"/>
      <c r="H144" s="438"/>
      <c r="I144" s="438"/>
      <c r="J144" s="438"/>
      <c r="K144" s="438"/>
      <c r="L144" s="438"/>
      <c r="M144" s="438"/>
      <c r="N144" s="438"/>
      <c r="O144" s="438"/>
      <c r="P144" s="438"/>
      <c r="Q144" s="438"/>
      <c r="R144" s="438"/>
      <c r="S144" s="438"/>
      <c r="T144" s="438"/>
      <c r="U144" s="438"/>
      <c r="V144" s="438"/>
      <c r="W144" s="438"/>
      <c r="X144" s="438"/>
      <c r="Y144" s="438"/>
      <c r="Z144" s="438"/>
      <c r="AA144" s="438"/>
      <c r="AB144" s="438"/>
      <c r="AC144" s="438"/>
      <c r="AD144" s="438"/>
    </row>
    <row r="145" ht="13.5" customHeight="1">
      <c r="A145" s="438"/>
      <c r="B145" s="438"/>
      <c r="C145" s="438"/>
      <c r="D145" s="438"/>
      <c r="E145" s="438"/>
      <c r="F145" s="438"/>
      <c r="G145" s="438"/>
      <c r="H145" s="438"/>
      <c r="I145" s="438"/>
      <c r="J145" s="438"/>
      <c r="K145" s="438"/>
      <c r="L145" s="438"/>
      <c r="M145" s="438"/>
      <c r="N145" s="438"/>
      <c r="O145" s="438"/>
      <c r="P145" s="438"/>
      <c r="Q145" s="438"/>
      <c r="R145" s="438"/>
      <c r="S145" s="438"/>
      <c r="T145" s="438"/>
      <c r="U145" s="438"/>
      <c r="V145" s="438"/>
      <c r="W145" s="438"/>
      <c r="X145" s="438"/>
      <c r="Y145" s="438"/>
      <c r="Z145" s="438"/>
      <c r="AA145" s="438"/>
      <c r="AB145" s="438"/>
      <c r="AC145" s="438"/>
      <c r="AD145" s="438"/>
    </row>
    <row r="146" ht="13.5" customHeight="1">
      <c r="A146" s="438"/>
      <c r="B146" s="438"/>
      <c r="C146" s="438"/>
      <c r="D146" s="438"/>
      <c r="E146" s="438"/>
      <c r="F146" s="438"/>
      <c r="G146" s="438"/>
      <c r="H146" s="438"/>
      <c r="I146" s="438"/>
      <c r="J146" s="438"/>
      <c r="K146" s="438"/>
      <c r="L146" s="438"/>
      <c r="M146" s="438"/>
      <c r="N146" s="438"/>
      <c r="O146" s="438"/>
      <c r="P146" s="438"/>
      <c r="Q146" s="438"/>
      <c r="R146" s="438"/>
      <c r="S146" s="438"/>
      <c r="T146" s="438"/>
      <c r="U146" s="438"/>
      <c r="V146" s="438"/>
      <c r="W146" s="438"/>
      <c r="X146" s="438"/>
      <c r="Y146" s="438"/>
      <c r="Z146" s="438"/>
      <c r="AA146" s="438"/>
      <c r="AB146" s="438"/>
      <c r="AC146" s="438"/>
      <c r="AD146" s="438"/>
    </row>
    <row r="147" ht="13.5" customHeight="1">
      <c r="A147" s="438"/>
      <c r="B147" s="438"/>
      <c r="C147" s="438"/>
      <c r="D147" s="438"/>
      <c r="E147" s="438"/>
      <c r="F147" s="438"/>
      <c r="G147" s="438"/>
      <c r="H147" s="438"/>
      <c r="I147" s="438"/>
      <c r="J147" s="438"/>
      <c r="K147" s="438"/>
      <c r="L147" s="438"/>
      <c r="M147" s="438"/>
      <c r="N147" s="438"/>
      <c r="O147" s="438"/>
      <c r="P147" s="438"/>
      <c r="Q147" s="438"/>
      <c r="R147" s="438"/>
      <c r="S147" s="438"/>
      <c r="T147" s="438"/>
      <c r="U147" s="438"/>
      <c r="V147" s="438"/>
      <c r="W147" s="438"/>
      <c r="X147" s="438"/>
      <c r="Y147" s="438"/>
      <c r="Z147" s="438"/>
      <c r="AA147" s="438"/>
      <c r="AB147" s="438"/>
      <c r="AC147" s="438"/>
      <c r="AD147" s="438"/>
    </row>
    <row r="148" ht="13.5" customHeight="1">
      <c r="A148" s="438"/>
      <c r="B148" s="438"/>
      <c r="C148" s="438"/>
      <c r="D148" s="438"/>
      <c r="E148" s="438"/>
      <c r="F148" s="438"/>
      <c r="G148" s="438"/>
      <c r="H148" s="438"/>
      <c r="I148" s="438"/>
      <c r="J148" s="438"/>
      <c r="K148" s="438"/>
      <c r="L148" s="438"/>
      <c r="M148" s="438"/>
      <c r="N148" s="438"/>
      <c r="O148" s="438"/>
      <c r="P148" s="438"/>
      <c r="Q148" s="438"/>
      <c r="R148" s="438"/>
      <c r="S148" s="438"/>
      <c r="T148" s="438"/>
      <c r="U148" s="438"/>
      <c r="V148" s="438"/>
      <c r="W148" s="438"/>
      <c r="X148" s="438"/>
      <c r="Y148" s="438"/>
      <c r="Z148" s="438"/>
      <c r="AA148" s="438"/>
      <c r="AB148" s="438"/>
      <c r="AC148" s="438"/>
      <c r="AD148" s="438"/>
    </row>
    <row r="149" ht="13.5" customHeight="1">
      <c r="A149" s="438"/>
      <c r="B149" s="438"/>
      <c r="C149" s="438"/>
      <c r="D149" s="438"/>
      <c r="E149" s="438"/>
      <c r="F149" s="438"/>
      <c r="G149" s="438"/>
      <c r="H149" s="438"/>
      <c r="I149" s="438"/>
      <c r="J149" s="438"/>
      <c r="K149" s="438"/>
      <c r="L149" s="438"/>
      <c r="M149" s="438"/>
      <c r="N149" s="438"/>
      <c r="O149" s="438"/>
      <c r="P149" s="438"/>
      <c r="Q149" s="438"/>
      <c r="R149" s="438"/>
      <c r="S149" s="438"/>
      <c r="T149" s="438"/>
      <c r="U149" s="438"/>
      <c r="V149" s="438"/>
      <c r="W149" s="438"/>
      <c r="X149" s="438"/>
      <c r="Y149" s="438"/>
      <c r="Z149" s="438"/>
      <c r="AA149" s="438"/>
      <c r="AB149" s="438"/>
      <c r="AC149" s="438"/>
      <c r="AD149" s="438"/>
    </row>
    <row r="150" ht="13.5" customHeight="1">
      <c r="A150" s="438"/>
      <c r="B150" s="438"/>
      <c r="C150" s="438"/>
      <c r="D150" s="438"/>
      <c r="E150" s="438"/>
      <c r="F150" s="438"/>
      <c r="G150" s="438"/>
      <c r="H150" s="438"/>
      <c r="I150" s="438"/>
      <c r="J150" s="438"/>
      <c r="K150" s="438"/>
      <c r="L150" s="438"/>
      <c r="M150" s="438"/>
      <c r="N150" s="438"/>
      <c r="O150" s="438"/>
      <c r="P150" s="438"/>
      <c r="Q150" s="438"/>
      <c r="R150" s="438"/>
      <c r="S150" s="438"/>
      <c r="T150" s="438"/>
      <c r="U150" s="438"/>
      <c r="V150" s="438"/>
      <c r="W150" s="438"/>
      <c r="X150" s="438"/>
      <c r="Y150" s="438"/>
      <c r="Z150" s="438"/>
      <c r="AA150" s="438"/>
      <c r="AB150" s="438"/>
      <c r="AC150" s="438"/>
      <c r="AD150" s="438"/>
    </row>
    <row r="151" ht="13.5" customHeight="1">
      <c r="A151" s="438"/>
      <c r="B151" s="438"/>
      <c r="C151" s="438"/>
      <c r="D151" s="438"/>
      <c r="E151" s="438"/>
      <c r="F151" s="438"/>
      <c r="G151" s="438"/>
      <c r="H151" s="438"/>
      <c r="I151" s="438"/>
      <c r="J151" s="438"/>
      <c r="K151" s="438"/>
      <c r="L151" s="438"/>
      <c r="M151" s="438"/>
      <c r="N151" s="438"/>
      <c r="O151" s="438"/>
      <c r="P151" s="438"/>
      <c r="Q151" s="438"/>
      <c r="R151" s="438"/>
      <c r="S151" s="438"/>
      <c r="T151" s="438"/>
      <c r="U151" s="438"/>
      <c r="V151" s="438"/>
      <c r="W151" s="438"/>
      <c r="X151" s="438"/>
      <c r="Y151" s="438"/>
      <c r="Z151" s="438"/>
      <c r="AA151" s="438"/>
      <c r="AB151" s="438"/>
      <c r="AC151" s="438"/>
      <c r="AD151" s="438"/>
    </row>
    <row r="152" ht="13.5" customHeight="1">
      <c r="A152" s="438"/>
      <c r="B152" s="438"/>
      <c r="C152" s="438"/>
      <c r="D152" s="438"/>
      <c r="E152" s="438"/>
      <c r="F152" s="438"/>
      <c r="G152" s="438"/>
      <c r="H152" s="438"/>
      <c r="I152" s="438"/>
      <c r="J152" s="438"/>
      <c r="K152" s="438"/>
      <c r="L152" s="438"/>
      <c r="M152" s="438"/>
      <c r="N152" s="438"/>
      <c r="O152" s="438"/>
      <c r="P152" s="438"/>
      <c r="Q152" s="438"/>
      <c r="R152" s="438"/>
      <c r="S152" s="438"/>
      <c r="T152" s="438"/>
      <c r="U152" s="438"/>
      <c r="V152" s="438"/>
      <c r="W152" s="438"/>
      <c r="X152" s="438"/>
      <c r="Y152" s="438"/>
      <c r="Z152" s="438"/>
      <c r="AA152" s="438"/>
      <c r="AB152" s="438"/>
      <c r="AC152" s="438"/>
      <c r="AD152" s="438"/>
    </row>
    <row r="153" ht="13.5" customHeight="1">
      <c r="A153" s="438"/>
      <c r="B153" s="438"/>
      <c r="C153" s="438"/>
      <c r="D153" s="438"/>
      <c r="E153" s="438"/>
      <c r="F153" s="438"/>
      <c r="G153" s="438"/>
      <c r="H153" s="438"/>
      <c r="I153" s="438"/>
      <c r="J153" s="438"/>
      <c r="K153" s="438"/>
      <c r="L153" s="438"/>
      <c r="M153" s="438"/>
      <c r="N153" s="438"/>
      <c r="O153" s="438"/>
      <c r="P153" s="438"/>
      <c r="Q153" s="438"/>
      <c r="R153" s="438"/>
      <c r="S153" s="438"/>
      <c r="T153" s="438"/>
      <c r="U153" s="438"/>
      <c r="V153" s="438"/>
      <c r="W153" s="438"/>
      <c r="X153" s="438"/>
      <c r="Y153" s="438"/>
      <c r="Z153" s="438"/>
      <c r="AA153" s="438"/>
      <c r="AB153" s="438"/>
      <c r="AC153" s="438"/>
      <c r="AD153" s="438"/>
    </row>
    <row r="154" ht="13.5" customHeight="1">
      <c r="A154" s="438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438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</row>
    <row r="155" ht="13.5" customHeight="1">
      <c r="A155" s="438"/>
      <c r="B155" s="438"/>
      <c r="C155" s="438"/>
      <c r="D155" s="438"/>
      <c r="E155" s="438"/>
      <c r="F155" s="438"/>
      <c r="G155" s="438"/>
      <c r="H155" s="438"/>
      <c r="I155" s="438"/>
      <c r="J155" s="438"/>
      <c r="K155" s="438"/>
      <c r="L155" s="438"/>
      <c r="M155" s="438"/>
      <c r="N155" s="438"/>
      <c r="O155" s="438"/>
      <c r="P155" s="438"/>
      <c r="Q155" s="438"/>
      <c r="R155" s="438"/>
      <c r="S155" s="438"/>
      <c r="T155" s="438"/>
      <c r="U155" s="438"/>
      <c r="V155" s="438"/>
      <c r="W155" s="438"/>
      <c r="X155" s="438"/>
      <c r="Y155" s="438"/>
      <c r="Z155" s="438"/>
      <c r="AA155" s="438"/>
      <c r="AB155" s="438"/>
      <c r="AC155" s="438"/>
      <c r="AD155" s="438"/>
    </row>
    <row r="156" ht="13.5" customHeight="1">
      <c r="A156" s="438"/>
      <c r="B156" s="438"/>
      <c r="C156" s="438"/>
      <c r="D156" s="438"/>
      <c r="E156" s="438"/>
      <c r="F156" s="438"/>
      <c r="G156" s="438"/>
      <c r="H156" s="438"/>
      <c r="I156" s="438"/>
      <c r="J156" s="438"/>
      <c r="K156" s="438"/>
      <c r="L156" s="438"/>
      <c r="M156" s="438"/>
      <c r="N156" s="438"/>
      <c r="O156" s="438"/>
      <c r="P156" s="438"/>
      <c r="Q156" s="438"/>
      <c r="R156" s="438"/>
      <c r="S156" s="438"/>
      <c r="T156" s="438"/>
      <c r="U156" s="438"/>
      <c r="V156" s="438"/>
      <c r="W156" s="438"/>
      <c r="X156" s="438"/>
      <c r="Y156" s="438"/>
      <c r="Z156" s="438"/>
      <c r="AA156" s="438"/>
      <c r="AB156" s="438"/>
      <c r="AC156" s="438"/>
      <c r="AD156" s="438"/>
    </row>
    <row r="157" ht="13.5" customHeight="1">
      <c r="A157" s="438"/>
      <c r="B157" s="438"/>
      <c r="C157" s="438"/>
      <c r="D157" s="438"/>
      <c r="E157" s="438"/>
      <c r="F157" s="438"/>
      <c r="G157" s="438"/>
      <c r="H157" s="438"/>
      <c r="I157" s="438"/>
      <c r="J157" s="438"/>
      <c r="K157" s="438"/>
      <c r="L157" s="438"/>
      <c r="M157" s="438"/>
      <c r="N157" s="438"/>
      <c r="O157" s="438"/>
      <c r="P157" s="438"/>
      <c r="Q157" s="438"/>
      <c r="R157" s="438"/>
      <c r="S157" s="438"/>
      <c r="T157" s="438"/>
      <c r="U157" s="438"/>
      <c r="V157" s="438"/>
      <c r="W157" s="438"/>
      <c r="X157" s="438"/>
      <c r="Y157" s="438"/>
      <c r="Z157" s="438"/>
      <c r="AA157" s="438"/>
      <c r="AB157" s="438"/>
      <c r="AC157" s="438"/>
      <c r="AD157" s="438"/>
    </row>
    <row r="158" ht="13.5" customHeight="1">
      <c r="A158" s="438"/>
      <c r="B158" s="438"/>
      <c r="C158" s="438"/>
      <c r="D158" s="438"/>
      <c r="E158" s="438"/>
      <c r="F158" s="438"/>
      <c r="G158" s="438"/>
      <c r="H158" s="438"/>
      <c r="I158" s="438"/>
      <c r="J158" s="438"/>
      <c r="K158" s="438"/>
      <c r="L158" s="438"/>
      <c r="M158" s="438"/>
      <c r="N158" s="438"/>
      <c r="O158" s="438"/>
      <c r="P158" s="438"/>
      <c r="Q158" s="438"/>
      <c r="R158" s="438"/>
      <c r="S158" s="438"/>
      <c r="T158" s="438"/>
      <c r="U158" s="438"/>
      <c r="V158" s="438"/>
      <c r="W158" s="438"/>
      <c r="X158" s="438"/>
      <c r="Y158" s="438"/>
      <c r="Z158" s="438"/>
      <c r="AA158" s="438"/>
      <c r="AB158" s="438"/>
      <c r="AC158" s="438"/>
      <c r="AD158" s="438"/>
    </row>
    <row r="159" ht="13.5" customHeight="1">
      <c r="A159" s="438"/>
      <c r="B159" s="438"/>
      <c r="C159" s="438"/>
      <c r="D159" s="438"/>
      <c r="E159" s="438"/>
      <c r="F159" s="438"/>
      <c r="G159" s="438"/>
      <c r="H159" s="438"/>
      <c r="I159" s="438"/>
      <c r="J159" s="438"/>
      <c r="K159" s="438"/>
      <c r="L159" s="438"/>
      <c r="M159" s="438"/>
      <c r="N159" s="438"/>
      <c r="O159" s="438"/>
      <c r="P159" s="438"/>
      <c r="Q159" s="438"/>
      <c r="R159" s="438"/>
      <c r="S159" s="438"/>
      <c r="T159" s="438"/>
      <c r="U159" s="438"/>
      <c r="V159" s="438"/>
      <c r="W159" s="438"/>
      <c r="X159" s="438"/>
      <c r="Y159" s="438"/>
      <c r="Z159" s="438"/>
      <c r="AA159" s="438"/>
      <c r="AB159" s="438"/>
      <c r="AC159" s="438"/>
      <c r="AD159" s="438"/>
    </row>
    <row r="160" ht="13.5" customHeight="1">
      <c r="A160" s="438"/>
      <c r="B160" s="438"/>
      <c r="C160" s="438"/>
      <c r="D160" s="438"/>
      <c r="E160" s="438"/>
      <c r="F160" s="438"/>
      <c r="G160" s="438"/>
      <c r="H160" s="438"/>
      <c r="I160" s="438"/>
      <c r="J160" s="438"/>
      <c r="K160" s="438"/>
      <c r="L160" s="438"/>
      <c r="M160" s="438"/>
      <c r="N160" s="438"/>
      <c r="O160" s="438"/>
      <c r="P160" s="438"/>
      <c r="Q160" s="438"/>
      <c r="R160" s="438"/>
      <c r="S160" s="438"/>
      <c r="T160" s="438"/>
      <c r="U160" s="438"/>
      <c r="V160" s="438"/>
      <c r="W160" s="438"/>
      <c r="X160" s="438"/>
      <c r="Y160" s="438"/>
      <c r="Z160" s="438"/>
      <c r="AA160" s="438"/>
      <c r="AB160" s="438"/>
      <c r="AC160" s="438"/>
      <c r="AD160" s="438"/>
    </row>
    <row r="161" ht="13.5" customHeight="1">
      <c r="A161" s="438"/>
      <c r="B161" s="438"/>
      <c r="C161" s="438"/>
      <c r="D161" s="438"/>
      <c r="E161" s="438"/>
      <c r="F161" s="438"/>
      <c r="G161" s="438"/>
      <c r="H161" s="438"/>
      <c r="I161" s="438"/>
      <c r="J161" s="438"/>
      <c r="K161" s="438"/>
      <c r="L161" s="438"/>
      <c r="M161" s="438"/>
      <c r="N161" s="438"/>
      <c r="O161" s="438"/>
      <c r="P161" s="438"/>
      <c r="Q161" s="438"/>
      <c r="R161" s="438"/>
      <c r="S161" s="438"/>
      <c r="T161" s="438"/>
      <c r="U161" s="438"/>
      <c r="V161" s="438"/>
      <c r="W161" s="438"/>
      <c r="X161" s="438"/>
      <c r="Y161" s="438"/>
      <c r="Z161" s="438"/>
      <c r="AA161" s="438"/>
      <c r="AB161" s="438"/>
      <c r="AC161" s="438"/>
      <c r="AD161" s="438"/>
    </row>
    <row r="162" ht="13.5" customHeight="1">
      <c r="A162" s="438"/>
      <c r="B162" s="438"/>
      <c r="C162" s="438"/>
      <c r="D162" s="438"/>
      <c r="E162" s="438"/>
      <c r="F162" s="438"/>
      <c r="G162" s="438"/>
      <c r="H162" s="438"/>
      <c r="I162" s="438"/>
      <c r="J162" s="438"/>
      <c r="K162" s="438"/>
      <c r="L162" s="438"/>
      <c r="M162" s="438"/>
      <c r="N162" s="438"/>
      <c r="O162" s="438"/>
      <c r="P162" s="438"/>
      <c r="Q162" s="438"/>
      <c r="R162" s="438"/>
      <c r="S162" s="438"/>
      <c r="T162" s="438"/>
      <c r="U162" s="438"/>
      <c r="V162" s="438"/>
      <c r="W162" s="438"/>
      <c r="X162" s="438"/>
      <c r="Y162" s="438"/>
      <c r="Z162" s="438"/>
      <c r="AA162" s="438"/>
      <c r="AB162" s="438"/>
      <c r="AC162" s="438"/>
      <c r="AD162" s="438"/>
    </row>
    <row r="163" ht="13.5" customHeight="1">
      <c r="A163" s="438"/>
      <c r="B163" s="438"/>
      <c r="C163" s="438"/>
      <c r="D163" s="438"/>
      <c r="E163" s="438"/>
      <c r="F163" s="438"/>
      <c r="G163" s="438"/>
      <c r="H163" s="438"/>
      <c r="I163" s="438"/>
      <c r="J163" s="438"/>
      <c r="K163" s="438"/>
      <c r="L163" s="438"/>
      <c r="M163" s="438"/>
      <c r="N163" s="438"/>
      <c r="O163" s="438"/>
      <c r="P163" s="438"/>
      <c r="Q163" s="438"/>
      <c r="R163" s="438"/>
      <c r="S163" s="438"/>
      <c r="T163" s="438"/>
      <c r="U163" s="438"/>
      <c r="V163" s="438"/>
      <c r="W163" s="438"/>
      <c r="X163" s="438"/>
      <c r="Y163" s="438"/>
      <c r="Z163" s="438"/>
      <c r="AA163" s="438"/>
      <c r="AB163" s="438"/>
      <c r="AC163" s="438"/>
      <c r="AD163" s="438"/>
    </row>
    <row r="164" ht="13.5" customHeight="1">
      <c r="A164" s="438"/>
      <c r="B164" s="438"/>
      <c r="C164" s="438"/>
      <c r="D164" s="438"/>
      <c r="E164" s="438"/>
      <c r="F164" s="438"/>
      <c r="G164" s="438"/>
      <c r="H164" s="438"/>
      <c r="I164" s="438"/>
      <c r="J164" s="438"/>
      <c r="K164" s="438"/>
      <c r="L164" s="438"/>
      <c r="M164" s="438"/>
      <c r="N164" s="438"/>
      <c r="O164" s="438"/>
      <c r="P164" s="438"/>
      <c r="Q164" s="438"/>
      <c r="R164" s="438"/>
      <c r="S164" s="438"/>
      <c r="T164" s="438"/>
      <c r="U164" s="438"/>
      <c r="V164" s="438"/>
      <c r="W164" s="438"/>
      <c r="X164" s="438"/>
      <c r="Y164" s="438"/>
      <c r="Z164" s="438"/>
      <c r="AA164" s="438"/>
      <c r="AB164" s="438"/>
      <c r="AC164" s="438"/>
      <c r="AD164" s="438"/>
    </row>
    <row r="165" ht="13.5" customHeight="1">
      <c r="A165" s="438"/>
      <c r="B165" s="438"/>
      <c r="C165" s="438"/>
      <c r="D165" s="438"/>
      <c r="E165" s="438"/>
      <c r="F165" s="438"/>
      <c r="G165" s="438"/>
      <c r="H165" s="438"/>
      <c r="I165" s="438"/>
      <c r="J165" s="438"/>
      <c r="K165" s="438"/>
      <c r="L165" s="438"/>
      <c r="M165" s="438"/>
      <c r="N165" s="438"/>
      <c r="O165" s="438"/>
      <c r="P165" s="438"/>
      <c r="Q165" s="438"/>
      <c r="R165" s="438"/>
      <c r="S165" s="438"/>
      <c r="T165" s="438"/>
      <c r="U165" s="438"/>
      <c r="V165" s="438"/>
      <c r="W165" s="438"/>
      <c r="X165" s="438"/>
      <c r="Y165" s="438"/>
      <c r="Z165" s="438"/>
      <c r="AA165" s="438"/>
      <c r="AB165" s="438"/>
      <c r="AC165" s="438"/>
      <c r="AD165" s="438"/>
    </row>
    <row r="166" ht="13.5" customHeight="1">
      <c r="A166" s="438"/>
      <c r="B166" s="438"/>
      <c r="C166" s="438"/>
      <c r="D166" s="438"/>
      <c r="E166" s="438"/>
      <c r="F166" s="438"/>
      <c r="G166" s="438"/>
      <c r="H166" s="438"/>
      <c r="I166" s="438"/>
      <c r="J166" s="438"/>
      <c r="K166" s="438"/>
      <c r="L166" s="438"/>
      <c r="M166" s="438"/>
      <c r="N166" s="438"/>
      <c r="O166" s="438"/>
      <c r="P166" s="438"/>
      <c r="Q166" s="438"/>
      <c r="R166" s="438"/>
      <c r="S166" s="438"/>
      <c r="T166" s="438"/>
      <c r="U166" s="438"/>
      <c r="V166" s="438"/>
      <c r="W166" s="438"/>
      <c r="X166" s="438"/>
      <c r="Y166" s="438"/>
      <c r="Z166" s="438"/>
      <c r="AA166" s="438"/>
      <c r="AB166" s="438"/>
      <c r="AC166" s="438"/>
      <c r="AD166" s="438"/>
    </row>
    <row r="167" ht="13.5" customHeight="1">
      <c r="A167" s="438"/>
      <c r="B167" s="438"/>
      <c r="C167" s="438"/>
      <c r="D167" s="438"/>
      <c r="E167" s="438"/>
      <c r="F167" s="438"/>
      <c r="G167" s="438"/>
      <c r="H167" s="438"/>
      <c r="I167" s="438"/>
      <c r="J167" s="438"/>
      <c r="K167" s="438"/>
      <c r="L167" s="438"/>
      <c r="M167" s="438"/>
      <c r="N167" s="438"/>
      <c r="O167" s="438"/>
      <c r="P167" s="438"/>
      <c r="Q167" s="438"/>
      <c r="R167" s="438"/>
      <c r="S167" s="438"/>
      <c r="T167" s="438"/>
      <c r="U167" s="438"/>
      <c r="V167" s="438"/>
      <c r="W167" s="438"/>
      <c r="X167" s="438"/>
      <c r="Y167" s="438"/>
      <c r="Z167" s="438"/>
      <c r="AA167" s="438"/>
      <c r="AB167" s="438"/>
      <c r="AC167" s="438"/>
      <c r="AD167" s="438"/>
    </row>
    <row r="168" ht="13.5" customHeight="1">
      <c r="A168" s="438"/>
      <c r="B168" s="438"/>
      <c r="C168" s="438"/>
      <c r="D168" s="438"/>
      <c r="E168" s="438"/>
      <c r="F168" s="438"/>
      <c r="G168" s="438"/>
      <c r="H168" s="438"/>
      <c r="I168" s="438"/>
      <c r="J168" s="438"/>
      <c r="K168" s="438"/>
      <c r="L168" s="438"/>
      <c r="M168" s="438"/>
      <c r="N168" s="438"/>
      <c r="O168" s="438"/>
      <c r="P168" s="438"/>
      <c r="Q168" s="438"/>
      <c r="R168" s="438"/>
      <c r="S168" s="438"/>
      <c r="T168" s="438"/>
      <c r="U168" s="438"/>
      <c r="V168" s="438"/>
      <c r="W168" s="438"/>
      <c r="X168" s="438"/>
      <c r="Y168" s="438"/>
      <c r="Z168" s="438"/>
      <c r="AA168" s="438"/>
      <c r="AB168" s="438"/>
      <c r="AC168" s="438"/>
      <c r="AD168" s="438"/>
    </row>
    <row r="169" ht="13.5" customHeight="1">
      <c r="A169" s="438"/>
      <c r="B169" s="438"/>
      <c r="C169" s="438"/>
      <c r="D169" s="438"/>
      <c r="E169" s="438"/>
      <c r="F169" s="438"/>
      <c r="G169" s="438"/>
      <c r="H169" s="438"/>
      <c r="I169" s="438"/>
      <c r="J169" s="438"/>
      <c r="K169" s="438"/>
      <c r="L169" s="438"/>
      <c r="M169" s="438"/>
      <c r="N169" s="438"/>
      <c r="O169" s="438"/>
      <c r="P169" s="438"/>
      <c r="Q169" s="438"/>
      <c r="R169" s="438"/>
      <c r="S169" s="438"/>
      <c r="T169" s="438"/>
      <c r="U169" s="438"/>
      <c r="V169" s="438"/>
      <c r="W169" s="438"/>
      <c r="X169" s="438"/>
      <c r="Y169" s="438"/>
      <c r="Z169" s="438"/>
      <c r="AA169" s="438"/>
      <c r="AB169" s="438"/>
      <c r="AC169" s="438"/>
      <c r="AD169" s="438"/>
    </row>
    <row r="170" ht="13.5" customHeight="1">
      <c r="A170" s="438"/>
      <c r="B170" s="438"/>
      <c r="C170" s="438"/>
      <c r="D170" s="438"/>
      <c r="E170" s="438"/>
      <c r="F170" s="438"/>
      <c r="G170" s="438"/>
      <c r="H170" s="438"/>
      <c r="I170" s="438"/>
      <c r="J170" s="438"/>
      <c r="K170" s="438"/>
      <c r="L170" s="438"/>
      <c r="M170" s="438"/>
      <c r="N170" s="438"/>
      <c r="O170" s="438"/>
      <c r="P170" s="438"/>
      <c r="Q170" s="438"/>
      <c r="R170" s="438"/>
      <c r="S170" s="438"/>
      <c r="T170" s="438"/>
      <c r="U170" s="438"/>
      <c r="V170" s="438"/>
      <c r="W170" s="438"/>
      <c r="X170" s="438"/>
      <c r="Y170" s="438"/>
      <c r="Z170" s="438"/>
      <c r="AA170" s="438"/>
      <c r="AB170" s="438"/>
      <c r="AC170" s="438"/>
      <c r="AD170" s="438"/>
    </row>
    <row r="171" ht="13.5" customHeight="1">
      <c r="A171" s="438"/>
      <c r="B171" s="438"/>
      <c r="C171" s="438"/>
      <c r="D171" s="438"/>
      <c r="E171" s="438"/>
      <c r="F171" s="438"/>
      <c r="G171" s="438"/>
      <c r="H171" s="438"/>
      <c r="I171" s="438"/>
      <c r="J171" s="438"/>
      <c r="K171" s="438"/>
      <c r="L171" s="438"/>
      <c r="M171" s="438"/>
      <c r="N171" s="438"/>
      <c r="O171" s="438"/>
      <c r="P171" s="438"/>
      <c r="Q171" s="438"/>
      <c r="R171" s="438"/>
      <c r="S171" s="438"/>
      <c r="T171" s="438"/>
      <c r="U171" s="438"/>
      <c r="V171" s="438"/>
      <c r="W171" s="438"/>
      <c r="X171" s="438"/>
      <c r="Y171" s="438"/>
      <c r="Z171" s="438"/>
      <c r="AA171" s="438"/>
      <c r="AB171" s="438"/>
      <c r="AC171" s="438"/>
      <c r="AD171" s="438"/>
    </row>
    <row r="172" ht="13.5" customHeight="1">
      <c r="A172" s="438"/>
      <c r="B172" s="438"/>
      <c r="C172" s="438"/>
      <c r="D172" s="438"/>
      <c r="E172" s="438"/>
      <c r="F172" s="438"/>
      <c r="G172" s="438"/>
      <c r="H172" s="438"/>
      <c r="I172" s="438"/>
      <c r="J172" s="438"/>
      <c r="K172" s="438"/>
      <c r="L172" s="438"/>
      <c r="M172" s="438"/>
      <c r="N172" s="438"/>
      <c r="O172" s="438"/>
      <c r="P172" s="438"/>
      <c r="Q172" s="438"/>
      <c r="R172" s="438"/>
      <c r="S172" s="438"/>
      <c r="T172" s="438"/>
      <c r="U172" s="438"/>
      <c r="V172" s="438"/>
      <c r="W172" s="438"/>
      <c r="X172" s="438"/>
      <c r="Y172" s="438"/>
      <c r="Z172" s="438"/>
      <c r="AA172" s="438"/>
      <c r="AB172" s="438"/>
      <c r="AC172" s="438"/>
      <c r="AD172" s="438"/>
    </row>
    <row r="173" ht="13.5" customHeight="1">
      <c r="A173" s="438"/>
      <c r="B173" s="438"/>
      <c r="C173" s="438"/>
      <c r="D173" s="438"/>
      <c r="E173" s="438"/>
      <c r="F173" s="438"/>
      <c r="G173" s="438"/>
      <c r="H173" s="438"/>
      <c r="I173" s="438"/>
      <c r="J173" s="438"/>
      <c r="K173" s="438"/>
      <c r="L173" s="438"/>
      <c r="M173" s="438"/>
      <c r="N173" s="438"/>
      <c r="O173" s="438"/>
      <c r="P173" s="438"/>
      <c r="Q173" s="438"/>
      <c r="R173" s="438"/>
      <c r="S173" s="438"/>
      <c r="T173" s="438"/>
      <c r="U173" s="438"/>
      <c r="V173" s="438"/>
      <c r="W173" s="438"/>
      <c r="X173" s="438"/>
      <c r="Y173" s="438"/>
      <c r="Z173" s="438"/>
      <c r="AA173" s="438"/>
      <c r="AB173" s="438"/>
      <c r="AC173" s="438"/>
      <c r="AD173" s="438"/>
    </row>
    <row r="174" ht="13.5" customHeight="1">
      <c r="A174" s="438"/>
      <c r="B174" s="438"/>
      <c r="C174" s="438"/>
      <c r="D174" s="438"/>
      <c r="E174" s="438"/>
      <c r="F174" s="438"/>
      <c r="G174" s="438"/>
      <c r="H174" s="438"/>
      <c r="I174" s="438"/>
      <c r="J174" s="438"/>
      <c r="K174" s="438"/>
      <c r="L174" s="438"/>
      <c r="M174" s="438"/>
      <c r="N174" s="438"/>
      <c r="O174" s="438"/>
      <c r="P174" s="438"/>
      <c r="Q174" s="438"/>
      <c r="R174" s="438"/>
      <c r="S174" s="438"/>
      <c r="T174" s="438"/>
      <c r="U174" s="438"/>
      <c r="V174" s="438"/>
      <c r="W174" s="438"/>
      <c r="X174" s="438"/>
      <c r="Y174" s="438"/>
      <c r="Z174" s="438"/>
      <c r="AA174" s="438"/>
      <c r="AB174" s="438"/>
      <c r="AC174" s="438"/>
      <c r="AD174" s="438"/>
    </row>
    <row r="175" ht="13.5" customHeight="1">
      <c r="A175" s="438"/>
      <c r="B175" s="438"/>
      <c r="C175" s="438"/>
      <c r="D175" s="438"/>
      <c r="E175" s="438"/>
      <c r="F175" s="438"/>
      <c r="G175" s="438"/>
      <c r="H175" s="438"/>
      <c r="I175" s="438"/>
      <c r="J175" s="438"/>
      <c r="K175" s="438"/>
      <c r="L175" s="438"/>
      <c r="M175" s="438"/>
      <c r="N175" s="438"/>
      <c r="O175" s="438"/>
      <c r="P175" s="438"/>
      <c r="Q175" s="438"/>
      <c r="R175" s="438"/>
      <c r="S175" s="438"/>
      <c r="T175" s="438"/>
      <c r="U175" s="438"/>
      <c r="V175" s="438"/>
      <c r="W175" s="438"/>
      <c r="X175" s="438"/>
      <c r="Y175" s="438"/>
      <c r="Z175" s="438"/>
      <c r="AA175" s="438"/>
      <c r="AB175" s="438"/>
      <c r="AC175" s="438"/>
      <c r="AD175" s="438"/>
    </row>
    <row r="176" ht="13.5" customHeight="1">
      <c r="A176" s="438"/>
      <c r="B176" s="438"/>
      <c r="C176" s="438"/>
      <c r="D176" s="438"/>
      <c r="E176" s="438"/>
      <c r="F176" s="438"/>
      <c r="G176" s="438"/>
      <c r="H176" s="438"/>
      <c r="I176" s="438"/>
      <c r="J176" s="438"/>
      <c r="K176" s="438"/>
      <c r="L176" s="438"/>
      <c r="M176" s="438"/>
      <c r="N176" s="438"/>
      <c r="O176" s="438"/>
      <c r="P176" s="438"/>
      <c r="Q176" s="438"/>
      <c r="R176" s="438"/>
      <c r="S176" s="438"/>
      <c r="T176" s="438"/>
      <c r="U176" s="438"/>
      <c r="V176" s="438"/>
      <c r="W176" s="438"/>
      <c r="X176" s="438"/>
      <c r="Y176" s="438"/>
      <c r="Z176" s="438"/>
      <c r="AA176" s="438"/>
      <c r="AB176" s="438"/>
      <c r="AC176" s="438"/>
      <c r="AD176" s="438"/>
    </row>
    <row r="177" ht="13.5" customHeight="1">
      <c r="A177" s="438"/>
      <c r="B177" s="438"/>
      <c r="C177" s="438"/>
      <c r="D177" s="438"/>
      <c r="E177" s="438"/>
      <c r="F177" s="438"/>
      <c r="G177" s="438"/>
      <c r="H177" s="438"/>
      <c r="I177" s="438"/>
      <c r="J177" s="438"/>
      <c r="K177" s="438"/>
      <c r="L177" s="438"/>
      <c r="M177" s="438"/>
      <c r="N177" s="438"/>
      <c r="O177" s="438"/>
      <c r="P177" s="438"/>
      <c r="Q177" s="438"/>
      <c r="R177" s="438"/>
      <c r="S177" s="438"/>
      <c r="T177" s="438"/>
      <c r="U177" s="438"/>
      <c r="V177" s="438"/>
      <c r="W177" s="438"/>
      <c r="X177" s="438"/>
      <c r="Y177" s="438"/>
      <c r="Z177" s="438"/>
      <c r="AA177" s="438"/>
      <c r="AB177" s="438"/>
      <c r="AC177" s="438"/>
      <c r="AD177" s="438"/>
    </row>
    <row r="178" ht="13.5" customHeight="1">
      <c r="A178" s="438"/>
      <c r="B178" s="438"/>
      <c r="C178" s="438"/>
      <c r="D178" s="438"/>
      <c r="E178" s="438"/>
      <c r="F178" s="438"/>
      <c r="G178" s="438"/>
      <c r="H178" s="438"/>
      <c r="I178" s="438"/>
      <c r="J178" s="438"/>
      <c r="K178" s="438"/>
      <c r="L178" s="438"/>
      <c r="M178" s="438"/>
      <c r="N178" s="438"/>
      <c r="O178" s="438"/>
      <c r="P178" s="438"/>
      <c r="Q178" s="438"/>
      <c r="R178" s="438"/>
      <c r="S178" s="438"/>
      <c r="T178" s="438"/>
      <c r="U178" s="438"/>
      <c r="V178" s="438"/>
      <c r="W178" s="438"/>
      <c r="X178" s="438"/>
      <c r="Y178" s="438"/>
      <c r="Z178" s="438"/>
      <c r="AA178" s="438"/>
      <c r="AB178" s="438"/>
      <c r="AC178" s="438"/>
      <c r="AD178" s="438"/>
    </row>
    <row r="179" ht="13.5" customHeight="1">
      <c r="A179" s="438"/>
      <c r="B179" s="438"/>
      <c r="C179" s="438"/>
      <c r="D179" s="438"/>
      <c r="E179" s="438"/>
      <c r="F179" s="438"/>
      <c r="G179" s="438"/>
      <c r="H179" s="438"/>
      <c r="I179" s="438"/>
      <c r="J179" s="438"/>
      <c r="K179" s="438"/>
      <c r="L179" s="438"/>
      <c r="M179" s="438"/>
      <c r="N179" s="438"/>
      <c r="O179" s="438"/>
      <c r="P179" s="438"/>
      <c r="Q179" s="438"/>
      <c r="R179" s="438"/>
      <c r="S179" s="438"/>
      <c r="T179" s="438"/>
      <c r="U179" s="438"/>
      <c r="V179" s="438"/>
      <c r="W179" s="438"/>
      <c r="X179" s="438"/>
      <c r="Y179" s="438"/>
      <c r="Z179" s="438"/>
      <c r="AA179" s="438"/>
      <c r="AB179" s="438"/>
      <c r="AC179" s="438"/>
      <c r="AD179" s="438"/>
    </row>
    <row r="180" ht="13.5" customHeight="1">
      <c r="A180" s="438"/>
      <c r="B180" s="438"/>
      <c r="C180" s="438"/>
      <c r="D180" s="438"/>
      <c r="E180" s="438"/>
      <c r="F180" s="438"/>
      <c r="G180" s="438"/>
      <c r="H180" s="438"/>
      <c r="I180" s="438"/>
      <c r="J180" s="438"/>
      <c r="K180" s="438"/>
      <c r="L180" s="438"/>
      <c r="M180" s="438"/>
      <c r="N180" s="438"/>
      <c r="O180" s="438"/>
      <c r="P180" s="438"/>
      <c r="Q180" s="438"/>
      <c r="R180" s="438"/>
      <c r="S180" s="438"/>
      <c r="T180" s="438"/>
      <c r="U180" s="438"/>
      <c r="V180" s="438"/>
      <c r="W180" s="438"/>
      <c r="X180" s="438"/>
      <c r="Y180" s="438"/>
      <c r="Z180" s="438"/>
      <c r="AA180" s="438"/>
      <c r="AB180" s="438"/>
      <c r="AC180" s="438"/>
      <c r="AD180" s="438"/>
    </row>
    <row r="181" ht="13.5" customHeight="1">
      <c r="A181" s="438"/>
      <c r="B181" s="438"/>
      <c r="C181" s="438"/>
      <c r="D181" s="438"/>
      <c r="E181" s="438"/>
      <c r="F181" s="438"/>
      <c r="G181" s="438"/>
      <c r="H181" s="438"/>
      <c r="I181" s="438"/>
      <c r="J181" s="438"/>
      <c r="K181" s="438"/>
      <c r="L181" s="438"/>
      <c r="M181" s="438"/>
      <c r="N181" s="438"/>
      <c r="O181" s="438"/>
      <c r="P181" s="438"/>
      <c r="Q181" s="438"/>
      <c r="R181" s="438"/>
      <c r="S181" s="438"/>
      <c r="T181" s="438"/>
      <c r="U181" s="438"/>
      <c r="V181" s="438"/>
      <c r="W181" s="438"/>
      <c r="X181" s="438"/>
      <c r="Y181" s="438"/>
      <c r="Z181" s="438"/>
      <c r="AA181" s="438"/>
      <c r="AB181" s="438"/>
      <c r="AC181" s="438"/>
      <c r="AD181" s="438"/>
    </row>
    <row r="182" ht="13.5" customHeight="1">
      <c r="A182" s="438"/>
      <c r="B182" s="438"/>
      <c r="C182" s="438"/>
      <c r="D182" s="438"/>
      <c r="E182" s="438"/>
      <c r="F182" s="438"/>
      <c r="G182" s="438"/>
      <c r="H182" s="438"/>
      <c r="I182" s="438"/>
      <c r="J182" s="438"/>
      <c r="K182" s="438"/>
      <c r="L182" s="438"/>
      <c r="M182" s="438"/>
      <c r="N182" s="438"/>
      <c r="O182" s="438"/>
      <c r="P182" s="438"/>
      <c r="Q182" s="438"/>
      <c r="R182" s="438"/>
      <c r="S182" s="438"/>
      <c r="T182" s="438"/>
      <c r="U182" s="438"/>
      <c r="V182" s="438"/>
      <c r="W182" s="438"/>
      <c r="X182" s="438"/>
      <c r="Y182" s="438"/>
      <c r="Z182" s="438"/>
      <c r="AA182" s="438"/>
      <c r="AB182" s="438"/>
      <c r="AC182" s="438"/>
      <c r="AD182" s="438"/>
    </row>
    <row r="183" ht="13.5" customHeight="1">
      <c r="A183" s="438"/>
      <c r="B183" s="438"/>
      <c r="C183" s="438"/>
      <c r="D183" s="438"/>
      <c r="E183" s="438"/>
      <c r="F183" s="438"/>
      <c r="G183" s="438"/>
      <c r="H183" s="438"/>
      <c r="I183" s="438"/>
      <c r="J183" s="438"/>
      <c r="K183" s="438"/>
      <c r="L183" s="438"/>
      <c r="M183" s="438"/>
      <c r="N183" s="438"/>
      <c r="O183" s="438"/>
      <c r="P183" s="438"/>
      <c r="Q183" s="438"/>
      <c r="R183" s="438"/>
      <c r="S183" s="438"/>
      <c r="T183" s="438"/>
      <c r="U183" s="438"/>
      <c r="V183" s="438"/>
      <c r="W183" s="438"/>
      <c r="X183" s="438"/>
      <c r="Y183" s="438"/>
      <c r="Z183" s="438"/>
      <c r="AA183" s="438"/>
      <c r="AB183" s="438"/>
      <c r="AC183" s="438"/>
      <c r="AD183" s="438"/>
    </row>
    <row r="184" ht="13.5" customHeight="1">
      <c r="A184" s="438"/>
      <c r="B184" s="438"/>
      <c r="C184" s="438"/>
      <c r="D184" s="438"/>
      <c r="E184" s="438"/>
      <c r="F184" s="438"/>
      <c r="G184" s="438"/>
      <c r="H184" s="438"/>
      <c r="I184" s="438"/>
      <c r="J184" s="438"/>
      <c r="K184" s="438"/>
      <c r="L184" s="438"/>
      <c r="M184" s="438"/>
      <c r="N184" s="438"/>
      <c r="O184" s="438"/>
      <c r="P184" s="438"/>
      <c r="Q184" s="438"/>
      <c r="R184" s="438"/>
      <c r="S184" s="438"/>
      <c r="T184" s="438"/>
      <c r="U184" s="438"/>
      <c r="V184" s="438"/>
      <c r="W184" s="438"/>
      <c r="X184" s="438"/>
      <c r="Y184" s="438"/>
      <c r="Z184" s="438"/>
      <c r="AA184" s="438"/>
      <c r="AB184" s="438"/>
      <c r="AC184" s="438"/>
      <c r="AD184" s="438"/>
    </row>
    <row r="185" ht="13.5" customHeight="1">
      <c r="A185" s="438"/>
      <c r="B185" s="438"/>
      <c r="C185" s="438"/>
      <c r="D185" s="438"/>
      <c r="E185" s="438"/>
      <c r="F185" s="438"/>
      <c r="G185" s="438"/>
      <c r="H185" s="438"/>
      <c r="I185" s="438"/>
      <c r="J185" s="438"/>
      <c r="K185" s="438"/>
      <c r="L185" s="438"/>
      <c r="M185" s="438"/>
      <c r="N185" s="438"/>
      <c r="O185" s="438"/>
      <c r="P185" s="438"/>
      <c r="Q185" s="438"/>
      <c r="R185" s="438"/>
      <c r="S185" s="438"/>
      <c r="T185" s="438"/>
      <c r="U185" s="438"/>
      <c r="V185" s="438"/>
      <c r="W185" s="438"/>
      <c r="X185" s="438"/>
      <c r="Y185" s="438"/>
      <c r="Z185" s="438"/>
      <c r="AA185" s="438"/>
      <c r="AB185" s="438"/>
      <c r="AC185" s="438"/>
      <c r="AD185" s="438"/>
    </row>
    <row r="186" ht="13.5" customHeight="1">
      <c r="A186" s="438"/>
      <c r="B186" s="438"/>
      <c r="C186" s="438"/>
      <c r="D186" s="438"/>
      <c r="E186" s="438"/>
      <c r="F186" s="438"/>
      <c r="G186" s="438"/>
      <c r="H186" s="438"/>
      <c r="I186" s="438"/>
      <c r="J186" s="438"/>
      <c r="K186" s="438"/>
      <c r="L186" s="438"/>
      <c r="M186" s="438"/>
      <c r="N186" s="438"/>
      <c r="O186" s="438"/>
      <c r="P186" s="438"/>
      <c r="Q186" s="438"/>
      <c r="R186" s="438"/>
      <c r="S186" s="438"/>
      <c r="T186" s="438"/>
      <c r="U186" s="438"/>
      <c r="V186" s="438"/>
      <c r="W186" s="438"/>
      <c r="X186" s="438"/>
      <c r="Y186" s="438"/>
      <c r="Z186" s="438"/>
      <c r="AA186" s="438"/>
      <c r="AB186" s="438"/>
      <c r="AC186" s="438"/>
      <c r="AD186" s="438"/>
    </row>
    <row r="187" ht="13.5" customHeight="1">
      <c r="A187" s="438"/>
      <c r="B187" s="438"/>
      <c r="C187" s="438"/>
      <c r="D187" s="438"/>
      <c r="E187" s="438"/>
      <c r="F187" s="438"/>
      <c r="G187" s="438"/>
      <c r="H187" s="438"/>
      <c r="I187" s="438"/>
      <c r="J187" s="438"/>
      <c r="K187" s="438"/>
      <c r="L187" s="438"/>
      <c r="M187" s="438"/>
      <c r="N187" s="438"/>
      <c r="O187" s="438"/>
      <c r="P187" s="438"/>
      <c r="Q187" s="438"/>
      <c r="R187" s="438"/>
      <c r="S187" s="438"/>
      <c r="T187" s="438"/>
      <c r="U187" s="438"/>
      <c r="V187" s="438"/>
      <c r="W187" s="438"/>
      <c r="X187" s="438"/>
      <c r="Y187" s="438"/>
      <c r="Z187" s="438"/>
      <c r="AA187" s="438"/>
      <c r="AB187" s="438"/>
      <c r="AC187" s="438"/>
      <c r="AD187" s="438"/>
    </row>
    <row r="188" ht="13.5" customHeight="1">
      <c r="A188" s="438"/>
      <c r="B188" s="438"/>
      <c r="C188" s="438"/>
      <c r="D188" s="438"/>
      <c r="E188" s="438"/>
      <c r="F188" s="438"/>
      <c r="G188" s="438"/>
      <c r="H188" s="438"/>
      <c r="I188" s="438"/>
      <c r="J188" s="438"/>
      <c r="K188" s="438"/>
      <c r="L188" s="438"/>
      <c r="M188" s="438"/>
      <c r="N188" s="438"/>
      <c r="O188" s="438"/>
      <c r="P188" s="438"/>
      <c r="Q188" s="438"/>
      <c r="R188" s="438"/>
      <c r="S188" s="438"/>
      <c r="T188" s="438"/>
      <c r="U188" s="438"/>
      <c r="V188" s="438"/>
      <c r="W188" s="438"/>
      <c r="X188" s="438"/>
      <c r="Y188" s="438"/>
      <c r="Z188" s="438"/>
      <c r="AA188" s="438"/>
      <c r="AB188" s="438"/>
      <c r="AC188" s="438"/>
      <c r="AD188" s="438"/>
    </row>
    <row r="189" ht="13.5" customHeight="1">
      <c r="A189" s="438"/>
      <c r="B189" s="438"/>
      <c r="C189" s="438"/>
      <c r="D189" s="438"/>
      <c r="E189" s="438"/>
      <c r="F189" s="438"/>
      <c r="G189" s="438"/>
      <c r="H189" s="438"/>
      <c r="I189" s="438"/>
      <c r="J189" s="438"/>
      <c r="K189" s="438"/>
      <c r="L189" s="438"/>
      <c r="M189" s="438"/>
      <c r="N189" s="438"/>
      <c r="O189" s="438"/>
      <c r="P189" s="438"/>
      <c r="Q189" s="438"/>
      <c r="R189" s="438"/>
      <c r="S189" s="438"/>
      <c r="T189" s="438"/>
      <c r="U189" s="438"/>
      <c r="V189" s="438"/>
      <c r="W189" s="438"/>
      <c r="X189" s="438"/>
      <c r="Y189" s="438"/>
      <c r="Z189" s="438"/>
      <c r="AA189" s="438"/>
      <c r="AB189" s="438"/>
      <c r="AC189" s="438"/>
      <c r="AD189" s="438"/>
    </row>
    <row r="190" ht="13.5" customHeight="1">
      <c r="A190" s="438"/>
      <c r="B190" s="438"/>
      <c r="C190" s="438"/>
      <c r="D190" s="438"/>
      <c r="E190" s="438"/>
      <c r="F190" s="438"/>
      <c r="G190" s="438"/>
      <c r="H190" s="438"/>
      <c r="I190" s="438"/>
      <c r="J190" s="438"/>
      <c r="K190" s="438"/>
      <c r="L190" s="438"/>
      <c r="M190" s="438"/>
      <c r="N190" s="438"/>
      <c r="O190" s="438"/>
      <c r="P190" s="438"/>
      <c r="Q190" s="438"/>
      <c r="R190" s="438"/>
      <c r="S190" s="438"/>
      <c r="T190" s="438"/>
      <c r="U190" s="438"/>
      <c r="V190" s="438"/>
      <c r="W190" s="438"/>
      <c r="X190" s="438"/>
      <c r="Y190" s="438"/>
      <c r="Z190" s="438"/>
      <c r="AA190" s="438"/>
      <c r="AB190" s="438"/>
      <c r="AC190" s="438"/>
      <c r="AD190" s="438"/>
    </row>
    <row r="191" ht="13.5" customHeight="1">
      <c r="A191" s="438"/>
      <c r="B191" s="438"/>
      <c r="C191" s="438"/>
      <c r="D191" s="438"/>
      <c r="E191" s="438"/>
      <c r="F191" s="438"/>
      <c r="G191" s="438"/>
      <c r="H191" s="438"/>
      <c r="I191" s="438"/>
      <c r="J191" s="438"/>
      <c r="K191" s="438"/>
      <c r="L191" s="438"/>
      <c r="M191" s="438"/>
      <c r="N191" s="438"/>
      <c r="O191" s="438"/>
      <c r="P191" s="438"/>
      <c r="Q191" s="438"/>
      <c r="R191" s="438"/>
      <c r="S191" s="438"/>
      <c r="T191" s="438"/>
      <c r="U191" s="438"/>
      <c r="V191" s="438"/>
      <c r="W191" s="438"/>
      <c r="X191" s="438"/>
      <c r="Y191" s="438"/>
      <c r="Z191" s="438"/>
      <c r="AA191" s="438"/>
      <c r="AB191" s="438"/>
      <c r="AC191" s="438"/>
      <c r="AD191" s="438"/>
    </row>
    <row r="192" ht="13.5" customHeight="1">
      <c r="A192" s="438"/>
      <c r="B192" s="438"/>
      <c r="C192" s="438"/>
      <c r="D192" s="438"/>
      <c r="E192" s="438"/>
      <c r="F192" s="438"/>
      <c r="G192" s="438"/>
      <c r="H192" s="438"/>
      <c r="I192" s="438"/>
      <c r="J192" s="438"/>
      <c r="K192" s="438"/>
      <c r="L192" s="438"/>
      <c r="M192" s="438"/>
      <c r="N192" s="438"/>
      <c r="O192" s="438"/>
      <c r="P192" s="438"/>
      <c r="Q192" s="438"/>
      <c r="R192" s="438"/>
      <c r="S192" s="438"/>
      <c r="T192" s="438"/>
      <c r="U192" s="438"/>
      <c r="V192" s="438"/>
      <c r="W192" s="438"/>
      <c r="X192" s="438"/>
      <c r="Y192" s="438"/>
      <c r="Z192" s="438"/>
      <c r="AA192" s="438"/>
      <c r="AB192" s="438"/>
      <c r="AC192" s="438"/>
      <c r="AD192" s="438"/>
    </row>
    <row r="193" ht="13.5" customHeight="1">
      <c r="A193" s="438"/>
      <c r="B193" s="438"/>
      <c r="C193" s="438"/>
      <c r="D193" s="438"/>
      <c r="E193" s="438"/>
      <c r="F193" s="438"/>
      <c r="G193" s="438"/>
      <c r="H193" s="438"/>
      <c r="I193" s="438"/>
      <c r="J193" s="438"/>
      <c r="K193" s="438"/>
      <c r="L193" s="438"/>
      <c r="M193" s="438"/>
      <c r="N193" s="438"/>
      <c r="O193" s="438"/>
      <c r="P193" s="438"/>
      <c r="Q193" s="438"/>
      <c r="R193" s="438"/>
      <c r="S193" s="438"/>
      <c r="T193" s="438"/>
      <c r="U193" s="438"/>
      <c r="V193" s="438"/>
      <c r="W193" s="438"/>
      <c r="X193" s="438"/>
      <c r="Y193" s="438"/>
      <c r="Z193" s="438"/>
      <c r="AA193" s="438"/>
      <c r="AB193" s="438"/>
      <c r="AC193" s="438"/>
      <c r="AD193" s="438"/>
    </row>
    <row r="194" ht="13.5" customHeight="1">
      <c r="A194" s="438"/>
      <c r="B194" s="438"/>
      <c r="C194" s="438"/>
      <c r="D194" s="438"/>
      <c r="E194" s="438"/>
      <c r="F194" s="438"/>
      <c r="G194" s="438"/>
      <c r="H194" s="438"/>
      <c r="I194" s="438"/>
      <c r="J194" s="438"/>
      <c r="K194" s="438"/>
      <c r="L194" s="438"/>
      <c r="M194" s="438"/>
      <c r="N194" s="438"/>
      <c r="O194" s="438"/>
      <c r="P194" s="438"/>
      <c r="Q194" s="438"/>
      <c r="R194" s="438"/>
      <c r="S194" s="438"/>
      <c r="T194" s="438"/>
      <c r="U194" s="438"/>
      <c r="V194" s="438"/>
      <c r="W194" s="438"/>
      <c r="X194" s="438"/>
      <c r="Y194" s="438"/>
      <c r="Z194" s="438"/>
      <c r="AA194" s="438"/>
      <c r="AB194" s="438"/>
      <c r="AC194" s="438"/>
      <c r="AD194" s="438"/>
    </row>
    <row r="195" ht="13.5" customHeight="1">
      <c r="A195" s="438"/>
      <c r="B195" s="438"/>
      <c r="C195" s="438"/>
      <c r="D195" s="438"/>
      <c r="E195" s="438"/>
      <c r="F195" s="438"/>
      <c r="G195" s="438"/>
      <c r="H195" s="438"/>
      <c r="I195" s="438"/>
      <c r="J195" s="438"/>
      <c r="K195" s="438"/>
      <c r="L195" s="438"/>
      <c r="M195" s="438"/>
      <c r="N195" s="438"/>
      <c r="O195" s="438"/>
      <c r="P195" s="438"/>
      <c r="Q195" s="438"/>
      <c r="R195" s="438"/>
      <c r="S195" s="438"/>
      <c r="T195" s="438"/>
      <c r="U195" s="438"/>
      <c r="V195" s="438"/>
      <c r="W195" s="438"/>
      <c r="X195" s="438"/>
      <c r="Y195" s="438"/>
      <c r="Z195" s="438"/>
      <c r="AA195" s="438"/>
      <c r="AB195" s="438"/>
      <c r="AC195" s="438"/>
      <c r="AD195" s="438"/>
    </row>
    <row r="196" ht="13.5" customHeight="1">
      <c r="A196" s="438"/>
      <c r="B196" s="438"/>
      <c r="C196" s="438"/>
      <c r="D196" s="438"/>
      <c r="E196" s="438"/>
      <c r="F196" s="438"/>
      <c r="G196" s="438"/>
      <c r="H196" s="438"/>
      <c r="I196" s="438"/>
      <c r="J196" s="438"/>
      <c r="K196" s="438"/>
      <c r="L196" s="438"/>
      <c r="M196" s="438"/>
      <c r="N196" s="438"/>
      <c r="O196" s="438"/>
      <c r="P196" s="438"/>
      <c r="Q196" s="438"/>
      <c r="R196" s="438"/>
      <c r="S196" s="438"/>
      <c r="T196" s="438"/>
      <c r="U196" s="438"/>
      <c r="V196" s="438"/>
      <c r="W196" s="438"/>
      <c r="X196" s="438"/>
      <c r="Y196" s="438"/>
      <c r="Z196" s="438"/>
      <c r="AA196" s="438"/>
      <c r="AB196" s="438"/>
      <c r="AC196" s="438"/>
      <c r="AD196" s="438"/>
    </row>
    <row r="197" ht="13.5" customHeight="1">
      <c r="A197" s="438"/>
      <c r="B197" s="438"/>
      <c r="C197" s="438"/>
      <c r="D197" s="438"/>
      <c r="E197" s="438"/>
      <c r="F197" s="438"/>
      <c r="G197" s="438"/>
      <c r="H197" s="438"/>
      <c r="I197" s="438"/>
      <c r="J197" s="438"/>
      <c r="K197" s="438"/>
      <c r="L197" s="438"/>
      <c r="M197" s="438"/>
      <c r="N197" s="438"/>
      <c r="O197" s="438"/>
      <c r="P197" s="438"/>
      <c r="Q197" s="438"/>
      <c r="R197" s="438"/>
      <c r="S197" s="438"/>
      <c r="T197" s="438"/>
      <c r="U197" s="438"/>
      <c r="V197" s="438"/>
      <c r="W197" s="438"/>
      <c r="X197" s="438"/>
      <c r="Y197" s="438"/>
      <c r="Z197" s="438"/>
      <c r="AA197" s="438"/>
      <c r="AB197" s="438"/>
      <c r="AC197" s="438"/>
      <c r="AD197" s="438"/>
    </row>
    <row r="198" ht="13.5" customHeight="1">
      <c r="A198" s="438"/>
      <c r="B198" s="438"/>
      <c r="C198" s="438"/>
      <c r="D198" s="438"/>
      <c r="E198" s="438"/>
      <c r="F198" s="438"/>
      <c r="G198" s="438"/>
      <c r="H198" s="438"/>
      <c r="I198" s="438"/>
      <c r="J198" s="438"/>
      <c r="K198" s="438"/>
      <c r="L198" s="438"/>
      <c r="M198" s="438"/>
      <c r="N198" s="438"/>
      <c r="O198" s="438"/>
      <c r="P198" s="438"/>
      <c r="Q198" s="438"/>
      <c r="R198" s="438"/>
      <c r="S198" s="438"/>
      <c r="T198" s="438"/>
      <c r="U198" s="438"/>
      <c r="V198" s="438"/>
      <c r="W198" s="438"/>
      <c r="X198" s="438"/>
      <c r="Y198" s="438"/>
      <c r="Z198" s="438"/>
      <c r="AA198" s="438"/>
      <c r="AB198" s="438"/>
      <c r="AC198" s="438"/>
      <c r="AD198" s="438"/>
    </row>
    <row r="199" ht="13.5" customHeight="1">
      <c r="A199" s="438"/>
      <c r="B199" s="438"/>
      <c r="C199" s="438"/>
      <c r="D199" s="438"/>
      <c r="E199" s="438"/>
      <c r="F199" s="438"/>
      <c r="G199" s="438"/>
      <c r="H199" s="438"/>
      <c r="I199" s="438"/>
      <c r="J199" s="438"/>
      <c r="K199" s="438"/>
      <c r="L199" s="438"/>
      <c r="M199" s="438"/>
      <c r="N199" s="438"/>
      <c r="O199" s="438"/>
      <c r="P199" s="438"/>
      <c r="Q199" s="438"/>
      <c r="R199" s="438"/>
      <c r="S199" s="438"/>
      <c r="T199" s="438"/>
      <c r="U199" s="438"/>
      <c r="V199" s="438"/>
      <c r="W199" s="438"/>
      <c r="X199" s="438"/>
      <c r="Y199" s="438"/>
      <c r="Z199" s="438"/>
      <c r="AA199" s="438"/>
      <c r="AB199" s="438"/>
      <c r="AC199" s="438"/>
      <c r="AD199" s="438"/>
    </row>
    <row r="200" ht="13.5" customHeight="1">
      <c r="A200" s="438"/>
      <c r="B200" s="438"/>
      <c r="C200" s="438"/>
      <c r="D200" s="438"/>
      <c r="E200" s="438"/>
      <c r="F200" s="438"/>
      <c r="G200" s="438"/>
      <c r="H200" s="438"/>
      <c r="I200" s="438"/>
      <c r="J200" s="438"/>
      <c r="K200" s="438"/>
      <c r="L200" s="438"/>
      <c r="M200" s="438"/>
      <c r="N200" s="438"/>
      <c r="O200" s="438"/>
      <c r="P200" s="438"/>
      <c r="Q200" s="438"/>
      <c r="R200" s="438"/>
      <c r="S200" s="438"/>
      <c r="T200" s="438"/>
      <c r="U200" s="438"/>
      <c r="V200" s="438"/>
      <c r="W200" s="438"/>
      <c r="X200" s="438"/>
      <c r="Y200" s="438"/>
      <c r="Z200" s="438"/>
      <c r="AA200" s="438"/>
      <c r="AB200" s="438"/>
      <c r="AC200" s="438"/>
      <c r="AD200" s="438"/>
    </row>
    <row r="201" ht="13.5" customHeight="1">
      <c r="A201" s="438"/>
      <c r="B201" s="438"/>
      <c r="C201" s="438"/>
      <c r="D201" s="438"/>
      <c r="E201" s="438"/>
      <c r="F201" s="438"/>
      <c r="G201" s="438"/>
      <c r="H201" s="438"/>
      <c r="I201" s="438"/>
      <c r="J201" s="438"/>
      <c r="K201" s="438"/>
      <c r="L201" s="438"/>
      <c r="M201" s="438"/>
      <c r="N201" s="438"/>
      <c r="O201" s="438"/>
      <c r="P201" s="438"/>
      <c r="Q201" s="438"/>
      <c r="R201" s="438"/>
      <c r="S201" s="438"/>
      <c r="T201" s="438"/>
      <c r="U201" s="438"/>
      <c r="V201" s="438"/>
      <c r="W201" s="438"/>
      <c r="X201" s="438"/>
      <c r="Y201" s="438"/>
      <c r="Z201" s="438"/>
      <c r="AA201" s="438"/>
      <c r="AB201" s="438"/>
      <c r="AC201" s="438"/>
      <c r="AD201" s="438"/>
    </row>
    <row r="202" ht="13.5" customHeight="1">
      <c r="A202" s="438"/>
      <c r="B202" s="438"/>
      <c r="C202" s="438"/>
      <c r="D202" s="438"/>
      <c r="E202" s="438"/>
      <c r="F202" s="438"/>
      <c r="G202" s="438"/>
      <c r="H202" s="438"/>
      <c r="I202" s="438"/>
      <c r="J202" s="438"/>
      <c r="K202" s="438"/>
      <c r="L202" s="438"/>
      <c r="M202" s="438"/>
      <c r="N202" s="438"/>
      <c r="O202" s="438"/>
      <c r="P202" s="438"/>
      <c r="Q202" s="438"/>
      <c r="R202" s="438"/>
      <c r="S202" s="438"/>
      <c r="T202" s="438"/>
      <c r="U202" s="438"/>
      <c r="V202" s="438"/>
      <c r="W202" s="438"/>
      <c r="X202" s="438"/>
      <c r="Y202" s="438"/>
      <c r="Z202" s="438"/>
      <c r="AA202" s="438"/>
      <c r="AB202" s="438"/>
      <c r="AC202" s="438"/>
      <c r="AD202" s="438"/>
    </row>
    <row r="203" ht="13.5" customHeight="1">
      <c r="A203" s="438"/>
      <c r="B203" s="438"/>
      <c r="C203" s="438"/>
      <c r="D203" s="438"/>
      <c r="E203" s="438"/>
      <c r="F203" s="438"/>
      <c r="G203" s="438"/>
      <c r="H203" s="438"/>
      <c r="I203" s="438"/>
      <c r="J203" s="438"/>
      <c r="K203" s="438"/>
      <c r="L203" s="438"/>
      <c r="M203" s="438"/>
      <c r="N203" s="438"/>
      <c r="O203" s="438"/>
      <c r="P203" s="438"/>
      <c r="Q203" s="438"/>
      <c r="R203" s="438"/>
      <c r="S203" s="438"/>
      <c r="T203" s="438"/>
      <c r="U203" s="438"/>
      <c r="V203" s="438"/>
      <c r="W203" s="438"/>
      <c r="X203" s="438"/>
      <c r="Y203" s="438"/>
      <c r="Z203" s="438"/>
      <c r="AA203" s="438"/>
      <c r="AB203" s="438"/>
      <c r="AC203" s="438"/>
      <c r="AD203" s="438"/>
    </row>
    <row r="204" ht="13.5" customHeight="1">
      <c r="A204" s="438"/>
      <c r="B204" s="438"/>
      <c r="C204" s="438"/>
      <c r="D204" s="438"/>
      <c r="E204" s="438"/>
      <c r="F204" s="438"/>
      <c r="G204" s="438"/>
      <c r="H204" s="438"/>
      <c r="I204" s="438"/>
      <c r="J204" s="438"/>
      <c r="K204" s="438"/>
      <c r="L204" s="438"/>
      <c r="M204" s="438"/>
      <c r="N204" s="438"/>
      <c r="O204" s="438"/>
      <c r="P204" s="438"/>
      <c r="Q204" s="438"/>
      <c r="R204" s="438"/>
      <c r="S204" s="438"/>
      <c r="T204" s="438"/>
      <c r="U204" s="438"/>
      <c r="V204" s="438"/>
      <c r="W204" s="438"/>
      <c r="X204" s="438"/>
      <c r="Y204" s="438"/>
      <c r="Z204" s="438"/>
      <c r="AA204" s="438"/>
      <c r="AB204" s="438"/>
      <c r="AC204" s="438"/>
      <c r="AD204" s="438"/>
    </row>
    <row r="205" ht="13.5" customHeight="1">
      <c r="A205" s="438"/>
      <c r="B205" s="438"/>
      <c r="C205" s="438"/>
      <c r="D205" s="438"/>
      <c r="E205" s="438"/>
      <c r="F205" s="438"/>
      <c r="G205" s="438"/>
      <c r="H205" s="438"/>
      <c r="I205" s="438"/>
      <c r="J205" s="438"/>
      <c r="K205" s="438"/>
      <c r="L205" s="438"/>
      <c r="M205" s="438"/>
      <c r="N205" s="438"/>
      <c r="O205" s="438"/>
      <c r="P205" s="438"/>
      <c r="Q205" s="438"/>
      <c r="R205" s="438"/>
      <c r="S205" s="438"/>
      <c r="T205" s="438"/>
      <c r="U205" s="438"/>
      <c r="V205" s="438"/>
      <c r="W205" s="438"/>
      <c r="X205" s="438"/>
      <c r="Y205" s="438"/>
      <c r="Z205" s="438"/>
      <c r="AA205" s="438"/>
      <c r="AB205" s="438"/>
      <c r="AC205" s="438"/>
      <c r="AD205" s="438"/>
    </row>
    <row r="206" ht="13.5" customHeight="1">
      <c r="A206" s="438"/>
      <c r="B206" s="438"/>
      <c r="C206" s="438"/>
      <c r="D206" s="438"/>
      <c r="E206" s="438"/>
      <c r="F206" s="438"/>
      <c r="G206" s="438"/>
      <c r="H206" s="438"/>
      <c r="I206" s="438"/>
      <c r="J206" s="438"/>
      <c r="K206" s="438"/>
      <c r="L206" s="438"/>
      <c r="M206" s="438"/>
      <c r="N206" s="438"/>
      <c r="O206" s="438"/>
      <c r="P206" s="438"/>
      <c r="Q206" s="438"/>
      <c r="R206" s="438"/>
      <c r="S206" s="438"/>
      <c r="T206" s="438"/>
      <c r="U206" s="438"/>
      <c r="V206" s="438"/>
      <c r="W206" s="438"/>
      <c r="X206" s="438"/>
      <c r="Y206" s="438"/>
      <c r="Z206" s="438"/>
      <c r="AA206" s="438"/>
      <c r="AB206" s="438"/>
      <c r="AC206" s="438"/>
      <c r="AD206" s="438"/>
    </row>
    <row r="207" ht="13.5" customHeight="1">
      <c r="A207" s="438"/>
      <c r="B207" s="438"/>
      <c r="C207" s="438"/>
      <c r="D207" s="438"/>
      <c r="E207" s="438"/>
      <c r="F207" s="438"/>
      <c r="G207" s="438"/>
      <c r="H207" s="438"/>
      <c r="I207" s="438"/>
      <c r="J207" s="438"/>
      <c r="K207" s="438"/>
      <c r="L207" s="438"/>
      <c r="M207" s="438"/>
      <c r="N207" s="438"/>
      <c r="O207" s="438"/>
      <c r="P207" s="438"/>
      <c r="Q207" s="438"/>
      <c r="R207" s="438"/>
      <c r="S207" s="438"/>
      <c r="T207" s="438"/>
      <c r="U207" s="438"/>
      <c r="V207" s="438"/>
      <c r="W207" s="438"/>
      <c r="X207" s="438"/>
      <c r="Y207" s="438"/>
      <c r="Z207" s="438"/>
      <c r="AA207" s="438"/>
      <c r="AB207" s="438"/>
      <c r="AC207" s="438"/>
      <c r="AD207" s="438"/>
    </row>
    <row r="208" ht="13.5" customHeight="1">
      <c r="A208" s="438"/>
      <c r="B208" s="438"/>
      <c r="C208" s="438"/>
      <c r="D208" s="438"/>
      <c r="E208" s="438"/>
      <c r="F208" s="438"/>
      <c r="G208" s="438"/>
      <c r="H208" s="438"/>
      <c r="I208" s="438"/>
      <c r="J208" s="438"/>
      <c r="K208" s="438"/>
      <c r="L208" s="438"/>
      <c r="M208" s="438"/>
      <c r="N208" s="438"/>
      <c r="O208" s="438"/>
      <c r="P208" s="438"/>
      <c r="Q208" s="438"/>
      <c r="R208" s="438"/>
      <c r="S208" s="438"/>
      <c r="T208" s="438"/>
      <c r="U208" s="438"/>
      <c r="V208" s="438"/>
      <c r="W208" s="438"/>
      <c r="X208" s="438"/>
      <c r="Y208" s="438"/>
      <c r="Z208" s="438"/>
      <c r="AA208" s="438"/>
      <c r="AB208" s="438"/>
      <c r="AC208" s="438"/>
      <c r="AD208" s="438"/>
    </row>
    <row r="209" ht="13.5" customHeight="1">
      <c r="A209" s="438"/>
      <c r="B209" s="438"/>
      <c r="C209" s="438"/>
      <c r="D209" s="438"/>
      <c r="E209" s="438"/>
      <c r="F209" s="438"/>
      <c r="G209" s="438"/>
      <c r="H209" s="438"/>
      <c r="I209" s="438"/>
      <c r="J209" s="438"/>
      <c r="K209" s="438"/>
      <c r="L209" s="438"/>
      <c r="M209" s="438"/>
      <c r="N209" s="438"/>
      <c r="O209" s="438"/>
      <c r="P209" s="438"/>
      <c r="Q209" s="438"/>
      <c r="R209" s="438"/>
      <c r="S209" s="438"/>
      <c r="T209" s="438"/>
      <c r="U209" s="438"/>
      <c r="V209" s="438"/>
      <c r="W209" s="438"/>
      <c r="X209" s="438"/>
      <c r="Y209" s="438"/>
      <c r="Z209" s="438"/>
      <c r="AA209" s="438"/>
      <c r="AB209" s="438"/>
      <c r="AC209" s="438"/>
      <c r="AD209" s="438"/>
    </row>
    <row r="210" ht="13.5" customHeight="1">
      <c r="A210" s="438"/>
      <c r="B210" s="438"/>
      <c r="C210" s="438"/>
      <c r="D210" s="438"/>
      <c r="E210" s="438"/>
      <c r="F210" s="438"/>
      <c r="G210" s="438"/>
      <c r="H210" s="438"/>
      <c r="I210" s="438"/>
      <c r="J210" s="438"/>
      <c r="K210" s="438"/>
      <c r="L210" s="438"/>
      <c r="M210" s="438"/>
      <c r="N210" s="438"/>
      <c r="O210" s="438"/>
      <c r="P210" s="438"/>
      <c r="Q210" s="438"/>
      <c r="R210" s="438"/>
      <c r="S210" s="438"/>
      <c r="T210" s="438"/>
      <c r="U210" s="438"/>
      <c r="V210" s="438"/>
      <c r="W210" s="438"/>
      <c r="X210" s="438"/>
      <c r="Y210" s="438"/>
      <c r="Z210" s="438"/>
      <c r="AA210" s="438"/>
      <c r="AB210" s="438"/>
      <c r="AC210" s="438"/>
      <c r="AD210" s="438"/>
    </row>
    <row r="211" ht="13.5" customHeight="1">
      <c r="A211" s="438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438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</row>
    <row r="212" ht="13.5" customHeight="1">
      <c r="A212" s="438"/>
      <c r="B212" s="438"/>
      <c r="C212" s="438"/>
      <c r="D212" s="438"/>
      <c r="E212" s="438"/>
      <c r="F212" s="438"/>
      <c r="G212" s="438"/>
      <c r="H212" s="438"/>
      <c r="I212" s="438"/>
      <c r="J212" s="438"/>
      <c r="K212" s="438"/>
      <c r="L212" s="438"/>
      <c r="M212" s="438"/>
      <c r="N212" s="438"/>
      <c r="O212" s="438"/>
      <c r="P212" s="438"/>
      <c r="Q212" s="438"/>
      <c r="R212" s="438"/>
      <c r="S212" s="438"/>
      <c r="T212" s="438"/>
      <c r="U212" s="438"/>
      <c r="V212" s="438"/>
      <c r="W212" s="438"/>
      <c r="X212" s="438"/>
      <c r="Y212" s="438"/>
      <c r="Z212" s="438"/>
      <c r="AA212" s="438"/>
      <c r="AB212" s="438"/>
      <c r="AC212" s="438"/>
      <c r="AD212" s="438"/>
    </row>
    <row r="213" ht="13.5" customHeight="1">
      <c r="A213" s="438"/>
      <c r="B213" s="438"/>
      <c r="C213" s="438"/>
      <c r="D213" s="438"/>
      <c r="E213" s="438"/>
      <c r="F213" s="438"/>
      <c r="G213" s="438"/>
      <c r="H213" s="438"/>
      <c r="I213" s="438"/>
      <c r="J213" s="438"/>
      <c r="K213" s="438"/>
      <c r="L213" s="438"/>
      <c r="M213" s="438"/>
      <c r="N213" s="438"/>
      <c r="O213" s="438"/>
      <c r="P213" s="438"/>
      <c r="Q213" s="438"/>
      <c r="R213" s="438"/>
      <c r="S213" s="438"/>
      <c r="T213" s="438"/>
      <c r="U213" s="438"/>
      <c r="V213" s="438"/>
      <c r="W213" s="438"/>
      <c r="X213" s="438"/>
      <c r="Y213" s="438"/>
      <c r="Z213" s="438"/>
      <c r="AA213" s="438"/>
      <c r="AB213" s="438"/>
      <c r="AC213" s="438"/>
      <c r="AD213" s="438"/>
    </row>
    <row r="214" ht="13.5" customHeight="1">
      <c r="A214" s="438"/>
      <c r="B214" s="438"/>
      <c r="C214" s="438"/>
      <c r="D214" s="438"/>
      <c r="E214" s="438"/>
      <c r="F214" s="438"/>
      <c r="G214" s="438"/>
      <c r="H214" s="438"/>
      <c r="I214" s="438"/>
      <c r="J214" s="438"/>
      <c r="K214" s="438"/>
      <c r="L214" s="438"/>
      <c r="M214" s="438"/>
      <c r="N214" s="438"/>
      <c r="O214" s="438"/>
      <c r="P214" s="438"/>
      <c r="Q214" s="438"/>
      <c r="R214" s="438"/>
      <c r="S214" s="438"/>
      <c r="T214" s="438"/>
      <c r="U214" s="438"/>
      <c r="V214" s="438"/>
      <c r="W214" s="438"/>
      <c r="X214" s="438"/>
      <c r="Y214" s="438"/>
      <c r="Z214" s="438"/>
      <c r="AA214" s="438"/>
      <c r="AB214" s="438"/>
      <c r="AC214" s="438"/>
      <c r="AD214" s="438"/>
    </row>
    <row r="215" ht="13.5" customHeight="1">
      <c r="A215" s="438"/>
      <c r="B215" s="438"/>
      <c r="C215" s="438"/>
      <c r="D215" s="438"/>
      <c r="E215" s="438"/>
      <c r="F215" s="438"/>
      <c r="G215" s="438"/>
      <c r="H215" s="438"/>
      <c r="I215" s="438"/>
      <c r="J215" s="438"/>
      <c r="K215" s="438"/>
      <c r="L215" s="438"/>
      <c r="M215" s="438"/>
      <c r="N215" s="438"/>
      <c r="O215" s="438"/>
      <c r="P215" s="438"/>
      <c r="Q215" s="438"/>
      <c r="R215" s="438"/>
      <c r="S215" s="438"/>
      <c r="T215" s="438"/>
      <c r="U215" s="438"/>
      <c r="V215" s="438"/>
      <c r="W215" s="438"/>
      <c r="X215" s="438"/>
      <c r="Y215" s="438"/>
      <c r="Z215" s="438"/>
      <c r="AA215" s="438"/>
      <c r="AB215" s="438"/>
      <c r="AC215" s="438"/>
      <c r="AD215" s="438"/>
    </row>
    <row r="216" ht="13.5" customHeight="1">
      <c r="A216" s="438"/>
      <c r="B216" s="438"/>
      <c r="C216" s="438"/>
      <c r="D216" s="438"/>
      <c r="E216" s="438"/>
      <c r="F216" s="438"/>
      <c r="G216" s="438"/>
      <c r="H216" s="438"/>
      <c r="I216" s="438"/>
      <c r="J216" s="438"/>
      <c r="K216" s="438"/>
      <c r="L216" s="438"/>
      <c r="M216" s="438"/>
      <c r="N216" s="438"/>
      <c r="O216" s="438"/>
      <c r="P216" s="438"/>
      <c r="Q216" s="438"/>
      <c r="R216" s="438"/>
      <c r="S216" s="438"/>
      <c r="T216" s="438"/>
      <c r="U216" s="438"/>
      <c r="V216" s="438"/>
      <c r="W216" s="438"/>
      <c r="X216" s="438"/>
      <c r="Y216" s="438"/>
      <c r="Z216" s="438"/>
      <c r="AA216" s="438"/>
      <c r="AB216" s="438"/>
      <c r="AC216" s="438"/>
      <c r="AD216" s="438"/>
    </row>
    <row r="217" ht="13.5" customHeight="1">
      <c r="A217" s="438"/>
      <c r="B217" s="438"/>
      <c r="C217" s="438"/>
      <c r="D217" s="438"/>
      <c r="E217" s="438"/>
      <c r="F217" s="438"/>
      <c r="G217" s="438"/>
      <c r="H217" s="438"/>
      <c r="I217" s="438"/>
      <c r="J217" s="438"/>
      <c r="K217" s="438"/>
      <c r="L217" s="438"/>
      <c r="M217" s="438"/>
      <c r="N217" s="438"/>
      <c r="O217" s="438"/>
      <c r="P217" s="438"/>
      <c r="Q217" s="438"/>
      <c r="R217" s="438"/>
      <c r="S217" s="438"/>
      <c r="T217" s="438"/>
      <c r="U217" s="438"/>
      <c r="V217" s="438"/>
      <c r="W217" s="438"/>
      <c r="X217" s="438"/>
      <c r="Y217" s="438"/>
      <c r="Z217" s="438"/>
      <c r="AA217" s="438"/>
      <c r="AB217" s="438"/>
      <c r="AC217" s="438"/>
      <c r="AD217" s="438"/>
    </row>
    <row r="218" ht="13.5" customHeight="1">
      <c r="A218" s="438"/>
      <c r="B218" s="438"/>
      <c r="C218" s="438"/>
      <c r="D218" s="438"/>
      <c r="E218" s="438"/>
      <c r="F218" s="438"/>
      <c r="G218" s="438"/>
      <c r="H218" s="438"/>
      <c r="I218" s="438"/>
      <c r="J218" s="438"/>
      <c r="K218" s="438"/>
      <c r="L218" s="438"/>
      <c r="M218" s="438"/>
      <c r="N218" s="438"/>
      <c r="O218" s="438"/>
      <c r="P218" s="438"/>
      <c r="Q218" s="438"/>
      <c r="R218" s="438"/>
      <c r="S218" s="438"/>
      <c r="T218" s="438"/>
      <c r="U218" s="438"/>
      <c r="V218" s="438"/>
      <c r="W218" s="438"/>
      <c r="X218" s="438"/>
      <c r="Y218" s="438"/>
      <c r="Z218" s="438"/>
      <c r="AA218" s="438"/>
      <c r="AB218" s="438"/>
      <c r="AC218" s="438"/>
      <c r="AD218" s="438"/>
    </row>
    <row r="219" ht="13.5" customHeight="1">
      <c r="A219" s="438"/>
      <c r="B219" s="438"/>
      <c r="C219" s="438"/>
      <c r="D219" s="438"/>
      <c r="E219" s="438"/>
      <c r="F219" s="438"/>
      <c r="G219" s="438"/>
      <c r="H219" s="438"/>
      <c r="I219" s="438"/>
      <c r="J219" s="438"/>
      <c r="K219" s="438"/>
      <c r="L219" s="438"/>
      <c r="M219" s="438"/>
      <c r="N219" s="438"/>
      <c r="O219" s="438"/>
      <c r="P219" s="438"/>
      <c r="Q219" s="438"/>
      <c r="R219" s="438"/>
      <c r="S219" s="438"/>
      <c r="T219" s="438"/>
      <c r="U219" s="438"/>
      <c r="V219" s="438"/>
      <c r="W219" s="438"/>
      <c r="X219" s="438"/>
      <c r="Y219" s="438"/>
      <c r="Z219" s="438"/>
      <c r="AA219" s="438"/>
      <c r="AB219" s="438"/>
      <c r="AC219" s="438"/>
      <c r="AD219" s="438"/>
    </row>
    <row r="220" ht="13.5" customHeight="1">
      <c r="A220" s="438"/>
      <c r="B220" s="438"/>
      <c r="C220" s="438"/>
      <c r="D220" s="438"/>
      <c r="E220" s="438"/>
      <c r="F220" s="438"/>
      <c r="G220" s="438"/>
      <c r="H220" s="438"/>
      <c r="I220" s="438"/>
      <c r="J220" s="438"/>
      <c r="K220" s="438"/>
      <c r="L220" s="438"/>
      <c r="M220" s="438"/>
      <c r="N220" s="438"/>
      <c r="O220" s="438"/>
      <c r="P220" s="438"/>
      <c r="Q220" s="438"/>
      <c r="R220" s="438"/>
      <c r="S220" s="438"/>
      <c r="T220" s="438"/>
      <c r="U220" s="438"/>
      <c r="V220" s="438"/>
      <c r="W220" s="438"/>
      <c r="X220" s="438"/>
      <c r="Y220" s="438"/>
      <c r="Z220" s="438"/>
      <c r="AA220" s="438"/>
      <c r="AB220" s="438"/>
      <c r="AC220" s="438"/>
      <c r="AD220" s="438"/>
    </row>
    <row r="221" ht="13.5" customHeight="1">
      <c r="A221" s="438"/>
      <c r="B221" s="438"/>
      <c r="C221" s="438"/>
      <c r="D221" s="438"/>
      <c r="E221" s="438"/>
      <c r="F221" s="438"/>
      <c r="G221" s="438"/>
      <c r="H221" s="438"/>
      <c r="I221" s="438"/>
      <c r="J221" s="438"/>
      <c r="K221" s="438"/>
      <c r="L221" s="438"/>
      <c r="M221" s="438"/>
      <c r="N221" s="438"/>
      <c r="O221" s="438"/>
      <c r="P221" s="438"/>
      <c r="Q221" s="438"/>
      <c r="R221" s="438"/>
      <c r="S221" s="438"/>
      <c r="T221" s="438"/>
      <c r="U221" s="438"/>
      <c r="V221" s="438"/>
      <c r="W221" s="438"/>
      <c r="X221" s="438"/>
      <c r="Y221" s="438"/>
      <c r="Z221" s="438"/>
      <c r="AA221" s="438"/>
      <c r="AB221" s="438"/>
      <c r="AC221" s="438"/>
      <c r="AD221" s="438"/>
    </row>
    <row r="222" ht="13.5" customHeight="1">
      <c r="A222" s="438"/>
      <c r="B222" s="438"/>
      <c r="C222" s="438"/>
      <c r="D222" s="438"/>
      <c r="E222" s="438"/>
      <c r="F222" s="438"/>
      <c r="G222" s="438"/>
      <c r="H222" s="438"/>
      <c r="I222" s="438"/>
      <c r="J222" s="438"/>
      <c r="K222" s="438"/>
      <c r="L222" s="438"/>
      <c r="M222" s="438"/>
      <c r="N222" s="438"/>
      <c r="O222" s="438"/>
      <c r="P222" s="438"/>
      <c r="Q222" s="438"/>
      <c r="R222" s="438"/>
      <c r="S222" s="438"/>
      <c r="T222" s="438"/>
      <c r="U222" s="438"/>
      <c r="V222" s="438"/>
      <c r="W222" s="438"/>
      <c r="X222" s="438"/>
      <c r="Y222" s="438"/>
      <c r="Z222" s="438"/>
      <c r="AA222" s="438"/>
      <c r="AB222" s="438"/>
      <c r="AC222" s="438"/>
      <c r="AD222" s="438"/>
    </row>
    <row r="223" ht="13.5" customHeight="1">
      <c r="A223" s="438"/>
      <c r="B223" s="438"/>
      <c r="C223" s="438"/>
      <c r="D223" s="438"/>
      <c r="E223" s="438"/>
      <c r="F223" s="438"/>
      <c r="G223" s="438"/>
      <c r="H223" s="438"/>
      <c r="I223" s="438"/>
      <c r="J223" s="438"/>
      <c r="K223" s="438"/>
      <c r="L223" s="438"/>
      <c r="M223" s="438"/>
      <c r="N223" s="438"/>
      <c r="O223" s="438"/>
      <c r="P223" s="438"/>
      <c r="Q223" s="438"/>
      <c r="R223" s="438"/>
      <c r="S223" s="438"/>
      <c r="T223" s="438"/>
      <c r="U223" s="438"/>
      <c r="V223" s="438"/>
      <c r="W223" s="438"/>
      <c r="X223" s="438"/>
      <c r="Y223" s="438"/>
      <c r="Z223" s="438"/>
      <c r="AA223" s="438"/>
      <c r="AB223" s="438"/>
      <c r="AC223" s="438"/>
      <c r="AD223" s="438"/>
    </row>
    <row r="224" ht="13.5" customHeight="1">
      <c r="A224" s="438"/>
      <c r="B224" s="438"/>
      <c r="C224" s="438"/>
      <c r="D224" s="438"/>
      <c r="E224" s="438"/>
      <c r="F224" s="438"/>
      <c r="G224" s="438"/>
      <c r="H224" s="438"/>
      <c r="I224" s="438"/>
      <c r="J224" s="438"/>
      <c r="K224" s="438"/>
      <c r="L224" s="438"/>
      <c r="M224" s="438"/>
      <c r="N224" s="438"/>
      <c r="O224" s="438"/>
      <c r="P224" s="438"/>
      <c r="Q224" s="438"/>
      <c r="R224" s="438"/>
      <c r="S224" s="438"/>
      <c r="T224" s="438"/>
      <c r="U224" s="438"/>
      <c r="V224" s="438"/>
      <c r="W224" s="438"/>
      <c r="X224" s="438"/>
      <c r="Y224" s="438"/>
      <c r="Z224" s="438"/>
      <c r="AA224" s="438"/>
      <c r="AB224" s="438"/>
      <c r="AC224" s="438"/>
      <c r="AD224" s="438"/>
    </row>
    <row r="225" ht="13.5" customHeight="1">
      <c r="A225" s="438"/>
      <c r="B225" s="438"/>
      <c r="C225" s="438"/>
      <c r="D225" s="438"/>
      <c r="E225" s="438"/>
      <c r="F225" s="438"/>
      <c r="G225" s="438"/>
      <c r="H225" s="438"/>
      <c r="I225" s="438"/>
      <c r="J225" s="438"/>
      <c r="K225" s="438"/>
      <c r="L225" s="438"/>
      <c r="M225" s="438"/>
      <c r="N225" s="438"/>
      <c r="O225" s="438"/>
      <c r="P225" s="438"/>
      <c r="Q225" s="438"/>
      <c r="R225" s="438"/>
      <c r="S225" s="438"/>
      <c r="T225" s="438"/>
      <c r="U225" s="438"/>
      <c r="V225" s="438"/>
      <c r="W225" s="438"/>
      <c r="X225" s="438"/>
      <c r="Y225" s="438"/>
      <c r="Z225" s="438"/>
      <c r="AA225" s="438"/>
      <c r="AB225" s="438"/>
      <c r="AC225" s="438"/>
      <c r="AD225" s="438"/>
    </row>
    <row r="226" ht="13.5" customHeight="1">
      <c r="A226" s="438"/>
      <c r="B226" s="438"/>
      <c r="C226" s="438"/>
      <c r="D226" s="438"/>
      <c r="E226" s="438"/>
      <c r="F226" s="438"/>
      <c r="G226" s="438"/>
      <c r="H226" s="438"/>
      <c r="I226" s="438"/>
      <c r="J226" s="438"/>
      <c r="K226" s="438"/>
      <c r="L226" s="438"/>
      <c r="M226" s="438"/>
      <c r="N226" s="438"/>
      <c r="O226" s="438"/>
      <c r="P226" s="438"/>
      <c r="Q226" s="438"/>
      <c r="R226" s="438"/>
      <c r="S226" s="438"/>
      <c r="T226" s="438"/>
      <c r="U226" s="438"/>
      <c r="V226" s="438"/>
      <c r="W226" s="438"/>
      <c r="X226" s="438"/>
      <c r="Y226" s="438"/>
      <c r="Z226" s="438"/>
      <c r="AA226" s="438"/>
      <c r="AB226" s="438"/>
      <c r="AC226" s="438"/>
      <c r="AD226" s="438"/>
    </row>
    <row r="227" ht="13.5" customHeight="1">
      <c r="A227" s="438"/>
      <c r="B227" s="438"/>
      <c r="C227" s="438"/>
      <c r="D227" s="438"/>
      <c r="E227" s="438"/>
      <c r="F227" s="438"/>
      <c r="G227" s="438"/>
      <c r="H227" s="438"/>
      <c r="I227" s="438"/>
      <c r="J227" s="438"/>
      <c r="K227" s="438"/>
      <c r="L227" s="438"/>
      <c r="M227" s="438"/>
      <c r="N227" s="438"/>
      <c r="O227" s="438"/>
      <c r="P227" s="438"/>
      <c r="Q227" s="438"/>
      <c r="R227" s="438"/>
      <c r="S227" s="438"/>
      <c r="T227" s="438"/>
      <c r="U227" s="438"/>
      <c r="V227" s="438"/>
      <c r="W227" s="438"/>
      <c r="X227" s="438"/>
      <c r="Y227" s="438"/>
      <c r="Z227" s="438"/>
      <c r="AA227" s="438"/>
      <c r="AB227" s="438"/>
      <c r="AC227" s="438"/>
      <c r="AD227" s="438"/>
    </row>
    <row r="228" ht="13.5" customHeight="1">
      <c r="A228" s="438"/>
      <c r="B228" s="438"/>
      <c r="C228" s="438"/>
      <c r="D228" s="438"/>
      <c r="E228" s="438"/>
      <c r="F228" s="438"/>
      <c r="G228" s="438"/>
      <c r="H228" s="438"/>
      <c r="I228" s="438"/>
      <c r="J228" s="438"/>
      <c r="K228" s="438"/>
      <c r="L228" s="438"/>
      <c r="M228" s="438"/>
      <c r="N228" s="438"/>
      <c r="O228" s="438"/>
      <c r="P228" s="438"/>
      <c r="Q228" s="438"/>
      <c r="R228" s="438"/>
      <c r="S228" s="438"/>
      <c r="T228" s="438"/>
      <c r="U228" s="438"/>
      <c r="V228" s="438"/>
      <c r="W228" s="438"/>
      <c r="X228" s="438"/>
      <c r="Y228" s="438"/>
      <c r="Z228" s="438"/>
      <c r="AA228" s="438"/>
      <c r="AB228" s="438"/>
      <c r="AC228" s="438"/>
      <c r="AD228" s="438"/>
    </row>
    <row r="229" ht="13.5" customHeight="1">
      <c r="A229" s="438"/>
      <c r="B229" s="438"/>
      <c r="C229" s="438"/>
      <c r="D229" s="438"/>
      <c r="E229" s="438"/>
      <c r="F229" s="438"/>
      <c r="G229" s="438"/>
      <c r="H229" s="438"/>
      <c r="I229" s="438"/>
      <c r="J229" s="438"/>
      <c r="K229" s="438"/>
      <c r="L229" s="438"/>
      <c r="M229" s="438"/>
      <c r="N229" s="438"/>
      <c r="O229" s="438"/>
      <c r="P229" s="438"/>
      <c r="Q229" s="438"/>
      <c r="R229" s="438"/>
      <c r="S229" s="438"/>
      <c r="T229" s="438"/>
      <c r="U229" s="438"/>
      <c r="V229" s="438"/>
      <c r="W229" s="438"/>
      <c r="X229" s="438"/>
      <c r="Y229" s="438"/>
      <c r="Z229" s="438"/>
      <c r="AA229" s="438"/>
      <c r="AB229" s="438"/>
      <c r="AC229" s="438"/>
      <c r="AD229" s="438"/>
    </row>
    <row r="230" ht="13.5" customHeight="1">
      <c r="A230" s="438"/>
      <c r="B230" s="438"/>
      <c r="C230" s="438"/>
      <c r="D230" s="438"/>
      <c r="E230" s="438"/>
      <c r="F230" s="438"/>
      <c r="G230" s="438"/>
      <c r="H230" s="438"/>
      <c r="I230" s="438"/>
      <c r="J230" s="438"/>
      <c r="K230" s="438"/>
      <c r="L230" s="438"/>
      <c r="M230" s="438"/>
      <c r="N230" s="438"/>
      <c r="O230" s="438"/>
      <c r="P230" s="438"/>
      <c r="Q230" s="438"/>
      <c r="R230" s="438"/>
      <c r="S230" s="438"/>
      <c r="T230" s="438"/>
      <c r="U230" s="438"/>
      <c r="V230" s="438"/>
      <c r="W230" s="438"/>
      <c r="X230" s="438"/>
      <c r="Y230" s="438"/>
      <c r="Z230" s="438"/>
      <c r="AA230" s="438"/>
      <c r="AB230" s="438"/>
      <c r="AC230" s="438"/>
      <c r="AD230" s="438"/>
    </row>
    <row r="231" ht="13.5" customHeight="1">
      <c r="A231" s="438"/>
      <c r="B231" s="438"/>
      <c r="C231" s="438"/>
      <c r="D231" s="438"/>
      <c r="E231" s="438"/>
      <c r="F231" s="438"/>
      <c r="G231" s="438"/>
      <c r="H231" s="438"/>
      <c r="I231" s="438"/>
      <c r="J231" s="438"/>
      <c r="K231" s="438"/>
      <c r="L231" s="438"/>
      <c r="M231" s="438"/>
      <c r="N231" s="438"/>
      <c r="O231" s="438"/>
      <c r="P231" s="438"/>
      <c r="Q231" s="438"/>
      <c r="R231" s="438"/>
      <c r="S231" s="438"/>
      <c r="T231" s="438"/>
      <c r="U231" s="438"/>
      <c r="V231" s="438"/>
      <c r="W231" s="438"/>
      <c r="X231" s="438"/>
      <c r="Y231" s="438"/>
      <c r="Z231" s="438"/>
      <c r="AA231" s="438"/>
      <c r="AB231" s="438"/>
      <c r="AC231" s="438"/>
      <c r="AD231" s="438"/>
    </row>
    <row r="232" ht="13.5" customHeight="1">
      <c r="A232" s="438"/>
      <c r="B232" s="438"/>
      <c r="C232" s="438"/>
      <c r="D232" s="438"/>
      <c r="E232" s="438"/>
      <c r="F232" s="438"/>
      <c r="G232" s="438"/>
      <c r="H232" s="438"/>
      <c r="I232" s="438"/>
      <c r="J232" s="438"/>
      <c r="K232" s="438"/>
      <c r="L232" s="438"/>
      <c r="M232" s="438"/>
      <c r="N232" s="438"/>
      <c r="O232" s="438"/>
      <c r="P232" s="438"/>
      <c r="Q232" s="438"/>
      <c r="R232" s="438"/>
      <c r="S232" s="438"/>
      <c r="T232" s="438"/>
      <c r="U232" s="438"/>
      <c r="V232" s="438"/>
      <c r="W232" s="438"/>
      <c r="X232" s="438"/>
      <c r="Y232" s="438"/>
      <c r="Z232" s="438"/>
      <c r="AA232" s="438"/>
      <c r="AB232" s="438"/>
      <c r="AC232" s="438"/>
      <c r="AD232" s="438"/>
    </row>
    <row r="233" ht="13.5" customHeight="1">
      <c r="A233" s="438"/>
      <c r="B233" s="438"/>
      <c r="C233" s="438"/>
      <c r="D233" s="438"/>
      <c r="E233" s="438"/>
      <c r="F233" s="438"/>
      <c r="G233" s="438"/>
      <c r="H233" s="438"/>
      <c r="I233" s="438"/>
      <c r="J233" s="438"/>
      <c r="K233" s="438"/>
      <c r="L233" s="438"/>
      <c r="M233" s="438"/>
      <c r="N233" s="438"/>
      <c r="O233" s="438"/>
      <c r="P233" s="438"/>
      <c r="Q233" s="438"/>
      <c r="R233" s="438"/>
      <c r="S233" s="438"/>
      <c r="T233" s="438"/>
      <c r="U233" s="438"/>
      <c r="V233" s="438"/>
      <c r="W233" s="438"/>
      <c r="X233" s="438"/>
      <c r="Y233" s="438"/>
      <c r="Z233" s="438"/>
      <c r="AA233" s="438"/>
      <c r="AB233" s="438"/>
      <c r="AC233" s="438"/>
      <c r="AD233" s="438"/>
    </row>
    <row r="234" ht="13.5" customHeight="1">
      <c r="A234" s="438"/>
      <c r="B234" s="438"/>
      <c r="C234" s="438"/>
      <c r="D234" s="438"/>
      <c r="E234" s="438"/>
      <c r="F234" s="438"/>
      <c r="G234" s="438"/>
      <c r="H234" s="438"/>
      <c r="I234" s="438"/>
      <c r="J234" s="438"/>
      <c r="K234" s="438"/>
      <c r="L234" s="438"/>
      <c r="M234" s="438"/>
      <c r="N234" s="438"/>
      <c r="O234" s="438"/>
      <c r="P234" s="438"/>
      <c r="Q234" s="438"/>
      <c r="R234" s="438"/>
      <c r="S234" s="438"/>
      <c r="T234" s="438"/>
      <c r="U234" s="438"/>
      <c r="V234" s="438"/>
      <c r="W234" s="438"/>
      <c r="X234" s="438"/>
      <c r="Y234" s="438"/>
      <c r="Z234" s="438"/>
      <c r="AA234" s="438"/>
      <c r="AB234" s="438"/>
      <c r="AC234" s="438"/>
      <c r="AD234" s="438"/>
    </row>
    <row r="235" ht="13.5" customHeight="1">
      <c r="A235" s="438"/>
      <c r="B235" s="438"/>
      <c r="C235" s="438"/>
      <c r="D235" s="438"/>
      <c r="E235" s="438"/>
      <c r="F235" s="438"/>
      <c r="G235" s="438"/>
      <c r="H235" s="438"/>
      <c r="I235" s="438"/>
      <c r="J235" s="438"/>
      <c r="K235" s="438"/>
      <c r="L235" s="438"/>
      <c r="M235" s="438"/>
      <c r="N235" s="438"/>
      <c r="O235" s="438"/>
      <c r="P235" s="438"/>
      <c r="Q235" s="438"/>
      <c r="R235" s="438"/>
      <c r="S235" s="438"/>
      <c r="T235" s="438"/>
      <c r="U235" s="438"/>
      <c r="V235" s="438"/>
      <c r="W235" s="438"/>
      <c r="X235" s="438"/>
      <c r="Y235" s="438"/>
      <c r="Z235" s="438"/>
      <c r="AA235" s="438"/>
      <c r="AB235" s="438"/>
      <c r="AC235" s="438"/>
      <c r="AD235" s="438"/>
    </row>
    <row r="236" ht="13.5" customHeight="1">
      <c r="A236" s="438"/>
      <c r="B236" s="438"/>
      <c r="C236" s="438"/>
      <c r="D236" s="438"/>
      <c r="E236" s="438"/>
      <c r="F236" s="438"/>
      <c r="G236" s="438"/>
      <c r="H236" s="438"/>
      <c r="I236" s="438"/>
      <c r="J236" s="438"/>
      <c r="K236" s="438"/>
      <c r="L236" s="438"/>
      <c r="M236" s="438"/>
      <c r="N236" s="438"/>
      <c r="O236" s="438"/>
      <c r="P236" s="438"/>
      <c r="Q236" s="438"/>
      <c r="R236" s="438"/>
      <c r="S236" s="438"/>
      <c r="T236" s="438"/>
      <c r="U236" s="438"/>
      <c r="V236" s="438"/>
      <c r="W236" s="438"/>
      <c r="X236" s="438"/>
      <c r="Y236" s="438"/>
      <c r="Z236" s="438"/>
      <c r="AA236" s="438"/>
      <c r="AB236" s="438"/>
      <c r="AC236" s="438"/>
      <c r="AD236" s="438"/>
    </row>
    <row r="237" ht="13.5" customHeight="1">
      <c r="A237" s="438"/>
      <c r="B237" s="438"/>
      <c r="C237" s="438"/>
      <c r="D237" s="438"/>
      <c r="E237" s="438"/>
      <c r="F237" s="438"/>
      <c r="G237" s="438"/>
      <c r="H237" s="438"/>
      <c r="I237" s="438"/>
      <c r="J237" s="438"/>
      <c r="K237" s="438"/>
      <c r="L237" s="438"/>
      <c r="M237" s="438"/>
      <c r="N237" s="438"/>
      <c r="O237" s="438"/>
      <c r="P237" s="438"/>
      <c r="Q237" s="438"/>
      <c r="R237" s="438"/>
      <c r="S237" s="438"/>
      <c r="T237" s="438"/>
      <c r="U237" s="438"/>
      <c r="V237" s="438"/>
      <c r="W237" s="438"/>
      <c r="X237" s="438"/>
      <c r="Y237" s="438"/>
      <c r="Z237" s="438"/>
      <c r="AA237" s="438"/>
      <c r="AB237" s="438"/>
      <c r="AC237" s="438"/>
      <c r="AD237" s="438"/>
    </row>
    <row r="238" ht="13.5" customHeight="1">
      <c r="A238" s="438"/>
      <c r="B238" s="438"/>
      <c r="C238" s="438"/>
      <c r="D238" s="438"/>
      <c r="E238" s="438"/>
      <c r="F238" s="438"/>
      <c r="G238" s="438"/>
      <c r="H238" s="438"/>
      <c r="I238" s="438"/>
      <c r="J238" s="438"/>
      <c r="K238" s="438"/>
      <c r="L238" s="438"/>
      <c r="M238" s="438"/>
      <c r="N238" s="438"/>
      <c r="O238" s="438"/>
      <c r="P238" s="438"/>
      <c r="Q238" s="438"/>
      <c r="R238" s="438"/>
      <c r="S238" s="438"/>
      <c r="T238" s="438"/>
      <c r="U238" s="438"/>
      <c r="V238" s="438"/>
      <c r="W238" s="438"/>
      <c r="X238" s="438"/>
      <c r="Y238" s="438"/>
      <c r="Z238" s="438"/>
      <c r="AA238" s="438"/>
      <c r="AB238" s="438"/>
      <c r="AC238" s="438"/>
      <c r="AD238" s="438"/>
    </row>
    <row r="239" ht="13.5" customHeight="1">
      <c r="A239" s="438"/>
      <c r="B239" s="438"/>
      <c r="C239" s="438"/>
      <c r="D239" s="438"/>
      <c r="E239" s="438"/>
      <c r="F239" s="438"/>
      <c r="G239" s="438"/>
      <c r="H239" s="438"/>
      <c r="I239" s="438"/>
      <c r="J239" s="438"/>
      <c r="K239" s="438"/>
      <c r="L239" s="438"/>
      <c r="M239" s="438"/>
      <c r="N239" s="438"/>
      <c r="O239" s="438"/>
      <c r="P239" s="438"/>
      <c r="Q239" s="438"/>
      <c r="R239" s="438"/>
      <c r="S239" s="438"/>
      <c r="T239" s="438"/>
      <c r="U239" s="438"/>
      <c r="V239" s="438"/>
      <c r="W239" s="438"/>
      <c r="X239" s="438"/>
      <c r="Y239" s="438"/>
      <c r="Z239" s="438"/>
      <c r="AA239" s="438"/>
      <c r="AB239" s="438"/>
      <c r="AC239" s="438"/>
      <c r="AD239" s="438"/>
    </row>
    <row r="240" ht="13.5" customHeight="1">
      <c r="A240" s="438"/>
      <c r="B240" s="438"/>
      <c r="C240" s="438"/>
      <c r="D240" s="438"/>
      <c r="E240" s="438"/>
      <c r="F240" s="438"/>
      <c r="G240" s="438"/>
      <c r="H240" s="438"/>
      <c r="I240" s="438"/>
      <c r="J240" s="438"/>
      <c r="K240" s="438"/>
      <c r="L240" s="438"/>
      <c r="M240" s="438"/>
      <c r="N240" s="438"/>
      <c r="O240" s="438"/>
      <c r="P240" s="438"/>
      <c r="Q240" s="438"/>
      <c r="R240" s="438"/>
      <c r="S240" s="438"/>
      <c r="T240" s="438"/>
      <c r="U240" s="438"/>
      <c r="V240" s="438"/>
      <c r="W240" s="438"/>
      <c r="X240" s="438"/>
      <c r="Y240" s="438"/>
      <c r="Z240" s="438"/>
      <c r="AA240" s="438"/>
      <c r="AB240" s="438"/>
      <c r="AC240" s="438"/>
      <c r="AD240" s="438"/>
    </row>
    <row r="241" ht="13.5" customHeight="1">
      <c r="A241" s="438"/>
      <c r="B241" s="438"/>
      <c r="C241" s="438"/>
      <c r="D241" s="438"/>
      <c r="E241" s="438"/>
      <c r="F241" s="438"/>
      <c r="G241" s="438"/>
      <c r="H241" s="438"/>
      <c r="I241" s="438"/>
      <c r="J241" s="438"/>
      <c r="K241" s="438"/>
      <c r="L241" s="438"/>
      <c r="M241" s="438"/>
      <c r="N241" s="438"/>
      <c r="O241" s="438"/>
      <c r="P241" s="438"/>
      <c r="Q241" s="438"/>
      <c r="R241" s="438"/>
      <c r="S241" s="438"/>
      <c r="T241" s="438"/>
      <c r="U241" s="438"/>
      <c r="V241" s="438"/>
      <c r="W241" s="438"/>
      <c r="X241" s="438"/>
      <c r="Y241" s="438"/>
      <c r="Z241" s="438"/>
      <c r="AA241" s="438"/>
      <c r="AB241" s="438"/>
      <c r="AC241" s="438"/>
      <c r="AD241" s="438"/>
    </row>
    <row r="242" ht="13.5" customHeight="1">
      <c r="A242" s="438"/>
      <c r="B242" s="438"/>
      <c r="C242" s="438"/>
      <c r="D242" s="438"/>
      <c r="E242" s="438"/>
      <c r="F242" s="438"/>
      <c r="G242" s="438"/>
      <c r="H242" s="438"/>
      <c r="I242" s="438"/>
      <c r="J242" s="438"/>
      <c r="K242" s="438"/>
      <c r="L242" s="438"/>
      <c r="M242" s="438"/>
      <c r="N242" s="438"/>
      <c r="O242" s="438"/>
      <c r="P242" s="438"/>
      <c r="Q242" s="438"/>
      <c r="R242" s="438"/>
      <c r="S242" s="438"/>
      <c r="T242" s="438"/>
      <c r="U242" s="438"/>
      <c r="V242" s="438"/>
      <c r="W242" s="438"/>
      <c r="X242" s="438"/>
      <c r="Y242" s="438"/>
      <c r="Z242" s="438"/>
      <c r="AA242" s="438"/>
      <c r="AB242" s="438"/>
      <c r="AC242" s="438"/>
      <c r="AD242" s="438"/>
    </row>
    <row r="243" ht="13.5" customHeight="1">
      <c r="A243" s="438"/>
      <c r="B243" s="438"/>
      <c r="C243" s="438"/>
      <c r="D243" s="438"/>
      <c r="E243" s="438"/>
      <c r="F243" s="438"/>
      <c r="G243" s="438"/>
      <c r="H243" s="438"/>
      <c r="I243" s="438"/>
      <c r="J243" s="438"/>
      <c r="K243" s="438"/>
      <c r="L243" s="438"/>
      <c r="M243" s="438"/>
      <c r="N243" s="438"/>
      <c r="O243" s="438"/>
      <c r="P243" s="438"/>
      <c r="Q243" s="438"/>
      <c r="R243" s="438"/>
      <c r="S243" s="438"/>
      <c r="T243" s="438"/>
      <c r="U243" s="438"/>
      <c r="V243" s="438"/>
      <c r="W243" s="438"/>
      <c r="X243" s="438"/>
      <c r="Y243" s="438"/>
      <c r="Z243" s="438"/>
      <c r="AA243" s="438"/>
      <c r="AB243" s="438"/>
      <c r="AC243" s="438"/>
      <c r="AD243" s="438"/>
    </row>
    <row r="244" ht="13.5" customHeight="1">
      <c r="A244" s="438"/>
      <c r="B244" s="438"/>
      <c r="C244" s="438"/>
      <c r="D244" s="438"/>
      <c r="E244" s="438"/>
      <c r="F244" s="438"/>
      <c r="G244" s="438"/>
      <c r="H244" s="438"/>
      <c r="I244" s="438"/>
      <c r="J244" s="438"/>
      <c r="K244" s="438"/>
      <c r="L244" s="438"/>
      <c r="M244" s="438"/>
      <c r="N244" s="438"/>
      <c r="O244" s="438"/>
      <c r="P244" s="438"/>
      <c r="Q244" s="438"/>
      <c r="R244" s="438"/>
      <c r="S244" s="438"/>
      <c r="T244" s="438"/>
      <c r="U244" s="438"/>
      <c r="V244" s="438"/>
      <c r="W244" s="438"/>
      <c r="X244" s="438"/>
      <c r="Y244" s="438"/>
      <c r="Z244" s="438"/>
      <c r="AA244" s="438"/>
      <c r="AB244" s="438"/>
      <c r="AC244" s="438"/>
      <c r="AD244" s="438"/>
    </row>
    <row r="245" ht="13.5" customHeight="1">
      <c r="A245" s="438"/>
      <c r="B245" s="438"/>
      <c r="C245" s="438"/>
      <c r="D245" s="438"/>
      <c r="E245" s="438"/>
      <c r="F245" s="438"/>
      <c r="G245" s="438"/>
      <c r="H245" s="438"/>
      <c r="I245" s="438"/>
      <c r="J245" s="438"/>
      <c r="K245" s="438"/>
      <c r="L245" s="438"/>
      <c r="M245" s="438"/>
      <c r="N245" s="438"/>
      <c r="O245" s="438"/>
      <c r="P245" s="438"/>
      <c r="Q245" s="438"/>
      <c r="R245" s="438"/>
      <c r="S245" s="438"/>
      <c r="T245" s="438"/>
      <c r="U245" s="438"/>
      <c r="V245" s="438"/>
      <c r="W245" s="438"/>
      <c r="X245" s="438"/>
      <c r="Y245" s="438"/>
      <c r="Z245" s="438"/>
      <c r="AA245" s="438"/>
      <c r="AB245" s="438"/>
      <c r="AC245" s="438"/>
      <c r="AD245" s="438"/>
    </row>
    <row r="246" ht="13.5" customHeight="1">
      <c r="A246" s="438"/>
      <c r="B246" s="438"/>
      <c r="C246" s="438"/>
      <c r="D246" s="438"/>
      <c r="E246" s="438"/>
      <c r="F246" s="438"/>
      <c r="G246" s="438"/>
      <c r="H246" s="438"/>
      <c r="I246" s="438"/>
      <c r="J246" s="438"/>
      <c r="K246" s="438"/>
      <c r="L246" s="438"/>
      <c r="M246" s="438"/>
      <c r="N246" s="438"/>
      <c r="O246" s="438"/>
      <c r="P246" s="438"/>
      <c r="Q246" s="438"/>
      <c r="R246" s="438"/>
      <c r="S246" s="438"/>
      <c r="T246" s="438"/>
      <c r="U246" s="438"/>
      <c r="V246" s="438"/>
      <c r="W246" s="438"/>
      <c r="X246" s="438"/>
      <c r="Y246" s="438"/>
      <c r="Z246" s="438"/>
      <c r="AA246" s="438"/>
      <c r="AB246" s="438"/>
      <c r="AC246" s="438"/>
      <c r="AD246" s="438"/>
    </row>
    <row r="247" ht="13.5" customHeight="1">
      <c r="A247" s="438"/>
      <c r="B247" s="438"/>
      <c r="C247" s="438"/>
      <c r="D247" s="438"/>
      <c r="E247" s="438"/>
      <c r="F247" s="438"/>
      <c r="G247" s="438"/>
      <c r="H247" s="438"/>
      <c r="I247" s="438"/>
      <c r="J247" s="438"/>
      <c r="K247" s="438"/>
      <c r="L247" s="438"/>
      <c r="M247" s="438"/>
      <c r="N247" s="438"/>
      <c r="O247" s="438"/>
      <c r="P247" s="438"/>
      <c r="Q247" s="438"/>
      <c r="R247" s="438"/>
      <c r="S247" s="438"/>
      <c r="T247" s="438"/>
      <c r="U247" s="438"/>
      <c r="V247" s="438"/>
      <c r="W247" s="438"/>
      <c r="X247" s="438"/>
      <c r="Y247" s="438"/>
      <c r="Z247" s="438"/>
      <c r="AA247" s="438"/>
      <c r="AB247" s="438"/>
      <c r="AC247" s="438"/>
      <c r="AD247" s="438"/>
    </row>
    <row r="248" ht="13.5" customHeight="1">
      <c r="A248" s="438"/>
      <c r="B248" s="438"/>
      <c r="C248" s="438"/>
      <c r="D248" s="438"/>
      <c r="E248" s="438"/>
      <c r="F248" s="438"/>
      <c r="G248" s="438"/>
      <c r="H248" s="438"/>
      <c r="I248" s="438"/>
      <c r="J248" s="438"/>
      <c r="K248" s="438"/>
      <c r="L248" s="438"/>
      <c r="M248" s="438"/>
      <c r="N248" s="438"/>
      <c r="O248" s="438"/>
      <c r="P248" s="438"/>
      <c r="Q248" s="438"/>
      <c r="R248" s="438"/>
      <c r="S248" s="438"/>
      <c r="T248" s="438"/>
      <c r="U248" s="438"/>
      <c r="V248" s="438"/>
      <c r="W248" s="438"/>
      <c r="X248" s="438"/>
      <c r="Y248" s="438"/>
      <c r="Z248" s="438"/>
      <c r="AA248" s="438"/>
      <c r="AB248" s="438"/>
      <c r="AC248" s="438"/>
      <c r="AD248" s="438"/>
    </row>
    <row r="249" ht="13.5" customHeight="1">
      <c r="A249" s="438"/>
      <c r="B249" s="438"/>
      <c r="C249" s="438"/>
      <c r="D249" s="438"/>
      <c r="E249" s="438"/>
      <c r="F249" s="438"/>
      <c r="G249" s="438"/>
      <c r="H249" s="438"/>
      <c r="I249" s="438"/>
      <c r="J249" s="438"/>
      <c r="K249" s="438"/>
      <c r="L249" s="438"/>
      <c r="M249" s="438"/>
      <c r="N249" s="438"/>
      <c r="O249" s="438"/>
      <c r="P249" s="438"/>
      <c r="Q249" s="438"/>
      <c r="R249" s="438"/>
      <c r="S249" s="438"/>
      <c r="T249" s="438"/>
      <c r="U249" s="438"/>
      <c r="V249" s="438"/>
      <c r="W249" s="438"/>
      <c r="X249" s="438"/>
      <c r="Y249" s="438"/>
      <c r="Z249" s="438"/>
      <c r="AA249" s="438"/>
      <c r="AB249" s="438"/>
      <c r="AC249" s="438"/>
      <c r="AD249" s="438"/>
    </row>
    <row r="250" ht="13.5" customHeight="1">
      <c r="A250" s="438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438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</row>
    <row r="251" ht="13.5" customHeight="1">
      <c r="A251" s="438"/>
      <c r="B251" s="438"/>
      <c r="C251" s="438"/>
      <c r="D251" s="438"/>
      <c r="E251" s="438"/>
      <c r="F251" s="438"/>
      <c r="G251" s="438"/>
      <c r="H251" s="438"/>
      <c r="I251" s="438"/>
      <c r="J251" s="438"/>
      <c r="K251" s="438"/>
      <c r="L251" s="438"/>
      <c r="M251" s="438"/>
      <c r="N251" s="438"/>
      <c r="O251" s="438"/>
      <c r="P251" s="438"/>
      <c r="Q251" s="438"/>
      <c r="R251" s="438"/>
      <c r="S251" s="438"/>
      <c r="T251" s="438"/>
      <c r="U251" s="438"/>
      <c r="V251" s="438"/>
      <c r="W251" s="438"/>
      <c r="X251" s="438"/>
      <c r="Y251" s="438"/>
      <c r="Z251" s="438"/>
      <c r="AA251" s="438"/>
      <c r="AB251" s="438"/>
      <c r="AC251" s="438"/>
      <c r="AD251" s="438"/>
    </row>
    <row r="252" ht="13.5" customHeight="1">
      <c r="A252" s="438"/>
      <c r="B252" s="438"/>
      <c r="C252" s="438"/>
      <c r="D252" s="438"/>
      <c r="E252" s="438"/>
      <c r="F252" s="438"/>
      <c r="G252" s="438"/>
      <c r="H252" s="438"/>
      <c r="I252" s="438"/>
      <c r="J252" s="438"/>
      <c r="K252" s="438"/>
      <c r="L252" s="438"/>
      <c r="M252" s="438"/>
      <c r="N252" s="438"/>
      <c r="O252" s="438"/>
      <c r="P252" s="438"/>
      <c r="Q252" s="438"/>
      <c r="R252" s="438"/>
      <c r="S252" s="438"/>
      <c r="T252" s="438"/>
      <c r="U252" s="438"/>
      <c r="V252" s="438"/>
      <c r="W252" s="438"/>
      <c r="X252" s="438"/>
      <c r="Y252" s="438"/>
      <c r="Z252" s="438"/>
      <c r="AA252" s="438"/>
      <c r="AB252" s="438"/>
      <c r="AC252" s="438"/>
      <c r="AD252" s="438"/>
    </row>
    <row r="253" ht="13.5" customHeight="1">
      <c r="A253" s="438"/>
      <c r="B253" s="438"/>
      <c r="C253" s="438"/>
      <c r="D253" s="438"/>
      <c r="E253" s="438"/>
      <c r="F253" s="438"/>
      <c r="G253" s="438"/>
      <c r="H253" s="438"/>
      <c r="I253" s="438"/>
      <c r="J253" s="438"/>
      <c r="K253" s="438"/>
      <c r="L253" s="438"/>
      <c r="M253" s="438"/>
      <c r="N253" s="438"/>
      <c r="O253" s="438"/>
      <c r="P253" s="438"/>
      <c r="Q253" s="438"/>
      <c r="R253" s="438"/>
      <c r="S253" s="438"/>
      <c r="T253" s="438"/>
      <c r="U253" s="438"/>
      <c r="V253" s="438"/>
      <c r="W253" s="438"/>
      <c r="X253" s="438"/>
      <c r="Y253" s="438"/>
      <c r="Z253" s="438"/>
      <c r="AA253" s="438"/>
      <c r="AB253" s="438"/>
      <c r="AC253" s="438"/>
      <c r="AD253" s="438"/>
    </row>
    <row r="254" ht="13.5" customHeight="1">
      <c r="A254" s="438"/>
      <c r="B254" s="438"/>
      <c r="C254" s="438"/>
      <c r="D254" s="438"/>
      <c r="E254" s="438"/>
      <c r="F254" s="438"/>
      <c r="G254" s="438"/>
      <c r="H254" s="438"/>
      <c r="I254" s="438"/>
      <c r="J254" s="438"/>
      <c r="K254" s="438"/>
      <c r="L254" s="438"/>
      <c r="M254" s="438"/>
      <c r="N254" s="438"/>
      <c r="O254" s="438"/>
      <c r="P254" s="438"/>
      <c r="Q254" s="438"/>
      <c r="R254" s="438"/>
      <c r="S254" s="438"/>
      <c r="T254" s="438"/>
      <c r="U254" s="438"/>
      <c r="V254" s="438"/>
      <c r="W254" s="438"/>
      <c r="X254" s="438"/>
      <c r="Y254" s="438"/>
      <c r="Z254" s="438"/>
      <c r="AA254" s="438"/>
      <c r="AB254" s="438"/>
      <c r="AC254" s="438"/>
      <c r="AD254" s="438"/>
    </row>
    <row r="255" ht="13.5" customHeight="1">
      <c r="A255" s="438"/>
      <c r="B255" s="438"/>
      <c r="C255" s="438"/>
      <c r="D255" s="438"/>
      <c r="E255" s="438"/>
      <c r="F255" s="438"/>
      <c r="G255" s="438"/>
      <c r="H255" s="438"/>
      <c r="I255" s="438"/>
      <c r="J255" s="438"/>
      <c r="K255" s="438"/>
      <c r="L255" s="438"/>
      <c r="M255" s="438"/>
      <c r="N255" s="438"/>
      <c r="O255" s="438"/>
      <c r="P255" s="438"/>
      <c r="Q255" s="438"/>
      <c r="R255" s="438"/>
      <c r="S255" s="438"/>
      <c r="T255" s="438"/>
      <c r="U255" s="438"/>
      <c r="V255" s="438"/>
      <c r="W255" s="438"/>
      <c r="X255" s="438"/>
      <c r="Y255" s="438"/>
      <c r="Z255" s="438"/>
      <c r="AA255" s="438"/>
      <c r="AB255" s="438"/>
      <c r="AC255" s="438"/>
      <c r="AD255" s="438"/>
    </row>
    <row r="256" ht="13.5" customHeight="1">
      <c r="A256" s="438"/>
      <c r="B256" s="438"/>
      <c r="C256" s="438"/>
      <c r="D256" s="438"/>
      <c r="E256" s="438"/>
      <c r="F256" s="438"/>
      <c r="G256" s="438"/>
      <c r="H256" s="438"/>
      <c r="I256" s="438"/>
      <c r="J256" s="438"/>
      <c r="K256" s="438"/>
      <c r="L256" s="438"/>
      <c r="M256" s="438"/>
      <c r="N256" s="438"/>
      <c r="O256" s="438"/>
      <c r="P256" s="438"/>
      <c r="Q256" s="438"/>
      <c r="R256" s="438"/>
      <c r="S256" s="438"/>
      <c r="T256" s="438"/>
      <c r="U256" s="438"/>
      <c r="V256" s="438"/>
      <c r="W256" s="438"/>
      <c r="X256" s="438"/>
      <c r="Y256" s="438"/>
      <c r="Z256" s="438"/>
      <c r="AA256" s="438"/>
      <c r="AB256" s="438"/>
      <c r="AC256" s="438"/>
      <c r="AD256" s="438"/>
    </row>
    <row r="257" ht="13.5" customHeight="1">
      <c r="A257" s="438"/>
      <c r="B257" s="438"/>
      <c r="C257" s="438"/>
      <c r="D257" s="438"/>
      <c r="E257" s="438"/>
      <c r="F257" s="438"/>
      <c r="G257" s="438"/>
      <c r="H257" s="438"/>
      <c r="I257" s="438"/>
      <c r="J257" s="438"/>
      <c r="K257" s="438"/>
      <c r="L257" s="438"/>
      <c r="M257" s="438"/>
      <c r="N257" s="438"/>
      <c r="O257" s="438"/>
      <c r="P257" s="438"/>
      <c r="Q257" s="438"/>
      <c r="R257" s="438"/>
      <c r="S257" s="438"/>
      <c r="T257" s="438"/>
      <c r="U257" s="438"/>
      <c r="V257" s="438"/>
      <c r="W257" s="438"/>
      <c r="X257" s="438"/>
      <c r="Y257" s="438"/>
      <c r="Z257" s="438"/>
      <c r="AA257" s="438"/>
      <c r="AB257" s="438"/>
      <c r="AC257" s="438"/>
      <c r="AD257" s="438"/>
    </row>
    <row r="258" ht="13.5" customHeight="1">
      <c r="A258" s="438"/>
      <c r="B258" s="438"/>
      <c r="C258" s="438"/>
      <c r="D258" s="438"/>
      <c r="E258" s="438"/>
      <c r="F258" s="438"/>
      <c r="G258" s="438"/>
      <c r="H258" s="438"/>
      <c r="I258" s="438"/>
      <c r="J258" s="438"/>
      <c r="K258" s="438"/>
      <c r="L258" s="438"/>
      <c r="M258" s="438"/>
      <c r="N258" s="438"/>
      <c r="O258" s="438"/>
      <c r="P258" s="438"/>
      <c r="Q258" s="438"/>
      <c r="R258" s="438"/>
      <c r="S258" s="438"/>
      <c r="T258" s="438"/>
      <c r="U258" s="438"/>
      <c r="V258" s="438"/>
      <c r="W258" s="438"/>
      <c r="X258" s="438"/>
      <c r="Y258" s="438"/>
      <c r="Z258" s="438"/>
      <c r="AA258" s="438"/>
      <c r="AB258" s="438"/>
      <c r="AC258" s="438"/>
      <c r="AD258" s="438"/>
    </row>
    <row r="259" ht="13.5" customHeight="1">
      <c r="A259" s="438"/>
      <c r="B259" s="438"/>
      <c r="C259" s="438"/>
      <c r="D259" s="438"/>
      <c r="E259" s="438"/>
      <c r="F259" s="438"/>
      <c r="G259" s="438"/>
      <c r="H259" s="438"/>
      <c r="I259" s="438"/>
      <c r="J259" s="438"/>
      <c r="K259" s="438"/>
      <c r="L259" s="438"/>
      <c r="M259" s="438"/>
      <c r="N259" s="438"/>
      <c r="O259" s="438"/>
      <c r="P259" s="438"/>
      <c r="Q259" s="438"/>
      <c r="R259" s="438"/>
      <c r="S259" s="438"/>
      <c r="T259" s="438"/>
      <c r="U259" s="438"/>
      <c r="V259" s="438"/>
      <c r="W259" s="438"/>
      <c r="X259" s="438"/>
      <c r="Y259" s="438"/>
      <c r="Z259" s="438"/>
      <c r="AA259" s="438"/>
      <c r="AB259" s="438"/>
      <c r="AC259" s="438"/>
      <c r="AD259" s="438"/>
    </row>
    <row r="260" ht="13.5" customHeight="1">
      <c r="A260" s="438"/>
      <c r="B260" s="438"/>
      <c r="C260" s="438"/>
      <c r="D260" s="438"/>
      <c r="E260" s="438"/>
      <c r="F260" s="438"/>
      <c r="G260" s="438"/>
      <c r="H260" s="438"/>
      <c r="I260" s="438"/>
      <c r="J260" s="438"/>
      <c r="K260" s="438"/>
      <c r="L260" s="438"/>
      <c r="M260" s="438"/>
      <c r="N260" s="438"/>
      <c r="O260" s="438"/>
      <c r="P260" s="438"/>
      <c r="Q260" s="438"/>
      <c r="R260" s="438"/>
      <c r="S260" s="438"/>
      <c r="T260" s="438"/>
      <c r="U260" s="438"/>
      <c r="V260" s="438"/>
      <c r="W260" s="438"/>
      <c r="X260" s="438"/>
      <c r="Y260" s="438"/>
      <c r="Z260" s="438"/>
      <c r="AA260" s="438"/>
      <c r="AB260" s="438"/>
      <c r="AC260" s="438"/>
      <c r="AD260" s="438"/>
    </row>
    <row r="261" ht="13.5" customHeight="1">
      <c r="A261" s="438"/>
      <c r="B261" s="438"/>
      <c r="C261" s="438"/>
      <c r="D261" s="438"/>
      <c r="E261" s="438"/>
      <c r="F261" s="438"/>
      <c r="G261" s="438"/>
      <c r="H261" s="438"/>
      <c r="I261" s="438"/>
      <c r="J261" s="438"/>
      <c r="K261" s="438"/>
      <c r="L261" s="438"/>
      <c r="M261" s="438"/>
      <c r="N261" s="438"/>
      <c r="O261" s="438"/>
      <c r="P261" s="438"/>
      <c r="Q261" s="438"/>
      <c r="R261" s="438"/>
      <c r="S261" s="438"/>
      <c r="T261" s="438"/>
      <c r="U261" s="438"/>
      <c r="V261" s="438"/>
      <c r="W261" s="438"/>
      <c r="X261" s="438"/>
      <c r="Y261" s="438"/>
      <c r="Z261" s="438"/>
      <c r="AA261" s="438"/>
      <c r="AB261" s="438"/>
      <c r="AC261" s="438"/>
      <c r="AD261" s="438"/>
    </row>
    <row r="262" ht="13.5" customHeight="1">
      <c r="A262" s="438"/>
      <c r="B262" s="438"/>
      <c r="C262" s="438"/>
      <c r="D262" s="438"/>
      <c r="E262" s="438"/>
      <c r="F262" s="438"/>
      <c r="G262" s="438"/>
      <c r="H262" s="438"/>
      <c r="I262" s="438"/>
      <c r="J262" s="438"/>
      <c r="K262" s="438"/>
      <c r="L262" s="438"/>
      <c r="M262" s="438"/>
      <c r="N262" s="438"/>
      <c r="O262" s="438"/>
      <c r="P262" s="438"/>
      <c r="Q262" s="438"/>
      <c r="R262" s="438"/>
      <c r="S262" s="438"/>
      <c r="T262" s="438"/>
      <c r="U262" s="438"/>
      <c r="V262" s="438"/>
      <c r="W262" s="438"/>
      <c r="X262" s="438"/>
      <c r="Y262" s="438"/>
      <c r="Z262" s="438"/>
      <c r="AA262" s="438"/>
      <c r="AB262" s="438"/>
      <c r="AC262" s="438"/>
      <c r="AD262" s="438"/>
    </row>
    <row r="263" ht="13.5" customHeight="1">
      <c r="A263" s="438"/>
      <c r="B263" s="438"/>
      <c r="C263" s="438"/>
      <c r="D263" s="438"/>
      <c r="E263" s="438"/>
      <c r="F263" s="438"/>
      <c r="G263" s="438"/>
      <c r="H263" s="438"/>
      <c r="I263" s="438"/>
      <c r="J263" s="438"/>
      <c r="K263" s="438"/>
      <c r="L263" s="438"/>
      <c r="M263" s="438"/>
      <c r="N263" s="438"/>
      <c r="O263" s="438"/>
      <c r="P263" s="438"/>
      <c r="Q263" s="438"/>
      <c r="R263" s="438"/>
      <c r="S263" s="438"/>
      <c r="T263" s="438"/>
      <c r="U263" s="438"/>
      <c r="V263" s="438"/>
      <c r="W263" s="438"/>
      <c r="X263" s="438"/>
      <c r="Y263" s="438"/>
      <c r="Z263" s="438"/>
      <c r="AA263" s="438"/>
      <c r="AB263" s="438"/>
      <c r="AC263" s="438"/>
      <c r="AD263" s="438"/>
    </row>
    <row r="264" ht="13.5" customHeight="1">
      <c r="A264" s="438"/>
      <c r="B264" s="438"/>
      <c r="C264" s="438"/>
      <c r="D264" s="438"/>
      <c r="E264" s="438"/>
      <c r="F264" s="438"/>
      <c r="G264" s="438"/>
      <c r="H264" s="438"/>
      <c r="I264" s="438"/>
      <c r="J264" s="438"/>
      <c r="K264" s="438"/>
      <c r="L264" s="438"/>
      <c r="M264" s="438"/>
      <c r="N264" s="438"/>
      <c r="O264" s="438"/>
      <c r="P264" s="438"/>
      <c r="Q264" s="438"/>
      <c r="R264" s="438"/>
      <c r="S264" s="438"/>
      <c r="T264" s="438"/>
      <c r="U264" s="438"/>
      <c r="V264" s="438"/>
      <c r="W264" s="438"/>
      <c r="X264" s="438"/>
      <c r="Y264" s="438"/>
      <c r="Z264" s="438"/>
      <c r="AA264" s="438"/>
      <c r="AB264" s="438"/>
      <c r="AC264" s="438"/>
      <c r="AD264" s="438"/>
    </row>
    <row r="265" ht="13.5" customHeight="1">
      <c r="A265" s="438"/>
      <c r="B265" s="438"/>
      <c r="C265" s="438"/>
      <c r="D265" s="438"/>
      <c r="E265" s="438"/>
      <c r="F265" s="438"/>
      <c r="G265" s="438"/>
      <c r="H265" s="438"/>
      <c r="I265" s="438"/>
      <c r="J265" s="438"/>
      <c r="K265" s="438"/>
      <c r="L265" s="438"/>
      <c r="M265" s="438"/>
      <c r="N265" s="438"/>
      <c r="O265" s="438"/>
      <c r="P265" s="438"/>
      <c r="Q265" s="438"/>
      <c r="R265" s="438"/>
      <c r="S265" s="438"/>
      <c r="T265" s="438"/>
      <c r="U265" s="438"/>
      <c r="V265" s="438"/>
      <c r="W265" s="438"/>
      <c r="X265" s="438"/>
      <c r="Y265" s="438"/>
      <c r="Z265" s="438"/>
      <c r="AA265" s="438"/>
      <c r="AB265" s="438"/>
      <c r="AC265" s="438"/>
      <c r="AD265" s="438"/>
    </row>
    <row r="266" ht="13.5" customHeight="1">
      <c r="A266" s="438"/>
      <c r="B266" s="438"/>
      <c r="C266" s="438"/>
      <c r="D266" s="438"/>
      <c r="E266" s="438"/>
      <c r="F266" s="438"/>
      <c r="G266" s="438"/>
      <c r="H266" s="438"/>
      <c r="I266" s="438"/>
      <c r="J266" s="438"/>
      <c r="K266" s="438"/>
      <c r="L266" s="438"/>
      <c r="M266" s="438"/>
      <c r="N266" s="438"/>
      <c r="O266" s="438"/>
      <c r="P266" s="438"/>
      <c r="Q266" s="438"/>
      <c r="R266" s="438"/>
      <c r="S266" s="438"/>
      <c r="T266" s="438"/>
      <c r="U266" s="438"/>
      <c r="V266" s="438"/>
      <c r="W266" s="438"/>
      <c r="X266" s="438"/>
      <c r="Y266" s="438"/>
      <c r="Z266" s="438"/>
      <c r="AA266" s="438"/>
      <c r="AB266" s="438"/>
      <c r="AC266" s="438"/>
      <c r="AD266" s="438"/>
    </row>
    <row r="267" ht="13.5" customHeight="1">
      <c r="A267" s="438"/>
      <c r="B267" s="438"/>
      <c r="C267" s="438"/>
      <c r="D267" s="438"/>
      <c r="E267" s="438"/>
      <c r="F267" s="438"/>
      <c r="G267" s="438"/>
      <c r="H267" s="438"/>
      <c r="I267" s="438"/>
      <c r="J267" s="438"/>
      <c r="K267" s="438"/>
      <c r="L267" s="438"/>
      <c r="M267" s="438"/>
      <c r="N267" s="438"/>
      <c r="O267" s="438"/>
      <c r="P267" s="438"/>
      <c r="Q267" s="438"/>
      <c r="R267" s="438"/>
      <c r="S267" s="438"/>
      <c r="T267" s="438"/>
      <c r="U267" s="438"/>
      <c r="V267" s="438"/>
      <c r="W267" s="438"/>
      <c r="X267" s="438"/>
      <c r="Y267" s="438"/>
      <c r="Z267" s="438"/>
      <c r="AA267" s="438"/>
      <c r="AB267" s="438"/>
      <c r="AC267" s="438"/>
      <c r="AD267" s="438"/>
    </row>
    <row r="268" ht="13.5" customHeight="1">
      <c r="A268" s="438"/>
      <c r="B268" s="438"/>
      <c r="C268" s="438"/>
      <c r="D268" s="438"/>
      <c r="E268" s="438"/>
      <c r="F268" s="438"/>
      <c r="G268" s="438"/>
      <c r="H268" s="438"/>
      <c r="I268" s="438"/>
      <c r="J268" s="438"/>
      <c r="K268" s="438"/>
      <c r="L268" s="438"/>
      <c r="M268" s="438"/>
      <c r="N268" s="438"/>
      <c r="O268" s="438"/>
      <c r="P268" s="438"/>
      <c r="Q268" s="438"/>
      <c r="R268" s="438"/>
      <c r="S268" s="438"/>
      <c r="T268" s="438"/>
      <c r="U268" s="438"/>
      <c r="V268" s="438"/>
      <c r="W268" s="438"/>
      <c r="X268" s="438"/>
      <c r="Y268" s="438"/>
      <c r="Z268" s="438"/>
      <c r="AA268" s="438"/>
      <c r="AB268" s="438"/>
      <c r="AC268" s="438"/>
      <c r="AD268" s="438"/>
    </row>
    <row r="269" ht="13.5" customHeight="1">
      <c r="A269" s="438"/>
      <c r="B269" s="438"/>
      <c r="C269" s="438"/>
      <c r="D269" s="438"/>
      <c r="E269" s="438"/>
      <c r="F269" s="438"/>
      <c r="G269" s="438"/>
      <c r="H269" s="438"/>
      <c r="I269" s="438"/>
      <c r="J269" s="438"/>
      <c r="K269" s="438"/>
      <c r="L269" s="438"/>
      <c r="M269" s="438"/>
      <c r="N269" s="438"/>
      <c r="O269" s="438"/>
      <c r="P269" s="438"/>
      <c r="Q269" s="438"/>
      <c r="R269" s="438"/>
      <c r="S269" s="438"/>
      <c r="T269" s="438"/>
      <c r="U269" s="438"/>
      <c r="V269" s="438"/>
      <c r="W269" s="438"/>
      <c r="X269" s="438"/>
      <c r="Y269" s="438"/>
      <c r="Z269" s="438"/>
      <c r="AA269" s="438"/>
      <c r="AB269" s="438"/>
      <c r="AC269" s="438"/>
      <c r="AD269" s="438"/>
    </row>
    <row r="270" ht="13.5" customHeight="1">
      <c r="A270" s="438"/>
      <c r="B270" s="438"/>
      <c r="C270" s="438"/>
      <c r="D270" s="438"/>
      <c r="E270" s="438"/>
      <c r="F270" s="438"/>
      <c r="G270" s="438"/>
      <c r="H270" s="438"/>
      <c r="I270" s="438"/>
      <c r="J270" s="438"/>
      <c r="K270" s="438"/>
      <c r="L270" s="438"/>
      <c r="M270" s="438"/>
      <c r="N270" s="438"/>
      <c r="O270" s="438"/>
      <c r="P270" s="438"/>
      <c r="Q270" s="438"/>
      <c r="R270" s="438"/>
      <c r="S270" s="438"/>
      <c r="T270" s="438"/>
      <c r="U270" s="438"/>
      <c r="V270" s="438"/>
      <c r="W270" s="438"/>
      <c r="X270" s="438"/>
      <c r="Y270" s="438"/>
      <c r="Z270" s="438"/>
      <c r="AA270" s="438"/>
      <c r="AB270" s="438"/>
      <c r="AC270" s="438"/>
      <c r="AD270" s="438"/>
    </row>
    <row r="271" ht="13.5" customHeight="1">
      <c r="A271" s="438"/>
      <c r="B271" s="438"/>
      <c r="C271" s="438"/>
      <c r="D271" s="438"/>
      <c r="E271" s="438"/>
      <c r="F271" s="438"/>
      <c r="G271" s="438"/>
      <c r="H271" s="438"/>
      <c r="I271" s="438"/>
      <c r="J271" s="438"/>
      <c r="K271" s="438"/>
      <c r="L271" s="438"/>
      <c r="M271" s="438"/>
      <c r="N271" s="438"/>
      <c r="O271" s="438"/>
      <c r="P271" s="438"/>
      <c r="Q271" s="438"/>
      <c r="R271" s="438"/>
      <c r="S271" s="438"/>
      <c r="T271" s="438"/>
      <c r="U271" s="438"/>
      <c r="V271" s="438"/>
      <c r="W271" s="438"/>
      <c r="X271" s="438"/>
      <c r="Y271" s="438"/>
      <c r="Z271" s="438"/>
      <c r="AA271" s="438"/>
      <c r="AB271" s="438"/>
      <c r="AC271" s="438"/>
      <c r="AD271" s="438"/>
    </row>
    <row r="272" ht="13.5" customHeight="1">
      <c r="A272" s="438"/>
      <c r="B272" s="438"/>
      <c r="C272" s="438"/>
      <c r="D272" s="438"/>
      <c r="E272" s="438"/>
      <c r="F272" s="438"/>
      <c r="G272" s="438"/>
      <c r="H272" s="438"/>
      <c r="I272" s="438"/>
      <c r="J272" s="438"/>
      <c r="K272" s="438"/>
      <c r="L272" s="438"/>
      <c r="M272" s="438"/>
      <c r="N272" s="438"/>
      <c r="O272" s="438"/>
      <c r="P272" s="438"/>
      <c r="Q272" s="438"/>
      <c r="R272" s="438"/>
      <c r="S272" s="438"/>
      <c r="T272" s="438"/>
      <c r="U272" s="438"/>
      <c r="V272" s="438"/>
      <c r="W272" s="438"/>
      <c r="X272" s="438"/>
      <c r="Y272" s="438"/>
      <c r="Z272" s="438"/>
      <c r="AA272" s="438"/>
      <c r="AB272" s="438"/>
      <c r="AC272" s="438"/>
      <c r="AD272" s="438"/>
    </row>
    <row r="273" ht="13.5" customHeight="1">
      <c r="A273" s="438"/>
      <c r="B273" s="438"/>
      <c r="C273" s="438"/>
      <c r="D273" s="438"/>
      <c r="E273" s="438"/>
      <c r="F273" s="438"/>
      <c r="G273" s="438"/>
      <c r="H273" s="438"/>
      <c r="I273" s="438"/>
      <c r="J273" s="438"/>
      <c r="K273" s="438"/>
      <c r="L273" s="438"/>
      <c r="M273" s="438"/>
      <c r="N273" s="438"/>
      <c r="O273" s="438"/>
      <c r="P273" s="438"/>
      <c r="Q273" s="438"/>
      <c r="R273" s="438"/>
      <c r="S273" s="438"/>
      <c r="T273" s="438"/>
      <c r="U273" s="438"/>
      <c r="V273" s="438"/>
      <c r="W273" s="438"/>
      <c r="X273" s="438"/>
      <c r="Y273" s="438"/>
      <c r="Z273" s="438"/>
      <c r="AA273" s="438"/>
      <c r="AB273" s="438"/>
      <c r="AC273" s="438"/>
      <c r="AD273" s="438"/>
    </row>
    <row r="274" ht="13.5" customHeight="1">
      <c r="A274" s="438"/>
      <c r="B274" s="438"/>
      <c r="C274" s="438"/>
      <c r="D274" s="438"/>
      <c r="E274" s="438"/>
      <c r="F274" s="438"/>
      <c r="G274" s="438"/>
      <c r="H274" s="438"/>
      <c r="I274" s="438"/>
      <c r="J274" s="438"/>
      <c r="K274" s="438"/>
      <c r="L274" s="438"/>
      <c r="M274" s="438"/>
      <c r="N274" s="438"/>
      <c r="O274" s="438"/>
      <c r="P274" s="438"/>
      <c r="Q274" s="438"/>
      <c r="R274" s="438"/>
      <c r="S274" s="438"/>
      <c r="T274" s="438"/>
      <c r="U274" s="438"/>
      <c r="V274" s="438"/>
      <c r="W274" s="438"/>
      <c r="X274" s="438"/>
      <c r="Y274" s="438"/>
      <c r="Z274" s="438"/>
      <c r="AA274" s="438"/>
      <c r="AB274" s="438"/>
      <c r="AC274" s="438"/>
      <c r="AD274" s="438"/>
    </row>
    <row r="275" ht="13.5" customHeight="1">
      <c r="A275" s="438"/>
      <c r="B275" s="438"/>
      <c r="C275" s="438"/>
      <c r="D275" s="438"/>
      <c r="E275" s="438"/>
      <c r="F275" s="438"/>
      <c r="G275" s="438"/>
      <c r="H275" s="438"/>
      <c r="I275" s="438"/>
      <c r="J275" s="438"/>
      <c r="K275" s="438"/>
      <c r="L275" s="438"/>
      <c r="M275" s="438"/>
      <c r="N275" s="438"/>
      <c r="O275" s="438"/>
      <c r="P275" s="438"/>
      <c r="Q275" s="438"/>
      <c r="R275" s="438"/>
      <c r="S275" s="438"/>
      <c r="T275" s="438"/>
      <c r="U275" s="438"/>
      <c r="V275" s="438"/>
      <c r="W275" s="438"/>
      <c r="X275" s="438"/>
      <c r="Y275" s="438"/>
      <c r="Z275" s="438"/>
      <c r="AA275" s="438"/>
      <c r="AB275" s="438"/>
      <c r="AC275" s="438"/>
      <c r="AD275" s="438"/>
    </row>
    <row r="276" ht="13.5" customHeight="1">
      <c r="A276" s="438"/>
      <c r="B276" s="438"/>
      <c r="C276" s="438"/>
      <c r="D276" s="438"/>
      <c r="E276" s="438"/>
      <c r="F276" s="438"/>
      <c r="G276" s="438"/>
      <c r="H276" s="438"/>
      <c r="I276" s="438"/>
      <c r="J276" s="438"/>
      <c r="K276" s="438"/>
      <c r="L276" s="438"/>
      <c r="M276" s="438"/>
      <c r="N276" s="438"/>
      <c r="O276" s="438"/>
      <c r="P276" s="438"/>
      <c r="Q276" s="438"/>
      <c r="R276" s="438"/>
      <c r="S276" s="438"/>
      <c r="T276" s="438"/>
      <c r="U276" s="438"/>
      <c r="V276" s="438"/>
      <c r="W276" s="438"/>
      <c r="X276" s="438"/>
      <c r="Y276" s="438"/>
      <c r="Z276" s="438"/>
      <c r="AA276" s="438"/>
      <c r="AB276" s="438"/>
      <c r="AC276" s="438"/>
      <c r="AD276" s="438"/>
    </row>
    <row r="277" ht="13.5" customHeight="1">
      <c r="A277" s="438"/>
      <c r="B277" s="438"/>
      <c r="C277" s="438"/>
      <c r="D277" s="438"/>
      <c r="E277" s="438"/>
      <c r="F277" s="438"/>
      <c r="G277" s="438"/>
      <c r="H277" s="438"/>
      <c r="I277" s="438"/>
      <c r="J277" s="438"/>
      <c r="K277" s="438"/>
      <c r="L277" s="438"/>
      <c r="M277" s="438"/>
      <c r="N277" s="438"/>
      <c r="O277" s="438"/>
      <c r="P277" s="438"/>
      <c r="Q277" s="438"/>
      <c r="R277" s="438"/>
      <c r="S277" s="438"/>
      <c r="T277" s="438"/>
      <c r="U277" s="438"/>
      <c r="V277" s="438"/>
      <c r="W277" s="438"/>
      <c r="X277" s="438"/>
      <c r="Y277" s="438"/>
      <c r="Z277" s="438"/>
      <c r="AA277" s="438"/>
      <c r="AB277" s="438"/>
      <c r="AC277" s="438"/>
      <c r="AD277" s="438"/>
    </row>
    <row r="278" ht="13.5" customHeight="1">
      <c r="A278" s="438"/>
      <c r="B278" s="438"/>
      <c r="C278" s="438"/>
      <c r="D278" s="438"/>
      <c r="E278" s="438"/>
      <c r="F278" s="438"/>
      <c r="G278" s="438"/>
      <c r="H278" s="438"/>
      <c r="I278" s="438"/>
      <c r="J278" s="438"/>
      <c r="K278" s="438"/>
      <c r="L278" s="438"/>
      <c r="M278" s="438"/>
      <c r="N278" s="438"/>
      <c r="O278" s="438"/>
      <c r="P278" s="438"/>
      <c r="Q278" s="438"/>
      <c r="R278" s="438"/>
      <c r="S278" s="438"/>
      <c r="T278" s="438"/>
      <c r="U278" s="438"/>
      <c r="V278" s="438"/>
      <c r="W278" s="438"/>
      <c r="X278" s="438"/>
      <c r="Y278" s="438"/>
      <c r="Z278" s="438"/>
      <c r="AA278" s="438"/>
      <c r="AB278" s="438"/>
      <c r="AC278" s="438"/>
      <c r="AD278" s="438"/>
    </row>
    <row r="279" ht="13.5" customHeight="1">
      <c r="A279" s="438"/>
      <c r="B279" s="438"/>
      <c r="C279" s="438"/>
      <c r="D279" s="438"/>
      <c r="E279" s="438"/>
      <c r="F279" s="438"/>
      <c r="G279" s="438"/>
      <c r="H279" s="438"/>
      <c r="I279" s="438"/>
      <c r="J279" s="438"/>
      <c r="K279" s="438"/>
      <c r="L279" s="438"/>
      <c r="M279" s="438"/>
      <c r="N279" s="438"/>
      <c r="O279" s="438"/>
      <c r="P279" s="438"/>
      <c r="Q279" s="438"/>
      <c r="R279" s="438"/>
      <c r="S279" s="438"/>
      <c r="T279" s="438"/>
      <c r="U279" s="438"/>
      <c r="V279" s="438"/>
      <c r="W279" s="438"/>
      <c r="X279" s="438"/>
      <c r="Y279" s="438"/>
      <c r="Z279" s="438"/>
      <c r="AA279" s="438"/>
      <c r="AB279" s="438"/>
      <c r="AC279" s="438"/>
      <c r="AD279" s="438"/>
    </row>
    <row r="280" ht="13.5" customHeight="1">
      <c r="A280" s="438"/>
      <c r="B280" s="438"/>
      <c r="C280" s="438"/>
      <c r="D280" s="438"/>
      <c r="E280" s="438"/>
      <c r="F280" s="438"/>
      <c r="G280" s="438"/>
      <c r="H280" s="438"/>
      <c r="I280" s="438"/>
      <c r="J280" s="438"/>
      <c r="K280" s="438"/>
      <c r="L280" s="438"/>
      <c r="M280" s="438"/>
      <c r="N280" s="438"/>
      <c r="O280" s="438"/>
      <c r="P280" s="438"/>
      <c r="Q280" s="438"/>
      <c r="R280" s="438"/>
      <c r="S280" s="438"/>
      <c r="T280" s="438"/>
      <c r="U280" s="438"/>
      <c r="V280" s="438"/>
      <c r="W280" s="438"/>
      <c r="X280" s="438"/>
      <c r="Y280" s="438"/>
      <c r="Z280" s="438"/>
      <c r="AA280" s="438"/>
      <c r="AB280" s="438"/>
      <c r="AC280" s="438"/>
      <c r="AD280" s="438"/>
    </row>
    <row r="281" ht="13.5" customHeight="1">
      <c r="A281" s="438"/>
      <c r="B281" s="438"/>
      <c r="C281" s="438"/>
      <c r="D281" s="438"/>
      <c r="E281" s="438"/>
      <c r="F281" s="438"/>
      <c r="G281" s="438"/>
      <c r="H281" s="438"/>
      <c r="I281" s="438"/>
      <c r="J281" s="438"/>
      <c r="K281" s="438"/>
      <c r="L281" s="438"/>
      <c r="M281" s="438"/>
      <c r="N281" s="438"/>
      <c r="O281" s="438"/>
      <c r="P281" s="438"/>
      <c r="Q281" s="438"/>
      <c r="R281" s="438"/>
      <c r="S281" s="438"/>
      <c r="T281" s="438"/>
      <c r="U281" s="438"/>
      <c r="V281" s="438"/>
      <c r="W281" s="438"/>
      <c r="X281" s="438"/>
      <c r="Y281" s="438"/>
      <c r="Z281" s="438"/>
      <c r="AA281" s="438"/>
      <c r="AB281" s="438"/>
      <c r="AC281" s="438"/>
      <c r="AD281" s="438"/>
    </row>
    <row r="282" ht="13.5" customHeight="1">
      <c r="A282" s="438"/>
      <c r="B282" s="438"/>
      <c r="C282" s="438"/>
      <c r="D282" s="438"/>
      <c r="E282" s="438"/>
      <c r="F282" s="438"/>
      <c r="G282" s="438"/>
      <c r="H282" s="438"/>
      <c r="I282" s="438"/>
      <c r="J282" s="438"/>
      <c r="K282" s="438"/>
      <c r="L282" s="438"/>
      <c r="M282" s="438"/>
      <c r="N282" s="438"/>
      <c r="O282" s="438"/>
      <c r="P282" s="438"/>
      <c r="Q282" s="438"/>
      <c r="R282" s="438"/>
      <c r="S282" s="438"/>
      <c r="T282" s="438"/>
      <c r="U282" s="438"/>
      <c r="V282" s="438"/>
      <c r="W282" s="438"/>
      <c r="X282" s="438"/>
      <c r="Y282" s="438"/>
      <c r="Z282" s="438"/>
      <c r="AA282" s="438"/>
      <c r="AB282" s="438"/>
      <c r="AC282" s="438"/>
      <c r="AD282" s="438"/>
    </row>
    <row r="283" ht="13.5" customHeight="1">
      <c r="A283" s="438"/>
      <c r="B283" s="438"/>
      <c r="C283" s="438"/>
      <c r="D283" s="438"/>
      <c r="E283" s="438"/>
      <c r="F283" s="438"/>
      <c r="G283" s="438"/>
      <c r="H283" s="438"/>
      <c r="I283" s="438"/>
      <c r="J283" s="438"/>
      <c r="K283" s="438"/>
      <c r="L283" s="438"/>
      <c r="M283" s="438"/>
      <c r="N283" s="438"/>
      <c r="O283" s="438"/>
      <c r="P283" s="438"/>
      <c r="Q283" s="438"/>
      <c r="R283" s="438"/>
      <c r="S283" s="438"/>
      <c r="T283" s="438"/>
      <c r="U283" s="438"/>
      <c r="V283" s="438"/>
      <c r="W283" s="438"/>
      <c r="X283" s="438"/>
      <c r="Y283" s="438"/>
      <c r="Z283" s="438"/>
      <c r="AA283" s="438"/>
      <c r="AB283" s="438"/>
      <c r="AC283" s="438"/>
      <c r="AD283" s="438"/>
    </row>
    <row r="284" ht="13.5" customHeight="1">
      <c r="A284" s="438"/>
      <c r="B284" s="438"/>
      <c r="C284" s="438"/>
      <c r="D284" s="438"/>
      <c r="E284" s="438"/>
      <c r="F284" s="438"/>
      <c r="G284" s="438"/>
      <c r="H284" s="438"/>
      <c r="I284" s="438"/>
      <c r="J284" s="438"/>
      <c r="K284" s="438"/>
      <c r="L284" s="438"/>
      <c r="M284" s="438"/>
      <c r="N284" s="438"/>
      <c r="O284" s="438"/>
      <c r="P284" s="438"/>
      <c r="Q284" s="438"/>
      <c r="R284" s="438"/>
      <c r="S284" s="438"/>
      <c r="T284" s="438"/>
      <c r="U284" s="438"/>
      <c r="V284" s="438"/>
      <c r="W284" s="438"/>
      <c r="X284" s="438"/>
      <c r="Y284" s="438"/>
      <c r="Z284" s="438"/>
      <c r="AA284" s="438"/>
      <c r="AB284" s="438"/>
      <c r="AC284" s="438"/>
      <c r="AD284" s="438"/>
    </row>
    <row r="285" ht="13.5" customHeight="1">
      <c r="A285" s="438"/>
      <c r="B285" s="438"/>
      <c r="C285" s="438"/>
      <c r="D285" s="438"/>
      <c r="E285" s="438"/>
      <c r="F285" s="438"/>
      <c r="G285" s="438"/>
      <c r="H285" s="438"/>
      <c r="I285" s="438"/>
      <c r="J285" s="438"/>
      <c r="K285" s="438"/>
      <c r="L285" s="438"/>
      <c r="M285" s="438"/>
      <c r="N285" s="438"/>
      <c r="O285" s="438"/>
      <c r="P285" s="438"/>
      <c r="Q285" s="438"/>
      <c r="R285" s="438"/>
      <c r="S285" s="438"/>
      <c r="T285" s="438"/>
      <c r="U285" s="438"/>
      <c r="V285" s="438"/>
      <c r="W285" s="438"/>
      <c r="X285" s="438"/>
      <c r="Y285" s="438"/>
      <c r="Z285" s="438"/>
      <c r="AA285" s="438"/>
      <c r="AB285" s="438"/>
      <c r="AC285" s="438"/>
      <c r="AD285" s="438"/>
    </row>
    <row r="286" ht="13.5" customHeight="1">
      <c r="A286" s="438"/>
      <c r="B286" s="438"/>
      <c r="C286" s="438"/>
      <c r="D286" s="438"/>
      <c r="E286" s="438"/>
      <c r="F286" s="438"/>
      <c r="G286" s="438"/>
      <c r="H286" s="438"/>
      <c r="I286" s="438"/>
      <c r="J286" s="438"/>
      <c r="K286" s="438"/>
      <c r="L286" s="438"/>
      <c r="M286" s="438"/>
      <c r="N286" s="438"/>
      <c r="O286" s="438"/>
      <c r="P286" s="438"/>
      <c r="Q286" s="438"/>
      <c r="R286" s="438"/>
      <c r="S286" s="438"/>
      <c r="T286" s="438"/>
      <c r="U286" s="438"/>
      <c r="V286" s="438"/>
      <c r="W286" s="438"/>
      <c r="X286" s="438"/>
      <c r="Y286" s="438"/>
      <c r="Z286" s="438"/>
      <c r="AA286" s="438"/>
      <c r="AB286" s="438"/>
      <c r="AC286" s="438"/>
      <c r="AD286" s="438"/>
    </row>
    <row r="287" ht="13.5" customHeight="1">
      <c r="A287" s="438"/>
      <c r="B287" s="438"/>
      <c r="C287" s="438"/>
      <c r="D287" s="438"/>
      <c r="E287" s="438"/>
      <c r="F287" s="438"/>
      <c r="G287" s="438"/>
      <c r="H287" s="438"/>
      <c r="I287" s="438"/>
      <c r="J287" s="438"/>
      <c r="K287" s="438"/>
      <c r="L287" s="438"/>
      <c r="M287" s="438"/>
      <c r="N287" s="438"/>
      <c r="O287" s="438"/>
      <c r="P287" s="438"/>
      <c r="Q287" s="438"/>
      <c r="R287" s="438"/>
      <c r="S287" s="438"/>
      <c r="T287" s="438"/>
      <c r="U287" s="438"/>
      <c r="V287" s="438"/>
      <c r="W287" s="438"/>
      <c r="X287" s="438"/>
      <c r="Y287" s="438"/>
      <c r="Z287" s="438"/>
      <c r="AA287" s="438"/>
      <c r="AB287" s="438"/>
      <c r="AC287" s="438"/>
      <c r="AD287" s="438"/>
    </row>
    <row r="288" ht="13.5" customHeight="1">
      <c r="A288" s="438"/>
      <c r="B288" s="438"/>
      <c r="C288" s="438"/>
      <c r="D288" s="438"/>
      <c r="E288" s="438"/>
      <c r="F288" s="438"/>
      <c r="G288" s="438"/>
      <c r="H288" s="438"/>
      <c r="I288" s="438"/>
      <c r="J288" s="438"/>
      <c r="K288" s="438"/>
      <c r="L288" s="438"/>
      <c r="M288" s="438"/>
      <c r="N288" s="438"/>
      <c r="O288" s="438"/>
      <c r="P288" s="438"/>
      <c r="Q288" s="438"/>
      <c r="R288" s="438"/>
      <c r="S288" s="438"/>
      <c r="T288" s="438"/>
      <c r="U288" s="438"/>
      <c r="V288" s="438"/>
      <c r="W288" s="438"/>
      <c r="X288" s="438"/>
      <c r="Y288" s="438"/>
      <c r="Z288" s="438"/>
      <c r="AA288" s="438"/>
      <c r="AB288" s="438"/>
      <c r="AC288" s="438"/>
      <c r="AD288" s="438"/>
    </row>
    <row r="289" ht="13.5" customHeight="1">
      <c r="A289" s="438"/>
      <c r="B289" s="438"/>
      <c r="C289" s="438"/>
      <c r="D289" s="438"/>
      <c r="E289" s="438"/>
      <c r="F289" s="438"/>
      <c r="G289" s="438"/>
      <c r="H289" s="438"/>
      <c r="I289" s="438"/>
      <c r="J289" s="438"/>
      <c r="K289" s="438"/>
      <c r="L289" s="438"/>
      <c r="M289" s="438"/>
      <c r="N289" s="438"/>
      <c r="O289" s="438"/>
      <c r="P289" s="438"/>
      <c r="Q289" s="438"/>
      <c r="R289" s="438"/>
      <c r="S289" s="438"/>
      <c r="T289" s="438"/>
      <c r="U289" s="438"/>
      <c r="V289" s="438"/>
      <c r="W289" s="438"/>
      <c r="X289" s="438"/>
      <c r="Y289" s="438"/>
      <c r="Z289" s="438"/>
      <c r="AA289" s="438"/>
      <c r="AB289" s="438"/>
      <c r="AC289" s="438"/>
      <c r="AD289" s="438"/>
    </row>
    <row r="290" ht="13.5" customHeight="1">
      <c r="A290" s="438"/>
      <c r="B290" s="438"/>
      <c r="C290" s="438"/>
      <c r="D290" s="438"/>
      <c r="E290" s="438"/>
      <c r="F290" s="438"/>
      <c r="G290" s="438"/>
      <c r="H290" s="438"/>
      <c r="I290" s="438"/>
      <c r="J290" s="438"/>
      <c r="K290" s="438"/>
      <c r="L290" s="438"/>
      <c r="M290" s="438"/>
      <c r="N290" s="438"/>
      <c r="O290" s="438"/>
      <c r="P290" s="438"/>
      <c r="Q290" s="438"/>
      <c r="R290" s="438"/>
      <c r="S290" s="438"/>
      <c r="T290" s="438"/>
      <c r="U290" s="438"/>
      <c r="V290" s="438"/>
      <c r="W290" s="438"/>
      <c r="X290" s="438"/>
      <c r="Y290" s="438"/>
      <c r="Z290" s="438"/>
      <c r="AA290" s="438"/>
      <c r="AB290" s="438"/>
      <c r="AC290" s="438"/>
      <c r="AD290" s="438"/>
    </row>
    <row r="291" ht="13.5" customHeight="1">
      <c r="A291" s="438"/>
      <c r="B291" s="438"/>
      <c r="C291" s="438"/>
      <c r="D291" s="438"/>
      <c r="E291" s="438"/>
      <c r="F291" s="438"/>
      <c r="G291" s="438"/>
      <c r="H291" s="438"/>
      <c r="I291" s="438"/>
      <c r="J291" s="438"/>
      <c r="K291" s="438"/>
      <c r="L291" s="438"/>
      <c r="M291" s="438"/>
      <c r="N291" s="438"/>
      <c r="O291" s="438"/>
      <c r="P291" s="438"/>
      <c r="Q291" s="438"/>
      <c r="R291" s="438"/>
      <c r="S291" s="438"/>
      <c r="T291" s="438"/>
      <c r="U291" s="438"/>
      <c r="V291" s="438"/>
      <c r="W291" s="438"/>
      <c r="X291" s="438"/>
      <c r="Y291" s="438"/>
      <c r="Z291" s="438"/>
      <c r="AA291" s="438"/>
      <c r="AB291" s="438"/>
      <c r="AC291" s="438"/>
      <c r="AD291" s="438"/>
    </row>
    <row r="292" ht="13.5" customHeight="1">
      <c r="A292" s="438"/>
      <c r="B292" s="438"/>
      <c r="C292" s="438"/>
      <c r="D292" s="438"/>
      <c r="E292" s="438"/>
      <c r="F292" s="438"/>
      <c r="G292" s="438"/>
      <c r="H292" s="438"/>
      <c r="I292" s="438"/>
      <c r="J292" s="438"/>
      <c r="K292" s="438"/>
      <c r="L292" s="438"/>
      <c r="M292" s="438"/>
      <c r="N292" s="438"/>
      <c r="O292" s="438"/>
      <c r="P292" s="438"/>
      <c r="Q292" s="438"/>
      <c r="R292" s="438"/>
      <c r="S292" s="438"/>
      <c r="T292" s="438"/>
      <c r="U292" s="438"/>
      <c r="V292" s="438"/>
      <c r="W292" s="438"/>
      <c r="X292" s="438"/>
      <c r="Y292" s="438"/>
      <c r="Z292" s="438"/>
      <c r="AA292" s="438"/>
      <c r="AB292" s="438"/>
      <c r="AC292" s="438"/>
      <c r="AD292" s="438"/>
    </row>
    <row r="293" ht="13.5" customHeight="1">
      <c r="A293" s="438"/>
      <c r="B293" s="438"/>
      <c r="C293" s="438"/>
      <c r="D293" s="438"/>
      <c r="E293" s="438"/>
      <c r="F293" s="438"/>
      <c r="G293" s="438"/>
      <c r="H293" s="438"/>
      <c r="I293" s="438"/>
      <c r="J293" s="438"/>
      <c r="K293" s="438"/>
      <c r="L293" s="438"/>
      <c r="M293" s="438"/>
      <c r="N293" s="438"/>
      <c r="O293" s="438"/>
      <c r="P293" s="438"/>
      <c r="Q293" s="438"/>
      <c r="R293" s="438"/>
      <c r="S293" s="438"/>
      <c r="T293" s="438"/>
      <c r="U293" s="438"/>
      <c r="V293" s="438"/>
      <c r="W293" s="438"/>
      <c r="X293" s="438"/>
      <c r="Y293" s="438"/>
      <c r="Z293" s="438"/>
      <c r="AA293" s="438"/>
      <c r="AB293" s="438"/>
      <c r="AC293" s="438"/>
      <c r="AD293" s="438"/>
    </row>
    <row r="294" ht="13.5" customHeight="1">
      <c r="A294" s="438"/>
      <c r="B294" s="438"/>
      <c r="C294" s="438"/>
      <c r="D294" s="438"/>
      <c r="E294" s="438"/>
      <c r="F294" s="438"/>
      <c r="G294" s="438"/>
      <c r="H294" s="438"/>
      <c r="I294" s="438"/>
      <c r="J294" s="438"/>
      <c r="K294" s="438"/>
      <c r="L294" s="438"/>
      <c r="M294" s="438"/>
      <c r="N294" s="438"/>
      <c r="O294" s="438"/>
      <c r="P294" s="438"/>
      <c r="Q294" s="438"/>
      <c r="R294" s="438"/>
      <c r="S294" s="438"/>
      <c r="T294" s="438"/>
      <c r="U294" s="438"/>
      <c r="V294" s="438"/>
      <c r="W294" s="438"/>
      <c r="X294" s="438"/>
      <c r="Y294" s="438"/>
      <c r="Z294" s="438"/>
      <c r="AA294" s="438"/>
      <c r="AB294" s="438"/>
      <c r="AC294" s="438"/>
      <c r="AD294" s="438"/>
    </row>
    <row r="295" ht="13.5" customHeight="1">
      <c r="A295" s="438"/>
      <c r="B295" s="438"/>
      <c r="C295" s="438"/>
      <c r="D295" s="438"/>
      <c r="E295" s="438"/>
      <c r="F295" s="438"/>
      <c r="G295" s="438"/>
      <c r="H295" s="438"/>
      <c r="I295" s="438"/>
      <c r="J295" s="438"/>
      <c r="K295" s="438"/>
      <c r="L295" s="438"/>
      <c r="M295" s="438"/>
      <c r="N295" s="438"/>
      <c r="O295" s="438"/>
      <c r="P295" s="438"/>
      <c r="Q295" s="438"/>
      <c r="R295" s="438"/>
      <c r="S295" s="438"/>
      <c r="T295" s="438"/>
      <c r="U295" s="438"/>
      <c r="V295" s="438"/>
      <c r="W295" s="438"/>
      <c r="X295" s="438"/>
      <c r="Y295" s="438"/>
      <c r="Z295" s="438"/>
      <c r="AA295" s="438"/>
      <c r="AB295" s="438"/>
      <c r="AC295" s="438"/>
      <c r="AD295" s="438"/>
    </row>
    <row r="296" ht="13.5" customHeight="1">
      <c r="A296" s="438"/>
      <c r="B296" s="438"/>
      <c r="C296" s="438"/>
      <c r="D296" s="438"/>
      <c r="E296" s="438"/>
      <c r="F296" s="438"/>
      <c r="G296" s="438"/>
      <c r="H296" s="438"/>
      <c r="I296" s="438"/>
      <c r="J296" s="438"/>
      <c r="K296" s="438"/>
      <c r="L296" s="438"/>
      <c r="M296" s="438"/>
      <c r="N296" s="438"/>
      <c r="O296" s="438"/>
      <c r="P296" s="438"/>
      <c r="Q296" s="438"/>
      <c r="R296" s="438"/>
      <c r="S296" s="438"/>
      <c r="T296" s="438"/>
      <c r="U296" s="438"/>
      <c r="V296" s="438"/>
      <c r="W296" s="438"/>
      <c r="X296" s="438"/>
      <c r="Y296" s="438"/>
      <c r="Z296" s="438"/>
      <c r="AA296" s="438"/>
      <c r="AB296" s="438"/>
      <c r="AC296" s="438"/>
      <c r="AD296" s="438"/>
    </row>
    <row r="297" ht="13.5" customHeight="1">
      <c r="A297" s="438"/>
      <c r="B297" s="438"/>
      <c r="C297" s="438"/>
      <c r="D297" s="438"/>
      <c r="E297" s="438"/>
      <c r="F297" s="438"/>
      <c r="G297" s="438"/>
      <c r="H297" s="438"/>
      <c r="I297" s="438"/>
      <c r="J297" s="438"/>
      <c r="K297" s="438"/>
      <c r="L297" s="438"/>
      <c r="M297" s="438"/>
      <c r="N297" s="438"/>
      <c r="O297" s="438"/>
      <c r="P297" s="438"/>
      <c r="Q297" s="438"/>
      <c r="R297" s="438"/>
      <c r="S297" s="438"/>
      <c r="T297" s="438"/>
      <c r="U297" s="438"/>
      <c r="V297" s="438"/>
      <c r="W297" s="438"/>
      <c r="X297" s="438"/>
      <c r="Y297" s="438"/>
      <c r="Z297" s="438"/>
      <c r="AA297" s="438"/>
      <c r="AB297" s="438"/>
      <c r="AC297" s="438"/>
      <c r="AD297" s="438"/>
    </row>
    <row r="298" ht="13.5" customHeight="1">
      <c r="A298" s="438"/>
      <c r="B298" s="438"/>
      <c r="C298" s="438"/>
      <c r="D298" s="438"/>
      <c r="E298" s="438"/>
      <c r="F298" s="438"/>
      <c r="G298" s="438"/>
      <c r="H298" s="438"/>
      <c r="I298" s="438"/>
      <c r="J298" s="438"/>
      <c r="K298" s="438"/>
      <c r="L298" s="438"/>
      <c r="M298" s="438"/>
      <c r="N298" s="438"/>
      <c r="O298" s="438"/>
      <c r="P298" s="438"/>
      <c r="Q298" s="438"/>
      <c r="R298" s="438"/>
      <c r="S298" s="438"/>
      <c r="T298" s="438"/>
      <c r="U298" s="438"/>
      <c r="V298" s="438"/>
      <c r="W298" s="438"/>
      <c r="X298" s="438"/>
      <c r="Y298" s="438"/>
      <c r="Z298" s="438"/>
      <c r="AA298" s="438"/>
      <c r="AB298" s="438"/>
      <c r="AC298" s="438"/>
      <c r="AD298" s="438"/>
    </row>
    <row r="299" ht="13.5" customHeight="1">
      <c r="A299" s="438"/>
      <c r="B299" s="438"/>
      <c r="C299" s="438"/>
      <c r="D299" s="438"/>
      <c r="E299" s="438"/>
      <c r="F299" s="438"/>
      <c r="G299" s="438"/>
      <c r="H299" s="438"/>
      <c r="I299" s="438"/>
      <c r="J299" s="438"/>
      <c r="K299" s="438"/>
      <c r="L299" s="438"/>
      <c r="M299" s="438"/>
      <c r="N299" s="438"/>
      <c r="O299" s="438"/>
      <c r="P299" s="438"/>
      <c r="Q299" s="438"/>
      <c r="R299" s="438"/>
      <c r="S299" s="438"/>
      <c r="T299" s="438"/>
      <c r="U299" s="438"/>
      <c r="V299" s="438"/>
      <c r="W299" s="438"/>
      <c r="X299" s="438"/>
      <c r="Y299" s="438"/>
      <c r="Z299" s="438"/>
      <c r="AA299" s="438"/>
      <c r="AB299" s="438"/>
      <c r="AC299" s="438"/>
      <c r="AD299" s="438"/>
    </row>
    <row r="300" ht="13.5" customHeight="1">
      <c r="A300" s="438"/>
      <c r="B300" s="438"/>
      <c r="C300" s="438"/>
      <c r="D300" s="438"/>
      <c r="E300" s="438"/>
      <c r="F300" s="438"/>
      <c r="G300" s="438"/>
      <c r="H300" s="438"/>
      <c r="I300" s="438"/>
      <c r="J300" s="438"/>
      <c r="K300" s="438"/>
      <c r="L300" s="438"/>
      <c r="M300" s="438"/>
      <c r="N300" s="438"/>
      <c r="O300" s="438"/>
      <c r="P300" s="438"/>
      <c r="Q300" s="438"/>
      <c r="R300" s="438"/>
      <c r="S300" s="438"/>
      <c r="T300" s="438"/>
      <c r="U300" s="438"/>
      <c r="V300" s="438"/>
      <c r="W300" s="438"/>
      <c r="X300" s="438"/>
      <c r="Y300" s="438"/>
      <c r="Z300" s="438"/>
      <c r="AA300" s="438"/>
      <c r="AB300" s="438"/>
      <c r="AC300" s="438"/>
      <c r="AD300" s="438"/>
    </row>
    <row r="301" ht="13.5" customHeight="1">
      <c r="A301" s="438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438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</row>
    <row r="302" ht="13.5" customHeight="1">
      <c r="A302" s="438"/>
      <c r="B302" s="438"/>
      <c r="C302" s="438"/>
      <c r="D302" s="438"/>
      <c r="E302" s="438"/>
      <c r="F302" s="438"/>
      <c r="G302" s="438"/>
      <c r="H302" s="438"/>
      <c r="I302" s="438"/>
      <c r="J302" s="438"/>
      <c r="K302" s="438"/>
      <c r="L302" s="438"/>
      <c r="M302" s="438"/>
      <c r="N302" s="438"/>
      <c r="O302" s="438"/>
      <c r="P302" s="438"/>
      <c r="Q302" s="438"/>
      <c r="R302" s="438"/>
      <c r="S302" s="438"/>
      <c r="T302" s="438"/>
      <c r="U302" s="438"/>
      <c r="V302" s="438"/>
      <c r="W302" s="438"/>
      <c r="X302" s="438"/>
      <c r="Y302" s="438"/>
      <c r="Z302" s="438"/>
      <c r="AA302" s="438"/>
      <c r="AB302" s="438"/>
      <c r="AC302" s="438"/>
      <c r="AD302" s="438"/>
    </row>
    <row r="303" ht="13.5" customHeight="1">
      <c r="A303" s="438"/>
      <c r="B303" s="438"/>
      <c r="C303" s="438"/>
      <c r="D303" s="438"/>
      <c r="E303" s="438"/>
      <c r="F303" s="438"/>
      <c r="G303" s="438"/>
      <c r="H303" s="438"/>
      <c r="I303" s="438"/>
      <c r="J303" s="438"/>
      <c r="K303" s="438"/>
      <c r="L303" s="438"/>
      <c r="M303" s="438"/>
      <c r="N303" s="438"/>
      <c r="O303" s="438"/>
      <c r="P303" s="438"/>
      <c r="Q303" s="438"/>
      <c r="R303" s="438"/>
      <c r="S303" s="438"/>
      <c r="T303" s="438"/>
      <c r="U303" s="438"/>
      <c r="V303" s="438"/>
      <c r="W303" s="438"/>
      <c r="X303" s="438"/>
      <c r="Y303" s="438"/>
      <c r="Z303" s="438"/>
      <c r="AA303" s="438"/>
      <c r="AB303" s="438"/>
      <c r="AC303" s="438"/>
      <c r="AD303" s="438"/>
    </row>
    <row r="304" ht="13.5" customHeight="1">
      <c r="A304" s="438"/>
      <c r="B304" s="438"/>
      <c r="C304" s="438"/>
      <c r="D304" s="438"/>
      <c r="E304" s="438"/>
      <c r="F304" s="438"/>
      <c r="G304" s="438"/>
      <c r="H304" s="438"/>
      <c r="I304" s="438"/>
      <c r="J304" s="438"/>
      <c r="K304" s="438"/>
      <c r="L304" s="438"/>
      <c r="M304" s="438"/>
      <c r="N304" s="438"/>
      <c r="O304" s="438"/>
      <c r="P304" s="438"/>
      <c r="Q304" s="438"/>
      <c r="R304" s="438"/>
      <c r="S304" s="438"/>
      <c r="T304" s="438"/>
      <c r="U304" s="438"/>
      <c r="V304" s="438"/>
      <c r="W304" s="438"/>
      <c r="X304" s="438"/>
      <c r="Y304" s="438"/>
      <c r="Z304" s="438"/>
      <c r="AA304" s="438"/>
      <c r="AB304" s="438"/>
      <c r="AC304" s="438"/>
      <c r="AD304" s="438"/>
    </row>
    <row r="305" ht="13.5" customHeight="1">
      <c r="A305" s="438"/>
      <c r="B305" s="438"/>
      <c r="C305" s="438"/>
      <c r="D305" s="438"/>
      <c r="E305" s="438"/>
      <c r="F305" s="438"/>
      <c r="G305" s="438"/>
      <c r="H305" s="438"/>
      <c r="I305" s="438"/>
      <c r="J305" s="438"/>
      <c r="K305" s="438"/>
      <c r="L305" s="438"/>
      <c r="M305" s="438"/>
      <c r="N305" s="438"/>
      <c r="O305" s="438"/>
      <c r="P305" s="438"/>
      <c r="Q305" s="438"/>
      <c r="R305" s="438"/>
      <c r="S305" s="438"/>
      <c r="T305" s="438"/>
      <c r="U305" s="438"/>
      <c r="V305" s="438"/>
      <c r="W305" s="438"/>
      <c r="X305" s="438"/>
      <c r="Y305" s="438"/>
      <c r="Z305" s="438"/>
      <c r="AA305" s="438"/>
      <c r="AB305" s="438"/>
      <c r="AC305" s="438"/>
      <c r="AD305" s="438"/>
    </row>
    <row r="306" ht="13.5" customHeight="1">
      <c r="A306" s="438"/>
      <c r="B306" s="438"/>
      <c r="C306" s="438"/>
      <c r="D306" s="438"/>
      <c r="E306" s="438"/>
      <c r="F306" s="438"/>
      <c r="G306" s="438"/>
      <c r="H306" s="438"/>
      <c r="I306" s="438"/>
      <c r="J306" s="438"/>
      <c r="K306" s="438"/>
      <c r="L306" s="438"/>
      <c r="M306" s="438"/>
      <c r="N306" s="438"/>
      <c r="O306" s="438"/>
      <c r="P306" s="438"/>
      <c r="Q306" s="438"/>
      <c r="R306" s="438"/>
      <c r="S306" s="438"/>
      <c r="T306" s="438"/>
      <c r="U306" s="438"/>
      <c r="V306" s="438"/>
      <c r="W306" s="438"/>
      <c r="X306" s="438"/>
      <c r="Y306" s="438"/>
      <c r="Z306" s="438"/>
      <c r="AA306" s="438"/>
      <c r="AB306" s="438"/>
      <c r="AC306" s="438"/>
      <c r="AD306" s="438"/>
    </row>
    <row r="307" ht="13.5" customHeight="1">
      <c r="A307" s="438"/>
      <c r="B307" s="438"/>
      <c r="C307" s="438"/>
      <c r="D307" s="438"/>
      <c r="E307" s="438"/>
      <c r="F307" s="438"/>
      <c r="G307" s="438"/>
      <c r="H307" s="438"/>
      <c r="I307" s="438"/>
      <c r="J307" s="438"/>
      <c r="K307" s="438"/>
      <c r="L307" s="438"/>
      <c r="M307" s="438"/>
      <c r="N307" s="438"/>
      <c r="O307" s="438"/>
      <c r="P307" s="438"/>
      <c r="Q307" s="438"/>
      <c r="R307" s="438"/>
      <c r="S307" s="438"/>
      <c r="T307" s="438"/>
      <c r="U307" s="438"/>
      <c r="V307" s="438"/>
      <c r="W307" s="438"/>
      <c r="X307" s="438"/>
      <c r="Y307" s="438"/>
      <c r="Z307" s="438"/>
      <c r="AA307" s="438"/>
      <c r="AB307" s="438"/>
      <c r="AC307" s="438"/>
      <c r="AD307" s="438"/>
    </row>
    <row r="308" ht="13.5" customHeight="1">
      <c r="A308" s="438"/>
      <c r="B308" s="438"/>
      <c r="C308" s="438"/>
      <c r="D308" s="438"/>
      <c r="E308" s="438"/>
      <c r="F308" s="438"/>
      <c r="G308" s="438"/>
      <c r="H308" s="438"/>
      <c r="I308" s="438"/>
      <c r="J308" s="438"/>
      <c r="K308" s="438"/>
      <c r="L308" s="438"/>
      <c r="M308" s="438"/>
      <c r="N308" s="438"/>
      <c r="O308" s="438"/>
      <c r="P308" s="438"/>
      <c r="Q308" s="438"/>
      <c r="R308" s="438"/>
      <c r="S308" s="438"/>
      <c r="T308" s="438"/>
      <c r="U308" s="438"/>
      <c r="V308" s="438"/>
      <c r="W308" s="438"/>
      <c r="X308" s="438"/>
      <c r="Y308" s="438"/>
      <c r="Z308" s="438"/>
      <c r="AA308" s="438"/>
      <c r="AB308" s="438"/>
      <c r="AC308" s="438"/>
      <c r="AD308" s="438"/>
    </row>
    <row r="309" ht="13.5" customHeight="1">
      <c r="A309" s="438"/>
      <c r="B309" s="438"/>
      <c r="C309" s="438"/>
      <c r="D309" s="438"/>
      <c r="E309" s="438"/>
      <c r="F309" s="438"/>
      <c r="G309" s="438"/>
      <c r="H309" s="438"/>
      <c r="I309" s="438"/>
      <c r="J309" s="438"/>
      <c r="K309" s="438"/>
      <c r="L309" s="438"/>
      <c r="M309" s="438"/>
      <c r="N309" s="438"/>
      <c r="O309" s="438"/>
      <c r="P309" s="438"/>
      <c r="Q309" s="438"/>
      <c r="R309" s="438"/>
      <c r="S309" s="438"/>
      <c r="T309" s="438"/>
      <c r="U309" s="438"/>
      <c r="V309" s="438"/>
      <c r="W309" s="438"/>
      <c r="X309" s="438"/>
      <c r="Y309" s="438"/>
      <c r="Z309" s="438"/>
      <c r="AA309" s="438"/>
      <c r="AB309" s="438"/>
      <c r="AC309" s="438"/>
      <c r="AD309" s="438"/>
    </row>
    <row r="310" ht="13.5" customHeight="1">
      <c r="A310" s="438"/>
      <c r="B310" s="438"/>
      <c r="C310" s="438"/>
      <c r="D310" s="438"/>
      <c r="E310" s="438"/>
      <c r="F310" s="438"/>
      <c r="G310" s="438"/>
      <c r="H310" s="438"/>
      <c r="I310" s="438"/>
      <c r="J310" s="438"/>
      <c r="K310" s="438"/>
      <c r="L310" s="438"/>
      <c r="M310" s="438"/>
      <c r="N310" s="438"/>
      <c r="O310" s="438"/>
      <c r="P310" s="438"/>
      <c r="Q310" s="438"/>
      <c r="R310" s="438"/>
      <c r="S310" s="438"/>
      <c r="T310" s="438"/>
      <c r="U310" s="438"/>
      <c r="V310" s="438"/>
      <c r="W310" s="438"/>
      <c r="X310" s="438"/>
      <c r="Y310" s="438"/>
      <c r="Z310" s="438"/>
      <c r="AA310" s="438"/>
      <c r="AB310" s="438"/>
      <c r="AC310" s="438"/>
      <c r="AD310" s="438"/>
    </row>
    <row r="311" ht="13.5" customHeight="1">
      <c r="A311" s="438"/>
      <c r="B311" s="438"/>
      <c r="C311" s="438"/>
      <c r="D311" s="438"/>
      <c r="E311" s="438"/>
      <c r="F311" s="438"/>
      <c r="G311" s="438"/>
      <c r="H311" s="438"/>
      <c r="I311" s="438"/>
      <c r="J311" s="438"/>
      <c r="K311" s="438"/>
      <c r="L311" s="438"/>
      <c r="M311" s="438"/>
      <c r="N311" s="438"/>
      <c r="O311" s="438"/>
      <c r="P311" s="438"/>
      <c r="Q311" s="438"/>
      <c r="R311" s="438"/>
      <c r="S311" s="438"/>
      <c r="T311" s="438"/>
      <c r="U311" s="438"/>
      <c r="V311" s="438"/>
      <c r="W311" s="438"/>
      <c r="X311" s="438"/>
      <c r="Y311" s="438"/>
      <c r="Z311" s="438"/>
      <c r="AA311" s="438"/>
      <c r="AB311" s="438"/>
      <c r="AC311" s="438"/>
      <c r="AD311" s="438"/>
    </row>
    <row r="312" ht="13.5" customHeight="1">
      <c r="A312" s="438"/>
      <c r="B312" s="438"/>
      <c r="C312" s="438"/>
      <c r="D312" s="438"/>
      <c r="E312" s="438"/>
      <c r="F312" s="438"/>
      <c r="G312" s="438"/>
      <c r="H312" s="438"/>
      <c r="I312" s="438"/>
      <c r="J312" s="438"/>
      <c r="K312" s="438"/>
      <c r="L312" s="438"/>
      <c r="M312" s="438"/>
      <c r="N312" s="438"/>
      <c r="O312" s="438"/>
      <c r="P312" s="438"/>
      <c r="Q312" s="438"/>
      <c r="R312" s="438"/>
      <c r="S312" s="438"/>
      <c r="T312" s="438"/>
      <c r="U312" s="438"/>
      <c r="V312" s="438"/>
      <c r="W312" s="438"/>
      <c r="X312" s="438"/>
      <c r="Y312" s="438"/>
      <c r="Z312" s="438"/>
      <c r="AA312" s="438"/>
      <c r="AB312" s="438"/>
      <c r="AC312" s="438"/>
      <c r="AD312" s="438"/>
    </row>
    <row r="313" ht="13.5" customHeight="1">
      <c r="A313" s="438"/>
      <c r="B313" s="438"/>
      <c r="C313" s="438"/>
      <c r="D313" s="438"/>
      <c r="E313" s="438"/>
      <c r="F313" s="438"/>
      <c r="G313" s="438"/>
      <c r="H313" s="438"/>
      <c r="I313" s="438"/>
      <c r="J313" s="438"/>
      <c r="K313" s="438"/>
      <c r="L313" s="438"/>
      <c r="M313" s="438"/>
      <c r="N313" s="438"/>
      <c r="O313" s="438"/>
      <c r="P313" s="438"/>
      <c r="Q313" s="438"/>
      <c r="R313" s="438"/>
      <c r="S313" s="438"/>
      <c r="T313" s="438"/>
      <c r="U313" s="438"/>
      <c r="V313" s="438"/>
      <c r="W313" s="438"/>
      <c r="X313" s="438"/>
      <c r="Y313" s="438"/>
      <c r="Z313" s="438"/>
      <c r="AA313" s="438"/>
      <c r="AB313" s="438"/>
      <c r="AC313" s="438"/>
      <c r="AD313" s="438"/>
    </row>
    <row r="314" ht="13.5" customHeight="1">
      <c r="A314" s="438"/>
      <c r="B314" s="438"/>
      <c r="C314" s="438"/>
      <c r="D314" s="438"/>
      <c r="E314" s="438"/>
      <c r="F314" s="438"/>
      <c r="G314" s="438"/>
      <c r="H314" s="438"/>
      <c r="I314" s="438"/>
      <c r="J314" s="438"/>
      <c r="K314" s="438"/>
      <c r="L314" s="438"/>
      <c r="M314" s="438"/>
      <c r="N314" s="438"/>
      <c r="O314" s="438"/>
      <c r="P314" s="438"/>
      <c r="Q314" s="438"/>
      <c r="R314" s="438"/>
      <c r="S314" s="438"/>
      <c r="T314" s="438"/>
      <c r="U314" s="438"/>
      <c r="V314" s="438"/>
      <c r="W314" s="438"/>
      <c r="X314" s="438"/>
      <c r="Y314" s="438"/>
      <c r="Z314" s="438"/>
      <c r="AA314" s="438"/>
      <c r="AB314" s="438"/>
      <c r="AC314" s="438"/>
      <c r="AD314" s="438"/>
    </row>
    <row r="315" ht="13.5" customHeight="1">
      <c r="A315" s="438"/>
      <c r="B315" s="438"/>
      <c r="C315" s="438"/>
      <c r="D315" s="438"/>
      <c r="E315" s="438"/>
      <c r="F315" s="438"/>
      <c r="G315" s="438"/>
      <c r="H315" s="438"/>
      <c r="I315" s="438"/>
      <c r="J315" s="438"/>
      <c r="K315" s="438"/>
      <c r="L315" s="438"/>
      <c r="M315" s="438"/>
      <c r="N315" s="438"/>
      <c r="O315" s="438"/>
      <c r="P315" s="438"/>
      <c r="Q315" s="438"/>
      <c r="R315" s="438"/>
      <c r="S315" s="438"/>
      <c r="T315" s="438"/>
      <c r="U315" s="438"/>
      <c r="V315" s="438"/>
      <c r="W315" s="438"/>
      <c r="X315" s="438"/>
      <c r="Y315" s="438"/>
      <c r="Z315" s="438"/>
      <c r="AA315" s="438"/>
      <c r="AB315" s="438"/>
      <c r="AC315" s="438"/>
      <c r="AD315" s="438"/>
    </row>
    <row r="316" ht="13.5" customHeight="1">
      <c r="A316" s="438"/>
      <c r="B316" s="438"/>
      <c r="C316" s="438"/>
      <c r="D316" s="438"/>
      <c r="E316" s="438"/>
      <c r="F316" s="438"/>
      <c r="G316" s="438"/>
      <c r="H316" s="438"/>
      <c r="I316" s="438"/>
      <c r="J316" s="438"/>
      <c r="K316" s="438"/>
      <c r="L316" s="438"/>
      <c r="M316" s="438"/>
      <c r="N316" s="438"/>
      <c r="O316" s="438"/>
      <c r="P316" s="438"/>
      <c r="Q316" s="438"/>
      <c r="R316" s="438"/>
      <c r="S316" s="438"/>
      <c r="T316" s="438"/>
      <c r="U316" s="438"/>
      <c r="V316" s="438"/>
      <c r="W316" s="438"/>
      <c r="X316" s="438"/>
      <c r="Y316" s="438"/>
      <c r="Z316" s="438"/>
      <c r="AA316" s="438"/>
      <c r="AB316" s="438"/>
      <c r="AC316" s="438"/>
      <c r="AD316" s="438"/>
    </row>
    <row r="317" ht="13.5" customHeight="1">
      <c r="A317" s="438"/>
      <c r="B317" s="438"/>
      <c r="C317" s="438"/>
      <c r="D317" s="438"/>
      <c r="E317" s="438"/>
      <c r="F317" s="438"/>
      <c r="G317" s="438"/>
      <c r="H317" s="438"/>
      <c r="I317" s="438"/>
      <c r="J317" s="438"/>
      <c r="K317" s="438"/>
      <c r="L317" s="438"/>
      <c r="M317" s="438"/>
      <c r="N317" s="438"/>
      <c r="O317" s="438"/>
      <c r="P317" s="438"/>
      <c r="Q317" s="438"/>
      <c r="R317" s="438"/>
      <c r="S317" s="438"/>
      <c r="T317" s="438"/>
      <c r="U317" s="438"/>
      <c r="V317" s="438"/>
      <c r="W317" s="438"/>
      <c r="X317" s="438"/>
      <c r="Y317" s="438"/>
      <c r="Z317" s="438"/>
      <c r="AA317" s="438"/>
      <c r="AB317" s="438"/>
      <c r="AC317" s="438"/>
      <c r="AD317" s="438"/>
    </row>
    <row r="318" ht="13.5" customHeight="1">
      <c r="A318" s="438"/>
      <c r="B318" s="438"/>
      <c r="C318" s="438"/>
      <c r="D318" s="438"/>
      <c r="E318" s="438"/>
      <c r="F318" s="438"/>
      <c r="G318" s="438"/>
      <c r="H318" s="438"/>
      <c r="I318" s="438"/>
      <c r="J318" s="438"/>
      <c r="K318" s="438"/>
      <c r="L318" s="438"/>
      <c r="M318" s="438"/>
      <c r="N318" s="438"/>
      <c r="O318" s="438"/>
      <c r="P318" s="438"/>
      <c r="Q318" s="438"/>
      <c r="R318" s="438"/>
      <c r="S318" s="438"/>
      <c r="T318" s="438"/>
      <c r="U318" s="438"/>
      <c r="V318" s="438"/>
      <c r="W318" s="438"/>
      <c r="X318" s="438"/>
      <c r="Y318" s="438"/>
      <c r="Z318" s="438"/>
      <c r="AA318" s="438"/>
      <c r="AB318" s="438"/>
      <c r="AC318" s="438"/>
      <c r="AD318" s="438"/>
    </row>
    <row r="319" ht="13.5" customHeight="1">
      <c r="A319" s="438"/>
      <c r="B319" s="438"/>
      <c r="C319" s="438"/>
      <c r="D319" s="438"/>
      <c r="E319" s="438"/>
      <c r="F319" s="438"/>
      <c r="G319" s="438"/>
      <c r="H319" s="438"/>
      <c r="I319" s="438"/>
      <c r="J319" s="438"/>
      <c r="K319" s="438"/>
      <c r="L319" s="438"/>
      <c r="M319" s="438"/>
      <c r="N319" s="438"/>
      <c r="O319" s="438"/>
      <c r="P319" s="438"/>
      <c r="Q319" s="438"/>
      <c r="R319" s="438"/>
      <c r="S319" s="438"/>
      <c r="T319" s="438"/>
      <c r="U319" s="438"/>
      <c r="V319" s="438"/>
      <c r="W319" s="438"/>
      <c r="X319" s="438"/>
      <c r="Y319" s="438"/>
      <c r="Z319" s="438"/>
      <c r="AA319" s="438"/>
      <c r="AB319" s="438"/>
      <c r="AC319" s="438"/>
      <c r="AD319" s="438"/>
    </row>
    <row r="320" ht="13.5" customHeight="1">
      <c r="A320" s="438"/>
      <c r="B320" s="438"/>
      <c r="C320" s="438"/>
      <c r="D320" s="438"/>
      <c r="E320" s="438"/>
      <c r="F320" s="438"/>
      <c r="G320" s="438"/>
      <c r="H320" s="438"/>
      <c r="I320" s="438"/>
      <c r="J320" s="438"/>
      <c r="K320" s="438"/>
      <c r="L320" s="438"/>
      <c r="M320" s="438"/>
      <c r="N320" s="438"/>
      <c r="O320" s="438"/>
      <c r="P320" s="438"/>
      <c r="Q320" s="438"/>
      <c r="R320" s="438"/>
      <c r="S320" s="438"/>
      <c r="T320" s="438"/>
      <c r="U320" s="438"/>
      <c r="V320" s="438"/>
      <c r="W320" s="438"/>
      <c r="X320" s="438"/>
      <c r="Y320" s="438"/>
      <c r="Z320" s="438"/>
      <c r="AA320" s="438"/>
      <c r="AB320" s="438"/>
      <c r="AC320" s="438"/>
      <c r="AD320" s="438"/>
    </row>
    <row r="321" ht="13.5" customHeight="1">
      <c r="A321" s="438"/>
      <c r="B321" s="438"/>
      <c r="C321" s="438"/>
      <c r="D321" s="438"/>
      <c r="E321" s="438"/>
      <c r="F321" s="438"/>
      <c r="G321" s="438"/>
      <c r="H321" s="438"/>
      <c r="I321" s="438"/>
      <c r="J321" s="438"/>
      <c r="K321" s="438"/>
      <c r="L321" s="438"/>
      <c r="M321" s="438"/>
      <c r="N321" s="438"/>
      <c r="O321" s="438"/>
      <c r="P321" s="438"/>
      <c r="Q321" s="438"/>
      <c r="R321" s="438"/>
      <c r="S321" s="438"/>
      <c r="T321" s="438"/>
      <c r="U321" s="438"/>
      <c r="V321" s="438"/>
      <c r="W321" s="438"/>
      <c r="X321" s="438"/>
      <c r="Y321" s="438"/>
      <c r="Z321" s="438"/>
      <c r="AA321" s="438"/>
      <c r="AB321" s="438"/>
      <c r="AC321" s="438"/>
      <c r="AD321" s="438"/>
    </row>
    <row r="322" ht="13.5" customHeight="1">
      <c r="A322" s="438"/>
      <c r="B322" s="438"/>
      <c r="C322" s="438"/>
      <c r="D322" s="438"/>
      <c r="E322" s="438"/>
      <c r="F322" s="438"/>
      <c r="G322" s="438"/>
      <c r="H322" s="438"/>
      <c r="I322" s="438"/>
      <c r="J322" s="438"/>
      <c r="K322" s="438"/>
      <c r="L322" s="438"/>
      <c r="M322" s="438"/>
      <c r="N322" s="438"/>
      <c r="O322" s="438"/>
      <c r="P322" s="438"/>
      <c r="Q322" s="438"/>
      <c r="R322" s="438"/>
      <c r="S322" s="438"/>
      <c r="T322" s="438"/>
      <c r="U322" s="438"/>
      <c r="V322" s="438"/>
      <c r="W322" s="438"/>
      <c r="X322" s="438"/>
      <c r="Y322" s="438"/>
      <c r="Z322" s="438"/>
      <c r="AA322" s="438"/>
      <c r="AB322" s="438"/>
      <c r="AC322" s="438"/>
      <c r="AD322" s="438"/>
    </row>
    <row r="323" ht="13.5" customHeight="1">
      <c r="A323" s="438"/>
      <c r="B323" s="438"/>
      <c r="C323" s="438"/>
      <c r="D323" s="438"/>
      <c r="E323" s="438"/>
      <c r="F323" s="438"/>
      <c r="G323" s="438"/>
      <c r="H323" s="438"/>
      <c r="I323" s="438"/>
      <c r="J323" s="438"/>
      <c r="K323" s="438"/>
      <c r="L323" s="438"/>
      <c r="M323" s="438"/>
      <c r="N323" s="438"/>
      <c r="O323" s="438"/>
      <c r="P323" s="438"/>
      <c r="Q323" s="438"/>
      <c r="R323" s="438"/>
      <c r="S323" s="438"/>
      <c r="T323" s="438"/>
      <c r="U323" s="438"/>
      <c r="V323" s="438"/>
      <c r="W323" s="438"/>
      <c r="X323" s="438"/>
      <c r="Y323" s="438"/>
      <c r="Z323" s="438"/>
      <c r="AA323" s="438"/>
      <c r="AB323" s="438"/>
      <c r="AC323" s="438"/>
      <c r="AD323" s="438"/>
    </row>
    <row r="324" ht="13.5" customHeight="1">
      <c r="A324" s="438"/>
      <c r="B324" s="438"/>
      <c r="C324" s="438"/>
      <c r="D324" s="438"/>
      <c r="E324" s="438"/>
      <c r="F324" s="438"/>
      <c r="G324" s="438"/>
      <c r="H324" s="438"/>
      <c r="I324" s="438"/>
      <c r="J324" s="438"/>
      <c r="K324" s="438"/>
      <c r="L324" s="438"/>
      <c r="M324" s="438"/>
      <c r="N324" s="438"/>
      <c r="O324" s="438"/>
      <c r="P324" s="438"/>
      <c r="Q324" s="438"/>
      <c r="R324" s="438"/>
      <c r="S324" s="438"/>
      <c r="T324" s="438"/>
      <c r="U324" s="438"/>
      <c r="V324" s="438"/>
      <c r="W324" s="438"/>
      <c r="X324" s="438"/>
      <c r="Y324" s="438"/>
      <c r="Z324" s="438"/>
      <c r="AA324" s="438"/>
      <c r="AB324" s="438"/>
      <c r="AC324" s="438"/>
      <c r="AD324" s="438"/>
    </row>
    <row r="325" ht="13.5" customHeight="1">
      <c r="A325" s="438"/>
      <c r="B325" s="438"/>
      <c r="C325" s="438"/>
      <c r="D325" s="438"/>
      <c r="E325" s="438"/>
      <c r="F325" s="438"/>
      <c r="G325" s="438"/>
      <c r="H325" s="438"/>
      <c r="I325" s="438"/>
      <c r="J325" s="438"/>
      <c r="K325" s="438"/>
      <c r="L325" s="438"/>
      <c r="M325" s="438"/>
      <c r="N325" s="438"/>
      <c r="O325" s="438"/>
      <c r="P325" s="438"/>
      <c r="Q325" s="438"/>
      <c r="R325" s="438"/>
      <c r="S325" s="438"/>
      <c r="T325" s="438"/>
      <c r="U325" s="438"/>
      <c r="V325" s="438"/>
      <c r="W325" s="438"/>
      <c r="X325" s="438"/>
      <c r="Y325" s="438"/>
      <c r="Z325" s="438"/>
      <c r="AA325" s="438"/>
      <c r="AB325" s="438"/>
      <c r="AC325" s="438"/>
      <c r="AD325" s="438"/>
    </row>
    <row r="326" ht="13.5" customHeight="1">
      <c r="A326" s="438"/>
      <c r="B326" s="438"/>
      <c r="C326" s="438"/>
      <c r="D326" s="438"/>
      <c r="E326" s="438"/>
      <c r="F326" s="438"/>
      <c r="G326" s="438"/>
      <c r="H326" s="438"/>
      <c r="I326" s="438"/>
      <c r="J326" s="438"/>
      <c r="K326" s="438"/>
      <c r="L326" s="438"/>
      <c r="M326" s="438"/>
      <c r="N326" s="438"/>
      <c r="O326" s="438"/>
      <c r="P326" s="438"/>
      <c r="Q326" s="438"/>
      <c r="R326" s="438"/>
      <c r="S326" s="438"/>
      <c r="T326" s="438"/>
      <c r="U326" s="438"/>
      <c r="V326" s="438"/>
      <c r="W326" s="438"/>
      <c r="X326" s="438"/>
      <c r="Y326" s="438"/>
      <c r="Z326" s="438"/>
      <c r="AA326" s="438"/>
      <c r="AB326" s="438"/>
      <c r="AC326" s="438"/>
      <c r="AD326" s="438"/>
    </row>
    <row r="327" ht="13.5" customHeight="1">
      <c r="A327" s="438"/>
      <c r="B327" s="438"/>
      <c r="C327" s="438"/>
      <c r="D327" s="438"/>
      <c r="E327" s="438"/>
      <c r="F327" s="438"/>
      <c r="G327" s="438"/>
      <c r="H327" s="438"/>
      <c r="I327" s="438"/>
      <c r="J327" s="438"/>
      <c r="K327" s="438"/>
      <c r="L327" s="438"/>
      <c r="M327" s="438"/>
      <c r="N327" s="438"/>
      <c r="O327" s="438"/>
      <c r="P327" s="438"/>
      <c r="Q327" s="438"/>
      <c r="R327" s="438"/>
      <c r="S327" s="438"/>
      <c r="T327" s="438"/>
      <c r="U327" s="438"/>
      <c r="V327" s="438"/>
      <c r="W327" s="438"/>
      <c r="X327" s="438"/>
      <c r="Y327" s="438"/>
      <c r="Z327" s="438"/>
      <c r="AA327" s="438"/>
      <c r="AB327" s="438"/>
      <c r="AC327" s="438"/>
      <c r="AD327" s="438"/>
    </row>
    <row r="328" ht="13.5" customHeight="1">
      <c r="A328" s="438"/>
      <c r="B328" s="438"/>
      <c r="C328" s="438"/>
      <c r="D328" s="438"/>
      <c r="E328" s="438"/>
      <c r="F328" s="438"/>
      <c r="G328" s="438"/>
      <c r="H328" s="438"/>
      <c r="I328" s="438"/>
      <c r="J328" s="438"/>
      <c r="K328" s="438"/>
      <c r="L328" s="438"/>
      <c r="M328" s="438"/>
      <c r="N328" s="438"/>
      <c r="O328" s="438"/>
      <c r="P328" s="438"/>
      <c r="Q328" s="438"/>
      <c r="R328" s="438"/>
      <c r="S328" s="438"/>
      <c r="T328" s="438"/>
      <c r="U328" s="438"/>
      <c r="V328" s="438"/>
      <c r="W328" s="438"/>
      <c r="X328" s="438"/>
      <c r="Y328" s="438"/>
      <c r="Z328" s="438"/>
      <c r="AA328" s="438"/>
      <c r="AB328" s="438"/>
      <c r="AC328" s="438"/>
      <c r="AD328" s="438"/>
    </row>
    <row r="329" ht="13.5" customHeight="1">
      <c r="A329" s="438"/>
      <c r="B329" s="438"/>
      <c r="C329" s="438"/>
      <c r="D329" s="438"/>
      <c r="E329" s="438"/>
      <c r="F329" s="438"/>
      <c r="G329" s="438"/>
      <c r="H329" s="438"/>
      <c r="I329" s="438"/>
      <c r="J329" s="438"/>
      <c r="K329" s="438"/>
      <c r="L329" s="438"/>
      <c r="M329" s="438"/>
      <c r="N329" s="438"/>
      <c r="O329" s="438"/>
      <c r="P329" s="438"/>
      <c r="Q329" s="438"/>
      <c r="R329" s="438"/>
      <c r="S329" s="438"/>
      <c r="T329" s="438"/>
      <c r="U329" s="438"/>
      <c r="V329" s="438"/>
      <c r="W329" s="438"/>
      <c r="X329" s="438"/>
      <c r="Y329" s="438"/>
      <c r="Z329" s="438"/>
      <c r="AA329" s="438"/>
      <c r="AB329" s="438"/>
      <c r="AC329" s="438"/>
      <c r="AD329" s="438"/>
    </row>
    <row r="330" ht="13.5" customHeight="1">
      <c r="A330" s="438"/>
      <c r="B330" s="438"/>
      <c r="C330" s="438"/>
      <c r="D330" s="438"/>
      <c r="E330" s="438"/>
      <c r="F330" s="438"/>
      <c r="G330" s="438"/>
      <c r="H330" s="438"/>
      <c r="I330" s="438"/>
      <c r="J330" s="438"/>
      <c r="K330" s="438"/>
      <c r="L330" s="438"/>
      <c r="M330" s="438"/>
      <c r="N330" s="438"/>
      <c r="O330" s="438"/>
      <c r="P330" s="438"/>
      <c r="Q330" s="438"/>
      <c r="R330" s="438"/>
      <c r="S330" s="438"/>
      <c r="T330" s="438"/>
      <c r="U330" s="438"/>
      <c r="V330" s="438"/>
      <c r="W330" s="438"/>
      <c r="X330" s="438"/>
      <c r="Y330" s="438"/>
      <c r="Z330" s="438"/>
      <c r="AA330" s="438"/>
      <c r="AB330" s="438"/>
      <c r="AC330" s="438"/>
      <c r="AD330" s="438"/>
    </row>
    <row r="331" ht="13.5" customHeight="1">
      <c r="A331" s="438"/>
      <c r="B331" s="438"/>
      <c r="C331" s="438"/>
      <c r="D331" s="438"/>
      <c r="E331" s="438"/>
      <c r="F331" s="438"/>
      <c r="G331" s="438"/>
      <c r="H331" s="438"/>
      <c r="I331" s="438"/>
      <c r="J331" s="438"/>
      <c r="K331" s="438"/>
      <c r="L331" s="438"/>
      <c r="M331" s="438"/>
      <c r="N331" s="438"/>
      <c r="O331" s="438"/>
      <c r="P331" s="438"/>
      <c r="Q331" s="438"/>
      <c r="R331" s="438"/>
      <c r="S331" s="438"/>
      <c r="T331" s="438"/>
      <c r="U331" s="438"/>
      <c r="V331" s="438"/>
      <c r="W331" s="438"/>
      <c r="X331" s="438"/>
      <c r="Y331" s="438"/>
      <c r="Z331" s="438"/>
      <c r="AA331" s="438"/>
      <c r="AB331" s="438"/>
      <c r="AC331" s="438"/>
      <c r="AD331" s="438"/>
    </row>
    <row r="332" ht="13.5" customHeight="1">
      <c r="A332" s="438"/>
      <c r="B332" s="438"/>
      <c r="C332" s="438"/>
      <c r="D332" s="438"/>
      <c r="E332" s="438"/>
      <c r="F332" s="438"/>
      <c r="G332" s="438"/>
      <c r="H332" s="438"/>
      <c r="I332" s="438"/>
      <c r="J332" s="438"/>
      <c r="K332" s="438"/>
      <c r="L332" s="438"/>
      <c r="M332" s="438"/>
      <c r="N332" s="438"/>
      <c r="O332" s="438"/>
      <c r="P332" s="438"/>
      <c r="Q332" s="438"/>
      <c r="R332" s="438"/>
      <c r="S332" s="438"/>
      <c r="T332" s="438"/>
      <c r="U332" s="438"/>
      <c r="V332" s="438"/>
      <c r="W332" s="438"/>
      <c r="X332" s="438"/>
      <c r="Y332" s="438"/>
      <c r="Z332" s="438"/>
      <c r="AA332" s="438"/>
      <c r="AB332" s="438"/>
      <c r="AC332" s="438"/>
      <c r="AD332" s="438"/>
    </row>
    <row r="333" ht="13.5" customHeight="1">
      <c r="A333" s="438"/>
      <c r="B333" s="438"/>
      <c r="C333" s="438"/>
      <c r="D333" s="438"/>
      <c r="E333" s="438"/>
      <c r="F333" s="438"/>
      <c r="G333" s="438"/>
      <c r="H333" s="438"/>
      <c r="I333" s="438"/>
      <c r="J333" s="438"/>
      <c r="K333" s="438"/>
      <c r="L333" s="438"/>
      <c r="M333" s="438"/>
      <c r="N333" s="438"/>
      <c r="O333" s="438"/>
      <c r="P333" s="438"/>
      <c r="Q333" s="438"/>
      <c r="R333" s="438"/>
      <c r="S333" s="438"/>
      <c r="T333" s="438"/>
      <c r="U333" s="438"/>
      <c r="V333" s="438"/>
      <c r="W333" s="438"/>
      <c r="X333" s="438"/>
      <c r="Y333" s="438"/>
      <c r="Z333" s="438"/>
      <c r="AA333" s="438"/>
      <c r="AB333" s="438"/>
      <c r="AC333" s="438"/>
      <c r="AD333" s="438"/>
    </row>
    <row r="334" ht="13.5" customHeight="1">
      <c r="A334" s="438"/>
      <c r="B334" s="438"/>
      <c r="C334" s="438"/>
      <c r="D334" s="438"/>
      <c r="E334" s="438"/>
      <c r="F334" s="438"/>
      <c r="G334" s="438"/>
      <c r="H334" s="438"/>
      <c r="I334" s="438"/>
      <c r="J334" s="438"/>
      <c r="K334" s="438"/>
      <c r="L334" s="438"/>
      <c r="M334" s="438"/>
      <c r="N334" s="438"/>
      <c r="O334" s="438"/>
      <c r="P334" s="438"/>
      <c r="Q334" s="438"/>
      <c r="R334" s="438"/>
      <c r="S334" s="438"/>
      <c r="T334" s="438"/>
      <c r="U334" s="438"/>
      <c r="V334" s="438"/>
      <c r="W334" s="438"/>
      <c r="X334" s="438"/>
      <c r="Y334" s="438"/>
      <c r="Z334" s="438"/>
      <c r="AA334" s="438"/>
      <c r="AB334" s="438"/>
      <c r="AC334" s="438"/>
      <c r="AD334" s="438"/>
    </row>
    <row r="335" ht="13.5" customHeight="1">
      <c r="A335" s="438"/>
      <c r="B335" s="438"/>
      <c r="C335" s="438"/>
      <c r="D335" s="438"/>
      <c r="E335" s="438"/>
      <c r="F335" s="438"/>
      <c r="G335" s="438"/>
      <c r="H335" s="438"/>
      <c r="I335" s="438"/>
      <c r="J335" s="438"/>
      <c r="K335" s="438"/>
      <c r="L335" s="438"/>
      <c r="M335" s="438"/>
      <c r="N335" s="438"/>
      <c r="O335" s="438"/>
      <c r="P335" s="438"/>
      <c r="Q335" s="438"/>
      <c r="R335" s="438"/>
      <c r="S335" s="438"/>
      <c r="T335" s="438"/>
      <c r="U335" s="438"/>
      <c r="V335" s="438"/>
      <c r="W335" s="438"/>
      <c r="X335" s="438"/>
      <c r="Y335" s="438"/>
      <c r="Z335" s="438"/>
      <c r="AA335" s="438"/>
      <c r="AB335" s="438"/>
      <c r="AC335" s="438"/>
      <c r="AD335" s="438"/>
    </row>
    <row r="336" ht="13.5" customHeight="1">
      <c r="A336" s="438"/>
      <c r="B336" s="438"/>
      <c r="C336" s="438"/>
      <c r="D336" s="438"/>
      <c r="E336" s="438"/>
      <c r="F336" s="438"/>
      <c r="G336" s="438"/>
      <c r="H336" s="438"/>
      <c r="I336" s="438"/>
      <c r="J336" s="438"/>
      <c r="K336" s="438"/>
      <c r="L336" s="438"/>
      <c r="M336" s="438"/>
      <c r="N336" s="438"/>
      <c r="O336" s="438"/>
      <c r="P336" s="438"/>
      <c r="Q336" s="438"/>
      <c r="R336" s="438"/>
      <c r="S336" s="438"/>
      <c r="T336" s="438"/>
      <c r="U336" s="438"/>
      <c r="V336" s="438"/>
      <c r="W336" s="438"/>
      <c r="X336" s="438"/>
      <c r="Y336" s="438"/>
      <c r="Z336" s="438"/>
      <c r="AA336" s="438"/>
      <c r="AB336" s="438"/>
      <c r="AC336" s="438"/>
      <c r="AD336" s="438"/>
    </row>
    <row r="337" ht="13.5" customHeight="1">
      <c r="A337" s="438"/>
      <c r="B337" s="438"/>
      <c r="C337" s="438"/>
      <c r="D337" s="438"/>
      <c r="E337" s="438"/>
      <c r="F337" s="438"/>
      <c r="G337" s="438"/>
      <c r="H337" s="438"/>
      <c r="I337" s="438"/>
      <c r="J337" s="438"/>
      <c r="K337" s="438"/>
      <c r="L337" s="438"/>
      <c r="M337" s="438"/>
      <c r="N337" s="438"/>
      <c r="O337" s="438"/>
      <c r="P337" s="438"/>
      <c r="Q337" s="438"/>
      <c r="R337" s="438"/>
      <c r="S337" s="438"/>
      <c r="T337" s="438"/>
      <c r="U337" s="438"/>
      <c r="V337" s="438"/>
      <c r="W337" s="438"/>
      <c r="X337" s="438"/>
      <c r="Y337" s="438"/>
      <c r="Z337" s="438"/>
      <c r="AA337" s="438"/>
      <c r="AB337" s="438"/>
      <c r="AC337" s="438"/>
      <c r="AD337" s="438"/>
    </row>
    <row r="338" ht="13.5" customHeight="1">
      <c r="A338" s="438"/>
      <c r="B338" s="438"/>
      <c r="C338" s="438"/>
      <c r="D338" s="438"/>
      <c r="E338" s="438"/>
      <c r="F338" s="438"/>
      <c r="G338" s="438"/>
      <c r="H338" s="438"/>
      <c r="I338" s="438"/>
      <c r="J338" s="438"/>
      <c r="K338" s="438"/>
      <c r="L338" s="438"/>
      <c r="M338" s="438"/>
      <c r="N338" s="438"/>
      <c r="O338" s="438"/>
      <c r="P338" s="438"/>
      <c r="Q338" s="438"/>
      <c r="R338" s="438"/>
      <c r="S338" s="438"/>
      <c r="T338" s="438"/>
      <c r="U338" s="438"/>
      <c r="V338" s="438"/>
      <c r="W338" s="438"/>
      <c r="X338" s="438"/>
      <c r="Y338" s="438"/>
      <c r="Z338" s="438"/>
      <c r="AA338" s="438"/>
      <c r="AB338" s="438"/>
      <c r="AC338" s="438"/>
      <c r="AD338" s="438"/>
    </row>
    <row r="339" ht="13.5" customHeight="1">
      <c r="A339" s="438"/>
      <c r="B339" s="438"/>
      <c r="C339" s="438"/>
      <c r="D339" s="438"/>
      <c r="E339" s="438"/>
      <c r="F339" s="438"/>
      <c r="G339" s="438"/>
      <c r="H339" s="438"/>
      <c r="I339" s="438"/>
      <c r="J339" s="438"/>
      <c r="K339" s="438"/>
      <c r="L339" s="438"/>
      <c r="M339" s="438"/>
      <c r="N339" s="438"/>
      <c r="O339" s="438"/>
      <c r="P339" s="438"/>
      <c r="Q339" s="438"/>
      <c r="R339" s="438"/>
      <c r="S339" s="438"/>
      <c r="T339" s="438"/>
      <c r="U339" s="438"/>
      <c r="V339" s="438"/>
      <c r="W339" s="438"/>
      <c r="X339" s="438"/>
      <c r="Y339" s="438"/>
      <c r="Z339" s="438"/>
      <c r="AA339" s="438"/>
      <c r="AB339" s="438"/>
      <c r="AC339" s="438"/>
      <c r="AD339" s="438"/>
    </row>
    <row r="340" ht="13.5" customHeight="1">
      <c r="A340" s="438"/>
      <c r="B340" s="438"/>
      <c r="C340" s="438"/>
      <c r="D340" s="438"/>
      <c r="E340" s="438"/>
      <c r="F340" s="438"/>
      <c r="G340" s="438"/>
      <c r="H340" s="438"/>
      <c r="I340" s="438"/>
      <c r="J340" s="438"/>
      <c r="K340" s="438"/>
      <c r="L340" s="438"/>
      <c r="M340" s="438"/>
      <c r="N340" s="438"/>
      <c r="O340" s="438"/>
      <c r="P340" s="438"/>
      <c r="Q340" s="438"/>
      <c r="R340" s="438"/>
      <c r="S340" s="438"/>
      <c r="T340" s="438"/>
      <c r="U340" s="438"/>
      <c r="V340" s="438"/>
      <c r="W340" s="438"/>
      <c r="X340" s="438"/>
      <c r="Y340" s="438"/>
      <c r="Z340" s="438"/>
      <c r="AA340" s="438"/>
      <c r="AB340" s="438"/>
      <c r="AC340" s="438"/>
      <c r="AD340" s="438"/>
    </row>
    <row r="341" ht="13.5" customHeight="1">
      <c r="A341" s="438"/>
      <c r="B341" s="438"/>
      <c r="C341" s="438"/>
      <c r="D341" s="438"/>
      <c r="E341" s="438"/>
      <c r="F341" s="438"/>
      <c r="G341" s="438"/>
      <c r="H341" s="438"/>
      <c r="I341" s="438"/>
      <c r="J341" s="438"/>
      <c r="K341" s="438"/>
      <c r="L341" s="438"/>
      <c r="M341" s="438"/>
      <c r="N341" s="438"/>
      <c r="O341" s="438"/>
      <c r="P341" s="438"/>
      <c r="Q341" s="438"/>
      <c r="R341" s="438"/>
      <c r="S341" s="438"/>
      <c r="T341" s="438"/>
      <c r="U341" s="438"/>
      <c r="V341" s="438"/>
      <c r="W341" s="438"/>
      <c r="X341" s="438"/>
      <c r="Y341" s="438"/>
      <c r="Z341" s="438"/>
      <c r="AA341" s="438"/>
      <c r="AB341" s="438"/>
      <c r="AC341" s="438"/>
      <c r="AD341" s="438"/>
    </row>
    <row r="342" ht="13.5" customHeight="1">
      <c r="A342" s="438"/>
      <c r="B342" s="438"/>
      <c r="C342" s="438"/>
      <c r="D342" s="438"/>
      <c r="E342" s="438"/>
      <c r="F342" s="438"/>
      <c r="G342" s="438"/>
      <c r="H342" s="438"/>
      <c r="I342" s="438"/>
      <c r="J342" s="438"/>
      <c r="K342" s="438"/>
      <c r="L342" s="438"/>
      <c r="M342" s="438"/>
      <c r="N342" s="438"/>
      <c r="O342" s="438"/>
      <c r="P342" s="438"/>
      <c r="Q342" s="438"/>
      <c r="R342" s="438"/>
      <c r="S342" s="438"/>
      <c r="T342" s="438"/>
      <c r="U342" s="438"/>
      <c r="V342" s="438"/>
      <c r="W342" s="438"/>
      <c r="X342" s="438"/>
      <c r="Y342" s="438"/>
      <c r="Z342" s="438"/>
      <c r="AA342" s="438"/>
      <c r="AB342" s="438"/>
      <c r="AC342" s="438"/>
      <c r="AD342" s="438"/>
    </row>
    <row r="343" ht="13.5" customHeight="1">
      <c r="A343" s="438"/>
      <c r="B343" s="438"/>
      <c r="C343" s="438"/>
      <c r="D343" s="438"/>
      <c r="E343" s="438"/>
      <c r="F343" s="438"/>
      <c r="G343" s="438"/>
      <c r="H343" s="438"/>
      <c r="I343" s="438"/>
      <c r="J343" s="438"/>
      <c r="K343" s="438"/>
      <c r="L343" s="438"/>
      <c r="M343" s="438"/>
      <c r="N343" s="438"/>
      <c r="O343" s="438"/>
      <c r="P343" s="438"/>
      <c r="Q343" s="438"/>
      <c r="R343" s="438"/>
      <c r="S343" s="438"/>
      <c r="T343" s="438"/>
      <c r="U343" s="438"/>
      <c r="V343" s="438"/>
      <c r="W343" s="438"/>
      <c r="X343" s="438"/>
      <c r="Y343" s="438"/>
      <c r="Z343" s="438"/>
      <c r="AA343" s="438"/>
      <c r="AB343" s="438"/>
      <c r="AC343" s="438"/>
      <c r="AD343" s="438"/>
    </row>
    <row r="344" ht="13.5" customHeight="1">
      <c r="A344" s="438"/>
      <c r="B344" s="438"/>
      <c r="C344" s="438"/>
      <c r="D344" s="438"/>
      <c r="E344" s="438"/>
      <c r="F344" s="438"/>
      <c r="G344" s="438"/>
      <c r="H344" s="438"/>
      <c r="I344" s="438"/>
      <c r="J344" s="438"/>
      <c r="K344" s="438"/>
      <c r="L344" s="438"/>
      <c r="M344" s="438"/>
      <c r="N344" s="438"/>
      <c r="O344" s="438"/>
      <c r="P344" s="438"/>
      <c r="Q344" s="438"/>
      <c r="R344" s="438"/>
      <c r="S344" s="438"/>
      <c r="T344" s="438"/>
      <c r="U344" s="438"/>
      <c r="V344" s="438"/>
      <c r="W344" s="438"/>
      <c r="X344" s="438"/>
      <c r="Y344" s="438"/>
      <c r="Z344" s="438"/>
      <c r="AA344" s="438"/>
      <c r="AB344" s="438"/>
      <c r="AC344" s="438"/>
      <c r="AD344" s="438"/>
    </row>
    <row r="345" ht="13.5" customHeight="1">
      <c r="A345" s="438"/>
      <c r="B345" s="438"/>
      <c r="C345" s="438"/>
      <c r="D345" s="438"/>
      <c r="E345" s="438"/>
      <c r="F345" s="438"/>
      <c r="G345" s="438"/>
      <c r="H345" s="438"/>
      <c r="I345" s="438"/>
      <c r="J345" s="438"/>
      <c r="K345" s="438"/>
      <c r="L345" s="438"/>
      <c r="M345" s="438"/>
      <c r="N345" s="438"/>
      <c r="O345" s="438"/>
      <c r="P345" s="438"/>
      <c r="Q345" s="438"/>
      <c r="R345" s="438"/>
      <c r="S345" s="438"/>
      <c r="T345" s="438"/>
      <c r="U345" s="438"/>
      <c r="V345" s="438"/>
      <c r="W345" s="438"/>
      <c r="X345" s="438"/>
      <c r="Y345" s="438"/>
      <c r="Z345" s="438"/>
      <c r="AA345" s="438"/>
      <c r="AB345" s="438"/>
      <c r="AC345" s="438"/>
      <c r="AD345" s="438"/>
    </row>
    <row r="346" ht="13.5" customHeight="1">
      <c r="A346" s="438"/>
      <c r="B346" s="438"/>
      <c r="C346" s="438"/>
      <c r="D346" s="438"/>
      <c r="E346" s="438"/>
      <c r="F346" s="438"/>
      <c r="G346" s="438"/>
      <c r="H346" s="438"/>
      <c r="I346" s="438"/>
      <c r="J346" s="438"/>
      <c r="K346" s="438"/>
      <c r="L346" s="438"/>
      <c r="M346" s="438"/>
      <c r="N346" s="438"/>
      <c r="O346" s="438"/>
      <c r="P346" s="438"/>
      <c r="Q346" s="438"/>
      <c r="R346" s="438"/>
      <c r="S346" s="438"/>
      <c r="T346" s="438"/>
      <c r="U346" s="438"/>
      <c r="V346" s="438"/>
      <c r="W346" s="438"/>
      <c r="X346" s="438"/>
      <c r="Y346" s="438"/>
      <c r="Z346" s="438"/>
      <c r="AA346" s="438"/>
      <c r="AB346" s="438"/>
      <c r="AC346" s="438"/>
      <c r="AD346" s="438"/>
    </row>
    <row r="347" ht="13.5" customHeight="1">
      <c r="A347" s="438"/>
      <c r="B347" s="438"/>
      <c r="C347" s="438"/>
      <c r="D347" s="438"/>
      <c r="E347" s="438"/>
      <c r="F347" s="438"/>
      <c r="G347" s="438"/>
      <c r="H347" s="438"/>
      <c r="I347" s="438"/>
      <c r="J347" s="438"/>
      <c r="K347" s="438"/>
      <c r="L347" s="438"/>
      <c r="M347" s="438"/>
      <c r="N347" s="438"/>
      <c r="O347" s="438"/>
      <c r="P347" s="438"/>
      <c r="Q347" s="438"/>
      <c r="R347" s="438"/>
      <c r="S347" s="438"/>
      <c r="T347" s="438"/>
      <c r="U347" s="438"/>
      <c r="V347" s="438"/>
      <c r="W347" s="438"/>
      <c r="X347" s="438"/>
      <c r="Y347" s="438"/>
      <c r="Z347" s="438"/>
      <c r="AA347" s="438"/>
      <c r="AB347" s="438"/>
      <c r="AC347" s="438"/>
      <c r="AD347" s="438"/>
    </row>
    <row r="348" ht="13.5" customHeight="1">
      <c r="A348" s="438"/>
      <c r="B348" s="438"/>
      <c r="C348" s="438"/>
      <c r="D348" s="438"/>
      <c r="E348" s="438"/>
      <c r="F348" s="438"/>
      <c r="G348" s="438"/>
      <c r="H348" s="438"/>
      <c r="I348" s="438"/>
      <c r="J348" s="438"/>
      <c r="K348" s="438"/>
      <c r="L348" s="438"/>
      <c r="M348" s="438"/>
      <c r="N348" s="438"/>
      <c r="O348" s="438"/>
      <c r="P348" s="438"/>
      <c r="Q348" s="438"/>
      <c r="R348" s="438"/>
      <c r="S348" s="438"/>
      <c r="T348" s="438"/>
      <c r="U348" s="438"/>
      <c r="V348" s="438"/>
      <c r="W348" s="438"/>
      <c r="X348" s="438"/>
      <c r="Y348" s="438"/>
      <c r="Z348" s="438"/>
      <c r="AA348" s="438"/>
      <c r="AB348" s="438"/>
      <c r="AC348" s="438"/>
      <c r="AD348" s="438"/>
    </row>
    <row r="349" ht="13.5" customHeight="1">
      <c r="A349" s="438"/>
      <c r="B349" s="438"/>
      <c r="C349" s="438"/>
      <c r="D349" s="438"/>
      <c r="E349" s="438"/>
      <c r="F349" s="438"/>
      <c r="G349" s="438"/>
      <c r="H349" s="438"/>
      <c r="I349" s="438"/>
      <c r="J349" s="438"/>
      <c r="K349" s="438"/>
      <c r="L349" s="438"/>
      <c r="M349" s="438"/>
      <c r="N349" s="438"/>
      <c r="O349" s="438"/>
      <c r="P349" s="438"/>
      <c r="Q349" s="438"/>
      <c r="R349" s="438"/>
      <c r="S349" s="438"/>
      <c r="T349" s="438"/>
      <c r="U349" s="438"/>
      <c r="V349" s="438"/>
      <c r="W349" s="438"/>
      <c r="X349" s="438"/>
      <c r="Y349" s="438"/>
      <c r="Z349" s="438"/>
      <c r="AA349" s="438"/>
      <c r="AB349" s="438"/>
      <c r="AC349" s="438"/>
      <c r="AD349" s="438"/>
    </row>
    <row r="350" ht="13.5" customHeight="1">
      <c r="A350" s="438"/>
      <c r="B350" s="438"/>
      <c r="C350" s="438"/>
      <c r="D350" s="438"/>
      <c r="E350" s="438"/>
      <c r="F350" s="438"/>
      <c r="G350" s="438"/>
      <c r="H350" s="438"/>
      <c r="I350" s="438"/>
      <c r="J350" s="438"/>
      <c r="K350" s="438"/>
      <c r="L350" s="438"/>
      <c r="M350" s="438"/>
      <c r="N350" s="438"/>
      <c r="O350" s="438"/>
      <c r="P350" s="438"/>
      <c r="Q350" s="438"/>
      <c r="R350" s="438"/>
      <c r="S350" s="438"/>
      <c r="T350" s="438"/>
      <c r="U350" s="438"/>
      <c r="V350" s="438"/>
      <c r="W350" s="438"/>
      <c r="X350" s="438"/>
      <c r="Y350" s="438"/>
      <c r="Z350" s="438"/>
      <c r="AA350" s="438"/>
      <c r="AB350" s="438"/>
      <c r="AC350" s="438"/>
      <c r="AD350" s="438"/>
    </row>
    <row r="351" ht="13.5" customHeight="1">
      <c r="A351" s="438"/>
      <c r="B351" s="438"/>
      <c r="C351" s="438"/>
      <c r="D351" s="438"/>
      <c r="E351" s="438"/>
      <c r="F351" s="438"/>
      <c r="G351" s="438"/>
      <c r="H351" s="438"/>
      <c r="I351" s="438"/>
      <c r="J351" s="438"/>
      <c r="K351" s="438"/>
      <c r="L351" s="438"/>
      <c r="M351" s="438"/>
      <c r="N351" s="438"/>
      <c r="O351" s="438"/>
      <c r="P351" s="438"/>
      <c r="Q351" s="438"/>
      <c r="R351" s="438"/>
      <c r="S351" s="438"/>
      <c r="T351" s="438"/>
      <c r="U351" s="438"/>
      <c r="V351" s="438"/>
      <c r="W351" s="438"/>
      <c r="X351" s="438"/>
      <c r="Y351" s="438"/>
      <c r="Z351" s="438"/>
      <c r="AA351" s="438"/>
      <c r="AB351" s="438"/>
      <c r="AC351" s="438"/>
      <c r="AD351" s="438"/>
    </row>
    <row r="352" ht="13.5" customHeight="1">
      <c r="A352" s="438"/>
      <c r="B352" s="438"/>
      <c r="C352" s="438"/>
      <c r="D352" s="438"/>
      <c r="E352" s="438"/>
      <c r="F352" s="438"/>
      <c r="G352" s="438"/>
      <c r="H352" s="438"/>
      <c r="I352" s="438"/>
      <c r="J352" s="438"/>
      <c r="K352" s="438"/>
      <c r="L352" s="438"/>
      <c r="M352" s="438"/>
      <c r="N352" s="438"/>
      <c r="O352" s="438"/>
      <c r="P352" s="438"/>
      <c r="Q352" s="438"/>
      <c r="R352" s="438"/>
      <c r="S352" s="438"/>
      <c r="T352" s="438"/>
      <c r="U352" s="438"/>
      <c r="V352" s="438"/>
      <c r="W352" s="438"/>
      <c r="X352" s="438"/>
      <c r="Y352" s="438"/>
      <c r="Z352" s="438"/>
      <c r="AA352" s="438"/>
      <c r="AB352" s="438"/>
      <c r="AC352" s="438"/>
      <c r="AD352" s="438"/>
    </row>
    <row r="353" ht="13.5" customHeight="1">
      <c r="A353" s="438"/>
      <c r="B353" s="438"/>
      <c r="C353" s="438"/>
      <c r="D353" s="438"/>
      <c r="E353" s="438"/>
      <c r="F353" s="438"/>
      <c r="G353" s="438"/>
      <c r="H353" s="438"/>
      <c r="I353" s="438"/>
      <c r="J353" s="438"/>
      <c r="K353" s="438"/>
      <c r="L353" s="438"/>
      <c r="M353" s="438"/>
      <c r="N353" s="438"/>
      <c r="O353" s="438"/>
      <c r="P353" s="438"/>
      <c r="Q353" s="438"/>
      <c r="R353" s="438"/>
      <c r="S353" s="438"/>
      <c r="T353" s="438"/>
      <c r="U353" s="438"/>
      <c r="V353" s="438"/>
      <c r="W353" s="438"/>
      <c r="X353" s="438"/>
      <c r="Y353" s="438"/>
      <c r="Z353" s="438"/>
      <c r="AA353" s="438"/>
      <c r="AB353" s="438"/>
      <c r="AC353" s="438"/>
      <c r="AD353" s="438"/>
    </row>
    <row r="354" ht="13.5" customHeight="1">
      <c r="A354" s="438"/>
      <c r="B354" s="438"/>
      <c r="C354" s="438"/>
      <c r="D354" s="438"/>
      <c r="E354" s="438"/>
      <c r="F354" s="438"/>
      <c r="G354" s="438"/>
      <c r="H354" s="438"/>
      <c r="I354" s="438"/>
      <c r="J354" s="438"/>
      <c r="K354" s="438"/>
      <c r="L354" s="438"/>
      <c r="M354" s="438"/>
      <c r="N354" s="438"/>
      <c r="O354" s="438"/>
      <c r="P354" s="438"/>
      <c r="Q354" s="438"/>
      <c r="R354" s="438"/>
      <c r="S354" s="438"/>
      <c r="T354" s="438"/>
      <c r="U354" s="438"/>
      <c r="V354" s="438"/>
      <c r="W354" s="438"/>
      <c r="X354" s="438"/>
      <c r="Y354" s="438"/>
      <c r="Z354" s="438"/>
      <c r="AA354" s="438"/>
      <c r="AB354" s="438"/>
      <c r="AC354" s="438"/>
      <c r="AD354" s="438"/>
    </row>
    <row r="355" ht="13.5" customHeight="1">
      <c r="A355" s="438"/>
      <c r="B355" s="438"/>
      <c r="C355" s="438"/>
      <c r="D355" s="438"/>
      <c r="E355" s="438"/>
      <c r="F355" s="438"/>
      <c r="G355" s="438"/>
      <c r="H355" s="438"/>
      <c r="I355" s="438"/>
      <c r="J355" s="438"/>
      <c r="K355" s="438"/>
      <c r="L355" s="438"/>
      <c r="M355" s="438"/>
      <c r="N355" s="438"/>
      <c r="O355" s="438"/>
      <c r="P355" s="438"/>
      <c r="Q355" s="438"/>
      <c r="R355" s="438"/>
      <c r="S355" s="438"/>
      <c r="T355" s="438"/>
      <c r="U355" s="438"/>
      <c r="V355" s="438"/>
      <c r="W355" s="438"/>
      <c r="X355" s="438"/>
      <c r="Y355" s="438"/>
      <c r="Z355" s="438"/>
      <c r="AA355" s="438"/>
      <c r="AB355" s="438"/>
      <c r="AC355" s="438"/>
      <c r="AD355" s="438"/>
    </row>
    <row r="356" ht="13.5" customHeight="1">
      <c r="A356" s="438"/>
      <c r="B356" s="438"/>
      <c r="C356" s="438"/>
      <c r="D356" s="438"/>
      <c r="E356" s="438"/>
      <c r="F356" s="438"/>
      <c r="G356" s="438"/>
      <c r="H356" s="438"/>
      <c r="I356" s="438"/>
      <c r="J356" s="438"/>
      <c r="K356" s="438"/>
      <c r="L356" s="438"/>
      <c r="M356" s="438"/>
      <c r="N356" s="438"/>
      <c r="O356" s="438"/>
      <c r="P356" s="438"/>
      <c r="Q356" s="438"/>
      <c r="R356" s="438"/>
      <c r="S356" s="438"/>
      <c r="T356" s="438"/>
      <c r="U356" s="438"/>
      <c r="V356" s="438"/>
      <c r="W356" s="438"/>
      <c r="X356" s="438"/>
      <c r="Y356" s="438"/>
      <c r="Z356" s="438"/>
      <c r="AA356" s="438"/>
      <c r="AB356" s="438"/>
      <c r="AC356" s="438"/>
      <c r="AD356" s="438"/>
    </row>
    <row r="357" ht="13.5" customHeight="1">
      <c r="A357" s="438"/>
      <c r="B357" s="438"/>
      <c r="C357" s="438"/>
      <c r="D357" s="438"/>
      <c r="E357" s="438"/>
      <c r="F357" s="438"/>
      <c r="G357" s="438"/>
      <c r="H357" s="438"/>
      <c r="I357" s="438"/>
      <c r="J357" s="438"/>
      <c r="K357" s="438"/>
      <c r="L357" s="438"/>
      <c r="M357" s="438"/>
      <c r="N357" s="438"/>
      <c r="O357" s="438"/>
      <c r="P357" s="438"/>
      <c r="Q357" s="438"/>
      <c r="R357" s="438"/>
      <c r="S357" s="438"/>
      <c r="T357" s="438"/>
      <c r="U357" s="438"/>
      <c r="V357" s="438"/>
      <c r="W357" s="438"/>
      <c r="X357" s="438"/>
      <c r="Y357" s="438"/>
      <c r="Z357" s="438"/>
      <c r="AA357" s="438"/>
      <c r="AB357" s="438"/>
      <c r="AC357" s="438"/>
      <c r="AD357" s="438"/>
    </row>
    <row r="358" ht="13.5" customHeight="1">
      <c r="A358" s="438"/>
      <c r="B358" s="438"/>
      <c r="C358" s="438"/>
      <c r="D358" s="438"/>
      <c r="E358" s="438"/>
      <c r="F358" s="438"/>
      <c r="G358" s="438"/>
      <c r="H358" s="438"/>
      <c r="I358" s="438"/>
      <c r="J358" s="438"/>
      <c r="K358" s="438"/>
      <c r="L358" s="438"/>
      <c r="M358" s="438"/>
      <c r="N358" s="438"/>
      <c r="O358" s="438"/>
      <c r="P358" s="438"/>
      <c r="Q358" s="438"/>
      <c r="R358" s="438"/>
      <c r="S358" s="438"/>
      <c r="T358" s="438"/>
      <c r="U358" s="438"/>
      <c r="V358" s="438"/>
      <c r="W358" s="438"/>
      <c r="X358" s="438"/>
      <c r="Y358" s="438"/>
      <c r="Z358" s="438"/>
      <c r="AA358" s="438"/>
      <c r="AB358" s="438"/>
      <c r="AC358" s="438"/>
      <c r="AD358" s="438"/>
    </row>
    <row r="359" ht="13.5" customHeight="1">
      <c r="A359" s="438"/>
      <c r="B359" s="438"/>
      <c r="C359" s="438"/>
      <c r="D359" s="438"/>
      <c r="E359" s="438"/>
      <c r="F359" s="438"/>
      <c r="G359" s="438"/>
      <c r="H359" s="438"/>
      <c r="I359" s="438"/>
      <c r="J359" s="438"/>
      <c r="K359" s="438"/>
      <c r="L359" s="438"/>
      <c r="M359" s="438"/>
      <c r="N359" s="438"/>
      <c r="O359" s="438"/>
      <c r="P359" s="438"/>
      <c r="Q359" s="438"/>
      <c r="R359" s="438"/>
      <c r="S359" s="438"/>
      <c r="T359" s="438"/>
      <c r="U359" s="438"/>
      <c r="V359" s="438"/>
      <c r="W359" s="438"/>
      <c r="X359" s="438"/>
      <c r="Y359" s="438"/>
      <c r="Z359" s="438"/>
      <c r="AA359" s="438"/>
      <c r="AB359" s="438"/>
      <c r="AC359" s="438"/>
      <c r="AD359" s="438"/>
    </row>
    <row r="360" ht="13.5" customHeight="1">
      <c r="A360" s="438"/>
      <c r="B360" s="438"/>
      <c r="C360" s="438"/>
      <c r="D360" s="438"/>
      <c r="E360" s="438"/>
      <c r="F360" s="438"/>
      <c r="G360" s="438"/>
      <c r="H360" s="438"/>
      <c r="I360" s="438"/>
      <c r="J360" s="438"/>
      <c r="K360" s="438"/>
      <c r="L360" s="438"/>
      <c r="M360" s="438"/>
      <c r="N360" s="438"/>
      <c r="O360" s="438"/>
      <c r="P360" s="438"/>
      <c r="Q360" s="438"/>
      <c r="R360" s="438"/>
      <c r="S360" s="438"/>
      <c r="T360" s="438"/>
      <c r="U360" s="438"/>
      <c r="V360" s="438"/>
      <c r="W360" s="438"/>
      <c r="X360" s="438"/>
      <c r="Y360" s="438"/>
      <c r="Z360" s="438"/>
      <c r="AA360" s="438"/>
      <c r="AB360" s="438"/>
      <c r="AC360" s="438"/>
      <c r="AD360" s="438"/>
    </row>
    <row r="361" ht="13.5" customHeight="1">
      <c r="A361" s="438"/>
      <c r="B361" s="438"/>
      <c r="C361" s="438"/>
      <c r="D361" s="438"/>
      <c r="E361" s="438"/>
      <c r="F361" s="438"/>
      <c r="G361" s="438"/>
      <c r="H361" s="438"/>
      <c r="I361" s="438"/>
      <c r="J361" s="438"/>
      <c r="K361" s="438"/>
      <c r="L361" s="438"/>
      <c r="M361" s="438"/>
      <c r="N361" s="438"/>
      <c r="O361" s="438"/>
      <c r="P361" s="438"/>
      <c r="Q361" s="438"/>
      <c r="R361" s="438"/>
      <c r="S361" s="438"/>
      <c r="T361" s="438"/>
      <c r="U361" s="438"/>
      <c r="V361" s="438"/>
      <c r="W361" s="438"/>
      <c r="X361" s="438"/>
      <c r="Y361" s="438"/>
      <c r="Z361" s="438"/>
      <c r="AA361" s="438"/>
      <c r="AB361" s="438"/>
      <c r="AC361" s="438"/>
      <c r="AD361" s="438"/>
    </row>
    <row r="362" ht="13.5" customHeight="1">
      <c r="A362" s="438"/>
      <c r="B362" s="438"/>
      <c r="C362" s="438"/>
      <c r="D362" s="438"/>
      <c r="E362" s="438"/>
      <c r="F362" s="438"/>
      <c r="G362" s="438"/>
      <c r="H362" s="438"/>
      <c r="I362" s="438"/>
      <c r="J362" s="438"/>
      <c r="K362" s="438"/>
      <c r="L362" s="438"/>
      <c r="M362" s="438"/>
      <c r="N362" s="438"/>
      <c r="O362" s="438"/>
      <c r="P362" s="438"/>
      <c r="Q362" s="438"/>
      <c r="R362" s="438"/>
      <c r="S362" s="438"/>
      <c r="T362" s="438"/>
      <c r="U362" s="438"/>
      <c r="V362" s="438"/>
      <c r="W362" s="438"/>
      <c r="X362" s="438"/>
      <c r="Y362" s="438"/>
      <c r="Z362" s="438"/>
      <c r="AA362" s="438"/>
      <c r="AB362" s="438"/>
      <c r="AC362" s="438"/>
      <c r="AD362" s="438"/>
    </row>
    <row r="363" ht="13.5" customHeight="1">
      <c r="A363" s="438"/>
      <c r="B363" s="438"/>
      <c r="C363" s="438"/>
      <c r="D363" s="438"/>
      <c r="E363" s="438"/>
      <c r="F363" s="438"/>
      <c r="G363" s="438"/>
      <c r="H363" s="438"/>
      <c r="I363" s="438"/>
      <c r="J363" s="438"/>
      <c r="K363" s="438"/>
      <c r="L363" s="438"/>
      <c r="M363" s="438"/>
      <c r="N363" s="438"/>
      <c r="O363" s="438"/>
      <c r="P363" s="438"/>
      <c r="Q363" s="438"/>
      <c r="R363" s="438"/>
      <c r="S363" s="438"/>
      <c r="T363" s="438"/>
      <c r="U363" s="438"/>
      <c r="V363" s="438"/>
      <c r="W363" s="438"/>
      <c r="X363" s="438"/>
      <c r="Y363" s="438"/>
      <c r="Z363" s="438"/>
      <c r="AA363" s="438"/>
      <c r="AB363" s="438"/>
      <c r="AC363" s="438"/>
      <c r="AD363" s="438"/>
    </row>
    <row r="364" ht="13.5" customHeight="1">
      <c r="A364" s="438"/>
      <c r="B364" s="438"/>
      <c r="C364" s="438"/>
      <c r="D364" s="438"/>
      <c r="E364" s="438"/>
      <c r="F364" s="438"/>
      <c r="G364" s="438"/>
      <c r="H364" s="438"/>
      <c r="I364" s="438"/>
      <c r="J364" s="438"/>
      <c r="K364" s="438"/>
      <c r="L364" s="438"/>
      <c r="M364" s="438"/>
      <c r="N364" s="438"/>
      <c r="O364" s="438"/>
      <c r="P364" s="438"/>
      <c r="Q364" s="438"/>
      <c r="R364" s="438"/>
      <c r="S364" s="438"/>
      <c r="T364" s="438"/>
      <c r="U364" s="438"/>
      <c r="V364" s="438"/>
      <c r="W364" s="438"/>
      <c r="X364" s="438"/>
      <c r="Y364" s="438"/>
      <c r="Z364" s="438"/>
      <c r="AA364" s="438"/>
      <c r="AB364" s="438"/>
      <c r="AC364" s="438"/>
      <c r="AD364" s="438"/>
    </row>
    <row r="365" ht="13.5" customHeight="1">
      <c r="A365" s="438"/>
      <c r="B365" s="438"/>
      <c r="C365" s="438"/>
      <c r="D365" s="438"/>
      <c r="E365" s="438"/>
      <c r="F365" s="438"/>
      <c r="G365" s="438"/>
      <c r="H365" s="438"/>
      <c r="I365" s="438"/>
      <c r="J365" s="438"/>
      <c r="K365" s="438"/>
      <c r="L365" s="438"/>
      <c r="M365" s="438"/>
      <c r="N365" s="438"/>
      <c r="O365" s="438"/>
      <c r="P365" s="438"/>
      <c r="Q365" s="438"/>
      <c r="R365" s="438"/>
      <c r="S365" s="438"/>
      <c r="T365" s="438"/>
      <c r="U365" s="438"/>
      <c r="V365" s="438"/>
      <c r="W365" s="438"/>
      <c r="X365" s="438"/>
      <c r="Y365" s="438"/>
      <c r="Z365" s="438"/>
      <c r="AA365" s="438"/>
      <c r="AB365" s="438"/>
      <c r="AC365" s="438"/>
      <c r="AD365" s="438"/>
    </row>
    <row r="366" ht="13.5" customHeight="1">
      <c r="A366" s="438"/>
      <c r="B366" s="438"/>
      <c r="C366" s="438"/>
      <c r="D366" s="438"/>
      <c r="E366" s="438"/>
      <c r="F366" s="438"/>
      <c r="G366" s="438"/>
      <c r="H366" s="438"/>
      <c r="I366" s="438"/>
      <c r="J366" s="438"/>
      <c r="K366" s="438"/>
      <c r="L366" s="438"/>
      <c r="M366" s="438"/>
      <c r="N366" s="438"/>
      <c r="O366" s="438"/>
      <c r="P366" s="438"/>
      <c r="Q366" s="438"/>
      <c r="R366" s="438"/>
      <c r="S366" s="438"/>
      <c r="T366" s="438"/>
      <c r="U366" s="438"/>
      <c r="V366" s="438"/>
      <c r="W366" s="438"/>
      <c r="X366" s="438"/>
      <c r="Y366" s="438"/>
      <c r="Z366" s="438"/>
      <c r="AA366" s="438"/>
      <c r="AB366" s="438"/>
      <c r="AC366" s="438"/>
      <c r="AD366" s="438"/>
    </row>
    <row r="367" ht="13.5" customHeight="1">
      <c r="A367" s="438"/>
      <c r="B367" s="438"/>
      <c r="C367" s="438"/>
      <c r="D367" s="438"/>
      <c r="E367" s="438"/>
      <c r="F367" s="438"/>
      <c r="G367" s="438"/>
      <c r="H367" s="438"/>
      <c r="I367" s="438"/>
      <c r="J367" s="438"/>
      <c r="K367" s="438"/>
      <c r="L367" s="438"/>
      <c r="M367" s="438"/>
      <c r="N367" s="438"/>
      <c r="O367" s="438"/>
      <c r="P367" s="438"/>
      <c r="Q367" s="438"/>
      <c r="R367" s="438"/>
      <c r="S367" s="438"/>
      <c r="T367" s="438"/>
      <c r="U367" s="438"/>
      <c r="V367" s="438"/>
      <c r="W367" s="438"/>
      <c r="X367" s="438"/>
      <c r="Y367" s="438"/>
      <c r="Z367" s="438"/>
      <c r="AA367" s="438"/>
      <c r="AB367" s="438"/>
      <c r="AC367" s="438"/>
      <c r="AD367" s="438"/>
    </row>
    <row r="368" ht="13.5" customHeight="1">
      <c r="A368" s="438"/>
      <c r="B368" s="438"/>
      <c r="C368" s="438"/>
      <c r="D368" s="438"/>
      <c r="E368" s="438"/>
      <c r="F368" s="438"/>
      <c r="G368" s="438"/>
      <c r="H368" s="438"/>
      <c r="I368" s="438"/>
      <c r="J368" s="438"/>
      <c r="K368" s="438"/>
      <c r="L368" s="438"/>
      <c r="M368" s="438"/>
      <c r="N368" s="438"/>
      <c r="O368" s="438"/>
      <c r="P368" s="438"/>
      <c r="Q368" s="438"/>
      <c r="R368" s="438"/>
      <c r="S368" s="438"/>
      <c r="T368" s="438"/>
      <c r="U368" s="438"/>
      <c r="V368" s="438"/>
      <c r="W368" s="438"/>
      <c r="X368" s="438"/>
      <c r="Y368" s="438"/>
      <c r="Z368" s="438"/>
      <c r="AA368" s="438"/>
      <c r="AB368" s="438"/>
      <c r="AC368" s="438"/>
      <c r="AD368" s="438"/>
    </row>
    <row r="369" ht="13.5" customHeight="1">
      <c r="A369" s="438"/>
      <c r="B369" s="438"/>
      <c r="C369" s="438"/>
      <c r="D369" s="438"/>
      <c r="E369" s="438"/>
      <c r="F369" s="438"/>
      <c r="G369" s="438"/>
      <c r="H369" s="438"/>
      <c r="I369" s="438"/>
      <c r="J369" s="438"/>
      <c r="K369" s="438"/>
      <c r="L369" s="438"/>
      <c r="M369" s="438"/>
      <c r="N369" s="438"/>
      <c r="O369" s="438"/>
      <c r="P369" s="438"/>
      <c r="Q369" s="438"/>
      <c r="R369" s="438"/>
      <c r="S369" s="438"/>
      <c r="T369" s="438"/>
      <c r="U369" s="438"/>
      <c r="V369" s="438"/>
      <c r="W369" s="438"/>
      <c r="X369" s="438"/>
      <c r="Y369" s="438"/>
      <c r="Z369" s="438"/>
      <c r="AA369" s="438"/>
      <c r="AB369" s="438"/>
      <c r="AC369" s="438"/>
      <c r="AD369" s="438"/>
    </row>
    <row r="370" ht="13.5" customHeight="1">
      <c r="A370" s="438"/>
      <c r="B370" s="438"/>
      <c r="C370" s="438"/>
      <c r="D370" s="438"/>
      <c r="E370" s="438"/>
      <c r="F370" s="438"/>
      <c r="G370" s="438"/>
      <c r="H370" s="438"/>
      <c r="I370" s="438"/>
      <c r="J370" s="438"/>
      <c r="K370" s="438"/>
      <c r="L370" s="438"/>
      <c r="M370" s="438"/>
      <c r="N370" s="438"/>
      <c r="O370" s="438"/>
      <c r="P370" s="438"/>
      <c r="Q370" s="438"/>
      <c r="R370" s="438"/>
      <c r="S370" s="438"/>
      <c r="T370" s="438"/>
      <c r="U370" s="438"/>
      <c r="V370" s="438"/>
      <c r="W370" s="438"/>
      <c r="X370" s="438"/>
      <c r="Y370" s="438"/>
      <c r="Z370" s="438"/>
      <c r="AA370" s="438"/>
      <c r="AB370" s="438"/>
      <c r="AC370" s="438"/>
      <c r="AD370" s="438"/>
    </row>
    <row r="371" ht="13.5" customHeight="1">
      <c r="A371" s="438"/>
      <c r="B371" s="438"/>
      <c r="C371" s="438"/>
      <c r="D371" s="438"/>
      <c r="E371" s="438"/>
      <c r="F371" s="438"/>
      <c r="G371" s="438"/>
      <c r="H371" s="438"/>
      <c r="I371" s="438"/>
      <c r="J371" s="438"/>
      <c r="K371" s="438"/>
      <c r="L371" s="438"/>
      <c r="M371" s="438"/>
      <c r="N371" s="438"/>
      <c r="O371" s="438"/>
      <c r="P371" s="438"/>
      <c r="Q371" s="438"/>
      <c r="R371" s="438"/>
      <c r="S371" s="438"/>
      <c r="T371" s="438"/>
      <c r="U371" s="438"/>
      <c r="V371" s="438"/>
      <c r="W371" s="438"/>
      <c r="X371" s="438"/>
      <c r="Y371" s="438"/>
      <c r="Z371" s="438"/>
      <c r="AA371" s="438"/>
      <c r="AB371" s="438"/>
      <c r="AC371" s="438"/>
      <c r="AD371" s="438"/>
    </row>
    <row r="372" ht="13.5" customHeight="1">
      <c r="A372" s="438"/>
      <c r="B372" s="438"/>
      <c r="C372" s="438"/>
      <c r="D372" s="438"/>
      <c r="E372" s="438"/>
      <c r="F372" s="438"/>
      <c r="G372" s="438"/>
      <c r="H372" s="438"/>
      <c r="I372" s="438"/>
      <c r="J372" s="438"/>
      <c r="K372" s="438"/>
      <c r="L372" s="438"/>
      <c r="M372" s="438"/>
      <c r="N372" s="438"/>
      <c r="O372" s="438"/>
      <c r="P372" s="438"/>
      <c r="Q372" s="438"/>
      <c r="R372" s="438"/>
      <c r="S372" s="438"/>
      <c r="T372" s="438"/>
      <c r="U372" s="438"/>
      <c r="V372" s="438"/>
      <c r="W372" s="438"/>
      <c r="X372" s="438"/>
      <c r="Y372" s="438"/>
      <c r="Z372" s="438"/>
      <c r="AA372" s="438"/>
      <c r="AB372" s="438"/>
      <c r="AC372" s="438"/>
      <c r="AD372" s="438"/>
    </row>
    <row r="373" ht="13.5" customHeight="1">
      <c r="A373" s="438"/>
      <c r="B373" s="438"/>
      <c r="C373" s="438"/>
      <c r="D373" s="438"/>
      <c r="E373" s="438"/>
      <c r="F373" s="438"/>
      <c r="G373" s="438"/>
      <c r="H373" s="438"/>
      <c r="I373" s="438"/>
      <c r="J373" s="438"/>
      <c r="K373" s="438"/>
      <c r="L373" s="438"/>
      <c r="M373" s="438"/>
      <c r="N373" s="438"/>
      <c r="O373" s="438"/>
      <c r="P373" s="438"/>
      <c r="Q373" s="438"/>
      <c r="R373" s="438"/>
      <c r="S373" s="438"/>
      <c r="T373" s="438"/>
      <c r="U373" s="438"/>
      <c r="V373" s="438"/>
      <c r="W373" s="438"/>
      <c r="X373" s="438"/>
      <c r="Y373" s="438"/>
      <c r="Z373" s="438"/>
      <c r="AA373" s="438"/>
      <c r="AB373" s="438"/>
      <c r="AC373" s="438"/>
      <c r="AD373" s="438"/>
    </row>
    <row r="374" ht="13.5" customHeight="1">
      <c r="A374" s="438"/>
      <c r="B374" s="438"/>
      <c r="C374" s="438"/>
      <c r="D374" s="438"/>
      <c r="E374" s="438"/>
      <c r="F374" s="438"/>
      <c r="G374" s="438"/>
      <c r="H374" s="438"/>
      <c r="I374" s="438"/>
      <c r="J374" s="438"/>
      <c r="K374" s="438"/>
      <c r="L374" s="438"/>
      <c r="M374" s="438"/>
      <c r="N374" s="438"/>
      <c r="O374" s="438"/>
      <c r="P374" s="438"/>
      <c r="Q374" s="438"/>
      <c r="R374" s="438"/>
      <c r="S374" s="438"/>
      <c r="T374" s="438"/>
      <c r="U374" s="438"/>
      <c r="V374" s="438"/>
      <c r="W374" s="438"/>
      <c r="X374" s="438"/>
      <c r="Y374" s="438"/>
      <c r="Z374" s="438"/>
      <c r="AA374" s="438"/>
      <c r="AB374" s="438"/>
      <c r="AC374" s="438"/>
      <c r="AD374" s="438"/>
    </row>
    <row r="375" ht="13.5" customHeight="1">
      <c r="A375" s="438"/>
      <c r="B375" s="438"/>
      <c r="C375" s="438"/>
      <c r="D375" s="438"/>
      <c r="E375" s="438"/>
      <c r="F375" s="438"/>
      <c r="G375" s="438"/>
      <c r="H375" s="438"/>
      <c r="I375" s="438"/>
      <c r="J375" s="438"/>
      <c r="K375" s="438"/>
      <c r="L375" s="438"/>
      <c r="M375" s="438"/>
      <c r="N375" s="438"/>
      <c r="O375" s="438"/>
      <c r="P375" s="438"/>
      <c r="Q375" s="438"/>
      <c r="R375" s="438"/>
      <c r="S375" s="438"/>
      <c r="T375" s="438"/>
      <c r="U375" s="438"/>
      <c r="V375" s="438"/>
      <c r="W375" s="438"/>
      <c r="X375" s="438"/>
      <c r="Y375" s="438"/>
      <c r="Z375" s="438"/>
      <c r="AA375" s="438"/>
      <c r="AB375" s="438"/>
      <c r="AC375" s="438"/>
      <c r="AD375" s="438"/>
    </row>
    <row r="376" ht="13.5" customHeight="1">
      <c r="A376" s="438"/>
      <c r="B376" s="438"/>
      <c r="C376" s="438"/>
      <c r="D376" s="438"/>
      <c r="E376" s="438"/>
      <c r="F376" s="438"/>
      <c r="G376" s="438"/>
      <c r="H376" s="438"/>
      <c r="I376" s="438"/>
      <c r="J376" s="438"/>
      <c r="K376" s="438"/>
      <c r="L376" s="438"/>
      <c r="M376" s="438"/>
      <c r="N376" s="438"/>
      <c r="O376" s="438"/>
      <c r="P376" s="438"/>
      <c r="Q376" s="438"/>
      <c r="R376" s="438"/>
      <c r="S376" s="438"/>
      <c r="T376" s="438"/>
      <c r="U376" s="438"/>
      <c r="V376" s="438"/>
      <c r="W376" s="438"/>
      <c r="X376" s="438"/>
      <c r="Y376" s="438"/>
      <c r="Z376" s="438"/>
      <c r="AA376" s="438"/>
      <c r="AB376" s="438"/>
      <c r="AC376" s="438"/>
      <c r="AD376" s="438"/>
    </row>
    <row r="377" ht="13.5" customHeight="1">
      <c r="A377" s="438"/>
      <c r="B377" s="438"/>
      <c r="C377" s="438"/>
      <c r="D377" s="438"/>
      <c r="E377" s="438"/>
      <c r="F377" s="438"/>
      <c r="G377" s="438"/>
      <c r="H377" s="438"/>
      <c r="I377" s="438"/>
      <c r="J377" s="438"/>
      <c r="K377" s="438"/>
      <c r="L377" s="438"/>
      <c r="M377" s="438"/>
      <c r="N377" s="438"/>
      <c r="O377" s="438"/>
      <c r="P377" s="438"/>
      <c r="Q377" s="438"/>
      <c r="R377" s="438"/>
      <c r="S377" s="438"/>
      <c r="T377" s="438"/>
      <c r="U377" s="438"/>
      <c r="V377" s="438"/>
      <c r="W377" s="438"/>
      <c r="X377" s="438"/>
      <c r="Y377" s="438"/>
      <c r="Z377" s="438"/>
      <c r="AA377" s="438"/>
      <c r="AB377" s="438"/>
      <c r="AC377" s="438"/>
      <c r="AD377" s="438"/>
    </row>
    <row r="378" ht="13.5" customHeight="1">
      <c r="A378" s="438"/>
      <c r="B378" s="438"/>
      <c r="C378" s="438"/>
      <c r="D378" s="438"/>
      <c r="E378" s="438"/>
      <c r="F378" s="438"/>
      <c r="G378" s="438"/>
      <c r="H378" s="438"/>
      <c r="I378" s="438"/>
      <c r="J378" s="438"/>
      <c r="K378" s="438"/>
      <c r="L378" s="438"/>
      <c r="M378" s="438"/>
      <c r="N378" s="438"/>
      <c r="O378" s="438"/>
      <c r="P378" s="438"/>
      <c r="Q378" s="438"/>
      <c r="R378" s="438"/>
      <c r="S378" s="438"/>
      <c r="T378" s="438"/>
      <c r="U378" s="438"/>
      <c r="V378" s="438"/>
      <c r="W378" s="438"/>
      <c r="X378" s="438"/>
      <c r="Y378" s="438"/>
      <c r="Z378" s="438"/>
      <c r="AA378" s="438"/>
      <c r="AB378" s="438"/>
      <c r="AC378" s="438"/>
      <c r="AD378" s="438"/>
    </row>
    <row r="379" ht="13.5" customHeight="1">
      <c r="A379" s="438"/>
      <c r="B379" s="438"/>
      <c r="C379" s="438"/>
      <c r="D379" s="438"/>
      <c r="E379" s="438"/>
      <c r="F379" s="438"/>
      <c r="G379" s="438"/>
      <c r="H379" s="438"/>
      <c r="I379" s="438"/>
      <c r="J379" s="438"/>
      <c r="K379" s="438"/>
      <c r="L379" s="438"/>
      <c r="M379" s="438"/>
      <c r="N379" s="438"/>
      <c r="O379" s="438"/>
      <c r="P379" s="438"/>
      <c r="Q379" s="438"/>
      <c r="R379" s="438"/>
      <c r="S379" s="438"/>
      <c r="T379" s="438"/>
      <c r="U379" s="438"/>
      <c r="V379" s="438"/>
      <c r="W379" s="438"/>
      <c r="X379" s="438"/>
      <c r="Y379" s="438"/>
      <c r="Z379" s="438"/>
      <c r="AA379" s="438"/>
      <c r="AB379" s="438"/>
      <c r="AC379" s="438"/>
      <c r="AD379" s="438"/>
    </row>
    <row r="380" ht="13.5" customHeight="1">
      <c r="A380" s="438"/>
      <c r="B380" s="438"/>
      <c r="C380" s="438"/>
      <c r="D380" s="438"/>
      <c r="E380" s="438"/>
      <c r="F380" s="438"/>
      <c r="G380" s="438"/>
      <c r="H380" s="438"/>
      <c r="I380" s="438"/>
      <c r="J380" s="438"/>
      <c r="K380" s="438"/>
      <c r="L380" s="438"/>
      <c r="M380" s="438"/>
      <c r="N380" s="438"/>
      <c r="O380" s="438"/>
      <c r="P380" s="438"/>
      <c r="Q380" s="438"/>
      <c r="R380" s="438"/>
      <c r="S380" s="438"/>
      <c r="T380" s="438"/>
      <c r="U380" s="438"/>
      <c r="V380" s="438"/>
      <c r="W380" s="438"/>
      <c r="X380" s="438"/>
      <c r="Y380" s="438"/>
      <c r="Z380" s="438"/>
      <c r="AA380" s="438"/>
      <c r="AB380" s="438"/>
      <c r="AC380" s="438"/>
      <c r="AD380" s="438"/>
    </row>
    <row r="381" ht="13.5" customHeight="1">
      <c r="A381" s="438"/>
      <c r="B381" s="438"/>
      <c r="C381" s="438"/>
      <c r="D381" s="438"/>
      <c r="E381" s="438"/>
      <c r="F381" s="438"/>
      <c r="G381" s="438"/>
      <c r="H381" s="438"/>
      <c r="I381" s="438"/>
      <c r="J381" s="438"/>
      <c r="K381" s="438"/>
      <c r="L381" s="438"/>
      <c r="M381" s="438"/>
      <c r="N381" s="438"/>
      <c r="O381" s="438"/>
      <c r="P381" s="438"/>
      <c r="Q381" s="438"/>
      <c r="R381" s="438"/>
      <c r="S381" s="438"/>
      <c r="T381" s="438"/>
      <c r="U381" s="438"/>
      <c r="V381" s="438"/>
      <c r="W381" s="438"/>
      <c r="X381" s="438"/>
      <c r="Y381" s="438"/>
      <c r="Z381" s="438"/>
      <c r="AA381" s="438"/>
      <c r="AB381" s="438"/>
      <c r="AC381" s="438"/>
      <c r="AD381" s="438"/>
    </row>
    <row r="382" ht="13.5" customHeight="1">
      <c r="A382" s="438"/>
      <c r="B382" s="438"/>
      <c r="C382" s="438"/>
      <c r="D382" s="438"/>
      <c r="E382" s="438"/>
      <c r="F382" s="438"/>
      <c r="G382" s="438"/>
      <c r="H382" s="438"/>
      <c r="I382" s="438"/>
      <c r="J382" s="438"/>
      <c r="K382" s="438"/>
      <c r="L382" s="438"/>
      <c r="M382" s="438"/>
      <c r="N382" s="438"/>
      <c r="O382" s="438"/>
      <c r="P382" s="438"/>
      <c r="Q382" s="438"/>
      <c r="R382" s="438"/>
      <c r="S382" s="438"/>
      <c r="T382" s="438"/>
      <c r="U382" s="438"/>
      <c r="V382" s="438"/>
      <c r="W382" s="438"/>
      <c r="X382" s="438"/>
      <c r="Y382" s="438"/>
      <c r="Z382" s="438"/>
      <c r="AA382" s="438"/>
      <c r="AB382" s="438"/>
      <c r="AC382" s="438"/>
      <c r="AD382" s="438"/>
    </row>
    <row r="383" ht="13.5" customHeight="1">
      <c r="A383" s="438"/>
      <c r="B383" s="438"/>
      <c r="C383" s="438"/>
      <c r="D383" s="438"/>
      <c r="E383" s="438"/>
      <c r="F383" s="438"/>
      <c r="G383" s="438"/>
      <c r="H383" s="438"/>
      <c r="I383" s="438"/>
      <c r="J383" s="438"/>
      <c r="K383" s="438"/>
      <c r="L383" s="438"/>
      <c r="M383" s="438"/>
      <c r="N383" s="438"/>
      <c r="O383" s="438"/>
      <c r="P383" s="438"/>
      <c r="Q383" s="438"/>
      <c r="R383" s="438"/>
      <c r="S383" s="438"/>
      <c r="T383" s="438"/>
      <c r="U383" s="438"/>
      <c r="V383" s="438"/>
      <c r="W383" s="438"/>
      <c r="X383" s="438"/>
      <c r="Y383" s="438"/>
      <c r="Z383" s="438"/>
      <c r="AA383" s="438"/>
      <c r="AB383" s="438"/>
      <c r="AC383" s="438"/>
      <c r="AD383" s="438"/>
    </row>
    <row r="384" ht="13.5" customHeight="1">
      <c r="A384" s="438"/>
      <c r="B384" s="438"/>
      <c r="C384" s="438"/>
      <c r="D384" s="438"/>
      <c r="E384" s="438"/>
      <c r="F384" s="438"/>
      <c r="G384" s="438"/>
      <c r="H384" s="438"/>
      <c r="I384" s="438"/>
      <c r="J384" s="438"/>
      <c r="K384" s="438"/>
      <c r="L384" s="438"/>
      <c r="M384" s="438"/>
      <c r="N384" s="438"/>
      <c r="O384" s="438"/>
      <c r="P384" s="438"/>
      <c r="Q384" s="438"/>
      <c r="R384" s="438"/>
      <c r="S384" s="438"/>
      <c r="T384" s="438"/>
      <c r="U384" s="438"/>
      <c r="V384" s="438"/>
      <c r="W384" s="438"/>
      <c r="X384" s="438"/>
      <c r="Y384" s="438"/>
      <c r="Z384" s="438"/>
      <c r="AA384" s="438"/>
      <c r="AB384" s="438"/>
      <c r="AC384" s="438"/>
      <c r="AD384" s="438"/>
    </row>
    <row r="385" ht="13.5" customHeight="1">
      <c r="A385" s="438"/>
      <c r="B385" s="438"/>
      <c r="C385" s="438"/>
      <c r="D385" s="438"/>
      <c r="E385" s="438"/>
      <c r="F385" s="438"/>
      <c r="G385" s="438"/>
      <c r="H385" s="438"/>
      <c r="I385" s="438"/>
      <c r="J385" s="438"/>
      <c r="K385" s="438"/>
      <c r="L385" s="438"/>
      <c r="M385" s="438"/>
      <c r="N385" s="438"/>
      <c r="O385" s="438"/>
      <c r="P385" s="438"/>
      <c r="Q385" s="438"/>
      <c r="R385" s="438"/>
      <c r="S385" s="438"/>
      <c r="T385" s="438"/>
      <c r="U385" s="438"/>
      <c r="V385" s="438"/>
      <c r="W385" s="438"/>
      <c r="X385" s="438"/>
      <c r="Y385" s="438"/>
      <c r="Z385" s="438"/>
      <c r="AA385" s="438"/>
      <c r="AB385" s="438"/>
      <c r="AC385" s="438"/>
      <c r="AD385" s="438"/>
    </row>
    <row r="386" ht="13.5" customHeight="1">
      <c r="A386" s="438"/>
      <c r="B386" s="438"/>
      <c r="C386" s="438"/>
      <c r="D386" s="438"/>
      <c r="E386" s="438"/>
      <c r="F386" s="438"/>
      <c r="G386" s="438"/>
      <c r="H386" s="438"/>
      <c r="I386" s="438"/>
      <c r="J386" s="438"/>
      <c r="K386" s="438"/>
      <c r="L386" s="438"/>
      <c r="M386" s="438"/>
      <c r="N386" s="438"/>
      <c r="O386" s="438"/>
      <c r="P386" s="438"/>
      <c r="Q386" s="438"/>
      <c r="R386" s="438"/>
      <c r="S386" s="438"/>
      <c r="T386" s="438"/>
      <c r="U386" s="438"/>
      <c r="V386" s="438"/>
      <c r="W386" s="438"/>
      <c r="X386" s="438"/>
      <c r="Y386" s="438"/>
      <c r="Z386" s="438"/>
      <c r="AA386" s="438"/>
      <c r="AB386" s="438"/>
      <c r="AC386" s="438"/>
      <c r="AD386" s="438"/>
    </row>
    <row r="387" ht="13.5" customHeight="1">
      <c r="A387" s="438"/>
      <c r="B387" s="438"/>
      <c r="C387" s="438"/>
      <c r="D387" s="438"/>
      <c r="E387" s="438"/>
      <c r="F387" s="438"/>
      <c r="G387" s="438"/>
      <c r="H387" s="438"/>
      <c r="I387" s="438"/>
      <c r="J387" s="438"/>
      <c r="K387" s="438"/>
      <c r="L387" s="438"/>
      <c r="M387" s="438"/>
      <c r="N387" s="438"/>
      <c r="O387" s="438"/>
      <c r="P387" s="438"/>
      <c r="Q387" s="438"/>
      <c r="R387" s="438"/>
      <c r="S387" s="438"/>
      <c r="T387" s="438"/>
      <c r="U387" s="438"/>
      <c r="V387" s="438"/>
      <c r="W387" s="438"/>
      <c r="X387" s="438"/>
      <c r="Y387" s="438"/>
      <c r="Z387" s="438"/>
      <c r="AA387" s="438"/>
      <c r="AB387" s="438"/>
      <c r="AC387" s="438"/>
      <c r="AD387" s="438"/>
    </row>
    <row r="388" ht="13.5" customHeight="1">
      <c r="A388" s="438"/>
      <c r="B388" s="438"/>
      <c r="C388" s="438"/>
      <c r="D388" s="438"/>
      <c r="E388" s="438"/>
      <c r="F388" s="438"/>
      <c r="G388" s="438"/>
      <c r="H388" s="438"/>
      <c r="I388" s="438"/>
      <c r="J388" s="438"/>
      <c r="K388" s="438"/>
      <c r="L388" s="438"/>
      <c r="M388" s="438"/>
      <c r="N388" s="438"/>
      <c r="O388" s="438"/>
      <c r="P388" s="438"/>
      <c r="Q388" s="438"/>
      <c r="R388" s="438"/>
      <c r="S388" s="438"/>
      <c r="T388" s="438"/>
      <c r="U388" s="438"/>
      <c r="V388" s="438"/>
      <c r="W388" s="438"/>
      <c r="X388" s="438"/>
      <c r="Y388" s="438"/>
      <c r="Z388" s="438"/>
      <c r="AA388" s="438"/>
      <c r="AB388" s="438"/>
      <c r="AC388" s="438"/>
      <c r="AD388" s="438"/>
    </row>
    <row r="389" ht="13.5" customHeight="1">
      <c r="A389" s="438"/>
      <c r="B389" s="438"/>
      <c r="C389" s="438"/>
      <c r="D389" s="438"/>
      <c r="E389" s="438"/>
      <c r="F389" s="438"/>
      <c r="G389" s="438"/>
      <c r="H389" s="438"/>
      <c r="I389" s="438"/>
      <c r="J389" s="438"/>
      <c r="K389" s="438"/>
      <c r="L389" s="438"/>
      <c r="M389" s="438"/>
      <c r="N389" s="438"/>
      <c r="O389" s="438"/>
      <c r="P389" s="438"/>
      <c r="Q389" s="438"/>
      <c r="R389" s="438"/>
      <c r="S389" s="438"/>
      <c r="T389" s="438"/>
      <c r="U389" s="438"/>
      <c r="V389" s="438"/>
      <c r="W389" s="438"/>
      <c r="X389" s="438"/>
      <c r="Y389" s="438"/>
      <c r="Z389" s="438"/>
      <c r="AA389" s="438"/>
      <c r="AB389" s="438"/>
      <c r="AC389" s="438"/>
      <c r="AD389" s="438"/>
    </row>
    <row r="390" ht="13.5" customHeight="1">
      <c r="A390" s="438"/>
      <c r="B390" s="438"/>
      <c r="C390" s="438"/>
      <c r="D390" s="438"/>
      <c r="E390" s="438"/>
      <c r="F390" s="438"/>
      <c r="G390" s="438"/>
      <c r="H390" s="438"/>
      <c r="I390" s="438"/>
      <c r="J390" s="438"/>
      <c r="K390" s="438"/>
      <c r="L390" s="438"/>
      <c r="M390" s="438"/>
      <c r="N390" s="438"/>
      <c r="O390" s="438"/>
      <c r="P390" s="438"/>
      <c r="Q390" s="438"/>
      <c r="R390" s="438"/>
      <c r="S390" s="438"/>
      <c r="T390" s="438"/>
      <c r="U390" s="438"/>
      <c r="V390" s="438"/>
      <c r="W390" s="438"/>
      <c r="X390" s="438"/>
      <c r="Y390" s="438"/>
      <c r="Z390" s="438"/>
      <c r="AA390" s="438"/>
      <c r="AB390" s="438"/>
      <c r="AC390" s="438"/>
      <c r="AD390" s="438"/>
    </row>
    <row r="391" ht="13.5" customHeight="1">
      <c r="A391" s="438"/>
      <c r="B391" s="438"/>
      <c r="C391" s="438"/>
      <c r="D391" s="438"/>
      <c r="E391" s="438"/>
      <c r="F391" s="438"/>
      <c r="G391" s="438"/>
      <c r="H391" s="438"/>
      <c r="I391" s="438"/>
      <c r="J391" s="438"/>
      <c r="K391" s="438"/>
      <c r="L391" s="438"/>
      <c r="M391" s="438"/>
      <c r="N391" s="438"/>
      <c r="O391" s="438"/>
      <c r="P391" s="438"/>
      <c r="Q391" s="438"/>
      <c r="R391" s="438"/>
      <c r="S391" s="438"/>
      <c r="T391" s="438"/>
      <c r="U391" s="438"/>
      <c r="V391" s="438"/>
      <c r="W391" s="438"/>
      <c r="X391" s="438"/>
      <c r="Y391" s="438"/>
      <c r="Z391" s="438"/>
      <c r="AA391" s="438"/>
      <c r="AB391" s="438"/>
      <c r="AC391" s="438"/>
      <c r="AD391" s="438"/>
    </row>
    <row r="392" ht="13.5" customHeight="1">
      <c r="A392" s="438"/>
      <c r="B392" s="438"/>
      <c r="C392" s="438"/>
      <c r="D392" s="438"/>
      <c r="E392" s="438"/>
      <c r="F392" s="438"/>
      <c r="G392" s="438"/>
      <c r="H392" s="438"/>
      <c r="I392" s="438"/>
      <c r="J392" s="438"/>
      <c r="K392" s="438"/>
      <c r="L392" s="438"/>
      <c r="M392" s="438"/>
      <c r="N392" s="438"/>
      <c r="O392" s="438"/>
      <c r="P392" s="438"/>
      <c r="Q392" s="438"/>
      <c r="R392" s="438"/>
      <c r="S392" s="438"/>
      <c r="T392" s="438"/>
      <c r="U392" s="438"/>
      <c r="V392" s="438"/>
      <c r="W392" s="438"/>
      <c r="X392" s="438"/>
      <c r="Y392" s="438"/>
      <c r="Z392" s="438"/>
      <c r="AA392" s="438"/>
      <c r="AB392" s="438"/>
      <c r="AC392" s="438"/>
      <c r="AD392" s="438"/>
    </row>
    <row r="393" ht="13.5" customHeight="1">
      <c r="A393" s="438"/>
      <c r="B393" s="438"/>
      <c r="C393" s="438"/>
      <c r="D393" s="438"/>
      <c r="E393" s="438"/>
      <c r="F393" s="438"/>
      <c r="G393" s="438"/>
      <c r="H393" s="438"/>
      <c r="I393" s="438"/>
      <c r="J393" s="438"/>
      <c r="K393" s="438"/>
      <c r="L393" s="438"/>
      <c r="M393" s="438"/>
      <c r="N393" s="438"/>
      <c r="O393" s="438"/>
      <c r="P393" s="438"/>
      <c r="Q393" s="438"/>
      <c r="R393" s="438"/>
      <c r="S393" s="438"/>
      <c r="T393" s="438"/>
      <c r="U393" s="438"/>
      <c r="V393" s="438"/>
      <c r="W393" s="438"/>
      <c r="X393" s="438"/>
      <c r="Y393" s="438"/>
      <c r="Z393" s="438"/>
      <c r="AA393" s="438"/>
      <c r="AB393" s="438"/>
      <c r="AC393" s="438"/>
      <c r="AD393" s="438"/>
    </row>
    <row r="394" ht="13.5" customHeight="1">
      <c r="A394" s="438"/>
      <c r="B394" s="438"/>
      <c r="C394" s="438"/>
      <c r="D394" s="438"/>
      <c r="E394" s="438"/>
      <c r="F394" s="438"/>
      <c r="G394" s="438"/>
      <c r="H394" s="438"/>
      <c r="I394" s="438"/>
      <c r="J394" s="438"/>
      <c r="K394" s="438"/>
      <c r="L394" s="438"/>
      <c r="M394" s="438"/>
      <c r="N394" s="438"/>
      <c r="O394" s="438"/>
      <c r="P394" s="438"/>
      <c r="Q394" s="438"/>
      <c r="R394" s="438"/>
      <c r="S394" s="438"/>
      <c r="T394" s="438"/>
      <c r="U394" s="438"/>
      <c r="V394" s="438"/>
      <c r="W394" s="438"/>
      <c r="X394" s="438"/>
      <c r="Y394" s="438"/>
      <c r="Z394" s="438"/>
      <c r="AA394" s="438"/>
      <c r="AB394" s="438"/>
      <c r="AC394" s="438"/>
      <c r="AD394" s="438"/>
    </row>
    <row r="395" ht="13.5" customHeight="1">
      <c r="A395" s="438"/>
      <c r="B395" s="438"/>
      <c r="C395" s="438"/>
      <c r="D395" s="438"/>
      <c r="E395" s="438"/>
      <c r="F395" s="438"/>
      <c r="G395" s="438"/>
      <c r="H395" s="438"/>
      <c r="I395" s="438"/>
      <c r="J395" s="438"/>
      <c r="K395" s="438"/>
      <c r="L395" s="438"/>
      <c r="M395" s="438"/>
      <c r="N395" s="438"/>
      <c r="O395" s="438"/>
      <c r="P395" s="438"/>
      <c r="Q395" s="438"/>
      <c r="R395" s="438"/>
      <c r="S395" s="438"/>
      <c r="T395" s="438"/>
      <c r="U395" s="438"/>
      <c r="V395" s="438"/>
      <c r="W395" s="438"/>
      <c r="X395" s="438"/>
      <c r="Y395" s="438"/>
      <c r="Z395" s="438"/>
      <c r="AA395" s="438"/>
      <c r="AB395" s="438"/>
      <c r="AC395" s="438"/>
      <c r="AD395" s="438"/>
    </row>
    <row r="396" ht="13.5" customHeight="1">
      <c r="A396" s="438"/>
      <c r="B396" s="438"/>
      <c r="C396" s="438"/>
      <c r="D396" s="438"/>
      <c r="E396" s="438"/>
      <c r="F396" s="438"/>
      <c r="G396" s="438"/>
      <c r="H396" s="438"/>
      <c r="I396" s="438"/>
      <c r="J396" s="438"/>
      <c r="K396" s="438"/>
      <c r="L396" s="438"/>
      <c r="M396" s="438"/>
      <c r="N396" s="438"/>
      <c r="O396" s="438"/>
      <c r="P396" s="438"/>
      <c r="Q396" s="438"/>
      <c r="R396" s="438"/>
      <c r="S396" s="438"/>
      <c r="T396" s="438"/>
      <c r="U396" s="438"/>
      <c r="V396" s="438"/>
      <c r="W396" s="438"/>
      <c r="X396" s="438"/>
      <c r="Y396" s="438"/>
      <c r="Z396" s="438"/>
      <c r="AA396" s="438"/>
      <c r="AB396" s="438"/>
      <c r="AC396" s="438"/>
      <c r="AD396" s="438"/>
    </row>
    <row r="397" ht="13.5" customHeight="1">
      <c r="A397" s="438"/>
      <c r="B397" s="438"/>
      <c r="C397" s="438"/>
      <c r="D397" s="438"/>
      <c r="E397" s="438"/>
      <c r="F397" s="438"/>
      <c r="G397" s="438"/>
      <c r="H397" s="438"/>
      <c r="I397" s="438"/>
      <c r="J397" s="438"/>
      <c r="K397" s="438"/>
      <c r="L397" s="438"/>
      <c r="M397" s="438"/>
      <c r="N397" s="438"/>
      <c r="O397" s="438"/>
      <c r="P397" s="438"/>
      <c r="Q397" s="438"/>
      <c r="R397" s="438"/>
      <c r="S397" s="438"/>
      <c r="T397" s="438"/>
      <c r="U397" s="438"/>
      <c r="V397" s="438"/>
      <c r="W397" s="438"/>
      <c r="X397" s="438"/>
      <c r="Y397" s="438"/>
      <c r="Z397" s="438"/>
      <c r="AA397" s="438"/>
      <c r="AB397" s="438"/>
      <c r="AC397" s="438"/>
      <c r="AD397" s="438"/>
    </row>
    <row r="398" ht="13.5" customHeight="1">
      <c r="A398" s="438"/>
      <c r="B398" s="438"/>
      <c r="C398" s="438"/>
      <c r="D398" s="438"/>
      <c r="E398" s="438"/>
      <c r="F398" s="438"/>
      <c r="G398" s="438"/>
      <c r="H398" s="438"/>
      <c r="I398" s="438"/>
      <c r="J398" s="438"/>
      <c r="K398" s="438"/>
      <c r="L398" s="438"/>
      <c r="M398" s="438"/>
      <c r="N398" s="438"/>
      <c r="O398" s="438"/>
      <c r="P398" s="438"/>
      <c r="Q398" s="438"/>
      <c r="R398" s="438"/>
      <c r="S398" s="438"/>
      <c r="T398" s="438"/>
      <c r="U398" s="438"/>
      <c r="V398" s="438"/>
      <c r="W398" s="438"/>
      <c r="X398" s="438"/>
      <c r="Y398" s="438"/>
      <c r="Z398" s="438"/>
      <c r="AA398" s="438"/>
      <c r="AB398" s="438"/>
      <c r="AC398" s="438"/>
      <c r="AD398" s="438"/>
    </row>
    <row r="399" ht="13.5" customHeight="1">
      <c r="A399" s="438"/>
      <c r="B399" s="438"/>
      <c r="C399" s="438"/>
      <c r="D399" s="438"/>
      <c r="E399" s="438"/>
      <c r="F399" s="438"/>
      <c r="G399" s="438"/>
      <c r="H399" s="438"/>
      <c r="I399" s="438"/>
      <c r="J399" s="438"/>
      <c r="K399" s="438"/>
      <c r="L399" s="438"/>
      <c r="M399" s="438"/>
      <c r="N399" s="438"/>
      <c r="O399" s="438"/>
      <c r="P399" s="438"/>
      <c r="Q399" s="438"/>
      <c r="R399" s="438"/>
      <c r="S399" s="438"/>
      <c r="T399" s="438"/>
      <c r="U399" s="438"/>
      <c r="V399" s="438"/>
      <c r="W399" s="438"/>
      <c r="X399" s="438"/>
      <c r="Y399" s="438"/>
      <c r="Z399" s="438"/>
      <c r="AA399" s="438"/>
      <c r="AB399" s="438"/>
      <c r="AC399" s="438"/>
      <c r="AD399" s="438"/>
    </row>
    <row r="400" ht="13.5" customHeight="1">
      <c r="A400" s="438"/>
      <c r="B400" s="438"/>
      <c r="C400" s="438"/>
      <c r="D400" s="438"/>
      <c r="E400" s="438"/>
      <c r="F400" s="438"/>
      <c r="G400" s="438"/>
      <c r="H400" s="438"/>
      <c r="I400" s="438"/>
      <c r="J400" s="438"/>
      <c r="K400" s="438"/>
      <c r="L400" s="438"/>
      <c r="M400" s="438"/>
      <c r="N400" s="438"/>
      <c r="O400" s="438"/>
      <c r="P400" s="438"/>
      <c r="Q400" s="438"/>
      <c r="R400" s="438"/>
      <c r="S400" s="438"/>
      <c r="T400" s="438"/>
      <c r="U400" s="438"/>
      <c r="V400" s="438"/>
      <c r="W400" s="438"/>
      <c r="X400" s="438"/>
      <c r="Y400" s="438"/>
      <c r="Z400" s="438"/>
      <c r="AA400" s="438"/>
      <c r="AB400" s="438"/>
      <c r="AC400" s="438"/>
      <c r="AD400" s="438"/>
    </row>
    <row r="401" ht="13.5" customHeight="1">
      <c r="A401" s="438"/>
      <c r="B401" s="438"/>
      <c r="C401" s="438"/>
      <c r="D401" s="438"/>
      <c r="E401" s="438"/>
      <c r="F401" s="438"/>
      <c r="G401" s="438"/>
      <c r="H401" s="438"/>
      <c r="I401" s="438"/>
      <c r="J401" s="438"/>
      <c r="K401" s="438"/>
      <c r="L401" s="438"/>
      <c r="M401" s="438"/>
      <c r="N401" s="438"/>
      <c r="O401" s="438"/>
      <c r="P401" s="438"/>
      <c r="Q401" s="438"/>
      <c r="R401" s="438"/>
      <c r="S401" s="438"/>
      <c r="T401" s="438"/>
      <c r="U401" s="438"/>
      <c r="V401" s="438"/>
      <c r="W401" s="438"/>
      <c r="X401" s="438"/>
      <c r="Y401" s="438"/>
      <c r="Z401" s="438"/>
      <c r="AA401" s="438"/>
      <c r="AB401" s="438"/>
      <c r="AC401" s="438"/>
      <c r="AD401" s="438"/>
    </row>
    <row r="402" ht="13.5" customHeight="1">
      <c r="A402" s="438"/>
      <c r="B402" s="438"/>
      <c r="C402" s="438"/>
      <c r="D402" s="438"/>
      <c r="E402" s="438"/>
      <c r="F402" s="438"/>
      <c r="G402" s="438"/>
      <c r="H402" s="438"/>
      <c r="I402" s="438"/>
      <c r="J402" s="438"/>
      <c r="K402" s="438"/>
      <c r="L402" s="438"/>
      <c r="M402" s="438"/>
      <c r="N402" s="438"/>
      <c r="O402" s="438"/>
      <c r="P402" s="438"/>
      <c r="Q402" s="438"/>
      <c r="R402" s="438"/>
      <c r="S402" s="438"/>
      <c r="T402" s="438"/>
      <c r="U402" s="438"/>
      <c r="V402" s="438"/>
      <c r="W402" s="438"/>
      <c r="X402" s="438"/>
      <c r="Y402" s="438"/>
      <c r="Z402" s="438"/>
      <c r="AA402" s="438"/>
      <c r="AB402" s="438"/>
      <c r="AC402" s="438"/>
      <c r="AD402" s="438"/>
    </row>
    <row r="403" ht="13.5" customHeight="1">
      <c r="A403" s="438"/>
      <c r="B403" s="438"/>
      <c r="C403" s="438"/>
      <c r="D403" s="438"/>
      <c r="E403" s="438"/>
      <c r="F403" s="438"/>
      <c r="G403" s="438"/>
      <c r="H403" s="438"/>
      <c r="I403" s="438"/>
      <c r="J403" s="438"/>
      <c r="K403" s="438"/>
      <c r="L403" s="438"/>
      <c r="M403" s="438"/>
      <c r="N403" s="438"/>
      <c r="O403" s="438"/>
      <c r="P403" s="438"/>
      <c r="Q403" s="438"/>
      <c r="R403" s="438"/>
      <c r="S403" s="438"/>
      <c r="T403" s="438"/>
      <c r="U403" s="438"/>
      <c r="V403" s="438"/>
      <c r="W403" s="438"/>
      <c r="X403" s="438"/>
      <c r="Y403" s="438"/>
      <c r="Z403" s="438"/>
      <c r="AA403" s="438"/>
      <c r="AB403" s="438"/>
      <c r="AC403" s="438"/>
      <c r="AD403" s="438"/>
    </row>
    <row r="404" ht="13.5" customHeight="1">
      <c r="A404" s="438"/>
      <c r="B404" s="438"/>
      <c r="C404" s="438"/>
      <c r="D404" s="438"/>
      <c r="E404" s="438"/>
      <c r="F404" s="438"/>
      <c r="G404" s="438"/>
      <c r="H404" s="438"/>
      <c r="I404" s="438"/>
      <c r="J404" s="438"/>
      <c r="K404" s="438"/>
      <c r="L404" s="438"/>
      <c r="M404" s="438"/>
      <c r="N404" s="438"/>
      <c r="O404" s="438"/>
      <c r="P404" s="438"/>
      <c r="Q404" s="438"/>
      <c r="R404" s="438"/>
      <c r="S404" s="438"/>
      <c r="T404" s="438"/>
      <c r="U404" s="438"/>
      <c r="V404" s="438"/>
      <c r="W404" s="438"/>
      <c r="X404" s="438"/>
      <c r="Y404" s="438"/>
      <c r="Z404" s="438"/>
      <c r="AA404" s="438"/>
      <c r="AB404" s="438"/>
      <c r="AC404" s="438"/>
      <c r="AD404" s="438"/>
    </row>
    <row r="405" ht="13.5" customHeight="1">
      <c r="A405" s="438"/>
      <c r="B405" s="438"/>
      <c r="C405" s="438"/>
      <c r="D405" s="438"/>
      <c r="E405" s="438"/>
      <c r="F405" s="438"/>
      <c r="G405" s="438"/>
      <c r="H405" s="438"/>
      <c r="I405" s="438"/>
      <c r="J405" s="438"/>
      <c r="K405" s="438"/>
      <c r="L405" s="438"/>
      <c r="M405" s="438"/>
      <c r="N405" s="438"/>
      <c r="O405" s="438"/>
      <c r="P405" s="438"/>
      <c r="Q405" s="438"/>
      <c r="R405" s="438"/>
      <c r="S405" s="438"/>
      <c r="T405" s="438"/>
      <c r="U405" s="438"/>
      <c r="V405" s="438"/>
      <c r="W405" s="438"/>
      <c r="X405" s="438"/>
      <c r="Y405" s="438"/>
      <c r="Z405" s="438"/>
      <c r="AA405" s="438"/>
      <c r="AB405" s="438"/>
      <c r="AC405" s="438"/>
      <c r="AD405" s="438"/>
    </row>
    <row r="406" ht="13.5" customHeight="1">
      <c r="A406" s="438"/>
      <c r="B406" s="438"/>
      <c r="C406" s="438"/>
      <c r="D406" s="438"/>
      <c r="E406" s="438"/>
      <c r="F406" s="438"/>
      <c r="G406" s="438"/>
      <c r="H406" s="438"/>
      <c r="I406" s="438"/>
      <c r="J406" s="438"/>
      <c r="K406" s="438"/>
      <c r="L406" s="438"/>
      <c r="M406" s="438"/>
      <c r="N406" s="438"/>
      <c r="O406" s="438"/>
      <c r="P406" s="438"/>
      <c r="Q406" s="438"/>
      <c r="R406" s="438"/>
      <c r="S406" s="438"/>
      <c r="T406" s="438"/>
      <c r="U406" s="438"/>
      <c r="V406" s="438"/>
      <c r="W406" s="438"/>
      <c r="X406" s="438"/>
      <c r="Y406" s="438"/>
      <c r="Z406" s="438"/>
      <c r="AA406" s="438"/>
      <c r="AB406" s="438"/>
      <c r="AC406" s="438"/>
      <c r="AD406" s="438"/>
    </row>
    <row r="407" ht="13.5" customHeight="1">
      <c r="A407" s="438"/>
      <c r="B407" s="438"/>
      <c r="C407" s="438"/>
      <c r="D407" s="438"/>
      <c r="E407" s="438"/>
      <c r="F407" s="438"/>
      <c r="G407" s="438"/>
      <c r="H407" s="438"/>
      <c r="I407" s="438"/>
      <c r="J407" s="438"/>
      <c r="K407" s="438"/>
      <c r="L407" s="438"/>
      <c r="M407" s="438"/>
      <c r="N407" s="438"/>
      <c r="O407" s="438"/>
      <c r="P407" s="438"/>
      <c r="Q407" s="438"/>
      <c r="R407" s="438"/>
      <c r="S407" s="438"/>
      <c r="T407" s="438"/>
      <c r="U407" s="438"/>
      <c r="V407" s="438"/>
      <c r="W407" s="438"/>
      <c r="X407" s="438"/>
      <c r="Y407" s="438"/>
      <c r="Z407" s="438"/>
      <c r="AA407" s="438"/>
      <c r="AB407" s="438"/>
      <c r="AC407" s="438"/>
      <c r="AD407" s="438"/>
    </row>
    <row r="408" ht="13.5" customHeight="1">
      <c r="A408" s="438"/>
      <c r="B408" s="438"/>
      <c r="C408" s="438"/>
      <c r="D408" s="438"/>
      <c r="E408" s="438"/>
      <c r="F408" s="438"/>
      <c r="G408" s="438"/>
      <c r="H408" s="438"/>
      <c r="I408" s="438"/>
      <c r="J408" s="438"/>
      <c r="K408" s="438"/>
      <c r="L408" s="438"/>
      <c r="M408" s="438"/>
      <c r="N408" s="438"/>
      <c r="O408" s="438"/>
      <c r="P408" s="438"/>
      <c r="Q408" s="438"/>
      <c r="R408" s="438"/>
      <c r="S408" s="438"/>
      <c r="T408" s="438"/>
      <c r="U408" s="438"/>
      <c r="V408" s="438"/>
      <c r="W408" s="438"/>
      <c r="X408" s="438"/>
      <c r="Y408" s="438"/>
      <c r="Z408" s="438"/>
      <c r="AA408" s="438"/>
      <c r="AB408" s="438"/>
      <c r="AC408" s="438"/>
      <c r="AD408" s="438"/>
    </row>
    <row r="409" ht="13.5" customHeight="1">
      <c r="A409" s="438"/>
      <c r="B409" s="438"/>
      <c r="C409" s="438"/>
      <c r="D409" s="438"/>
      <c r="E409" s="438"/>
      <c r="F409" s="438"/>
      <c r="G409" s="438"/>
      <c r="H409" s="438"/>
      <c r="I409" s="438"/>
      <c r="J409" s="438"/>
      <c r="K409" s="438"/>
      <c r="L409" s="438"/>
      <c r="M409" s="438"/>
      <c r="N409" s="438"/>
      <c r="O409" s="438"/>
      <c r="P409" s="438"/>
      <c r="Q409" s="438"/>
      <c r="R409" s="438"/>
      <c r="S409" s="438"/>
      <c r="T409" s="438"/>
      <c r="U409" s="438"/>
      <c r="V409" s="438"/>
      <c r="W409" s="438"/>
      <c r="X409" s="438"/>
      <c r="Y409" s="438"/>
      <c r="Z409" s="438"/>
      <c r="AA409" s="438"/>
      <c r="AB409" s="438"/>
      <c r="AC409" s="438"/>
      <c r="AD409" s="438"/>
    </row>
    <row r="410" ht="13.5" customHeight="1">
      <c r="A410" s="438"/>
      <c r="B410" s="438"/>
      <c r="C410" s="438"/>
      <c r="D410" s="438"/>
      <c r="E410" s="438"/>
      <c r="F410" s="438"/>
      <c r="G410" s="438"/>
      <c r="H410" s="438"/>
      <c r="I410" s="438"/>
      <c r="J410" s="438"/>
      <c r="K410" s="438"/>
      <c r="L410" s="438"/>
      <c r="M410" s="438"/>
      <c r="N410" s="438"/>
      <c r="O410" s="438"/>
      <c r="P410" s="438"/>
      <c r="Q410" s="438"/>
      <c r="R410" s="438"/>
      <c r="S410" s="438"/>
      <c r="T410" s="438"/>
      <c r="U410" s="438"/>
      <c r="V410" s="438"/>
      <c r="W410" s="438"/>
      <c r="X410" s="438"/>
      <c r="Y410" s="438"/>
      <c r="Z410" s="438"/>
      <c r="AA410" s="438"/>
      <c r="AB410" s="438"/>
      <c r="AC410" s="438"/>
      <c r="AD410" s="438"/>
    </row>
    <row r="411" ht="13.5" customHeight="1">
      <c r="A411" s="438"/>
      <c r="B411" s="438"/>
      <c r="C411" s="438"/>
      <c r="D411" s="438"/>
      <c r="E411" s="438"/>
      <c r="F411" s="438"/>
      <c r="G411" s="438"/>
      <c r="H411" s="438"/>
      <c r="I411" s="438"/>
      <c r="J411" s="438"/>
      <c r="K411" s="438"/>
      <c r="L411" s="438"/>
      <c r="M411" s="438"/>
      <c r="N411" s="438"/>
      <c r="O411" s="438"/>
      <c r="P411" s="438"/>
      <c r="Q411" s="438"/>
      <c r="R411" s="438"/>
      <c r="S411" s="438"/>
      <c r="T411" s="438"/>
      <c r="U411" s="438"/>
      <c r="V411" s="438"/>
      <c r="W411" s="438"/>
      <c r="X411" s="438"/>
      <c r="Y411" s="438"/>
      <c r="Z411" s="438"/>
      <c r="AA411" s="438"/>
      <c r="AB411" s="438"/>
      <c r="AC411" s="438"/>
      <c r="AD411" s="438"/>
    </row>
    <row r="412" ht="13.5" customHeight="1">
      <c r="A412" s="438"/>
      <c r="B412" s="438"/>
      <c r="C412" s="438"/>
      <c r="D412" s="438"/>
      <c r="E412" s="438"/>
      <c r="F412" s="438"/>
      <c r="G412" s="438"/>
      <c r="H412" s="438"/>
      <c r="I412" s="438"/>
      <c r="J412" s="438"/>
      <c r="K412" s="438"/>
      <c r="L412" s="438"/>
      <c r="M412" s="438"/>
      <c r="N412" s="438"/>
      <c r="O412" s="438"/>
      <c r="P412" s="438"/>
      <c r="Q412" s="438"/>
      <c r="R412" s="438"/>
      <c r="S412" s="438"/>
      <c r="T412" s="438"/>
      <c r="U412" s="438"/>
      <c r="V412" s="438"/>
      <c r="W412" s="438"/>
      <c r="X412" s="438"/>
      <c r="Y412" s="438"/>
      <c r="Z412" s="438"/>
      <c r="AA412" s="438"/>
      <c r="AB412" s="438"/>
      <c r="AC412" s="438"/>
      <c r="AD412" s="438"/>
    </row>
    <row r="413" ht="13.5" customHeight="1">
      <c r="A413" s="438"/>
      <c r="B413" s="438"/>
      <c r="C413" s="438"/>
      <c r="D413" s="438"/>
      <c r="E413" s="438"/>
      <c r="F413" s="438"/>
      <c r="G413" s="438"/>
      <c r="H413" s="438"/>
      <c r="I413" s="438"/>
      <c r="J413" s="438"/>
      <c r="K413" s="438"/>
      <c r="L413" s="438"/>
      <c r="M413" s="438"/>
      <c r="N413" s="438"/>
      <c r="O413" s="438"/>
      <c r="P413" s="438"/>
      <c r="Q413" s="438"/>
      <c r="R413" s="438"/>
      <c r="S413" s="438"/>
      <c r="T413" s="438"/>
      <c r="U413" s="438"/>
      <c r="V413" s="438"/>
      <c r="W413" s="438"/>
      <c r="X413" s="438"/>
      <c r="Y413" s="438"/>
      <c r="Z413" s="438"/>
      <c r="AA413" s="438"/>
      <c r="AB413" s="438"/>
      <c r="AC413" s="438"/>
      <c r="AD413" s="438"/>
    </row>
    <row r="414" ht="13.5" customHeight="1">
      <c r="A414" s="438"/>
      <c r="B414" s="438"/>
      <c r="C414" s="438"/>
      <c r="D414" s="438"/>
      <c r="E414" s="438"/>
      <c r="F414" s="438"/>
      <c r="G414" s="438"/>
      <c r="H414" s="438"/>
      <c r="I414" s="438"/>
      <c r="J414" s="438"/>
      <c r="K414" s="438"/>
      <c r="L414" s="438"/>
      <c r="M414" s="438"/>
      <c r="N414" s="438"/>
      <c r="O414" s="438"/>
      <c r="P414" s="438"/>
      <c r="Q414" s="438"/>
      <c r="R414" s="438"/>
      <c r="S414" s="438"/>
      <c r="T414" s="438"/>
      <c r="U414" s="438"/>
      <c r="V414" s="438"/>
      <c r="W414" s="438"/>
      <c r="X414" s="438"/>
      <c r="Y414" s="438"/>
      <c r="Z414" s="438"/>
      <c r="AA414" s="438"/>
      <c r="AB414" s="438"/>
      <c r="AC414" s="438"/>
      <c r="AD414" s="438"/>
    </row>
    <row r="415" ht="13.5" customHeight="1">
      <c r="A415" s="438"/>
      <c r="B415" s="438"/>
      <c r="C415" s="438"/>
      <c r="D415" s="438"/>
      <c r="E415" s="438"/>
      <c r="F415" s="438"/>
      <c r="G415" s="438"/>
      <c r="H415" s="438"/>
      <c r="I415" s="438"/>
      <c r="J415" s="438"/>
      <c r="K415" s="438"/>
      <c r="L415" s="438"/>
      <c r="M415" s="438"/>
      <c r="N415" s="438"/>
      <c r="O415" s="438"/>
      <c r="P415" s="438"/>
      <c r="Q415" s="438"/>
      <c r="R415" s="438"/>
      <c r="S415" s="438"/>
      <c r="T415" s="438"/>
      <c r="U415" s="438"/>
      <c r="V415" s="438"/>
      <c r="W415" s="438"/>
      <c r="X415" s="438"/>
      <c r="Y415" s="438"/>
      <c r="Z415" s="438"/>
      <c r="AA415" s="438"/>
      <c r="AB415" s="438"/>
      <c r="AC415" s="438"/>
      <c r="AD415" s="438"/>
    </row>
    <row r="416" ht="13.5" customHeight="1">
      <c r="A416" s="438"/>
      <c r="B416" s="438"/>
      <c r="C416" s="438"/>
      <c r="D416" s="438"/>
      <c r="E416" s="438"/>
      <c r="F416" s="438"/>
      <c r="G416" s="438"/>
      <c r="H416" s="438"/>
      <c r="I416" s="438"/>
      <c r="J416" s="438"/>
      <c r="K416" s="438"/>
      <c r="L416" s="438"/>
      <c r="M416" s="438"/>
      <c r="N416" s="438"/>
      <c r="O416" s="438"/>
      <c r="P416" s="438"/>
      <c r="Q416" s="438"/>
      <c r="R416" s="438"/>
      <c r="S416" s="438"/>
      <c r="T416" s="438"/>
      <c r="U416" s="438"/>
      <c r="V416" s="438"/>
      <c r="W416" s="438"/>
      <c r="X416" s="438"/>
      <c r="Y416" s="438"/>
      <c r="Z416" s="438"/>
      <c r="AA416" s="438"/>
      <c r="AB416" s="438"/>
      <c r="AC416" s="438"/>
      <c r="AD416" s="438"/>
    </row>
    <row r="417" ht="13.5" customHeight="1">
      <c r="A417" s="438"/>
      <c r="B417" s="438"/>
      <c r="C417" s="438"/>
      <c r="D417" s="438"/>
      <c r="E417" s="438"/>
      <c r="F417" s="438"/>
      <c r="G417" s="438"/>
      <c r="H417" s="438"/>
      <c r="I417" s="438"/>
      <c r="J417" s="438"/>
      <c r="K417" s="438"/>
      <c r="L417" s="438"/>
      <c r="M417" s="438"/>
      <c r="N417" s="438"/>
      <c r="O417" s="438"/>
      <c r="P417" s="438"/>
      <c r="Q417" s="438"/>
      <c r="R417" s="438"/>
      <c r="S417" s="438"/>
      <c r="T417" s="438"/>
      <c r="U417" s="438"/>
      <c r="V417" s="438"/>
      <c r="W417" s="438"/>
      <c r="X417" s="438"/>
      <c r="Y417" s="438"/>
      <c r="Z417" s="438"/>
      <c r="AA417" s="438"/>
      <c r="AB417" s="438"/>
      <c r="AC417" s="438"/>
      <c r="AD417" s="438"/>
    </row>
    <row r="418" ht="13.5" customHeight="1">
      <c r="A418" s="438"/>
      <c r="B418" s="438"/>
      <c r="C418" s="438"/>
      <c r="D418" s="438"/>
      <c r="E418" s="438"/>
      <c r="F418" s="438"/>
      <c r="G418" s="438"/>
      <c r="H418" s="438"/>
      <c r="I418" s="438"/>
      <c r="J418" s="438"/>
      <c r="K418" s="438"/>
      <c r="L418" s="438"/>
      <c r="M418" s="438"/>
      <c r="N418" s="438"/>
      <c r="O418" s="438"/>
      <c r="P418" s="438"/>
      <c r="Q418" s="438"/>
      <c r="R418" s="438"/>
      <c r="S418" s="438"/>
      <c r="T418" s="438"/>
      <c r="U418" s="438"/>
      <c r="V418" s="438"/>
      <c r="W418" s="438"/>
      <c r="X418" s="438"/>
      <c r="Y418" s="438"/>
      <c r="Z418" s="438"/>
      <c r="AA418" s="438"/>
      <c r="AB418" s="438"/>
      <c r="AC418" s="438"/>
      <c r="AD418" s="438"/>
    </row>
    <row r="419" ht="13.5" customHeight="1">
      <c r="A419" s="438"/>
      <c r="B419" s="438"/>
      <c r="C419" s="438"/>
      <c r="D419" s="438"/>
      <c r="E419" s="438"/>
      <c r="F419" s="438"/>
      <c r="G419" s="438"/>
      <c r="H419" s="438"/>
      <c r="I419" s="438"/>
      <c r="J419" s="438"/>
      <c r="K419" s="438"/>
      <c r="L419" s="438"/>
      <c r="M419" s="438"/>
      <c r="N419" s="438"/>
      <c r="O419" s="438"/>
      <c r="P419" s="438"/>
      <c r="Q419" s="438"/>
      <c r="R419" s="438"/>
      <c r="S419" s="438"/>
      <c r="T419" s="438"/>
      <c r="U419" s="438"/>
      <c r="V419" s="438"/>
      <c r="W419" s="438"/>
      <c r="X419" s="438"/>
      <c r="Y419" s="438"/>
      <c r="Z419" s="438"/>
      <c r="AA419" s="438"/>
      <c r="AB419" s="438"/>
      <c r="AC419" s="438"/>
      <c r="AD419" s="438"/>
    </row>
    <row r="420" ht="13.5" customHeight="1">
      <c r="A420" s="438"/>
      <c r="B420" s="438"/>
      <c r="C420" s="438"/>
      <c r="D420" s="438"/>
      <c r="E420" s="438"/>
      <c r="F420" s="438"/>
      <c r="G420" s="438"/>
      <c r="H420" s="438"/>
      <c r="I420" s="438"/>
      <c r="J420" s="438"/>
      <c r="K420" s="438"/>
      <c r="L420" s="438"/>
      <c r="M420" s="438"/>
      <c r="N420" s="438"/>
      <c r="O420" s="438"/>
      <c r="P420" s="438"/>
      <c r="Q420" s="438"/>
      <c r="R420" s="438"/>
      <c r="S420" s="438"/>
      <c r="T420" s="438"/>
      <c r="U420" s="438"/>
      <c r="V420" s="438"/>
      <c r="W420" s="438"/>
      <c r="X420" s="438"/>
      <c r="Y420" s="438"/>
      <c r="Z420" s="438"/>
      <c r="AA420" s="438"/>
      <c r="AB420" s="438"/>
      <c r="AC420" s="438"/>
      <c r="AD420" s="438"/>
    </row>
    <row r="421" ht="13.5" customHeight="1">
      <c r="A421" s="438"/>
      <c r="B421" s="438"/>
      <c r="C421" s="438"/>
      <c r="D421" s="438"/>
      <c r="E421" s="438"/>
      <c r="F421" s="438"/>
      <c r="G421" s="438"/>
      <c r="H421" s="438"/>
      <c r="I421" s="438"/>
      <c r="J421" s="438"/>
      <c r="K421" s="438"/>
      <c r="L421" s="438"/>
      <c r="M421" s="438"/>
      <c r="N421" s="438"/>
      <c r="O421" s="438"/>
      <c r="P421" s="438"/>
      <c r="Q421" s="438"/>
      <c r="R421" s="438"/>
      <c r="S421" s="438"/>
      <c r="T421" s="438"/>
      <c r="U421" s="438"/>
      <c r="V421" s="438"/>
      <c r="W421" s="438"/>
      <c r="X421" s="438"/>
      <c r="Y421" s="438"/>
      <c r="Z421" s="438"/>
      <c r="AA421" s="438"/>
      <c r="AB421" s="438"/>
      <c r="AC421" s="438"/>
      <c r="AD421" s="438"/>
    </row>
    <row r="422" ht="13.5" customHeight="1">
      <c r="A422" s="438"/>
      <c r="B422" s="438"/>
      <c r="C422" s="438"/>
      <c r="D422" s="438"/>
      <c r="E422" s="438"/>
      <c r="F422" s="438"/>
      <c r="G422" s="438"/>
      <c r="H422" s="438"/>
      <c r="I422" s="438"/>
      <c r="J422" s="438"/>
      <c r="K422" s="438"/>
      <c r="L422" s="438"/>
      <c r="M422" s="438"/>
      <c r="N422" s="438"/>
      <c r="O422" s="438"/>
      <c r="P422" s="438"/>
      <c r="Q422" s="438"/>
      <c r="R422" s="438"/>
      <c r="S422" s="438"/>
      <c r="T422" s="438"/>
      <c r="U422" s="438"/>
      <c r="V422" s="438"/>
      <c r="W422" s="438"/>
      <c r="X422" s="438"/>
      <c r="Y422" s="438"/>
      <c r="Z422" s="438"/>
      <c r="AA422" s="438"/>
      <c r="AB422" s="438"/>
      <c r="AC422" s="438"/>
      <c r="AD422" s="438"/>
    </row>
    <row r="423" ht="13.5" customHeight="1">
      <c r="A423" s="438"/>
      <c r="B423" s="438"/>
      <c r="C423" s="438"/>
      <c r="D423" s="438"/>
      <c r="E423" s="438"/>
      <c r="F423" s="438"/>
      <c r="G423" s="438"/>
      <c r="H423" s="438"/>
      <c r="I423" s="438"/>
      <c r="J423" s="438"/>
      <c r="K423" s="438"/>
      <c r="L423" s="438"/>
      <c r="M423" s="438"/>
      <c r="N423" s="438"/>
      <c r="O423" s="438"/>
      <c r="P423" s="438"/>
      <c r="Q423" s="438"/>
      <c r="R423" s="438"/>
      <c r="S423" s="438"/>
      <c r="T423" s="438"/>
      <c r="U423" s="438"/>
      <c r="V423" s="438"/>
      <c r="W423" s="438"/>
      <c r="X423" s="438"/>
      <c r="Y423" s="438"/>
      <c r="Z423" s="438"/>
      <c r="AA423" s="438"/>
      <c r="AB423" s="438"/>
      <c r="AC423" s="438"/>
      <c r="AD423" s="438"/>
    </row>
    <row r="424" ht="13.5" customHeight="1">
      <c r="A424" s="438"/>
      <c r="B424" s="438"/>
      <c r="C424" s="438"/>
      <c r="D424" s="438"/>
      <c r="E424" s="438"/>
      <c r="F424" s="438"/>
      <c r="G424" s="438"/>
      <c r="H424" s="438"/>
      <c r="I424" s="438"/>
      <c r="J424" s="438"/>
      <c r="K424" s="438"/>
      <c r="L424" s="438"/>
      <c r="M424" s="438"/>
      <c r="N424" s="438"/>
      <c r="O424" s="438"/>
      <c r="P424" s="438"/>
      <c r="Q424" s="438"/>
      <c r="R424" s="438"/>
      <c r="S424" s="438"/>
      <c r="T424" s="438"/>
      <c r="U424" s="438"/>
      <c r="V424" s="438"/>
      <c r="W424" s="438"/>
      <c r="X424" s="438"/>
      <c r="Y424" s="438"/>
      <c r="Z424" s="438"/>
      <c r="AA424" s="438"/>
      <c r="AB424" s="438"/>
      <c r="AC424" s="438"/>
      <c r="AD424" s="438"/>
    </row>
    <row r="425" ht="13.5" customHeight="1">
      <c r="A425" s="438"/>
      <c r="B425" s="438"/>
      <c r="C425" s="438"/>
      <c r="D425" s="438"/>
      <c r="E425" s="438"/>
      <c r="F425" s="438"/>
      <c r="G425" s="438"/>
      <c r="H425" s="438"/>
      <c r="I425" s="438"/>
      <c r="J425" s="438"/>
      <c r="K425" s="438"/>
      <c r="L425" s="438"/>
      <c r="M425" s="438"/>
      <c r="N425" s="438"/>
      <c r="O425" s="438"/>
      <c r="P425" s="438"/>
      <c r="Q425" s="438"/>
      <c r="R425" s="438"/>
      <c r="S425" s="438"/>
      <c r="T425" s="438"/>
      <c r="U425" s="438"/>
      <c r="V425" s="438"/>
      <c r="W425" s="438"/>
      <c r="X425" s="438"/>
      <c r="Y425" s="438"/>
      <c r="Z425" s="438"/>
      <c r="AA425" s="438"/>
      <c r="AB425" s="438"/>
      <c r="AC425" s="438"/>
      <c r="AD425" s="438"/>
    </row>
    <row r="426" ht="13.5" customHeight="1">
      <c r="A426" s="438"/>
      <c r="B426" s="438"/>
      <c r="C426" s="438"/>
      <c r="D426" s="438"/>
      <c r="E426" s="438"/>
      <c r="F426" s="438"/>
      <c r="G426" s="438"/>
      <c r="H426" s="438"/>
      <c r="I426" s="438"/>
      <c r="J426" s="438"/>
      <c r="K426" s="438"/>
      <c r="L426" s="438"/>
      <c r="M426" s="438"/>
      <c r="N426" s="438"/>
      <c r="O426" s="438"/>
      <c r="P426" s="438"/>
      <c r="Q426" s="438"/>
      <c r="R426" s="438"/>
      <c r="S426" s="438"/>
      <c r="T426" s="438"/>
      <c r="U426" s="438"/>
      <c r="V426" s="438"/>
      <c r="W426" s="438"/>
      <c r="X426" s="438"/>
      <c r="Y426" s="438"/>
      <c r="Z426" s="438"/>
      <c r="AA426" s="438"/>
      <c r="AB426" s="438"/>
      <c r="AC426" s="438"/>
      <c r="AD426" s="438"/>
    </row>
    <row r="427" ht="13.5" customHeight="1">
      <c r="A427" s="438"/>
      <c r="B427" s="438"/>
      <c r="C427" s="438"/>
      <c r="D427" s="438"/>
      <c r="E427" s="438"/>
      <c r="F427" s="438"/>
      <c r="G427" s="438"/>
      <c r="H427" s="438"/>
      <c r="I427" s="438"/>
      <c r="J427" s="438"/>
      <c r="K427" s="438"/>
      <c r="L427" s="438"/>
      <c r="M427" s="438"/>
      <c r="N427" s="438"/>
      <c r="O427" s="438"/>
      <c r="P427" s="438"/>
      <c r="Q427" s="438"/>
      <c r="R427" s="438"/>
      <c r="S427" s="438"/>
      <c r="T427" s="438"/>
      <c r="U427" s="438"/>
      <c r="V427" s="438"/>
      <c r="W427" s="438"/>
      <c r="X427" s="438"/>
      <c r="Y427" s="438"/>
      <c r="Z427" s="438"/>
      <c r="AA427" s="438"/>
      <c r="AB427" s="438"/>
      <c r="AC427" s="438"/>
      <c r="AD427" s="438"/>
    </row>
    <row r="428" ht="13.5" customHeight="1">
      <c r="A428" s="438"/>
      <c r="B428" s="438"/>
      <c r="C428" s="438"/>
      <c r="D428" s="438"/>
      <c r="E428" s="438"/>
      <c r="F428" s="438"/>
      <c r="G428" s="438"/>
      <c r="H428" s="438"/>
      <c r="I428" s="438"/>
      <c r="J428" s="438"/>
      <c r="K428" s="438"/>
      <c r="L428" s="438"/>
      <c r="M428" s="438"/>
      <c r="N428" s="438"/>
      <c r="O428" s="438"/>
      <c r="P428" s="438"/>
      <c r="Q428" s="438"/>
      <c r="R428" s="438"/>
      <c r="S428" s="438"/>
      <c r="T428" s="438"/>
      <c r="U428" s="438"/>
      <c r="V428" s="438"/>
      <c r="W428" s="438"/>
      <c r="X428" s="438"/>
      <c r="Y428" s="438"/>
      <c r="Z428" s="438"/>
      <c r="AA428" s="438"/>
      <c r="AB428" s="438"/>
      <c r="AC428" s="438"/>
      <c r="AD428" s="438"/>
    </row>
    <row r="429" ht="13.5" customHeight="1">
      <c r="A429" s="438"/>
      <c r="B429" s="438"/>
      <c r="C429" s="438"/>
      <c r="D429" s="438"/>
      <c r="E429" s="438"/>
      <c r="F429" s="438"/>
      <c r="G429" s="438"/>
      <c r="H429" s="438"/>
      <c r="I429" s="438"/>
      <c r="J429" s="438"/>
      <c r="K429" s="438"/>
      <c r="L429" s="438"/>
      <c r="M429" s="438"/>
      <c r="N429" s="438"/>
      <c r="O429" s="438"/>
      <c r="P429" s="438"/>
      <c r="Q429" s="438"/>
      <c r="R429" s="438"/>
      <c r="S429" s="438"/>
      <c r="T429" s="438"/>
      <c r="U429" s="438"/>
      <c r="V429" s="438"/>
      <c r="W429" s="438"/>
      <c r="X429" s="438"/>
      <c r="Y429" s="438"/>
      <c r="Z429" s="438"/>
      <c r="AA429" s="438"/>
      <c r="AB429" s="438"/>
      <c r="AC429" s="438"/>
      <c r="AD429" s="438"/>
    </row>
    <row r="430" ht="13.5" customHeight="1">
      <c r="A430" s="438"/>
      <c r="B430" s="438"/>
      <c r="C430" s="438"/>
      <c r="D430" s="438"/>
      <c r="E430" s="438"/>
      <c r="F430" s="438"/>
      <c r="G430" s="438"/>
      <c r="H430" s="438"/>
      <c r="I430" s="438"/>
      <c r="J430" s="438"/>
      <c r="K430" s="438"/>
      <c r="L430" s="438"/>
      <c r="M430" s="438"/>
      <c r="N430" s="438"/>
      <c r="O430" s="438"/>
      <c r="P430" s="438"/>
      <c r="Q430" s="438"/>
      <c r="R430" s="438"/>
      <c r="S430" s="438"/>
      <c r="T430" s="438"/>
      <c r="U430" s="438"/>
      <c r="V430" s="438"/>
      <c r="W430" s="438"/>
      <c r="X430" s="438"/>
      <c r="Y430" s="438"/>
      <c r="Z430" s="438"/>
      <c r="AA430" s="438"/>
      <c r="AB430" s="438"/>
      <c r="AC430" s="438"/>
      <c r="AD430" s="438"/>
    </row>
    <row r="431" ht="13.5" customHeight="1">
      <c r="A431" s="438"/>
      <c r="B431" s="438"/>
      <c r="C431" s="438"/>
      <c r="D431" s="438"/>
      <c r="E431" s="438"/>
      <c r="F431" s="438"/>
      <c r="G431" s="438"/>
      <c r="H431" s="438"/>
      <c r="I431" s="438"/>
      <c r="J431" s="438"/>
      <c r="K431" s="438"/>
      <c r="L431" s="438"/>
      <c r="M431" s="438"/>
      <c r="N431" s="438"/>
      <c r="O431" s="438"/>
      <c r="P431" s="438"/>
      <c r="Q431" s="438"/>
      <c r="R431" s="438"/>
      <c r="S431" s="438"/>
      <c r="T431" s="438"/>
      <c r="U431" s="438"/>
      <c r="V431" s="438"/>
      <c r="W431" s="438"/>
      <c r="X431" s="438"/>
      <c r="Y431" s="438"/>
      <c r="Z431" s="438"/>
      <c r="AA431" s="438"/>
      <c r="AB431" s="438"/>
      <c r="AC431" s="438"/>
      <c r="AD431" s="438"/>
    </row>
    <row r="432" ht="13.5" customHeight="1">
      <c r="A432" s="438"/>
      <c r="B432" s="438"/>
      <c r="C432" s="438"/>
      <c r="D432" s="438"/>
      <c r="E432" s="438"/>
      <c r="F432" s="438"/>
      <c r="G432" s="438"/>
      <c r="H432" s="438"/>
      <c r="I432" s="438"/>
      <c r="J432" s="438"/>
      <c r="K432" s="438"/>
      <c r="L432" s="438"/>
      <c r="M432" s="438"/>
      <c r="N432" s="438"/>
      <c r="O432" s="438"/>
      <c r="P432" s="438"/>
      <c r="Q432" s="438"/>
      <c r="R432" s="438"/>
      <c r="S432" s="438"/>
      <c r="T432" s="438"/>
      <c r="U432" s="438"/>
      <c r="V432" s="438"/>
      <c r="W432" s="438"/>
      <c r="X432" s="438"/>
      <c r="Y432" s="438"/>
      <c r="Z432" s="438"/>
      <c r="AA432" s="438"/>
      <c r="AB432" s="438"/>
      <c r="AC432" s="438"/>
      <c r="AD432" s="438"/>
    </row>
    <row r="433" ht="13.5" customHeight="1">
      <c r="A433" s="438"/>
      <c r="B433" s="438"/>
      <c r="C433" s="438"/>
      <c r="D433" s="438"/>
      <c r="E433" s="438"/>
      <c r="F433" s="438"/>
      <c r="G433" s="438"/>
      <c r="H433" s="438"/>
      <c r="I433" s="438"/>
      <c r="J433" s="438"/>
      <c r="K433" s="438"/>
      <c r="L433" s="438"/>
      <c r="M433" s="438"/>
      <c r="N433" s="438"/>
      <c r="O433" s="438"/>
      <c r="P433" s="438"/>
      <c r="Q433" s="438"/>
      <c r="R433" s="438"/>
      <c r="S433" s="438"/>
      <c r="T433" s="438"/>
      <c r="U433" s="438"/>
      <c r="V433" s="438"/>
      <c r="W433" s="438"/>
      <c r="X433" s="438"/>
      <c r="Y433" s="438"/>
      <c r="Z433" s="438"/>
      <c r="AA433" s="438"/>
      <c r="AB433" s="438"/>
      <c r="AC433" s="438"/>
      <c r="AD433" s="438"/>
    </row>
    <row r="434" ht="13.5" customHeight="1">
      <c r="A434" s="438"/>
      <c r="B434" s="438"/>
      <c r="C434" s="438"/>
      <c r="D434" s="438"/>
      <c r="E434" s="438"/>
      <c r="F434" s="438"/>
      <c r="G434" s="438"/>
      <c r="H434" s="438"/>
      <c r="I434" s="438"/>
      <c r="J434" s="438"/>
      <c r="K434" s="438"/>
      <c r="L434" s="438"/>
      <c r="M434" s="438"/>
      <c r="N434" s="438"/>
      <c r="O434" s="438"/>
      <c r="P434" s="438"/>
      <c r="Q434" s="438"/>
      <c r="R434" s="438"/>
      <c r="S434" s="438"/>
      <c r="T434" s="438"/>
      <c r="U434" s="438"/>
      <c r="V434" s="438"/>
      <c r="W434" s="438"/>
      <c r="X434" s="438"/>
      <c r="Y434" s="438"/>
      <c r="Z434" s="438"/>
      <c r="AA434" s="438"/>
      <c r="AB434" s="438"/>
      <c r="AC434" s="438"/>
      <c r="AD434" s="438"/>
    </row>
    <row r="435" ht="13.5" customHeight="1">
      <c r="A435" s="438"/>
      <c r="B435" s="438"/>
      <c r="C435" s="438"/>
      <c r="D435" s="438"/>
      <c r="E435" s="438"/>
      <c r="F435" s="438"/>
      <c r="G435" s="438"/>
      <c r="H435" s="438"/>
      <c r="I435" s="438"/>
      <c r="J435" s="438"/>
      <c r="K435" s="438"/>
      <c r="L435" s="438"/>
      <c r="M435" s="438"/>
      <c r="N435" s="438"/>
      <c r="O435" s="438"/>
      <c r="P435" s="438"/>
      <c r="Q435" s="438"/>
      <c r="R435" s="438"/>
      <c r="S435" s="438"/>
      <c r="T435" s="438"/>
      <c r="U435" s="438"/>
      <c r="V435" s="438"/>
      <c r="W435" s="438"/>
      <c r="X435" s="438"/>
      <c r="Y435" s="438"/>
      <c r="Z435" s="438"/>
      <c r="AA435" s="438"/>
      <c r="AB435" s="438"/>
      <c r="AC435" s="438"/>
      <c r="AD435" s="438"/>
    </row>
    <row r="436" ht="13.5" customHeight="1">
      <c r="A436" s="438"/>
      <c r="B436" s="438"/>
      <c r="C436" s="438"/>
      <c r="D436" s="438"/>
      <c r="E436" s="438"/>
      <c r="F436" s="438"/>
      <c r="G436" s="438"/>
      <c r="H436" s="438"/>
      <c r="I436" s="438"/>
      <c r="J436" s="438"/>
      <c r="K436" s="438"/>
      <c r="L436" s="438"/>
      <c r="M436" s="438"/>
      <c r="N436" s="438"/>
      <c r="O436" s="438"/>
      <c r="P436" s="438"/>
      <c r="Q436" s="438"/>
      <c r="R436" s="438"/>
      <c r="S436" s="438"/>
      <c r="T436" s="438"/>
      <c r="U436" s="438"/>
      <c r="V436" s="438"/>
      <c r="W436" s="438"/>
      <c r="X436" s="438"/>
      <c r="Y436" s="438"/>
      <c r="Z436" s="438"/>
      <c r="AA436" s="438"/>
      <c r="AB436" s="438"/>
      <c r="AC436" s="438"/>
      <c r="AD436" s="438"/>
    </row>
    <row r="437" ht="13.5" customHeight="1">
      <c r="A437" s="438"/>
      <c r="B437" s="438"/>
      <c r="C437" s="438"/>
      <c r="D437" s="438"/>
      <c r="E437" s="438"/>
      <c r="F437" s="438"/>
      <c r="G437" s="438"/>
      <c r="H437" s="438"/>
      <c r="I437" s="438"/>
      <c r="J437" s="438"/>
      <c r="K437" s="438"/>
      <c r="L437" s="438"/>
      <c r="M437" s="438"/>
      <c r="N437" s="438"/>
      <c r="O437" s="438"/>
      <c r="P437" s="438"/>
      <c r="Q437" s="438"/>
      <c r="R437" s="438"/>
      <c r="S437" s="438"/>
      <c r="T437" s="438"/>
      <c r="U437" s="438"/>
      <c r="V437" s="438"/>
      <c r="W437" s="438"/>
      <c r="X437" s="438"/>
      <c r="Y437" s="438"/>
      <c r="Z437" s="438"/>
      <c r="AA437" s="438"/>
      <c r="AB437" s="438"/>
      <c r="AC437" s="438"/>
      <c r="AD437" s="438"/>
    </row>
    <row r="438" ht="13.5" customHeight="1">
      <c r="A438" s="438"/>
      <c r="B438" s="438"/>
      <c r="C438" s="438"/>
      <c r="D438" s="438"/>
      <c r="E438" s="438"/>
      <c r="F438" s="438"/>
      <c r="G438" s="438"/>
      <c r="H438" s="438"/>
      <c r="I438" s="438"/>
      <c r="J438" s="438"/>
      <c r="K438" s="438"/>
      <c r="L438" s="438"/>
      <c r="M438" s="438"/>
      <c r="N438" s="438"/>
      <c r="O438" s="438"/>
      <c r="P438" s="438"/>
      <c r="Q438" s="438"/>
      <c r="R438" s="438"/>
      <c r="S438" s="438"/>
      <c r="T438" s="438"/>
      <c r="U438" s="438"/>
      <c r="V438" s="438"/>
      <c r="W438" s="438"/>
      <c r="X438" s="438"/>
      <c r="Y438" s="438"/>
      <c r="Z438" s="438"/>
      <c r="AA438" s="438"/>
      <c r="AB438" s="438"/>
      <c r="AC438" s="438"/>
      <c r="AD438" s="438"/>
    </row>
    <row r="439" ht="13.5" customHeight="1">
      <c r="A439" s="438"/>
      <c r="B439" s="438"/>
      <c r="C439" s="438"/>
      <c r="D439" s="438"/>
      <c r="E439" s="438"/>
      <c r="F439" s="438"/>
      <c r="G439" s="438"/>
      <c r="H439" s="438"/>
      <c r="I439" s="438"/>
      <c r="J439" s="438"/>
      <c r="K439" s="438"/>
      <c r="L439" s="438"/>
      <c r="M439" s="438"/>
      <c r="N439" s="438"/>
      <c r="O439" s="438"/>
      <c r="P439" s="438"/>
      <c r="Q439" s="438"/>
      <c r="R439" s="438"/>
      <c r="S439" s="438"/>
      <c r="T439" s="438"/>
      <c r="U439" s="438"/>
      <c r="V439" s="438"/>
      <c r="W439" s="438"/>
      <c r="X439" s="438"/>
      <c r="Y439" s="438"/>
      <c r="Z439" s="438"/>
      <c r="AA439" s="438"/>
      <c r="AB439" s="438"/>
      <c r="AC439" s="438"/>
      <c r="AD439" s="438"/>
    </row>
    <row r="440" ht="13.5" customHeight="1">
      <c r="A440" s="438"/>
      <c r="B440" s="438"/>
      <c r="C440" s="438"/>
      <c r="D440" s="438"/>
      <c r="E440" s="438"/>
      <c r="F440" s="438"/>
      <c r="G440" s="438"/>
      <c r="H440" s="438"/>
      <c r="I440" s="438"/>
      <c r="J440" s="438"/>
      <c r="K440" s="438"/>
      <c r="L440" s="438"/>
      <c r="M440" s="438"/>
      <c r="N440" s="438"/>
      <c r="O440" s="438"/>
      <c r="P440" s="438"/>
      <c r="Q440" s="438"/>
      <c r="R440" s="438"/>
      <c r="S440" s="438"/>
      <c r="T440" s="438"/>
      <c r="U440" s="438"/>
      <c r="V440" s="438"/>
      <c r="W440" s="438"/>
      <c r="X440" s="438"/>
      <c r="Y440" s="438"/>
      <c r="Z440" s="438"/>
      <c r="AA440" s="438"/>
      <c r="AB440" s="438"/>
      <c r="AC440" s="438"/>
      <c r="AD440" s="438"/>
    </row>
    <row r="441" ht="13.5" customHeight="1">
      <c r="A441" s="438"/>
      <c r="B441" s="438"/>
      <c r="C441" s="438"/>
      <c r="D441" s="438"/>
      <c r="E441" s="438"/>
      <c r="F441" s="438"/>
      <c r="G441" s="438"/>
      <c r="H441" s="438"/>
      <c r="I441" s="438"/>
      <c r="J441" s="438"/>
      <c r="K441" s="438"/>
      <c r="L441" s="438"/>
      <c r="M441" s="438"/>
      <c r="N441" s="438"/>
      <c r="O441" s="438"/>
      <c r="P441" s="438"/>
      <c r="Q441" s="438"/>
      <c r="R441" s="438"/>
      <c r="S441" s="438"/>
      <c r="T441" s="438"/>
      <c r="U441" s="438"/>
      <c r="V441" s="438"/>
      <c r="W441" s="438"/>
      <c r="X441" s="438"/>
      <c r="Y441" s="438"/>
      <c r="Z441" s="438"/>
      <c r="AA441" s="438"/>
      <c r="AB441" s="438"/>
      <c r="AC441" s="438"/>
      <c r="AD441" s="438"/>
    </row>
    <row r="442" ht="13.5" customHeight="1">
      <c r="A442" s="438"/>
      <c r="B442" s="438"/>
      <c r="C442" s="438"/>
      <c r="D442" s="438"/>
      <c r="E442" s="438"/>
      <c r="F442" s="438"/>
      <c r="G442" s="438"/>
      <c r="H442" s="438"/>
      <c r="I442" s="438"/>
      <c r="J442" s="438"/>
      <c r="K442" s="438"/>
      <c r="L442" s="438"/>
      <c r="M442" s="438"/>
      <c r="N442" s="438"/>
      <c r="O442" s="438"/>
      <c r="P442" s="438"/>
      <c r="Q442" s="438"/>
      <c r="R442" s="438"/>
      <c r="S442" s="438"/>
      <c r="T442" s="438"/>
      <c r="U442" s="438"/>
      <c r="V442" s="438"/>
      <c r="W442" s="438"/>
      <c r="X442" s="438"/>
      <c r="Y442" s="438"/>
      <c r="Z442" s="438"/>
      <c r="AA442" s="438"/>
      <c r="AB442" s="438"/>
      <c r="AC442" s="438"/>
      <c r="AD442" s="438"/>
    </row>
    <row r="443" ht="13.5" customHeight="1">
      <c r="A443" s="438"/>
      <c r="B443" s="438"/>
      <c r="C443" s="438"/>
      <c r="D443" s="438"/>
      <c r="E443" s="438"/>
      <c r="F443" s="438"/>
      <c r="G443" s="438"/>
      <c r="H443" s="438"/>
      <c r="I443" s="438"/>
      <c r="J443" s="438"/>
      <c r="K443" s="438"/>
      <c r="L443" s="438"/>
      <c r="M443" s="438"/>
      <c r="N443" s="438"/>
      <c r="O443" s="438"/>
      <c r="P443" s="438"/>
      <c r="Q443" s="438"/>
      <c r="R443" s="438"/>
      <c r="S443" s="438"/>
      <c r="T443" s="438"/>
      <c r="U443" s="438"/>
      <c r="V443" s="438"/>
      <c r="W443" s="438"/>
      <c r="X443" s="438"/>
      <c r="Y443" s="438"/>
      <c r="Z443" s="438"/>
      <c r="AA443" s="438"/>
      <c r="AB443" s="438"/>
      <c r="AC443" s="438"/>
      <c r="AD443" s="438"/>
    </row>
    <row r="444" ht="13.5" customHeight="1">
      <c r="A444" s="438"/>
      <c r="B444" s="438"/>
      <c r="C444" s="438"/>
      <c r="D444" s="438"/>
      <c r="E444" s="438"/>
      <c r="F444" s="438"/>
      <c r="G444" s="438"/>
      <c r="H444" s="438"/>
      <c r="I444" s="438"/>
      <c r="J444" s="438"/>
      <c r="K444" s="438"/>
      <c r="L444" s="438"/>
      <c r="M444" s="438"/>
      <c r="N444" s="438"/>
      <c r="O444" s="438"/>
      <c r="P444" s="438"/>
      <c r="Q444" s="438"/>
      <c r="R444" s="438"/>
      <c r="S444" s="438"/>
      <c r="T444" s="438"/>
      <c r="U444" s="438"/>
      <c r="V444" s="438"/>
      <c r="W444" s="438"/>
      <c r="X444" s="438"/>
      <c r="Y444" s="438"/>
      <c r="Z444" s="438"/>
      <c r="AA444" s="438"/>
      <c r="AB444" s="438"/>
      <c r="AC444" s="438"/>
      <c r="AD444" s="438"/>
    </row>
    <row r="445" ht="13.5" customHeight="1">
      <c r="A445" s="438"/>
      <c r="B445" s="438"/>
      <c r="C445" s="438"/>
      <c r="D445" s="438"/>
      <c r="E445" s="438"/>
      <c r="F445" s="438"/>
      <c r="G445" s="438"/>
      <c r="H445" s="438"/>
      <c r="I445" s="438"/>
      <c r="J445" s="438"/>
      <c r="K445" s="438"/>
      <c r="L445" s="438"/>
      <c r="M445" s="438"/>
      <c r="N445" s="438"/>
      <c r="O445" s="438"/>
      <c r="P445" s="438"/>
      <c r="Q445" s="438"/>
      <c r="R445" s="438"/>
      <c r="S445" s="438"/>
      <c r="T445" s="438"/>
      <c r="U445" s="438"/>
      <c r="V445" s="438"/>
      <c r="W445" s="438"/>
      <c r="X445" s="438"/>
      <c r="Y445" s="438"/>
      <c r="Z445" s="438"/>
      <c r="AA445" s="438"/>
      <c r="AB445" s="438"/>
      <c r="AC445" s="438"/>
      <c r="AD445" s="438"/>
    </row>
    <row r="446" ht="13.5" customHeight="1">
      <c r="A446" s="438"/>
      <c r="B446" s="438"/>
      <c r="C446" s="438"/>
      <c r="D446" s="438"/>
      <c r="E446" s="438"/>
      <c r="F446" s="438"/>
      <c r="G446" s="438"/>
      <c r="H446" s="438"/>
      <c r="I446" s="438"/>
      <c r="J446" s="438"/>
      <c r="K446" s="438"/>
      <c r="L446" s="438"/>
      <c r="M446" s="438"/>
      <c r="N446" s="438"/>
      <c r="O446" s="438"/>
      <c r="P446" s="438"/>
      <c r="Q446" s="438"/>
      <c r="R446" s="438"/>
      <c r="S446" s="438"/>
      <c r="T446" s="438"/>
      <c r="U446" s="438"/>
      <c r="V446" s="438"/>
      <c r="W446" s="438"/>
      <c r="X446" s="438"/>
      <c r="Y446" s="438"/>
      <c r="Z446" s="438"/>
      <c r="AA446" s="438"/>
      <c r="AB446" s="438"/>
      <c r="AC446" s="438"/>
      <c r="AD446" s="438"/>
    </row>
    <row r="447" ht="13.5" customHeight="1">
      <c r="A447" s="438"/>
      <c r="B447" s="438"/>
      <c r="C447" s="438"/>
      <c r="D447" s="438"/>
      <c r="E447" s="438"/>
      <c r="F447" s="438"/>
      <c r="G447" s="438"/>
      <c r="H447" s="438"/>
      <c r="I447" s="438"/>
      <c r="J447" s="438"/>
      <c r="K447" s="438"/>
      <c r="L447" s="438"/>
      <c r="M447" s="438"/>
      <c r="N447" s="438"/>
      <c r="O447" s="438"/>
      <c r="P447" s="438"/>
      <c r="Q447" s="438"/>
      <c r="R447" s="438"/>
      <c r="S447" s="438"/>
      <c r="T447" s="438"/>
      <c r="U447" s="438"/>
      <c r="V447" s="438"/>
      <c r="W447" s="438"/>
      <c r="X447" s="438"/>
      <c r="Y447" s="438"/>
      <c r="Z447" s="438"/>
      <c r="AA447" s="438"/>
      <c r="AB447" s="438"/>
      <c r="AC447" s="438"/>
      <c r="AD447" s="438"/>
    </row>
    <row r="448" ht="13.5" customHeight="1">
      <c r="A448" s="438"/>
      <c r="B448" s="438"/>
      <c r="C448" s="438"/>
      <c r="D448" s="438"/>
      <c r="E448" s="438"/>
      <c r="F448" s="438"/>
      <c r="G448" s="438"/>
      <c r="H448" s="438"/>
      <c r="I448" s="438"/>
      <c r="J448" s="438"/>
      <c r="K448" s="438"/>
      <c r="L448" s="438"/>
      <c r="M448" s="438"/>
      <c r="N448" s="438"/>
      <c r="O448" s="438"/>
      <c r="P448" s="438"/>
      <c r="Q448" s="438"/>
      <c r="R448" s="438"/>
      <c r="S448" s="438"/>
      <c r="T448" s="438"/>
      <c r="U448" s="438"/>
      <c r="V448" s="438"/>
      <c r="W448" s="438"/>
      <c r="X448" s="438"/>
      <c r="Y448" s="438"/>
      <c r="Z448" s="438"/>
      <c r="AA448" s="438"/>
      <c r="AB448" s="438"/>
      <c r="AC448" s="438"/>
      <c r="AD448" s="438"/>
    </row>
    <row r="449" ht="13.5" customHeight="1">
      <c r="A449" s="438"/>
      <c r="B449" s="438"/>
      <c r="C449" s="438"/>
      <c r="D449" s="438"/>
      <c r="E449" s="438"/>
      <c r="F449" s="438"/>
      <c r="G449" s="438"/>
      <c r="H449" s="438"/>
      <c r="I449" s="438"/>
      <c r="J449" s="438"/>
      <c r="K449" s="438"/>
      <c r="L449" s="438"/>
      <c r="M449" s="438"/>
      <c r="N449" s="438"/>
      <c r="O449" s="438"/>
      <c r="P449" s="438"/>
      <c r="Q449" s="438"/>
      <c r="R449" s="438"/>
      <c r="S449" s="438"/>
      <c r="T449" s="438"/>
      <c r="U449" s="438"/>
      <c r="V449" s="438"/>
      <c r="W449" s="438"/>
      <c r="X449" s="438"/>
      <c r="Y449" s="438"/>
      <c r="Z449" s="438"/>
      <c r="AA449" s="438"/>
      <c r="AB449" s="438"/>
      <c r="AC449" s="438"/>
      <c r="AD449" s="438"/>
    </row>
    <row r="450" ht="13.5" customHeight="1">
      <c r="A450" s="438"/>
      <c r="B450" s="438"/>
      <c r="C450" s="438"/>
      <c r="D450" s="438"/>
      <c r="E450" s="438"/>
      <c r="F450" s="438"/>
      <c r="G450" s="438"/>
      <c r="H450" s="438"/>
      <c r="I450" s="438"/>
      <c r="J450" s="438"/>
      <c r="K450" s="438"/>
      <c r="L450" s="438"/>
      <c r="M450" s="438"/>
      <c r="N450" s="438"/>
      <c r="O450" s="438"/>
      <c r="P450" s="438"/>
      <c r="Q450" s="438"/>
      <c r="R450" s="438"/>
      <c r="S450" s="438"/>
      <c r="T450" s="438"/>
      <c r="U450" s="438"/>
      <c r="V450" s="438"/>
      <c r="W450" s="438"/>
      <c r="X450" s="438"/>
      <c r="Y450" s="438"/>
      <c r="Z450" s="438"/>
      <c r="AA450" s="438"/>
      <c r="AB450" s="438"/>
      <c r="AC450" s="438"/>
      <c r="AD450" s="438"/>
    </row>
    <row r="451" ht="13.5" customHeight="1">
      <c r="A451" s="438"/>
      <c r="B451" s="438"/>
      <c r="C451" s="438"/>
      <c r="D451" s="438"/>
      <c r="E451" s="438"/>
      <c r="F451" s="438"/>
      <c r="G451" s="438"/>
      <c r="H451" s="438"/>
      <c r="I451" s="438"/>
      <c r="J451" s="438"/>
      <c r="K451" s="438"/>
      <c r="L451" s="438"/>
      <c r="M451" s="438"/>
      <c r="N451" s="438"/>
      <c r="O451" s="438"/>
      <c r="P451" s="438"/>
      <c r="Q451" s="438"/>
      <c r="R451" s="438"/>
      <c r="S451" s="438"/>
      <c r="T451" s="438"/>
      <c r="U451" s="438"/>
      <c r="V451" s="438"/>
      <c r="W451" s="438"/>
      <c r="X451" s="438"/>
      <c r="Y451" s="438"/>
      <c r="Z451" s="438"/>
      <c r="AA451" s="438"/>
      <c r="AB451" s="438"/>
      <c r="AC451" s="438"/>
      <c r="AD451" s="438"/>
    </row>
    <row r="452" ht="13.5" customHeight="1">
      <c r="A452" s="438"/>
      <c r="B452" s="438"/>
      <c r="C452" s="438"/>
      <c r="D452" s="438"/>
      <c r="E452" s="438"/>
      <c r="F452" s="438"/>
      <c r="G452" s="438"/>
      <c r="H452" s="438"/>
      <c r="I452" s="438"/>
      <c r="J452" s="438"/>
      <c r="K452" s="438"/>
      <c r="L452" s="438"/>
      <c r="M452" s="438"/>
      <c r="N452" s="438"/>
      <c r="O452" s="438"/>
      <c r="P452" s="438"/>
      <c r="Q452" s="438"/>
      <c r="R452" s="438"/>
      <c r="S452" s="438"/>
      <c r="T452" s="438"/>
      <c r="U452" s="438"/>
      <c r="V452" s="438"/>
      <c r="W452" s="438"/>
      <c r="X452" s="438"/>
      <c r="Y452" s="438"/>
      <c r="Z452" s="438"/>
      <c r="AA452" s="438"/>
      <c r="AB452" s="438"/>
      <c r="AC452" s="438"/>
      <c r="AD452" s="438"/>
    </row>
    <row r="453" ht="13.5" customHeight="1">
      <c r="A453" s="438"/>
      <c r="B453" s="438"/>
      <c r="C453" s="438"/>
      <c r="D453" s="438"/>
      <c r="E453" s="438"/>
      <c r="F453" s="438"/>
      <c r="G453" s="438"/>
      <c r="H453" s="438"/>
      <c r="I453" s="438"/>
      <c r="J453" s="438"/>
      <c r="K453" s="438"/>
      <c r="L453" s="438"/>
      <c r="M453" s="438"/>
      <c r="N453" s="438"/>
      <c r="O453" s="438"/>
      <c r="P453" s="438"/>
      <c r="Q453" s="438"/>
      <c r="R453" s="438"/>
      <c r="S453" s="438"/>
      <c r="T453" s="438"/>
      <c r="U453" s="438"/>
      <c r="V453" s="438"/>
      <c r="W453" s="438"/>
      <c r="X453" s="438"/>
      <c r="Y453" s="438"/>
      <c r="Z453" s="438"/>
      <c r="AA453" s="438"/>
      <c r="AB453" s="438"/>
      <c r="AC453" s="438"/>
      <c r="AD453" s="438"/>
    </row>
    <row r="454" ht="13.5" customHeight="1">
      <c r="A454" s="438"/>
      <c r="B454" s="438"/>
      <c r="C454" s="438"/>
      <c r="D454" s="438"/>
      <c r="E454" s="438"/>
      <c r="F454" s="438"/>
      <c r="G454" s="438"/>
      <c r="H454" s="438"/>
      <c r="I454" s="438"/>
      <c r="J454" s="438"/>
      <c r="K454" s="438"/>
      <c r="L454" s="438"/>
      <c r="M454" s="438"/>
      <c r="N454" s="438"/>
      <c r="O454" s="438"/>
      <c r="P454" s="438"/>
      <c r="Q454" s="438"/>
      <c r="R454" s="438"/>
      <c r="S454" s="438"/>
      <c r="T454" s="438"/>
      <c r="U454" s="438"/>
      <c r="V454" s="438"/>
      <c r="W454" s="438"/>
      <c r="X454" s="438"/>
      <c r="Y454" s="438"/>
      <c r="Z454" s="438"/>
      <c r="AA454" s="438"/>
      <c r="AB454" s="438"/>
      <c r="AC454" s="438"/>
      <c r="AD454" s="438"/>
    </row>
    <row r="455" ht="13.5" customHeight="1">
      <c r="A455" s="438"/>
      <c r="B455" s="438"/>
      <c r="C455" s="438"/>
      <c r="D455" s="438"/>
      <c r="E455" s="438"/>
      <c r="F455" s="438"/>
      <c r="G455" s="438"/>
      <c r="H455" s="438"/>
      <c r="I455" s="438"/>
      <c r="J455" s="438"/>
      <c r="K455" s="438"/>
      <c r="L455" s="438"/>
      <c r="M455" s="438"/>
      <c r="N455" s="438"/>
      <c r="O455" s="438"/>
      <c r="P455" s="438"/>
      <c r="Q455" s="438"/>
      <c r="R455" s="438"/>
      <c r="S455" s="438"/>
      <c r="T455" s="438"/>
      <c r="U455" s="438"/>
      <c r="V455" s="438"/>
      <c r="W455" s="438"/>
      <c r="X455" s="438"/>
      <c r="Y455" s="438"/>
      <c r="Z455" s="438"/>
      <c r="AA455" s="438"/>
      <c r="AB455" s="438"/>
      <c r="AC455" s="438"/>
      <c r="AD455" s="438"/>
    </row>
    <row r="456" ht="13.5" customHeight="1">
      <c r="A456" s="438"/>
      <c r="B456" s="438"/>
      <c r="C456" s="438"/>
      <c r="D456" s="438"/>
      <c r="E456" s="438"/>
      <c r="F456" s="438"/>
      <c r="G456" s="438"/>
      <c r="H456" s="438"/>
      <c r="I456" s="438"/>
      <c r="J456" s="438"/>
      <c r="K456" s="438"/>
      <c r="L456" s="438"/>
      <c r="M456" s="438"/>
      <c r="N456" s="438"/>
      <c r="O456" s="438"/>
      <c r="P456" s="438"/>
      <c r="Q456" s="438"/>
      <c r="R456" s="438"/>
      <c r="S456" s="438"/>
      <c r="T456" s="438"/>
      <c r="U456" s="438"/>
      <c r="V456" s="438"/>
      <c r="W456" s="438"/>
      <c r="X456" s="438"/>
      <c r="Y456" s="438"/>
      <c r="Z456" s="438"/>
      <c r="AA456" s="438"/>
      <c r="AB456" s="438"/>
      <c r="AC456" s="438"/>
      <c r="AD456" s="438"/>
    </row>
    <row r="457" ht="13.5" customHeight="1">
      <c r="A457" s="438"/>
      <c r="B457" s="438"/>
      <c r="C457" s="438"/>
      <c r="D457" s="438"/>
      <c r="E457" s="438"/>
      <c r="F457" s="438"/>
      <c r="G457" s="438"/>
      <c r="H457" s="438"/>
      <c r="I457" s="438"/>
      <c r="J457" s="438"/>
      <c r="K457" s="438"/>
      <c r="L457" s="438"/>
      <c r="M457" s="438"/>
      <c r="N457" s="438"/>
      <c r="O457" s="438"/>
      <c r="P457" s="438"/>
      <c r="Q457" s="438"/>
      <c r="R457" s="438"/>
      <c r="S457" s="438"/>
      <c r="T457" s="438"/>
      <c r="U457" s="438"/>
      <c r="V457" s="438"/>
      <c r="W457" s="438"/>
      <c r="X457" s="438"/>
      <c r="Y457" s="438"/>
      <c r="Z457" s="438"/>
      <c r="AA457" s="438"/>
      <c r="AB457" s="438"/>
      <c r="AC457" s="438"/>
      <c r="AD457" s="438"/>
    </row>
    <row r="458" ht="13.5" customHeight="1">
      <c r="A458" s="438"/>
      <c r="B458" s="438"/>
      <c r="C458" s="438"/>
      <c r="D458" s="438"/>
      <c r="E458" s="438"/>
      <c r="F458" s="438"/>
      <c r="G458" s="438"/>
      <c r="H458" s="438"/>
      <c r="I458" s="438"/>
      <c r="J458" s="438"/>
      <c r="K458" s="438"/>
      <c r="L458" s="438"/>
      <c r="M458" s="438"/>
      <c r="N458" s="438"/>
      <c r="O458" s="438"/>
      <c r="P458" s="438"/>
      <c r="Q458" s="438"/>
      <c r="R458" s="438"/>
      <c r="S458" s="438"/>
      <c r="T458" s="438"/>
      <c r="U458" s="438"/>
      <c r="V458" s="438"/>
      <c r="W458" s="438"/>
      <c r="X458" s="438"/>
      <c r="Y458" s="438"/>
      <c r="Z458" s="438"/>
      <c r="AA458" s="438"/>
      <c r="AB458" s="438"/>
      <c r="AC458" s="438"/>
      <c r="AD458" s="438"/>
    </row>
    <row r="459" ht="13.5" customHeight="1">
      <c r="A459" s="438"/>
      <c r="B459" s="438"/>
      <c r="C459" s="438"/>
      <c r="D459" s="438"/>
      <c r="E459" s="438"/>
      <c r="F459" s="438"/>
      <c r="G459" s="438"/>
      <c r="H459" s="438"/>
      <c r="I459" s="438"/>
      <c r="J459" s="438"/>
      <c r="K459" s="438"/>
      <c r="L459" s="438"/>
      <c r="M459" s="438"/>
      <c r="N459" s="438"/>
      <c r="O459" s="438"/>
      <c r="P459" s="438"/>
      <c r="Q459" s="438"/>
      <c r="R459" s="438"/>
      <c r="S459" s="438"/>
      <c r="T459" s="438"/>
      <c r="U459" s="438"/>
      <c r="V459" s="438"/>
      <c r="W459" s="438"/>
      <c r="X459" s="438"/>
      <c r="Y459" s="438"/>
      <c r="Z459" s="438"/>
      <c r="AA459" s="438"/>
      <c r="AB459" s="438"/>
      <c r="AC459" s="438"/>
      <c r="AD459" s="438"/>
    </row>
    <row r="460" ht="13.5" customHeight="1">
      <c r="A460" s="438"/>
      <c r="B460" s="438"/>
      <c r="C460" s="438"/>
      <c r="D460" s="438"/>
      <c r="E460" s="438"/>
      <c r="F460" s="438"/>
      <c r="G460" s="438"/>
      <c r="H460" s="438"/>
      <c r="I460" s="438"/>
      <c r="J460" s="438"/>
      <c r="K460" s="438"/>
      <c r="L460" s="438"/>
      <c r="M460" s="438"/>
      <c r="N460" s="438"/>
      <c r="O460" s="438"/>
      <c r="P460" s="438"/>
      <c r="Q460" s="438"/>
      <c r="R460" s="438"/>
      <c r="S460" s="438"/>
      <c r="T460" s="438"/>
      <c r="U460" s="438"/>
      <c r="V460" s="438"/>
      <c r="W460" s="438"/>
      <c r="X460" s="438"/>
      <c r="Y460" s="438"/>
      <c r="Z460" s="438"/>
      <c r="AA460" s="438"/>
      <c r="AB460" s="438"/>
      <c r="AC460" s="438"/>
      <c r="AD460" s="438"/>
    </row>
    <row r="461" ht="13.5" customHeight="1">
      <c r="A461" s="438"/>
      <c r="B461" s="438"/>
      <c r="C461" s="438"/>
      <c r="D461" s="438"/>
      <c r="E461" s="438"/>
      <c r="F461" s="438"/>
      <c r="G461" s="438"/>
      <c r="H461" s="438"/>
      <c r="I461" s="438"/>
      <c r="J461" s="438"/>
      <c r="K461" s="438"/>
      <c r="L461" s="438"/>
      <c r="M461" s="438"/>
      <c r="N461" s="438"/>
      <c r="O461" s="438"/>
      <c r="P461" s="438"/>
      <c r="Q461" s="438"/>
      <c r="R461" s="438"/>
      <c r="S461" s="438"/>
      <c r="T461" s="438"/>
      <c r="U461" s="438"/>
      <c r="V461" s="438"/>
      <c r="W461" s="438"/>
      <c r="X461" s="438"/>
      <c r="Y461" s="438"/>
      <c r="Z461" s="438"/>
      <c r="AA461" s="438"/>
      <c r="AB461" s="438"/>
      <c r="AC461" s="438"/>
      <c r="AD461" s="438"/>
    </row>
    <row r="462" ht="13.5" customHeight="1">
      <c r="A462" s="438"/>
      <c r="B462" s="438"/>
      <c r="C462" s="438"/>
      <c r="D462" s="438"/>
      <c r="E462" s="438"/>
      <c r="F462" s="438"/>
      <c r="G462" s="438"/>
      <c r="H462" s="438"/>
      <c r="I462" s="438"/>
      <c r="J462" s="438"/>
      <c r="K462" s="438"/>
      <c r="L462" s="438"/>
      <c r="M462" s="438"/>
      <c r="N462" s="438"/>
      <c r="O462" s="438"/>
      <c r="P462" s="438"/>
      <c r="Q462" s="438"/>
      <c r="R462" s="438"/>
      <c r="S462" s="438"/>
      <c r="T462" s="438"/>
      <c r="U462" s="438"/>
      <c r="V462" s="438"/>
      <c r="W462" s="438"/>
      <c r="X462" s="438"/>
      <c r="Y462" s="438"/>
      <c r="Z462" s="438"/>
      <c r="AA462" s="438"/>
      <c r="AB462" s="438"/>
      <c r="AC462" s="438"/>
      <c r="AD462" s="438"/>
    </row>
    <row r="463" ht="13.5" customHeight="1">
      <c r="A463" s="438"/>
      <c r="B463" s="438"/>
      <c r="C463" s="438"/>
      <c r="D463" s="438"/>
      <c r="E463" s="438"/>
      <c r="F463" s="438"/>
      <c r="G463" s="438"/>
      <c r="H463" s="438"/>
      <c r="I463" s="438"/>
      <c r="J463" s="438"/>
      <c r="K463" s="438"/>
      <c r="L463" s="438"/>
      <c r="M463" s="438"/>
      <c r="N463" s="438"/>
      <c r="O463" s="438"/>
      <c r="P463" s="438"/>
      <c r="Q463" s="438"/>
      <c r="R463" s="438"/>
      <c r="S463" s="438"/>
      <c r="T463" s="438"/>
      <c r="U463" s="438"/>
      <c r="V463" s="438"/>
      <c r="W463" s="438"/>
      <c r="X463" s="438"/>
      <c r="Y463" s="438"/>
      <c r="Z463" s="438"/>
      <c r="AA463" s="438"/>
      <c r="AB463" s="438"/>
      <c r="AC463" s="438"/>
      <c r="AD463" s="438"/>
    </row>
    <row r="464" ht="13.5" customHeight="1">
      <c r="A464" s="438"/>
      <c r="B464" s="438"/>
      <c r="C464" s="438"/>
      <c r="D464" s="438"/>
      <c r="E464" s="438"/>
      <c r="F464" s="438"/>
      <c r="G464" s="438"/>
      <c r="H464" s="438"/>
      <c r="I464" s="438"/>
      <c r="J464" s="438"/>
      <c r="K464" s="438"/>
      <c r="L464" s="438"/>
      <c r="M464" s="438"/>
      <c r="N464" s="438"/>
      <c r="O464" s="438"/>
      <c r="P464" s="438"/>
      <c r="Q464" s="438"/>
      <c r="R464" s="438"/>
      <c r="S464" s="438"/>
      <c r="T464" s="438"/>
      <c r="U464" s="438"/>
      <c r="V464" s="438"/>
      <c r="W464" s="438"/>
      <c r="X464" s="438"/>
      <c r="Y464" s="438"/>
      <c r="Z464" s="438"/>
      <c r="AA464" s="438"/>
      <c r="AB464" s="438"/>
      <c r="AC464" s="438"/>
      <c r="AD464" s="438"/>
    </row>
    <row r="465" ht="13.5" customHeight="1">
      <c r="A465" s="438"/>
      <c r="B465" s="438"/>
      <c r="C465" s="438"/>
      <c r="D465" s="438"/>
      <c r="E465" s="438"/>
      <c r="F465" s="438"/>
      <c r="G465" s="438"/>
      <c r="H465" s="438"/>
      <c r="I465" s="438"/>
      <c r="J465" s="438"/>
      <c r="K465" s="438"/>
      <c r="L465" s="438"/>
      <c r="M465" s="438"/>
      <c r="N465" s="438"/>
      <c r="O465" s="438"/>
      <c r="P465" s="438"/>
      <c r="Q465" s="438"/>
      <c r="R465" s="438"/>
      <c r="S465" s="438"/>
      <c r="T465" s="438"/>
      <c r="U465" s="438"/>
      <c r="V465" s="438"/>
      <c r="W465" s="438"/>
      <c r="X465" s="438"/>
      <c r="Y465" s="438"/>
      <c r="Z465" s="438"/>
      <c r="AA465" s="438"/>
      <c r="AB465" s="438"/>
      <c r="AC465" s="438"/>
      <c r="AD465" s="438"/>
    </row>
    <row r="466" ht="13.5" customHeight="1">
      <c r="A466" s="438"/>
      <c r="B466" s="438"/>
      <c r="C466" s="438"/>
      <c r="D466" s="438"/>
      <c r="E466" s="438"/>
      <c r="F466" s="438"/>
      <c r="G466" s="438"/>
      <c r="H466" s="438"/>
      <c r="I466" s="438"/>
      <c r="J466" s="438"/>
      <c r="K466" s="438"/>
      <c r="L466" s="438"/>
      <c r="M466" s="438"/>
      <c r="N466" s="438"/>
      <c r="O466" s="438"/>
      <c r="P466" s="438"/>
      <c r="Q466" s="438"/>
      <c r="R466" s="438"/>
      <c r="S466" s="438"/>
      <c r="T466" s="438"/>
      <c r="U466" s="438"/>
      <c r="V466" s="438"/>
      <c r="W466" s="438"/>
      <c r="X466" s="438"/>
      <c r="Y466" s="438"/>
      <c r="Z466" s="438"/>
      <c r="AA466" s="438"/>
      <c r="AB466" s="438"/>
      <c r="AC466" s="438"/>
      <c r="AD466" s="438"/>
    </row>
    <row r="467" ht="13.5" customHeight="1">
      <c r="A467" s="438"/>
      <c r="B467" s="438"/>
      <c r="C467" s="438"/>
      <c r="D467" s="438"/>
      <c r="E467" s="438"/>
      <c r="F467" s="438"/>
      <c r="G467" s="438"/>
      <c r="H467" s="438"/>
      <c r="I467" s="438"/>
      <c r="J467" s="438"/>
      <c r="K467" s="438"/>
      <c r="L467" s="438"/>
      <c r="M467" s="438"/>
      <c r="N467" s="438"/>
      <c r="O467" s="438"/>
      <c r="P467" s="438"/>
      <c r="Q467" s="438"/>
      <c r="R467" s="438"/>
      <c r="S467" s="438"/>
      <c r="T467" s="438"/>
      <c r="U467" s="438"/>
      <c r="V467" s="438"/>
      <c r="W467" s="438"/>
      <c r="X467" s="438"/>
      <c r="Y467" s="438"/>
      <c r="Z467" s="438"/>
      <c r="AA467" s="438"/>
      <c r="AB467" s="438"/>
      <c r="AC467" s="438"/>
      <c r="AD467" s="438"/>
    </row>
    <row r="468" ht="13.5" customHeight="1">
      <c r="A468" s="438"/>
      <c r="B468" s="438"/>
      <c r="C468" s="438"/>
      <c r="D468" s="438"/>
      <c r="E468" s="438"/>
      <c r="F468" s="438"/>
      <c r="G468" s="438"/>
      <c r="H468" s="438"/>
      <c r="I468" s="438"/>
      <c r="J468" s="438"/>
      <c r="K468" s="438"/>
      <c r="L468" s="438"/>
      <c r="M468" s="438"/>
      <c r="N468" s="438"/>
      <c r="O468" s="438"/>
      <c r="P468" s="438"/>
      <c r="Q468" s="438"/>
      <c r="R468" s="438"/>
      <c r="S468" s="438"/>
      <c r="T468" s="438"/>
      <c r="U468" s="438"/>
      <c r="V468" s="438"/>
      <c r="W468" s="438"/>
      <c r="X468" s="438"/>
      <c r="Y468" s="438"/>
      <c r="Z468" s="438"/>
      <c r="AA468" s="438"/>
      <c r="AB468" s="438"/>
      <c r="AC468" s="438"/>
      <c r="AD468" s="438"/>
    </row>
    <row r="469" ht="13.5" customHeight="1">
      <c r="A469" s="438"/>
      <c r="B469" s="438"/>
      <c r="C469" s="438"/>
      <c r="D469" s="438"/>
      <c r="E469" s="438"/>
      <c r="F469" s="438"/>
      <c r="G469" s="438"/>
      <c r="H469" s="438"/>
      <c r="I469" s="438"/>
      <c r="J469" s="438"/>
      <c r="K469" s="438"/>
      <c r="L469" s="438"/>
      <c r="M469" s="438"/>
      <c r="N469" s="438"/>
      <c r="O469" s="438"/>
      <c r="P469" s="438"/>
      <c r="Q469" s="438"/>
      <c r="R469" s="438"/>
      <c r="S469" s="438"/>
      <c r="T469" s="438"/>
      <c r="U469" s="438"/>
      <c r="V469" s="438"/>
      <c r="W469" s="438"/>
      <c r="X469" s="438"/>
      <c r="Y469" s="438"/>
      <c r="Z469" s="438"/>
      <c r="AA469" s="438"/>
      <c r="AB469" s="438"/>
      <c r="AC469" s="438"/>
      <c r="AD469" s="438"/>
    </row>
    <row r="470" ht="13.5" customHeight="1">
      <c r="A470" s="438"/>
      <c r="B470" s="438"/>
      <c r="C470" s="438"/>
      <c r="D470" s="438"/>
      <c r="E470" s="438"/>
      <c r="F470" s="438"/>
      <c r="G470" s="438"/>
      <c r="H470" s="438"/>
      <c r="I470" s="438"/>
      <c r="J470" s="438"/>
      <c r="K470" s="438"/>
      <c r="L470" s="438"/>
      <c r="M470" s="438"/>
      <c r="N470" s="438"/>
      <c r="O470" s="438"/>
      <c r="P470" s="438"/>
      <c r="Q470" s="438"/>
      <c r="R470" s="438"/>
      <c r="S470" s="438"/>
      <c r="T470" s="438"/>
      <c r="U470" s="438"/>
      <c r="V470" s="438"/>
      <c r="W470" s="438"/>
      <c r="X470" s="438"/>
      <c r="Y470" s="438"/>
      <c r="Z470" s="438"/>
      <c r="AA470" s="438"/>
      <c r="AB470" s="438"/>
      <c r="AC470" s="438"/>
      <c r="AD470" s="438"/>
    </row>
    <row r="471" ht="13.5" customHeight="1">
      <c r="A471" s="438"/>
      <c r="B471" s="438"/>
      <c r="C471" s="438"/>
      <c r="D471" s="438"/>
      <c r="E471" s="438"/>
      <c r="F471" s="438"/>
      <c r="G471" s="438"/>
      <c r="H471" s="438"/>
      <c r="I471" s="438"/>
      <c r="J471" s="438"/>
      <c r="K471" s="438"/>
      <c r="L471" s="438"/>
      <c r="M471" s="438"/>
      <c r="N471" s="438"/>
      <c r="O471" s="438"/>
      <c r="P471" s="438"/>
      <c r="Q471" s="438"/>
      <c r="R471" s="438"/>
      <c r="S471" s="438"/>
      <c r="T471" s="438"/>
      <c r="U471" s="438"/>
      <c r="V471" s="438"/>
      <c r="W471" s="438"/>
      <c r="X471" s="438"/>
      <c r="Y471" s="438"/>
      <c r="Z471" s="438"/>
      <c r="AA471" s="438"/>
      <c r="AB471" s="438"/>
      <c r="AC471" s="438"/>
      <c r="AD471" s="438"/>
    </row>
    <row r="472" ht="13.5" customHeight="1">
      <c r="A472" s="438"/>
      <c r="B472" s="438"/>
      <c r="C472" s="438"/>
      <c r="D472" s="438"/>
      <c r="E472" s="438"/>
      <c r="F472" s="438"/>
      <c r="G472" s="438"/>
      <c r="H472" s="438"/>
      <c r="I472" s="438"/>
      <c r="J472" s="438"/>
      <c r="K472" s="438"/>
      <c r="L472" s="438"/>
      <c r="M472" s="438"/>
      <c r="N472" s="438"/>
      <c r="O472" s="438"/>
      <c r="P472" s="438"/>
      <c r="Q472" s="438"/>
      <c r="R472" s="438"/>
      <c r="S472" s="438"/>
      <c r="T472" s="438"/>
      <c r="U472" s="438"/>
      <c r="V472" s="438"/>
      <c r="W472" s="438"/>
      <c r="X472" s="438"/>
      <c r="Y472" s="438"/>
      <c r="Z472" s="438"/>
      <c r="AA472" s="438"/>
      <c r="AB472" s="438"/>
      <c r="AC472" s="438"/>
      <c r="AD472" s="438"/>
    </row>
    <row r="473" ht="13.5" customHeight="1">
      <c r="A473" s="438"/>
      <c r="B473" s="438"/>
      <c r="C473" s="438"/>
      <c r="D473" s="438"/>
      <c r="E473" s="438"/>
      <c r="F473" s="438"/>
      <c r="G473" s="438"/>
      <c r="H473" s="438"/>
      <c r="I473" s="438"/>
      <c r="J473" s="438"/>
      <c r="K473" s="438"/>
      <c r="L473" s="438"/>
      <c r="M473" s="438"/>
      <c r="N473" s="438"/>
      <c r="O473" s="438"/>
      <c r="P473" s="438"/>
      <c r="Q473" s="438"/>
      <c r="R473" s="438"/>
      <c r="S473" s="438"/>
      <c r="T473" s="438"/>
      <c r="U473" s="438"/>
      <c r="V473" s="438"/>
      <c r="W473" s="438"/>
      <c r="X473" s="438"/>
      <c r="Y473" s="438"/>
      <c r="Z473" s="438"/>
      <c r="AA473" s="438"/>
      <c r="AB473" s="438"/>
      <c r="AC473" s="438"/>
      <c r="AD473" s="438"/>
    </row>
    <row r="474" ht="13.5" customHeight="1">
      <c r="A474" s="438"/>
      <c r="B474" s="438"/>
      <c r="C474" s="438"/>
      <c r="D474" s="438"/>
      <c r="E474" s="438"/>
      <c r="F474" s="438"/>
      <c r="G474" s="438"/>
      <c r="H474" s="438"/>
      <c r="I474" s="438"/>
      <c r="J474" s="438"/>
      <c r="K474" s="438"/>
      <c r="L474" s="438"/>
      <c r="M474" s="438"/>
      <c r="N474" s="438"/>
      <c r="O474" s="438"/>
      <c r="P474" s="438"/>
      <c r="Q474" s="438"/>
      <c r="R474" s="438"/>
      <c r="S474" s="438"/>
      <c r="T474" s="438"/>
      <c r="U474" s="438"/>
      <c r="V474" s="438"/>
      <c r="W474" s="438"/>
      <c r="X474" s="438"/>
      <c r="Y474" s="438"/>
      <c r="Z474" s="438"/>
      <c r="AA474" s="438"/>
      <c r="AB474" s="438"/>
      <c r="AC474" s="438"/>
      <c r="AD474" s="438"/>
    </row>
    <row r="475" ht="13.5" customHeight="1">
      <c r="A475" s="438"/>
      <c r="B475" s="438"/>
      <c r="C475" s="438"/>
      <c r="D475" s="438"/>
      <c r="E475" s="438"/>
      <c r="F475" s="438"/>
      <c r="G475" s="438"/>
      <c r="H475" s="438"/>
      <c r="I475" s="438"/>
      <c r="J475" s="438"/>
      <c r="K475" s="438"/>
      <c r="L475" s="438"/>
      <c r="M475" s="438"/>
      <c r="N475" s="438"/>
      <c r="O475" s="438"/>
      <c r="P475" s="438"/>
      <c r="Q475" s="438"/>
      <c r="R475" s="438"/>
      <c r="S475" s="438"/>
      <c r="T475" s="438"/>
      <c r="U475" s="438"/>
      <c r="V475" s="438"/>
      <c r="W475" s="438"/>
      <c r="X475" s="438"/>
      <c r="Y475" s="438"/>
      <c r="Z475" s="438"/>
      <c r="AA475" s="438"/>
      <c r="AB475" s="438"/>
      <c r="AC475" s="438"/>
      <c r="AD475" s="438"/>
    </row>
    <row r="476" ht="13.5" customHeight="1">
      <c r="A476" s="438"/>
      <c r="B476" s="438"/>
      <c r="C476" s="438"/>
      <c r="D476" s="438"/>
      <c r="E476" s="438"/>
      <c r="F476" s="438"/>
      <c r="G476" s="438"/>
      <c r="H476" s="438"/>
      <c r="I476" s="438"/>
      <c r="J476" s="438"/>
      <c r="K476" s="438"/>
      <c r="L476" s="438"/>
      <c r="M476" s="438"/>
      <c r="N476" s="438"/>
      <c r="O476" s="438"/>
      <c r="P476" s="438"/>
      <c r="Q476" s="438"/>
      <c r="R476" s="438"/>
      <c r="S476" s="438"/>
      <c r="T476" s="438"/>
      <c r="U476" s="438"/>
      <c r="V476" s="438"/>
      <c r="W476" s="438"/>
      <c r="X476" s="438"/>
      <c r="Y476" s="438"/>
      <c r="Z476" s="438"/>
      <c r="AA476" s="438"/>
      <c r="AB476" s="438"/>
      <c r="AC476" s="438"/>
      <c r="AD476" s="438"/>
    </row>
    <row r="477" ht="13.5" customHeight="1">
      <c r="A477" s="438"/>
      <c r="B477" s="438"/>
      <c r="C477" s="438"/>
      <c r="D477" s="438"/>
      <c r="E477" s="438"/>
      <c r="F477" s="438"/>
      <c r="G477" s="438"/>
      <c r="H477" s="438"/>
      <c r="I477" s="438"/>
      <c r="J477" s="438"/>
      <c r="K477" s="438"/>
      <c r="L477" s="438"/>
      <c r="M477" s="438"/>
      <c r="N477" s="438"/>
      <c r="O477" s="438"/>
      <c r="P477" s="438"/>
      <c r="Q477" s="438"/>
      <c r="R477" s="438"/>
      <c r="S477" s="438"/>
      <c r="T477" s="438"/>
      <c r="U477" s="438"/>
      <c r="V477" s="438"/>
      <c r="W477" s="438"/>
      <c r="X477" s="438"/>
      <c r="Y477" s="438"/>
      <c r="Z477" s="438"/>
      <c r="AA477" s="438"/>
      <c r="AB477" s="438"/>
      <c r="AC477" s="438"/>
      <c r="AD477" s="438"/>
    </row>
    <row r="478" ht="13.5" customHeight="1">
      <c r="A478" s="438"/>
      <c r="B478" s="438"/>
      <c r="C478" s="438"/>
      <c r="D478" s="438"/>
      <c r="E478" s="438"/>
      <c r="F478" s="438"/>
      <c r="G478" s="438"/>
      <c r="H478" s="438"/>
      <c r="I478" s="438"/>
      <c r="J478" s="438"/>
      <c r="K478" s="438"/>
      <c r="L478" s="438"/>
      <c r="M478" s="438"/>
      <c r="N478" s="438"/>
      <c r="O478" s="438"/>
      <c r="P478" s="438"/>
      <c r="Q478" s="438"/>
      <c r="R478" s="438"/>
      <c r="S478" s="438"/>
      <c r="T478" s="438"/>
      <c r="U478" s="438"/>
      <c r="V478" s="438"/>
      <c r="W478" s="438"/>
      <c r="X478" s="438"/>
      <c r="Y478" s="438"/>
      <c r="Z478" s="438"/>
      <c r="AA478" s="438"/>
      <c r="AB478" s="438"/>
      <c r="AC478" s="438"/>
      <c r="AD478" s="438"/>
    </row>
    <row r="479" ht="13.5" customHeight="1">
      <c r="A479" s="438"/>
      <c r="B479" s="438"/>
      <c r="C479" s="438"/>
      <c r="D479" s="438"/>
      <c r="E479" s="438"/>
      <c r="F479" s="438"/>
      <c r="G479" s="438"/>
      <c r="H479" s="438"/>
      <c r="I479" s="438"/>
      <c r="J479" s="438"/>
      <c r="K479" s="438"/>
      <c r="L479" s="438"/>
      <c r="M479" s="438"/>
      <c r="N479" s="438"/>
      <c r="O479" s="438"/>
      <c r="P479" s="438"/>
      <c r="Q479" s="438"/>
      <c r="R479" s="438"/>
      <c r="S479" s="438"/>
      <c r="T479" s="438"/>
      <c r="U479" s="438"/>
      <c r="V479" s="438"/>
      <c r="W479" s="438"/>
      <c r="X479" s="438"/>
      <c r="Y479" s="438"/>
      <c r="Z479" s="438"/>
      <c r="AA479" s="438"/>
      <c r="AB479" s="438"/>
      <c r="AC479" s="438"/>
      <c r="AD479" s="438"/>
    </row>
    <row r="480" ht="13.5" customHeight="1">
      <c r="A480" s="438"/>
      <c r="B480" s="438"/>
      <c r="C480" s="438"/>
      <c r="D480" s="438"/>
      <c r="E480" s="438"/>
      <c r="F480" s="438"/>
      <c r="G480" s="438"/>
      <c r="H480" s="438"/>
      <c r="I480" s="438"/>
      <c r="J480" s="438"/>
      <c r="K480" s="438"/>
      <c r="L480" s="438"/>
      <c r="M480" s="438"/>
      <c r="N480" s="438"/>
      <c r="O480" s="438"/>
      <c r="P480" s="438"/>
      <c r="Q480" s="438"/>
      <c r="R480" s="438"/>
      <c r="S480" s="438"/>
      <c r="T480" s="438"/>
      <c r="U480" s="438"/>
      <c r="V480" s="438"/>
      <c r="W480" s="438"/>
      <c r="X480" s="438"/>
      <c r="Y480" s="438"/>
      <c r="Z480" s="438"/>
      <c r="AA480" s="438"/>
      <c r="AB480" s="438"/>
      <c r="AC480" s="438"/>
      <c r="AD480" s="438"/>
    </row>
    <row r="481" ht="13.5" customHeight="1">
      <c r="A481" s="438"/>
      <c r="B481" s="438"/>
      <c r="C481" s="438"/>
      <c r="D481" s="438"/>
      <c r="E481" s="438"/>
      <c r="F481" s="438"/>
      <c r="G481" s="438"/>
      <c r="H481" s="438"/>
      <c r="I481" s="438"/>
      <c r="J481" s="438"/>
      <c r="K481" s="438"/>
      <c r="L481" s="438"/>
      <c r="M481" s="438"/>
      <c r="N481" s="438"/>
      <c r="O481" s="438"/>
      <c r="P481" s="438"/>
      <c r="Q481" s="438"/>
      <c r="R481" s="438"/>
      <c r="S481" s="438"/>
      <c r="T481" s="438"/>
      <c r="U481" s="438"/>
      <c r="V481" s="438"/>
      <c r="W481" s="438"/>
      <c r="X481" s="438"/>
      <c r="Y481" s="438"/>
      <c r="Z481" s="438"/>
      <c r="AA481" s="438"/>
      <c r="AB481" s="438"/>
      <c r="AC481" s="438"/>
      <c r="AD481" s="438"/>
    </row>
    <row r="482" ht="13.5" customHeight="1">
      <c r="A482" s="438"/>
      <c r="B482" s="438"/>
      <c r="C482" s="438"/>
      <c r="D482" s="438"/>
      <c r="E482" s="438"/>
      <c r="F482" s="438"/>
      <c r="G482" s="438"/>
      <c r="H482" s="438"/>
      <c r="I482" s="438"/>
      <c r="J482" s="438"/>
      <c r="K482" s="438"/>
      <c r="L482" s="438"/>
      <c r="M482" s="438"/>
      <c r="N482" s="438"/>
      <c r="O482" s="438"/>
      <c r="P482" s="438"/>
      <c r="Q482" s="438"/>
      <c r="R482" s="438"/>
      <c r="S482" s="438"/>
      <c r="T482" s="438"/>
      <c r="U482" s="438"/>
      <c r="V482" s="438"/>
      <c r="W482" s="438"/>
      <c r="X482" s="438"/>
      <c r="Y482" s="438"/>
      <c r="Z482" s="438"/>
      <c r="AA482" s="438"/>
      <c r="AB482" s="438"/>
      <c r="AC482" s="438"/>
      <c r="AD482" s="438"/>
    </row>
    <row r="483" ht="13.5" customHeight="1">
      <c r="A483" s="438"/>
      <c r="B483" s="438"/>
      <c r="C483" s="438"/>
      <c r="D483" s="438"/>
      <c r="E483" s="438"/>
      <c r="F483" s="438"/>
      <c r="G483" s="438"/>
      <c r="H483" s="438"/>
      <c r="I483" s="438"/>
      <c r="J483" s="438"/>
      <c r="K483" s="438"/>
      <c r="L483" s="438"/>
      <c r="M483" s="438"/>
      <c r="N483" s="438"/>
      <c r="O483" s="438"/>
      <c r="P483" s="438"/>
      <c r="Q483" s="438"/>
      <c r="R483" s="438"/>
      <c r="S483" s="438"/>
      <c r="T483" s="438"/>
      <c r="U483" s="438"/>
      <c r="V483" s="438"/>
      <c r="W483" s="438"/>
      <c r="X483" s="438"/>
      <c r="Y483" s="438"/>
      <c r="Z483" s="438"/>
      <c r="AA483" s="438"/>
      <c r="AB483" s="438"/>
      <c r="AC483" s="438"/>
      <c r="AD483" s="438"/>
    </row>
    <row r="484" ht="13.5" customHeight="1">
      <c r="A484" s="438"/>
      <c r="B484" s="438"/>
      <c r="C484" s="438"/>
      <c r="D484" s="438"/>
      <c r="E484" s="438"/>
      <c r="F484" s="438"/>
      <c r="G484" s="438"/>
      <c r="H484" s="438"/>
      <c r="I484" s="438"/>
      <c r="J484" s="438"/>
      <c r="K484" s="438"/>
      <c r="L484" s="438"/>
      <c r="M484" s="438"/>
      <c r="N484" s="438"/>
      <c r="O484" s="438"/>
      <c r="P484" s="438"/>
      <c r="Q484" s="438"/>
      <c r="R484" s="438"/>
      <c r="S484" s="438"/>
      <c r="T484" s="438"/>
      <c r="U484" s="438"/>
      <c r="V484" s="438"/>
      <c r="W484" s="438"/>
      <c r="X484" s="438"/>
      <c r="Y484" s="438"/>
      <c r="Z484" s="438"/>
      <c r="AA484" s="438"/>
      <c r="AB484" s="438"/>
      <c r="AC484" s="438"/>
      <c r="AD484" s="438"/>
    </row>
    <row r="485" ht="13.5" customHeight="1">
      <c r="A485" s="438"/>
      <c r="B485" s="438"/>
      <c r="C485" s="438"/>
      <c r="D485" s="438"/>
      <c r="E485" s="438"/>
      <c r="F485" s="438"/>
      <c r="G485" s="438"/>
      <c r="H485" s="438"/>
      <c r="I485" s="438"/>
      <c r="J485" s="438"/>
      <c r="K485" s="438"/>
      <c r="L485" s="438"/>
      <c r="M485" s="438"/>
      <c r="N485" s="438"/>
      <c r="O485" s="438"/>
      <c r="P485" s="438"/>
      <c r="Q485" s="438"/>
      <c r="R485" s="438"/>
      <c r="S485" s="438"/>
      <c r="T485" s="438"/>
      <c r="U485" s="438"/>
      <c r="V485" s="438"/>
      <c r="W485" s="438"/>
      <c r="X485" s="438"/>
      <c r="Y485" s="438"/>
      <c r="Z485" s="438"/>
      <c r="AA485" s="438"/>
      <c r="AB485" s="438"/>
      <c r="AC485" s="438"/>
      <c r="AD485" s="438"/>
    </row>
    <row r="486" ht="13.5" customHeight="1">
      <c r="A486" s="438"/>
      <c r="B486" s="438"/>
      <c r="C486" s="438"/>
      <c r="D486" s="438"/>
      <c r="E486" s="438"/>
      <c r="F486" s="438"/>
      <c r="G486" s="438"/>
      <c r="H486" s="438"/>
      <c r="I486" s="438"/>
      <c r="J486" s="438"/>
      <c r="K486" s="438"/>
      <c r="L486" s="438"/>
      <c r="M486" s="438"/>
      <c r="N486" s="438"/>
      <c r="O486" s="438"/>
      <c r="P486" s="438"/>
      <c r="Q486" s="438"/>
      <c r="R486" s="438"/>
      <c r="S486" s="438"/>
      <c r="T486" s="438"/>
      <c r="U486" s="438"/>
      <c r="V486" s="438"/>
      <c r="W486" s="438"/>
      <c r="X486" s="438"/>
      <c r="Y486" s="438"/>
      <c r="Z486" s="438"/>
      <c r="AA486" s="438"/>
      <c r="AB486" s="438"/>
      <c r="AC486" s="438"/>
      <c r="AD486" s="438"/>
    </row>
    <row r="487" ht="13.5" customHeight="1">
      <c r="A487" s="438"/>
      <c r="B487" s="438"/>
      <c r="C487" s="438"/>
      <c r="D487" s="438"/>
      <c r="E487" s="438"/>
      <c r="F487" s="438"/>
      <c r="G487" s="438"/>
      <c r="H487" s="438"/>
      <c r="I487" s="438"/>
      <c r="J487" s="438"/>
      <c r="K487" s="438"/>
      <c r="L487" s="438"/>
      <c r="M487" s="438"/>
      <c r="N487" s="438"/>
      <c r="O487" s="438"/>
      <c r="P487" s="438"/>
      <c r="Q487" s="438"/>
      <c r="R487" s="438"/>
      <c r="S487" s="438"/>
      <c r="T487" s="438"/>
      <c r="U487" s="438"/>
      <c r="V487" s="438"/>
      <c r="W487" s="438"/>
      <c r="X487" s="438"/>
      <c r="Y487" s="438"/>
      <c r="Z487" s="438"/>
      <c r="AA487" s="438"/>
      <c r="AB487" s="438"/>
      <c r="AC487" s="438"/>
      <c r="AD487" s="438"/>
    </row>
    <row r="488" ht="13.5" customHeight="1">
      <c r="A488" s="438"/>
      <c r="B488" s="438"/>
      <c r="C488" s="438"/>
      <c r="D488" s="438"/>
      <c r="E488" s="438"/>
      <c r="F488" s="438"/>
      <c r="G488" s="438"/>
      <c r="H488" s="438"/>
      <c r="I488" s="438"/>
      <c r="J488" s="438"/>
      <c r="K488" s="438"/>
      <c r="L488" s="438"/>
      <c r="M488" s="438"/>
      <c r="N488" s="438"/>
      <c r="O488" s="438"/>
      <c r="P488" s="438"/>
      <c r="Q488" s="438"/>
      <c r="R488" s="438"/>
      <c r="S488" s="438"/>
      <c r="T488" s="438"/>
      <c r="U488" s="438"/>
      <c r="V488" s="438"/>
      <c r="W488" s="438"/>
      <c r="X488" s="438"/>
      <c r="Y488" s="438"/>
      <c r="Z488" s="438"/>
      <c r="AA488" s="438"/>
      <c r="AB488" s="438"/>
      <c r="AC488" s="438"/>
      <c r="AD488" s="438"/>
    </row>
    <row r="489" ht="13.5" customHeight="1">
      <c r="A489" s="438"/>
      <c r="B489" s="438"/>
      <c r="C489" s="438"/>
      <c r="D489" s="438"/>
      <c r="E489" s="438"/>
      <c r="F489" s="438"/>
      <c r="G489" s="438"/>
      <c r="H489" s="438"/>
      <c r="I489" s="438"/>
      <c r="J489" s="438"/>
      <c r="K489" s="438"/>
      <c r="L489" s="438"/>
      <c r="M489" s="438"/>
      <c r="N489" s="438"/>
      <c r="O489" s="438"/>
      <c r="P489" s="438"/>
      <c r="Q489" s="438"/>
      <c r="R489" s="438"/>
      <c r="S489" s="438"/>
      <c r="T489" s="438"/>
      <c r="U489" s="438"/>
      <c r="V489" s="438"/>
      <c r="W489" s="438"/>
      <c r="X489" s="438"/>
      <c r="Y489" s="438"/>
      <c r="Z489" s="438"/>
      <c r="AA489" s="438"/>
      <c r="AB489" s="438"/>
      <c r="AC489" s="438"/>
      <c r="AD489" s="438"/>
    </row>
    <row r="490" ht="13.5" customHeight="1">
      <c r="A490" s="438"/>
      <c r="B490" s="438"/>
      <c r="C490" s="438"/>
      <c r="D490" s="438"/>
      <c r="E490" s="438"/>
      <c r="F490" s="438"/>
      <c r="G490" s="438"/>
      <c r="H490" s="438"/>
      <c r="I490" s="438"/>
      <c r="J490" s="438"/>
      <c r="K490" s="438"/>
      <c r="L490" s="438"/>
      <c r="M490" s="438"/>
      <c r="N490" s="438"/>
      <c r="O490" s="438"/>
      <c r="P490" s="438"/>
      <c r="Q490" s="438"/>
      <c r="R490" s="438"/>
      <c r="S490" s="438"/>
      <c r="T490" s="438"/>
      <c r="U490" s="438"/>
      <c r="V490" s="438"/>
      <c r="W490" s="438"/>
      <c r="X490" s="438"/>
      <c r="Y490" s="438"/>
      <c r="Z490" s="438"/>
      <c r="AA490" s="438"/>
      <c r="AB490" s="438"/>
      <c r="AC490" s="438"/>
      <c r="AD490" s="438"/>
    </row>
    <row r="491" ht="13.5" customHeight="1">
      <c r="A491" s="438"/>
      <c r="B491" s="438"/>
      <c r="C491" s="438"/>
      <c r="D491" s="438"/>
      <c r="E491" s="438"/>
      <c r="F491" s="438"/>
      <c r="G491" s="438"/>
      <c r="H491" s="438"/>
      <c r="I491" s="438"/>
      <c r="J491" s="438"/>
      <c r="K491" s="438"/>
      <c r="L491" s="438"/>
      <c r="M491" s="438"/>
      <c r="N491" s="438"/>
      <c r="O491" s="438"/>
      <c r="P491" s="438"/>
      <c r="Q491" s="438"/>
      <c r="R491" s="438"/>
      <c r="S491" s="438"/>
      <c r="T491" s="438"/>
      <c r="U491" s="438"/>
      <c r="V491" s="438"/>
      <c r="W491" s="438"/>
      <c r="X491" s="438"/>
      <c r="Y491" s="438"/>
      <c r="Z491" s="438"/>
      <c r="AA491" s="438"/>
      <c r="AB491" s="438"/>
      <c r="AC491" s="438"/>
      <c r="AD491" s="438"/>
    </row>
    <row r="492" ht="13.5" customHeight="1">
      <c r="A492" s="438"/>
      <c r="B492" s="438"/>
      <c r="C492" s="438"/>
      <c r="D492" s="438"/>
      <c r="E492" s="438"/>
      <c r="F492" s="438"/>
      <c r="G492" s="438"/>
      <c r="H492" s="438"/>
      <c r="I492" s="438"/>
      <c r="J492" s="438"/>
      <c r="K492" s="438"/>
      <c r="L492" s="438"/>
      <c r="M492" s="438"/>
      <c r="N492" s="438"/>
      <c r="O492" s="438"/>
      <c r="P492" s="438"/>
      <c r="Q492" s="438"/>
      <c r="R492" s="438"/>
      <c r="S492" s="438"/>
      <c r="T492" s="438"/>
      <c r="U492" s="438"/>
      <c r="V492" s="438"/>
      <c r="W492" s="438"/>
      <c r="X492" s="438"/>
      <c r="Y492" s="438"/>
      <c r="Z492" s="438"/>
      <c r="AA492" s="438"/>
      <c r="AB492" s="438"/>
      <c r="AC492" s="438"/>
      <c r="AD492" s="438"/>
    </row>
    <row r="493" ht="13.5" customHeight="1">
      <c r="A493" s="438"/>
      <c r="B493" s="438"/>
      <c r="C493" s="438"/>
      <c r="D493" s="438"/>
      <c r="E493" s="438"/>
      <c r="F493" s="438"/>
      <c r="G493" s="438"/>
      <c r="H493" s="438"/>
      <c r="I493" s="438"/>
      <c r="J493" s="438"/>
      <c r="K493" s="438"/>
      <c r="L493" s="438"/>
      <c r="M493" s="438"/>
      <c r="N493" s="438"/>
      <c r="O493" s="438"/>
      <c r="P493" s="438"/>
      <c r="Q493" s="438"/>
      <c r="R493" s="438"/>
      <c r="S493" s="438"/>
      <c r="T493" s="438"/>
      <c r="U493" s="438"/>
      <c r="V493" s="438"/>
      <c r="W493" s="438"/>
      <c r="X493" s="438"/>
      <c r="Y493" s="438"/>
      <c r="Z493" s="438"/>
      <c r="AA493" s="438"/>
      <c r="AB493" s="438"/>
      <c r="AC493" s="438"/>
      <c r="AD493" s="438"/>
    </row>
    <row r="494" ht="13.5" customHeight="1">
      <c r="A494" s="438"/>
      <c r="B494" s="438"/>
      <c r="C494" s="438"/>
      <c r="D494" s="438"/>
      <c r="E494" s="438"/>
      <c r="F494" s="438"/>
      <c r="G494" s="438"/>
      <c r="H494" s="438"/>
      <c r="I494" s="438"/>
      <c r="J494" s="438"/>
      <c r="K494" s="438"/>
      <c r="L494" s="438"/>
      <c r="M494" s="438"/>
      <c r="N494" s="438"/>
      <c r="O494" s="438"/>
      <c r="P494" s="438"/>
      <c r="Q494" s="438"/>
      <c r="R494" s="438"/>
      <c r="S494" s="438"/>
      <c r="T494" s="438"/>
      <c r="U494" s="438"/>
      <c r="V494" s="438"/>
      <c r="W494" s="438"/>
      <c r="X494" s="438"/>
      <c r="Y494" s="438"/>
      <c r="Z494" s="438"/>
      <c r="AA494" s="438"/>
      <c r="AB494" s="438"/>
      <c r="AC494" s="438"/>
      <c r="AD494" s="438"/>
    </row>
    <row r="495" ht="13.5" customHeight="1">
      <c r="A495" s="438"/>
      <c r="B495" s="438"/>
      <c r="C495" s="438"/>
      <c r="D495" s="438"/>
      <c r="E495" s="438"/>
      <c r="F495" s="438"/>
      <c r="G495" s="438"/>
      <c r="H495" s="438"/>
      <c r="I495" s="438"/>
      <c r="J495" s="438"/>
      <c r="K495" s="438"/>
      <c r="L495" s="438"/>
      <c r="M495" s="438"/>
      <c r="N495" s="438"/>
      <c r="O495" s="438"/>
      <c r="P495" s="438"/>
      <c r="Q495" s="438"/>
      <c r="R495" s="438"/>
      <c r="S495" s="438"/>
      <c r="T495" s="438"/>
      <c r="U495" s="438"/>
      <c r="V495" s="438"/>
      <c r="W495" s="438"/>
      <c r="X495" s="438"/>
      <c r="Y495" s="438"/>
      <c r="Z495" s="438"/>
      <c r="AA495" s="438"/>
      <c r="AB495" s="438"/>
      <c r="AC495" s="438"/>
      <c r="AD495" s="438"/>
    </row>
    <row r="496" ht="13.5" customHeight="1">
      <c r="A496" s="438"/>
      <c r="B496" s="438"/>
      <c r="C496" s="438"/>
      <c r="D496" s="438"/>
      <c r="E496" s="438"/>
      <c r="F496" s="438"/>
      <c r="G496" s="438"/>
      <c r="H496" s="438"/>
      <c r="I496" s="438"/>
      <c r="J496" s="438"/>
      <c r="K496" s="438"/>
      <c r="L496" s="438"/>
      <c r="M496" s="438"/>
      <c r="N496" s="438"/>
      <c r="O496" s="438"/>
      <c r="P496" s="438"/>
      <c r="Q496" s="438"/>
      <c r="R496" s="438"/>
      <c r="S496" s="438"/>
      <c r="T496" s="438"/>
      <c r="U496" s="438"/>
      <c r="V496" s="438"/>
      <c r="W496" s="438"/>
      <c r="X496" s="438"/>
      <c r="Y496" s="438"/>
      <c r="Z496" s="438"/>
      <c r="AA496" s="438"/>
      <c r="AB496" s="438"/>
      <c r="AC496" s="438"/>
      <c r="AD496" s="438"/>
    </row>
    <row r="497" ht="13.5" customHeight="1">
      <c r="A497" s="438"/>
      <c r="B497" s="438"/>
      <c r="C497" s="438"/>
      <c r="D497" s="438"/>
      <c r="E497" s="438"/>
      <c r="F497" s="438"/>
      <c r="G497" s="438"/>
      <c r="H497" s="438"/>
      <c r="I497" s="438"/>
      <c r="J497" s="438"/>
      <c r="K497" s="438"/>
      <c r="L497" s="438"/>
      <c r="M497" s="438"/>
      <c r="N497" s="438"/>
      <c r="O497" s="438"/>
      <c r="P497" s="438"/>
      <c r="Q497" s="438"/>
      <c r="R497" s="438"/>
      <c r="S497" s="438"/>
      <c r="T497" s="438"/>
      <c r="U497" s="438"/>
      <c r="V497" s="438"/>
      <c r="W497" s="438"/>
      <c r="X497" s="438"/>
      <c r="Y497" s="438"/>
      <c r="Z497" s="438"/>
      <c r="AA497" s="438"/>
      <c r="AB497" s="438"/>
      <c r="AC497" s="438"/>
      <c r="AD497" s="438"/>
    </row>
    <row r="498" ht="13.5" customHeight="1">
      <c r="A498" s="438"/>
      <c r="B498" s="438"/>
      <c r="C498" s="438"/>
      <c r="D498" s="438"/>
      <c r="E498" s="438"/>
      <c r="F498" s="438"/>
      <c r="G498" s="438"/>
      <c r="H498" s="438"/>
      <c r="I498" s="438"/>
      <c r="J498" s="438"/>
      <c r="K498" s="438"/>
      <c r="L498" s="438"/>
      <c r="M498" s="438"/>
      <c r="N498" s="438"/>
      <c r="O498" s="438"/>
      <c r="P498" s="438"/>
      <c r="Q498" s="438"/>
      <c r="R498" s="438"/>
      <c r="S498" s="438"/>
      <c r="T498" s="438"/>
      <c r="U498" s="438"/>
      <c r="V498" s="438"/>
      <c r="W498" s="438"/>
      <c r="X498" s="438"/>
      <c r="Y498" s="438"/>
      <c r="Z498" s="438"/>
      <c r="AA498" s="438"/>
      <c r="AB498" s="438"/>
      <c r="AC498" s="438"/>
      <c r="AD498" s="438"/>
    </row>
    <row r="499" ht="13.5" customHeight="1">
      <c r="A499" s="438"/>
      <c r="B499" s="438"/>
      <c r="C499" s="438"/>
      <c r="D499" s="438"/>
      <c r="E499" s="438"/>
      <c r="F499" s="438"/>
      <c r="G499" s="438"/>
      <c r="H499" s="438"/>
      <c r="I499" s="438"/>
      <c r="J499" s="438"/>
      <c r="K499" s="438"/>
      <c r="L499" s="438"/>
      <c r="M499" s="438"/>
      <c r="N499" s="438"/>
      <c r="O499" s="438"/>
      <c r="P499" s="438"/>
      <c r="Q499" s="438"/>
      <c r="R499" s="438"/>
      <c r="S499" s="438"/>
      <c r="T499" s="438"/>
      <c r="U499" s="438"/>
      <c r="V499" s="438"/>
      <c r="W499" s="438"/>
      <c r="X499" s="438"/>
      <c r="Y499" s="438"/>
      <c r="Z499" s="438"/>
      <c r="AA499" s="438"/>
      <c r="AB499" s="438"/>
      <c r="AC499" s="438"/>
      <c r="AD499" s="438"/>
    </row>
    <row r="500" ht="13.5" customHeight="1">
      <c r="A500" s="438"/>
      <c r="B500" s="438"/>
      <c r="C500" s="438"/>
      <c r="D500" s="438"/>
      <c r="E500" s="438"/>
      <c r="F500" s="438"/>
      <c r="G500" s="438"/>
      <c r="H500" s="438"/>
      <c r="I500" s="438"/>
      <c r="J500" s="438"/>
      <c r="K500" s="438"/>
      <c r="L500" s="438"/>
      <c r="M500" s="438"/>
      <c r="N500" s="438"/>
      <c r="O500" s="438"/>
      <c r="P500" s="438"/>
      <c r="Q500" s="438"/>
      <c r="R500" s="438"/>
      <c r="S500" s="438"/>
      <c r="T500" s="438"/>
      <c r="U500" s="438"/>
      <c r="V500" s="438"/>
      <c r="W500" s="438"/>
      <c r="X500" s="438"/>
      <c r="Y500" s="438"/>
      <c r="Z500" s="438"/>
      <c r="AA500" s="438"/>
      <c r="AB500" s="438"/>
      <c r="AC500" s="438"/>
      <c r="AD500" s="438"/>
    </row>
    <row r="501" ht="13.5" customHeight="1">
      <c r="A501" s="438"/>
      <c r="B501" s="438"/>
      <c r="C501" s="438"/>
      <c r="D501" s="438"/>
      <c r="E501" s="438"/>
      <c r="F501" s="438"/>
      <c r="G501" s="438"/>
      <c r="H501" s="438"/>
      <c r="I501" s="438"/>
      <c r="J501" s="438"/>
      <c r="K501" s="438"/>
      <c r="L501" s="438"/>
      <c r="M501" s="438"/>
      <c r="N501" s="438"/>
      <c r="O501" s="438"/>
      <c r="P501" s="438"/>
      <c r="Q501" s="438"/>
      <c r="R501" s="438"/>
      <c r="S501" s="438"/>
      <c r="T501" s="438"/>
      <c r="U501" s="438"/>
      <c r="V501" s="438"/>
      <c r="W501" s="438"/>
      <c r="X501" s="438"/>
      <c r="Y501" s="438"/>
      <c r="Z501" s="438"/>
      <c r="AA501" s="438"/>
      <c r="AB501" s="438"/>
      <c r="AC501" s="438"/>
      <c r="AD501" s="438"/>
    </row>
    <row r="502" ht="13.5" customHeight="1">
      <c r="A502" s="438"/>
      <c r="B502" s="438"/>
      <c r="C502" s="438"/>
      <c r="D502" s="438"/>
      <c r="E502" s="438"/>
      <c r="F502" s="438"/>
      <c r="G502" s="438"/>
      <c r="H502" s="438"/>
      <c r="I502" s="438"/>
      <c r="J502" s="438"/>
      <c r="K502" s="438"/>
      <c r="L502" s="438"/>
      <c r="M502" s="438"/>
      <c r="N502" s="438"/>
      <c r="O502" s="438"/>
      <c r="P502" s="438"/>
      <c r="Q502" s="438"/>
      <c r="R502" s="438"/>
      <c r="S502" s="438"/>
      <c r="T502" s="438"/>
      <c r="U502" s="438"/>
      <c r="V502" s="438"/>
      <c r="W502" s="438"/>
      <c r="X502" s="438"/>
      <c r="Y502" s="438"/>
      <c r="Z502" s="438"/>
      <c r="AA502" s="438"/>
      <c r="AB502" s="438"/>
      <c r="AC502" s="438"/>
      <c r="AD502" s="438"/>
    </row>
    <row r="503" ht="13.5" customHeight="1">
      <c r="A503" s="438"/>
      <c r="B503" s="438"/>
      <c r="C503" s="438"/>
      <c r="D503" s="438"/>
      <c r="E503" s="438"/>
      <c r="F503" s="438"/>
      <c r="G503" s="438"/>
      <c r="H503" s="438"/>
      <c r="I503" s="438"/>
      <c r="J503" s="438"/>
      <c r="K503" s="438"/>
      <c r="L503" s="438"/>
      <c r="M503" s="438"/>
      <c r="N503" s="438"/>
      <c r="O503" s="438"/>
      <c r="P503" s="438"/>
      <c r="Q503" s="438"/>
      <c r="R503" s="438"/>
      <c r="S503" s="438"/>
      <c r="T503" s="438"/>
      <c r="U503" s="438"/>
      <c r="V503" s="438"/>
      <c r="W503" s="438"/>
      <c r="X503" s="438"/>
      <c r="Y503" s="438"/>
      <c r="Z503" s="438"/>
      <c r="AA503" s="438"/>
      <c r="AB503" s="438"/>
      <c r="AC503" s="438"/>
      <c r="AD503" s="438"/>
    </row>
    <row r="504" ht="13.5" customHeight="1">
      <c r="A504" s="438"/>
      <c r="B504" s="438"/>
      <c r="C504" s="438"/>
      <c r="D504" s="438"/>
      <c r="E504" s="438"/>
      <c r="F504" s="438"/>
      <c r="G504" s="438"/>
      <c r="H504" s="438"/>
      <c r="I504" s="438"/>
      <c r="J504" s="438"/>
      <c r="K504" s="438"/>
      <c r="L504" s="438"/>
      <c r="M504" s="438"/>
      <c r="N504" s="438"/>
      <c r="O504" s="438"/>
      <c r="P504" s="438"/>
      <c r="Q504" s="438"/>
      <c r="R504" s="438"/>
      <c r="S504" s="438"/>
      <c r="T504" s="438"/>
      <c r="U504" s="438"/>
      <c r="V504" s="438"/>
      <c r="W504" s="438"/>
      <c r="X504" s="438"/>
      <c r="Y504" s="438"/>
      <c r="Z504" s="438"/>
      <c r="AA504" s="438"/>
      <c r="AB504" s="438"/>
      <c r="AC504" s="438"/>
      <c r="AD504" s="438"/>
    </row>
    <row r="505" ht="13.5" customHeight="1">
      <c r="A505" s="438"/>
      <c r="B505" s="438"/>
      <c r="C505" s="438"/>
      <c r="D505" s="438"/>
      <c r="E505" s="438"/>
      <c r="F505" s="438"/>
      <c r="G505" s="438"/>
      <c r="H505" s="438"/>
      <c r="I505" s="438"/>
      <c r="J505" s="438"/>
      <c r="K505" s="438"/>
      <c r="L505" s="438"/>
      <c r="M505" s="438"/>
      <c r="N505" s="438"/>
      <c r="O505" s="438"/>
      <c r="P505" s="438"/>
      <c r="Q505" s="438"/>
      <c r="R505" s="438"/>
      <c r="S505" s="438"/>
      <c r="T505" s="438"/>
      <c r="U505" s="438"/>
      <c r="V505" s="438"/>
      <c r="W505" s="438"/>
      <c r="X505" s="438"/>
      <c r="Y505" s="438"/>
      <c r="Z505" s="438"/>
      <c r="AA505" s="438"/>
      <c r="AB505" s="438"/>
      <c r="AC505" s="438"/>
      <c r="AD505" s="438"/>
    </row>
    <row r="506" ht="13.5" customHeight="1">
      <c r="A506" s="438"/>
      <c r="B506" s="438"/>
      <c r="C506" s="438"/>
      <c r="D506" s="438"/>
      <c r="E506" s="438"/>
      <c r="F506" s="438"/>
      <c r="G506" s="438"/>
      <c r="H506" s="438"/>
      <c r="I506" s="438"/>
      <c r="J506" s="438"/>
      <c r="K506" s="438"/>
      <c r="L506" s="438"/>
      <c r="M506" s="438"/>
      <c r="N506" s="438"/>
      <c r="O506" s="438"/>
      <c r="P506" s="438"/>
      <c r="Q506" s="438"/>
      <c r="R506" s="438"/>
      <c r="S506" s="438"/>
      <c r="T506" s="438"/>
      <c r="U506" s="438"/>
      <c r="V506" s="438"/>
      <c r="W506" s="438"/>
      <c r="X506" s="438"/>
      <c r="Y506" s="438"/>
      <c r="Z506" s="438"/>
      <c r="AA506" s="438"/>
      <c r="AB506" s="438"/>
      <c r="AC506" s="438"/>
      <c r="AD506" s="438"/>
    </row>
    <row r="507" ht="13.5" customHeight="1">
      <c r="A507" s="438"/>
      <c r="B507" s="438"/>
      <c r="C507" s="438"/>
      <c r="D507" s="438"/>
      <c r="E507" s="438"/>
      <c r="F507" s="438"/>
      <c r="G507" s="438"/>
      <c r="H507" s="438"/>
      <c r="I507" s="438"/>
      <c r="J507" s="438"/>
      <c r="K507" s="438"/>
      <c r="L507" s="438"/>
      <c r="M507" s="438"/>
      <c r="N507" s="438"/>
      <c r="O507" s="438"/>
      <c r="P507" s="438"/>
      <c r="Q507" s="438"/>
      <c r="R507" s="438"/>
      <c r="S507" s="438"/>
      <c r="T507" s="438"/>
      <c r="U507" s="438"/>
      <c r="V507" s="438"/>
      <c r="W507" s="438"/>
      <c r="X507" s="438"/>
      <c r="Y507" s="438"/>
      <c r="Z507" s="438"/>
      <c r="AA507" s="438"/>
      <c r="AB507" s="438"/>
      <c r="AC507" s="438"/>
      <c r="AD507" s="438"/>
    </row>
    <row r="508" ht="13.5" customHeight="1">
      <c r="A508" s="438"/>
      <c r="B508" s="438"/>
      <c r="C508" s="438"/>
      <c r="D508" s="438"/>
      <c r="E508" s="438"/>
      <c r="F508" s="438"/>
      <c r="G508" s="438"/>
      <c r="H508" s="438"/>
      <c r="I508" s="438"/>
      <c r="J508" s="438"/>
      <c r="K508" s="438"/>
      <c r="L508" s="438"/>
      <c r="M508" s="438"/>
      <c r="N508" s="438"/>
      <c r="O508" s="438"/>
      <c r="P508" s="438"/>
      <c r="Q508" s="438"/>
      <c r="R508" s="438"/>
      <c r="S508" s="438"/>
      <c r="T508" s="438"/>
      <c r="U508" s="438"/>
      <c r="V508" s="438"/>
      <c r="W508" s="438"/>
      <c r="X508" s="438"/>
      <c r="Y508" s="438"/>
      <c r="Z508" s="438"/>
      <c r="AA508" s="438"/>
      <c r="AB508" s="438"/>
      <c r="AC508" s="438"/>
      <c r="AD508" s="438"/>
    </row>
    <row r="509" ht="13.5" customHeight="1">
      <c r="A509" s="438"/>
      <c r="B509" s="438"/>
      <c r="C509" s="438"/>
      <c r="D509" s="438"/>
      <c r="E509" s="438"/>
      <c r="F509" s="438"/>
      <c r="G509" s="438"/>
      <c r="H509" s="438"/>
      <c r="I509" s="438"/>
      <c r="J509" s="438"/>
      <c r="K509" s="438"/>
      <c r="L509" s="438"/>
      <c r="M509" s="438"/>
      <c r="N509" s="438"/>
      <c r="O509" s="438"/>
      <c r="P509" s="438"/>
      <c r="Q509" s="438"/>
      <c r="R509" s="438"/>
      <c r="S509" s="438"/>
      <c r="T509" s="438"/>
      <c r="U509" s="438"/>
      <c r="V509" s="438"/>
      <c r="W509" s="438"/>
      <c r="X509" s="438"/>
      <c r="Y509" s="438"/>
      <c r="Z509" s="438"/>
      <c r="AA509" s="438"/>
      <c r="AB509" s="438"/>
      <c r="AC509" s="438"/>
      <c r="AD509" s="438"/>
    </row>
    <row r="510" ht="13.5" customHeight="1">
      <c r="A510" s="438"/>
      <c r="B510" s="438"/>
      <c r="C510" s="438"/>
      <c r="D510" s="438"/>
      <c r="E510" s="438"/>
      <c r="F510" s="438"/>
      <c r="G510" s="438"/>
      <c r="H510" s="438"/>
      <c r="I510" s="438"/>
      <c r="J510" s="438"/>
      <c r="K510" s="438"/>
      <c r="L510" s="438"/>
      <c r="M510" s="438"/>
      <c r="N510" s="438"/>
      <c r="O510" s="438"/>
      <c r="P510" s="438"/>
      <c r="Q510" s="438"/>
      <c r="R510" s="438"/>
      <c r="S510" s="438"/>
      <c r="T510" s="438"/>
      <c r="U510" s="438"/>
      <c r="V510" s="438"/>
      <c r="W510" s="438"/>
      <c r="X510" s="438"/>
      <c r="Y510" s="438"/>
      <c r="Z510" s="438"/>
      <c r="AA510" s="438"/>
      <c r="AB510" s="438"/>
      <c r="AC510" s="438"/>
      <c r="AD510" s="438"/>
    </row>
    <row r="511" ht="13.5" customHeight="1">
      <c r="A511" s="438"/>
      <c r="B511" s="438"/>
      <c r="C511" s="438"/>
      <c r="D511" s="438"/>
      <c r="E511" s="438"/>
      <c r="F511" s="438"/>
      <c r="G511" s="438"/>
      <c r="H511" s="438"/>
      <c r="I511" s="438"/>
      <c r="J511" s="438"/>
      <c r="K511" s="438"/>
      <c r="L511" s="438"/>
      <c r="M511" s="438"/>
      <c r="N511" s="438"/>
      <c r="O511" s="438"/>
      <c r="P511" s="438"/>
      <c r="Q511" s="438"/>
      <c r="R511" s="438"/>
      <c r="S511" s="438"/>
      <c r="T511" s="438"/>
      <c r="U511" s="438"/>
      <c r="V511" s="438"/>
      <c r="W511" s="438"/>
      <c r="X511" s="438"/>
      <c r="Y511" s="438"/>
      <c r="Z511" s="438"/>
      <c r="AA511" s="438"/>
      <c r="AB511" s="438"/>
      <c r="AC511" s="438"/>
      <c r="AD511" s="438"/>
    </row>
    <row r="512" ht="13.5" customHeight="1">
      <c r="A512" s="438"/>
      <c r="B512" s="438"/>
      <c r="C512" s="438"/>
      <c r="D512" s="438"/>
      <c r="E512" s="438"/>
      <c r="F512" s="438"/>
      <c r="G512" s="438"/>
      <c r="H512" s="438"/>
      <c r="I512" s="438"/>
      <c r="J512" s="438"/>
      <c r="K512" s="438"/>
      <c r="L512" s="438"/>
      <c r="M512" s="438"/>
      <c r="N512" s="438"/>
      <c r="O512" s="438"/>
      <c r="P512" s="438"/>
      <c r="Q512" s="438"/>
      <c r="R512" s="438"/>
      <c r="S512" s="438"/>
      <c r="T512" s="438"/>
      <c r="U512" s="438"/>
      <c r="V512" s="438"/>
      <c r="W512" s="438"/>
      <c r="X512" s="438"/>
      <c r="Y512" s="438"/>
      <c r="Z512" s="438"/>
      <c r="AA512" s="438"/>
      <c r="AB512" s="438"/>
      <c r="AC512" s="438"/>
      <c r="AD512" s="438"/>
    </row>
    <row r="513" ht="13.5" customHeight="1">
      <c r="A513" s="438"/>
      <c r="B513" s="438"/>
      <c r="C513" s="438"/>
      <c r="D513" s="438"/>
      <c r="E513" s="438"/>
      <c r="F513" s="438"/>
      <c r="G513" s="438"/>
      <c r="H513" s="438"/>
      <c r="I513" s="438"/>
      <c r="J513" s="438"/>
      <c r="K513" s="438"/>
      <c r="L513" s="438"/>
      <c r="M513" s="438"/>
      <c r="N513" s="438"/>
      <c r="O513" s="438"/>
      <c r="P513" s="438"/>
      <c r="Q513" s="438"/>
      <c r="R513" s="438"/>
      <c r="S513" s="438"/>
      <c r="T513" s="438"/>
      <c r="U513" s="438"/>
      <c r="V513" s="438"/>
      <c r="W513" s="438"/>
      <c r="X513" s="438"/>
      <c r="Y513" s="438"/>
      <c r="Z513" s="438"/>
      <c r="AA513" s="438"/>
      <c r="AB513" s="438"/>
      <c r="AC513" s="438"/>
      <c r="AD513" s="438"/>
    </row>
    <row r="514" ht="13.5" customHeight="1">
      <c r="A514" s="438"/>
      <c r="B514" s="438"/>
      <c r="C514" s="438"/>
      <c r="D514" s="438"/>
      <c r="E514" s="438"/>
      <c r="F514" s="438"/>
      <c r="G514" s="438"/>
      <c r="H514" s="438"/>
      <c r="I514" s="438"/>
      <c r="J514" s="438"/>
      <c r="K514" s="438"/>
      <c r="L514" s="438"/>
      <c r="M514" s="438"/>
      <c r="N514" s="438"/>
      <c r="O514" s="438"/>
      <c r="P514" s="438"/>
      <c r="Q514" s="438"/>
      <c r="R514" s="438"/>
      <c r="S514" s="438"/>
      <c r="T514" s="438"/>
      <c r="U514" s="438"/>
      <c r="V514" s="438"/>
      <c r="W514" s="438"/>
      <c r="X514" s="438"/>
      <c r="Y514" s="438"/>
      <c r="Z514" s="438"/>
      <c r="AA514" s="438"/>
      <c r="AB514" s="438"/>
      <c r="AC514" s="438"/>
      <c r="AD514" s="438"/>
    </row>
    <row r="515" ht="13.5" customHeight="1">
      <c r="A515" s="438"/>
      <c r="B515" s="438"/>
      <c r="C515" s="438"/>
      <c r="D515" s="438"/>
      <c r="E515" s="438"/>
      <c r="F515" s="438"/>
      <c r="G515" s="438"/>
      <c r="H515" s="438"/>
      <c r="I515" s="438"/>
      <c r="J515" s="438"/>
      <c r="K515" s="438"/>
      <c r="L515" s="438"/>
      <c r="M515" s="438"/>
      <c r="N515" s="438"/>
      <c r="O515" s="438"/>
      <c r="P515" s="438"/>
      <c r="Q515" s="438"/>
      <c r="R515" s="438"/>
      <c r="S515" s="438"/>
      <c r="T515" s="438"/>
      <c r="U515" s="438"/>
      <c r="V515" s="438"/>
      <c r="W515" s="438"/>
      <c r="X515" s="438"/>
      <c r="Y515" s="438"/>
      <c r="Z515" s="438"/>
      <c r="AA515" s="438"/>
      <c r="AB515" s="438"/>
      <c r="AC515" s="438"/>
      <c r="AD515" s="438"/>
    </row>
    <row r="516" ht="13.5" customHeight="1">
      <c r="A516" s="438"/>
      <c r="B516" s="438"/>
      <c r="C516" s="438"/>
      <c r="D516" s="438"/>
      <c r="E516" s="438"/>
      <c r="F516" s="438"/>
      <c r="G516" s="438"/>
      <c r="H516" s="438"/>
      <c r="I516" s="438"/>
      <c r="J516" s="438"/>
      <c r="K516" s="438"/>
      <c r="L516" s="438"/>
      <c r="M516" s="438"/>
      <c r="N516" s="438"/>
      <c r="O516" s="438"/>
      <c r="P516" s="438"/>
      <c r="Q516" s="438"/>
      <c r="R516" s="438"/>
      <c r="S516" s="438"/>
      <c r="T516" s="438"/>
      <c r="U516" s="438"/>
      <c r="V516" s="438"/>
      <c r="W516" s="438"/>
      <c r="X516" s="438"/>
      <c r="Y516" s="438"/>
      <c r="Z516" s="438"/>
      <c r="AA516" s="438"/>
      <c r="AB516" s="438"/>
      <c r="AC516" s="438"/>
      <c r="AD516" s="438"/>
    </row>
    <row r="517" ht="13.5" customHeight="1">
      <c r="A517" s="438"/>
      <c r="B517" s="438"/>
      <c r="C517" s="438"/>
      <c r="D517" s="438"/>
      <c r="E517" s="438"/>
      <c r="F517" s="438"/>
      <c r="G517" s="438"/>
      <c r="H517" s="438"/>
      <c r="I517" s="438"/>
      <c r="J517" s="438"/>
      <c r="K517" s="438"/>
      <c r="L517" s="438"/>
      <c r="M517" s="438"/>
      <c r="N517" s="438"/>
      <c r="O517" s="438"/>
      <c r="P517" s="438"/>
      <c r="Q517" s="438"/>
      <c r="R517" s="438"/>
      <c r="S517" s="438"/>
      <c r="T517" s="438"/>
      <c r="U517" s="438"/>
      <c r="V517" s="438"/>
      <c r="W517" s="438"/>
      <c r="X517" s="438"/>
      <c r="Y517" s="438"/>
      <c r="Z517" s="438"/>
      <c r="AA517" s="438"/>
      <c r="AB517" s="438"/>
      <c r="AC517" s="438"/>
      <c r="AD517" s="438"/>
    </row>
    <row r="518" ht="13.5" customHeight="1">
      <c r="A518" s="438"/>
      <c r="B518" s="438"/>
      <c r="C518" s="438"/>
      <c r="D518" s="438"/>
      <c r="E518" s="438"/>
      <c r="F518" s="438"/>
      <c r="G518" s="438"/>
      <c r="H518" s="438"/>
      <c r="I518" s="438"/>
      <c r="J518" s="438"/>
      <c r="K518" s="438"/>
      <c r="L518" s="438"/>
      <c r="M518" s="438"/>
      <c r="N518" s="438"/>
      <c r="O518" s="438"/>
      <c r="P518" s="438"/>
      <c r="Q518" s="438"/>
      <c r="R518" s="438"/>
      <c r="S518" s="438"/>
      <c r="T518" s="438"/>
      <c r="U518" s="438"/>
      <c r="V518" s="438"/>
      <c r="W518" s="438"/>
      <c r="X518" s="438"/>
      <c r="Y518" s="438"/>
      <c r="Z518" s="438"/>
      <c r="AA518" s="438"/>
      <c r="AB518" s="438"/>
      <c r="AC518" s="438"/>
      <c r="AD518" s="438"/>
    </row>
    <row r="519" ht="13.5" customHeight="1">
      <c r="A519" s="438"/>
      <c r="B519" s="438"/>
      <c r="C519" s="438"/>
      <c r="D519" s="438"/>
      <c r="E519" s="438"/>
      <c r="F519" s="438"/>
      <c r="G519" s="438"/>
      <c r="H519" s="438"/>
      <c r="I519" s="438"/>
      <c r="J519" s="438"/>
      <c r="K519" s="438"/>
      <c r="L519" s="438"/>
      <c r="M519" s="438"/>
      <c r="N519" s="438"/>
      <c r="O519" s="438"/>
      <c r="P519" s="438"/>
      <c r="Q519" s="438"/>
      <c r="R519" s="438"/>
      <c r="S519" s="438"/>
      <c r="T519" s="438"/>
      <c r="U519" s="438"/>
      <c r="V519" s="438"/>
      <c r="W519" s="438"/>
      <c r="X519" s="438"/>
      <c r="Y519" s="438"/>
      <c r="Z519" s="438"/>
      <c r="AA519" s="438"/>
      <c r="AB519" s="438"/>
      <c r="AC519" s="438"/>
      <c r="AD519" s="438"/>
    </row>
    <row r="520" ht="13.5" customHeight="1">
      <c r="A520" s="438"/>
      <c r="B520" s="438"/>
      <c r="C520" s="438"/>
      <c r="D520" s="438"/>
      <c r="E520" s="438"/>
      <c r="F520" s="438"/>
      <c r="G520" s="438"/>
      <c r="H520" s="438"/>
      <c r="I520" s="438"/>
      <c r="J520" s="438"/>
      <c r="K520" s="438"/>
      <c r="L520" s="438"/>
      <c r="M520" s="438"/>
      <c r="N520" s="438"/>
      <c r="O520" s="438"/>
      <c r="P520" s="438"/>
      <c r="Q520" s="438"/>
      <c r="R520" s="438"/>
      <c r="S520" s="438"/>
      <c r="T520" s="438"/>
      <c r="U520" s="438"/>
      <c r="V520" s="438"/>
      <c r="W520" s="438"/>
      <c r="X520" s="438"/>
      <c r="Y520" s="438"/>
      <c r="Z520" s="438"/>
      <c r="AA520" s="438"/>
      <c r="AB520" s="438"/>
      <c r="AC520" s="438"/>
      <c r="AD520" s="438"/>
    </row>
    <row r="521" ht="13.5" customHeight="1">
      <c r="A521" s="438"/>
      <c r="B521" s="438"/>
      <c r="C521" s="438"/>
      <c r="D521" s="438"/>
      <c r="E521" s="438"/>
      <c r="F521" s="438"/>
      <c r="G521" s="438"/>
      <c r="H521" s="438"/>
      <c r="I521" s="438"/>
      <c r="J521" s="438"/>
      <c r="K521" s="438"/>
      <c r="L521" s="438"/>
      <c r="M521" s="438"/>
      <c r="N521" s="438"/>
      <c r="O521" s="438"/>
      <c r="P521" s="438"/>
      <c r="Q521" s="438"/>
      <c r="R521" s="438"/>
      <c r="S521" s="438"/>
      <c r="T521" s="438"/>
      <c r="U521" s="438"/>
      <c r="V521" s="438"/>
      <c r="W521" s="438"/>
      <c r="X521" s="438"/>
      <c r="Y521" s="438"/>
      <c r="Z521" s="438"/>
      <c r="AA521" s="438"/>
      <c r="AB521" s="438"/>
      <c r="AC521" s="438"/>
      <c r="AD521" s="438"/>
    </row>
    <row r="522" ht="13.5" customHeight="1">
      <c r="A522" s="438"/>
      <c r="B522" s="438"/>
      <c r="C522" s="438"/>
      <c r="D522" s="438"/>
      <c r="E522" s="438"/>
      <c r="F522" s="438"/>
      <c r="G522" s="438"/>
      <c r="H522" s="438"/>
      <c r="I522" s="438"/>
      <c r="J522" s="438"/>
      <c r="K522" s="438"/>
      <c r="L522" s="438"/>
      <c r="M522" s="438"/>
      <c r="N522" s="438"/>
      <c r="O522" s="438"/>
      <c r="P522" s="438"/>
      <c r="Q522" s="438"/>
      <c r="R522" s="438"/>
      <c r="S522" s="438"/>
      <c r="T522" s="438"/>
      <c r="U522" s="438"/>
      <c r="V522" s="438"/>
      <c r="W522" s="438"/>
      <c r="X522" s="438"/>
      <c r="Y522" s="438"/>
      <c r="Z522" s="438"/>
      <c r="AA522" s="438"/>
      <c r="AB522" s="438"/>
      <c r="AC522" s="438"/>
      <c r="AD522" s="438"/>
    </row>
    <row r="523" ht="13.5" customHeight="1">
      <c r="A523" s="438"/>
      <c r="B523" s="438"/>
      <c r="C523" s="438"/>
      <c r="D523" s="438"/>
      <c r="E523" s="438"/>
      <c r="F523" s="438"/>
      <c r="G523" s="438"/>
      <c r="H523" s="438"/>
      <c r="I523" s="438"/>
      <c r="J523" s="438"/>
      <c r="K523" s="438"/>
      <c r="L523" s="438"/>
      <c r="M523" s="438"/>
      <c r="N523" s="438"/>
      <c r="O523" s="438"/>
      <c r="P523" s="438"/>
      <c r="Q523" s="438"/>
      <c r="R523" s="438"/>
      <c r="S523" s="438"/>
      <c r="T523" s="438"/>
      <c r="U523" s="438"/>
      <c r="V523" s="438"/>
      <c r="W523" s="438"/>
      <c r="X523" s="438"/>
      <c r="Y523" s="438"/>
      <c r="Z523" s="438"/>
      <c r="AA523" s="438"/>
      <c r="AB523" s="438"/>
      <c r="AC523" s="438"/>
      <c r="AD523" s="438"/>
    </row>
    <row r="524" ht="13.5" customHeight="1">
      <c r="A524" s="438"/>
      <c r="B524" s="438"/>
      <c r="C524" s="438"/>
      <c r="D524" s="438"/>
      <c r="E524" s="438"/>
      <c r="F524" s="438"/>
      <c r="G524" s="438"/>
      <c r="H524" s="438"/>
      <c r="I524" s="438"/>
      <c r="J524" s="438"/>
      <c r="K524" s="438"/>
      <c r="L524" s="438"/>
      <c r="M524" s="438"/>
      <c r="N524" s="438"/>
      <c r="O524" s="438"/>
      <c r="P524" s="438"/>
      <c r="Q524" s="438"/>
      <c r="R524" s="438"/>
      <c r="S524" s="438"/>
      <c r="T524" s="438"/>
      <c r="U524" s="438"/>
      <c r="V524" s="438"/>
      <c r="W524" s="438"/>
      <c r="X524" s="438"/>
      <c r="Y524" s="438"/>
      <c r="Z524" s="438"/>
      <c r="AA524" s="438"/>
      <c r="AB524" s="438"/>
      <c r="AC524" s="438"/>
      <c r="AD524" s="438"/>
    </row>
    <row r="525" ht="13.5" customHeight="1">
      <c r="A525" s="438"/>
      <c r="B525" s="438"/>
      <c r="C525" s="438"/>
      <c r="D525" s="438"/>
      <c r="E525" s="438"/>
      <c r="F525" s="438"/>
      <c r="G525" s="438"/>
      <c r="H525" s="438"/>
      <c r="I525" s="438"/>
      <c r="J525" s="438"/>
      <c r="K525" s="438"/>
      <c r="L525" s="438"/>
      <c r="M525" s="438"/>
      <c r="N525" s="438"/>
      <c r="O525" s="438"/>
      <c r="P525" s="438"/>
      <c r="Q525" s="438"/>
      <c r="R525" s="438"/>
      <c r="S525" s="438"/>
      <c r="T525" s="438"/>
      <c r="U525" s="438"/>
      <c r="V525" s="438"/>
      <c r="W525" s="438"/>
      <c r="X525" s="438"/>
      <c r="Y525" s="438"/>
      <c r="Z525" s="438"/>
      <c r="AA525" s="438"/>
      <c r="AB525" s="438"/>
      <c r="AC525" s="438"/>
      <c r="AD525" s="438"/>
    </row>
    <row r="526" ht="13.5" customHeight="1">
      <c r="A526" s="438"/>
      <c r="B526" s="438"/>
      <c r="C526" s="438"/>
      <c r="D526" s="438"/>
      <c r="E526" s="438"/>
      <c r="F526" s="438"/>
      <c r="G526" s="438"/>
      <c r="H526" s="438"/>
      <c r="I526" s="438"/>
      <c r="J526" s="438"/>
      <c r="K526" s="438"/>
      <c r="L526" s="438"/>
      <c r="M526" s="438"/>
      <c r="N526" s="438"/>
      <c r="O526" s="438"/>
      <c r="P526" s="438"/>
      <c r="Q526" s="438"/>
      <c r="R526" s="438"/>
      <c r="S526" s="438"/>
      <c r="T526" s="438"/>
      <c r="U526" s="438"/>
      <c r="V526" s="438"/>
      <c r="W526" s="438"/>
      <c r="X526" s="438"/>
      <c r="Y526" s="438"/>
      <c r="Z526" s="438"/>
      <c r="AA526" s="438"/>
      <c r="AB526" s="438"/>
      <c r="AC526" s="438"/>
      <c r="AD526" s="438"/>
    </row>
    <row r="527" ht="13.5" customHeight="1">
      <c r="A527" s="438"/>
      <c r="B527" s="438"/>
      <c r="C527" s="438"/>
      <c r="D527" s="438"/>
      <c r="E527" s="438"/>
      <c r="F527" s="438"/>
      <c r="G527" s="438"/>
      <c r="H527" s="438"/>
      <c r="I527" s="438"/>
      <c r="J527" s="438"/>
      <c r="K527" s="438"/>
      <c r="L527" s="438"/>
      <c r="M527" s="438"/>
      <c r="N527" s="438"/>
      <c r="O527" s="438"/>
      <c r="P527" s="438"/>
      <c r="Q527" s="438"/>
      <c r="R527" s="438"/>
      <c r="S527" s="438"/>
      <c r="T527" s="438"/>
      <c r="U527" s="438"/>
      <c r="V527" s="438"/>
      <c r="W527" s="438"/>
      <c r="X527" s="438"/>
      <c r="Y527" s="438"/>
      <c r="Z527" s="438"/>
      <c r="AA527" s="438"/>
      <c r="AB527" s="438"/>
      <c r="AC527" s="438"/>
      <c r="AD527" s="438"/>
    </row>
    <row r="528" ht="13.5" customHeight="1">
      <c r="A528" s="438"/>
      <c r="B528" s="438"/>
      <c r="C528" s="438"/>
      <c r="D528" s="438"/>
      <c r="E528" s="438"/>
      <c r="F528" s="438"/>
      <c r="G528" s="438"/>
      <c r="H528" s="438"/>
      <c r="I528" s="438"/>
      <c r="J528" s="438"/>
      <c r="K528" s="438"/>
      <c r="L528" s="438"/>
      <c r="M528" s="438"/>
      <c r="N528" s="438"/>
      <c r="O528" s="438"/>
      <c r="P528" s="438"/>
      <c r="Q528" s="438"/>
      <c r="R528" s="438"/>
      <c r="S528" s="438"/>
      <c r="T528" s="438"/>
      <c r="U528" s="438"/>
      <c r="V528" s="438"/>
      <c r="W528" s="438"/>
      <c r="X528" s="438"/>
      <c r="Y528" s="438"/>
      <c r="Z528" s="438"/>
      <c r="AA528" s="438"/>
      <c r="AB528" s="438"/>
      <c r="AC528" s="438"/>
      <c r="AD528" s="438"/>
    </row>
    <row r="529" ht="13.5" customHeight="1">
      <c r="A529" s="438"/>
      <c r="B529" s="438"/>
      <c r="C529" s="438"/>
      <c r="D529" s="438"/>
      <c r="E529" s="438"/>
      <c r="F529" s="438"/>
      <c r="G529" s="438"/>
      <c r="H529" s="438"/>
      <c r="I529" s="438"/>
      <c r="J529" s="438"/>
      <c r="K529" s="438"/>
      <c r="L529" s="438"/>
      <c r="M529" s="438"/>
      <c r="N529" s="438"/>
      <c r="O529" s="438"/>
      <c r="P529" s="438"/>
      <c r="Q529" s="438"/>
      <c r="R529" s="438"/>
      <c r="S529" s="438"/>
      <c r="T529" s="438"/>
      <c r="U529" s="438"/>
      <c r="V529" s="438"/>
      <c r="W529" s="438"/>
      <c r="X529" s="438"/>
      <c r="Y529" s="438"/>
      <c r="Z529" s="438"/>
      <c r="AA529" s="438"/>
      <c r="AB529" s="438"/>
      <c r="AC529" s="438"/>
      <c r="AD529" s="438"/>
    </row>
    <row r="530" ht="13.5" customHeight="1">
      <c r="A530" s="438"/>
      <c r="B530" s="438"/>
      <c r="C530" s="438"/>
      <c r="D530" s="438"/>
      <c r="E530" s="438"/>
      <c r="F530" s="438"/>
      <c r="G530" s="438"/>
      <c r="H530" s="438"/>
      <c r="I530" s="438"/>
      <c r="J530" s="438"/>
      <c r="K530" s="438"/>
      <c r="L530" s="438"/>
      <c r="M530" s="438"/>
      <c r="N530" s="438"/>
      <c r="O530" s="438"/>
      <c r="P530" s="438"/>
      <c r="Q530" s="438"/>
      <c r="R530" s="438"/>
      <c r="S530" s="438"/>
      <c r="T530" s="438"/>
      <c r="U530" s="438"/>
      <c r="V530" s="438"/>
      <c r="W530" s="438"/>
      <c r="X530" s="438"/>
      <c r="Y530" s="438"/>
      <c r="Z530" s="438"/>
      <c r="AA530" s="438"/>
      <c r="AB530" s="438"/>
      <c r="AC530" s="438"/>
      <c r="AD530" s="438"/>
    </row>
    <row r="531" ht="13.5" customHeight="1">
      <c r="A531" s="438"/>
      <c r="B531" s="438"/>
      <c r="C531" s="438"/>
      <c r="D531" s="438"/>
      <c r="E531" s="438"/>
      <c r="F531" s="438"/>
      <c r="G531" s="438"/>
      <c r="H531" s="438"/>
      <c r="I531" s="438"/>
      <c r="J531" s="438"/>
      <c r="K531" s="438"/>
      <c r="L531" s="438"/>
      <c r="M531" s="438"/>
      <c r="N531" s="438"/>
      <c r="O531" s="438"/>
      <c r="P531" s="438"/>
      <c r="Q531" s="438"/>
      <c r="R531" s="438"/>
      <c r="S531" s="438"/>
      <c r="T531" s="438"/>
      <c r="U531" s="438"/>
      <c r="V531" s="438"/>
      <c r="W531" s="438"/>
      <c r="X531" s="438"/>
      <c r="Y531" s="438"/>
      <c r="Z531" s="438"/>
      <c r="AA531" s="438"/>
      <c r="AB531" s="438"/>
      <c r="AC531" s="438"/>
      <c r="AD531" s="438"/>
    </row>
    <row r="532" ht="13.5" customHeight="1">
      <c r="A532" s="438"/>
      <c r="B532" s="438"/>
      <c r="C532" s="438"/>
      <c r="D532" s="438"/>
      <c r="E532" s="438"/>
      <c r="F532" s="438"/>
      <c r="G532" s="438"/>
      <c r="H532" s="438"/>
      <c r="I532" s="438"/>
      <c r="J532" s="438"/>
      <c r="K532" s="438"/>
      <c r="L532" s="438"/>
      <c r="M532" s="438"/>
      <c r="N532" s="438"/>
      <c r="O532" s="438"/>
      <c r="P532" s="438"/>
      <c r="Q532" s="438"/>
      <c r="R532" s="438"/>
      <c r="S532" s="438"/>
      <c r="T532" s="438"/>
      <c r="U532" s="438"/>
      <c r="V532" s="438"/>
      <c r="W532" s="438"/>
      <c r="X532" s="438"/>
      <c r="Y532" s="438"/>
      <c r="Z532" s="438"/>
      <c r="AA532" s="438"/>
      <c r="AB532" s="438"/>
      <c r="AC532" s="438"/>
      <c r="AD532" s="438"/>
    </row>
    <row r="533" ht="13.5" customHeight="1">
      <c r="A533" s="438"/>
      <c r="B533" s="438"/>
      <c r="C533" s="438"/>
      <c r="D533" s="438"/>
      <c r="E533" s="438"/>
      <c r="F533" s="438"/>
      <c r="G533" s="438"/>
      <c r="H533" s="438"/>
      <c r="I533" s="438"/>
      <c r="J533" s="438"/>
      <c r="K533" s="438"/>
      <c r="L533" s="438"/>
      <c r="M533" s="438"/>
      <c r="N533" s="438"/>
      <c r="O533" s="438"/>
      <c r="P533" s="438"/>
      <c r="Q533" s="438"/>
      <c r="R533" s="438"/>
      <c r="S533" s="438"/>
      <c r="T533" s="438"/>
      <c r="U533" s="438"/>
      <c r="V533" s="438"/>
      <c r="W533" s="438"/>
      <c r="X533" s="438"/>
      <c r="Y533" s="438"/>
      <c r="Z533" s="438"/>
      <c r="AA533" s="438"/>
      <c r="AB533" s="438"/>
      <c r="AC533" s="438"/>
      <c r="AD533" s="438"/>
    </row>
    <row r="534" ht="13.5" customHeight="1">
      <c r="A534" s="438"/>
      <c r="B534" s="438"/>
      <c r="C534" s="438"/>
      <c r="D534" s="438"/>
      <c r="E534" s="438"/>
      <c r="F534" s="438"/>
      <c r="G534" s="438"/>
      <c r="H534" s="438"/>
      <c r="I534" s="438"/>
      <c r="J534" s="438"/>
      <c r="K534" s="438"/>
      <c r="L534" s="438"/>
      <c r="M534" s="438"/>
      <c r="N534" s="438"/>
      <c r="O534" s="438"/>
      <c r="P534" s="438"/>
      <c r="Q534" s="438"/>
      <c r="R534" s="438"/>
      <c r="S534" s="438"/>
      <c r="T534" s="438"/>
      <c r="U534" s="438"/>
      <c r="V534" s="438"/>
      <c r="W534" s="438"/>
      <c r="X534" s="438"/>
      <c r="Y534" s="438"/>
      <c r="Z534" s="438"/>
      <c r="AA534" s="438"/>
      <c r="AB534" s="438"/>
      <c r="AC534" s="438"/>
      <c r="AD534" s="438"/>
    </row>
    <row r="535" ht="13.5" customHeight="1">
      <c r="A535" s="438"/>
      <c r="B535" s="438"/>
      <c r="C535" s="438"/>
      <c r="D535" s="438"/>
      <c r="E535" s="438"/>
      <c r="F535" s="438"/>
      <c r="G535" s="438"/>
      <c r="H535" s="438"/>
      <c r="I535" s="438"/>
      <c r="J535" s="438"/>
      <c r="K535" s="438"/>
      <c r="L535" s="438"/>
      <c r="M535" s="438"/>
      <c r="N535" s="438"/>
      <c r="O535" s="438"/>
      <c r="P535" s="438"/>
      <c r="Q535" s="438"/>
      <c r="R535" s="438"/>
      <c r="S535" s="438"/>
      <c r="T535" s="438"/>
      <c r="U535" s="438"/>
      <c r="V535" s="438"/>
      <c r="W535" s="438"/>
      <c r="X535" s="438"/>
      <c r="Y535" s="438"/>
      <c r="Z535" s="438"/>
      <c r="AA535" s="438"/>
      <c r="AB535" s="438"/>
      <c r="AC535" s="438"/>
      <c r="AD535" s="438"/>
    </row>
    <row r="536" ht="13.5" customHeight="1">
      <c r="A536" s="438"/>
      <c r="B536" s="438"/>
      <c r="C536" s="438"/>
      <c r="D536" s="438"/>
      <c r="E536" s="438"/>
      <c r="F536" s="438"/>
      <c r="G536" s="438"/>
      <c r="H536" s="438"/>
      <c r="I536" s="438"/>
      <c r="J536" s="438"/>
      <c r="K536" s="438"/>
      <c r="L536" s="438"/>
      <c r="M536" s="438"/>
      <c r="N536" s="438"/>
      <c r="O536" s="438"/>
      <c r="P536" s="438"/>
      <c r="Q536" s="438"/>
      <c r="R536" s="438"/>
      <c r="S536" s="438"/>
      <c r="T536" s="438"/>
      <c r="U536" s="438"/>
      <c r="V536" s="438"/>
      <c r="W536" s="438"/>
      <c r="X536" s="438"/>
      <c r="Y536" s="438"/>
      <c r="Z536" s="438"/>
      <c r="AA536" s="438"/>
      <c r="AB536" s="438"/>
      <c r="AC536" s="438"/>
      <c r="AD536" s="438"/>
    </row>
    <row r="537" ht="13.5" customHeight="1">
      <c r="A537" s="438"/>
      <c r="B537" s="438"/>
      <c r="C537" s="438"/>
      <c r="D537" s="438"/>
      <c r="E537" s="438"/>
      <c r="F537" s="438"/>
      <c r="G537" s="438"/>
      <c r="H537" s="438"/>
      <c r="I537" s="438"/>
      <c r="J537" s="438"/>
      <c r="K537" s="438"/>
      <c r="L537" s="438"/>
      <c r="M537" s="438"/>
      <c r="N537" s="438"/>
      <c r="O537" s="438"/>
      <c r="P537" s="438"/>
      <c r="Q537" s="438"/>
      <c r="R537" s="438"/>
      <c r="S537" s="438"/>
      <c r="T537" s="438"/>
      <c r="U537" s="438"/>
      <c r="V537" s="438"/>
      <c r="W537" s="438"/>
      <c r="X537" s="438"/>
      <c r="Y537" s="438"/>
      <c r="Z537" s="438"/>
      <c r="AA537" s="438"/>
      <c r="AB537" s="438"/>
      <c r="AC537" s="438"/>
      <c r="AD537" s="438"/>
    </row>
    <row r="538" ht="13.5" customHeight="1">
      <c r="A538" s="438"/>
      <c r="B538" s="438"/>
      <c r="C538" s="438"/>
      <c r="D538" s="438"/>
      <c r="E538" s="438"/>
      <c r="F538" s="438"/>
      <c r="G538" s="438"/>
      <c r="H538" s="438"/>
      <c r="I538" s="438"/>
      <c r="J538" s="438"/>
      <c r="K538" s="438"/>
      <c r="L538" s="438"/>
      <c r="M538" s="438"/>
      <c r="N538" s="438"/>
      <c r="O538" s="438"/>
      <c r="P538" s="438"/>
      <c r="Q538" s="438"/>
      <c r="R538" s="438"/>
      <c r="S538" s="438"/>
      <c r="T538" s="438"/>
      <c r="U538" s="438"/>
      <c r="V538" s="438"/>
      <c r="W538" s="438"/>
      <c r="X538" s="438"/>
      <c r="Y538" s="438"/>
      <c r="Z538" s="438"/>
      <c r="AA538" s="438"/>
      <c r="AB538" s="438"/>
      <c r="AC538" s="438"/>
      <c r="AD538" s="438"/>
    </row>
    <row r="539" ht="13.5" customHeight="1">
      <c r="A539" s="438"/>
      <c r="B539" s="438"/>
      <c r="C539" s="438"/>
      <c r="D539" s="438"/>
      <c r="E539" s="438"/>
      <c r="F539" s="438"/>
      <c r="G539" s="438"/>
      <c r="H539" s="438"/>
      <c r="I539" s="438"/>
      <c r="J539" s="438"/>
      <c r="K539" s="438"/>
      <c r="L539" s="438"/>
      <c r="M539" s="438"/>
      <c r="N539" s="438"/>
      <c r="O539" s="438"/>
      <c r="P539" s="438"/>
      <c r="Q539" s="438"/>
      <c r="R539" s="438"/>
      <c r="S539" s="438"/>
      <c r="T539" s="438"/>
      <c r="U539" s="438"/>
      <c r="V539" s="438"/>
      <c r="W539" s="438"/>
      <c r="X539" s="438"/>
      <c r="Y539" s="438"/>
      <c r="Z539" s="438"/>
      <c r="AA539" s="438"/>
      <c r="AB539" s="438"/>
      <c r="AC539" s="438"/>
      <c r="AD539" s="438"/>
    </row>
    <row r="540" ht="13.5" customHeight="1">
      <c r="A540" s="438"/>
      <c r="B540" s="438"/>
      <c r="C540" s="438"/>
      <c r="D540" s="438"/>
      <c r="E540" s="438"/>
      <c r="F540" s="438"/>
      <c r="G540" s="438"/>
      <c r="H540" s="438"/>
      <c r="I540" s="438"/>
      <c r="J540" s="438"/>
      <c r="K540" s="438"/>
      <c r="L540" s="438"/>
      <c r="M540" s="438"/>
      <c r="N540" s="438"/>
      <c r="O540" s="438"/>
      <c r="P540" s="438"/>
      <c r="Q540" s="438"/>
      <c r="R540" s="438"/>
      <c r="S540" s="438"/>
      <c r="T540" s="438"/>
      <c r="U540" s="438"/>
      <c r="V540" s="438"/>
      <c r="W540" s="438"/>
      <c r="X540" s="438"/>
      <c r="Y540" s="438"/>
      <c r="Z540" s="438"/>
      <c r="AA540" s="438"/>
      <c r="AB540" s="438"/>
      <c r="AC540" s="438"/>
      <c r="AD540" s="438"/>
    </row>
    <row r="541" ht="13.5" customHeight="1">
      <c r="A541" s="438"/>
      <c r="B541" s="438"/>
      <c r="C541" s="438"/>
      <c r="D541" s="438"/>
      <c r="E541" s="438"/>
      <c r="F541" s="438"/>
      <c r="G541" s="438"/>
      <c r="H541" s="438"/>
      <c r="I541" s="438"/>
      <c r="J541" s="438"/>
      <c r="K541" s="438"/>
      <c r="L541" s="438"/>
      <c r="M541" s="438"/>
      <c r="N541" s="438"/>
      <c r="O541" s="438"/>
      <c r="P541" s="438"/>
      <c r="Q541" s="438"/>
      <c r="R541" s="438"/>
      <c r="S541" s="438"/>
      <c r="T541" s="438"/>
      <c r="U541" s="438"/>
      <c r="V541" s="438"/>
      <c r="W541" s="438"/>
      <c r="X541" s="438"/>
      <c r="Y541" s="438"/>
      <c r="Z541" s="438"/>
      <c r="AA541" s="438"/>
      <c r="AB541" s="438"/>
      <c r="AC541" s="438"/>
      <c r="AD541" s="438"/>
    </row>
    <row r="542" ht="13.5" customHeight="1">
      <c r="A542" s="438"/>
      <c r="B542" s="438"/>
      <c r="C542" s="438"/>
      <c r="D542" s="438"/>
      <c r="E542" s="438"/>
      <c r="F542" s="438"/>
      <c r="G542" s="438"/>
      <c r="H542" s="438"/>
      <c r="I542" s="438"/>
      <c r="J542" s="438"/>
      <c r="K542" s="438"/>
      <c r="L542" s="438"/>
      <c r="M542" s="438"/>
      <c r="N542" s="438"/>
      <c r="O542" s="438"/>
      <c r="P542" s="438"/>
      <c r="Q542" s="438"/>
      <c r="R542" s="438"/>
      <c r="S542" s="438"/>
      <c r="T542" s="438"/>
      <c r="U542" s="438"/>
      <c r="V542" s="438"/>
      <c r="W542" s="438"/>
      <c r="X542" s="438"/>
      <c r="Y542" s="438"/>
      <c r="Z542" s="438"/>
      <c r="AA542" s="438"/>
      <c r="AB542" s="438"/>
      <c r="AC542" s="438"/>
      <c r="AD542" s="438"/>
    </row>
    <row r="543" ht="13.5" customHeight="1">
      <c r="A543" s="438"/>
      <c r="B543" s="438"/>
      <c r="C543" s="438"/>
      <c r="D543" s="438"/>
      <c r="E543" s="438"/>
      <c r="F543" s="438"/>
      <c r="G543" s="438"/>
      <c r="H543" s="438"/>
      <c r="I543" s="438"/>
      <c r="J543" s="438"/>
      <c r="K543" s="438"/>
      <c r="L543" s="438"/>
      <c r="M543" s="438"/>
      <c r="N543" s="438"/>
      <c r="O543" s="438"/>
      <c r="P543" s="438"/>
      <c r="Q543" s="438"/>
      <c r="R543" s="438"/>
      <c r="S543" s="438"/>
      <c r="T543" s="438"/>
      <c r="U543" s="438"/>
      <c r="V543" s="438"/>
      <c r="W543" s="438"/>
      <c r="X543" s="438"/>
      <c r="Y543" s="438"/>
      <c r="Z543" s="438"/>
      <c r="AA543" s="438"/>
      <c r="AB543" s="438"/>
      <c r="AC543" s="438"/>
      <c r="AD543" s="438"/>
    </row>
    <row r="544" ht="13.5" customHeight="1">
      <c r="A544" s="438"/>
      <c r="B544" s="438"/>
      <c r="C544" s="438"/>
      <c r="D544" s="438"/>
      <c r="E544" s="438"/>
      <c r="F544" s="438"/>
      <c r="G544" s="438"/>
      <c r="H544" s="438"/>
      <c r="I544" s="438"/>
      <c r="J544" s="438"/>
      <c r="K544" s="438"/>
      <c r="L544" s="438"/>
      <c r="M544" s="438"/>
      <c r="N544" s="438"/>
      <c r="O544" s="438"/>
      <c r="P544" s="438"/>
      <c r="Q544" s="438"/>
      <c r="R544" s="438"/>
      <c r="S544" s="438"/>
      <c r="T544" s="438"/>
      <c r="U544" s="438"/>
      <c r="V544" s="438"/>
      <c r="W544" s="438"/>
      <c r="X544" s="438"/>
      <c r="Y544" s="438"/>
      <c r="Z544" s="438"/>
      <c r="AA544" s="438"/>
      <c r="AB544" s="438"/>
      <c r="AC544" s="438"/>
      <c r="AD544" s="438"/>
    </row>
    <row r="545" ht="13.5" customHeight="1">
      <c r="A545" s="438"/>
      <c r="B545" s="438"/>
      <c r="C545" s="438"/>
      <c r="D545" s="438"/>
      <c r="E545" s="438"/>
      <c r="F545" s="438"/>
      <c r="G545" s="438"/>
      <c r="H545" s="438"/>
      <c r="I545" s="438"/>
      <c r="J545" s="438"/>
      <c r="K545" s="438"/>
      <c r="L545" s="438"/>
      <c r="M545" s="438"/>
      <c r="N545" s="438"/>
      <c r="O545" s="438"/>
      <c r="P545" s="438"/>
      <c r="Q545" s="438"/>
      <c r="R545" s="438"/>
      <c r="S545" s="438"/>
      <c r="T545" s="438"/>
      <c r="U545" s="438"/>
      <c r="V545" s="438"/>
      <c r="W545" s="438"/>
      <c r="X545" s="438"/>
      <c r="Y545" s="438"/>
      <c r="Z545" s="438"/>
      <c r="AA545" s="438"/>
      <c r="AB545" s="438"/>
      <c r="AC545" s="438"/>
      <c r="AD545" s="438"/>
    </row>
    <row r="546" ht="13.5" customHeight="1">
      <c r="A546" s="438"/>
      <c r="B546" s="438"/>
      <c r="C546" s="438"/>
      <c r="D546" s="438"/>
      <c r="E546" s="438"/>
      <c r="F546" s="438"/>
      <c r="G546" s="438"/>
      <c r="H546" s="438"/>
      <c r="I546" s="438"/>
      <c r="J546" s="438"/>
      <c r="K546" s="438"/>
      <c r="L546" s="438"/>
      <c r="M546" s="438"/>
      <c r="N546" s="438"/>
      <c r="O546" s="438"/>
      <c r="P546" s="438"/>
      <c r="Q546" s="438"/>
      <c r="R546" s="438"/>
      <c r="S546" s="438"/>
      <c r="T546" s="438"/>
      <c r="U546" s="438"/>
      <c r="V546" s="438"/>
      <c r="W546" s="438"/>
      <c r="X546" s="438"/>
      <c r="Y546" s="438"/>
      <c r="Z546" s="438"/>
      <c r="AA546" s="438"/>
      <c r="AB546" s="438"/>
      <c r="AC546" s="438"/>
      <c r="AD546" s="438"/>
    </row>
    <row r="547" ht="13.5" customHeight="1">
      <c r="A547" s="438"/>
      <c r="B547" s="438"/>
      <c r="C547" s="438"/>
      <c r="D547" s="438"/>
      <c r="E547" s="438"/>
      <c r="F547" s="438"/>
      <c r="G547" s="438"/>
      <c r="H547" s="438"/>
      <c r="I547" s="438"/>
      <c r="J547" s="438"/>
      <c r="K547" s="438"/>
      <c r="L547" s="438"/>
      <c r="M547" s="438"/>
      <c r="N547" s="438"/>
      <c r="O547" s="438"/>
      <c r="P547" s="438"/>
      <c r="Q547" s="438"/>
      <c r="R547" s="438"/>
      <c r="S547" s="438"/>
      <c r="T547" s="438"/>
      <c r="U547" s="438"/>
      <c r="V547" s="438"/>
      <c r="W547" s="438"/>
      <c r="X547" s="438"/>
      <c r="Y547" s="438"/>
      <c r="Z547" s="438"/>
      <c r="AA547" s="438"/>
      <c r="AB547" s="438"/>
      <c r="AC547" s="438"/>
      <c r="AD547" s="438"/>
    </row>
    <row r="548" ht="13.5" customHeight="1">
      <c r="A548" s="438"/>
      <c r="B548" s="438"/>
      <c r="C548" s="438"/>
      <c r="D548" s="438"/>
      <c r="E548" s="438"/>
      <c r="F548" s="438"/>
      <c r="G548" s="438"/>
      <c r="H548" s="438"/>
      <c r="I548" s="438"/>
      <c r="J548" s="438"/>
      <c r="K548" s="438"/>
      <c r="L548" s="438"/>
      <c r="M548" s="438"/>
      <c r="N548" s="438"/>
      <c r="O548" s="438"/>
      <c r="P548" s="438"/>
      <c r="Q548" s="438"/>
      <c r="R548" s="438"/>
      <c r="S548" s="438"/>
      <c r="T548" s="438"/>
      <c r="U548" s="438"/>
      <c r="V548" s="438"/>
      <c r="W548" s="438"/>
      <c r="X548" s="438"/>
      <c r="Y548" s="438"/>
      <c r="Z548" s="438"/>
      <c r="AA548" s="438"/>
      <c r="AB548" s="438"/>
      <c r="AC548" s="438"/>
      <c r="AD548" s="438"/>
    </row>
    <row r="549" ht="13.5" customHeight="1">
      <c r="A549" s="438"/>
      <c r="B549" s="438"/>
      <c r="C549" s="438"/>
      <c r="D549" s="438"/>
      <c r="E549" s="438"/>
      <c r="F549" s="438"/>
      <c r="G549" s="438"/>
      <c r="H549" s="438"/>
      <c r="I549" s="438"/>
      <c r="J549" s="438"/>
      <c r="K549" s="438"/>
      <c r="L549" s="438"/>
      <c r="M549" s="438"/>
      <c r="N549" s="438"/>
      <c r="O549" s="438"/>
      <c r="P549" s="438"/>
      <c r="Q549" s="438"/>
      <c r="R549" s="438"/>
      <c r="S549" s="438"/>
      <c r="T549" s="438"/>
      <c r="U549" s="438"/>
      <c r="V549" s="438"/>
      <c r="W549" s="438"/>
      <c r="X549" s="438"/>
      <c r="Y549" s="438"/>
      <c r="Z549" s="438"/>
      <c r="AA549" s="438"/>
      <c r="AB549" s="438"/>
      <c r="AC549" s="438"/>
      <c r="AD549" s="438"/>
    </row>
    <row r="550" ht="13.5" customHeight="1">
      <c r="A550" s="438"/>
      <c r="B550" s="438"/>
      <c r="C550" s="438"/>
      <c r="D550" s="438"/>
      <c r="E550" s="438"/>
      <c r="F550" s="438"/>
      <c r="G550" s="438"/>
      <c r="H550" s="438"/>
      <c r="I550" s="438"/>
      <c r="J550" s="438"/>
      <c r="K550" s="438"/>
      <c r="L550" s="438"/>
      <c r="M550" s="438"/>
      <c r="N550" s="438"/>
      <c r="O550" s="438"/>
      <c r="P550" s="438"/>
      <c r="Q550" s="438"/>
      <c r="R550" s="438"/>
      <c r="S550" s="438"/>
      <c r="T550" s="438"/>
      <c r="U550" s="438"/>
      <c r="V550" s="438"/>
      <c r="W550" s="438"/>
      <c r="X550" s="438"/>
      <c r="Y550" s="438"/>
      <c r="Z550" s="438"/>
      <c r="AA550" s="438"/>
      <c r="AB550" s="438"/>
      <c r="AC550" s="438"/>
      <c r="AD550" s="438"/>
    </row>
    <row r="551" ht="13.5" customHeight="1">
      <c r="A551" s="438"/>
      <c r="B551" s="438"/>
      <c r="C551" s="438"/>
      <c r="D551" s="438"/>
      <c r="E551" s="438"/>
      <c r="F551" s="438"/>
      <c r="G551" s="438"/>
      <c r="H551" s="438"/>
      <c r="I551" s="438"/>
      <c r="J551" s="438"/>
      <c r="K551" s="438"/>
      <c r="L551" s="438"/>
      <c r="M551" s="438"/>
      <c r="N551" s="438"/>
      <c r="O551" s="438"/>
      <c r="P551" s="438"/>
      <c r="Q551" s="438"/>
      <c r="R551" s="438"/>
      <c r="S551" s="438"/>
      <c r="T551" s="438"/>
      <c r="U551" s="438"/>
      <c r="V551" s="438"/>
      <c r="W551" s="438"/>
      <c r="X551" s="438"/>
      <c r="Y551" s="438"/>
      <c r="Z551" s="438"/>
      <c r="AA551" s="438"/>
      <c r="AB551" s="438"/>
      <c r="AC551" s="438"/>
      <c r="AD551" s="438"/>
    </row>
    <row r="552" ht="13.5" customHeight="1">
      <c r="A552" s="438"/>
      <c r="B552" s="438"/>
      <c r="C552" s="438"/>
      <c r="D552" s="438"/>
      <c r="E552" s="438"/>
      <c r="F552" s="438"/>
      <c r="G552" s="438"/>
      <c r="H552" s="438"/>
      <c r="I552" s="438"/>
      <c r="J552" s="438"/>
      <c r="K552" s="438"/>
      <c r="L552" s="438"/>
      <c r="M552" s="438"/>
      <c r="N552" s="438"/>
      <c r="O552" s="438"/>
      <c r="P552" s="438"/>
      <c r="Q552" s="438"/>
      <c r="R552" s="438"/>
      <c r="S552" s="438"/>
      <c r="T552" s="438"/>
      <c r="U552" s="438"/>
      <c r="V552" s="438"/>
      <c r="W552" s="438"/>
      <c r="X552" s="438"/>
      <c r="Y552" s="438"/>
      <c r="Z552" s="438"/>
      <c r="AA552" s="438"/>
      <c r="AB552" s="438"/>
      <c r="AC552" s="438"/>
      <c r="AD552" s="438"/>
    </row>
    <row r="553" ht="13.5" customHeight="1">
      <c r="A553" s="438"/>
      <c r="B553" s="438"/>
      <c r="C553" s="438"/>
      <c r="D553" s="438"/>
      <c r="E553" s="438"/>
      <c r="F553" s="438"/>
      <c r="G553" s="438"/>
      <c r="H553" s="438"/>
      <c r="I553" s="438"/>
      <c r="J553" s="438"/>
      <c r="K553" s="438"/>
      <c r="L553" s="438"/>
      <c r="M553" s="438"/>
      <c r="N553" s="438"/>
      <c r="O553" s="438"/>
      <c r="P553" s="438"/>
      <c r="Q553" s="438"/>
      <c r="R553" s="438"/>
      <c r="S553" s="438"/>
      <c r="T553" s="438"/>
      <c r="U553" s="438"/>
      <c r="V553" s="438"/>
      <c r="W553" s="438"/>
      <c r="X553" s="438"/>
      <c r="Y553" s="438"/>
      <c r="Z553" s="438"/>
      <c r="AA553" s="438"/>
      <c r="AB553" s="438"/>
      <c r="AC553" s="438"/>
      <c r="AD553" s="438"/>
    </row>
    <row r="554" ht="13.5" customHeight="1">
      <c r="A554" s="438"/>
      <c r="B554" s="438"/>
      <c r="C554" s="438"/>
      <c r="D554" s="438"/>
      <c r="E554" s="438"/>
      <c r="F554" s="438"/>
      <c r="G554" s="438"/>
      <c r="H554" s="438"/>
      <c r="I554" s="438"/>
      <c r="J554" s="438"/>
      <c r="K554" s="438"/>
      <c r="L554" s="438"/>
      <c r="M554" s="438"/>
      <c r="N554" s="438"/>
      <c r="O554" s="438"/>
      <c r="P554" s="438"/>
      <c r="Q554" s="438"/>
      <c r="R554" s="438"/>
      <c r="S554" s="438"/>
      <c r="T554" s="438"/>
      <c r="U554" s="438"/>
      <c r="V554" s="438"/>
      <c r="W554" s="438"/>
      <c r="X554" s="438"/>
      <c r="Y554" s="438"/>
      <c r="Z554" s="438"/>
      <c r="AA554" s="438"/>
      <c r="AB554" s="438"/>
      <c r="AC554" s="438"/>
      <c r="AD554" s="438"/>
    </row>
    <row r="555" ht="13.5" customHeight="1">
      <c r="A555" s="438"/>
      <c r="B555" s="438"/>
      <c r="C555" s="438"/>
      <c r="D555" s="438"/>
      <c r="E555" s="438"/>
      <c r="F555" s="438"/>
      <c r="G555" s="438"/>
      <c r="H555" s="438"/>
      <c r="I555" s="438"/>
      <c r="J555" s="438"/>
      <c r="K555" s="438"/>
      <c r="L555" s="438"/>
      <c r="M555" s="438"/>
      <c r="N555" s="438"/>
      <c r="O555" s="438"/>
      <c r="P555" s="438"/>
      <c r="Q555" s="438"/>
      <c r="R555" s="438"/>
      <c r="S555" s="438"/>
      <c r="T555" s="438"/>
      <c r="U555" s="438"/>
      <c r="V555" s="438"/>
      <c r="W555" s="438"/>
      <c r="X555" s="438"/>
      <c r="Y555" s="438"/>
      <c r="Z555" s="438"/>
      <c r="AA555" s="438"/>
      <c r="AB555" s="438"/>
      <c r="AC555" s="438"/>
      <c r="AD555" s="438"/>
    </row>
    <row r="556" ht="13.5" customHeight="1">
      <c r="A556" s="438"/>
      <c r="B556" s="438"/>
      <c r="C556" s="438"/>
      <c r="D556" s="438"/>
      <c r="E556" s="438"/>
      <c r="F556" s="438"/>
      <c r="G556" s="438"/>
      <c r="H556" s="438"/>
      <c r="I556" s="438"/>
      <c r="J556" s="438"/>
      <c r="K556" s="438"/>
      <c r="L556" s="438"/>
      <c r="M556" s="438"/>
      <c r="N556" s="438"/>
      <c r="O556" s="438"/>
      <c r="P556" s="438"/>
      <c r="Q556" s="438"/>
      <c r="R556" s="438"/>
      <c r="S556" s="438"/>
      <c r="T556" s="438"/>
      <c r="U556" s="438"/>
      <c r="V556" s="438"/>
      <c r="W556" s="438"/>
      <c r="X556" s="438"/>
      <c r="Y556" s="438"/>
      <c r="Z556" s="438"/>
      <c r="AA556" s="438"/>
      <c r="AB556" s="438"/>
      <c r="AC556" s="438"/>
      <c r="AD556" s="438"/>
    </row>
    <row r="557" ht="13.5" customHeight="1">
      <c r="A557" s="438"/>
      <c r="B557" s="438"/>
      <c r="C557" s="438"/>
      <c r="D557" s="438"/>
      <c r="E557" s="438"/>
      <c r="F557" s="438"/>
      <c r="G557" s="438"/>
      <c r="H557" s="438"/>
      <c r="I557" s="438"/>
      <c r="J557" s="438"/>
      <c r="K557" s="438"/>
      <c r="L557" s="438"/>
      <c r="M557" s="438"/>
      <c r="N557" s="438"/>
      <c r="O557" s="438"/>
      <c r="P557" s="438"/>
      <c r="Q557" s="438"/>
      <c r="R557" s="438"/>
      <c r="S557" s="438"/>
      <c r="T557" s="438"/>
      <c r="U557" s="438"/>
      <c r="V557" s="438"/>
      <c r="W557" s="438"/>
      <c r="X557" s="438"/>
      <c r="Y557" s="438"/>
      <c r="Z557" s="438"/>
      <c r="AA557" s="438"/>
      <c r="AB557" s="438"/>
      <c r="AC557" s="438"/>
      <c r="AD557" s="438"/>
    </row>
    <row r="558" ht="13.5" customHeight="1">
      <c r="A558" s="438"/>
      <c r="B558" s="438"/>
      <c r="C558" s="438"/>
      <c r="D558" s="438"/>
      <c r="E558" s="438"/>
      <c r="F558" s="438"/>
      <c r="G558" s="438"/>
      <c r="H558" s="438"/>
      <c r="I558" s="438"/>
      <c r="J558" s="438"/>
      <c r="K558" s="438"/>
      <c r="L558" s="438"/>
      <c r="M558" s="438"/>
      <c r="N558" s="438"/>
      <c r="O558" s="438"/>
      <c r="P558" s="438"/>
      <c r="Q558" s="438"/>
      <c r="R558" s="438"/>
      <c r="S558" s="438"/>
      <c r="T558" s="438"/>
      <c r="U558" s="438"/>
      <c r="V558" s="438"/>
      <c r="W558" s="438"/>
      <c r="X558" s="438"/>
      <c r="Y558" s="438"/>
      <c r="Z558" s="438"/>
      <c r="AA558" s="438"/>
      <c r="AB558" s="438"/>
      <c r="AC558" s="438"/>
      <c r="AD558" s="438"/>
    </row>
    <row r="559" ht="13.5" customHeight="1">
      <c r="A559" s="438"/>
      <c r="B559" s="438"/>
      <c r="C559" s="438"/>
      <c r="D559" s="438"/>
      <c r="E559" s="438"/>
      <c r="F559" s="438"/>
      <c r="G559" s="438"/>
      <c r="H559" s="438"/>
      <c r="I559" s="438"/>
      <c r="J559" s="438"/>
      <c r="K559" s="438"/>
      <c r="L559" s="438"/>
      <c r="M559" s="438"/>
      <c r="N559" s="438"/>
      <c r="O559" s="438"/>
      <c r="P559" s="438"/>
      <c r="Q559" s="438"/>
      <c r="R559" s="438"/>
      <c r="S559" s="438"/>
      <c r="T559" s="438"/>
      <c r="U559" s="438"/>
      <c r="V559" s="438"/>
      <c r="W559" s="438"/>
      <c r="X559" s="438"/>
      <c r="Y559" s="438"/>
      <c r="Z559" s="438"/>
      <c r="AA559" s="438"/>
      <c r="AB559" s="438"/>
      <c r="AC559" s="438"/>
      <c r="AD559" s="438"/>
    </row>
    <row r="560" ht="13.5" customHeight="1">
      <c r="A560" s="438"/>
      <c r="B560" s="438"/>
      <c r="C560" s="438"/>
      <c r="D560" s="438"/>
      <c r="E560" s="438"/>
      <c r="F560" s="438"/>
      <c r="G560" s="438"/>
      <c r="H560" s="438"/>
      <c r="I560" s="438"/>
      <c r="J560" s="438"/>
      <c r="K560" s="438"/>
      <c r="L560" s="438"/>
      <c r="M560" s="438"/>
      <c r="N560" s="438"/>
      <c r="O560" s="438"/>
      <c r="P560" s="438"/>
      <c r="Q560" s="438"/>
      <c r="R560" s="438"/>
      <c r="S560" s="438"/>
      <c r="T560" s="438"/>
      <c r="U560" s="438"/>
      <c r="V560" s="438"/>
      <c r="W560" s="438"/>
      <c r="X560" s="438"/>
      <c r="Y560" s="438"/>
      <c r="Z560" s="438"/>
      <c r="AA560" s="438"/>
      <c r="AB560" s="438"/>
      <c r="AC560" s="438"/>
      <c r="AD560" s="438"/>
    </row>
    <row r="561" ht="13.5" customHeight="1">
      <c r="A561" s="438"/>
      <c r="B561" s="438"/>
      <c r="C561" s="438"/>
      <c r="D561" s="438"/>
      <c r="E561" s="438"/>
      <c r="F561" s="438"/>
      <c r="G561" s="438"/>
      <c r="H561" s="438"/>
      <c r="I561" s="438"/>
      <c r="J561" s="438"/>
      <c r="K561" s="438"/>
      <c r="L561" s="438"/>
      <c r="M561" s="438"/>
      <c r="N561" s="438"/>
      <c r="O561" s="438"/>
      <c r="P561" s="438"/>
      <c r="Q561" s="438"/>
      <c r="R561" s="438"/>
      <c r="S561" s="438"/>
      <c r="T561" s="438"/>
      <c r="U561" s="438"/>
      <c r="V561" s="438"/>
      <c r="W561" s="438"/>
      <c r="X561" s="438"/>
      <c r="Y561" s="438"/>
      <c r="Z561" s="438"/>
      <c r="AA561" s="438"/>
      <c r="AB561" s="438"/>
      <c r="AC561" s="438"/>
      <c r="AD561" s="438"/>
    </row>
    <row r="562" ht="13.5" customHeight="1">
      <c r="A562" s="438"/>
      <c r="B562" s="438"/>
      <c r="C562" s="438"/>
      <c r="D562" s="438"/>
      <c r="E562" s="438"/>
      <c r="F562" s="438"/>
      <c r="G562" s="438"/>
      <c r="H562" s="438"/>
      <c r="I562" s="438"/>
      <c r="J562" s="438"/>
      <c r="K562" s="438"/>
      <c r="L562" s="438"/>
      <c r="M562" s="438"/>
      <c r="N562" s="438"/>
      <c r="O562" s="438"/>
      <c r="P562" s="438"/>
      <c r="Q562" s="438"/>
      <c r="R562" s="438"/>
      <c r="S562" s="438"/>
      <c r="T562" s="438"/>
      <c r="U562" s="438"/>
      <c r="V562" s="438"/>
      <c r="W562" s="438"/>
      <c r="X562" s="438"/>
      <c r="Y562" s="438"/>
      <c r="Z562" s="438"/>
      <c r="AA562" s="438"/>
      <c r="AB562" s="438"/>
      <c r="AC562" s="438"/>
      <c r="AD562" s="438"/>
    </row>
    <row r="563" ht="13.5" customHeight="1">
      <c r="A563" s="438"/>
      <c r="B563" s="438"/>
      <c r="C563" s="438"/>
      <c r="D563" s="438"/>
      <c r="E563" s="438"/>
      <c r="F563" s="438"/>
      <c r="G563" s="438"/>
      <c r="H563" s="438"/>
      <c r="I563" s="438"/>
      <c r="J563" s="438"/>
      <c r="K563" s="438"/>
      <c r="L563" s="438"/>
      <c r="M563" s="438"/>
      <c r="N563" s="438"/>
      <c r="O563" s="438"/>
      <c r="P563" s="438"/>
      <c r="Q563" s="438"/>
      <c r="R563" s="438"/>
      <c r="S563" s="438"/>
      <c r="T563" s="438"/>
      <c r="U563" s="438"/>
      <c r="V563" s="438"/>
      <c r="W563" s="438"/>
      <c r="X563" s="438"/>
      <c r="Y563" s="438"/>
      <c r="Z563" s="438"/>
      <c r="AA563" s="438"/>
      <c r="AB563" s="438"/>
      <c r="AC563" s="438"/>
      <c r="AD563" s="438"/>
    </row>
    <row r="564" ht="13.5" customHeight="1">
      <c r="A564" s="438"/>
      <c r="B564" s="438"/>
      <c r="C564" s="438"/>
      <c r="D564" s="438"/>
      <c r="E564" s="438"/>
      <c r="F564" s="438"/>
      <c r="G564" s="438"/>
      <c r="H564" s="438"/>
      <c r="I564" s="438"/>
      <c r="J564" s="438"/>
      <c r="K564" s="438"/>
      <c r="L564" s="438"/>
      <c r="M564" s="438"/>
      <c r="N564" s="438"/>
      <c r="O564" s="438"/>
      <c r="P564" s="438"/>
      <c r="Q564" s="438"/>
      <c r="R564" s="438"/>
      <c r="S564" s="438"/>
      <c r="T564" s="438"/>
      <c r="U564" s="438"/>
      <c r="V564" s="438"/>
      <c r="W564" s="438"/>
      <c r="X564" s="438"/>
      <c r="Y564" s="438"/>
      <c r="Z564" s="438"/>
      <c r="AA564" s="438"/>
      <c r="AB564" s="438"/>
      <c r="AC564" s="438"/>
      <c r="AD564" s="438"/>
    </row>
    <row r="565" ht="13.5" customHeight="1">
      <c r="A565" s="438"/>
      <c r="B565" s="438"/>
      <c r="C565" s="438"/>
      <c r="D565" s="438"/>
      <c r="E565" s="438"/>
      <c r="F565" s="438"/>
      <c r="G565" s="438"/>
      <c r="H565" s="438"/>
      <c r="I565" s="438"/>
      <c r="J565" s="438"/>
      <c r="K565" s="438"/>
      <c r="L565" s="438"/>
      <c r="M565" s="438"/>
      <c r="N565" s="438"/>
      <c r="O565" s="438"/>
      <c r="P565" s="438"/>
      <c r="Q565" s="438"/>
      <c r="R565" s="438"/>
      <c r="S565" s="438"/>
      <c r="T565" s="438"/>
      <c r="U565" s="438"/>
      <c r="V565" s="438"/>
      <c r="W565" s="438"/>
      <c r="X565" s="438"/>
      <c r="Y565" s="438"/>
      <c r="Z565" s="438"/>
      <c r="AA565" s="438"/>
      <c r="AB565" s="438"/>
      <c r="AC565" s="438"/>
      <c r="AD565" s="438"/>
    </row>
    <row r="566" ht="13.5" customHeight="1">
      <c r="A566" s="438"/>
      <c r="B566" s="438"/>
      <c r="C566" s="438"/>
      <c r="D566" s="438"/>
      <c r="E566" s="438"/>
      <c r="F566" s="438"/>
      <c r="G566" s="438"/>
      <c r="H566" s="438"/>
      <c r="I566" s="438"/>
      <c r="J566" s="438"/>
      <c r="K566" s="438"/>
      <c r="L566" s="438"/>
      <c r="M566" s="438"/>
      <c r="N566" s="438"/>
      <c r="O566" s="438"/>
      <c r="P566" s="438"/>
      <c r="Q566" s="438"/>
      <c r="R566" s="438"/>
      <c r="S566" s="438"/>
      <c r="T566" s="438"/>
      <c r="U566" s="438"/>
      <c r="V566" s="438"/>
      <c r="W566" s="438"/>
      <c r="X566" s="438"/>
      <c r="Y566" s="438"/>
      <c r="Z566" s="438"/>
      <c r="AA566" s="438"/>
      <c r="AB566" s="438"/>
      <c r="AC566" s="438"/>
      <c r="AD566" s="438"/>
    </row>
    <row r="567" ht="13.5" customHeight="1">
      <c r="A567" s="438"/>
      <c r="B567" s="438"/>
      <c r="C567" s="438"/>
      <c r="D567" s="438"/>
      <c r="E567" s="438"/>
      <c r="F567" s="438"/>
      <c r="G567" s="438"/>
      <c r="H567" s="438"/>
      <c r="I567" s="438"/>
      <c r="J567" s="438"/>
      <c r="K567" s="438"/>
      <c r="L567" s="438"/>
      <c r="M567" s="438"/>
      <c r="N567" s="438"/>
      <c r="O567" s="438"/>
      <c r="P567" s="438"/>
      <c r="Q567" s="438"/>
      <c r="R567" s="438"/>
      <c r="S567" s="438"/>
      <c r="T567" s="438"/>
      <c r="U567" s="438"/>
      <c r="V567" s="438"/>
      <c r="W567" s="438"/>
      <c r="X567" s="438"/>
      <c r="Y567" s="438"/>
      <c r="Z567" s="438"/>
      <c r="AA567" s="438"/>
      <c r="AB567" s="438"/>
      <c r="AC567" s="438"/>
      <c r="AD567" s="438"/>
    </row>
    <row r="568" ht="13.5" customHeight="1">
      <c r="A568" s="438"/>
      <c r="B568" s="438"/>
      <c r="C568" s="438"/>
      <c r="D568" s="438"/>
      <c r="E568" s="438"/>
      <c r="F568" s="438"/>
      <c r="G568" s="438"/>
      <c r="H568" s="438"/>
      <c r="I568" s="438"/>
      <c r="J568" s="438"/>
      <c r="K568" s="438"/>
      <c r="L568" s="438"/>
      <c r="M568" s="438"/>
      <c r="N568" s="438"/>
      <c r="O568" s="438"/>
      <c r="P568" s="438"/>
      <c r="Q568" s="438"/>
      <c r="R568" s="438"/>
      <c r="S568" s="438"/>
      <c r="T568" s="438"/>
      <c r="U568" s="438"/>
      <c r="V568" s="438"/>
      <c r="W568" s="438"/>
      <c r="X568" s="438"/>
      <c r="Y568" s="438"/>
      <c r="Z568" s="438"/>
      <c r="AA568" s="438"/>
      <c r="AB568" s="438"/>
      <c r="AC568" s="438"/>
      <c r="AD568" s="438"/>
    </row>
    <row r="569" ht="13.5" customHeight="1">
      <c r="A569" s="438"/>
      <c r="B569" s="438"/>
      <c r="C569" s="438"/>
      <c r="D569" s="438"/>
      <c r="E569" s="438"/>
      <c r="F569" s="438"/>
      <c r="G569" s="438"/>
      <c r="H569" s="438"/>
      <c r="I569" s="438"/>
      <c r="J569" s="438"/>
      <c r="K569" s="438"/>
      <c r="L569" s="438"/>
      <c r="M569" s="438"/>
      <c r="N569" s="438"/>
      <c r="O569" s="438"/>
      <c r="P569" s="438"/>
      <c r="Q569" s="438"/>
      <c r="R569" s="438"/>
      <c r="S569" s="438"/>
      <c r="T569" s="438"/>
      <c r="U569" s="438"/>
      <c r="V569" s="438"/>
      <c r="W569" s="438"/>
      <c r="X569" s="438"/>
      <c r="Y569" s="438"/>
      <c r="Z569" s="438"/>
      <c r="AA569" s="438"/>
      <c r="AB569" s="438"/>
      <c r="AC569" s="438"/>
      <c r="AD569" s="438"/>
    </row>
    <row r="570" ht="13.5" customHeight="1">
      <c r="A570" s="438"/>
      <c r="B570" s="438"/>
      <c r="C570" s="438"/>
      <c r="D570" s="438"/>
      <c r="E570" s="438"/>
      <c r="F570" s="438"/>
      <c r="G570" s="438"/>
      <c r="H570" s="438"/>
      <c r="I570" s="438"/>
      <c r="J570" s="438"/>
      <c r="K570" s="438"/>
      <c r="L570" s="438"/>
      <c r="M570" s="438"/>
      <c r="N570" s="438"/>
      <c r="O570" s="438"/>
      <c r="P570" s="438"/>
      <c r="Q570" s="438"/>
      <c r="R570" s="438"/>
      <c r="S570" s="438"/>
      <c r="T570" s="438"/>
      <c r="U570" s="438"/>
      <c r="V570" s="438"/>
      <c r="W570" s="438"/>
      <c r="X570" s="438"/>
      <c r="Y570" s="438"/>
      <c r="Z570" s="438"/>
      <c r="AA570" s="438"/>
      <c r="AB570" s="438"/>
      <c r="AC570" s="438"/>
      <c r="AD570" s="438"/>
    </row>
    <row r="571" ht="13.5" customHeight="1">
      <c r="A571" s="438"/>
      <c r="B571" s="438"/>
      <c r="C571" s="438"/>
      <c r="D571" s="438"/>
      <c r="E571" s="438"/>
      <c r="F571" s="438"/>
      <c r="G571" s="438"/>
      <c r="H571" s="438"/>
      <c r="I571" s="438"/>
      <c r="J571" s="438"/>
      <c r="K571" s="438"/>
      <c r="L571" s="438"/>
      <c r="M571" s="438"/>
      <c r="N571" s="438"/>
      <c r="O571" s="438"/>
      <c r="P571" s="438"/>
      <c r="Q571" s="438"/>
      <c r="R571" s="438"/>
      <c r="S571" s="438"/>
      <c r="T571" s="438"/>
      <c r="U571" s="438"/>
      <c r="V571" s="438"/>
      <c r="W571" s="438"/>
      <c r="X571" s="438"/>
      <c r="Y571" s="438"/>
      <c r="Z571" s="438"/>
      <c r="AA571" s="438"/>
      <c r="AB571" s="438"/>
      <c r="AC571" s="438"/>
      <c r="AD571" s="438"/>
    </row>
    <row r="572" ht="13.5" customHeight="1">
      <c r="A572" s="438"/>
      <c r="B572" s="438"/>
      <c r="C572" s="438"/>
      <c r="D572" s="438"/>
      <c r="E572" s="438"/>
      <c r="F572" s="438"/>
      <c r="G572" s="438"/>
      <c r="H572" s="438"/>
      <c r="I572" s="438"/>
      <c r="J572" s="438"/>
      <c r="K572" s="438"/>
      <c r="L572" s="438"/>
      <c r="M572" s="438"/>
      <c r="N572" s="438"/>
      <c r="O572" s="438"/>
      <c r="P572" s="438"/>
      <c r="Q572" s="438"/>
      <c r="R572" s="438"/>
      <c r="S572" s="438"/>
      <c r="T572" s="438"/>
      <c r="U572" s="438"/>
      <c r="V572" s="438"/>
      <c r="W572" s="438"/>
      <c r="X572" s="438"/>
      <c r="Y572" s="438"/>
      <c r="Z572" s="438"/>
      <c r="AA572" s="438"/>
      <c r="AB572" s="438"/>
      <c r="AC572" s="438"/>
      <c r="AD572" s="438"/>
    </row>
    <row r="573" ht="13.5" customHeight="1">
      <c r="A573" s="438"/>
      <c r="B573" s="438"/>
      <c r="C573" s="438"/>
      <c r="D573" s="438"/>
      <c r="E573" s="438"/>
      <c r="F573" s="438"/>
      <c r="G573" s="438"/>
      <c r="H573" s="438"/>
      <c r="I573" s="438"/>
      <c r="J573" s="438"/>
      <c r="K573" s="438"/>
      <c r="L573" s="438"/>
      <c r="M573" s="438"/>
      <c r="N573" s="438"/>
      <c r="O573" s="438"/>
      <c r="P573" s="438"/>
      <c r="Q573" s="438"/>
      <c r="R573" s="438"/>
      <c r="S573" s="438"/>
      <c r="T573" s="438"/>
      <c r="U573" s="438"/>
      <c r="V573" s="438"/>
      <c r="W573" s="438"/>
      <c r="X573" s="438"/>
      <c r="Y573" s="438"/>
      <c r="Z573" s="438"/>
      <c r="AA573" s="438"/>
      <c r="AB573" s="438"/>
      <c r="AC573" s="438"/>
      <c r="AD573" s="438"/>
    </row>
    <row r="574" ht="13.5" customHeight="1">
      <c r="A574" s="438"/>
      <c r="B574" s="438"/>
      <c r="C574" s="438"/>
      <c r="D574" s="438"/>
      <c r="E574" s="438"/>
      <c r="F574" s="438"/>
      <c r="G574" s="438"/>
      <c r="H574" s="438"/>
      <c r="I574" s="438"/>
      <c r="J574" s="438"/>
      <c r="K574" s="438"/>
      <c r="L574" s="438"/>
      <c r="M574" s="438"/>
      <c r="N574" s="438"/>
      <c r="O574" s="438"/>
      <c r="P574" s="438"/>
      <c r="Q574" s="438"/>
      <c r="R574" s="438"/>
      <c r="S574" s="438"/>
      <c r="T574" s="438"/>
      <c r="U574" s="438"/>
      <c r="V574" s="438"/>
      <c r="W574" s="438"/>
      <c r="X574" s="438"/>
      <c r="Y574" s="438"/>
      <c r="Z574" s="438"/>
      <c r="AA574" s="438"/>
      <c r="AB574" s="438"/>
      <c r="AC574" s="438"/>
      <c r="AD574" s="438"/>
    </row>
    <row r="575" ht="13.5" customHeight="1">
      <c r="A575" s="438"/>
      <c r="B575" s="438"/>
      <c r="C575" s="438"/>
      <c r="D575" s="438"/>
      <c r="E575" s="438"/>
      <c r="F575" s="438"/>
      <c r="G575" s="438"/>
      <c r="H575" s="438"/>
      <c r="I575" s="438"/>
      <c r="J575" s="438"/>
      <c r="K575" s="438"/>
      <c r="L575" s="438"/>
      <c r="M575" s="438"/>
      <c r="N575" s="438"/>
      <c r="O575" s="438"/>
      <c r="P575" s="438"/>
      <c r="Q575" s="438"/>
      <c r="R575" s="438"/>
      <c r="S575" s="438"/>
      <c r="T575" s="438"/>
      <c r="U575" s="438"/>
      <c r="V575" s="438"/>
      <c r="W575" s="438"/>
      <c r="X575" s="438"/>
      <c r="Y575" s="438"/>
      <c r="Z575" s="438"/>
      <c r="AA575" s="438"/>
      <c r="AB575" s="438"/>
      <c r="AC575" s="438"/>
      <c r="AD575" s="438"/>
    </row>
    <row r="576" ht="13.5" customHeight="1">
      <c r="A576" s="438"/>
      <c r="B576" s="438"/>
      <c r="C576" s="438"/>
      <c r="D576" s="438"/>
      <c r="E576" s="438"/>
      <c r="F576" s="438"/>
      <c r="G576" s="438"/>
      <c r="H576" s="438"/>
      <c r="I576" s="438"/>
      <c r="J576" s="438"/>
      <c r="K576" s="438"/>
      <c r="L576" s="438"/>
      <c r="M576" s="438"/>
      <c r="N576" s="438"/>
      <c r="O576" s="438"/>
      <c r="P576" s="438"/>
      <c r="Q576" s="438"/>
      <c r="R576" s="438"/>
      <c r="S576" s="438"/>
      <c r="T576" s="438"/>
      <c r="U576" s="438"/>
      <c r="V576" s="438"/>
      <c r="W576" s="438"/>
      <c r="X576" s="438"/>
      <c r="Y576" s="438"/>
      <c r="Z576" s="438"/>
      <c r="AA576" s="438"/>
      <c r="AB576" s="438"/>
      <c r="AC576" s="438"/>
      <c r="AD576" s="438"/>
    </row>
    <row r="577" ht="13.5" customHeight="1">
      <c r="A577" s="438"/>
      <c r="B577" s="438"/>
      <c r="C577" s="438"/>
      <c r="D577" s="438"/>
      <c r="E577" s="438"/>
      <c r="F577" s="438"/>
      <c r="G577" s="438"/>
      <c r="H577" s="438"/>
      <c r="I577" s="438"/>
      <c r="J577" s="438"/>
      <c r="K577" s="438"/>
      <c r="L577" s="438"/>
      <c r="M577" s="438"/>
      <c r="N577" s="438"/>
      <c r="O577" s="438"/>
      <c r="P577" s="438"/>
      <c r="Q577" s="438"/>
      <c r="R577" s="438"/>
      <c r="S577" s="438"/>
      <c r="T577" s="438"/>
      <c r="U577" s="438"/>
      <c r="V577" s="438"/>
      <c r="W577" s="438"/>
      <c r="X577" s="438"/>
      <c r="Y577" s="438"/>
      <c r="Z577" s="438"/>
      <c r="AA577" s="438"/>
      <c r="AB577" s="438"/>
      <c r="AC577" s="438"/>
      <c r="AD577" s="438"/>
    </row>
    <row r="578" ht="13.5" customHeight="1">
      <c r="A578" s="438"/>
      <c r="B578" s="438"/>
      <c r="C578" s="438"/>
      <c r="D578" s="438"/>
      <c r="E578" s="438"/>
      <c r="F578" s="438"/>
      <c r="G578" s="438"/>
      <c r="H578" s="438"/>
      <c r="I578" s="438"/>
      <c r="J578" s="438"/>
      <c r="K578" s="438"/>
      <c r="L578" s="438"/>
      <c r="M578" s="438"/>
      <c r="N578" s="438"/>
      <c r="O578" s="438"/>
      <c r="P578" s="438"/>
      <c r="Q578" s="438"/>
      <c r="R578" s="438"/>
      <c r="S578" s="438"/>
      <c r="T578" s="438"/>
      <c r="U578" s="438"/>
      <c r="V578" s="438"/>
      <c r="W578" s="438"/>
      <c r="X578" s="438"/>
      <c r="Y578" s="438"/>
      <c r="Z578" s="438"/>
      <c r="AA578" s="438"/>
      <c r="AB578" s="438"/>
      <c r="AC578" s="438"/>
      <c r="AD578" s="438"/>
    </row>
    <row r="579" ht="13.5" customHeight="1">
      <c r="A579" s="438"/>
      <c r="B579" s="438"/>
      <c r="C579" s="438"/>
      <c r="D579" s="438"/>
      <c r="E579" s="438"/>
      <c r="F579" s="438"/>
      <c r="G579" s="438"/>
      <c r="H579" s="438"/>
      <c r="I579" s="438"/>
      <c r="J579" s="438"/>
      <c r="K579" s="438"/>
      <c r="L579" s="438"/>
      <c r="M579" s="438"/>
      <c r="N579" s="438"/>
      <c r="O579" s="438"/>
      <c r="P579" s="438"/>
      <c r="Q579" s="438"/>
      <c r="R579" s="438"/>
      <c r="S579" s="438"/>
      <c r="T579" s="438"/>
      <c r="U579" s="438"/>
      <c r="V579" s="438"/>
      <c r="W579" s="438"/>
      <c r="X579" s="438"/>
      <c r="Y579" s="438"/>
      <c r="Z579" s="438"/>
      <c r="AA579" s="438"/>
      <c r="AB579" s="438"/>
      <c r="AC579" s="438"/>
      <c r="AD579" s="438"/>
    </row>
    <row r="580" ht="13.5" customHeight="1">
      <c r="A580" s="438"/>
      <c r="B580" s="438"/>
      <c r="C580" s="438"/>
      <c r="D580" s="438"/>
      <c r="E580" s="438"/>
      <c r="F580" s="438"/>
      <c r="G580" s="438"/>
      <c r="H580" s="438"/>
      <c r="I580" s="438"/>
      <c r="J580" s="438"/>
      <c r="K580" s="438"/>
      <c r="L580" s="438"/>
      <c r="M580" s="438"/>
      <c r="N580" s="438"/>
      <c r="O580" s="438"/>
      <c r="P580" s="438"/>
      <c r="Q580" s="438"/>
      <c r="R580" s="438"/>
      <c r="S580" s="438"/>
      <c r="T580" s="438"/>
      <c r="U580" s="438"/>
      <c r="V580" s="438"/>
      <c r="W580" s="438"/>
      <c r="X580" s="438"/>
      <c r="Y580" s="438"/>
      <c r="Z580" s="438"/>
      <c r="AA580" s="438"/>
      <c r="AB580" s="438"/>
      <c r="AC580" s="438"/>
      <c r="AD580" s="438"/>
    </row>
    <row r="581" ht="13.5" customHeight="1">
      <c r="A581" s="438"/>
      <c r="B581" s="438"/>
      <c r="C581" s="438"/>
      <c r="D581" s="438"/>
      <c r="E581" s="438"/>
      <c r="F581" s="438"/>
      <c r="G581" s="438"/>
      <c r="H581" s="438"/>
      <c r="I581" s="438"/>
      <c r="J581" s="438"/>
      <c r="K581" s="438"/>
      <c r="L581" s="438"/>
      <c r="M581" s="438"/>
      <c r="N581" s="438"/>
      <c r="O581" s="438"/>
      <c r="P581" s="438"/>
      <c r="Q581" s="438"/>
      <c r="R581" s="438"/>
      <c r="S581" s="438"/>
      <c r="T581" s="438"/>
      <c r="U581" s="438"/>
      <c r="V581" s="438"/>
      <c r="W581" s="438"/>
      <c r="X581" s="438"/>
      <c r="Y581" s="438"/>
      <c r="Z581" s="438"/>
      <c r="AA581" s="438"/>
      <c r="AB581" s="438"/>
      <c r="AC581" s="438"/>
      <c r="AD581" s="438"/>
    </row>
    <row r="582" ht="13.5" customHeight="1">
      <c r="A582" s="438"/>
      <c r="B582" s="438"/>
      <c r="C582" s="438"/>
      <c r="D582" s="438"/>
      <c r="E582" s="438"/>
      <c r="F582" s="438"/>
      <c r="G582" s="438"/>
      <c r="H582" s="438"/>
      <c r="I582" s="438"/>
      <c r="J582" s="438"/>
      <c r="K582" s="438"/>
      <c r="L582" s="438"/>
      <c r="M582" s="438"/>
      <c r="N582" s="438"/>
      <c r="O582" s="438"/>
      <c r="P582" s="438"/>
      <c r="Q582" s="438"/>
      <c r="R582" s="438"/>
      <c r="S582" s="438"/>
      <c r="T582" s="438"/>
      <c r="U582" s="438"/>
      <c r="V582" s="438"/>
      <c r="W582" s="438"/>
      <c r="X582" s="438"/>
      <c r="Y582" s="438"/>
      <c r="Z582" s="438"/>
      <c r="AA582" s="438"/>
      <c r="AB582" s="438"/>
      <c r="AC582" s="438"/>
      <c r="AD582" s="438"/>
    </row>
    <row r="583" ht="13.5" customHeight="1">
      <c r="A583" s="438"/>
      <c r="B583" s="438"/>
      <c r="C583" s="438"/>
      <c r="D583" s="438"/>
      <c r="E583" s="438"/>
      <c r="F583" s="438"/>
      <c r="G583" s="438"/>
      <c r="H583" s="438"/>
      <c r="I583" s="438"/>
      <c r="J583" s="438"/>
      <c r="K583" s="438"/>
      <c r="L583" s="438"/>
      <c r="M583" s="438"/>
      <c r="N583" s="438"/>
      <c r="O583" s="438"/>
      <c r="P583" s="438"/>
      <c r="Q583" s="438"/>
      <c r="R583" s="438"/>
      <c r="S583" s="438"/>
      <c r="T583" s="438"/>
      <c r="U583" s="438"/>
      <c r="V583" s="438"/>
      <c r="W583" s="438"/>
      <c r="X583" s="438"/>
      <c r="Y583" s="438"/>
      <c r="Z583" s="438"/>
      <c r="AA583" s="438"/>
      <c r="AB583" s="438"/>
      <c r="AC583" s="438"/>
      <c r="AD583" s="438"/>
    </row>
    <row r="584" ht="13.5" customHeight="1">
      <c r="A584" s="438"/>
      <c r="B584" s="438"/>
      <c r="C584" s="438"/>
      <c r="D584" s="438"/>
      <c r="E584" s="438"/>
      <c r="F584" s="438"/>
      <c r="G584" s="438"/>
      <c r="H584" s="438"/>
      <c r="I584" s="438"/>
      <c r="J584" s="438"/>
      <c r="K584" s="438"/>
      <c r="L584" s="438"/>
      <c r="M584" s="438"/>
      <c r="N584" s="438"/>
      <c r="O584" s="438"/>
      <c r="P584" s="438"/>
      <c r="Q584" s="438"/>
      <c r="R584" s="438"/>
      <c r="S584" s="438"/>
      <c r="T584" s="438"/>
      <c r="U584" s="438"/>
      <c r="V584" s="438"/>
      <c r="W584" s="438"/>
      <c r="X584" s="438"/>
      <c r="Y584" s="438"/>
      <c r="Z584" s="438"/>
      <c r="AA584" s="438"/>
      <c r="AB584" s="438"/>
      <c r="AC584" s="438"/>
      <c r="AD584" s="438"/>
    </row>
    <row r="585" ht="13.5" customHeight="1">
      <c r="A585" s="438"/>
      <c r="B585" s="438"/>
      <c r="C585" s="438"/>
      <c r="D585" s="438"/>
      <c r="E585" s="438"/>
      <c r="F585" s="438"/>
      <c r="G585" s="438"/>
      <c r="H585" s="438"/>
      <c r="I585" s="438"/>
      <c r="J585" s="438"/>
      <c r="K585" s="438"/>
      <c r="L585" s="438"/>
      <c r="M585" s="438"/>
      <c r="N585" s="438"/>
      <c r="O585" s="438"/>
      <c r="P585" s="438"/>
      <c r="Q585" s="438"/>
      <c r="R585" s="438"/>
      <c r="S585" s="438"/>
      <c r="T585" s="438"/>
      <c r="U585" s="438"/>
      <c r="V585" s="438"/>
      <c r="W585" s="438"/>
      <c r="X585" s="438"/>
      <c r="Y585" s="438"/>
      <c r="Z585" s="438"/>
      <c r="AA585" s="438"/>
      <c r="AB585" s="438"/>
      <c r="AC585" s="438"/>
      <c r="AD585" s="438"/>
    </row>
    <row r="586" ht="13.5" customHeight="1">
      <c r="A586" s="438"/>
      <c r="B586" s="438"/>
      <c r="C586" s="438"/>
      <c r="D586" s="438"/>
      <c r="E586" s="438"/>
      <c r="F586" s="438"/>
      <c r="G586" s="438"/>
      <c r="H586" s="438"/>
      <c r="I586" s="438"/>
      <c r="J586" s="438"/>
      <c r="K586" s="438"/>
      <c r="L586" s="438"/>
      <c r="M586" s="438"/>
      <c r="N586" s="438"/>
      <c r="O586" s="438"/>
      <c r="P586" s="438"/>
      <c r="Q586" s="438"/>
      <c r="R586" s="438"/>
      <c r="S586" s="438"/>
      <c r="T586" s="438"/>
      <c r="U586" s="438"/>
      <c r="V586" s="438"/>
      <c r="W586" s="438"/>
      <c r="X586" s="438"/>
      <c r="Y586" s="438"/>
      <c r="Z586" s="438"/>
      <c r="AA586" s="438"/>
      <c r="AB586" s="438"/>
      <c r="AC586" s="438"/>
      <c r="AD586" s="438"/>
    </row>
    <row r="587" ht="13.5" customHeight="1">
      <c r="A587" s="438"/>
      <c r="B587" s="438"/>
      <c r="C587" s="438"/>
      <c r="D587" s="438"/>
      <c r="E587" s="438"/>
      <c r="F587" s="438"/>
      <c r="G587" s="438"/>
      <c r="H587" s="438"/>
      <c r="I587" s="438"/>
      <c r="J587" s="438"/>
      <c r="K587" s="438"/>
      <c r="L587" s="438"/>
      <c r="M587" s="438"/>
      <c r="N587" s="438"/>
      <c r="O587" s="438"/>
      <c r="P587" s="438"/>
      <c r="Q587" s="438"/>
      <c r="R587" s="438"/>
      <c r="S587" s="438"/>
      <c r="T587" s="438"/>
      <c r="U587" s="438"/>
      <c r="V587" s="438"/>
      <c r="W587" s="438"/>
      <c r="X587" s="438"/>
      <c r="Y587" s="438"/>
      <c r="Z587" s="438"/>
      <c r="AA587" s="438"/>
      <c r="AB587" s="438"/>
      <c r="AC587" s="438"/>
      <c r="AD587" s="438"/>
    </row>
    <row r="588" ht="13.5" customHeight="1">
      <c r="A588" s="438"/>
      <c r="B588" s="438"/>
      <c r="C588" s="438"/>
      <c r="D588" s="438"/>
      <c r="E588" s="438"/>
      <c r="F588" s="438"/>
      <c r="G588" s="438"/>
      <c r="H588" s="438"/>
      <c r="I588" s="438"/>
      <c r="J588" s="438"/>
      <c r="K588" s="438"/>
      <c r="L588" s="438"/>
      <c r="M588" s="438"/>
      <c r="N588" s="438"/>
      <c r="O588" s="438"/>
      <c r="P588" s="438"/>
      <c r="Q588" s="438"/>
      <c r="R588" s="438"/>
      <c r="S588" s="438"/>
      <c r="T588" s="438"/>
      <c r="U588" s="438"/>
      <c r="V588" s="438"/>
      <c r="W588" s="438"/>
      <c r="X588" s="438"/>
      <c r="Y588" s="438"/>
      <c r="Z588" s="438"/>
      <c r="AA588" s="438"/>
      <c r="AB588" s="438"/>
      <c r="AC588" s="438"/>
      <c r="AD588" s="438"/>
    </row>
    <row r="589" ht="13.5" customHeight="1">
      <c r="A589" s="438"/>
      <c r="B589" s="438"/>
      <c r="C589" s="438"/>
      <c r="D589" s="438"/>
      <c r="E589" s="438"/>
      <c r="F589" s="438"/>
      <c r="G589" s="438"/>
      <c r="H589" s="438"/>
      <c r="I589" s="438"/>
      <c r="J589" s="438"/>
      <c r="K589" s="438"/>
      <c r="L589" s="438"/>
      <c r="M589" s="438"/>
      <c r="N589" s="438"/>
      <c r="O589" s="438"/>
      <c r="P589" s="438"/>
      <c r="Q589" s="438"/>
      <c r="R589" s="438"/>
      <c r="S589" s="438"/>
      <c r="T589" s="438"/>
      <c r="U589" s="438"/>
      <c r="V589" s="438"/>
      <c r="W589" s="438"/>
      <c r="X589" s="438"/>
      <c r="Y589" s="438"/>
      <c r="Z589" s="438"/>
      <c r="AA589" s="438"/>
      <c r="AB589" s="438"/>
      <c r="AC589" s="438"/>
      <c r="AD589" s="438"/>
    </row>
    <row r="590" ht="13.5" customHeight="1">
      <c r="A590" s="438"/>
      <c r="B590" s="438"/>
      <c r="C590" s="438"/>
      <c r="D590" s="438"/>
      <c r="E590" s="438"/>
      <c r="F590" s="438"/>
      <c r="G590" s="438"/>
      <c r="H590" s="438"/>
      <c r="I590" s="438"/>
      <c r="J590" s="438"/>
      <c r="K590" s="438"/>
      <c r="L590" s="438"/>
      <c r="M590" s="438"/>
      <c r="N590" s="438"/>
      <c r="O590" s="438"/>
      <c r="P590" s="438"/>
      <c r="Q590" s="438"/>
      <c r="R590" s="438"/>
      <c r="S590" s="438"/>
      <c r="T590" s="438"/>
      <c r="U590" s="438"/>
      <c r="V590" s="438"/>
      <c r="W590" s="438"/>
      <c r="X590" s="438"/>
      <c r="Y590" s="438"/>
      <c r="Z590" s="438"/>
      <c r="AA590" s="438"/>
      <c r="AB590" s="438"/>
      <c r="AC590" s="438"/>
      <c r="AD590" s="438"/>
    </row>
    <row r="591" ht="13.5" customHeight="1">
      <c r="A591" s="438"/>
      <c r="B591" s="438"/>
      <c r="C591" s="438"/>
      <c r="D591" s="438"/>
      <c r="E591" s="438"/>
      <c r="F591" s="438"/>
      <c r="G591" s="438"/>
      <c r="H591" s="438"/>
      <c r="I591" s="438"/>
      <c r="J591" s="438"/>
      <c r="K591" s="438"/>
      <c r="L591" s="438"/>
      <c r="M591" s="438"/>
      <c r="N591" s="438"/>
      <c r="O591" s="438"/>
      <c r="P591" s="438"/>
      <c r="Q591" s="438"/>
      <c r="R591" s="438"/>
      <c r="S591" s="438"/>
      <c r="T591" s="438"/>
      <c r="U591" s="438"/>
      <c r="V591" s="438"/>
      <c r="W591" s="438"/>
      <c r="X591" s="438"/>
      <c r="Y591" s="438"/>
      <c r="Z591" s="438"/>
      <c r="AA591" s="438"/>
      <c r="AB591" s="438"/>
      <c r="AC591" s="438"/>
      <c r="AD591" s="438"/>
    </row>
    <row r="592" ht="13.5" customHeight="1">
      <c r="A592" s="438"/>
      <c r="B592" s="438"/>
      <c r="C592" s="438"/>
      <c r="D592" s="438"/>
      <c r="E592" s="438"/>
      <c r="F592" s="438"/>
      <c r="G592" s="438"/>
      <c r="H592" s="438"/>
      <c r="I592" s="438"/>
      <c r="J592" s="438"/>
      <c r="K592" s="438"/>
      <c r="L592" s="438"/>
      <c r="M592" s="438"/>
      <c r="N592" s="438"/>
      <c r="O592" s="438"/>
      <c r="P592" s="438"/>
      <c r="Q592" s="438"/>
      <c r="R592" s="438"/>
      <c r="S592" s="438"/>
      <c r="T592" s="438"/>
      <c r="U592" s="438"/>
      <c r="V592" s="438"/>
      <c r="W592" s="438"/>
      <c r="X592" s="438"/>
      <c r="Y592" s="438"/>
      <c r="Z592" s="438"/>
      <c r="AA592" s="438"/>
      <c r="AB592" s="438"/>
      <c r="AC592" s="438"/>
      <c r="AD592" s="438"/>
    </row>
    <row r="593" ht="13.5" customHeight="1">
      <c r="A593" s="438"/>
      <c r="B593" s="438"/>
      <c r="C593" s="438"/>
      <c r="D593" s="438"/>
      <c r="E593" s="438"/>
      <c r="F593" s="438"/>
      <c r="G593" s="438"/>
      <c r="H593" s="438"/>
      <c r="I593" s="438"/>
      <c r="J593" s="438"/>
      <c r="K593" s="438"/>
      <c r="L593" s="438"/>
      <c r="M593" s="438"/>
      <c r="N593" s="438"/>
      <c r="O593" s="438"/>
      <c r="P593" s="438"/>
      <c r="Q593" s="438"/>
      <c r="R593" s="438"/>
      <c r="S593" s="438"/>
      <c r="T593" s="438"/>
      <c r="U593" s="438"/>
      <c r="V593" s="438"/>
      <c r="W593" s="438"/>
      <c r="X593" s="438"/>
      <c r="Y593" s="438"/>
      <c r="Z593" s="438"/>
      <c r="AA593" s="438"/>
      <c r="AB593" s="438"/>
      <c r="AC593" s="438"/>
      <c r="AD593" s="438"/>
    </row>
    <row r="594" ht="13.5" customHeight="1">
      <c r="A594" s="438"/>
      <c r="B594" s="438"/>
      <c r="C594" s="438"/>
      <c r="D594" s="438"/>
      <c r="E594" s="438"/>
      <c r="F594" s="438"/>
      <c r="G594" s="438"/>
      <c r="H594" s="438"/>
      <c r="I594" s="438"/>
      <c r="J594" s="438"/>
      <c r="K594" s="438"/>
      <c r="L594" s="438"/>
      <c r="M594" s="438"/>
      <c r="N594" s="438"/>
      <c r="O594" s="438"/>
      <c r="P594" s="438"/>
      <c r="Q594" s="438"/>
      <c r="R594" s="438"/>
      <c r="S594" s="438"/>
      <c r="T594" s="438"/>
      <c r="U594" s="438"/>
      <c r="V594" s="438"/>
      <c r="W594" s="438"/>
      <c r="X594" s="438"/>
      <c r="Y594" s="438"/>
      <c r="Z594" s="438"/>
      <c r="AA594" s="438"/>
      <c r="AB594" s="438"/>
      <c r="AC594" s="438"/>
      <c r="AD594" s="438"/>
    </row>
    <row r="595" ht="13.5" customHeight="1">
      <c r="A595" s="438"/>
      <c r="B595" s="438"/>
      <c r="C595" s="438"/>
      <c r="D595" s="438"/>
      <c r="E595" s="438"/>
      <c r="F595" s="438"/>
      <c r="G595" s="438"/>
      <c r="H595" s="438"/>
      <c r="I595" s="438"/>
      <c r="J595" s="438"/>
      <c r="K595" s="438"/>
      <c r="L595" s="438"/>
      <c r="M595" s="438"/>
      <c r="N595" s="438"/>
      <c r="O595" s="438"/>
      <c r="P595" s="438"/>
      <c r="Q595" s="438"/>
      <c r="R595" s="438"/>
      <c r="S595" s="438"/>
      <c r="T595" s="438"/>
      <c r="U595" s="438"/>
      <c r="V595" s="438"/>
      <c r="W595" s="438"/>
      <c r="X595" s="438"/>
      <c r="Y595" s="438"/>
      <c r="Z595" s="438"/>
      <c r="AA595" s="438"/>
      <c r="AB595" s="438"/>
      <c r="AC595" s="438"/>
      <c r="AD595" s="438"/>
    </row>
    <row r="596" ht="13.5" customHeight="1">
      <c r="A596" s="438"/>
      <c r="B596" s="438"/>
      <c r="C596" s="438"/>
      <c r="D596" s="438"/>
      <c r="E596" s="438"/>
      <c r="F596" s="438"/>
      <c r="G596" s="438"/>
      <c r="H596" s="438"/>
      <c r="I596" s="438"/>
      <c r="J596" s="438"/>
      <c r="K596" s="438"/>
      <c r="L596" s="438"/>
      <c r="M596" s="438"/>
      <c r="N596" s="438"/>
      <c r="O596" s="438"/>
      <c r="P596" s="438"/>
      <c r="Q596" s="438"/>
      <c r="R596" s="438"/>
      <c r="S596" s="438"/>
      <c r="T596" s="438"/>
      <c r="U596" s="438"/>
      <c r="V596" s="438"/>
      <c r="W596" s="438"/>
      <c r="X596" s="438"/>
      <c r="Y596" s="438"/>
      <c r="Z596" s="438"/>
      <c r="AA596" s="438"/>
      <c r="AB596" s="438"/>
      <c r="AC596" s="438"/>
      <c r="AD596" s="438"/>
    </row>
    <row r="597" ht="13.5" customHeight="1">
      <c r="A597" s="438"/>
      <c r="B597" s="438"/>
      <c r="C597" s="438"/>
      <c r="D597" s="438"/>
      <c r="E597" s="438"/>
      <c r="F597" s="438"/>
      <c r="G597" s="438"/>
      <c r="H597" s="438"/>
      <c r="I597" s="438"/>
      <c r="J597" s="438"/>
      <c r="K597" s="438"/>
      <c r="L597" s="438"/>
      <c r="M597" s="438"/>
      <c r="N597" s="438"/>
      <c r="O597" s="438"/>
      <c r="P597" s="438"/>
      <c r="Q597" s="438"/>
      <c r="R597" s="438"/>
      <c r="S597" s="438"/>
      <c r="T597" s="438"/>
      <c r="U597" s="438"/>
      <c r="V597" s="438"/>
      <c r="W597" s="438"/>
      <c r="X597" s="438"/>
      <c r="Y597" s="438"/>
      <c r="Z597" s="438"/>
      <c r="AA597" s="438"/>
      <c r="AB597" s="438"/>
      <c r="AC597" s="438"/>
      <c r="AD597" s="438"/>
    </row>
    <row r="598" ht="13.5" customHeight="1">
      <c r="A598" s="438"/>
      <c r="B598" s="438"/>
      <c r="C598" s="438"/>
      <c r="D598" s="438"/>
      <c r="E598" s="438"/>
      <c r="F598" s="438"/>
      <c r="G598" s="438"/>
      <c r="H598" s="438"/>
      <c r="I598" s="438"/>
      <c r="J598" s="438"/>
      <c r="K598" s="438"/>
      <c r="L598" s="438"/>
      <c r="M598" s="438"/>
      <c r="N598" s="438"/>
      <c r="O598" s="438"/>
      <c r="P598" s="438"/>
      <c r="Q598" s="438"/>
      <c r="R598" s="438"/>
      <c r="S598" s="438"/>
      <c r="T598" s="438"/>
      <c r="U598" s="438"/>
      <c r="V598" s="438"/>
      <c r="W598" s="438"/>
      <c r="X598" s="438"/>
      <c r="Y598" s="438"/>
      <c r="Z598" s="438"/>
      <c r="AA598" s="438"/>
      <c r="AB598" s="438"/>
      <c r="AC598" s="438"/>
      <c r="AD598" s="438"/>
    </row>
    <row r="599" ht="13.5" customHeight="1">
      <c r="A599" s="438"/>
      <c r="B599" s="438"/>
      <c r="C599" s="438"/>
      <c r="D599" s="438"/>
      <c r="E599" s="438"/>
      <c r="F599" s="438"/>
      <c r="G599" s="438"/>
      <c r="H599" s="438"/>
      <c r="I599" s="438"/>
      <c r="J599" s="438"/>
      <c r="K599" s="438"/>
      <c r="L599" s="438"/>
      <c r="M599" s="438"/>
      <c r="N599" s="438"/>
      <c r="O599" s="438"/>
      <c r="P599" s="438"/>
      <c r="Q599" s="438"/>
      <c r="R599" s="438"/>
      <c r="S599" s="438"/>
      <c r="T599" s="438"/>
      <c r="U599" s="438"/>
      <c r="V599" s="438"/>
      <c r="W599" s="438"/>
      <c r="X599" s="438"/>
      <c r="Y599" s="438"/>
      <c r="Z599" s="438"/>
      <c r="AA599" s="438"/>
      <c r="AB599" s="438"/>
      <c r="AC599" s="438"/>
      <c r="AD599" s="438"/>
    </row>
    <row r="600" ht="13.5" customHeight="1">
      <c r="A600" s="438"/>
      <c r="B600" s="438"/>
      <c r="C600" s="438"/>
      <c r="D600" s="438"/>
      <c r="E600" s="438"/>
      <c r="F600" s="438"/>
      <c r="G600" s="438"/>
      <c r="H600" s="438"/>
      <c r="I600" s="438"/>
      <c r="J600" s="438"/>
      <c r="K600" s="438"/>
      <c r="L600" s="438"/>
      <c r="M600" s="438"/>
      <c r="N600" s="438"/>
      <c r="O600" s="438"/>
      <c r="P600" s="438"/>
      <c r="Q600" s="438"/>
      <c r="R600" s="438"/>
      <c r="S600" s="438"/>
      <c r="T600" s="438"/>
      <c r="U600" s="438"/>
      <c r="V600" s="438"/>
      <c r="W600" s="438"/>
      <c r="X600" s="438"/>
      <c r="Y600" s="438"/>
      <c r="Z600" s="438"/>
      <c r="AA600" s="438"/>
      <c r="AB600" s="438"/>
      <c r="AC600" s="438"/>
      <c r="AD600" s="438"/>
    </row>
    <row r="601" ht="13.5" customHeight="1">
      <c r="A601" s="438"/>
      <c r="B601" s="438"/>
      <c r="C601" s="438"/>
      <c r="D601" s="438"/>
      <c r="E601" s="438"/>
      <c r="F601" s="438"/>
      <c r="G601" s="438"/>
      <c r="H601" s="438"/>
      <c r="I601" s="438"/>
      <c r="J601" s="438"/>
      <c r="K601" s="438"/>
      <c r="L601" s="438"/>
      <c r="M601" s="438"/>
      <c r="N601" s="438"/>
      <c r="O601" s="438"/>
      <c r="P601" s="438"/>
      <c r="Q601" s="438"/>
      <c r="R601" s="438"/>
      <c r="S601" s="438"/>
      <c r="T601" s="438"/>
      <c r="U601" s="438"/>
      <c r="V601" s="438"/>
      <c r="W601" s="438"/>
      <c r="X601" s="438"/>
      <c r="Y601" s="438"/>
      <c r="Z601" s="438"/>
      <c r="AA601" s="438"/>
      <c r="AB601" s="438"/>
      <c r="AC601" s="438"/>
      <c r="AD601" s="438"/>
    </row>
    <row r="602" ht="13.5" customHeight="1">
      <c r="A602" s="438"/>
      <c r="B602" s="438"/>
      <c r="C602" s="438"/>
      <c r="D602" s="438"/>
      <c r="E602" s="438"/>
      <c r="F602" s="438"/>
      <c r="G602" s="438"/>
      <c r="H602" s="438"/>
      <c r="I602" s="438"/>
      <c r="J602" s="438"/>
      <c r="K602" s="438"/>
      <c r="L602" s="438"/>
      <c r="M602" s="438"/>
      <c r="N602" s="438"/>
      <c r="O602" s="438"/>
      <c r="P602" s="438"/>
      <c r="Q602" s="438"/>
      <c r="R602" s="438"/>
      <c r="S602" s="438"/>
      <c r="T602" s="438"/>
      <c r="U602" s="438"/>
      <c r="V602" s="438"/>
      <c r="W602" s="438"/>
      <c r="X602" s="438"/>
      <c r="Y602" s="438"/>
      <c r="Z602" s="438"/>
      <c r="AA602" s="438"/>
      <c r="AB602" s="438"/>
      <c r="AC602" s="438"/>
      <c r="AD602" s="438"/>
    </row>
    <row r="603" ht="13.5" customHeight="1">
      <c r="A603" s="438"/>
      <c r="B603" s="438"/>
      <c r="C603" s="438"/>
      <c r="D603" s="438"/>
      <c r="E603" s="438"/>
      <c r="F603" s="438"/>
      <c r="G603" s="438"/>
      <c r="H603" s="438"/>
      <c r="I603" s="438"/>
      <c r="J603" s="438"/>
      <c r="K603" s="438"/>
      <c r="L603" s="438"/>
      <c r="M603" s="438"/>
      <c r="N603" s="438"/>
      <c r="O603" s="438"/>
      <c r="P603" s="438"/>
      <c r="Q603" s="438"/>
      <c r="R603" s="438"/>
      <c r="S603" s="438"/>
      <c r="T603" s="438"/>
      <c r="U603" s="438"/>
      <c r="V603" s="438"/>
      <c r="W603" s="438"/>
      <c r="X603" s="438"/>
      <c r="Y603" s="438"/>
      <c r="Z603" s="438"/>
      <c r="AA603" s="438"/>
      <c r="AB603" s="438"/>
      <c r="AC603" s="438"/>
      <c r="AD603" s="438"/>
    </row>
    <row r="604" ht="13.5" customHeight="1">
      <c r="A604" s="438"/>
      <c r="B604" s="438"/>
      <c r="C604" s="438"/>
      <c r="D604" s="438"/>
      <c r="E604" s="438"/>
      <c r="F604" s="438"/>
      <c r="G604" s="438"/>
      <c r="H604" s="438"/>
      <c r="I604" s="438"/>
      <c r="J604" s="438"/>
      <c r="K604" s="438"/>
      <c r="L604" s="438"/>
      <c r="M604" s="438"/>
      <c r="N604" s="438"/>
      <c r="O604" s="438"/>
      <c r="P604" s="438"/>
      <c r="Q604" s="438"/>
      <c r="R604" s="438"/>
      <c r="S604" s="438"/>
      <c r="T604" s="438"/>
      <c r="U604" s="438"/>
      <c r="V604" s="438"/>
      <c r="W604" s="438"/>
      <c r="X604" s="438"/>
      <c r="Y604" s="438"/>
      <c r="Z604" s="438"/>
      <c r="AA604" s="438"/>
      <c r="AB604" s="438"/>
      <c r="AC604" s="438"/>
      <c r="AD604" s="438"/>
    </row>
    <row r="605" ht="13.5" customHeight="1">
      <c r="A605" s="438"/>
      <c r="B605" s="438"/>
      <c r="C605" s="438"/>
      <c r="D605" s="438"/>
      <c r="E605" s="438"/>
      <c r="F605" s="438"/>
      <c r="G605" s="438"/>
      <c r="H605" s="438"/>
      <c r="I605" s="438"/>
      <c r="J605" s="438"/>
      <c r="K605" s="438"/>
      <c r="L605" s="438"/>
      <c r="M605" s="438"/>
      <c r="N605" s="438"/>
      <c r="O605" s="438"/>
      <c r="P605" s="438"/>
      <c r="Q605" s="438"/>
      <c r="R605" s="438"/>
      <c r="S605" s="438"/>
      <c r="T605" s="438"/>
      <c r="U605" s="438"/>
      <c r="V605" s="438"/>
      <c r="W605" s="438"/>
      <c r="X605" s="438"/>
      <c r="Y605" s="438"/>
      <c r="Z605" s="438"/>
      <c r="AA605" s="438"/>
      <c r="AB605" s="438"/>
      <c r="AC605" s="438"/>
      <c r="AD605" s="438"/>
    </row>
    <row r="606" ht="13.5" customHeight="1">
      <c r="A606" s="438"/>
      <c r="B606" s="438"/>
      <c r="C606" s="438"/>
      <c r="D606" s="438"/>
      <c r="E606" s="438"/>
      <c r="F606" s="438"/>
      <c r="G606" s="438"/>
      <c r="H606" s="438"/>
      <c r="I606" s="438"/>
      <c r="J606" s="438"/>
      <c r="K606" s="438"/>
      <c r="L606" s="438"/>
      <c r="M606" s="438"/>
      <c r="N606" s="438"/>
      <c r="O606" s="438"/>
      <c r="P606" s="438"/>
      <c r="Q606" s="438"/>
      <c r="R606" s="438"/>
      <c r="S606" s="438"/>
      <c r="T606" s="438"/>
      <c r="U606" s="438"/>
      <c r="V606" s="438"/>
      <c r="W606" s="438"/>
      <c r="X606" s="438"/>
      <c r="Y606" s="438"/>
      <c r="Z606" s="438"/>
      <c r="AA606" s="438"/>
      <c r="AB606" s="438"/>
      <c r="AC606" s="438"/>
      <c r="AD606" s="438"/>
    </row>
    <row r="607" ht="13.5" customHeight="1">
      <c r="A607" s="438"/>
      <c r="B607" s="438"/>
      <c r="C607" s="438"/>
      <c r="D607" s="438"/>
      <c r="E607" s="438"/>
      <c r="F607" s="438"/>
      <c r="G607" s="438"/>
      <c r="H607" s="438"/>
      <c r="I607" s="438"/>
      <c r="J607" s="438"/>
      <c r="K607" s="438"/>
      <c r="L607" s="438"/>
      <c r="M607" s="438"/>
      <c r="N607" s="438"/>
      <c r="O607" s="438"/>
      <c r="P607" s="438"/>
      <c r="Q607" s="438"/>
      <c r="R607" s="438"/>
      <c r="S607" s="438"/>
      <c r="T607" s="438"/>
      <c r="U607" s="438"/>
      <c r="V607" s="438"/>
      <c r="W607" s="438"/>
      <c r="X607" s="438"/>
      <c r="Y607" s="438"/>
      <c r="Z607" s="438"/>
      <c r="AA607" s="438"/>
      <c r="AB607" s="438"/>
      <c r="AC607" s="438"/>
      <c r="AD607" s="438"/>
    </row>
    <row r="608" ht="13.5" customHeight="1">
      <c r="A608" s="438"/>
      <c r="B608" s="438"/>
      <c r="C608" s="438"/>
      <c r="D608" s="438"/>
      <c r="E608" s="438"/>
      <c r="F608" s="438"/>
      <c r="G608" s="438"/>
      <c r="H608" s="438"/>
      <c r="I608" s="438"/>
      <c r="J608" s="438"/>
      <c r="K608" s="438"/>
      <c r="L608" s="438"/>
      <c r="M608" s="438"/>
      <c r="N608" s="438"/>
      <c r="O608" s="438"/>
      <c r="P608" s="438"/>
      <c r="Q608" s="438"/>
      <c r="R608" s="438"/>
      <c r="S608" s="438"/>
      <c r="T608" s="438"/>
      <c r="U608" s="438"/>
      <c r="V608" s="438"/>
      <c r="W608" s="438"/>
      <c r="X608" s="438"/>
      <c r="Y608" s="438"/>
      <c r="Z608" s="438"/>
      <c r="AA608" s="438"/>
      <c r="AB608" s="438"/>
      <c r="AC608" s="438"/>
      <c r="AD608" s="438"/>
    </row>
    <row r="609" ht="13.5" customHeight="1">
      <c r="A609" s="438"/>
      <c r="B609" s="438"/>
      <c r="C609" s="438"/>
      <c r="D609" s="438"/>
      <c r="E609" s="438"/>
      <c r="F609" s="438"/>
      <c r="G609" s="438"/>
      <c r="H609" s="438"/>
      <c r="I609" s="438"/>
      <c r="J609" s="438"/>
      <c r="K609" s="438"/>
      <c r="L609" s="438"/>
      <c r="M609" s="438"/>
      <c r="N609" s="438"/>
      <c r="O609" s="438"/>
      <c r="P609" s="438"/>
      <c r="Q609" s="438"/>
      <c r="R609" s="438"/>
      <c r="S609" s="438"/>
      <c r="T609" s="438"/>
      <c r="U609" s="438"/>
      <c r="V609" s="438"/>
      <c r="W609" s="438"/>
      <c r="X609" s="438"/>
      <c r="Y609" s="438"/>
      <c r="Z609" s="438"/>
      <c r="AA609" s="438"/>
      <c r="AB609" s="438"/>
      <c r="AC609" s="438"/>
      <c r="AD609" s="438"/>
    </row>
    <row r="610" ht="13.5" customHeight="1">
      <c r="A610" s="438"/>
      <c r="B610" s="438"/>
      <c r="C610" s="438"/>
      <c r="D610" s="438"/>
      <c r="E610" s="438"/>
      <c r="F610" s="438"/>
      <c r="G610" s="438"/>
      <c r="H610" s="438"/>
      <c r="I610" s="438"/>
      <c r="J610" s="438"/>
      <c r="K610" s="438"/>
      <c r="L610" s="438"/>
      <c r="M610" s="438"/>
      <c r="N610" s="438"/>
      <c r="O610" s="438"/>
      <c r="P610" s="438"/>
      <c r="Q610" s="438"/>
      <c r="R610" s="438"/>
      <c r="S610" s="438"/>
      <c r="T610" s="438"/>
      <c r="U610" s="438"/>
      <c r="V610" s="438"/>
      <c r="W610" s="438"/>
      <c r="X610" s="438"/>
      <c r="Y610" s="438"/>
      <c r="Z610" s="438"/>
      <c r="AA610" s="438"/>
      <c r="AB610" s="438"/>
      <c r="AC610" s="438"/>
      <c r="AD610" s="438"/>
    </row>
    <row r="611" ht="13.5" customHeight="1">
      <c r="A611" s="438"/>
      <c r="B611" s="438"/>
      <c r="C611" s="438"/>
      <c r="D611" s="438"/>
      <c r="E611" s="438"/>
      <c r="F611" s="438"/>
      <c r="G611" s="438"/>
      <c r="H611" s="438"/>
      <c r="I611" s="438"/>
      <c r="J611" s="438"/>
      <c r="K611" s="438"/>
      <c r="L611" s="438"/>
      <c r="M611" s="438"/>
      <c r="N611" s="438"/>
      <c r="O611" s="438"/>
      <c r="P611" s="438"/>
      <c r="Q611" s="438"/>
      <c r="R611" s="438"/>
      <c r="S611" s="438"/>
      <c r="T611" s="438"/>
      <c r="U611" s="438"/>
      <c r="V611" s="438"/>
      <c r="W611" s="438"/>
      <c r="X611" s="438"/>
      <c r="Y611" s="438"/>
      <c r="Z611" s="438"/>
      <c r="AA611" s="438"/>
      <c r="AB611" s="438"/>
      <c r="AC611" s="438"/>
      <c r="AD611" s="438"/>
    </row>
    <row r="612" ht="13.5" customHeight="1">
      <c r="A612" s="438"/>
      <c r="B612" s="438"/>
      <c r="C612" s="438"/>
      <c r="D612" s="438"/>
      <c r="E612" s="438"/>
      <c r="F612" s="438"/>
      <c r="G612" s="438"/>
      <c r="H612" s="438"/>
      <c r="I612" s="438"/>
      <c r="J612" s="438"/>
      <c r="K612" s="438"/>
      <c r="L612" s="438"/>
      <c r="M612" s="438"/>
      <c r="N612" s="438"/>
      <c r="O612" s="438"/>
      <c r="P612" s="438"/>
      <c r="Q612" s="438"/>
      <c r="R612" s="438"/>
      <c r="S612" s="438"/>
      <c r="T612" s="438"/>
      <c r="U612" s="438"/>
      <c r="V612" s="438"/>
      <c r="W612" s="438"/>
      <c r="X612" s="438"/>
      <c r="Y612" s="438"/>
      <c r="Z612" s="438"/>
      <c r="AA612" s="438"/>
      <c r="AB612" s="438"/>
      <c r="AC612" s="438"/>
      <c r="AD612" s="438"/>
    </row>
    <row r="613" ht="13.5" customHeight="1">
      <c r="A613" s="438"/>
      <c r="B613" s="438"/>
      <c r="C613" s="438"/>
      <c r="D613" s="438"/>
      <c r="E613" s="438"/>
      <c r="F613" s="438"/>
      <c r="G613" s="438"/>
      <c r="H613" s="438"/>
      <c r="I613" s="438"/>
      <c r="J613" s="438"/>
      <c r="K613" s="438"/>
      <c r="L613" s="438"/>
      <c r="M613" s="438"/>
      <c r="N613" s="438"/>
      <c r="O613" s="438"/>
      <c r="P613" s="438"/>
      <c r="Q613" s="438"/>
      <c r="R613" s="438"/>
      <c r="S613" s="438"/>
      <c r="T613" s="438"/>
      <c r="U613" s="438"/>
      <c r="V613" s="438"/>
      <c r="W613" s="438"/>
      <c r="X613" s="438"/>
      <c r="Y613" s="438"/>
      <c r="Z613" s="438"/>
      <c r="AA613" s="438"/>
      <c r="AB613" s="438"/>
      <c r="AC613" s="438"/>
      <c r="AD613" s="438"/>
    </row>
    <row r="614" ht="13.5" customHeight="1">
      <c r="A614" s="438"/>
      <c r="B614" s="438"/>
      <c r="C614" s="438"/>
      <c r="D614" s="438"/>
      <c r="E614" s="438"/>
      <c r="F614" s="438"/>
      <c r="G614" s="438"/>
      <c r="H614" s="438"/>
      <c r="I614" s="438"/>
      <c r="J614" s="438"/>
      <c r="K614" s="438"/>
      <c r="L614" s="438"/>
      <c r="M614" s="438"/>
      <c r="N614" s="438"/>
      <c r="O614" s="438"/>
      <c r="P614" s="438"/>
      <c r="Q614" s="438"/>
      <c r="R614" s="438"/>
      <c r="S614" s="438"/>
      <c r="T614" s="438"/>
      <c r="U614" s="438"/>
      <c r="V614" s="438"/>
      <c r="W614" s="438"/>
      <c r="X614" s="438"/>
      <c r="Y614" s="438"/>
      <c r="Z614" s="438"/>
      <c r="AA614" s="438"/>
      <c r="AB614" s="438"/>
      <c r="AC614" s="438"/>
      <c r="AD614" s="438"/>
    </row>
    <row r="615" ht="13.5" customHeight="1">
      <c r="A615" s="438"/>
      <c r="B615" s="438"/>
      <c r="C615" s="438"/>
      <c r="D615" s="438"/>
      <c r="E615" s="438"/>
      <c r="F615" s="438"/>
      <c r="G615" s="438"/>
      <c r="H615" s="438"/>
      <c r="I615" s="438"/>
      <c r="J615" s="438"/>
      <c r="K615" s="438"/>
      <c r="L615" s="438"/>
      <c r="M615" s="438"/>
      <c r="N615" s="438"/>
      <c r="O615" s="438"/>
      <c r="P615" s="438"/>
      <c r="Q615" s="438"/>
      <c r="R615" s="438"/>
      <c r="S615" s="438"/>
      <c r="T615" s="438"/>
      <c r="U615" s="438"/>
      <c r="V615" s="438"/>
      <c r="W615" s="438"/>
      <c r="X615" s="438"/>
      <c r="Y615" s="438"/>
      <c r="Z615" s="438"/>
      <c r="AA615" s="438"/>
      <c r="AB615" s="438"/>
      <c r="AC615" s="438"/>
      <c r="AD615" s="438"/>
    </row>
    <row r="616" ht="13.5" customHeight="1">
      <c r="A616" s="438"/>
      <c r="B616" s="438"/>
      <c r="C616" s="438"/>
      <c r="D616" s="438"/>
      <c r="E616" s="438"/>
      <c r="F616" s="438"/>
      <c r="G616" s="438"/>
      <c r="H616" s="438"/>
      <c r="I616" s="438"/>
      <c r="J616" s="438"/>
      <c r="K616" s="438"/>
      <c r="L616" s="438"/>
      <c r="M616" s="438"/>
      <c r="N616" s="438"/>
      <c r="O616" s="438"/>
      <c r="P616" s="438"/>
      <c r="Q616" s="438"/>
      <c r="R616" s="438"/>
      <c r="S616" s="438"/>
      <c r="T616" s="438"/>
      <c r="U616" s="438"/>
      <c r="V616" s="438"/>
      <c r="W616" s="438"/>
      <c r="X616" s="438"/>
      <c r="Y616" s="438"/>
      <c r="Z616" s="438"/>
      <c r="AA616" s="438"/>
      <c r="AB616" s="438"/>
      <c r="AC616" s="438"/>
      <c r="AD616" s="438"/>
    </row>
    <row r="617" ht="13.5" customHeight="1">
      <c r="A617" s="438"/>
      <c r="B617" s="438"/>
      <c r="C617" s="438"/>
      <c r="D617" s="438"/>
      <c r="E617" s="438"/>
      <c r="F617" s="438"/>
      <c r="G617" s="438"/>
      <c r="H617" s="438"/>
      <c r="I617" s="438"/>
      <c r="J617" s="438"/>
      <c r="K617" s="438"/>
      <c r="L617" s="438"/>
      <c r="M617" s="438"/>
      <c r="N617" s="438"/>
      <c r="O617" s="438"/>
      <c r="P617" s="438"/>
      <c r="Q617" s="438"/>
      <c r="R617" s="438"/>
      <c r="S617" s="438"/>
      <c r="T617" s="438"/>
      <c r="U617" s="438"/>
      <c r="V617" s="438"/>
      <c r="W617" s="438"/>
      <c r="X617" s="438"/>
      <c r="Y617" s="438"/>
      <c r="Z617" s="438"/>
      <c r="AA617" s="438"/>
      <c r="AB617" s="438"/>
      <c r="AC617" s="438"/>
      <c r="AD617" s="438"/>
    </row>
    <row r="618" ht="13.5" customHeight="1">
      <c r="A618" s="438"/>
      <c r="B618" s="438"/>
      <c r="C618" s="438"/>
      <c r="D618" s="438"/>
      <c r="E618" s="438"/>
      <c r="F618" s="438"/>
      <c r="G618" s="438"/>
      <c r="H618" s="438"/>
      <c r="I618" s="438"/>
      <c r="J618" s="438"/>
      <c r="K618" s="438"/>
      <c r="L618" s="438"/>
      <c r="M618" s="438"/>
      <c r="N618" s="438"/>
      <c r="O618" s="438"/>
      <c r="P618" s="438"/>
      <c r="Q618" s="438"/>
      <c r="R618" s="438"/>
      <c r="S618" s="438"/>
      <c r="T618" s="438"/>
      <c r="U618" s="438"/>
      <c r="V618" s="438"/>
      <c r="W618" s="438"/>
      <c r="X618" s="438"/>
      <c r="Y618" s="438"/>
      <c r="Z618" s="438"/>
      <c r="AA618" s="438"/>
      <c r="AB618" s="438"/>
      <c r="AC618" s="438"/>
      <c r="AD618" s="438"/>
    </row>
    <row r="619" ht="13.5" customHeight="1">
      <c r="A619" s="438"/>
      <c r="B619" s="438"/>
      <c r="C619" s="438"/>
      <c r="D619" s="438"/>
      <c r="E619" s="438"/>
      <c r="F619" s="438"/>
      <c r="G619" s="438"/>
      <c r="H619" s="438"/>
      <c r="I619" s="438"/>
      <c r="J619" s="438"/>
      <c r="K619" s="438"/>
      <c r="L619" s="438"/>
      <c r="M619" s="438"/>
      <c r="N619" s="438"/>
      <c r="O619" s="438"/>
      <c r="P619" s="438"/>
      <c r="Q619" s="438"/>
      <c r="R619" s="438"/>
      <c r="S619" s="438"/>
      <c r="T619" s="438"/>
      <c r="U619" s="438"/>
      <c r="V619" s="438"/>
      <c r="W619" s="438"/>
      <c r="X619" s="438"/>
      <c r="Y619" s="438"/>
      <c r="Z619" s="438"/>
      <c r="AA619" s="438"/>
      <c r="AB619" s="438"/>
      <c r="AC619" s="438"/>
      <c r="AD619" s="438"/>
    </row>
    <row r="620" ht="13.5" customHeight="1">
      <c r="A620" s="438"/>
      <c r="B620" s="438"/>
      <c r="C620" s="438"/>
      <c r="D620" s="438"/>
      <c r="E620" s="438"/>
      <c r="F620" s="438"/>
      <c r="G620" s="438"/>
      <c r="H620" s="438"/>
      <c r="I620" s="438"/>
      <c r="J620" s="438"/>
      <c r="K620" s="438"/>
      <c r="L620" s="438"/>
      <c r="M620" s="438"/>
      <c r="N620" s="438"/>
      <c r="O620" s="438"/>
      <c r="P620" s="438"/>
      <c r="Q620" s="438"/>
      <c r="R620" s="438"/>
      <c r="S620" s="438"/>
      <c r="T620" s="438"/>
      <c r="U620" s="438"/>
      <c r="V620" s="438"/>
      <c r="W620" s="438"/>
      <c r="X620" s="438"/>
      <c r="Y620" s="438"/>
      <c r="Z620" s="438"/>
      <c r="AA620" s="438"/>
      <c r="AB620" s="438"/>
      <c r="AC620" s="438"/>
      <c r="AD620" s="438"/>
    </row>
    <row r="621" ht="13.5" customHeight="1">
      <c r="A621" s="438"/>
      <c r="B621" s="438"/>
      <c r="C621" s="438"/>
      <c r="D621" s="438"/>
      <c r="E621" s="438"/>
      <c r="F621" s="438"/>
      <c r="G621" s="438"/>
      <c r="H621" s="438"/>
      <c r="I621" s="438"/>
      <c r="J621" s="438"/>
      <c r="K621" s="438"/>
      <c r="L621" s="438"/>
      <c r="M621" s="438"/>
      <c r="N621" s="438"/>
      <c r="O621" s="438"/>
      <c r="P621" s="438"/>
      <c r="Q621" s="438"/>
      <c r="R621" s="438"/>
      <c r="S621" s="438"/>
      <c r="T621" s="438"/>
      <c r="U621" s="438"/>
      <c r="V621" s="438"/>
      <c r="W621" s="438"/>
      <c r="X621" s="438"/>
      <c r="Y621" s="438"/>
      <c r="Z621" s="438"/>
      <c r="AA621" s="438"/>
      <c r="AB621" s="438"/>
      <c r="AC621" s="438"/>
      <c r="AD621" s="438"/>
    </row>
    <row r="622" ht="13.5" customHeight="1">
      <c r="A622" s="438"/>
      <c r="B622" s="438"/>
      <c r="C622" s="438"/>
      <c r="D622" s="438"/>
      <c r="E622" s="438"/>
      <c r="F622" s="438"/>
      <c r="G622" s="438"/>
      <c r="H622" s="438"/>
      <c r="I622" s="438"/>
      <c r="J622" s="438"/>
      <c r="K622" s="438"/>
      <c r="L622" s="438"/>
      <c r="M622" s="438"/>
      <c r="N622" s="438"/>
      <c r="O622" s="438"/>
      <c r="P622" s="438"/>
      <c r="Q622" s="438"/>
      <c r="R622" s="438"/>
      <c r="S622" s="438"/>
      <c r="T622" s="438"/>
      <c r="U622" s="438"/>
      <c r="V622" s="438"/>
      <c r="W622" s="438"/>
      <c r="X622" s="438"/>
      <c r="Y622" s="438"/>
      <c r="Z622" s="438"/>
      <c r="AA622" s="438"/>
      <c r="AB622" s="438"/>
      <c r="AC622" s="438"/>
      <c r="AD622" s="438"/>
    </row>
    <row r="623" ht="13.5" customHeight="1">
      <c r="A623" s="438"/>
      <c r="B623" s="438"/>
      <c r="C623" s="438"/>
      <c r="D623" s="438"/>
      <c r="E623" s="438"/>
      <c r="F623" s="438"/>
      <c r="G623" s="438"/>
      <c r="H623" s="438"/>
      <c r="I623" s="438"/>
      <c r="J623" s="438"/>
      <c r="K623" s="438"/>
      <c r="L623" s="438"/>
      <c r="M623" s="438"/>
      <c r="N623" s="438"/>
      <c r="O623" s="438"/>
      <c r="P623" s="438"/>
      <c r="Q623" s="438"/>
      <c r="R623" s="438"/>
      <c r="S623" s="438"/>
      <c r="T623" s="438"/>
      <c r="U623" s="438"/>
      <c r="V623" s="438"/>
      <c r="W623" s="438"/>
      <c r="X623" s="438"/>
      <c r="Y623" s="438"/>
      <c r="Z623" s="438"/>
      <c r="AA623" s="438"/>
      <c r="AB623" s="438"/>
      <c r="AC623" s="438"/>
      <c r="AD623" s="438"/>
    </row>
    <row r="624" ht="13.5" customHeight="1">
      <c r="A624" s="438"/>
      <c r="B624" s="438"/>
      <c r="C624" s="438"/>
      <c r="D624" s="438"/>
      <c r="E624" s="438"/>
      <c r="F624" s="438"/>
      <c r="G624" s="438"/>
      <c r="H624" s="438"/>
      <c r="I624" s="438"/>
      <c r="J624" s="438"/>
      <c r="K624" s="438"/>
      <c r="L624" s="438"/>
      <c r="M624" s="438"/>
      <c r="N624" s="438"/>
      <c r="O624" s="438"/>
      <c r="P624" s="438"/>
      <c r="Q624" s="438"/>
      <c r="R624" s="438"/>
      <c r="S624" s="438"/>
      <c r="T624" s="438"/>
      <c r="U624" s="438"/>
      <c r="V624" s="438"/>
      <c r="W624" s="438"/>
      <c r="X624" s="438"/>
      <c r="Y624" s="438"/>
      <c r="Z624" s="438"/>
      <c r="AA624" s="438"/>
      <c r="AB624" s="438"/>
      <c r="AC624" s="438"/>
      <c r="AD624" s="438"/>
    </row>
    <row r="625" ht="13.5" customHeight="1">
      <c r="A625" s="438"/>
      <c r="B625" s="438"/>
      <c r="C625" s="438"/>
      <c r="D625" s="438"/>
      <c r="E625" s="438"/>
      <c r="F625" s="438"/>
      <c r="G625" s="438"/>
      <c r="H625" s="438"/>
      <c r="I625" s="438"/>
      <c r="J625" s="438"/>
      <c r="K625" s="438"/>
      <c r="L625" s="438"/>
      <c r="M625" s="438"/>
      <c r="N625" s="438"/>
      <c r="O625" s="438"/>
      <c r="P625" s="438"/>
      <c r="Q625" s="438"/>
      <c r="R625" s="438"/>
      <c r="S625" s="438"/>
      <c r="T625" s="438"/>
      <c r="U625" s="438"/>
      <c r="V625" s="438"/>
      <c r="W625" s="438"/>
      <c r="X625" s="438"/>
      <c r="Y625" s="438"/>
      <c r="Z625" s="438"/>
      <c r="AA625" s="438"/>
      <c r="AB625" s="438"/>
      <c r="AC625" s="438"/>
      <c r="AD625" s="438"/>
    </row>
    <row r="626" ht="13.5" customHeight="1">
      <c r="A626" s="438"/>
      <c r="B626" s="438"/>
      <c r="C626" s="438"/>
      <c r="D626" s="438"/>
      <c r="E626" s="438"/>
      <c r="F626" s="438"/>
      <c r="G626" s="438"/>
      <c r="H626" s="438"/>
      <c r="I626" s="438"/>
      <c r="J626" s="438"/>
      <c r="K626" s="438"/>
      <c r="L626" s="438"/>
      <c r="M626" s="438"/>
      <c r="N626" s="438"/>
      <c r="O626" s="438"/>
      <c r="P626" s="438"/>
      <c r="Q626" s="438"/>
      <c r="R626" s="438"/>
      <c r="S626" s="438"/>
      <c r="T626" s="438"/>
      <c r="U626" s="438"/>
      <c r="V626" s="438"/>
      <c r="W626" s="438"/>
      <c r="X626" s="438"/>
      <c r="Y626" s="438"/>
      <c r="Z626" s="438"/>
      <c r="AA626" s="438"/>
      <c r="AB626" s="438"/>
      <c r="AC626" s="438"/>
      <c r="AD626" s="438"/>
    </row>
    <row r="627" ht="13.5" customHeight="1">
      <c r="A627" s="438"/>
      <c r="B627" s="438"/>
      <c r="C627" s="438"/>
      <c r="D627" s="438"/>
      <c r="E627" s="438"/>
      <c r="F627" s="438"/>
      <c r="G627" s="438"/>
      <c r="H627" s="438"/>
      <c r="I627" s="438"/>
      <c r="J627" s="438"/>
      <c r="K627" s="438"/>
      <c r="L627" s="438"/>
      <c r="M627" s="438"/>
      <c r="N627" s="438"/>
      <c r="O627" s="438"/>
      <c r="P627" s="438"/>
      <c r="Q627" s="438"/>
      <c r="R627" s="438"/>
      <c r="S627" s="438"/>
      <c r="T627" s="438"/>
      <c r="U627" s="438"/>
      <c r="V627" s="438"/>
      <c r="W627" s="438"/>
      <c r="X627" s="438"/>
      <c r="Y627" s="438"/>
      <c r="Z627" s="438"/>
      <c r="AA627" s="438"/>
      <c r="AB627" s="438"/>
      <c r="AC627" s="438"/>
      <c r="AD627" s="438"/>
    </row>
    <row r="628" ht="13.5" customHeight="1">
      <c r="A628" s="438"/>
      <c r="B628" s="438"/>
      <c r="C628" s="438"/>
      <c r="D628" s="438"/>
      <c r="E628" s="438"/>
      <c r="F628" s="438"/>
      <c r="G628" s="438"/>
      <c r="H628" s="438"/>
      <c r="I628" s="438"/>
      <c r="J628" s="438"/>
      <c r="K628" s="438"/>
      <c r="L628" s="438"/>
      <c r="M628" s="438"/>
      <c r="N628" s="438"/>
      <c r="O628" s="438"/>
      <c r="P628" s="438"/>
      <c r="Q628" s="438"/>
      <c r="R628" s="438"/>
      <c r="S628" s="438"/>
      <c r="T628" s="438"/>
      <c r="U628" s="438"/>
      <c r="V628" s="438"/>
      <c r="W628" s="438"/>
      <c r="X628" s="438"/>
      <c r="Y628" s="438"/>
      <c r="Z628" s="438"/>
      <c r="AA628" s="438"/>
      <c r="AB628" s="438"/>
      <c r="AC628" s="438"/>
      <c r="AD628" s="438"/>
    </row>
    <row r="629" ht="13.5" customHeight="1">
      <c r="A629" s="438"/>
      <c r="B629" s="438"/>
      <c r="C629" s="438"/>
      <c r="D629" s="438"/>
      <c r="E629" s="438"/>
      <c r="F629" s="438"/>
      <c r="G629" s="438"/>
      <c r="H629" s="438"/>
      <c r="I629" s="438"/>
      <c r="J629" s="438"/>
      <c r="K629" s="438"/>
      <c r="L629" s="438"/>
      <c r="M629" s="438"/>
      <c r="N629" s="438"/>
      <c r="O629" s="438"/>
      <c r="P629" s="438"/>
      <c r="Q629" s="438"/>
      <c r="R629" s="438"/>
      <c r="S629" s="438"/>
      <c r="T629" s="438"/>
      <c r="U629" s="438"/>
      <c r="V629" s="438"/>
      <c r="W629" s="438"/>
      <c r="X629" s="438"/>
      <c r="Y629" s="438"/>
      <c r="Z629" s="438"/>
      <c r="AA629" s="438"/>
      <c r="AB629" s="438"/>
      <c r="AC629" s="438"/>
      <c r="AD629" s="438"/>
    </row>
    <row r="630" ht="13.5" customHeight="1">
      <c r="A630" s="438"/>
      <c r="B630" s="438"/>
      <c r="C630" s="438"/>
      <c r="D630" s="438"/>
      <c r="E630" s="438"/>
      <c r="F630" s="438"/>
      <c r="G630" s="438"/>
      <c r="H630" s="438"/>
      <c r="I630" s="438"/>
      <c r="J630" s="438"/>
      <c r="K630" s="438"/>
      <c r="L630" s="438"/>
      <c r="M630" s="438"/>
      <c r="N630" s="438"/>
      <c r="O630" s="438"/>
      <c r="P630" s="438"/>
      <c r="Q630" s="438"/>
      <c r="R630" s="438"/>
      <c r="S630" s="438"/>
      <c r="T630" s="438"/>
      <c r="U630" s="438"/>
      <c r="V630" s="438"/>
      <c r="W630" s="438"/>
      <c r="X630" s="438"/>
      <c r="Y630" s="438"/>
      <c r="Z630" s="438"/>
      <c r="AA630" s="438"/>
      <c r="AB630" s="438"/>
      <c r="AC630" s="438"/>
      <c r="AD630" s="438"/>
    </row>
    <row r="631" ht="13.5" customHeight="1">
      <c r="A631" s="438"/>
      <c r="B631" s="438"/>
      <c r="C631" s="438"/>
      <c r="D631" s="438"/>
      <c r="E631" s="438"/>
      <c r="F631" s="438"/>
      <c r="G631" s="438"/>
      <c r="H631" s="438"/>
      <c r="I631" s="438"/>
      <c r="J631" s="438"/>
      <c r="K631" s="438"/>
      <c r="L631" s="438"/>
      <c r="M631" s="438"/>
      <c r="N631" s="438"/>
      <c r="O631" s="438"/>
      <c r="P631" s="438"/>
      <c r="Q631" s="438"/>
      <c r="R631" s="438"/>
      <c r="S631" s="438"/>
      <c r="T631" s="438"/>
      <c r="U631" s="438"/>
      <c r="V631" s="438"/>
      <c r="W631" s="438"/>
      <c r="X631" s="438"/>
      <c r="Y631" s="438"/>
      <c r="Z631" s="438"/>
      <c r="AA631" s="438"/>
      <c r="AB631" s="438"/>
      <c r="AC631" s="438"/>
      <c r="AD631" s="438"/>
    </row>
    <row r="632" ht="13.5" customHeight="1">
      <c r="A632" s="438"/>
      <c r="B632" s="438"/>
      <c r="C632" s="438"/>
      <c r="D632" s="438"/>
      <c r="E632" s="438"/>
      <c r="F632" s="438"/>
      <c r="G632" s="438"/>
      <c r="H632" s="438"/>
      <c r="I632" s="438"/>
      <c r="J632" s="438"/>
      <c r="K632" s="438"/>
      <c r="L632" s="438"/>
      <c r="M632" s="438"/>
      <c r="N632" s="438"/>
      <c r="O632" s="438"/>
      <c r="P632" s="438"/>
      <c r="Q632" s="438"/>
      <c r="R632" s="438"/>
      <c r="S632" s="438"/>
      <c r="T632" s="438"/>
      <c r="U632" s="438"/>
      <c r="V632" s="438"/>
      <c r="W632" s="438"/>
      <c r="X632" s="438"/>
      <c r="Y632" s="438"/>
      <c r="Z632" s="438"/>
      <c r="AA632" s="438"/>
      <c r="AB632" s="438"/>
      <c r="AC632" s="438"/>
      <c r="AD632" s="438"/>
    </row>
    <row r="633" ht="13.5" customHeight="1">
      <c r="A633" s="438"/>
      <c r="B633" s="438"/>
      <c r="C633" s="438"/>
      <c r="D633" s="438"/>
      <c r="E633" s="438"/>
      <c r="F633" s="438"/>
      <c r="G633" s="438"/>
      <c r="H633" s="438"/>
      <c r="I633" s="438"/>
      <c r="J633" s="438"/>
      <c r="K633" s="438"/>
      <c r="L633" s="438"/>
      <c r="M633" s="438"/>
      <c r="N633" s="438"/>
      <c r="O633" s="438"/>
      <c r="P633" s="438"/>
      <c r="Q633" s="438"/>
      <c r="R633" s="438"/>
      <c r="S633" s="438"/>
      <c r="T633" s="438"/>
      <c r="U633" s="438"/>
      <c r="V633" s="438"/>
      <c r="W633" s="438"/>
      <c r="X633" s="438"/>
      <c r="Y633" s="438"/>
      <c r="Z633" s="438"/>
      <c r="AA633" s="438"/>
      <c r="AB633" s="438"/>
      <c r="AC633" s="438"/>
      <c r="AD633" s="438"/>
    </row>
    <row r="634" ht="13.5" customHeight="1">
      <c r="A634" s="438"/>
      <c r="B634" s="438"/>
      <c r="C634" s="438"/>
      <c r="D634" s="438"/>
      <c r="E634" s="438"/>
      <c r="F634" s="438"/>
      <c r="G634" s="438"/>
      <c r="H634" s="438"/>
      <c r="I634" s="438"/>
      <c r="J634" s="438"/>
      <c r="K634" s="438"/>
      <c r="L634" s="438"/>
      <c r="M634" s="438"/>
      <c r="N634" s="438"/>
      <c r="O634" s="438"/>
      <c r="P634" s="438"/>
      <c r="Q634" s="438"/>
      <c r="R634" s="438"/>
      <c r="S634" s="438"/>
      <c r="T634" s="438"/>
      <c r="U634" s="438"/>
      <c r="V634" s="438"/>
      <c r="W634" s="438"/>
      <c r="X634" s="438"/>
      <c r="Y634" s="438"/>
      <c r="Z634" s="438"/>
      <c r="AA634" s="438"/>
      <c r="AB634" s="438"/>
      <c r="AC634" s="438"/>
      <c r="AD634" s="438"/>
    </row>
    <row r="635" ht="13.5" customHeight="1">
      <c r="A635" s="438"/>
      <c r="B635" s="438"/>
      <c r="C635" s="438"/>
      <c r="D635" s="438"/>
      <c r="E635" s="438"/>
      <c r="F635" s="438"/>
      <c r="G635" s="438"/>
      <c r="H635" s="438"/>
      <c r="I635" s="438"/>
      <c r="J635" s="438"/>
      <c r="K635" s="438"/>
      <c r="L635" s="438"/>
      <c r="M635" s="438"/>
      <c r="N635" s="438"/>
      <c r="O635" s="438"/>
      <c r="P635" s="438"/>
      <c r="Q635" s="438"/>
      <c r="R635" s="438"/>
      <c r="S635" s="438"/>
      <c r="T635" s="438"/>
      <c r="U635" s="438"/>
      <c r="V635" s="438"/>
      <c r="W635" s="438"/>
      <c r="X635" s="438"/>
      <c r="Y635" s="438"/>
      <c r="Z635" s="438"/>
      <c r="AA635" s="438"/>
      <c r="AB635" s="438"/>
      <c r="AC635" s="438"/>
      <c r="AD635" s="438"/>
    </row>
    <row r="636" ht="13.5" customHeight="1">
      <c r="A636" s="438"/>
      <c r="B636" s="438"/>
      <c r="C636" s="438"/>
      <c r="D636" s="438"/>
      <c r="E636" s="438"/>
      <c r="F636" s="438"/>
      <c r="G636" s="438"/>
      <c r="H636" s="438"/>
      <c r="I636" s="438"/>
      <c r="J636" s="438"/>
      <c r="K636" s="438"/>
      <c r="L636" s="438"/>
      <c r="M636" s="438"/>
      <c r="N636" s="438"/>
      <c r="O636" s="438"/>
      <c r="P636" s="438"/>
      <c r="Q636" s="438"/>
      <c r="R636" s="438"/>
      <c r="S636" s="438"/>
      <c r="T636" s="438"/>
      <c r="U636" s="438"/>
      <c r="V636" s="438"/>
      <c r="W636" s="438"/>
      <c r="X636" s="438"/>
      <c r="Y636" s="438"/>
      <c r="Z636" s="438"/>
      <c r="AA636" s="438"/>
      <c r="AB636" s="438"/>
      <c r="AC636" s="438"/>
      <c r="AD636" s="438"/>
    </row>
    <row r="637" ht="13.5" customHeight="1">
      <c r="A637" s="438"/>
      <c r="B637" s="438"/>
      <c r="C637" s="438"/>
      <c r="D637" s="438"/>
      <c r="E637" s="438"/>
      <c r="F637" s="438"/>
      <c r="G637" s="438"/>
      <c r="H637" s="438"/>
      <c r="I637" s="438"/>
      <c r="J637" s="438"/>
      <c r="K637" s="438"/>
      <c r="L637" s="438"/>
      <c r="M637" s="438"/>
      <c r="N637" s="438"/>
      <c r="O637" s="438"/>
      <c r="P637" s="438"/>
      <c r="Q637" s="438"/>
      <c r="R637" s="438"/>
      <c r="S637" s="438"/>
      <c r="T637" s="438"/>
      <c r="U637" s="438"/>
      <c r="V637" s="438"/>
      <c r="W637" s="438"/>
      <c r="X637" s="438"/>
      <c r="Y637" s="438"/>
      <c r="Z637" s="438"/>
      <c r="AA637" s="438"/>
      <c r="AB637" s="438"/>
      <c r="AC637" s="438"/>
      <c r="AD637" s="438"/>
    </row>
    <row r="638" ht="13.5" customHeight="1">
      <c r="A638" s="438"/>
      <c r="B638" s="438"/>
      <c r="C638" s="438"/>
      <c r="D638" s="438"/>
      <c r="E638" s="438"/>
      <c r="F638" s="438"/>
      <c r="G638" s="438"/>
      <c r="H638" s="438"/>
      <c r="I638" s="438"/>
      <c r="J638" s="438"/>
      <c r="K638" s="438"/>
      <c r="L638" s="438"/>
      <c r="M638" s="438"/>
      <c r="N638" s="438"/>
      <c r="O638" s="438"/>
      <c r="P638" s="438"/>
      <c r="Q638" s="438"/>
      <c r="R638" s="438"/>
      <c r="S638" s="438"/>
      <c r="T638" s="438"/>
      <c r="U638" s="438"/>
      <c r="V638" s="438"/>
      <c r="W638" s="438"/>
      <c r="X638" s="438"/>
      <c r="Y638" s="438"/>
      <c r="Z638" s="438"/>
      <c r="AA638" s="438"/>
      <c r="AB638" s="438"/>
      <c r="AC638" s="438"/>
      <c r="AD638" s="438"/>
    </row>
    <row r="639" ht="13.5" customHeight="1">
      <c r="A639" s="438"/>
      <c r="B639" s="438"/>
      <c r="C639" s="438"/>
      <c r="D639" s="438"/>
      <c r="E639" s="438"/>
      <c r="F639" s="438"/>
      <c r="G639" s="438"/>
      <c r="H639" s="438"/>
      <c r="I639" s="438"/>
      <c r="J639" s="438"/>
      <c r="K639" s="438"/>
      <c r="L639" s="438"/>
      <c r="M639" s="438"/>
      <c r="N639" s="438"/>
      <c r="O639" s="438"/>
      <c r="P639" s="438"/>
      <c r="Q639" s="438"/>
      <c r="R639" s="438"/>
      <c r="S639" s="438"/>
      <c r="T639" s="438"/>
      <c r="U639" s="438"/>
      <c r="V639" s="438"/>
      <c r="W639" s="438"/>
      <c r="X639" s="438"/>
      <c r="Y639" s="438"/>
      <c r="Z639" s="438"/>
      <c r="AA639" s="438"/>
      <c r="AB639" s="438"/>
      <c r="AC639" s="438"/>
      <c r="AD639" s="438"/>
    </row>
    <row r="640" ht="13.5" customHeight="1">
      <c r="A640" s="438"/>
      <c r="B640" s="438"/>
      <c r="C640" s="438"/>
      <c r="D640" s="438"/>
      <c r="E640" s="438"/>
      <c r="F640" s="438"/>
      <c r="G640" s="438"/>
      <c r="H640" s="438"/>
      <c r="I640" s="438"/>
      <c r="J640" s="438"/>
      <c r="K640" s="438"/>
      <c r="L640" s="438"/>
      <c r="M640" s="438"/>
      <c r="N640" s="438"/>
      <c r="O640" s="438"/>
      <c r="P640" s="438"/>
      <c r="Q640" s="438"/>
      <c r="R640" s="438"/>
      <c r="S640" s="438"/>
      <c r="T640" s="438"/>
      <c r="U640" s="438"/>
      <c r="V640" s="438"/>
      <c r="W640" s="438"/>
      <c r="X640" s="438"/>
      <c r="Y640" s="438"/>
      <c r="Z640" s="438"/>
      <c r="AA640" s="438"/>
      <c r="AB640" s="438"/>
      <c r="AC640" s="438"/>
      <c r="AD640" s="438"/>
    </row>
    <row r="641" ht="13.5" customHeight="1">
      <c r="A641" s="438"/>
      <c r="B641" s="438"/>
      <c r="C641" s="438"/>
      <c r="D641" s="438"/>
      <c r="E641" s="438"/>
      <c r="F641" s="438"/>
      <c r="G641" s="438"/>
      <c r="H641" s="438"/>
      <c r="I641" s="438"/>
      <c r="J641" s="438"/>
      <c r="K641" s="438"/>
      <c r="L641" s="438"/>
      <c r="M641" s="438"/>
      <c r="N641" s="438"/>
      <c r="O641" s="438"/>
      <c r="P641" s="438"/>
      <c r="Q641" s="438"/>
      <c r="R641" s="438"/>
      <c r="S641" s="438"/>
      <c r="T641" s="438"/>
      <c r="U641" s="438"/>
      <c r="V641" s="438"/>
      <c r="W641" s="438"/>
      <c r="X641" s="438"/>
      <c r="Y641" s="438"/>
      <c r="Z641" s="438"/>
      <c r="AA641" s="438"/>
      <c r="AB641" s="438"/>
      <c r="AC641" s="438"/>
      <c r="AD641" s="438"/>
    </row>
    <row r="642" ht="13.5" customHeight="1">
      <c r="A642" s="438"/>
      <c r="B642" s="438"/>
      <c r="C642" s="438"/>
      <c r="D642" s="438"/>
      <c r="E642" s="438"/>
      <c r="F642" s="438"/>
      <c r="G642" s="438"/>
      <c r="H642" s="438"/>
      <c r="I642" s="438"/>
      <c r="J642" s="438"/>
      <c r="K642" s="438"/>
      <c r="L642" s="438"/>
      <c r="M642" s="438"/>
      <c r="N642" s="438"/>
      <c r="O642" s="438"/>
      <c r="P642" s="438"/>
      <c r="Q642" s="438"/>
      <c r="R642" s="438"/>
      <c r="S642" s="438"/>
      <c r="T642" s="438"/>
      <c r="U642" s="438"/>
      <c r="V642" s="438"/>
      <c r="W642" s="438"/>
      <c r="X642" s="438"/>
      <c r="Y642" s="438"/>
      <c r="Z642" s="438"/>
      <c r="AA642" s="438"/>
      <c r="AB642" s="438"/>
      <c r="AC642" s="438"/>
      <c r="AD642" s="438"/>
    </row>
    <row r="643" ht="13.5" customHeight="1">
      <c r="A643" s="438"/>
      <c r="B643" s="438"/>
      <c r="C643" s="438"/>
      <c r="D643" s="438"/>
      <c r="E643" s="438"/>
      <c r="F643" s="438"/>
      <c r="G643" s="438"/>
      <c r="H643" s="438"/>
      <c r="I643" s="438"/>
      <c r="J643" s="438"/>
      <c r="K643" s="438"/>
      <c r="L643" s="438"/>
      <c r="M643" s="438"/>
      <c r="N643" s="438"/>
      <c r="O643" s="438"/>
      <c r="P643" s="438"/>
      <c r="Q643" s="438"/>
      <c r="R643" s="438"/>
      <c r="S643" s="438"/>
      <c r="T643" s="438"/>
      <c r="U643" s="438"/>
      <c r="V643" s="438"/>
      <c r="W643" s="438"/>
      <c r="X643" s="438"/>
      <c r="Y643" s="438"/>
      <c r="Z643" s="438"/>
      <c r="AA643" s="438"/>
      <c r="AB643" s="438"/>
      <c r="AC643" s="438"/>
      <c r="AD643" s="438"/>
    </row>
    <row r="644" ht="13.5" customHeight="1">
      <c r="A644" s="438"/>
      <c r="B644" s="438"/>
      <c r="C644" s="438"/>
      <c r="D644" s="438"/>
      <c r="E644" s="438"/>
      <c r="F644" s="438"/>
      <c r="G644" s="438"/>
      <c r="H644" s="438"/>
      <c r="I644" s="438"/>
      <c r="J644" s="438"/>
      <c r="K644" s="438"/>
      <c r="L644" s="438"/>
      <c r="M644" s="438"/>
      <c r="N644" s="438"/>
      <c r="O644" s="438"/>
      <c r="P644" s="438"/>
      <c r="Q644" s="438"/>
      <c r="R644" s="438"/>
      <c r="S644" s="438"/>
      <c r="T644" s="438"/>
      <c r="U644" s="438"/>
      <c r="V644" s="438"/>
      <c r="W644" s="438"/>
      <c r="X644" s="438"/>
      <c r="Y644" s="438"/>
      <c r="Z644" s="438"/>
      <c r="AA644" s="438"/>
      <c r="AB644" s="438"/>
      <c r="AC644" s="438"/>
      <c r="AD644" s="438"/>
    </row>
    <row r="645" ht="13.5" customHeight="1">
      <c r="A645" s="438"/>
      <c r="B645" s="438"/>
      <c r="C645" s="438"/>
      <c r="D645" s="438"/>
      <c r="E645" s="438"/>
      <c r="F645" s="438"/>
      <c r="G645" s="438"/>
      <c r="H645" s="438"/>
      <c r="I645" s="438"/>
      <c r="J645" s="438"/>
      <c r="K645" s="438"/>
      <c r="L645" s="438"/>
      <c r="M645" s="438"/>
      <c r="N645" s="438"/>
      <c r="O645" s="438"/>
      <c r="P645" s="438"/>
      <c r="Q645" s="438"/>
      <c r="R645" s="438"/>
      <c r="S645" s="438"/>
      <c r="T645" s="438"/>
      <c r="U645" s="438"/>
      <c r="V645" s="438"/>
      <c r="W645" s="438"/>
      <c r="X645" s="438"/>
      <c r="Y645" s="438"/>
      <c r="Z645" s="438"/>
      <c r="AA645" s="438"/>
      <c r="AB645" s="438"/>
      <c r="AC645" s="438"/>
      <c r="AD645" s="438"/>
    </row>
    <row r="646" ht="13.5" customHeight="1">
      <c r="A646" s="438"/>
      <c r="B646" s="438"/>
      <c r="C646" s="438"/>
      <c r="D646" s="438"/>
      <c r="E646" s="438"/>
      <c r="F646" s="438"/>
      <c r="G646" s="438"/>
      <c r="H646" s="438"/>
      <c r="I646" s="438"/>
      <c r="J646" s="438"/>
      <c r="K646" s="438"/>
      <c r="L646" s="438"/>
      <c r="M646" s="438"/>
      <c r="N646" s="438"/>
      <c r="O646" s="438"/>
      <c r="P646" s="438"/>
      <c r="Q646" s="438"/>
      <c r="R646" s="438"/>
      <c r="S646" s="438"/>
      <c r="T646" s="438"/>
      <c r="U646" s="438"/>
      <c r="V646" s="438"/>
      <c r="W646" s="438"/>
      <c r="X646" s="438"/>
      <c r="Y646" s="438"/>
      <c r="Z646" s="438"/>
      <c r="AA646" s="438"/>
      <c r="AB646" s="438"/>
      <c r="AC646" s="438"/>
      <c r="AD646" s="438"/>
    </row>
    <row r="647" ht="13.5" customHeight="1">
      <c r="A647" s="438"/>
      <c r="B647" s="438"/>
      <c r="C647" s="438"/>
      <c r="D647" s="438"/>
      <c r="E647" s="438"/>
      <c r="F647" s="438"/>
      <c r="G647" s="438"/>
      <c r="H647" s="438"/>
      <c r="I647" s="438"/>
      <c r="J647" s="438"/>
      <c r="K647" s="438"/>
      <c r="L647" s="438"/>
      <c r="M647" s="438"/>
      <c r="N647" s="438"/>
      <c r="O647" s="438"/>
      <c r="P647" s="438"/>
      <c r="Q647" s="438"/>
      <c r="R647" s="438"/>
      <c r="S647" s="438"/>
      <c r="T647" s="438"/>
      <c r="U647" s="438"/>
      <c r="V647" s="438"/>
      <c r="W647" s="438"/>
      <c r="X647" s="438"/>
      <c r="Y647" s="438"/>
      <c r="Z647" s="438"/>
      <c r="AA647" s="438"/>
      <c r="AB647" s="438"/>
      <c r="AC647" s="438"/>
      <c r="AD647" s="438"/>
    </row>
    <row r="648" ht="13.5" customHeight="1">
      <c r="A648" s="438"/>
      <c r="B648" s="438"/>
      <c r="C648" s="438"/>
      <c r="D648" s="438"/>
      <c r="E648" s="438"/>
      <c r="F648" s="438"/>
      <c r="G648" s="438"/>
      <c r="H648" s="438"/>
      <c r="I648" s="438"/>
      <c r="J648" s="438"/>
      <c r="K648" s="438"/>
      <c r="L648" s="438"/>
      <c r="M648" s="438"/>
      <c r="N648" s="438"/>
      <c r="O648" s="438"/>
      <c r="P648" s="438"/>
      <c r="Q648" s="438"/>
      <c r="R648" s="438"/>
      <c r="S648" s="438"/>
      <c r="T648" s="438"/>
      <c r="U648" s="438"/>
      <c r="V648" s="438"/>
      <c r="W648" s="438"/>
      <c r="X648" s="438"/>
      <c r="Y648" s="438"/>
      <c r="Z648" s="438"/>
      <c r="AA648" s="438"/>
      <c r="AB648" s="438"/>
      <c r="AC648" s="438"/>
      <c r="AD648" s="438"/>
    </row>
    <row r="649" ht="13.5" customHeight="1">
      <c r="A649" s="438"/>
      <c r="B649" s="438"/>
      <c r="C649" s="438"/>
      <c r="D649" s="438"/>
      <c r="E649" s="438"/>
      <c r="F649" s="438"/>
      <c r="G649" s="438"/>
      <c r="H649" s="438"/>
      <c r="I649" s="438"/>
      <c r="J649" s="438"/>
      <c r="K649" s="438"/>
      <c r="L649" s="438"/>
      <c r="M649" s="438"/>
      <c r="N649" s="438"/>
      <c r="O649" s="438"/>
      <c r="P649" s="438"/>
      <c r="Q649" s="438"/>
      <c r="R649" s="438"/>
      <c r="S649" s="438"/>
      <c r="T649" s="438"/>
      <c r="U649" s="438"/>
      <c r="V649" s="438"/>
      <c r="W649" s="438"/>
      <c r="X649" s="438"/>
      <c r="Y649" s="438"/>
      <c r="Z649" s="438"/>
      <c r="AA649" s="438"/>
      <c r="AB649" s="438"/>
      <c r="AC649" s="438"/>
      <c r="AD649" s="438"/>
    </row>
    <row r="650" ht="13.5" customHeight="1">
      <c r="A650" s="438"/>
      <c r="B650" s="438"/>
      <c r="C650" s="438"/>
      <c r="D650" s="438"/>
      <c r="E650" s="438"/>
      <c r="F650" s="438"/>
      <c r="G650" s="438"/>
      <c r="H650" s="438"/>
      <c r="I650" s="438"/>
      <c r="J650" s="438"/>
      <c r="K650" s="438"/>
      <c r="L650" s="438"/>
      <c r="M650" s="438"/>
      <c r="N650" s="438"/>
      <c r="O650" s="438"/>
      <c r="P650" s="438"/>
      <c r="Q650" s="438"/>
      <c r="R650" s="438"/>
      <c r="S650" s="438"/>
      <c r="T650" s="438"/>
      <c r="U650" s="438"/>
      <c r="V650" s="438"/>
      <c r="W650" s="438"/>
      <c r="X650" s="438"/>
      <c r="Y650" s="438"/>
      <c r="Z650" s="438"/>
      <c r="AA650" s="438"/>
      <c r="AB650" s="438"/>
      <c r="AC650" s="438"/>
      <c r="AD650" s="438"/>
    </row>
    <row r="651" ht="13.5" customHeight="1">
      <c r="A651" s="438"/>
      <c r="B651" s="438"/>
      <c r="C651" s="438"/>
      <c r="D651" s="438"/>
      <c r="E651" s="438"/>
      <c r="F651" s="438"/>
      <c r="G651" s="438"/>
      <c r="H651" s="438"/>
      <c r="I651" s="438"/>
      <c r="J651" s="438"/>
      <c r="K651" s="438"/>
      <c r="L651" s="438"/>
      <c r="M651" s="438"/>
      <c r="N651" s="438"/>
      <c r="O651" s="438"/>
      <c r="P651" s="438"/>
      <c r="Q651" s="438"/>
      <c r="R651" s="438"/>
      <c r="S651" s="438"/>
      <c r="T651" s="438"/>
      <c r="U651" s="438"/>
      <c r="V651" s="438"/>
      <c r="W651" s="438"/>
      <c r="X651" s="438"/>
      <c r="Y651" s="438"/>
      <c r="Z651" s="438"/>
      <c r="AA651" s="438"/>
      <c r="AB651" s="438"/>
      <c r="AC651" s="438"/>
      <c r="AD651" s="438"/>
    </row>
    <row r="652" ht="13.5" customHeight="1">
      <c r="A652" s="438"/>
      <c r="B652" s="438"/>
      <c r="C652" s="438"/>
      <c r="D652" s="438"/>
      <c r="E652" s="438"/>
      <c r="F652" s="438"/>
      <c r="G652" s="438"/>
      <c r="H652" s="438"/>
      <c r="I652" s="438"/>
      <c r="J652" s="438"/>
      <c r="K652" s="438"/>
      <c r="L652" s="438"/>
      <c r="M652" s="438"/>
      <c r="N652" s="438"/>
      <c r="O652" s="438"/>
      <c r="P652" s="438"/>
      <c r="Q652" s="438"/>
      <c r="R652" s="438"/>
      <c r="S652" s="438"/>
      <c r="T652" s="438"/>
      <c r="U652" s="438"/>
      <c r="V652" s="438"/>
      <c r="W652" s="438"/>
      <c r="X652" s="438"/>
      <c r="Y652" s="438"/>
      <c r="Z652" s="438"/>
      <c r="AA652" s="438"/>
      <c r="AB652" s="438"/>
      <c r="AC652" s="438"/>
      <c r="AD652" s="438"/>
    </row>
    <row r="653" ht="13.5" customHeight="1">
      <c r="A653" s="438"/>
      <c r="B653" s="438"/>
      <c r="C653" s="438"/>
      <c r="D653" s="438"/>
      <c r="E653" s="438"/>
      <c r="F653" s="438"/>
      <c r="G653" s="438"/>
      <c r="H653" s="438"/>
      <c r="I653" s="438"/>
      <c r="J653" s="438"/>
      <c r="K653" s="438"/>
      <c r="L653" s="438"/>
      <c r="M653" s="438"/>
      <c r="N653" s="438"/>
      <c r="O653" s="438"/>
      <c r="P653" s="438"/>
      <c r="Q653" s="438"/>
      <c r="R653" s="438"/>
      <c r="S653" s="438"/>
      <c r="T653" s="438"/>
      <c r="U653" s="438"/>
      <c r="V653" s="438"/>
      <c r="W653" s="438"/>
      <c r="X653" s="438"/>
      <c r="Y653" s="438"/>
      <c r="Z653" s="438"/>
      <c r="AA653" s="438"/>
      <c r="AB653" s="438"/>
      <c r="AC653" s="438"/>
      <c r="AD653" s="438"/>
    </row>
    <row r="654" ht="13.5" customHeight="1">
      <c r="A654" s="438"/>
      <c r="B654" s="438"/>
      <c r="C654" s="438"/>
      <c r="D654" s="438"/>
      <c r="E654" s="438"/>
      <c r="F654" s="438"/>
      <c r="G654" s="438"/>
      <c r="H654" s="438"/>
      <c r="I654" s="438"/>
      <c r="J654" s="438"/>
      <c r="K654" s="438"/>
      <c r="L654" s="438"/>
      <c r="M654" s="438"/>
      <c r="N654" s="438"/>
      <c r="O654" s="438"/>
      <c r="P654" s="438"/>
      <c r="Q654" s="438"/>
      <c r="R654" s="438"/>
      <c r="S654" s="438"/>
      <c r="T654" s="438"/>
      <c r="U654" s="438"/>
      <c r="V654" s="438"/>
      <c r="W654" s="438"/>
      <c r="X654" s="438"/>
      <c r="Y654" s="438"/>
      <c r="Z654" s="438"/>
      <c r="AA654" s="438"/>
      <c r="AB654" s="438"/>
      <c r="AC654" s="438"/>
      <c r="AD654" s="438"/>
    </row>
    <row r="655" ht="13.5" customHeight="1">
      <c r="A655" s="438"/>
      <c r="B655" s="438"/>
      <c r="C655" s="438"/>
      <c r="D655" s="438"/>
      <c r="E655" s="438"/>
      <c r="F655" s="438"/>
      <c r="G655" s="438"/>
      <c r="H655" s="438"/>
      <c r="I655" s="438"/>
      <c r="J655" s="438"/>
      <c r="K655" s="438"/>
      <c r="L655" s="438"/>
      <c r="M655" s="438"/>
      <c r="N655" s="438"/>
      <c r="O655" s="438"/>
      <c r="P655" s="438"/>
      <c r="Q655" s="438"/>
      <c r="R655" s="438"/>
      <c r="S655" s="438"/>
      <c r="T655" s="438"/>
      <c r="U655" s="438"/>
      <c r="V655" s="438"/>
      <c r="W655" s="438"/>
      <c r="X655" s="438"/>
      <c r="Y655" s="438"/>
      <c r="Z655" s="438"/>
      <c r="AA655" s="438"/>
      <c r="AB655" s="438"/>
      <c r="AC655" s="438"/>
      <c r="AD655" s="438"/>
    </row>
    <row r="656" ht="13.5" customHeight="1">
      <c r="A656" s="438"/>
      <c r="B656" s="438"/>
      <c r="C656" s="438"/>
      <c r="D656" s="438"/>
      <c r="E656" s="438"/>
      <c r="F656" s="438"/>
      <c r="G656" s="438"/>
      <c r="H656" s="438"/>
      <c r="I656" s="438"/>
      <c r="J656" s="438"/>
      <c r="K656" s="438"/>
      <c r="L656" s="438"/>
      <c r="M656" s="438"/>
      <c r="N656" s="438"/>
      <c r="O656" s="438"/>
      <c r="P656" s="438"/>
      <c r="Q656" s="438"/>
      <c r="R656" s="438"/>
      <c r="S656" s="438"/>
      <c r="T656" s="438"/>
      <c r="U656" s="438"/>
      <c r="V656" s="438"/>
      <c r="W656" s="438"/>
      <c r="X656" s="438"/>
      <c r="Y656" s="438"/>
      <c r="Z656" s="438"/>
      <c r="AA656" s="438"/>
      <c r="AB656" s="438"/>
      <c r="AC656" s="438"/>
      <c r="AD656" s="438"/>
    </row>
    <row r="657" ht="13.5" customHeight="1">
      <c r="A657" s="438"/>
      <c r="B657" s="438"/>
      <c r="C657" s="438"/>
      <c r="D657" s="438"/>
      <c r="E657" s="438"/>
      <c r="F657" s="438"/>
      <c r="G657" s="438"/>
      <c r="H657" s="438"/>
      <c r="I657" s="438"/>
      <c r="J657" s="438"/>
      <c r="K657" s="438"/>
      <c r="L657" s="438"/>
      <c r="M657" s="438"/>
      <c r="N657" s="438"/>
      <c r="O657" s="438"/>
      <c r="P657" s="438"/>
      <c r="Q657" s="438"/>
      <c r="R657" s="438"/>
      <c r="S657" s="438"/>
      <c r="T657" s="438"/>
      <c r="U657" s="438"/>
      <c r="V657" s="438"/>
      <c r="W657" s="438"/>
      <c r="X657" s="438"/>
      <c r="Y657" s="438"/>
      <c r="Z657" s="438"/>
      <c r="AA657" s="438"/>
      <c r="AB657" s="438"/>
      <c r="AC657" s="438"/>
      <c r="AD657" s="438"/>
    </row>
    <row r="658" ht="13.5" customHeight="1">
      <c r="A658" s="438"/>
      <c r="B658" s="438"/>
      <c r="C658" s="438"/>
      <c r="D658" s="438"/>
      <c r="E658" s="438"/>
      <c r="F658" s="438"/>
      <c r="G658" s="438"/>
      <c r="H658" s="438"/>
      <c r="I658" s="438"/>
      <c r="J658" s="438"/>
      <c r="K658" s="438"/>
      <c r="L658" s="438"/>
      <c r="M658" s="438"/>
      <c r="N658" s="438"/>
      <c r="O658" s="438"/>
      <c r="P658" s="438"/>
      <c r="Q658" s="438"/>
      <c r="R658" s="438"/>
      <c r="S658" s="438"/>
      <c r="T658" s="438"/>
      <c r="U658" s="438"/>
      <c r="V658" s="438"/>
      <c r="W658" s="438"/>
      <c r="X658" s="438"/>
      <c r="Y658" s="438"/>
      <c r="Z658" s="438"/>
      <c r="AA658" s="438"/>
      <c r="AB658" s="438"/>
      <c r="AC658" s="438"/>
      <c r="AD658" s="438"/>
    </row>
    <row r="659" ht="13.5" customHeight="1">
      <c r="A659" s="438"/>
      <c r="B659" s="438"/>
      <c r="C659" s="438"/>
      <c r="D659" s="438"/>
      <c r="E659" s="438"/>
      <c r="F659" s="438"/>
      <c r="G659" s="438"/>
      <c r="H659" s="438"/>
      <c r="I659" s="438"/>
      <c r="J659" s="438"/>
      <c r="K659" s="438"/>
      <c r="L659" s="438"/>
      <c r="M659" s="438"/>
      <c r="N659" s="438"/>
      <c r="O659" s="438"/>
      <c r="P659" s="438"/>
      <c r="Q659" s="438"/>
      <c r="R659" s="438"/>
      <c r="S659" s="438"/>
      <c r="T659" s="438"/>
      <c r="U659" s="438"/>
      <c r="V659" s="438"/>
      <c r="W659" s="438"/>
      <c r="X659" s="438"/>
      <c r="Y659" s="438"/>
      <c r="Z659" s="438"/>
      <c r="AA659" s="438"/>
      <c r="AB659" s="438"/>
      <c r="AC659" s="438"/>
      <c r="AD659" s="438"/>
    </row>
    <row r="660" ht="13.5" customHeight="1">
      <c r="A660" s="438"/>
      <c r="B660" s="438"/>
      <c r="C660" s="438"/>
      <c r="D660" s="438"/>
      <c r="E660" s="438"/>
      <c r="F660" s="438"/>
      <c r="G660" s="438"/>
      <c r="H660" s="438"/>
      <c r="I660" s="438"/>
      <c r="J660" s="438"/>
      <c r="K660" s="438"/>
      <c r="L660" s="438"/>
      <c r="M660" s="438"/>
      <c r="N660" s="438"/>
      <c r="O660" s="438"/>
      <c r="P660" s="438"/>
      <c r="Q660" s="438"/>
      <c r="R660" s="438"/>
      <c r="S660" s="438"/>
      <c r="T660" s="438"/>
      <c r="U660" s="438"/>
      <c r="V660" s="438"/>
      <c r="W660" s="438"/>
      <c r="X660" s="438"/>
      <c r="Y660" s="438"/>
      <c r="Z660" s="438"/>
      <c r="AA660" s="438"/>
      <c r="AB660" s="438"/>
      <c r="AC660" s="438"/>
      <c r="AD660" s="438"/>
    </row>
    <row r="661" ht="13.5" customHeight="1">
      <c r="A661" s="438"/>
      <c r="B661" s="438"/>
      <c r="C661" s="438"/>
      <c r="D661" s="438"/>
      <c r="E661" s="438"/>
      <c r="F661" s="438"/>
      <c r="G661" s="438"/>
      <c r="H661" s="438"/>
      <c r="I661" s="438"/>
      <c r="J661" s="438"/>
      <c r="K661" s="438"/>
      <c r="L661" s="438"/>
      <c r="M661" s="438"/>
      <c r="N661" s="438"/>
      <c r="O661" s="438"/>
      <c r="P661" s="438"/>
      <c r="Q661" s="438"/>
      <c r="R661" s="438"/>
      <c r="S661" s="438"/>
      <c r="T661" s="438"/>
      <c r="U661" s="438"/>
      <c r="V661" s="438"/>
      <c r="W661" s="438"/>
      <c r="X661" s="438"/>
      <c r="Y661" s="438"/>
      <c r="Z661" s="438"/>
      <c r="AA661" s="438"/>
      <c r="AB661" s="438"/>
      <c r="AC661" s="438"/>
      <c r="AD661" s="438"/>
    </row>
    <row r="662" ht="13.5" customHeight="1">
      <c r="A662" s="438"/>
      <c r="B662" s="438"/>
      <c r="C662" s="438"/>
      <c r="D662" s="438"/>
      <c r="E662" s="438"/>
      <c r="F662" s="438"/>
      <c r="G662" s="438"/>
      <c r="H662" s="438"/>
      <c r="I662" s="438"/>
      <c r="J662" s="438"/>
      <c r="K662" s="438"/>
      <c r="L662" s="438"/>
      <c r="M662" s="438"/>
      <c r="N662" s="438"/>
      <c r="O662" s="438"/>
      <c r="P662" s="438"/>
      <c r="Q662" s="438"/>
      <c r="R662" s="438"/>
      <c r="S662" s="438"/>
      <c r="T662" s="438"/>
      <c r="U662" s="438"/>
      <c r="V662" s="438"/>
      <c r="W662" s="438"/>
      <c r="X662" s="438"/>
      <c r="Y662" s="438"/>
      <c r="Z662" s="438"/>
      <c r="AA662" s="438"/>
      <c r="AB662" s="438"/>
      <c r="AC662" s="438"/>
      <c r="AD662" s="438"/>
    </row>
    <row r="663" ht="13.5" customHeight="1">
      <c r="A663" s="438"/>
      <c r="B663" s="438"/>
      <c r="C663" s="438"/>
      <c r="D663" s="438"/>
      <c r="E663" s="438"/>
      <c r="F663" s="438"/>
      <c r="G663" s="438"/>
      <c r="H663" s="438"/>
      <c r="I663" s="438"/>
      <c r="J663" s="438"/>
      <c r="K663" s="438"/>
      <c r="L663" s="438"/>
      <c r="M663" s="438"/>
      <c r="N663" s="438"/>
      <c r="O663" s="438"/>
      <c r="P663" s="438"/>
      <c r="Q663" s="438"/>
      <c r="R663" s="438"/>
      <c r="S663" s="438"/>
      <c r="T663" s="438"/>
      <c r="U663" s="438"/>
      <c r="V663" s="438"/>
      <c r="W663" s="438"/>
      <c r="X663" s="438"/>
      <c r="Y663" s="438"/>
      <c r="Z663" s="438"/>
      <c r="AA663" s="438"/>
      <c r="AB663" s="438"/>
      <c r="AC663" s="438"/>
      <c r="AD663" s="438"/>
    </row>
    <row r="664" ht="13.5" customHeight="1">
      <c r="A664" s="438"/>
      <c r="B664" s="438"/>
      <c r="C664" s="438"/>
      <c r="D664" s="438"/>
      <c r="E664" s="438"/>
      <c r="F664" s="438"/>
      <c r="G664" s="438"/>
      <c r="H664" s="438"/>
      <c r="I664" s="438"/>
      <c r="J664" s="438"/>
      <c r="K664" s="438"/>
      <c r="L664" s="438"/>
      <c r="M664" s="438"/>
      <c r="N664" s="438"/>
      <c r="O664" s="438"/>
      <c r="P664" s="438"/>
      <c r="Q664" s="438"/>
      <c r="R664" s="438"/>
      <c r="S664" s="438"/>
      <c r="T664" s="438"/>
      <c r="U664" s="438"/>
      <c r="V664" s="438"/>
      <c r="W664" s="438"/>
      <c r="X664" s="438"/>
      <c r="Y664" s="438"/>
      <c r="Z664" s="438"/>
      <c r="AA664" s="438"/>
      <c r="AB664" s="438"/>
      <c r="AC664" s="438"/>
      <c r="AD664" s="438"/>
    </row>
    <row r="665" ht="13.5" customHeight="1">
      <c r="A665" s="438"/>
      <c r="B665" s="438"/>
      <c r="C665" s="438"/>
      <c r="D665" s="438"/>
      <c r="E665" s="438"/>
      <c r="F665" s="438"/>
      <c r="G665" s="438"/>
      <c r="H665" s="438"/>
      <c r="I665" s="438"/>
      <c r="J665" s="438"/>
      <c r="K665" s="438"/>
      <c r="L665" s="438"/>
      <c r="M665" s="438"/>
      <c r="N665" s="438"/>
      <c r="O665" s="438"/>
      <c r="P665" s="438"/>
      <c r="Q665" s="438"/>
      <c r="R665" s="438"/>
      <c r="S665" s="438"/>
      <c r="T665" s="438"/>
      <c r="U665" s="438"/>
      <c r="V665" s="438"/>
      <c r="W665" s="438"/>
      <c r="X665" s="438"/>
      <c r="Y665" s="438"/>
      <c r="Z665" s="438"/>
      <c r="AA665" s="438"/>
      <c r="AB665" s="438"/>
      <c r="AC665" s="438"/>
      <c r="AD665" s="438"/>
    </row>
    <row r="666" ht="13.5" customHeight="1">
      <c r="A666" s="438"/>
      <c r="B666" s="438"/>
      <c r="C666" s="438"/>
      <c r="D666" s="438"/>
      <c r="E666" s="438"/>
      <c r="F666" s="438"/>
      <c r="G666" s="438"/>
      <c r="H666" s="438"/>
      <c r="I666" s="438"/>
      <c r="J666" s="438"/>
      <c r="K666" s="438"/>
      <c r="L666" s="438"/>
      <c r="M666" s="438"/>
      <c r="N666" s="438"/>
      <c r="O666" s="438"/>
      <c r="P666" s="438"/>
      <c r="Q666" s="438"/>
      <c r="R666" s="438"/>
      <c r="S666" s="438"/>
      <c r="T666" s="438"/>
      <c r="U666" s="438"/>
      <c r="V666" s="438"/>
      <c r="W666" s="438"/>
      <c r="X666" s="438"/>
      <c r="Y666" s="438"/>
      <c r="Z666" s="438"/>
      <c r="AA666" s="438"/>
      <c r="AB666" s="438"/>
      <c r="AC666" s="438"/>
      <c r="AD666" s="438"/>
    </row>
    <row r="667" ht="13.5" customHeight="1">
      <c r="A667" s="438"/>
      <c r="B667" s="438"/>
      <c r="C667" s="438"/>
      <c r="D667" s="438"/>
      <c r="E667" s="438"/>
      <c r="F667" s="438"/>
      <c r="G667" s="438"/>
      <c r="H667" s="438"/>
      <c r="I667" s="438"/>
      <c r="J667" s="438"/>
      <c r="K667" s="438"/>
      <c r="L667" s="438"/>
      <c r="M667" s="438"/>
      <c r="N667" s="438"/>
      <c r="O667" s="438"/>
      <c r="P667" s="438"/>
      <c r="Q667" s="438"/>
      <c r="R667" s="438"/>
      <c r="S667" s="438"/>
      <c r="T667" s="438"/>
      <c r="U667" s="438"/>
      <c r="V667" s="438"/>
      <c r="W667" s="438"/>
      <c r="X667" s="438"/>
      <c r="Y667" s="438"/>
      <c r="Z667" s="438"/>
      <c r="AA667" s="438"/>
      <c r="AB667" s="438"/>
      <c r="AC667" s="438"/>
      <c r="AD667" s="438"/>
    </row>
    <row r="668" ht="13.5" customHeight="1">
      <c r="A668" s="438"/>
      <c r="B668" s="438"/>
      <c r="C668" s="438"/>
      <c r="D668" s="438"/>
      <c r="E668" s="438"/>
      <c r="F668" s="438"/>
      <c r="G668" s="438"/>
      <c r="H668" s="438"/>
      <c r="I668" s="438"/>
      <c r="J668" s="438"/>
      <c r="K668" s="438"/>
      <c r="L668" s="438"/>
      <c r="M668" s="438"/>
      <c r="N668" s="438"/>
      <c r="O668" s="438"/>
      <c r="P668" s="438"/>
      <c r="Q668" s="438"/>
      <c r="R668" s="438"/>
      <c r="S668" s="438"/>
      <c r="T668" s="438"/>
      <c r="U668" s="438"/>
      <c r="V668" s="438"/>
      <c r="W668" s="438"/>
      <c r="X668" s="438"/>
      <c r="Y668" s="438"/>
      <c r="Z668" s="438"/>
      <c r="AA668" s="438"/>
      <c r="AB668" s="438"/>
      <c r="AC668" s="438"/>
      <c r="AD668" s="438"/>
    </row>
    <row r="669" ht="13.5" customHeight="1">
      <c r="A669" s="438"/>
      <c r="B669" s="438"/>
      <c r="C669" s="438"/>
      <c r="D669" s="438"/>
      <c r="E669" s="438"/>
      <c r="F669" s="438"/>
      <c r="G669" s="438"/>
      <c r="H669" s="438"/>
      <c r="I669" s="438"/>
      <c r="J669" s="438"/>
      <c r="K669" s="438"/>
      <c r="L669" s="438"/>
      <c r="M669" s="438"/>
      <c r="N669" s="438"/>
      <c r="O669" s="438"/>
      <c r="P669" s="438"/>
      <c r="Q669" s="438"/>
      <c r="R669" s="438"/>
      <c r="S669" s="438"/>
      <c r="T669" s="438"/>
      <c r="U669" s="438"/>
      <c r="V669" s="438"/>
      <c r="W669" s="438"/>
      <c r="X669" s="438"/>
      <c r="Y669" s="438"/>
      <c r="Z669" s="438"/>
      <c r="AA669" s="438"/>
      <c r="AB669" s="438"/>
      <c r="AC669" s="438"/>
      <c r="AD669" s="438"/>
    </row>
    <row r="670" ht="13.5" customHeight="1">
      <c r="A670" s="438"/>
      <c r="B670" s="438"/>
      <c r="C670" s="438"/>
      <c r="D670" s="438"/>
      <c r="E670" s="438"/>
      <c r="F670" s="438"/>
      <c r="G670" s="438"/>
      <c r="H670" s="438"/>
      <c r="I670" s="438"/>
      <c r="J670" s="438"/>
      <c r="K670" s="438"/>
      <c r="L670" s="438"/>
      <c r="M670" s="438"/>
      <c r="N670" s="438"/>
      <c r="O670" s="438"/>
      <c r="P670" s="438"/>
      <c r="Q670" s="438"/>
      <c r="R670" s="438"/>
      <c r="S670" s="438"/>
      <c r="T670" s="438"/>
      <c r="U670" s="438"/>
      <c r="V670" s="438"/>
      <c r="W670" s="438"/>
      <c r="X670" s="438"/>
      <c r="Y670" s="438"/>
      <c r="Z670" s="438"/>
      <c r="AA670" s="438"/>
      <c r="AB670" s="438"/>
      <c r="AC670" s="438"/>
      <c r="AD670" s="438"/>
    </row>
    <row r="671" ht="13.5" customHeight="1">
      <c r="A671" s="438"/>
      <c r="B671" s="438"/>
      <c r="C671" s="438"/>
      <c r="D671" s="438"/>
      <c r="E671" s="438"/>
      <c r="F671" s="438"/>
      <c r="G671" s="438"/>
      <c r="H671" s="438"/>
      <c r="I671" s="438"/>
      <c r="J671" s="438"/>
      <c r="K671" s="438"/>
      <c r="L671" s="438"/>
      <c r="M671" s="438"/>
      <c r="N671" s="438"/>
      <c r="O671" s="438"/>
      <c r="P671" s="438"/>
      <c r="Q671" s="438"/>
      <c r="R671" s="438"/>
      <c r="S671" s="438"/>
      <c r="T671" s="438"/>
      <c r="U671" s="438"/>
      <c r="V671" s="438"/>
      <c r="W671" s="438"/>
      <c r="X671" s="438"/>
      <c r="Y671" s="438"/>
      <c r="Z671" s="438"/>
      <c r="AA671" s="438"/>
      <c r="AB671" s="438"/>
      <c r="AC671" s="438"/>
      <c r="AD671" s="438"/>
    </row>
    <row r="672" ht="13.5" customHeight="1">
      <c r="A672" s="438"/>
      <c r="B672" s="438"/>
      <c r="C672" s="438"/>
      <c r="D672" s="438"/>
      <c r="E672" s="438"/>
      <c r="F672" s="438"/>
      <c r="G672" s="438"/>
      <c r="H672" s="438"/>
      <c r="I672" s="438"/>
      <c r="J672" s="438"/>
      <c r="K672" s="438"/>
      <c r="L672" s="438"/>
      <c r="M672" s="438"/>
      <c r="N672" s="438"/>
      <c r="O672" s="438"/>
      <c r="P672" s="438"/>
      <c r="Q672" s="438"/>
      <c r="R672" s="438"/>
      <c r="S672" s="438"/>
      <c r="T672" s="438"/>
      <c r="U672" s="438"/>
      <c r="V672" s="438"/>
      <c r="W672" s="438"/>
      <c r="X672" s="438"/>
      <c r="Y672" s="438"/>
      <c r="Z672" s="438"/>
      <c r="AA672" s="438"/>
      <c r="AB672" s="438"/>
      <c r="AC672" s="438"/>
      <c r="AD672" s="438"/>
    </row>
    <row r="673" ht="13.5" customHeight="1">
      <c r="A673" s="438"/>
      <c r="B673" s="438"/>
      <c r="C673" s="438"/>
      <c r="D673" s="438"/>
      <c r="E673" s="438"/>
      <c r="F673" s="438"/>
      <c r="G673" s="438"/>
      <c r="H673" s="438"/>
      <c r="I673" s="438"/>
      <c r="J673" s="438"/>
      <c r="K673" s="438"/>
      <c r="L673" s="438"/>
      <c r="M673" s="438"/>
      <c r="N673" s="438"/>
      <c r="O673" s="438"/>
      <c r="P673" s="438"/>
      <c r="Q673" s="438"/>
      <c r="R673" s="438"/>
      <c r="S673" s="438"/>
      <c r="T673" s="438"/>
      <c r="U673" s="438"/>
      <c r="V673" s="438"/>
      <c r="W673" s="438"/>
      <c r="X673" s="438"/>
      <c r="Y673" s="438"/>
      <c r="Z673" s="438"/>
      <c r="AA673" s="438"/>
      <c r="AB673" s="438"/>
      <c r="AC673" s="438"/>
      <c r="AD673" s="438"/>
    </row>
    <row r="674" ht="13.5" customHeight="1">
      <c r="A674" s="438"/>
      <c r="B674" s="438"/>
      <c r="C674" s="438"/>
      <c r="D674" s="438"/>
      <c r="E674" s="438"/>
      <c r="F674" s="438"/>
      <c r="G674" s="438"/>
      <c r="H674" s="438"/>
      <c r="I674" s="438"/>
      <c r="J674" s="438"/>
      <c r="K674" s="438"/>
      <c r="L674" s="438"/>
      <c r="M674" s="438"/>
      <c r="N674" s="438"/>
      <c r="O674" s="438"/>
      <c r="P674" s="438"/>
      <c r="Q674" s="438"/>
      <c r="R674" s="438"/>
      <c r="S674" s="438"/>
      <c r="T674" s="438"/>
      <c r="U674" s="438"/>
      <c r="V674" s="438"/>
      <c r="W674" s="438"/>
      <c r="X674" s="438"/>
      <c r="Y674" s="438"/>
      <c r="Z674" s="438"/>
      <c r="AA674" s="438"/>
      <c r="AB674" s="438"/>
      <c r="AC674" s="438"/>
      <c r="AD674" s="438"/>
    </row>
    <row r="675" ht="13.5" customHeight="1">
      <c r="A675" s="438"/>
      <c r="B675" s="438"/>
      <c r="C675" s="438"/>
      <c r="D675" s="438"/>
      <c r="E675" s="438"/>
      <c r="F675" s="438"/>
      <c r="G675" s="438"/>
      <c r="H675" s="438"/>
      <c r="I675" s="438"/>
      <c r="J675" s="438"/>
      <c r="K675" s="438"/>
      <c r="L675" s="438"/>
      <c r="M675" s="438"/>
      <c r="N675" s="438"/>
      <c r="O675" s="438"/>
      <c r="P675" s="438"/>
      <c r="Q675" s="438"/>
      <c r="R675" s="438"/>
      <c r="S675" s="438"/>
      <c r="T675" s="438"/>
      <c r="U675" s="438"/>
      <c r="V675" s="438"/>
      <c r="W675" s="438"/>
      <c r="X675" s="438"/>
      <c r="Y675" s="438"/>
      <c r="Z675" s="438"/>
      <c r="AA675" s="438"/>
      <c r="AB675" s="438"/>
      <c r="AC675" s="438"/>
      <c r="AD675" s="438"/>
    </row>
    <row r="676" ht="13.5" customHeight="1">
      <c r="A676" s="438"/>
      <c r="B676" s="438"/>
      <c r="C676" s="438"/>
      <c r="D676" s="438"/>
      <c r="E676" s="438"/>
      <c r="F676" s="438"/>
      <c r="G676" s="438"/>
      <c r="H676" s="438"/>
      <c r="I676" s="438"/>
      <c r="J676" s="438"/>
      <c r="K676" s="438"/>
      <c r="L676" s="438"/>
      <c r="M676" s="438"/>
      <c r="N676" s="438"/>
      <c r="O676" s="438"/>
      <c r="P676" s="438"/>
      <c r="Q676" s="438"/>
      <c r="R676" s="438"/>
      <c r="S676" s="438"/>
      <c r="T676" s="438"/>
      <c r="U676" s="438"/>
      <c r="V676" s="438"/>
      <c r="W676" s="438"/>
      <c r="X676" s="438"/>
      <c r="Y676" s="438"/>
      <c r="Z676" s="438"/>
      <c r="AA676" s="438"/>
      <c r="AB676" s="438"/>
      <c r="AC676" s="438"/>
      <c r="AD676" s="438"/>
    </row>
    <row r="677" ht="13.5" customHeight="1">
      <c r="A677" s="438"/>
      <c r="B677" s="438"/>
      <c r="C677" s="438"/>
      <c r="D677" s="438"/>
      <c r="E677" s="438"/>
      <c r="F677" s="438"/>
      <c r="G677" s="438"/>
      <c r="H677" s="438"/>
      <c r="I677" s="438"/>
      <c r="J677" s="438"/>
      <c r="K677" s="438"/>
      <c r="L677" s="438"/>
      <c r="M677" s="438"/>
      <c r="N677" s="438"/>
      <c r="O677" s="438"/>
      <c r="P677" s="438"/>
      <c r="Q677" s="438"/>
      <c r="R677" s="438"/>
      <c r="S677" s="438"/>
      <c r="T677" s="438"/>
      <c r="U677" s="438"/>
      <c r="V677" s="438"/>
      <c r="W677" s="438"/>
      <c r="X677" s="438"/>
      <c r="Y677" s="438"/>
      <c r="Z677" s="438"/>
      <c r="AA677" s="438"/>
      <c r="AB677" s="438"/>
      <c r="AC677" s="438"/>
      <c r="AD677" s="438"/>
    </row>
    <row r="678" ht="13.5" customHeight="1">
      <c r="A678" s="438"/>
      <c r="B678" s="438"/>
      <c r="C678" s="438"/>
      <c r="D678" s="438"/>
      <c r="E678" s="438"/>
      <c r="F678" s="438"/>
      <c r="G678" s="438"/>
      <c r="H678" s="438"/>
      <c r="I678" s="438"/>
      <c r="J678" s="438"/>
      <c r="K678" s="438"/>
      <c r="L678" s="438"/>
      <c r="M678" s="438"/>
      <c r="N678" s="438"/>
      <c r="O678" s="438"/>
      <c r="P678" s="438"/>
      <c r="Q678" s="438"/>
      <c r="R678" s="438"/>
      <c r="S678" s="438"/>
      <c r="T678" s="438"/>
      <c r="U678" s="438"/>
      <c r="V678" s="438"/>
      <c r="W678" s="438"/>
      <c r="X678" s="438"/>
      <c r="Y678" s="438"/>
      <c r="Z678" s="438"/>
      <c r="AA678" s="438"/>
      <c r="AB678" s="438"/>
      <c r="AC678" s="438"/>
      <c r="AD678" s="438"/>
    </row>
    <row r="679" ht="13.5" customHeight="1">
      <c r="A679" s="438"/>
      <c r="B679" s="438"/>
      <c r="C679" s="438"/>
      <c r="D679" s="438"/>
      <c r="E679" s="438"/>
      <c r="F679" s="438"/>
      <c r="G679" s="438"/>
      <c r="H679" s="438"/>
      <c r="I679" s="438"/>
      <c r="J679" s="438"/>
      <c r="K679" s="438"/>
      <c r="L679" s="438"/>
      <c r="M679" s="438"/>
      <c r="N679" s="438"/>
      <c r="O679" s="438"/>
      <c r="P679" s="438"/>
      <c r="Q679" s="438"/>
      <c r="R679" s="438"/>
      <c r="S679" s="438"/>
      <c r="T679" s="438"/>
      <c r="U679" s="438"/>
      <c r="V679" s="438"/>
      <c r="W679" s="438"/>
      <c r="X679" s="438"/>
      <c r="Y679" s="438"/>
      <c r="Z679" s="438"/>
      <c r="AA679" s="438"/>
      <c r="AB679" s="438"/>
      <c r="AC679" s="438"/>
      <c r="AD679" s="438"/>
    </row>
    <row r="680" ht="13.5" customHeight="1">
      <c r="A680" s="438"/>
      <c r="B680" s="438"/>
      <c r="C680" s="438"/>
      <c r="D680" s="438"/>
      <c r="E680" s="438"/>
      <c r="F680" s="438"/>
      <c r="G680" s="438"/>
      <c r="H680" s="438"/>
      <c r="I680" s="438"/>
      <c r="J680" s="438"/>
      <c r="K680" s="438"/>
      <c r="L680" s="438"/>
      <c r="M680" s="438"/>
      <c r="N680" s="438"/>
      <c r="O680" s="438"/>
      <c r="P680" s="438"/>
      <c r="Q680" s="438"/>
      <c r="R680" s="438"/>
      <c r="S680" s="438"/>
      <c r="T680" s="438"/>
      <c r="U680" s="438"/>
      <c r="V680" s="438"/>
      <c r="W680" s="438"/>
      <c r="X680" s="438"/>
      <c r="Y680" s="438"/>
      <c r="Z680" s="438"/>
      <c r="AA680" s="438"/>
      <c r="AB680" s="438"/>
      <c r="AC680" s="438"/>
      <c r="AD680" s="438"/>
    </row>
    <row r="681" ht="13.5" customHeight="1">
      <c r="A681" s="438"/>
      <c r="B681" s="438"/>
      <c r="C681" s="438"/>
      <c r="D681" s="438"/>
      <c r="E681" s="438"/>
      <c r="F681" s="438"/>
      <c r="G681" s="438"/>
      <c r="H681" s="438"/>
      <c r="I681" s="438"/>
      <c r="J681" s="438"/>
      <c r="K681" s="438"/>
      <c r="L681" s="438"/>
      <c r="M681" s="438"/>
      <c r="N681" s="438"/>
      <c r="O681" s="438"/>
      <c r="P681" s="438"/>
      <c r="Q681" s="438"/>
      <c r="R681" s="438"/>
      <c r="S681" s="438"/>
      <c r="T681" s="438"/>
      <c r="U681" s="438"/>
      <c r="V681" s="438"/>
      <c r="W681" s="438"/>
      <c r="X681" s="438"/>
      <c r="Y681" s="438"/>
      <c r="Z681" s="438"/>
      <c r="AA681" s="438"/>
      <c r="AB681" s="438"/>
      <c r="AC681" s="438"/>
      <c r="AD681" s="438"/>
    </row>
    <row r="682" ht="13.5" customHeight="1">
      <c r="A682" s="438"/>
      <c r="B682" s="438"/>
      <c r="C682" s="438"/>
      <c r="D682" s="438"/>
      <c r="E682" s="438"/>
      <c r="F682" s="438"/>
      <c r="G682" s="438"/>
      <c r="H682" s="438"/>
      <c r="I682" s="438"/>
      <c r="J682" s="438"/>
      <c r="K682" s="438"/>
      <c r="L682" s="438"/>
      <c r="M682" s="438"/>
      <c r="N682" s="438"/>
      <c r="O682" s="438"/>
      <c r="P682" s="438"/>
      <c r="Q682" s="438"/>
      <c r="R682" s="438"/>
      <c r="S682" s="438"/>
      <c r="T682" s="438"/>
      <c r="U682" s="438"/>
      <c r="V682" s="438"/>
      <c r="W682" s="438"/>
      <c r="X682" s="438"/>
      <c r="Y682" s="438"/>
      <c r="Z682" s="438"/>
      <c r="AA682" s="438"/>
      <c r="AB682" s="438"/>
      <c r="AC682" s="438"/>
      <c r="AD682" s="438"/>
    </row>
    <row r="683" ht="13.5" customHeight="1">
      <c r="A683" s="438"/>
      <c r="B683" s="438"/>
      <c r="C683" s="438"/>
      <c r="D683" s="438"/>
      <c r="E683" s="438"/>
      <c r="F683" s="438"/>
      <c r="G683" s="438"/>
      <c r="H683" s="438"/>
      <c r="I683" s="438"/>
      <c r="J683" s="438"/>
      <c r="K683" s="438"/>
      <c r="L683" s="438"/>
      <c r="M683" s="438"/>
      <c r="N683" s="438"/>
      <c r="O683" s="438"/>
      <c r="P683" s="438"/>
      <c r="Q683" s="438"/>
      <c r="R683" s="438"/>
      <c r="S683" s="438"/>
      <c r="T683" s="438"/>
      <c r="U683" s="438"/>
      <c r="V683" s="438"/>
      <c r="W683" s="438"/>
      <c r="X683" s="438"/>
      <c r="Y683" s="438"/>
      <c r="Z683" s="438"/>
      <c r="AA683" s="438"/>
      <c r="AB683" s="438"/>
      <c r="AC683" s="438"/>
      <c r="AD683" s="438"/>
    </row>
    <row r="684" ht="13.5" customHeight="1">
      <c r="A684" s="438"/>
      <c r="B684" s="438"/>
      <c r="C684" s="438"/>
      <c r="D684" s="438"/>
      <c r="E684" s="438"/>
      <c r="F684" s="438"/>
      <c r="G684" s="438"/>
      <c r="H684" s="438"/>
      <c r="I684" s="438"/>
      <c r="J684" s="438"/>
      <c r="K684" s="438"/>
      <c r="L684" s="438"/>
      <c r="M684" s="438"/>
      <c r="N684" s="438"/>
      <c r="O684" s="438"/>
      <c r="P684" s="438"/>
      <c r="Q684" s="438"/>
      <c r="R684" s="438"/>
      <c r="S684" s="438"/>
      <c r="T684" s="438"/>
      <c r="U684" s="438"/>
      <c r="V684" s="438"/>
      <c r="W684" s="438"/>
      <c r="X684" s="438"/>
      <c r="Y684" s="438"/>
      <c r="Z684" s="438"/>
      <c r="AA684" s="438"/>
      <c r="AB684" s="438"/>
      <c r="AC684" s="438"/>
      <c r="AD684" s="438"/>
    </row>
    <row r="685" ht="13.5" customHeight="1">
      <c r="A685" s="438"/>
      <c r="B685" s="438"/>
      <c r="C685" s="438"/>
      <c r="D685" s="438"/>
      <c r="E685" s="438"/>
      <c r="F685" s="438"/>
      <c r="G685" s="438"/>
      <c r="H685" s="438"/>
      <c r="I685" s="438"/>
      <c r="J685" s="438"/>
      <c r="K685" s="438"/>
      <c r="L685" s="438"/>
      <c r="M685" s="438"/>
      <c r="N685" s="438"/>
      <c r="O685" s="438"/>
      <c r="P685" s="438"/>
      <c r="Q685" s="438"/>
      <c r="R685" s="438"/>
      <c r="S685" s="438"/>
      <c r="T685" s="438"/>
      <c r="U685" s="438"/>
      <c r="V685" s="438"/>
      <c r="W685" s="438"/>
      <c r="X685" s="438"/>
      <c r="Y685" s="438"/>
      <c r="Z685" s="438"/>
      <c r="AA685" s="438"/>
      <c r="AB685" s="438"/>
      <c r="AC685" s="438"/>
      <c r="AD685" s="438"/>
    </row>
    <row r="686" ht="13.5" customHeight="1">
      <c r="A686" s="438"/>
      <c r="B686" s="438"/>
      <c r="C686" s="438"/>
      <c r="D686" s="438"/>
      <c r="E686" s="438"/>
      <c r="F686" s="438"/>
      <c r="G686" s="438"/>
      <c r="H686" s="438"/>
      <c r="I686" s="438"/>
      <c r="J686" s="438"/>
      <c r="K686" s="438"/>
      <c r="L686" s="438"/>
      <c r="M686" s="438"/>
      <c r="N686" s="438"/>
      <c r="O686" s="438"/>
      <c r="P686" s="438"/>
      <c r="Q686" s="438"/>
      <c r="R686" s="438"/>
      <c r="S686" s="438"/>
      <c r="T686" s="438"/>
      <c r="U686" s="438"/>
      <c r="V686" s="438"/>
      <c r="W686" s="438"/>
      <c r="X686" s="438"/>
      <c r="Y686" s="438"/>
      <c r="Z686" s="438"/>
      <c r="AA686" s="438"/>
      <c r="AB686" s="438"/>
      <c r="AC686" s="438"/>
      <c r="AD686" s="438"/>
    </row>
    <row r="687" ht="13.5" customHeight="1">
      <c r="A687" s="438"/>
      <c r="B687" s="438"/>
      <c r="C687" s="438"/>
      <c r="D687" s="438"/>
      <c r="E687" s="438"/>
      <c r="F687" s="438"/>
      <c r="G687" s="438"/>
      <c r="H687" s="438"/>
      <c r="I687" s="438"/>
      <c r="J687" s="438"/>
      <c r="K687" s="438"/>
      <c r="L687" s="438"/>
      <c r="M687" s="438"/>
      <c r="N687" s="438"/>
      <c r="O687" s="438"/>
      <c r="P687" s="438"/>
      <c r="Q687" s="438"/>
      <c r="R687" s="438"/>
      <c r="S687" s="438"/>
      <c r="T687" s="438"/>
      <c r="U687" s="438"/>
      <c r="V687" s="438"/>
      <c r="W687" s="438"/>
      <c r="X687" s="438"/>
      <c r="Y687" s="438"/>
      <c r="Z687" s="438"/>
      <c r="AA687" s="438"/>
      <c r="AB687" s="438"/>
      <c r="AC687" s="438"/>
      <c r="AD687" s="438"/>
    </row>
    <row r="688" ht="13.5" customHeight="1">
      <c r="A688" s="438"/>
      <c r="B688" s="438"/>
      <c r="C688" s="438"/>
      <c r="D688" s="438"/>
      <c r="E688" s="438"/>
      <c r="F688" s="438"/>
      <c r="G688" s="438"/>
      <c r="H688" s="438"/>
      <c r="I688" s="438"/>
      <c r="J688" s="438"/>
      <c r="K688" s="438"/>
      <c r="L688" s="438"/>
      <c r="M688" s="438"/>
      <c r="N688" s="438"/>
      <c r="O688" s="438"/>
      <c r="P688" s="438"/>
      <c r="Q688" s="438"/>
      <c r="R688" s="438"/>
      <c r="S688" s="438"/>
      <c r="T688" s="438"/>
      <c r="U688" s="438"/>
      <c r="V688" s="438"/>
      <c r="W688" s="438"/>
      <c r="X688" s="438"/>
      <c r="Y688" s="438"/>
      <c r="Z688" s="438"/>
      <c r="AA688" s="438"/>
      <c r="AB688" s="438"/>
      <c r="AC688" s="438"/>
      <c r="AD688" s="438"/>
    </row>
    <row r="689" ht="13.5" customHeight="1">
      <c r="A689" s="438"/>
      <c r="B689" s="438"/>
      <c r="C689" s="438"/>
      <c r="D689" s="438"/>
      <c r="E689" s="438"/>
      <c r="F689" s="438"/>
      <c r="G689" s="438"/>
      <c r="H689" s="438"/>
      <c r="I689" s="438"/>
      <c r="J689" s="438"/>
      <c r="K689" s="438"/>
      <c r="L689" s="438"/>
      <c r="M689" s="438"/>
      <c r="N689" s="438"/>
      <c r="O689" s="438"/>
      <c r="P689" s="438"/>
      <c r="Q689" s="438"/>
      <c r="R689" s="438"/>
      <c r="S689" s="438"/>
      <c r="T689" s="438"/>
      <c r="U689" s="438"/>
      <c r="V689" s="438"/>
      <c r="W689" s="438"/>
      <c r="X689" s="438"/>
      <c r="Y689" s="438"/>
      <c r="Z689" s="438"/>
      <c r="AA689" s="438"/>
      <c r="AB689" s="438"/>
      <c r="AC689" s="438"/>
      <c r="AD689" s="438"/>
    </row>
    <row r="690" ht="13.5" customHeight="1">
      <c r="A690" s="438"/>
      <c r="B690" s="438"/>
      <c r="C690" s="438"/>
      <c r="D690" s="438"/>
      <c r="E690" s="438"/>
      <c r="F690" s="438"/>
      <c r="G690" s="438"/>
      <c r="H690" s="438"/>
      <c r="I690" s="438"/>
      <c r="J690" s="438"/>
      <c r="K690" s="438"/>
      <c r="L690" s="438"/>
      <c r="M690" s="438"/>
      <c r="N690" s="438"/>
      <c r="O690" s="438"/>
      <c r="P690" s="438"/>
      <c r="Q690" s="438"/>
      <c r="R690" s="438"/>
      <c r="S690" s="438"/>
      <c r="T690" s="438"/>
      <c r="U690" s="438"/>
      <c r="V690" s="438"/>
      <c r="W690" s="438"/>
      <c r="X690" s="438"/>
      <c r="Y690" s="438"/>
      <c r="Z690" s="438"/>
      <c r="AA690" s="438"/>
      <c r="AB690" s="438"/>
      <c r="AC690" s="438"/>
      <c r="AD690" s="438"/>
    </row>
    <row r="691" ht="13.5" customHeight="1">
      <c r="A691" s="438"/>
      <c r="B691" s="438"/>
      <c r="C691" s="438"/>
      <c r="D691" s="438"/>
      <c r="E691" s="438"/>
      <c r="F691" s="438"/>
      <c r="G691" s="438"/>
      <c r="H691" s="438"/>
      <c r="I691" s="438"/>
      <c r="J691" s="438"/>
      <c r="K691" s="438"/>
      <c r="L691" s="438"/>
      <c r="M691" s="438"/>
      <c r="N691" s="438"/>
      <c r="O691" s="438"/>
      <c r="P691" s="438"/>
      <c r="Q691" s="438"/>
      <c r="R691" s="438"/>
      <c r="S691" s="438"/>
      <c r="T691" s="438"/>
      <c r="U691" s="438"/>
      <c r="V691" s="438"/>
      <c r="W691" s="438"/>
      <c r="X691" s="438"/>
      <c r="Y691" s="438"/>
      <c r="Z691" s="438"/>
      <c r="AA691" s="438"/>
      <c r="AB691" s="438"/>
      <c r="AC691" s="438"/>
      <c r="AD691" s="438"/>
    </row>
    <row r="692" ht="13.5" customHeight="1">
      <c r="A692" s="438"/>
      <c r="B692" s="438"/>
      <c r="C692" s="438"/>
      <c r="D692" s="438"/>
      <c r="E692" s="438"/>
      <c r="F692" s="438"/>
      <c r="G692" s="438"/>
      <c r="H692" s="438"/>
      <c r="I692" s="438"/>
      <c r="J692" s="438"/>
      <c r="K692" s="438"/>
      <c r="L692" s="438"/>
      <c r="M692" s="438"/>
      <c r="N692" s="438"/>
      <c r="O692" s="438"/>
      <c r="P692" s="438"/>
      <c r="Q692" s="438"/>
      <c r="R692" s="438"/>
      <c r="S692" s="438"/>
      <c r="T692" s="438"/>
      <c r="U692" s="438"/>
      <c r="V692" s="438"/>
      <c r="W692" s="438"/>
      <c r="X692" s="438"/>
      <c r="Y692" s="438"/>
      <c r="Z692" s="438"/>
      <c r="AA692" s="438"/>
      <c r="AB692" s="438"/>
      <c r="AC692" s="438"/>
      <c r="AD692" s="438"/>
    </row>
    <row r="693" ht="13.5" customHeight="1">
      <c r="A693" s="438"/>
      <c r="B693" s="438"/>
      <c r="C693" s="438"/>
      <c r="D693" s="438"/>
      <c r="E693" s="438"/>
      <c r="F693" s="438"/>
      <c r="G693" s="438"/>
      <c r="H693" s="438"/>
      <c r="I693" s="438"/>
      <c r="J693" s="438"/>
      <c r="K693" s="438"/>
      <c r="L693" s="438"/>
      <c r="M693" s="438"/>
      <c r="N693" s="438"/>
      <c r="O693" s="438"/>
      <c r="P693" s="438"/>
      <c r="Q693" s="438"/>
      <c r="R693" s="438"/>
      <c r="S693" s="438"/>
      <c r="T693" s="438"/>
      <c r="U693" s="438"/>
      <c r="V693" s="438"/>
      <c r="W693" s="438"/>
      <c r="X693" s="438"/>
      <c r="Y693" s="438"/>
      <c r="Z693" s="438"/>
      <c r="AA693" s="438"/>
      <c r="AB693" s="438"/>
      <c r="AC693" s="438"/>
      <c r="AD693" s="438"/>
    </row>
    <row r="694" ht="13.5" customHeight="1">
      <c r="A694" s="438"/>
      <c r="B694" s="438"/>
      <c r="C694" s="438"/>
      <c r="D694" s="438"/>
      <c r="E694" s="438"/>
      <c r="F694" s="438"/>
      <c r="G694" s="438"/>
      <c r="H694" s="438"/>
      <c r="I694" s="438"/>
      <c r="J694" s="438"/>
      <c r="K694" s="438"/>
      <c r="L694" s="438"/>
      <c r="M694" s="438"/>
      <c r="N694" s="438"/>
      <c r="O694" s="438"/>
      <c r="P694" s="438"/>
      <c r="Q694" s="438"/>
      <c r="R694" s="438"/>
      <c r="S694" s="438"/>
      <c r="T694" s="438"/>
      <c r="U694" s="438"/>
      <c r="V694" s="438"/>
      <c r="W694" s="438"/>
      <c r="X694" s="438"/>
      <c r="Y694" s="438"/>
      <c r="Z694" s="438"/>
      <c r="AA694" s="438"/>
      <c r="AB694" s="438"/>
      <c r="AC694" s="438"/>
      <c r="AD694" s="438"/>
    </row>
    <row r="695" ht="13.5" customHeight="1">
      <c r="A695" s="438"/>
      <c r="B695" s="438"/>
      <c r="C695" s="438"/>
      <c r="D695" s="438"/>
      <c r="E695" s="438"/>
      <c r="F695" s="438"/>
      <c r="G695" s="438"/>
      <c r="H695" s="438"/>
      <c r="I695" s="438"/>
      <c r="J695" s="438"/>
      <c r="K695" s="438"/>
      <c r="L695" s="438"/>
      <c r="M695" s="438"/>
      <c r="N695" s="438"/>
      <c r="O695" s="438"/>
      <c r="P695" s="438"/>
      <c r="Q695" s="438"/>
      <c r="R695" s="438"/>
      <c r="S695" s="438"/>
      <c r="T695" s="438"/>
      <c r="U695" s="438"/>
      <c r="V695" s="438"/>
      <c r="W695" s="438"/>
      <c r="X695" s="438"/>
      <c r="Y695" s="438"/>
      <c r="Z695" s="438"/>
      <c r="AA695" s="438"/>
      <c r="AB695" s="438"/>
      <c r="AC695" s="438"/>
      <c r="AD695" s="438"/>
    </row>
    <row r="696" ht="13.5" customHeight="1">
      <c r="A696" s="438"/>
      <c r="B696" s="438"/>
      <c r="C696" s="438"/>
      <c r="D696" s="438"/>
      <c r="E696" s="438"/>
      <c r="F696" s="438"/>
      <c r="G696" s="438"/>
      <c r="H696" s="438"/>
      <c r="I696" s="438"/>
      <c r="J696" s="438"/>
      <c r="K696" s="438"/>
      <c r="L696" s="438"/>
      <c r="M696" s="438"/>
      <c r="N696" s="438"/>
      <c r="O696" s="438"/>
      <c r="P696" s="438"/>
      <c r="Q696" s="438"/>
      <c r="R696" s="438"/>
      <c r="S696" s="438"/>
      <c r="T696" s="438"/>
      <c r="U696" s="438"/>
      <c r="V696" s="438"/>
      <c r="W696" s="438"/>
      <c r="X696" s="438"/>
      <c r="Y696" s="438"/>
      <c r="Z696" s="438"/>
      <c r="AA696" s="438"/>
      <c r="AB696" s="438"/>
      <c r="AC696" s="438"/>
      <c r="AD696" s="438"/>
    </row>
    <row r="697" ht="13.5" customHeight="1">
      <c r="A697" s="438"/>
      <c r="B697" s="438"/>
      <c r="C697" s="438"/>
      <c r="D697" s="438"/>
      <c r="E697" s="438"/>
      <c r="F697" s="438"/>
      <c r="G697" s="438"/>
      <c r="H697" s="438"/>
      <c r="I697" s="438"/>
      <c r="J697" s="438"/>
      <c r="K697" s="438"/>
      <c r="L697" s="438"/>
      <c r="M697" s="438"/>
      <c r="N697" s="438"/>
      <c r="O697" s="438"/>
      <c r="P697" s="438"/>
      <c r="Q697" s="438"/>
      <c r="R697" s="438"/>
      <c r="S697" s="438"/>
      <c r="T697" s="438"/>
      <c r="U697" s="438"/>
      <c r="V697" s="438"/>
      <c r="W697" s="438"/>
      <c r="X697" s="438"/>
      <c r="Y697" s="438"/>
      <c r="Z697" s="438"/>
      <c r="AA697" s="438"/>
      <c r="AB697" s="438"/>
      <c r="AC697" s="438"/>
      <c r="AD697" s="438"/>
    </row>
    <row r="698" ht="13.5" customHeight="1">
      <c r="A698" s="438"/>
      <c r="B698" s="438"/>
      <c r="C698" s="438"/>
      <c r="D698" s="438"/>
      <c r="E698" s="438"/>
      <c r="F698" s="438"/>
      <c r="G698" s="438"/>
      <c r="H698" s="438"/>
      <c r="I698" s="438"/>
      <c r="J698" s="438"/>
      <c r="K698" s="438"/>
      <c r="L698" s="438"/>
      <c r="M698" s="438"/>
      <c r="N698" s="438"/>
      <c r="O698" s="438"/>
      <c r="P698" s="438"/>
      <c r="Q698" s="438"/>
      <c r="R698" s="438"/>
      <c r="S698" s="438"/>
      <c r="T698" s="438"/>
      <c r="U698" s="438"/>
      <c r="V698" s="438"/>
      <c r="W698" s="438"/>
      <c r="X698" s="438"/>
      <c r="Y698" s="438"/>
      <c r="Z698" s="438"/>
      <c r="AA698" s="438"/>
      <c r="AB698" s="438"/>
      <c r="AC698" s="438"/>
      <c r="AD698" s="438"/>
    </row>
    <row r="699" ht="13.5" customHeight="1">
      <c r="A699" s="438"/>
      <c r="B699" s="438"/>
      <c r="C699" s="438"/>
      <c r="D699" s="438"/>
      <c r="E699" s="438"/>
      <c r="F699" s="438"/>
      <c r="G699" s="438"/>
      <c r="H699" s="438"/>
      <c r="I699" s="438"/>
      <c r="J699" s="438"/>
      <c r="K699" s="438"/>
      <c r="L699" s="438"/>
      <c r="M699" s="438"/>
      <c r="N699" s="438"/>
      <c r="O699" s="438"/>
      <c r="P699" s="438"/>
      <c r="Q699" s="438"/>
      <c r="R699" s="438"/>
      <c r="S699" s="438"/>
      <c r="T699" s="438"/>
      <c r="U699" s="438"/>
      <c r="V699" s="438"/>
      <c r="W699" s="438"/>
      <c r="X699" s="438"/>
      <c r="Y699" s="438"/>
      <c r="Z699" s="438"/>
      <c r="AA699" s="438"/>
      <c r="AB699" s="438"/>
      <c r="AC699" s="438"/>
      <c r="AD699" s="438"/>
    </row>
    <row r="700" ht="13.5" customHeight="1">
      <c r="A700" s="438"/>
      <c r="B700" s="438"/>
      <c r="C700" s="438"/>
      <c r="D700" s="438"/>
      <c r="E700" s="438"/>
      <c r="F700" s="438"/>
      <c r="G700" s="438"/>
      <c r="H700" s="438"/>
      <c r="I700" s="438"/>
      <c r="J700" s="438"/>
      <c r="K700" s="438"/>
      <c r="L700" s="438"/>
      <c r="M700" s="438"/>
      <c r="N700" s="438"/>
      <c r="O700" s="438"/>
      <c r="P700" s="438"/>
      <c r="Q700" s="438"/>
      <c r="R700" s="438"/>
      <c r="S700" s="438"/>
      <c r="T700" s="438"/>
      <c r="U700" s="438"/>
      <c r="V700" s="438"/>
      <c r="W700" s="438"/>
      <c r="X700" s="438"/>
      <c r="Y700" s="438"/>
      <c r="Z700" s="438"/>
      <c r="AA700" s="438"/>
      <c r="AB700" s="438"/>
      <c r="AC700" s="438"/>
      <c r="AD700" s="438"/>
    </row>
    <row r="701" ht="13.5" customHeight="1">
      <c r="A701" s="438"/>
      <c r="B701" s="438"/>
      <c r="C701" s="438"/>
      <c r="D701" s="438"/>
      <c r="E701" s="438"/>
      <c r="F701" s="438"/>
      <c r="G701" s="438"/>
      <c r="H701" s="438"/>
      <c r="I701" s="438"/>
      <c r="J701" s="438"/>
      <c r="K701" s="438"/>
      <c r="L701" s="438"/>
      <c r="M701" s="438"/>
      <c r="N701" s="438"/>
      <c r="O701" s="438"/>
      <c r="P701" s="438"/>
      <c r="Q701" s="438"/>
      <c r="R701" s="438"/>
      <c r="S701" s="438"/>
      <c r="T701" s="438"/>
      <c r="U701" s="438"/>
      <c r="V701" s="438"/>
      <c r="W701" s="438"/>
      <c r="X701" s="438"/>
      <c r="Y701" s="438"/>
      <c r="Z701" s="438"/>
      <c r="AA701" s="438"/>
      <c r="AB701" s="438"/>
      <c r="AC701" s="438"/>
      <c r="AD701" s="438"/>
    </row>
    <row r="702" ht="13.5" customHeight="1">
      <c r="A702" s="438"/>
      <c r="B702" s="438"/>
      <c r="C702" s="438"/>
      <c r="D702" s="438"/>
      <c r="E702" s="438"/>
      <c r="F702" s="438"/>
      <c r="G702" s="438"/>
      <c r="H702" s="438"/>
      <c r="I702" s="438"/>
      <c r="J702" s="438"/>
      <c r="K702" s="438"/>
      <c r="L702" s="438"/>
      <c r="M702" s="438"/>
      <c r="N702" s="438"/>
      <c r="O702" s="438"/>
      <c r="P702" s="438"/>
      <c r="Q702" s="438"/>
      <c r="R702" s="438"/>
      <c r="S702" s="438"/>
      <c r="T702" s="438"/>
      <c r="U702" s="438"/>
      <c r="V702" s="438"/>
      <c r="W702" s="438"/>
      <c r="X702" s="438"/>
      <c r="Y702" s="438"/>
      <c r="Z702" s="438"/>
      <c r="AA702" s="438"/>
      <c r="AB702" s="438"/>
      <c r="AC702" s="438"/>
      <c r="AD702" s="438"/>
    </row>
    <row r="703" ht="13.5" customHeight="1">
      <c r="A703" s="438"/>
      <c r="B703" s="438"/>
      <c r="C703" s="438"/>
      <c r="D703" s="438"/>
      <c r="E703" s="438"/>
      <c r="F703" s="438"/>
      <c r="G703" s="438"/>
      <c r="H703" s="438"/>
      <c r="I703" s="438"/>
      <c r="J703" s="438"/>
      <c r="K703" s="438"/>
      <c r="L703" s="438"/>
      <c r="M703" s="438"/>
      <c r="N703" s="438"/>
      <c r="O703" s="438"/>
      <c r="P703" s="438"/>
      <c r="Q703" s="438"/>
      <c r="R703" s="438"/>
      <c r="S703" s="438"/>
      <c r="T703" s="438"/>
      <c r="U703" s="438"/>
      <c r="V703" s="438"/>
      <c r="W703" s="438"/>
      <c r="X703" s="438"/>
      <c r="Y703" s="438"/>
      <c r="Z703" s="438"/>
      <c r="AA703" s="438"/>
      <c r="AB703" s="438"/>
      <c r="AC703" s="438"/>
      <c r="AD703" s="438"/>
    </row>
    <row r="704" ht="13.5" customHeight="1">
      <c r="A704" s="438"/>
      <c r="B704" s="438"/>
      <c r="C704" s="438"/>
      <c r="D704" s="438"/>
      <c r="E704" s="438"/>
      <c r="F704" s="438"/>
      <c r="G704" s="438"/>
      <c r="H704" s="438"/>
      <c r="I704" s="438"/>
      <c r="J704" s="438"/>
      <c r="K704" s="438"/>
      <c r="L704" s="438"/>
      <c r="M704" s="438"/>
      <c r="N704" s="438"/>
      <c r="O704" s="438"/>
      <c r="P704" s="438"/>
      <c r="Q704" s="438"/>
      <c r="R704" s="438"/>
      <c r="S704" s="438"/>
      <c r="T704" s="438"/>
      <c r="U704" s="438"/>
      <c r="V704" s="438"/>
      <c r="W704" s="438"/>
      <c r="X704" s="438"/>
      <c r="Y704" s="438"/>
      <c r="Z704" s="438"/>
      <c r="AA704" s="438"/>
      <c r="AB704" s="438"/>
      <c r="AC704" s="438"/>
      <c r="AD704" s="438"/>
    </row>
    <row r="705" ht="13.5" customHeight="1">
      <c r="A705" s="438"/>
      <c r="B705" s="438"/>
      <c r="C705" s="438"/>
      <c r="D705" s="438"/>
      <c r="E705" s="438"/>
      <c r="F705" s="438"/>
      <c r="G705" s="438"/>
      <c r="H705" s="438"/>
      <c r="I705" s="438"/>
      <c r="J705" s="438"/>
      <c r="K705" s="438"/>
      <c r="L705" s="438"/>
      <c r="M705" s="438"/>
      <c r="N705" s="438"/>
      <c r="O705" s="438"/>
      <c r="P705" s="438"/>
      <c r="Q705" s="438"/>
      <c r="R705" s="438"/>
      <c r="S705" s="438"/>
      <c r="T705" s="438"/>
      <c r="U705" s="438"/>
      <c r="V705" s="438"/>
      <c r="W705" s="438"/>
      <c r="X705" s="438"/>
      <c r="Y705" s="438"/>
      <c r="Z705" s="438"/>
      <c r="AA705" s="438"/>
      <c r="AB705" s="438"/>
      <c r="AC705" s="438"/>
      <c r="AD705" s="438"/>
    </row>
    <row r="706" ht="13.5" customHeight="1">
      <c r="A706" s="438"/>
      <c r="B706" s="438"/>
      <c r="C706" s="438"/>
      <c r="D706" s="438"/>
      <c r="E706" s="438"/>
      <c r="F706" s="438"/>
      <c r="G706" s="438"/>
      <c r="H706" s="438"/>
      <c r="I706" s="438"/>
      <c r="J706" s="438"/>
      <c r="K706" s="438"/>
      <c r="L706" s="438"/>
      <c r="M706" s="438"/>
      <c r="N706" s="438"/>
      <c r="O706" s="438"/>
      <c r="P706" s="438"/>
      <c r="Q706" s="438"/>
      <c r="R706" s="438"/>
      <c r="S706" s="438"/>
      <c r="T706" s="438"/>
      <c r="U706" s="438"/>
      <c r="V706" s="438"/>
      <c r="W706" s="438"/>
      <c r="X706" s="438"/>
      <c r="Y706" s="438"/>
      <c r="Z706" s="438"/>
      <c r="AA706" s="438"/>
      <c r="AB706" s="438"/>
      <c r="AC706" s="438"/>
      <c r="AD706" s="438"/>
    </row>
    <row r="707" ht="13.5" customHeight="1">
      <c r="A707" s="438"/>
      <c r="B707" s="438"/>
      <c r="C707" s="438"/>
      <c r="D707" s="438"/>
      <c r="E707" s="438"/>
      <c r="F707" s="438"/>
      <c r="G707" s="438"/>
      <c r="H707" s="438"/>
      <c r="I707" s="438"/>
      <c r="J707" s="438"/>
      <c r="K707" s="438"/>
      <c r="L707" s="438"/>
      <c r="M707" s="438"/>
      <c r="N707" s="438"/>
      <c r="O707" s="438"/>
      <c r="P707" s="438"/>
      <c r="Q707" s="438"/>
      <c r="R707" s="438"/>
      <c r="S707" s="438"/>
      <c r="T707" s="438"/>
      <c r="U707" s="438"/>
      <c r="V707" s="438"/>
      <c r="W707" s="438"/>
      <c r="X707" s="438"/>
      <c r="Y707" s="438"/>
      <c r="Z707" s="438"/>
      <c r="AA707" s="438"/>
      <c r="AB707" s="438"/>
      <c r="AC707" s="438"/>
      <c r="AD707" s="438"/>
    </row>
    <row r="708" ht="13.5" customHeight="1">
      <c r="A708" s="438"/>
      <c r="B708" s="438"/>
      <c r="C708" s="438"/>
      <c r="D708" s="438"/>
      <c r="E708" s="438"/>
      <c r="F708" s="438"/>
      <c r="G708" s="438"/>
      <c r="H708" s="438"/>
      <c r="I708" s="438"/>
      <c r="J708" s="438"/>
      <c r="K708" s="438"/>
      <c r="L708" s="438"/>
      <c r="M708" s="438"/>
      <c r="N708" s="438"/>
      <c r="O708" s="438"/>
      <c r="P708" s="438"/>
      <c r="Q708" s="438"/>
      <c r="R708" s="438"/>
      <c r="S708" s="438"/>
      <c r="T708" s="438"/>
      <c r="U708" s="438"/>
      <c r="V708" s="438"/>
      <c r="W708" s="438"/>
      <c r="X708" s="438"/>
      <c r="Y708" s="438"/>
      <c r="Z708" s="438"/>
      <c r="AA708" s="438"/>
      <c r="AB708" s="438"/>
      <c r="AC708" s="438"/>
      <c r="AD708" s="438"/>
    </row>
    <row r="709" ht="13.5" customHeight="1">
      <c r="A709" s="438"/>
      <c r="B709" s="438"/>
      <c r="C709" s="438"/>
      <c r="D709" s="438"/>
      <c r="E709" s="438"/>
      <c r="F709" s="438"/>
      <c r="G709" s="438"/>
      <c r="H709" s="438"/>
      <c r="I709" s="438"/>
      <c r="J709" s="438"/>
      <c r="K709" s="438"/>
      <c r="L709" s="438"/>
      <c r="M709" s="438"/>
      <c r="N709" s="438"/>
      <c r="O709" s="438"/>
      <c r="P709" s="438"/>
      <c r="Q709" s="438"/>
      <c r="R709" s="438"/>
      <c r="S709" s="438"/>
      <c r="T709" s="438"/>
      <c r="U709" s="438"/>
      <c r="V709" s="438"/>
      <c r="W709" s="438"/>
      <c r="X709" s="438"/>
      <c r="Y709" s="438"/>
      <c r="Z709" s="438"/>
      <c r="AA709" s="438"/>
      <c r="AB709" s="438"/>
      <c r="AC709" s="438"/>
      <c r="AD709" s="438"/>
    </row>
    <row r="710" ht="13.5" customHeight="1">
      <c r="A710" s="438"/>
      <c r="B710" s="438"/>
      <c r="C710" s="438"/>
      <c r="D710" s="438"/>
      <c r="E710" s="438"/>
      <c r="F710" s="438"/>
      <c r="G710" s="438"/>
      <c r="H710" s="438"/>
      <c r="I710" s="438"/>
      <c r="J710" s="438"/>
      <c r="K710" s="438"/>
      <c r="L710" s="438"/>
      <c r="M710" s="438"/>
      <c r="N710" s="438"/>
      <c r="O710" s="438"/>
      <c r="P710" s="438"/>
      <c r="Q710" s="438"/>
      <c r="R710" s="438"/>
      <c r="S710" s="438"/>
      <c r="T710" s="438"/>
      <c r="U710" s="438"/>
      <c r="V710" s="438"/>
      <c r="W710" s="438"/>
      <c r="X710" s="438"/>
      <c r="Y710" s="438"/>
      <c r="Z710" s="438"/>
      <c r="AA710" s="438"/>
      <c r="AB710" s="438"/>
      <c r="AC710" s="438"/>
      <c r="AD710" s="438"/>
    </row>
    <row r="711" ht="13.5" customHeight="1">
      <c r="A711" s="438"/>
      <c r="B711" s="438"/>
      <c r="C711" s="438"/>
      <c r="D711" s="438"/>
      <c r="E711" s="438"/>
      <c r="F711" s="438"/>
      <c r="G711" s="438"/>
      <c r="H711" s="438"/>
      <c r="I711" s="438"/>
      <c r="J711" s="438"/>
      <c r="K711" s="438"/>
      <c r="L711" s="438"/>
      <c r="M711" s="438"/>
      <c r="N711" s="438"/>
      <c r="O711" s="438"/>
      <c r="P711" s="438"/>
      <c r="Q711" s="438"/>
      <c r="R711" s="438"/>
      <c r="S711" s="438"/>
      <c r="T711" s="438"/>
      <c r="U711" s="438"/>
      <c r="V711" s="438"/>
      <c r="W711" s="438"/>
      <c r="X711" s="438"/>
      <c r="Y711" s="438"/>
      <c r="Z711" s="438"/>
      <c r="AA711" s="438"/>
      <c r="AB711" s="438"/>
      <c r="AC711" s="438"/>
      <c r="AD711" s="438"/>
    </row>
    <row r="712" ht="13.5" customHeight="1">
      <c r="A712" s="438"/>
      <c r="B712" s="438"/>
      <c r="C712" s="438"/>
      <c r="D712" s="438"/>
      <c r="E712" s="438"/>
      <c r="F712" s="438"/>
      <c r="G712" s="438"/>
      <c r="H712" s="438"/>
      <c r="I712" s="438"/>
      <c r="J712" s="438"/>
      <c r="K712" s="438"/>
      <c r="L712" s="438"/>
      <c r="M712" s="438"/>
      <c r="N712" s="438"/>
      <c r="O712" s="438"/>
      <c r="P712" s="438"/>
      <c r="Q712" s="438"/>
      <c r="R712" s="438"/>
      <c r="S712" s="438"/>
      <c r="T712" s="438"/>
      <c r="U712" s="438"/>
      <c r="V712" s="438"/>
      <c r="W712" s="438"/>
      <c r="X712" s="438"/>
      <c r="Y712" s="438"/>
      <c r="Z712" s="438"/>
      <c r="AA712" s="438"/>
      <c r="AB712" s="438"/>
      <c r="AC712" s="438"/>
      <c r="AD712" s="438"/>
    </row>
    <row r="713" ht="13.5" customHeight="1">
      <c r="A713" s="438"/>
      <c r="B713" s="438"/>
      <c r="C713" s="438"/>
      <c r="D713" s="438"/>
      <c r="E713" s="438"/>
      <c r="F713" s="438"/>
      <c r="G713" s="438"/>
      <c r="H713" s="438"/>
      <c r="I713" s="438"/>
      <c r="J713" s="438"/>
      <c r="K713" s="438"/>
      <c r="L713" s="438"/>
      <c r="M713" s="438"/>
      <c r="N713" s="438"/>
      <c r="O713" s="438"/>
      <c r="P713" s="438"/>
      <c r="Q713" s="438"/>
      <c r="R713" s="438"/>
      <c r="S713" s="438"/>
      <c r="T713" s="438"/>
      <c r="U713" s="438"/>
      <c r="V713" s="438"/>
      <c r="W713" s="438"/>
      <c r="X713" s="438"/>
      <c r="Y713" s="438"/>
      <c r="Z713" s="438"/>
      <c r="AA713" s="438"/>
      <c r="AB713" s="438"/>
      <c r="AC713" s="438"/>
      <c r="AD713" s="438"/>
    </row>
    <row r="714" ht="13.5" customHeight="1">
      <c r="A714" s="438"/>
      <c r="B714" s="438"/>
      <c r="C714" s="438"/>
      <c r="D714" s="438"/>
      <c r="E714" s="438"/>
      <c r="F714" s="438"/>
      <c r="G714" s="438"/>
      <c r="H714" s="438"/>
      <c r="I714" s="438"/>
      <c r="J714" s="438"/>
      <c r="K714" s="438"/>
      <c r="L714" s="438"/>
      <c r="M714" s="438"/>
      <c r="N714" s="438"/>
      <c r="O714" s="438"/>
      <c r="P714" s="438"/>
      <c r="Q714" s="438"/>
      <c r="R714" s="438"/>
      <c r="S714" s="438"/>
      <c r="T714" s="438"/>
      <c r="U714" s="438"/>
      <c r="V714" s="438"/>
      <c r="W714" s="438"/>
      <c r="X714" s="438"/>
      <c r="Y714" s="438"/>
      <c r="Z714" s="438"/>
      <c r="AA714" s="438"/>
      <c r="AB714" s="438"/>
      <c r="AC714" s="438"/>
      <c r="AD714" s="438"/>
    </row>
    <row r="715" ht="13.5" customHeight="1">
      <c r="A715" s="438"/>
      <c r="B715" s="438"/>
      <c r="C715" s="438"/>
      <c r="D715" s="438"/>
      <c r="E715" s="438"/>
      <c r="F715" s="438"/>
      <c r="G715" s="438"/>
      <c r="H715" s="438"/>
      <c r="I715" s="438"/>
      <c r="J715" s="438"/>
      <c r="K715" s="438"/>
      <c r="L715" s="438"/>
      <c r="M715" s="438"/>
      <c r="N715" s="438"/>
      <c r="O715" s="438"/>
      <c r="P715" s="438"/>
      <c r="Q715" s="438"/>
      <c r="R715" s="438"/>
      <c r="S715" s="438"/>
      <c r="T715" s="438"/>
      <c r="U715" s="438"/>
      <c r="V715" s="438"/>
      <c r="W715" s="438"/>
      <c r="X715" s="438"/>
      <c r="Y715" s="438"/>
      <c r="Z715" s="438"/>
      <c r="AA715" s="438"/>
      <c r="AB715" s="438"/>
      <c r="AC715" s="438"/>
      <c r="AD715" s="438"/>
    </row>
    <row r="716" ht="13.5" customHeight="1">
      <c r="A716" s="438"/>
      <c r="B716" s="438"/>
      <c r="C716" s="438"/>
      <c r="D716" s="438"/>
      <c r="E716" s="438"/>
      <c r="F716" s="438"/>
      <c r="G716" s="438"/>
      <c r="H716" s="438"/>
      <c r="I716" s="438"/>
      <c r="J716" s="438"/>
      <c r="K716" s="438"/>
      <c r="L716" s="438"/>
      <c r="M716" s="438"/>
      <c r="N716" s="438"/>
      <c r="O716" s="438"/>
      <c r="P716" s="438"/>
      <c r="Q716" s="438"/>
      <c r="R716" s="438"/>
      <c r="S716" s="438"/>
      <c r="T716" s="438"/>
      <c r="U716" s="438"/>
      <c r="V716" s="438"/>
      <c r="W716" s="438"/>
      <c r="X716" s="438"/>
      <c r="Y716" s="438"/>
      <c r="Z716" s="438"/>
      <c r="AA716" s="438"/>
      <c r="AB716" s="438"/>
      <c r="AC716" s="438"/>
      <c r="AD716" s="438"/>
    </row>
    <row r="717" ht="13.5" customHeight="1">
      <c r="A717" s="438"/>
      <c r="B717" s="438"/>
      <c r="C717" s="438"/>
      <c r="D717" s="438"/>
      <c r="E717" s="438"/>
      <c r="F717" s="438"/>
      <c r="G717" s="438"/>
      <c r="H717" s="438"/>
      <c r="I717" s="438"/>
      <c r="J717" s="438"/>
      <c r="K717" s="438"/>
      <c r="L717" s="438"/>
      <c r="M717" s="438"/>
      <c r="N717" s="438"/>
      <c r="O717" s="438"/>
      <c r="P717" s="438"/>
      <c r="Q717" s="438"/>
      <c r="R717" s="438"/>
      <c r="S717" s="438"/>
      <c r="T717" s="438"/>
      <c r="U717" s="438"/>
      <c r="V717" s="438"/>
      <c r="W717" s="438"/>
      <c r="X717" s="438"/>
      <c r="Y717" s="438"/>
      <c r="Z717" s="438"/>
      <c r="AA717" s="438"/>
      <c r="AB717" s="438"/>
      <c r="AC717" s="438"/>
      <c r="AD717" s="438"/>
    </row>
    <row r="718" ht="13.5" customHeight="1">
      <c r="A718" s="438"/>
      <c r="B718" s="438"/>
      <c r="C718" s="438"/>
      <c r="D718" s="438"/>
      <c r="E718" s="438"/>
      <c r="F718" s="438"/>
      <c r="G718" s="438"/>
      <c r="H718" s="438"/>
      <c r="I718" s="438"/>
      <c r="J718" s="438"/>
      <c r="K718" s="438"/>
      <c r="L718" s="438"/>
      <c r="M718" s="438"/>
      <c r="N718" s="438"/>
      <c r="O718" s="438"/>
      <c r="P718" s="438"/>
      <c r="Q718" s="438"/>
      <c r="R718" s="438"/>
      <c r="S718" s="438"/>
      <c r="T718" s="438"/>
      <c r="U718" s="438"/>
      <c r="V718" s="438"/>
      <c r="W718" s="438"/>
      <c r="X718" s="438"/>
      <c r="Y718" s="438"/>
      <c r="Z718" s="438"/>
      <c r="AA718" s="438"/>
      <c r="AB718" s="438"/>
      <c r="AC718" s="438"/>
      <c r="AD718" s="438"/>
    </row>
    <row r="719" ht="13.5" customHeight="1">
      <c r="A719" s="438"/>
      <c r="B719" s="438"/>
      <c r="C719" s="438"/>
      <c r="D719" s="438"/>
      <c r="E719" s="438"/>
      <c r="F719" s="438"/>
      <c r="G719" s="438"/>
      <c r="H719" s="438"/>
      <c r="I719" s="438"/>
      <c r="J719" s="438"/>
      <c r="K719" s="438"/>
      <c r="L719" s="438"/>
      <c r="M719" s="438"/>
      <c r="N719" s="438"/>
      <c r="O719" s="438"/>
      <c r="P719" s="438"/>
      <c r="Q719" s="438"/>
      <c r="R719" s="438"/>
      <c r="S719" s="438"/>
      <c r="T719" s="438"/>
      <c r="U719" s="438"/>
      <c r="V719" s="438"/>
      <c r="W719" s="438"/>
      <c r="X719" s="438"/>
      <c r="Y719" s="438"/>
      <c r="Z719" s="438"/>
      <c r="AA719" s="438"/>
      <c r="AB719" s="438"/>
      <c r="AC719" s="438"/>
      <c r="AD719" s="438"/>
    </row>
    <row r="720" ht="13.5" customHeight="1">
      <c r="A720" s="438"/>
      <c r="B720" s="438"/>
      <c r="C720" s="438"/>
      <c r="D720" s="438"/>
      <c r="E720" s="438"/>
      <c r="F720" s="438"/>
      <c r="G720" s="438"/>
      <c r="H720" s="438"/>
      <c r="I720" s="438"/>
      <c r="J720" s="438"/>
      <c r="K720" s="438"/>
      <c r="L720" s="438"/>
      <c r="M720" s="438"/>
      <c r="N720" s="438"/>
      <c r="O720" s="438"/>
      <c r="P720" s="438"/>
      <c r="Q720" s="438"/>
      <c r="R720" s="438"/>
      <c r="S720" s="438"/>
      <c r="T720" s="438"/>
      <c r="U720" s="438"/>
      <c r="V720" s="438"/>
      <c r="W720" s="438"/>
      <c r="X720" s="438"/>
      <c r="Y720" s="438"/>
      <c r="Z720" s="438"/>
      <c r="AA720" s="438"/>
      <c r="AB720" s="438"/>
      <c r="AC720" s="438"/>
      <c r="AD720" s="438"/>
    </row>
    <row r="721" ht="13.5" customHeight="1">
      <c r="A721" s="438"/>
      <c r="B721" s="438"/>
      <c r="C721" s="438"/>
      <c r="D721" s="438"/>
      <c r="E721" s="438"/>
      <c r="F721" s="438"/>
      <c r="G721" s="438"/>
      <c r="H721" s="438"/>
      <c r="I721" s="438"/>
      <c r="J721" s="438"/>
      <c r="K721" s="438"/>
      <c r="L721" s="438"/>
      <c r="M721" s="438"/>
      <c r="N721" s="438"/>
      <c r="O721" s="438"/>
      <c r="P721" s="438"/>
      <c r="Q721" s="438"/>
      <c r="R721" s="438"/>
      <c r="S721" s="438"/>
      <c r="T721" s="438"/>
      <c r="U721" s="438"/>
      <c r="V721" s="438"/>
      <c r="W721" s="438"/>
      <c r="X721" s="438"/>
      <c r="Y721" s="438"/>
      <c r="Z721" s="438"/>
      <c r="AA721" s="438"/>
      <c r="AB721" s="438"/>
      <c r="AC721" s="438"/>
      <c r="AD721" s="438"/>
    </row>
    <row r="722" ht="13.5" customHeight="1">
      <c r="A722" s="438"/>
      <c r="B722" s="438"/>
      <c r="C722" s="438"/>
      <c r="D722" s="438"/>
      <c r="E722" s="438"/>
      <c r="F722" s="438"/>
      <c r="G722" s="438"/>
      <c r="H722" s="438"/>
      <c r="I722" s="438"/>
      <c r="J722" s="438"/>
      <c r="K722" s="438"/>
      <c r="L722" s="438"/>
      <c r="M722" s="438"/>
      <c r="N722" s="438"/>
      <c r="O722" s="438"/>
      <c r="P722" s="438"/>
      <c r="Q722" s="438"/>
      <c r="R722" s="438"/>
      <c r="S722" s="438"/>
      <c r="T722" s="438"/>
      <c r="U722" s="438"/>
      <c r="V722" s="438"/>
      <c r="W722" s="438"/>
      <c r="X722" s="438"/>
      <c r="Y722" s="438"/>
      <c r="Z722" s="438"/>
      <c r="AA722" s="438"/>
      <c r="AB722" s="438"/>
      <c r="AC722" s="438"/>
      <c r="AD722" s="438"/>
    </row>
    <row r="723" ht="13.5" customHeight="1">
      <c r="A723" s="438"/>
      <c r="B723" s="438"/>
      <c r="C723" s="438"/>
      <c r="D723" s="438"/>
      <c r="E723" s="438"/>
      <c r="F723" s="438"/>
      <c r="G723" s="438"/>
      <c r="H723" s="438"/>
      <c r="I723" s="438"/>
      <c r="J723" s="438"/>
      <c r="K723" s="438"/>
      <c r="L723" s="438"/>
      <c r="M723" s="438"/>
      <c r="N723" s="438"/>
      <c r="O723" s="438"/>
      <c r="P723" s="438"/>
      <c r="Q723" s="438"/>
      <c r="R723" s="438"/>
      <c r="S723" s="438"/>
      <c r="T723" s="438"/>
      <c r="U723" s="438"/>
      <c r="V723" s="438"/>
      <c r="W723" s="438"/>
      <c r="X723" s="438"/>
      <c r="Y723" s="438"/>
      <c r="Z723" s="438"/>
      <c r="AA723" s="438"/>
      <c r="AB723" s="438"/>
      <c r="AC723" s="438"/>
      <c r="AD723" s="438"/>
    </row>
    <row r="724" ht="13.5" customHeight="1">
      <c r="A724" s="438"/>
      <c r="B724" s="438"/>
      <c r="C724" s="438"/>
      <c r="D724" s="438"/>
      <c r="E724" s="438"/>
      <c r="F724" s="438"/>
      <c r="G724" s="438"/>
      <c r="H724" s="438"/>
      <c r="I724" s="438"/>
      <c r="J724" s="438"/>
      <c r="K724" s="438"/>
      <c r="L724" s="438"/>
      <c r="M724" s="438"/>
      <c r="N724" s="438"/>
      <c r="O724" s="438"/>
      <c r="P724" s="438"/>
      <c r="Q724" s="438"/>
      <c r="R724" s="438"/>
      <c r="S724" s="438"/>
      <c r="T724" s="438"/>
      <c r="U724" s="438"/>
      <c r="V724" s="438"/>
      <c r="W724" s="438"/>
      <c r="X724" s="438"/>
      <c r="Y724" s="438"/>
      <c r="Z724" s="438"/>
      <c r="AA724" s="438"/>
      <c r="AB724" s="438"/>
      <c r="AC724" s="438"/>
      <c r="AD724" s="438"/>
    </row>
    <row r="725" ht="13.5" customHeight="1">
      <c r="A725" s="438"/>
      <c r="B725" s="438"/>
      <c r="C725" s="438"/>
      <c r="D725" s="438"/>
      <c r="E725" s="438"/>
      <c r="F725" s="438"/>
      <c r="G725" s="438"/>
      <c r="H725" s="438"/>
      <c r="I725" s="438"/>
      <c r="J725" s="438"/>
      <c r="K725" s="438"/>
      <c r="L725" s="438"/>
      <c r="M725" s="438"/>
      <c r="N725" s="438"/>
      <c r="O725" s="438"/>
      <c r="P725" s="438"/>
      <c r="Q725" s="438"/>
      <c r="R725" s="438"/>
      <c r="S725" s="438"/>
      <c r="T725" s="438"/>
      <c r="U725" s="438"/>
      <c r="V725" s="438"/>
      <c r="W725" s="438"/>
      <c r="X725" s="438"/>
      <c r="Y725" s="438"/>
      <c r="Z725" s="438"/>
      <c r="AA725" s="438"/>
      <c r="AB725" s="438"/>
      <c r="AC725" s="438"/>
      <c r="AD725" s="438"/>
    </row>
    <row r="726" ht="13.5" customHeight="1">
      <c r="A726" s="438"/>
      <c r="B726" s="438"/>
      <c r="C726" s="438"/>
      <c r="D726" s="438"/>
      <c r="E726" s="438"/>
      <c r="F726" s="438"/>
      <c r="G726" s="438"/>
      <c r="H726" s="438"/>
      <c r="I726" s="438"/>
      <c r="J726" s="438"/>
      <c r="K726" s="438"/>
      <c r="L726" s="438"/>
      <c r="M726" s="438"/>
      <c r="N726" s="438"/>
      <c r="O726" s="438"/>
      <c r="P726" s="438"/>
      <c r="Q726" s="438"/>
      <c r="R726" s="438"/>
      <c r="S726" s="438"/>
      <c r="T726" s="438"/>
      <c r="U726" s="438"/>
      <c r="V726" s="438"/>
      <c r="W726" s="438"/>
      <c r="X726" s="438"/>
      <c r="Y726" s="438"/>
      <c r="Z726" s="438"/>
      <c r="AA726" s="438"/>
      <c r="AB726" s="438"/>
      <c r="AC726" s="438"/>
      <c r="AD726" s="438"/>
    </row>
    <row r="727" ht="13.5" customHeight="1">
      <c r="A727" s="438"/>
      <c r="B727" s="438"/>
      <c r="C727" s="438"/>
      <c r="D727" s="438"/>
      <c r="E727" s="438"/>
      <c r="F727" s="438"/>
      <c r="G727" s="438"/>
      <c r="H727" s="438"/>
      <c r="I727" s="438"/>
      <c r="J727" s="438"/>
      <c r="K727" s="438"/>
      <c r="L727" s="438"/>
      <c r="M727" s="438"/>
      <c r="N727" s="438"/>
      <c r="O727" s="438"/>
      <c r="P727" s="438"/>
      <c r="Q727" s="438"/>
      <c r="R727" s="438"/>
      <c r="S727" s="438"/>
      <c r="T727" s="438"/>
      <c r="U727" s="438"/>
      <c r="V727" s="438"/>
      <c r="W727" s="438"/>
      <c r="X727" s="438"/>
      <c r="Y727" s="438"/>
      <c r="Z727" s="438"/>
      <c r="AA727" s="438"/>
      <c r="AB727" s="438"/>
      <c r="AC727" s="438"/>
      <c r="AD727" s="438"/>
    </row>
    <row r="728" ht="13.5" customHeight="1">
      <c r="A728" s="438"/>
      <c r="B728" s="438"/>
      <c r="C728" s="438"/>
      <c r="D728" s="438"/>
      <c r="E728" s="438"/>
      <c r="F728" s="438"/>
      <c r="G728" s="438"/>
      <c r="H728" s="438"/>
      <c r="I728" s="438"/>
      <c r="J728" s="438"/>
      <c r="K728" s="438"/>
      <c r="L728" s="438"/>
      <c r="M728" s="438"/>
      <c r="N728" s="438"/>
      <c r="O728" s="438"/>
      <c r="P728" s="438"/>
      <c r="Q728" s="438"/>
      <c r="R728" s="438"/>
      <c r="S728" s="438"/>
      <c r="T728" s="438"/>
      <c r="U728" s="438"/>
      <c r="V728" s="438"/>
      <c r="W728" s="438"/>
      <c r="X728" s="438"/>
      <c r="Y728" s="438"/>
      <c r="Z728" s="438"/>
      <c r="AA728" s="438"/>
      <c r="AB728" s="438"/>
      <c r="AC728" s="438"/>
      <c r="AD728" s="438"/>
    </row>
    <row r="729" ht="13.5" customHeight="1">
      <c r="A729" s="438"/>
      <c r="B729" s="438"/>
      <c r="C729" s="438"/>
      <c r="D729" s="438"/>
      <c r="E729" s="438"/>
      <c r="F729" s="438"/>
      <c r="G729" s="438"/>
      <c r="H729" s="438"/>
      <c r="I729" s="438"/>
      <c r="J729" s="438"/>
      <c r="K729" s="438"/>
      <c r="L729" s="438"/>
      <c r="M729" s="438"/>
      <c r="N729" s="438"/>
      <c r="O729" s="438"/>
      <c r="P729" s="438"/>
      <c r="Q729" s="438"/>
      <c r="R729" s="438"/>
      <c r="S729" s="438"/>
      <c r="T729" s="438"/>
      <c r="U729" s="438"/>
      <c r="V729" s="438"/>
      <c r="W729" s="438"/>
      <c r="X729" s="438"/>
      <c r="Y729" s="438"/>
      <c r="Z729" s="438"/>
      <c r="AA729" s="438"/>
      <c r="AB729" s="438"/>
      <c r="AC729" s="438"/>
      <c r="AD729" s="438"/>
    </row>
    <row r="730" ht="13.5" customHeight="1">
      <c r="A730" s="438"/>
      <c r="B730" s="438"/>
      <c r="C730" s="438"/>
      <c r="D730" s="438"/>
      <c r="E730" s="438"/>
      <c r="F730" s="438"/>
      <c r="G730" s="438"/>
      <c r="H730" s="438"/>
      <c r="I730" s="438"/>
      <c r="J730" s="438"/>
      <c r="K730" s="438"/>
      <c r="L730" s="438"/>
      <c r="M730" s="438"/>
      <c r="N730" s="438"/>
      <c r="O730" s="438"/>
      <c r="P730" s="438"/>
      <c r="Q730" s="438"/>
      <c r="R730" s="438"/>
      <c r="S730" s="438"/>
      <c r="T730" s="438"/>
      <c r="U730" s="438"/>
      <c r="V730" s="438"/>
      <c r="W730" s="438"/>
      <c r="X730" s="438"/>
      <c r="Y730" s="438"/>
      <c r="Z730" s="438"/>
      <c r="AA730" s="438"/>
      <c r="AB730" s="438"/>
      <c r="AC730" s="438"/>
      <c r="AD730" s="438"/>
    </row>
    <row r="731" ht="13.5" customHeight="1">
      <c r="A731" s="438"/>
      <c r="B731" s="438"/>
      <c r="C731" s="438"/>
      <c r="D731" s="438"/>
      <c r="E731" s="438"/>
      <c r="F731" s="438"/>
      <c r="G731" s="438"/>
      <c r="H731" s="438"/>
      <c r="I731" s="438"/>
      <c r="J731" s="438"/>
      <c r="K731" s="438"/>
      <c r="L731" s="438"/>
      <c r="M731" s="438"/>
      <c r="N731" s="438"/>
      <c r="O731" s="438"/>
      <c r="P731" s="438"/>
      <c r="Q731" s="438"/>
      <c r="R731" s="438"/>
      <c r="S731" s="438"/>
      <c r="T731" s="438"/>
      <c r="U731" s="438"/>
      <c r="V731" s="438"/>
      <c r="W731" s="438"/>
      <c r="X731" s="438"/>
      <c r="Y731" s="438"/>
      <c r="Z731" s="438"/>
      <c r="AA731" s="438"/>
      <c r="AB731" s="438"/>
      <c r="AC731" s="438"/>
      <c r="AD731" s="438"/>
    </row>
    <row r="732" ht="13.5" customHeight="1">
      <c r="A732" s="438"/>
      <c r="B732" s="438"/>
      <c r="C732" s="438"/>
      <c r="D732" s="438"/>
      <c r="E732" s="438"/>
      <c r="F732" s="438"/>
      <c r="G732" s="438"/>
      <c r="H732" s="438"/>
      <c r="I732" s="438"/>
      <c r="J732" s="438"/>
      <c r="K732" s="438"/>
      <c r="L732" s="438"/>
      <c r="M732" s="438"/>
      <c r="N732" s="438"/>
      <c r="O732" s="438"/>
      <c r="P732" s="438"/>
      <c r="Q732" s="438"/>
      <c r="R732" s="438"/>
      <c r="S732" s="438"/>
      <c r="T732" s="438"/>
      <c r="U732" s="438"/>
      <c r="V732" s="438"/>
      <c r="W732" s="438"/>
      <c r="X732" s="438"/>
      <c r="Y732" s="438"/>
      <c r="Z732" s="438"/>
      <c r="AA732" s="438"/>
      <c r="AB732" s="438"/>
      <c r="AC732" s="438"/>
      <c r="AD732" s="438"/>
    </row>
    <row r="733" ht="13.5" customHeight="1">
      <c r="A733" s="438"/>
      <c r="B733" s="438"/>
      <c r="C733" s="438"/>
      <c r="D733" s="438"/>
      <c r="E733" s="438"/>
      <c r="F733" s="438"/>
      <c r="G733" s="438"/>
      <c r="H733" s="438"/>
      <c r="I733" s="438"/>
      <c r="J733" s="438"/>
      <c r="K733" s="438"/>
      <c r="L733" s="438"/>
      <c r="M733" s="438"/>
      <c r="N733" s="438"/>
      <c r="O733" s="438"/>
      <c r="P733" s="438"/>
      <c r="Q733" s="438"/>
      <c r="R733" s="438"/>
      <c r="S733" s="438"/>
      <c r="T733" s="438"/>
      <c r="U733" s="438"/>
      <c r="V733" s="438"/>
      <c r="W733" s="438"/>
      <c r="X733" s="438"/>
      <c r="Y733" s="438"/>
      <c r="Z733" s="438"/>
      <c r="AA733" s="438"/>
      <c r="AB733" s="438"/>
      <c r="AC733" s="438"/>
      <c r="AD733" s="438"/>
    </row>
    <row r="734" ht="13.5" customHeight="1">
      <c r="A734" s="438"/>
      <c r="B734" s="438"/>
      <c r="C734" s="438"/>
      <c r="D734" s="438"/>
      <c r="E734" s="438"/>
      <c r="F734" s="438"/>
      <c r="G734" s="438"/>
      <c r="H734" s="438"/>
      <c r="I734" s="438"/>
      <c r="J734" s="438"/>
      <c r="K734" s="438"/>
      <c r="L734" s="438"/>
      <c r="M734" s="438"/>
      <c r="N734" s="438"/>
      <c r="O734" s="438"/>
      <c r="P734" s="438"/>
      <c r="Q734" s="438"/>
      <c r="R734" s="438"/>
      <c r="S734" s="438"/>
      <c r="T734" s="438"/>
      <c r="U734" s="438"/>
      <c r="V734" s="438"/>
      <c r="W734" s="438"/>
      <c r="X734" s="438"/>
      <c r="Y734" s="438"/>
      <c r="Z734" s="438"/>
      <c r="AA734" s="438"/>
      <c r="AB734" s="438"/>
      <c r="AC734" s="438"/>
      <c r="AD734" s="438"/>
    </row>
    <row r="735" ht="13.5" customHeight="1">
      <c r="A735" s="438"/>
      <c r="B735" s="438"/>
      <c r="C735" s="438"/>
      <c r="D735" s="438"/>
      <c r="E735" s="438"/>
      <c r="F735" s="438"/>
      <c r="G735" s="438"/>
      <c r="H735" s="438"/>
      <c r="I735" s="438"/>
      <c r="J735" s="438"/>
      <c r="K735" s="438"/>
      <c r="L735" s="438"/>
      <c r="M735" s="438"/>
      <c r="N735" s="438"/>
      <c r="O735" s="438"/>
      <c r="P735" s="438"/>
      <c r="Q735" s="438"/>
      <c r="R735" s="438"/>
      <c r="S735" s="438"/>
      <c r="T735" s="438"/>
      <c r="U735" s="438"/>
      <c r="V735" s="438"/>
      <c r="W735" s="438"/>
      <c r="X735" s="438"/>
      <c r="Y735" s="438"/>
      <c r="Z735" s="438"/>
      <c r="AA735" s="438"/>
      <c r="AB735" s="438"/>
      <c r="AC735" s="438"/>
      <c r="AD735" s="438"/>
    </row>
    <row r="736" ht="13.5" customHeight="1">
      <c r="A736" s="438"/>
      <c r="B736" s="438"/>
      <c r="C736" s="438"/>
      <c r="D736" s="438"/>
      <c r="E736" s="438"/>
      <c r="F736" s="438"/>
      <c r="G736" s="438"/>
      <c r="H736" s="438"/>
      <c r="I736" s="438"/>
      <c r="J736" s="438"/>
      <c r="K736" s="438"/>
      <c r="L736" s="438"/>
      <c r="M736" s="438"/>
      <c r="N736" s="438"/>
      <c r="O736" s="438"/>
      <c r="P736" s="438"/>
      <c r="Q736" s="438"/>
      <c r="R736" s="438"/>
      <c r="S736" s="438"/>
      <c r="T736" s="438"/>
      <c r="U736" s="438"/>
      <c r="V736" s="438"/>
      <c r="W736" s="438"/>
      <c r="X736" s="438"/>
      <c r="Y736" s="438"/>
      <c r="Z736" s="438"/>
      <c r="AA736" s="438"/>
      <c r="AB736" s="438"/>
      <c r="AC736" s="438"/>
      <c r="AD736" s="438"/>
    </row>
    <row r="737" ht="13.5" customHeight="1">
      <c r="A737" s="438"/>
      <c r="B737" s="438"/>
      <c r="C737" s="438"/>
      <c r="D737" s="438"/>
      <c r="E737" s="438"/>
      <c r="F737" s="438"/>
      <c r="G737" s="438"/>
      <c r="H737" s="438"/>
      <c r="I737" s="438"/>
      <c r="J737" s="438"/>
      <c r="K737" s="438"/>
      <c r="L737" s="438"/>
      <c r="M737" s="438"/>
      <c r="N737" s="438"/>
      <c r="O737" s="438"/>
      <c r="P737" s="438"/>
      <c r="Q737" s="438"/>
      <c r="R737" s="438"/>
      <c r="S737" s="438"/>
      <c r="T737" s="438"/>
      <c r="U737" s="438"/>
      <c r="V737" s="438"/>
      <c r="W737" s="438"/>
      <c r="X737" s="438"/>
      <c r="Y737" s="438"/>
      <c r="Z737" s="438"/>
      <c r="AA737" s="438"/>
      <c r="AB737" s="438"/>
      <c r="AC737" s="438"/>
      <c r="AD737" s="438"/>
    </row>
    <row r="738" ht="13.5" customHeight="1">
      <c r="A738" s="438"/>
      <c r="B738" s="438"/>
      <c r="C738" s="438"/>
      <c r="D738" s="438"/>
      <c r="E738" s="438"/>
      <c r="F738" s="438"/>
      <c r="G738" s="438"/>
      <c r="H738" s="438"/>
      <c r="I738" s="438"/>
      <c r="J738" s="438"/>
      <c r="K738" s="438"/>
      <c r="L738" s="438"/>
      <c r="M738" s="438"/>
      <c r="N738" s="438"/>
      <c r="O738" s="438"/>
      <c r="P738" s="438"/>
      <c r="Q738" s="438"/>
      <c r="R738" s="438"/>
      <c r="S738" s="438"/>
      <c r="T738" s="438"/>
      <c r="U738" s="438"/>
      <c r="V738" s="438"/>
      <c r="W738" s="438"/>
      <c r="X738" s="438"/>
      <c r="Y738" s="438"/>
      <c r="Z738" s="438"/>
      <c r="AA738" s="438"/>
      <c r="AB738" s="438"/>
      <c r="AC738" s="438"/>
      <c r="AD738" s="438"/>
    </row>
    <row r="739" ht="13.5" customHeight="1">
      <c r="A739" s="438"/>
      <c r="B739" s="438"/>
      <c r="C739" s="438"/>
      <c r="D739" s="438"/>
      <c r="E739" s="438"/>
      <c r="F739" s="438"/>
      <c r="G739" s="438"/>
      <c r="H739" s="438"/>
      <c r="I739" s="438"/>
      <c r="J739" s="438"/>
      <c r="K739" s="438"/>
      <c r="L739" s="438"/>
      <c r="M739" s="438"/>
      <c r="N739" s="438"/>
      <c r="O739" s="438"/>
      <c r="P739" s="438"/>
      <c r="Q739" s="438"/>
      <c r="R739" s="438"/>
      <c r="S739" s="438"/>
      <c r="T739" s="438"/>
      <c r="U739" s="438"/>
      <c r="V739" s="438"/>
      <c r="W739" s="438"/>
      <c r="X739" s="438"/>
      <c r="Y739" s="438"/>
      <c r="Z739" s="438"/>
      <c r="AA739" s="438"/>
      <c r="AB739" s="438"/>
      <c r="AC739" s="438"/>
      <c r="AD739" s="438"/>
    </row>
    <row r="740" ht="13.5" customHeight="1">
      <c r="A740" s="438"/>
      <c r="B740" s="438"/>
      <c r="C740" s="438"/>
      <c r="D740" s="438"/>
      <c r="E740" s="438"/>
      <c r="F740" s="438"/>
      <c r="G740" s="438"/>
      <c r="H740" s="438"/>
      <c r="I740" s="438"/>
      <c r="J740" s="438"/>
      <c r="K740" s="438"/>
      <c r="L740" s="438"/>
      <c r="M740" s="438"/>
      <c r="N740" s="438"/>
      <c r="O740" s="438"/>
      <c r="P740" s="438"/>
      <c r="Q740" s="438"/>
      <c r="R740" s="438"/>
      <c r="S740" s="438"/>
      <c r="T740" s="438"/>
      <c r="U740" s="438"/>
      <c r="V740" s="438"/>
      <c r="W740" s="438"/>
      <c r="X740" s="438"/>
      <c r="Y740" s="438"/>
      <c r="Z740" s="438"/>
      <c r="AA740" s="438"/>
      <c r="AB740" s="438"/>
      <c r="AC740" s="438"/>
      <c r="AD740" s="438"/>
    </row>
    <row r="741" ht="13.5" customHeight="1">
      <c r="A741" s="438"/>
      <c r="B741" s="438"/>
      <c r="C741" s="438"/>
      <c r="D741" s="438"/>
      <c r="E741" s="438"/>
      <c r="F741" s="438"/>
      <c r="G741" s="438"/>
      <c r="H741" s="438"/>
      <c r="I741" s="438"/>
      <c r="J741" s="438"/>
      <c r="K741" s="438"/>
      <c r="L741" s="438"/>
      <c r="M741" s="438"/>
      <c r="N741" s="438"/>
      <c r="O741" s="438"/>
      <c r="P741" s="438"/>
      <c r="Q741" s="438"/>
      <c r="R741" s="438"/>
      <c r="S741" s="438"/>
      <c r="T741" s="438"/>
      <c r="U741" s="438"/>
      <c r="V741" s="438"/>
      <c r="W741" s="438"/>
      <c r="X741" s="438"/>
      <c r="Y741" s="438"/>
      <c r="Z741" s="438"/>
      <c r="AA741" s="438"/>
      <c r="AB741" s="438"/>
      <c r="AC741" s="438"/>
      <c r="AD741" s="438"/>
    </row>
    <row r="742" ht="13.5" customHeight="1">
      <c r="A742" s="438"/>
      <c r="B742" s="438"/>
      <c r="C742" s="438"/>
      <c r="D742" s="438"/>
      <c r="E742" s="438"/>
      <c r="F742" s="438"/>
      <c r="G742" s="438"/>
      <c r="H742" s="438"/>
      <c r="I742" s="438"/>
      <c r="J742" s="438"/>
      <c r="K742" s="438"/>
      <c r="L742" s="438"/>
      <c r="M742" s="438"/>
      <c r="N742" s="438"/>
      <c r="O742" s="438"/>
      <c r="P742" s="438"/>
      <c r="Q742" s="438"/>
      <c r="R742" s="438"/>
      <c r="S742" s="438"/>
      <c r="T742" s="438"/>
      <c r="U742" s="438"/>
      <c r="V742" s="438"/>
      <c r="W742" s="438"/>
      <c r="X742" s="438"/>
      <c r="Y742" s="438"/>
      <c r="Z742" s="438"/>
      <c r="AA742" s="438"/>
      <c r="AB742" s="438"/>
      <c r="AC742" s="438"/>
      <c r="AD742" s="438"/>
    </row>
    <row r="743" ht="13.5" customHeight="1">
      <c r="A743" s="438"/>
      <c r="B743" s="438"/>
      <c r="C743" s="438"/>
      <c r="D743" s="438"/>
      <c r="E743" s="438"/>
      <c r="F743" s="438"/>
      <c r="G743" s="438"/>
      <c r="H743" s="438"/>
      <c r="I743" s="438"/>
      <c r="J743" s="438"/>
      <c r="K743" s="438"/>
      <c r="L743" s="438"/>
      <c r="M743" s="438"/>
      <c r="N743" s="438"/>
      <c r="O743" s="438"/>
      <c r="P743" s="438"/>
      <c r="Q743" s="438"/>
      <c r="R743" s="438"/>
      <c r="S743" s="438"/>
      <c r="T743" s="438"/>
      <c r="U743" s="438"/>
      <c r="V743" s="438"/>
      <c r="W743" s="438"/>
      <c r="X743" s="438"/>
      <c r="Y743" s="438"/>
      <c r="Z743" s="438"/>
      <c r="AA743" s="438"/>
      <c r="AB743" s="438"/>
      <c r="AC743" s="438"/>
      <c r="AD743" s="438"/>
    </row>
    <row r="744" ht="13.5" customHeight="1">
      <c r="A744" s="438"/>
      <c r="B744" s="438"/>
      <c r="C744" s="438"/>
      <c r="D744" s="438"/>
      <c r="E744" s="438"/>
      <c r="F744" s="438"/>
      <c r="G744" s="438"/>
      <c r="H744" s="438"/>
      <c r="I744" s="438"/>
      <c r="J744" s="438"/>
      <c r="K744" s="438"/>
      <c r="L744" s="438"/>
      <c r="M744" s="438"/>
      <c r="N744" s="438"/>
      <c r="O744" s="438"/>
      <c r="P744" s="438"/>
      <c r="Q744" s="438"/>
      <c r="R744" s="438"/>
      <c r="S744" s="438"/>
      <c r="T744" s="438"/>
      <c r="U744" s="438"/>
      <c r="V744" s="438"/>
      <c r="W744" s="438"/>
      <c r="X744" s="438"/>
      <c r="Y744" s="438"/>
      <c r="Z744" s="438"/>
      <c r="AA744" s="438"/>
      <c r="AB744" s="438"/>
      <c r="AC744" s="438"/>
      <c r="AD744" s="438"/>
    </row>
    <row r="745" ht="13.5" customHeight="1">
      <c r="A745" s="438"/>
      <c r="B745" s="438"/>
      <c r="C745" s="438"/>
      <c r="D745" s="438"/>
      <c r="E745" s="438"/>
      <c r="F745" s="438"/>
      <c r="G745" s="438"/>
      <c r="H745" s="438"/>
      <c r="I745" s="438"/>
      <c r="J745" s="438"/>
      <c r="K745" s="438"/>
      <c r="L745" s="438"/>
      <c r="M745" s="438"/>
      <c r="N745" s="438"/>
      <c r="O745" s="438"/>
      <c r="P745" s="438"/>
      <c r="Q745" s="438"/>
      <c r="R745" s="438"/>
      <c r="S745" s="438"/>
      <c r="T745" s="438"/>
      <c r="U745" s="438"/>
      <c r="V745" s="438"/>
      <c r="W745" s="438"/>
      <c r="X745" s="438"/>
      <c r="Y745" s="438"/>
      <c r="Z745" s="438"/>
      <c r="AA745" s="438"/>
      <c r="AB745" s="438"/>
      <c r="AC745" s="438"/>
      <c r="AD745" s="438"/>
    </row>
    <row r="746" ht="13.5" customHeight="1">
      <c r="A746" s="438"/>
      <c r="B746" s="438"/>
      <c r="C746" s="438"/>
      <c r="D746" s="438"/>
      <c r="E746" s="438"/>
      <c r="F746" s="438"/>
      <c r="G746" s="438"/>
      <c r="H746" s="438"/>
      <c r="I746" s="438"/>
      <c r="J746" s="438"/>
      <c r="K746" s="438"/>
      <c r="L746" s="438"/>
      <c r="M746" s="438"/>
      <c r="N746" s="438"/>
      <c r="O746" s="438"/>
      <c r="P746" s="438"/>
      <c r="Q746" s="438"/>
      <c r="R746" s="438"/>
      <c r="S746" s="438"/>
      <c r="T746" s="438"/>
      <c r="U746" s="438"/>
      <c r="V746" s="438"/>
      <c r="W746" s="438"/>
      <c r="X746" s="438"/>
      <c r="Y746" s="438"/>
      <c r="Z746" s="438"/>
      <c r="AA746" s="438"/>
      <c r="AB746" s="438"/>
      <c r="AC746" s="438"/>
      <c r="AD746" s="438"/>
    </row>
    <row r="747" ht="13.5" customHeight="1">
      <c r="A747" s="438"/>
      <c r="B747" s="438"/>
      <c r="C747" s="438"/>
      <c r="D747" s="438"/>
      <c r="E747" s="438"/>
      <c r="F747" s="438"/>
      <c r="G747" s="438"/>
      <c r="H747" s="438"/>
      <c r="I747" s="438"/>
      <c r="J747" s="438"/>
      <c r="K747" s="438"/>
      <c r="L747" s="438"/>
      <c r="M747" s="438"/>
      <c r="N747" s="438"/>
      <c r="O747" s="438"/>
      <c r="P747" s="438"/>
      <c r="Q747" s="438"/>
      <c r="R747" s="438"/>
      <c r="S747" s="438"/>
      <c r="T747" s="438"/>
      <c r="U747" s="438"/>
      <c r="V747" s="438"/>
      <c r="W747" s="438"/>
      <c r="X747" s="438"/>
      <c r="Y747" s="438"/>
      <c r="Z747" s="438"/>
      <c r="AA747" s="438"/>
      <c r="AB747" s="438"/>
      <c r="AC747" s="438"/>
      <c r="AD747" s="438"/>
    </row>
    <row r="748" ht="13.5" customHeight="1">
      <c r="A748" s="438"/>
      <c r="B748" s="438"/>
      <c r="C748" s="438"/>
      <c r="D748" s="438"/>
      <c r="E748" s="438"/>
      <c r="F748" s="438"/>
      <c r="G748" s="438"/>
      <c r="H748" s="438"/>
      <c r="I748" s="438"/>
      <c r="J748" s="438"/>
      <c r="K748" s="438"/>
      <c r="L748" s="438"/>
      <c r="M748" s="438"/>
      <c r="N748" s="438"/>
      <c r="O748" s="438"/>
      <c r="P748" s="438"/>
      <c r="Q748" s="438"/>
      <c r="R748" s="438"/>
      <c r="S748" s="438"/>
      <c r="T748" s="438"/>
      <c r="U748" s="438"/>
      <c r="V748" s="438"/>
      <c r="W748" s="438"/>
      <c r="X748" s="438"/>
      <c r="Y748" s="438"/>
      <c r="Z748" s="438"/>
      <c r="AA748" s="438"/>
      <c r="AB748" s="438"/>
      <c r="AC748" s="438"/>
      <c r="AD748" s="438"/>
    </row>
    <row r="749" ht="13.5" customHeight="1">
      <c r="A749" s="438"/>
      <c r="B749" s="438"/>
      <c r="C749" s="438"/>
      <c r="D749" s="438"/>
      <c r="E749" s="438"/>
      <c r="F749" s="438"/>
      <c r="G749" s="438"/>
      <c r="H749" s="438"/>
      <c r="I749" s="438"/>
      <c r="J749" s="438"/>
      <c r="K749" s="438"/>
      <c r="L749" s="438"/>
      <c r="M749" s="438"/>
      <c r="N749" s="438"/>
      <c r="O749" s="438"/>
      <c r="P749" s="438"/>
      <c r="Q749" s="438"/>
      <c r="R749" s="438"/>
      <c r="S749" s="438"/>
      <c r="T749" s="438"/>
      <c r="U749" s="438"/>
      <c r="V749" s="438"/>
      <c r="W749" s="438"/>
      <c r="X749" s="438"/>
      <c r="Y749" s="438"/>
      <c r="Z749" s="438"/>
      <c r="AA749" s="438"/>
      <c r="AB749" s="438"/>
      <c r="AC749" s="438"/>
      <c r="AD749" s="438"/>
    </row>
    <row r="750" ht="13.5" customHeight="1">
      <c r="A750" s="438"/>
      <c r="B750" s="438"/>
      <c r="C750" s="438"/>
      <c r="D750" s="438"/>
      <c r="E750" s="438"/>
      <c r="F750" s="438"/>
      <c r="G750" s="438"/>
      <c r="H750" s="438"/>
      <c r="I750" s="438"/>
      <c r="J750" s="438"/>
      <c r="K750" s="438"/>
      <c r="L750" s="438"/>
      <c r="M750" s="438"/>
      <c r="N750" s="438"/>
      <c r="O750" s="438"/>
      <c r="P750" s="438"/>
      <c r="Q750" s="438"/>
      <c r="R750" s="438"/>
      <c r="S750" s="438"/>
      <c r="T750" s="438"/>
      <c r="U750" s="438"/>
      <c r="V750" s="438"/>
      <c r="W750" s="438"/>
      <c r="X750" s="438"/>
      <c r="Y750" s="438"/>
      <c r="Z750" s="438"/>
      <c r="AA750" s="438"/>
      <c r="AB750" s="438"/>
      <c r="AC750" s="438"/>
      <c r="AD750" s="438"/>
    </row>
    <row r="751" ht="13.5" customHeight="1">
      <c r="A751" s="438"/>
      <c r="B751" s="438"/>
      <c r="C751" s="438"/>
      <c r="D751" s="438"/>
      <c r="E751" s="438"/>
      <c r="F751" s="438"/>
      <c r="G751" s="438"/>
      <c r="H751" s="438"/>
      <c r="I751" s="438"/>
      <c r="J751" s="438"/>
      <c r="K751" s="438"/>
      <c r="L751" s="438"/>
      <c r="M751" s="438"/>
      <c r="N751" s="438"/>
      <c r="O751" s="438"/>
      <c r="P751" s="438"/>
      <c r="Q751" s="438"/>
      <c r="R751" s="438"/>
      <c r="S751" s="438"/>
      <c r="T751" s="438"/>
      <c r="U751" s="438"/>
      <c r="V751" s="438"/>
      <c r="W751" s="438"/>
      <c r="X751" s="438"/>
      <c r="Y751" s="438"/>
      <c r="Z751" s="438"/>
      <c r="AA751" s="438"/>
      <c r="AB751" s="438"/>
      <c r="AC751" s="438"/>
      <c r="AD751" s="438"/>
    </row>
    <row r="752" ht="13.5" customHeight="1">
      <c r="A752" s="438"/>
      <c r="B752" s="438"/>
      <c r="C752" s="438"/>
      <c r="D752" s="438"/>
      <c r="E752" s="438"/>
      <c r="F752" s="438"/>
      <c r="G752" s="438"/>
      <c r="H752" s="438"/>
      <c r="I752" s="438"/>
      <c r="J752" s="438"/>
      <c r="K752" s="438"/>
      <c r="L752" s="438"/>
      <c r="M752" s="438"/>
      <c r="N752" s="438"/>
      <c r="O752" s="438"/>
      <c r="P752" s="438"/>
      <c r="Q752" s="438"/>
      <c r="R752" s="438"/>
      <c r="S752" s="438"/>
      <c r="T752" s="438"/>
      <c r="U752" s="438"/>
      <c r="V752" s="438"/>
      <c r="W752" s="438"/>
      <c r="X752" s="438"/>
      <c r="Y752" s="438"/>
      <c r="Z752" s="438"/>
      <c r="AA752" s="438"/>
      <c r="AB752" s="438"/>
      <c r="AC752" s="438"/>
      <c r="AD752" s="438"/>
    </row>
    <row r="753" ht="13.5" customHeight="1">
      <c r="A753" s="438"/>
      <c r="B753" s="438"/>
      <c r="C753" s="438"/>
      <c r="D753" s="438"/>
      <c r="E753" s="438"/>
      <c r="F753" s="438"/>
      <c r="G753" s="438"/>
      <c r="H753" s="438"/>
      <c r="I753" s="438"/>
      <c r="J753" s="438"/>
      <c r="K753" s="438"/>
      <c r="L753" s="438"/>
      <c r="M753" s="438"/>
      <c r="N753" s="438"/>
      <c r="O753" s="438"/>
      <c r="P753" s="438"/>
      <c r="Q753" s="438"/>
      <c r="R753" s="438"/>
      <c r="S753" s="438"/>
      <c r="T753" s="438"/>
      <c r="U753" s="438"/>
      <c r="V753" s="438"/>
      <c r="W753" s="438"/>
      <c r="X753" s="438"/>
      <c r="Y753" s="438"/>
      <c r="Z753" s="438"/>
      <c r="AA753" s="438"/>
      <c r="AB753" s="438"/>
      <c r="AC753" s="438"/>
      <c r="AD753" s="438"/>
    </row>
    <row r="754" ht="13.5" customHeight="1">
      <c r="A754" s="438"/>
      <c r="B754" s="438"/>
      <c r="C754" s="438"/>
      <c r="D754" s="438"/>
      <c r="E754" s="438"/>
      <c r="F754" s="438"/>
      <c r="G754" s="438"/>
      <c r="H754" s="438"/>
      <c r="I754" s="438"/>
      <c r="J754" s="438"/>
      <c r="K754" s="438"/>
      <c r="L754" s="438"/>
      <c r="M754" s="438"/>
      <c r="N754" s="438"/>
      <c r="O754" s="438"/>
      <c r="P754" s="438"/>
      <c r="Q754" s="438"/>
      <c r="R754" s="438"/>
      <c r="S754" s="438"/>
      <c r="T754" s="438"/>
      <c r="U754" s="438"/>
      <c r="V754" s="438"/>
      <c r="W754" s="438"/>
      <c r="X754" s="438"/>
      <c r="Y754" s="438"/>
      <c r="Z754" s="438"/>
      <c r="AA754" s="438"/>
      <c r="AB754" s="438"/>
      <c r="AC754" s="438"/>
      <c r="AD754" s="438"/>
    </row>
    <row r="755" ht="13.5" customHeight="1">
      <c r="A755" s="438"/>
      <c r="B755" s="438"/>
      <c r="C755" s="438"/>
      <c r="D755" s="438"/>
      <c r="E755" s="438"/>
      <c r="F755" s="438"/>
      <c r="G755" s="438"/>
      <c r="H755" s="438"/>
      <c r="I755" s="438"/>
      <c r="J755" s="438"/>
      <c r="K755" s="438"/>
      <c r="L755" s="438"/>
      <c r="M755" s="438"/>
      <c r="N755" s="438"/>
      <c r="O755" s="438"/>
      <c r="P755" s="438"/>
      <c r="Q755" s="438"/>
      <c r="R755" s="438"/>
      <c r="S755" s="438"/>
      <c r="T755" s="438"/>
      <c r="U755" s="438"/>
      <c r="V755" s="438"/>
      <c r="W755" s="438"/>
      <c r="X755" s="438"/>
      <c r="Y755" s="438"/>
      <c r="Z755" s="438"/>
      <c r="AA755" s="438"/>
      <c r="AB755" s="438"/>
      <c r="AC755" s="438"/>
      <c r="AD755" s="438"/>
    </row>
    <row r="756" ht="13.5" customHeight="1">
      <c r="A756" s="438"/>
      <c r="B756" s="438"/>
      <c r="C756" s="438"/>
      <c r="D756" s="438"/>
      <c r="E756" s="438"/>
      <c r="F756" s="438"/>
      <c r="G756" s="438"/>
      <c r="H756" s="438"/>
      <c r="I756" s="438"/>
      <c r="J756" s="438"/>
      <c r="K756" s="438"/>
      <c r="L756" s="438"/>
      <c r="M756" s="438"/>
      <c r="N756" s="438"/>
      <c r="O756" s="438"/>
      <c r="P756" s="438"/>
      <c r="Q756" s="438"/>
      <c r="R756" s="438"/>
      <c r="S756" s="438"/>
      <c r="T756" s="438"/>
      <c r="U756" s="438"/>
      <c r="V756" s="438"/>
      <c r="W756" s="438"/>
      <c r="X756" s="438"/>
      <c r="Y756" s="438"/>
      <c r="Z756" s="438"/>
      <c r="AA756" s="438"/>
      <c r="AB756" s="438"/>
      <c r="AC756" s="438"/>
      <c r="AD756" s="438"/>
    </row>
    <row r="757" ht="13.5" customHeight="1">
      <c r="A757" s="438"/>
      <c r="B757" s="438"/>
      <c r="C757" s="438"/>
      <c r="D757" s="438"/>
      <c r="E757" s="438"/>
      <c r="F757" s="438"/>
      <c r="G757" s="438"/>
      <c r="H757" s="438"/>
      <c r="I757" s="438"/>
      <c r="J757" s="438"/>
      <c r="K757" s="438"/>
      <c r="L757" s="438"/>
      <c r="M757" s="438"/>
      <c r="N757" s="438"/>
      <c r="O757" s="438"/>
      <c r="P757" s="438"/>
      <c r="Q757" s="438"/>
      <c r="R757" s="438"/>
      <c r="S757" s="438"/>
      <c r="T757" s="438"/>
      <c r="U757" s="438"/>
      <c r="V757" s="438"/>
      <c r="W757" s="438"/>
      <c r="X757" s="438"/>
      <c r="Y757" s="438"/>
      <c r="Z757" s="438"/>
      <c r="AA757" s="438"/>
      <c r="AB757" s="438"/>
      <c r="AC757" s="438"/>
      <c r="AD757" s="438"/>
    </row>
    <row r="758" ht="13.5" customHeight="1">
      <c r="A758" s="438"/>
      <c r="B758" s="438"/>
      <c r="C758" s="438"/>
      <c r="D758" s="438"/>
      <c r="E758" s="438"/>
      <c r="F758" s="438"/>
      <c r="G758" s="438"/>
      <c r="H758" s="438"/>
      <c r="I758" s="438"/>
      <c r="J758" s="438"/>
      <c r="K758" s="438"/>
      <c r="L758" s="438"/>
      <c r="M758" s="438"/>
      <c r="N758" s="438"/>
      <c r="O758" s="438"/>
      <c r="P758" s="438"/>
      <c r="Q758" s="438"/>
      <c r="R758" s="438"/>
      <c r="S758" s="438"/>
      <c r="T758" s="438"/>
      <c r="U758" s="438"/>
      <c r="V758" s="438"/>
      <c r="W758" s="438"/>
      <c r="X758" s="438"/>
      <c r="Y758" s="438"/>
      <c r="Z758" s="438"/>
      <c r="AA758" s="438"/>
      <c r="AB758" s="438"/>
      <c r="AC758" s="438"/>
      <c r="AD758" s="438"/>
    </row>
    <row r="759" ht="13.5" customHeight="1">
      <c r="A759" s="438"/>
      <c r="B759" s="438"/>
      <c r="C759" s="438"/>
      <c r="D759" s="438"/>
      <c r="E759" s="438"/>
      <c r="F759" s="438"/>
      <c r="G759" s="438"/>
      <c r="H759" s="438"/>
      <c r="I759" s="438"/>
      <c r="J759" s="438"/>
      <c r="K759" s="438"/>
      <c r="L759" s="438"/>
      <c r="M759" s="438"/>
      <c r="N759" s="438"/>
      <c r="O759" s="438"/>
      <c r="P759" s="438"/>
      <c r="Q759" s="438"/>
      <c r="R759" s="438"/>
      <c r="S759" s="438"/>
      <c r="T759" s="438"/>
      <c r="U759" s="438"/>
      <c r="V759" s="438"/>
      <c r="W759" s="438"/>
      <c r="X759" s="438"/>
      <c r="Y759" s="438"/>
      <c r="Z759" s="438"/>
      <c r="AA759" s="438"/>
      <c r="AB759" s="438"/>
      <c r="AC759" s="438"/>
      <c r="AD759" s="438"/>
    </row>
    <row r="760" ht="13.5" customHeight="1">
      <c r="A760" s="438"/>
      <c r="B760" s="438"/>
      <c r="C760" s="438"/>
      <c r="D760" s="438"/>
      <c r="E760" s="438"/>
      <c r="F760" s="438"/>
      <c r="G760" s="438"/>
      <c r="H760" s="438"/>
      <c r="I760" s="438"/>
      <c r="J760" s="438"/>
      <c r="K760" s="438"/>
      <c r="L760" s="438"/>
      <c r="M760" s="438"/>
      <c r="N760" s="438"/>
      <c r="O760" s="438"/>
      <c r="P760" s="438"/>
      <c r="Q760" s="438"/>
      <c r="R760" s="438"/>
      <c r="S760" s="438"/>
      <c r="T760" s="438"/>
      <c r="U760" s="438"/>
      <c r="V760" s="438"/>
      <c r="W760" s="438"/>
      <c r="X760" s="438"/>
      <c r="Y760" s="438"/>
      <c r="Z760" s="438"/>
      <c r="AA760" s="438"/>
      <c r="AB760" s="438"/>
      <c r="AC760" s="438"/>
      <c r="AD760" s="438"/>
    </row>
    <row r="761" ht="13.5" customHeight="1">
      <c r="A761" s="438"/>
      <c r="B761" s="438"/>
      <c r="C761" s="438"/>
      <c r="D761" s="438"/>
      <c r="E761" s="438"/>
      <c r="F761" s="438"/>
      <c r="G761" s="438"/>
      <c r="H761" s="438"/>
      <c r="I761" s="438"/>
      <c r="J761" s="438"/>
      <c r="K761" s="438"/>
      <c r="L761" s="438"/>
      <c r="M761" s="438"/>
      <c r="N761" s="438"/>
      <c r="O761" s="438"/>
      <c r="P761" s="438"/>
      <c r="Q761" s="438"/>
      <c r="R761" s="438"/>
      <c r="S761" s="438"/>
      <c r="T761" s="438"/>
      <c r="U761" s="438"/>
      <c r="V761" s="438"/>
      <c r="W761" s="438"/>
      <c r="X761" s="438"/>
      <c r="Y761" s="438"/>
      <c r="Z761" s="438"/>
      <c r="AA761" s="438"/>
      <c r="AB761" s="438"/>
      <c r="AC761" s="438"/>
      <c r="AD761" s="438"/>
    </row>
    <row r="762" ht="13.5" customHeight="1">
      <c r="A762" s="438"/>
      <c r="B762" s="438"/>
      <c r="C762" s="438"/>
      <c r="D762" s="438"/>
      <c r="E762" s="438"/>
      <c r="F762" s="438"/>
      <c r="G762" s="438"/>
      <c r="H762" s="438"/>
      <c r="I762" s="438"/>
      <c r="J762" s="438"/>
      <c r="K762" s="438"/>
      <c r="L762" s="438"/>
      <c r="M762" s="438"/>
      <c r="N762" s="438"/>
      <c r="O762" s="438"/>
      <c r="P762" s="438"/>
      <c r="Q762" s="438"/>
      <c r="R762" s="438"/>
      <c r="S762" s="438"/>
      <c r="T762" s="438"/>
      <c r="U762" s="438"/>
      <c r="V762" s="438"/>
      <c r="W762" s="438"/>
      <c r="X762" s="438"/>
      <c r="Y762" s="438"/>
      <c r="Z762" s="438"/>
      <c r="AA762" s="438"/>
      <c r="AB762" s="438"/>
      <c r="AC762" s="438"/>
      <c r="AD762" s="438"/>
    </row>
    <row r="763" ht="13.5" customHeight="1">
      <c r="A763" s="438"/>
      <c r="B763" s="438"/>
      <c r="C763" s="438"/>
      <c r="D763" s="438"/>
      <c r="E763" s="438"/>
      <c r="F763" s="438"/>
      <c r="G763" s="438"/>
      <c r="H763" s="438"/>
      <c r="I763" s="438"/>
      <c r="J763" s="438"/>
      <c r="K763" s="438"/>
      <c r="L763" s="438"/>
      <c r="M763" s="438"/>
      <c r="N763" s="438"/>
      <c r="O763" s="438"/>
      <c r="P763" s="438"/>
      <c r="Q763" s="438"/>
      <c r="R763" s="438"/>
      <c r="S763" s="438"/>
      <c r="T763" s="438"/>
      <c r="U763" s="438"/>
      <c r="V763" s="438"/>
      <c r="W763" s="438"/>
      <c r="X763" s="438"/>
      <c r="Y763" s="438"/>
      <c r="Z763" s="438"/>
      <c r="AA763" s="438"/>
      <c r="AB763" s="438"/>
      <c r="AC763" s="438"/>
      <c r="AD763" s="438"/>
    </row>
    <row r="764" ht="13.5" customHeight="1">
      <c r="A764" s="438"/>
      <c r="B764" s="438"/>
      <c r="C764" s="438"/>
      <c r="D764" s="438"/>
      <c r="E764" s="438"/>
      <c r="F764" s="438"/>
      <c r="G764" s="438"/>
      <c r="H764" s="438"/>
      <c r="I764" s="438"/>
      <c r="J764" s="438"/>
      <c r="K764" s="438"/>
      <c r="L764" s="438"/>
      <c r="M764" s="438"/>
      <c r="N764" s="438"/>
      <c r="O764" s="438"/>
      <c r="P764" s="438"/>
      <c r="Q764" s="438"/>
      <c r="R764" s="438"/>
      <c r="S764" s="438"/>
      <c r="T764" s="438"/>
      <c r="U764" s="438"/>
      <c r="V764" s="438"/>
      <c r="W764" s="438"/>
      <c r="X764" s="438"/>
      <c r="Y764" s="438"/>
      <c r="Z764" s="438"/>
      <c r="AA764" s="438"/>
      <c r="AB764" s="438"/>
      <c r="AC764" s="438"/>
      <c r="AD764" s="438"/>
    </row>
    <row r="765" ht="13.5" customHeight="1">
      <c r="A765" s="438"/>
      <c r="B765" s="438"/>
      <c r="C765" s="438"/>
      <c r="D765" s="438"/>
      <c r="E765" s="438"/>
      <c r="F765" s="438"/>
      <c r="G765" s="438"/>
      <c r="H765" s="438"/>
      <c r="I765" s="438"/>
      <c r="J765" s="438"/>
      <c r="K765" s="438"/>
      <c r="L765" s="438"/>
      <c r="M765" s="438"/>
      <c r="N765" s="438"/>
      <c r="O765" s="438"/>
      <c r="P765" s="438"/>
      <c r="Q765" s="438"/>
      <c r="R765" s="438"/>
      <c r="S765" s="438"/>
      <c r="T765" s="438"/>
      <c r="U765" s="438"/>
      <c r="V765" s="438"/>
      <c r="W765" s="438"/>
      <c r="X765" s="438"/>
      <c r="Y765" s="438"/>
      <c r="Z765" s="438"/>
      <c r="AA765" s="438"/>
      <c r="AB765" s="438"/>
      <c r="AC765" s="438"/>
      <c r="AD765" s="438"/>
    </row>
    <row r="766" ht="13.5" customHeight="1">
      <c r="A766" s="438"/>
      <c r="B766" s="438"/>
      <c r="C766" s="438"/>
      <c r="D766" s="438"/>
      <c r="E766" s="438"/>
      <c r="F766" s="438"/>
      <c r="G766" s="438"/>
      <c r="H766" s="438"/>
      <c r="I766" s="438"/>
      <c r="J766" s="438"/>
      <c r="K766" s="438"/>
      <c r="L766" s="438"/>
      <c r="M766" s="438"/>
      <c r="N766" s="438"/>
      <c r="O766" s="438"/>
      <c r="P766" s="438"/>
      <c r="Q766" s="438"/>
      <c r="R766" s="438"/>
      <c r="S766" s="438"/>
      <c r="T766" s="438"/>
      <c r="U766" s="438"/>
      <c r="V766" s="438"/>
      <c r="W766" s="438"/>
      <c r="X766" s="438"/>
      <c r="Y766" s="438"/>
      <c r="Z766" s="438"/>
      <c r="AA766" s="438"/>
      <c r="AB766" s="438"/>
      <c r="AC766" s="438"/>
      <c r="AD766" s="438"/>
    </row>
    <row r="767" ht="13.5" customHeight="1">
      <c r="A767" s="438"/>
      <c r="B767" s="438"/>
      <c r="C767" s="438"/>
      <c r="D767" s="438"/>
      <c r="E767" s="438"/>
      <c r="F767" s="438"/>
      <c r="G767" s="438"/>
      <c r="H767" s="438"/>
      <c r="I767" s="438"/>
      <c r="J767" s="438"/>
      <c r="K767" s="438"/>
      <c r="L767" s="438"/>
      <c r="M767" s="438"/>
      <c r="N767" s="438"/>
      <c r="O767" s="438"/>
      <c r="P767" s="438"/>
      <c r="Q767" s="438"/>
      <c r="R767" s="438"/>
      <c r="S767" s="438"/>
      <c r="T767" s="438"/>
      <c r="U767" s="438"/>
      <c r="V767" s="438"/>
      <c r="W767" s="438"/>
      <c r="X767" s="438"/>
      <c r="Y767" s="438"/>
      <c r="Z767" s="438"/>
      <c r="AA767" s="438"/>
      <c r="AB767" s="438"/>
      <c r="AC767" s="438"/>
      <c r="AD767" s="438"/>
    </row>
    <row r="768" ht="13.5" customHeight="1">
      <c r="A768" s="438"/>
      <c r="B768" s="438"/>
      <c r="C768" s="438"/>
      <c r="D768" s="438"/>
      <c r="E768" s="438"/>
      <c r="F768" s="438"/>
      <c r="G768" s="438"/>
      <c r="H768" s="438"/>
      <c r="I768" s="438"/>
      <c r="J768" s="438"/>
      <c r="K768" s="438"/>
      <c r="L768" s="438"/>
      <c r="M768" s="438"/>
      <c r="N768" s="438"/>
      <c r="O768" s="438"/>
      <c r="P768" s="438"/>
      <c r="Q768" s="438"/>
      <c r="R768" s="438"/>
      <c r="S768" s="438"/>
      <c r="T768" s="438"/>
      <c r="U768" s="438"/>
      <c r="V768" s="438"/>
      <c r="W768" s="438"/>
      <c r="X768" s="438"/>
      <c r="Y768" s="438"/>
      <c r="Z768" s="438"/>
      <c r="AA768" s="438"/>
      <c r="AB768" s="438"/>
      <c r="AC768" s="438"/>
      <c r="AD768" s="438"/>
    </row>
    <row r="769" ht="13.5" customHeight="1">
      <c r="A769" s="438"/>
      <c r="B769" s="438"/>
      <c r="C769" s="438"/>
      <c r="D769" s="438"/>
      <c r="E769" s="438"/>
      <c r="F769" s="438"/>
      <c r="G769" s="438"/>
      <c r="H769" s="438"/>
      <c r="I769" s="438"/>
      <c r="J769" s="438"/>
      <c r="K769" s="438"/>
      <c r="L769" s="438"/>
      <c r="M769" s="438"/>
      <c r="N769" s="438"/>
      <c r="O769" s="438"/>
      <c r="P769" s="438"/>
      <c r="Q769" s="438"/>
      <c r="R769" s="438"/>
      <c r="S769" s="438"/>
      <c r="T769" s="438"/>
      <c r="U769" s="438"/>
      <c r="V769" s="438"/>
      <c r="W769" s="438"/>
      <c r="X769" s="438"/>
      <c r="Y769" s="438"/>
      <c r="Z769" s="438"/>
      <c r="AA769" s="438"/>
      <c r="AB769" s="438"/>
      <c r="AC769" s="438"/>
      <c r="AD769" s="438"/>
    </row>
    <row r="770" ht="13.5" customHeight="1">
      <c r="A770" s="438"/>
      <c r="B770" s="438"/>
      <c r="C770" s="438"/>
      <c r="D770" s="438"/>
      <c r="E770" s="438"/>
      <c r="F770" s="438"/>
      <c r="G770" s="438"/>
      <c r="H770" s="438"/>
      <c r="I770" s="438"/>
      <c r="J770" s="438"/>
      <c r="K770" s="438"/>
      <c r="L770" s="438"/>
      <c r="M770" s="438"/>
      <c r="N770" s="438"/>
      <c r="O770" s="438"/>
      <c r="P770" s="438"/>
      <c r="Q770" s="438"/>
      <c r="R770" s="438"/>
      <c r="S770" s="438"/>
      <c r="T770" s="438"/>
      <c r="U770" s="438"/>
      <c r="V770" s="438"/>
      <c r="W770" s="438"/>
      <c r="X770" s="438"/>
      <c r="Y770" s="438"/>
      <c r="Z770" s="438"/>
      <c r="AA770" s="438"/>
      <c r="AB770" s="438"/>
      <c r="AC770" s="438"/>
      <c r="AD770" s="438"/>
    </row>
    <row r="771" ht="13.5" customHeight="1">
      <c r="A771" s="438"/>
      <c r="B771" s="438"/>
      <c r="C771" s="438"/>
      <c r="D771" s="438"/>
      <c r="E771" s="438"/>
      <c r="F771" s="438"/>
      <c r="G771" s="438"/>
      <c r="H771" s="438"/>
      <c r="I771" s="438"/>
      <c r="J771" s="438"/>
      <c r="K771" s="438"/>
      <c r="L771" s="438"/>
      <c r="M771" s="438"/>
      <c r="N771" s="438"/>
      <c r="O771" s="438"/>
      <c r="P771" s="438"/>
      <c r="Q771" s="438"/>
      <c r="R771" s="438"/>
      <c r="S771" s="438"/>
      <c r="T771" s="438"/>
      <c r="U771" s="438"/>
      <c r="V771" s="438"/>
      <c r="W771" s="438"/>
      <c r="X771" s="438"/>
      <c r="Y771" s="438"/>
      <c r="Z771" s="438"/>
      <c r="AA771" s="438"/>
      <c r="AB771" s="438"/>
      <c r="AC771" s="438"/>
      <c r="AD771" s="438"/>
    </row>
    <row r="772" ht="13.5" customHeight="1">
      <c r="A772" s="438"/>
      <c r="B772" s="438"/>
      <c r="C772" s="438"/>
      <c r="D772" s="438"/>
      <c r="E772" s="438"/>
      <c r="F772" s="438"/>
      <c r="G772" s="438"/>
      <c r="H772" s="438"/>
      <c r="I772" s="438"/>
      <c r="J772" s="438"/>
      <c r="K772" s="438"/>
      <c r="L772" s="438"/>
      <c r="M772" s="438"/>
      <c r="N772" s="438"/>
      <c r="O772" s="438"/>
      <c r="P772" s="438"/>
      <c r="Q772" s="438"/>
      <c r="R772" s="438"/>
      <c r="S772" s="438"/>
      <c r="T772" s="438"/>
      <c r="U772" s="438"/>
      <c r="V772" s="438"/>
      <c r="W772" s="438"/>
      <c r="X772" s="438"/>
      <c r="Y772" s="438"/>
      <c r="Z772" s="438"/>
      <c r="AA772" s="438"/>
      <c r="AB772" s="438"/>
      <c r="AC772" s="438"/>
      <c r="AD772" s="438"/>
    </row>
    <row r="773" ht="13.5" customHeight="1">
      <c r="A773" s="438"/>
      <c r="B773" s="438"/>
      <c r="C773" s="438"/>
      <c r="D773" s="438"/>
      <c r="E773" s="438"/>
      <c r="F773" s="438"/>
      <c r="G773" s="438"/>
      <c r="H773" s="438"/>
      <c r="I773" s="438"/>
      <c r="J773" s="438"/>
      <c r="K773" s="438"/>
      <c r="L773" s="438"/>
      <c r="M773" s="438"/>
      <c r="N773" s="438"/>
      <c r="O773" s="438"/>
      <c r="P773" s="438"/>
      <c r="Q773" s="438"/>
      <c r="R773" s="438"/>
      <c r="S773" s="438"/>
      <c r="T773" s="438"/>
      <c r="U773" s="438"/>
      <c r="V773" s="438"/>
      <c r="W773" s="438"/>
      <c r="X773" s="438"/>
      <c r="Y773" s="438"/>
      <c r="Z773" s="438"/>
      <c r="AA773" s="438"/>
      <c r="AB773" s="438"/>
      <c r="AC773" s="438"/>
      <c r="AD773" s="438"/>
    </row>
    <row r="774" ht="13.5" customHeight="1">
      <c r="A774" s="438"/>
      <c r="B774" s="438"/>
      <c r="C774" s="438"/>
      <c r="D774" s="438"/>
      <c r="E774" s="438"/>
      <c r="F774" s="438"/>
      <c r="G774" s="438"/>
      <c r="H774" s="438"/>
      <c r="I774" s="438"/>
      <c r="J774" s="438"/>
      <c r="K774" s="438"/>
      <c r="L774" s="438"/>
      <c r="M774" s="438"/>
      <c r="N774" s="438"/>
      <c r="O774" s="438"/>
      <c r="P774" s="438"/>
      <c r="Q774" s="438"/>
      <c r="R774" s="438"/>
      <c r="S774" s="438"/>
      <c r="T774" s="438"/>
      <c r="U774" s="438"/>
      <c r="V774" s="438"/>
      <c r="W774" s="438"/>
      <c r="X774" s="438"/>
      <c r="Y774" s="438"/>
      <c r="Z774" s="438"/>
      <c r="AA774" s="438"/>
      <c r="AB774" s="438"/>
      <c r="AC774" s="438"/>
      <c r="AD774" s="438"/>
    </row>
    <row r="775" ht="13.5" customHeight="1">
      <c r="A775" s="438"/>
      <c r="B775" s="438"/>
      <c r="C775" s="438"/>
      <c r="D775" s="438"/>
      <c r="E775" s="438"/>
      <c r="F775" s="438"/>
      <c r="G775" s="438"/>
      <c r="H775" s="438"/>
      <c r="I775" s="438"/>
      <c r="J775" s="438"/>
      <c r="K775" s="438"/>
      <c r="L775" s="438"/>
      <c r="M775" s="438"/>
      <c r="N775" s="438"/>
      <c r="O775" s="438"/>
      <c r="P775" s="438"/>
      <c r="Q775" s="438"/>
      <c r="R775" s="438"/>
      <c r="S775" s="438"/>
      <c r="T775" s="438"/>
      <c r="U775" s="438"/>
      <c r="V775" s="438"/>
      <c r="W775" s="438"/>
      <c r="X775" s="438"/>
      <c r="Y775" s="438"/>
      <c r="Z775" s="438"/>
      <c r="AA775" s="438"/>
      <c r="AB775" s="438"/>
      <c r="AC775" s="438"/>
      <c r="AD775" s="438"/>
    </row>
    <row r="776" ht="13.5" customHeight="1">
      <c r="A776" s="438"/>
      <c r="B776" s="438"/>
      <c r="C776" s="438"/>
      <c r="D776" s="438"/>
      <c r="E776" s="438"/>
      <c r="F776" s="438"/>
      <c r="G776" s="438"/>
      <c r="H776" s="438"/>
      <c r="I776" s="438"/>
      <c r="J776" s="438"/>
      <c r="K776" s="438"/>
      <c r="L776" s="438"/>
      <c r="M776" s="438"/>
      <c r="N776" s="438"/>
      <c r="O776" s="438"/>
      <c r="P776" s="438"/>
      <c r="Q776" s="438"/>
      <c r="R776" s="438"/>
      <c r="S776" s="438"/>
      <c r="T776" s="438"/>
      <c r="U776" s="438"/>
      <c r="V776" s="438"/>
      <c r="W776" s="438"/>
      <c r="X776" s="438"/>
      <c r="Y776" s="438"/>
      <c r="Z776" s="438"/>
      <c r="AA776" s="438"/>
      <c r="AB776" s="438"/>
      <c r="AC776" s="438"/>
      <c r="AD776" s="438"/>
    </row>
    <row r="777" ht="13.5" customHeight="1">
      <c r="A777" s="438"/>
      <c r="B777" s="438"/>
      <c r="C777" s="438"/>
      <c r="D777" s="438"/>
      <c r="E777" s="438"/>
      <c r="F777" s="438"/>
      <c r="G777" s="438"/>
      <c r="H777" s="438"/>
      <c r="I777" s="438"/>
      <c r="J777" s="438"/>
      <c r="K777" s="438"/>
      <c r="L777" s="438"/>
      <c r="M777" s="438"/>
      <c r="N777" s="438"/>
      <c r="O777" s="438"/>
      <c r="P777" s="438"/>
      <c r="Q777" s="438"/>
      <c r="R777" s="438"/>
      <c r="S777" s="438"/>
      <c r="T777" s="438"/>
      <c r="U777" s="438"/>
      <c r="V777" s="438"/>
      <c r="W777" s="438"/>
      <c r="X777" s="438"/>
      <c r="Y777" s="438"/>
      <c r="Z777" s="438"/>
      <c r="AA777" s="438"/>
      <c r="AB777" s="438"/>
      <c r="AC777" s="438"/>
      <c r="AD777" s="438"/>
    </row>
    <row r="778" ht="13.5" customHeight="1">
      <c r="A778" s="438"/>
      <c r="B778" s="438"/>
      <c r="C778" s="438"/>
      <c r="D778" s="438"/>
      <c r="E778" s="438"/>
      <c r="F778" s="438"/>
      <c r="G778" s="438"/>
      <c r="H778" s="438"/>
      <c r="I778" s="438"/>
      <c r="J778" s="438"/>
      <c r="K778" s="438"/>
      <c r="L778" s="438"/>
      <c r="M778" s="438"/>
      <c r="N778" s="438"/>
      <c r="O778" s="438"/>
      <c r="P778" s="438"/>
      <c r="Q778" s="438"/>
      <c r="R778" s="438"/>
      <c r="S778" s="438"/>
      <c r="T778" s="438"/>
      <c r="U778" s="438"/>
      <c r="V778" s="438"/>
      <c r="W778" s="438"/>
      <c r="X778" s="438"/>
      <c r="Y778" s="438"/>
      <c r="Z778" s="438"/>
      <c r="AA778" s="438"/>
      <c r="AB778" s="438"/>
      <c r="AC778" s="438"/>
      <c r="AD778" s="438"/>
    </row>
    <row r="779" ht="13.5" customHeight="1">
      <c r="A779" s="438"/>
      <c r="B779" s="438"/>
      <c r="C779" s="438"/>
      <c r="D779" s="438"/>
      <c r="E779" s="438"/>
      <c r="F779" s="438"/>
      <c r="G779" s="438"/>
      <c r="H779" s="438"/>
      <c r="I779" s="438"/>
      <c r="J779" s="438"/>
      <c r="K779" s="438"/>
      <c r="L779" s="438"/>
      <c r="M779" s="438"/>
      <c r="N779" s="438"/>
      <c r="O779" s="438"/>
      <c r="P779" s="438"/>
      <c r="Q779" s="438"/>
      <c r="R779" s="438"/>
      <c r="S779" s="438"/>
      <c r="T779" s="438"/>
      <c r="U779" s="438"/>
      <c r="V779" s="438"/>
      <c r="W779" s="438"/>
      <c r="X779" s="438"/>
      <c r="Y779" s="438"/>
      <c r="Z779" s="438"/>
      <c r="AA779" s="438"/>
      <c r="AB779" s="438"/>
      <c r="AC779" s="438"/>
      <c r="AD779" s="438"/>
    </row>
    <row r="780" ht="13.5" customHeight="1">
      <c r="A780" s="438"/>
      <c r="B780" s="438"/>
      <c r="C780" s="438"/>
      <c r="D780" s="438"/>
      <c r="E780" s="438"/>
      <c r="F780" s="438"/>
      <c r="G780" s="438"/>
      <c r="H780" s="438"/>
      <c r="I780" s="438"/>
      <c r="J780" s="438"/>
      <c r="K780" s="438"/>
      <c r="L780" s="438"/>
      <c r="M780" s="438"/>
      <c r="N780" s="438"/>
      <c r="O780" s="438"/>
      <c r="P780" s="438"/>
      <c r="Q780" s="438"/>
      <c r="R780" s="438"/>
      <c r="S780" s="438"/>
      <c r="T780" s="438"/>
      <c r="U780" s="438"/>
      <c r="V780" s="438"/>
      <c r="W780" s="438"/>
      <c r="X780" s="438"/>
      <c r="Y780" s="438"/>
      <c r="Z780" s="438"/>
      <c r="AA780" s="438"/>
      <c r="AB780" s="438"/>
      <c r="AC780" s="438"/>
      <c r="AD780" s="438"/>
    </row>
    <row r="781" ht="13.5" customHeight="1">
      <c r="A781" s="438"/>
      <c r="B781" s="438"/>
      <c r="C781" s="438"/>
      <c r="D781" s="438"/>
      <c r="E781" s="438"/>
      <c r="F781" s="438"/>
      <c r="G781" s="438"/>
      <c r="H781" s="438"/>
      <c r="I781" s="438"/>
      <c r="J781" s="438"/>
      <c r="K781" s="438"/>
      <c r="L781" s="438"/>
      <c r="M781" s="438"/>
      <c r="N781" s="438"/>
      <c r="O781" s="438"/>
      <c r="P781" s="438"/>
      <c r="Q781" s="438"/>
      <c r="R781" s="438"/>
      <c r="S781" s="438"/>
      <c r="T781" s="438"/>
      <c r="U781" s="438"/>
      <c r="V781" s="438"/>
      <c r="W781" s="438"/>
      <c r="X781" s="438"/>
      <c r="Y781" s="438"/>
      <c r="Z781" s="438"/>
      <c r="AA781" s="438"/>
      <c r="AB781" s="438"/>
      <c r="AC781" s="438"/>
      <c r="AD781" s="438"/>
    </row>
    <row r="782" ht="13.5" customHeight="1">
      <c r="A782" s="438"/>
      <c r="B782" s="438"/>
      <c r="C782" s="438"/>
      <c r="D782" s="438"/>
      <c r="E782" s="438"/>
      <c r="F782" s="438"/>
      <c r="G782" s="438"/>
      <c r="H782" s="438"/>
      <c r="I782" s="438"/>
      <c r="J782" s="438"/>
      <c r="K782" s="438"/>
      <c r="L782" s="438"/>
      <c r="M782" s="438"/>
      <c r="N782" s="438"/>
      <c r="O782" s="438"/>
      <c r="P782" s="438"/>
      <c r="Q782" s="438"/>
      <c r="R782" s="438"/>
      <c r="S782" s="438"/>
      <c r="T782" s="438"/>
      <c r="U782" s="438"/>
      <c r="V782" s="438"/>
      <c r="W782" s="438"/>
      <c r="X782" s="438"/>
      <c r="Y782" s="438"/>
      <c r="Z782" s="438"/>
      <c r="AA782" s="438"/>
      <c r="AB782" s="438"/>
      <c r="AC782" s="438"/>
      <c r="AD782" s="438"/>
    </row>
    <row r="783" ht="13.5" customHeight="1">
      <c r="A783" s="438"/>
      <c r="B783" s="438"/>
      <c r="C783" s="438"/>
      <c r="D783" s="438"/>
      <c r="E783" s="438"/>
      <c r="F783" s="438"/>
      <c r="G783" s="438"/>
      <c r="H783" s="438"/>
      <c r="I783" s="438"/>
      <c r="J783" s="438"/>
      <c r="K783" s="438"/>
      <c r="L783" s="438"/>
      <c r="M783" s="438"/>
      <c r="N783" s="438"/>
      <c r="O783" s="438"/>
      <c r="P783" s="438"/>
      <c r="Q783" s="438"/>
      <c r="R783" s="438"/>
      <c r="S783" s="438"/>
      <c r="T783" s="438"/>
      <c r="U783" s="438"/>
      <c r="V783" s="438"/>
      <c r="W783" s="438"/>
      <c r="X783" s="438"/>
      <c r="Y783" s="438"/>
      <c r="Z783" s="438"/>
      <c r="AA783" s="438"/>
      <c r="AB783" s="438"/>
      <c r="AC783" s="438"/>
      <c r="AD783" s="438"/>
    </row>
    <row r="784" ht="13.5" customHeight="1">
      <c r="A784" s="438"/>
      <c r="B784" s="438"/>
      <c r="C784" s="438"/>
      <c r="D784" s="438"/>
      <c r="E784" s="438"/>
      <c r="F784" s="438"/>
      <c r="G784" s="438"/>
      <c r="H784" s="438"/>
      <c r="I784" s="438"/>
      <c r="J784" s="438"/>
      <c r="K784" s="438"/>
      <c r="L784" s="438"/>
      <c r="M784" s="438"/>
      <c r="N784" s="438"/>
      <c r="O784" s="438"/>
      <c r="P784" s="438"/>
      <c r="Q784" s="438"/>
      <c r="R784" s="438"/>
      <c r="S784" s="438"/>
      <c r="T784" s="438"/>
      <c r="U784" s="438"/>
      <c r="V784" s="438"/>
      <c r="W784" s="438"/>
      <c r="X784" s="438"/>
      <c r="Y784" s="438"/>
      <c r="Z784" s="438"/>
      <c r="AA784" s="438"/>
      <c r="AB784" s="438"/>
      <c r="AC784" s="438"/>
      <c r="AD784" s="438"/>
    </row>
    <row r="785" ht="13.5" customHeight="1">
      <c r="A785" s="438"/>
      <c r="B785" s="438"/>
      <c r="C785" s="438"/>
      <c r="D785" s="438"/>
      <c r="E785" s="438"/>
      <c r="F785" s="438"/>
      <c r="G785" s="438"/>
      <c r="H785" s="438"/>
      <c r="I785" s="438"/>
      <c r="J785" s="438"/>
      <c r="K785" s="438"/>
      <c r="L785" s="438"/>
      <c r="M785" s="438"/>
      <c r="N785" s="438"/>
      <c r="O785" s="438"/>
      <c r="P785" s="438"/>
      <c r="Q785" s="438"/>
      <c r="R785" s="438"/>
      <c r="S785" s="438"/>
      <c r="T785" s="438"/>
      <c r="U785" s="438"/>
      <c r="V785" s="438"/>
      <c r="W785" s="438"/>
      <c r="X785" s="438"/>
      <c r="Y785" s="438"/>
      <c r="Z785" s="438"/>
      <c r="AA785" s="438"/>
      <c r="AB785" s="438"/>
      <c r="AC785" s="438"/>
      <c r="AD785" s="438"/>
    </row>
    <row r="786" ht="13.5" customHeight="1">
      <c r="A786" s="438"/>
      <c r="B786" s="438"/>
      <c r="C786" s="438"/>
      <c r="D786" s="438"/>
      <c r="E786" s="438"/>
      <c r="F786" s="438"/>
      <c r="G786" s="438"/>
      <c r="H786" s="438"/>
      <c r="I786" s="438"/>
      <c r="J786" s="438"/>
      <c r="K786" s="438"/>
      <c r="L786" s="438"/>
      <c r="M786" s="438"/>
      <c r="N786" s="438"/>
      <c r="O786" s="438"/>
      <c r="P786" s="438"/>
      <c r="Q786" s="438"/>
      <c r="R786" s="438"/>
      <c r="S786" s="438"/>
      <c r="T786" s="438"/>
      <c r="U786" s="438"/>
      <c r="V786" s="438"/>
      <c r="W786" s="438"/>
      <c r="X786" s="438"/>
      <c r="Y786" s="438"/>
      <c r="Z786" s="438"/>
      <c r="AA786" s="438"/>
      <c r="AB786" s="438"/>
      <c r="AC786" s="438"/>
      <c r="AD786" s="438"/>
    </row>
    <row r="787" ht="13.5" customHeight="1">
      <c r="A787" s="438"/>
      <c r="B787" s="438"/>
      <c r="C787" s="438"/>
      <c r="D787" s="438"/>
      <c r="E787" s="438"/>
      <c r="F787" s="438"/>
      <c r="G787" s="438"/>
      <c r="H787" s="438"/>
      <c r="I787" s="438"/>
      <c r="J787" s="438"/>
      <c r="K787" s="438"/>
      <c r="L787" s="438"/>
      <c r="M787" s="438"/>
      <c r="N787" s="438"/>
      <c r="O787" s="438"/>
      <c r="P787" s="438"/>
      <c r="Q787" s="438"/>
      <c r="R787" s="438"/>
      <c r="S787" s="438"/>
      <c r="T787" s="438"/>
      <c r="U787" s="438"/>
      <c r="V787" s="438"/>
      <c r="W787" s="438"/>
      <c r="X787" s="438"/>
      <c r="Y787" s="438"/>
      <c r="Z787" s="438"/>
      <c r="AA787" s="438"/>
      <c r="AB787" s="438"/>
      <c r="AC787" s="438"/>
      <c r="AD787" s="438"/>
    </row>
    <row r="788" ht="13.5" customHeight="1">
      <c r="A788" s="438"/>
      <c r="B788" s="438"/>
      <c r="C788" s="438"/>
      <c r="D788" s="438"/>
      <c r="E788" s="438"/>
      <c r="F788" s="438"/>
      <c r="G788" s="438"/>
      <c r="H788" s="438"/>
      <c r="I788" s="438"/>
      <c r="J788" s="438"/>
      <c r="K788" s="438"/>
      <c r="L788" s="438"/>
      <c r="M788" s="438"/>
      <c r="N788" s="438"/>
      <c r="O788" s="438"/>
      <c r="P788" s="438"/>
      <c r="Q788" s="438"/>
      <c r="R788" s="438"/>
      <c r="S788" s="438"/>
      <c r="T788" s="438"/>
      <c r="U788" s="438"/>
      <c r="V788" s="438"/>
      <c r="W788" s="438"/>
      <c r="X788" s="438"/>
      <c r="Y788" s="438"/>
      <c r="Z788" s="438"/>
      <c r="AA788" s="438"/>
      <c r="AB788" s="438"/>
      <c r="AC788" s="438"/>
      <c r="AD788" s="438"/>
    </row>
    <row r="789" ht="13.5" customHeight="1">
      <c r="A789" s="438"/>
      <c r="B789" s="438"/>
      <c r="C789" s="438"/>
      <c r="D789" s="438"/>
      <c r="E789" s="438"/>
      <c r="F789" s="438"/>
      <c r="G789" s="438"/>
      <c r="H789" s="438"/>
      <c r="I789" s="438"/>
      <c r="J789" s="438"/>
      <c r="K789" s="438"/>
      <c r="L789" s="438"/>
      <c r="M789" s="438"/>
      <c r="N789" s="438"/>
      <c r="O789" s="438"/>
      <c r="P789" s="438"/>
      <c r="Q789" s="438"/>
      <c r="R789" s="438"/>
      <c r="S789" s="438"/>
      <c r="T789" s="438"/>
      <c r="U789" s="438"/>
      <c r="V789" s="438"/>
      <c r="W789" s="438"/>
      <c r="X789" s="438"/>
      <c r="Y789" s="438"/>
      <c r="Z789" s="438"/>
      <c r="AA789" s="438"/>
      <c r="AB789" s="438"/>
      <c r="AC789" s="438"/>
      <c r="AD789" s="438"/>
    </row>
    <row r="790" ht="13.5" customHeight="1">
      <c r="A790" s="438"/>
      <c r="B790" s="438"/>
      <c r="C790" s="438"/>
      <c r="D790" s="438"/>
      <c r="E790" s="438"/>
      <c r="F790" s="438"/>
      <c r="G790" s="438"/>
      <c r="H790" s="438"/>
      <c r="I790" s="438"/>
      <c r="J790" s="438"/>
      <c r="K790" s="438"/>
      <c r="L790" s="438"/>
      <c r="M790" s="438"/>
      <c r="N790" s="438"/>
      <c r="O790" s="438"/>
      <c r="P790" s="438"/>
      <c r="Q790" s="438"/>
      <c r="R790" s="438"/>
      <c r="S790" s="438"/>
      <c r="T790" s="438"/>
      <c r="U790" s="438"/>
      <c r="V790" s="438"/>
      <c r="W790" s="438"/>
      <c r="X790" s="438"/>
      <c r="Y790" s="438"/>
      <c r="Z790" s="438"/>
      <c r="AA790" s="438"/>
      <c r="AB790" s="438"/>
      <c r="AC790" s="438"/>
      <c r="AD790" s="438"/>
    </row>
    <row r="791" ht="13.5" customHeight="1">
      <c r="A791" s="438"/>
      <c r="B791" s="438"/>
      <c r="C791" s="438"/>
      <c r="D791" s="438"/>
      <c r="E791" s="438"/>
      <c r="F791" s="438"/>
      <c r="G791" s="438"/>
      <c r="H791" s="438"/>
      <c r="I791" s="438"/>
      <c r="J791" s="438"/>
      <c r="K791" s="438"/>
      <c r="L791" s="438"/>
      <c r="M791" s="438"/>
      <c r="N791" s="438"/>
      <c r="O791" s="438"/>
      <c r="P791" s="438"/>
      <c r="Q791" s="438"/>
      <c r="R791" s="438"/>
      <c r="S791" s="438"/>
      <c r="T791" s="438"/>
      <c r="U791" s="438"/>
      <c r="V791" s="438"/>
      <c r="W791" s="438"/>
      <c r="X791" s="438"/>
      <c r="Y791" s="438"/>
      <c r="Z791" s="438"/>
      <c r="AA791" s="438"/>
      <c r="AB791" s="438"/>
      <c r="AC791" s="438"/>
      <c r="AD791" s="438"/>
    </row>
    <row r="792" ht="13.5" customHeight="1">
      <c r="A792" s="438"/>
      <c r="B792" s="438"/>
      <c r="C792" s="438"/>
      <c r="D792" s="438"/>
      <c r="E792" s="438"/>
      <c r="F792" s="438"/>
      <c r="G792" s="438"/>
      <c r="H792" s="438"/>
      <c r="I792" s="438"/>
      <c r="J792" s="438"/>
      <c r="K792" s="438"/>
      <c r="L792" s="438"/>
      <c r="M792" s="438"/>
      <c r="N792" s="438"/>
      <c r="O792" s="438"/>
      <c r="P792" s="438"/>
      <c r="Q792" s="438"/>
      <c r="R792" s="438"/>
      <c r="S792" s="438"/>
      <c r="T792" s="438"/>
      <c r="U792" s="438"/>
      <c r="V792" s="438"/>
      <c r="W792" s="438"/>
      <c r="X792" s="438"/>
      <c r="Y792" s="438"/>
      <c r="Z792" s="438"/>
      <c r="AA792" s="438"/>
      <c r="AB792" s="438"/>
      <c r="AC792" s="438"/>
      <c r="AD792" s="438"/>
    </row>
    <row r="793" ht="13.5" customHeight="1">
      <c r="A793" s="438"/>
      <c r="B793" s="438"/>
      <c r="C793" s="438"/>
      <c r="D793" s="438"/>
      <c r="E793" s="438"/>
      <c r="F793" s="438"/>
      <c r="G793" s="438"/>
      <c r="H793" s="438"/>
      <c r="I793" s="438"/>
      <c r="J793" s="438"/>
      <c r="K793" s="438"/>
      <c r="L793" s="438"/>
      <c r="M793" s="438"/>
      <c r="N793" s="438"/>
      <c r="O793" s="438"/>
      <c r="P793" s="438"/>
      <c r="Q793" s="438"/>
      <c r="R793" s="438"/>
      <c r="S793" s="438"/>
      <c r="T793" s="438"/>
      <c r="U793" s="438"/>
      <c r="V793" s="438"/>
      <c r="W793" s="438"/>
      <c r="X793" s="438"/>
      <c r="Y793" s="438"/>
      <c r="Z793" s="438"/>
      <c r="AA793" s="438"/>
      <c r="AB793" s="438"/>
      <c r="AC793" s="438"/>
      <c r="AD793" s="438"/>
    </row>
    <row r="794" ht="13.5" customHeight="1">
      <c r="A794" s="438"/>
      <c r="B794" s="438"/>
      <c r="C794" s="438"/>
      <c r="D794" s="438"/>
      <c r="E794" s="438"/>
      <c r="F794" s="438"/>
      <c r="G794" s="438"/>
      <c r="H794" s="438"/>
      <c r="I794" s="438"/>
      <c r="J794" s="438"/>
      <c r="K794" s="438"/>
      <c r="L794" s="438"/>
      <c r="M794" s="438"/>
      <c r="N794" s="438"/>
      <c r="O794" s="438"/>
      <c r="P794" s="438"/>
      <c r="Q794" s="438"/>
      <c r="R794" s="438"/>
      <c r="S794" s="438"/>
      <c r="T794" s="438"/>
      <c r="U794" s="438"/>
      <c r="V794" s="438"/>
      <c r="W794" s="438"/>
      <c r="X794" s="438"/>
      <c r="Y794" s="438"/>
      <c r="Z794" s="438"/>
      <c r="AA794" s="438"/>
      <c r="AB794" s="438"/>
      <c r="AC794" s="438"/>
      <c r="AD794" s="438"/>
    </row>
    <row r="795" ht="13.5" customHeight="1">
      <c r="A795" s="438"/>
      <c r="B795" s="438"/>
      <c r="C795" s="438"/>
      <c r="D795" s="438"/>
      <c r="E795" s="438"/>
      <c r="F795" s="438"/>
      <c r="G795" s="438"/>
      <c r="H795" s="438"/>
      <c r="I795" s="438"/>
      <c r="J795" s="438"/>
      <c r="K795" s="438"/>
      <c r="L795" s="438"/>
      <c r="M795" s="438"/>
      <c r="N795" s="438"/>
      <c r="O795" s="438"/>
      <c r="P795" s="438"/>
      <c r="Q795" s="438"/>
      <c r="R795" s="438"/>
      <c r="S795" s="438"/>
      <c r="T795" s="438"/>
      <c r="U795" s="438"/>
      <c r="V795" s="438"/>
      <c r="W795" s="438"/>
      <c r="X795" s="438"/>
      <c r="Y795" s="438"/>
      <c r="Z795" s="438"/>
      <c r="AA795" s="438"/>
      <c r="AB795" s="438"/>
      <c r="AC795" s="438"/>
      <c r="AD795" s="438"/>
    </row>
    <row r="796" ht="13.5" customHeight="1">
      <c r="A796" s="438"/>
      <c r="B796" s="438"/>
      <c r="C796" s="438"/>
      <c r="D796" s="438"/>
      <c r="E796" s="438"/>
      <c r="F796" s="438"/>
      <c r="G796" s="438"/>
      <c r="H796" s="438"/>
      <c r="I796" s="438"/>
      <c r="J796" s="438"/>
      <c r="K796" s="438"/>
      <c r="L796" s="438"/>
      <c r="M796" s="438"/>
      <c r="N796" s="438"/>
      <c r="O796" s="438"/>
      <c r="P796" s="438"/>
      <c r="Q796" s="438"/>
      <c r="R796" s="438"/>
      <c r="S796" s="438"/>
      <c r="T796" s="438"/>
      <c r="U796" s="438"/>
      <c r="V796" s="438"/>
      <c r="W796" s="438"/>
      <c r="X796" s="438"/>
      <c r="Y796" s="438"/>
      <c r="Z796" s="438"/>
      <c r="AA796" s="438"/>
      <c r="AB796" s="438"/>
      <c r="AC796" s="438"/>
      <c r="AD796" s="438"/>
    </row>
    <row r="797" ht="13.5" customHeight="1">
      <c r="A797" s="438"/>
      <c r="B797" s="438"/>
      <c r="C797" s="438"/>
      <c r="D797" s="438"/>
      <c r="E797" s="438"/>
      <c r="F797" s="438"/>
      <c r="G797" s="438"/>
      <c r="H797" s="438"/>
      <c r="I797" s="438"/>
      <c r="J797" s="438"/>
      <c r="K797" s="438"/>
      <c r="L797" s="438"/>
      <c r="M797" s="438"/>
      <c r="N797" s="438"/>
      <c r="O797" s="438"/>
      <c r="P797" s="438"/>
      <c r="Q797" s="438"/>
      <c r="R797" s="438"/>
      <c r="S797" s="438"/>
      <c r="T797" s="438"/>
      <c r="U797" s="438"/>
      <c r="V797" s="438"/>
      <c r="W797" s="438"/>
      <c r="X797" s="438"/>
      <c r="Y797" s="438"/>
      <c r="Z797" s="438"/>
      <c r="AA797" s="438"/>
      <c r="AB797" s="438"/>
      <c r="AC797" s="438"/>
      <c r="AD797" s="438"/>
    </row>
    <row r="798" ht="13.5" customHeight="1">
      <c r="A798" s="438"/>
      <c r="B798" s="438"/>
      <c r="C798" s="438"/>
      <c r="D798" s="438"/>
      <c r="E798" s="438"/>
      <c r="F798" s="438"/>
      <c r="G798" s="438"/>
      <c r="H798" s="438"/>
      <c r="I798" s="438"/>
      <c r="J798" s="438"/>
      <c r="K798" s="438"/>
      <c r="L798" s="438"/>
      <c r="M798" s="438"/>
      <c r="N798" s="438"/>
      <c r="O798" s="438"/>
      <c r="P798" s="438"/>
      <c r="Q798" s="438"/>
      <c r="R798" s="438"/>
      <c r="S798" s="438"/>
      <c r="T798" s="438"/>
      <c r="U798" s="438"/>
      <c r="V798" s="438"/>
      <c r="W798" s="438"/>
      <c r="X798" s="438"/>
      <c r="Y798" s="438"/>
      <c r="Z798" s="438"/>
      <c r="AA798" s="438"/>
      <c r="AB798" s="438"/>
      <c r="AC798" s="438"/>
      <c r="AD798" s="438"/>
    </row>
    <row r="799" ht="13.5" customHeight="1">
      <c r="A799" s="438"/>
      <c r="B799" s="438"/>
      <c r="C799" s="438"/>
      <c r="D799" s="438"/>
      <c r="E799" s="438"/>
      <c r="F799" s="438"/>
      <c r="G799" s="438"/>
      <c r="H799" s="438"/>
      <c r="I799" s="438"/>
      <c r="J799" s="438"/>
      <c r="K799" s="438"/>
      <c r="L799" s="438"/>
      <c r="M799" s="438"/>
      <c r="N799" s="438"/>
      <c r="O799" s="438"/>
      <c r="P799" s="438"/>
      <c r="Q799" s="438"/>
      <c r="R799" s="438"/>
      <c r="S799" s="438"/>
      <c r="T799" s="438"/>
      <c r="U799" s="438"/>
      <c r="V799" s="438"/>
      <c r="W799" s="438"/>
      <c r="X799" s="438"/>
      <c r="Y799" s="438"/>
      <c r="Z799" s="438"/>
      <c r="AA799" s="438"/>
      <c r="AB799" s="438"/>
      <c r="AC799" s="438"/>
      <c r="AD799" s="438"/>
    </row>
    <row r="800" ht="13.5" customHeight="1">
      <c r="A800" s="438"/>
      <c r="B800" s="438"/>
      <c r="C800" s="438"/>
      <c r="D800" s="438"/>
      <c r="E800" s="438"/>
      <c r="F800" s="438"/>
      <c r="G800" s="438"/>
      <c r="H800" s="438"/>
      <c r="I800" s="438"/>
      <c r="J800" s="438"/>
      <c r="K800" s="438"/>
      <c r="L800" s="438"/>
      <c r="M800" s="438"/>
      <c r="N800" s="438"/>
      <c r="O800" s="438"/>
      <c r="P800" s="438"/>
      <c r="Q800" s="438"/>
      <c r="R800" s="438"/>
      <c r="S800" s="438"/>
      <c r="T800" s="438"/>
      <c r="U800" s="438"/>
      <c r="V800" s="438"/>
      <c r="W800" s="438"/>
      <c r="X800" s="438"/>
      <c r="Y800" s="438"/>
      <c r="Z800" s="438"/>
      <c r="AA800" s="438"/>
      <c r="AB800" s="438"/>
      <c r="AC800" s="438"/>
      <c r="AD800" s="438"/>
    </row>
    <row r="801" ht="13.5" customHeight="1">
      <c r="A801" s="438"/>
      <c r="B801" s="438"/>
      <c r="C801" s="438"/>
      <c r="D801" s="438"/>
      <c r="E801" s="438"/>
      <c r="F801" s="438"/>
      <c r="G801" s="438"/>
      <c r="H801" s="438"/>
      <c r="I801" s="438"/>
      <c r="J801" s="438"/>
      <c r="K801" s="438"/>
      <c r="L801" s="438"/>
      <c r="M801" s="438"/>
      <c r="N801" s="438"/>
      <c r="O801" s="438"/>
      <c r="P801" s="438"/>
      <c r="Q801" s="438"/>
      <c r="R801" s="438"/>
      <c r="S801" s="438"/>
      <c r="T801" s="438"/>
      <c r="U801" s="438"/>
      <c r="V801" s="438"/>
      <c r="W801" s="438"/>
      <c r="X801" s="438"/>
      <c r="Y801" s="438"/>
      <c r="Z801" s="438"/>
      <c r="AA801" s="438"/>
      <c r="AB801" s="438"/>
      <c r="AC801" s="438"/>
      <c r="AD801" s="438"/>
    </row>
    <row r="802" ht="13.5" customHeight="1">
      <c r="A802" s="438"/>
      <c r="B802" s="438"/>
      <c r="C802" s="438"/>
      <c r="D802" s="438"/>
      <c r="E802" s="438"/>
      <c r="F802" s="438"/>
      <c r="G802" s="438"/>
      <c r="H802" s="438"/>
      <c r="I802" s="438"/>
      <c r="J802" s="438"/>
      <c r="K802" s="438"/>
      <c r="L802" s="438"/>
      <c r="M802" s="438"/>
      <c r="N802" s="438"/>
      <c r="O802" s="438"/>
      <c r="P802" s="438"/>
      <c r="Q802" s="438"/>
      <c r="R802" s="438"/>
      <c r="S802" s="438"/>
      <c r="T802" s="438"/>
      <c r="U802" s="438"/>
      <c r="V802" s="438"/>
      <c r="W802" s="438"/>
      <c r="X802" s="438"/>
      <c r="Y802" s="438"/>
      <c r="Z802" s="438"/>
      <c r="AA802" s="438"/>
      <c r="AB802" s="438"/>
      <c r="AC802" s="438"/>
      <c r="AD802" s="438"/>
    </row>
    <row r="803" ht="13.5" customHeight="1">
      <c r="A803" s="438"/>
      <c r="B803" s="438"/>
      <c r="C803" s="438"/>
      <c r="D803" s="438"/>
      <c r="E803" s="438"/>
      <c r="F803" s="438"/>
      <c r="G803" s="438"/>
      <c r="H803" s="438"/>
      <c r="I803" s="438"/>
      <c r="J803" s="438"/>
      <c r="K803" s="438"/>
      <c r="L803" s="438"/>
      <c r="M803" s="438"/>
      <c r="N803" s="438"/>
      <c r="O803" s="438"/>
      <c r="P803" s="438"/>
      <c r="Q803" s="438"/>
      <c r="R803" s="438"/>
      <c r="S803" s="438"/>
      <c r="T803" s="438"/>
      <c r="U803" s="438"/>
      <c r="V803" s="438"/>
      <c r="W803" s="438"/>
      <c r="X803" s="438"/>
      <c r="Y803" s="438"/>
      <c r="Z803" s="438"/>
      <c r="AA803" s="438"/>
      <c r="AB803" s="438"/>
      <c r="AC803" s="438"/>
      <c r="AD803" s="438"/>
    </row>
    <row r="804" ht="13.5" customHeight="1">
      <c r="A804" s="438"/>
      <c r="B804" s="438"/>
      <c r="C804" s="438"/>
      <c r="D804" s="438"/>
      <c r="E804" s="438"/>
      <c r="F804" s="438"/>
      <c r="G804" s="438"/>
      <c r="H804" s="438"/>
      <c r="I804" s="438"/>
      <c r="J804" s="438"/>
      <c r="K804" s="438"/>
      <c r="L804" s="438"/>
      <c r="M804" s="438"/>
      <c r="N804" s="438"/>
      <c r="O804" s="438"/>
      <c r="P804" s="438"/>
      <c r="Q804" s="438"/>
      <c r="R804" s="438"/>
      <c r="S804" s="438"/>
      <c r="T804" s="438"/>
      <c r="U804" s="438"/>
      <c r="V804" s="438"/>
      <c r="W804" s="438"/>
      <c r="X804" s="438"/>
      <c r="Y804" s="438"/>
      <c r="Z804" s="438"/>
      <c r="AA804" s="438"/>
      <c r="AB804" s="438"/>
      <c r="AC804" s="438"/>
      <c r="AD804" s="438"/>
    </row>
    <row r="805" ht="13.5" customHeight="1">
      <c r="A805" s="438"/>
      <c r="B805" s="438"/>
      <c r="C805" s="438"/>
      <c r="D805" s="438"/>
      <c r="E805" s="438"/>
      <c r="F805" s="438"/>
      <c r="G805" s="438"/>
      <c r="H805" s="438"/>
      <c r="I805" s="438"/>
      <c r="J805" s="438"/>
      <c r="K805" s="438"/>
      <c r="L805" s="438"/>
      <c r="M805" s="438"/>
      <c r="N805" s="438"/>
      <c r="O805" s="438"/>
      <c r="P805" s="438"/>
      <c r="Q805" s="438"/>
      <c r="R805" s="438"/>
      <c r="S805" s="438"/>
      <c r="T805" s="438"/>
      <c r="U805" s="438"/>
      <c r="V805" s="438"/>
      <c r="W805" s="438"/>
      <c r="X805" s="438"/>
      <c r="Y805" s="438"/>
      <c r="Z805" s="438"/>
      <c r="AA805" s="438"/>
      <c r="AB805" s="438"/>
      <c r="AC805" s="438"/>
      <c r="AD805" s="438"/>
    </row>
    <row r="806" ht="13.5" customHeight="1">
      <c r="A806" s="438"/>
      <c r="B806" s="438"/>
      <c r="C806" s="438"/>
      <c r="D806" s="438"/>
      <c r="E806" s="438"/>
      <c r="F806" s="438"/>
      <c r="G806" s="438"/>
      <c r="H806" s="438"/>
      <c r="I806" s="438"/>
      <c r="J806" s="438"/>
      <c r="K806" s="438"/>
      <c r="L806" s="438"/>
      <c r="M806" s="438"/>
      <c r="N806" s="438"/>
      <c r="O806" s="438"/>
      <c r="P806" s="438"/>
      <c r="Q806" s="438"/>
      <c r="R806" s="438"/>
      <c r="S806" s="438"/>
      <c r="T806" s="438"/>
      <c r="U806" s="438"/>
      <c r="V806" s="438"/>
      <c r="W806" s="438"/>
      <c r="X806" s="438"/>
      <c r="Y806" s="438"/>
      <c r="Z806" s="438"/>
      <c r="AA806" s="438"/>
      <c r="AB806" s="438"/>
      <c r="AC806" s="438"/>
      <c r="AD806" s="438"/>
    </row>
    <row r="807" ht="13.5" customHeight="1">
      <c r="A807" s="438"/>
      <c r="B807" s="438"/>
      <c r="C807" s="438"/>
      <c r="D807" s="438"/>
      <c r="E807" s="438"/>
      <c r="F807" s="438"/>
      <c r="G807" s="438"/>
      <c r="H807" s="438"/>
      <c r="I807" s="438"/>
      <c r="J807" s="438"/>
      <c r="K807" s="438"/>
      <c r="L807" s="438"/>
      <c r="M807" s="438"/>
      <c r="N807" s="438"/>
      <c r="O807" s="438"/>
      <c r="P807" s="438"/>
      <c r="Q807" s="438"/>
      <c r="R807" s="438"/>
      <c r="S807" s="438"/>
      <c r="T807" s="438"/>
      <c r="U807" s="438"/>
      <c r="V807" s="438"/>
      <c r="W807" s="438"/>
      <c r="X807" s="438"/>
      <c r="Y807" s="438"/>
      <c r="Z807" s="438"/>
      <c r="AA807" s="438"/>
      <c r="AB807" s="438"/>
      <c r="AC807" s="438"/>
      <c r="AD807" s="438"/>
    </row>
    <row r="808" ht="13.5" customHeight="1">
      <c r="A808" s="438"/>
      <c r="B808" s="438"/>
      <c r="C808" s="438"/>
      <c r="D808" s="438"/>
      <c r="E808" s="438"/>
      <c r="F808" s="438"/>
      <c r="G808" s="438"/>
      <c r="H808" s="438"/>
      <c r="I808" s="438"/>
      <c r="J808" s="438"/>
      <c r="K808" s="438"/>
      <c r="L808" s="438"/>
      <c r="M808" s="438"/>
      <c r="N808" s="438"/>
      <c r="O808" s="438"/>
      <c r="P808" s="438"/>
      <c r="Q808" s="438"/>
      <c r="R808" s="438"/>
      <c r="S808" s="438"/>
      <c r="T808" s="438"/>
      <c r="U808" s="438"/>
      <c r="V808" s="438"/>
      <c r="W808" s="438"/>
      <c r="X808" s="438"/>
      <c r="Y808" s="438"/>
      <c r="Z808" s="438"/>
      <c r="AA808" s="438"/>
      <c r="AB808" s="438"/>
      <c r="AC808" s="438"/>
      <c r="AD808" s="438"/>
    </row>
    <row r="809" ht="13.5" customHeight="1">
      <c r="A809" s="438"/>
      <c r="B809" s="438"/>
      <c r="C809" s="438"/>
      <c r="D809" s="438"/>
      <c r="E809" s="438"/>
      <c r="F809" s="438"/>
      <c r="G809" s="438"/>
      <c r="H809" s="438"/>
      <c r="I809" s="438"/>
      <c r="J809" s="438"/>
      <c r="K809" s="438"/>
      <c r="L809" s="438"/>
      <c r="M809" s="438"/>
      <c r="N809" s="438"/>
      <c r="O809" s="438"/>
      <c r="P809" s="438"/>
      <c r="Q809" s="438"/>
      <c r="R809" s="438"/>
      <c r="S809" s="438"/>
      <c r="T809" s="438"/>
      <c r="U809" s="438"/>
      <c r="V809" s="438"/>
      <c r="W809" s="438"/>
      <c r="X809" s="438"/>
      <c r="Y809" s="438"/>
      <c r="Z809" s="438"/>
      <c r="AA809" s="438"/>
      <c r="AB809" s="438"/>
      <c r="AC809" s="438"/>
      <c r="AD809" s="438"/>
    </row>
    <row r="810" ht="13.5" customHeight="1">
      <c r="A810" s="438"/>
      <c r="B810" s="438"/>
      <c r="C810" s="438"/>
      <c r="D810" s="438"/>
      <c r="E810" s="438"/>
      <c r="F810" s="438"/>
      <c r="G810" s="438"/>
      <c r="H810" s="438"/>
      <c r="I810" s="438"/>
      <c r="J810" s="438"/>
      <c r="K810" s="438"/>
      <c r="L810" s="438"/>
      <c r="M810" s="438"/>
      <c r="N810" s="438"/>
      <c r="O810" s="438"/>
      <c r="P810" s="438"/>
      <c r="Q810" s="438"/>
      <c r="R810" s="438"/>
      <c r="S810" s="438"/>
      <c r="T810" s="438"/>
      <c r="U810" s="438"/>
      <c r="V810" s="438"/>
      <c r="W810" s="438"/>
      <c r="X810" s="438"/>
      <c r="Y810" s="438"/>
      <c r="Z810" s="438"/>
      <c r="AA810" s="438"/>
      <c r="AB810" s="438"/>
      <c r="AC810" s="438"/>
      <c r="AD810" s="438"/>
    </row>
    <row r="811" ht="13.5" customHeight="1">
      <c r="A811" s="438"/>
      <c r="B811" s="438"/>
      <c r="C811" s="438"/>
      <c r="D811" s="438"/>
      <c r="E811" s="438"/>
      <c r="F811" s="438"/>
      <c r="G811" s="438"/>
      <c r="H811" s="438"/>
      <c r="I811" s="438"/>
      <c r="J811" s="438"/>
      <c r="K811" s="438"/>
      <c r="L811" s="438"/>
      <c r="M811" s="438"/>
      <c r="N811" s="438"/>
      <c r="O811" s="438"/>
      <c r="P811" s="438"/>
      <c r="Q811" s="438"/>
      <c r="R811" s="438"/>
      <c r="S811" s="438"/>
      <c r="T811" s="438"/>
      <c r="U811" s="438"/>
      <c r="V811" s="438"/>
      <c r="W811" s="438"/>
      <c r="X811" s="438"/>
      <c r="Y811" s="438"/>
      <c r="Z811" s="438"/>
      <c r="AA811" s="438"/>
      <c r="AB811" s="438"/>
      <c r="AC811" s="438"/>
      <c r="AD811" s="438"/>
    </row>
    <row r="812" ht="13.5" customHeight="1">
      <c r="A812" s="438"/>
      <c r="B812" s="438"/>
      <c r="C812" s="438"/>
      <c r="D812" s="438"/>
      <c r="E812" s="438"/>
      <c r="F812" s="438"/>
      <c r="G812" s="438"/>
      <c r="H812" s="438"/>
      <c r="I812" s="438"/>
      <c r="J812" s="438"/>
      <c r="K812" s="438"/>
      <c r="L812" s="438"/>
      <c r="M812" s="438"/>
      <c r="N812" s="438"/>
      <c r="O812" s="438"/>
      <c r="P812" s="438"/>
      <c r="Q812" s="438"/>
      <c r="R812" s="438"/>
      <c r="S812" s="438"/>
      <c r="T812" s="438"/>
      <c r="U812" s="438"/>
      <c r="V812" s="438"/>
      <c r="W812" s="438"/>
      <c r="X812" s="438"/>
      <c r="Y812" s="438"/>
      <c r="Z812" s="438"/>
      <c r="AA812" s="438"/>
      <c r="AB812" s="438"/>
      <c r="AC812" s="438"/>
      <c r="AD812" s="438"/>
    </row>
    <row r="813" ht="13.5" customHeight="1">
      <c r="A813" s="438"/>
      <c r="B813" s="438"/>
      <c r="C813" s="438"/>
      <c r="D813" s="438"/>
      <c r="E813" s="438"/>
      <c r="F813" s="438"/>
      <c r="G813" s="438"/>
      <c r="H813" s="438"/>
      <c r="I813" s="438"/>
      <c r="J813" s="438"/>
      <c r="K813" s="438"/>
      <c r="L813" s="438"/>
      <c r="M813" s="438"/>
      <c r="N813" s="438"/>
      <c r="O813" s="438"/>
      <c r="P813" s="438"/>
      <c r="Q813" s="438"/>
      <c r="R813" s="438"/>
      <c r="S813" s="438"/>
      <c r="T813" s="438"/>
      <c r="U813" s="438"/>
      <c r="V813" s="438"/>
      <c r="W813" s="438"/>
      <c r="X813" s="438"/>
      <c r="Y813" s="438"/>
      <c r="Z813" s="438"/>
      <c r="AA813" s="438"/>
      <c r="AB813" s="438"/>
      <c r="AC813" s="438"/>
      <c r="AD813" s="438"/>
    </row>
    <row r="814" ht="13.5" customHeight="1">
      <c r="A814" s="438"/>
      <c r="B814" s="438"/>
      <c r="C814" s="438"/>
      <c r="D814" s="438"/>
      <c r="E814" s="438"/>
      <c r="F814" s="438"/>
      <c r="G814" s="438"/>
      <c r="H814" s="438"/>
      <c r="I814" s="438"/>
      <c r="J814" s="438"/>
      <c r="K814" s="438"/>
      <c r="L814" s="438"/>
      <c r="M814" s="438"/>
      <c r="N814" s="438"/>
      <c r="O814" s="438"/>
      <c r="P814" s="438"/>
      <c r="Q814" s="438"/>
      <c r="R814" s="438"/>
      <c r="S814" s="438"/>
      <c r="T814" s="438"/>
      <c r="U814" s="438"/>
      <c r="V814" s="438"/>
      <c r="W814" s="438"/>
      <c r="X814" s="438"/>
      <c r="Y814" s="438"/>
      <c r="Z814" s="438"/>
      <c r="AA814" s="438"/>
      <c r="AB814" s="438"/>
      <c r="AC814" s="438"/>
      <c r="AD814" s="438"/>
    </row>
    <row r="815" ht="13.5" customHeight="1">
      <c r="A815" s="438"/>
      <c r="B815" s="438"/>
      <c r="C815" s="438"/>
      <c r="D815" s="438"/>
      <c r="E815" s="438"/>
      <c r="F815" s="438"/>
      <c r="G815" s="438"/>
      <c r="H815" s="438"/>
      <c r="I815" s="438"/>
      <c r="J815" s="438"/>
      <c r="K815" s="438"/>
      <c r="L815" s="438"/>
      <c r="M815" s="438"/>
      <c r="N815" s="438"/>
      <c r="O815" s="438"/>
      <c r="P815" s="438"/>
      <c r="Q815" s="438"/>
      <c r="R815" s="438"/>
      <c r="S815" s="438"/>
      <c r="T815" s="438"/>
      <c r="U815" s="438"/>
      <c r="V815" s="438"/>
      <c r="W815" s="438"/>
      <c r="X815" s="438"/>
      <c r="Y815" s="438"/>
      <c r="Z815" s="438"/>
      <c r="AA815" s="438"/>
      <c r="AB815" s="438"/>
      <c r="AC815" s="438"/>
      <c r="AD815" s="438"/>
    </row>
    <row r="816" ht="13.5" customHeight="1">
      <c r="A816" s="438"/>
      <c r="B816" s="438"/>
      <c r="C816" s="438"/>
      <c r="D816" s="438"/>
      <c r="E816" s="438"/>
      <c r="F816" s="438"/>
      <c r="G816" s="438"/>
      <c r="H816" s="438"/>
      <c r="I816" s="438"/>
      <c r="J816" s="438"/>
      <c r="K816" s="438"/>
      <c r="L816" s="438"/>
      <c r="M816" s="438"/>
      <c r="N816" s="438"/>
      <c r="O816" s="438"/>
      <c r="P816" s="438"/>
      <c r="Q816" s="438"/>
      <c r="R816" s="438"/>
      <c r="S816" s="438"/>
      <c r="T816" s="438"/>
      <c r="U816" s="438"/>
      <c r="V816" s="438"/>
      <c r="W816" s="438"/>
      <c r="X816" s="438"/>
      <c r="Y816" s="438"/>
      <c r="Z816" s="438"/>
      <c r="AA816" s="438"/>
      <c r="AB816" s="438"/>
      <c r="AC816" s="438"/>
      <c r="AD816" s="438"/>
    </row>
    <row r="817" ht="13.5" customHeight="1">
      <c r="A817" s="438"/>
      <c r="B817" s="438"/>
      <c r="C817" s="438"/>
      <c r="D817" s="438"/>
      <c r="E817" s="438"/>
      <c r="F817" s="438"/>
      <c r="G817" s="438"/>
      <c r="H817" s="438"/>
      <c r="I817" s="438"/>
      <c r="J817" s="438"/>
      <c r="K817" s="438"/>
      <c r="L817" s="438"/>
      <c r="M817" s="438"/>
      <c r="N817" s="438"/>
      <c r="O817" s="438"/>
      <c r="P817" s="438"/>
      <c r="Q817" s="438"/>
      <c r="R817" s="438"/>
      <c r="S817" s="438"/>
      <c r="T817" s="438"/>
      <c r="U817" s="438"/>
      <c r="V817" s="438"/>
      <c r="W817" s="438"/>
      <c r="X817" s="438"/>
      <c r="Y817" s="438"/>
      <c r="Z817" s="438"/>
      <c r="AA817" s="438"/>
      <c r="AB817" s="438"/>
      <c r="AC817" s="438"/>
      <c r="AD817" s="438"/>
    </row>
    <row r="818" ht="13.5" customHeight="1">
      <c r="A818" s="438"/>
      <c r="B818" s="438"/>
      <c r="C818" s="438"/>
      <c r="D818" s="438"/>
      <c r="E818" s="438"/>
      <c r="F818" s="438"/>
      <c r="G818" s="438"/>
      <c r="H818" s="438"/>
      <c r="I818" s="438"/>
      <c r="J818" s="438"/>
      <c r="K818" s="438"/>
      <c r="L818" s="438"/>
      <c r="M818" s="438"/>
      <c r="N818" s="438"/>
      <c r="O818" s="438"/>
      <c r="P818" s="438"/>
      <c r="Q818" s="438"/>
      <c r="R818" s="438"/>
      <c r="S818" s="438"/>
      <c r="T818" s="438"/>
      <c r="U818" s="438"/>
      <c r="V818" s="438"/>
      <c r="W818" s="438"/>
      <c r="X818" s="438"/>
      <c r="Y818" s="438"/>
      <c r="Z818" s="438"/>
      <c r="AA818" s="438"/>
      <c r="AB818" s="438"/>
      <c r="AC818" s="438"/>
      <c r="AD818" s="438"/>
    </row>
    <row r="819" ht="13.5" customHeight="1">
      <c r="A819" s="438"/>
      <c r="B819" s="438"/>
      <c r="C819" s="438"/>
      <c r="D819" s="438"/>
      <c r="E819" s="438"/>
      <c r="F819" s="438"/>
      <c r="G819" s="438"/>
      <c r="H819" s="438"/>
      <c r="I819" s="438"/>
      <c r="J819" s="438"/>
      <c r="K819" s="438"/>
      <c r="L819" s="438"/>
      <c r="M819" s="438"/>
      <c r="N819" s="438"/>
      <c r="O819" s="438"/>
      <c r="P819" s="438"/>
      <c r="Q819" s="438"/>
      <c r="R819" s="438"/>
      <c r="S819" s="438"/>
      <c r="T819" s="438"/>
      <c r="U819" s="438"/>
      <c r="V819" s="438"/>
      <c r="W819" s="438"/>
      <c r="X819" s="438"/>
      <c r="Y819" s="438"/>
      <c r="Z819" s="438"/>
      <c r="AA819" s="438"/>
      <c r="AB819" s="438"/>
      <c r="AC819" s="438"/>
      <c r="AD819" s="438"/>
    </row>
    <row r="820" ht="13.5" customHeight="1">
      <c r="A820" s="438"/>
      <c r="B820" s="438"/>
      <c r="C820" s="438"/>
      <c r="D820" s="438"/>
      <c r="E820" s="438"/>
      <c r="F820" s="438"/>
      <c r="G820" s="438"/>
      <c r="H820" s="438"/>
      <c r="I820" s="438"/>
      <c r="J820" s="438"/>
      <c r="K820" s="438"/>
      <c r="L820" s="438"/>
      <c r="M820" s="438"/>
      <c r="N820" s="438"/>
      <c r="O820" s="438"/>
      <c r="P820" s="438"/>
      <c r="Q820" s="438"/>
      <c r="R820" s="438"/>
      <c r="S820" s="438"/>
      <c r="T820" s="438"/>
      <c r="U820" s="438"/>
      <c r="V820" s="438"/>
      <c r="W820" s="438"/>
      <c r="X820" s="438"/>
      <c r="Y820" s="438"/>
      <c r="Z820" s="438"/>
      <c r="AA820" s="438"/>
      <c r="AB820" s="438"/>
      <c r="AC820" s="438"/>
      <c r="AD820" s="438"/>
    </row>
    <row r="821" ht="13.5" customHeight="1">
      <c r="A821" s="438"/>
      <c r="B821" s="438"/>
      <c r="C821" s="438"/>
      <c r="D821" s="438"/>
      <c r="E821" s="438"/>
      <c r="F821" s="438"/>
      <c r="G821" s="438"/>
      <c r="H821" s="438"/>
      <c r="I821" s="438"/>
      <c r="J821" s="438"/>
      <c r="K821" s="438"/>
      <c r="L821" s="438"/>
      <c r="M821" s="438"/>
      <c r="N821" s="438"/>
      <c r="O821" s="438"/>
      <c r="P821" s="438"/>
      <c r="Q821" s="438"/>
      <c r="R821" s="438"/>
      <c r="S821" s="438"/>
      <c r="T821" s="438"/>
      <c r="U821" s="438"/>
      <c r="V821" s="438"/>
      <c r="W821" s="438"/>
      <c r="X821" s="438"/>
      <c r="Y821" s="438"/>
      <c r="Z821" s="438"/>
      <c r="AA821" s="438"/>
      <c r="AB821" s="438"/>
      <c r="AC821" s="438"/>
      <c r="AD821" s="438"/>
    </row>
    <row r="822" ht="13.5" customHeight="1">
      <c r="A822" s="438"/>
      <c r="B822" s="438"/>
      <c r="C822" s="438"/>
      <c r="D822" s="438"/>
      <c r="E822" s="438"/>
      <c r="F822" s="438"/>
      <c r="G822" s="438"/>
      <c r="H822" s="438"/>
      <c r="I822" s="438"/>
      <c r="J822" s="438"/>
      <c r="K822" s="438"/>
      <c r="L822" s="438"/>
      <c r="M822" s="438"/>
      <c r="N822" s="438"/>
      <c r="O822" s="438"/>
      <c r="P822" s="438"/>
      <c r="Q822" s="438"/>
      <c r="R822" s="438"/>
      <c r="S822" s="438"/>
      <c r="T822" s="438"/>
      <c r="U822" s="438"/>
      <c r="V822" s="438"/>
      <c r="W822" s="438"/>
      <c r="X822" s="438"/>
      <c r="Y822" s="438"/>
      <c r="Z822" s="438"/>
      <c r="AA822" s="438"/>
      <c r="AB822" s="438"/>
      <c r="AC822" s="438"/>
      <c r="AD822" s="438"/>
    </row>
    <row r="823" ht="13.5" customHeight="1">
      <c r="A823" s="438"/>
      <c r="B823" s="438"/>
      <c r="C823" s="438"/>
      <c r="D823" s="438"/>
      <c r="E823" s="438"/>
      <c r="F823" s="438"/>
      <c r="G823" s="438"/>
      <c r="H823" s="438"/>
      <c r="I823" s="438"/>
      <c r="J823" s="438"/>
      <c r="K823" s="438"/>
      <c r="L823" s="438"/>
      <c r="M823" s="438"/>
      <c r="N823" s="438"/>
      <c r="O823" s="438"/>
      <c r="P823" s="438"/>
      <c r="Q823" s="438"/>
      <c r="R823" s="438"/>
      <c r="S823" s="438"/>
      <c r="T823" s="438"/>
      <c r="U823" s="438"/>
      <c r="V823" s="438"/>
      <c r="W823" s="438"/>
      <c r="X823" s="438"/>
      <c r="Y823" s="438"/>
      <c r="Z823" s="438"/>
      <c r="AA823" s="438"/>
      <c r="AB823" s="438"/>
      <c r="AC823" s="438"/>
      <c r="AD823" s="438"/>
    </row>
    <row r="824" ht="13.5" customHeight="1">
      <c r="A824" s="438"/>
      <c r="B824" s="438"/>
      <c r="C824" s="438"/>
      <c r="D824" s="438"/>
      <c r="E824" s="438"/>
      <c r="F824" s="438"/>
      <c r="G824" s="438"/>
      <c r="H824" s="438"/>
      <c r="I824" s="438"/>
      <c r="J824" s="438"/>
      <c r="K824" s="438"/>
      <c r="L824" s="438"/>
      <c r="M824" s="438"/>
      <c r="N824" s="438"/>
      <c r="O824" s="438"/>
      <c r="P824" s="438"/>
      <c r="Q824" s="438"/>
      <c r="R824" s="438"/>
      <c r="S824" s="438"/>
      <c r="T824" s="438"/>
      <c r="U824" s="438"/>
      <c r="V824" s="438"/>
      <c r="W824" s="438"/>
      <c r="X824" s="438"/>
      <c r="Y824" s="438"/>
      <c r="Z824" s="438"/>
      <c r="AA824" s="438"/>
      <c r="AB824" s="438"/>
      <c r="AC824" s="438"/>
      <c r="AD824" s="438"/>
    </row>
    <row r="825" ht="13.5" customHeight="1">
      <c r="A825" s="438"/>
      <c r="B825" s="438"/>
      <c r="C825" s="438"/>
      <c r="D825" s="438"/>
      <c r="E825" s="438"/>
      <c r="F825" s="438"/>
      <c r="G825" s="438"/>
      <c r="H825" s="438"/>
      <c r="I825" s="438"/>
      <c r="J825" s="438"/>
      <c r="K825" s="438"/>
      <c r="L825" s="438"/>
      <c r="M825" s="438"/>
      <c r="N825" s="438"/>
      <c r="O825" s="438"/>
      <c r="P825" s="438"/>
      <c r="Q825" s="438"/>
      <c r="R825" s="438"/>
      <c r="S825" s="438"/>
      <c r="T825" s="438"/>
      <c r="U825" s="438"/>
      <c r="V825" s="438"/>
      <c r="W825" s="438"/>
      <c r="X825" s="438"/>
      <c r="Y825" s="438"/>
      <c r="Z825" s="438"/>
      <c r="AA825" s="438"/>
      <c r="AB825" s="438"/>
      <c r="AC825" s="438"/>
      <c r="AD825" s="438"/>
    </row>
    <row r="826" ht="13.5" customHeight="1">
      <c r="A826" s="438"/>
      <c r="B826" s="438"/>
      <c r="C826" s="438"/>
      <c r="D826" s="438"/>
      <c r="E826" s="438"/>
      <c r="F826" s="438"/>
      <c r="G826" s="438"/>
      <c r="H826" s="438"/>
      <c r="I826" s="438"/>
      <c r="J826" s="438"/>
      <c r="K826" s="438"/>
      <c r="L826" s="438"/>
      <c r="M826" s="438"/>
      <c r="N826" s="438"/>
      <c r="O826" s="438"/>
      <c r="P826" s="438"/>
      <c r="Q826" s="438"/>
      <c r="R826" s="438"/>
      <c r="S826" s="438"/>
      <c r="T826" s="438"/>
      <c r="U826" s="438"/>
      <c r="V826" s="438"/>
      <c r="W826" s="438"/>
      <c r="X826" s="438"/>
      <c r="Y826" s="438"/>
      <c r="Z826" s="438"/>
      <c r="AA826" s="438"/>
      <c r="AB826" s="438"/>
      <c r="AC826" s="438"/>
      <c r="AD826" s="438"/>
    </row>
    <row r="827" ht="13.5" customHeight="1">
      <c r="A827" s="438"/>
      <c r="B827" s="438"/>
      <c r="C827" s="438"/>
      <c r="D827" s="438"/>
      <c r="E827" s="438"/>
      <c r="F827" s="438"/>
      <c r="G827" s="438"/>
      <c r="H827" s="438"/>
      <c r="I827" s="438"/>
      <c r="J827" s="438"/>
      <c r="K827" s="438"/>
      <c r="L827" s="438"/>
      <c r="M827" s="438"/>
      <c r="N827" s="438"/>
      <c r="O827" s="438"/>
      <c r="P827" s="438"/>
      <c r="Q827" s="438"/>
      <c r="R827" s="438"/>
      <c r="S827" s="438"/>
      <c r="T827" s="438"/>
      <c r="U827" s="438"/>
      <c r="V827" s="438"/>
      <c r="W827" s="438"/>
      <c r="X827" s="438"/>
      <c r="Y827" s="438"/>
      <c r="Z827" s="438"/>
      <c r="AA827" s="438"/>
      <c r="AB827" s="438"/>
      <c r="AC827" s="438"/>
      <c r="AD827" s="438"/>
    </row>
    <row r="828" ht="13.5" customHeight="1">
      <c r="A828" s="438"/>
      <c r="B828" s="438"/>
      <c r="C828" s="438"/>
      <c r="D828" s="438"/>
      <c r="E828" s="438"/>
      <c r="F828" s="438"/>
      <c r="G828" s="438"/>
      <c r="H828" s="438"/>
      <c r="I828" s="438"/>
      <c r="J828" s="438"/>
      <c r="K828" s="438"/>
      <c r="L828" s="438"/>
      <c r="M828" s="438"/>
      <c r="N828" s="438"/>
      <c r="O828" s="438"/>
      <c r="P828" s="438"/>
      <c r="Q828" s="438"/>
      <c r="R828" s="438"/>
      <c r="S828" s="438"/>
      <c r="T828" s="438"/>
      <c r="U828" s="438"/>
      <c r="V828" s="438"/>
      <c r="W828" s="438"/>
      <c r="X828" s="438"/>
      <c r="Y828" s="438"/>
      <c r="Z828" s="438"/>
      <c r="AA828" s="438"/>
      <c r="AB828" s="438"/>
      <c r="AC828" s="438"/>
      <c r="AD828" s="438"/>
    </row>
    <row r="829" ht="13.5" customHeight="1">
      <c r="A829" s="438"/>
      <c r="B829" s="438"/>
      <c r="C829" s="438"/>
      <c r="D829" s="438"/>
      <c r="E829" s="438"/>
      <c r="F829" s="438"/>
      <c r="G829" s="438"/>
      <c r="H829" s="438"/>
      <c r="I829" s="438"/>
      <c r="J829" s="438"/>
      <c r="K829" s="438"/>
      <c r="L829" s="438"/>
      <c r="M829" s="438"/>
      <c r="N829" s="438"/>
      <c r="O829" s="438"/>
      <c r="P829" s="438"/>
      <c r="Q829" s="438"/>
      <c r="R829" s="438"/>
      <c r="S829" s="438"/>
      <c r="T829" s="438"/>
      <c r="U829" s="438"/>
      <c r="V829" s="438"/>
      <c r="W829" s="438"/>
      <c r="X829" s="438"/>
      <c r="Y829" s="438"/>
      <c r="Z829" s="438"/>
      <c r="AA829" s="438"/>
      <c r="AB829" s="438"/>
      <c r="AC829" s="438"/>
      <c r="AD829" s="438"/>
    </row>
    <row r="830" ht="13.5" customHeight="1">
      <c r="A830" s="438"/>
      <c r="B830" s="438"/>
      <c r="C830" s="438"/>
      <c r="D830" s="438"/>
      <c r="E830" s="438"/>
      <c r="F830" s="438"/>
      <c r="G830" s="438"/>
      <c r="H830" s="438"/>
      <c r="I830" s="438"/>
      <c r="J830" s="438"/>
      <c r="K830" s="438"/>
      <c r="L830" s="438"/>
      <c r="M830" s="438"/>
      <c r="N830" s="438"/>
      <c r="O830" s="438"/>
      <c r="P830" s="438"/>
      <c r="Q830" s="438"/>
      <c r="R830" s="438"/>
      <c r="S830" s="438"/>
      <c r="T830" s="438"/>
      <c r="U830" s="438"/>
      <c r="V830" s="438"/>
      <c r="W830" s="438"/>
      <c r="X830" s="438"/>
      <c r="Y830" s="438"/>
      <c r="Z830" s="438"/>
      <c r="AA830" s="438"/>
      <c r="AB830" s="438"/>
      <c r="AC830" s="438"/>
      <c r="AD830" s="438"/>
    </row>
    <row r="831" ht="13.5" customHeight="1">
      <c r="A831" s="438"/>
      <c r="B831" s="438"/>
      <c r="C831" s="438"/>
      <c r="D831" s="438"/>
      <c r="E831" s="438"/>
      <c r="F831" s="438"/>
      <c r="G831" s="438"/>
      <c r="H831" s="438"/>
      <c r="I831" s="438"/>
      <c r="J831" s="438"/>
      <c r="K831" s="438"/>
      <c r="L831" s="438"/>
      <c r="M831" s="438"/>
      <c r="N831" s="438"/>
      <c r="O831" s="438"/>
      <c r="P831" s="438"/>
      <c r="Q831" s="438"/>
      <c r="R831" s="438"/>
      <c r="S831" s="438"/>
      <c r="T831" s="438"/>
      <c r="U831" s="438"/>
      <c r="V831" s="438"/>
      <c r="W831" s="438"/>
      <c r="X831" s="438"/>
      <c r="Y831" s="438"/>
      <c r="Z831" s="438"/>
      <c r="AA831" s="438"/>
      <c r="AB831" s="438"/>
      <c r="AC831" s="438"/>
      <c r="AD831" s="438"/>
    </row>
    <row r="832" ht="13.5" customHeight="1">
      <c r="A832" s="438"/>
      <c r="B832" s="438"/>
      <c r="C832" s="438"/>
      <c r="D832" s="438"/>
      <c r="E832" s="438"/>
      <c r="F832" s="438"/>
      <c r="G832" s="438"/>
      <c r="H832" s="438"/>
      <c r="I832" s="438"/>
      <c r="J832" s="438"/>
      <c r="K832" s="438"/>
      <c r="L832" s="438"/>
      <c r="M832" s="438"/>
      <c r="N832" s="438"/>
      <c r="O832" s="438"/>
      <c r="P832" s="438"/>
      <c r="Q832" s="438"/>
      <c r="R832" s="438"/>
      <c r="S832" s="438"/>
      <c r="T832" s="438"/>
      <c r="U832" s="438"/>
      <c r="V832" s="438"/>
      <c r="W832" s="438"/>
      <c r="X832" s="438"/>
      <c r="Y832" s="438"/>
      <c r="Z832" s="438"/>
      <c r="AA832" s="438"/>
      <c r="AB832" s="438"/>
      <c r="AC832" s="438"/>
      <c r="AD832" s="438"/>
    </row>
    <row r="833" ht="13.5" customHeight="1">
      <c r="A833" s="438"/>
      <c r="B833" s="438"/>
      <c r="C833" s="438"/>
      <c r="D833" s="438"/>
      <c r="E833" s="438"/>
      <c r="F833" s="438"/>
      <c r="G833" s="438"/>
      <c r="H833" s="438"/>
      <c r="I833" s="438"/>
      <c r="J833" s="438"/>
      <c r="K833" s="438"/>
      <c r="L833" s="438"/>
      <c r="M833" s="438"/>
      <c r="N833" s="438"/>
      <c r="O833" s="438"/>
      <c r="P833" s="438"/>
      <c r="Q833" s="438"/>
      <c r="R833" s="438"/>
      <c r="S833" s="438"/>
      <c r="T833" s="438"/>
      <c r="U833" s="438"/>
      <c r="V833" s="438"/>
      <c r="W833" s="438"/>
      <c r="X833" s="438"/>
      <c r="Y833" s="438"/>
      <c r="Z833" s="438"/>
      <c r="AA833" s="438"/>
      <c r="AB833" s="438"/>
      <c r="AC833" s="438"/>
      <c r="AD833" s="438"/>
    </row>
    <row r="834" ht="13.5" customHeight="1">
      <c r="A834" s="438"/>
      <c r="B834" s="438"/>
      <c r="C834" s="438"/>
      <c r="D834" s="438"/>
      <c r="E834" s="438"/>
      <c r="F834" s="438"/>
      <c r="G834" s="438"/>
      <c r="H834" s="438"/>
      <c r="I834" s="438"/>
      <c r="J834" s="438"/>
      <c r="K834" s="438"/>
      <c r="L834" s="438"/>
      <c r="M834" s="438"/>
      <c r="N834" s="438"/>
      <c r="O834" s="438"/>
      <c r="P834" s="438"/>
      <c r="Q834" s="438"/>
      <c r="R834" s="438"/>
      <c r="S834" s="438"/>
      <c r="T834" s="438"/>
      <c r="U834" s="438"/>
      <c r="V834" s="438"/>
      <c r="W834" s="438"/>
      <c r="X834" s="438"/>
      <c r="Y834" s="438"/>
      <c r="Z834" s="438"/>
      <c r="AA834" s="438"/>
      <c r="AB834" s="438"/>
      <c r="AC834" s="438"/>
      <c r="AD834" s="438"/>
    </row>
    <row r="835" ht="13.5" customHeight="1">
      <c r="A835" s="438"/>
      <c r="B835" s="438"/>
      <c r="C835" s="438"/>
      <c r="D835" s="438"/>
      <c r="E835" s="438"/>
      <c r="F835" s="438"/>
      <c r="G835" s="438"/>
      <c r="H835" s="438"/>
      <c r="I835" s="438"/>
      <c r="J835" s="438"/>
      <c r="K835" s="438"/>
      <c r="L835" s="438"/>
      <c r="M835" s="438"/>
      <c r="N835" s="438"/>
      <c r="O835" s="438"/>
      <c r="P835" s="438"/>
      <c r="Q835" s="438"/>
      <c r="R835" s="438"/>
      <c r="S835" s="438"/>
      <c r="T835" s="438"/>
      <c r="U835" s="438"/>
      <c r="V835" s="438"/>
      <c r="W835" s="438"/>
      <c r="X835" s="438"/>
      <c r="Y835" s="438"/>
      <c r="Z835" s="438"/>
      <c r="AA835" s="438"/>
      <c r="AB835" s="438"/>
      <c r="AC835" s="438"/>
      <c r="AD835" s="438"/>
    </row>
    <row r="836" ht="13.5" customHeight="1">
      <c r="A836" s="438"/>
      <c r="B836" s="438"/>
      <c r="C836" s="438"/>
      <c r="D836" s="438"/>
      <c r="E836" s="438"/>
      <c r="F836" s="438"/>
      <c r="G836" s="438"/>
      <c r="H836" s="438"/>
      <c r="I836" s="438"/>
      <c r="J836" s="438"/>
      <c r="K836" s="438"/>
      <c r="L836" s="438"/>
      <c r="M836" s="438"/>
      <c r="N836" s="438"/>
      <c r="O836" s="438"/>
      <c r="P836" s="438"/>
      <c r="Q836" s="438"/>
      <c r="R836" s="438"/>
      <c r="S836" s="438"/>
      <c r="T836" s="438"/>
      <c r="U836" s="438"/>
      <c r="V836" s="438"/>
      <c r="W836" s="438"/>
      <c r="X836" s="438"/>
      <c r="Y836" s="438"/>
      <c r="Z836" s="438"/>
      <c r="AA836" s="438"/>
      <c r="AB836" s="438"/>
      <c r="AC836" s="438"/>
      <c r="AD836" s="438"/>
    </row>
    <row r="837" ht="13.5" customHeight="1">
      <c r="A837" s="438"/>
      <c r="B837" s="438"/>
      <c r="C837" s="438"/>
      <c r="D837" s="438"/>
      <c r="E837" s="438"/>
      <c r="F837" s="438"/>
      <c r="G837" s="438"/>
      <c r="H837" s="438"/>
      <c r="I837" s="438"/>
      <c r="J837" s="438"/>
      <c r="K837" s="438"/>
      <c r="L837" s="438"/>
      <c r="M837" s="438"/>
      <c r="N837" s="438"/>
      <c r="O837" s="438"/>
      <c r="P837" s="438"/>
      <c r="Q837" s="438"/>
      <c r="R837" s="438"/>
      <c r="S837" s="438"/>
      <c r="T837" s="438"/>
      <c r="U837" s="438"/>
      <c r="V837" s="438"/>
      <c r="W837" s="438"/>
      <c r="X837" s="438"/>
      <c r="Y837" s="438"/>
      <c r="Z837" s="438"/>
      <c r="AA837" s="438"/>
      <c r="AB837" s="438"/>
      <c r="AC837" s="438"/>
      <c r="AD837" s="438"/>
    </row>
    <row r="838" ht="13.5" customHeight="1">
      <c r="A838" s="438"/>
      <c r="B838" s="438"/>
      <c r="C838" s="438"/>
      <c r="D838" s="438"/>
      <c r="E838" s="438"/>
      <c r="F838" s="438"/>
      <c r="G838" s="438"/>
      <c r="H838" s="438"/>
      <c r="I838" s="438"/>
      <c r="J838" s="438"/>
      <c r="K838" s="438"/>
      <c r="L838" s="438"/>
      <c r="M838" s="438"/>
      <c r="N838" s="438"/>
      <c r="O838" s="438"/>
      <c r="P838" s="438"/>
      <c r="Q838" s="438"/>
      <c r="R838" s="438"/>
      <c r="S838" s="438"/>
      <c r="T838" s="438"/>
      <c r="U838" s="438"/>
      <c r="V838" s="438"/>
      <c r="W838" s="438"/>
      <c r="X838" s="438"/>
      <c r="Y838" s="438"/>
      <c r="Z838" s="438"/>
      <c r="AA838" s="438"/>
      <c r="AB838" s="438"/>
      <c r="AC838" s="438"/>
      <c r="AD838" s="438"/>
    </row>
    <row r="839" ht="13.5" customHeight="1">
      <c r="A839" s="438"/>
      <c r="B839" s="438"/>
      <c r="C839" s="438"/>
      <c r="D839" s="438"/>
      <c r="E839" s="438"/>
      <c r="F839" s="438"/>
      <c r="G839" s="438"/>
      <c r="H839" s="438"/>
      <c r="I839" s="438"/>
      <c r="J839" s="438"/>
      <c r="K839" s="438"/>
      <c r="L839" s="438"/>
      <c r="M839" s="438"/>
      <c r="N839" s="438"/>
      <c r="O839" s="438"/>
      <c r="P839" s="438"/>
      <c r="Q839" s="438"/>
      <c r="R839" s="438"/>
      <c r="S839" s="438"/>
      <c r="T839" s="438"/>
      <c r="U839" s="438"/>
      <c r="V839" s="438"/>
      <c r="W839" s="438"/>
      <c r="X839" s="438"/>
      <c r="Y839" s="438"/>
      <c r="Z839" s="438"/>
      <c r="AA839" s="438"/>
      <c r="AB839" s="438"/>
      <c r="AC839" s="438"/>
      <c r="AD839" s="438"/>
    </row>
    <row r="840" ht="13.5" customHeight="1">
      <c r="A840" s="438"/>
      <c r="B840" s="438"/>
      <c r="C840" s="438"/>
      <c r="D840" s="438"/>
      <c r="E840" s="438"/>
      <c r="F840" s="438"/>
      <c r="G840" s="438"/>
      <c r="H840" s="438"/>
      <c r="I840" s="438"/>
      <c r="J840" s="438"/>
      <c r="K840" s="438"/>
      <c r="L840" s="438"/>
      <c r="M840" s="438"/>
      <c r="N840" s="438"/>
      <c r="O840" s="438"/>
      <c r="P840" s="438"/>
      <c r="Q840" s="438"/>
      <c r="R840" s="438"/>
      <c r="S840" s="438"/>
      <c r="T840" s="438"/>
      <c r="U840" s="438"/>
      <c r="V840" s="438"/>
      <c r="W840" s="438"/>
      <c r="X840" s="438"/>
      <c r="Y840" s="438"/>
      <c r="Z840" s="438"/>
      <c r="AA840" s="438"/>
      <c r="AB840" s="438"/>
      <c r="AC840" s="438"/>
      <c r="AD840" s="438"/>
    </row>
    <row r="841" ht="13.5" customHeight="1">
      <c r="A841" s="438"/>
      <c r="B841" s="438"/>
      <c r="C841" s="438"/>
      <c r="D841" s="438"/>
      <c r="E841" s="438"/>
      <c r="F841" s="438"/>
      <c r="G841" s="438"/>
      <c r="H841" s="438"/>
      <c r="I841" s="438"/>
      <c r="J841" s="438"/>
      <c r="K841" s="438"/>
      <c r="L841" s="438"/>
      <c r="M841" s="438"/>
      <c r="N841" s="438"/>
      <c r="O841" s="438"/>
      <c r="P841" s="438"/>
      <c r="Q841" s="438"/>
      <c r="R841" s="438"/>
      <c r="S841" s="438"/>
      <c r="T841" s="438"/>
      <c r="U841" s="438"/>
      <c r="V841" s="438"/>
      <c r="W841" s="438"/>
      <c r="X841" s="438"/>
      <c r="Y841" s="438"/>
      <c r="Z841" s="438"/>
      <c r="AA841" s="438"/>
      <c r="AB841" s="438"/>
      <c r="AC841" s="438"/>
      <c r="AD841" s="438"/>
    </row>
    <row r="842" ht="13.5" customHeight="1">
      <c r="A842" s="438"/>
      <c r="B842" s="438"/>
      <c r="C842" s="438"/>
      <c r="D842" s="438"/>
      <c r="E842" s="438"/>
      <c r="F842" s="438"/>
      <c r="G842" s="438"/>
      <c r="H842" s="438"/>
      <c r="I842" s="438"/>
      <c r="J842" s="438"/>
      <c r="K842" s="438"/>
      <c r="L842" s="438"/>
      <c r="M842" s="438"/>
      <c r="N842" s="438"/>
      <c r="O842" s="438"/>
      <c r="P842" s="438"/>
      <c r="Q842" s="438"/>
      <c r="R842" s="438"/>
      <c r="S842" s="438"/>
      <c r="T842" s="438"/>
      <c r="U842" s="438"/>
      <c r="V842" s="438"/>
      <c r="W842" s="438"/>
      <c r="X842" s="438"/>
      <c r="Y842" s="438"/>
      <c r="Z842" s="438"/>
      <c r="AA842" s="438"/>
      <c r="AB842" s="438"/>
      <c r="AC842" s="438"/>
      <c r="AD842" s="438"/>
    </row>
    <row r="843" ht="13.5" customHeight="1">
      <c r="A843" s="438"/>
      <c r="B843" s="438"/>
      <c r="C843" s="438"/>
      <c r="D843" s="438"/>
      <c r="E843" s="438"/>
      <c r="F843" s="438"/>
      <c r="G843" s="438"/>
      <c r="H843" s="438"/>
      <c r="I843" s="438"/>
      <c r="J843" s="438"/>
      <c r="K843" s="438"/>
      <c r="L843" s="438"/>
      <c r="M843" s="438"/>
      <c r="N843" s="438"/>
      <c r="O843" s="438"/>
      <c r="P843" s="438"/>
      <c r="Q843" s="438"/>
      <c r="R843" s="438"/>
      <c r="S843" s="438"/>
      <c r="T843" s="438"/>
      <c r="U843" s="438"/>
      <c r="V843" s="438"/>
      <c r="W843" s="438"/>
      <c r="X843" s="438"/>
      <c r="Y843" s="438"/>
      <c r="Z843" s="438"/>
      <c r="AA843" s="438"/>
      <c r="AB843" s="438"/>
      <c r="AC843" s="438"/>
      <c r="AD843" s="438"/>
    </row>
    <row r="844" ht="13.5" customHeight="1">
      <c r="A844" s="438"/>
      <c r="B844" s="438"/>
      <c r="C844" s="438"/>
      <c r="D844" s="438"/>
      <c r="E844" s="438"/>
      <c r="F844" s="438"/>
      <c r="G844" s="438"/>
      <c r="H844" s="438"/>
      <c r="I844" s="438"/>
      <c r="J844" s="438"/>
      <c r="K844" s="438"/>
      <c r="L844" s="438"/>
      <c r="M844" s="438"/>
      <c r="N844" s="438"/>
      <c r="O844" s="438"/>
      <c r="P844" s="438"/>
      <c r="Q844" s="438"/>
      <c r="R844" s="438"/>
      <c r="S844" s="438"/>
      <c r="T844" s="438"/>
      <c r="U844" s="438"/>
      <c r="V844" s="438"/>
      <c r="W844" s="438"/>
      <c r="X844" s="438"/>
      <c r="Y844" s="438"/>
      <c r="Z844" s="438"/>
      <c r="AA844" s="438"/>
      <c r="AB844" s="438"/>
      <c r="AC844" s="438"/>
      <c r="AD844" s="438"/>
    </row>
    <row r="845" ht="13.5" customHeight="1">
      <c r="A845" s="438"/>
      <c r="B845" s="438"/>
      <c r="C845" s="438"/>
      <c r="D845" s="438"/>
      <c r="E845" s="438"/>
      <c r="F845" s="438"/>
      <c r="G845" s="438"/>
      <c r="H845" s="438"/>
      <c r="I845" s="438"/>
      <c r="J845" s="438"/>
      <c r="K845" s="438"/>
      <c r="L845" s="438"/>
      <c r="M845" s="438"/>
      <c r="N845" s="438"/>
      <c r="O845" s="438"/>
      <c r="P845" s="438"/>
      <c r="Q845" s="438"/>
      <c r="R845" s="438"/>
      <c r="S845" s="438"/>
      <c r="T845" s="438"/>
      <c r="U845" s="438"/>
      <c r="V845" s="438"/>
      <c r="W845" s="438"/>
      <c r="X845" s="438"/>
      <c r="Y845" s="438"/>
      <c r="Z845" s="438"/>
      <c r="AA845" s="438"/>
      <c r="AB845" s="438"/>
      <c r="AC845" s="438"/>
      <c r="AD845" s="438"/>
    </row>
    <row r="846" ht="13.5" customHeight="1">
      <c r="A846" s="438"/>
      <c r="B846" s="438"/>
      <c r="C846" s="438"/>
      <c r="D846" s="438"/>
      <c r="E846" s="438"/>
      <c r="F846" s="438"/>
      <c r="G846" s="438"/>
      <c r="H846" s="438"/>
      <c r="I846" s="438"/>
      <c r="J846" s="438"/>
      <c r="K846" s="438"/>
      <c r="L846" s="438"/>
      <c r="M846" s="438"/>
      <c r="N846" s="438"/>
      <c r="O846" s="438"/>
      <c r="P846" s="438"/>
      <c r="Q846" s="438"/>
      <c r="R846" s="438"/>
      <c r="S846" s="438"/>
      <c r="T846" s="438"/>
      <c r="U846" s="438"/>
      <c r="V846" s="438"/>
      <c r="W846" s="438"/>
      <c r="X846" s="438"/>
      <c r="Y846" s="438"/>
      <c r="Z846" s="438"/>
      <c r="AA846" s="438"/>
      <c r="AB846" s="438"/>
      <c r="AC846" s="438"/>
      <c r="AD846" s="438"/>
    </row>
    <row r="847" ht="13.5" customHeight="1">
      <c r="A847" s="438"/>
      <c r="B847" s="438"/>
      <c r="C847" s="438"/>
      <c r="D847" s="438"/>
      <c r="E847" s="438"/>
      <c r="F847" s="438"/>
      <c r="G847" s="438"/>
      <c r="H847" s="438"/>
      <c r="I847" s="438"/>
      <c r="J847" s="438"/>
      <c r="K847" s="438"/>
      <c r="L847" s="438"/>
      <c r="M847" s="438"/>
      <c r="N847" s="438"/>
      <c r="O847" s="438"/>
      <c r="P847" s="438"/>
      <c r="Q847" s="438"/>
      <c r="R847" s="438"/>
      <c r="S847" s="438"/>
      <c r="T847" s="438"/>
      <c r="U847" s="438"/>
      <c r="V847" s="438"/>
      <c r="W847" s="438"/>
      <c r="X847" s="438"/>
      <c r="Y847" s="438"/>
      <c r="Z847" s="438"/>
      <c r="AA847" s="438"/>
      <c r="AB847" s="438"/>
      <c r="AC847" s="438"/>
      <c r="AD847" s="438"/>
    </row>
    <row r="848" ht="13.5" customHeight="1">
      <c r="A848" s="438"/>
      <c r="B848" s="438"/>
      <c r="C848" s="438"/>
      <c r="D848" s="438"/>
      <c r="E848" s="438"/>
      <c r="F848" s="438"/>
      <c r="G848" s="438"/>
      <c r="H848" s="438"/>
      <c r="I848" s="438"/>
      <c r="J848" s="438"/>
      <c r="K848" s="438"/>
      <c r="L848" s="438"/>
      <c r="M848" s="438"/>
      <c r="N848" s="438"/>
      <c r="O848" s="438"/>
      <c r="P848" s="438"/>
      <c r="Q848" s="438"/>
      <c r="R848" s="438"/>
      <c r="S848" s="438"/>
      <c r="T848" s="438"/>
      <c r="U848" s="438"/>
      <c r="V848" s="438"/>
      <c r="W848" s="438"/>
      <c r="X848" s="438"/>
      <c r="Y848" s="438"/>
      <c r="Z848" s="438"/>
      <c r="AA848" s="438"/>
      <c r="AB848" s="438"/>
      <c r="AC848" s="438"/>
      <c r="AD848" s="438"/>
    </row>
    <row r="849" ht="13.5" customHeight="1">
      <c r="A849" s="438"/>
      <c r="B849" s="438"/>
      <c r="C849" s="438"/>
      <c r="D849" s="438"/>
      <c r="E849" s="438"/>
      <c r="F849" s="438"/>
      <c r="G849" s="438"/>
      <c r="H849" s="438"/>
      <c r="I849" s="438"/>
      <c r="J849" s="438"/>
      <c r="K849" s="438"/>
      <c r="L849" s="438"/>
      <c r="M849" s="438"/>
      <c r="N849" s="438"/>
      <c r="O849" s="438"/>
      <c r="P849" s="438"/>
      <c r="Q849" s="438"/>
      <c r="R849" s="438"/>
      <c r="S849" s="438"/>
      <c r="T849" s="438"/>
      <c r="U849" s="438"/>
      <c r="V849" s="438"/>
      <c r="W849" s="438"/>
      <c r="X849" s="438"/>
      <c r="Y849" s="438"/>
      <c r="Z849" s="438"/>
      <c r="AA849" s="438"/>
      <c r="AB849" s="438"/>
      <c r="AC849" s="438"/>
      <c r="AD849" s="438"/>
    </row>
    <row r="850" ht="13.5" customHeight="1">
      <c r="A850" s="438"/>
      <c r="B850" s="438"/>
      <c r="C850" s="438"/>
      <c r="D850" s="438"/>
      <c r="E850" s="438"/>
      <c r="F850" s="438"/>
      <c r="G850" s="438"/>
      <c r="H850" s="438"/>
      <c r="I850" s="438"/>
      <c r="J850" s="438"/>
      <c r="K850" s="438"/>
      <c r="L850" s="438"/>
      <c r="M850" s="438"/>
      <c r="N850" s="438"/>
      <c r="O850" s="438"/>
      <c r="P850" s="438"/>
      <c r="Q850" s="438"/>
      <c r="R850" s="438"/>
      <c r="S850" s="438"/>
      <c r="T850" s="438"/>
      <c r="U850" s="438"/>
      <c r="V850" s="438"/>
      <c r="W850" s="438"/>
      <c r="X850" s="438"/>
      <c r="Y850" s="438"/>
      <c r="Z850" s="438"/>
      <c r="AA850" s="438"/>
      <c r="AB850" s="438"/>
      <c r="AC850" s="438"/>
      <c r="AD850" s="438"/>
    </row>
    <row r="851" ht="13.5" customHeight="1">
      <c r="A851" s="438"/>
      <c r="B851" s="438"/>
      <c r="C851" s="438"/>
      <c r="D851" s="438"/>
      <c r="E851" s="438"/>
      <c r="F851" s="438"/>
      <c r="G851" s="438"/>
      <c r="H851" s="438"/>
      <c r="I851" s="438"/>
      <c r="J851" s="438"/>
      <c r="K851" s="438"/>
      <c r="L851" s="438"/>
      <c r="M851" s="438"/>
      <c r="N851" s="438"/>
      <c r="O851" s="438"/>
      <c r="P851" s="438"/>
      <c r="Q851" s="438"/>
      <c r="R851" s="438"/>
      <c r="S851" s="438"/>
      <c r="T851" s="438"/>
      <c r="U851" s="438"/>
      <c r="V851" s="438"/>
      <c r="W851" s="438"/>
      <c r="X851" s="438"/>
      <c r="Y851" s="438"/>
      <c r="Z851" s="438"/>
      <c r="AA851" s="438"/>
      <c r="AB851" s="438"/>
      <c r="AC851" s="438"/>
      <c r="AD851" s="438"/>
    </row>
    <row r="852" ht="13.5" customHeight="1">
      <c r="A852" s="438"/>
      <c r="B852" s="438"/>
      <c r="C852" s="438"/>
      <c r="D852" s="438"/>
      <c r="E852" s="438"/>
      <c r="F852" s="438"/>
      <c r="G852" s="438"/>
      <c r="H852" s="438"/>
      <c r="I852" s="438"/>
      <c r="J852" s="438"/>
      <c r="K852" s="438"/>
      <c r="L852" s="438"/>
      <c r="M852" s="438"/>
      <c r="N852" s="438"/>
      <c r="O852" s="438"/>
      <c r="P852" s="438"/>
      <c r="Q852" s="438"/>
      <c r="R852" s="438"/>
      <c r="S852" s="438"/>
      <c r="T852" s="438"/>
      <c r="U852" s="438"/>
      <c r="V852" s="438"/>
      <c r="W852" s="438"/>
      <c r="X852" s="438"/>
      <c r="Y852" s="438"/>
      <c r="Z852" s="438"/>
      <c r="AA852" s="438"/>
      <c r="AB852" s="438"/>
      <c r="AC852" s="438"/>
      <c r="AD852" s="438"/>
    </row>
    <row r="853" ht="13.5" customHeight="1">
      <c r="A853" s="438"/>
      <c r="B853" s="438"/>
      <c r="C853" s="438"/>
      <c r="D853" s="438"/>
      <c r="E853" s="438"/>
      <c r="F853" s="438"/>
      <c r="G853" s="438"/>
      <c r="H853" s="438"/>
      <c r="I853" s="438"/>
      <c r="J853" s="438"/>
      <c r="K853" s="438"/>
      <c r="L853" s="438"/>
      <c r="M853" s="438"/>
      <c r="N853" s="438"/>
      <c r="O853" s="438"/>
      <c r="P853" s="438"/>
      <c r="Q853" s="438"/>
      <c r="R853" s="438"/>
      <c r="S853" s="438"/>
      <c r="T853" s="438"/>
      <c r="U853" s="438"/>
      <c r="V853" s="438"/>
      <c r="W853" s="438"/>
      <c r="X853" s="438"/>
      <c r="Y853" s="438"/>
      <c r="Z853" s="438"/>
      <c r="AA853" s="438"/>
      <c r="AB853" s="438"/>
      <c r="AC853" s="438"/>
      <c r="AD853" s="438"/>
    </row>
    <row r="854" ht="13.5" customHeight="1">
      <c r="A854" s="438"/>
      <c r="B854" s="438"/>
      <c r="C854" s="438"/>
      <c r="D854" s="438"/>
      <c r="E854" s="438"/>
      <c r="F854" s="438"/>
      <c r="G854" s="438"/>
      <c r="H854" s="438"/>
      <c r="I854" s="438"/>
      <c r="J854" s="438"/>
      <c r="K854" s="438"/>
      <c r="L854" s="438"/>
      <c r="M854" s="438"/>
      <c r="N854" s="438"/>
      <c r="O854" s="438"/>
      <c r="P854" s="438"/>
      <c r="Q854" s="438"/>
      <c r="R854" s="438"/>
      <c r="S854" s="438"/>
      <c r="T854" s="438"/>
      <c r="U854" s="438"/>
      <c r="V854" s="438"/>
      <c r="W854" s="438"/>
      <c r="X854" s="438"/>
      <c r="Y854" s="438"/>
      <c r="Z854" s="438"/>
      <c r="AA854" s="438"/>
      <c r="AB854" s="438"/>
      <c r="AC854" s="438"/>
      <c r="AD854" s="438"/>
    </row>
    <row r="855" ht="13.5" customHeight="1">
      <c r="A855" s="438"/>
      <c r="B855" s="438"/>
      <c r="C855" s="438"/>
      <c r="D855" s="438"/>
      <c r="E855" s="438"/>
      <c r="F855" s="438"/>
      <c r="G855" s="438"/>
      <c r="H855" s="438"/>
      <c r="I855" s="438"/>
      <c r="J855" s="438"/>
      <c r="K855" s="438"/>
      <c r="L855" s="438"/>
      <c r="M855" s="438"/>
      <c r="N855" s="438"/>
      <c r="O855" s="438"/>
      <c r="P855" s="438"/>
      <c r="Q855" s="438"/>
      <c r="R855" s="438"/>
      <c r="S855" s="438"/>
      <c r="T855" s="438"/>
      <c r="U855" s="438"/>
      <c r="V855" s="438"/>
      <c r="W855" s="438"/>
      <c r="X855" s="438"/>
      <c r="Y855" s="438"/>
      <c r="Z855" s="438"/>
      <c r="AA855" s="438"/>
      <c r="AB855" s="438"/>
      <c r="AC855" s="438"/>
      <c r="AD855" s="438"/>
    </row>
    <row r="856" ht="13.5" customHeight="1">
      <c r="A856" s="438"/>
      <c r="B856" s="438"/>
      <c r="C856" s="438"/>
      <c r="D856" s="438"/>
      <c r="E856" s="438"/>
      <c r="F856" s="438"/>
      <c r="G856" s="438"/>
      <c r="H856" s="438"/>
      <c r="I856" s="438"/>
      <c r="J856" s="438"/>
      <c r="K856" s="438"/>
      <c r="L856" s="438"/>
      <c r="M856" s="438"/>
      <c r="N856" s="438"/>
      <c r="O856" s="438"/>
      <c r="P856" s="438"/>
      <c r="Q856" s="438"/>
      <c r="R856" s="438"/>
      <c r="S856" s="438"/>
      <c r="T856" s="438"/>
      <c r="U856" s="438"/>
      <c r="V856" s="438"/>
      <c r="W856" s="438"/>
      <c r="X856" s="438"/>
      <c r="Y856" s="438"/>
      <c r="Z856" s="438"/>
      <c r="AA856" s="438"/>
      <c r="AB856" s="438"/>
      <c r="AC856" s="438"/>
      <c r="AD856" s="438"/>
    </row>
    <row r="857" ht="13.5" customHeight="1">
      <c r="A857" s="438"/>
      <c r="B857" s="438"/>
      <c r="C857" s="438"/>
      <c r="D857" s="438"/>
      <c r="E857" s="438"/>
      <c r="F857" s="438"/>
      <c r="G857" s="438"/>
      <c r="H857" s="438"/>
      <c r="I857" s="438"/>
      <c r="J857" s="438"/>
      <c r="K857" s="438"/>
      <c r="L857" s="438"/>
      <c r="M857" s="438"/>
      <c r="N857" s="438"/>
      <c r="O857" s="438"/>
      <c r="P857" s="438"/>
      <c r="Q857" s="438"/>
      <c r="R857" s="438"/>
      <c r="S857" s="438"/>
      <c r="T857" s="438"/>
      <c r="U857" s="438"/>
      <c r="V857" s="438"/>
      <c r="W857" s="438"/>
      <c r="X857" s="438"/>
      <c r="Y857" s="438"/>
      <c r="Z857" s="438"/>
      <c r="AA857" s="438"/>
      <c r="AB857" s="438"/>
      <c r="AC857" s="438"/>
      <c r="AD857" s="438"/>
    </row>
    <row r="858" ht="13.5" customHeight="1">
      <c r="A858" s="438"/>
      <c r="B858" s="438"/>
      <c r="C858" s="438"/>
      <c r="D858" s="438"/>
      <c r="E858" s="438"/>
      <c r="F858" s="438"/>
      <c r="G858" s="438"/>
      <c r="H858" s="438"/>
      <c r="I858" s="438"/>
      <c r="J858" s="438"/>
      <c r="K858" s="438"/>
      <c r="L858" s="438"/>
      <c r="M858" s="438"/>
      <c r="N858" s="438"/>
      <c r="O858" s="438"/>
      <c r="P858" s="438"/>
      <c r="Q858" s="438"/>
      <c r="R858" s="438"/>
      <c r="S858" s="438"/>
      <c r="T858" s="438"/>
      <c r="U858" s="438"/>
      <c r="V858" s="438"/>
      <c r="W858" s="438"/>
      <c r="X858" s="438"/>
      <c r="Y858" s="438"/>
      <c r="Z858" s="438"/>
      <c r="AA858" s="438"/>
      <c r="AB858" s="438"/>
      <c r="AC858" s="438"/>
      <c r="AD858" s="438"/>
    </row>
    <row r="859" ht="13.5" customHeight="1">
      <c r="A859" s="438"/>
      <c r="B859" s="438"/>
      <c r="C859" s="438"/>
      <c r="D859" s="438"/>
      <c r="E859" s="438"/>
      <c r="F859" s="438"/>
      <c r="G859" s="438"/>
      <c r="H859" s="438"/>
      <c r="I859" s="438"/>
      <c r="J859" s="438"/>
      <c r="K859" s="438"/>
      <c r="L859" s="438"/>
      <c r="M859" s="438"/>
      <c r="N859" s="438"/>
      <c r="O859" s="438"/>
      <c r="P859" s="438"/>
      <c r="Q859" s="438"/>
      <c r="R859" s="438"/>
      <c r="S859" s="438"/>
      <c r="T859" s="438"/>
      <c r="U859" s="438"/>
      <c r="V859" s="438"/>
      <c r="W859" s="438"/>
      <c r="X859" s="438"/>
      <c r="Y859" s="438"/>
      <c r="Z859" s="438"/>
      <c r="AA859" s="438"/>
      <c r="AB859" s="438"/>
      <c r="AC859" s="438"/>
      <c r="AD859" s="438"/>
    </row>
    <row r="860" ht="13.5" customHeight="1">
      <c r="A860" s="438"/>
      <c r="B860" s="438"/>
      <c r="C860" s="438"/>
      <c r="D860" s="438"/>
      <c r="E860" s="438"/>
      <c r="F860" s="438"/>
      <c r="G860" s="438"/>
      <c r="H860" s="438"/>
      <c r="I860" s="438"/>
      <c r="J860" s="438"/>
      <c r="K860" s="438"/>
      <c r="L860" s="438"/>
      <c r="M860" s="438"/>
      <c r="N860" s="438"/>
      <c r="O860" s="438"/>
      <c r="P860" s="438"/>
      <c r="Q860" s="438"/>
      <c r="R860" s="438"/>
      <c r="S860" s="438"/>
      <c r="T860" s="438"/>
      <c r="U860" s="438"/>
      <c r="V860" s="438"/>
      <c r="W860" s="438"/>
      <c r="X860" s="438"/>
      <c r="Y860" s="438"/>
      <c r="Z860" s="438"/>
      <c r="AA860" s="438"/>
      <c r="AB860" s="438"/>
      <c r="AC860" s="438"/>
      <c r="AD860" s="438"/>
    </row>
    <row r="861" ht="13.5" customHeight="1">
      <c r="A861" s="438"/>
      <c r="B861" s="438"/>
      <c r="C861" s="438"/>
      <c r="D861" s="438"/>
      <c r="E861" s="438"/>
      <c r="F861" s="438"/>
      <c r="G861" s="438"/>
      <c r="H861" s="438"/>
      <c r="I861" s="438"/>
      <c r="J861" s="438"/>
      <c r="K861" s="438"/>
      <c r="L861" s="438"/>
      <c r="M861" s="438"/>
      <c r="N861" s="438"/>
      <c r="O861" s="438"/>
      <c r="P861" s="438"/>
      <c r="Q861" s="438"/>
      <c r="R861" s="438"/>
      <c r="S861" s="438"/>
      <c r="T861" s="438"/>
      <c r="U861" s="438"/>
      <c r="V861" s="438"/>
      <c r="W861" s="438"/>
      <c r="X861" s="438"/>
      <c r="Y861" s="438"/>
      <c r="Z861" s="438"/>
      <c r="AA861" s="438"/>
      <c r="AB861" s="438"/>
      <c r="AC861" s="438"/>
      <c r="AD861" s="438"/>
    </row>
    <row r="862" ht="13.5" customHeight="1">
      <c r="A862" s="438"/>
      <c r="B862" s="438"/>
      <c r="C862" s="438"/>
      <c r="D862" s="438"/>
      <c r="E862" s="438"/>
      <c r="F862" s="438"/>
      <c r="G862" s="438"/>
      <c r="H862" s="438"/>
      <c r="I862" s="438"/>
      <c r="J862" s="438"/>
      <c r="K862" s="438"/>
      <c r="L862" s="438"/>
      <c r="M862" s="438"/>
      <c r="N862" s="438"/>
      <c r="O862" s="438"/>
      <c r="P862" s="438"/>
      <c r="Q862" s="438"/>
      <c r="R862" s="438"/>
      <c r="S862" s="438"/>
      <c r="T862" s="438"/>
      <c r="U862" s="438"/>
      <c r="V862" s="438"/>
      <c r="W862" s="438"/>
      <c r="X862" s="438"/>
      <c r="Y862" s="438"/>
      <c r="Z862" s="438"/>
      <c r="AA862" s="438"/>
      <c r="AB862" s="438"/>
      <c r="AC862" s="438"/>
      <c r="AD862" s="438"/>
    </row>
    <row r="863" ht="13.5" customHeight="1">
      <c r="A863" s="438"/>
      <c r="B863" s="438"/>
      <c r="C863" s="438"/>
      <c r="D863" s="438"/>
      <c r="E863" s="438"/>
      <c r="F863" s="438"/>
      <c r="G863" s="438"/>
      <c r="H863" s="438"/>
      <c r="I863" s="438"/>
      <c r="J863" s="438"/>
      <c r="K863" s="438"/>
      <c r="L863" s="438"/>
      <c r="M863" s="438"/>
      <c r="N863" s="438"/>
      <c r="O863" s="438"/>
      <c r="P863" s="438"/>
      <c r="Q863" s="438"/>
      <c r="R863" s="438"/>
      <c r="S863" s="438"/>
      <c r="T863" s="438"/>
      <c r="U863" s="438"/>
      <c r="V863" s="438"/>
      <c r="W863" s="438"/>
      <c r="X863" s="438"/>
      <c r="Y863" s="438"/>
      <c r="Z863" s="438"/>
      <c r="AA863" s="438"/>
      <c r="AB863" s="438"/>
      <c r="AC863" s="438"/>
      <c r="AD863" s="438"/>
    </row>
    <row r="864" ht="13.5" customHeight="1">
      <c r="A864" s="438"/>
      <c r="B864" s="438"/>
      <c r="C864" s="438"/>
      <c r="D864" s="438"/>
      <c r="E864" s="438"/>
      <c r="F864" s="438"/>
      <c r="G864" s="438"/>
      <c r="H864" s="438"/>
      <c r="I864" s="438"/>
      <c r="J864" s="438"/>
      <c r="K864" s="438"/>
      <c r="L864" s="438"/>
      <c r="M864" s="438"/>
      <c r="N864" s="438"/>
      <c r="O864" s="438"/>
      <c r="P864" s="438"/>
      <c r="Q864" s="438"/>
      <c r="R864" s="438"/>
      <c r="S864" s="438"/>
      <c r="T864" s="438"/>
      <c r="U864" s="438"/>
      <c r="V864" s="438"/>
      <c r="W864" s="438"/>
      <c r="X864" s="438"/>
      <c r="Y864" s="438"/>
      <c r="Z864" s="438"/>
      <c r="AA864" s="438"/>
      <c r="AB864" s="438"/>
      <c r="AC864" s="438"/>
      <c r="AD864" s="438"/>
    </row>
    <row r="865" ht="13.5" customHeight="1">
      <c r="A865" s="438"/>
      <c r="B865" s="438"/>
      <c r="C865" s="438"/>
      <c r="D865" s="438"/>
      <c r="E865" s="438"/>
      <c r="F865" s="438"/>
      <c r="G865" s="438"/>
      <c r="H865" s="438"/>
      <c r="I865" s="438"/>
      <c r="J865" s="438"/>
      <c r="K865" s="438"/>
      <c r="L865" s="438"/>
      <c r="M865" s="438"/>
      <c r="N865" s="438"/>
      <c r="O865" s="438"/>
      <c r="P865" s="438"/>
      <c r="Q865" s="438"/>
      <c r="R865" s="438"/>
      <c r="S865" s="438"/>
      <c r="T865" s="438"/>
      <c r="U865" s="438"/>
      <c r="V865" s="438"/>
      <c r="W865" s="438"/>
      <c r="X865" s="438"/>
      <c r="Y865" s="438"/>
      <c r="Z865" s="438"/>
      <c r="AA865" s="438"/>
      <c r="AB865" s="438"/>
      <c r="AC865" s="438"/>
      <c r="AD865" s="438"/>
    </row>
    <row r="866" ht="13.5" customHeight="1">
      <c r="A866" s="438"/>
      <c r="B866" s="438"/>
      <c r="C866" s="438"/>
      <c r="D866" s="438"/>
      <c r="E866" s="438"/>
      <c r="F866" s="438"/>
      <c r="G866" s="438"/>
      <c r="H866" s="438"/>
      <c r="I866" s="438"/>
      <c r="J866" s="438"/>
      <c r="K866" s="438"/>
      <c r="L866" s="438"/>
      <c r="M866" s="438"/>
      <c r="N866" s="438"/>
      <c r="O866" s="438"/>
      <c r="P866" s="438"/>
      <c r="Q866" s="438"/>
      <c r="R866" s="438"/>
      <c r="S866" s="438"/>
      <c r="T866" s="438"/>
      <c r="U866" s="438"/>
      <c r="V866" s="438"/>
      <c r="W866" s="438"/>
      <c r="X866" s="438"/>
      <c r="Y866" s="438"/>
      <c r="Z866" s="438"/>
      <c r="AA866" s="438"/>
      <c r="AB866" s="438"/>
      <c r="AC866" s="438"/>
      <c r="AD866" s="438"/>
    </row>
    <row r="867" ht="13.5" customHeight="1">
      <c r="A867" s="438"/>
      <c r="B867" s="438"/>
      <c r="C867" s="438"/>
      <c r="D867" s="438"/>
      <c r="E867" s="438"/>
      <c r="F867" s="438"/>
      <c r="G867" s="438"/>
      <c r="H867" s="438"/>
      <c r="I867" s="438"/>
      <c r="J867" s="438"/>
      <c r="K867" s="438"/>
      <c r="L867" s="438"/>
      <c r="M867" s="438"/>
      <c r="N867" s="438"/>
      <c r="O867" s="438"/>
      <c r="P867" s="438"/>
      <c r="Q867" s="438"/>
      <c r="R867" s="438"/>
      <c r="S867" s="438"/>
      <c r="T867" s="438"/>
      <c r="U867" s="438"/>
      <c r="V867" s="438"/>
      <c r="W867" s="438"/>
      <c r="X867" s="438"/>
      <c r="Y867" s="438"/>
      <c r="Z867" s="438"/>
      <c r="AA867" s="438"/>
      <c r="AB867" s="438"/>
      <c r="AC867" s="438"/>
      <c r="AD867" s="438"/>
    </row>
    <row r="868" ht="13.5" customHeight="1">
      <c r="A868" s="438"/>
      <c r="B868" s="438"/>
      <c r="C868" s="438"/>
      <c r="D868" s="438"/>
      <c r="E868" s="438"/>
      <c r="F868" s="438"/>
      <c r="G868" s="438"/>
      <c r="H868" s="438"/>
      <c r="I868" s="438"/>
      <c r="J868" s="438"/>
      <c r="K868" s="438"/>
      <c r="L868" s="438"/>
      <c r="M868" s="438"/>
      <c r="N868" s="438"/>
      <c r="O868" s="438"/>
      <c r="P868" s="438"/>
      <c r="Q868" s="438"/>
      <c r="R868" s="438"/>
      <c r="S868" s="438"/>
      <c r="T868" s="438"/>
      <c r="U868" s="438"/>
      <c r="V868" s="438"/>
      <c r="W868" s="438"/>
      <c r="X868" s="438"/>
      <c r="Y868" s="438"/>
      <c r="Z868" s="438"/>
      <c r="AA868" s="438"/>
      <c r="AB868" s="438"/>
      <c r="AC868" s="438"/>
      <c r="AD868" s="438"/>
    </row>
    <row r="869" ht="13.5" customHeight="1">
      <c r="A869" s="438"/>
      <c r="B869" s="438"/>
      <c r="C869" s="438"/>
      <c r="D869" s="438"/>
      <c r="E869" s="438"/>
      <c r="F869" s="438"/>
      <c r="G869" s="438"/>
      <c r="H869" s="438"/>
      <c r="I869" s="438"/>
      <c r="J869" s="438"/>
      <c r="K869" s="438"/>
      <c r="L869" s="438"/>
      <c r="M869" s="438"/>
      <c r="N869" s="438"/>
      <c r="O869" s="438"/>
      <c r="P869" s="438"/>
      <c r="Q869" s="438"/>
      <c r="R869" s="438"/>
      <c r="S869" s="438"/>
      <c r="T869" s="438"/>
      <c r="U869" s="438"/>
      <c r="V869" s="438"/>
      <c r="W869" s="438"/>
      <c r="X869" s="438"/>
      <c r="Y869" s="438"/>
      <c r="Z869" s="438"/>
      <c r="AA869" s="438"/>
      <c r="AB869" s="438"/>
      <c r="AC869" s="438"/>
      <c r="AD869" s="438"/>
    </row>
    <row r="870" ht="13.5" customHeight="1">
      <c r="A870" s="438"/>
      <c r="B870" s="438"/>
      <c r="C870" s="438"/>
      <c r="D870" s="438"/>
      <c r="E870" s="438"/>
      <c r="F870" s="438"/>
      <c r="G870" s="438"/>
      <c r="H870" s="438"/>
      <c r="I870" s="438"/>
      <c r="J870" s="438"/>
      <c r="K870" s="438"/>
      <c r="L870" s="438"/>
      <c r="M870" s="438"/>
      <c r="N870" s="438"/>
      <c r="O870" s="438"/>
      <c r="P870" s="438"/>
      <c r="Q870" s="438"/>
      <c r="R870" s="438"/>
      <c r="S870" s="438"/>
      <c r="T870" s="438"/>
      <c r="U870" s="438"/>
      <c r="V870" s="438"/>
      <c r="W870" s="438"/>
      <c r="X870" s="438"/>
      <c r="Y870" s="438"/>
      <c r="Z870" s="438"/>
      <c r="AA870" s="438"/>
      <c r="AB870" s="438"/>
      <c r="AC870" s="438"/>
      <c r="AD870" s="438"/>
    </row>
    <row r="871" ht="13.5" customHeight="1">
      <c r="A871" s="438"/>
      <c r="B871" s="438"/>
      <c r="C871" s="438"/>
      <c r="D871" s="438"/>
      <c r="E871" s="438"/>
      <c r="F871" s="438"/>
      <c r="G871" s="438"/>
      <c r="H871" s="438"/>
      <c r="I871" s="438"/>
      <c r="J871" s="438"/>
      <c r="K871" s="438"/>
      <c r="L871" s="438"/>
      <c r="M871" s="438"/>
      <c r="N871" s="438"/>
      <c r="O871" s="438"/>
      <c r="P871" s="438"/>
      <c r="Q871" s="438"/>
      <c r="R871" s="438"/>
      <c r="S871" s="438"/>
      <c r="T871" s="438"/>
      <c r="U871" s="438"/>
      <c r="V871" s="438"/>
      <c r="W871" s="438"/>
      <c r="X871" s="438"/>
      <c r="Y871" s="438"/>
      <c r="Z871" s="438"/>
      <c r="AA871" s="438"/>
      <c r="AB871" s="438"/>
      <c r="AC871" s="438"/>
      <c r="AD871" s="438"/>
    </row>
    <row r="872" ht="13.5" customHeight="1">
      <c r="A872" s="438"/>
      <c r="B872" s="438"/>
      <c r="C872" s="438"/>
      <c r="D872" s="438"/>
      <c r="E872" s="438"/>
      <c r="F872" s="438"/>
      <c r="G872" s="438"/>
      <c r="H872" s="438"/>
      <c r="I872" s="438"/>
      <c r="J872" s="438"/>
      <c r="K872" s="438"/>
      <c r="L872" s="438"/>
      <c r="M872" s="438"/>
      <c r="N872" s="438"/>
      <c r="O872" s="438"/>
      <c r="P872" s="438"/>
      <c r="Q872" s="438"/>
      <c r="R872" s="438"/>
      <c r="S872" s="438"/>
      <c r="T872" s="438"/>
      <c r="U872" s="438"/>
      <c r="V872" s="438"/>
      <c r="W872" s="438"/>
      <c r="X872" s="438"/>
      <c r="Y872" s="438"/>
      <c r="Z872" s="438"/>
      <c r="AA872" s="438"/>
      <c r="AB872" s="438"/>
      <c r="AC872" s="438"/>
      <c r="AD872" s="438"/>
    </row>
    <row r="873" ht="13.5" customHeight="1">
      <c r="A873" s="438"/>
      <c r="B873" s="438"/>
      <c r="C873" s="438"/>
      <c r="D873" s="438"/>
      <c r="E873" s="438"/>
      <c r="F873" s="438"/>
      <c r="G873" s="438"/>
      <c r="H873" s="438"/>
      <c r="I873" s="438"/>
      <c r="J873" s="438"/>
      <c r="K873" s="438"/>
      <c r="L873" s="438"/>
      <c r="M873" s="438"/>
      <c r="N873" s="438"/>
      <c r="O873" s="438"/>
      <c r="P873" s="438"/>
      <c r="Q873" s="438"/>
      <c r="R873" s="438"/>
      <c r="S873" s="438"/>
      <c r="T873" s="438"/>
      <c r="U873" s="438"/>
      <c r="V873" s="438"/>
      <c r="W873" s="438"/>
      <c r="X873" s="438"/>
      <c r="Y873" s="438"/>
      <c r="Z873" s="438"/>
      <c r="AA873" s="438"/>
      <c r="AB873" s="438"/>
      <c r="AC873" s="438"/>
      <c r="AD873" s="438"/>
    </row>
    <row r="874" ht="13.5" customHeight="1">
      <c r="A874" s="438"/>
      <c r="B874" s="438"/>
      <c r="C874" s="438"/>
      <c r="D874" s="438"/>
      <c r="E874" s="438"/>
      <c r="F874" s="438"/>
      <c r="G874" s="438"/>
      <c r="H874" s="438"/>
      <c r="I874" s="438"/>
      <c r="J874" s="438"/>
      <c r="K874" s="438"/>
      <c r="L874" s="438"/>
      <c r="M874" s="438"/>
      <c r="N874" s="438"/>
      <c r="O874" s="438"/>
      <c r="P874" s="438"/>
      <c r="Q874" s="438"/>
      <c r="R874" s="438"/>
      <c r="S874" s="438"/>
      <c r="T874" s="438"/>
      <c r="U874" s="438"/>
      <c r="V874" s="438"/>
      <c r="W874" s="438"/>
      <c r="X874" s="438"/>
      <c r="Y874" s="438"/>
      <c r="Z874" s="438"/>
      <c r="AA874" s="438"/>
      <c r="AB874" s="438"/>
      <c r="AC874" s="438"/>
      <c r="AD874" s="438"/>
    </row>
    <row r="875" ht="13.5" customHeight="1">
      <c r="A875" s="438"/>
      <c r="B875" s="438"/>
      <c r="C875" s="438"/>
      <c r="D875" s="438"/>
      <c r="E875" s="438"/>
      <c r="F875" s="438"/>
      <c r="G875" s="438"/>
      <c r="H875" s="438"/>
      <c r="I875" s="438"/>
      <c r="J875" s="438"/>
      <c r="K875" s="438"/>
      <c r="L875" s="438"/>
      <c r="M875" s="438"/>
      <c r="N875" s="438"/>
      <c r="O875" s="438"/>
      <c r="P875" s="438"/>
      <c r="Q875" s="438"/>
      <c r="R875" s="438"/>
      <c r="S875" s="438"/>
      <c r="T875" s="438"/>
      <c r="U875" s="438"/>
      <c r="V875" s="438"/>
      <c r="W875" s="438"/>
      <c r="X875" s="438"/>
      <c r="Y875" s="438"/>
      <c r="Z875" s="438"/>
      <c r="AA875" s="438"/>
      <c r="AB875" s="438"/>
      <c r="AC875" s="438"/>
      <c r="AD875" s="438"/>
    </row>
    <row r="876" ht="13.5" customHeight="1">
      <c r="A876" s="438"/>
      <c r="B876" s="438"/>
      <c r="C876" s="438"/>
      <c r="D876" s="438"/>
      <c r="E876" s="438"/>
      <c r="F876" s="438"/>
      <c r="G876" s="438"/>
      <c r="H876" s="438"/>
      <c r="I876" s="438"/>
      <c r="J876" s="438"/>
      <c r="K876" s="438"/>
      <c r="L876" s="438"/>
      <c r="M876" s="438"/>
      <c r="N876" s="438"/>
      <c r="O876" s="438"/>
      <c r="P876" s="438"/>
      <c r="Q876" s="438"/>
      <c r="R876" s="438"/>
      <c r="S876" s="438"/>
      <c r="T876" s="438"/>
      <c r="U876" s="438"/>
      <c r="V876" s="438"/>
      <c r="W876" s="438"/>
      <c r="X876" s="438"/>
      <c r="Y876" s="438"/>
      <c r="Z876" s="438"/>
      <c r="AA876" s="438"/>
      <c r="AB876" s="438"/>
      <c r="AC876" s="438"/>
      <c r="AD876" s="438"/>
    </row>
    <row r="877" ht="13.5" customHeight="1">
      <c r="A877" s="438"/>
      <c r="B877" s="438"/>
      <c r="C877" s="438"/>
      <c r="D877" s="438"/>
      <c r="E877" s="438"/>
      <c r="F877" s="438"/>
      <c r="G877" s="438"/>
      <c r="H877" s="438"/>
      <c r="I877" s="438"/>
      <c r="J877" s="438"/>
      <c r="K877" s="438"/>
      <c r="L877" s="438"/>
      <c r="M877" s="438"/>
      <c r="N877" s="438"/>
      <c r="O877" s="438"/>
      <c r="P877" s="438"/>
      <c r="Q877" s="438"/>
      <c r="R877" s="438"/>
      <c r="S877" s="438"/>
      <c r="T877" s="438"/>
      <c r="U877" s="438"/>
      <c r="V877" s="438"/>
      <c r="W877" s="438"/>
      <c r="X877" s="438"/>
      <c r="Y877" s="438"/>
      <c r="Z877" s="438"/>
      <c r="AA877" s="438"/>
      <c r="AB877" s="438"/>
      <c r="AC877" s="438"/>
      <c r="AD877" s="438"/>
    </row>
    <row r="878" ht="13.5" customHeight="1">
      <c r="A878" s="438"/>
      <c r="B878" s="438"/>
      <c r="C878" s="438"/>
      <c r="D878" s="438"/>
      <c r="E878" s="438"/>
      <c r="F878" s="438"/>
      <c r="G878" s="438"/>
      <c r="H878" s="438"/>
      <c r="I878" s="438"/>
      <c r="J878" s="438"/>
      <c r="K878" s="438"/>
      <c r="L878" s="438"/>
      <c r="M878" s="438"/>
      <c r="N878" s="438"/>
      <c r="O878" s="438"/>
      <c r="P878" s="438"/>
      <c r="Q878" s="438"/>
      <c r="R878" s="438"/>
      <c r="S878" s="438"/>
      <c r="T878" s="438"/>
      <c r="U878" s="438"/>
      <c r="V878" s="438"/>
      <c r="W878" s="438"/>
      <c r="X878" s="438"/>
      <c r="Y878" s="438"/>
      <c r="Z878" s="438"/>
      <c r="AA878" s="438"/>
      <c r="AB878" s="438"/>
      <c r="AC878" s="438"/>
      <c r="AD878" s="438"/>
    </row>
    <row r="879" ht="13.5" customHeight="1">
      <c r="A879" s="438"/>
      <c r="B879" s="438"/>
      <c r="C879" s="438"/>
      <c r="D879" s="438"/>
      <c r="E879" s="438"/>
      <c r="F879" s="438"/>
      <c r="G879" s="438"/>
      <c r="H879" s="438"/>
      <c r="I879" s="438"/>
      <c r="J879" s="438"/>
      <c r="K879" s="438"/>
      <c r="L879" s="438"/>
      <c r="M879" s="438"/>
      <c r="N879" s="438"/>
      <c r="O879" s="438"/>
      <c r="P879" s="438"/>
      <c r="Q879" s="438"/>
      <c r="R879" s="438"/>
      <c r="S879" s="438"/>
      <c r="T879" s="438"/>
      <c r="U879" s="438"/>
      <c r="V879" s="438"/>
      <c r="W879" s="438"/>
      <c r="X879" s="438"/>
      <c r="Y879" s="438"/>
      <c r="Z879" s="438"/>
      <c r="AA879" s="438"/>
      <c r="AB879" s="438"/>
      <c r="AC879" s="438"/>
      <c r="AD879" s="438"/>
    </row>
    <row r="880" ht="13.5" customHeight="1">
      <c r="A880" s="438"/>
      <c r="B880" s="438"/>
      <c r="C880" s="438"/>
      <c r="D880" s="438"/>
      <c r="E880" s="438"/>
      <c r="F880" s="438"/>
      <c r="G880" s="438"/>
      <c r="H880" s="438"/>
      <c r="I880" s="438"/>
      <c r="J880" s="438"/>
      <c r="K880" s="438"/>
      <c r="L880" s="438"/>
      <c r="M880" s="438"/>
      <c r="N880" s="438"/>
      <c r="O880" s="438"/>
      <c r="P880" s="438"/>
      <c r="Q880" s="438"/>
      <c r="R880" s="438"/>
      <c r="S880" s="438"/>
      <c r="T880" s="438"/>
      <c r="U880" s="438"/>
      <c r="V880" s="438"/>
      <c r="W880" s="438"/>
      <c r="X880" s="438"/>
      <c r="Y880" s="438"/>
      <c r="Z880" s="438"/>
      <c r="AA880" s="438"/>
      <c r="AB880" s="438"/>
      <c r="AC880" s="438"/>
      <c r="AD880" s="438"/>
    </row>
    <row r="881" ht="13.5" customHeight="1">
      <c r="A881" s="438"/>
      <c r="B881" s="438"/>
      <c r="C881" s="438"/>
      <c r="D881" s="438"/>
      <c r="E881" s="438"/>
      <c r="F881" s="438"/>
      <c r="G881" s="438"/>
      <c r="H881" s="438"/>
      <c r="I881" s="438"/>
      <c r="J881" s="438"/>
      <c r="K881" s="438"/>
      <c r="L881" s="438"/>
      <c r="M881" s="438"/>
      <c r="N881" s="438"/>
      <c r="O881" s="438"/>
      <c r="P881" s="438"/>
      <c r="Q881" s="438"/>
      <c r="R881" s="438"/>
      <c r="S881" s="438"/>
      <c r="T881" s="438"/>
      <c r="U881" s="438"/>
      <c r="V881" s="438"/>
      <c r="W881" s="438"/>
      <c r="X881" s="438"/>
      <c r="Y881" s="438"/>
      <c r="Z881" s="438"/>
      <c r="AA881" s="438"/>
      <c r="AB881" s="438"/>
      <c r="AC881" s="438"/>
      <c r="AD881" s="438"/>
    </row>
    <row r="882" ht="13.5" customHeight="1">
      <c r="A882" s="438"/>
      <c r="B882" s="438"/>
      <c r="C882" s="438"/>
      <c r="D882" s="438"/>
      <c r="E882" s="438"/>
      <c r="F882" s="438"/>
      <c r="G882" s="438"/>
      <c r="H882" s="438"/>
      <c r="I882" s="438"/>
      <c r="J882" s="438"/>
      <c r="K882" s="438"/>
      <c r="L882" s="438"/>
      <c r="M882" s="438"/>
      <c r="N882" s="438"/>
      <c r="O882" s="438"/>
      <c r="P882" s="438"/>
      <c r="Q882" s="438"/>
      <c r="R882" s="438"/>
      <c r="S882" s="438"/>
      <c r="T882" s="438"/>
      <c r="U882" s="438"/>
      <c r="V882" s="438"/>
      <c r="W882" s="438"/>
      <c r="X882" s="438"/>
      <c r="Y882" s="438"/>
      <c r="Z882" s="438"/>
      <c r="AA882" s="438"/>
      <c r="AB882" s="438"/>
      <c r="AC882" s="438"/>
      <c r="AD882" s="438"/>
    </row>
    <row r="883" ht="13.5" customHeight="1">
      <c r="A883" s="438"/>
      <c r="B883" s="438"/>
      <c r="C883" s="438"/>
      <c r="D883" s="438"/>
      <c r="E883" s="438"/>
      <c r="F883" s="438"/>
      <c r="G883" s="438"/>
      <c r="H883" s="438"/>
      <c r="I883" s="438"/>
      <c r="J883" s="438"/>
      <c r="K883" s="438"/>
      <c r="L883" s="438"/>
      <c r="M883" s="438"/>
      <c r="N883" s="438"/>
      <c r="O883" s="438"/>
      <c r="P883" s="438"/>
      <c r="Q883" s="438"/>
      <c r="R883" s="438"/>
      <c r="S883" s="438"/>
      <c r="T883" s="438"/>
      <c r="U883" s="438"/>
      <c r="V883" s="438"/>
      <c r="W883" s="438"/>
      <c r="X883" s="438"/>
      <c r="Y883" s="438"/>
      <c r="Z883" s="438"/>
      <c r="AA883" s="438"/>
      <c r="AB883" s="438"/>
      <c r="AC883" s="438"/>
      <c r="AD883" s="438"/>
    </row>
    <row r="884" ht="13.5" customHeight="1">
      <c r="A884" s="438"/>
      <c r="B884" s="438"/>
      <c r="C884" s="438"/>
      <c r="D884" s="438"/>
      <c r="E884" s="438"/>
      <c r="F884" s="438"/>
      <c r="G884" s="438"/>
      <c r="H884" s="438"/>
      <c r="I884" s="438"/>
      <c r="J884" s="438"/>
      <c r="K884" s="438"/>
      <c r="L884" s="438"/>
      <c r="M884" s="438"/>
      <c r="N884" s="438"/>
      <c r="O884" s="438"/>
      <c r="P884" s="438"/>
      <c r="Q884" s="438"/>
      <c r="R884" s="438"/>
      <c r="S884" s="438"/>
      <c r="T884" s="438"/>
      <c r="U884" s="438"/>
      <c r="V884" s="438"/>
      <c r="W884" s="438"/>
      <c r="X884" s="438"/>
      <c r="Y884" s="438"/>
      <c r="Z884" s="438"/>
      <c r="AA884" s="438"/>
      <c r="AB884" s="438"/>
      <c r="AC884" s="438"/>
      <c r="AD884" s="438"/>
    </row>
    <row r="885" ht="13.5" customHeight="1">
      <c r="A885" s="438"/>
      <c r="B885" s="438"/>
      <c r="C885" s="438"/>
      <c r="D885" s="438"/>
      <c r="E885" s="438"/>
      <c r="F885" s="438"/>
      <c r="G885" s="438"/>
      <c r="H885" s="438"/>
      <c r="I885" s="438"/>
      <c r="J885" s="438"/>
      <c r="K885" s="438"/>
      <c r="L885" s="438"/>
      <c r="M885" s="438"/>
      <c r="N885" s="438"/>
      <c r="O885" s="438"/>
      <c r="P885" s="438"/>
      <c r="Q885" s="438"/>
      <c r="R885" s="438"/>
      <c r="S885" s="438"/>
      <c r="T885" s="438"/>
      <c r="U885" s="438"/>
      <c r="V885" s="438"/>
      <c r="W885" s="438"/>
      <c r="X885" s="438"/>
      <c r="Y885" s="438"/>
      <c r="Z885" s="438"/>
      <c r="AA885" s="438"/>
      <c r="AB885" s="438"/>
      <c r="AC885" s="438"/>
      <c r="AD885" s="438"/>
    </row>
    <row r="886" ht="13.5" customHeight="1">
      <c r="A886" s="438"/>
      <c r="B886" s="438"/>
      <c r="C886" s="438"/>
      <c r="D886" s="438"/>
      <c r="E886" s="438"/>
      <c r="F886" s="438"/>
      <c r="G886" s="438"/>
      <c r="H886" s="438"/>
      <c r="I886" s="438"/>
      <c r="J886" s="438"/>
      <c r="K886" s="438"/>
      <c r="L886" s="438"/>
      <c r="M886" s="438"/>
      <c r="N886" s="438"/>
      <c r="O886" s="438"/>
      <c r="P886" s="438"/>
      <c r="Q886" s="438"/>
      <c r="R886" s="438"/>
      <c r="S886" s="438"/>
      <c r="T886" s="438"/>
      <c r="U886" s="438"/>
      <c r="V886" s="438"/>
      <c r="W886" s="438"/>
      <c r="X886" s="438"/>
      <c r="Y886" s="438"/>
      <c r="Z886" s="438"/>
      <c r="AA886" s="438"/>
      <c r="AB886" s="438"/>
      <c r="AC886" s="438"/>
      <c r="AD886" s="438"/>
    </row>
    <row r="887" ht="13.5" customHeight="1">
      <c r="A887" s="438"/>
      <c r="B887" s="438"/>
      <c r="C887" s="438"/>
      <c r="D887" s="438"/>
      <c r="E887" s="438"/>
      <c r="F887" s="438"/>
      <c r="G887" s="438"/>
      <c r="H887" s="438"/>
      <c r="I887" s="438"/>
      <c r="J887" s="438"/>
      <c r="K887" s="438"/>
      <c r="L887" s="438"/>
      <c r="M887" s="438"/>
      <c r="N887" s="438"/>
      <c r="O887" s="438"/>
      <c r="P887" s="438"/>
      <c r="Q887" s="438"/>
      <c r="R887" s="438"/>
      <c r="S887" s="438"/>
      <c r="T887" s="438"/>
      <c r="U887" s="438"/>
      <c r="V887" s="438"/>
      <c r="W887" s="438"/>
      <c r="X887" s="438"/>
      <c r="Y887" s="438"/>
      <c r="Z887" s="438"/>
      <c r="AA887" s="438"/>
      <c r="AB887" s="438"/>
      <c r="AC887" s="438"/>
      <c r="AD887" s="438"/>
    </row>
    <row r="888" ht="13.5" customHeight="1">
      <c r="A888" s="438"/>
      <c r="B888" s="438"/>
      <c r="C888" s="438"/>
      <c r="D888" s="438"/>
      <c r="E888" s="438"/>
      <c r="F888" s="438"/>
      <c r="G888" s="438"/>
      <c r="H888" s="438"/>
      <c r="I888" s="438"/>
      <c r="J888" s="438"/>
      <c r="K888" s="438"/>
      <c r="L888" s="438"/>
      <c r="M888" s="438"/>
      <c r="N888" s="438"/>
      <c r="O888" s="438"/>
      <c r="P888" s="438"/>
      <c r="Q888" s="438"/>
      <c r="R888" s="438"/>
      <c r="S888" s="438"/>
      <c r="T888" s="438"/>
      <c r="U888" s="438"/>
      <c r="V888" s="438"/>
      <c r="W888" s="438"/>
      <c r="X888" s="438"/>
      <c r="Y888" s="438"/>
      <c r="Z888" s="438"/>
      <c r="AA888" s="438"/>
      <c r="AB888" s="438"/>
      <c r="AC888" s="438"/>
      <c r="AD888" s="438"/>
    </row>
    <row r="889" ht="13.5" customHeight="1">
      <c r="A889" s="438"/>
      <c r="B889" s="438"/>
      <c r="C889" s="438"/>
      <c r="D889" s="438"/>
      <c r="E889" s="438"/>
      <c r="F889" s="438"/>
      <c r="G889" s="438"/>
      <c r="H889" s="438"/>
      <c r="I889" s="438"/>
      <c r="J889" s="438"/>
      <c r="K889" s="438"/>
      <c r="L889" s="438"/>
      <c r="M889" s="438"/>
      <c r="N889" s="438"/>
      <c r="O889" s="438"/>
      <c r="P889" s="438"/>
      <c r="Q889" s="438"/>
      <c r="R889" s="438"/>
      <c r="S889" s="438"/>
      <c r="T889" s="438"/>
      <c r="U889" s="438"/>
      <c r="V889" s="438"/>
      <c r="W889" s="438"/>
      <c r="X889" s="438"/>
      <c r="Y889" s="438"/>
      <c r="Z889" s="438"/>
      <c r="AA889" s="438"/>
      <c r="AB889" s="438"/>
      <c r="AC889" s="438"/>
      <c r="AD889" s="438"/>
    </row>
    <row r="890" ht="13.5" customHeight="1">
      <c r="A890" s="438"/>
      <c r="B890" s="438"/>
      <c r="C890" s="438"/>
      <c r="D890" s="438"/>
      <c r="E890" s="438"/>
      <c r="F890" s="438"/>
      <c r="G890" s="438"/>
      <c r="H890" s="438"/>
      <c r="I890" s="438"/>
      <c r="J890" s="438"/>
      <c r="K890" s="438"/>
      <c r="L890" s="438"/>
      <c r="M890" s="438"/>
      <c r="N890" s="438"/>
      <c r="O890" s="438"/>
      <c r="P890" s="438"/>
      <c r="Q890" s="438"/>
      <c r="R890" s="438"/>
      <c r="S890" s="438"/>
      <c r="T890" s="438"/>
      <c r="U890" s="438"/>
      <c r="V890" s="438"/>
      <c r="W890" s="438"/>
      <c r="X890" s="438"/>
      <c r="Y890" s="438"/>
      <c r="Z890" s="438"/>
      <c r="AA890" s="438"/>
      <c r="AB890" s="438"/>
      <c r="AC890" s="438"/>
      <c r="AD890" s="438"/>
    </row>
    <row r="891" ht="13.5" customHeight="1">
      <c r="A891" s="438"/>
      <c r="B891" s="438"/>
      <c r="C891" s="438"/>
      <c r="D891" s="438"/>
      <c r="E891" s="438"/>
      <c r="F891" s="438"/>
      <c r="G891" s="438"/>
      <c r="H891" s="438"/>
      <c r="I891" s="438"/>
      <c r="J891" s="438"/>
      <c r="K891" s="438"/>
      <c r="L891" s="438"/>
      <c r="M891" s="438"/>
      <c r="N891" s="438"/>
      <c r="O891" s="438"/>
      <c r="P891" s="438"/>
      <c r="Q891" s="438"/>
      <c r="R891" s="438"/>
      <c r="S891" s="438"/>
      <c r="T891" s="438"/>
      <c r="U891" s="438"/>
      <c r="V891" s="438"/>
      <c r="W891" s="438"/>
      <c r="X891" s="438"/>
      <c r="Y891" s="438"/>
      <c r="Z891" s="438"/>
      <c r="AA891" s="438"/>
      <c r="AB891" s="438"/>
      <c r="AC891" s="438"/>
      <c r="AD891" s="438"/>
    </row>
    <row r="892" ht="13.5" customHeight="1">
      <c r="A892" s="438"/>
      <c r="B892" s="438"/>
      <c r="C892" s="438"/>
      <c r="D892" s="438"/>
      <c r="E892" s="438"/>
      <c r="F892" s="438"/>
      <c r="G892" s="438"/>
      <c r="H892" s="438"/>
      <c r="I892" s="438"/>
      <c r="J892" s="438"/>
      <c r="K892" s="438"/>
      <c r="L892" s="438"/>
      <c r="M892" s="438"/>
      <c r="N892" s="438"/>
      <c r="O892" s="438"/>
      <c r="P892" s="438"/>
      <c r="Q892" s="438"/>
      <c r="R892" s="438"/>
      <c r="S892" s="438"/>
      <c r="T892" s="438"/>
      <c r="U892" s="438"/>
      <c r="V892" s="438"/>
      <c r="W892" s="438"/>
      <c r="X892" s="438"/>
      <c r="Y892" s="438"/>
      <c r="Z892" s="438"/>
      <c r="AA892" s="438"/>
      <c r="AB892" s="438"/>
      <c r="AC892" s="438"/>
      <c r="AD892" s="438"/>
    </row>
    <row r="893" ht="13.5" customHeight="1">
      <c r="A893" s="438"/>
      <c r="B893" s="438"/>
      <c r="C893" s="438"/>
      <c r="D893" s="438"/>
      <c r="E893" s="438"/>
      <c r="F893" s="438"/>
      <c r="G893" s="438"/>
      <c r="H893" s="438"/>
      <c r="I893" s="438"/>
      <c r="J893" s="438"/>
      <c r="K893" s="438"/>
      <c r="L893" s="438"/>
      <c r="M893" s="438"/>
      <c r="N893" s="438"/>
      <c r="O893" s="438"/>
      <c r="P893" s="438"/>
      <c r="Q893" s="438"/>
      <c r="R893" s="438"/>
      <c r="S893" s="438"/>
      <c r="T893" s="438"/>
      <c r="U893" s="438"/>
      <c r="V893" s="438"/>
      <c r="W893" s="438"/>
      <c r="X893" s="438"/>
      <c r="Y893" s="438"/>
      <c r="Z893" s="438"/>
      <c r="AA893" s="438"/>
      <c r="AB893" s="438"/>
      <c r="AC893" s="438"/>
      <c r="AD893" s="438"/>
    </row>
    <row r="894" ht="13.5" customHeight="1">
      <c r="A894" s="438"/>
      <c r="B894" s="438"/>
      <c r="C894" s="438"/>
      <c r="D894" s="438"/>
      <c r="E894" s="438"/>
      <c r="F894" s="438"/>
      <c r="G894" s="438"/>
      <c r="H894" s="438"/>
      <c r="I894" s="438"/>
      <c r="J894" s="438"/>
      <c r="K894" s="438"/>
      <c r="L894" s="438"/>
      <c r="M894" s="438"/>
      <c r="N894" s="438"/>
      <c r="O894" s="438"/>
      <c r="P894" s="438"/>
      <c r="Q894" s="438"/>
      <c r="R894" s="438"/>
      <c r="S894" s="438"/>
      <c r="T894" s="438"/>
      <c r="U894" s="438"/>
      <c r="V894" s="438"/>
      <c r="W894" s="438"/>
      <c r="X894" s="438"/>
      <c r="Y894" s="438"/>
      <c r="Z894" s="438"/>
      <c r="AA894" s="438"/>
      <c r="AB894" s="438"/>
      <c r="AC894" s="438"/>
      <c r="AD894" s="438"/>
    </row>
    <row r="895" ht="13.5" customHeight="1">
      <c r="A895" s="438"/>
      <c r="B895" s="438"/>
      <c r="C895" s="438"/>
      <c r="D895" s="438"/>
      <c r="E895" s="438"/>
      <c r="F895" s="438"/>
      <c r="G895" s="438"/>
      <c r="H895" s="438"/>
      <c r="I895" s="438"/>
      <c r="J895" s="438"/>
      <c r="K895" s="438"/>
      <c r="L895" s="438"/>
      <c r="M895" s="438"/>
      <c r="N895" s="438"/>
      <c r="O895" s="438"/>
      <c r="P895" s="438"/>
      <c r="Q895" s="438"/>
      <c r="R895" s="438"/>
      <c r="S895" s="438"/>
      <c r="T895" s="438"/>
      <c r="U895" s="438"/>
      <c r="V895" s="438"/>
      <c r="W895" s="438"/>
      <c r="X895" s="438"/>
      <c r="Y895" s="438"/>
      <c r="Z895" s="438"/>
      <c r="AA895" s="438"/>
      <c r="AB895" s="438"/>
      <c r="AC895" s="438"/>
      <c r="AD895" s="438"/>
    </row>
    <row r="896" ht="13.5" customHeight="1">
      <c r="A896" s="438"/>
      <c r="B896" s="438"/>
      <c r="C896" s="438"/>
      <c r="D896" s="438"/>
      <c r="E896" s="438"/>
      <c r="F896" s="438"/>
      <c r="G896" s="438"/>
      <c r="H896" s="438"/>
      <c r="I896" s="438"/>
      <c r="J896" s="438"/>
      <c r="K896" s="438"/>
      <c r="L896" s="438"/>
      <c r="M896" s="438"/>
      <c r="N896" s="438"/>
      <c r="O896" s="438"/>
      <c r="P896" s="438"/>
      <c r="Q896" s="438"/>
      <c r="R896" s="438"/>
      <c r="S896" s="438"/>
      <c r="T896" s="438"/>
      <c r="U896" s="438"/>
      <c r="V896" s="438"/>
      <c r="W896" s="438"/>
      <c r="X896" s="438"/>
      <c r="Y896" s="438"/>
      <c r="Z896" s="438"/>
      <c r="AA896" s="438"/>
      <c r="AB896" s="438"/>
      <c r="AC896" s="438"/>
      <c r="AD896" s="438"/>
    </row>
    <row r="897" ht="13.5" customHeight="1">
      <c r="A897" s="438"/>
      <c r="B897" s="438"/>
      <c r="C897" s="438"/>
      <c r="D897" s="438"/>
      <c r="E897" s="438"/>
      <c r="F897" s="438"/>
      <c r="G897" s="438"/>
      <c r="H897" s="438"/>
      <c r="I897" s="438"/>
      <c r="J897" s="438"/>
      <c r="K897" s="438"/>
      <c r="L897" s="438"/>
      <c r="M897" s="438"/>
      <c r="N897" s="438"/>
      <c r="O897" s="438"/>
      <c r="P897" s="438"/>
      <c r="Q897" s="438"/>
      <c r="R897" s="438"/>
      <c r="S897" s="438"/>
      <c r="T897" s="438"/>
      <c r="U897" s="438"/>
      <c r="V897" s="438"/>
      <c r="W897" s="438"/>
      <c r="X897" s="438"/>
      <c r="Y897" s="438"/>
      <c r="Z897" s="438"/>
      <c r="AA897" s="438"/>
      <c r="AB897" s="438"/>
      <c r="AC897" s="438"/>
      <c r="AD897" s="438"/>
    </row>
    <row r="898" ht="13.5" customHeight="1">
      <c r="A898" s="438"/>
      <c r="B898" s="438"/>
      <c r="C898" s="438"/>
      <c r="D898" s="438"/>
      <c r="E898" s="438"/>
      <c r="F898" s="438"/>
      <c r="G898" s="438"/>
      <c r="H898" s="438"/>
      <c r="I898" s="438"/>
      <c r="J898" s="438"/>
      <c r="K898" s="438"/>
      <c r="L898" s="438"/>
      <c r="M898" s="438"/>
      <c r="N898" s="438"/>
      <c r="O898" s="438"/>
      <c r="P898" s="438"/>
      <c r="Q898" s="438"/>
      <c r="R898" s="438"/>
      <c r="S898" s="438"/>
      <c r="T898" s="438"/>
      <c r="U898" s="438"/>
      <c r="V898" s="438"/>
      <c r="W898" s="438"/>
      <c r="X898" s="438"/>
      <c r="Y898" s="438"/>
      <c r="Z898" s="438"/>
      <c r="AA898" s="438"/>
      <c r="AB898" s="438"/>
      <c r="AC898" s="438"/>
      <c r="AD898" s="438"/>
    </row>
    <row r="899" ht="13.5" customHeight="1">
      <c r="A899" s="438"/>
      <c r="B899" s="438"/>
      <c r="C899" s="438"/>
      <c r="D899" s="438"/>
      <c r="E899" s="438"/>
      <c r="F899" s="438"/>
      <c r="G899" s="438"/>
      <c r="H899" s="438"/>
      <c r="I899" s="438"/>
      <c r="J899" s="438"/>
      <c r="K899" s="438"/>
      <c r="L899" s="438"/>
      <c r="M899" s="438"/>
      <c r="N899" s="438"/>
      <c r="O899" s="438"/>
      <c r="P899" s="438"/>
      <c r="Q899" s="438"/>
      <c r="R899" s="438"/>
      <c r="S899" s="438"/>
      <c r="T899" s="438"/>
      <c r="U899" s="438"/>
      <c r="V899" s="438"/>
      <c r="W899" s="438"/>
      <c r="X899" s="438"/>
      <c r="Y899" s="438"/>
      <c r="Z899" s="438"/>
      <c r="AA899" s="438"/>
      <c r="AB899" s="438"/>
      <c r="AC899" s="438"/>
      <c r="AD899" s="438"/>
    </row>
    <row r="900" ht="13.5" customHeight="1">
      <c r="A900" s="438"/>
      <c r="B900" s="438"/>
      <c r="C900" s="438"/>
      <c r="D900" s="438"/>
      <c r="E900" s="438"/>
      <c r="F900" s="438"/>
      <c r="G900" s="438"/>
      <c r="H900" s="438"/>
      <c r="I900" s="438"/>
      <c r="J900" s="438"/>
      <c r="K900" s="438"/>
      <c r="L900" s="438"/>
      <c r="M900" s="438"/>
      <c r="N900" s="438"/>
      <c r="O900" s="438"/>
      <c r="P900" s="438"/>
      <c r="Q900" s="438"/>
      <c r="R900" s="438"/>
      <c r="S900" s="438"/>
      <c r="T900" s="438"/>
      <c r="U900" s="438"/>
      <c r="V900" s="438"/>
      <c r="W900" s="438"/>
      <c r="X900" s="438"/>
      <c r="Y900" s="438"/>
      <c r="Z900" s="438"/>
      <c r="AA900" s="438"/>
      <c r="AB900" s="438"/>
      <c r="AC900" s="438"/>
      <c r="AD900" s="438"/>
    </row>
    <row r="901" ht="13.5" customHeight="1">
      <c r="A901" s="438"/>
      <c r="B901" s="438"/>
      <c r="C901" s="438"/>
      <c r="D901" s="438"/>
      <c r="E901" s="438"/>
      <c r="F901" s="438"/>
      <c r="G901" s="438"/>
      <c r="H901" s="438"/>
      <c r="I901" s="438"/>
      <c r="J901" s="438"/>
      <c r="K901" s="438"/>
      <c r="L901" s="438"/>
      <c r="M901" s="438"/>
      <c r="N901" s="438"/>
      <c r="O901" s="438"/>
      <c r="P901" s="438"/>
      <c r="Q901" s="438"/>
      <c r="R901" s="438"/>
      <c r="S901" s="438"/>
      <c r="T901" s="438"/>
      <c r="U901" s="438"/>
      <c r="V901" s="438"/>
      <c r="W901" s="438"/>
      <c r="X901" s="438"/>
      <c r="Y901" s="438"/>
      <c r="Z901" s="438"/>
      <c r="AA901" s="438"/>
      <c r="AB901" s="438"/>
      <c r="AC901" s="438"/>
      <c r="AD901" s="438"/>
    </row>
    <row r="902" ht="13.5" customHeight="1">
      <c r="A902" s="438"/>
      <c r="B902" s="438"/>
      <c r="C902" s="438"/>
      <c r="D902" s="438"/>
      <c r="E902" s="438"/>
      <c r="F902" s="438"/>
      <c r="G902" s="438"/>
      <c r="H902" s="438"/>
      <c r="I902" s="438"/>
      <c r="J902" s="438"/>
      <c r="K902" s="438"/>
      <c r="L902" s="438"/>
      <c r="M902" s="438"/>
      <c r="N902" s="438"/>
      <c r="O902" s="438"/>
      <c r="P902" s="438"/>
      <c r="Q902" s="438"/>
      <c r="R902" s="438"/>
      <c r="S902" s="438"/>
      <c r="T902" s="438"/>
      <c r="U902" s="438"/>
      <c r="V902" s="438"/>
      <c r="W902" s="438"/>
      <c r="X902" s="438"/>
      <c r="Y902" s="438"/>
      <c r="Z902" s="438"/>
      <c r="AA902" s="438"/>
      <c r="AB902" s="438"/>
      <c r="AC902" s="438"/>
      <c r="AD902" s="438"/>
    </row>
    <row r="903" ht="13.5" customHeight="1">
      <c r="A903" s="438"/>
      <c r="B903" s="438"/>
      <c r="C903" s="438"/>
      <c r="D903" s="438"/>
      <c r="E903" s="438"/>
      <c r="F903" s="438"/>
      <c r="G903" s="438"/>
      <c r="H903" s="438"/>
      <c r="I903" s="438"/>
      <c r="J903" s="438"/>
      <c r="K903" s="438"/>
      <c r="L903" s="438"/>
      <c r="M903" s="438"/>
      <c r="N903" s="438"/>
      <c r="O903" s="438"/>
      <c r="P903" s="438"/>
      <c r="Q903" s="438"/>
      <c r="R903" s="438"/>
      <c r="S903" s="438"/>
      <c r="T903" s="438"/>
      <c r="U903" s="438"/>
      <c r="V903" s="438"/>
      <c r="W903" s="438"/>
      <c r="X903" s="438"/>
      <c r="Y903" s="438"/>
      <c r="Z903" s="438"/>
      <c r="AA903" s="438"/>
      <c r="AB903" s="438"/>
      <c r="AC903" s="438"/>
      <c r="AD903" s="438"/>
    </row>
    <row r="904" ht="13.5" customHeight="1">
      <c r="A904" s="438"/>
      <c r="B904" s="438"/>
      <c r="C904" s="438"/>
      <c r="D904" s="438"/>
      <c r="E904" s="438"/>
      <c r="F904" s="438"/>
      <c r="G904" s="438"/>
      <c r="H904" s="438"/>
      <c r="I904" s="438"/>
      <c r="J904" s="438"/>
      <c r="K904" s="438"/>
      <c r="L904" s="438"/>
      <c r="M904" s="438"/>
      <c r="N904" s="438"/>
      <c r="O904" s="438"/>
      <c r="P904" s="438"/>
      <c r="Q904" s="438"/>
      <c r="R904" s="438"/>
      <c r="S904" s="438"/>
      <c r="T904" s="438"/>
      <c r="U904" s="438"/>
      <c r="V904" s="438"/>
      <c r="W904" s="438"/>
      <c r="X904" s="438"/>
      <c r="Y904" s="438"/>
      <c r="Z904" s="438"/>
      <c r="AA904" s="438"/>
      <c r="AB904" s="438"/>
      <c r="AC904" s="438"/>
      <c r="AD904" s="438"/>
    </row>
    <row r="905" ht="13.5" customHeight="1">
      <c r="A905" s="438"/>
      <c r="B905" s="438"/>
      <c r="C905" s="438"/>
      <c r="D905" s="438"/>
      <c r="E905" s="438"/>
      <c r="F905" s="438"/>
      <c r="G905" s="438"/>
      <c r="H905" s="438"/>
      <c r="I905" s="438"/>
      <c r="J905" s="438"/>
      <c r="K905" s="438"/>
      <c r="L905" s="438"/>
      <c r="M905" s="438"/>
      <c r="N905" s="438"/>
      <c r="O905" s="438"/>
      <c r="P905" s="438"/>
      <c r="Q905" s="438"/>
      <c r="R905" s="438"/>
      <c r="S905" s="438"/>
      <c r="T905" s="438"/>
      <c r="U905" s="438"/>
      <c r="V905" s="438"/>
      <c r="W905" s="438"/>
      <c r="X905" s="438"/>
      <c r="Y905" s="438"/>
      <c r="Z905" s="438"/>
      <c r="AA905" s="438"/>
      <c r="AB905" s="438"/>
      <c r="AC905" s="438"/>
      <c r="AD905" s="438"/>
    </row>
    <row r="906" ht="13.5" customHeight="1">
      <c r="A906" s="438"/>
      <c r="B906" s="438"/>
      <c r="C906" s="438"/>
      <c r="D906" s="438"/>
      <c r="E906" s="438"/>
      <c r="F906" s="438"/>
      <c r="G906" s="438"/>
      <c r="H906" s="438"/>
      <c r="I906" s="438"/>
      <c r="J906" s="438"/>
      <c r="K906" s="438"/>
      <c r="L906" s="438"/>
      <c r="M906" s="438"/>
      <c r="N906" s="438"/>
      <c r="O906" s="438"/>
      <c r="P906" s="438"/>
      <c r="Q906" s="438"/>
      <c r="R906" s="438"/>
      <c r="S906" s="438"/>
      <c r="T906" s="438"/>
      <c r="U906" s="438"/>
      <c r="V906" s="438"/>
      <c r="W906" s="438"/>
      <c r="X906" s="438"/>
      <c r="Y906" s="438"/>
      <c r="Z906" s="438"/>
      <c r="AA906" s="438"/>
      <c r="AB906" s="438"/>
      <c r="AC906" s="438"/>
      <c r="AD906" s="438"/>
    </row>
    <row r="907" ht="13.5" customHeight="1">
      <c r="A907" s="438"/>
      <c r="B907" s="438"/>
      <c r="C907" s="438"/>
      <c r="D907" s="438"/>
      <c r="E907" s="438"/>
      <c r="F907" s="438"/>
      <c r="G907" s="438"/>
      <c r="H907" s="438"/>
      <c r="I907" s="438"/>
      <c r="J907" s="438"/>
      <c r="K907" s="438"/>
      <c r="L907" s="438"/>
      <c r="M907" s="438"/>
      <c r="N907" s="438"/>
      <c r="O907" s="438"/>
      <c r="P907" s="438"/>
      <c r="Q907" s="438"/>
      <c r="R907" s="438"/>
      <c r="S907" s="438"/>
      <c r="T907" s="438"/>
      <c r="U907" s="438"/>
      <c r="V907" s="438"/>
      <c r="W907" s="438"/>
      <c r="X907" s="438"/>
      <c r="Y907" s="438"/>
      <c r="Z907" s="438"/>
      <c r="AA907" s="438"/>
      <c r="AB907" s="438"/>
      <c r="AC907" s="438"/>
      <c r="AD907" s="438"/>
    </row>
    <row r="908" ht="13.5" customHeight="1">
      <c r="A908" s="438"/>
      <c r="B908" s="438"/>
      <c r="C908" s="438"/>
      <c r="D908" s="438"/>
      <c r="E908" s="438"/>
      <c r="F908" s="438"/>
      <c r="G908" s="438"/>
      <c r="H908" s="438"/>
      <c r="I908" s="438"/>
      <c r="J908" s="438"/>
      <c r="K908" s="438"/>
      <c r="L908" s="438"/>
      <c r="M908" s="438"/>
      <c r="N908" s="438"/>
      <c r="O908" s="438"/>
      <c r="P908" s="438"/>
      <c r="Q908" s="438"/>
      <c r="R908" s="438"/>
      <c r="S908" s="438"/>
      <c r="T908" s="438"/>
      <c r="U908" s="438"/>
      <c r="V908" s="438"/>
      <c r="W908" s="438"/>
      <c r="X908" s="438"/>
      <c r="Y908" s="438"/>
      <c r="Z908" s="438"/>
      <c r="AA908" s="438"/>
      <c r="AB908" s="438"/>
      <c r="AC908" s="438"/>
      <c r="AD908" s="438"/>
    </row>
    <row r="909" ht="13.5" customHeight="1">
      <c r="A909" s="438"/>
      <c r="B909" s="438"/>
      <c r="C909" s="438"/>
      <c r="D909" s="438"/>
      <c r="E909" s="438"/>
      <c r="F909" s="438"/>
      <c r="G909" s="438"/>
      <c r="H909" s="438"/>
      <c r="I909" s="438"/>
      <c r="J909" s="438"/>
      <c r="K909" s="438"/>
      <c r="L909" s="438"/>
      <c r="M909" s="438"/>
      <c r="N909" s="438"/>
      <c r="O909" s="438"/>
      <c r="P909" s="438"/>
      <c r="Q909" s="438"/>
      <c r="R909" s="438"/>
      <c r="S909" s="438"/>
      <c r="T909" s="438"/>
      <c r="U909" s="438"/>
      <c r="V909" s="438"/>
      <c r="W909" s="438"/>
      <c r="X909" s="438"/>
      <c r="Y909" s="438"/>
      <c r="Z909" s="438"/>
      <c r="AA909" s="438"/>
      <c r="AB909" s="438"/>
      <c r="AC909" s="438"/>
      <c r="AD909" s="438"/>
    </row>
    <row r="910" ht="13.5" customHeight="1">
      <c r="A910" s="438"/>
      <c r="B910" s="438"/>
      <c r="C910" s="438"/>
      <c r="D910" s="438"/>
      <c r="E910" s="438"/>
      <c r="F910" s="438"/>
      <c r="G910" s="438"/>
      <c r="H910" s="438"/>
      <c r="I910" s="438"/>
      <c r="J910" s="438"/>
      <c r="K910" s="438"/>
      <c r="L910" s="438"/>
      <c r="M910" s="438"/>
      <c r="N910" s="438"/>
      <c r="O910" s="438"/>
      <c r="P910" s="438"/>
      <c r="Q910" s="438"/>
      <c r="R910" s="438"/>
      <c r="S910" s="438"/>
      <c r="T910" s="438"/>
      <c r="U910" s="438"/>
      <c r="V910" s="438"/>
      <c r="W910" s="438"/>
      <c r="X910" s="438"/>
      <c r="Y910" s="438"/>
      <c r="Z910" s="438"/>
      <c r="AA910" s="438"/>
      <c r="AB910" s="438"/>
      <c r="AC910" s="438"/>
      <c r="AD910" s="438"/>
    </row>
    <row r="911" ht="13.5" customHeight="1">
      <c r="A911" s="438"/>
      <c r="B911" s="438"/>
      <c r="C911" s="438"/>
      <c r="D911" s="438"/>
      <c r="E911" s="438"/>
      <c r="F911" s="438"/>
      <c r="G911" s="438"/>
      <c r="H911" s="438"/>
      <c r="I911" s="438"/>
      <c r="J911" s="438"/>
      <c r="K911" s="438"/>
      <c r="L911" s="438"/>
      <c r="M911" s="438"/>
      <c r="N911" s="438"/>
      <c r="O911" s="438"/>
      <c r="P911" s="438"/>
      <c r="Q911" s="438"/>
      <c r="R911" s="438"/>
      <c r="S911" s="438"/>
      <c r="T911" s="438"/>
      <c r="U911" s="438"/>
      <c r="V911" s="438"/>
      <c r="W911" s="438"/>
      <c r="X911" s="438"/>
      <c r="Y911" s="438"/>
      <c r="Z911" s="438"/>
      <c r="AA911" s="438"/>
      <c r="AB911" s="438"/>
      <c r="AC911" s="438"/>
      <c r="AD911" s="438"/>
    </row>
    <row r="912" ht="13.5" customHeight="1">
      <c r="A912" s="438"/>
      <c r="B912" s="438"/>
      <c r="C912" s="438"/>
      <c r="D912" s="438"/>
      <c r="E912" s="438"/>
      <c r="F912" s="438"/>
      <c r="G912" s="438"/>
      <c r="H912" s="438"/>
      <c r="I912" s="438"/>
      <c r="J912" s="438"/>
      <c r="K912" s="438"/>
      <c r="L912" s="438"/>
      <c r="M912" s="438"/>
      <c r="N912" s="438"/>
      <c r="O912" s="438"/>
      <c r="P912" s="438"/>
      <c r="Q912" s="438"/>
      <c r="R912" s="438"/>
      <c r="S912" s="438"/>
      <c r="T912" s="438"/>
      <c r="U912" s="438"/>
      <c r="V912" s="438"/>
      <c r="W912" s="438"/>
      <c r="X912" s="438"/>
      <c r="Y912" s="438"/>
      <c r="Z912" s="438"/>
      <c r="AA912" s="438"/>
      <c r="AB912" s="438"/>
      <c r="AC912" s="438"/>
      <c r="AD912" s="438"/>
    </row>
    <row r="913" ht="13.5" customHeight="1">
      <c r="A913" s="438"/>
      <c r="B913" s="438"/>
      <c r="C913" s="438"/>
      <c r="D913" s="438"/>
      <c r="E913" s="438"/>
      <c r="F913" s="438"/>
      <c r="G913" s="438"/>
      <c r="H913" s="438"/>
      <c r="I913" s="438"/>
      <c r="J913" s="438"/>
      <c r="K913" s="438"/>
      <c r="L913" s="438"/>
      <c r="M913" s="438"/>
      <c r="N913" s="438"/>
      <c r="O913" s="438"/>
      <c r="P913" s="438"/>
      <c r="Q913" s="438"/>
      <c r="R913" s="438"/>
      <c r="S913" s="438"/>
      <c r="T913" s="438"/>
      <c r="U913" s="438"/>
      <c r="V913" s="438"/>
      <c r="W913" s="438"/>
      <c r="X913" s="438"/>
      <c r="Y913" s="438"/>
      <c r="Z913" s="438"/>
      <c r="AA913" s="438"/>
      <c r="AB913" s="438"/>
      <c r="AC913" s="438"/>
      <c r="AD913" s="438"/>
    </row>
    <row r="914" ht="13.5" customHeight="1">
      <c r="A914" s="438"/>
      <c r="B914" s="438"/>
      <c r="C914" s="438"/>
      <c r="D914" s="438"/>
      <c r="E914" s="438"/>
      <c r="F914" s="438"/>
      <c r="G914" s="438"/>
      <c r="H914" s="438"/>
      <c r="I914" s="438"/>
      <c r="J914" s="438"/>
      <c r="K914" s="438"/>
      <c r="L914" s="438"/>
      <c r="M914" s="438"/>
      <c r="N914" s="438"/>
      <c r="O914" s="438"/>
      <c r="P914" s="438"/>
      <c r="Q914" s="438"/>
      <c r="R914" s="438"/>
      <c r="S914" s="438"/>
      <c r="T914" s="438"/>
      <c r="U914" s="438"/>
      <c r="V914" s="438"/>
      <c r="W914" s="438"/>
      <c r="X914" s="438"/>
      <c r="Y914" s="438"/>
      <c r="Z914" s="438"/>
      <c r="AA914" s="438"/>
      <c r="AB914" s="438"/>
      <c r="AC914" s="438"/>
      <c r="AD914" s="438"/>
    </row>
    <row r="915" ht="13.5" customHeight="1">
      <c r="A915" s="438"/>
      <c r="B915" s="438"/>
      <c r="C915" s="438"/>
      <c r="D915" s="438"/>
      <c r="E915" s="438"/>
      <c r="F915" s="438"/>
      <c r="G915" s="438"/>
      <c r="H915" s="438"/>
      <c r="I915" s="438"/>
      <c r="J915" s="438"/>
      <c r="K915" s="438"/>
      <c r="L915" s="438"/>
      <c r="M915" s="438"/>
      <c r="N915" s="438"/>
      <c r="O915" s="438"/>
      <c r="P915" s="438"/>
      <c r="Q915" s="438"/>
      <c r="R915" s="438"/>
      <c r="S915" s="438"/>
      <c r="T915" s="438"/>
      <c r="U915" s="438"/>
      <c r="V915" s="438"/>
      <c r="W915" s="438"/>
      <c r="X915" s="438"/>
      <c r="Y915" s="438"/>
      <c r="Z915" s="438"/>
      <c r="AA915" s="438"/>
      <c r="AB915" s="438"/>
      <c r="AC915" s="438"/>
      <c r="AD915" s="438"/>
    </row>
    <row r="916" ht="13.5" customHeight="1">
      <c r="A916" s="438"/>
      <c r="B916" s="438"/>
      <c r="C916" s="438"/>
      <c r="D916" s="438"/>
      <c r="E916" s="438"/>
      <c r="F916" s="438"/>
      <c r="G916" s="438"/>
      <c r="H916" s="438"/>
      <c r="I916" s="438"/>
      <c r="J916" s="438"/>
      <c r="K916" s="438"/>
      <c r="L916" s="438"/>
      <c r="M916" s="438"/>
      <c r="N916" s="438"/>
      <c r="O916" s="438"/>
      <c r="P916" s="438"/>
      <c r="Q916" s="438"/>
      <c r="R916" s="438"/>
      <c r="S916" s="438"/>
      <c r="T916" s="438"/>
      <c r="U916" s="438"/>
      <c r="V916" s="438"/>
      <c r="W916" s="438"/>
      <c r="X916" s="438"/>
      <c r="Y916" s="438"/>
      <c r="Z916" s="438"/>
      <c r="AA916" s="438"/>
      <c r="AB916" s="438"/>
      <c r="AC916" s="438"/>
      <c r="AD916" s="438"/>
    </row>
    <row r="917" ht="13.5" customHeight="1">
      <c r="A917" s="438"/>
      <c r="B917" s="438"/>
      <c r="C917" s="438"/>
      <c r="D917" s="438"/>
      <c r="E917" s="438"/>
      <c r="F917" s="438"/>
      <c r="G917" s="438"/>
      <c r="H917" s="438"/>
      <c r="I917" s="438"/>
      <c r="J917" s="438"/>
      <c r="K917" s="438"/>
      <c r="L917" s="438"/>
      <c r="M917" s="438"/>
      <c r="N917" s="438"/>
      <c r="O917" s="438"/>
      <c r="P917" s="438"/>
      <c r="Q917" s="438"/>
      <c r="R917" s="438"/>
      <c r="S917" s="438"/>
      <c r="T917" s="438"/>
      <c r="U917" s="438"/>
      <c r="V917" s="438"/>
      <c r="W917" s="438"/>
      <c r="X917" s="438"/>
      <c r="Y917" s="438"/>
      <c r="Z917" s="438"/>
      <c r="AA917" s="438"/>
      <c r="AB917" s="438"/>
      <c r="AC917" s="438"/>
      <c r="AD917" s="438"/>
    </row>
    <row r="918" ht="13.5" customHeight="1">
      <c r="A918" s="438"/>
      <c r="B918" s="438"/>
      <c r="C918" s="438"/>
      <c r="D918" s="438"/>
      <c r="E918" s="438"/>
      <c r="F918" s="438"/>
      <c r="G918" s="438"/>
      <c r="H918" s="438"/>
      <c r="I918" s="438"/>
      <c r="J918" s="438"/>
      <c r="K918" s="438"/>
      <c r="L918" s="438"/>
      <c r="M918" s="438"/>
      <c r="N918" s="438"/>
      <c r="O918" s="438"/>
      <c r="P918" s="438"/>
      <c r="Q918" s="438"/>
      <c r="R918" s="438"/>
      <c r="S918" s="438"/>
      <c r="T918" s="438"/>
      <c r="U918" s="438"/>
      <c r="V918" s="438"/>
      <c r="W918" s="438"/>
      <c r="X918" s="438"/>
      <c r="Y918" s="438"/>
      <c r="Z918" s="438"/>
      <c r="AA918" s="438"/>
      <c r="AB918" s="438"/>
      <c r="AC918" s="438"/>
      <c r="AD918" s="438"/>
    </row>
    <row r="919" ht="13.5" customHeight="1">
      <c r="A919" s="438"/>
      <c r="B919" s="438"/>
      <c r="C919" s="438"/>
      <c r="D919" s="438"/>
      <c r="E919" s="438"/>
      <c r="F919" s="438"/>
      <c r="G919" s="438"/>
      <c r="H919" s="438"/>
      <c r="I919" s="438"/>
      <c r="J919" s="438"/>
      <c r="K919" s="438"/>
      <c r="L919" s="438"/>
      <c r="M919" s="438"/>
      <c r="N919" s="438"/>
      <c r="O919" s="438"/>
      <c r="P919" s="438"/>
      <c r="Q919" s="438"/>
      <c r="R919" s="438"/>
      <c r="S919" s="438"/>
      <c r="T919" s="438"/>
      <c r="U919" s="438"/>
      <c r="V919" s="438"/>
      <c r="W919" s="438"/>
      <c r="X919" s="438"/>
      <c r="Y919" s="438"/>
      <c r="Z919" s="438"/>
      <c r="AA919" s="438"/>
      <c r="AB919" s="438"/>
      <c r="AC919" s="438"/>
      <c r="AD919" s="438"/>
    </row>
    <row r="920" ht="13.5" customHeight="1">
      <c r="A920" s="438"/>
      <c r="B920" s="438"/>
      <c r="C920" s="438"/>
      <c r="D920" s="438"/>
      <c r="E920" s="438"/>
      <c r="F920" s="438"/>
      <c r="G920" s="438"/>
      <c r="H920" s="438"/>
      <c r="I920" s="438"/>
      <c r="J920" s="438"/>
      <c r="K920" s="438"/>
      <c r="L920" s="438"/>
      <c r="M920" s="438"/>
      <c r="N920" s="438"/>
      <c r="O920" s="438"/>
      <c r="P920" s="438"/>
      <c r="Q920" s="438"/>
      <c r="R920" s="438"/>
      <c r="S920" s="438"/>
      <c r="T920" s="438"/>
      <c r="U920" s="438"/>
      <c r="V920" s="438"/>
      <c r="W920" s="438"/>
      <c r="X920" s="438"/>
      <c r="Y920" s="438"/>
      <c r="Z920" s="438"/>
      <c r="AA920" s="438"/>
      <c r="AB920" s="438"/>
      <c r="AC920" s="438"/>
      <c r="AD920" s="438"/>
    </row>
    <row r="921" ht="13.5" customHeight="1">
      <c r="A921" s="438"/>
      <c r="B921" s="438"/>
      <c r="C921" s="438"/>
      <c r="D921" s="438"/>
      <c r="E921" s="438"/>
      <c r="F921" s="438"/>
      <c r="G921" s="438"/>
      <c r="H921" s="438"/>
      <c r="I921" s="438"/>
      <c r="J921" s="438"/>
      <c r="K921" s="438"/>
      <c r="L921" s="438"/>
      <c r="M921" s="438"/>
      <c r="N921" s="438"/>
      <c r="O921" s="438"/>
      <c r="P921" s="438"/>
      <c r="Q921" s="438"/>
      <c r="R921" s="438"/>
      <c r="S921" s="438"/>
      <c r="T921" s="438"/>
      <c r="U921" s="438"/>
      <c r="V921" s="438"/>
      <c r="W921" s="438"/>
      <c r="X921" s="438"/>
      <c r="Y921" s="438"/>
      <c r="Z921" s="438"/>
      <c r="AA921" s="438"/>
      <c r="AB921" s="438"/>
      <c r="AC921" s="438"/>
      <c r="AD921" s="438"/>
    </row>
    <row r="922" ht="13.5" customHeight="1">
      <c r="A922" s="438"/>
      <c r="B922" s="438"/>
      <c r="C922" s="438"/>
      <c r="D922" s="438"/>
      <c r="E922" s="438"/>
      <c r="F922" s="438"/>
      <c r="G922" s="438"/>
      <c r="H922" s="438"/>
      <c r="I922" s="438"/>
      <c r="J922" s="438"/>
      <c r="K922" s="438"/>
      <c r="L922" s="438"/>
      <c r="M922" s="438"/>
      <c r="N922" s="438"/>
      <c r="O922" s="438"/>
      <c r="P922" s="438"/>
      <c r="Q922" s="438"/>
      <c r="R922" s="438"/>
      <c r="S922" s="438"/>
      <c r="T922" s="438"/>
      <c r="U922" s="438"/>
      <c r="V922" s="438"/>
      <c r="W922" s="438"/>
      <c r="X922" s="438"/>
      <c r="Y922" s="438"/>
      <c r="Z922" s="438"/>
      <c r="AA922" s="438"/>
      <c r="AB922" s="438"/>
      <c r="AC922" s="438"/>
      <c r="AD922" s="438"/>
    </row>
    <row r="923" ht="13.5" customHeight="1">
      <c r="A923" s="438"/>
      <c r="B923" s="438"/>
      <c r="C923" s="438"/>
      <c r="D923" s="438"/>
      <c r="E923" s="438"/>
      <c r="F923" s="438"/>
      <c r="G923" s="438"/>
      <c r="H923" s="438"/>
      <c r="I923" s="438"/>
      <c r="J923" s="438"/>
      <c r="K923" s="438"/>
      <c r="L923" s="438"/>
      <c r="M923" s="438"/>
      <c r="N923" s="438"/>
      <c r="O923" s="438"/>
      <c r="P923" s="438"/>
      <c r="Q923" s="438"/>
      <c r="R923" s="438"/>
      <c r="S923" s="438"/>
      <c r="T923" s="438"/>
      <c r="U923" s="438"/>
      <c r="V923" s="438"/>
      <c r="W923" s="438"/>
      <c r="X923" s="438"/>
      <c r="Y923" s="438"/>
      <c r="Z923" s="438"/>
      <c r="AA923" s="438"/>
      <c r="AB923" s="438"/>
      <c r="AC923" s="438"/>
      <c r="AD923" s="438"/>
    </row>
    <row r="924" ht="13.5" customHeight="1">
      <c r="A924" s="438"/>
      <c r="B924" s="438"/>
      <c r="C924" s="438"/>
      <c r="D924" s="438"/>
      <c r="E924" s="438"/>
      <c r="F924" s="438"/>
      <c r="G924" s="438"/>
      <c r="H924" s="438"/>
      <c r="I924" s="438"/>
      <c r="J924" s="438"/>
      <c r="K924" s="438"/>
      <c r="L924" s="438"/>
      <c r="M924" s="438"/>
      <c r="N924" s="438"/>
      <c r="O924" s="438"/>
      <c r="P924" s="438"/>
      <c r="Q924" s="438"/>
      <c r="R924" s="438"/>
      <c r="S924" s="438"/>
      <c r="T924" s="438"/>
      <c r="U924" s="438"/>
      <c r="V924" s="438"/>
      <c r="W924" s="438"/>
      <c r="X924" s="438"/>
      <c r="Y924" s="438"/>
      <c r="Z924" s="438"/>
      <c r="AA924" s="438"/>
      <c r="AB924" s="438"/>
      <c r="AC924" s="438"/>
      <c r="AD924" s="438"/>
    </row>
    <row r="925" ht="13.5" customHeight="1">
      <c r="A925" s="438"/>
      <c r="B925" s="438"/>
      <c r="C925" s="438"/>
      <c r="D925" s="438"/>
      <c r="E925" s="438"/>
      <c r="F925" s="438"/>
      <c r="G925" s="438"/>
      <c r="H925" s="438"/>
      <c r="I925" s="438"/>
      <c r="J925" s="438"/>
      <c r="K925" s="438"/>
      <c r="L925" s="438"/>
      <c r="M925" s="438"/>
      <c r="N925" s="438"/>
      <c r="O925" s="438"/>
      <c r="P925" s="438"/>
      <c r="Q925" s="438"/>
      <c r="R925" s="438"/>
      <c r="S925" s="438"/>
      <c r="T925" s="438"/>
      <c r="U925" s="438"/>
      <c r="V925" s="438"/>
      <c r="W925" s="438"/>
      <c r="X925" s="438"/>
      <c r="Y925" s="438"/>
      <c r="Z925" s="438"/>
      <c r="AA925" s="438"/>
      <c r="AB925" s="438"/>
      <c r="AC925" s="438"/>
      <c r="AD925" s="438"/>
    </row>
    <row r="926" ht="13.5" customHeight="1">
      <c r="A926" s="438"/>
      <c r="B926" s="438"/>
      <c r="C926" s="438"/>
      <c r="D926" s="438"/>
      <c r="E926" s="438"/>
      <c r="F926" s="438"/>
      <c r="G926" s="438"/>
      <c r="H926" s="438"/>
      <c r="I926" s="438"/>
      <c r="J926" s="438"/>
      <c r="K926" s="438"/>
      <c r="L926" s="438"/>
      <c r="M926" s="438"/>
      <c r="N926" s="438"/>
      <c r="O926" s="438"/>
      <c r="P926" s="438"/>
      <c r="Q926" s="438"/>
      <c r="R926" s="438"/>
      <c r="S926" s="438"/>
      <c r="T926" s="438"/>
      <c r="U926" s="438"/>
      <c r="V926" s="438"/>
      <c r="W926" s="438"/>
      <c r="X926" s="438"/>
      <c r="Y926" s="438"/>
      <c r="Z926" s="438"/>
      <c r="AA926" s="438"/>
      <c r="AB926" s="438"/>
      <c r="AC926" s="438"/>
      <c r="AD926" s="438"/>
    </row>
    <row r="927" ht="13.5" customHeight="1">
      <c r="A927" s="438"/>
      <c r="B927" s="438"/>
      <c r="C927" s="438"/>
      <c r="D927" s="438"/>
      <c r="E927" s="438"/>
      <c r="F927" s="438"/>
      <c r="G927" s="438"/>
      <c r="H927" s="438"/>
      <c r="I927" s="438"/>
      <c r="J927" s="438"/>
      <c r="K927" s="438"/>
      <c r="L927" s="438"/>
      <c r="M927" s="438"/>
      <c r="N927" s="438"/>
      <c r="O927" s="438"/>
      <c r="P927" s="438"/>
      <c r="Q927" s="438"/>
      <c r="R927" s="438"/>
      <c r="S927" s="438"/>
      <c r="T927" s="438"/>
      <c r="U927" s="438"/>
      <c r="V927" s="438"/>
      <c r="W927" s="438"/>
      <c r="X927" s="438"/>
      <c r="Y927" s="438"/>
      <c r="Z927" s="438"/>
      <c r="AA927" s="438"/>
      <c r="AB927" s="438"/>
      <c r="AC927" s="438"/>
      <c r="AD927" s="438"/>
    </row>
    <row r="928" ht="13.5" customHeight="1">
      <c r="A928" s="438"/>
      <c r="B928" s="438"/>
      <c r="C928" s="438"/>
      <c r="D928" s="438"/>
      <c r="E928" s="438"/>
      <c r="F928" s="438"/>
      <c r="G928" s="438"/>
      <c r="H928" s="438"/>
      <c r="I928" s="438"/>
      <c r="J928" s="438"/>
      <c r="K928" s="438"/>
      <c r="L928" s="438"/>
      <c r="M928" s="438"/>
      <c r="N928" s="438"/>
      <c r="O928" s="438"/>
      <c r="P928" s="438"/>
      <c r="Q928" s="438"/>
      <c r="R928" s="438"/>
      <c r="S928" s="438"/>
      <c r="T928" s="438"/>
      <c r="U928" s="438"/>
      <c r="V928" s="438"/>
      <c r="W928" s="438"/>
      <c r="X928" s="438"/>
      <c r="Y928" s="438"/>
      <c r="Z928" s="438"/>
      <c r="AA928" s="438"/>
      <c r="AB928" s="438"/>
      <c r="AC928" s="438"/>
      <c r="AD928" s="438"/>
    </row>
    <row r="929" ht="13.5" customHeight="1">
      <c r="A929" s="438"/>
      <c r="B929" s="438"/>
      <c r="C929" s="438"/>
      <c r="D929" s="438"/>
      <c r="E929" s="438"/>
      <c r="F929" s="438"/>
      <c r="G929" s="438"/>
      <c r="H929" s="438"/>
      <c r="I929" s="438"/>
      <c r="J929" s="438"/>
      <c r="K929" s="438"/>
      <c r="L929" s="438"/>
      <c r="M929" s="438"/>
      <c r="N929" s="438"/>
      <c r="O929" s="438"/>
      <c r="P929" s="438"/>
      <c r="Q929" s="438"/>
      <c r="R929" s="438"/>
      <c r="S929" s="438"/>
      <c r="T929" s="438"/>
      <c r="U929" s="438"/>
      <c r="V929" s="438"/>
      <c r="W929" s="438"/>
      <c r="X929" s="438"/>
      <c r="Y929" s="438"/>
      <c r="Z929" s="438"/>
      <c r="AA929" s="438"/>
      <c r="AB929" s="438"/>
      <c r="AC929" s="438"/>
      <c r="AD929" s="438"/>
    </row>
    <row r="930" ht="13.5" customHeight="1">
      <c r="A930" s="438"/>
      <c r="B930" s="438"/>
      <c r="C930" s="438"/>
      <c r="D930" s="438"/>
      <c r="E930" s="438"/>
      <c r="F930" s="438"/>
      <c r="G930" s="438"/>
      <c r="H930" s="438"/>
      <c r="I930" s="438"/>
      <c r="J930" s="438"/>
      <c r="K930" s="438"/>
      <c r="L930" s="438"/>
      <c r="M930" s="438"/>
      <c r="N930" s="438"/>
      <c r="O930" s="438"/>
      <c r="P930" s="438"/>
      <c r="Q930" s="438"/>
      <c r="R930" s="438"/>
      <c r="S930" s="438"/>
      <c r="T930" s="438"/>
      <c r="U930" s="438"/>
      <c r="V930" s="438"/>
      <c r="W930" s="438"/>
      <c r="X930" s="438"/>
      <c r="Y930" s="438"/>
      <c r="Z930" s="438"/>
      <c r="AA930" s="438"/>
      <c r="AB930" s="438"/>
      <c r="AC930" s="438"/>
      <c r="AD930" s="438"/>
    </row>
    <row r="931" ht="13.5" customHeight="1">
      <c r="A931" s="438"/>
      <c r="B931" s="438"/>
      <c r="C931" s="438"/>
      <c r="D931" s="438"/>
      <c r="E931" s="438"/>
      <c r="F931" s="438"/>
      <c r="G931" s="438"/>
      <c r="H931" s="438"/>
      <c r="I931" s="438"/>
      <c r="J931" s="438"/>
      <c r="K931" s="438"/>
      <c r="L931" s="438"/>
      <c r="M931" s="438"/>
      <c r="N931" s="438"/>
      <c r="O931" s="438"/>
      <c r="P931" s="438"/>
      <c r="Q931" s="438"/>
      <c r="R931" s="438"/>
      <c r="S931" s="438"/>
      <c r="T931" s="438"/>
      <c r="U931" s="438"/>
      <c r="V931" s="438"/>
      <c r="W931" s="438"/>
      <c r="X931" s="438"/>
      <c r="Y931" s="438"/>
      <c r="Z931" s="438"/>
      <c r="AA931" s="438"/>
      <c r="AB931" s="438"/>
      <c r="AC931" s="438"/>
      <c r="AD931" s="438"/>
    </row>
    <row r="932" ht="13.5" customHeight="1">
      <c r="A932" s="438"/>
      <c r="B932" s="438"/>
      <c r="C932" s="438"/>
      <c r="D932" s="438"/>
      <c r="E932" s="438"/>
      <c r="F932" s="438"/>
      <c r="G932" s="438"/>
      <c r="H932" s="438"/>
      <c r="I932" s="438"/>
      <c r="J932" s="438"/>
      <c r="K932" s="438"/>
      <c r="L932" s="438"/>
      <c r="M932" s="438"/>
      <c r="N932" s="438"/>
      <c r="O932" s="438"/>
      <c r="P932" s="438"/>
      <c r="Q932" s="438"/>
      <c r="R932" s="438"/>
      <c r="S932" s="438"/>
      <c r="T932" s="438"/>
      <c r="U932" s="438"/>
      <c r="V932" s="438"/>
      <c r="W932" s="438"/>
      <c r="X932" s="438"/>
      <c r="Y932" s="438"/>
      <c r="Z932" s="438"/>
      <c r="AA932" s="438"/>
      <c r="AB932" s="438"/>
      <c r="AC932" s="438"/>
      <c r="AD932" s="438"/>
    </row>
    <row r="933" ht="13.5" customHeight="1">
      <c r="A933" s="438"/>
      <c r="B933" s="438"/>
      <c r="C933" s="438"/>
      <c r="D933" s="438"/>
      <c r="E933" s="438"/>
      <c r="F933" s="438"/>
      <c r="G933" s="438"/>
      <c r="H933" s="438"/>
      <c r="I933" s="438"/>
      <c r="J933" s="438"/>
      <c r="K933" s="438"/>
      <c r="L933" s="438"/>
      <c r="M933" s="438"/>
      <c r="N933" s="438"/>
      <c r="O933" s="438"/>
      <c r="P933" s="438"/>
      <c r="Q933" s="438"/>
      <c r="R933" s="438"/>
      <c r="S933" s="438"/>
      <c r="T933" s="438"/>
      <c r="U933" s="438"/>
      <c r="V933" s="438"/>
      <c r="W933" s="438"/>
      <c r="X933" s="438"/>
      <c r="Y933" s="438"/>
      <c r="Z933" s="438"/>
      <c r="AA933" s="438"/>
      <c r="AB933" s="438"/>
      <c r="AC933" s="438"/>
      <c r="AD933" s="438"/>
    </row>
    <row r="934" ht="13.5" customHeight="1">
      <c r="A934" s="438"/>
      <c r="B934" s="438"/>
      <c r="C934" s="438"/>
      <c r="D934" s="438"/>
      <c r="E934" s="438"/>
      <c r="F934" s="438"/>
      <c r="G934" s="438"/>
      <c r="H934" s="438"/>
      <c r="I934" s="438"/>
      <c r="J934" s="438"/>
      <c r="K934" s="438"/>
      <c r="L934" s="438"/>
      <c r="M934" s="438"/>
      <c r="N934" s="438"/>
      <c r="O934" s="438"/>
      <c r="P934" s="438"/>
      <c r="Q934" s="438"/>
      <c r="R934" s="438"/>
      <c r="S934" s="438"/>
      <c r="T934" s="438"/>
      <c r="U934" s="438"/>
      <c r="V934" s="438"/>
      <c r="W934" s="438"/>
      <c r="X934" s="438"/>
      <c r="Y934" s="438"/>
      <c r="Z934" s="438"/>
      <c r="AA934" s="438"/>
      <c r="AB934" s="438"/>
      <c r="AC934" s="438"/>
      <c r="AD934" s="438"/>
    </row>
    <row r="935" ht="13.5" customHeight="1">
      <c r="A935" s="438"/>
      <c r="B935" s="438"/>
      <c r="C935" s="438"/>
      <c r="D935" s="438"/>
      <c r="E935" s="438"/>
      <c r="F935" s="438"/>
      <c r="G935" s="438"/>
      <c r="H935" s="438"/>
      <c r="I935" s="438"/>
      <c r="J935" s="438"/>
      <c r="K935" s="438"/>
      <c r="L935" s="438"/>
      <c r="M935" s="438"/>
      <c r="N935" s="438"/>
      <c r="O935" s="438"/>
      <c r="P935" s="438"/>
      <c r="Q935" s="438"/>
      <c r="R935" s="438"/>
      <c r="S935" s="438"/>
      <c r="T935" s="438"/>
      <c r="U935" s="438"/>
      <c r="V935" s="438"/>
      <c r="W935" s="438"/>
      <c r="X935" s="438"/>
      <c r="Y935" s="438"/>
      <c r="Z935" s="438"/>
      <c r="AA935" s="438"/>
      <c r="AB935" s="438"/>
      <c r="AC935" s="438"/>
      <c r="AD935" s="438"/>
    </row>
    <row r="936" ht="13.5" customHeight="1">
      <c r="A936" s="438"/>
      <c r="B936" s="438"/>
      <c r="C936" s="438"/>
      <c r="D936" s="438"/>
      <c r="E936" s="438"/>
      <c r="F936" s="438"/>
      <c r="G936" s="438"/>
      <c r="H936" s="438"/>
      <c r="I936" s="438"/>
      <c r="J936" s="438"/>
      <c r="K936" s="438"/>
      <c r="L936" s="438"/>
      <c r="M936" s="438"/>
      <c r="N936" s="438"/>
      <c r="O936" s="438"/>
      <c r="P936" s="438"/>
      <c r="Q936" s="438"/>
      <c r="R936" s="438"/>
      <c r="S936" s="438"/>
      <c r="T936" s="438"/>
      <c r="U936" s="438"/>
      <c r="V936" s="438"/>
      <c r="W936" s="438"/>
      <c r="X936" s="438"/>
      <c r="Y936" s="438"/>
      <c r="Z936" s="438"/>
      <c r="AA936" s="438"/>
      <c r="AB936" s="438"/>
      <c r="AC936" s="438"/>
      <c r="AD936" s="438"/>
    </row>
    <row r="937" ht="13.5" customHeight="1">
      <c r="A937" s="438"/>
      <c r="B937" s="438"/>
      <c r="C937" s="438"/>
      <c r="D937" s="438"/>
      <c r="E937" s="438"/>
      <c r="F937" s="438"/>
      <c r="G937" s="438"/>
      <c r="H937" s="438"/>
      <c r="I937" s="438"/>
      <c r="J937" s="438"/>
      <c r="K937" s="438"/>
      <c r="L937" s="438"/>
      <c r="M937" s="438"/>
      <c r="N937" s="438"/>
      <c r="O937" s="438"/>
      <c r="P937" s="438"/>
      <c r="Q937" s="438"/>
      <c r="R937" s="438"/>
      <c r="S937" s="438"/>
      <c r="T937" s="438"/>
      <c r="U937" s="438"/>
      <c r="V937" s="438"/>
      <c r="W937" s="438"/>
      <c r="X937" s="438"/>
      <c r="Y937" s="438"/>
      <c r="Z937" s="438"/>
      <c r="AA937" s="438"/>
      <c r="AB937" s="438"/>
      <c r="AC937" s="438"/>
      <c r="AD937" s="438"/>
    </row>
    <row r="938" ht="13.5" customHeight="1">
      <c r="A938" s="438"/>
      <c r="B938" s="438"/>
      <c r="C938" s="438"/>
      <c r="D938" s="438"/>
      <c r="E938" s="438"/>
      <c r="F938" s="438"/>
      <c r="G938" s="438"/>
      <c r="H938" s="438"/>
      <c r="I938" s="438"/>
      <c r="J938" s="438"/>
      <c r="K938" s="438"/>
      <c r="L938" s="438"/>
      <c r="M938" s="438"/>
      <c r="N938" s="438"/>
      <c r="O938" s="438"/>
      <c r="P938" s="438"/>
      <c r="Q938" s="438"/>
      <c r="R938" s="438"/>
      <c r="S938" s="438"/>
      <c r="T938" s="438"/>
      <c r="U938" s="438"/>
      <c r="V938" s="438"/>
      <c r="W938" s="438"/>
      <c r="X938" s="438"/>
      <c r="Y938" s="438"/>
      <c r="Z938" s="438"/>
      <c r="AA938" s="438"/>
      <c r="AB938" s="438"/>
      <c r="AC938" s="438"/>
      <c r="AD938" s="438"/>
    </row>
    <row r="939" ht="13.5" customHeight="1">
      <c r="A939" s="438"/>
      <c r="B939" s="438"/>
      <c r="C939" s="438"/>
      <c r="D939" s="438"/>
      <c r="E939" s="438"/>
      <c r="F939" s="438"/>
      <c r="G939" s="438"/>
      <c r="H939" s="438"/>
      <c r="I939" s="438"/>
      <c r="J939" s="438"/>
      <c r="K939" s="438"/>
      <c r="L939" s="438"/>
      <c r="M939" s="438"/>
      <c r="N939" s="438"/>
      <c r="O939" s="438"/>
      <c r="P939" s="438"/>
      <c r="Q939" s="438"/>
      <c r="R939" s="438"/>
      <c r="S939" s="438"/>
      <c r="T939" s="438"/>
      <c r="U939" s="438"/>
      <c r="V939" s="438"/>
      <c r="W939" s="438"/>
      <c r="X939" s="438"/>
      <c r="Y939" s="438"/>
      <c r="Z939" s="438"/>
      <c r="AA939" s="438"/>
      <c r="AB939" s="438"/>
      <c r="AC939" s="438"/>
      <c r="AD939" s="438"/>
    </row>
    <row r="940" ht="13.5" customHeight="1">
      <c r="A940" s="438"/>
      <c r="B940" s="438"/>
      <c r="C940" s="438"/>
      <c r="D940" s="438"/>
      <c r="E940" s="438"/>
      <c r="F940" s="438"/>
      <c r="G940" s="438"/>
      <c r="H940" s="438"/>
      <c r="I940" s="438"/>
      <c r="J940" s="438"/>
      <c r="K940" s="438"/>
      <c r="L940" s="438"/>
      <c r="M940" s="438"/>
      <c r="N940" s="438"/>
      <c r="O940" s="438"/>
      <c r="P940" s="438"/>
      <c r="Q940" s="438"/>
      <c r="R940" s="438"/>
      <c r="S940" s="438"/>
      <c r="T940" s="438"/>
      <c r="U940" s="438"/>
      <c r="V940" s="438"/>
      <c r="W940" s="438"/>
      <c r="X940" s="438"/>
      <c r="Y940" s="438"/>
      <c r="Z940" s="438"/>
      <c r="AA940" s="438"/>
      <c r="AB940" s="438"/>
      <c r="AC940" s="438"/>
      <c r="AD940" s="438"/>
    </row>
    <row r="941" ht="13.5" customHeight="1">
      <c r="A941" s="438"/>
      <c r="B941" s="438"/>
      <c r="C941" s="438"/>
      <c r="D941" s="438"/>
      <c r="E941" s="438"/>
      <c r="F941" s="438"/>
      <c r="G941" s="438"/>
      <c r="H941" s="438"/>
      <c r="I941" s="438"/>
      <c r="J941" s="438"/>
      <c r="K941" s="438"/>
      <c r="L941" s="438"/>
      <c r="M941" s="438"/>
      <c r="N941" s="438"/>
      <c r="O941" s="438"/>
      <c r="P941" s="438"/>
      <c r="Q941" s="438"/>
      <c r="R941" s="438"/>
      <c r="S941" s="438"/>
      <c r="T941" s="438"/>
      <c r="U941" s="438"/>
      <c r="V941" s="438"/>
      <c r="W941" s="438"/>
      <c r="X941" s="438"/>
      <c r="Y941" s="438"/>
      <c r="Z941" s="438"/>
      <c r="AA941" s="438"/>
      <c r="AB941" s="438"/>
      <c r="AC941" s="438"/>
      <c r="AD941" s="438"/>
    </row>
    <row r="942" ht="13.5" customHeight="1">
      <c r="A942" s="438"/>
      <c r="B942" s="438"/>
      <c r="C942" s="438"/>
      <c r="D942" s="438"/>
      <c r="E942" s="438"/>
      <c r="F942" s="438"/>
      <c r="G942" s="438"/>
      <c r="H942" s="438"/>
      <c r="I942" s="438"/>
      <c r="J942" s="438"/>
      <c r="K942" s="438"/>
      <c r="L942" s="438"/>
      <c r="M942" s="438"/>
      <c r="N942" s="438"/>
      <c r="O942" s="438"/>
      <c r="P942" s="438"/>
      <c r="Q942" s="438"/>
      <c r="R942" s="438"/>
      <c r="S942" s="438"/>
      <c r="T942" s="438"/>
      <c r="U942" s="438"/>
      <c r="V942" s="438"/>
      <c r="W942" s="438"/>
      <c r="X942" s="438"/>
      <c r="Y942" s="438"/>
      <c r="Z942" s="438"/>
      <c r="AA942" s="438"/>
      <c r="AB942" s="438"/>
      <c r="AC942" s="438"/>
      <c r="AD942" s="438"/>
    </row>
    <row r="943" ht="13.5" customHeight="1">
      <c r="A943" s="438"/>
      <c r="B943" s="438"/>
      <c r="C943" s="438"/>
      <c r="D943" s="438"/>
      <c r="E943" s="438"/>
      <c r="F943" s="438"/>
      <c r="G943" s="438"/>
      <c r="H943" s="438"/>
      <c r="I943" s="438"/>
      <c r="J943" s="438"/>
      <c r="K943" s="438"/>
      <c r="L943" s="438"/>
      <c r="M943" s="438"/>
      <c r="N943" s="438"/>
      <c r="O943" s="438"/>
      <c r="P943" s="438"/>
      <c r="Q943" s="438"/>
      <c r="R943" s="438"/>
      <c r="S943" s="438"/>
      <c r="T943" s="438"/>
      <c r="U943" s="438"/>
      <c r="V943" s="438"/>
      <c r="W943" s="438"/>
      <c r="X943" s="438"/>
      <c r="Y943" s="438"/>
      <c r="Z943" s="438"/>
      <c r="AA943" s="438"/>
      <c r="AB943" s="438"/>
      <c r="AC943" s="438"/>
      <c r="AD943" s="438"/>
    </row>
    <row r="944" ht="13.5" customHeight="1">
      <c r="A944" s="438"/>
      <c r="B944" s="438"/>
      <c r="C944" s="438"/>
      <c r="D944" s="438"/>
      <c r="E944" s="438"/>
      <c r="F944" s="438"/>
      <c r="G944" s="438"/>
      <c r="H944" s="438"/>
      <c r="I944" s="438"/>
      <c r="J944" s="438"/>
      <c r="K944" s="438"/>
      <c r="L944" s="438"/>
      <c r="M944" s="438"/>
      <c r="N944" s="438"/>
      <c r="O944" s="438"/>
      <c r="P944" s="438"/>
      <c r="Q944" s="438"/>
      <c r="R944" s="438"/>
      <c r="S944" s="438"/>
      <c r="T944" s="438"/>
      <c r="U944" s="438"/>
      <c r="V944" s="438"/>
      <c r="W944" s="438"/>
      <c r="X944" s="438"/>
      <c r="Y944" s="438"/>
      <c r="Z944" s="438"/>
      <c r="AA944" s="438"/>
      <c r="AB944" s="438"/>
      <c r="AC944" s="438"/>
      <c r="AD944" s="438"/>
    </row>
    <row r="945" ht="13.5" customHeight="1">
      <c r="A945" s="438"/>
      <c r="B945" s="438"/>
      <c r="C945" s="438"/>
      <c r="D945" s="438"/>
      <c r="E945" s="438"/>
      <c r="F945" s="438"/>
      <c r="G945" s="438"/>
      <c r="H945" s="438"/>
      <c r="I945" s="438"/>
      <c r="J945" s="438"/>
      <c r="K945" s="438"/>
      <c r="L945" s="438"/>
      <c r="M945" s="438"/>
      <c r="N945" s="438"/>
      <c r="O945" s="438"/>
      <c r="P945" s="438"/>
      <c r="Q945" s="438"/>
      <c r="R945" s="438"/>
      <c r="S945" s="438"/>
      <c r="T945" s="438"/>
      <c r="U945" s="438"/>
      <c r="V945" s="438"/>
      <c r="W945" s="438"/>
      <c r="X945" s="438"/>
      <c r="Y945" s="438"/>
      <c r="Z945" s="438"/>
      <c r="AA945" s="438"/>
      <c r="AB945" s="438"/>
      <c r="AC945" s="438"/>
      <c r="AD945" s="438"/>
    </row>
    <row r="946" ht="13.5" customHeight="1">
      <c r="A946" s="438"/>
      <c r="B946" s="438"/>
      <c r="C946" s="438"/>
      <c r="D946" s="438"/>
      <c r="E946" s="438"/>
      <c r="F946" s="438"/>
      <c r="G946" s="438"/>
      <c r="H946" s="438"/>
      <c r="I946" s="438"/>
      <c r="J946" s="438"/>
      <c r="K946" s="438"/>
      <c r="L946" s="438"/>
      <c r="M946" s="438"/>
      <c r="N946" s="438"/>
      <c r="O946" s="438"/>
      <c r="P946" s="438"/>
      <c r="Q946" s="438"/>
      <c r="R946" s="438"/>
      <c r="S946" s="438"/>
      <c r="T946" s="438"/>
      <c r="U946" s="438"/>
      <c r="V946" s="438"/>
      <c r="W946" s="438"/>
      <c r="X946" s="438"/>
      <c r="Y946" s="438"/>
      <c r="Z946" s="438"/>
      <c r="AA946" s="438"/>
      <c r="AB946" s="438"/>
      <c r="AC946" s="438"/>
      <c r="AD946" s="438"/>
    </row>
    <row r="947" ht="13.5" customHeight="1">
      <c r="A947" s="438"/>
      <c r="B947" s="438"/>
      <c r="C947" s="438"/>
      <c r="D947" s="438"/>
      <c r="E947" s="438"/>
      <c r="F947" s="438"/>
      <c r="G947" s="438"/>
      <c r="H947" s="438"/>
      <c r="I947" s="438"/>
      <c r="J947" s="438"/>
      <c r="K947" s="438"/>
      <c r="L947" s="438"/>
      <c r="M947" s="438"/>
      <c r="N947" s="438"/>
      <c r="O947" s="438"/>
      <c r="P947" s="438"/>
      <c r="Q947" s="438"/>
      <c r="R947" s="438"/>
      <c r="S947" s="438"/>
      <c r="T947" s="438"/>
      <c r="U947" s="438"/>
      <c r="V947" s="438"/>
      <c r="W947" s="438"/>
      <c r="X947" s="438"/>
      <c r="Y947" s="438"/>
      <c r="Z947" s="438"/>
      <c r="AA947" s="438"/>
      <c r="AB947" s="438"/>
      <c r="AC947" s="438"/>
      <c r="AD947" s="438"/>
    </row>
    <row r="948" ht="13.5" customHeight="1">
      <c r="A948" s="438"/>
      <c r="B948" s="438"/>
      <c r="C948" s="438"/>
      <c r="D948" s="438"/>
      <c r="E948" s="438"/>
      <c r="F948" s="438"/>
      <c r="G948" s="438"/>
      <c r="H948" s="438"/>
      <c r="I948" s="438"/>
      <c r="J948" s="438"/>
      <c r="K948" s="438"/>
      <c r="L948" s="438"/>
      <c r="M948" s="438"/>
      <c r="N948" s="438"/>
      <c r="O948" s="438"/>
      <c r="P948" s="438"/>
      <c r="Q948" s="438"/>
      <c r="R948" s="438"/>
      <c r="S948" s="438"/>
      <c r="T948" s="438"/>
      <c r="U948" s="438"/>
      <c r="V948" s="438"/>
      <c r="W948" s="438"/>
      <c r="X948" s="438"/>
      <c r="Y948" s="438"/>
      <c r="Z948" s="438"/>
      <c r="AA948" s="438"/>
      <c r="AB948" s="438"/>
      <c r="AC948" s="438"/>
      <c r="AD948" s="438"/>
    </row>
    <row r="949" ht="13.5" customHeight="1">
      <c r="A949" s="438"/>
      <c r="B949" s="438"/>
      <c r="C949" s="438"/>
      <c r="D949" s="438"/>
      <c r="E949" s="438"/>
      <c r="F949" s="438"/>
      <c r="G949" s="438"/>
      <c r="H949" s="438"/>
      <c r="I949" s="438"/>
      <c r="J949" s="438"/>
      <c r="K949" s="438"/>
      <c r="L949" s="438"/>
      <c r="M949" s="438"/>
      <c r="N949" s="438"/>
      <c r="O949" s="438"/>
      <c r="P949" s="438"/>
      <c r="Q949" s="438"/>
      <c r="R949" s="438"/>
      <c r="S949" s="438"/>
      <c r="T949" s="438"/>
      <c r="U949" s="438"/>
      <c r="V949" s="438"/>
      <c r="W949" s="438"/>
      <c r="X949" s="438"/>
      <c r="Y949" s="438"/>
      <c r="Z949" s="438"/>
      <c r="AA949" s="438"/>
      <c r="AB949" s="438"/>
      <c r="AC949" s="438"/>
      <c r="AD949" s="438"/>
    </row>
    <row r="950" ht="13.5" customHeight="1">
      <c r="A950" s="438"/>
      <c r="B950" s="438"/>
      <c r="C950" s="438"/>
      <c r="D950" s="438"/>
      <c r="E950" s="438"/>
      <c r="F950" s="438"/>
      <c r="G950" s="438"/>
      <c r="H950" s="438"/>
      <c r="I950" s="438"/>
      <c r="J950" s="438"/>
      <c r="K950" s="438"/>
      <c r="L950" s="438"/>
      <c r="M950" s="438"/>
      <c r="N950" s="438"/>
      <c r="O950" s="438"/>
      <c r="P950" s="438"/>
      <c r="Q950" s="438"/>
      <c r="R950" s="438"/>
      <c r="S950" s="438"/>
      <c r="T950" s="438"/>
      <c r="U950" s="438"/>
      <c r="V950" s="438"/>
      <c r="W950" s="438"/>
      <c r="X950" s="438"/>
      <c r="Y950" s="438"/>
      <c r="Z950" s="438"/>
      <c r="AA950" s="438"/>
      <c r="AB950" s="438"/>
      <c r="AC950" s="438"/>
      <c r="AD950" s="438"/>
    </row>
    <row r="951" ht="13.5" customHeight="1">
      <c r="A951" s="438"/>
      <c r="B951" s="438"/>
      <c r="C951" s="438"/>
      <c r="D951" s="438"/>
      <c r="E951" s="438"/>
      <c r="F951" s="438"/>
      <c r="G951" s="438"/>
      <c r="H951" s="438"/>
      <c r="I951" s="438"/>
      <c r="J951" s="438"/>
      <c r="K951" s="438"/>
      <c r="L951" s="438"/>
      <c r="M951" s="438"/>
      <c r="N951" s="438"/>
      <c r="O951" s="438"/>
      <c r="P951" s="438"/>
      <c r="Q951" s="438"/>
      <c r="R951" s="438"/>
      <c r="S951" s="438"/>
      <c r="T951" s="438"/>
      <c r="U951" s="438"/>
      <c r="V951" s="438"/>
      <c r="W951" s="438"/>
      <c r="X951" s="438"/>
      <c r="Y951" s="438"/>
      <c r="Z951" s="438"/>
      <c r="AA951" s="438"/>
      <c r="AB951" s="438"/>
      <c r="AC951" s="438"/>
      <c r="AD951" s="438"/>
    </row>
    <row r="952" ht="13.5" customHeight="1">
      <c r="A952" s="438"/>
      <c r="B952" s="438"/>
      <c r="C952" s="438"/>
      <c r="D952" s="438"/>
      <c r="E952" s="438"/>
      <c r="F952" s="438"/>
      <c r="G952" s="438"/>
      <c r="H952" s="438"/>
      <c r="I952" s="438"/>
      <c r="J952" s="438"/>
      <c r="K952" s="438"/>
      <c r="L952" s="438"/>
      <c r="M952" s="438"/>
      <c r="N952" s="438"/>
      <c r="O952" s="438"/>
      <c r="P952" s="438"/>
      <c r="Q952" s="438"/>
      <c r="R952" s="438"/>
      <c r="S952" s="438"/>
      <c r="T952" s="438"/>
      <c r="U952" s="438"/>
      <c r="V952" s="438"/>
      <c r="W952" s="438"/>
      <c r="X952" s="438"/>
      <c r="Y952" s="438"/>
      <c r="Z952" s="438"/>
      <c r="AA952" s="438"/>
      <c r="AB952" s="438"/>
      <c r="AC952" s="438"/>
      <c r="AD952" s="438"/>
    </row>
    <row r="953" ht="13.5" customHeight="1">
      <c r="A953" s="438"/>
      <c r="B953" s="438"/>
      <c r="C953" s="438"/>
      <c r="D953" s="438"/>
      <c r="E953" s="438"/>
      <c r="F953" s="438"/>
      <c r="G953" s="438"/>
      <c r="H953" s="438"/>
      <c r="I953" s="438"/>
      <c r="J953" s="438"/>
      <c r="K953" s="438"/>
      <c r="L953" s="438"/>
      <c r="M953" s="438"/>
      <c r="N953" s="438"/>
      <c r="O953" s="438"/>
      <c r="P953" s="438"/>
      <c r="Q953" s="438"/>
      <c r="R953" s="438"/>
      <c r="S953" s="438"/>
      <c r="T953" s="438"/>
      <c r="U953" s="438"/>
      <c r="V953" s="438"/>
      <c r="W953" s="438"/>
      <c r="X953" s="438"/>
      <c r="Y953" s="438"/>
      <c r="Z953" s="438"/>
      <c r="AA953" s="438"/>
      <c r="AB953" s="438"/>
      <c r="AC953" s="438"/>
      <c r="AD953" s="438"/>
    </row>
    <row r="954" ht="13.5" customHeight="1">
      <c r="A954" s="438"/>
      <c r="B954" s="438"/>
      <c r="C954" s="438"/>
      <c r="D954" s="438"/>
      <c r="E954" s="438"/>
      <c r="F954" s="438"/>
      <c r="G954" s="438"/>
      <c r="H954" s="438"/>
      <c r="I954" s="438"/>
      <c r="J954" s="438"/>
      <c r="K954" s="438"/>
      <c r="L954" s="438"/>
      <c r="M954" s="438"/>
      <c r="N954" s="438"/>
      <c r="O954" s="438"/>
      <c r="P954" s="438"/>
      <c r="Q954" s="438"/>
      <c r="R954" s="438"/>
      <c r="S954" s="438"/>
      <c r="T954" s="438"/>
      <c r="U954" s="438"/>
      <c r="V954" s="438"/>
      <c r="W954" s="438"/>
      <c r="X954" s="438"/>
      <c r="Y954" s="438"/>
      <c r="Z954" s="438"/>
      <c r="AA954" s="438"/>
      <c r="AB954" s="438"/>
      <c r="AC954" s="438"/>
      <c r="AD954" s="438"/>
    </row>
    <row r="955" ht="13.5" customHeight="1">
      <c r="A955" s="438"/>
      <c r="B955" s="438"/>
      <c r="C955" s="438"/>
      <c r="D955" s="438"/>
      <c r="E955" s="438"/>
      <c r="F955" s="438"/>
      <c r="G955" s="438"/>
      <c r="H955" s="438"/>
      <c r="I955" s="438"/>
      <c r="J955" s="438"/>
      <c r="K955" s="438"/>
      <c r="L955" s="438"/>
      <c r="M955" s="438"/>
      <c r="N955" s="438"/>
      <c r="O955" s="438"/>
      <c r="P955" s="438"/>
      <c r="Q955" s="438"/>
      <c r="R955" s="438"/>
      <c r="S955" s="438"/>
      <c r="T955" s="438"/>
      <c r="U955" s="438"/>
      <c r="V955" s="438"/>
      <c r="W955" s="438"/>
      <c r="X955" s="438"/>
      <c r="Y955" s="438"/>
      <c r="Z955" s="438"/>
      <c r="AA955" s="438"/>
      <c r="AB955" s="438"/>
      <c r="AC955" s="438"/>
      <c r="AD955" s="438"/>
    </row>
    <row r="956" ht="13.5" customHeight="1">
      <c r="A956" s="438"/>
      <c r="B956" s="438"/>
      <c r="C956" s="438"/>
      <c r="D956" s="438"/>
      <c r="E956" s="438"/>
      <c r="F956" s="438"/>
      <c r="G956" s="438"/>
      <c r="H956" s="438"/>
      <c r="I956" s="438"/>
      <c r="J956" s="438"/>
      <c r="K956" s="438"/>
      <c r="L956" s="438"/>
      <c r="M956" s="438"/>
      <c r="N956" s="438"/>
      <c r="O956" s="438"/>
      <c r="P956" s="438"/>
      <c r="Q956" s="438"/>
      <c r="R956" s="438"/>
      <c r="S956" s="438"/>
      <c r="T956" s="438"/>
      <c r="U956" s="438"/>
      <c r="V956" s="438"/>
      <c r="W956" s="438"/>
      <c r="X956" s="438"/>
      <c r="Y956" s="438"/>
      <c r="Z956" s="438"/>
      <c r="AA956" s="438"/>
      <c r="AB956" s="438"/>
      <c r="AC956" s="438"/>
      <c r="AD956" s="438"/>
    </row>
    <row r="957" ht="13.5" customHeight="1">
      <c r="A957" s="438"/>
      <c r="B957" s="438"/>
      <c r="C957" s="438"/>
      <c r="D957" s="438"/>
      <c r="E957" s="438"/>
      <c r="F957" s="438"/>
      <c r="G957" s="438"/>
      <c r="H957" s="438"/>
      <c r="I957" s="438"/>
      <c r="J957" s="438"/>
      <c r="K957" s="438"/>
      <c r="L957" s="438"/>
      <c r="M957" s="438"/>
      <c r="N957" s="438"/>
      <c r="O957" s="438"/>
      <c r="P957" s="438"/>
      <c r="Q957" s="438"/>
      <c r="R957" s="438"/>
      <c r="S957" s="438"/>
      <c r="T957" s="438"/>
      <c r="U957" s="438"/>
      <c r="V957" s="438"/>
      <c r="W957" s="438"/>
      <c r="X957" s="438"/>
      <c r="Y957" s="438"/>
      <c r="Z957" s="438"/>
      <c r="AA957" s="438"/>
      <c r="AB957" s="438"/>
      <c r="AC957" s="438"/>
      <c r="AD957" s="438"/>
    </row>
    <row r="958" ht="13.5" customHeight="1">
      <c r="A958" s="438"/>
      <c r="B958" s="438"/>
      <c r="C958" s="438"/>
      <c r="D958" s="438"/>
      <c r="E958" s="438"/>
      <c r="F958" s="438"/>
      <c r="G958" s="438"/>
      <c r="H958" s="438"/>
      <c r="I958" s="438"/>
      <c r="J958" s="438"/>
      <c r="K958" s="438"/>
      <c r="L958" s="438"/>
      <c r="M958" s="438"/>
      <c r="N958" s="438"/>
      <c r="O958" s="438"/>
      <c r="P958" s="438"/>
      <c r="Q958" s="438"/>
      <c r="R958" s="438"/>
      <c r="S958" s="438"/>
      <c r="T958" s="438"/>
      <c r="U958" s="438"/>
      <c r="V958" s="438"/>
      <c r="W958" s="438"/>
      <c r="X958" s="438"/>
      <c r="Y958" s="438"/>
      <c r="Z958" s="438"/>
      <c r="AA958" s="438"/>
      <c r="AB958" s="438"/>
      <c r="AC958" s="438"/>
      <c r="AD958" s="438"/>
    </row>
    <row r="959" ht="13.5" customHeight="1">
      <c r="A959" s="438"/>
      <c r="B959" s="438"/>
      <c r="C959" s="438"/>
      <c r="D959" s="438"/>
      <c r="E959" s="438"/>
      <c r="F959" s="438"/>
      <c r="G959" s="438"/>
      <c r="H959" s="438"/>
      <c r="I959" s="438"/>
      <c r="J959" s="438"/>
      <c r="K959" s="438"/>
      <c r="L959" s="438"/>
      <c r="M959" s="438"/>
      <c r="N959" s="438"/>
      <c r="O959" s="438"/>
      <c r="P959" s="438"/>
      <c r="Q959" s="438"/>
      <c r="R959" s="438"/>
      <c r="S959" s="438"/>
      <c r="T959" s="438"/>
      <c r="U959" s="438"/>
      <c r="V959" s="438"/>
      <c r="W959" s="438"/>
      <c r="X959" s="438"/>
      <c r="Y959" s="438"/>
      <c r="Z959" s="438"/>
      <c r="AA959" s="438"/>
      <c r="AB959" s="438"/>
      <c r="AC959" s="438"/>
      <c r="AD959" s="438"/>
    </row>
    <row r="960" ht="13.5" customHeight="1">
      <c r="A960" s="438"/>
      <c r="B960" s="438"/>
      <c r="C960" s="438"/>
      <c r="D960" s="438"/>
      <c r="E960" s="438"/>
      <c r="F960" s="438"/>
      <c r="G960" s="438"/>
      <c r="H960" s="438"/>
      <c r="I960" s="438"/>
      <c r="J960" s="438"/>
      <c r="K960" s="438"/>
      <c r="L960" s="438"/>
      <c r="M960" s="438"/>
      <c r="N960" s="438"/>
      <c r="O960" s="438"/>
      <c r="P960" s="438"/>
      <c r="Q960" s="438"/>
      <c r="R960" s="438"/>
      <c r="S960" s="438"/>
      <c r="T960" s="438"/>
      <c r="U960" s="438"/>
      <c r="V960" s="438"/>
      <c r="W960" s="438"/>
      <c r="X960" s="438"/>
      <c r="Y960" s="438"/>
      <c r="Z960" s="438"/>
      <c r="AA960" s="438"/>
      <c r="AB960" s="438"/>
      <c r="AC960" s="438"/>
      <c r="AD960" s="438"/>
    </row>
    <row r="961" ht="13.5" customHeight="1">
      <c r="A961" s="438"/>
      <c r="B961" s="438"/>
      <c r="C961" s="438"/>
      <c r="D961" s="438"/>
      <c r="E961" s="438"/>
      <c r="F961" s="438"/>
      <c r="G961" s="438"/>
      <c r="H961" s="438"/>
      <c r="I961" s="438"/>
      <c r="J961" s="438"/>
      <c r="K961" s="438"/>
      <c r="L961" s="438"/>
      <c r="M961" s="438"/>
      <c r="N961" s="438"/>
      <c r="O961" s="438"/>
      <c r="P961" s="438"/>
      <c r="Q961" s="438"/>
      <c r="R961" s="438"/>
      <c r="S961" s="438"/>
      <c r="T961" s="438"/>
      <c r="U961" s="438"/>
      <c r="V961" s="438"/>
      <c r="W961" s="438"/>
      <c r="X961" s="438"/>
      <c r="Y961" s="438"/>
      <c r="Z961" s="438"/>
      <c r="AA961" s="438"/>
      <c r="AB961" s="438"/>
      <c r="AC961" s="438"/>
      <c r="AD961" s="438"/>
    </row>
    <row r="962" ht="13.5" customHeight="1">
      <c r="A962" s="438"/>
      <c r="B962" s="438"/>
      <c r="C962" s="438"/>
      <c r="D962" s="438"/>
      <c r="E962" s="438"/>
      <c r="F962" s="438"/>
      <c r="G962" s="438"/>
      <c r="H962" s="438"/>
      <c r="I962" s="438"/>
      <c r="J962" s="438"/>
      <c r="K962" s="438"/>
      <c r="L962" s="438"/>
      <c r="M962" s="438"/>
      <c r="N962" s="438"/>
      <c r="O962" s="438"/>
      <c r="P962" s="438"/>
      <c r="Q962" s="438"/>
      <c r="R962" s="438"/>
      <c r="S962" s="438"/>
      <c r="T962" s="438"/>
      <c r="U962" s="438"/>
      <c r="V962" s="438"/>
      <c r="W962" s="438"/>
      <c r="X962" s="438"/>
      <c r="Y962" s="438"/>
      <c r="Z962" s="438"/>
      <c r="AA962" s="438"/>
      <c r="AB962" s="438"/>
      <c r="AC962" s="438"/>
      <c r="AD962" s="438"/>
    </row>
    <row r="963" ht="13.5" customHeight="1">
      <c r="A963" s="438"/>
      <c r="B963" s="438"/>
      <c r="C963" s="438"/>
      <c r="D963" s="438"/>
      <c r="E963" s="438"/>
      <c r="F963" s="438"/>
      <c r="G963" s="438"/>
      <c r="H963" s="438"/>
      <c r="I963" s="438"/>
      <c r="J963" s="438"/>
      <c r="K963" s="438"/>
      <c r="L963" s="438"/>
      <c r="M963" s="438"/>
      <c r="N963" s="438"/>
      <c r="O963" s="438"/>
      <c r="P963" s="438"/>
      <c r="Q963" s="438"/>
      <c r="R963" s="438"/>
      <c r="S963" s="438"/>
      <c r="T963" s="438"/>
      <c r="U963" s="438"/>
      <c r="V963" s="438"/>
      <c r="W963" s="438"/>
      <c r="X963" s="438"/>
      <c r="Y963" s="438"/>
      <c r="Z963" s="438"/>
      <c r="AA963" s="438"/>
      <c r="AB963" s="438"/>
      <c r="AC963" s="438"/>
      <c r="AD963" s="438"/>
    </row>
    <row r="964" ht="13.5" customHeight="1">
      <c r="A964" s="438"/>
      <c r="B964" s="438"/>
      <c r="C964" s="438"/>
      <c r="D964" s="438"/>
      <c r="E964" s="438"/>
      <c r="F964" s="438"/>
      <c r="G964" s="438"/>
      <c r="H964" s="438"/>
      <c r="I964" s="438"/>
      <c r="J964" s="438"/>
      <c r="K964" s="438"/>
      <c r="L964" s="438"/>
      <c r="M964" s="438"/>
      <c r="N964" s="438"/>
      <c r="O964" s="438"/>
      <c r="P964" s="438"/>
      <c r="Q964" s="438"/>
      <c r="R964" s="438"/>
      <c r="S964" s="438"/>
      <c r="T964" s="438"/>
      <c r="U964" s="438"/>
      <c r="V964" s="438"/>
      <c r="W964" s="438"/>
      <c r="X964" s="438"/>
      <c r="Y964" s="438"/>
      <c r="Z964" s="438"/>
      <c r="AA964" s="438"/>
      <c r="AB964" s="438"/>
      <c r="AC964" s="438"/>
      <c r="AD964" s="438"/>
    </row>
    <row r="965" ht="13.5" customHeight="1">
      <c r="A965" s="438"/>
      <c r="B965" s="438"/>
      <c r="C965" s="438"/>
      <c r="D965" s="438"/>
      <c r="E965" s="438"/>
      <c r="F965" s="438"/>
      <c r="G965" s="438"/>
      <c r="H965" s="438"/>
      <c r="I965" s="438"/>
      <c r="J965" s="438"/>
      <c r="K965" s="438"/>
      <c r="L965" s="438"/>
      <c r="M965" s="438"/>
      <c r="N965" s="438"/>
      <c r="O965" s="438"/>
      <c r="P965" s="438"/>
      <c r="Q965" s="438"/>
      <c r="R965" s="438"/>
      <c r="S965" s="438"/>
      <c r="T965" s="438"/>
      <c r="U965" s="438"/>
      <c r="V965" s="438"/>
      <c r="W965" s="438"/>
      <c r="X965" s="438"/>
      <c r="Y965" s="438"/>
      <c r="Z965" s="438"/>
      <c r="AA965" s="438"/>
      <c r="AB965" s="438"/>
      <c r="AC965" s="438"/>
      <c r="AD965" s="438"/>
    </row>
    <row r="966" ht="13.5" customHeight="1">
      <c r="A966" s="438"/>
      <c r="B966" s="438"/>
      <c r="C966" s="438"/>
      <c r="D966" s="438"/>
      <c r="E966" s="438"/>
      <c r="F966" s="438"/>
      <c r="G966" s="438"/>
      <c r="H966" s="438"/>
      <c r="I966" s="438"/>
      <c r="J966" s="438"/>
      <c r="K966" s="438"/>
      <c r="L966" s="438"/>
      <c r="M966" s="438"/>
      <c r="N966" s="438"/>
      <c r="O966" s="438"/>
      <c r="P966" s="438"/>
      <c r="Q966" s="438"/>
      <c r="R966" s="438"/>
      <c r="S966" s="438"/>
      <c r="T966" s="438"/>
      <c r="U966" s="438"/>
      <c r="V966" s="438"/>
      <c r="W966" s="438"/>
      <c r="X966" s="438"/>
      <c r="Y966" s="438"/>
      <c r="Z966" s="438"/>
      <c r="AA966" s="438"/>
      <c r="AB966" s="438"/>
      <c r="AC966" s="438"/>
      <c r="AD966" s="438"/>
    </row>
    <row r="967" ht="13.5" customHeight="1">
      <c r="A967" s="438"/>
      <c r="B967" s="438"/>
      <c r="C967" s="438"/>
      <c r="D967" s="438"/>
      <c r="E967" s="438"/>
      <c r="F967" s="438"/>
      <c r="G967" s="438"/>
      <c r="H967" s="438"/>
      <c r="I967" s="438"/>
      <c r="J967" s="438"/>
      <c r="K967" s="438"/>
      <c r="L967" s="438"/>
      <c r="M967" s="438"/>
      <c r="N967" s="438"/>
      <c r="O967" s="438"/>
      <c r="P967" s="438"/>
      <c r="Q967" s="438"/>
      <c r="R967" s="438"/>
      <c r="S967" s="438"/>
      <c r="T967" s="438"/>
      <c r="U967" s="438"/>
      <c r="V967" s="438"/>
      <c r="W967" s="438"/>
      <c r="X967" s="438"/>
      <c r="Y967" s="438"/>
      <c r="Z967" s="438"/>
      <c r="AA967" s="438"/>
      <c r="AB967" s="438"/>
      <c r="AC967" s="438"/>
      <c r="AD967" s="438"/>
    </row>
    <row r="968" ht="13.5" customHeight="1">
      <c r="A968" s="438"/>
      <c r="B968" s="438"/>
      <c r="C968" s="438"/>
      <c r="D968" s="438"/>
      <c r="E968" s="438"/>
      <c r="F968" s="438"/>
      <c r="G968" s="438"/>
      <c r="H968" s="438"/>
      <c r="I968" s="438"/>
      <c r="J968" s="438"/>
      <c r="K968" s="438"/>
      <c r="L968" s="438"/>
      <c r="M968" s="438"/>
      <c r="N968" s="438"/>
      <c r="O968" s="438"/>
      <c r="P968" s="438"/>
      <c r="Q968" s="438"/>
      <c r="R968" s="438"/>
      <c r="S968" s="438"/>
      <c r="T968" s="438"/>
      <c r="U968" s="438"/>
      <c r="V968" s="438"/>
      <c r="W968" s="438"/>
      <c r="X968" s="438"/>
      <c r="Y968" s="438"/>
      <c r="Z968" s="438"/>
      <c r="AA968" s="438"/>
      <c r="AB968" s="438"/>
      <c r="AC968" s="438"/>
      <c r="AD968" s="438"/>
    </row>
    <row r="969" ht="13.5" customHeight="1">
      <c r="A969" s="438"/>
      <c r="B969" s="438"/>
      <c r="C969" s="438"/>
      <c r="D969" s="438"/>
      <c r="E969" s="438"/>
      <c r="F969" s="438"/>
      <c r="G969" s="438"/>
      <c r="H969" s="438"/>
      <c r="I969" s="438"/>
      <c r="J969" s="438"/>
      <c r="K969" s="438"/>
      <c r="L969" s="438"/>
      <c r="M969" s="438"/>
      <c r="N969" s="438"/>
      <c r="O969" s="438"/>
      <c r="P969" s="438"/>
      <c r="Q969" s="438"/>
      <c r="R969" s="438"/>
      <c r="S969" s="438"/>
      <c r="T969" s="438"/>
      <c r="U969" s="438"/>
      <c r="V969" s="438"/>
      <c r="W969" s="438"/>
      <c r="X969" s="438"/>
      <c r="Y969" s="438"/>
      <c r="Z969" s="438"/>
      <c r="AA969" s="438"/>
      <c r="AB969" s="438"/>
      <c r="AC969" s="438"/>
      <c r="AD969" s="438"/>
    </row>
    <row r="970" ht="13.5" customHeight="1">
      <c r="A970" s="438"/>
      <c r="B970" s="438"/>
      <c r="C970" s="438"/>
      <c r="D970" s="438"/>
      <c r="E970" s="438"/>
      <c r="F970" s="438"/>
      <c r="G970" s="438"/>
      <c r="H970" s="438"/>
      <c r="I970" s="438"/>
      <c r="J970" s="438"/>
      <c r="K970" s="438"/>
      <c r="L970" s="438"/>
      <c r="M970" s="438"/>
      <c r="N970" s="438"/>
      <c r="O970" s="438"/>
      <c r="P970" s="438"/>
      <c r="Q970" s="438"/>
      <c r="R970" s="438"/>
      <c r="S970" s="438"/>
      <c r="T970" s="438"/>
      <c r="U970" s="438"/>
      <c r="V970" s="438"/>
      <c r="W970" s="438"/>
      <c r="X970" s="438"/>
      <c r="Y970" s="438"/>
      <c r="Z970" s="438"/>
      <c r="AA970" s="438"/>
      <c r="AB970" s="438"/>
      <c r="AC970" s="438"/>
      <c r="AD970" s="438"/>
    </row>
    <row r="971" ht="13.5" customHeight="1">
      <c r="A971" s="438"/>
      <c r="B971" s="438"/>
      <c r="C971" s="438"/>
      <c r="D971" s="438"/>
      <c r="E971" s="438"/>
      <c r="F971" s="438"/>
      <c r="G971" s="438"/>
      <c r="H971" s="438"/>
      <c r="I971" s="438"/>
      <c r="J971" s="438"/>
      <c r="K971" s="438"/>
      <c r="L971" s="438"/>
      <c r="M971" s="438"/>
      <c r="N971" s="438"/>
      <c r="O971" s="438"/>
      <c r="P971" s="438"/>
      <c r="Q971" s="438"/>
      <c r="R971" s="438"/>
      <c r="S971" s="438"/>
      <c r="T971" s="438"/>
      <c r="U971" s="438"/>
      <c r="V971" s="438"/>
      <c r="W971" s="438"/>
      <c r="X971" s="438"/>
      <c r="Y971" s="438"/>
      <c r="Z971" s="438"/>
      <c r="AA971" s="438"/>
      <c r="AB971" s="438"/>
      <c r="AC971" s="438"/>
      <c r="AD971" s="438"/>
    </row>
    <row r="972" ht="13.5" customHeight="1">
      <c r="A972" s="438"/>
      <c r="B972" s="438"/>
      <c r="C972" s="438"/>
      <c r="D972" s="438"/>
      <c r="E972" s="438"/>
      <c r="F972" s="438"/>
      <c r="G972" s="438"/>
      <c r="H972" s="438"/>
      <c r="I972" s="438"/>
      <c r="J972" s="438"/>
      <c r="K972" s="438"/>
      <c r="L972" s="438"/>
      <c r="M972" s="438"/>
      <c r="N972" s="438"/>
      <c r="O972" s="438"/>
      <c r="P972" s="438"/>
      <c r="Q972" s="438"/>
      <c r="R972" s="438"/>
      <c r="S972" s="438"/>
      <c r="T972" s="438"/>
      <c r="U972" s="438"/>
      <c r="V972" s="438"/>
      <c r="W972" s="438"/>
      <c r="X972" s="438"/>
      <c r="Y972" s="438"/>
      <c r="Z972" s="438"/>
      <c r="AA972" s="438"/>
      <c r="AB972" s="438"/>
      <c r="AC972" s="438"/>
      <c r="AD972" s="438"/>
    </row>
    <row r="973" ht="13.5" customHeight="1">
      <c r="A973" s="438"/>
      <c r="B973" s="438"/>
      <c r="C973" s="438"/>
      <c r="D973" s="438"/>
      <c r="E973" s="438"/>
      <c r="F973" s="438"/>
      <c r="G973" s="438"/>
      <c r="H973" s="438"/>
      <c r="I973" s="438"/>
      <c r="J973" s="438"/>
      <c r="K973" s="438"/>
      <c r="L973" s="438"/>
      <c r="M973" s="438"/>
      <c r="N973" s="438"/>
      <c r="O973" s="438"/>
      <c r="P973" s="438"/>
      <c r="Q973" s="438"/>
      <c r="R973" s="438"/>
      <c r="S973" s="438"/>
      <c r="T973" s="438"/>
      <c r="U973" s="438"/>
      <c r="V973" s="438"/>
      <c r="W973" s="438"/>
      <c r="X973" s="438"/>
      <c r="Y973" s="438"/>
      <c r="Z973" s="438"/>
      <c r="AA973" s="438"/>
      <c r="AB973" s="438"/>
      <c r="AC973" s="438"/>
      <c r="AD973" s="438"/>
    </row>
    <row r="974" ht="13.5" customHeight="1">
      <c r="A974" s="438"/>
      <c r="B974" s="438"/>
      <c r="C974" s="438"/>
      <c r="D974" s="438"/>
      <c r="E974" s="438"/>
      <c r="F974" s="438"/>
      <c r="G974" s="438"/>
      <c r="H974" s="438"/>
      <c r="I974" s="438"/>
      <c r="J974" s="438"/>
      <c r="K974" s="438"/>
      <c r="L974" s="438"/>
      <c r="M974" s="438"/>
      <c r="N974" s="438"/>
      <c r="O974" s="438"/>
      <c r="P974" s="438"/>
      <c r="Q974" s="438"/>
      <c r="R974" s="438"/>
      <c r="S974" s="438"/>
      <c r="T974" s="438"/>
      <c r="U974" s="438"/>
      <c r="V974" s="438"/>
      <c r="W974" s="438"/>
      <c r="X974" s="438"/>
      <c r="Y974" s="438"/>
      <c r="Z974" s="438"/>
      <c r="AA974" s="438"/>
      <c r="AB974" s="438"/>
      <c r="AC974" s="438"/>
      <c r="AD974" s="438"/>
    </row>
    <row r="975" ht="13.5" customHeight="1">
      <c r="A975" s="438"/>
      <c r="B975" s="438"/>
      <c r="C975" s="438"/>
      <c r="D975" s="438"/>
      <c r="E975" s="438"/>
      <c r="F975" s="438"/>
      <c r="G975" s="438"/>
      <c r="H975" s="438"/>
      <c r="I975" s="438"/>
      <c r="J975" s="438"/>
      <c r="K975" s="438"/>
      <c r="L975" s="438"/>
      <c r="M975" s="438"/>
      <c r="N975" s="438"/>
      <c r="O975" s="438"/>
      <c r="P975" s="438"/>
      <c r="Q975" s="438"/>
      <c r="R975" s="438"/>
      <c r="S975" s="438"/>
      <c r="T975" s="438"/>
      <c r="U975" s="438"/>
      <c r="V975" s="438"/>
      <c r="W975" s="438"/>
      <c r="X975" s="438"/>
      <c r="Y975" s="438"/>
      <c r="Z975" s="438"/>
      <c r="AA975" s="438"/>
      <c r="AB975" s="438"/>
      <c r="AC975" s="438"/>
      <c r="AD975" s="438"/>
    </row>
    <row r="976" ht="13.5" customHeight="1">
      <c r="A976" s="438"/>
      <c r="B976" s="438"/>
      <c r="C976" s="438"/>
      <c r="D976" s="438"/>
      <c r="E976" s="438"/>
      <c r="F976" s="438"/>
      <c r="G976" s="438"/>
      <c r="H976" s="438"/>
      <c r="I976" s="438"/>
      <c r="J976" s="438"/>
      <c r="K976" s="438"/>
      <c r="L976" s="438"/>
      <c r="M976" s="438"/>
      <c r="N976" s="438"/>
      <c r="O976" s="438"/>
      <c r="P976" s="438"/>
      <c r="Q976" s="438"/>
      <c r="R976" s="438"/>
      <c r="S976" s="438"/>
      <c r="T976" s="438"/>
      <c r="U976" s="438"/>
      <c r="V976" s="438"/>
      <c r="W976" s="438"/>
      <c r="X976" s="438"/>
      <c r="Y976" s="438"/>
      <c r="Z976" s="438"/>
      <c r="AA976" s="438"/>
      <c r="AB976" s="438"/>
      <c r="AC976" s="438"/>
      <c r="AD976" s="438"/>
    </row>
    <row r="977" ht="13.5" customHeight="1">
      <c r="A977" s="438"/>
      <c r="B977" s="438"/>
      <c r="C977" s="438"/>
      <c r="D977" s="438"/>
      <c r="E977" s="438"/>
      <c r="F977" s="438"/>
      <c r="G977" s="438"/>
      <c r="H977" s="438"/>
      <c r="I977" s="438"/>
      <c r="J977" s="438"/>
      <c r="K977" s="438"/>
      <c r="L977" s="438"/>
      <c r="M977" s="438"/>
      <c r="N977" s="438"/>
      <c r="O977" s="438"/>
      <c r="P977" s="438"/>
      <c r="Q977" s="438"/>
      <c r="R977" s="438"/>
      <c r="S977" s="438"/>
      <c r="T977" s="438"/>
      <c r="U977" s="438"/>
      <c r="V977" s="438"/>
      <c r="W977" s="438"/>
      <c r="X977" s="438"/>
      <c r="Y977" s="438"/>
      <c r="Z977" s="438"/>
      <c r="AA977" s="438"/>
      <c r="AB977" s="438"/>
      <c r="AC977" s="438"/>
      <c r="AD977" s="438"/>
    </row>
    <row r="978" ht="13.5" customHeight="1">
      <c r="A978" s="438"/>
      <c r="B978" s="438"/>
      <c r="C978" s="438"/>
      <c r="D978" s="438"/>
      <c r="E978" s="438"/>
      <c r="F978" s="438"/>
      <c r="G978" s="438"/>
      <c r="H978" s="438"/>
      <c r="I978" s="438"/>
      <c r="J978" s="438"/>
      <c r="K978" s="438"/>
      <c r="L978" s="438"/>
      <c r="M978" s="438"/>
      <c r="N978" s="438"/>
      <c r="O978" s="438"/>
      <c r="P978" s="438"/>
      <c r="Q978" s="438"/>
      <c r="R978" s="438"/>
      <c r="S978" s="438"/>
      <c r="T978" s="438"/>
      <c r="U978" s="438"/>
      <c r="V978" s="438"/>
      <c r="W978" s="438"/>
      <c r="X978" s="438"/>
      <c r="Y978" s="438"/>
      <c r="Z978" s="438"/>
      <c r="AA978" s="438"/>
      <c r="AB978" s="438"/>
      <c r="AC978" s="438"/>
      <c r="AD978" s="438"/>
    </row>
    <row r="979" ht="13.5" customHeight="1">
      <c r="A979" s="438"/>
      <c r="B979" s="438"/>
      <c r="C979" s="438"/>
      <c r="D979" s="438"/>
      <c r="E979" s="438"/>
      <c r="F979" s="438"/>
      <c r="G979" s="438"/>
      <c r="H979" s="438"/>
      <c r="I979" s="438"/>
      <c r="J979" s="438"/>
      <c r="K979" s="438"/>
      <c r="L979" s="438"/>
      <c r="M979" s="438"/>
      <c r="N979" s="438"/>
      <c r="O979" s="438"/>
      <c r="P979" s="438"/>
      <c r="Q979" s="438"/>
      <c r="R979" s="438"/>
      <c r="S979" s="438"/>
      <c r="T979" s="438"/>
      <c r="U979" s="438"/>
      <c r="V979" s="438"/>
      <c r="W979" s="438"/>
      <c r="X979" s="438"/>
      <c r="Y979" s="438"/>
      <c r="Z979" s="438"/>
      <c r="AA979" s="438"/>
      <c r="AB979" s="438"/>
      <c r="AC979" s="438"/>
      <c r="AD979" s="438"/>
    </row>
    <row r="980" ht="13.5" customHeight="1">
      <c r="A980" s="438"/>
      <c r="B980" s="438"/>
      <c r="C980" s="438"/>
      <c r="D980" s="438"/>
      <c r="E980" s="438"/>
      <c r="F980" s="438"/>
      <c r="G980" s="438"/>
      <c r="H980" s="438"/>
      <c r="I980" s="438"/>
      <c r="J980" s="438"/>
      <c r="K980" s="438"/>
      <c r="L980" s="438"/>
      <c r="M980" s="438"/>
      <c r="N980" s="438"/>
      <c r="O980" s="438"/>
      <c r="P980" s="438"/>
      <c r="Q980" s="438"/>
      <c r="R980" s="438"/>
      <c r="S980" s="438"/>
      <c r="T980" s="438"/>
      <c r="U980" s="438"/>
      <c r="V980" s="438"/>
      <c r="W980" s="438"/>
      <c r="X980" s="438"/>
      <c r="Y980" s="438"/>
      <c r="Z980" s="438"/>
      <c r="AA980" s="438"/>
      <c r="AB980" s="438"/>
      <c r="AC980" s="438"/>
      <c r="AD980" s="438"/>
    </row>
    <row r="981" ht="13.5" customHeight="1">
      <c r="A981" s="438"/>
      <c r="B981" s="438"/>
      <c r="C981" s="438"/>
      <c r="D981" s="438"/>
      <c r="E981" s="438"/>
      <c r="F981" s="438"/>
      <c r="G981" s="438"/>
      <c r="H981" s="438"/>
      <c r="I981" s="438"/>
      <c r="J981" s="438"/>
      <c r="K981" s="438"/>
      <c r="L981" s="438"/>
      <c r="M981" s="438"/>
      <c r="N981" s="438"/>
      <c r="O981" s="438"/>
      <c r="P981" s="438"/>
      <c r="Q981" s="438"/>
      <c r="R981" s="438"/>
      <c r="S981" s="438"/>
      <c r="T981" s="438"/>
      <c r="U981" s="438"/>
      <c r="V981" s="438"/>
      <c r="W981" s="438"/>
      <c r="X981" s="438"/>
      <c r="Y981" s="438"/>
      <c r="Z981" s="438"/>
      <c r="AA981" s="438"/>
      <c r="AB981" s="438"/>
      <c r="AC981" s="438"/>
      <c r="AD981" s="438"/>
    </row>
    <row r="982" ht="13.5" customHeight="1">
      <c r="A982" s="438"/>
      <c r="B982" s="438"/>
      <c r="C982" s="438"/>
      <c r="D982" s="438"/>
      <c r="E982" s="438"/>
      <c r="F982" s="438"/>
      <c r="G982" s="438"/>
      <c r="H982" s="438"/>
      <c r="I982" s="438"/>
      <c r="J982" s="438"/>
      <c r="K982" s="438"/>
      <c r="L982" s="438"/>
      <c r="M982" s="438"/>
      <c r="N982" s="438"/>
      <c r="O982" s="438"/>
      <c r="P982" s="438"/>
      <c r="Q982" s="438"/>
      <c r="R982" s="438"/>
      <c r="S982" s="438"/>
      <c r="T982" s="438"/>
      <c r="U982" s="438"/>
      <c r="V982" s="438"/>
      <c r="W982" s="438"/>
      <c r="X982" s="438"/>
      <c r="Y982" s="438"/>
      <c r="Z982" s="438"/>
      <c r="AA982" s="438"/>
      <c r="AB982" s="438"/>
      <c r="AC982" s="438"/>
      <c r="AD982" s="438"/>
    </row>
    <row r="983" ht="13.5" customHeight="1">
      <c r="A983" s="438"/>
      <c r="B983" s="438"/>
      <c r="C983" s="438"/>
      <c r="D983" s="438"/>
      <c r="E983" s="438"/>
      <c r="F983" s="438"/>
      <c r="G983" s="438"/>
      <c r="H983" s="438"/>
      <c r="I983" s="438"/>
      <c r="J983" s="438"/>
      <c r="K983" s="438"/>
      <c r="L983" s="438"/>
      <c r="M983" s="438"/>
      <c r="N983" s="438"/>
      <c r="O983" s="438"/>
      <c r="P983" s="438"/>
      <c r="Q983" s="438"/>
      <c r="R983" s="438"/>
      <c r="S983" s="438"/>
      <c r="T983" s="438"/>
      <c r="U983" s="438"/>
      <c r="V983" s="438"/>
      <c r="W983" s="438"/>
      <c r="X983" s="438"/>
      <c r="Y983" s="438"/>
      <c r="Z983" s="438"/>
      <c r="AA983" s="438"/>
      <c r="AB983" s="438"/>
      <c r="AC983" s="438"/>
      <c r="AD983" s="438"/>
    </row>
    <row r="984" ht="13.5" customHeight="1">
      <c r="A984" s="438"/>
      <c r="B984" s="438"/>
      <c r="C984" s="438"/>
      <c r="D984" s="438"/>
      <c r="E984" s="438"/>
      <c r="F984" s="438"/>
      <c r="G984" s="438"/>
      <c r="H984" s="438"/>
      <c r="I984" s="438"/>
      <c r="J984" s="438"/>
      <c r="K984" s="438"/>
      <c r="L984" s="438"/>
      <c r="M984" s="438"/>
      <c r="N984" s="438"/>
      <c r="O984" s="438"/>
      <c r="P984" s="438"/>
      <c r="Q984" s="438"/>
      <c r="R984" s="438"/>
      <c r="S984" s="438"/>
      <c r="T984" s="438"/>
      <c r="U984" s="438"/>
      <c r="V984" s="438"/>
      <c r="W984" s="438"/>
      <c r="X984" s="438"/>
      <c r="Y984" s="438"/>
      <c r="Z984" s="438"/>
      <c r="AA984" s="438"/>
      <c r="AB984" s="438"/>
      <c r="AC984" s="438"/>
      <c r="AD984" s="438"/>
    </row>
    <row r="985" ht="13.5" customHeight="1">
      <c r="A985" s="438"/>
      <c r="B985" s="438"/>
      <c r="C985" s="438"/>
      <c r="D985" s="438"/>
      <c r="E985" s="438"/>
      <c r="F985" s="438"/>
      <c r="G985" s="438"/>
      <c r="H985" s="438"/>
      <c r="I985" s="438"/>
      <c r="J985" s="438"/>
      <c r="K985" s="438"/>
      <c r="L985" s="438"/>
      <c r="M985" s="438"/>
      <c r="N985" s="438"/>
      <c r="O985" s="438"/>
      <c r="P985" s="438"/>
      <c r="Q985" s="438"/>
      <c r="R985" s="438"/>
      <c r="S985" s="438"/>
      <c r="T985" s="438"/>
      <c r="U985" s="438"/>
      <c r="V985" s="438"/>
      <c r="W985" s="438"/>
      <c r="X985" s="438"/>
      <c r="Y985" s="438"/>
      <c r="Z985" s="438"/>
      <c r="AA985" s="438"/>
      <c r="AB985" s="438"/>
      <c r="AC985" s="438"/>
      <c r="AD985" s="438"/>
    </row>
    <row r="986" ht="13.5" customHeight="1">
      <c r="A986" s="438"/>
      <c r="B986" s="438"/>
      <c r="C986" s="438"/>
      <c r="D986" s="438"/>
      <c r="E986" s="438"/>
      <c r="F986" s="438"/>
      <c r="G986" s="438"/>
      <c r="H986" s="438"/>
      <c r="I986" s="438"/>
      <c r="J986" s="438"/>
      <c r="K986" s="438"/>
      <c r="L986" s="438"/>
      <c r="M986" s="438"/>
      <c r="N986" s="438"/>
      <c r="O986" s="438"/>
      <c r="P986" s="438"/>
      <c r="Q986" s="438"/>
      <c r="R986" s="438"/>
      <c r="S986" s="438"/>
      <c r="T986" s="438"/>
      <c r="U986" s="438"/>
      <c r="V986" s="438"/>
      <c r="W986" s="438"/>
      <c r="X986" s="438"/>
      <c r="Y986" s="438"/>
      <c r="Z986" s="438"/>
      <c r="AA986" s="438"/>
      <c r="AB986" s="438"/>
      <c r="AC986" s="438"/>
      <c r="AD986" s="438"/>
    </row>
    <row r="987" ht="13.5" customHeight="1">
      <c r="A987" s="438"/>
      <c r="B987" s="438"/>
      <c r="C987" s="438"/>
      <c r="D987" s="438"/>
      <c r="E987" s="438"/>
      <c r="F987" s="438"/>
      <c r="G987" s="438"/>
      <c r="H987" s="438"/>
      <c r="I987" s="438"/>
      <c r="J987" s="438"/>
      <c r="K987" s="438"/>
      <c r="L987" s="438"/>
      <c r="M987" s="438"/>
      <c r="N987" s="438"/>
      <c r="O987" s="438"/>
      <c r="P987" s="438"/>
      <c r="Q987" s="438"/>
      <c r="R987" s="438"/>
      <c r="S987" s="438"/>
      <c r="T987" s="438"/>
      <c r="U987" s="438"/>
      <c r="V987" s="438"/>
      <c r="W987" s="438"/>
      <c r="X987" s="438"/>
      <c r="Y987" s="438"/>
      <c r="Z987" s="438"/>
      <c r="AA987" s="438"/>
      <c r="AB987" s="438"/>
      <c r="AC987" s="438"/>
      <c r="AD987" s="438"/>
    </row>
    <row r="988" ht="13.5" customHeight="1">
      <c r="A988" s="438"/>
      <c r="B988" s="438"/>
      <c r="C988" s="438"/>
      <c r="D988" s="438"/>
      <c r="E988" s="438"/>
      <c r="F988" s="438"/>
      <c r="G988" s="438"/>
      <c r="H988" s="438"/>
      <c r="I988" s="438"/>
      <c r="J988" s="438"/>
      <c r="K988" s="438"/>
      <c r="L988" s="438"/>
      <c r="M988" s="438"/>
      <c r="N988" s="438"/>
      <c r="O988" s="438"/>
      <c r="P988" s="438"/>
      <c r="Q988" s="438"/>
      <c r="R988" s="438"/>
      <c r="S988" s="438"/>
      <c r="T988" s="438"/>
      <c r="U988" s="438"/>
      <c r="V988" s="438"/>
      <c r="W988" s="438"/>
      <c r="X988" s="438"/>
      <c r="Y988" s="438"/>
      <c r="Z988" s="438"/>
      <c r="AA988" s="438"/>
      <c r="AB988" s="438"/>
      <c r="AC988" s="438"/>
      <c r="AD988" s="438"/>
    </row>
    <row r="989" ht="13.5" customHeight="1">
      <c r="A989" s="438"/>
      <c r="B989" s="438"/>
      <c r="C989" s="438"/>
      <c r="D989" s="438"/>
      <c r="E989" s="438"/>
      <c r="F989" s="438"/>
      <c r="G989" s="438"/>
      <c r="H989" s="438"/>
      <c r="I989" s="438"/>
      <c r="J989" s="438"/>
      <c r="K989" s="438"/>
      <c r="L989" s="438"/>
      <c r="M989" s="438"/>
      <c r="N989" s="438"/>
      <c r="O989" s="438"/>
      <c r="P989" s="438"/>
      <c r="Q989" s="438"/>
      <c r="R989" s="438"/>
      <c r="S989" s="438"/>
      <c r="T989" s="438"/>
      <c r="U989" s="438"/>
      <c r="V989" s="438"/>
      <c r="W989" s="438"/>
      <c r="X989" s="438"/>
      <c r="Y989" s="438"/>
      <c r="Z989" s="438"/>
      <c r="AA989" s="438"/>
      <c r="AB989" s="438"/>
      <c r="AC989" s="438"/>
      <c r="AD989" s="438"/>
    </row>
    <row r="990" ht="13.5" customHeight="1">
      <c r="A990" s="438"/>
      <c r="B990" s="438"/>
      <c r="C990" s="438"/>
      <c r="D990" s="438"/>
      <c r="E990" s="438"/>
      <c r="F990" s="438"/>
      <c r="G990" s="438"/>
      <c r="H990" s="438"/>
      <c r="I990" s="438"/>
      <c r="J990" s="438"/>
      <c r="K990" s="438"/>
      <c r="L990" s="438"/>
      <c r="M990" s="438"/>
      <c r="N990" s="438"/>
      <c r="O990" s="438"/>
      <c r="P990" s="438"/>
      <c r="Q990" s="438"/>
      <c r="R990" s="438"/>
      <c r="S990" s="438"/>
      <c r="T990" s="438"/>
      <c r="U990" s="438"/>
      <c r="V990" s="438"/>
      <c r="W990" s="438"/>
      <c r="X990" s="438"/>
      <c r="Y990" s="438"/>
      <c r="Z990" s="438"/>
      <c r="AA990" s="438"/>
      <c r="AB990" s="438"/>
      <c r="AC990" s="438"/>
      <c r="AD990" s="438"/>
    </row>
    <row r="991" ht="13.5" customHeight="1">
      <c r="A991" s="438"/>
      <c r="B991" s="438"/>
      <c r="C991" s="438"/>
      <c r="D991" s="438"/>
      <c r="E991" s="438"/>
      <c r="F991" s="438"/>
      <c r="G991" s="438"/>
      <c r="H991" s="438"/>
      <c r="I991" s="438"/>
      <c r="J991" s="438"/>
      <c r="K991" s="438"/>
      <c r="L991" s="438"/>
      <c r="M991" s="438"/>
      <c r="N991" s="438"/>
      <c r="O991" s="438"/>
      <c r="P991" s="438"/>
      <c r="Q991" s="438"/>
      <c r="R991" s="438"/>
      <c r="S991" s="438"/>
      <c r="T991" s="438"/>
      <c r="U991" s="438"/>
      <c r="V991" s="438"/>
      <c r="W991" s="438"/>
      <c r="X991" s="438"/>
      <c r="Y991" s="438"/>
      <c r="Z991" s="438"/>
      <c r="AA991" s="438"/>
      <c r="AB991" s="438"/>
      <c r="AC991" s="438"/>
      <c r="AD991" s="438"/>
    </row>
    <row r="992" ht="13.5" customHeight="1">
      <c r="A992" s="438"/>
      <c r="B992" s="438"/>
      <c r="C992" s="438"/>
      <c r="D992" s="438"/>
      <c r="E992" s="438"/>
      <c r="F992" s="438"/>
      <c r="G992" s="438"/>
      <c r="H992" s="438"/>
      <c r="I992" s="438"/>
      <c r="J992" s="438"/>
      <c r="K992" s="438"/>
      <c r="L992" s="438"/>
      <c r="M992" s="438"/>
      <c r="N992" s="438"/>
      <c r="O992" s="438"/>
      <c r="P992" s="438"/>
      <c r="Q992" s="438"/>
      <c r="R992" s="438"/>
      <c r="S992" s="438"/>
      <c r="T992" s="438"/>
      <c r="U992" s="438"/>
      <c r="V992" s="438"/>
      <c r="W992" s="438"/>
      <c r="X992" s="438"/>
      <c r="Y992" s="438"/>
      <c r="Z992" s="438"/>
      <c r="AA992" s="438"/>
      <c r="AB992" s="438"/>
      <c r="AC992" s="438"/>
      <c r="AD992" s="438"/>
    </row>
    <row r="993" ht="13.5" customHeight="1">
      <c r="A993" s="438"/>
      <c r="B993" s="438"/>
      <c r="C993" s="438"/>
      <c r="D993" s="438"/>
      <c r="E993" s="438"/>
      <c r="F993" s="438"/>
      <c r="G993" s="438"/>
      <c r="H993" s="438"/>
      <c r="I993" s="438"/>
      <c r="J993" s="438"/>
      <c r="K993" s="438"/>
      <c r="L993" s="438"/>
      <c r="M993" s="438"/>
      <c r="N993" s="438"/>
      <c r="O993" s="438"/>
      <c r="P993" s="438"/>
      <c r="Q993" s="438"/>
      <c r="R993" s="438"/>
      <c r="S993" s="438"/>
      <c r="T993" s="438"/>
      <c r="U993" s="438"/>
      <c r="V993" s="438"/>
      <c r="W993" s="438"/>
      <c r="X993" s="438"/>
      <c r="Y993" s="438"/>
      <c r="Z993" s="438"/>
      <c r="AA993" s="438"/>
      <c r="AB993" s="438"/>
      <c r="AC993" s="438"/>
      <c r="AD993" s="438"/>
    </row>
    <row r="994" ht="13.5" customHeight="1">
      <c r="A994" s="438"/>
      <c r="B994" s="438"/>
      <c r="C994" s="438"/>
      <c r="D994" s="438"/>
      <c r="E994" s="438"/>
      <c r="F994" s="438"/>
      <c r="G994" s="438"/>
      <c r="H994" s="438"/>
      <c r="I994" s="438"/>
      <c r="J994" s="438"/>
      <c r="K994" s="438"/>
      <c r="L994" s="438"/>
      <c r="M994" s="438"/>
      <c r="N994" s="438"/>
      <c r="O994" s="438"/>
      <c r="P994" s="438"/>
      <c r="Q994" s="438"/>
      <c r="R994" s="438"/>
      <c r="S994" s="438"/>
      <c r="T994" s="438"/>
      <c r="U994" s="438"/>
      <c r="V994" s="438"/>
      <c r="W994" s="438"/>
      <c r="X994" s="438"/>
      <c r="Y994" s="438"/>
      <c r="Z994" s="438"/>
      <c r="AA994" s="438"/>
      <c r="AB994" s="438"/>
      <c r="AC994" s="438"/>
      <c r="AD994" s="438"/>
    </row>
    <row r="995" ht="13.5" customHeight="1">
      <c r="A995" s="438"/>
      <c r="B995" s="438"/>
      <c r="C995" s="438"/>
      <c r="D995" s="438"/>
      <c r="E995" s="438"/>
      <c r="F995" s="438"/>
      <c r="G995" s="438"/>
      <c r="H995" s="438"/>
      <c r="I995" s="438"/>
      <c r="J995" s="438"/>
      <c r="K995" s="438"/>
      <c r="L995" s="438"/>
      <c r="M995" s="438"/>
      <c r="N995" s="438"/>
      <c r="O995" s="438"/>
      <c r="P995" s="438"/>
      <c r="Q995" s="438"/>
      <c r="R995" s="438"/>
      <c r="S995" s="438"/>
      <c r="T995" s="438"/>
      <c r="U995" s="438"/>
      <c r="V995" s="438"/>
      <c r="W995" s="438"/>
      <c r="X995" s="438"/>
      <c r="Y995" s="438"/>
      <c r="Z995" s="438"/>
      <c r="AA995" s="438"/>
      <c r="AB995" s="438"/>
      <c r="AC995" s="438"/>
      <c r="AD995" s="438"/>
    </row>
    <row r="996" ht="13.5" customHeight="1">
      <c r="A996" s="438"/>
      <c r="B996" s="438"/>
      <c r="C996" s="438"/>
      <c r="D996" s="438"/>
      <c r="E996" s="438"/>
      <c r="F996" s="438"/>
      <c r="G996" s="438"/>
      <c r="H996" s="438"/>
      <c r="I996" s="438"/>
      <c r="J996" s="438"/>
      <c r="K996" s="438"/>
      <c r="L996" s="438"/>
      <c r="M996" s="438"/>
      <c r="N996" s="438"/>
      <c r="O996" s="438"/>
      <c r="P996" s="438"/>
      <c r="Q996" s="438"/>
      <c r="R996" s="438"/>
      <c r="S996" s="438"/>
      <c r="T996" s="438"/>
      <c r="U996" s="438"/>
      <c r="V996" s="438"/>
      <c r="W996" s="438"/>
      <c r="X996" s="438"/>
      <c r="Y996" s="438"/>
      <c r="Z996" s="438"/>
      <c r="AA996" s="438"/>
      <c r="AB996" s="438"/>
      <c r="AC996" s="438"/>
      <c r="AD996" s="438"/>
    </row>
    <row r="997" ht="13.5" customHeight="1">
      <c r="A997" s="438"/>
      <c r="B997" s="438"/>
      <c r="C997" s="438"/>
      <c r="D997" s="438"/>
      <c r="E997" s="438"/>
      <c r="F997" s="438"/>
      <c r="G997" s="438"/>
      <c r="H997" s="438"/>
      <c r="I997" s="438"/>
      <c r="J997" s="438"/>
      <c r="K997" s="438"/>
      <c r="L997" s="438"/>
      <c r="M997" s="438"/>
      <c r="N997" s="438"/>
      <c r="O997" s="438"/>
      <c r="P997" s="438"/>
      <c r="Q997" s="438"/>
      <c r="R997" s="438"/>
      <c r="S997" s="438"/>
      <c r="T997" s="438"/>
      <c r="U997" s="438"/>
      <c r="V997" s="438"/>
      <c r="W997" s="438"/>
      <c r="X997" s="438"/>
      <c r="Y997" s="438"/>
      <c r="Z997" s="438"/>
      <c r="AA997" s="438"/>
      <c r="AB997" s="438"/>
      <c r="AC997" s="438"/>
      <c r="AD997" s="438"/>
    </row>
    <row r="998" ht="13.5" customHeight="1">
      <c r="A998" s="438"/>
      <c r="B998" s="438"/>
      <c r="C998" s="438"/>
      <c r="D998" s="438"/>
      <c r="E998" s="438"/>
      <c r="F998" s="438"/>
      <c r="G998" s="438"/>
      <c r="H998" s="438"/>
      <c r="I998" s="438"/>
      <c r="J998" s="438"/>
      <c r="K998" s="438"/>
      <c r="L998" s="438"/>
      <c r="M998" s="438"/>
      <c r="N998" s="438"/>
      <c r="O998" s="438"/>
      <c r="P998" s="438"/>
      <c r="Q998" s="438"/>
      <c r="R998" s="438"/>
      <c r="S998" s="438"/>
      <c r="T998" s="438"/>
      <c r="U998" s="438"/>
      <c r="V998" s="438"/>
      <c r="W998" s="438"/>
      <c r="X998" s="438"/>
      <c r="Y998" s="438"/>
      <c r="Z998" s="438"/>
      <c r="AA998" s="438"/>
      <c r="AB998" s="438"/>
      <c r="AC998" s="438"/>
      <c r="AD998" s="438"/>
    </row>
    <row r="999" ht="13.5" customHeight="1">
      <c r="A999" s="438"/>
      <c r="B999" s="438"/>
      <c r="C999" s="438"/>
      <c r="D999" s="438"/>
      <c r="E999" s="438"/>
      <c r="F999" s="438"/>
      <c r="G999" s="438"/>
      <c r="H999" s="438"/>
      <c r="I999" s="438"/>
      <c r="J999" s="438"/>
      <c r="K999" s="438"/>
      <c r="L999" s="438"/>
      <c r="M999" s="438"/>
      <c r="N999" s="438"/>
      <c r="O999" s="438"/>
      <c r="P999" s="438"/>
      <c r="Q999" s="438"/>
      <c r="R999" s="438"/>
      <c r="S999" s="438"/>
      <c r="T999" s="438"/>
      <c r="U999" s="438"/>
      <c r="V999" s="438"/>
      <c r="W999" s="438"/>
      <c r="X999" s="438"/>
      <c r="Y999" s="438"/>
      <c r="Z999" s="438"/>
      <c r="AA999" s="438"/>
      <c r="AB999" s="438"/>
      <c r="AC999" s="438"/>
      <c r="AD999" s="438"/>
    </row>
    <row r="1000" ht="13.5" customHeight="1">
      <c r="A1000" s="438"/>
      <c r="B1000" s="438"/>
      <c r="C1000" s="438"/>
      <c r="D1000" s="438"/>
      <c r="E1000" s="438"/>
      <c r="F1000" s="438"/>
      <c r="G1000" s="438"/>
      <c r="H1000" s="438"/>
      <c r="I1000" s="438"/>
      <c r="J1000" s="438"/>
      <c r="K1000" s="438"/>
      <c r="L1000" s="438"/>
      <c r="M1000" s="438"/>
      <c r="N1000" s="438"/>
      <c r="O1000" s="438"/>
      <c r="P1000" s="438"/>
      <c r="Q1000" s="438"/>
      <c r="R1000" s="438"/>
      <c r="S1000" s="438"/>
      <c r="T1000" s="438"/>
      <c r="U1000" s="438"/>
      <c r="V1000" s="438"/>
      <c r="W1000" s="438"/>
      <c r="X1000" s="438"/>
      <c r="Y1000" s="438"/>
      <c r="Z1000" s="438"/>
      <c r="AA1000" s="438"/>
      <c r="AB1000" s="438"/>
      <c r="AC1000" s="438"/>
      <c r="AD1000" s="438"/>
    </row>
  </sheetData>
  <mergeCells count="8">
    <mergeCell ref="A2:D3"/>
    <mergeCell ref="F2:J3"/>
    <mergeCell ref="B78:C78"/>
    <mergeCell ref="G78:H78"/>
    <mergeCell ref="C79:D79"/>
    <mergeCell ref="H79:J79"/>
    <mergeCell ref="C82:D82"/>
    <mergeCell ref="H82:I82"/>
  </mergeCells>
  <printOptions horizontalCentered="1" verticalCentered="1"/>
  <pageMargins bottom="0.138194444444444" footer="0.0" header="0.0" left="0.447916666666667" right="0.448611111111111" top="0.177777777777778"/>
  <pageSetup paperSize="9" scale="71" orientation="portrait" pageOrder="overThenDown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47.57"/>
    <col customWidth="1" min="3" max="3" width="44.71"/>
    <col customWidth="1" min="4" max="4" width="22.29"/>
    <col customWidth="1" min="5" max="6" width="12.0"/>
    <col customWidth="1" min="7" max="7" width="36.43"/>
    <col customWidth="1" min="8" max="8" width="32.14"/>
    <col customWidth="1" min="9" max="9" width="23.71"/>
    <col customWidth="1" min="10" max="10" width="18.57"/>
    <col customWidth="1" min="11" max="30" width="12.0"/>
  </cols>
  <sheetData>
    <row r="1" ht="13.5" customHeight="1">
      <c r="A1" s="408" t="s">
        <v>719</v>
      </c>
      <c r="B1" s="265"/>
      <c r="C1" s="265"/>
      <c r="D1" s="266"/>
      <c r="E1" s="409"/>
      <c r="F1" s="408" t="str">
        <f>A1</f>
        <v>PAGAMENTO TAXA CONDOMÍNIOS ISOLADOS PARA O BP NOVEMBRO 2024</v>
      </c>
      <c r="G1" s="265"/>
      <c r="H1" s="265"/>
      <c r="I1" s="265"/>
      <c r="J1" s="266"/>
      <c r="K1" s="438"/>
      <c r="L1" s="438"/>
      <c r="M1" s="438"/>
      <c r="N1" s="438"/>
      <c r="O1" s="438"/>
      <c r="P1" s="438"/>
      <c r="Q1" s="438"/>
      <c r="R1" s="438"/>
      <c r="S1" s="438"/>
      <c r="T1" s="438"/>
      <c r="U1" s="438"/>
      <c r="V1" s="438"/>
      <c r="W1" s="438"/>
      <c r="X1" s="438"/>
      <c r="Y1" s="438"/>
      <c r="Z1" s="438"/>
      <c r="AA1" s="438"/>
      <c r="AB1" s="438"/>
      <c r="AC1" s="438"/>
      <c r="AD1" s="438"/>
    </row>
    <row r="2" ht="12.0" customHeight="1">
      <c r="A2" s="267"/>
      <c r="B2" s="268"/>
      <c r="C2" s="268"/>
      <c r="D2" s="269"/>
      <c r="E2" s="409"/>
      <c r="F2" s="267"/>
      <c r="G2" s="268"/>
      <c r="H2" s="268"/>
      <c r="I2" s="268"/>
      <c r="J2" s="269"/>
      <c r="K2" s="438"/>
      <c r="L2" s="438"/>
      <c r="M2" s="438"/>
      <c r="N2" s="438"/>
      <c r="O2" s="438"/>
      <c r="P2" s="438"/>
      <c r="Q2" s="438"/>
      <c r="R2" s="438"/>
      <c r="S2" s="438"/>
      <c r="T2" s="438"/>
      <c r="U2" s="438"/>
      <c r="V2" s="438"/>
      <c r="W2" s="438"/>
      <c r="X2" s="438"/>
      <c r="Y2" s="438"/>
      <c r="Z2" s="438"/>
      <c r="AA2" s="438"/>
      <c r="AB2" s="438"/>
      <c r="AC2" s="438"/>
      <c r="AD2" s="438"/>
    </row>
    <row r="3" ht="13.5" customHeight="1">
      <c r="A3" s="410"/>
      <c r="B3" s="411" t="s">
        <v>337</v>
      </c>
      <c r="C3" s="411" t="s">
        <v>561</v>
      </c>
      <c r="D3" s="411" t="s">
        <v>562</v>
      </c>
      <c r="E3" s="409"/>
      <c r="F3" s="411"/>
      <c r="G3" s="411" t="s">
        <v>337</v>
      </c>
      <c r="H3" s="411" t="s">
        <v>561</v>
      </c>
      <c r="I3" s="411" t="s">
        <v>562</v>
      </c>
      <c r="J3" s="412" t="s">
        <v>372</v>
      </c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438"/>
      <c r="Z3" s="438"/>
      <c r="AA3" s="438"/>
      <c r="AB3" s="438"/>
      <c r="AC3" s="438"/>
      <c r="AD3" s="438"/>
    </row>
    <row r="4" ht="13.5" customHeight="1">
      <c r="A4" s="414">
        <v>1.0</v>
      </c>
      <c r="B4" s="417"/>
      <c r="C4" s="415"/>
      <c r="D4" s="416"/>
      <c r="E4" s="409"/>
      <c r="F4" s="414"/>
      <c r="G4" s="417"/>
      <c r="H4" s="415"/>
      <c r="I4" s="416"/>
      <c r="J4" s="417"/>
      <c r="K4" s="438"/>
      <c r="L4" s="438"/>
      <c r="M4" s="438"/>
      <c r="N4" s="438"/>
      <c r="O4" s="438"/>
      <c r="P4" s="438"/>
      <c r="Q4" s="438"/>
      <c r="R4" s="438"/>
      <c r="S4" s="438"/>
      <c r="T4" s="438"/>
      <c r="U4" s="438"/>
      <c r="V4" s="438"/>
      <c r="W4" s="438"/>
      <c r="X4" s="438"/>
      <c r="Y4" s="438"/>
      <c r="Z4" s="438"/>
      <c r="AA4" s="438"/>
      <c r="AB4" s="438"/>
      <c r="AC4" s="438"/>
      <c r="AD4" s="438"/>
    </row>
    <row r="5" ht="13.5" customHeight="1">
      <c r="A5" s="414">
        <v>2.0</v>
      </c>
      <c r="B5" s="429"/>
      <c r="C5" s="415"/>
      <c r="D5" s="416"/>
      <c r="E5" s="409"/>
      <c r="F5" s="414"/>
      <c r="G5" s="429"/>
      <c r="H5" s="415"/>
      <c r="I5" s="416"/>
      <c r="J5" s="417"/>
      <c r="K5" s="43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</row>
    <row r="6" ht="13.5" customHeight="1">
      <c r="A6" s="414">
        <v>3.0</v>
      </c>
      <c r="B6" s="417"/>
      <c r="C6" s="415"/>
      <c r="D6" s="416"/>
      <c r="E6" s="409"/>
      <c r="F6" s="414"/>
      <c r="G6" s="417"/>
      <c r="H6" s="415"/>
      <c r="I6" s="416"/>
      <c r="J6" s="417"/>
      <c r="K6" s="438"/>
      <c r="L6" s="438"/>
      <c r="M6" s="438"/>
      <c r="N6" s="438"/>
      <c r="O6" s="438"/>
      <c r="P6" s="438"/>
      <c r="Q6" s="438"/>
      <c r="R6" s="438"/>
      <c r="S6" s="438"/>
      <c r="T6" s="438"/>
      <c r="U6" s="438"/>
      <c r="V6" s="438"/>
      <c r="W6" s="438"/>
      <c r="X6" s="438"/>
      <c r="Y6" s="438"/>
      <c r="Z6" s="438"/>
      <c r="AA6" s="438"/>
      <c r="AB6" s="438"/>
      <c r="AC6" s="438"/>
      <c r="AD6" s="438"/>
    </row>
    <row r="7" ht="13.5" customHeight="1">
      <c r="A7" s="414">
        <v>4.0</v>
      </c>
      <c r="B7" s="417"/>
      <c r="C7" s="415"/>
      <c r="D7" s="416"/>
      <c r="E7" s="409"/>
      <c r="F7" s="414"/>
      <c r="G7" s="417"/>
      <c r="H7" s="415"/>
      <c r="I7" s="416"/>
      <c r="J7" s="417"/>
      <c r="K7" s="438"/>
      <c r="L7" s="438"/>
      <c r="M7" s="438"/>
      <c r="N7" s="438"/>
      <c r="O7" s="438"/>
      <c r="P7" s="438"/>
      <c r="Q7" s="438"/>
      <c r="R7" s="438"/>
      <c r="S7" s="438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</row>
    <row r="8" ht="13.5" customHeight="1">
      <c r="A8" s="414">
        <v>5.0</v>
      </c>
      <c r="B8" s="417"/>
      <c r="C8" s="415"/>
      <c r="D8" s="416"/>
      <c r="E8" s="409"/>
      <c r="F8" s="414"/>
      <c r="G8" s="417"/>
      <c r="H8" s="415"/>
      <c r="I8" s="416"/>
      <c r="J8" s="417"/>
      <c r="K8" s="438"/>
      <c r="L8" s="438"/>
      <c r="M8" s="438"/>
      <c r="N8" s="438"/>
      <c r="O8" s="438"/>
      <c r="P8" s="438"/>
      <c r="Q8" s="438"/>
      <c r="R8" s="438"/>
      <c r="S8" s="438"/>
      <c r="T8" s="438"/>
      <c r="U8" s="438"/>
      <c r="V8" s="438"/>
      <c r="W8" s="438"/>
      <c r="X8" s="438"/>
      <c r="Y8" s="438"/>
      <c r="Z8" s="438"/>
      <c r="AA8" s="438"/>
      <c r="AB8" s="438"/>
      <c r="AC8" s="438"/>
      <c r="AD8" s="438"/>
    </row>
    <row r="9" ht="13.5" customHeight="1">
      <c r="A9" s="414">
        <v>6.0</v>
      </c>
      <c r="B9" s="417"/>
      <c r="C9" s="415"/>
      <c r="D9" s="416"/>
      <c r="E9" s="409"/>
      <c r="F9" s="414"/>
      <c r="G9" s="417"/>
      <c r="H9" s="415"/>
      <c r="I9" s="416"/>
      <c r="J9" s="417"/>
      <c r="K9" s="438"/>
      <c r="L9" s="438"/>
      <c r="M9" s="438"/>
      <c r="N9" s="438"/>
      <c r="O9" s="438"/>
      <c r="P9" s="438"/>
      <c r="Q9" s="438"/>
      <c r="R9" s="438"/>
      <c r="S9" s="438"/>
      <c r="T9" s="438"/>
      <c r="U9" s="438"/>
      <c r="V9" s="438"/>
      <c r="W9" s="438"/>
      <c r="X9" s="438"/>
      <c r="Y9" s="438"/>
      <c r="Z9" s="438"/>
      <c r="AA9" s="438"/>
      <c r="AB9" s="438"/>
      <c r="AC9" s="438"/>
      <c r="AD9" s="438"/>
    </row>
    <row r="10" ht="13.5" customHeight="1">
      <c r="A10" s="414">
        <v>7.0</v>
      </c>
      <c r="B10" s="417"/>
      <c r="C10" s="415"/>
      <c r="D10" s="416"/>
      <c r="E10" s="409"/>
      <c r="F10" s="414"/>
      <c r="G10" s="417"/>
      <c r="H10" s="415"/>
      <c r="I10" s="416"/>
      <c r="J10" s="417"/>
      <c r="K10" s="438"/>
      <c r="L10" s="438"/>
      <c r="M10" s="438"/>
      <c r="N10" s="438"/>
      <c r="O10" s="438"/>
      <c r="P10" s="438"/>
      <c r="Q10" s="438"/>
      <c r="R10" s="438"/>
      <c r="S10" s="438"/>
      <c r="T10" s="438"/>
      <c r="U10" s="438"/>
      <c r="V10" s="438"/>
      <c r="W10" s="438"/>
      <c r="X10" s="438"/>
      <c r="Y10" s="438"/>
      <c r="Z10" s="438"/>
      <c r="AA10" s="438"/>
      <c r="AB10" s="438"/>
      <c r="AC10" s="438"/>
      <c r="AD10" s="438"/>
    </row>
    <row r="11" ht="13.5" customHeight="1">
      <c r="A11" s="414">
        <v>8.0</v>
      </c>
      <c r="B11" s="417"/>
      <c r="C11" s="415"/>
      <c r="D11" s="416"/>
      <c r="E11" s="409"/>
      <c r="F11" s="414"/>
      <c r="G11" s="417"/>
      <c r="H11" s="415"/>
      <c r="I11" s="416"/>
      <c r="J11" s="417"/>
      <c r="K11" s="438"/>
      <c r="L11" s="438"/>
      <c r="M11" s="438"/>
      <c r="N11" s="438"/>
      <c r="O11" s="438"/>
      <c r="P11" s="438"/>
      <c r="Q11" s="438"/>
      <c r="R11" s="438"/>
      <c r="S11" s="438"/>
      <c r="T11" s="438"/>
      <c r="U11" s="438"/>
      <c r="V11" s="438"/>
      <c r="W11" s="438"/>
      <c r="X11" s="438"/>
      <c r="Y11" s="438"/>
      <c r="Z11" s="438"/>
      <c r="AA11" s="438"/>
      <c r="AB11" s="438"/>
      <c r="AC11" s="438"/>
      <c r="AD11" s="438"/>
    </row>
    <row r="12" ht="13.5" customHeight="1">
      <c r="A12" s="414">
        <v>9.0</v>
      </c>
      <c r="B12" s="417"/>
      <c r="C12" s="415"/>
      <c r="D12" s="416"/>
      <c r="E12" s="409"/>
      <c r="F12" s="414"/>
      <c r="G12" s="417"/>
      <c r="H12" s="415"/>
      <c r="I12" s="416"/>
      <c r="J12" s="417"/>
      <c r="K12" s="438"/>
      <c r="L12" s="438"/>
      <c r="M12" s="438"/>
      <c r="N12" s="438"/>
      <c r="O12" s="438"/>
      <c r="P12" s="438"/>
      <c r="Q12" s="438"/>
      <c r="R12" s="438"/>
      <c r="S12" s="438"/>
      <c r="T12" s="438"/>
      <c r="U12" s="438"/>
      <c r="V12" s="438"/>
      <c r="W12" s="438"/>
      <c r="X12" s="438"/>
      <c r="Y12" s="438"/>
      <c r="Z12" s="438"/>
      <c r="AA12" s="438"/>
      <c r="AB12" s="438"/>
      <c r="AC12" s="438"/>
      <c r="AD12" s="438"/>
    </row>
    <row r="13" ht="13.5" customHeight="1">
      <c r="A13" s="414">
        <v>10.0</v>
      </c>
      <c r="B13" s="417"/>
      <c r="C13" s="415"/>
      <c r="D13" s="416"/>
      <c r="E13" s="409"/>
      <c r="F13" s="414"/>
      <c r="G13" s="417"/>
      <c r="H13" s="415"/>
      <c r="I13" s="416"/>
      <c r="J13" s="417"/>
      <c r="K13" s="438"/>
      <c r="L13" s="438"/>
      <c r="M13" s="438"/>
      <c r="N13" s="438"/>
      <c r="O13" s="438"/>
      <c r="P13" s="438"/>
      <c r="Q13" s="438"/>
      <c r="R13" s="438"/>
      <c r="S13" s="438"/>
      <c r="T13" s="438"/>
      <c r="U13" s="438"/>
      <c r="V13" s="438"/>
      <c r="W13" s="438"/>
      <c r="X13" s="438"/>
      <c r="Y13" s="438"/>
      <c r="Z13" s="438"/>
      <c r="AA13" s="438"/>
      <c r="AB13" s="438"/>
      <c r="AC13" s="438"/>
      <c r="AD13" s="438"/>
    </row>
    <row r="14" ht="13.5" customHeight="1">
      <c r="A14" s="414">
        <v>11.0</v>
      </c>
      <c r="B14" s="429"/>
      <c r="C14" s="415"/>
      <c r="D14" s="416"/>
      <c r="E14" s="409"/>
      <c r="F14" s="414"/>
      <c r="G14" s="429"/>
      <c r="H14" s="415"/>
      <c r="I14" s="416"/>
      <c r="J14" s="417"/>
      <c r="K14" s="438"/>
      <c r="L14" s="438"/>
      <c r="M14" s="438"/>
      <c r="N14" s="438"/>
      <c r="O14" s="438"/>
      <c r="P14" s="438"/>
      <c r="Q14" s="438"/>
      <c r="R14" s="438"/>
      <c r="S14" s="438"/>
      <c r="T14" s="438"/>
      <c r="U14" s="438"/>
      <c r="V14" s="438"/>
      <c r="W14" s="438"/>
      <c r="X14" s="438"/>
      <c r="Y14" s="438"/>
      <c r="Z14" s="438"/>
      <c r="AA14" s="438"/>
      <c r="AB14" s="438"/>
      <c r="AC14" s="438"/>
      <c r="AD14" s="438"/>
    </row>
    <row r="15" ht="13.5" customHeight="1">
      <c r="A15" s="414">
        <v>12.0</v>
      </c>
      <c r="B15" s="429"/>
      <c r="C15" s="415"/>
      <c r="D15" s="416"/>
      <c r="E15" s="409"/>
      <c r="F15" s="414"/>
      <c r="G15" s="429"/>
      <c r="H15" s="415"/>
      <c r="I15" s="416"/>
      <c r="J15" s="417"/>
      <c r="K15" s="438"/>
      <c r="L15" s="438"/>
      <c r="M15" s="438"/>
      <c r="N15" s="438"/>
      <c r="O15" s="438"/>
      <c r="P15" s="438"/>
      <c r="Q15" s="438"/>
      <c r="R15" s="438"/>
      <c r="S15" s="438"/>
      <c r="T15" s="438"/>
      <c r="U15" s="438"/>
      <c r="V15" s="438"/>
      <c r="W15" s="438"/>
      <c r="X15" s="438"/>
      <c r="Y15" s="438"/>
      <c r="Z15" s="438"/>
      <c r="AA15" s="438"/>
      <c r="AB15" s="438"/>
      <c r="AC15" s="438"/>
      <c r="AD15" s="438"/>
    </row>
    <row r="16" ht="13.5" customHeight="1">
      <c r="A16" s="414">
        <v>13.0</v>
      </c>
      <c r="B16" s="429"/>
      <c r="C16" s="415"/>
      <c r="D16" s="416"/>
      <c r="E16" s="409"/>
      <c r="F16" s="414"/>
      <c r="G16" s="429"/>
      <c r="H16" s="415"/>
      <c r="I16" s="416"/>
      <c r="J16" s="417"/>
      <c r="K16" s="438"/>
      <c r="L16" s="438"/>
      <c r="M16" s="438"/>
      <c r="N16" s="438"/>
      <c r="O16" s="438"/>
      <c r="P16" s="438"/>
      <c r="Q16" s="438"/>
      <c r="R16" s="438"/>
      <c r="S16" s="438"/>
      <c r="T16" s="438"/>
      <c r="U16" s="438"/>
      <c r="V16" s="438"/>
      <c r="W16" s="438"/>
      <c r="X16" s="438"/>
      <c r="Y16" s="438"/>
      <c r="Z16" s="438"/>
      <c r="AA16" s="438"/>
      <c r="AB16" s="438"/>
      <c r="AC16" s="438"/>
      <c r="AD16" s="438"/>
    </row>
    <row r="17" ht="13.5" customHeight="1">
      <c r="A17" s="414">
        <v>14.0</v>
      </c>
      <c r="B17" s="417"/>
      <c r="C17" s="415"/>
      <c r="D17" s="416"/>
      <c r="E17" s="409"/>
      <c r="F17" s="414"/>
      <c r="G17" s="417"/>
      <c r="H17" s="415"/>
      <c r="I17" s="416"/>
      <c r="J17" s="417"/>
      <c r="K17" s="438"/>
      <c r="L17" s="438"/>
      <c r="M17" s="438"/>
      <c r="N17" s="438"/>
      <c r="O17" s="438"/>
      <c r="P17" s="438"/>
      <c r="Q17" s="438"/>
      <c r="R17" s="438"/>
      <c r="S17" s="438"/>
      <c r="T17" s="438"/>
      <c r="U17" s="438"/>
      <c r="V17" s="438"/>
      <c r="W17" s="438"/>
      <c r="X17" s="438"/>
      <c r="Y17" s="438"/>
      <c r="Z17" s="438"/>
      <c r="AA17" s="438"/>
      <c r="AB17" s="438"/>
      <c r="AC17" s="438"/>
      <c r="AD17" s="438"/>
    </row>
    <row r="18" ht="13.5" customHeight="1">
      <c r="A18" s="414">
        <v>15.0</v>
      </c>
      <c r="B18" s="429"/>
      <c r="C18" s="415"/>
      <c r="D18" s="416"/>
      <c r="E18" s="409"/>
      <c r="F18" s="414"/>
      <c r="G18" s="429"/>
      <c r="H18" s="415"/>
      <c r="I18" s="416"/>
      <c r="J18" s="417"/>
      <c r="K18" s="438"/>
      <c r="L18" s="438"/>
      <c r="M18" s="438"/>
      <c r="N18" s="438"/>
      <c r="O18" s="438"/>
      <c r="P18" s="438"/>
      <c r="Q18" s="438"/>
      <c r="R18" s="438"/>
      <c r="S18" s="438"/>
      <c r="T18" s="438"/>
      <c r="U18" s="438"/>
      <c r="V18" s="438"/>
      <c r="W18" s="438"/>
      <c r="X18" s="438"/>
      <c r="Y18" s="438"/>
      <c r="Z18" s="438"/>
      <c r="AA18" s="438"/>
      <c r="AB18" s="438"/>
      <c r="AC18" s="438"/>
      <c r="AD18" s="438"/>
    </row>
    <row r="19" ht="13.5" customHeight="1">
      <c r="A19" s="414">
        <v>16.0</v>
      </c>
      <c r="B19" s="417"/>
      <c r="C19" s="415"/>
      <c r="D19" s="416"/>
      <c r="E19" s="409"/>
      <c r="F19" s="414"/>
      <c r="G19" s="417"/>
      <c r="H19" s="415"/>
      <c r="I19" s="416"/>
      <c r="J19" s="417"/>
      <c r="K19" s="438"/>
      <c r="L19" s="438"/>
      <c r="M19" s="438"/>
      <c r="N19" s="438"/>
      <c r="O19" s="438"/>
      <c r="P19" s="438"/>
      <c r="Q19" s="438"/>
      <c r="R19" s="438"/>
      <c r="S19" s="438"/>
      <c r="T19" s="438"/>
      <c r="U19" s="438"/>
      <c r="V19" s="438"/>
      <c r="W19" s="438"/>
      <c r="X19" s="438"/>
      <c r="Y19" s="438"/>
      <c r="Z19" s="438"/>
      <c r="AA19" s="438"/>
      <c r="AB19" s="438"/>
      <c r="AC19" s="438"/>
      <c r="AD19" s="438"/>
    </row>
    <row r="20" ht="13.5" customHeight="1">
      <c r="A20" s="414">
        <v>17.0</v>
      </c>
      <c r="B20" s="429"/>
      <c r="C20" s="415"/>
      <c r="D20" s="416"/>
      <c r="E20" s="409"/>
      <c r="F20" s="414"/>
      <c r="G20" s="429"/>
      <c r="H20" s="415"/>
      <c r="I20" s="416"/>
      <c r="J20" s="417"/>
      <c r="K20" s="438"/>
      <c r="L20" s="438"/>
      <c r="M20" s="438"/>
      <c r="N20" s="438"/>
      <c r="O20" s="438"/>
      <c r="P20" s="438"/>
      <c r="Q20" s="438"/>
      <c r="R20" s="438"/>
      <c r="S20" s="438"/>
      <c r="T20" s="438"/>
      <c r="U20" s="438"/>
      <c r="V20" s="438"/>
      <c r="W20" s="438"/>
      <c r="X20" s="438"/>
      <c r="Y20" s="438"/>
      <c r="Z20" s="438"/>
      <c r="AA20" s="438"/>
      <c r="AB20" s="438"/>
      <c r="AC20" s="438"/>
      <c r="AD20" s="438"/>
    </row>
    <row r="21" ht="13.5" customHeight="1">
      <c r="A21" s="414">
        <v>18.0</v>
      </c>
      <c r="B21" s="417"/>
      <c r="C21" s="415"/>
      <c r="D21" s="416"/>
      <c r="E21" s="409"/>
      <c r="F21" s="414"/>
      <c r="G21" s="417"/>
      <c r="H21" s="415"/>
      <c r="I21" s="416"/>
      <c r="J21" s="417"/>
      <c r="K21" s="438"/>
      <c r="L21" s="438"/>
      <c r="M21" s="438"/>
      <c r="N21" s="438"/>
      <c r="O21" s="438"/>
      <c r="P21" s="438"/>
      <c r="Q21" s="438"/>
      <c r="R21" s="438"/>
      <c r="S21" s="438"/>
      <c r="T21" s="438"/>
      <c r="U21" s="438"/>
      <c r="V21" s="438"/>
      <c r="W21" s="438"/>
      <c r="X21" s="438"/>
      <c r="Y21" s="438"/>
      <c r="Z21" s="438"/>
      <c r="AA21" s="438"/>
      <c r="AB21" s="438"/>
      <c r="AC21" s="438"/>
      <c r="AD21" s="438"/>
    </row>
    <row r="22" ht="13.5" customHeight="1">
      <c r="A22" s="414">
        <v>19.0</v>
      </c>
      <c r="B22" s="429"/>
      <c r="C22" s="415"/>
      <c r="D22" s="416"/>
      <c r="E22" s="409"/>
      <c r="F22" s="414"/>
      <c r="G22" s="429"/>
      <c r="H22" s="415"/>
      <c r="I22" s="416"/>
      <c r="J22" s="417"/>
      <c r="K22" s="438"/>
      <c r="L22" s="438"/>
      <c r="M22" s="438"/>
      <c r="N22" s="438"/>
      <c r="O22" s="438"/>
      <c r="P22" s="438"/>
      <c r="Q22" s="438"/>
      <c r="R22" s="438"/>
      <c r="S22" s="438"/>
      <c r="T22" s="438"/>
      <c r="U22" s="438"/>
      <c r="V22" s="438"/>
      <c r="W22" s="438"/>
      <c r="X22" s="438"/>
      <c r="Y22" s="438"/>
      <c r="Z22" s="438"/>
      <c r="AA22" s="438"/>
      <c r="AB22" s="438"/>
      <c r="AC22" s="438"/>
      <c r="AD22" s="438"/>
    </row>
    <row r="23" ht="13.5" customHeight="1">
      <c r="A23" s="414">
        <v>20.0</v>
      </c>
      <c r="B23" s="417"/>
      <c r="C23" s="415"/>
      <c r="D23" s="416"/>
      <c r="E23" s="409"/>
      <c r="F23" s="414"/>
      <c r="G23" s="417"/>
      <c r="H23" s="415"/>
      <c r="I23" s="416"/>
      <c r="J23" s="417"/>
      <c r="K23" s="438"/>
      <c r="L23" s="438"/>
      <c r="M23" s="438"/>
      <c r="N23" s="438"/>
      <c r="O23" s="438"/>
      <c r="P23" s="438"/>
      <c r="Q23" s="438"/>
      <c r="R23" s="438"/>
      <c r="S23" s="438"/>
      <c r="T23" s="438"/>
      <c r="U23" s="438"/>
      <c r="V23" s="438"/>
      <c r="W23" s="438"/>
      <c r="X23" s="438"/>
      <c r="Y23" s="438"/>
      <c r="Z23" s="438"/>
      <c r="AA23" s="438"/>
      <c r="AB23" s="438"/>
      <c r="AC23" s="438"/>
      <c r="AD23" s="438"/>
    </row>
    <row r="24" ht="13.5" customHeight="1">
      <c r="A24" s="414">
        <v>21.0</v>
      </c>
      <c r="B24" s="429"/>
      <c r="C24" s="415"/>
      <c r="D24" s="416"/>
      <c r="E24" s="409"/>
      <c r="F24" s="414"/>
      <c r="G24" s="429"/>
      <c r="H24" s="415"/>
      <c r="I24" s="416"/>
      <c r="J24" s="417"/>
      <c r="K24" s="438"/>
      <c r="L24" s="438"/>
      <c r="M24" s="438"/>
      <c r="N24" s="438"/>
      <c r="O24" s="438"/>
      <c r="P24" s="438"/>
      <c r="Q24" s="438"/>
      <c r="R24" s="438"/>
      <c r="S24" s="438"/>
      <c r="T24" s="438"/>
      <c r="U24" s="438"/>
      <c r="V24" s="438"/>
      <c r="W24" s="438"/>
      <c r="X24" s="438"/>
      <c r="Y24" s="438"/>
      <c r="Z24" s="438"/>
      <c r="AA24" s="438"/>
      <c r="AB24" s="438"/>
      <c r="AC24" s="438"/>
      <c r="AD24" s="438"/>
    </row>
    <row r="25" ht="13.5" customHeight="1">
      <c r="A25" s="414">
        <v>22.0</v>
      </c>
      <c r="B25" s="417"/>
      <c r="C25" s="415"/>
      <c r="D25" s="416"/>
      <c r="E25" s="409"/>
      <c r="F25" s="414"/>
      <c r="G25" s="417"/>
      <c r="H25" s="415"/>
      <c r="I25" s="416"/>
      <c r="J25" s="417"/>
      <c r="K25" s="438"/>
      <c r="L25" s="438"/>
      <c r="M25" s="438"/>
      <c r="N25" s="438"/>
      <c r="O25" s="438"/>
      <c r="P25" s="438"/>
      <c r="Q25" s="438"/>
      <c r="R25" s="438"/>
      <c r="S25" s="438"/>
      <c r="T25" s="438"/>
      <c r="U25" s="438"/>
      <c r="V25" s="438"/>
      <c r="W25" s="438"/>
      <c r="X25" s="438"/>
      <c r="Y25" s="438"/>
      <c r="Z25" s="438"/>
      <c r="AA25" s="438"/>
      <c r="AB25" s="438"/>
      <c r="AC25" s="438"/>
      <c r="AD25" s="438"/>
    </row>
    <row r="26" ht="13.5" customHeight="1">
      <c r="A26" s="414">
        <v>23.0</v>
      </c>
      <c r="B26" s="429"/>
      <c r="C26" s="415"/>
      <c r="D26" s="416"/>
      <c r="E26" s="409"/>
      <c r="F26" s="414"/>
      <c r="G26" s="429"/>
      <c r="H26" s="415"/>
      <c r="I26" s="416"/>
      <c r="J26" s="417"/>
      <c r="K26" s="438"/>
      <c r="L26" s="438"/>
      <c r="M26" s="438"/>
      <c r="N26" s="438"/>
      <c r="O26" s="438"/>
      <c r="P26" s="438"/>
      <c r="Q26" s="438"/>
      <c r="R26" s="438"/>
      <c r="S26" s="438"/>
      <c r="T26" s="438"/>
      <c r="U26" s="438"/>
      <c r="V26" s="438"/>
      <c r="W26" s="438"/>
      <c r="X26" s="438"/>
      <c r="Y26" s="438"/>
      <c r="Z26" s="438"/>
      <c r="AA26" s="438"/>
      <c r="AB26" s="438"/>
      <c r="AC26" s="438"/>
      <c r="AD26" s="438"/>
    </row>
    <row r="27" ht="13.5" customHeight="1">
      <c r="A27" s="414">
        <v>24.0</v>
      </c>
      <c r="B27" s="429"/>
      <c r="C27" s="415"/>
      <c r="D27" s="416"/>
      <c r="E27" s="409"/>
      <c r="F27" s="414"/>
      <c r="G27" s="429"/>
      <c r="H27" s="415"/>
      <c r="I27" s="416"/>
      <c r="J27" s="417"/>
      <c r="K27" s="438"/>
      <c r="L27" s="438"/>
      <c r="M27" s="438"/>
      <c r="N27" s="438"/>
      <c r="O27" s="438"/>
      <c r="P27" s="438"/>
      <c r="Q27" s="438"/>
      <c r="R27" s="438"/>
      <c r="S27" s="438"/>
      <c r="T27" s="438"/>
      <c r="U27" s="438"/>
      <c r="V27" s="438"/>
      <c r="W27" s="438"/>
      <c r="X27" s="438"/>
      <c r="Y27" s="438"/>
      <c r="Z27" s="438"/>
      <c r="AA27" s="438"/>
      <c r="AB27" s="438"/>
      <c r="AC27" s="438"/>
      <c r="AD27" s="438"/>
    </row>
    <row r="28" ht="13.5" customHeight="1">
      <c r="A28" s="414">
        <v>25.0</v>
      </c>
      <c r="B28" s="429"/>
      <c r="C28" s="415"/>
      <c r="D28" s="416"/>
      <c r="E28" s="409"/>
      <c r="F28" s="414"/>
      <c r="G28" s="429"/>
      <c r="H28" s="415"/>
      <c r="I28" s="416"/>
      <c r="J28" s="417"/>
      <c r="K28" s="438"/>
      <c r="L28" s="438"/>
      <c r="M28" s="438"/>
      <c r="N28" s="438"/>
      <c r="O28" s="438"/>
      <c r="P28" s="438"/>
      <c r="Q28" s="438"/>
      <c r="R28" s="438"/>
      <c r="S28" s="438"/>
      <c r="T28" s="438"/>
      <c r="U28" s="438"/>
      <c r="V28" s="438"/>
      <c r="W28" s="438"/>
      <c r="X28" s="438"/>
      <c r="Y28" s="438"/>
      <c r="Z28" s="438"/>
      <c r="AA28" s="438"/>
      <c r="AB28" s="438"/>
      <c r="AC28" s="438"/>
      <c r="AD28" s="438"/>
    </row>
    <row r="29" ht="13.5" customHeight="1">
      <c r="A29" s="414">
        <v>26.0</v>
      </c>
      <c r="B29" s="417"/>
      <c r="C29" s="415"/>
      <c r="D29" s="416"/>
      <c r="E29" s="409"/>
      <c r="F29" s="414"/>
      <c r="G29" s="417"/>
      <c r="H29" s="415"/>
      <c r="I29" s="416"/>
      <c r="J29" s="417"/>
      <c r="K29" s="438"/>
      <c r="L29" s="438"/>
      <c r="M29" s="438"/>
      <c r="N29" s="438"/>
      <c r="O29" s="438"/>
      <c r="P29" s="438"/>
      <c r="Q29" s="438"/>
      <c r="R29" s="438"/>
      <c r="S29" s="438"/>
      <c r="T29" s="438"/>
      <c r="U29" s="438"/>
      <c r="V29" s="438"/>
      <c r="W29" s="438"/>
      <c r="X29" s="438"/>
      <c r="Y29" s="438"/>
      <c r="Z29" s="438"/>
      <c r="AA29" s="438"/>
      <c r="AB29" s="438"/>
      <c r="AC29" s="438"/>
      <c r="AD29" s="438"/>
    </row>
    <row r="30" ht="13.5" customHeight="1">
      <c r="A30" s="414">
        <v>27.0</v>
      </c>
      <c r="B30" s="417"/>
      <c r="C30" s="415"/>
      <c r="D30" s="416"/>
      <c r="E30" s="409"/>
      <c r="F30" s="414"/>
      <c r="G30" s="417"/>
      <c r="H30" s="415"/>
      <c r="I30" s="416"/>
      <c r="J30" s="417"/>
      <c r="K30" s="438"/>
      <c r="L30" s="438"/>
      <c r="M30" s="438"/>
      <c r="N30" s="438"/>
      <c r="O30" s="438"/>
      <c r="P30" s="438"/>
      <c r="Q30" s="438"/>
      <c r="R30" s="438"/>
      <c r="S30" s="438"/>
      <c r="T30" s="438"/>
      <c r="U30" s="438"/>
      <c r="V30" s="438"/>
      <c r="W30" s="438"/>
      <c r="X30" s="438"/>
      <c r="Y30" s="438"/>
      <c r="Z30" s="438"/>
      <c r="AA30" s="438"/>
      <c r="AB30" s="438"/>
      <c r="AC30" s="438"/>
      <c r="AD30" s="438"/>
    </row>
    <row r="31" ht="13.5" customHeight="1">
      <c r="A31" s="414">
        <v>28.0</v>
      </c>
      <c r="B31" s="417"/>
      <c r="C31" s="415"/>
      <c r="D31" s="416"/>
      <c r="E31" s="409"/>
      <c r="F31" s="414"/>
      <c r="G31" s="417"/>
      <c r="H31" s="415"/>
      <c r="I31" s="416"/>
      <c r="J31" s="417"/>
      <c r="K31" s="438"/>
      <c r="L31" s="438"/>
      <c r="M31" s="438"/>
      <c r="N31" s="438"/>
      <c r="O31" s="438"/>
      <c r="P31" s="438"/>
      <c r="Q31" s="438"/>
      <c r="R31" s="438"/>
      <c r="S31" s="438"/>
      <c r="T31" s="438"/>
      <c r="U31" s="438"/>
      <c r="V31" s="438"/>
      <c r="W31" s="438"/>
      <c r="X31" s="438"/>
      <c r="Y31" s="438"/>
      <c r="Z31" s="438"/>
      <c r="AA31" s="438"/>
      <c r="AB31" s="438"/>
      <c r="AC31" s="438"/>
      <c r="AD31" s="438"/>
    </row>
    <row r="32" ht="13.5" customHeight="1">
      <c r="A32" s="414">
        <v>29.0</v>
      </c>
      <c r="B32" s="417"/>
      <c r="C32" s="415"/>
      <c r="D32" s="416"/>
      <c r="E32" s="409"/>
      <c r="F32" s="414"/>
      <c r="G32" s="417"/>
      <c r="H32" s="415"/>
      <c r="I32" s="416"/>
      <c r="J32" s="417"/>
      <c r="K32" s="438"/>
      <c r="L32" s="438"/>
      <c r="M32" s="438"/>
      <c r="N32" s="438"/>
      <c r="O32" s="438"/>
      <c r="P32" s="438"/>
      <c r="Q32" s="438"/>
      <c r="R32" s="438"/>
      <c r="S32" s="438"/>
      <c r="T32" s="438"/>
      <c r="U32" s="438"/>
      <c r="V32" s="438"/>
      <c r="W32" s="438"/>
      <c r="X32" s="438"/>
      <c r="Y32" s="438"/>
      <c r="Z32" s="438"/>
      <c r="AA32" s="438"/>
      <c r="AB32" s="438"/>
      <c r="AC32" s="438"/>
      <c r="AD32" s="438"/>
    </row>
    <row r="33" ht="13.5" customHeight="1">
      <c r="A33" s="414">
        <v>30.0</v>
      </c>
      <c r="B33" s="417"/>
      <c r="C33" s="415"/>
      <c r="D33" s="416"/>
      <c r="E33" s="409"/>
      <c r="F33" s="414"/>
      <c r="G33" s="417"/>
      <c r="H33" s="415"/>
      <c r="I33" s="416"/>
      <c r="J33" s="417"/>
      <c r="K33" s="438"/>
      <c r="L33" s="438"/>
      <c r="M33" s="438"/>
      <c r="N33" s="438"/>
      <c r="O33" s="438"/>
      <c r="P33" s="438"/>
      <c r="Q33" s="438"/>
      <c r="R33" s="438"/>
      <c r="S33" s="438"/>
      <c r="T33" s="438"/>
      <c r="U33" s="438"/>
      <c r="V33" s="438"/>
      <c r="W33" s="438"/>
      <c r="X33" s="438"/>
      <c r="Y33" s="438"/>
      <c r="Z33" s="438"/>
      <c r="AA33" s="438"/>
      <c r="AB33" s="438"/>
      <c r="AC33" s="438"/>
      <c r="AD33" s="438"/>
    </row>
    <row r="34" ht="13.5" customHeight="1">
      <c r="A34" s="414">
        <v>31.0</v>
      </c>
      <c r="B34" s="417"/>
      <c r="C34" s="415"/>
      <c r="D34" s="416"/>
      <c r="E34" s="409"/>
      <c r="F34" s="414"/>
      <c r="G34" s="417"/>
      <c r="H34" s="415"/>
      <c r="I34" s="416"/>
      <c r="J34" s="417"/>
      <c r="K34" s="438"/>
      <c r="L34" s="438"/>
      <c r="M34" s="438"/>
      <c r="N34" s="438"/>
      <c r="O34" s="438"/>
      <c r="P34" s="438"/>
      <c r="Q34" s="438"/>
      <c r="R34" s="438"/>
      <c r="S34" s="438"/>
      <c r="T34" s="438"/>
      <c r="U34" s="438"/>
      <c r="V34" s="438"/>
      <c r="W34" s="438"/>
      <c r="X34" s="438"/>
      <c r="Y34" s="438"/>
      <c r="Z34" s="438"/>
      <c r="AA34" s="438"/>
      <c r="AB34" s="438"/>
      <c r="AC34" s="438"/>
      <c r="AD34" s="438"/>
    </row>
    <row r="35" ht="13.5" customHeight="1">
      <c r="A35" s="414">
        <v>32.0</v>
      </c>
      <c r="B35" s="417"/>
      <c r="C35" s="415"/>
      <c r="D35" s="416"/>
      <c r="E35" s="409"/>
      <c r="F35" s="414"/>
      <c r="G35" s="417"/>
      <c r="H35" s="415"/>
      <c r="I35" s="416"/>
      <c r="J35" s="417"/>
      <c r="K35" s="438"/>
      <c r="L35" s="438"/>
      <c r="M35" s="438"/>
      <c r="N35" s="438"/>
      <c r="O35" s="438"/>
      <c r="P35" s="438"/>
      <c r="Q35" s="438"/>
      <c r="R35" s="438"/>
      <c r="S35" s="438"/>
      <c r="T35" s="438"/>
      <c r="U35" s="438"/>
      <c r="V35" s="438"/>
      <c r="W35" s="438"/>
      <c r="X35" s="438"/>
      <c r="Y35" s="438"/>
      <c r="Z35" s="438"/>
      <c r="AA35" s="438"/>
      <c r="AB35" s="438"/>
      <c r="AC35" s="438"/>
      <c r="AD35" s="438"/>
    </row>
    <row r="36" ht="13.5" customHeight="1">
      <c r="A36" s="414">
        <v>33.0</v>
      </c>
      <c r="B36" s="429"/>
      <c r="C36" s="415"/>
      <c r="D36" s="416"/>
      <c r="E36" s="409"/>
      <c r="F36" s="414"/>
      <c r="G36" s="429"/>
      <c r="H36" s="415"/>
      <c r="I36" s="416"/>
      <c r="J36" s="417"/>
      <c r="K36" s="438"/>
      <c r="L36" s="438"/>
      <c r="M36" s="438"/>
      <c r="N36" s="438"/>
      <c r="O36" s="438"/>
      <c r="P36" s="438"/>
      <c r="Q36" s="438"/>
      <c r="R36" s="438"/>
      <c r="S36" s="438"/>
      <c r="T36" s="438"/>
      <c r="U36" s="438"/>
      <c r="V36" s="438"/>
      <c r="W36" s="438"/>
      <c r="X36" s="438"/>
      <c r="Y36" s="438"/>
      <c r="Z36" s="438"/>
      <c r="AA36" s="438"/>
      <c r="AB36" s="438"/>
      <c r="AC36" s="438"/>
      <c r="AD36" s="438"/>
    </row>
    <row r="37" ht="13.5" customHeight="1">
      <c r="A37" s="414">
        <v>34.0</v>
      </c>
      <c r="B37" s="429"/>
      <c r="C37" s="415"/>
      <c r="D37" s="416"/>
      <c r="E37" s="409"/>
      <c r="F37" s="414"/>
      <c r="G37" s="429"/>
      <c r="H37" s="415"/>
      <c r="I37" s="416"/>
      <c r="J37" s="417"/>
      <c r="K37" s="438"/>
      <c r="L37" s="438"/>
      <c r="M37" s="438"/>
      <c r="N37" s="438"/>
      <c r="O37" s="438"/>
      <c r="P37" s="438"/>
      <c r="Q37" s="438"/>
      <c r="R37" s="438"/>
      <c r="S37" s="438"/>
      <c r="T37" s="438"/>
      <c r="U37" s="438"/>
      <c r="V37" s="438"/>
      <c r="W37" s="438"/>
      <c r="X37" s="438"/>
      <c r="Y37" s="438"/>
      <c r="Z37" s="438"/>
      <c r="AA37" s="438"/>
      <c r="AB37" s="438"/>
      <c r="AC37" s="438"/>
      <c r="AD37" s="438"/>
    </row>
    <row r="38" ht="13.5" customHeight="1">
      <c r="A38" s="414">
        <v>35.0</v>
      </c>
      <c r="B38" s="429"/>
      <c r="C38" s="561"/>
      <c r="D38" s="416"/>
      <c r="E38" s="409"/>
      <c r="F38" s="414"/>
      <c r="G38" s="429"/>
      <c r="H38" s="415"/>
      <c r="I38" s="416"/>
      <c r="J38" s="417"/>
      <c r="K38" s="438"/>
      <c r="L38" s="438"/>
      <c r="M38" s="438"/>
      <c r="N38" s="438"/>
      <c r="O38" s="438"/>
      <c r="P38" s="438"/>
      <c r="Q38" s="438"/>
      <c r="R38" s="438"/>
      <c r="S38" s="438"/>
      <c r="T38" s="438"/>
      <c r="U38" s="438"/>
      <c r="V38" s="438"/>
      <c r="W38" s="438"/>
      <c r="X38" s="438"/>
      <c r="Y38" s="438"/>
      <c r="Z38" s="438"/>
      <c r="AA38" s="438"/>
      <c r="AB38" s="438"/>
      <c r="AC38" s="438"/>
      <c r="AD38" s="438"/>
    </row>
    <row r="39" ht="13.5" customHeight="1">
      <c r="A39" s="414">
        <v>36.0</v>
      </c>
      <c r="B39" s="417"/>
      <c r="C39" s="415"/>
      <c r="D39" s="416"/>
      <c r="E39" s="409"/>
      <c r="F39" s="414"/>
      <c r="G39" s="417"/>
      <c r="H39" s="415"/>
      <c r="I39" s="416"/>
      <c r="J39" s="417"/>
      <c r="K39" s="438"/>
      <c r="L39" s="438"/>
      <c r="M39" s="438"/>
      <c r="N39" s="438"/>
      <c r="O39" s="438"/>
      <c r="P39" s="438"/>
      <c r="Q39" s="438"/>
      <c r="R39" s="438"/>
      <c r="S39" s="438"/>
      <c r="T39" s="438"/>
      <c r="U39" s="438"/>
      <c r="V39" s="438"/>
      <c r="W39" s="438"/>
      <c r="X39" s="438"/>
      <c r="Y39" s="438"/>
      <c r="Z39" s="438"/>
      <c r="AA39" s="438"/>
      <c r="AB39" s="438"/>
      <c r="AC39" s="438"/>
      <c r="AD39" s="438"/>
    </row>
    <row r="40" ht="13.5" customHeight="1">
      <c r="A40" s="414">
        <v>37.0</v>
      </c>
      <c r="B40" s="417"/>
      <c r="C40" s="415"/>
      <c r="D40" s="416"/>
      <c r="E40" s="409"/>
      <c r="F40" s="414"/>
      <c r="G40" s="417"/>
      <c r="H40" s="415"/>
      <c r="I40" s="416"/>
      <c r="J40" s="417"/>
      <c r="K40" s="438"/>
      <c r="L40" s="438"/>
      <c r="M40" s="438"/>
      <c r="N40" s="438"/>
      <c r="O40" s="438"/>
      <c r="P40" s="438"/>
      <c r="Q40" s="438"/>
      <c r="R40" s="438"/>
      <c r="S40" s="438"/>
      <c r="T40" s="438"/>
      <c r="U40" s="438"/>
      <c r="V40" s="438"/>
      <c r="W40" s="438"/>
      <c r="X40" s="438"/>
      <c r="Y40" s="438"/>
      <c r="Z40" s="438"/>
      <c r="AA40" s="438"/>
      <c r="AB40" s="438"/>
      <c r="AC40" s="438"/>
      <c r="AD40" s="438"/>
    </row>
    <row r="41" ht="13.5" customHeight="1">
      <c r="A41" s="414">
        <v>38.0</v>
      </c>
      <c r="B41" s="429"/>
      <c r="C41" s="415"/>
      <c r="D41" s="416"/>
      <c r="E41" s="409"/>
      <c r="F41" s="414"/>
      <c r="G41" s="429"/>
      <c r="H41" s="415"/>
      <c r="I41" s="416"/>
      <c r="J41" s="417"/>
      <c r="K41" s="438"/>
      <c r="L41" s="438"/>
      <c r="M41" s="438"/>
      <c r="N41" s="438"/>
      <c r="O41" s="438"/>
      <c r="P41" s="438"/>
      <c r="Q41" s="438"/>
      <c r="R41" s="438"/>
      <c r="S41" s="438"/>
      <c r="T41" s="438"/>
      <c r="U41" s="438"/>
      <c r="V41" s="438"/>
      <c r="W41" s="438"/>
      <c r="X41" s="438"/>
      <c r="Y41" s="438"/>
      <c r="Z41" s="438"/>
      <c r="AA41" s="438"/>
      <c r="AB41" s="438"/>
      <c r="AC41" s="438"/>
      <c r="AD41" s="438"/>
    </row>
    <row r="42" ht="13.5" customHeight="1">
      <c r="A42" s="414">
        <v>39.0</v>
      </c>
      <c r="B42" s="429"/>
      <c r="C42" s="415"/>
      <c r="D42" s="416"/>
      <c r="E42" s="409"/>
      <c r="F42" s="414"/>
      <c r="G42" s="429"/>
      <c r="H42" s="415"/>
      <c r="I42" s="416"/>
      <c r="J42" s="417"/>
      <c r="K42" s="438"/>
      <c r="L42" s="438"/>
      <c r="M42" s="438"/>
      <c r="N42" s="438"/>
      <c r="O42" s="438"/>
      <c r="P42" s="438"/>
      <c r="Q42" s="438"/>
      <c r="R42" s="438"/>
      <c r="S42" s="438"/>
      <c r="T42" s="438"/>
      <c r="U42" s="438"/>
      <c r="V42" s="438"/>
      <c r="W42" s="438"/>
      <c r="X42" s="438"/>
      <c r="Y42" s="438"/>
      <c r="Z42" s="438"/>
      <c r="AA42" s="438"/>
      <c r="AB42" s="438"/>
      <c r="AC42" s="438"/>
      <c r="AD42" s="438"/>
    </row>
    <row r="43" ht="13.5" customHeight="1">
      <c r="A43" s="414">
        <v>40.0</v>
      </c>
      <c r="B43" s="429"/>
      <c r="C43" s="415"/>
      <c r="D43" s="416"/>
      <c r="E43" s="409"/>
      <c r="F43" s="414"/>
      <c r="G43" s="429"/>
      <c r="H43" s="415"/>
      <c r="I43" s="416"/>
      <c r="J43" s="417"/>
      <c r="K43" s="438"/>
      <c r="L43" s="438"/>
      <c r="M43" s="438"/>
      <c r="N43" s="438"/>
      <c r="O43" s="438"/>
      <c r="P43" s="438"/>
      <c r="Q43" s="438"/>
      <c r="R43" s="438"/>
      <c r="S43" s="438"/>
      <c r="T43" s="438"/>
      <c r="U43" s="438"/>
      <c r="V43" s="438"/>
      <c r="W43" s="438"/>
      <c r="X43" s="438"/>
      <c r="Y43" s="438"/>
      <c r="Z43" s="438"/>
      <c r="AA43" s="438"/>
      <c r="AB43" s="438"/>
      <c r="AC43" s="438"/>
      <c r="AD43" s="438"/>
    </row>
    <row r="44" ht="13.5" customHeight="1">
      <c r="A44" s="414">
        <v>41.0</v>
      </c>
      <c r="B44" s="429"/>
      <c r="C44" s="415"/>
      <c r="D44" s="416"/>
      <c r="E44" s="409"/>
      <c r="F44" s="414"/>
      <c r="G44" s="429"/>
      <c r="H44" s="415"/>
      <c r="I44" s="416"/>
      <c r="J44" s="417"/>
      <c r="K44" s="438"/>
      <c r="L44" s="438"/>
      <c r="M44" s="438"/>
      <c r="N44" s="438"/>
      <c r="O44" s="438"/>
      <c r="P44" s="438"/>
      <c r="Q44" s="438"/>
      <c r="R44" s="438"/>
      <c r="S44" s="438"/>
      <c r="T44" s="438"/>
      <c r="U44" s="438"/>
      <c r="V44" s="438"/>
      <c r="W44" s="438"/>
      <c r="X44" s="438"/>
      <c r="Y44" s="438"/>
      <c r="Z44" s="438"/>
      <c r="AA44" s="438"/>
      <c r="AB44" s="438"/>
      <c r="AC44" s="438"/>
      <c r="AD44" s="438"/>
    </row>
    <row r="45" ht="13.5" customHeight="1">
      <c r="A45" s="414">
        <v>42.0</v>
      </c>
      <c r="B45" s="429"/>
      <c r="C45" s="415"/>
      <c r="D45" s="416"/>
      <c r="E45" s="409"/>
      <c r="F45" s="414"/>
      <c r="G45" s="429"/>
      <c r="H45" s="415"/>
      <c r="I45" s="416"/>
      <c r="J45" s="417"/>
      <c r="K45" s="438"/>
      <c r="L45" s="438"/>
      <c r="M45" s="438"/>
      <c r="N45" s="438"/>
      <c r="O45" s="438"/>
      <c r="P45" s="438"/>
      <c r="Q45" s="438"/>
      <c r="R45" s="438"/>
      <c r="S45" s="438"/>
      <c r="T45" s="438"/>
      <c r="U45" s="438"/>
      <c r="V45" s="438"/>
      <c r="W45" s="438"/>
      <c r="X45" s="438"/>
      <c r="Y45" s="438"/>
      <c r="Z45" s="438"/>
      <c r="AA45" s="438"/>
      <c r="AB45" s="438"/>
      <c r="AC45" s="438"/>
      <c r="AD45" s="438"/>
    </row>
    <row r="46" ht="13.5" customHeight="1">
      <c r="A46" s="414">
        <v>43.0</v>
      </c>
      <c r="B46" s="429"/>
      <c r="C46" s="415"/>
      <c r="D46" s="416"/>
      <c r="E46" s="409"/>
      <c r="F46" s="414"/>
      <c r="G46" s="429"/>
      <c r="H46" s="415"/>
      <c r="I46" s="416"/>
      <c r="J46" s="417"/>
      <c r="K46" s="438"/>
      <c r="L46" s="438"/>
      <c r="M46" s="438"/>
      <c r="N46" s="438"/>
      <c r="O46" s="438"/>
      <c r="P46" s="438"/>
      <c r="Q46" s="438"/>
      <c r="R46" s="438"/>
      <c r="S46" s="438"/>
      <c r="T46" s="438"/>
      <c r="U46" s="438"/>
      <c r="V46" s="438"/>
      <c r="W46" s="438"/>
      <c r="X46" s="438"/>
      <c r="Y46" s="438"/>
      <c r="Z46" s="438"/>
      <c r="AA46" s="438"/>
      <c r="AB46" s="438"/>
      <c r="AC46" s="438"/>
      <c r="AD46" s="438"/>
    </row>
    <row r="47" ht="13.5" customHeight="1">
      <c r="A47" s="414">
        <v>44.0</v>
      </c>
      <c r="B47" s="429"/>
      <c r="C47" s="415"/>
      <c r="D47" s="416"/>
      <c r="E47" s="409"/>
      <c r="F47" s="414"/>
      <c r="G47" s="429"/>
      <c r="H47" s="415"/>
      <c r="I47" s="416"/>
      <c r="J47" s="417"/>
      <c r="K47" s="438"/>
      <c r="L47" s="438"/>
      <c r="M47" s="438"/>
      <c r="N47" s="438"/>
      <c r="O47" s="438"/>
      <c r="P47" s="438"/>
      <c r="Q47" s="438"/>
      <c r="R47" s="438"/>
      <c r="S47" s="438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</row>
    <row r="48" ht="13.5" customHeight="1">
      <c r="A48" s="414">
        <v>45.0</v>
      </c>
      <c r="B48" s="557"/>
      <c r="C48" s="562"/>
      <c r="D48" s="416"/>
      <c r="E48" s="409"/>
      <c r="F48" s="414"/>
      <c r="G48" s="557"/>
      <c r="H48" s="415"/>
      <c r="I48" s="416"/>
      <c r="J48" s="417"/>
      <c r="K48" s="438"/>
      <c r="L48" s="438"/>
      <c r="M48" s="438"/>
      <c r="N48" s="438"/>
      <c r="O48" s="438"/>
      <c r="P48" s="438"/>
      <c r="Q48" s="438"/>
      <c r="R48" s="438"/>
      <c r="S48" s="438"/>
      <c r="T48" s="438"/>
      <c r="U48" s="438"/>
      <c r="V48" s="438"/>
      <c r="W48" s="438"/>
      <c r="X48" s="438"/>
      <c r="Y48" s="438"/>
      <c r="Z48" s="438"/>
      <c r="AA48" s="438"/>
      <c r="AB48" s="438"/>
      <c r="AC48" s="438"/>
      <c r="AD48" s="438"/>
    </row>
    <row r="49" ht="13.5" customHeight="1">
      <c r="A49" s="414">
        <v>46.0</v>
      </c>
      <c r="B49" s="429"/>
      <c r="C49" s="415"/>
      <c r="D49" s="416"/>
      <c r="E49" s="409"/>
      <c r="F49" s="414"/>
      <c r="G49" s="429"/>
      <c r="H49" s="415"/>
      <c r="I49" s="416"/>
      <c r="J49" s="417"/>
      <c r="K49" s="438"/>
      <c r="L49" s="438"/>
      <c r="M49" s="438"/>
      <c r="N49" s="438"/>
      <c r="O49" s="438"/>
      <c r="P49" s="438"/>
      <c r="Q49" s="438"/>
      <c r="R49" s="438"/>
      <c r="S49" s="438"/>
      <c r="T49" s="438"/>
      <c r="U49" s="438"/>
      <c r="V49" s="438"/>
      <c r="W49" s="438"/>
      <c r="X49" s="438"/>
      <c r="Y49" s="438"/>
      <c r="Z49" s="438"/>
      <c r="AA49" s="438"/>
      <c r="AB49" s="438"/>
      <c r="AC49" s="438"/>
      <c r="AD49" s="438"/>
    </row>
    <row r="50" ht="13.5" customHeight="1">
      <c r="A50" s="414">
        <v>47.0</v>
      </c>
      <c r="B50" s="429"/>
      <c r="C50" s="415"/>
      <c r="D50" s="416"/>
      <c r="E50" s="409"/>
      <c r="F50" s="414"/>
      <c r="G50" s="429"/>
      <c r="H50" s="415"/>
      <c r="I50" s="416"/>
      <c r="J50" s="417"/>
      <c r="K50" s="438"/>
      <c r="L50" s="438"/>
      <c r="M50" s="438"/>
      <c r="N50" s="438"/>
      <c r="O50" s="438"/>
      <c r="P50" s="438"/>
      <c r="Q50" s="438"/>
      <c r="R50" s="438"/>
      <c r="S50" s="438"/>
      <c r="T50" s="438"/>
      <c r="U50" s="438"/>
      <c r="V50" s="438"/>
      <c r="W50" s="438"/>
      <c r="X50" s="438"/>
      <c r="Y50" s="438"/>
      <c r="Z50" s="438"/>
      <c r="AA50" s="438"/>
      <c r="AB50" s="438"/>
      <c r="AC50" s="438"/>
      <c r="AD50" s="438"/>
    </row>
    <row r="51" ht="13.5" customHeight="1">
      <c r="A51" s="414">
        <v>48.0</v>
      </c>
      <c r="B51" s="429"/>
      <c r="C51" s="415"/>
      <c r="D51" s="416"/>
      <c r="E51" s="409"/>
      <c r="F51" s="414"/>
      <c r="G51" s="429"/>
      <c r="H51" s="415"/>
      <c r="I51" s="416"/>
      <c r="J51" s="417"/>
      <c r="K51" s="438"/>
      <c r="L51" s="438"/>
      <c r="M51" s="438"/>
      <c r="N51" s="438"/>
      <c r="O51" s="438"/>
      <c r="P51" s="438"/>
      <c r="Q51" s="438"/>
      <c r="R51" s="438"/>
      <c r="S51" s="438"/>
      <c r="T51" s="438"/>
      <c r="U51" s="438"/>
      <c r="V51" s="438"/>
      <c r="W51" s="438"/>
      <c r="X51" s="438"/>
      <c r="Y51" s="438"/>
      <c r="Z51" s="438"/>
      <c r="AA51" s="438"/>
      <c r="AB51" s="438"/>
      <c r="AC51" s="438"/>
      <c r="AD51" s="438"/>
    </row>
    <row r="52" ht="13.5" customHeight="1">
      <c r="A52" s="414">
        <v>49.0</v>
      </c>
      <c r="B52" s="417"/>
      <c r="C52" s="415"/>
      <c r="D52" s="416"/>
      <c r="E52" s="409"/>
      <c r="F52" s="414"/>
      <c r="G52" s="417"/>
      <c r="H52" s="415"/>
      <c r="I52" s="416"/>
      <c r="J52" s="417"/>
      <c r="K52" s="438"/>
      <c r="L52" s="438"/>
      <c r="M52" s="438"/>
      <c r="N52" s="438"/>
      <c r="O52" s="438"/>
      <c r="P52" s="438"/>
      <c r="Q52" s="438"/>
      <c r="R52" s="438"/>
      <c r="S52" s="438"/>
      <c r="T52" s="438"/>
      <c r="U52" s="438"/>
      <c r="V52" s="438"/>
      <c r="W52" s="438"/>
      <c r="X52" s="438"/>
      <c r="Y52" s="438"/>
      <c r="Z52" s="438"/>
      <c r="AA52" s="438"/>
      <c r="AB52" s="438"/>
      <c r="AC52" s="438"/>
      <c r="AD52" s="438"/>
    </row>
    <row r="53" ht="13.5" customHeight="1">
      <c r="A53" s="414">
        <v>50.0</v>
      </c>
      <c r="B53" s="417"/>
      <c r="C53" s="415"/>
      <c r="D53" s="416"/>
      <c r="E53" s="409"/>
      <c r="F53" s="414"/>
      <c r="G53" s="417"/>
      <c r="H53" s="415"/>
      <c r="I53" s="416"/>
      <c r="J53" s="417"/>
      <c r="K53" s="438"/>
      <c r="L53" s="438"/>
      <c r="M53" s="438"/>
      <c r="N53" s="438"/>
      <c r="O53" s="438"/>
      <c r="P53" s="438"/>
      <c r="Q53" s="438"/>
      <c r="R53" s="438"/>
      <c r="S53" s="438"/>
      <c r="T53" s="438"/>
      <c r="U53" s="438"/>
      <c r="V53" s="438"/>
      <c r="W53" s="438"/>
      <c r="X53" s="438"/>
      <c r="Y53" s="438"/>
      <c r="Z53" s="438"/>
      <c r="AA53" s="438"/>
      <c r="AB53" s="438"/>
      <c r="AC53" s="438"/>
      <c r="AD53" s="438"/>
    </row>
    <row r="54" ht="13.5" customHeight="1">
      <c r="A54" s="414">
        <v>51.0</v>
      </c>
      <c r="B54" s="417"/>
      <c r="C54" s="415"/>
      <c r="D54" s="416"/>
      <c r="E54" s="409"/>
      <c r="F54" s="414"/>
      <c r="G54" s="417"/>
      <c r="H54" s="415"/>
      <c r="I54" s="416"/>
      <c r="J54" s="417"/>
      <c r="K54" s="438"/>
      <c r="L54" s="438"/>
      <c r="M54" s="438"/>
      <c r="N54" s="438"/>
      <c r="O54" s="438"/>
      <c r="P54" s="438"/>
      <c r="Q54" s="438"/>
      <c r="R54" s="438"/>
      <c r="S54" s="438"/>
      <c r="T54" s="438"/>
      <c r="U54" s="438"/>
      <c r="V54" s="438"/>
      <c r="W54" s="438"/>
      <c r="X54" s="438"/>
      <c r="Y54" s="438"/>
      <c r="Z54" s="438"/>
      <c r="AA54" s="438"/>
      <c r="AB54" s="438"/>
      <c r="AC54" s="438"/>
      <c r="AD54" s="438"/>
    </row>
    <row r="55" ht="13.5" customHeight="1">
      <c r="A55" s="414">
        <v>52.0</v>
      </c>
      <c r="B55" s="417"/>
      <c r="C55" s="415"/>
      <c r="D55" s="416"/>
      <c r="E55" s="409"/>
      <c r="F55" s="414"/>
      <c r="G55" s="417"/>
      <c r="H55" s="415"/>
      <c r="I55" s="416"/>
      <c r="J55" s="417"/>
      <c r="K55" s="438"/>
      <c r="L55" s="438"/>
      <c r="M55" s="438"/>
      <c r="N55" s="438"/>
      <c r="O55" s="438"/>
      <c r="P55" s="438"/>
      <c r="Q55" s="438"/>
      <c r="R55" s="438"/>
      <c r="S55" s="438"/>
      <c r="T55" s="438"/>
      <c r="U55" s="438"/>
      <c r="V55" s="438"/>
      <c r="W55" s="438"/>
      <c r="X55" s="438"/>
      <c r="Y55" s="438"/>
      <c r="Z55" s="438"/>
      <c r="AA55" s="438"/>
      <c r="AB55" s="438"/>
      <c r="AC55" s="438"/>
      <c r="AD55" s="438"/>
    </row>
    <row r="56" ht="13.5" customHeight="1">
      <c r="A56" s="414">
        <v>53.0</v>
      </c>
      <c r="B56" s="429"/>
      <c r="C56" s="415"/>
      <c r="D56" s="416"/>
      <c r="E56" s="409"/>
      <c r="F56" s="414"/>
      <c r="G56" s="429"/>
      <c r="H56" s="415"/>
      <c r="I56" s="416"/>
      <c r="J56" s="417"/>
      <c r="K56" s="438"/>
      <c r="L56" s="438"/>
      <c r="M56" s="438"/>
      <c r="N56" s="438"/>
      <c r="O56" s="438"/>
      <c r="P56" s="438"/>
      <c r="Q56" s="438"/>
      <c r="R56" s="438"/>
      <c r="S56" s="438"/>
      <c r="T56" s="438"/>
      <c r="U56" s="438"/>
      <c r="V56" s="438"/>
      <c r="W56" s="438"/>
      <c r="X56" s="438"/>
      <c r="Y56" s="438"/>
      <c r="Z56" s="438"/>
      <c r="AA56" s="438"/>
      <c r="AB56" s="438"/>
      <c r="AC56" s="438"/>
      <c r="AD56" s="438"/>
    </row>
    <row r="57" ht="13.5" customHeight="1">
      <c r="A57" s="414">
        <v>54.0</v>
      </c>
      <c r="B57" s="429"/>
      <c r="C57" s="415"/>
      <c r="D57" s="416"/>
      <c r="E57" s="409"/>
      <c r="F57" s="414"/>
      <c r="G57" s="429"/>
      <c r="H57" s="415"/>
      <c r="I57" s="416"/>
      <c r="J57" s="417"/>
      <c r="K57" s="438"/>
      <c r="L57" s="438"/>
      <c r="M57" s="438"/>
      <c r="N57" s="438"/>
      <c r="O57" s="438"/>
      <c r="P57" s="438"/>
      <c r="Q57" s="438"/>
      <c r="R57" s="438"/>
      <c r="S57" s="438"/>
      <c r="T57" s="438"/>
      <c r="U57" s="438"/>
      <c r="V57" s="438"/>
      <c r="W57" s="438"/>
      <c r="X57" s="438"/>
      <c r="Y57" s="438"/>
      <c r="Z57" s="438"/>
      <c r="AA57" s="438"/>
      <c r="AB57" s="438"/>
      <c r="AC57" s="438"/>
      <c r="AD57" s="438"/>
    </row>
    <row r="58" ht="13.5" customHeight="1">
      <c r="A58" s="414">
        <v>55.0</v>
      </c>
      <c r="B58" s="429"/>
      <c r="C58" s="415"/>
      <c r="D58" s="416"/>
      <c r="E58" s="409"/>
      <c r="F58" s="414"/>
      <c r="G58" s="429"/>
      <c r="H58" s="415"/>
      <c r="I58" s="416"/>
      <c r="J58" s="417"/>
      <c r="K58" s="438"/>
      <c r="L58" s="438"/>
      <c r="M58" s="438"/>
      <c r="N58" s="438"/>
      <c r="O58" s="438"/>
      <c r="P58" s="438"/>
      <c r="Q58" s="438"/>
      <c r="R58" s="438"/>
      <c r="S58" s="438"/>
      <c r="T58" s="438"/>
      <c r="U58" s="438"/>
      <c r="V58" s="438"/>
      <c r="W58" s="438"/>
      <c r="X58" s="438"/>
      <c r="Y58" s="438"/>
      <c r="Z58" s="438"/>
      <c r="AA58" s="438"/>
      <c r="AB58" s="438"/>
      <c r="AC58" s="438"/>
      <c r="AD58" s="438"/>
    </row>
    <row r="59" ht="13.5" customHeight="1">
      <c r="A59" s="414">
        <v>56.0</v>
      </c>
      <c r="B59" s="429"/>
      <c r="C59" s="415"/>
      <c r="D59" s="416"/>
      <c r="E59" s="409"/>
      <c r="F59" s="414"/>
      <c r="G59" s="429"/>
      <c r="H59" s="415"/>
      <c r="I59" s="416"/>
      <c r="J59" s="417"/>
      <c r="K59" s="438"/>
      <c r="L59" s="438"/>
      <c r="M59" s="438"/>
      <c r="N59" s="438"/>
      <c r="O59" s="438"/>
      <c r="P59" s="438"/>
      <c r="Q59" s="438"/>
      <c r="R59" s="438"/>
      <c r="S59" s="438"/>
      <c r="T59" s="438"/>
      <c r="U59" s="438"/>
      <c r="V59" s="438"/>
      <c r="W59" s="438"/>
      <c r="X59" s="438"/>
      <c r="Y59" s="438"/>
      <c r="Z59" s="438"/>
      <c r="AA59" s="438"/>
      <c r="AB59" s="438"/>
      <c r="AC59" s="438"/>
      <c r="AD59" s="438"/>
    </row>
    <row r="60" ht="13.5" customHeight="1">
      <c r="A60" s="414">
        <v>57.0</v>
      </c>
      <c r="B60" s="429"/>
      <c r="C60" s="415"/>
      <c r="D60" s="416"/>
      <c r="E60" s="409"/>
      <c r="F60" s="414"/>
      <c r="G60" s="429"/>
      <c r="H60" s="415"/>
      <c r="I60" s="416"/>
      <c r="J60" s="417"/>
      <c r="K60" s="438"/>
      <c r="L60" s="438"/>
      <c r="M60" s="438"/>
      <c r="N60" s="438"/>
      <c r="O60" s="438"/>
      <c r="P60" s="438"/>
      <c r="Q60" s="438"/>
      <c r="R60" s="438"/>
      <c r="S60" s="438"/>
      <c r="T60" s="438"/>
      <c r="U60" s="438"/>
      <c r="V60" s="438"/>
      <c r="W60" s="438"/>
      <c r="X60" s="438"/>
      <c r="Y60" s="438"/>
      <c r="Z60" s="438"/>
      <c r="AA60" s="438"/>
      <c r="AB60" s="438"/>
      <c r="AC60" s="438"/>
      <c r="AD60" s="438"/>
    </row>
    <row r="61" ht="13.5" customHeight="1">
      <c r="A61" s="414">
        <v>58.0</v>
      </c>
      <c r="B61" s="429"/>
      <c r="C61" s="415"/>
      <c r="D61" s="416"/>
      <c r="E61" s="409"/>
      <c r="F61" s="414"/>
      <c r="G61" s="429"/>
      <c r="H61" s="415"/>
      <c r="I61" s="416"/>
      <c r="J61" s="417"/>
      <c r="K61" s="438"/>
      <c r="L61" s="438"/>
      <c r="M61" s="438"/>
      <c r="N61" s="438"/>
      <c r="O61" s="438"/>
      <c r="P61" s="438"/>
      <c r="Q61" s="438"/>
      <c r="R61" s="438"/>
      <c r="S61" s="438"/>
      <c r="T61" s="438"/>
      <c r="U61" s="438"/>
      <c r="V61" s="438"/>
      <c r="W61" s="438"/>
      <c r="X61" s="438"/>
      <c r="Y61" s="438"/>
      <c r="Z61" s="438"/>
      <c r="AA61" s="438"/>
      <c r="AB61" s="438"/>
      <c r="AC61" s="438"/>
      <c r="AD61" s="438"/>
    </row>
    <row r="62" ht="13.5" customHeight="1">
      <c r="A62" s="414">
        <v>59.0</v>
      </c>
      <c r="B62" s="429"/>
      <c r="C62" s="415"/>
      <c r="D62" s="416"/>
      <c r="E62" s="409"/>
      <c r="F62" s="414"/>
      <c r="G62" s="429"/>
      <c r="H62" s="415"/>
      <c r="I62" s="416"/>
      <c r="J62" s="417"/>
      <c r="K62" s="438"/>
      <c r="L62" s="438"/>
      <c r="M62" s="438"/>
      <c r="N62" s="438"/>
      <c r="O62" s="438"/>
      <c r="P62" s="438"/>
      <c r="Q62" s="438"/>
      <c r="R62" s="438"/>
      <c r="S62" s="438"/>
      <c r="T62" s="438"/>
      <c r="U62" s="438"/>
      <c r="V62" s="438"/>
      <c r="W62" s="438"/>
      <c r="X62" s="438"/>
      <c r="Y62" s="438"/>
      <c r="Z62" s="438"/>
      <c r="AA62" s="438"/>
      <c r="AB62" s="438"/>
      <c r="AC62" s="438"/>
      <c r="AD62" s="438"/>
    </row>
    <row r="63" ht="13.5" customHeight="1">
      <c r="A63" s="414">
        <v>60.0</v>
      </c>
      <c r="B63" s="429"/>
      <c r="C63" s="415"/>
      <c r="D63" s="416"/>
      <c r="E63" s="409"/>
      <c r="F63" s="414"/>
      <c r="G63" s="429"/>
      <c r="H63" s="415"/>
      <c r="I63" s="416"/>
      <c r="J63" s="417"/>
      <c r="K63" s="438"/>
      <c r="L63" s="438"/>
      <c r="M63" s="438"/>
      <c r="N63" s="438"/>
      <c r="O63" s="438"/>
      <c r="P63" s="438"/>
      <c r="Q63" s="438"/>
      <c r="R63" s="438"/>
      <c r="S63" s="438"/>
      <c r="T63" s="438"/>
      <c r="U63" s="438"/>
      <c r="V63" s="438"/>
      <c r="W63" s="438"/>
      <c r="X63" s="438"/>
      <c r="Y63" s="438"/>
      <c r="Z63" s="438"/>
      <c r="AA63" s="438"/>
      <c r="AB63" s="438"/>
      <c r="AC63" s="438"/>
      <c r="AD63" s="438"/>
    </row>
    <row r="64" ht="13.5" customHeight="1">
      <c r="A64" s="414">
        <v>61.0</v>
      </c>
      <c r="B64" s="429"/>
      <c r="C64" s="415"/>
      <c r="D64" s="416"/>
      <c r="E64" s="409"/>
      <c r="F64" s="414"/>
      <c r="G64" s="429"/>
      <c r="H64" s="415"/>
      <c r="I64" s="416"/>
      <c r="J64" s="417"/>
      <c r="K64" s="438"/>
      <c r="L64" s="438"/>
      <c r="M64" s="438"/>
      <c r="N64" s="438"/>
      <c r="O64" s="438"/>
      <c r="P64" s="438"/>
      <c r="Q64" s="438"/>
      <c r="R64" s="438"/>
      <c r="S64" s="438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</row>
    <row r="65" ht="13.5" customHeight="1">
      <c r="A65" s="414">
        <v>62.0</v>
      </c>
      <c r="B65" s="429"/>
      <c r="C65" s="415"/>
      <c r="D65" s="416"/>
      <c r="E65" s="409"/>
      <c r="F65" s="414"/>
      <c r="G65" s="429"/>
      <c r="H65" s="415"/>
      <c r="I65" s="416"/>
      <c r="J65" s="417"/>
      <c r="K65" s="438"/>
      <c r="L65" s="438"/>
      <c r="M65" s="438"/>
      <c r="N65" s="438"/>
      <c r="O65" s="438"/>
      <c r="P65" s="438"/>
      <c r="Q65" s="438"/>
      <c r="R65" s="438"/>
      <c r="S65" s="438"/>
      <c r="T65" s="438"/>
      <c r="U65" s="438"/>
      <c r="V65" s="438"/>
      <c r="W65" s="438"/>
      <c r="X65" s="438"/>
      <c r="Y65" s="438"/>
      <c r="Z65" s="438"/>
      <c r="AA65" s="438"/>
      <c r="AB65" s="438"/>
      <c r="AC65" s="438"/>
      <c r="AD65" s="438"/>
    </row>
    <row r="66" ht="13.5" customHeight="1">
      <c r="A66" s="414">
        <v>63.0</v>
      </c>
      <c r="B66" s="429"/>
      <c r="C66" s="415"/>
      <c r="D66" s="416"/>
      <c r="E66" s="409"/>
      <c r="F66" s="414"/>
      <c r="G66" s="429"/>
      <c r="H66" s="415"/>
      <c r="I66" s="416"/>
      <c r="J66" s="417"/>
      <c r="K66" s="438"/>
      <c r="L66" s="438"/>
      <c r="M66" s="438"/>
      <c r="N66" s="438"/>
      <c r="O66" s="438"/>
      <c r="P66" s="438"/>
      <c r="Q66" s="438"/>
      <c r="R66" s="438"/>
      <c r="S66" s="438"/>
      <c r="T66" s="438"/>
      <c r="U66" s="438"/>
      <c r="V66" s="438"/>
      <c r="W66" s="438"/>
      <c r="X66" s="438"/>
      <c r="Y66" s="438"/>
      <c r="Z66" s="438"/>
      <c r="AA66" s="438"/>
      <c r="AB66" s="438"/>
      <c r="AC66" s="438"/>
      <c r="AD66" s="438"/>
    </row>
    <row r="67" ht="13.5" customHeight="1">
      <c r="A67" s="414">
        <v>64.0</v>
      </c>
      <c r="B67" s="429"/>
      <c r="C67" s="415"/>
      <c r="D67" s="416"/>
      <c r="E67" s="409"/>
      <c r="F67" s="414"/>
      <c r="G67" s="429"/>
      <c r="H67" s="415"/>
      <c r="I67" s="416"/>
      <c r="J67" s="417"/>
      <c r="K67" s="438"/>
      <c r="L67" s="438"/>
      <c r="M67" s="438"/>
      <c r="N67" s="438"/>
      <c r="O67" s="438"/>
      <c r="P67" s="438"/>
      <c r="Q67" s="438"/>
      <c r="R67" s="438"/>
      <c r="S67" s="438"/>
      <c r="T67" s="438"/>
      <c r="U67" s="438"/>
      <c r="V67" s="438"/>
      <c r="W67" s="438"/>
      <c r="X67" s="438"/>
      <c r="Y67" s="438"/>
      <c r="Z67" s="438"/>
      <c r="AA67" s="438"/>
      <c r="AB67" s="438"/>
      <c r="AC67" s="438"/>
      <c r="AD67" s="438"/>
    </row>
    <row r="68" ht="13.5" customHeight="1">
      <c r="A68" s="414">
        <v>65.0</v>
      </c>
      <c r="B68" s="429"/>
      <c r="C68" s="415"/>
      <c r="D68" s="416"/>
      <c r="E68" s="409"/>
      <c r="F68" s="414"/>
      <c r="G68" s="429"/>
      <c r="H68" s="415"/>
      <c r="I68" s="416"/>
      <c r="J68" s="417"/>
      <c r="K68" s="438"/>
      <c r="L68" s="438"/>
      <c r="M68" s="438"/>
      <c r="N68" s="438"/>
      <c r="O68" s="438"/>
      <c r="P68" s="438"/>
      <c r="Q68" s="438"/>
      <c r="R68" s="438"/>
      <c r="S68" s="438"/>
      <c r="T68" s="438"/>
      <c r="U68" s="438"/>
      <c r="V68" s="438"/>
      <c r="W68" s="438"/>
      <c r="X68" s="438"/>
      <c r="Y68" s="438"/>
      <c r="Z68" s="438"/>
      <c r="AA68" s="438"/>
      <c r="AB68" s="438"/>
      <c r="AC68" s="438"/>
      <c r="AD68" s="438"/>
    </row>
    <row r="69" ht="13.5" customHeight="1">
      <c r="A69" s="414">
        <v>66.0</v>
      </c>
      <c r="B69" s="429"/>
      <c r="C69" s="415"/>
      <c r="D69" s="416"/>
      <c r="E69" s="409"/>
      <c r="F69" s="414"/>
      <c r="G69" s="429"/>
      <c r="H69" s="415"/>
      <c r="I69" s="416"/>
      <c r="J69" s="417"/>
      <c r="K69" s="438"/>
      <c r="L69" s="438"/>
      <c r="M69" s="438"/>
      <c r="N69" s="438"/>
      <c r="O69" s="438"/>
      <c r="P69" s="438"/>
      <c r="Q69" s="438"/>
      <c r="R69" s="438"/>
      <c r="S69" s="438"/>
      <c r="T69" s="438"/>
      <c r="U69" s="438"/>
      <c r="V69" s="438"/>
      <c r="W69" s="438"/>
      <c r="X69" s="438"/>
      <c r="Y69" s="438"/>
      <c r="Z69" s="438"/>
      <c r="AA69" s="438"/>
      <c r="AB69" s="438"/>
      <c r="AC69" s="438"/>
      <c r="AD69" s="438"/>
    </row>
    <row r="70" ht="13.5" customHeight="1">
      <c r="A70" s="414">
        <v>67.0</v>
      </c>
      <c r="B70" s="429"/>
      <c r="C70" s="415"/>
      <c r="D70" s="416"/>
      <c r="E70" s="409" t="s">
        <v>713</v>
      </c>
      <c r="F70" s="414"/>
      <c r="G70" s="429"/>
      <c r="H70" s="415"/>
      <c r="I70" s="416"/>
      <c r="J70" s="417"/>
      <c r="K70" s="438"/>
      <c r="L70" s="438"/>
      <c r="M70" s="438"/>
      <c r="N70" s="438"/>
      <c r="O70" s="438"/>
      <c r="P70" s="438"/>
      <c r="Q70" s="438"/>
      <c r="R70" s="438"/>
      <c r="S70" s="438"/>
      <c r="T70" s="438"/>
      <c r="U70" s="438"/>
      <c r="V70" s="438"/>
      <c r="W70" s="438"/>
      <c r="X70" s="438"/>
      <c r="Y70" s="438"/>
      <c r="Z70" s="438"/>
      <c r="AA70" s="438"/>
      <c r="AB70" s="438"/>
      <c r="AC70" s="438"/>
      <c r="AD70" s="438"/>
    </row>
    <row r="71" ht="13.5" customHeight="1">
      <c r="A71" s="414">
        <v>68.0</v>
      </c>
      <c r="B71" s="429"/>
      <c r="C71" s="415"/>
      <c r="D71" s="416"/>
      <c r="E71" s="409"/>
      <c r="F71" s="414"/>
      <c r="G71" s="429"/>
      <c r="H71" s="415"/>
      <c r="I71" s="416"/>
      <c r="J71" s="417"/>
      <c r="K71" s="438"/>
      <c r="L71" s="438"/>
      <c r="M71" s="438"/>
      <c r="N71" s="438"/>
      <c r="O71" s="438"/>
      <c r="P71" s="438"/>
      <c r="Q71" s="438"/>
      <c r="R71" s="438"/>
      <c r="S71" s="438"/>
      <c r="T71" s="438"/>
      <c r="U71" s="438"/>
      <c r="V71" s="438"/>
      <c r="W71" s="438"/>
      <c r="X71" s="438"/>
      <c r="Y71" s="438"/>
      <c r="Z71" s="438"/>
      <c r="AA71" s="438"/>
      <c r="AB71" s="438"/>
      <c r="AC71" s="438"/>
      <c r="AD71" s="438"/>
    </row>
    <row r="72" ht="13.5" customHeight="1">
      <c r="A72" s="414">
        <v>69.0</v>
      </c>
      <c r="B72" s="429"/>
      <c r="C72" s="415"/>
      <c r="D72" s="416"/>
      <c r="E72" s="409"/>
      <c r="F72" s="414"/>
      <c r="G72" s="429"/>
      <c r="H72" s="415"/>
      <c r="I72" s="416"/>
      <c r="J72" s="417"/>
      <c r="K72" s="438"/>
      <c r="L72" s="438"/>
      <c r="M72" s="438"/>
      <c r="N72" s="438"/>
      <c r="O72" s="438"/>
      <c r="P72" s="438"/>
      <c r="Q72" s="438"/>
      <c r="R72" s="438"/>
      <c r="S72" s="438"/>
      <c r="T72" s="438"/>
      <c r="U72" s="438"/>
      <c r="V72" s="438"/>
      <c r="W72" s="438"/>
      <c r="X72" s="438"/>
      <c r="Y72" s="438"/>
      <c r="Z72" s="438"/>
      <c r="AA72" s="438"/>
      <c r="AB72" s="438"/>
      <c r="AC72" s="438"/>
      <c r="AD72" s="438"/>
    </row>
    <row r="73" ht="13.5" customHeight="1">
      <c r="A73" s="414">
        <v>70.0</v>
      </c>
      <c r="B73" s="429"/>
      <c r="C73" s="415"/>
      <c r="D73" s="416"/>
      <c r="E73" s="409"/>
      <c r="F73" s="414"/>
      <c r="G73" s="429"/>
      <c r="H73" s="415"/>
      <c r="I73" s="416"/>
      <c r="J73" s="417"/>
      <c r="K73" s="438"/>
      <c r="L73" s="438"/>
      <c r="M73" s="438"/>
      <c r="N73" s="438"/>
      <c r="O73" s="438"/>
      <c r="P73" s="438"/>
      <c r="Q73" s="438"/>
      <c r="R73" s="438"/>
      <c r="S73" s="438"/>
      <c r="T73" s="438"/>
      <c r="U73" s="438"/>
      <c r="V73" s="438"/>
      <c r="W73" s="438"/>
      <c r="X73" s="438"/>
      <c r="Y73" s="438"/>
      <c r="Z73" s="438"/>
      <c r="AA73" s="438"/>
      <c r="AB73" s="438"/>
      <c r="AC73" s="438"/>
      <c r="AD73" s="438"/>
    </row>
    <row r="74" ht="13.5" customHeight="1">
      <c r="A74" s="414">
        <v>71.0</v>
      </c>
      <c r="B74" s="429"/>
      <c r="C74" s="415"/>
      <c r="D74" s="416"/>
      <c r="E74" s="409"/>
      <c r="F74" s="414"/>
      <c r="G74" s="429"/>
      <c r="H74" s="415"/>
      <c r="I74" s="416"/>
      <c r="J74" s="417"/>
      <c r="K74" s="438"/>
      <c r="L74" s="438"/>
      <c r="M74" s="438"/>
      <c r="N74" s="438"/>
      <c r="O74" s="438"/>
      <c r="P74" s="438"/>
      <c r="Q74" s="438"/>
      <c r="R74" s="438"/>
      <c r="S74" s="438"/>
      <c r="T74" s="438"/>
      <c r="U74" s="438"/>
      <c r="V74" s="438"/>
      <c r="W74" s="438"/>
      <c r="X74" s="438"/>
      <c r="Y74" s="438"/>
      <c r="Z74" s="438"/>
      <c r="AA74" s="438"/>
      <c r="AB74" s="438"/>
      <c r="AC74" s="438"/>
      <c r="AD74" s="438"/>
    </row>
    <row r="75" ht="13.5" customHeight="1">
      <c r="A75" s="412"/>
      <c r="B75" s="411" t="s">
        <v>135</v>
      </c>
      <c r="C75" s="430">
        <f>SUM(C3:C74)</f>
        <v>0</v>
      </c>
      <c r="D75" s="412"/>
      <c r="E75" s="409"/>
      <c r="F75" s="417"/>
      <c r="G75" s="411" t="s">
        <v>135</v>
      </c>
      <c r="H75" s="430">
        <f>SUM(H4:H74)</f>
        <v>0</v>
      </c>
      <c r="I75" s="432"/>
      <c r="J75" s="433"/>
      <c r="K75" s="438"/>
      <c r="L75" s="438"/>
      <c r="M75" s="438"/>
      <c r="N75" s="438"/>
      <c r="O75" s="438"/>
      <c r="P75" s="438"/>
      <c r="Q75" s="438"/>
      <c r="R75" s="438"/>
      <c r="S75" s="438"/>
      <c r="T75" s="438"/>
      <c r="U75" s="438"/>
      <c r="V75" s="438"/>
      <c r="W75" s="438"/>
      <c r="X75" s="438"/>
      <c r="Y75" s="438"/>
      <c r="Z75" s="438"/>
      <c r="AA75" s="438"/>
      <c r="AB75" s="438"/>
      <c r="AC75" s="438"/>
      <c r="AD75" s="438"/>
    </row>
    <row r="76" ht="13.5" customHeight="1">
      <c r="A76" s="409"/>
      <c r="B76" s="409"/>
      <c r="C76" s="409"/>
      <c r="D76" s="409"/>
      <c r="E76" s="409"/>
      <c r="F76" s="409"/>
      <c r="G76" s="409"/>
      <c r="H76" s="409"/>
      <c r="I76" s="409"/>
      <c r="J76" s="409"/>
      <c r="K76" s="438"/>
      <c r="L76" s="438"/>
      <c r="M76" s="438"/>
      <c r="N76" s="438"/>
      <c r="O76" s="438"/>
      <c r="P76" s="438"/>
      <c r="Q76" s="438"/>
      <c r="R76" s="438"/>
      <c r="S76" s="438"/>
      <c r="T76" s="438"/>
      <c r="U76" s="438"/>
      <c r="V76" s="438"/>
      <c r="W76" s="438"/>
      <c r="X76" s="438"/>
      <c r="Y76" s="438"/>
      <c r="Z76" s="438"/>
      <c r="AA76" s="438"/>
      <c r="AB76" s="438"/>
      <c r="AC76" s="438"/>
      <c r="AD76" s="438"/>
    </row>
    <row r="77" ht="13.5" customHeight="1">
      <c r="A77" s="409"/>
      <c r="B77" s="409"/>
      <c r="C77" s="409"/>
      <c r="D77" s="409"/>
      <c r="E77" s="409"/>
      <c r="F77" s="409"/>
      <c r="G77" s="409"/>
      <c r="H77" s="409"/>
      <c r="I77" s="409"/>
      <c r="J77" s="409"/>
      <c r="K77" s="438"/>
      <c r="L77" s="438"/>
      <c r="M77" s="438"/>
      <c r="N77" s="438"/>
      <c r="O77" s="438"/>
      <c r="P77" s="438"/>
      <c r="Q77" s="438"/>
      <c r="R77" s="438"/>
      <c r="S77" s="438"/>
      <c r="T77" s="438"/>
      <c r="U77" s="438"/>
      <c r="V77" s="438"/>
      <c r="W77" s="438"/>
      <c r="X77" s="438"/>
      <c r="Y77" s="438"/>
      <c r="Z77" s="438"/>
      <c r="AA77" s="438"/>
      <c r="AB77" s="438"/>
      <c r="AC77" s="438"/>
      <c r="AD77" s="438"/>
    </row>
    <row r="78" ht="13.5" customHeight="1">
      <c r="A78" s="409"/>
      <c r="B78" s="409"/>
      <c r="C78" s="409"/>
      <c r="D78" s="409"/>
      <c r="E78" s="409"/>
      <c r="F78" s="409"/>
      <c r="G78" s="409"/>
      <c r="H78" s="409"/>
      <c r="I78" s="409"/>
      <c r="J78" s="409"/>
      <c r="K78" s="438"/>
      <c r="L78" s="438"/>
      <c r="M78" s="438"/>
      <c r="N78" s="438"/>
      <c r="O78" s="438"/>
      <c r="P78" s="438"/>
      <c r="Q78" s="438"/>
      <c r="R78" s="438"/>
      <c r="S78" s="438"/>
      <c r="T78" s="438"/>
      <c r="U78" s="438"/>
      <c r="V78" s="438"/>
      <c r="W78" s="438"/>
      <c r="X78" s="438"/>
      <c r="Y78" s="438"/>
      <c r="Z78" s="438"/>
      <c r="AA78" s="438"/>
      <c r="AB78" s="438"/>
      <c r="AC78" s="438"/>
      <c r="AD78" s="438"/>
    </row>
    <row r="79" ht="13.5" customHeight="1">
      <c r="A79" s="409"/>
      <c r="B79" s="436" t="s">
        <v>702</v>
      </c>
      <c r="D79" s="409"/>
      <c r="E79" s="409"/>
      <c r="F79" s="409"/>
      <c r="G79" s="436" t="s">
        <v>702</v>
      </c>
      <c r="I79" s="409"/>
      <c r="J79" s="409"/>
      <c r="K79" s="438"/>
      <c r="L79" s="438"/>
      <c r="M79" s="438"/>
      <c r="N79" s="438"/>
      <c r="O79" s="438"/>
      <c r="P79" s="438"/>
      <c r="Q79" s="438"/>
      <c r="R79" s="438"/>
      <c r="S79" s="438"/>
      <c r="T79" s="438"/>
      <c r="U79" s="438"/>
      <c r="V79" s="438"/>
      <c r="W79" s="438"/>
      <c r="X79" s="438"/>
      <c r="Y79" s="438"/>
      <c r="Z79" s="438"/>
      <c r="AA79" s="438"/>
      <c r="AB79" s="438"/>
      <c r="AC79" s="438"/>
      <c r="AD79" s="438"/>
    </row>
    <row r="80" ht="13.5" customHeight="1">
      <c r="A80" s="438"/>
      <c r="B80" s="438"/>
      <c r="C80" s="438"/>
      <c r="D80" s="438"/>
      <c r="E80" s="409"/>
      <c r="F80" s="438"/>
      <c r="G80" s="438"/>
      <c r="H80" s="438"/>
      <c r="I80" s="438"/>
      <c r="J80" s="438"/>
      <c r="K80" s="438"/>
      <c r="L80" s="438"/>
      <c r="M80" s="438"/>
      <c r="N80" s="438"/>
      <c r="O80" s="438"/>
      <c r="P80" s="438"/>
      <c r="Q80" s="438"/>
      <c r="R80" s="438"/>
      <c r="S80" s="438"/>
      <c r="T80" s="438"/>
      <c r="U80" s="438"/>
      <c r="V80" s="438"/>
      <c r="W80" s="438"/>
      <c r="X80" s="438"/>
      <c r="Y80" s="438"/>
      <c r="Z80" s="438"/>
      <c r="AA80" s="438"/>
      <c r="AB80" s="438"/>
      <c r="AC80" s="438"/>
      <c r="AD80" s="438"/>
    </row>
    <row r="81" ht="13.5" customHeight="1">
      <c r="A81" s="438"/>
      <c r="B81" s="438"/>
      <c r="C81" s="438"/>
      <c r="D81" s="438"/>
      <c r="E81" s="409"/>
      <c r="F81" s="438"/>
      <c r="G81" s="438"/>
      <c r="H81" s="438"/>
      <c r="I81" s="438"/>
      <c r="J81" s="438"/>
      <c r="K81" s="438"/>
      <c r="L81" s="438"/>
      <c r="M81" s="438"/>
      <c r="N81" s="438"/>
      <c r="O81" s="438"/>
      <c r="P81" s="438"/>
      <c r="Q81" s="438"/>
      <c r="R81" s="438"/>
      <c r="S81" s="438"/>
      <c r="T81" s="438"/>
      <c r="U81" s="438"/>
      <c r="V81" s="438"/>
      <c r="W81" s="438"/>
      <c r="X81" s="438"/>
      <c r="Y81" s="438"/>
      <c r="Z81" s="438"/>
      <c r="AA81" s="438"/>
      <c r="AB81" s="438"/>
      <c r="AC81" s="438"/>
      <c r="AD81" s="438"/>
    </row>
    <row r="82" ht="13.5" customHeight="1">
      <c r="A82" s="438"/>
      <c r="B82" s="438"/>
      <c r="C82" s="438"/>
      <c r="D82" s="438"/>
      <c r="E82" s="409"/>
      <c r="F82" s="438"/>
      <c r="G82" s="438"/>
      <c r="H82" s="438"/>
      <c r="I82" s="438"/>
      <c r="J82" s="438"/>
      <c r="K82" s="438"/>
      <c r="L82" s="438"/>
      <c r="M82" s="438"/>
      <c r="N82" s="438"/>
      <c r="O82" s="438"/>
      <c r="P82" s="438"/>
      <c r="Q82" s="438"/>
      <c r="R82" s="438"/>
      <c r="S82" s="438"/>
      <c r="T82" s="438"/>
      <c r="U82" s="438"/>
      <c r="V82" s="438"/>
      <c r="W82" s="438"/>
      <c r="X82" s="438"/>
      <c r="Y82" s="438"/>
      <c r="Z82" s="438"/>
      <c r="AA82" s="438"/>
      <c r="AB82" s="438"/>
      <c r="AC82" s="438"/>
      <c r="AD82" s="438"/>
    </row>
    <row r="83" ht="13.5" customHeight="1">
      <c r="A83" s="438"/>
      <c r="B83" s="438"/>
      <c r="C83" s="438"/>
      <c r="D83" s="438"/>
      <c r="E83" s="409"/>
      <c r="F83" s="438"/>
      <c r="G83" s="438"/>
      <c r="H83" s="438"/>
      <c r="I83" s="438"/>
      <c r="J83" s="438"/>
      <c r="K83" s="438"/>
      <c r="L83" s="438"/>
      <c r="M83" s="438"/>
      <c r="N83" s="438"/>
      <c r="O83" s="438"/>
      <c r="P83" s="438"/>
      <c r="Q83" s="438"/>
      <c r="R83" s="438"/>
      <c r="S83" s="438"/>
      <c r="T83" s="438"/>
      <c r="U83" s="438"/>
      <c r="V83" s="438"/>
      <c r="W83" s="438"/>
      <c r="X83" s="438"/>
      <c r="Y83" s="438"/>
      <c r="Z83" s="438"/>
      <c r="AA83" s="438"/>
      <c r="AB83" s="438"/>
      <c r="AC83" s="438"/>
      <c r="AD83" s="438"/>
    </row>
    <row r="84" ht="13.5" customHeight="1">
      <c r="A84" s="438"/>
      <c r="B84" s="438"/>
      <c r="C84" s="438"/>
      <c r="D84" s="438"/>
      <c r="E84" s="409"/>
      <c r="F84" s="438"/>
      <c r="G84" s="438"/>
      <c r="H84" s="438"/>
      <c r="I84" s="438"/>
      <c r="J84" s="438"/>
      <c r="K84" s="438"/>
      <c r="L84" s="438"/>
      <c r="M84" s="438"/>
      <c r="N84" s="438"/>
      <c r="O84" s="438"/>
      <c r="P84" s="438"/>
      <c r="Q84" s="438"/>
      <c r="R84" s="438"/>
      <c r="S84" s="438"/>
      <c r="T84" s="438"/>
      <c r="U84" s="438"/>
      <c r="V84" s="438"/>
      <c r="W84" s="438"/>
      <c r="X84" s="438"/>
      <c r="Y84" s="438"/>
      <c r="Z84" s="438"/>
      <c r="AA84" s="438"/>
      <c r="AB84" s="438"/>
      <c r="AC84" s="438"/>
      <c r="AD84" s="438"/>
    </row>
    <row r="85" ht="13.5" customHeight="1">
      <c r="A85" s="438"/>
      <c r="B85" s="438"/>
      <c r="C85" s="438"/>
      <c r="D85" s="438"/>
      <c r="E85" s="409"/>
      <c r="F85" s="438"/>
      <c r="G85" s="438"/>
      <c r="H85" s="438"/>
      <c r="I85" s="438"/>
      <c r="J85" s="438"/>
      <c r="K85" s="438"/>
      <c r="L85" s="438"/>
      <c r="M85" s="438"/>
      <c r="N85" s="438"/>
      <c r="O85" s="438"/>
      <c r="P85" s="438"/>
      <c r="Q85" s="438"/>
      <c r="R85" s="438"/>
      <c r="S85" s="438"/>
      <c r="T85" s="438"/>
      <c r="U85" s="438"/>
      <c r="V85" s="438"/>
      <c r="W85" s="438"/>
      <c r="X85" s="438"/>
      <c r="Y85" s="438"/>
      <c r="Z85" s="438"/>
      <c r="AA85" s="438"/>
      <c r="AB85" s="438"/>
      <c r="AC85" s="438"/>
      <c r="AD85" s="438"/>
    </row>
    <row r="86" ht="13.5" customHeight="1">
      <c r="A86" s="438"/>
      <c r="B86" s="438"/>
      <c r="C86" s="438"/>
      <c r="D86" s="438"/>
      <c r="E86" s="409"/>
      <c r="F86" s="438"/>
      <c r="G86" s="438"/>
      <c r="H86" s="438"/>
      <c r="I86" s="438"/>
      <c r="J86" s="438"/>
      <c r="K86" s="438"/>
      <c r="L86" s="438"/>
      <c r="M86" s="438"/>
      <c r="N86" s="438"/>
      <c r="O86" s="438"/>
      <c r="P86" s="438"/>
      <c r="Q86" s="438"/>
      <c r="R86" s="438"/>
      <c r="S86" s="438"/>
      <c r="T86" s="438"/>
      <c r="U86" s="438"/>
      <c r="V86" s="438"/>
      <c r="W86" s="438"/>
      <c r="X86" s="438"/>
      <c r="Y86" s="438"/>
      <c r="Z86" s="438"/>
      <c r="AA86" s="438"/>
      <c r="AB86" s="438"/>
      <c r="AC86" s="438"/>
      <c r="AD86" s="438"/>
    </row>
    <row r="87" ht="13.5" customHeight="1">
      <c r="A87" s="438"/>
      <c r="B87" s="438"/>
      <c r="C87" s="438"/>
      <c r="D87" s="438"/>
      <c r="E87" s="409"/>
      <c r="F87" s="438"/>
      <c r="G87" s="438"/>
      <c r="H87" s="438"/>
      <c r="I87" s="438"/>
      <c r="J87" s="438"/>
      <c r="K87" s="438"/>
      <c r="L87" s="438"/>
      <c r="M87" s="438"/>
      <c r="N87" s="438"/>
      <c r="O87" s="438"/>
      <c r="P87" s="438"/>
      <c r="Q87" s="438"/>
      <c r="R87" s="438"/>
      <c r="S87" s="438"/>
      <c r="T87" s="438"/>
      <c r="U87" s="438"/>
      <c r="V87" s="438"/>
      <c r="W87" s="438"/>
      <c r="X87" s="438"/>
      <c r="Y87" s="438"/>
      <c r="Z87" s="438"/>
      <c r="AA87" s="438"/>
      <c r="AB87" s="438"/>
      <c r="AC87" s="438"/>
      <c r="AD87" s="438"/>
    </row>
    <row r="88" ht="13.5" customHeight="1">
      <c r="A88" s="438"/>
      <c r="B88" s="438"/>
      <c r="C88" s="438"/>
      <c r="D88" s="438"/>
      <c r="E88" s="409"/>
      <c r="F88" s="438"/>
      <c r="G88" s="438"/>
      <c r="H88" s="438"/>
      <c r="I88" s="438"/>
      <c r="J88" s="438"/>
      <c r="K88" s="438"/>
      <c r="L88" s="438"/>
      <c r="M88" s="438"/>
      <c r="N88" s="438"/>
      <c r="O88" s="438"/>
      <c r="P88" s="438"/>
      <c r="Q88" s="438"/>
      <c r="R88" s="438"/>
      <c r="S88" s="438"/>
      <c r="T88" s="438"/>
      <c r="U88" s="438"/>
      <c r="V88" s="438"/>
      <c r="W88" s="438"/>
      <c r="X88" s="438"/>
      <c r="Y88" s="438"/>
      <c r="Z88" s="438"/>
      <c r="AA88" s="438"/>
      <c r="AB88" s="438"/>
      <c r="AC88" s="438"/>
      <c r="AD88" s="438"/>
    </row>
    <row r="89" ht="13.5" customHeight="1">
      <c r="A89" s="438"/>
      <c r="B89" s="438"/>
      <c r="C89" s="438"/>
      <c r="D89" s="438"/>
      <c r="E89" s="409"/>
      <c r="F89" s="438"/>
      <c r="G89" s="438"/>
      <c r="H89" s="438"/>
      <c r="I89" s="438"/>
      <c r="J89" s="438"/>
      <c r="K89" s="438"/>
      <c r="L89" s="438"/>
      <c r="M89" s="438"/>
      <c r="N89" s="438"/>
      <c r="O89" s="438"/>
      <c r="P89" s="438"/>
      <c r="Q89" s="438"/>
      <c r="R89" s="438"/>
      <c r="S89" s="438"/>
      <c r="T89" s="438"/>
      <c r="U89" s="438"/>
      <c r="V89" s="438"/>
      <c r="W89" s="438"/>
      <c r="X89" s="438"/>
      <c r="Y89" s="438"/>
      <c r="Z89" s="438"/>
      <c r="AA89" s="438"/>
      <c r="AB89" s="438"/>
      <c r="AC89" s="438"/>
      <c r="AD89" s="438"/>
    </row>
    <row r="90" ht="13.5" customHeight="1">
      <c r="A90" s="438"/>
      <c r="B90" s="438"/>
      <c r="C90" s="438"/>
      <c r="D90" s="438"/>
      <c r="E90" s="409"/>
      <c r="F90" s="438"/>
      <c r="G90" s="438"/>
      <c r="H90" s="438"/>
      <c r="I90" s="438"/>
      <c r="J90" s="438"/>
      <c r="K90" s="438"/>
      <c r="L90" s="438"/>
      <c r="M90" s="438"/>
      <c r="N90" s="438"/>
      <c r="O90" s="438"/>
      <c r="P90" s="438"/>
      <c r="Q90" s="438"/>
      <c r="R90" s="438"/>
      <c r="S90" s="438"/>
      <c r="T90" s="438"/>
      <c r="U90" s="438"/>
      <c r="V90" s="438"/>
      <c r="W90" s="438"/>
      <c r="X90" s="438"/>
      <c r="Y90" s="438"/>
      <c r="Z90" s="438"/>
      <c r="AA90" s="438"/>
      <c r="AB90" s="438"/>
      <c r="AC90" s="438"/>
      <c r="AD90" s="438"/>
    </row>
    <row r="91" ht="13.5" customHeight="1">
      <c r="A91" s="438"/>
      <c r="B91" s="438"/>
      <c r="C91" s="438"/>
      <c r="D91" s="438"/>
      <c r="E91" s="409"/>
      <c r="F91" s="438"/>
      <c r="G91" s="438"/>
      <c r="H91" s="438"/>
      <c r="I91" s="438"/>
      <c r="J91" s="438"/>
      <c r="K91" s="438"/>
      <c r="L91" s="438"/>
      <c r="M91" s="438"/>
      <c r="N91" s="438"/>
      <c r="O91" s="438"/>
      <c r="P91" s="438"/>
      <c r="Q91" s="438"/>
      <c r="R91" s="438"/>
      <c r="S91" s="438"/>
      <c r="T91" s="438"/>
      <c r="U91" s="438"/>
      <c r="V91" s="438"/>
      <c r="W91" s="438"/>
      <c r="X91" s="438"/>
      <c r="Y91" s="438"/>
      <c r="Z91" s="438"/>
      <c r="AA91" s="438"/>
      <c r="AB91" s="438"/>
      <c r="AC91" s="438"/>
      <c r="AD91" s="438"/>
    </row>
    <row r="92" ht="13.5" customHeight="1">
      <c r="A92" s="438"/>
      <c r="B92" s="438"/>
      <c r="C92" s="438"/>
      <c r="D92" s="438"/>
      <c r="E92" s="409"/>
      <c r="F92" s="438"/>
      <c r="G92" s="438"/>
      <c r="H92" s="438"/>
      <c r="I92" s="438"/>
      <c r="J92" s="438"/>
      <c r="K92" s="438"/>
      <c r="L92" s="438"/>
      <c r="M92" s="438"/>
      <c r="N92" s="438"/>
      <c r="O92" s="438"/>
      <c r="P92" s="438"/>
      <c r="Q92" s="438"/>
      <c r="R92" s="438"/>
      <c r="S92" s="438"/>
      <c r="T92" s="438"/>
      <c r="U92" s="438"/>
      <c r="V92" s="438"/>
      <c r="W92" s="438"/>
      <c r="X92" s="438"/>
      <c r="Y92" s="438"/>
      <c r="Z92" s="438"/>
      <c r="AA92" s="438"/>
      <c r="AB92" s="438"/>
      <c r="AC92" s="438"/>
      <c r="AD92" s="438"/>
    </row>
    <row r="93" ht="13.5" customHeight="1">
      <c r="A93" s="438"/>
      <c r="B93" s="438"/>
      <c r="C93" s="438"/>
      <c r="D93" s="438"/>
      <c r="E93" s="409"/>
      <c r="F93" s="438"/>
      <c r="G93" s="438"/>
      <c r="H93" s="438"/>
      <c r="I93" s="438"/>
      <c r="J93" s="438"/>
      <c r="K93" s="438"/>
      <c r="L93" s="438"/>
      <c r="M93" s="438"/>
      <c r="N93" s="438"/>
      <c r="O93" s="438"/>
      <c r="P93" s="438"/>
      <c r="Q93" s="438"/>
      <c r="R93" s="438"/>
      <c r="S93" s="438"/>
      <c r="T93" s="438"/>
      <c r="U93" s="438"/>
      <c r="V93" s="438"/>
      <c r="W93" s="438"/>
      <c r="X93" s="438"/>
      <c r="Y93" s="438"/>
      <c r="Z93" s="438"/>
      <c r="AA93" s="438"/>
      <c r="AB93" s="438"/>
      <c r="AC93" s="438"/>
      <c r="AD93" s="438"/>
    </row>
    <row r="94" ht="13.5" customHeight="1">
      <c r="A94" s="438"/>
      <c r="B94" s="438"/>
      <c r="C94" s="438"/>
      <c r="D94" s="438"/>
      <c r="E94" s="409"/>
      <c r="F94" s="438"/>
      <c r="G94" s="438"/>
      <c r="H94" s="438"/>
      <c r="I94" s="438"/>
      <c r="J94" s="438"/>
      <c r="K94" s="438"/>
      <c r="L94" s="438"/>
      <c r="M94" s="438"/>
      <c r="N94" s="438"/>
      <c r="O94" s="438"/>
      <c r="P94" s="438"/>
      <c r="Q94" s="438"/>
      <c r="R94" s="438"/>
      <c r="S94" s="438"/>
      <c r="T94" s="438"/>
      <c r="U94" s="438"/>
      <c r="V94" s="438"/>
      <c r="W94" s="438"/>
      <c r="X94" s="438"/>
      <c r="Y94" s="438"/>
      <c r="Z94" s="438"/>
      <c r="AA94" s="438"/>
      <c r="AB94" s="438"/>
      <c r="AC94" s="438"/>
      <c r="AD94" s="438"/>
    </row>
    <row r="95" ht="13.5" customHeight="1">
      <c r="A95" s="438"/>
      <c r="B95" s="438"/>
      <c r="C95" s="438"/>
      <c r="D95" s="438"/>
      <c r="E95" s="409"/>
      <c r="F95" s="438"/>
      <c r="G95" s="438"/>
      <c r="H95" s="438"/>
      <c r="I95" s="438"/>
      <c r="J95" s="438"/>
      <c r="K95" s="438"/>
      <c r="L95" s="438"/>
      <c r="M95" s="438"/>
      <c r="N95" s="438"/>
      <c r="O95" s="438"/>
      <c r="P95" s="438"/>
      <c r="Q95" s="438"/>
      <c r="R95" s="438"/>
      <c r="S95" s="438"/>
      <c r="T95" s="438"/>
      <c r="U95" s="438"/>
      <c r="V95" s="438"/>
      <c r="W95" s="438"/>
      <c r="X95" s="438"/>
      <c r="Y95" s="438"/>
      <c r="Z95" s="438"/>
      <c r="AA95" s="438"/>
      <c r="AB95" s="438"/>
      <c r="AC95" s="438"/>
      <c r="AD95" s="438"/>
    </row>
    <row r="96" ht="13.5" customHeight="1">
      <c r="A96" s="438"/>
      <c r="B96" s="438"/>
      <c r="C96" s="438"/>
      <c r="D96" s="438"/>
      <c r="E96" s="409"/>
      <c r="F96" s="438"/>
      <c r="G96" s="438"/>
      <c r="H96" s="438"/>
      <c r="I96" s="438"/>
      <c r="J96" s="438"/>
      <c r="K96" s="438"/>
      <c r="L96" s="438"/>
      <c r="M96" s="438"/>
      <c r="N96" s="438"/>
      <c r="O96" s="438"/>
      <c r="P96" s="438"/>
      <c r="Q96" s="438"/>
      <c r="R96" s="438"/>
      <c r="S96" s="438"/>
      <c r="T96" s="438"/>
      <c r="U96" s="438"/>
      <c r="V96" s="438"/>
      <c r="W96" s="438"/>
      <c r="X96" s="438"/>
      <c r="Y96" s="438"/>
      <c r="Z96" s="438"/>
      <c r="AA96" s="438"/>
      <c r="AB96" s="438"/>
      <c r="AC96" s="438"/>
      <c r="AD96" s="438"/>
    </row>
    <row r="97" ht="13.5" customHeight="1">
      <c r="A97" s="438"/>
      <c r="B97" s="438"/>
      <c r="C97" s="438"/>
      <c r="D97" s="438"/>
      <c r="E97" s="409"/>
      <c r="F97" s="438"/>
      <c r="G97" s="438"/>
      <c r="H97" s="438"/>
      <c r="I97" s="438"/>
      <c r="J97" s="438"/>
      <c r="K97" s="438"/>
      <c r="L97" s="438"/>
      <c r="M97" s="438"/>
      <c r="N97" s="438"/>
      <c r="O97" s="438"/>
      <c r="P97" s="438"/>
      <c r="Q97" s="438"/>
      <c r="R97" s="438"/>
      <c r="S97" s="438"/>
      <c r="T97" s="438"/>
      <c r="U97" s="438"/>
      <c r="V97" s="438"/>
      <c r="W97" s="438"/>
      <c r="X97" s="438"/>
      <c r="Y97" s="438"/>
      <c r="Z97" s="438"/>
      <c r="AA97" s="438"/>
      <c r="AB97" s="438"/>
      <c r="AC97" s="438"/>
      <c r="AD97" s="438"/>
    </row>
    <row r="98" ht="13.5" customHeight="1">
      <c r="A98" s="438"/>
      <c r="B98" s="438"/>
      <c r="C98" s="438"/>
      <c r="D98" s="438"/>
      <c r="E98" s="409"/>
      <c r="F98" s="438"/>
      <c r="G98" s="438"/>
      <c r="H98" s="438"/>
      <c r="I98" s="438"/>
      <c r="J98" s="438"/>
      <c r="K98" s="438"/>
      <c r="L98" s="438"/>
      <c r="M98" s="438"/>
      <c r="N98" s="438"/>
      <c r="O98" s="438"/>
      <c r="P98" s="438"/>
      <c r="Q98" s="438"/>
      <c r="R98" s="438"/>
      <c r="S98" s="438"/>
      <c r="T98" s="438"/>
      <c r="U98" s="438"/>
      <c r="V98" s="438"/>
      <c r="W98" s="438"/>
      <c r="X98" s="438"/>
      <c r="Y98" s="438"/>
      <c r="Z98" s="438"/>
      <c r="AA98" s="438"/>
      <c r="AB98" s="438"/>
      <c r="AC98" s="438"/>
      <c r="AD98" s="438"/>
    </row>
    <row r="99" ht="13.5" customHeight="1">
      <c r="A99" s="438"/>
      <c r="B99" s="438"/>
      <c r="C99" s="438"/>
      <c r="D99" s="438"/>
      <c r="E99" s="409"/>
      <c r="F99" s="438"/>
      <c r="G99" s="438"/>
      <c r="H99" s="438"/>
      <c r="I99" s="438"/>
      <c r="J99" s="438"/>
      <c r="K99" s="438"/>
      <c r="L99" s="438"/>
      <c r="M99" s="438"/>
      <c r="N99" s="438"/>
      <c r="O99" s="438"/>
      <c r="P99" s="438"/>
      <c r="Q99" s="438"/>
      <c r="R99" s="438"/>
      <c r="S99" s="438"/>
      <c r="T99" s="438"/>
      <c r="U99" s="438"/>
      <c r="V99" s="438"/>
      <c r="W99" s="438"/>
      <c r="X99" s="438"/>
      <c r="Y99" s="438"/>
      <c r="Z99" s="438"/>
      <c r="AA99" s="438"/>
      <c r="AB99" s="438"/>
      <c r="AC99" s="438"/>
      <c r="AD99" s="438"/>
    </row>
    <row r="100" ht="13.5" customHeight="1">
      <c r="A100" s="438"/>
      <c r="B100" s="438"/>
      <c r="C100" s="438"/>
      <c r="D100" s="438"/>
      <c r="E100" s="409"/>
      <c r="F100" s="438"/>
      <c r="G100" s="438"/>
      <c r="H100" s="438"/>
      <c r="I100" s="438"/>
      <c r="J100" s="438"/>
      <c r="K100" s="438"/>
      <c r="L100" s="438"/>
      <c r="M100" s="438"/>
      <c r="N100" s="438"/>
      <c r="O100" s="438"/>
      <c r="P100" s="438"/>
      <c r="Q100" s="438"/>
      <c r="R100" s="438"/>
      <c r="S100" s="438"/>
      <c r="T100" s="438"/>
      <c r="U100" s="438"/>
      <c r="V100" s="438"/>
      <c r="W100" s="438"/>
      <c r="X100" s="438"/>
      <c r="Y100" s="438"/>
      <c r="Z100" s="438"/>
      <c r="AA100" s="438"/>
      <c r="AB100" s="438"/>
      <c r="AC100" s="438"/>
      <c r="AD100" s="438"/>
    </row>
    <row r="101" ht="13.5" customHeight="1">
      <c r="A101" s="438"/>
      <c r="B101" s="438"/>
      <c r="C101" s="438"/>
      <c r="D101" s="438"/>
      <c r="E101" s="409"/>
      <c r="F101" s="438"/>
      <c r="G101" s="438"/>
      <c r="H101" s="438"/>
      <c r="I101" s="438"/>
      <c r="J101" s="438"/>
      <c r="K101" s="438"/>
      <c r="L101" s="438"/>
      <c r="M101" s="438"/>
      <c r="N101" s="438"/>
      <c r="O101" s="438"/>
      <c r="P101" s="438"/>
      <c r="Q101" s="438"/>
      <c r="R101" s="438"/>
      <c r="S101" s="438"/>
      <c r="T101" s="438"/>
      <c r="U101" s="438"/>
      <c r="V101" s="438"/>
      <c r="W101" s="438"/>
      <c r="X101" s="438"/>
      <c r="Y101" s="438"/>
      <c r="Z101" s="438"/>
      <c r="AA101" s="438"/>
      <c r="AB101" s="438"/>
      <c r="AC101" s="438"/>
      <c r="AD101" s="438"/>
    </row>
    <row r="102" ht="13.5" customHeight="1">
      <c r="A102" s="438"/>
      <c r="B102" s="438"/>
      <c r="C102" s="438"/>
      <c r="D102" s="438"/>
      <c r="E102" s="409"/>
      <c r="F102" s="438"/>
      <c r="G102" s="438"/>
      <c r="H102" s="438"/>
      <c r="I102" s="438"/>
      <c r="J102" s="438"/>
      <c r="K102" s="438"/>
      <c r="L102" s="438"/>
      <c r="M102" s="438"/>
      <c r="N102" s="438"/>
      <c r="O102" s="438"/>
      <c r="P102" s="438"/>
      <c r="Q102" s="438"/>
      <c r="R102" s="438"/>
      <c r="S102" s="438"/>
      <c r="T102" s="438"/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</row>
    <row r="103" ht="13.5" customHeight="1">
      <c r="A103" s="438"/>
      <c r="B103" s="438"/>
      <c r="C103" s="438"/>
      <c r="D103" s="438"/>
      <c r="E103" s="409"/>
      <c r="F103" s="438"/>
      <c r="G103" s="438"/>
      <c r="H103" s="438"/>
      <c r="I103" s="438"/>
      <c r="J103" s="438"/>
      <c r="K103" s="438"/>
      <c r="L103" s="438"/>
      <c r="M103" s="438"/>
      <c r="N103" s="438"/>
      <c r="O103" s="438"/>
      <c r="P103" s="438"/>
      <c r="Q103" s="438"/>
      <c r="R103" s="438"/>
      <c r="S103" s="438"/>
      <c r="T103" s="438"/>
      <c r="U103" s="438"/>
      <c r="V103" s="438"/>
      <c r="W103" s="438"/>
      <c r="X103" s="438"/>
      <c r="Y103" s="438"/>
      <c r="Z103" s="438"/>
      <c r="AA103" s="438"/>
      <c r="AB103" s="438"/>
      <c r="AC103" s="438"/>
      <c r="AD103" s="438"/>
    </row>
    <row r="104" ht="13.5" customHeight="1">
      <c r="A104" s="438"/>
      <c r="B104" s="438"/>
      <c r="C104" s="438"/>
      <c r="D104" s="438"/>
      <c r="E104" s="409"/>
      <c r="F104" s="438"/>
      <c r="G104" s="438"/>
      <c r="H104" s="438"/>
      <c r="I104" s="438"/>
      <c r="J104" s="438"/>
      <c r="K104" s="438"/>
      <c r="L104" s="438"/>
      <c r="M104" s="438"/>
      <c r="N104" s="438"/>
      <c r="O104" s="438"/>
      <c r="P104" s="438"/>
      <c r="Q104" s="438"/>
      <c r="R104" s="438"/>
      <c r="S104" s="438"/>
      <c r="T104" s="438"/>
      <c r="U104" s="438"/>
      <c r="V104" s="438"/>
      <c r="W104" s="438"/>
      <c r="X104" s="438"/>
      <c r="Y104" s="438"/>
      <c r="Z104" s="438"/>
      <c r="AA104" s="438"/>
      <c r="AB104" s="438"/>
      <c r="AC104" s="438"/>
      <c r="AD104" s="438"/>
    </row>
    <row r="105" ht="13.5" customHeight="1">
      <c r="A105" s="438"/>
      <c r="B105" s="438"/>
      <c r="C105" s="438"/>
      <c r="D105" s="438"/>
      <c r="E105" s="409"/>
      <c r="F105" s="438"/>
      <c r="G105" s="438"/>
      <c r="H105" s="438"/>
      <c r="I105" s="438"/>
      <c r="J105" s="438"/>
      <c r="K105" s="438"/>
      <c r="L105" s="438"/>
      <c r="M105" s="438"/>
      <c r="N105" s="438"/>
      <c r="O105" s="438"/>
      <c r="P105" s="438"/>
      <c r="Q105" s="438"/>
      <c r="R105" s="438"/>
      <c r="S105" s="438"/>
      <c r="T105" s="438"/>
      <c r="U105" s="438"/>
      <c r="V105" s="438"/>
      <c r="W105" s="438"/>
      <c r="X105" s="438"/>
      <c r="Y105" s="438"/>
      <c r="Z105" s="438"/>
      <c r="AA105" s="438"/>
      <c r="AB105" s="438"/>
      <c r="AC105" s="438"/>
      <c r="AD105" s="438"/>
    </row>
    <row r="106" ht="13.5" customHeight="1">
      <c r="A106" s="438"/>
      <c r="B106" s="438"/>
      <c r="C106" s="438"/>
      <c r="D106" s="438"/>
      <c r="E106" s="409"/>
      <c r="F106" s="438"/>
      <c r="G106" s="438"/>
      <c r="H106" s="438"/>
      <c r="I106" s="438"/>
      <c r="J106" s="438"/>
      <c r="K106" s="438"/>
      <c r="L106" s="438"/>
      <c r="M106" s="438"/>
      <c r="N106" s="438"/>
      <c r="O106" s="438"/>
      <c r="P106" s="438"/>
      <c r="Q106" s="438"/>
      <c r="R106" s="438"/>
      <c r="S106" s="438"/>
      <c r="T106" s="438"/>
      <c r="U106" s="438"/>
      <c r="V106" s="438"/>
      <c r="W106" s="438"/>
      <c r="X106" s="438"/>
      <c r="Y106" s="438"/>
      <c r="Z106" s="438"/>
      <c r="AA106" s="438"/>
      <c r="AB106" s="438"/>
      <c r="AC106" s="438"/>
      <c r="AD106" s="438"/>
    </row>
    <row r="107" ht="13.5" customHeight="1">
      <c r="A107" s="438"/>
      <c r="B107" s="438"/>
      <c r="C107" s="438"/>
      <c r="D107" s="438"/>
      <c r="E107" s="409"/>
      <c r="F107" s="438"/>
      <c r="G107" s="438"/>
      <c r="H107" s="438"/>
      <c r="I107" s="438"/>
      <c r="J107" s="438"/>
      <c r="K107" s="438"/>
      <c r="L107" s="438"/>
      <c r="M107" s="438"/>
      <c r="N107" s="438"/>
      <c r="O107" s="438"/>
      <c r="P107" s="438"/>
      <c r="Q107" s="438"/>
      <c r="R107" s="438"/>
      <c r="S107" s="438"/>
      <c r="T107" s="438"/>
      <c r="U107" s="438"/>
      <c r="V107" s="438"/>
      <c r="W107" s="438"/>
      <c r="X107" s="438"/>
      <c r="Y107" s="438"/>
      <c r="Z107" s="438"/>
      <c r="AA107" s="438"/>
      <c r="AB107" s="438"/>
      <c r="AC107" s="438"/>
      <c r="AD107" s="438"/>
    </row>
    <row r="108" ht="13.5" customHeight="1">
      <c r="A108" s="438"/>
      <c r="B108" s="438"/>
      <c r="C108" s="438"/>
      <c r="D108" s="438"/>
      <c r="E108" s="409"/>
      <c r="F108" s="438"/>
      <c r="G108" s="438"/>
      <c r="H108" s="438"/>
      <c r="I108" s="438"/>
      <c r="J108" s="438"/>
      <c r="K108" s="438"/>
      <c r="L108" s="438"/>
      <c r="M108" s="438"/>
      <c r="N108" s="438"/>
      <c r="O108" s="438"/>
      <c r="P108" s="438"/>
      <c r="Q108" s="438"/>
      <c r="R108" s="438"/>
      <c r="S108" s="438"/>
      <c r="T108" s="438"/>
      <c r="U108" s="438"/>
      <c r="V108" s="438"/>
      <c r="W108" s="438"/>
      <c r="X108" s="438"/>
      <c r="Y108" s="438"/>
      <c r="Z108" s="438"/>
      <c r="AA108" s="438"/>
      <c r="AB108" s="438"/>
      <c r="AC108" s="438"/>
      <c r="AD108" s="438"/>
    </row>
    <row r="109" ht="13.5" customHeight="1">
      <c r="A109" s="438"/>
      <c r="B109" s="438"/>
      <c r="C109" s="438"/>
      <c r="D109" s="438"/>
      <c r="E109" s="409"/>
      <c r="F109" s="438"/>
      <c r="G109" s="438"/>
      <c r="H109" s="438"/>
      <c r="I109" s="438"/>
      <c r="J109" s="438"/>
      <c r="K109" s="438"/>
      <c r="L109" s="438"/>
      <c r="M109" s="438"/>
      <c r="N109" s="438"/>
      <c r="O109" s="438"/>
      <c r="P109" s="438"/>
      <c r="Q109" s="438"/>
      <c r="R109" s="438"/>
      <c r="S109" s="438"/>
      <c r="T109" s="438"/>
      <c r="U109" s="438"/>
      <c r="V109" s="438"/>
      <c r="W109" s="438"/>
      <c r="X109" s="438"/>
      <c r="Y109" s="438"/>
      <c r="Z109" s="438"/>
      <c r="AA109" s="438"/>
      <c r="AB109" s="438"/>
      <c r="AC109" s="438"/>
      <c r="AD109" s="438"/>
    </row>
    <row r="110" ht="13.5" customHeight="1">
      <c r="A110" s="438"/>
      <c r="B110" s="438"/>
      <c r="C110" s="438"/>
      <c r="D110" s="438"/>
      <c r="E110" s="409"/>
      <c r="F110" s="438"/>
      <c r="G110" s="438"/>
      <c r="H110" s="438"/>
      <c r="I110" s="438"/>
      <c r="J110" s="438"/>
      <c r="K110" s="438"/>
      <c r="L110" s="438"/>
      <c r="M110" s="438"/>
      <c r="N110" s="438"/>
      <c r="O110" s="438"/>
      <c r="P110" s="438"/>
      <c r="Q110" s="438"/>
      <c r="R110" s="438"/>
      <c r="S110" s="438"/>
      <c r="T110" s="438"/>
      <c r="U110" s="438"/>
      <c r="V110" s="438"/>
      <c r="W110" s="438"/>
      <c r="X110" s="438"/>
      <c r="Y110" s="438"/>
      <c r="Z110" s="438"/>
      <c r="AA110" s="438"/>
      <c r="AB110" s="438"/>
      <c r="AC110" s="438"/>
      <c r="AD110" s="438"/>
    </row>
    <row r="111" ht="13.5" customHeight="1">
      <c r="A111" s="438"/>
      <c r="B111" s="438"/>
      <c r="C111" s="438"/>
      <c r="D111" s="438"/>
      <c r="E111" s="409"/>
      <c r="F111" s="438"/>
      <c r="G111" s="438"/>
      <c r="H111" s="438"/>
      <c r="I111" s="438"/>
      <c r="J111" s="438"/>
      <c r="K111" s="438"/>
      <c r="L111" s="438"/>
      <c r="M111" s="438"/>
      <c r="N111" s="438"/>
      <c r="O111" s="438"/>
      <c r="P111" s="438"/>
      <c r="Q111" s="438"/>
      <c r="R111" s="438"/>
      <c r="S111" s="438"/>
      <c r="T111" s="438"/>
      <c r="U111" s="438"/>
      <c r="V111" s="438"/>
      <c r="W111" s="438"/>
      <c r="X111" s="438"/>
      <c r="Y111" s="438"/>
      <c r="Z111" s="438"/>
      <c r="AA111" s="438"/>
      <c r="AB111" s="438"/>
      <c r="AC111" s="438"/>
      <c r="AD111" s="438"/>
    </row>
    <row r="112" ht="13.5" customHeight="1">
      <c r="A112" s="438"/>
      <c r="B112" s="438"/>
      <c r="C112" s="438"/>
      <c r="D112" s="438"/>
      <c r="E112" s="409"/>
      <c r="F112" s="438"/>
      <c r="G112" s="438"/>
      <c r="H112" s="438"/>
      <c r="I112" s="438"/>
      <c r="J112" s="438"/>
      <c r="K112" s="438"/>
      <c r="L112" s="438"/>
      <c r="M112" s="438"/>
      <c r="N112" s="438"/>
      <c r="O112" s="438"/>
      <c r="P112" s="438"/>
      <c r="Q112" s="438"/>
      <c r="R112" s="438"/>
      <c r="S112" s="438"/>
      <c r="T112" s="438"/>
      <c r="U112" s="438"/>
      <c r="V112" s="438"/>
      <c r="W112" s="438"/>
      <c r="X112" s="438"/>
      <c r="Y112" s="438"/>
      <c r="Z112" s="438"/>
      <c r="AA112" s="438"/>
      <c r="AB112" s="438"/>
      <c r="AC112" s="438"/>
      <c r="AD112" s="438"/>
    </row>
    <row r="113" ht="13.5" customHeight="1">
      <c r="A113" s="438"/>
      <c r="B113" s="438"/>
      <c r="C113" s="438"/>
      <c r="D113" s="438"/>
      <c r="E113" s="409"/>
      <c r="F113" s="438"/>
      <c r="G113" s="438"/>
      <c r="H113" s="438"/>
      <c r="I113" s="438"/>
      <c r="J113" s="438"/>
      <c r="K113" s="438"/>
      <c r="L113" s="438"/>
      <c r="M113" s="438"/>
      <c r="N113" s="438"/>
      <c r="O113" s="438"/>
      <c r="P113" s="438"/>
      <c r="Q113" s="438"/>
      <c r="R113" s="438"/>
      <c r="S113" s="438"/>
      <c r="T113" s="438"/>
      <c r="U113" s="438"/>
      <c r="V113" s="438"/>
      <c r="W113" s="438"/>
      <c r="X113" s="438"/>
      <c r="Y113" s="438"/>
      <c r="Z113" s="438"/>
      <c r="AA113" s="438"/>
      <c r="AB113" s="438"/>
      <c r="AC113" s="438"/>
      <c r="AD113" s="438"/>
    </row>
    <row r="114" ht="13.5" customHeight="1">
      <c r="A114" s="438"/>
      <c r="B114" s="438"/>
      <c r="C114" s="438"/>
      <c r="D114" s="438"/>
      <c r="E114" s="409"/>
      <c r="F114" s="438"/>
      <c r="G114" s="438"/>
      <c r="H114" s="438"/>
      <c r="I114" s="438"/>
      <c r="J114" s="438"/>
      <c r="K114" s="438"/>
      <c r="L114" s="438"/>
      <c r="M114" s="438"/>
      <c r="N114" s="438"/>
      <c r="O114" s="438"/>
      <c r="P114" s="438"/>
      <c r="Q114" s="438"/>
      <c r="R114" s="438"/>
      <c r="S114" s="438"/>
      <c r="T114" s="438"/>
      <c r="U114" s="438"/>
      <c r="V114" s="438"/>
      <c r="W114" s="438"/>
      <c r="X114" s="438"/>
      <c r="Y114" s="438"/>
      <c r="Z114" s="438"/>
      <c r="AA114" s="438"/>
      <c r="AB114" s="438"/>
      <c r="AC114" s="438"/>
      <c r="AD114" s="438"/>
    </row>
    <row r="115" ht="13.5" customHeight="1">
      <c r="A115" s="438"/>
      <c r="B115" s="438"/>
      <c r="C115" s="438"/>
      <c r="D115" s="438"/>
      <c r="E115" s="409"/>
      <c r="F115" s="438"/>
      <c r="G115" s="438"/>
      <c r="H115" s="438"/>
      <c r="I115" s="438"/>
      <c r="J115" s="438"/>
      <c r="K115" s="438"/>
      <c r="L115" s="438"/>
      <c r="M115" s="438"/>
      <c r="N115" s="438"/>
      <c r="O115" s="438"/>
      <c r="P115" s="438"/>
      <c r="Q115" s="438"/>
      <c r="R115" s="438"/>
      <c r="S115" s="438"/>
      <c r="T115" s="438"/>
      <c r="U115" s="438"/>
      <c r="V115" s="438"/>
      <c r="W115" s="438"/>
      <c r="X115" s="438"/>
      <c r="Y115" s="438"/>
      <c r="Z115" s="438"/>
      <c r="AA115" s="438"/>
      <c r="AB115" s="438"/>
      <c r="AC115" s="438"/>
      <c r="AD115" s="438"/>
    </row>
    <row r="116" ht="13.5" customHeight="1">
      <c r="A116" s="438"/>
      <c r="B116" s="438"/>
      <c r="C116" s="438"/>
      <c r="D116" s="438"/>
      <c r="E116" s="409"/>
      <c r="F116" s="438"/>
      <c r="G116" s="438"/>
      <c r="H116" s="438"/>
      <c r="I116" s="438"/>
      <c r="J116" s="438"/>
      <c r="K116" s="438"/>
      <c r="L116" s="438"/>
      <c r="M116" s="438"/>
      <c r="N116" s="438"/>
      <c r="O116" s="438"/>
      <c r="P116" s="438"/>
      <c r="Q116" s="438"/>
      <c r="R116" s="438"/>
      <c r="S116" s="438"/>
      <c r="T116" s="438"/>
      <c r="U116" s="438"/>
      <c r="V116" s="438"/>
      <c r="W116" s="438"/>
      <c r="X116" s="438"/>
      <c r="Y116" s="438"/>
      <c r="Z116" s="438"/>
      <c r="AA116" s="438"/>
      <c r="AB116" s="438"/>
      <c r="AC116" s="438"/>
      <c r="AD116" s="438"/>
    </row>
    <row r="117" ht="13.5" customHeight="1">
      <c r="A117" s="438"/>
      <c r="B117" s="438"/>
      <c r="C117" s="438"/>
      <c r="D117" s="438"/>
      <c r="E117" s="409"/>
      <c r="F117" s="438"/>
      <c r="G117" s="438"/>
      <c r="H117" s="438"/>
      <c r="I117" s="438"/>
      <c r="J117" s="438"/>
      <c r="K117" s="438"/>
      <c r="L117" s="438"/>
      <c r="M117" s="438"/>
      <c r="N117" s="438"/>
      <c r="O117" s="438"/>
      <c r="P117" s="438"/>
      <c r="Q117" s="438"/>
      <c r="R117" s="438"/>
      <c r="S117" s="438"/>
      <c r="T117" s="438"/>
      <c r="U117" s="438"/>
      <c r="V117" s="438"/>
      <c r="W117" s="438"/>
      <c r="X117" s="438"/>
      <c r="Y117" s="438"/>
      <c r="Z117" s="438"/>
      <c r="AA117" s="438"/>
      <c r="AB117" s="438"/>
      <c r="AC117" s="438"/>
      <c r="AD117" s="438"/>
    </row>
    <row r="118" ht="13.5" customHeight="1">
      <c r="A118" s="438"/>
      <c r="B118" s="438"/>
      <c r="C118" s="438"/>
      <c r="D118" s="438"/>
      <c r="E118" s="409"/>
      <c r="F118" s="438"/>
      <c r="G118" s="438"/>
      <c r="H118" s="438"/>
      <c r="I118" s="438"/>
      <c r="J118" s="438"/>
      <c r="K118" s="438"/>
      <c r="L118" s="438"/>
      <c r="M118" s="438"/>
      <c r="N118" s="438"/>
      <c r="O118" s="438"/>
      <c r="P118" s="438"/>
      <c r="Q118" s="438"/>
      <c r="R118" s="438"/>
      <c r="S118" s="438"/>
      <c r="T118" s="438"/>
      <c r="U118" s="438"/>
      <c r="V118" s="438"/>
      <c r="W118" s="438"/>
      <c r="X118" s="438"/>
      <c r="Y118" s="438"/>
      <c r="Z118" s="438"/>
      <c r="AA118" s="438"/>
      <c r="AB118" s="438"/>
      <c r="AC118" s="438"/>
      <c r="AD118" s="438"/>
    </row>
    <row r="119" ht="13.5" customHeight="1">
      <c r="A119" s="438"/>
      <c r="B119" s="438"/>
      <c r="C119" s="438"/>
      <c r="D119" s="438"/>
      <c r="E119" s="409"/>
      <c r="F119" s="438"/>
      <c r="G119" s="438"/>
      <c r="H119" s="438"/>
      <c r="I119" s="438"/>
      <c r="J119" s="438"/>
      <c r="K119" s="438"/>
      <c r="L119" s="438"/>
      <c r="M119" s="438"/>
      <c r="N119" s="438"/>
      <c r="O119" s="438"/>
      <c r="P119" s="438"/>
      <c r="Q119" s="438"/>
      <c r="R119" s="438"/>
      <c r="S119" s="438"/>
      <c r="T119" s="438"/>
      <c r="U119" s="438"/>
      <c r="V119" s="438"/>
      <c r="W119" s="438"/>
      <c r="X119" s="438"/>
      <c r="Y119" s="438"/>
      <c r="Z119" s="438"/>
      <c r="AA119" s="438"/>
      <c r="AB119" s="438"/>
      <c r="AC119" s="438"/>
      <c r="AD119" s="438"/>
    </row>
    <row r="120" ht="13.5" customHeight="1">
      <c r="A120" s="438"/>
      <c r="B120" s="438"/>
      <c r="C120" s="438"/>
      <c r="D120" s="438"/>
      <c r="E120" s="409"/>
      <c r="F120" s="438"/>
      <c r="G120" s="438"/>
      <c r="H120" s="438"/>
      <c r="I120" s="438"/>
      <c r="J120" s="438"/>
      <c r="K120" s="438"/>
      <c r="L120" s="438"/>
      <c r="M120" s="438"/>
      <c r="N120" s="438"/>
      <c r="O120" s="438"/>
      <c r="P120" s="438"/>
      <c r="Q120" s="438"/>
      <c r="R120" s="438"/>
      <c r="S120" s="438"/>
      <c r="T120" s="438"/>
      <c r="U120" s="438"/>
      <c r="V120" s="438"/>
      <c r="W120" s="438"/>
      <c r="X120" s="438"/>
      <c r="Y120" s="438"/>
      <c r="Z120" s="438"/>
      <c r="AA120" s="438"/>
      <c r="AB120" s="438"/>
      <c r="AC120" s="438"/>
      <c r="AD120" s="438"/>
    </row>
    <row r="121" ht="13.5" customHeight="1">
      <c r="A121" s="438"/>
      <c r="B121" s="438"/>
      <c r="C121" s="438"/>
      <c r="D121" s="438"/>
      <c r="E121" s="409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438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</row>
    <row r="122" ht="13.5" customHeight="1">
      <c r="A122" s="438"/>
      <c r="B122" s="438"/>
      <c r="C122" s="438"/>
      <c r="D122" s="438"/>
      <c r="E122" s="409"/>
      <c r="F122" s="438"/>
      <c r="G122" s="438"/>
      <c r="H122" s="438"/>
      <c r="I122" s="438"/>
      <c r="J122" s="438"/>
      <c r="K122" s="438"/>
      <c r="L122" s="438"/>
      <c r="M122" s="438"/>
      <c r="N122" s="438"/>
      <c r="O122" s="438"/>
      <c r="P122" s="438"/>
      <c r="Q122" s="438"/>
      <c r="R122" s="438"/>
      <c r="S122" s="438"/>
      <c r="T122" s="438"/>
      <c r="U122" s="438"/>
      <c r="V122" s="438"/>
      <c r="W122" s="438"/>
      <c r="X122" s="438"/>
      <c r="Y122" s="438"/>
      <c r="Z122" s="438"/>
      <c r="AA122" s="438"/>
      <c r="AB122" s="438"/>
      <c r="AC122" s="438"/>
      <c r="AD122" s="438"/>
    </row>
    <row r="123" ht="13.5" customHeight="1">
      <c r="A123" s="438"/>
      <c r="B123" s="438"/>
      <c r="C123" s="438"/>
      <c r="D123" s="438"/>
      <c r="E123" s="409"/>
      <c r="F123" s="438"/>
      <c r="G123" s="438"/>
      <c r="H123" s="438"/>
      <c r="I123" s="438"/>
      <c r="J123" s="438"/>
      <c r="K123" s="438"/>
      <c r="L123" s="438"/>
      <c r="M123" s="438"/>
      <c r="N123" s="438"/>
      <c r="O123" s="438"/>
      <c r="P123" s="438"/>
      <c r="Q123" s="438"/>
      <c r="R123" s="438"/>
      <c r="S123" s="438"/>
      <c r="T123" s="438"/>
      <c r="U123" s="438"/>
      <c r="V123" s="438"/>
      <c r="W123" s="438"/>
      <c r="X123" s="438"/>
      <c r="Y123" s="438"/>
      <c r="Z123" s="438"/>
      <c r="AA123" s="438"/>
      <c r="AB123" s="438"/>
      <c r="AC123" s="438"/>
      <c r="AD123" s="438"/>
    </row>
    <row r="124" ht="13.5" customHeight="1">
      <c r="A124" s="438"/>
      <c r="B124" s="438"/>
      <c r="C124" s="438"/>
      <c r="D124" s="438"/>
      <c r="E124" s="409"/>
      <c r="F124" s="438"/>
      <c r="G124" s="438"/>
      <c r="H124" s="438"/>
      <c r="I124" s="438"/>
      <c r="J124" s="438"/>
      <c r="K124" s="438"/>
      <c r="L124" s="438"/>
      <c r="M124" s="438"/>
      <c r="N124" s="438"/>
      <c r="O124" s="438"/>
      <c r="P124" s="438"/>
      <c r="Q124" s="438"/>
      <c r="R124" s="438"/>
      <c r="S124" s="438"/>
      <c r="T124" s="438"/>
      <c r="U124" s="438"/>
      <c r="V124" s="438"/>
      <c r="W124" s="438"/>
      <c r="X124" s="438"/>
      <c r="Y124" s="438"/>
      <c r="Z124" s="438"/>
      <c r="AA124" s="438"/>
      <c r="AB124" s="438"/>
      <c r="AC124" s="438"/>
      <c r="AD124" s="438"/>
    </row>
    <row r="125" ht="13.5" customHeight="1">
      <c r="A125" s="438"/>
      <c r="B125" s="438"/>
      <c r="C125" s="438"/>
      <c r="D125" s="438"/>
      <c r="E125" s="409"/>
      <c r="F125" s="438"/>
      <c r="G125" s="438"/>
      <c r="H125" s="438"/>
      <c r="I125" s="438"/>
      <c r="J125" s="438"/>
      <c r="K125" s="438"/>
      <c r="L125" s="438"/>
      <c r="M125" s="438"/>
      <c r="N125" s="438"/>
      <c r="O125" s="438"/>
      <c r="P125" s="438"/>
      <c r="Q125" s="438"/>
      <c r="R125" s="438"/>
      <c r="S125" s="438"/>
      <c r="T125" s="438"/>
      <c r="U125" s="438"/>
      <c r="V125" s="438"/>
      <c r="W125" s="438"/>
      <c r="X125" s="438"/>
      <c r="Y125" s="438"/>
      <c r="Z125" s="438"/>
      <c r="AA125" s="438"/>
      <c r="AB125" s="438"/>
      <c r="AC125" s="438"/>
      <c r="AD125" s="438"/>
    </row>
    <row r="126" ht="13.5" customHeight="1">
      <c r="A126" s="438"/>
      <c r="B126" s="438"/>
      <c r="C126" s="438"/>
      <c r="D126" s="438"/>
      <c r="E126" s="409"/>
      <c r="F126" s="438"/>
      <c r="G126" s="438"/>
      <c r="H126" s="438"/>
      <c r="I126" s="438"/>
      <c r="J126" s="438"/>
      <c r="K126" s="438"/>
      <c r="L126" s="438"/>
      <c r="M126" s="438"/>
      <c r="N126" s="438"/>
      <c r="O126" s="438"/>
      <c r="P126" s="438"/>
      <c r="Q126" s="438"/>
      <c r="R126" s="438"/>
      <c r="S126" s="438"/>
      <c r="T126" s="438"/>
      <c r="U126" s="438"/>
      <c r="V126" s="438"/>
      <c r="W126" s="438"/>
      <c r="X126" s="438"/>
      <c r="Y126" s="438"/>
      <c r="Z126" s="438"/>
      <c r="AA126" s="438"/>
      <c r="AB126" s="438"/>
      <c r="AC126" s="438"/>
      <c r="AD126" s="438"/>
    </row>
    <row r="127" ht="13.5" customHeight="1">
      <c r="A127" s="438"/>
      <c r="B127" s="438"/>
      <c r="C127" s="438"/>
      <c r="D127" s="438"/>
      <c r="E127" s="409"/>
      <c r="F127" s="438"/>
      <c r="G127" s="438"/>
      <c r="H127" s="438"/>
      <c r="I127" s="438"/>
      <c r="J127" s="438"/>
      <c r="K127" s="438"/>
      <c r="L127" s="438"/>
      <c r="M127" s="438"/>
      <c r="N127" s="438"/>
      <c r="O127" s="438"/>
      <c r="P127" s="438"/>
      <c r="Q127" s="438"/>
      <c r="R127" s="438"/>
      <c r="S127" s="438"/>
      <c r="T127" s="438"/>
      <c r="U127" s="438"/>
      <c r="V127" s="438"/>
      <c r="W127" s="438"/>
      <c r="X127" s="438"/>
      <c r="Y127" s="438"/>
      <c r="Z127" s="438"/>
      <c r="AA127" s="438"/>
      <c r="AB127" s="438"/>
      <c r="AC127" s="438"/>
      <c r="AD127" s="438"/>
    </row>
    <row r="128" ht="13.5" customHeight="1">
      <c r="A128" s="438"/>
      <c r="B128" s="438"/>
      <c r="C128" s="438"/>
      <c r="D128" s="438"/>
      <c r="E128" s="409"/>
      <c r="F128" s="438"/>
      <c r="G128" s="438"/>
      <c r="H128" s="438"/>
      <c r="I128" s="438"/>
      <c r="J128" s="438"/>
      <c r="K128" s="438"/>
      <c r="L128" s="438"/>
      <c r="M128" s="438"/>
      <c r="N128" s="438"/>
      <c r="O128" s="438"/>
      <c r="P128" s="438"/>
      <c r="Q128" s="438"/>
      <c r="R128" s="438"/>
      <c r="S128" s="438"/>
      <c r="T128" s="438"/>
      <c r="U128" s="438"/>
      <c r="V128" s="438"/>
      <c r="W128" s="438"/>
      <c r="X128" s="438"/>
      <c r="Y128" s="438"/>
      <c r="Z128" s="438"/>
      <c r="AA128" s="438"/>
      <c r="AB128" s="438"/>
      <c r="AC128" s="438"/>
      <c r="AD128" s="438"/>
    </row>
    <row r="129" ht="13.5" customHeight="1">
      <c r="A129" s="438"/>
      <c r="B129" s="438"/>
      <c r="C129" s="438"/>
      <c r="D129" s="438"/>
      <c r="E129" s="409"/>
      <c r="F129" s="438"/>
      <c r="G129" s="438"/>
      <c r="H129" s="438"/>
      <c r="I129" s="438"/>
      <c r="J129" s="438"/>
      <c r="K129" s="438"/>
      <c r="L129" s="438"/>
      <c r="M129" s="438"/>
      <c r="N129" s="438"/>
      <c r="O129" s="438"/>
      <c r="P129" s="438"/>
      <c r="Q129" s="438"/>
      <c r="R129" s="438"/>
      <c r="S129" s="438"/>
      <c r="T129" s="438"/>
      <c r="U129" s="438"/>
      <c r="V129" s="438"/>
      <c r="W129" s="438"/>
      <c r="X129" s="438"/>
      <c r="Y129" s="438"/>
      <c r="Z129" s="438"/>
      <c r="AA129" s="438"/>
      <c r="AB129" s="438"/>
      <c r="AC129" s="438"/>
      <c r="AD129" s="438"/>
    </row>
    <row r="130" ht="13.5" customHeight="1">
      <c r="A130" s="438"/>
      <c r="B130" s="438"/>
      <c r="C130" s="438"/>
      <c r="D130" s="438"/>
      <c r="E130" s="409"/>
      <c r="F130" s="438"/>
      <c r="G130" s="438"/>
      <c r="H130" s="438"/>
      <c r="I130" s="438"/>
      <c r="J130" s="438"/>
      <c r="K130" s="438"/>
      <c r="L130" s="438"/>
      <c r="M130" s="438"/>
      <c r="N130" s="438"/>
      <c r="O130" s="438"/>
      <c r="P130" s="438"/>
      <c r="Q130" s="438"/>
      <c r="R130" s="438"/>
      <c r="S130" s="438"/>
      <c r="T130" s="438"/>
      <c r="U130" s="438"/>
      <c r="V130" s="438"/>
      <c r="W130" s="438"/>
      <c r="X130" s="438"/>
      <c r="Y130" s="438"/>
      <c r="Z130" s="438"/>
      <c r="AA130" s="438"/>
      <c r="AB130" s="438"/>
      <c r="AC130" s="438"/>
      <c r="AD130" s="438"/>
    </row>
    <row r="131" ht="13.5" customHeight="1">
      <c r="A131" s="438"/>
      <c r="B131" s="438"/>
      <c r="C131" s="438"/>
      <c r="D131" s="438"/>
      <c r="E131" s="409"/>
      <c r="F131" s="438"/>
      <c r="G131" s="438"/>
      <c r="H131" s="438"/>
      <c r="I131" s="438"/>
      <c r="J131" s="438"/>
      <c r="K131" s="438"/>
      <c r="L131" s="438"/>
      <c r="M131" s="438"/>
      <c r="N131" s="438"/>
      <c r="O131" s="438"/>
      <c r="P131" s="438"/>
      <c r="Q131" s="438"/>
      <c r="R131" s="438"/>
      <c r="S131" s="438"/>
      <c r="T131" s="438"/>
      <c r="U131" s="438"/>
      <c r="V131" s="438"/>
      <c r="W131" s="438"/>
      <c r="X131" s="438"/>
      <c r="Y131" s="438"/>
      <c r="Z131" s="438"/>
      <c r="AA131" s="438"/>
      <c r="AB131" s="438"/>
      <c r="AC131" s="438"/>
      <c r="AD131" s="438"/>
    </row>
    <row r="132" ht="13.5" customHeight="1">
      <c r="A132" s="438"/>
      <c r="B132" s="438"/>
      <c r="C132" s="438"/>
      <c r="D132" s="438"/>
      <c r="E132" s="409"/>
      <c r="F132" s="438"/>
      <c r="G132" s="438"/>
      <c r="H132" s="438"/>
      <c r="I132" s="438"/>
      <c r="J132" s="438"/>
      <c r="K132" s="438"/>
      <c r="L132" s="438"/>
      <c r="M132" s="438"/>
      <c r="N132" s="438"/>
      <c r="O132" s="438"/>
      <c r="P132" s="438"/>
      <c r="Q132" s="438"/>
      <c r="R132" s="438"/>
      <c r="S132" s="438"/>
      <c r="T132" s="438"/>
      <c r="U132" s="438"/>
      <c r="V132" s="438"/>
      <c r="W132" s="438"/>
      <c r="X132" s="438"/>
      <c r="Y132" s="438"/>
      <c r="Z132" s="438"/>
      <c r="AA132" s="438"/>
      <c r="AB132" s="438"/>
      <c r="AC132" s="438"/>
      <c r="AD132" s="438"/>
    </row>
    <row r="133" ht="13.5" customHeight="1">
      <c r="A133" s="438"/>
      <c r="B133" s="438"/>
      <c r="C133" s="438"/>
      <c r="D133" s="438"/>
      <c r="E133" s="409"/>
      <c r="F133" s="438"/>
      <c r="G133" s="438"/>
      <c r="H133" s="438"/>
      <c r="I133" s="438"/>
      <c r="J133" s="438"/>
      <c r="K133" s="438"/>
      <c r="L133" s="438"/>
      <c r="M133" s="438"/>
      <c r="N133" s="438"/>
      <c r="O133" s="438"/>
      <c r="P133" s="438"/>
      <c r="Q133" s="438"/>
      <c r="R133" s="438"/>
      <c r="S133" s="438"/>
      <c r="T133" s="438"/>
      <c r="U133" s="438"/>
      <c r="V133" s="438"/>
      <c r="W133" s="438"/>
      <c r="X133" s="438"/>
      <c r="Y133" s="438"/>
      <c r="Z133" s="438"/>
      <c r="AA133" s="438"/>
      <c r="AB133" s="438"/>
      <c r="AC133" s="438"/>
      <c r="AD133" s="438"/>
    </row>
    <row r="134" ht="13.5" customHeight="1">
      <c r="A134" s="438"/>
      <c r="B134" s="438"/>
      <c r="C134" s="438"/>
      <c r="D134" s="438"/>
      <c r="E134" s="409"/>
      <c r="F134" s="438"/>
      <c r="G134" s="438"/>
      <c r="H134" s="438"/>
      <c r="I134" s="438"/>
      <c r="J134" s="438"/>
      <c r="K134" s="438"/>
      <c r="L134" s="438"/>
      <c r="M134" s="438"/>
      <c r="N134" s="438"/>
      <c r="O134" s="438"/>
      <c r="P134" s="438"/>
      <c r="Q134" s="438"/>
      <c r="R134" s="438"/>
      <c r="S134" s="438"/>
      <c r="T134" s="438"/>
      <c r="U134" s="438"/>
      <c r="V134" s="438"/>
      <c r="W134" s="438"/>
      <c r="X134" s="438"/>
      <c r="Y134" s="438"/>
      <c r="Z134" s="438"/>
      <c r="AA134" s="438"/>
      <c r="AB134" s="438"/>
      <c r="AC134" s="438"/>
      <c r="AD134" s="438"/>
    </row>
    <row r="135" ht="13.5" customHeight="1">
      <c r="A135" s="438"/>
      <c r="B135" s="438"/>
      <c r="C135" s="438"/>
      <c r="D135" s="438"/>
      <c r="E135" s="409"/>
      <c r="F135" s="438"/>
      <c r="G135" s="438"/>
      <c r="H135" s="438"/>
      <c r="I135" s="438"/>
      <c r="J135" s="438"/>
      <c r="K135" s="438"/>
      <c r="L135" s="438"/>
      <c r="M135" s="438"/>
      <c r="N135" s="438"/>
      <c r="O135" s="438"/>
      <c r="P135" s="438"/>
      <c r="Q135" s="438"/>
      <c r="R135" s="438"/>
      <c r="S135" s="438"/>
      <c r="T135" s="438"/>
      <c r="U135" s="438"/>
      <c r="V135" s="438"/>
      <c r="W135" s="438"/>
      <c r="X135" s="438"/>
      <c r="Y135" s="438"/>
      <c r="Z135" s="438"/>
      <c r="AA135" s="438"/>
      <c r="AB135" s="438"/>
      <c r="AC135" s="438"/>
      <c r="AD135" s="438"/>
    </row>
    <row r="136" ht="13.5" customHeight="1">
      <c r="A136" s="438"/>
      <c r="B136" s="438"/>
      <c r="C136" s="438"/>
      <c r="D136" s="438"/>
      <c r="E136" s="409"/>
      <c r="F136" s="438"/>
      <c r="G136" s="438"/>
      <c r="H136" s="438"/>
      <c r="I136" s="438"/>
      <c r="J136" s="438"/>
      <c r="K136" s="438"/>
      <c r="L136" s="438"/>
      <c r="M136" s="438"/>
      <c r="N136" s="438"/>
      <c r="O136" s="438"/>
      <c r="P136" s="438"/>
      <c r="Q136" s="438"/>
      <c r="R136" s="438"/>
      <c r="S136" s="438"/>
      <c r="T136" s="438"/>
      <c r="U136" s="438"/>
      <c r="V136" s="438"/>
      <c r="W136" s="438"/>
      <c r="X136" s="438"/>
      <c r="Y136" s="438"/>
      <c r="Z136" s="438"/>
      <c r="AA136" s="438"/>
      <c r="AB136" s="438"/>
      <c r="AC136" s="438"/>
      <c r="AD136" s="438"/>
    </row>
    <row r="137" ht="13.5" customHeight="1">
      <c r="A137" s="438"/>
      <c r="B137" s="438"/>
      <c r="C137" s="438"/>
      <c r="D137" s="438"/>
      <c r="E137" s="409"/>
      <c r="F137" s="438"/>
      <c r="G137" s="438"/>
      <c r="H137" s="438"/>
      <c r="I137" s="438"/>
      <c r="J137" s="438"/>
      <c r="K137" s="438"/>
      <c r="L137" s="438"/>
      <c r="M137" s="438"/>
      <c r="N137" s="438"/>
      <c r="O137" s="438"/>
      <c r="P137" s="438"/>
      <c r="Q137" s="438"/>
      <c r="R137" s="438"/>
      <c r="S137" s="438"/>
      <c r="T137" s="438"/>
      <c r="U137" s="438"/>
      <c r="V137" s="438"/>
      <c r="W137" s="438"/>
      <c r="X137" s="438"/>
      <c r="Y137" s="438"/>
      <c r="Z137" s="438"/>
      <c r="AA137" s="438"/>
      <c r="AB137" s="438"/>
      <c r="AC137" s="438"/>
      <c r="AD137" s="438"/>
    </row>
    <row r="138" ht="13.5" customHeight="1">
      <c r="A138" s="438"/>
      <c r="B138" s="438"/>
      <c r="C138" s="438"/>
      <c r="D138" s="438"/>
      <c r="E138" s="409"/>
      <c r="F138" s="438"/>
      <c r="G138" s="438"/>
      <c r="H138" s="438"/>
      <c r="I138" s="438"/>
      <c r="J138" s="438"/>
      <c r="K138" s="438"/>
      <c r="L138" s="438"/>
      <c r="M138" s="438"/>
      <c r="N138" s="438"/>
      <c r="O138" s="438"/>
      <c r="P138" s="438"/>
      <c r="Q138" s="438"/>
      <c r="R138" s="438"/>
      <c r="S138" s="438"/>
      <c r="T138" s="438"/>
      <c r="U138" s="438"/>
      <c r="V138" s="438"/>
      <c r="W138" s="438"/>
      <c r="X138" s="438"/>
      <c r="Y138" s="438"/>
      <c r="Z138" s="438"/>
      <c r="AA138" s="438"/>
      <c r="AB138" s="438"/>
      <c r="AC138" s="438"/>
      <c r="AD138" s="438"/>
    </row>
    <row r="139" ht="13.5" customHeight="1">
      <c r="A139" s="438"/>
      <c r="B139" s="438"/>
      <c r="C139" s="438"/>
      <c r="D139" s="438"/>
      <c r="E139" s="409"/>
      <c r="F139" s="438"/>
      <c r="G139" s="438"/>
      <c r="H139" s="438"/>
      <c r="I139" s="438"/>
      <c r="J139" s="438"/>
      <c r="K139" s="438"/>
      <c r="L139" s="438"/>
      <c r="M139" s="438"/>
      <c r="N139" s="438"/>
      <c r="O139" s="438"/>
      <c r="P139" s="438"/>
      <c r="Q139" s="438"/>
      <c r="R139" s="438"/>
      <c r="S139" s="438"/>
      <c r="T139" s="438"/>
      <c r="U139" s="438"/>
      <c r="V139" s="438"/>
      <c r="W139" s="438"/>
      <c r="X139" s="438"/>
      <c r="Y139" s="438"/>
      <c r="Z139" s="438"/>
      <c r="AA139" s="438"/>
      <c r="AB139" s="438"/>
      <c r="AC139" s="438"/>
      <c r="AD139" s="438"/>
    </row>
    <row r="140" ht="13.5" customHeight="1">
      <c r="A140" s="438"/>
      <c r="B140" s="438"/>
      <c r="C140" s="438"/>
      <c r="D140" s="438"/>
      <c r="E140" s="409"/>
      <c r="F140" s="438"/>
      <c r="G140" s="438"/>
      <c r="H140" s="438"/>
      <c r="I140" s="438"/>
      <c r="J140" s="438"/>
      <c r="K140" s="438"/>
      <c r="L140" s="438"/>
      <c r="M140" s="438"/>
      <c r="N140" s="438"/>
      <c r="O140" s="438"/>
      <c r="P140" s="438"/>
      <c r="Q140" s="438"/>
      <c r="R140" s="438"/>
      <c r="S140" s="438"/>
      <c r="T140" s="438"/>
      <c r="U140" s="438"/>
      <c r="V140" s="438"/>
      <c r="W140" s="438"/>
      <c r="X140" s="438"/>
      <c r="Y140" s="438"/>
      <c r="Z140" s="438"/>
      <c r="AA140" s="438"/>
      <c r="AB140" s="438"/>
      <c r="AC140" s="438"/>
      <c r="AD140" s="438"/>
    </row>
    <row r="141" ht="13.5" customHeight="1">
      <c r="A141" s="438"/>
      <c r="B141" s="438"/>
      <c r="C141" s="438"/>
      <c r="D141" s="438"/>
      <c r="E141" s="409"/>
      <c r="F141" s="438"/>
      <c r="G141" s="438"/>
      <c r="H141" s="438"/>
      <c r="I141" s="438"/>
      <c r="J141" s="438"/>
      <c r="K141" s="438"/>
      <c r="L141" s="438"/>
      <c r="M141" s="438"/>
      <c r="N141" s="438"/>
      <c r="O141" s="438"/>
      <c r="P141" s="438"/>
      <c r="Q141" s="438"/>
      <c r="R141" s="438"/>
      <c r="S141" s="438"/>
      <c r="T141" s="438"/>
      <c r="U141" s="438"/>
      <c r="V141" s="438"/>
      <c r="W141" s="438"/>
      <c r="X141" s="438"/>
      <c r="Y141" s="438"/>
      <c r="Z141" s="438"/>
      <c r="AA141" s="438"/>
      <c r="AB141" s="438"/>
      <c r="AC141" s="438"/>
      <c r="AD141" s="438"/>
    </row>
    <row r="142" ht="13.5" customHeight="1">
      <c r="A142" s="438"/>
      <c r="B142" s="438"/>
      <c r="C142" s="438"/>
      <c r="D142" s="438"/>
      <c r="E142" s="409"/>
      <c r="F142" s="438"/>
      <c r="G142" s="438"/>
      <c r="H142" s="438"/>
      <c r="I142" s="438"/>
      <c r="J142" s="438"/>
      <c r="K142" s="438"/>
      <c r="L142" s="438"/>
      <c r="M142" s="438"/>
      <c r="N142" s="438"/>
      <c r="O142" s="438"/>
      <c r="P142" s="438"/>
      <c r="Q142" s="438"/>
      <c r="R142" s="438"/>
      <c r="S142" s="438"/>
      <c r="T142" s="438"/>
      <c r="U142" s="438"/>
      <c r="V142" s="438"/>
      <c r="W142" s="438"/>
      <c r="X142" s="438"/>
      <c r="Y142" s="438"/>
      <c r="Z142" s="438"/>
      <c r="AA142" s="438"/>
      <c r="AB142" s="438"/>
      <c r="AC142" s="438"/>
      <c r="AD142" s="438"/>
    </row>
    <row r="143" ht="13.5" customHeight="1">
      <c r="A143" s="438"/>
      <c r="B143" s="438"/>
      <c r="C143" s="438"/>
      <c r="D143" s="438"/>
      <c r="E143" s="409"/>
      <c r="F143" s="438"/>
      <c r="G143" s="438"/>
      <c r="H143" s="438"/>
      <c r="I143" s="438"/>
      <c r="J143" s="438"/>
      <c r="K143" s="438"/>
      <c r="L143" s="438"/>
      <c r="M143" s="438"/>
      <c r="N143" s="438"/>
      <c r="O143" s="438"/>
      <c r="P143" s="438"/>
      <c r="Q143" s="438"/>
      <c r="R143" s="438"/>
      <c r="S143" s="438"/>
      <c r="T143" s="438"/>
      <c r="U143" s="438"/>
      <c r="V143" s="438"/>
      <c r="W143" s="438"/>
      <c r="X143" s="438"/>
      <c r="Y143" s="438"/>
      <c r="Z143" s="438"/>
      <c r="AA143" s="438"/>
      <c r="AB143" s="438"/>
      <c r="AC143" s="438"/>
      <c r="AD143" s="438"/>
    </row>
    <row r="144" ht="13.5" customHeight="1">
      <c r="A144" s="438"/>
      <c r="B144" s="438"/>
      <c r="C144" s="438"/>
      <c r="D144" s="438"/>
      <c r="E144" s="409"/>
      <c r="F144" s="438"/>
      <c r="G144" s="438"/>
      <c r="H144" s="438"/>
      <c r="I144" s="438"/>
      <c r="J144" s="438"/>
      <c r="K144" s="438"/>
      <c r="L144" s="438"/>
      <c r="M144" s="438"/>
      <c r="N144" s="438"/>
      <c r="O144" s="438"/>
      <c r="P144" s="438"/>
      <c r="Q144" s="438"/>
      <c r="R144" s="438"/>
      <c r="S144" s="438"/>
      <c r="T144" s="438"/>
      <c r="U144" s="438"/>
      <c r="V144" s="438"/>
      <c r="W144" s="438"/>
      <c r="X144" s="438"/>
      <c r="Y144" s="438"/>
      <c r="Z144" s="438"/>
      <c r="AA144" s="438"/>
      <c r="AB144" s="438"/>
      <c r="AC144" s="438"/>
      <c r="AD144" s="438"/>
    </row>
    <row r="145" ht="13.5" customHeight="1">
      <c r="A145" s="438"/>
      <c r="B145" s="438"/>
      <c r="C145" s="438"/>
      <c r="D145" s="438"/>
      <c r="E145" s="409"/>
      <c r="F145" s="438"/>
      <c r="G145" s="438"/>
      <c r="H145" s="438"/>
      <c r="I145" s="438"/>
      <c r="J145" s="438"/>
      <c r="K145" s="438"/>
      <c r="L145" s="438"/>
      <c r="M145" s="438"/>
      <c r="N145" s="438"/>
      <c r="O145" s="438"/>
      <c r="P145" s="438"/>
      <c r="Q145" s="438"/>
      <c r="R145" s="438"/>
      <c r="S145" s="438"/>
      <c r="T145" s="438"/>
      <c r="U145" s="438"/>
      <c r="V145" s="438"/>
      <c r="W145" s="438"/>
      <c r="X145" s="438"/>
      <c r="Y145" s="438"/>
      <c r="Z145" s="438"/>
      <c r="AA145" s="438"/>
      <c r="AB145" s="438"/>
      <c r="AC145" s="438"/>
      <c r="AD145" s="438"/>
    </row>
    <row r="146" ht="13.5" customHeight="1">
      <c r="A146" s="438"/>
      <c r="B146" s="438"/>
      <c r="C146" s="438"/>
      <c r="D146" s="438"/>
      <c r="E146" s="409"/>
      <c r="F146" s="438"/>
      <c r="G146" s="438"/>
      <c r="H146" s="438"/>
      <c r="I146" s="438"/>
      <c r="J146" s="438"/>
      <c r="K146" s="438"/>
      <c r="L146" s="438"/>
      <c r="M146" s="438"/>
      <c r="N146" s="438"/>
      <c r="O146" s="438"/>
      <c r="P146" s="438"/>
      <c r="Q146" s="438"/>
      <c r="R146" s="438"/>
      <c r="S146" s="438"/>
      <c r="T146" s="438"/>
      <c r="U146" s="438"/>
      <c r="V146" s="438"/>
      <c r="W146" s="438"/>
      <c r="X146" s="438"/>
      <c r="Y146" s="438"/>
      <c r="Z146" s="438"/>
      <c r="AA146" s="438"/>
      <c r="AB146" s="438"/>
      <c r="AC146" s="438"/>
      <c r="AD146" s="438"/>
    </row>
    <row r="147" ht="13.5" customHeight="1">
      <c r="A147" s="438"/>
      <c r="B147" s="438"/>
      <c r="C147" s="438"/>
      <c r="D147" s="438"/>
      <c r="E147" s="409"/>
      <c r="F147" s="438"/>
      <c r="G147" s="438"/>
      <c r="H147" s="438"/>
      <c r="I147" s="438"/>
      <c r="J147" s="438"/>
      <c r="K147" s="438"/>
      <c r="L147" s="438"/>
      <c r="M147" s="438"/>
      <c r="N147" s="438"/>
      <c r="O147" s="438"/>
      <c r="P147" s="438"/>
      <c r="Q147" s="438"/>
      <c r="R147" s="438"/>
      <c r="S147" s="438"/>
      <c r="T147" s="438"/>
      <c r="U147" s="438"/>
      <c r="V147" s="438"/>
      <c r="W147" s="438"/>
      <c r="X147" s="438"/>
      <c r="Y147" s="438"/>
      <c r="Z147" s="438"/>
      <c r="AA147" s="438"/>
      <c r="AB147" s="438"/>
      <c r="AC147" s="438"/>
      <c r="AD147" s="438"/>
    </row>
    <row r="148" ht="13.5" customHeight="1">
      <c r="A148" s="438"/>
      <c r="B148" s="438"/>
      <c r="C148" s="438"/>
      <c r="D148" s="438"/>
      <c r="E148" s="409"/>
      <c r="F148" s="438"/>
      <c r="G148" s="438"/>
      <c r="H148" s="438"/>
      <c r="I148" s="438"/>
      <c r="J148" s="438"/>
      <c r="K148" s="438"/>
      <c r="L148" s="438"/>
      <c r="M148" s="438"/>
      <c r="N148" s="438"/>
      <c r="O148" s="438"/>
      <c r="P148" s="438"/>
      <c r="Q148" s="438"/>
      <c r="R148" s="438"/>
      <c r="S148" s="438"/>
      <c r="T148" s="438"/>
      <c r="U148" s="438"/>
      <c r="V148" s="438"/>
      <c r="W148" s="438"/>
      <c r="X148" s="438"/>
      <c r="Y148" s="438"/>
      <c r="Z148" s="438"/>
      <c r="AA148" s="438"/>
      <c r="AB148" s="438"/>
      <c r="AC148" s="438"/>
      <c r="AD148" s="438"/>
    </row>
    <row r="149" ht="13.5" customHeight="1">
      <c r="A149" s="438"/>
      <c r="B149" s="438"/>
      <c r="C149" s="438"/>
      <c r="D149" s="438"/>
      <c r="E149" s="409"/>
      <c r="F149" s="438"/>
      <c r="G149" s="438"/>
      <c r="H149" s="438"/>
      <c r="I149" s="438"/>
      <c r="J149" s="438"/>
      <c r="K149" s="438"/>
      <c r="L149" s="438"/>
      <c r="M149" s="438"/>
      <c r="N149" s="438"/>
      <c r="O149" s="438"/>
      <c r="P149" s="438"/>
      <c r="Q149" s="438"/>
      <c r="R149" s="438"/>
      <c r="S149" s="438"/>
      <c r="T149" s="438"/>
      <c r="U149" s="438"/>
      <c r="V149" s="438"/>
      <c r="W149" s="438"/>
      <c r="X149" s="438"/>
      <c r="Y149" s="438"/>
      <c r="Z149" s="438"/>
      <c r="AA149" s="438"/>
      <c r="AB149" s="438"/>
      <c r="AC149" s="438"/>
      <c r="AD149" s="438"/>
    </row>
    <row r="150" ht="13.5" customHeight="1">
      <c r="A150" s="438"/>
      <c r="B150" s="438"/>
      <c r="C150" s="438"/>
      <c r="D150" s="438"/>
      <c r="E150" s="409"/>
      <c r="F150" s="438"/>
      <c r="G150" s="438"/>
      <c r="H150" s="438"/>
      <c r="I150" s="438"/>
      <c r="J150" s="438"/>
      <c r="K150" s="438"/>
      <c r="L150" s="438"/>
      <c r="M150" s="438"/>
      <c r="N150" s="438"/>
      <c r="O150" s="438"/>
      <c r="P150" s="438"/>
      <c r="Q150" s="438"/>
      <c r="R150" s="438"/>
      <c r="S150" s="438"/>
      <c r="T150" s="438"/>
      <c r="U150" s="438"/>
      <c r="V150" s="438"/>
      <c r="W150" s="438"/>
      <c r="X150" s="438"/>
      <c r="Y150" s="438"/>
      <c r="Z150" s="438"/>
      <c r="AA150" s="438"/>
      <c r="AB150" s="438"/>
      <c r="AC150" s="438"/>
      <c r="AD150" s="438"/>
    </row>
    <row r="151" ht="13.5" customHeight="1">
      <c r="A151" s="438"/>
      <c r="B151" s="438"/>
      <c r="C151" s="438"/>
      <c r="D151" s="438"/>
      <c r="E151" s="409"/>
      <c r="F151" s="438"/>
      <c r="G151" s="438"/>
      <c r="H151" s="438"/>
      <c r="I151" s="438"/>
      <c r="J151" s="438"/>
      <c r="K151" s="438"/>
      <c r="L151" s="438"/>
      <c r="M151" s="438"/>
      <c r="N151" s="438"/>
      <c r="O151" s="438"/>
      <c r="P151" s="438"/>
      <c r="Q151" s="438"/>
      <c r="R151" s="438"/>
      <c r="S151" s="438"/>
      <c r="T151" s="438"/>
      <c r="U151" s="438"/>
      <c r="V151" s="438"/>
      <c r="W151" s="438"/>
      <c r="X151" s="438"/>
      <c r="Y151" s="438"/>
      <c r="Z151" s="438"/>
      <c r="AA151" s="438"/>
      <c r="AB151" s="438"/>
      <c r="AC151" s="438"/>
      <c r="AD151" s="438"/>
    </row>
    <row r="152" ht="13.5" customHeight="1">
      <c r="A152" s="438"/>
      <c r="B152" s="438"/>
      <c r="C152" s="438"/>
      <c r="D152" s="438"/>
      <c r="E152" s="409"/>
      <c r="F152" s="438"/>
      <c r="G152" s="438"/>
      <c r="H152" s="438"/>
      <c r="I152" s="438"/>
      <c r="J152" s="438"/>
      <c r="K152" s="438"/>
      <c r="L152" s="438"/>
      <c r="M152" s="438"/>
      <c r="N152" s="438"/>
      <c r="O152" s="438"/>
      <c r="P152" s="438"/>
      <c r="Q152" s="438"/>
      <c r="R152" s="438"/>
      <c r="S152" s="438"/>
      <c r="T152" s="438"/>
      <c r="U152" s="438"/>
      <c r="V152" s="438"/>
      <c r="W152" s="438"/>
      <c r="X152" s="438"/>
      <c r="Y152" s="438"/>
      <c r="Z152" s="438"/>
      <c r="AA152" s="438"/>
      <c r="AB152" s="438"/>
      <c r="AC152" s="438"/>
      <c r="AD152" s="438"/>
    </row>
    <row r="153" ht="13.5" customHeight="1">
      <c r="A153" s="438"/>
      <c r="B153" s="438"/>
      <c r="C153" s="438"/>
      <c r="D153" s="438"/>
      <c r="E153" s="409"/>
      <c r="F153" s="438"/>
      <c r="G153" s="438"/>
      <c r="H153" s="438"/>
      <c r="I153" s="438"/>
      <c r="J153" s="438"/>
      <c r="K153" s="438"/>
      <c r="L153" s="438"/>
      <c r="M153" s="438"/>
      <c r="N153" s="438"/>
      <c r="O153" s="438"/>
      <c r="P153" s="438"/>
      <c r="Q153" s="438"/>
      <c r="R153" s="438"/>
      <c r="S153" s="438"/>
      <c r="T153" s="438"/>
      <c r="U153" s="438"/>
      <c r="V153" s="438"/>
      <c r="W153" s="438"/>
      <c r="X153" s="438"/>
      <c r="Y153" s="438"/>
      <c r="Z153" s="438"/>
      <c r="AA153" s="438"/>
      <c r="AB153" s="438"/>
      <c r="AC153" s="438"/>
      <c r="AD153" s="438"/>
    </row>
    <row r="154" ht="13.5" customHeight="1">
      <c r="A154" s="438"/>
      <c r="B154" s="438"/>
      <c r="C154" s="438"/>
      <c r="D154" s="438"/>
      <c r="E154" s="409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438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</row>
    <row r="155" ht="13.5" customHeight="1">
      <c r="A155" s="438"/>
      <c r="B155" s="438"/>
      <c r="C155" s="438"/>
      <c r="D155" s="438"/>
      <c r="E155" s="409"/>
      <c r="F155" s="438"/>
      <c r="G155" s="438"/>
      <c r="H155" s="438"/>
      <c r="I155" s="438"/>
      <c r="J155" s="438"/>
      <c r="K155" s="438"/>
      <c r="L155" s="438"/>
      <c r="M155" s="438"/>
      <c r="N155" s="438"/>
      <c r="O155" s="438"/>
      <c r="P155" s="438"/>
      <c r="Q155" s="438"/>
      <c r="R155" s="438"/>
      <c r="S155" s="438"/>
      <c r="T155" s="438"/>
      <c r="U155" s="438"/>
      <c r="V155" s="438"/>
      <c r="W155" s="438"/>
      <c r="X155" s="438"/>
      <c r="Y155" s="438"/>
      <c r="Z155" s="438"/>
      <c r="AA155" s="438"/>
      <c r="AB155" s="438"/>
      <c r="AC155" s="438"/>
      <c r="AD155" s="438"/>
    </row>
    <row r="156" ht="13.5" customHeight="1">
      <c r="A156" s="438"/>
      <c r="B156" s="438"/>
      <c r="C156" s="438"/>
      <c r="D156" s="438"/>
      <c r="E156" s="409"/>
      <c r="F156" s="438"/>
      <c r="G156" s="438"/>
      <c r="H156" s="438"/>
      <c r="I156" s="438"/>
      <c r="J156" s="438"/>
      <c r="K156" s="438"/>
      <c r="L156" s="438"/>
      <c r="M156" s="438"/>
      <c r="N156" s="438"/>
      <c r="O156" s="438"/>
      <c r="P156" s="438"/>
      <c r="Q156" s="438"/>
      <c r="R156" s="438"/>
      <c r="S156" s="438"/>
      <c r="T156" s="438"/>
      <c r="U156" s="438"/>
      <c r="V156" s="438"/>
      <c r="W156" s="438"/>
      <c r="X156" s="438"/>
      <c r="Y156" s="438"/>
      <c r="Z156" s="438"/>
      <c r="AA156" s="438"/>
      <c r="AB156" s="438"/>
      <c r="AC156" s="438"/>
      <c r="AD156" s="438"/>
    </row>
    <row r="157" ht="13.5" customHeight="1">
      <c r="A157" s="438"/>
      <c r="B157" s="438"/>
      <c r="C157" s="438"/>
      <c r="D157" s="438"/>
      <c r="E157" s="409"/>
      <c r="F157" s="438"/>
      <c r="G157" s="438"/>
      <c r="H157" s="438"/>
      <c r="I157" s="438"/>
      <c r="J157" s="438"/>
      <c r="K157" s="438"/>
      <c r="L157" s="438"/>
      <c r="M157" s="438"/>
      <c r="N157" s="438"/>
      <c r="O157" s="438"/>
      <c r="P157" s="438"/>
      <c r="Q157" s="438"/>
      <c r="R157" s="438"/>
      <c r="S157" s="438"/>
      <c r="T157" s="438"/>
      <c r="U157" s="438"/>
      <c r="V157" s="438"/>
      <c r="W157" s="438"/>
      <c r="X157" s="438"/>
      <c r="Y157" s="438"/>
      <c r="Z157" s="438"/>
      <c r="AA157" s="438"/>
      <c r="AB157" s="438"/>
      <c r="AC157" s="438"/>
      <c r="AD157" s="438"/>
    </row>
    <row r="158" ht="13.5" customHeight="1">
      <c r="A158" s="438"/>
      <c r="B158" s="438"/>
      <c r="C158" s="438"/>
      <c r="D158" s="438"/>
      <c r="E158" s="409"/>
      <c r="F158" s="438"/>
      <c r="G158" s="438"/>
      <c r="H158" s="438"/>
      <c r="I158" s="438"/>
      <c r="J158" s="438"/>
      <c r="K158" s="438"/>
      <c r="L158" s="438"/>
      <c r="M158" s="438"/>
      <c r="N158" s="438"/>
      <c r="O158" s="438"/>
      <c r="P158" s="438"/>
      <c r="Q158" s="438"/>
      <c r="R158" s="438"/>
      <c r="S158" s="438"/>
      <c r="T158" s="438"/>
      <c r="U158" s="438"/>
      <c r="V158" s="438"/>
      <c r="W158" s="438"/>
      <c r="X158" s="438"/>
      <c r="Y158" s="438"/>
      <c r="Z158" s="438"/>
      <c r="AA158" s="438"/>
      <c r="AB158" s="438"/>
      <c r="AC158" s="438"/>
      <c r="AD158" s="438"/>
    </row>
    <row r="159" ht="13.5" customHeight="1">
      <c r="A159" s="438"/>
      <c r="B159" s="438"/>
      <c r="C159" s="438"/>
      <c r="D159" s="438"/>
      <c r="E159" s="409"/>
      <c r="F159" s="438"/>
      <c r="G159" s="438"/>
      <c r="H159" s="438"/>
      <c r="I159" s="438"/>
      <c r="J159" s="438"/>
      <c r="K159" s="438"/>
      <c r="L159" s="438"/>
      <c r="M159" s="438"/>
      <c r="N159" s="438"/>
      <c r="O159" s="438"/>
      <c r="P159" s="438"/>
      <c r="Q159" s="438"/>
      <c r="R159" s="438"/>
      <c r="S159" s="438"/>
      <c r="T159" s="438"/>
      <c r="U159" s="438"/>
      <c r="V159" s="438"/>
      <c r="W159" s="438"/>
      <c r="X159" s="438"/>
      <c r="Y159" s="438"/>
      <c r="Z159" s="438"/>
      <c r="AA159" s="438"/>
      <c r="AB159" s="438"/>
      <c r="AC159" s="438"/>
      <c r="AD159" s="438"/>
    </row>
    <row r="160" ht="13.5" customHeight="1">
      <c r="A160" s="438"/>
      <c r="B160" s="438"/>
      <c r="C160" s="438"/>
      <c r="D160" s="438"/>
      <c r="E160" s="409"/>
      <c r="F160" s="438"/>
      <c r="G160" s="438"/>
      <c r="H160" s="438"/>
      <c r="I160" s="438"/>
      <c r="J160" s="438"/>
      <c r="K160" s="438"/>
      <c r="L160" s="438"/>
      <c r="M160" s="438"/>
      <c r="N160" s="438"/>
      <c r="O160" s="438"/>
      <c r="P160" s="438"/>
      <c r="Q160" s="438"/>
      <c r="R160" s="438"/>
      <c r="S160" s="438"/>
      <c r="T160" s="438"/>
      <c r="U160" s="438"/>
      <c r="V160" s="438"/>
      <c r="W160" s="438"/>
      <c r="X160" s="438"/>
      <c r="Y160" s="438"/>
      <c r="Z160" s="438"/>
      <c r="AA160" s="438"/>
      <c r="AB160" s="438"/>
      <c r="AC160" s="438"/>
      <c r="AD160" s="438"/>
    </row>
    <row r="161" ht="13.5" customHeight="1">
      <c r="A161" s="438"/>
      <c r="B161" s="438"/>
      <c r="C161" s="438"/>
      <c r="D161" s="438"/>
      <c r="E161" s="409"/>
      <c r="F161" s="438"/>
      <c r="G161" s="438"/>
      <c r="H161" s="438"/>
      <c r="I161" s="438"/>
      <c r="J161" s="438"/>
      <c r="K161" s="438"/>
      <c r="L161" s="438"/>
      <c r="M161" s="438"/>
      <c r="N161" s="438"/>
      <c r="O161" s="438"/>
      <c r="P161" s="438"/>
      <c r="Q161" s="438"/>
      <c r="R161" s="438"/>
      <c r="S161" s="438"/>
      <c r="T161" s="438"/>
      <c r="U161" s="438"/>
      <c r="V161" s="438"/>
      <c r="W161" s="438"/>
      <c r="X161" s="438"/>
      <c r="Y161" s="438"/>
      <c r="Z161" s="438"/>
      <c r="AA161" s="438"/>
      <c r="AB161" s="438"/>
      <c r="AC161" s="438"/>
      <c r="AD161" s="438"/>
    </row>
    <row r="162" ht="13.5" customHeight="1">
      <c r="A162" s="438"/>
      <c r="B162" s="438"/>
      <c r="C162" s="438"/>
      <c r="D162" s="438"/>
      <c r="E162" s="409"/>
      <c r="F162" s="438"/>
      <c r="G162" s="438"/>
      <c r="H162" s="438"/>
      <c r="I162" s="438"/>
      <c r="J162" s="438"/>
      <c r="K162" s="438"/>
      <c r="L162" s="438"/>
      <c r="M162" s="438"/>
      <c r="N162" s="438"/>
      <c r="O162" s="438"/>
      <c r="P162" s="438"/>
      <c r="Q162" s="438"/>
      <c r="R162" s="438"/>
      <c r="S162" s="438"/>
      <c r="T162" s="438"/>
      <c r="U162" s="438"/>
      <c r="V162" s="438"/>
      <c r="W162" s="438"/>
      <c r="X162" s="438"/>
      <c r="Y162" s="438"/>
      <c r="Z162" s="438"/>
      <c r="AA162" s="438"/>
      <c r="AB162" s="438"/>
      <c r="AC162" s="438"/>
      <c r="AD162" s="438"/>
    </row>
    <row r="163" ht="13.5" customHeight="1">
      <c r="A163" s="438"/>
      <c r="B163" s="438"/>
      <c r="C163" s="438"/>
      <c r="D163" s="438"/>
      <c r="E163" s="409"/>
      <c r="F163" s="438"/>
      <c r="G163" s="438"/>
      <c r="H163" s="438"/>
      <c r="I163" s="438"/>
      <c r="J163" s="438"/>
      <c r="K163" s="438"/>
      <c r="L163" s="438"/>
      <c r="M163" s="438"/>
      <c r="N163" s="438"/>
      <c r="O163" s="438"/>
      <c r="P163" s="438"/>
      <c r="Q163" s="438"/>
      <c r="R163" s="438"/>
      <c r="S163" s="438"/>
      <c r="T163" s="438"/>
      <c r="U163" s="438"/>
      <c r="V163" s="438"/>
      <c r="W163" s="438"/>
      <c r="X163" s="438"/>
      <c r="Y163" s="438"/>
      <c r="Z163" s="438"/>
      <c r="AA163" s="438"/>
      <c r="AB163" s="438"/>
      <c r="AC163" s="438"/>
      <c r="AD163" s="438"/>
    </row>
    <row r="164" ht="13.5" customHeight="1">
      <c r="A164" s="438"/>
      <c r="B164" s="438"/>
      <c r="C164" s="438"/>
      <c r="D164" s="438"/>
      <c r="E164" s="409"/>
      <c r="F164" s="438"/>
      <c r="G164" s="438"/>
      <c r="H164" s="438"/>
      <c r="I164" s="438"/>
      <c r="J164" s="438"/>
      <c r="K164" s="438"/>
      <c r="L164" s="438"/>
      <c r="M164" s="438"/>
      <c r="N164" s="438"/>
      <c r="O164" s="438"/>
      <c r="P164" s="438"/>
      <c r="Q164" s="438"/>
      <c r="R164" s="438"/>
      <c r="S164" s="438"/>
      <c r="T164" s="438"/>
      <c r="U164" s="438"/>
      <c r="V164" s="438"/>
      <c r="W164" s="438"/>
      <c r="X164" s="438"/>
      <c r="Y164" s="438"/>
      <c r="Z164" s="438"/>
      <c r="AA164" s="438"/>
      <c r="AB164" s="438"/>
      <c r="AC164" s="438"/>
      <c r="AD164" s="438"/>
    </row>
    <row r="165" ht="13.5" customHeight="1">
      <c r="A165" s="438"/>
      <c r="B165" s="438"/>
      <c r="C165" s="438"/>
      <c r="D165" s="438"/>
      <c r="E165" s="409"/>
      <c r="F165" s="438"/>
      <c r="G165" s="438"/>
      <c r="H165" s="438"/>
      <c r="I165" s="438"/>
      <c r="J165" s="438"/>
      <c r="K165" s="438"/>
      <c r="L165" s="438"/>
      <c r="M165" s="438"/>
      <c r="N165" s="438"/>
      <c r="O165" s="438"/>
      <c r="P165" s="438"/>
      <c r="Q165" s="438"/>
      <c r="R165" s="438"/>
      <c r="S165" s="438"/>
      <c r="T165" s="438"/>
      <c r="U165" s="438"/>
      <c r="V165" s="438"/>
      <c r="W165" s="438"/>
      <c r="X165" s="438"/>
      <c r="Y165" s="438"/>
      <c r="Z165" s="438"/>
      <c r="AA165" s="438"/>
      <c r="AB165" s="438"/>
      <c r="AC165" s="438"/>
      <c r="AD165" s="438"/>
    </row>
    <row r="166" ht="13.5" customHeight="1">
      <c r="A166" s="438"/>
      <c r="B166" s="438"/>
      <c r="C166" s="438"/>
      <c r="D166" s="438"/>
      <c r="E166" s="409"/>
      <c r="F166" s="438"/>
      <c r="G166" s="438"/>
      <c r="H166" s="438"/>
      <c r="I166" s="438"/>
      <c r="J166" s="438"/>
      <c r="K166" s="438"/>
      <c r="L166" s="438"/>
      <c r="M166" s="438"/>
      <c r="N166" s="438"/>
      <c r="O166" s="438"/>
      <c r="P166" s="438"/>
      <c r="Q166" s="438"/>
      <c r="R166" s="438"/>
      <c r="S166" s="438"/>
      <c r="T166" s="438"/>
      <c r="U166" s="438"/>
      <c r="V166" s="438"/>
      <c r="W166" s="438"/>
      <c r="X166" s="438"/>
      <c r="Y166" s="438"/>
      <c r="Z166" s="438"/>
      <c r="AA166" s="438"/>
      <c r="AB166" s="438"/>
      <c r="AC166" s="438"/>
      <c r="AD166" s="438"/>
    </row>
    <row r="167" ht="13.5" customHeight="1">
      <c r="A167" s="438"/>
      <c r="B167" s="438"/>
      <c r="C167" s="438"/>
      <c r="D167" s="438"/>
      <c r="E167" s="409"/>
      <c r="F167" s="438"/>
      <c r="G167" s="438"/>
      <c r="H167" s="438"/>
      <c r="I167" s="438"/>
      <c r="J167" s="438"/>
      <c r="K167" s="438"/>
      <c r="L167" s="438"/>
      <c r="M167" s="438"/>
      <c r="N167" s="438"/>
      <c r="O167" s="438"/>
      <c r="P167" s="438"/>
      <c r="Q167" s="438"/>
      <c r="R167" s="438"/>
      <c r="S167" s="438"/>
      <c r="T167" s="438"/>
      <c r="U167" s="438"/>
      <c r="V167" s="438"/>
      <c r="W167" s="438"/>
      <c r="X167" s="438"/>
      <c r="Y167" s="438"/>
      <c r="Z167" s="438"/>
      <c r="AA167" s="438"/>
      <c r="AB167" s="438"/>
      <c r="AC167" s="438"/>
      <c r="AD167" s="438"/>
    </row>
    <row r="168" ht="13.5" customHeight="1">
      <c r="A168" s="438"/>
      <c r="B168" s="438"/>
      <c r="C168" s="438"/>
      <c r="D168" s="438"/>
      <c r="E168" s="409"/>
      <c r="F168" s="438"/>
      <c r="G168" s="438"/>
      <c r="H168" s="438"/>
      <c r="I168" s="438"/>
      <c r="J168" s="438"/>
      <c r="K168" s="438"/>
      <c r="L168" s="438"/>
      <c r="M168" s="438"/>
      <c r="N168" s="438"/>
      <c r="O168" s="438"/>
      <c r="P168" s="438"/>
      <c r="Q168" s="438"/>
      <c r="R168" s="438"/>
      <c r="S168" s="438"/>
      <c r="T168" s="438"/>
      <c r="U168" s="438"/>
      <c r="V168" s="438"/>
      <c r="W168" s="438"/>
      <c r="X168" s="438"/>
      <c r="Y168" s="438"/>
      <c r="Z168" s="438"/>
      <c r="AA168" s="438"/>
      <c r="AB168" s="438"/>
      <c r="AC168" s="438"/>
      <c r="AD168" s="438"/>
    </row>
    <row r="169" ht="13.5" customHeight="1">
      <c r="A169" s="438"/>
      <c r="B169" s="438"/>
      <c r="C169" s="438"/>
      <c r="D169" s="438"/>
      <c r="E169" s="409"/>
      <c r="F169" s="438"/>
      <c r="G169" s="438"/>
      <c r="H169" s="438"/>
      <c r="I169" s="438"/>
      <c r="J169" s="438"/>
      <c r="K169" s="438"/>
      <c r="L169" s="438"/>
      <c r="M169" s="438"/>
      <c r="N169" s="438"/>
      <c r="O169" s="438"/>
      <c r="P169" s="438"/>
      <c r="Q169" s="438"/>
      <c r="R169" s="438"/>
      <c r="S169" s="438"/>
      <c r="T169" s="438"/>
      <c r="U169" s="438"/>
      <c r="V169" s="438"/>
      <c r="W169" s="438"/>
      <c r="X169" s="438"/>
      <c r="Y169" s="438"/>
      <c r="Z169" s="438"/>
      <c r="AA169" s="438"/>
      <c r="AB169" s="438"/>
      <c r="AC169" s="438"/>
      <c r="AD169" s="438"/>
    </row>
    <row r="170" ht="13.5" customHeight="1">
      <c r="A170" s="438"/>
      <c r="B170" s="438"/>
      <c r="C170" s="438"/>
      <c r="D170" s="438"/>
      <c r="E170" s="409"/>
      <c r="F170" s="438"/>
      <c r="G170" s="438"/>
      <c r="H170" s="438"/>
      <c r="I170" s="438"/>
      <c r="J170" s="438"/>
      <c r="K170" s="438"/>
      <c r="L170" s="438"/>
      <c r="M170" s="438"/>
      <c r="N170" s="438"/>
      <c r="O170" s="438"/>
      <c r="P170" s="438"/>
      <c r="Q170" s="438"/>
      <c r="R170" s="438"/>
      <c r="S170" s="438"/>
      <c r="T170" s="438"/>
      <c r="U170" s="438"/>
      <c r="V170" s="438"/>
      <c r="W170" s="438"/>
      <c r="X170" s="438"/>
      <c r="Y170" s="438"/>
      <c r="Z170" s="438"/>
      <c r="AA170" s="438"/>
      <c r="AB170" s="438"/>
      <c r="AC170" s="438"/>
      <c r="AD170" s="438"/>
    </row>
    <row r="171" ht="13.5" customHeight="1">
      <c r="A171" s="438"/>
      <c r="B171" s="438"/>
      <c r="C171" s="438"/>
      <c r="D171" s="438"/>
      <c r="E171" s="409"/>
      <c r="F171" s="438"/>
      <c r="G171" s="438"/>
      <c r="H171" s="438"/>
      <c r="I171" s="438"/>
      <c r="J171" s="438"/>
      <c r="K171" s="438"/>
      <c r="L171" s="438"/>
      <c r="M171" s="438"/>
      <c r="N171" s="438"/>
      <c r="O171" s="438"/>
      <c r="P171" s="438"/>
      <c r="Q171" s="438"/>
      <c r="R171" s="438"/>
      <c r="S171" s="438"/>
      <c r="T171" s="438"/>
      <c r="U171" s="438"/>
      <c r="V171" s="438"/>
      <c r="W171" s="438"/>
      <c r="X171" s="438"/>
      <c r="Y171" s="438"/>
      <c r="Z171" s="438"/>
      <c r="AA171" s="438"/>
      <c r="AB171" s="438"/>
      <c r="AC171" s="438"/>
      <c r="AD171" s="438"/>
    </row>
    <row r="172" ht="13.5" customHeight="1">
      <c r="A172" s="438"/>
      <c r="B172" s="438"/>
      <c r="C172" s="438"/>
      <c r="D172" s="438"/>
      <c r="E172" s="409"/>
      <c r="F172" s="438"/>
      <c r="G172" s="438"/>
      <c r="H172" s="438"/>
      <c r="I172" s="438"/>
      <c r="J172" s="438"/>
      <c r="K172" s="438"/>
      <c r="L172" s="438"/>
      <c r="M172" s="438"/>
      <c r="N172" s="438"/>
      <c r="O172" s="438"/>
      <c r="P172" s="438"/>
      <c r="Q172" s="438"/>
      <c r="R172" s="438"/>
      <c r="S172" s="438"/>
      <c r="T172" s="438"/>
      <c r="U172" s="438"/>
      <c r="V172" s="438"/>
      <c r="W172" s="438"/>
      <c r="X172" s="438"/>
      <c r="Y172" s="438"/>
      <c r="Z172" s="438"/>
      <c r="AA172" s="438"/>
      <c r="AB172" s="438"/>
      <c r="AC172" s="438"/>
      <c r="AD172" s="438"/>
    </row>
    <row r="173" ht="13.5" customHeight="1">
      <c r="A173" s="438"/>
      <c r="B173" s="438"/>
      <c r="C173" s="438"/>
      <c r="D173" s="438"/>
      <c r="E173" s="409"/>
      <c r="F173" s="438"/>
      <c r="G173" s="438"/>
      <c r="H173" s="438"/>
      <c r="I173" s="438"/>
      <c r="J173" s="438"/>
      <c r="K173" s="438"/>
      <c r="L173" s="438"/>
      <c r="M173" s="438"/>
      <c r="N173" s="438"/>
      <c r="O173" s="438"/>
      <c r="P173" s="438"/>
      <c r="Q173" s="438"/>
      <c r="R173" s="438"/>
      <c r="S173" s="438"/>
      <c r="T173" s="438"/>
      <c r="U173" s="438"/>
      <c r="V173" s="438"/>
      <c r="W173" s="438"/>
      <c r="X173" s="438"/>
      <c r="Y173" s="438"/>
      <c r="Z173" s="438"/>
      <c r="AA173" s="438"/>
      <c r="AB173" s="438"/>
      <c r="AC173" s="438"/>
      <c r="AD173" s="438"/>
    </row>
    <row r="174" ht="13.5" customHeight="1">
      <c r="A174" s="438"/>
      <c r="B174" s="438"/>
      <c r="C174" s="438"/>
      <c r="D174" s="438"/>
      <c r="E174" s="409"/>
      <c r="F174" s="438"/>
      <c r="G174" s="438"/>
      <c r="H174" s="438"/>
      <c r="I174" s="438"/>
      <c r="J174" s="438"/>
      <c r="K174" s="438"/>
      <c r="L174" s="438"/>
      <c r="M174" s="438"/>
      <c r="N174" s="438"/>
      <c r="O174" s="438"/>
      <c r="P174" s="438"/>
      <c r="Q174" s="438"/>
      <c r="R174" s="438"/>
      <c r="S174" s="438"/>
      <c r="T174" s="438"/>
      <c r="U174" s="438"/>
      <c r="V174" s="438"/>
      <c r="W174" s="438"/>
      <c r="X174" s="438"/>
      <c r="Y174" s="438"/>
      <c r="Z174" s="438"/>
      <c r="AA174" s="438"/>
      <c r="AB174" s="438"/>
      <c r="AC174" s="438"/>
      <c r="AD174" s="438"/>
    </row>
    <row r="175" ht="13.5" customHeight="1">
      <c r="A175" s="438"/>
      <c r="B175" s="438"/>
      <c r="C175" s="438"/>
      <c r="D175" s="438"/>
      <c r="E175" s="409"/>
      <c r="F175" s="438"/>
      <c r="G175" s="438"/>
      <c r="H175" s="438"/>
      <c r="I175" s="438"/>
      <c r="J175" s="438"/>
      <c r="K175" s="438"/>
      <c r="L175" s="438"/>
      <c r="M175" s="438"/>
      <c r="N175" s="438"/>
      <c r="O175" s="438"/>
      <c r="P175" s="438"/>
      <c r="Q175" s="438"/>
      <c r="R175" s="438"/>
      <c r="S175" s="438"/>
      <c r="T175" s="438"/>
      <c r="U175" s="438"/>
      <c r="V175" s="438"/>
      <c r="W175" s="438"/>
      <c r="X175" s="438"/>
      <c r="Y175" s="438"/>
      <c r="Z175" s="438"/>
      <c r="AA175" s="438"/>
      <c r="AB175" s="438"/>
      <c r="AC175" s="438"/>
      <c r="AD175" s="438"/>
    </row>
    <row r="176" ht="13.5" customHeight="1">
      <c r="A176" s="438"/>
      <c r="B176" s="438"/>
      <c r="C176" s="438"/>
      <c r="D176" s="438"/>
      <c r="E176" s="409"/>
      <c r="F176" s="438"/>
      <c r="G176" s="438"/>
      <c r="H176" s="438"/>
      <c r="I176" s="438"/>
      <c r="J176" s="438"/>
      <c r="K176" s="438"/>
      <c r="L176" s="438"/>
      <c r="M176" s="438"/>
      <c r="N176" s="438"/>
      <c r="O176" s="438"/>
      <c r="P176" s="438"/>
      <c r="Q176" s="438"/>
      <c r="R176" s="438"/>
      <c r="S176" s="438"/>
      <c r="T176" s="438"/>
      <c r="U176" s="438"/>
      <c r="V176" s="438"/>
      <c r="W176" s="438"/>
      <c r="X176" s="438"/>
      <c r="Y176" s="438"/>
      <c r="Z176" s="438"/>
      <c r="AA176" s="438"/>
      <c r="AB176" s="438"/>
      <c r="AC176" s="438"/>
      <c r="AD176" s="438"/>
    </row>
    <row r="177" ht="13.5" customHeight="1">
      <c r="A177" s="438"/>
      <c r="B177" s="438"/>
      <c r="C177" s="438"/>
      <c r="D177" s="438"/>
      <c r="E177" s="409"/>
      <c r="F177" s="438"/>
      <c r="G177" s="438"/>
      <c r="H177" s="438"/>
      <c r="I177" s="438"/>
      <c r="J177" s="438"/>
      <c r="K177" s="438"/>
      <c r="L177" s="438"/>
      <c r="M177" s="438"/>
      <c r="N177" s="438"/>
      <c r="O177" s="438"/>
      <c r="P177" s="438"/>
      <c r="Q177" s="438"/>
      <c r="R177" s="438"/>
      <c r="S177" s="438"/>
      <c r="T177" s="438"/>
      <c r="U177" s="438"/>
      <c r="V177" s="438"/>
      <c r="W177" s="438"/>
      <c r="X177" s="438"/>
      <c r="Y177" s="438"/>
      <c r="Z177" s="438"/>
      <c r="AA177" s="438"/>
      <c r="AB177" s="438"/>
      <c r="AC177" s="438"/>
      <c r="AD177" s="438"/>
    </row>
    <row r="178" ht="13.5" customHeight="1">
      <c r="A178" s="438"/>
      <c r="B178" s="438"/>
      <c r="C178" s="438"/>
      <c r="D178" s="438"/>
      <c r="E178" s="409"/>
      <c r="F178" s="438"/>
      <c r="G178" s="438"/>
      <c r="H178" s="438"/>
      <c r="I178" s="438"/>
      <c r="J178" s="438"/>
      <c r="K178" s="438"/>
      <c r="L178" s="438"/>
      <c r="M178" s="438"/>
      <c r="N178" s="438"/>
      <c r="O178" s="438"/>
      <c r="P178" s="438"/>
      <c r="Q178" s="438"/>
      <c r="R178" s="438"/>
      <c r="S178" s="438"/>
      <c r="T178" s="438"/>
      <c r="U178" s="438"/>
      <c r="V178" s="438"/>
      <c r="W178" s="438"/>
      <c r="X178" s="438"/>
      <c r="Y178" s="438"/>
      <c r="Z178" s="438"/>
      <c r="AA178" s="438"/>
      <c r="AB178" s="438"/>
      <c r="AC178" s="438"/>
      <c r="AD178" s="438"/>
    </row>
    <row r="179" ht="13.5" customHeight="1">
      <c r="A179" s="438"/>
      <c r="B179" s="438"/>
      <c r="C179" s="438"/>
      <c r="D179" s="438"/>
      <c r="E179" s="409"/>
      <c r="F179" s="438"/>
      <c r="G179" s="438"/>
      <c r="H179" s="438"/>
      <c r="I179" s="438"/>
      <c r="J179" s="438"/>
      <c r="K179" s="438"/>
      <c r="L179" s="438"/>
      <c r="M179" s="438"/>
      <c r="N179" s="438"/>
      <c r="O179" s="438"/>
      <c r="P179" s="438"/>
      <c r="Q179" s="438"/>
      <c r="R179" s="438"/>
      <c r="S179" s="438"/>
      <c r="T179" s="438"/>
      <c r="U179" s="438"/>
      <c r="V179" s="438"/>
      <c r="W179" s="438"/>
      <c r="X179" s="438"/>
      <c r="Y179" s="438"/>
      <c r="Z179" s="438"/>
      <c r="AA179" s="438"/>
      <c r="AB179" s="438"/>
      <c r="AC179" s="438"/>
      <c r="AD179" s="438"/>
    </row>
    <row r="180" ht="13.5" customHeight="1">
      <c r="A180" s="438"/>
      <c r="B180" s="438"/>
      <c r="C180" s="438"/>
      <c r="D180" s="438"/>
      <c r="E180" s="409"/>
      <c r="F180" s="438"/>
      <c r="G180" s="438"/>
      <c r="H180" s="438"/>
      <c r="I180" s="438"/>
      <c r="J180" s="438"/>
      <c r="K180" s="438"/>
      <c r="L180" s="438"/>
      <c r="M180" s="438"/>
      <c r="N180" s="438"/>
      <c r="O180" s="438"/>
      <c r="P180" s="438"/>
      <c r="Q180" s="438"/>
      <c r="R180" s="438"/>
      <c r="S180" s="438"/>
      <c r="T180" s="438"/>
      <c r="U180" s="438"/>
      <c r="V180" s="438"/>
      <c r="W180" s="438"/>
      <c r="X180" s="438"/>
      <c r="Y180" s="438"/>
      <c r="Z180" s="438"/>
      <c r="AA180" s="438"/>
      <c r="AB180" s="438"/>
      <c r="AC180" s="438"/>
      <c r="AD180" s="438"/>
    </row>
    <row r="181" ht="13.5" customHeight="1">
      <c r="A181" s="438"/>
      <c r="B181" s="438"/>
      <c r="C181" s="438"/>
      <c r="D181" s="438"/>
      <c r="E181" s="409"/>
      <c r="F181" s="438"/>
      <c r="G181" s="438"/>
      <c r="H181" s="438"/>
      <c r="I181" s="438"/>
      <c r="J181" s="438"/>
      <c r="K181" s="438"/>
      <c r="L181" s="438"/>
      <c r="M181" s="438"/>
      <c r="N181" s="438"/>
      <c r="O181" s="438"/>
      <c r="P181" s="438"/>
      <c r="Q181" s="438"/>
      <c r="R181" s="438"/>
      <c r="S181" s="438"/>
      <c r="T181" s="438"/>
      <c r="U181" s="438"/>
      <c r="V181" s="438"/>
      <c r="W181" s="438"/>
      <c r="X181" s="438"/>
      <c r="Y181" s="438"/>
      <c r="Z181" s="438"/>
      <c r="AA181" s="438"/>
      <c r="AB181" s="438"/>
      <c r="AC181" s="438"/>
      <c r="AD181" s="438"/>
    </row>
    <row r="182" ht="13.5" customHeight="1">
      <c r="A182" s="438"/>
      <c r="B182" s="438"/>
      <c r="C182" s="438"/>
      <c r="D182" s="438"/>
      <c r="E182" s="409"/>
      <c r="F182" s="438"/>
      <c r="G182" s="438"/>
      <c r="H182" s="438"/>
      <c r="I182" s="438"/>
      <c r="J182" s="438"/>
      <c r="K182" s="438"/>
      <c r="L182" s="438"/>
      <c r="M182" s="438"/>
      <c r="N182" s="438"/>
      <c r="O182" s="438"/>
      <c r="P182" s="438"/>
      <c r="Q182" s="438"/>
      <c r="R182" s="438"/>
      <c r="S182" s="438"/>
      <c r="T182" s="438"/>
      <c r="U182" s="438"/>
      <c r="V182" s="438"/>
      <c r="W182" s="438"/>
      <c r="X182" s="438"/>
      <c r="Y182" s="438"/>
      <c r="Z182" s="438"/>
      <c r="AA182" s="438"/>
      <c r="AB182" s="438"/>
      <c r="AC182" s="438"/>
      <c r="AD182" s="438"/>
    </row>
    <row r="183" ht="13.5" customHeight="1">
      <c r="A183" s="438"/>
      <c r="B183" s="438"/>
      <c r="C183" s="438"/>
      <c r="D183" s="438"/>
      <c r="E183" s="409"/>
      <c r="F183" s="438"/>
      <c r="G183" s="438"/>
      <c r="H183" s="438"/>
      <c r="I183" s="438"/>
      <c r="J183" s="438"/>
      <c r="K183" s="438"/>
      <c r="L183" s="438"/>
      <c r="M183" s="438"/>
      <c r="N183" s="438"/>
      <c r="O183" s="438"/>
      <c r="P183" s="438"/>
      <c r="Q183" s="438"/>
      <c r="R183" s="438"/>
      <c r="S183" s="438"/>
      <c r="T183" s="438"/>
      <c r="U183" s="438"/>
      <c r="V183" s="438"/>
      <c r="W183" s="438"/>
      <c r="X183" s="438"/>
      <c r="Y183" s="438"/>
      <c r="Z183" s="438"/>
      <c r="AA183" s="438"/>
      <c r="AB183" s="438"/>
      <c r="AC183" s="438"/>
      <c r="AD183" s="438"/>
    </row>
    <row r="184" ht="13.5" customHeight="1">
      <c r="A184" s="438"/>
      <c r="B184" s="438"/>
      <c r="C184" s="438"/>
      <c r="D184" s="438"/>
      <c r="E184" s="409"/>
      <c r="F184" s="438"/>
      <c r="G184" s="438"/>
      <c r="H184" s="438"/>
      <c r="I184" s="438"/>
      <c r="J184" s="438"/>
      <c r="K184" s="438"/>
      <c r="L184" s="438"/>
      <c r="M184" s="438"/>
      <c r="N184" s="438"/>
      <c r="O184" s="438"/>
      <c r="P184" s="438"/>
      <c r="Q184" s="438"/>
      <c r="R184" s="438"/>
      <c r="S184" s="438"/>
      <c r="T184" s="438"/>
      <c r="U184" s="438"/>
      <c r="V184" s="438"/>
      <c r="W184" s="438"/>
      <c r="X184" s="438"/>
      <c r="Y184" s="438"/>
      <c r="Z184" s="438"/>
      <c r="AA184" s="438"/>
      <c r="AB184" s="438"/>
      <c r="AC184" s="438"/>
      <c r="AD184" s="438"/>
    </row>
    <row r="185" ht="13.5" customHeight="1">
      <c r="A185" s="438"/>
      <c r="B185" s="438"/>
      <c r="C185" s="438"/>
      <c r="D185" s="438"/>
      <c r="E185" s="409"/>
      <c r="F185" s="438"/>
      <c r="G185" s="438"/>
      <c r="H185" s="438"/>
      <c r="I185" s="438"/>
      <c r="J185" s="438"/>
      <c r="K185" s="438"/>
      <c r="L185" s="438"/>
      <c r="M185" s="438"/>
      <c r="N185" s="438"/>
      <c r="O185" s="438"/>
      <c r="P185" s="438"/>
      <c r="Q185" s="438"/>
      <c r="R185" s="438"/>
      <c r="S185" s="438"/>
      <c r="T185" s="438"/>
      <c r="U185" s="438"/>
      <c r="V185" s="438"/>
      <c r="W185" s="438"/>
      <c r="X185" s="438"/>
      <c r="Y185" s="438"/>
      <c r="Z185" s="438"/>
      <c r="AA185" s="438"/>
      <c r="AB185" s="438"/>
      <c r="AC185" s="438"/>
      <c r="AD185" s="438"/>
    </row>
    <row r="186" ht="13.5" customHeight="1">
      <c r="A186" s="438"/>
      <c r="B186" s="438"/>
      <c r="C186" s="438"/>
      <c r="D186" s="438"/>
      <c r="E186" s="409"/>
      <c r="F186" s="438"/>
      <c r="G186" s="438"/>
      <c r="H186" s="438"/>
      <c r="I186" s="438"/>
      <c r="J186" s="438"/>
      <c r="K186" s="438"/>
      <c r="L186" s="438"/>
      <c r="M186" s="438"/>
      <c r="N186" s="438"/>
      <c r="O186" s="438"/>
      <c r="P186" s="438"/>
      <c r="Q186" s="438"/>
      <c r="R186" s="438"/>
      <c r="S186" s="438"/>
      <c r="T186" s="438"/>
      <c r="U186" s="438"/>
      <c r="V186" s="438"/>
      <c r="W186" s="438"/>
      <c r="X186" s="438"/>
      <c r="Y186" s="438"/>
      <c r="Z186" s="438"/>
      <c r="AA186" s="438"/>
      <c r="AB186" s="438"/>
      <c r="AC186" s="438"/>
      <c r="AD186" s="438"/>
    </row>
    <row r="187" ht="13.5" customHeight="1">
      <c r="A187" s="438"/>
      <c r="B187" s="438"/>
      <c r="C187" s="438"/>
      <c r="D187" s="438"/>
      <c r="E187" s="409"/>
      <c r="F187" s="438"/>
      <c r="G187" s="438"/>
      <c r="H187" s="438"/>
      <c r="I187" s="438"/>
      <c r="J187" s="438"/>
      <c r="K187" s="438"/>
      <c r="L187" s="438"/>
      <c r="M187" s="438"/>
      <c r="N187" s="438"/>
      <c r="O187" s="438"/>
      <c r="P187" s="438"/>
      <c r="Q187" s="438"/>
      <c r="R187" s="438"/>
      <c r="S187" s="438"/>
      <c r="T187" s="438"/>
      <c r="U187" s="438"/>
      <c r="V187" s="438"/>
      <c r="W187" s="438"/>
      <c r="X187" s="438"/>
      <c r="Y187" s="438"/>
      <c r="Z187" s="438"/>
      <c r="AA187" s="438"/>
      <c r="AB187" s="438"/>
      <c r="AC187" s="438"/>
      <c r="AD187" s="438"/>
    </row>
    <row r="188" ht="13.5" customHeight="1">
      <c r="A188" s="438"/>
      <c r="B188" s="438"/>
      <c r="C188" s="438"/>
      <c r="D188" s="438"/>
      <c r="E188" s="409"/>
      <c r="F188" s="438"/>
      <c r="G188" s="438"/>
      <c r="H188" s="438"/>
      <c r="I188" s="438"/>
      <c r="J188" s="438"/>
      <c r="K188" s="438"/>
      <c r="L188" s="438"/>
      <c r="M188" s="438"/>
      <c r="N188" s="438"/>
      <c r="O188" s="438"/>
      <c r="P188" s="438"/>
      <c r="Q188" s="438"/>
      <c r="R188" s="438"/>
      <c r="S188" s="438"/>
      <c r="T188" s="438"/>
      <c r="U188" s="438"/>
      <c r="V188" s="438"/>
      <c r="W188" s="438"/>
      <c r="X188" s="438"/>
      <c r="Y188" s="438"/>
      <c r="Z188" s="438"/>
      <c r="AA188" s="438"/>
      <c r="AB188" s="438"/>
      <c r="AC188" s="438"/>
      <c r="AD188" s="438"/>
    </row>
    <row r="189" ht="13.5" customHeight="1">
      <c r="A189" s="438"/>
      <c r="B189" s="438"/>
      <c r="C189" s="438"/>
      <c r="D189" s="438"/>
      <c r="E189" s="409"/>
      <c r="F189" s="438"/>
      <c r="G189" s="438"/>
      <c r="H189" s="438"/>
      <c r="I189" s="438"/>
      <c r="J189" s="438"/>
      <c r="K189" s="438"/>
      <c r="L189" s="438"/>
      <c r="M189" s="438"/>
      <c r="N189" s="438"/>
      <c r="O189" s="438"/>
      <c r="P189" s="438"/>
      <c r="Q189" s="438"/>
      <c r="R189" s="438"/>
      <c r="S189" s="438"/>
      <c r="T189" s="438"/>
      <c r="U189" s="438"/>
      <c r="V189" s="438"/>
      <c r="W189" s="438"/>
      <c r="X189" s="438"/>
      <c r="Y189" s="438"/>
      <c r="Z189" s="438"/>
      <c r="AA189" s="438"/>
      <c r="AB189" s="438"/>
      <c r="AC189" s="438"/>
      <c r="AD189" s="438"/>
    </row>
    <row r="190" ht="13.5" customHeight="1">
      <c r="A190" s="438"/>
      <c r="B190" s="438"/>
      <c r="C190" s="438"/>
      <c r="D190" s="438"/>
      <c r="E190" s="409"/>
      <c r="F190" s="438"/>
      <c r="G190" s="438"/>
      <c r="H190" s="438"/>
      <c r="I190" s="438"/>
      <c r="J190" s="438"/>
      <c r="K190" s="438"/>
      <c r="L190" s="438"/>
      <c r="M190" s="438"/>
      <c r="N190" s="438"/>
      <c r="O190" s="438"/>
      <c r="P190" s="438"/>
      <c r="Q190" s="438"/>
      <c r="R190" s="438"/>
      <c r="S190" s="438"/>
      <c r="T190" s="438"/>
      <c r="U190" s="438"/>
      <c r="V190" s="438"/>
      <c r="W190" s="438"/>
      <c r="X190" s="438"/>
      <c r="Y190" s="438"/>
      <c r="Z190" s="438"/>
      <c r="AA190" s="438"/>
      <c r="AB190" s="438"/>
      <c r="AC190" s="438"/>
      <c r="AD190" s="438"/>
    </row>
    <row r="191" ht="13.5" customHeight="1">
      <c r="A191" s="438"/>
      <c r="B191" s="438"/>
      <c r="C191" s="438"/>
      <c r="D191" s="438"/>
      <c r="E191" s="409"/>
      <c r="F191" s="438"/>
      <c r="G191" s="438"/>
      <c r="H191" s="438"/>
      <c r="I191" s="438"/>
      <c r="J191" s="438"/>
      <c r="K191" s="438"/>
      <c r="L191" s="438"/>
      <c r="M191" s="438"/>
      <c r="N191" s="438"/>
      <c r="O191" s="438"/>
      <c r="P191" s="438"/>
      <c r="Q191" s="438"/>
      <c r="R191" s="438"/>
      <c r="S191" s="438"/>
      <c r="T191" s="438"/>
      <c r="U191" s="438"/>
      <c r="V191" s="438"/>
      <c r="W191" s="438"/>
      <c r="X191" s="438"/>
      <c r="Y191" s="438"/>
      <c r="Z191" s="438"/>
      <c r="AA191" s="438"/>
      <c r="AB191" s="438"/>
      <c r="AC191" s="438"/>
      <c r="AD191" s="438"/>
    </row>
    <row r="192" ht="13.5" customHeight="1">
      <c r="A192" s="438"/>
      <c r="B192" s="438"/>
      <c r="C192" s="438"/>
      <c r="D192" s="438"/>
      <c r="E192" s="409"/>
      <c r="F192" s="438"/>
      <c r="G192" s="438"/>
      <c r="H192" s="438"/>
      <c r="I192" s="438"/>
      <c r="J192" s="438"/>
      <c r="K192" s="438"/>
      <c r="L192" s="438"/>
      <c r="M192" s="438"/>
      <c r="N192" s="438"/>
      <c r="O192" s="438"/>
      <c r="P192" s="438"/>
      <c r="Q192" s="438"/>
      <c r="R192" s="438"/>
      <c r="S192" s="438"/>
      <c r="T192" s="438"/>
      <c r="U192" s="438"/>
      <c r="V192" s="438"/>
      <c r="W192" s="438"/>
      <c r="X192" s="438"/>
      <c r="Y192" s="438"/>
      <c r="Z192" s="438"/>
      <c r="AA192" s="438"/>
      <c r="AB192" s="438"/>
      <c r="AC192" s="438"/>
      <c r="AD192" s="438"/>
    </row>
    <row r="193" ht="13.5" customHeight="1">
      <c r="A193" s="438"/>
      <c r="B193" s="438"/>
      <c r="C193" s="438"/>
      <c r="D193" s="438"/>
      <c r="E193" s="409"/>
      <c r="F193" s="438"/>
      <c r="G193" s="438"/>
      <c r="H193" s="438"/>
      <c r="I193" s="438"/>
      <c r="J193" s="438"/>
      <c r="K193" s="438"/>
      <c r="L193" s="438"/>
      <c r="M193" s="438"/>
      <c r="N193" s="438"/>
      <c r="O193" s="438"/>
      <c r="P193" s="438"/>
      <c r="Q193" s="438"/>
      <c r="R193" s="438"/>
      <c r="S193" s="438"/>
      <c r="T193" s="438"/>
      <c r="U193" s="438"/>
      <c r="V193" s="438"/>
      <c r="W193" s="438"/>
      <c r="X193" s="438"/>
      <c r="Y193" s="438"/>
      <c r="Z193" s="438"/>
      <c r="AA193" s="438"/>
      <c r="AB193" s="438"/>
      <c r="AC193" s="438"/>
      <c r="AD193" s="438"/>
    </row>
    <row r="194" ht="13.5" customHeight="1">
      <c r="A194" s="438"/>
      <c r="B194" s="438"/>
      <c r="C194" s="438"/>
      <c r="D194" s="438"/>
      <c r="E194" s="409"/>
      <c r="F194" s="438"/>
      <c r="G194" s="438"/>
      <c r="H194" s="438"/>
      <c r="I194" s="438"/>
      <c r="J194" s="438"/>
      <c r="K194" s="438"/>
      <c r="L194" s="438"/>
      <c r="M194" s="438"/>
      <c r="N194" s="438"/>
      <c r="O194" s="438"/>
      <c r="P194" s="438"/>
      <c r="Q194" s="438"/>
      <c r="R194" s="438"/>
      <c r="S194" s="438"/>
      <c r="T194" s="438"/>
      <c r="U194" s="438"/>
      <c r="V194" s="438"/>
      <c r="W194" s="438"/>
      <c r="X194" s="438"/>
      <c r="Y194" s="438"/>
      <c r="Z194" s="438"/>
      <c r="AA194" s="438"/>
      <c r="AB194" s="438"/>
      <c r="AC194" s="438"/>
      <c r="AD194" s="438"/>
    </row>
    <row r="195" ht="13.5" customHeight="1">
      <c r="A195" s="438"/>
      <c r="B195" s="438"/>
      <c r="C195" s="438"/>
      <c r="D195" s="438"/>
      <c r="E195" s="409"/>
      <c r="F195" s="438"/>
      <c r="G195" s="438"/>
      <c r="H195" s="438"/>
      <c r="I195" s="438"/>
      <c r="J195" s="438"/>
      <c r="K195" s="438"/>
      <c r="L195" s="438"/>
      <c r="M195" s="438"/>
      <c r="N195" s="438"/>
      <c r="O195" s="438"/>
      <c r="P195" s="438"/>
      <c r="Q195" s="438"/>
      <c r="R195" s="438"/>
      <c r="S195" s="438"/>
      <c r="T195" s="438"/>
      <c r="U195" s="438"/>
      <c r="V195" s="438"/>
      <c r="W195" s="438"/>
      <c r="X195" s="438"/>
      <c r="Y195" s="438"/>
      <c r="Z195" s="438"/>
      <c r="AA195" s="438"/>
      <c r="AB195" s="438"/>
      <c r="AC195" s="438"/>
      <c r="AD195" s="438"/>
    </row>
    <row r="196" ht="13.5" customHeight="1">
      <c r="A196" s="438"/>
      <c r="B196" s="438"/>
      <c r="C196" s="438"/>
      <c r="D196" s="438"/>
      <c r="E196" s="409"/>
      <c r="F196" s="438"/>
      <c r="G196" s="438"/>
      <c r="H196" s="438"/>
      <c r="I196" s="438"/>
      <c r="J196" s="438"/>
      <c r="K196" s="438"/>
      <c r="L196" s="438"/>
      <c r="M196" s="438"/>
      <c r="N196" s="438"/>
      <c r="O196" s="438"/>
      <c r="P196" s="438"/>
      <c r="Q196" s="438"/>
      <c r="R196" s="438"/>
      <c r="S196" s="438"/>
      <c r="T196" s="438"/>
      <c r="U196" s="438"/>
      <c r="V196" s="438"/>
      <c r="W196" s="438"/>
      <c r="X196" s="438"/>
      <c r="Y196" s="438"/>
      <c r="Z196" s="438"/>
      <c r="AA196" s="438"/>
      <c r="AB196" s="438"/>
      <c r="AC196" s="438"/>
      <c r="AD196" s="438"/>
    </row>
    <row r="197" ht="13.5" customHeight="1">
      <c r="A197" s="438"/>
      <c r="B197" s="438"/>
      <c r="C197" s="438"/>
      <c r="D197" s="438"/>
      <c r="E197" s="409"/>
      <c r="F197" s="438"/>
      <c r="G197" s="438"/>
      <c r="H197" s="438"/>
      <c r="I197" s="438"/>
      <c r="J197" s="438"/>
      <c r="K197" s="438"/>
      <c r="L197" s="438"/>
      <c r="M197" s="438"/>
      <c r="N197" s="438"/>
      <c r="O197" s="438"/>
      <c r="P197" s="438"/>
      <c r="Q197" s="438"/>
      <c r="R197" s="438"/>
      <c r="S197" s="438"/>
      <c r="T197" s="438"/>
      <c r="U197" s="438"/>
      <c r="V197" s="438"/>
      <c r="W197" s="438"/>
      <c r="X197" s="438"/>
      <c r="Y197" s="438"/>
      <c r="Z197" s="438"/>
      <c r="AA197" s="438"/>
      <c r="AB197" s="438"/>
      <c r="AC197" s="438"/>
      <c r="AD197" s="438"/>
    </row>
    <row r="198" ht="13.5" customHeight="1">
      <c r="A198" s="438"/>
      <c r="B198" s="438"/>
      <c r="C198" s="438"/>
      <c r="D198" s="438"/>
      <c r="E198" s="409"/>
      <c r="F198" s="438"/>
      <c r="G198" s="438"/>
      <c r="H198" s="438"/>
      <c r="I198" s="438"/>
      <c r="J198" s="438"/>
      <c r="K198" s="438"/>
      <c r="L198" s="438"/>
      <c r="M198" s="438"/>
      <c r="N198" s="438"/>
      <c r="O198" s="438"/>
      <c r="P198" s="438"/>
      <c r="Q198" s="438"/>
      <c r="R198" s="438"/>
      <c r="S198" s="438"/>
      <c r="T198" s="438"/>
      <c r="U198" s="438"/>
      <c r="V198" s="438"/>
      <c r="W198" s="438"/>
      <c r="X198" s="438"/>
      <c r="Y198" s="438"/>
      <c r="Z198" s="438"/>
      <c r="AA198" s="438"/>
      <c r="AB198" s="438"/>
      <c r="AC198" s="438"/>
      <c r="AD198" s="438"/>
    </row>
    <row r="199" ht="13.5" customHeight="1">
      <c r="A199" s="438"/>
      <c r="B199" s="438"/>
      <c r="C199" s="438"/>
      <c r="D199" s="438"/>
      <c r="E199" s="409"/>
      <c r="F199" s="438"/>
      <c r="G199" s="438"/>
      <c r="H199" s="438"/>
      <c r="I199" s="438"/>
      <c r="J199" s="438"/>
      <c r="K199" s="438"/>
      <c r="L199" s="438"/>
      <c r="M199" s="438"/>
      <c r="N199" s="438"/>
      <c r="O199" s="438"/>
      <c r="P199" s="438"/>
      <c r="Q199" s="438"/>
      <c r="R199" s="438"/>
      <c r="S199" s="438"/>
      <c r="T199" s="438"/>
      <c r="U199" s="438"/>
      <c r="V199" s="438"/>
      <c r="W199" s="438"/>
      <c r="X199" s="438"/>
      <c r="Y199" s="438"/>
      <c r="Z199" s="438"/>
      <c r="AA199" s="438"/>
      <c r="AB199" s="438"/>
      <c r="AC199" s="438"/>
      <c r="AD199" s="438"/>
    </row>
    <row r="200" ht="13.5" customHeight="1">
      <c r="A200" s="438"/>
      <c r="B200" s="438"/>
      <c r="C200" s="438"/>
      <c r="D200" s="438"/>
      <c r="E200" s="409"/>
      <c r="F200" s="438"/>
      <c r="G200" s="438"/>
      <c r="H200" s="438"/>
      <c r="I200" s="438"/>
      <c r="J200" s="438"/>
      <c r="K200" s="438"/>
      <c r="L200" s="438"/>
      <c r="M200" s="438"/>
      <c r="N200" s="438"/>
      <c r="O200" s="438"/>
      <c r="P200" s="438"/>
      <c r="Q200" s="438"/>
      <c r="R200" s="438"/>
      <c r="S200" s="438"/>
      <c r="T200" s="438"/>
      <c r="U200" s="438"/>
      <c r="V200" s="438"/>
      <c r="W200" s="438"/>
      <c r="X200" s="438"/>
      <c r="Y200" s="438"/>
      <c r="Z200" s="438"/>
      <c r="AA200" s="438"/>
      <c r="AB200" s="438"/>
      <c r="AC200" s="438"/>
      <c r="AD200" s="438"/>
    </row>
    <row r="201" ht="13.5" customHeight="1">
      <c r="A201" s="438"/>
      <c r="B201" s="438"/>
      <c r="C201" s="438"/>
      <c r="D201" s="438"/>
      <c r="E201" s="409"/>
      <c r="F201" s="438"/>
      <c r="G201" s="438"/>
      <c r="H201" s="438"/>
      <c r="I201" s="438"/>
      <c r="J201" s="438"/>
      <c r="K201" s="438"/>
      <c r="L201" s="438"/>
      <c r="M201" s="438"/>
      <c r="N201" s="438"/>
      <c r="O201" s="438"/>
      <c r="P201" s="438"/>
      <c r="Q201" s="438"/>
      <c r="R201" s="438"/>
      <c r="S201" s="438"/>
      <c r="T201" s="438"/>
      <c r="U201" s="438"/>
      <c r="V201" s="438"/>
      <c r="W201" s="438"/>
      <c r="X201" s="438"/>
      <c r="Y201" s="438"/>
      <c r="Z201" s="438"/>
      <c r="AA201" s="438"/>
      <c r="AB201" s="438"/>
      <c r="AC201" s="438"/>
      <c r="AD201" s="438"/>
    </row>
    <row r="202" ht="13.5" customHeight="1">
      <c r="A202" s="438"/>
      <c r="B202" s="438"/>
      <c r="C202" s="438"/>
      <c r="D202" s="438"/>
      <c r="E202" s="409"/>
      <c r="F202" s="438"/>
      <c r="G202" s="438"/>
      <c r="H202" s="438"/>
      <c r="I202" s="438"/>
      <c r="J202" s="438"/>
      <c r="K202" s="438"/>
      <c r="L202" s="438"/>
      <c r="M202" s="438"/>
      <c r="N202" s="438"/>
      <c r="O202" s="438"/>
      <c r="P202" s="438"/>
      <c r="Q202" s="438"/>
      <c r="R202" s="438"/>
      <c r="S202" s="438"/>
      <c r="T202" s="438"/>
      <c r="U202" s="438"/>
      <c r="V202" s="438"/>
      <c r="W202" s="438"/>
      <c r="X202" s="438"/>
      <c r="Y202" s="438"/>
      <c r="Z202" s="438"/>
      <c r="AA202" s="438"/>
      <c r="AB202" s="438"/>
      <c r="AC202" s="438"/>
      <c r="AD202" s="438"/>
    </row>
    <row r="203" ht="13.5" customHeight="1">
      <c r="A203" s="438"/>
      <c r="B203" s="438"/>
      <c r="C203" s="438"/>
      <c r="D203" s="438"/>
      <c r="E203" s="409"/>
      <c r="F203" s="438"/>
      <c r="G203" s="438"/>
      <c r="H203" s="438"/>
      <c r="I203" s="438"/>
      <c r="J203" s="438"/>
      <c r="K203" s="438"/>
      <c r="L203" s="438"/>
      <c r="M203" s="438"/>
      <c r="N203" s="438"/>
      <c r="O203" s="438"/>
      <c r="P203" s="438"/>
      <c r="Q203" s="438"/>
      <c r="R203" s="438"/>
      <c r="S203" s="438"/>
      <c r="T203" s="438"/>
      <c r="U203" s="438"/>
      <c r="V203" s="438"/>
      <c r="W203" s="438"/>
      <c r="X203" s="438"/>
      <c r="Y203" s="438"/>
      <c r="Z203" s="438"/>
      <c r="AA203" s="438"/>
      <c r="AB203" s="438"/>
      <c r="AC203" s="438"/>
      <c r="AD203" s="438"/>
    </row>
    <row r="204" ht="13.5" customHeight="1">
      <c r="A204" s="438"/>
      <c r="B204" s="438"/>
      <c r="C204" s="438"/>
      <c r="D204" s="438"/>
      <c r="E204" s="409"/>
      <c r="F204" s="438"/>
      <c r="G204" s="438"/>
      <c r="H204" s="438"/>
      <c r="I204" s="438"/>
      <c r="J204" s="438"/>
      <c r="K204" s="438"/>
      <c r="L204" s="438"/>
      <c r="M204" s="438"/>
      <c r="N204" s="438"/>
      <c r="O204" s="438"/>
      <c r="P204" s="438"/>
      <c r="Q204" s="438"/>
      <c r="R204" s="438"/>
      <c r="S204" s="438"/>
      <c r="T204" s="438"/>
      <c r="U204" s="438"/>
      <c r="V204" s="438"/>
      <c r="W204" s="438"/>
      <c r="X204" s="438"/>
      <c r="Y204" s="438"/>
      <c r="Z204" s="438"/>
      <c r="AA204" s="438"/>
      <c r="AB204" s="438"/>
      <c r="AC204" s="438"/>
      <c r="AD204" s="438"/>
    </row>
    <row r="205" ht="13.5" customHeight="1">
      <c r="A205" s="438"/>
      <c r="B205" s="438"/>
      <c r="C205" s="438"/>
      <c r="D205" s="438"/>
      <c r="E205" s="409"/>
      <c r="F205" s="438"/>
      <c r="G205" s="438"/>
      <c r="H205" s="438"/>
      <c r="I205" s="438"/>
      <c r="J205" s="438"/>
      <c r="K205" s="438"/>
      <c r="L205" s="438"/>
      <c r="M205" s="438"/>
      <c r="N205" s="438"/>
      <c r="O205" s="438"/>
      <c r="P205" s="438"/>
      <c r="Q205" s="438"/>
      <c r="R205" s="438"/>
      <c r="S205" s="438"/>
      <c r="T205" s="438"/>
      <c r="U205" s="438"/>
      <c r="V205" s="438"/>
      <c r="W205" s="438"/>
      <c r="X205" s="438"/>
      <c r="Y205" s="438"/>
      <c r="Z205" s="438"/>
      <c r="AA205" s="438"/>
      <c r="AB205" s="438"/>
      <c r="AC205" s="438"/>
      <c r="AD205" s="438"/>
    </row>
    <row r="206" ht="13.5" customHeight="1">
      <c r="A206" s="438"/>
      <c r="B206" s="438"/>
      <c r="C206" s="438"/>
      <c r="D206" s="438"/>
      <c r="E206" s="409"/>
      <c r="F206" s="438"/>
      <c r="G206" s="438"/>
      <c r="H206" s="438"/>
      <c r="I206" s="438"/>
      <c r="J206" s="438"/>
      <c r="K206" s="438"/>
      <c r="L206" s="438"/>
      <c r="M206" s="438"/>
      <c r="N206" s="438"/>
      <c r="O206" s="438"/>
      <c r="P206" s="438"/>
      <c r="Q206" s="438"/>
      <c r="R206" s="438"/>
      <c r="S206" s="438"/>
      <c r="T206" s="438"/>
      <c r="U206" s="438"/>
      <c r="V206" s="438"/>
      <c r="W206" s="438"/>
      <c r="X206" s="438"/>
      <c r="Y206" s="438"/>
      <c r="Z206" s="438"/>
      <c r="AA206" s="438"/>
      <c r="AB206" s="438"/>
      <c r="AC206" s="438"/>
      <c r="AD206" s="438"/>
    </row>
    <row r="207" ht="13.5" customHeight="1">
      <c r="A207" s="438"/>
      <c r="B207" s="438"/>
      <c r="C207" s="438"/>
      <c r="D207" s="438"/>
      <c r="E207" s="409"/>
      <c r="F207" s="438"/>
      <c r="G207" s="438"/>
      <c r="H207" s="438"/>
      <c r="I207" s="438"/>
      <c r="J207" s="438"/>
      <c r="K207" s="438"/>
      <c r="L207" s="438"/>
      <c r="M207" s="438"/>
      <c r="N207" s="438"/>
      <c r="O207" s="438"/>
      <c r="P207" s="438"/>
      <c r="Q207" s="438"/>
      <c r="R207" s="438"/>
      <c r="S207" s="438"/>
      <c r="T207" s="438"/>
      <c r="U207" s="438"/>
      <c r="V207" s="438"/>
      <c r="W207" s="438"/>
      <c r="X207" s="438"/>
      <c r="Y207" s="438"/>
      <c r="Z207" s="438"/>
      <c r="AA207" s="438"/>
      <c r="AB207" s="438"/>
      <c r="AC207" s="438"/>
      <c r="AD207" s="438"/>
    </row>
    <row r="208" ht="13.5" customHeight="1">
      <c r="A208" s="438"/>
      <c r="B208" s="438"/>
      <c r="C208" s="438"/>
      <c r="D208" s="438"/>
      <c r="E208" s="409"/>
      <c r="F208" s="438"/>
      <c r="G208" s="438"/>
      <c r="H208" s="438"/>
      <c r="I208" s="438"/>
      <c r="J208" s="438"/>
      <c r="K208" s="438"/>
      <c r="L208" s="438"/>
      <c r="M208" s="438"/>
      <c r="N208" s="438"/>
      <c r="O208" s="438"/>
      <c r="P208" s="438"/>
      <c r="Q208" s="438"/>
      <c r="R208" s="438"/>
      <c r="S208" s="438"/>
      <c r="T208" s="438"/>
      <c r="U208" s="438"/>
      <c r="V208" s="438"/>
      <c r="W208" s="438"/>
      <c r="X208" s="438"/>
      <c r="Y208" s="438"/>
      <c r="Z208" s="438"/>
      <c r="AA208" s="438"/>
      <c r="AB208" s="438"/>
      <c r="AC208" s="438"/>
      <c r="AD208" s="438"/>
    </row>
    <row r="209" ht="13.5" customHeight="1">
      <c r="A209" s="438"/>
      <c r="B209" s="438"/>
      <c r="C209" s="438"/>
      <c r="D209" s="438"/>
      <c r="E209" s="409"/>
      <c r="F209" s="438"/>
      <c r="G209" s="438"/>
      <c r="H209" s="438"/>
      <c r="I209" s="438"/>
      <c r="J209" s="438"/>
      <c r="K209" s="438"/>
      <c r="L209" s="438"/>
      <c r="M209" s="438"/>
      <c r="N209" s="438"/>
      <c r="O209" s="438"/>
      <c r="P209" s="438"/>
      <c r="Q209" s="438"/>
      <c r="R209" s="438"/>
      <c r="S209" s="438"/>
      <c r="T209" s="438"/>
      <c r="U209" s="438"/>
      <c r="V209" s="438"/>
      <c r="W209" s="438"/>
      <c r="X209" s="438"/>
      <c r="Y209" s="438"/>
      <c r="Z209" s="438"/>
      <c r="AA209" s="438"/>
      <c r="AB209" s="438"/>
      <c r="AC209" s="438"/>
      <c r="AD209" s="438"/>
    </row>
    <row r="210" ht="13.5" customHeight="1">
      <c r="A210" s="438"/>
      <c r="B210" s="438"/>
      <c r="C210" s="438"/>
      <c r="D210" s="438"/>
      <c r="E210" s="409"/>
      <c r="F210" s="438"/>
      <c r="G210" s="438"/>
      <c r="H210" s="438"/>
      <c r="I210" s="438"/>
      <c r="J210" s="438"/>
      <c r="K210" s="438"/>
      <c r="L210" s="438"/>
      <c r="M210" s="438"/>
      <c r="N210" s="438"/>
      <c r="O210" s="438"/>
      <c r="P210" s="438"/>
      <c r="Q210" s="438"/>
      <c r="R210" s="438"/>
      <c r="S210" s="438"/>
      <c r="T210" s="438"/>
      <c r="U210" s="438"/>
      <c r="V210" s="438"/>
      <c r="W210" s="438"/>
      <c r="X210" s="438"/>
      <c r="Y210" s="438"/>
      <c r="Z210" s="438"/>
      <c r="AA210" s="438"/>
      <c r="AB210" s="438"/>
      <c r="AC210" s="438"/>
      <c r="AD210" s="438"/>
    </row>
    <row r="211" ht="13.5" customHeight="1">
      <c r="A211" s="438"/>
      <c r="B211" s="438"/>
      <c r="C211" s="438"/>
      <c r="D211" s="438"/>
      <c r="E211" s="409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438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</row>
    <row r="212" ht="13.5" customHeight="1">
      <c r="A212" s="438"/>
      <c r="B212" s="438"/>
      <c r="C212" s="438"/>
      <c r="D212" s="438"/>
      <c r="E212" s="409"/>
      <c r="F212" s="438"/>
      <c r="G212" s="438"/>
      <c r="H212" s="438"/>
      <c r="I212" s="438"/>
      <c r="J212" s="438"/>
      <c r="K212" s="438"/>
      <c r="L212" s="438"/>
      <c r="M212" s="438"/>
      <c r="N212" s="438"/>
      <c r="O212" s="438"/>
      <c r="P212" s="438"/>
      <c r="Q212" s="438"/>
      <c r="R212" s="438"/>
      <c r="S212" s="438"/>
      <c r="T212" s="438"/>
      <c r="U212" s="438"/>
      <c r="V212" s="438"/>
      <c r="W212" s="438"/>
      <c r="X212" s="438"/>
      <c r="Y212" s="438"/>
      <c r="Z212" s="438"/>
      <c r="AA212" s="438"/>
      <c r="AB212" s="438"/>
      <c r="AC212" s="438"/>
      <c r="AD212" s="438"/>
    </row>
    <row r="213" ht="13.5" customHeight="1">
      <c r="A213" s="438"/>
      <c r="B213" s="438"/>
      <c r="C213" s="438"/>
      <c r="D213" s="438"/>
      <c r="E213" s="409"/>
      <c r="F213" s="438"/>
      <c r="G213" s="438"/>
      <c r="H213" s="438"/>
      <c r="I213" s="438"/>
      <c r="J213" s="438"/>
      <c r="K213" s="438"/>
      <c r="L213" s="438"/>
      <c r="M213" s="438"/>
      <c r="N213" s="438"/>
      <c r="O213" s="438"/>
      <c r="P213" s="438"/>
      <c r="Q213" s="438"/>
      <c r="R213" s="438"/>
      <c r="S213" s="438"/>
      <c r="T213" s="438"/>
      <c r="U213" s="438"/>
      <c r="V213" s="438"/>
      <c r="W213" s="438"/>
      <c r="X213" s="438"/>
      <c r="Y213" s="438"/>
      <c r="Z213" s="438"/>
      <c r="AA213" s="438"/>
      <c r="AB213" s="438"/>
      <c r="AC213" s="438"/>
      <c r="AD213" s="438"/>
    </row>
    <row r="214" ht="13.5" customHeight="1">
      <c r="A214" s="438"/>
      <c r="B214" s="438"/>
      <c r="C214" s="438"/>
      <c r="D214" s="438"/>
      <c r="E214" s="409"/>
      <c r="F214" s="438"/>
      <c r="G214" s="438"/>
      <c r="H214" s="438"/>
      <c r="I214" s="438"/>
      <c r="J214" s="438"/>
      <c r="K214" s="438"/>
      <c r="L214" s="438"/>
      <c r="M214" s="438"/>
      <c r="N214" s="438"/>
      <c r="O214" s="438"/>
      <c r="P214" s="438"/>
      <c r="Q214" s="438"/>
      <c r="R214" s="438"/>
      <c r="S214" s="438"/>
      <c r="T214" s="438"/>
      <c r="U214" s="438"/>
      <c r="V214" s="438"/>
      <c r="W214" s="438"/>
      <c r="X214" s="438"/>
      <c r="Y214" s="438"/>
      <c r="Z214" s="438"/>
      <c r="AA214" s="438"/>
      <c r="AB214" s="438"/>
      <c r="AC214" s="438"/>
      <c r="AD214" s="438"/>
    </row>
    <row r="215" ht="13.5" customHeight="1">
      <c r="A215" s="438"/>
      <c r="B215" s="438"/>
      <c r="C215" s="438"/>
      <c r="D215" s="438"/>
      <c r="E215" s="409"/>
      <c r="F215" s="438"/>
      <c r="G215" s="438"/>
      <c r="H215" s="438"/>
      <c r="I215" s="438"/>
      <c r="J215" s="438"/>
      <c r="K215" s="438"/>
      <c r="L215" s="438"/>
      <c r="M215" s="438"/>
      <c r="N215" s="438"/>
      <c r="O215" s="438"/>
      <c r="P215" s="438"/>
      <c r="Q215" s="438"/>
      <c r="R215" s="438"/>
      <c r="S215" s="438"/>
      <c r="T215" s="438"/>
      <c r="U215" s="438"/>
      <c r="V215" s="438"/>
      <c r="W215" s="438"/>
      <c r="X215" s="438"/>
      <c r="Y215" s="438"/>
      <c r="Z215" s="438"/>
      <c r="AA215" s="438"/>
      <c r="AB215" s="438"/>
      <c r="AC215" s="438"/>
      <c r="AD215" s="438"/>
    </row>
    <row r="216" ht="13.5" customHeight="1">
      <c r="A216" s="438"/>
      <c r="B216" s="438"/>
      <c r="C216" s="438"/>
      <c r="D216" s="438"/>
      <c r="E216" s="409"/>
      <c r="F216" s="438"/>
      <c r="G216" s="438"/>
      <c r="H216" s="438"/>
      <c r="I216" s="438"/>
      <c r="J216" s="438"/>
      <c r="K216" s="438"/>
      <c r="L216" s="438"/>
      <c r="M216" s="438"/>
      <c r="N216" s="438"/>
      <c r="O216" s="438"/>
      <c r="P216" s="438"/>
      <c r="Q216" s="438"/>
      <c r="R216" s="438"/>
      <c r="S216" s="438"/>
      <c r="T216" s="438"/>
      <c r="U216" s="438"/>
      <c r="V216" s="438"/>
      <c r="W216" s="438"/>
      <c r="X216" s="438"/>
      <c r="Y216" s="438"/>
      <c r="Z216" s="438"/>
      <c r="AA216" s="438"/>
      <c r="AB216" s="438"/>
      <c r="AC216" s="438"/>
      <c r="AD216" s="438"/>
    </row>
    <row r="217" ht="13.5" customHeight="1">
      <c r="A217" s="438"/>
      <c r="B217" s="438"/>
      <c r="C217" s="438"/>
      <c r="D217" s="438"/>
      <c r="E217" s="409"/>
      <c r="F217" s="438"/>
      <c r="G217" s="438"/>
      <c r="H217" s="438"/>
      <c r="I217" s="438"/>
      <c r="J217" s="438"/>
      <c r="K217" s="438"/>
      <c r="L217" s="438"/>
      <c r="M217" s="438"/>
      <c r="N217" s="438"/>
      <c r="O217" s="438"/>
      <c r="P217" s="438"/>
      <c r="Q217" s="438"/>
      <c r="R217" s="438"/>
      <c r="S217" s="438"/>
      <c r="T217" s="438"/>
      <c r="U217" s="438"/>
      <c r="V217" s="438"/>
      <c r="W217" s="438"/>
      <c r="X217" s="438"/>
      <c r="Y217" s="438"/>
      <c r="Z217" s="438"/>
      <c r="AA217" s="438"/>
      <c r="AB217" s="438"/>
      <c r="AC217" s="438"/>
      <c r="AD217" s="438"/>
    </row>
    <row r="218" ht="13.5" customHeight="1">
      <c r="A218" s="438"/>
      <c r="B218" s="438"/>
      <c r="C218" s="438"/>
      <c r="D218" s="438"/>
      <c r="E218" s="409"/>
      <c r="F218" s="438"/>
      <c r="G218" s="438"/>
      <c r="H218" s="438"/>
      <c r="I218" s="438"/>
      <c r="J218" s="438"/>
      <c r="K218" s="438"/>
      <c r="L218" s="438"/>
      <c r="M218" s="438"/>
      <c r="N218" s="438"/>
      <c r="O218" s="438"/>
      <c r="P218" s="438"/>
      <c r="Q218" s="438"/>
      <c r="R218" s="438"/>
      <c r="S218" s="438"/>
      <c r="T218" s="438"/>
      <c r="U218" s="438"/>
      <c r="V218" s="438"/>
      <c r="W218" s="438"/>
      <c r="X218" s="438"/>
      <c r="Y218" s="438"/>
      <c r="Z218" s="438"/>
      <c r="AA218" s="438"/>
      <c r="AB218" s="438"/>
      <c r="AC218" s="438"/>
      <c r="AD218" s="438"/>
    </row>
    <row r="219" ht="13.5" customHeight="1">
      <c r="A219" s="438"/>
      <c r="B219" s="438"/>
      <c r="C219" s="438"/>
      <c r="D219" s="438"/>
      <c r="E219" s="409"/>
      <c r="F219" s="438"/>
      <c r="G219" s="438"/>
      <c r="H219" s="438"/>
      <c r="I219" s="438"/>
      <c r="J219" s="438"/>
      <c r="K219" s="438"/>
      <c r="L219" s="438"/>
      <c r="M219" s="438"/>
      <c r="N219" s="438"/>
      <c r="O219" s="438"/>
      <c r="P219" s="438"/>
      <c r="Q219" s="438"/>
      <c r="R219" s="438"/>
      <c r="S219" s="438"/>
      <c r="T219" s="438"/>
      <c r="U219" s="438"/>
      <c r="V219" s="438"/>
      <c r="W219" s="438"/>
      <c r="X219" s="438"/>
      <c r="Y219" s="438"/>
      <c r="Z219" s="438"/>
      <c r="AA219" s="438"/>
      <c r="AB219" s="438"/>
      <c r="AC219" s="438"/>
      <c r="AD219" s="438"/>
    </row>
    <row r="220" ht="13.5" customHeight="1">
      <c r="A220" s="438"/>
      <c r="B220" s="438"/>
      <c r="C220" s="438"/>
      <c r="D220" s="438"/>
      <c r="E220" s="409"/>
      <c r="F220" s="438"/>
      <c r="G220" s="438"/>
      <c r="H220" s="438"/>
      <c r="I220" s="438"/>
      <c r="J220" s="438"/>
      <c r="K220" s="438"/>
      <c r="L220" s="438"/>
      <c r="M220" s="438"/>
      <c r="N220" s="438"/>
      <c r="O220" s="438"/>
      <c r="P220" s="438"/>
      <c r="Q220" s="438"/>
      <c r="R220" s="438"/>
      <c r="S220" s="438"/>
      <c r="T220" s="438"/>
      <c r="U220" s="438"/>
      <c r="V220" s="438"/>
      <c r="W220" s="438"/>
      <c r="X220" s="438"/>
      <c r="Y220" s="438"/>
      <c r="Z220" s="438"/>
      <c r="AA220" s="438"/>
      <c r="AB220" s="438"/>
      <c r="AC220" s="438"/>
      <c r="AD220" s="438"/>
    </row>
    <row r="221" ht="13.5" customHeight="1">
      <c r="A221" s="438"/>
      <c r="B221" s="438"/>
      <c r="C221" s="438"/>
      <c r="D221" s="438"/>
      <c r="E221" s="409"/>
      <c r="F221" s="438"/>
      <c r="G221" s="438"/>
      <c r="H221" s="438"/>
      <c r="I221" s="438"/>
      <c r="J221" s="438"/>
      <c r="K221" s="438"/>
      <c r="L221" s="438"/>
      <c r="M221" s="438"/>
      <c r="N221" s="438"/>
      <c r="O221" s="438"/>
      <c r="P221" s="438"/>
      <c r="Q221" s="438"/>
      <c r="R221" s="438"/>
      <c r="S221" s="438"/>
      <c r="T221" s="438"/>
      <c r="U221" s="438"/>
      <c r="V221" s="438"/>
      <c r="W221" s="438"/>
      <c r="X221" s="438"/>
      <c r="Y221" s="438"/>
      <c r="Z221" s="438"/>
      <c r="AA221" s="438"/>
      <c r="AB221" s="438"/>
      <c r="AC221" s="438"/>
      <c r="AD221" s="438"/>
    </row>
    <row r="222" ht="13.5" customHeight="1">
      <c r="A222" s="438"/>
      <c r="B222" s="438"/>
      <c r="C222" s="438"/>
      <c r="D222" s="438"/>
      <c r="E222" s="409"/>
      <c r="F222" s="438"/>
      <c r="G222" s="438"/>
      <c r="H222" s="438"/>
      <c r="I222" s="438"/>
      <c r="J222" s="438"/>
      <c r="K222" s="438"/>
      <c r="L222" s="438"/>
      <c r="M222" s="438"/>
      <c r="N222" s="438"/>
      <c r="O222" s="438"/>
      <c r="P222" s="438"/>
      <c r="Q222" s="438"/>
      <c r="R222" s="438"/>
      <c r="S222" s="438"/>
      <c r="T222" s="438"/>
      <c r="U222" s="438"/>
      <c r="V222" s="438"/>
      <c r="W222" s="438"/>
      <c r="X222" s="438"/>
      <c r="Y222" s="438"/>
      <c r="Z222" s="438"/>
      <c r="AA222" s="438"/>
      <c r="AB222" s="438"/>
      <c r="AC222" s="438"/>
      <c r="AD222" s="438"/>
    </row>
    <row r="223" ht="13.5" customHeight="1">
      <c r="A223" s="438"/>
      <c r="B223" s="438"/>
      <c r="C223" s="438"/>
      <c r="D223" s="438"/>
      <c r="E223" s="409"/>
      <c r="F223" s="438"/>
      <c r="G223" s="438"/>
      <c r="H223" s="438"/>
      <c r="I223" s="438"/>
      <c r="J223" s="438"/>
      <c r="K223" s="438"/>
      <c r="L223" s="438"/>
      <c r="M223" s="438"/>
      <c r="N223" s="438"/>
      <c r="O223" s="438"/>
      <c r="P223" s="438"/>
      <c r="Q223" s="438"/>
      <c r="R223" s="438"/>
      <c r="S223" s="438"/>
      <c r="T223" s="438"/>
      <c r="U223" s="438"/>
      <c r="V223" s="438"/>
      <c r="W223" s="438"/>
      <c r="X223" s="438"/>
      <c r="Y223" s="438"/>
      <c r="Z223" s="438"/>
      <c r="AA223" s="438"/>
      <c r="AB223" s="438"/>
      <c r="AC223" s="438"/>
      <c r="AD223" s="438"/>
    </row>
    <row r="224" ht="13.5" customHeight="1">
      <c r="A224" s="438"/>
      <c r="B224" s="438"/>
      <c r="C224" s="438"/>
      <c r="D224" s="438"/>
      <c r="E224" s="409"/>
      <c r="F224" s="438"/>
      <c r="G224" s="438"/>
      <c r="H224" s="438"/>
      <c r="I224" s="438"/>
      <c r="J224" s="438"/>
      <c r="K224" s="438"/>
      <c r="L224" s="438"/>
      <c r="M224" s="438"/>
      <c r="N224" s="438"/>
      <c r="O224" s="438"/>
      <c r="P224" s="438"/>
      <c r="Q224" s="438"/>
      <c r="R224" s="438"/>
      <c r="S224" s="438"/>
      <c r="T224" s="438"/>
      <c r="U224" s="438"/>
      <c r="V224" s="438"/>
      <c r="W224" s="438"/>
      <c r="X224" s="438"/>
      <c r="Y224" s="438"/>
      <c r="Z224" s="438"/>
      <c r="AA224" s="438"/>
      <c r="AB224" s="438"/>
      <c r="AC224" s="438"/>
      <c r="AD224" s="438"/>
    </row>
    <row r="225" ht="13.5" customHeight="1">
      <c r="A225" s="438"/>
      <c r="B225" s="438"/>
      <c r="C225" s="438"/>
      <c r="D225" s="438"/>
      <c r="E225" s="409"/>
      <c r="F225" s="438"/>
      <c r="G225" s="438"/>
      <c r="H225" s="438"/>
      <c r="I225" s="438"/>
      <c r="J225" s="438"/>
      <c r="K225" s="438"/>
      <c r="L225" s="438"/>
      <c r="M225" s="438"/>
      <c r="N225" s="438"/>
      <c r="O225" s="438"/>
      <c r="P225" s="438"/>
      <c r="Q225" s="438"/>
      <c r="R225" s="438"/>
      <c r="S225" s="438"/>
      <c r="T225" s="438"/>
      <c r="U225" s="438"/>
      <c r="V225" s="438"/>
      <c r="W225" s="438"/>
      <c r="X225" s="438"/>
      <c r="Y225" s="438"/>
      <c r="Z225" s="438"/>
      <c r="AA225" s="438"/>
      <c r="AB225" s="438"/>
      <c r="AC225" s="438"/>
      <c r="AD225" s="438"/>
    </row>
    <row r="226" ht="13.5" customHeight="1">
      <c r="A226" s="438"/>
      <c r="B226" s="438"/>
      <c r="C226" s="438"/>
      <c r="D226" s="438"/>
      <c r="E226" s="409"/>
      <c r="F226" s="438"/>
      <c r="G226" s="438"/>
      <c r="H226" s="438"/>
      <c r="I226" s="438"/>
      <c r="J226" s="438"/>
      <c r="K226" s="438"/>
      <c r="L226" s="438"/>
      <c r="M226" s="438"/>
      <c r="N226" s="438"/>
      <c r="O226" s="438"/>
      <c r="P226" s="438"/>
      <c r="Q226" s="438"/>
      <c r="R226" s="438"/>
      <c r="S226" s="438"/>
      <c r="T226" s="438"/>
      <c r="U226" s="438"/>
      <c r="V226" s="438"/>
      <c r="W226" s="438"/>
      <c r="X226" s="438"/>
      <c r="Y226" s="438"/>
      <c r="Z226" s="438"/>
      <c r="AA226" s="438"/>
      <c r="AB226" s="438"/>
      <c r="AC226" s="438"/>
      <c r="AD226" s="438"/>
    </row>
    <row r="227" ht="13.5" customHeight="1">
      <c r="A227" s="438"/>
      <c r="B227" s="438"/>
      <c r="C227" s="438"/>
      <c r="D227" s="438"/>
      <c r="E227" s="409"/>
      <c r="F227" s="438"/>
      <c r="G227" s="438"/>
      <c r="H227" s="438"/>
      <c r="I227" s="438"/>
      <c r="J227" s="438"/>
      <c r="K227" s="438"/>
      <c r="L227" s="438"/>
      <c r="M227" s="438"/>
      <c r="N227" s="438"/>
      <c r="O227" s="438"/>
      <c r="P227" s="438"/>
      <c r="Q227" s="438"/>
      <c r="R227" s="438"/>
      <c r="S227" s="438"/>
      <c r="T227" s="438"/>
      <c r="U227" s="438"/>
      <c r="V227" s="438"/>
      <c r="W227" s="438"/>
      <c r="X227" s="438"/>
      <c r="Y227" s="438"/>
      <c r="Z227" s="438"/>
      <c r="AA227" s="438"/>
      <c r="AB227" s="438"/>
      <c r="AC227" s="438"/>
      <c r="AD227" s="438"/>
    </row>
    <row r="228" ht="13.5" customHeight="1">
      <c r="A228" s="438"/>
      <c r="B228" s="438"/>
      <c r="C228" s="438"/>
      <c r="D228" s="438"/>
      <c r="E228" s="409"/>
      <c r="F228" s="438"/>
      <c r="G228" s="438"/>
      <c r="H228" s="438"/>
      <c r="I228" s="438"/>
      <c r="J228" s="438"/>
      <c r="K228" s="438"/>
      <c r="L228" s="438"/>
      <c r="M228" s="438"/>
      <c r="N228" s="438"/>
      <c r="O228" s="438"/>
      <c r="P228" s="438"/>
      <c r="Q228" s="438"/>
      <c r="R228" s="438"/>
      <c r="S228" s="438"/>
      <c r="T228" s="438"/>
      <c r="U228" s="438"/>
      <c r="V228" s="438"/>
      <c r="W228" s="438"/>
      <c r="X228" s="438"/>
      <c r="Y228" s="438"/>
      <c r="Z228" s="438"/>
      <c r="AA228" s="438"/>
      <c r="AB228" s="438"/>
      <c r="AC228" s="438"/>
      <c r="AD228" s="438"/>
    </row>
    <row r="229" ht="13.5" customHeight="1">
      <c r="A229" s="438"/>
      <c r="B229" s="438"/>
      <c r="C229" s="438"/>
      <c r="D229" s="438"/>
      <c r="E229" s="409"/>
      <c r="F229" s="438"/>
      <c r="G229" s="438"/>
      <c r="H229" s="438"/>
      <c r="I229" s="438"/>
      <c r="J229" s="438"/>
      <c r="K229" s="438"/>
      <c r="L229" s="438"/>
      <c r="M229" s="438"/>
      <c r="N229" s="438"/>
      <c r="O229" s="438"/>
      <c r="P229" s="438"/>
      <c r="Q229" s="438"/>
      <c r="R229" s="438"/>
      <c r="S229" s="438"/>
      <c r="T229" s="438"/>
      <c r="U229" s="438"/>
      <c r="V229" s="438"/>
      <c r="W229" s="438"/>
      <c r="X229" s="438"/>
      <c r="Y229" s="438"/>
      <c r="Z229" s="438"/>
      <c r="AA229" s="438"/>
      <c r="AB229" s="438"/>
      <c r="AC229" s="438"/>
      <c r="AD229" s="438"/>
    </row>
    <row r="230" ht="13.5" customHeight="1">
      <c r="A230" s="438"/>
      <c r="B230" s="438"/>
      <c r="C230" s="438"/>
      <c r="D230" s="438"/>
      <c r="E230" s="409"/>
      <c r="F230" s="438"/>
      <c r="G230" s="438"/>
      <c r="H230" s="438"/>
      <c r="I230" s="438"/>
      <c r="J230" s="438"/>
      <c r="K230" s="438"/>
      <c r="L230" s="438"/>
      <c r="M230" s="438"/>
      <c r="N230" s="438"/>
      <c r="O230" s="438"/>
      <c r="P230" s="438"/>
      <c r="Q230" s="438"/>
      <c r="R230" s="438"/>
      <c r="S230" s="438"/>
      <c r="T230" s="438"/>
      <c r="U230" s="438"/>
      <c r="V230" s="438"/>
      <c r="W230" s="438"/>
      <c r="X230" s="438"/>
      <c r="Y230" s="438"/>
      <c r="Z230" s="438"/>
      <c r="AA230" s="438"/>
      <c r="AB230" s="438"/>
      <c r="AC230" s="438"/>
      <c r="AD230" s="438"/>
    </row>
    <row r="231" ht="13.5" customHeight="1">
      <c r="A231" s="438"/>
      <c r="B231" s="438"/>
      <c r="C231" s="438"/>
      <c r="D231" s="438"/>
      <c r="E231" s="409"/>
      <c r="F231" s="438"/>
      <c r="G231" s="438"/>
      <c r="H231" s="438"/>
      <c r="I231" s="438"/>
      <c r="J231" s="438"/>
      <c r="K231" s="438"/>
      <c r="L231" s="438"/>
      <c r="M231" s="438"/>
      <c r="N231" s="438"/>
      <c r="O231" s="438"/>
      <c r="P231" s="438"/>
      <c r="Q231" s="438"/>
      <c r="R231" s="438"/>
      <c r="S231" s="438"/>
      <c r="T231" s="438"/>
      <c r="U231" s="438"/>
      <c r="V231" s="438"/>
      <c r="W231" s="438"/>
      <c r="X231" s="438"/>
      <c r="Y231" s="438"/>
      <c r="Z231" s="438"/>
      <c r="AA231" s="438"/>
      <c r="AB231" s="438"/>
      <c r="AC231" s="438"/>
      <c r="AD231" s="438"/>
    </row>
    <row r="232" ht="13.5" customHeight="1">
      <c r="A232" s="438"/>
      <c r="B232" s="438"/>
      <c r="C232" s="438"/>
      <c r="D232" s="438"/>
      <c r="E232" s="409"/>
      <c r="F232" s="438"/>
      <c r="G232" s="438"/>
      <c r="H232" s="438"/>
      <c r="I232" s="438"/>
      <c r="J232" s="438"/>
      <c r="K232" s="438"/>
      <c r="L232" s="438"/>
      <c r="M232" s="438"/>
      <c r="N232" s="438"/>
      <c r="O232" s="438"/>
      <c r="P232" s="438"/>
      <c r="Q232" s="438"/>
      <c r="R232" s="438"/>
      <c r="S232" s="438"/>
      <c r="T232" s="438"/>
      <c r="U232" s="438"/>
      <c r="V232" s="438"/>
      <c r="W232" s="438"/>
      <c r="X232" s="438"/>
      <c r="Y232" s="438"/>
      <c r="Z232" s="438"/>
      <c r="AA232" s="438"/>
      <c r="AB232" s="438"/>
      <c r="AC232" s="438"/>
      <c r="AD232" s="438"/>
    </row>
    <row r="233" ht="13.5" customHeight="1">
      <c r="A233" s="438"/>
      <c r="B233" s="438"/>
      <c r="C233" s="438"/>
      <c r="D233" s="438"/>
      <c r="E233" s="409"/>
      <c r="F233" s="438"/>
      <c r="G233" s="438"/>
      <c r="H233" s="438"/>
      <c r="I233" s="438"/>
      <c r="J233" s="438"/>
      <c r="K233" s="438"/>
      <c r="L233" s="438"/>
      <c r="M233" s="438"/>
      <c r="N233" s="438"/>
      <c r="O233" s="438"/>
      <c r="P233" s="438"/>
      <c r="Q233" s="438"/>
      <c r="R233" s="438"/>
      <c r="S233" s="438"/>
      <c r="T233" s="438"/>
      <c r="U233" s="438"/>
      <c r="V233" s="438"/>
      <c r="W233" s="438"/>
      <c r="X233" s="438"/>
      <c r="Y233" s="438"/>
      <c r="Z233" s="438"/>
      <c r="AA233" s="438"/>
      <c r="AB233" s="438"/>
      <c r="AC233" s="438"/>
      <c r="AD233" s="438"/>
    </row>
    <row r="234" ht="13.5" customHeight="1">
      <c r="A234" s="438"/>
      <c r="B234" s="438"/>
      <c r="C234" s="438"/>
      <c r="D234" s="438"/>
      <c r="E234" s="409"/>
      <c r="F234" s="438"/>
      <c r="G234" s="438"/>
      <c r="H234" s="438"/>
      <c r="I234" s="438"/>
      <c r="J234" s="438"/>
      <c r="K234" s="438"/>
      <c r="L234" s="438"/>
      <c r="M234" s="438"/>
      <c r="N234" s="438"/>
      <c r="O234" s="438"/>
      <c r="P234" s="438"/>
      <c r="Q234" s="438"/>
      <c r="R234" s="438"/>
      <c r="S234" s="438"/>
      <c r="T234" s="438"/>
      <c r="U234" s="438"/>
      <c r="V234" s="438"/>
      <c r="W234" s="438"/>
      <c r="X234" s="438"/>
      <c r="Y234" s="438"/>
      <c r="Z234" s="438"/>
      <c r="AA234" s="438"/>
      <c r="AB234" s="438"/>
      <c r="AC234" s="438"/>
      <c r="AD234" s="438"/>
    </row>
    <row r="235" ht="13.5" customHeight="1">
      <c r="A235" s="438"/>
      <c r="B235" s="438"/>
      <c r="C235" s="438"/>
      <c r="D235" s="438"/>
      <c r="E235" s="409"/>
      <c r="F235" s="438"/>
      <c r="G235" s="438"/>
      <c r="H235" s="438"/>
      <c r="I235" s="438"/>
      <c r="J235" s="438"/>
      <c r="K235" s="438"/>
      <c r="L235" s="438"/>
      <c r="M235" s="438"/>
      <c r="N235" s="438"/>
      <c r="O235" s="438"/>
      <c r="P235" s="438"/>
      <c r="Q235" s="438"/>
      <c r="R235" s="438"/>
      <c r="S235" s="438"/>
      <c r="T235" s="438"/>
      <c r="U235" s="438"/>
      <c r="V235" s="438"/>
      <c r="W235" s="438"/>
      <c r="X235" s="438"/>
      <c r="Y235" s="438"/>
      <c r="Z235" s="438"/>
      <c r="AA235" s="438"/>
      <c r="AB235" s="438"/>
      <c r="AC235" s="438"/>
      <c r="AD235" s="438"/>
    </row>
    <row r="236" ht="13.5" customHeight="1">
      <c r="A236" s="438"/>
      <c r="B236" s="438"/>
      <c r="C236" s="438"/>
      <c r="D236" s="438"/>
      <c r="E236" s="409"/>
      <c r="F236" s="438"/>
      <c r="G236" s="438"/>
      <c r="H236" s="438"/>
      <c r="I236" s="438"/>
      <c r="J236" s="438"/>
      <c r="K236" s="438"/>
      <c r="L236" s="438"/>
      <c r="M236" s="438"/>
      <c r="N236" s="438"/>
      <c r="O236" s="438"/>
      <c r="P236" s="438"/>
      <c r="Q236" s="438"/>
      <c r="R236" s="438"/>
      <c r="S236" s="438"/>
      <c r="T236" s="438"/>
      <c r="U236" s="438"/>
      <c r="V236" s="438"/>
      <c r="W236" s="438"/>
      <c r="X236" s="438"/>
      <c r="Y236" s="438"/>
      <c r="Z236" s="438"/>
      <c r="AA236" s="438"/>
      <c r="AB236" s="438"/>
      <c r="AC236" s="438"/>
      <c r="AD236" s="438"/>
    </row>
    <row r="237" ht="13.5" customHeight="1">
      <c r="A237" s="438"/>
      <c r="B237" s="438"/>
      <c r="C237" s="438"/>
      <c r="D237" s="438"/>
      <c r="E237" s="409"/>
      <c r="F237" s="438"/>
      <c r="G237" s="438"/>
      <c r="H237" s="438"/>
      <c r="I237" s="438"/>
      <c r="J237" s="438"/>
      <c r="K237" s="438"/>
      <c r="L237" s="438"/>
      <c r="M237" s="438"/>
      <c r="N237" s="438"/>
      <c r="O237" s="438"/>
      <c r="P237" s="438"/>
      <c r="Q237" s="438"/>
      <c r="R237" s="438"/>
      <c r="S237" s="438"/>
      <c r="T237" s="438"/>
      <c r="U237" s="438"/>
      <c r="V237" s="438"/>
      <c r="W237" s="438"/>
      <c r="X237" s="438"/>
      <c r="Y237" s="438"/>
      <c r="Z237" s="438"/>
      <c r="AA237" s="438"/>
      <c r="AB237" s="438"/>
      <c r="AC237" s="438"/>
      <c r="AD237" s="438"/>
    </row>
    <row r="238" ht="13.5" customHeight="1">
      <c r="A238" s="438"/>
      <c r="B238" s="438"/>
      <c r="C238" s="438"/>
      <c r="D238" s="438"/>
      <c r="E238" s="409"/>
      <c r="F238" s="438"/>
      <c r="G238" s="438"/>
      <c r="H238" s="438"/>
      <c r="I238" s="438"/>
      <c r="J238" s="438"/>
      <c r="K238" s="438"/>
      <c r="L238" s="438"/>
      <c r="M238" s="438"/>
      <c r="N238" s="438"/>
      <c r="O238" s="438"/>
      <c r="P238" s="438"/>
      <c r="Q238" s="438"/>
      <c r="R238" s="438"/>
      <c r="S238" s="438"/>
      <c r="T238" s="438"/>
      <c r="U238" s="438"/>
      <c r="V238" s="438"/>
      <c r="W238" s="438"/>
      <c r="X238" s="438"/>
      <c r="Y238" s="438"/>
      <c r="Z238" s="438"/>
      <c r="AA238" s="438"/>
      <c r="AB238" s="438"/>
      <c r="AC238" s="438"/>
      <c r="AD238" s="438"/>
    </row>
    <row r="239" ht="13.5" customHeight="1">
      <c r="A239" s="438"/>
      <c r="B239" s="438"/>
      <c r="C239" s="438"/>
      <c r="D239" s="438"/>
      <c r="E239" s="409"/>
      <c r="F239" s="438"/>
      <c r="G239" s="438"/>
      <c r="H239" s="438"/>
      <c r="I239" s="438"/>
      <c r="J239" s="438"/>
      <c r="K239" s="438"/>
      <c r="L239" s="438"/>
      <c r="M239" s="438"/>
      <c r="N239" s="438"/>
      <c r="O239" s="438"/>
      <c r="P239" s="438"/>
      <c r="Q239" s="438"/>
      <c r="R239" s="438"/>
      <c r="S239" s="438"/>
      <c r="T239" s="438"/>
      <c r="U239" s="438"/>
      <c r="V239" s="438"/>
      <c r="W239" s="438"/>
      <c r="X239" s="438"/>
      <c r="Y239" s="438"/>
      <c r="Z239" s="438"/>
      <c r="AA239" s="438"/>
      <c r="AB239" s="438"/>
      <c r="AC239" s="438"/>
      <c r="AD239" s="438"/>
    </row>
    <row r="240" ht="13.5" customHeight="1">
      <c r="A240" s="438"/>
      <c r="B240" s="438"/>
      <c r="C240" s="438"/>
      <c r="D240" s="438"/>
      <c r="E240" s="409"/>
      <c r="F240" s="438"/>
      <c r="G240" s="438"/>
      <c r="H240" s="438"/>
      <c r="I240" s="438"/>
      <c r="J240" s="438"/>
      <c r="K240" s="438"/>
      <c r="L240" s="438"/>
      <c r="M240" s="438"/>
      <c r="N240" s="438"/>
      <c r="O240" s="438"/>
      <c r="P240" s="438"/>
      <c r="Q240" s="438"/>
      <c r="R240" s="438"/>
      <c r="S240" s="438"/>
      <c r="T240" s="438"/>
      <c r="U240" s="438"/>
      <c r="V240" s="438"/>
      <c r="W240" s="438"/>
      <c r="X240" s="438"/>
      <c r="Y240" s="438"/>
      <c r="Z240" s="438"/>
      <c r="AA240" s="438"/>
      <c r="AB240" s="438"/>
      <c r="AC240" s="438"/>
      <c r="AD240" s="438"/>
    </row>
    <row r="241" ht="13.5" customHeight="1">
      <c r="A241" s="438"/>
      <c r="B241" s="438"/>
      <c r="C241" s="438"/>
      <c r="D241" s="438"/>
      <c r="E241" s="409"/>
      <c r="F241" s="438"/>
      <c r="G241" s="438"/>
      <c r="H241" s="438"/>
      <c r="I241" s="438"/>
      <c r="J241" s="438"/>
      <c r="K241" s="438"/>
      <c r="L241" s="438"/>
      <c r="M241" s="438"/>
      <c r="N241" s="438"/>
      <c r="O241" s="438"/>
      <c r="P241" s="438"/>
      <c r="Q241" s="438"/>
      <c r="R241" s="438"/>
      <c r="S241" s="438"/>
      <c r="T241" s="438"/>
      <c r="U241" s="438"/>
      <c r="V241" s="438"/>
      <c r="W241" s="438"/>
      <c r="X241" s="438"/>
      <c r="Y241" s="438"/>
      <c r="Z241" s="438"/>
      <c r="AA241" s="438"/>
      <c r="AB241" s="438"/>
      <c r="AC241" s="438"/>
      <c r="AD241" s="438"/>
    </row>
    <row r="242" ht="13.5" customHeight="1">
      <c r="A242" s="438"/>
      <c r="B242" s="438"/>
      <c r="C242" s="438"/>
      <c r="D242" s="438"/>
      <c r="E242" s="409"/>
      <c r="F242" s="438"/>
      <c r="G242" s="438"/>
      <c r="H242" s="438"/>
      <c r="I242" s="438"/>
      <c r="J242" s="438"/>
      <c r="K242" s="438"/>
      <c r="L242" s="438"/>
      <c r="M242" s="438"/>
      <c r="N242" s="438"/>
      <c r="O242" s="438"/>
      <c r="P242" s="438"/>
      <c r="Q242" s="438"/>
      <c r="R242" s="438"/>
      <c r="S242" s="438"/>
      <c r="T242" s="438"/>
      <c r="U242" s="438"/>
      <c r="V242" s="438"/>
      <c r="W242" s="438"/>
      <c r="X242" s="438"/>
      <c r="Y242" s="438"/>
      <c r="Z242" s="438"/>
      <c r="AA242" s="438"/>
      <c r="AB242" s="438"/>
      <c r="AC242" s="438"/>
      <c r="AD242" s="438"/>
    </row>
    <row r="243" ht="13.5" customHeight="1">
      <c r="A243" s="438"/>
      <c r="B243" s="438"/>
      <c r="C243" s="438"/>
      <c r="D243" s="438"/>
      <c r="E243" s="409"/>
      <c r="F243" s="438"/>
      <c r="G243" s="438"/>
      <c r="H243" s="438"/>
      <c r="I243" s="438"/>
      <c r="J243" s="438"/>
      <c r="K243" s="438"/>
      <c r="L243" s="438"/>
      <c r="M243" s="438"/>
      <c r="N243" s="438"/>
      <c r="O243" s="438"/>
      <c r="P243" s="438"/>
      <c r="Q243" s="438"/>
      <c r="R243" s="438"/>
      <c r="S243" s="438"/>
      <c r="T243" s="438"/>
      <c r="U243" s="438"/>
      <c r="V243" s="438"/>
      <c r="W243" s="438"/>
      <c r="X243" s="438"/>
      <c r="Y243" s="438"/>
      <c r="Z243" s="438"/>
      <c r="AA243" s="438"/>
      <c r="AB243" s="438"/>
      <c r="AC243" s="438"/>
      <c r="AD243" s="438"/>
    </row>
    <row r="244" ht="13.5" customHeight="1">
      <c r="A244" s="438"/>
      <c r="B244" s="438"/>
      <c r="C244" s="438"/>
      <c r="D244" s="438"/>
      <c r="E244" s="409"/>
      <c r="F244" s="438"/>
      <c r="G244" s="438"/>
      <c r="H244" s="438"/>
      <c r="I244" s="438"/>
      <c r="J244" s="438"/>
      <c r="K244" s="438"/>
      <c r="L244" s="438"/>
      <c r="M244" s="438"/>
      <c r="N244" s="438"/>
      <c r="O244" s="438"/>
      <c r="P244" s="438"/>
      <c r="Q244" s="438"/>
      <c r="R244" s="438"/>
      <c r="S244" s="438"/>
      <c r="T244" s="438"/>
      <c r="U244" s="438"/>
      <c r="V244" s="438"/>
      <c r="W244" s="438"/>
      <c r="X244" s="438"/>
      <c r="Y244" s="438"/>
      <c r="Z244" s="438"/>
      <c r="AA244" s="438"/>
      <c r="AB244" s="438"/>
      <c r="AC244" s="438"/>
      <c r="AD244" s="438"/>
    </row>
    <row r="245" ht="13.5" customHeight="1">
      <c r="A245" s="438"/>
      <c r="B245" s="438"/>
      <c r="C245" s="438"/>
      <c r="D245" s="438"/>
      <c r="E245" s="409"/>
      <c r="F245" s="438"/>
      <c r="G245" s="438"/>
      <c r="H245" s="438"/>
      <c r="I245" s="438"/>
      <c r="J245" s="438"/>
      <c r="K245" s="438"/>
      <c r="L245" s="438"/>
      <c r="M245" s="438"/>
      <c r="N245" s="438"/>
      <c r="O245" s="438"/>
      <c r="P245" s="438"/>
      <c r="Q245" s="438"/>
      <c r="R245" s="438"/>
      <c r="S245" s="438"/>
      <c r="T245" s="438"/>
      <c r="U245" s="438"/>
      <c r="V245" s="438"/>
      <c r="W245" s="438"/>
      <c r="X245" s="438"/>
      <c r="Y245" s="438"/>
      <c r="Z245" s="438"/>
      <c r="AA245" s="438"/>
      <c r="AB245" s="438"/>
      <c r="AC245" s="438"/>
      <c r="AD245" s="438"/>
    </row>
    <row r="246" ht="13.5" customHeight="1">
      <c r="A246" s="438"/>
      <c r="B246" s="438"/>
      <c r="C246" s="438"/>
      <c r="D246" s="438"/>
      <c r="E246" s="409"/>
      <c r="F246" s="438"/>
      <c r="G246" s="438"/>
      <c r="H246" s="438"/>
      <c r="I246" s="438"/>
      <c r="J246" s="438"/>
      <c r="K246" s="438"/>
      <c r="L246" s="438"/>
      <c r="M246" s="438"/>
      <c r="N246" s="438"/>
      <c r="O246" s="438"/>
      <c r="P246" s="438"/>
      <c r="Q246" s="438"/>
      <c r="R246" s="438"/>
      <c r="S246" s="438"/>
      <c r="T246" s="438"/>
      <c r="U246" s="438"/>
      <c r="V246" s="438"/>
      <c r="W246" s="438"/>
      <c r="X246" s="438"/>
      <c r="Y246" s="438"/>
      <c r="Z246" s="438"/>
      <c r="AA246" s="438"/>
      <c r="AB246" s="438"/>
      <c r="AC246" s="438"/>
      <c r="AD246" s="438"/>
    </row>
    <row r="247" ht="13.5" customHeight="1">
      <c r="A247" s="438"/>
      <c r="B247" s="438"/>
      <c r="C247" s="438"/>
      <c r="D247" s="438"/>
      <c r="E247" s="409"/>
      <c r="F247" s="438"/>
      <c r="G247" s="438"/>
      <c r="H247" s="438"/>
      <c r="I247" s="438"/>
      <c r="J247" s="438"/>
      <c r="K247" s="438"/>
      <c r="L247" s="438"/>
      <c r="M247" s="438"/>
      <c r="N247" s="438"/>
      <c r="O247" s="438"/>
      <c r="P247" s="438"/>
      <c r="Q247" s="438"/>
      <c r="R247" s="438"/>
      <c r="S247" s="438"/>
      <c r="T247" s="438"/>
      <c r="U247" s="438"/>
      <c r="V247" s="438"/>
      <c r="W247" s="438"/>
      <c r="X247" s="438"/>
      <c r="Y247" s="438"/>
      <c r="Z247" s="438"/>
      <c r="AA247" s="438"/>
      <c r="AB247" s="438"/>
      <c r="AC247" s="438"/>
      <c r="AD247" s="438"/>
    </row>
    <row r="248" ht="13.5" customHeight="1">
      <c r="A248" s="438"/>
      <c r="B248" s="438"/>
      <c r="C248" s="438"/>
      <c r="D248" s="438"/>
      <c r="E248" s="409"/>
      <c r="F248" s="438"/>
      <c r="G248" s="438"/>
      <c r="H248" s="438"/>
      <c r="I248" s="438"/>
      <c r="J248" s="438"/>
      <c r="K248" s="438"/>
      <c r="L248" s="438"/>
      <c r="M248" s="438"/>
      <c r="N248" s="438"/>
      <c r="O248" s="438"/>
      <c r="P248" s="438"/>
      <c r="Q248" s="438"/>
      <c r="R248" s="438"/>
      <c r="S248" s="438"/>
      <c r="T248" s="438"/>
      <c r="U248" s="438"/>
      <c r="V248" s="438"/>
      <c r="W248" s="438"/>
      <c r="X248" s="438"/>
      <c r="Y248" s="438"/>
      <c r="Z248" s="438"/>
      <c r="AA248" s="438"/>
      <c r="AB248" s="438"/>
      <c r="AC248" s="438"/>
      <c r="AD248" s="438"/>
    </row>
    <row r="249" ht="13.5" customHeight="1">
      <c r="A249" s="438"/>
      <c r="B249" s="438"/>
      <c r="C249" s="438"/>
      <c r="D249" s="438"/>
      <c r="E249" s="409"/>
      <c r="F249" s="438"/>
      <c r="G249" s="438"/>
      <c r="H249" s="438"/>
      <c r="I249" s="438"/>
      <c r="J249" s="438"/>
      <c r="K249" s="438"/>
      <c r="L249" s="438"/>
      <c r="M249" s="438"/>
      <c r="N249" s="438"/>
      <c r="O249" s="438"/>
      <c r="P249" s="438"/>
      <c r="Q249" s="438"/>
      <c r="R249" s="438"/>
      <c r="S249" s="438"/>
      <c r="T249" s="438"/>
      <c r="U249" s="438"/>
      <c r="V249" s="438"/>
      <c r="W249" s="438"/>
      <c r="X249" s="438"/>
      <c r="Y249" s="438"/>
      <c r="Z249" s="438"/>
      <c r="AA249" s="438"/>
      <c r="AB249" s="438"/>
      <c r="AC249" s="438"/>
      <c r="AD249" s="438"/>
    </row>
    <row r="250" ht="13.5" customHeight="1">
      <c r="A250" s="438"/>
      <c r="B250" s="438"/>
      <c r="C250" s="438"/>
      <c r="D250" s="438"/>
      <c r="E250" s="409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438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</row>
    <row r="251" ht="13.5" customHeight="1">
      <c r="A251" s="438"/>
      <c r="B251" s="438"/>
      <c r="C251" s="438"/>
      <c r="D251" s="438"/>
      <c r="E251" s="409"/>
      <c r="F251" s="438"/>
      <c r="G251" s="438"/>
      <c r="H251" s="438"/>
      <c r="I251" s="438"/>
      <c r="J251" s="438"/>
      <c r="K251" s="438"/>
      <c r="L251" s="438"/>
      <c r="M251" s="438"/>
      <c r="N251" s="438"/>
      <c r="O251" s="438"/>
      <c r="P251" s="438"/>
      <c r="Q251" s="438"/>
      <c r="R251" s="438"/>
      <c r="S251" s="438"/>
      <c r="T251" s="438"/>
      <c r="U251" s="438"/>
      <c r="V251" s="438"/>
      <c r="W251" s="438"/>
      <c r="X251" s="438"/>
      <c r="Y251" s="438"/>
      <c r="Z251" s="438"/>
      <c r="AA251" s="438"/>
      <c r="AB251" s="438"/>
      <c r="AC251" s="438"/>
      <c r="AD251" s="438"/>
    </row>
    <row r="252" ht="13.5" customHeight="1">
      <c r="A252" s="438"/>
      <c r="B252" s="438"/>
      <c r="C252" s="438"/>
      <c r="D252" s="438"/>
      <c r="E252" s="409"/>
      <c r="F252" s="438"/>
      <c r="G252" s="438"/>
      <c r="H252" s="438"/>
      <c r="I252" s="438"/>
      <c r="J252" s="438"/>
      <c r="K252" s="438"/>
      <c r="L252" s="438"/>
      <c r="M252" s="438"/>
      <c r="N252" s="438"/>
      <c r="O252" s="438"/>
      <c r="P252" s="438"/>
      <c r="Q252" s="438"/>
      <c r="R252" s="438"/>
      <c r="S252" s="438"/>
      <c r="T252" s="438"/>
      <c r="U252" s="438"/>
      <c r="V252" s="438"/>
      <c r="W252" s="438"/>
      <c r="X252" s="438"/>
      <c r="Y252" s="438"/>
      <c r="Z252" s="438"/>
      <c r="AA252" s="438"/>
      <c r="AB252" s="438"/>
      <c r="AC252" s="438"/>
      <c r="AD252" s="438"/>
    </row>
    <row r="253" ht="13.5" customHeight="1">
      <c r="A253" s="438"/>
      <c r="B253" s="438"/>
      <c r="C253" s="438"/>
      <c r="D253" s="438"/>
      <c r="E253" s="409"/>
      <c r="F253" s="438"/>
      <c r="G253" s="438"/>
      <c r="H253" s="438"/>
      <c r="I253" s="438"/>
      <c r="J253" s="438"/>
      <c r="K253" s="438"/>
      <c r="L253" s="438"/>
      <c r="M253" s="438"/>
      <c r="N253" s="438"/>
      <c r="O253" s="438"/>
      <c r="P253" s="438"/>
      <c r="Q253" s="438"/>
      <c r="R253" s="438"/>
      <c r="S253" s="438"/>
      <c r="T253" s="438"/>
      <c r="U253" s="438"/>
      <c r="V253" s="438"/>
      <c r="W253" s="438"/>
      <c r="X253" s="438"/>
      <c r="Y253" s="438"/>
      <c r="Z253" s="438"/>
      <c r="AA253" s="438"/>
      <c r="AB253" s="438"/>
      <c r="AC253" s="438"/>
      <c r="AD253" s="438"/>
    </row>
    <row r="254" ht="13.5" customHeight="1">
      <c r="A254" s="438"/>
      <c r="B254" s="438"/>
      <c r="C254" s="438"/>
      <c r="D254" s="438"/>
      <c r="E254" s="409"/>
      <c r="F254" s="438"/>
      <c r="G254" s="438"/>
      <c r="H254" s="438"/>
      <c r="I254" s="438"/>
      <c r="J254" s="438"/>
      <c r="K254" s="438"/>
      <c r="L254" s="438"/>
      <c r="M254" s="438"/>
      <c r="N254" s="438"/>
      <c r="O254" s="438"/>
      <c r="P254" s="438"/>
      <c r="Q254" s="438"/>
      <c r="R254" s="438"/>
      <c r="S254" s="438"/>
      <c r="T254" s="438"/>
      <c r="U254" s="438"/>
      <c r="V254" s="438"/>
      <c r="W254" s="438"/>
      <c r="X254" s="438"/>
      <c r="Y254" s="438"/>
      <c r="Z254" s="438"/>
      <c r="AA254" s="438"/>
      <c r="AB254" s="438"/>
      <c r="AC254" s="438"/>
      <c r="AD254" s="438"/>
    </row>
    <row r="255" ht="13.5" customHeight="1">
      <c r="A255" s="438"/>
      <c r="B255" s="438"/>
      <c r="C255" s="438"/>
      <c r="D255" s="438"/>
      <c r="E255" s="409"/>
      <c r="F255" s="438"/>
      <c r="G255" s="438"/>
      <c r="H255" s="438"/>
      <c r="I255" s="438"/>
      <c r="J255" s="438"/>
      <c r="K255" s="438"/>
      <c r="L255" s="438"/>
      <c r="M255" s="438"/>
      <c r="N255" s="438"/>
      <c r="O255" s="438"/>
      <c r="P255" s="438"/>
      <c r="Q255" s="438"/>
      <c r="R255" s="438"/>
      <c r="S255" s="438"/>
      <c r="T255" s="438"/>
      <c r="U255" s="438"/>
      <c r="V255" s="438"/>
      <c r="W255" s="438"/>
      <c r="X255" s="438"/>
      <c r="Y255" s="438"/>
      <c r="Z255" s="438"/>
      <c r="AA255" s="438"/>
      <c r="AB255" s="438"/>
      <c r="AC255" s="438"/>
      <c r="AD255" s="438"/>
    </row>
    <row r="256" ht="13.5" customHeight="1">
      <c r="A256" s="438"/>
      <c r="B256" s="438"/>
      <c r="C256" s="438"/>
      <c r="D256" s="438"/>
      <c r="E256" s="409"/>
      <c r="F256" s="438"/>
      <c r="G256" s="438"/>
      <c r="H256" s="438"/>
      <c r="I256" s="438"/>
      <c r="J256" s="438"/>
      <c r="K256" s="438"/>
      <c r="L256" s="438"/>
      <c r="M256" s="438"/>
      <c r="N256" s="438"/>
      <c r="O256" s="438"/>
      <c r="P256" s="438"/>
      <c r="Q256" s="438"/>
      <c r="R256" s="438"/>
      <c r="S256" s="438"/>
      <c r="T256" s="438"/>
      <c r="U256" s="438"/>
      <c r="V256" s="438"/>
      <c r="W256" s="438"/>
      <c r="X256" s="438"/>
      <c r="Y256" s="438"/>
      <c r="Z256" s="438"/>
      <c r="AA256" s="438"/>
      <c r="AB256" s="438"/>
      <c r="AC256" s="438"/>
      <c r="AD256" s="438"/>
    </row>
    <row r="257" ht="13.5" customHeight="1">
      <c r="A257" s="438"/>
      <c r="B257" s="438"/>
      <c r="C257" s="438"/>
      <c r="D257" s="438"/>
      <c r="E257" s="409"/>
      <c r="F257" s="438"/>
      <c r="G257" s="438"/>
      <c r="H257" s="438"/>
      <c r="I257" s="438"/>
      <c r="J257" s="438"/>
      <c r="K257" s="438"/>
      <c r="L257" s="438"/>
      <c r="M257" s="438"/>
      <c r="N257" s="438"/>
      <c r="O257" s="438"/>
      <c r="P257" s="438"/>
      <c r="Q257" s="438"/>
      <c r="R257" s="438"/>
      <c r="S257" s="438"/>
      <c r="T257" s="438"/>
      <c r="U257" s="438"/>
      <c r="V257" s="438"/>
      <c r="W257" s="438"/>
      <c r="X257" s="438"/>
      <c r="Y257" s="438"/>
      <c r="Z257" s="438"/>
      <c r="AA257" s="438"/>
      <c r="AB257" s="438"/>
      <c r="AC257" s="438"/>
      <c r="AD257" s="438"/>
    </row>
    <row r="258" ht="13.5" customHeight="1">
      <c r="A258" s="438"/>
      <c r="B258" s="438"/>
      <c r="C258" s="438"/>
      <c r="D258" s="438"/>
      <c r="E258" s="409"/>
      <c r="F258" s="438"/>
      <c r="G258" s="438"/>
      <c r="H258" s="438"/>
      <c r="I258" s="438"/>
      <c r="J258" s="438"/>
      <c r="K258" s="438"/>
      <c r="L258" s="438"/>
      <c r="M258" s="438"/>
      <c r="N258" s="438"/>
      <c r="O258" s="438"/>
      <c r="P258" s="438"/>
      <c r="Q258" s="438"/>
      <c r="R258" s="438"/>
      <c r="S258" s="438"/>
      <c r="T258" s="438"/>
      <c r="U258" s="438"/>
      <c r="V258" s="438"/>
      <c r="W258" s="438"/>
      <c r="X258" s="438"/>
      <c r="Y258" s="438"/>
      <c r="Z258" s="438"/>
      <c r="AA258" s="438"/>
      <c r="AB258" s="438"/>
      <c r="AC258" s="438"/>
      <c r="AD258" s="438"/>
    </row>
    <row r="259" ht="13.5" customHeight="1">
      <c r="A259" s="438"/>
      <c r="B259" s="438"/>
      <c r="C259" s="438"/>
      <c r="D259" s="438"/>
      <c r="E259" s="409"/>
      <c r="F259" s="438"/>
      <c r="G259" s="438"/>
      <c r="H259" s="438"/>
      <c r="I259" s="438"/>
      <c r="J259" s="438"/>
      <c r="K259" s="438"/>
      <c r="L259" s="438"/>
      <c r="M259" s="438"/>
      <c r="N259" s="438"/>
      <c r="O259" s="438"/>
      <c r="P259" s="438"/>
      <c r="Q259" s="438"/>
      <c r="R259" s="438"/>
      <c r="S259" s="438"/>
      <c r="T259" s="438"/>
      <c r="U259" s="438"/>
      <c r="V259" s="438"/>
      <c r="W259" s="438"/>
      <c r="X259" s="438"/>
      <c r="Y259" s="438"/>
      <c r="Z259" s="438"/>
      <c r="AA259" s="438"/>
      <c r="AB259" s="438"/>
      <c r="AC259" s="438"/>
      <c r="AD259" s="438"/>
    </row>
    <row r="260" ht="13.5" customHeight="1">
      <c r="A260" s="438"/>
      <c r="B260" s="438"/>
      <c r="C260" s="438"/>
      <c r="D260" s="438"/>
      <c r="E260" s="409"/>
      <c r="F260" s="438"/>
      <c r="G260" s="438"/>
      <c r="H260" s="438"/>
      <c r="I260" s="438"/>
      <c r="J260" s="438"/>
      <c r="K260" s="438"/>
      <c r="L260" s="438"/>
      <c r="M260" s="438"/>
      <c r="N260" s="438"/>
      <c r="O260" s="438"/>
      <c r="P260" s="438"/>
      <c r="Q260" s="438"/>
      <c r="R260" s="438"/>
      <c r="S260" s="438"/>
      <c r="T260" s="438"/>
      <c r="U260" s="438"/>
      <c r="V260" s="438"/>
      <c r="W260" s="438"/>
      <c r="X260" s="438"/>
      <c r="Y260" s="438"/>
      <c r="Z260" s="438"/>
      <c r="AA260" s="438"/>
      <c r="AB260" s="438"/>
      <c r="AC260" s="438"/>
      <c r="AD260" s="438"/>
    </row>
    <row r="261" ht="13.5" customHeight="1">
      <c r="A261" s="438"/>
      <c r="B261" s="438"/>
      <c r="C261" s="438"/>
      <c r="D261" s="438"/>
      <c r="E261" s="409"/>
      <c r="F261" s="438"/>
      <c r="G261" s="438"/>
      <c r="H261" s="438"/>
      <c r="I261" s="438"/>
      <c r="J261" s="438"/>
      <c r="K261" s="438"/>
      <c r="L261" s="438"/>
      <c r="M261" s="438"/>
      <c r="N261" s="438"/>
      <c r="O261" s="438"/>
      <c r="P261" s="438"/>
      <c r="Q261" s="438"/>
      <c r="R261" s="438"/>
      <c r="S261" s="438"/>
      <c r="T261" s="438"/>
      <c r="U261" s="438"/>
      <c r="V261" s="438"/>
      <c r="W261" s="438"/>
      <c r="X261" s="438"/>
      <c r="Y261" s="438"/>
      <c r="Z261" s="438"/>
      <c r="AA261" s="438"/>
      <c r="AB261" s="438"/>
      <c r="AC261" s="438"/>
      <c r="AD261" s="438"/>
    </row>
    <row r="262" ht="13.5" customHeight="1">
      <c r="A262" s="438"/>
      <c r="B262" s="438"/>
      <c r="C262" s="438"/>
      <c r="D262" s="438"/>
      <c r="E262" s="409"/>
      <c r="F262" s="438"/>
      <c r="G262" s="438"/>
      <c r="H262" s="438"/>
      <c r="I262" s="438"/>
      <c r="J262" s="438"/>
      <c r="K262" s="438"/>
      <c r="L262" s="438"/>
      <c r="M262" s="438"/>
      <c r="N262" s="438"/>
      <c r="O262" s="438"/>
      <c r="P262" s="438"/>
      <c r="Q262" s="438"/>
      <c r="R262" s="438"/>
      <c r="S262" s="438"/>
      <c r="T262" s="438"/>
      <c r="U262" s="438"/>
      <c r="V262" s="438"/>
      <c r="W262" s="438"/>
      <c r="X262" s="438"/>
      <c r="Y262" s="438"/>
      <c r="Z262" s="438"/>
      <c r="AA262" s="438"/>
      <c r="AB262" s="438"/>
      <c r="AC262" s="438"/>
      <c r="AD262" s="438"/>
    </row>
    <row r="263" ht="13.5" customHeight="1">
      <c r="A263" s="438"/>
      <c r="B263" s="438"/>
      <c r="C263" s="438"/>
      <c r="D263" s="438"/>
      <c r="E263" s="409"/>
      <c r="F263" s="438"/>
      <c r="G263" s="438"/>
      <c r="H263" s="438"/>
      <c r="I263" s="438"/>
      <c r="J263" s="438"/>
      <c r="K263" s="438"/>
      <c r="L263" s="438"/>
      <c r="M263" s="438"/>
      <c r="N263" s="438"/>
      <c r="O263" s="438"/>
      <c r="P263" s="438"/>
      <c r="Q263" s="438"/>
      <c r="R263" s="438"/>
      <c r="S263" s="438"/>
      <c r="T263" s="438"/>
      <c r="U263" s="438"/>
      <c r="V263" s="438"/>
      <c r="W263" s="438"/>
      <c r="X263" s="438"/>
      <c r="Y263" s="438"/>
      <c r="Z263" s="438"/>
      <c r="AA263" s="438"/>
      <c r="AB263" s="438"/>
      <c r="AC263" s="438"/>
      <c r="AD263" s="438"/>
    </row>
    <row r="264" ht="13.5" customHeight="1">
      <c r="A264" s="438"/>
      <c r="B264" s="438"/>
      <c r="C264" s="438"/>
      <c r="D264" s="438"/>
      <c r="E264" s="409"/>
      <c r="F264" s="438"/>
      <c r="G264" s="438"/>
      <c r="H264" s="438"/>
      <c r="I264" s="438"/>
      <c r="J264" s="438"/>
      <c r="K264" s="438"/>
      <c r="L264" s="438"/>
      <c r="M264" s="438"/>
      <c r="N264" s="438"/>
      <c r="O264" s="438"/>
      <c r="P264" s="438"/>
      <c r="Q264" s="438"/>
      <c r="R264" s="438"/>
      <c r="S264" s="438"/>
      <c r="T264" s="438"/>
      <c r="U264" s="438"/>
      <c r="V264" s="438"/>
      <c r="W264" s="438"/>
      <c r="X264" s="438"/>
      <c r="Y264" s="438"/>
      <c r="Z264" s="438"/>
      <c r="AA264" s="438"/>
      <c r="AB264" s="438"/>
      <c r="AC264" s="438"/>
      <c r="AD264" s="438"/>
    </row>
    <row r="265" ht="13.5" customHeight="1">
      <c r="A265" s="438"/>
      <c r="B265" s="438"/>
      <c r="C265" s="438"/>
      <c r="D265" s="438"/>
      <c r="E265" s="409"/>
      <c r="F265" s="438"/>
      <c r="G265" s="438"/>
      <c r="H265" s="438"/>
      <c r="I265" s="438"/>
      <c r="J265" s="438"/>
      <c r="K265" s="438"/>
      <c r="L265" s="438"/>
      <c r="M265" s="438"/>
      <c r="N265" s="438"/>
      <c r="O265" s="438"/>
      <c r="P265" s="438"/>
      <c r="Q265" s="438"/>
      <c r="R265" s="438"/>
      <c r="S265" s="438"/>
      <c r="T265" s="438"/>
      <c r="U265" s="438"/>
      <c r="V265" s="438"/>
      <c r="W265" s="438"/>
      <c r="X265" s="438"/>
      <c r="Y265" s="438"/>
      <c r="Z265" s="438"/>
      <c r="AA265" s="438"/>
      <c r="AB265" s="438"/>
      <c r="AC265" s="438"/>
      <c r="AD265" s="438"/>
    </row>
    <row r="266" ht="13.5" customHeight="1">
      <c r="A266" s="438"/>
      <c r="B266" s="438"/>
      <c r="C266" s="438"/>
      <c r="D266" s="438"/>
      <c r="E266" s="409"/>
      <c r="F266" s="438"/>
      <c r="G266" s="438"/>
      <c r="H266" s="438"/>
      <c r="I266" s="438"/>
      <c r="J266" s="438"/>
      <c r="K266" s="438"/>
      <c r="L266" s="438"/>
      <c r="M266" s="438"/>
      <c r="N266" s="438"/>
      <c r="O266" s="438"/>
      <c r="P266" s="438"/>
      <c r="Q266" s="438"/>
      <c r="R266" s="438"/>
      <c r="S266" s="438"/>
      <c r="T266" s="438"/>
      <c r="U266" s="438"/>
      <c r="V266" s="438"/>
      <c r="W266" s="438"/>
      <c r="X266" s="438"/>
      <c r="Y266" s="438"/>
      <c r="Z266" s="438"/>
      <c r="AA266" s="438"/>
      <c r="AB266" s="438"/>
      <c r="AC266" s="438"/>
      <c r="AD266" s="438"/>
    </row>
    <row r="267" ht="13.5" customHeight="1">
      <c r="A267" s="438"/>
      <c r="B267" s="438"/>
      <c r="C267" s="438"/>
      <c r="D267" s="438"/>
      <c r="E267" s="409"/>
      <c r="F267" s="438"/>
      <c r="G267" s="438"/>
      <c r="H267" s="438"/>
      <c r="I267" s="438"/>
      <c r="J267" s="438"/>
      <c r="K267" s="438"/>
      <c r="L267" s="438"/>
      <c r="M267" s="438"/>
      <c r="N267" s="438"/>
      <c r="O267" s="438"/>
      <c r="P267" s="438"/>
      <c r="Q267" s="438"/>
      <c r="R267" s="438"/>
      <c r="S267" s="438"/>
      <c r="T267" s="438"/>
      <c r="U267" s="438"/>
      <c r="V267" s="438"/>
      <c r="W267" s="438"/>
      <c r="X267" s="438"/>
      <c r="Y267" s="438"/>
      <c r="Z267" s="438"/>
      <c r="AA267" s="438"/>
      <c r="AB267" s="438"/>
      <c r="AC267" s="438"/>
      <c r="AD267" s="438"/>
    </row>
    <row r="268" ht="13.5" customHeight="1">
      <c r="A268" s="438"/>
      <c r="B268" s="438"/>
      <c r="C268" s="438"/>
      <c r="D268" s="438"/>
      <c r="E268" s="409"/>
      <c r="F268" s="438"/>
      <c r="G268" s="438"/>
      <c r="H268" s="438"/>
      <c r="I268" s="438"/>
      <c r="J268" s="438"/>
      <c r="K268" s="438"/>
      <c r="L268" s="438"/>
      <c r="M268" s="438"/>
      <c r="N268" s="438"/>
      <c r="O268" s="438"/>
      <c r="P268" s="438"/>
      <c r="Q268" s="438"/>
      <c r="R268" s="438"/>
      <c r="S268" s="438"/>
      <c r="T268" s="438"/>
      <c r="U268" s="438"/>
      <c r="V268" s="438"/>
      <c r="W268" s="438"/>
      <c r="X268" s="438"/>
      <c r="Y268" s="438"/>
      <c r="Z268" s="438"/>
      <c r="AA268" s="438"/>
      <c r="AB268" s="438"/>
      <c r="AC268" s="438"/>
      <c r="AD268" s="438"/>
    </row>
    <row r="269" ht="13.5" customHeight="1">
      <c r="A269" s="438"/>
      <c r="B269" s="438"/>
      <c r="C269" s="438"/>
      <c r="D269" s="438"/>
      <c r="E269" s="409"/>
      <c r="F269" s="438"/>
      <c r="G269" s="438"/>
      <c r="H269" s="438"/>
      <c r="I269" s="438"/>
      <c r="J269" s="438"/>
      <c r="K269" s="438"/>
      <c r="L269" s="438"/>
      <c r="M269" s="438"/>
      <c r="N269" s="438"/>
      <c r="O269" s="438"/>
      <c r="P269" s="438"/>
      <c r="Q269" s="438"/>
      <c r="R269" s="438"/>
      <c r="S269" s="438"/>
      <c r="T269" s="438"/>
      <c r="U269" s="438"/>
      <c r="V269" s="438"/>
      <c r="W269" s="438"/>
      <c r="X269" s="438"/>
      <c r="Y269" s="438"/>
      <c r="Z269" s="438"/>
      <c r="AA269" s="438"/>
      <c r="AB269" s="438"/>
      <c r="AC269" s="438"/>
      <c r="AD269" s="438"/>
    </row>
    <row r="270" ht="13.5" customHeight="1">
      <c r="A270" s="438"/>
      <c r="B270" s="438"/>
      <c r="C270" s="438"/>
      <c r="D270" s="438"/>
      <c r="E270" s="409"/>
      <c r="F270" s="438"/>
      <c r="G270" s="438"/>
      <c r="H270" s="438"/>
      <c r="I270" s="438"/>
      <c r="J270" s="438"/>
      <c r="K270" s="438"/>
      <c r="L270" s="438"/>
      <c r="M270" s="438"/>
      <c r="N270" s="438"/>
      <c r="O270" s="438"/>
      <c r="P270" s="438"/>
      <c r="Q270" s="438"/>
      <c r="R270" s="438"/>
      <c r="S270" s="438"/>
      <c r="T270" s="438"/>
      <c r="U270" s="438"/>
      <c r="V270" s="438"/>
      <c r="W270" s="438"/>
      <c r="X270" s="438"/>
      <c r="Y270" s="438"/>
      <c r="Z270" s="438"/>
      <c r="AA270" s="438"/>
      <c r="AB270" s="438"/>
      <c r="AC270" s="438"/>
      <c r="AD270" s="438"/>
    </row>
    <row r="271" ht="13.5" customHeight="1">
      <c r="A271" s="438"/>
      <c r="B271" s="438"/>
      <c r="C271" s="438"/>
      <c r="D271" s="438"/>
      <c r="E271" s="409"/>
      <c r="F271" s="438"/>
      <c r="G271" s="438"/>
      <c r="H271" s="438"/>
      <c r="I271" s="438"/>
      <c r="J271" s="438"/>
      <c r="K271" s="438"/>
      <c r="L271" s="438"/>
      <c r="M271" s="438"/>
      <c r="N271" s="438"/>
      <c r="O271" s="438"/>
      <c r="P271" s="438"/>
      <c r="Q271" s="438"/>
      <c r="R271" s="438"/>
      <c r="S271" s="438"/>
      <c r="T271" s="438"/>
      <c r="U271" s="438"/>
      <c r="V271" s="438"/>
      <c r="W271" s="438"/>
      <c r="X271" s="438"/>
      <c r="Y271" s="438"/>
      <c r="Z271" s="438"/>
      <c r="AA271" s="438"/>
      <c r="AB271" s="438"/>
      <c r="AC271" s="438"/>
      <c r="AD271" s="438"/>
    </row>
    <row r="272" ht="13.5" customHeight="1">
      <c r="A272" s="438"/>
      <c r="B272" s="438"/>
      <c r="C272" s="438"/>
      <c r="D272" s="438"/>
      <c r="E272" s="409"/>
      <c r="F272" s="438"/>
      <c r="G272" s="438"/>
      <c r="H272" s="438"/>
      <c r="I272" s="438"/>
      <c r="J272" s="438"/>
      <c r="K272" s="438"/>
      <c r="L272" s="438"/>
      <c r="M272" s="438"/>
      <c r="N272" s="438"/>
      <c r="O272" s="438"/>
      <c r="P272" s="438"/>
      <c r="Q272" s="438"/>
      <c r="R272" s="438"/>
      <c r="S272" s="438"/>
      <c r="T272" s="438"/>
      <c r="U272" s="438"/>
      <c r="V272" s="438"/>
      <c r="W272" s="438"/>
      <c r="X272" s="438"/>
      <c r="Y272" s="438"/>
      <c r="Z272" s="438"/>
      <c r="AA272" s="438"/>
      <c r="AB272" s="438"/>
      <c r="AC272" s="438"/>
      <c r="AD272" s="438"/>
    </row>
    <row r="273" ht="13.5" customHeight="1">
      <c r="A273" s="438"/>
      <c r="B273" s="438"/>
      <c r="C273" s="438"/>
      <c r="D273" s="438"/>
      <c r="E273" s="409"/>
      <c r="F273" s="438"/>
      <c r="G273" s="438"/>
      <c r="H273" s="438"/>
      <c r="I273" s="438"/>
      <c r="J273" s="438"/>
      <c r="K273" s="438"/>
      <c r="L273" s="438"/>
      <c r="M273" s="438"/>
      <c r="N273" s="438"/>
      <c r="O273" s="438"/>
      <c r="P273" s="438"/>
      <c r="Q273" s="438"/>
      <c r="R273" s="438"/>
      <c r="S273" s="438"/>
      <c r="T273" s="438"/>
      <c r="U273" s="438"/>
      <c r="V273" s="438"/>
      <c r="W273" s="438"/>
      <c r="X273" s="438"/>
      <c r="Y273" s="438"/>
      <c r="Z273" s="438"/>
      <c r="AA273" s="438"/>
      <c r="AB273" s="438"/>
      <c r="AC273" s="438"/>
      <c r="AD273" s="438"/>
    </row>
    <row r="274" ht="13.5" customHeight="1">
      <c r="A274" s="438"/>
      <c r="B274" s="438"/>
      <c r="C274" s="438"/>
      <c r="D274" s="438"/>
      <c r="E274" s="409"/>
      <c r="F274" s="438"/>
      <c r="G274" s="438"/>
      <c r="H274" s="438"/>
      <c r="I274" s="438"/>
      <c r="J274" s="438"/>
      <c r="K274" s="438"/>
      <c r="L274" s="438"/>
      <c r="M274" s="438"/>
      <c r="N274" s="438"/>
      <c r="O274" s="438"/>
      <c r="P274" s="438"/>
      <c r="Q274" s="438"/>
      <c r="R274" s="438"/>
      <c r="S274" s="438"/>
      <c r="T274" s="438"/>
      <c r="U274" s="438"/>
      <c r="V274" s="438"/>
      <c r="W274" s="438"/>
      <c r="X274" s="438"/>
      <c r="Y274" s="438"/>
      <c r="Z274" s="438"/>
      <c r="AA274" s="438"/>
      <c r="AB274" s="438"/>
      <c r="AC274" s="438"/>
      <c r="AD274" s="438"/>
    </row>
    <row r="275" ht="13.5" customHeight="1">
      <c r="A275" s="438"/>
      <c r="B275" s="438"/>
      <c r="C275" s="438"/>
      <c r="D275" s="438"/>
      <c r="E275" s="409"/>
      <c r="F275" s="438"/>
      <c r="G275" s="438"/>
      <c r="H275" s="438"/>
      <c r="I275" s="438"/>
      <c r="J275" s="438"/>
      <c r="K275" s="438"/>
      <c r="L275" s="438"/>
      <c r="M275" s="438"/>
      <c r="N275" s="438"/>
      <c r="O275" s="438"/>
      <c r="P275" s="438"/>
      <c r="Q275" s="438"/>
      <c r="R275" s="438"/>
      <c r="S275" s="438"/>
      <c r="T275" s="438"/>
      <c r="U275" s="438"/>
      <c r="V275" s="438"/>
      <c r="W275" s="438"/>
      <c r="X275" s="438"/>
      <c r="Y275" s="438"/>
      <c r="Z275" s="438"/>
      <c r="AA275" s="438"/>
      <c r="AB275" s="438"/>
      <c r="AC275" s="438"/>
      <c r="AD275" s="438"/>
    </row>
    <row r="276" ht="13.5" customHeight="1">
      <c r="A276" s="438"/>
      <c r="B276" s="438"/>
      <c r="C276" s="438"/>
      <c r="D276" s="438"/>
      <c r="E276" s="409"/>
      <c r="F276" s="438"/>
      <c r="G276" s="438"/>
      <c r="H276" s="438"/>
      <c r="I276" s="438"/>
      <c r="J276" s="438"/>
      <c r="K276" s="438"/>
      <c r="L276" s="438"/>
      <c r="M276" s="438"/>
      <c r="N276" s="438"/>
      <c r="O276" s="438"/>
      <c r="P276" s="438"/>
      <c r="Q276" s="438"/>
      <c r="R276" s="438"/>
      <c r="S276" s="438"/>
      <c r="T276" s="438"/>
      <c r="U276" s="438"/>
      <c r="V276" s="438"/>
      <c r="W276" s="438"/>
      <c r="X276" s="438"/>
      <c r="Y276" s="438"/>
      <c r="Z276" s="438"/>
      <c r="AA276" s="438"/>
      <c r="AB276" s="438"/>
      <c r="AC276" s="438"/>
      <c r="AD276" s="438"/>
    </row>
    <row r="277" ht="13.5" customHeight="1">
      <c r="A277" s="438"/>
      <c r="B277" s="438"/>
      <c r="C277" s="438"/>
      <c r="D277" s="438"/>
      <c r="E277" s="409"/>
      <c r="F277" s="438"/>
      <c r="G277" s="438"/>
      <c r="H277" s="438"/>
      <c r="I277" s="438"/>
      <c r="J277" s="438"/>
      <c r="K277" s="438"/>
      <c r="L277" s="438"/>
      <c r="M277" s="438"/>
      <c r="N277" s="438"/>
      <c r="O277" s="438"/>
      <c r="P277" s="438"/>
      <c r="Q277" s="438"/>
      <c r="R277" s="438"/>
      <c r="S277" s="438"/>
      <c r="T277" s="438"/>
      <c r="U277" s="438"/>
      <c r="V277" s="438"/>
      <c r="W277" s="438"/>
      <c r="X277" s="438"/>
      <c r="Y277" s="438"/>
      <c r="Z277" s="438"/>
      <c r="AA277" s="438"/>
      <c r="AB277" s="438"/>
      <c r="AC277" s="438"/>
      <c r="AD277" s="438"/>
    </row>
    <row r="278" ht="13.5" customHeight="1">
      <c r="A278" s="438"/>
      <c r="B278" s="438"/>
      <c r="C278" s="438"/>
      <c r="D278" s="438"/>
      <c r="E278" s="409"/>
      <c r="F278" s="438"/>
      <c r="G278" s="438"/>
      <c r="H278" s="438"/>
      <c r="I278" s="438"/>
      <c r="J278" s="438"/>
      <c r="K278" s="438"/>
      <c r="L278" s="438"/>
      <c r="M278" s="438"/>
      <c r="N278" s="438"/>
      <c r="O278" s="438"/>
      <c r="P278" s="438"/>
      <c r="Q278" s="438"/>
      <c r="R278" s="438"/>
      <c r="S278" s="438"/>
      <c r="T278" s="438"/>
      <c r="U278" s="438"/>
      <c r="V278" s="438"/>
      <c r="W278" s="438"/>
      <c r="X278" s="438"/>
      <c r="Y278" s="438"/>
      <c r="Z278" s="438"/>
      <c r="AA278" s="438"/>
      <c r="AB278" s="438"/>
      <c r="AC278" s="438"/>
      <c r="AD278" s="438"/>
    </row>
    <row r="279" ht="13.5" customHeight="1">
      <c r="A279" s="438"/>
      <c r="B279" s="438"/>
      <c r="C279" s="438"/>
      <c r="D279" s="438"/>
      <c r="E279" s="409"/>
      <c r="F279" s="438"/>
      <c r="G279" s="438"/>
      <c r="H279" s="438"/>
      <c r="I279" s="438"/>
      <c r="J279" s="438"/>
      <c r="K279" s="438"/>
      <c r="L279" s="438"/>
      <c r="M279" s="438"/>
      <c r="N279" s="438"/>
      <c r="O279" s="438"/>
      <c r="P279" s="438"/>
      <c r="Q279" s="438"/>
      <c r="R279" s="438"/>
      <c r="S279" s="438"/>
      <c r="T279" s="438"/>
      <c r="U279" s="438"/>
      <c r="V279" s="438"/>
      <c r="W279" s="438"/>
      <c r="X279" s="438"/>
      <c r="Y279" s="438"/>
      <c r="Z279" s="438"/>
      <c r="AA279" s="438"/>
      <c r="AB279" s="438"/>
      <c r="AC279" s="438"/>
      <c r="AD279" s="438"/>
    </row>
    <row r="280" ht="13.5" customHeight="1">
      <c r="A280" s="438"/>
      <c r="B280" s="438"/>
      <c r="C280" s="438"/>
      <c r="D280" s="438"/>
      <c r="E280" s="409"/>
      <c r="F280" s="438"/>
      <c r="G280" s="438"/>
      <c r="H280" s="438"/>
      <c r="I280" s="438"/>
      <c r="J280" s="438"/>
      <c r="K280" s="438"/>
      <c r="L280" s="438"/>
      <c r="M280" s="438"/>
      <c r="N280" s="438"/>
      <c r="O280" s="438"/>
      <c r="P280" s="438"/>
      <c r="Q280" s="438"/>
      <c r="R280" s="438"/>
      <c r="S280" s="438"/>
      <c r="T280" s="438"/>
      <c r="U280" s="438"/>
      <c r="V280" s="438"/>
      <c r="W280" s="438"/>
      <c r="X280" s="438"/>
      <c r="Y280" s="438"/>
      <c r="Z280" s="438"/>
      <c r="AA280" s="438"/>
      <c r="AB280" s="438"/>
      <c r="AC280" s="438"/>
      <c r="AD280" s="438"/>
    </row>
    <row r="281" ht="13.5" customHeight="1">
      <c r="A281" s="438"/>
      <c r="B281" s="438"/>
      <c r="C281" s="438"/>
      <c r="D281" s="438"/>
      <c r="E281" s="409"/>
      <c r="F281" s="438"/>
      <c r="G281" s="438"/>
      <c r="H281" s="438"/>
      <c r="I281" s="438"/>
      <c r="J281" s="438"/>
      <c r="K281" s="438"/>
      <c r="L281" s="438"/>
      <c r="M281" s="438"/>
      <c r="N281" s="438"/>
      <c r="O281" s="438"/>
      <c r="P281" s="438"/>
      <c r="Q281" s="438"/>
      <c r="R281" s="438"/>
      <c r="S281" s="438"/>
      <c r="T281" s="438"/>
      <c r="U281" s="438"/>
      <c r="V281" s="438"/>
      <c r="W281" s="438"/>
      <c r="X281" s="438"/>
      <c r="Y281" s="438"/>
      <c r="Z281" s="438"/>
      <c r="AA281" s="438"/>
      <c r="AB281" s="438"/>
      <c r="AC281" s="438"/>
      <c r="AD281" s="438"/>
    </row>
    <row r="282" ht="13.5" customHeight="1">
      <c r="A282" s="438"/>
      <c r="B282" s="438"/>
      <c r="C282" s="438"/>
      <c r="D282" s="438"/>
      <c r="E282" s="409"/>
      <c r="F282" s="438"/>
      <c r="G282" s="438"/>
      <c r="H282" s="438"/>
      <c r="I282" s="438"/>
      <c r="J282" s="438"/>
      <c r="K282" s="438"/>
      <c r="L282" s="438"/>
      <c r="M282" s="438"/>
      <c r="N282" s="438"/>
      <c r="O282" s="438"/>
      <c r="P282" s="438"/>
      <c r="Q282" s="438"/>
      <c r="R282" s="438"/>
      <c r="S282" s="438"/>
      <c r="T282" s="438"/>
      <c r="U282" s="438"/>
      <c r="V282" s="438"/>
      <c r="W282" s="438"/>
      <c r="X282" s="438"/>
      <c r="Y282" s="438"/>
      <c r="Z282" s="438"/>
      <c r="AA282" s="438"/>
      <c r="AB282" s="438"/>
      <c r="AC282" s="438"/>
      <c r="AD282" s="438"/>
    </row>
    <row r="283" ht="13.5" customHeight="1">
      <c r="A283" s="438"/>
      <c r="B283" s="438"/>
      <c r="C283" s="438"/>
      <c r="D283" s="438"/>
      <c r="E283" s="409"/>
      <c r="F283" s="438"/>
      <c r="G283" s="438"/>
      <c r="H283" s="438"/>
      <c r="I283" s="438"/>
      <c r="J283" s="438"/>
      <c r="K283" s="438"/>
      <c r="L283" s="438"/>
      <c r="M283" s="438"/>
      <c r="N283" s="438"/>
      <c r="O283" s="438"/>
      <c r="P283" s="438"/>
      <c r="Q283" s="438"/>
      <c r="R283" s="438"/>
      <c r="S283" s="438"/>
      <c r="T283" s="438"/>
      <c r="U283" s="438"/>
      <c r="V283" s="438"/>
      <c r="W283" s="438"/>
      <c r="X283" s="438"/>
      <c r="Y283" s="438"/>
      <c r="Z283" s="438"/>
      <c r="AA283" s="438"/>
      <c r="AB283" s="438"/>
      <c r="AC283" s="438"/>
      <c r="AD283" s="438"/>
    </row>
    <row r="284" ht="13.5" customHeight="1">
      <c r="A284" s="438"/>
      <c r="B284" s="438"/>
      <c r="C284" s="438"/>
      <c r="D284" s="438"/>
      <c r="E284" s="409"/>
      <c r="F284" s="438"/>
      <c r="G284" s="438"/>
      <c r="H284" s="438"/>
      <c r="I284" s="438"/>
      <c r="J284" s="438"/>
      <c r="K284" s="438"/>
      <c r="L284" s="438"/>
      <c r="M284" s="438"/>
      <c r="N284" s="438"/>
      <c r="O284" s="438"/>
      <c r="P284" s="438"/>
      <c r="Q284" s="438"/>
      <c r="R284" s="438"/>
      <c r="S284" s="438"/>
      <c r="T284" s="438"/>
      <c r="U284" s="438"/>
      <c r="V284" s="438"/>
      <c r="W284" s="438"/>
      <c r="X284" s="438"/>
      <c r="Y284" s="438"/>
      <c r="Z284" s="438"/>
      <c r="AA284" s="438"/>
      <c r="AB284" s="438"/>
      <c r="AC284" s="438"/>
      <c r="AD284" s="438"/>
    </row>
    <row r="285" ht="13.5" customHeight="1">
      <c r="A285" s="438"/>
      <c r="B285" s="438"/>
      <c r="C285" s="438"/>
      <c r="D285" s="438"/>
      <c r="E285" s="409"/>
      <c r="F285" s="438"/>
      <c r="G285" s="438"/>
      <c r="H285" s="438"/>
      <c r="I285" s="438"/>
      <c r="J285" s="438"/>
      <c r="K285" s="438"/>
      <c r="L285" s="438"/>
      <c r="M285" s="438"/>
      <c r="N285" s="438"/>
      <c r="O285" s="438"/>
      <c r="P285" s="438"/>
      <c r="Q285" s="438"/>
      <c r="R285" s="438"/>
      <c r="S285" s="438"/>
      <c r="T285" s="438"/>
      <c r="U285" s="438"/>
      <c r="V285" s="438"/>
      <c r="W285" s="438"/>
      <c r="X285" s="438"/>
      <c r="Y285" s="438"/>
      <c r="Z285" s="438"/>
      <c r="AA285" s="438"/>
      <c r="AB285" s="438"/>
      <c r="AC285" s="438"/>
      <c r="AD285" s="438"/>
    </row>
    <row r="286" ht="13.5" customHeight="1">
      <c r="A286" s="438"/>
      <c r="B286" s="438"/>
      <c r="C286" s="438"/>
      <c r="D286" s="438"/>
      <c r="E286" s="409"/>
      <c r="F286" s="438"/>
      <c r="G286" s="438"/>
      <c r="H286" s="438"/>
      <c r="I286" s="438"/>
      <c r="J286" s="438"/>
      <c r="K286" s="438"/>
      <c r="L286" s="438"/>
      <c r="M286" s="438"/>
      <c r="N286" s="438"/>
      <c r="O286" s="438"/>
      <c r="P286" s="438"/>
      <c r="Q286" s="438"/>
      <c r="R286" s="438"/>
      <c r="S286" s="438"/>
      <c r="T286" s="438"/>
      <c r="U286" s="438"/>
      <c r="V286" s="438"/>
      <c r="W286" s="438"/>
      <c r="X286" s="438"/>
      <c r="Y286" s="438"/>
      <c r="Z286" s="438"/>
      <c r="AA286" s="438"/>
      <c r="AB286" s="438"/>
      <c r="AC286" s="438"/>
      <c r="AD286" s="438"/>
    </row>
    <row r="287" ht="13.5" customHeight="1">
      <c r="A287" s="438"/>
      <c r="B287" s="438"/>
      <c r="C287" s="438"/>
      <c r="D287" s="438"/>
      <c r="E287" s="409"/>
      <c r="F287" s="438"/>
      <c r="G287" s="438"/>
      <c r="H287" s="438"/>
      <c r="I287" s="438"/>
      <c r="J287" s="438"/>
      <c r="K287" s="438"/>
      <c r="L287" s="438"/>
      <c r="M287" s="438"/>
      <c r="N287" s="438"/>
      <c r="O287" s="438"/>
      <c r="P287" s="438"/>
      <c r="Q287" s="438"/>
      <c r="R287" s="438"/>
      <c r="S287" s="438"/>
      <c r="T287" s="438"/>
      <c r="U287" s="438"/>
      <c r="V287" s="438"/>
      <c r="W287" s="438"/>
      <c r="X287" s="438"/>
      <c r="Y287" s="438"/>
      <c r="Z287" s="438"/>
      <c r="AA287" s="438"/>
      <c r="AB287" s="438"/>
      <c r="AC287" s="438"/>
      <c r="AD287" s="438"/>
    </row>
    <row r="288" ht="13.5" customHeight="1">
      <c r="A288" s="438"/>
      <c r="B288" s="438"/>
      <c r="C288" s="438"/>
      <c r="D288" s="438"/>
      <c r="E288" s="409"/>
      <c r="F288" s="438"/>
      <c r="G288" s="438"/>
      <c r="H288" s="438"/>
      <c r="I288" s="438"/>
      <c r="J288" s="438"/>
      <c r="K288" s="438"/>
      <c r="L288" s="438"/>
      <c r="M288" s="438"/>
      <c r="N288" s="438"/>
      <c r="O288" s="438"/>
      <c r="P288" s="438"/>
      <c r="Q288" s="438"/>
      <c r="R288" s="438"/>
      <c r="S288" s="438"/>
      <c r="T288" s="438"/>
      <c r="U288" s="438"/>
      <c r="V288" s="438"/>
      <c r="W288" s="438"/>
      <c r="X288" s="438"/>
      <c r="Y288" s="438"/>
      <c r="Z288" s="438"/>
      <c r="AA288" s="438"/>
      <c r="AB288" s="438"/>
      <c r="AC288" s="438"/>
      <c r="AD288" s="438"/>
    </row>
    <row r="289" ht="13.5" customHeight="1">
      <c r="A289" s="438"/>
      <c r="B289" s="438"/>
      <c r="C289" s="438"/>
      <c r="D289" s="438"/>
      <c r="E289" s="409"/>
      <c r="F289" s="438"/>
      <c r="G289" s="438"/>
      <c r="H289" s="438"/>
      <c r="I289" s="438"/>
      <c r="J289" s="438"/>
      <c r="K289" s="438"/>
      <c r="L289" s="438"/>
      <c r="M289" s="438"/>
      <c r="N289" s="438"/>
      <c r="O289" s="438"/>
      <c r="P289" s="438"/>
      <c r="Q289" s="438"/>
      <c r="R289" s="438"/>
      <c r="S289" s="438"/>
      <c r="T289" s="438"/>
      <c r="U289" s="438"/>
      <c r="V289" s="438"/>
      <c r="W289" s="438"/>
      <c r="X289" s="438"/>
      <c r="Y289" s="438"/>
      <c r="Z289" s="438"/>
      <c r="AA289" s="438"/>
      <c r="AB289" s="438"/>
      <c r="AC289" s="438"/>
      <c r="AD289" s="438"/>
    </row>
    <row r="290" ht="13.5" customHeight="1">
      <c r="A290" s="438"/>
      <c r="B290" s="438"/>
      <c r="C290" s="438"/>
      <c r="D290" s="438"/>
      <c r="E290" s="409"/>
      <c r="F290" s="438"/>
      <c r="G290" s="438"/>
      <c r="H290" s="438"/>
      <c r="I290" s="438"/>
      <c r="J290" s="438"/>
      <c r="K290" s="438"/>
      <c r="L290" s="438"/>
      <c r="M290" s="438"/>
      <c r="N290" s="438"/>
      <c r="O290" s="438"/>
      <c r="P290" s="438"/>
      <c r="Q290" s="438"/>
      <c r="R290" s="438"/>
      <c r="S290" s="438"/>
      <c r="T290" s="438"/>
      <c r="U290" s="438"/>
      <c r="V290" s="438"/>
      <c r="W290" s="438"/>
      <c r="X290" s="438"/>
      <c r="Y290" s="438"/>
      <c r="Z290" s="438"/>
      <c r="AA290" s="438"/>
      <c r="AB290" s="438"/>
      <c r="AC290" s="438"/>
      <c r="AD290" s="438"/>
    </row>
    <row r="291" ht="13.5" customHeight="1">
      <c r="A291" s="438"/>
      <c r="B291" s="438"/>
      <c r="C291" s="438"/>
      <c r="D291" s="438"/>
      <c r="E291" s="409"/>
      <c r="F291" s="438"/>
      <c r="G291" s="438"/>
      <c r="H291" s="438"/>
      <c r="I291" s="438"/>
      <c r="J291" s="438"/>
      <c r="K291" s="438"/>
      <c r="L291" s="438"/>
      <c r="M291" s="438"/>
      <c r="N291" s="438"/>
      <c r="O291" s="438"/>
      <c r="P291" s="438"/>
      <c r="Q291" s="438"/>
      <c r="R291" s="438"/>
      <c r="S291" s="438"/>
      <c r="T291" s="438"/>
      <c r="U291" s="438"/>
      <c r="V291" s="438"/>
      <c r="W291" s="438"/>
      <c r="X291" s="438"/>
      <c r="Y291" s="438"/>
      <c r="Z291" s="438"/>
      <c r="AA291" s="438"/>
      <c r="AB291" s="438"/>
      <c r="AC291" s="438"/>
      <c r="AD291" s="438"/>
    </row>
    <row r="292" ht="13.5" customHeight="1">
      <c r="A292" s="438"/>
      <c r="B292" s="438"/>
      <c r="C292" s="438"/>
      <c r="D292" s="438"/>
      <c r="E292" s="409"/>
      <c r="F292" s="438"/>
      <c r="G292" s="438"/>
      <c r="H292" s="438"/>
      <c r="I292" s="438"/>
      <c r="J292" s="438"/>
      <c r="K292" s="438"/>
      <c r="L292" s="438"/>
      <c r="M292" s="438"/>
      <c r="N292" s="438"/>
      <c r="O292" s="438"/>
      <c r="P292" s="438"/>
      <c r="Q292" s="438"/>
      <c r="R292" s="438"/>
      <c r="S292" s="438"/>
      <c r="T292" s="438"/>
      <c r="U292" s="438"/>
      <c r="V292" s="438"/>
      <c r="W292" s="438"/>
      <c r="X292" s="438"/>
      <c r="Y292" s="438"/>
      <c r="Z292" s="438"/>
      <c r="AA292" s="438"/>
      <c r="AB292" s="438"/>
      <c r="AC292" s="438"/>
      <c r="AD292" s="438"/>
    </row>
    <row r="293" ht="13.5" customHeight="1">
      <c r="A293" s="438"/>
      <c r="B293" s="438"/>
      <c r="C293" s="438"/>
      <c r="D293" s="438"/>
      <c r="E293" s="409"/>
      <c r="F293" s="438"/>
      <c r="G293" s="438"/>
      <c r="H293" s="438"/>
      <c r="I293" s="438"/>
      <c r="J293" s="438"/>
      <c r="K293" s="438"/>
      <c r="L293" s="438"/>
      <c r="M293" s="438"/>
      <c r="N293" s="438"/>
      <c r="O293" s="438"/>
      <c r="P293" s="438"/>
      <c r="Q293" s="438"/>
      <c r="R293" s="438"/>
      <c r="S293" s="438"/>
      <c r="T293" s="438"/>
      <c r="U293" s="438"/>
      <c r="V293" s="438"/>
      <c r="W293" s="438"/>
      <c r="X293" s="438"/>
      <c r="Y293" s="438"/>
      <c r="Z293" s="438"/>
      <c r="AA293" s="438"/>
      <c r="AB293" s="438"/>
      <c r="AC293" s="438"/>
      <c r="AD293" s="438"/>
    </row>
    <row r="294" ht="13.5" customHeight="1">
      <c r="A294" s="438"/>
      <c r="B294" s="438"/>
      <c r="C294" s="438"/>
      <c r="D294" s="438"/>
      <c r="E294" s="409"/>
      <c r="F294" s="438"/>
      <c r="G294" s="438"/>
      <c r="H294" s="438"/>
      <c r="I294" s="438"/>
      <c r="J294" s="438"/>
      <c r="K294" s="438"/>
      <c r="L294" s="438"/>
      <c r="M294" s="438"/>
      <c r="N294" s="438"/>
      <c r="O294" s="438"/>
      <c r="P294" s="438"/>
      <c r="Q294" s="438"/>
      <c r="R294" s="438"/>
      <c r="S294" s="438"/>
      <c r="T294" s="438"/>
      <c r="U294" s="438"/>
      <c r="V294" s="438"/>
      <c r="W294" s="438"/>
      <c r="X294" s="438"/>
      <c r="Y294" s="438"/>
      <c r="Z294" s="438"/>
      <c r="AA294" s="438"/>
      <c r="AB294" s="438"/>
      <c r="AC294" s="438"/>
      <c r="AD294" s="438"/>
    </row>
    <row r="295" ht="13.5" customHeight="1">
      <c r="A295" s="438"/>
      <c r="B295" s="438"/>
      <c r="C295" s="438"/>
      <c r="D295" s="438"/>
      <c r="E295" s="409"/>
      <c r="F295" s="438"/>
      <c r="G295" s="438"/>
      <c r="H295" s="438"/>
      <c r="I295" s="438"/>
      <c r="J295" s="438"/>
      <c r="K295" s="438"/>
      <c r="L295" s="438"/>
      <c r="M295" s="438"/>
      <c r="N295" s="438"/>
      <c r="O295" s="438"/>
      <c r="P295" s="438"/>
      <c r="Q295" s="438"/>
      <c r="R295" s="438"/>
      <c r="S295" s="438"/>
      <c r="T295" s="438"/>
      <c r="U295" s="438"/>
      <c r="V295" s="438"/>
      <c r="W295" s="438"/>
      <c r="X295" s="438"/>
      <c r="Y295" s="438"/>
      <c r="Z295" s="438"/>
      <c r="AA295" s="438"/>
      <c r="AB295" s="438"/>
      <c r="AC295" s="438"/>
      <c r="AD295" s="438"/>
    </row>
    <row r="296" ht="13.5" customHeight="1">
      <c r="A296" s="438"/>
      <c r="B296" s="438"/>
      <c r="C296" s="438"/>
      <c r="D296" s="438"/>
      <c r="E296" s="409"/>
      <c r="F296" s="438"/>
      <c r="G296" s="438"/>
      <c r="H296" s="438"/>
      <c r="I296" s="438"/>
      <c r="J296" s="438"/>
      <c r="K296" s="438"/>
      <c r="L296" s="438"/>
      <c r="M296" s="438"/>
      <c r="N296" s="438"/>
      <c r="O296" s="438"/>
      <c r="P296" s="438"/>
      <c r="Q296" s="438"/>
      <c r="R296" s="438"/>
      <c r="S296" s="438"/>
      <c r="T296" s="438"/>
      <c r="U296" s="438"/>
      <c r="V296" s="438"/>
      <c r="W296" s="438"/>
      <c r="X296" s="438"/>
      <c r="Y296" s="438"/>
      <c r="Z296" s="438"/>
      <c r="AA296" s="438"/>
      <c r="AB296" s="438"/>
      <c r="AC296" s="438"/>
      <c r="AD296" s="438"/>
    </row>
    <row r="297" ht="13.5" customHeight="1">
      <c r="A297" s="438"/>
      <c r="B297" s="438"/>
      <c r="C297" s="438"/>
      <c r="D297" s="438"/>
      <c r="E297" s="409"/>
      <c r="F297" s="438"/>
      <c r="G297" s="438"/>
      <c r="H297" s="438"/>
      <c r="I297" s="438"/>
      <c r="J297" s="438"/>
      <c r="K297" s="438"/>
      <c r="L297" s="438"/>
      <c r="M297" s="438"/>
      <c r="N297" s="438"/>
      <c r="O297" s="438"/>
      <c r="P297" s="438"/>
      <c r="Q297" s="438"/>
      <c r="R297" s="438"/>
      <c r="S297" s="438"/>
      <c r="T297" s="438"/>
      <c r="U297" s="438"/>
      <c r="V297" s="438"/>
      <c r="W297" s="438"/>
      <c r="X297" s="438"/>
      <c r="Y297" s="438"/>
      <c r="Z297" s="438"/>
      <c r="AA297" s="438"/>
      <c r="AB297" s="438"/>
      <c r="AC297" s="438"/>
      <c r="AD297" s="438"/>
    </row>
    <row r="298" ht="13.5" customHeight="1">
      <c r="A298" s="438"/>
      <c r="B298" s="438"/>
      <c r="C298" s="438"/>
      <c r="D298" s="438"/>
      <c r="E298" s="409"/>
      <c r="F298" s="438"/>
      <c r="G298" s="438"/>
      <c r="H298" s="438"/>
      <c r="I298" s="438"/>
      <c r="J298" s="438"/>
      <c r="K298" s="438"/>
      <c r="L298" s="438"/>
      <c r="M298" s="438"/>
      <c r="N298" s="438"/>
      <c r="O298" s="438"/>
      <c r="P298" s="438"/>
      <c r="Q298" s="438"/>
      <c r="R298" s="438"/>
      <c r="S298" s="438"/>
      <c r="T298" s="438"/>
      <c r="U298" s="438"/>
      <c r="V298" s="438"/>
      <c r="W298" s="438"/>
      <c r="X298" s="438"/>
      <c r="Y298" s="438"/>
      <c r="Z298" s="438"/>
      <c r="AA298" s="438"/>
      <c r="AB298" s="438"/>
      <c r="AC298" s="438"/>
      <c r="AD298" s="438"/>
    </row>
    <row r="299" ht="13.5" customHeight="1">
      <c r="A299" s="438"/>
      <c r="B299" s="438"/>
      <c r="C299" s="438"/>
      <c r="D299" s="438"/>
      <c r="E299" s="409"/>
      <c r="F299" s="438"/>
      <c r="G299" s="438"/>
      <c r="H299" s="438"/>
      <c r="I299" s="438"/>
      <c r="J299" s="438"/>
      <c r="K299" s="438"/>
      <c r="L299" s="438"/>
      <c r="M299" s="438"/>
      <c r="N299" s="438"/>
      <c r="O299" s="438"/>
      <c r="P299" s="438"/>
      <c r="Q299" s="438"/>
      <c r="R299" s="438"/>
      <c r="S299" s="438"/>
      <c r="T299" s="438"/>
      <c r="U299" s="438"/>
      <c r="V299" s="438"/>
      <c r="W299" s="438"/>
      <c r="X299" s="438"/>
      <c r="Y299" s="438"/>
      <c r="Z299" s="438"/>
      <c r="AA299" s="438"/>
      <c r="AB299" s="438"/>
      <c r="AC299" s="438"/>
      <c r="AD299" s="438"/>
    </row>
    <row r="300" ht="13.5" customHeight="1">
      <c r="A300" s="438"/>
      <c r="B300" s="438"/>
      <c r="C300" s="438"/>
      <c r="D300" s="438"/>
      <c r="E300" s="409"/>
      <c r="F300" s="438"/>
      <c r="G300" s="438"/>
      <c r="H300" s="438"/>
      <c r="I300" s="438"/>
      <c r="J300" s="438"/>
      <c r="K300" s="438"/>
      <c r="L300" s="438"/>
      <c r="M300" s="438"/>
      <c r="N300" s="438"/>
      <c r="O300" s="438"/>
      <c r="P300" s="438"/>
      <c r="Q300" s="438"/>
      <c r="R300" s="438"/>
      <c r="S300" s="438"/>
      <c r="T300" s="438"/>
      <c r="U300" s="438"/>
      <c r="V300" s="438"/>
      <c r="W300" s="438"/>
      <c r="X300" s="438"/>
      <c r="Y300" s="438"/>
      <c r="Z300" s="438"/>
      <c r="AA300" s="438"/>
      <c r="AB300" s="438"/>
      <c r="AC300" s="438"/>
      <c r="AD300" s="438"/>
    </row>
    <row r="301" ht="13.5" customHeight="1">
      <c r="A301" s="438"/>
      <c r="B301" s="438"/>
      <c r="C301" s="438"/>
      <c r="D301" s="438"/>
      <c r="E301" s="409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438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</row>
    <row r="302" ht="13.5" customHeight="1">
      <c r="A302" s="438"/>
      <c r="B302" s="438"/>
      <c r="C302" s="438"/>
      <c r="D302" s="438"/>
      <c r="E302" s="409"/>
      <c r="F302" s="438"/>
      <c r="G302" s="438"/>
      <c r="H302" s="438"/>
      <c r="I302" s="438"/>
      <c r="J302" s="438"/>
      <c r="K302" s="438"/>
      <c r="L302" s="438"/>
      <c r="M302" s="438"/>
      <c r="N302" s="438"/>
      <c r="O302" s="438"/>
      <c r="P302" s="438"/>
      <c r="Q302" s="438"/>
      <c r="R302" s="438"/>
      <c r="S302" s="438"/>
      <c r="T302" s="438"/>
      <c r="U302" s="438"/>
      <c r="V302" s="438"/>
      <c r="W302" s="438"/>
      <c r="X302" s="438"/>
      <c r="Y302" s="438"/>
      <c r="Z302" s="438"/>
      <c r="AA302" s="438"/>
      <c r="AB302" s="438"/>
      <c r="AC302" s="438"/>
      <c r="AD302" s="438"/>
    </row>
    <row r="303" ht="13.5" customHeight="1">
      <c r="A303" s="438"/>
      <c r="B303" s="438"/>
      <c r="C303" s="438"/>
      <c r="D303" s="438"/>
      <c r="E303" s="409"/>
      <c r="F303" s="438"/>
      <c r="G303" s="438"/>
      <c r="H303" s="438"/>
      <c r="I303" s="438"/>
      <c r="J303" s="438"/>
      <c r="K303" s="438"/>
      <c r="L303" s="438"/>
      <c r="M303" s="438"/>
      <c r="N303" s="438"/>
      <c r="O303" s="438"/>
      <c r="P303" s="438"/>
      <c r="Q303" s="438"/>
      <c r="R303" s="438"/>
      <c r="S303" s="438"/>
      <c r="T303" s="438"/>
      <c r="U303" s="438"/>
      <c r="V303" s="438"/>
      <c r="W303" s="438"/>
      <c r="X303" s="438"/>
      <c r="Y303" s="438"/>
      <c r="Z303" s="438"/>
      <c r="AA303" s="438"/>
      <c r="AB303" s="438"/>
      <c r="AC303" s="438"/>
      <c r="AD303" s="438"/>
    </row>
    <row r="304" ht="13.5" customHeight="1">
      <c r="A304" s="438"/>
      <c r="B304" s="438"/>
      <c r="C304" s="438"/>
      <c r="D304" s="438"/>
      <c r="E304" s="409"/>
      <c r="F304" s="438"/>
      <c r="G304" s="438"/>
      <c r="H304" s="438"/>
      <c r="I304" s="438"/>
      <c r="J304" s="438"/>
      <c r="K304" s="438"/>
      <c r="L304" s="438"/>
      <c r="M304" s="438"/>
      <c r="N304" s="438"/>
      <c r="O304" s="438"/>
      <c r="P304" s="438"/>
      <c r="Q304" s="438"/>
      <c r="R304" s="438"/>
      <c r="S304" s="438"/>
      <c r="T304" s="438"/>
      <c r="U304" s="438"/>
      <c r="V304" s="438"/>
      <c r="W304" s="438"/>
      <c r="X304" s="438"/>
      <c r="Y304" s="438"/>
      <c r="Z304" s="438"/>
      <c r="AA304" s="438"/>
      <c r="AB304" s="438"/>
      <c r="AC304" s="438"/>
      <c r="AD304" s="438"/>
    </row>
    <row r="305" ht="13.5" customHeight="1">
      <c r="A305" s="438"/>
      <c r="B305" s="438"/>
      <c r="C305" s="438"/>
      <c r="D305" s="438"/>
      <c r="E305" s="409"/>
      <c r="F305" s="438"/>
      <c r="G305" s="438"/>
      <c r="H305" s="438"/>
      <c r="I305" s="438"/>
      <c r="J305" s="438"/>
      <c r="K305" s="438"/>
      <c r="L305" s="438"/>
      <c r="M305" s="438"/>
      <c r="N305" s="438"/>
      <c r="O305" s="438"/>
      <c r="P305" s="438"/>
      <c r="Q305" s="438"/>
      <c r="R305" s="438"/>
      <c r="S305" s="438"/>
      <c r="T305" s="438"/>
      <c r="U305" s="438"/>
      <c r="V305" s="438"/>
      <c r="W305" s="438"/>
      <c r="X305" s="438"/>
      <c r="Y305" s="438"/>
      <c r="Z305" s="438"/>
      <c r="AA305" s="438"/>
      <c r="AB305" s="438"/>
      <c r="AC305" s="438"/>
      <c r="AD305" s="438"/>
    </row>
    <row r="306" ht="13.5" customHeight="1">
      <c r="A306" s="438"/>
      <c r="B306" s="438"/>
      <c r="C306" s="438"/>
      <c r="D306" s="438"/>
      <c r="E306" s="409"/>
      <c r="F306" s="438"/>
      <c r="G306" s="438"/>
      <c r="H306" s="438"/>
      <c r="I306" s="438"/>
      <c r="J306" s="438"/>
      <c r="K306" s="438"/>
      <c r="L306" s="438"/>
      <c r="M306" s="438"/>
      <c r="N306" s="438"/>
      <c r="O306" s="438"/>
      <c r="P306" s="438"/>
      <c r="Q306" s="438"/>
      <c r="R306" s="438"/>
      <c r="S306" s="438"/>
      <c r="T306" s="438"/>
      <c r="U306" s="438"/>
      <c r="V306" s="438"/>
      <c r="W306" s="438"/>
      <c r="X306" s="438"/>
      <c r="Y306" s="438"/>
      <c r="Z306" s="438"/>
      <c r="AA306" s="438"/>
      <c r="AB306" s="438"/>
      <c r="AC306" s="438"/>
      <c r="AD306" s="438"/>
    </row>
    <row r="307" ht="13.5" customHeight="1">
      <c r="A307" s="438"/>
      <c r="B307" s="438"/>
      <c r="C307" s="438"/>
      <c r="D307" s="438"/>
      <c r="E307" s="409"/>
      <c r="F307" s="438"/>
      <c r="G307" s="438"/>
      <c r="H307" s="438"/>
      <c r="I307" s="438"/>
      <c r="J307" s="438"/>
      <c r="K307" s="438"/>
      <c r="L307" s="438"/>
      <c r="M307" s="438"/>
      <c r="N307" s="438"/>
      <c r="O307" s="438"/>
      <c r="P307" s="438"/>
      <c r="Q307" s="438"/>
      <c r="R307" s="438"/>
      <c r="S307" s="438"/>
      <c r="T307" s="438"/>
      <c r="U307" s="438"/>
      <c r="V307" s="438"/>
      <c r="W307" s="438"/>
      <c r="X307" s="438"/>
      <c r="Y307" s="438"/>
      <c r="Z307" s="438"/>
      <c r="AA307" s="438"/>
      <c r="AB307" s="438"/>
      <c r="AC307" s="438"/>
      <c r="AD307" s="438"/>
    </row>
    <row r="308" ht="13.5" customHeight="1">
      <c r="A308" s="438"/>
      <c r="B308" s="438"/>
      <c r="C308" s="438"/>
      <c r="D308" s="438"/>
      <c r="E308" s="409"/>
      <c r="F308" s="438"/>
      <c r="G308" s="438"/>
      <c r="H308" s="438"/>
      <c r="I308" s="438"/>
      <c r="J308" s="438"/>
      <c r="K308" s="438"/>
      <c r="L308" s="438"/>
      <c r="M308" s="438"/>
      <c r="N308" s="438"/>
      <c r="O308" s="438"/>
      <c r="P308" s="438"/>
      <c r="Q308" s="438"/>
      <c r="R308" s="438"/>
      <c r="S308" s="438"/>
      <c r="T308" s="438"/>
      <c r="U308" s="438"/>
      <c r="V308" s="438"/>
      <c r="W308" s="438"/>
      <c r="X308" s="438"/>
      <c r="Y308" s="438"/>
      <c r="Z308" s="438"/>
      <c r="AA308" s="438"/>
      <c r="AB308" s="438"/>
      <c r="AC308" s="438"/>
      <c r="AD308" s="438"/>
    </row>
    <row r="309" ht="13.5" customHeight="1">
      <c r="A309" s="438"/>
      <c r="B309" s="438"/>
      <c r="C309" s="438"/>
      <c r="D309" s="438"/>
      <c r="E309" s="409"/>
      <c r="F309" s="438"/>
      <c r="G309" s="438"/>
      <c r="H309" s="438"/>
      <c r="I309" s="438"/>
      <c r="J309" s="438"/>
      <c r="K309" s="438"/>
      <c r="L309" s="438"/>
      <c r="M309" s="438"/>
      <c r="N309" s="438"/>
      <c r="O309" s="438"/>
      <c r="P309" s="438"/>
      <c r="Q309" s="438"/>
      <c r="R309" s="438"/>
      <c r="S309" s="438"/>
      <c r="T309" s="438"/>
      <c r="U309" s="438"/>
      <c r="V309" s="438"/>
      <c r="W309" s="438"/>
      <c r="X309" s="438"/>
      <c r="Y309" s="438"/>
      <c r="Z309" s="438"/>
      <c r="AA309" s="438"/>
      <c r="AB309" s="438"/>
      <c r="AC309" s="438"/>
      <c r="AD309" s="438"/>
    </row>
    <row r="310" ht="13.5" customHeight="1">
      <c r="A310" s="438"/>
      <c r="B310" s="438"/>
      <c r="C310" s="438"/>
      <c r="D310" s="438"/>
      <c r="E310" s="409"/>
      <c r="F310" s="438"/>
      <c r="G310" s="438"/>
      <c r="H310" s="438"/>
      <c r="I310" s="438"/>
      <c r="J310" s="438"/>
      <c r="K310" s="438"/>
      <c r="L310" s="438"/>
      <c r="M310" s="438"/>
      <c r="N310" s="438"/>
      <c r="O310" s="438"/>
      <c r="P310" s="438"/>
      <c r="Q310" s="438"/>
      <c r="R310" s="438"/>
      <c r="S310" s="438"/>
      <c r="T310" s="438"/>
      <c r="U310" s="438"/>
      <c r="V310" s="438"/>
      <c r="W310" s="438"/>
      <c r="X310" s="438"/>
      <c r="Y310" s="438"/>
      <c r="Z310" s="438"/>
      <c r="AA310" s="438"/>
      <c r="AB310" s="438"/>
      <c r="AC310" s="438"/>
      <c r="AD310" s="438"/>
    </row>
    <row r="311" ht="13.5" customHeight="1">
      <c r="A311" s="438"/>
      <c r="B311" s="438"/>
      <c r="C311" s="438"/>
      <c r="D311" s="438"/>
      <c r="E311" s="409"/>
      <c r="F311" s="438"/>
      <c r="G311" s="438"/>
      <c r="H311" s="438"/>
      <c r="I311" s="438"/>
      <c r="J311" s="438"/>
      <c r="K311" s="438"/>
      <c r="L311" s="438"/>
      <c r="M311" s="438"/>
      <c r="N311" s="438"/>
      <c r="O311" s="438"/>
      <c r="P311" s="438"/>
      <c r="Q311" s="438"/>
      <c r="R311" s="438"/>
      <c r="S311" s="438"/>
      <c r="T311" s="438"/>
      <c r="U311" s="438"/>
      <c r="V311" s="438"/>
      <c r="W311" s="438"/>
      <c r="X311" s="438"/>
      <c r="Y311" s="438"/>
      <c r="Z311" s="438"/>
      <c r="AA311" s="438"/>
      <c r="AB311" s="438"/>
      <c r="AC311" s="438"/>
      <c r="AD311" s="438"/>
    </row>
    <row r="312" ht="13.5" customHeight="1">
      <c r="A312" s="438"/>
      <c r="B312" s="438"/>
      <c r="C312" s="438"/>
      <c r="D312" s="438"/>
      <c r="E312" s="409"/>
      <c r="F312" s="438"/>
      <c r="G312" s="438"/>
      <c r="H312" s="438"/>
      <c r="I312" s="438"/>
      <c r="J312" s="438"/>
      <c r="K312" s="438"/>
      <c r="L312" s="438"/>
      <c r="M312" s="438"/>
      <c r="N312" s="438"/>
      <c r="O312" s="438"/>
      <c r="P312" s="438"/>
      <c r="Q312" s="438"/>
      <c r="R312" s="438"/>
      <c r="S312" s="438"/>
      <c r="T312" s="438"/>
      <c r="U312" s="438"/>
      <c r="V312" s="438"/>
      <c r="W312" s="438"/>
      <c r="X312" s="438"/>
      <c r="Y312" s="438"/>
      <c r="Z312" s="438"/>
      <c r="AA312" s="438"/>
      <c r="AB312" s="438"/>
      <c r="AC312" s="438"/>
      <c r="AD312" s="438"/>
    </row>
    <row r="313" ht="13.5" customHeight="1">
      <c r="A313" s="438"/>
      <c r="B313" s="438"/>
      <c r="C313" s="438"/>
      <c r="D313" s="438"/>
      <c r="E313" s="409"/>
      <c r="F313" s="438"/>
      <c r="G313" s="438"/>
      <c r="H313" s="438"/>
      <c r="I313" s="438"/>
      <c r="J313" s="438"/>
      <c r="K313" s="438"/>
      <c r="L313" s="438"/>
      <c r="M313" s="438"/>
      <c r="N313" s="438"/>
      <c r="O313" s="438"/>
      <c r="P313" s="438"/>
      <c r="Q313" s="438"/>
      <c r="R313" s="438"/>
      <c r="S313" s="438"/>
      <c r="T313" s="438"/>
      <c r="U313" s="438"/>
      <c r="V313" s="438"/>
      <c r="W313" s="438"/>
      <c r="X313" s="438"/>
      <c r="Y313" s="438"/>
      <c r="Z313" s="438"/>
      <c r="AA313" s="438"/>
      <c r="AB313" s="438"/>
      <c r="AC313" s="438"/>
      <c r="AD313" s="438"/>
    </row>
    <row r="314" ht="13.5" customHeight="1">
      <c r="A314" s="438"/>
      <c r="B314" s="438"/>
      <c r="C314" s="438"/>
      <c r="D314" s="438"/>
      <c r="E314" s="409"/>
      <c r="F314" s="438"/>
      <c r="G314" s="438"/>
      <c r="H314" s="438"/>
      <c r="I314" s="438"/>
      <c r="J314" s="438"/>
      <c r="K314" s="438"/>
      <c r="L314" s="438"/>
      <c r="M314" s="438"/>
      <c r="N314" s="438"/>
      <c r="O314" s="438"/>
      <c r="P314" s="438"/>
      <c r="Q314" s="438"/>
      <c r="R314" s="438"/>
      <c r="S314" s="438"/>
      <c r="T314" s="438"/>
      <c r="U314" s="438"/>
      <c r="V314" s="438"/>
      <c r="W314" s="438"/>
      <c r="X314" s="438"/>
      <c r="Y314" s="438"/>
      <c r="Z314" s="438"/>
      <c r="AA314" s="438"/>
      <c r="AB314" s="438"/>
      <c r="AC314" s="438"/>
      <c r="AD314" s="438"/>
    </row>
    <row r="315" ht="13.5" customHeight="1">
      <c r="A315" s="438"/>
      <c r="B315" s="438"/>
      <c r="C315" s="438"/>
      <c r="D315" s="438"/>
      <c r="E315" s="409"/>
      <c r="F315" s="438"/>
      <c r="G315" s="438"/>
      <c r="H315" s="438"/>
      <c r="I315" s="438"/>
      <c r="J315" s="438"/>
      <c r="K315" s="438"/>
      <c r="L315" s="438"/>
      <c r="M315" s="438"/>
      <c r="N315" s="438"/>
      <c r="O315" s="438"/>
      <c r="P315" s="438"/>
      <c r="Q315" s="438"/>
      <c r="R315" s="438"/>
      <c r="S315" s="438"/>
      <c r="T315" s="438"/>
      <c r="U315" s="438"/>
      <c r="V315" s="438"/>
      <c r="W315" s="438"/>
      <c r="X315" s="438"/>
      <c r="Y315" s="438"/>
      <c r="Z315" s="438"/>
      <c r="AA315" s="438"/>
      <c r="AB315" s="438"/>
      <c r="AC315" s="438"/>
      <c r="AD315" s="438"/>
    </row>
    <row r="316" ht="13.5" customHeight="1">
      <c r="A316" s="438"/>
      <c r="B316" s="438"/>
      <c r="C316" s="438"/>
      <c r="D316" s="438"/>
      <c r="E316" s="409"/>
      <c r="F316" s="438"/>
      <c r="G316" s="438"/>
      <c r="H316" s="438"/>
      <c r="I316" s="438"/>
      <c r="J316" s="438"/>
      <c r="K316" s="438"/>
      <c r="L316" s="438"/>
      <c r="M316" s="438"/>
      <c r="N316" s="438"/>
      <c r="O316" s="438"/>
      <c r="P316" s="438"/>
      <c r="Q316" s="438"/>
      <c r="R316" s="438"/>
      <c r="S316" s="438"/>
      <c r="T316" s="438"/>
      <c r="U316" s="438"/>
      <c r="V316" s="438"/>
      <c r="W316" s="438"/>
      <c r="X316" s="438"/>
      <c r="Y316" s="438"/>
      <c r="Z316" s="438"/>
      <c r="AA316" s="438"/>
      <c r="AB316" s="438"/>
      <c r="AC316" s="438"/>
      <c r="AD316" s="438"/>
    </row>
    <row r="317" ht="13.5" customHeight="1">
      <c r="A317" s="438"/>
      <c r="B317" s="438"/>
      <c r="C317" s="438"/>
      <c r="D317" s="438"/>
      <c r="E317" s="409"/>
      <c r="F317" s="438"/>
      <c r="G317" s="438"/>
      <c r="H317" s="438"/>
      <c r="I317" s="438"/>
      <c r="J317" s="438"/>
      <c r="K317" s="438"/>
      <c r="L317" s="438"/>
      <c r="M317" s="438"/>
      <c r="N317" s="438"/>
      <c r="O317" s="438"/>
      <c r="P317" s="438"/>
      <c r="Q317" s="438"/>
      <c r="R317" s="438"/>
      <c r="S317" s="438"/>
      <c r="T317" s="438"/>
      <c r="U317" s="438"/>
      <c r="V317" s="438"/>
      <c r="W317" s="438"/>
      <c r="X317" s="438"/>
      <c r="Y317" s="438"/>
      <c r="Z317" s="438"/>
      <c r="AA317" s="438"/>
      <c r="AB317" s="438"/>
      <c r="AC317" s="438"/>
      <c r="AD317" s="438"/>
    </row>
    <row r="318" ht="13.5" customHeight="1">
      <c r="A318" s="438"/>
      <c r="B318" s="438"/>
      <c r="C318" s="438"/>
      <c r="D318" s="438"/>
      <c r="E318" s="409"/>
      <c r="F318" s="438"/>
      <c r="G318" s="438"/>
      <c r="H318" s="438"/>
      <c r="I318" s="438"/>
      <c r="J318" s="438"/>
      <c r="K318" s="438"/>
      <c r="L318" s="438"/>
      <c r="M318" s="438"/>
      <c r="N318" s="438"/>
      <c r="O318" s="438"/>
      <c r="P318" s="438"/>
      <c r="Q318" s="438"/>
      <c r="R318" s="438"/>
      <c r="S318" s="438"/>
      <c r="T318" s="438"/>
      <c r="U318" s="438"/>
      <c r="V318" s="438"/>
      <c r="W318" s="438"/>
      <c r="X318" s="438"/>
      <c r="Y318" s="438"/>
      <c r="Z318" s="438"/>
      <c r="AA318" s="438"/>
      <c r="AB318" s="438"/>
      <c r="AC318" s="438"/>
      <c r="AD318" s="438"/>
    </row>
    <row r="319" ht="13.5" customHeight="1">
      <c r="A319" s="438"/>
      <c r="B319" s="438"/>
      <c r="C319" s="438"/>
      <c r="D319" s="438"/>
      <c r="E319" s="409"/>
      <c r="F319" s="438"/>
      <c r="G319" s="438"/>
      <c r="H319" s="438"/>
      <c r="I319" s="438"/>
      <c r="J319" s="438"/>
      <c r="K319" s="438"/>
      <c r="L319" s="438"/>
      <c r="M319" s="438"/>
      <c r="N319" s="438"/>
      <c r="O319" s="438"/>
      <c r="P319" s="438"/>
      <c r="Q319" s="438"/>
      <c r="R319" s="438"/>
      <c r="S319" s="438"/>
      <c r="T319" s="438"/>
      <c r="U319" s="438"/>
      <c r="V319" s="438"/>
      <c r="W319" s="438"/>
      <c r="X319" s="438"/>
      <c r="Y319" s="438"/>
      <c r="Z319" s="438"/>
      <c r="AA319" s="438"/>
      <c r="AB319" s="438"/>
      <c r="AC319" s="438"/>
      <c r="AD319" s="438"/>
    </row>
    <row r="320" ht="13.5" customHeight="1">
      <c r="A320" s="438"/>
      <c r="B320" s="438"/>
      <c r="C320" s="438"/>
      <c r="D320" s="438"/>
      <c r="E320" s="409"/>
      <c r="F320" s="438"/>
      <c r="G320" s="438"/>
      <c r="H320" s="438"/>
      <c r="I320" s="438"/>
      <c r="J320" s="438"/>
      <c r="K320" s="438"/>
      <c r="L320" s="438"/>
      <c r="M320" s="438"/>
      <c r="N320" s="438"/>
      <c r="O320" s="438"/>
      <c r="P320" s="438"/>
      <c r="Q320" s="438"/>
      <c r="R320" s="438"/>
      <c r="S320" s="438"/>
      <c r="T320" s="438"/>
      <c r="U320" s="438"/>
      <c r="V320" s="438"/>
      <c r="W320" s="438"/>
      <c r="X320" s="438"/>
      <c r="Y320" s="438"/>
      <c r="Z320" s="438"/>
      <c r="AA320" s="438"/>
      <c r="AB320" s="438"/>
      <c r="AC320" s="438"/>
      <c r="AD320" s="438"/>
    </row>
    <row r="321" ht="13.5" customHeight="1">
      <c r="A321" s="438"/>
      <c r="B321" s="438"/>
      <c r="C321" s="438"/>
      <c r="D321" s="438"/>
      <c r="E321" s="409"/>
      <c r="F321" s="438"/>
      <c r="G321" s="438"/>
      <c r="H321" s="438"/>
      <c r="I321" s="438"/>
      <c r="J321" s="438"/>
      <c r="K321" s="438"/>
      <c r="L321" s="438"/>
      <c r="M321" s="438"/>
      <c r="N321" s="438"/>
      <c r="O321" s="438"/>
      <c r="P321" s="438"/>
      <c r="Q321" s="438"/>
      <c r="R321" s="438"/>
      <c r="S321" s="438"/>
      <c r="T321" s="438"/>
      <c r="U321" s="438"/>
      <c r="V321" s="438"/>
      <c r="W321" s="438"/>
      <c r="X321" s="438"/>
      <c r="Y321" s="438"/>
      <c r="Z321" s="438"/>
      <c r="AA321" s="438"/>
      <c r="AB321" s="438"/>
      <c r="AC321" s="438"/>
      <c r="AD321" s="438"/>
    </row>
    <row r="322" ht="13.5" customHeight="1">
      <c r="A322" s="438"/>
      <c r="B322" s="438"/>
      <c r="C322" s="438"/>
      <c r="D322" s="438"/>
      <c r="E322" s="409"/>
      <c r="F322" s="438"/>
      <c r="G322" s="438"/>
      <c r="H322" s="438"/>
      <c r="I322" s="438"/>
      <c r="J322" s="438"/>
      <c r="K322" s="438"/>
      <c r="L322" s="438"/>
      <c r="M322" s="438"/>
      <c r="N322" s="438"/>
      <c r="O322" s="438"/>
      <c r="P322" s="438"/>
      <c r="Q322" s="438"/>
      <c r="R322" s="438"/>
      <c r="S322" s="438"/>
      <c r="T322" s="438"/>
      <c r="U322" s="438"/>
      <c r="V322" s="438"/>
      <c r="W322" s="438"/>
      <c r="X322" s="438"/>
      <c r="Y322" s="438"/>
      <c r="Z322" s="438"/>
      <c r="AA322" s="438"/>
      <c r="AB322" s="438"/>
      <c r="AC322" s="438"/>
      <c r="AD322" s="438"/>
    </row>
    <row r="323" ht="13.5" customHeight="1">
      <c r="A323" s="438"/>
      <c r="B323" s="438"/>
      <c r="C323" s="438"/>
      <c r="D323" s="438"/>
      <c r="E323" s="409"/>
      <c r="F323" s="438"/>
      <c r="G323" s="438"/>
      <c r="H323" s="438"/>
      <c r="I323" s="438"/>
      <c r="J323" s="438"/>
      <c r="K323" s="438"/>
      <c r="L323" s="438"/>
      <c r="M323" s="438"/>
      <c r="N323" s="438"/>
      <c r="O323" s="438"/>
      <c r="P323" s="438"/>
      <c r="Q323" s="438"/>
      <c r="R323" s="438"/>
      <c r="S323" s="438"/>
      <c r="T323" s="438"/>
      <c r="U323" s="438"/>
      <c r="V323" s="438"/>
      <c r="W323" s="438"/>
      <c r="X323" s="438"/>
      <c r="Y323" s="438"/>
      <c r="Z323" s="438"/>
      <c r="AA323" s="438"/>
      <c r="AB323" s="438"/>
      <c r="AC323" s="438"/>
      <c r="AD323" s="438"/>
    </row>
    <row r="324" ht="13.5" customHeight="1">
      <c r="A324" s="438"/>
      <c r="B324" s="438"/>
      <c r="C324" s="438"/>
      <c r="D324" s="438"/>
      <c r="E324" s="409"/>
      <c r="F324" s="438"/>
      <c r="G324" s="438"/>
      <c r="H324" s="438"/>
      <c r="I324" s="438"/>
      <c r="J324" s="438"/>
      <c r="K324" s="438"/>
      <c r="L324" s="438"/>
      <c r="M324" s="438"/>
      <c r="N324" s="438"/>
      <c r="O324" s="438"/>
      <c r="P324" s="438"/>
      <c r="Q324" s="438"/>
      <c r="R324" s="438"/>
      <c r="S324" s="438"/>
      <c r="T324" s="438"/>
      <c r="U324" s="438"/>
      <c r="V324" s="438"/>
      <c r="W324" s="438"/>
      <c r="X324" s="438"/>
      <c r="Y324" s="438"/>
      <c r="Z324" s="438"/>
      <c r="AA324" s="438"/>
      <c r="AB324" s="438"/>
      <c r="AC324" s="438"/>
      <c r="AD324" s="438"/>
    </row>
    <row r="325" ht="13.5" customHeight="1">
      <c r="A325" s="438"/>
      <c r="B325" s="438"/>
      <c r="C325" s="438"/>
      <c r="D325" s="438"/>
      <c r="E325" s="409"/>
      <c r="F325" s="438"/>
      <c r="G325" s="438"/>
      <c r="H325" s="438"/>
      <c r="I325" s="438"/>
      <c r="J325" s="438"/>
      <c r="K325" s="438"/>
      <c r="L325" s="438"/>
      <c r="M325" s="438"/>
      <c r="N325" s="438"/>
      <c r="O325" s="438"/>
      <c r="P325" s="438"/>
      <c r="Q325" s="438"/>
      <c r="R325" s="438"/>
      <c r="S325" s="438"/>
      <c r="T325" s="438"/>
      <c r="U325" s="438"/>
      <c r="V325" s="438"/>
      <c r="W325" s="438"/>
      <c r="X325" s="438"/>
      <c r="Y325" s="438"/>
      <c r="Z325" s="438"/>
      <c r="AA325" s="438"/>
      <c r="AB325" s="438"/>
      <c r="AC325" s="438"/>
      <c r="AD325" s="438"/>
    </row>
    <row r="326" ht="13.5" customHeight="1">
      <c r="A326" s="438"/>
      <c r="B326" s="438"/>
      <c r="C326" s="438"/>
      <c r="D326" s="438"/>
      <c r="E326" s="409"/>
      <c r="F326" s="438"/>
      <c r="G326" s="438"/>
      <c r="H326" s="438"/>
      <c r="I326" s="438"/>
      <c r="J326" s="438"/>
      <c r="K326" s="438"/>
      <c r="L326" s="438"/>
      <c r="M326" s="438"/>
      <c r="N326" s="438"/>
      <c r="O326" s="438"/>
      <c r="P326" s="438"/>
      <c r="Q326" s="438"/>
      <c r="R326" s="438"/>
      <c r="S326" s="438"/>
      <c r="T326" s="438"/>
      <c r="U326" s="438"/>
      <c r="V326" s="438"/>
      <c r="W326" s="438"/>
      <c r="X326" s="438"/>
      <c r="Y326" s="438"/>
      <c r="Z326" s="438"/>
      <c r="AA326" s="438"/>
      <c r="AB326" s="438"/>
      <c r="AC326" s="438"/>
      <c r="AD326" s="438"/>
    </row>
    <row r="327" ht="13.5" customHeight="1">
      <c r="A327" s="438"/>
      <c r="B327" s="438"/>
      <c r="C327" s="438"/>
      <c r="D327" s="438"/>
      <c r="E327" s="409"/>
      <c r="F327" s="438"/>
      <c r="G327" s="438"/>
      <c r="H327" s="438"/>
      <c r="I327" s="438"/>
      <c r="J327" s="438"/>
      <c r="K327" s="438"/>
      <c r="L327" s="438"/>
      <c r="M327" s="438"/>
      <c r="N327" s="438"/>
      <c r="O327" s="438"/>
      <c r="P327" s="438"/>
      <c r="Q327" s="438"/>
      <c r="R327" s="438"/>
      <c r="S327" s="438"/>
      <c r="T327" s="438"/>
      <c r="U327" s="438"/>
      <c r="V327" s="438"/>
      <c r="W327" s="438"/>
      <c r="X327" s="438"/>
      <c r="Y327" s="438"/>
      <c r="Z327" s="438"/>
      <c r="AA327" s="438"/>
      <c r="AB327" s="438"/>
      <c r="AC327" s="438"/>
      <c r="AD327" s="438"/>
    </row>
    <row r="328" ht="13.5" customHeight="1">
      <c r="A328" s="438"/>
      <c r="B328" s="438"/>
      <c r="C328" s="438"/>
      <c r="D328" s="438"/>
      <c r="E328" s="409"/>
      <c r="F328" s="438"/>
      <c r="G328" s="438"/>
      <c r="H328" s="438"/>
      <c r="I328" s="438"/>
      <c r="J328" s="438"/>
      <c r="K328" s="438"/>
      <c r="L328" s="438"/>
      <c r="M328" s="438"/>
      <c r="N328" s="438"/>
      <c r="O328" s="438"/>
      <c r="P328" s="438"/>
      <c r="Q328" s="438"/>
      <c r="R328" s="438"/>
      <c r="S328" s="438"/>
      <c r="T328" s="438"/>
      <c r="U328" s="438"/>
      <c r="V328" s="438"/>
      <c r="W328" s="438"/>
      <c r="X328" s="438"/>
      <c r="Y328" s="438"/>
      <c r="Z328" s="438"/>
      <c r="AA328" s="438"/>
      <c r="AB328" s="438"/>
      <c r="AC328" s="438"/>
      <c r="AD328" s="438"/>
    </row>
    <row r="329" ht="13.5" customHeight="1">
      <c r="A329" s="438"/>
      <c r="B329" s="438"/>
      <c r="C329" s="438"/>
      <c r="D329" s="438"/>
      <c r="E329" s="409"/>
      <c r="F329" s="438"/>
      <c r="G329" s="438"/>
      <c r="H329" s="438"/>
      <c r="I329" s="438"/>
      <c r="J329" s="438"/>
      <c r="K329" s="438"/>
      <c r="L329" s="438"/>
      <c r="M329" s="438"/>
      <c r="N329" s="438"/>
      <c r="O329" s="438"/>
      <c r="P329" s="438"/>
      <c r="Q329" s="438"/>
      <c r="R329" s="438"/>
      <c r="S329" s="438"/>
      <c r="T329" s="438"/>
      <c r="U329" s="438"/>
      <c r="V329" s="438"/>
      <c r="W329" s="438"/>
      <c r="X329" s="438"/>
      <c r="Y329" s="438"/>
      <c r="Z329" s="438"/>
      <c r="AA329" s="438"/>
      <c r="AB329" s="438"/>
      <c r="AC329" s="438"/>
      <c r="AD329" s="438"/>
    </row>
    <row r="330" ht="13.5" customHeight="1">
      <c r="A330" s="438"/>
      <c r="B330" s="438"/>
      <c r="C330" s="438"/>
      <c r="D330" s="438"/>
      <c r="E330" s="409"/>
      <c r="F330" s="438"/>
      <c r="G330" s="438"/>
      <c r="H330" s="438"/>
      <c r="I330" s="438"/>
      <c r="J330" s="438"/>
      <c r="K330" s="438"/>
      <c r="L330" s="438"/>
      <c r="M330" s="438"/>
      <c r="N330" s="438"/>
      <c r="O330" s="438"/>
      <c r="P330" s="438"/>
      <c r="Q330" s="438"/>
      <c r="R330" s="438"/>
      <c r="S330" s="438"/>
      <c r="T330" s="438"/>
      <c r="U330" s="438"/>
      <c r="V330" s="438"/>
      <c r="W330" s="438"/>
      <c r="X330" s="438"/>
      <c r="Y330" s="438"/>
      <c r="Z330" s="438"/>
      <c r="AA330" s="438"/>
      <c r="AB330" s="438"/>
      <c r="AC330" s="438"/>
      <c r="AD330" s="438"/>
    </row>
    <row r="331" ht="13.5" customHeight="1">
      <c r="A331" s="438"/>
      <c r="B331" s="438"/>
      <c r="C331" s="438"/>
      <c r="D331" s="438"/>
      <c r="E331" s="409"/>
      <c r="F331" s="438"/>
      <c r="G331" s="438"/>
      <c r="H331" s="438"/>
      <c r="I331" s="438"/>
      <c r="J331" s="438"/>
      <c r="K331" s="438"/>
      <c r="L331" s="438"/>
      <c r="M331" s="438"/>
      <c r="N331" s="438"/>
      <c r="O331" s="438"/>
      <c r="P331" s="438"/>
      <c r="Q331" s="438"/>
      <c r="R331" s="438"/>
      <c r="S331" s="438"/>
      <c r="T331" s="438"/>
      <c r="U331" s="438"/>
      <c r="V331" s="438"/>
      <c r="W331" s="438"/>
      <c r="X331" s="438"/>
      <c r="Y331" s="438"/>
      <c r="Z331" s="438"/>
      <c r="AA331" s="438"/>
      <c r="AB331" s="438"/>
      <c r="AC331" s="438"/>
      <c r="AD331" s="438"/>
    </row>
    <row r="332" ht="13.5" customHeight="1">
      <c r="A332" s="438"/>
      <c r="B332" s="438"/>
      <c r="C332" s="438"/>
      <c r="D332" s="438"/>
      <c r="E332" s="409"/>
      <c r="F332" s="438"/>
      <c r="G332" s="438"/>
      <c r="H332" s="438"/>
      <c r="I332" s="438"/>
      <c r="J332" s="438"/>
      <c r="K332" s="438"/>
      <c r="L332" s="438"/>
      <c r="M332" s="438"/>
      <c r="N332" s="438"/>
      <c r="O332" s="438"/>
      <c r="P332" s="438"/>
      <c r="Q332" s="438"/>
      <c r="R332" s="438"/>
      <c r="S332" s="438"/>
      <c r="T332" s="438"/>
      <c r="U332" s="438"/>
      <c r="V332" s="438"/>
      <c r="W332" s="438"/>
      <c r="X332" s="438"/>
      <c r="Y332" s="438"/>
      <c r="Z332" s="438"/>
      <c r="AA332" s="438"/>
      <c r="AB332" s="438"/>
      <c r="AC332" s="438"/>
      <c r="AD332" s="438"/>
    </row>
    <row r="333" ht="13.5" customHeight="1">
      <c r="A333" s="438"/>
      <c r="B333" s="438"/>
      <c r="C333" s="438"/>
      <c r="D333" s="438"/>
      <c r="E333" s="409"/>
      <c r="F333" s="438"/>
      <c r="G333" s="438"/>
      <c r="H333" s="438"/>
      <c r="I333" s="438"/>
      <c r="J333" s="438"/>
      <c r="K333" s="438"/>
      <c r="L333" s="438"/>
      <c r="M333" s="438"/>
      <c r="N333" s="438"/>
      <c r="O333" s="438"/>
      <c r="P333" s="438"/>
      <c r="Q333" s="438"/>
      <c r="R333" s="438"/>
      <c r="S333" s="438"/>
      <c r="T333" s="438"/>
      <c r="U333" s="438"/>
      <c r="V333" s="438"/>
      <c r="W333" s="438"/>
      <c r="X333" s="438"/>
      <c r="Y333" s="438"/>
      <c r="Z333" s="438"/>
      <c r="AA333" s="438"/>
      <c r="AB333" s="438"/>
      <c r="AC333" s="438"/>
      <c r="AD333" s="438"/>
    </row>
    <row r="334" ht="13.5" customHeight="1">
      <c r="A334" s="438"/>
      <c r="B334" s="438"/>
      <c r="C334" s="438"/>
      <c r="D334" s="438"/>
      <c r="E334" s="409"/>
      <c r="F334" s="438"/>
      <c r="G334" s="438"/>
      <c r="H334" s="438"/>
      <c r="I334" s="438"/>
      <c r="J334" s="438"/>
      <c r="K334" s="438"/>
      <c r="L334" s="438"/>
      <c r="M334" s="438"/>
      <c r="N334" s="438"/>
      <c r="O334" s="438"/>
      <c r="P334" s="438"/>
      <c r="Q334" s="438"/>
      <c r="R334" s="438"/>
      <c r="S334" s="438"/>
      <c r="T334" s="438"/>
      <c r="U334" s="438"/>
      <c r="V334" s="438"/>
      <c r="W334" s="438"/>
      <c r="X334" s="438"/>
      <c r="Y334" s="438"/>
      <c r="Z334" s="438"/>
      <c r="AA334" s="438"/>
      <c r="AB334" s="438"/>
      <c r="AC334" s="438"/>
      <c r="AD334" s="438"/>
    </row>
    <row r="335" ht="13.5" customHeight="1">
      <c r="A335" s="438"/>
      <c r="B335" s="438"/>
      <c r="C335" s="438"/>
      <c r="D335" s="438"/>
      <c r="E335" s="409"/>
      <c r="F335" s="438"/>
      <c r="G335" s="438"/>
      <c r="H335" s="438"/>
      <c r="I335" s="438"/>
      <c r="J335" s="438"/>
      <c r="K335" s="438"/>
      <c r="L335" s="438"/>
      <c r="M335" s="438"/>
      <c r="N335" s="438"/>
      <c r="O335" s="438"/>
      <c r="P335" s="438"/>
      <c r="Q335" s="438"/>
      <c r="R335" s="438"/>
      <c r="S335" s="438"/>
      <c r="T335" s="438"/>
      <c r="U335" s="438"/>
      <c r="V335" s="438"/>
      <c r="W335" s="438"/>
      <c r="X335" s="438"/>
      <c r="Y335" s="438"/>
      <c r="Z335" s="438"/>
      <c r="AA335" s="438"/>
      <c r="AB335" s="438"/>
      <c r="AC335" s="438"/>
      <c r="AD335" s="438"/>
    </row>
    <row r="336" ht="13.5" customHeight="1">
      <c r="A336" s="438"/>
      <c r="B336" s="438"/>
      <c r="C336" s="438"/>
      <c r="D336" s="438"/>
      <c r="E336" s="409"/>
      <c r="F336" s="438"/>
      <c r="G336" s="438"/>
      <c r="H336" s="438"/>
      <c r="I336" s="438"/>
      <c r="J336" s="438"/>
      <c r="K336" s="438"/>
      <c r="L336" s="438"/>
      <c r="M336" s="438"/>
      <c r="N336" s="438"/>
      <c r="O336" s="438"/>
      <c r="P336" s="438"/>
      <c r="Q336" s="438"/>
      <c r="R336" s="438"/>
      <c r="S336" s="438"/>
      <c r="T336" s="438"/>
      <c r="U336" s="438"/>
      <c r="V336" s="438"/>
      <c r="W336" s="438"/>
      <c r="X336" s="438"/>
      <c r="Y336" s="438"/>
      <c r="Z336" s="438"/>
      <c r="AA336" s="438"/>
      <c r="AB336" s="438"/>
      <c r="AC336" s="438"/>
      <c r="AD336" s="438"/>
    </row>
    <row r="337" ht="13.5" customHeight="1">
      <c r="A337" s="438"/>
      <c r="B337" s="438"/>
      <c r="C337" s="438"/>
      <c r="D337" s="438"/>
      <c r="E337" s="409"/>
      <c r="F337" s="438"/>
      <c r="G337" s="438"/>
      <c r="H337" s="438"/>
      <c r="I337" s="438"/>
      <c r="J337" s="438"/>
      <c r="K337" s="438"/>
      <c r="L337" s="438"/>
      <c r="M337" s="438"/>
      <c r="N337" s="438"/>
      <c r="O337" s="438"/>
      <c r="P337" s="438"/>
      <c r="Q337" s="438"/>
      <c r="R337" s="438"/>
      <c r="S337" s="438"/>
      <c r="T337" s="438"/>
      <c r="U337" s="438"/>
      <c r="V337" s="438"/>
      <c r="W337" s="438"/>
      <c r="X337" s="438"/>
      <c r="Y337" s="438"/>
      <c r="Z337" s="438"/>
      <c r="AA337" s="438"/>
      <c r="AB337" s="438"/>
      <c r="AC337" s="438"/>
      <c r="AD337" s="438"/>
    </row>
    <row r="338" ht="13.5" customHeight="1">
      <c r="A338" s="438"/>
      <c r="B338" s="438"/>
      <c r="C338" s="438"/>
      <c r="D338" s="438"/>
      <c r="E338" s="409"/>
      <c r="F338" s="438"/>
      <c r="G338" s="438"/>
      <c r="H338" s="438"/>
      <c r="I338" s="438"/>
      <c r="J338" s="438"/>
      <c r="K338" s="438"/>
      <c r="L338" s="438"/>
      <c r="M338" s="438"/>
      <c r="N338" s="438"/>
      <c r="O338" s="438"/>
      <c r="P338" s="438"/>
      <c r="Q338" s="438"/>
      <c r="R338" s="438"/>
      <c r="S338" s="438"/>
      <c r="T338" s="438"/>
      <c r="U338" s="438"/>
      <c r="V338" s="438"/>
      <c r="W338" s="438"/>
      <c r="X338" s="438"/>
      <c r="Y338" s="438"/>
      <c r="Z338" s="438"/>
      <c r="AA338" s="438"/>
      <c r="AB338" s="438"/>
      <c r="AC338" s="438"/>
      <c r="AD338" s="438"/>
    </row>
    <row r="339" ht="13.5" customHeight="1">
      <c r="A339" s="438"/>
      <c r="B339" s="438"/>
      <c r="C339" s="438"/>
      <c r="D339" s="438"/>
      <c r="E339" s="409"/>
      <c r="F339" s="438"/>
      <c r="G339" s="438"/>
      <c r="H339" s="438"/>
      <c r="I339" s="438"/>
      <c r="J339" s="438"/>
      <c r="K339" s="438"/>
      <c r="L339" s="438"/>
      <c r="M339" s="438"/>
      <c r="N339" s="438"/>
      <c r="O339" s="438"/>
      <c r="P339" s="438"/>
      <c r="Q339" s="438"/>
      <c r="R339" s="438"/>
      <c r="S339" s="438"/>
      <c r="T339" s="438"/>
      <c r="U339" s="438"/>
      <c r="V339" s="438"/>
      <c r="W339" s="438"/>
      <c r="X339" s="438"/>
      <c r="Y339" s="438"/>
      <c r="Z339" s="438"/>
      <c r="AA339" s="438"/>
      <c r="AB339" s="438"/>
      <c r="AC339" s="438"/>
      <c r="AD339" s="438"/>
    </row>
    <row r="340" ht="13.5" customHeight="1">
      <c r="A340" s="438"/>
      <c r="B340" s="438"/>
      <c r="C340" s="438"/>
      <c r="D340" s="438"/>
      <c r="E340" s="409"/>
      <c r="F340" s="438"/>
      <c r="G340" s="438"/>
      <c r="H340" s="438"/>
      <c r="I340" s="438"/>
      <c r="J340" s="438"/>
      <c r="K340" s="438"/>
      <c r="L340" s="438"/>
      <c r="M340" s="438"/>
      <c r="N340" s="438"/>
      <c r="O340" s="438"/>
      <c r="P340" s="438"/>
      <c r="Q340" s="438"/>
      <c r="R340" s="438"/>
      <c r="S340" s="438"/>
      <c r="T340" s="438"/>
      <c r="U340" s="438"/>
      <c r="V340" s="438"/>
      <c r="W340" s="438"/>
      <c r="X340" s="438"/>
      <c r="Y340" s="438"/>
      <c r="Z340" s="438"/>
      <c r="AA340" s="438"/>
      <c r="AB340" s="438"/>
      <c r="AC340" s="438"/>
      <c r="AD340" s="438"/>
    </row>
    <row r="341" ht="13.5" customHeight="1">
      <c r="A341" s="438"/>
      <c r="B341" s="438"/>
      <c r="C341" s="438"/>
      <c r="D341" s="438"/>
      <c r="E341" s="409"/>
      <c r="F341" s="438"/>
      <c r="G341" s="438"/>
      <c r="H341" s="438"/>
      <c r="I341" s="438"/>
      <c r="J341" s="438"/>
      <c r="K341" s="438"/>
      <c r="L341" s="438"/>
      <c r="M341" s="438"/>
      <c r="N341" s="438"/>
      <c r="O341" s="438"/>
      <c r="P341" s="438"/>
      <c r="Q341" s="438"/>
      <c r="R341" s="438"/>
      <c r="S341" s="438"/>
      <c r="T341" s="438"/>
      <c r="U341" s="438"/>
      <c r="V341" s="438"/>
      <c r="W341" s="438"/>
      <c r="X341" s="438"/>
      <c r="Y341" s="438"/>
      <c r="Z341" s="438"/>
      <c r="AA341" s="438"/>
      <c r="AB341" s="438"/>
      <c r="AC341" s="438"/>
      <c r="AD341" s="438"/>
    </row>
    <row r="342" ht="13.5" customHeight="1">
      <c r="A342" s="438"/>
      <c r="B342" s="438"/>
      <c r="C342" s="438"/>
      <c r="D342" s="438"/>
      <c r="E342" s="409"/>
      <c r="F342" s="438"/>
      <c r="G342" s="438"/>
      <c r="H342" s="438"/>
      <c r="I342" s="438"/>
      <c r="J342" s="438"/>
      <c r="K342" s="438"/>
      <c r="L342" s="438"/>
      <c r="M342" s="438"/>
      <c r="N342" s="438"/>
      <c r="O342" s="438"/>
      <c r="P342" s="438"/>
      <c r="Q342" s="438"/>
      <c r="R342" s="438"/>
      <c r="S342" s="438"/>
      <c r="T342" s="438"/>
      <c r="U342" s="438"/>
      <c r="V342" s="438"/>
      <c r="W342" s="438"/>
      <c r="X342" s="438"/>
      <c r="Y342" s="438"/>
      <c r="Z342" s="438"/>
      <c r="AA342" s="438"/>
      <c r="AB342" s="438"/>
      <c r="AC342" s="438"/>
      <c r="AD342" s="438"/>
    </row>
    <row r="343" ht="13.5" customHeight="1">
      <c r="A343" s="438"/>
      <c r="B343" s="438"/>
      <c r="C343" s="438"/>
      <c r="D343" s="438"/>
      <c r="E343" s="409"/>
      <c r="F343" s="438"/>
      <c r="G343" s="438"/>
      <c r="H343" s="438"/>
      <c r="I343" s="438"/>
      <c r="J343" s="438"/>
      <c r="K343" s="438"/>
      <c r="L343" s="438"/>
      <c r="M343" s="438"/>
      <c r="N343" s="438"/>
      <c r="O343" s="438"/>
      <c r="P343" s="438"/>
      <c r="Q343" s="438"/>
      <c r="R343" s="438"/>
      <c r="S343" s="438"/>
      <c r="T343" s="438"/>
      <c r="U343" s="438"/>
      <c r="V343" s="438"/>
      <c r="W343" s="438"/>
      <c r="X343" s="438"/>
      <c r="Y343" s="438"/>
      <c r="Z343" s="438"/>
      <c r="AA343" s="438"/>
      <c r="AB343" s="438"/>
      <c r="AC343" s="438"/>
      <c r="AD343" s="438"/>
    </row>
    <row r="344" ht="13.5" customHeight="1">
      <c r="A344" s="438"/>
      <c r="B344" s="438"/>
      <c r="C344" s="438"/>
      <c r="D344" s="438"/>
      <c r="E344" s="409"/>
      <c r="F344" s="438"/>
      <c r="G344" s="438"/>
      <c r="H344" s="438"/>
      <c r="I344" s="438"/>
      <c r="J344" s="438"/>
      <c r="K344" s="438"/>
      <c r="L344" s="438"/>
      <c r="M344" s="438"/>
      <c r="N344" s="438"/>
      <c r="O344" s="438"/>
      <c r="P344" s="438"/>
      <c r="Q344" s="438"/>
      <c r="R344" s="438"/>
      <c r="S344" s="438"/>
      <c r="T344" s="438"/>
      <c r="U344" s="438"/>
      <c r="V344" s="438"/>
      <c r="W344" s="438"/>
      <c r="X344" s="438"/>
      <c r="Y344" s="438"/>
      <c r="Z344" s="438"/>
      <c r="AA344" s="438"/>
      <c r="AB344" s="438"/>
      <c r="AC344" s="438"/>
      <c r="AD344" s="438"/>
    </row>
    <row r="345" ht="13.5" customHeight="1">
      <c r="A345" s="438"/>
      <c r="B345" s="438"/>
      <c r="C345" s="438"/>
      <c r="D345" s="438"/>
      <c r="E345" s="409"/>
      <c r="F345" s="438"/>
      <c r="G345" s="438"/>
      <c r="H345" s="438"/>
      <c r="I345" s="438"/>
      <c r="J345" s="438"/>
      <c r="K345" s="438"/>
      <c r="L345" s="438"/>
      <c r="M345" s="438"/>
      <c r="N345" s="438"/>
      <c r="O345" s="438"/>
      <c r="P345" s="438"/>
      <c r="Q345" s="438"/>
      <c r="R345" s="438"/>
      <c r="S345" s="438"/>
      <c r="T345" s="438"/>
      <c r="U345" s="438"/>
      <c r="V345" s="438"/>
      <c r="W345" s="438"/>
      <c r="X345" s="438"/>
      <c r="Y345" s="438"/>
      <c r="Z345" s="438"/>
      <c r="AA345" s="438"/>
      <c r="AB345" s="438"/>
      <c r="AC345" s="438"/>
      <c r="AD345" s="438"/>
    </row>
    <row r="346" ht="13.5" customHeight="1">
      <c r="A346" s="438"/>
      <c r="B346" s="438"/>
      <c r="C346" s="438"/>
      <c r="D346" s="438"/>
      <c r="E346" s="409"/>
      <c r="F346" s="438"/>
      <c r="G346" s="438"/>
      <c r="H346" s="438"/>
      <c r="I346" s="438"/>
      <c r="J346" s="438"/>
      <c r="K346" s="438"/>
      <c r="L346" s="438"/>
      <c r="M346" s="438"/>
      <c r="N346" s="438"/>
      <c r="O346" s="438"/>
      <c r="P346" s="438"/>
      <c r="Q346" s="438"/>
      <c r="R346" s="438"/>
      <c r="S346" s="438"/>
      <c r="T346" s="438"/>
      <c r="U346" s="438"/>
      <c r="V346" s="438"/>
      <c r="W346" s="438"/>
      <c r="X346" s="438"/>
      <c r="Y346" s="438"/>
      <c r="Z346" s="438"/>
      <c r="AA346" s="438"/>
      <c r="AB346" s="438"/>
      <c r="AC346" s="438"/>
      <c r="AD346" s="438"/>
    </row>
    <row r="347" ht="13.5" customHeight="1">
      <c r="A347" s="438"/>
      <c r="B347" s="438"/>
      <c r="C347" s="438"/>
      <c r="D347" s="438"/>
      <c r="E347" s="409"/>
      <c r="F347" s="438"/>
      <c r="G347" s="438"/>
      <c r="H347" s="438"/>
      <c r="I347" s="438"/>
      <c r="J347" s="438"/>
      <c r="K347" s="438"/>
      <c r="L347" s="438"/>
      <c r="M347" s="438"/>
      <c r="N347" s="438"/>
      <c r="O347" s="438"/>
      <c r="P347" s="438"/>
      <c r="Q347" s="438"/>
      <c r="R347" s="438"/>
      <c r="S347" s="438"/>
      <c r="T347" s="438"/>
      <c r="U347" s="438"/>
      <c r="V347" s="438"/>
      <c r="W347" s="438"/>
      <c r="X347" s="438"/>
      <c r="Y347" s="438"/>
      <c r="Z347" s="438"/>
      <c r="AA347" s="438"/>
      <c r="AB347" s="438"/>
      <c r="AC347" s="438"/>
      <c r="AD347" s="438"/>
    </row>
    <row r="348" ht="13.5" customHeight="1">
      <c r="A348" s="438"/>
      <c r="B348" s="438"/>
      <c r="C348" s="438"/>
      <c r="D348" s="438"/>
      <c r="E348" s="409"/>
      <c r="F348" s="438"/>
      <c r="G348" s="438"/>
      <c r="H348" s="438"/>
      <c r="I348" s="438"/>
      <c r="J348" s="438"/>
      <c r="K348" s="438"/>
      <c r="L348" s="438"/>
      <c r="M348" s="438"/>
      <c r="N348" s="438"/>
      <c r="O348" s="438"/>
      <c r="P348" s="438"/>
      <c r="Q348" s="438"/>
      <c r="R348" s="438"/>
      <c r="S348" s="438"/>
      <c r="T348" s="438"/>
      <c r="U348" s="438"/>
      <c r="V348" s="438"/>
      <c r="W348" s="438"/>
      <c r="X348" s="438"/>
      <c r="Y348" s="438"/>
      <c r="Z348" s="438"/>
      <c r="AA348" s="438"/>
      <c r="AB348" s="438"/>
      <c r="AC348" s="438"/>
      <c r="AD348" s="438"/>
    </row>
    <row r="349" ht="13.5" customHeight="1">
      <c r="A349" s="438"/>
      <c r="B349" s="438"/>
      <c r="C349" s="438"/>
      <c r="D349" s="438"/>
      <c r="E349" s="409"/>
      <c r="F349" s="438"/>
      <c r="G349" s="438"/>
      <c r="H349" s="438"/>
      <c r="I349" s="438"/>
      <c r="J349" s="438"/>
      <c r="K349" s="438"/>
      <c r="L349" s="438"/>
      <c r="M349" s="438"/>
      <c r="N349" s="438"/>
      <c r="O349" s="438"/>
      <c r="P349" s="438"/>
      <c r="Q349" s="438"/>
      <c r="R349" s="438"/>
      <c r="S349" s="438"/>
      <c r="T349" s="438"/>
      <c r="U349" s="438"/>
      <c r="V349" s="438"/>
      <c r="W349" s="438"/>
      <c r="X349" s="438"/>
      <c r="Y349" s="438"/>
      <c r="Z349" s="438"/>
      <c r="AA349" s="438"/>
      <c r="AB349" s="438"/>
      <c r="AC349" s="438"/>
      <c r="AD349" s="438"/>
    </row>
    <row r="350" ht="13.5" customHeight="1">
      <c r="A350" s="438"/>
      <c r="B350" s="438"/>
      <c r="C350" s="438"/>
      <c r="D350" s="438"/>
      <c r="E350" s="409"/>
      <c r="F350" s="438"/>
      <c r="G350" s="438"/>
      <c r="H350" s="438"/>
      <c r="I350" s="438"/>
      <c r="J350" s="438"/>
      <c r="K350" s="438"/>
      <c r="L350" s="438"/>
      <c r="M350" s="438"/>
      <c r="N350" s="438"/>
      <c r="O350" s="438"/>
      <c r="P350" s="438"/>
      <c r="Q350" s="438"/>
      <c r="R350" s="438"/>
      <c r="S350" s="438"/>
      <c r="T350" s="438"/>
      <c r="U350" s="438"/>
      <c r="V350" s="438"/>
      <c r="W350" s="438"/>
      <c r="X350" s="438"/>
      <c r="Y350" s="438"/>
      <c r="Z350" s="438"/>
      <c r="AA350" s="438"/>
      <c r="AB350" s="438"/>
      <c r="AC350" s="438"/>
      <c r="AD350" s="438"/>
    </row>
    <row r="351" ht="13.5" customHeight="1">
      <c r="A351" s="438"/>
      <c r="B351" s="438"/>
      <c r="C351" s="438"/>
      <c r="D351" s="438"/>
      <c r="E351" s="409"/>
      <c r="F351" s="438"/>
      <c r="G351" s="438"/>
      <c r="H351" s="438"/>
      <c r="I351" s="438"/>
      <c r="J351" s="438"/>
      <c r="K351" s="438"/>
      <c r="L351" s="438"/>
      <c r="M351" s="438"/>
      <c r="N351" s="438"/>
      <c r="O351" s="438"/>
      <c r="P351" s="438"/>
      <c r="Q351" s="438"/>
      <c r="R351" s="438"/>
      <c r="S351" s="438"/>
      <c r="T351" s="438"/>
      <c r="U351" s="438"/>
      <c r="V351" s="438"/>
      <c r="W351" s="438"/>
      <c r="X351" s="438"/>
      <c r="Y351" s="438"/>
      <c r="Z351" s="438"/>
      <c r="AA351" s="438"/>
      <c r="AB351" s="438"/>
      <c r="AC351" s="438"/>
      <c r="AD351" s="438"/>
    </row>
    <row r="352" ht="13.5" customHeight="1">
      <c r="A352" s="438"/>
      <c r="B352" s="438"/>
      <c r="C352" s="438"/>
      <c r="D352" s="438"/>
      <c r="E352" s="409"/>
      <c r="F352" s="438"/>
      <c r="G352" s="438"/>
      <c r="H352" s="438"/>
      <c r="I352" s="438"/>
      <c r="J352" s="438"/>
      <c r="K352" s="438"/>
      <c r="L352" s="438"/>
      <c r="M352" s="438"/>
      <c r="N352" s="438"/>
      <c r="O352" s="438"/>
      <c r="P352" s="438"/>
      <c r="Q352" s="438"/>
      <c r="R352" s="438"/>
      <c r="S352" s="438"/>
      <c r="T352" s="438"/>
      <c r="U352" s="438"/>
      <c r="V352" s="438"/>
      <c r="W352" s="438"/>
      <c r="X352" s="438"/>
      <c r="Y352" s="438"/>
      <c r="Z352" s="438"/>
      <c r="AA352" s="438"/>
      <c r="AB352" s="438"/>
      <c r="AC352" s="438"/>
      <c r="AD352" s="438"/>
    </row>
    <row r="353" ht="13.5" customHeight="1">
      <c r="A353" s="438"/>
      <c r="B353" s="438"/>
      <c r="C353" s="438"/>
      <c r="D353" s="438"/>
      <c r="E353" s="409"/>
      <c r="F353" s="438"/>
      <c r="G353" s="438"/>
      <c r="H353" s="438"/>
      <c r="I353" s="438"/>
      <c r="J353" s="438"/>
      <c r="K353" s="438"/>
      <c r="L353" s="438"/>
      <c r="M353" s="438"/>
      <c r="N353" s="438"/>
      <c r="O353" s="438"/>
      <c r="P353" s="438"/>
      <c r="Q353" s="438"/>
      <c r="R353" s="438"/>
      <c r="S353" s="438"/>
      <c r="T353" s="438"/>
      <c r="U353" s="438"/>
      <c r="V353" s="438"/>
      <c r="W353" s="438"/>
      <c r="X353" s="438"/>
      <c r="Y353" s="438"/>
      <c r="Z353" s="438"/>
      <c r="AA353" s="438"/>
      <c r="AB353" s="438"/>
      <c r="AC353" s="438"/>
      <c r="AD353" s="438"/>
    </row>
    <row r="354" ht="13.5" customHeight="1">
      <c r="A354" s="438"/>
      <c r="B354" s="438"/>
      <c r="C354" s="438"/>
      <c r="D354" s="438"/>
      <c r="E354" s="409"/>
      <c r="F354" s="438"/>
      <c r="G354" s="438"/>
      <c r="H354" s="438"/>
      <c r="I354" s="438"/>
      <c r="J354" s="438"/>
      <c r="K354" s="438"/>
      <c r="L354" s="438"/>
      <c r="M354" s="438"/>
      <c r="N354" s="438"/>
      <c r="O354" s="438"/>
      <c r="P354" s="438"/>
      <c r="Q354" s="438"/>
      <c r="R354" s="438"/>
      <c r="S354" s="438"/>
      <c r="T354" s="438"/>
      <c r="U354" s="438"/>
      <c r="V354" s="438"/>
      <c r="W354" s="438"/>
      <c r="X354" s="438"/>
      <c r="Y354" s="438"/>
      <c r="Z354" s="438"/>
      <c r="AA354" s="438"/>
      <c r="AB354" s="438"/>
      <c r="AC354" s="438"/>
      <c r="AD354" s="438"/>
    </row>
    <row r="355" ht="13.5" customHeight="1">
      <c r="A355" s="438"/>
      <c r="B355" s="438"/>
      <c r="C355" s="438"/>
      <c r="D355" s="438"/>
      <c r="E355" s="409"/>
      <c r="F355" s="438"/>
      <c r="G355" s="438"/>
      <c r="H355" s="438"/>
      <c r="I355" s="438"/>
      <c r="J355" s="438"/>
      <c r="K355" s="438"/>
      <c r="L355" s="438"/>
      <c r="M355" s="438"/>
      <c r="N355" s="438"/>
      <c r="O355" s="438"/>
      <c r="P355" s="438"/>
      <c r="Q355" s="438"/>
      <c r="R355" s="438"/>
      <c r="S355" s="438"/>
      <c r="T355" s="438"/>
      <c r="U355" s="438"/>
      <c r="V355" s="438"/>
      <c r="W355" s="438"/>
      <c r="X355" s="438"/>
      <c r="Y355" s="438"/>
      <c r="Z355" s="438"/>
      <c r="AA355" s="438"/>
      <c r="AB355" s="438"/>
      <c r="AC355" s="438"/>
      <c r="AD355" s="438"/>
    </row>
    <row r="356" ht="13.5" customHeight="1">
      <c r="A356" s="438"/>
      <c r="B356" s="438"/>
      <c r="C356" s="438"/>
      <c r="D356" s="438"/>
      <c r="E356" s="409"/>
      <c r="F356" s="438"/>
      <c r="G356" s="438"/>
      <c r="H356" s="438"/>
      <c r="I356" s="438"/>
      <c r="J356" s="438"/>
      <c r="K356" s="438"/>
      <c r="L356" s="438"/>
      <c r="M356" s="438"/>
      <c r="N356" s="438"/>
      <c r="O356" s="438"/>
      <c r="P356" s="438"/>
      <c r="Q356" s="438"/>
      <c r="R356" s="438"/>
      <c r="S356" s="438"/>
      <c r="T356" s="438"/>
      <c r="U356" s="438"/>
      <c r="V356" s="438"/>
      <c r="W356" s="438"/>
      <c r="X356" s="438"/>
      <c r="Y356" s="438"/>
      <c r="Z356" s="438"/>
      <c r="AA356" s="438"/>
      <c r="AB356" s="438"/>
      <c r="AC356" s="438"/>
      <c r="AD356" s="438"/>
    </row>
    <row r="357" ht="13.5" customHeight="1">
      <c r="A357" s="438"/>
      <c r="B357" s="438"/>
      <c r="C357" s="438"/>
      <c r="D357" s="438"/>
      <c r="E357" s="409"/>
      <c r="F357" s="438"/>
      <c r="G357" s="438"/>
      <c r="H357" s="438"/>
      <c r="I357" s="438"/>
      <c r="J357" s="438"/>
      <c r="K357" s="438"/>
      <c r="L357" s="438"/>
      <c r="M357" s="438"/>
      <c r="N357" s="438"/>
      <c r="O357" s="438"/>
      <c r="P357" s="438"/>
      <c r="Q357" s="438"/>
      <c r="R357" s="438"/>
      <c r="S357" s="438"/>
      <c r="T357" s="438"/>
      <c r="U357" s="438"/>
      <c r="V357" s="438"/>
      <c r="W357" s="438"/>
      <c r="X357" s="438"/>
      <c r="Y357" s="438"/>
      <c r="Z357" s="438"/>
      <c r="AA357" s="438"/>
      <c r="AB357" s="438"/>
      <c r="AC357" s="438"/>
      <c r="AD357" s="438"/>
    </row>
    <row r="358" ht="13.5" customHeight="1">
      <c r="A358" s="438"/>
      <c r="B358" s="438"/>
      <c r="C358" s="438"/>
      <c r="D358" s="438"/>
      <c r="E358" s="409"/>
      <c r="F358" s="438"/>
      <c r="G358" s="438"/>
      <c r="H358" s="438"/>
      <c r="I358" s="438"/>
      <c r="J358" s="438"/>
      <c r="K358" s="438"/>
      <c r="L358" s="438"/>
      <c r="M358" s="438"/>
      <c r="N358" s="438"/>
      <c r="O358" s="438"/>
      <c r="P358" s="438"/>
      <c r="Q358" s="438"/>
      <c r="R358" s="438"/>
      <c r="S358" s="438"/>
      <c r="T358" s="438"/>
      <c r="U358" s="438"/>
      <c r="V358" s="438"/>
      <c r="W358" s="438"/>
      <c r="X358" s="438"/>
      <c r="Y358" s="438"/>
      <c r="Z358" s="438"/>
      <c r="AA358" s="438"/>
      <c r="AB358" s="438"/>
      <c r="AC358" s="438"/>
      <c r="AD358" s="438"/>
    </row>
    <row r="359" ht="13.5" customHeight="1">
      <c r="A359" s="438"/>
      <c r="B359" s="438"/>
      <c r="C359" s="438"/>
      <c r="D359" s="438"/>
      <c r="E359" s="409"/>
      <c r="F359" s="438"/>
      <c r="G359" s="438"/>
      <c r="H359" s="438"/>
      <c r="I359" s="438"/>
      <c r="J359" s="438"/>
      <c r="K359" s="438"/>
      <c r="L359" s="438"/>
      <c r="M359" s="438"/>
      <c r="N359" s="438"/>
      <c r="O359" s="438"/>
      <c r="P359" s="438"/>
      <c r="Q359" s="438"/>
      <c r="R359" s="438"/>
      <c r="S359" s="438"/>
      <c r="T359" s="438"/>
      <c r="U359" s="438"/>
      <c r="V359" s="438"/>
      <c r="W359" s="438"/>
      <c r="X359" s="438"/>
      <c r="Y359" s="438"/>
      <c r="Z359" s="438"/>
      <c r="AA359" s="438"/>
      <c r="AB359" s="438"/>
      <c r="AC359" s="438"/>
      <c r="AD359" s="438"/>
    </row>
    <row r="360" ht="13.5" customHeight="1">
      <c r="A360" s="438"/>
      <c r="B360" s="438"/>
      <c r="C360" s="438"/>
      <c r="D360" s="438"/>
      <c r="E360" s="409"/>
      <c r="F360" s="438"/>
      <c r="G360" s="438"/>
      <c r="H360" s="438"/>
      <c r="I360" s="438"/>
      <c r="J360" s="438"/>
      <c r="K360" s="438"/>
      <c r="L360" s="438"/>
      <c r="M360" s="438"/>
      <c r="N360" s="438"/>
      <c r="O360" s="438"/>
      <c r="P360" s="438"/>
      <c r="Q360" s="438"/>
      <c r="R360" s="438"/>
      <c r="S360" s="438"/>
      <c r="T360" s="438"/>
      <c r="U360" s="438"/>
      <c r="V360" s="438"/>
      <c r="W360" s="438"/>
      <c r="X360" s="438"/>
      <c r="Y360" s="438"/>
      <c r="Z360" s="438"/>
      <c r="AA360" s="438"/>
      <c r="AB360" s="438"/>
      <c r="AC360" s="438"/>
      <c r="AD360" s="438"/>
    </row>
    <row r="361" ht="13.5" customHeight="1">
      <c r="A361" s="438"/>
      <c r="B361" s="438"/>
      <c r="C361" s="438"/>
      <c r="D361" s="438"/>
      <c r="E361" s="409"/>
      <c r="F361" s="438"/>
      <c r="G361" s="438"/>
      <c r="H361" s="438"/>
      <c r="I361" s="438"/>
      <c r="J361" s="438"/>
      <c r="K361" s="438"/>
      <c r="L361" s="438"/>
      <c r="M361" s="438"/>
      <c r="N361" s="438"/>
      <c r="O361" s="438"/>
      <c r="P361" s="438"/>
      <c r="Q361" s="438"/>
      <c r="R361" s="438"/>
      <c r="S361" s="438"/>
      <c r="T361" s="438"/>
      <c r="U361" s="438"/>
      <c r="V361" s="438"/>
      <c r="W361" s="438"/>
      <c r="X361" s="438"/>
      <c r="Y361" s="438"/>
      <c r="Z361" s="438"/>
      <c r="AA361" s="438"/>
      <c r="AB361" s="438"/>
      <c r="AC361" s="438"/>
      <c r="AD361" s="438"/>
    </row>
    <row r="362" ht="13.5" customHeight="1">
      <c r="A362" s="438"/>
      <c r="B362" s="438"/>
      <c r="C362" s="438"/>
      <c r="D362" s="438"/>
      <c r="E362" s="409"/>
      <c r="F362" s="438"/>
      <c r="G362" s="438"/>
      <c r="H362" s="438"/>
      <c r="I362" s="438"/>
      <c r="J362" s="438"/>
      <c r="K362" s="438"/>
      <c r="L362" s="438"/>
      <c r="M362" s="438"/>
      <c r="N362" s="438"/>
      <c r="O362" s="438"/>
      <c r="P362" s="438"/>
      <c r="Q362" s="438"/>
      <c r="R362" s="438"/>
      <c r="S362" s="438"/>
      <c r="T362" s="438"/>
      <c r="U362" s="438"/>
      <c r="V362" s="438"/>
      <c r="W362" s="438"/>
      <c r="X362" s="438"/>
      <c r="Y362" s="438"/>
      <c r="Z362" s="438"/>
      <c r="AA362" s="438"/>
      <c r="AB362" s="438"/>
      <c r="AC362" s="438"/>
      <c r="AD362" s="438"/>
    </row>
    <row r="363" ht="13.5" customHeight="1">
      <c r="A363" s="438"/>
      <c r="B363" s="438"/>
      <c r="C363" s="438"/>
      <c r="D363" s="438"/>
      <c r="E363" s="409"/>
      <c r="F363" s="438"/>
      <c r="G363" s="438"/>
      <c r="H363" s="438"/>
      <c r="I363" s="438"/>
      <c r="J363" s="438"/>
      <c r="K363" s="438"/>
      <c r="L363" s="438"/>
      <c r="M363" s="438"/>
      <c r="N363" s="438"/>
      <c r="O363" s="438"/>
      <c r="P363" s="438"/>
      <c r="Q363" s="438"/>
      <c r="R363" s="438"/>
      <c r="S363" s="438"/>
      <c r="T363" s="438"/>
      <c r="U363" s="438"/>
      <c r="V363" s="438"/>
      <c r="W363" s="438"/>
      <c r="X363" s="438"/>
      <c r="Y363" s="438"/>
      <c r="Z363" s="438"/>
      <c r="AA363" s="438"/>
      <c r="AB363" s="438"/>
      <c r="AC363" s="438"/>
      <c r="AD363" s="438"/>
    </row>
    <row r="364" ht="13.5" customHeight="1">
      <c r="A364" s="438"/>
      <c r="B364" s="438"/>
      <c r="C364" s="438"/>
      <c r="D364" s="438"/>
      <c r="E364" s="409"/>
      <c r="F364" s="438"/>
      <c r="G364" s="438"/>
      <c r="H364" s="438"/>
      <c r="I364" s="438"/>
      <c r="J364" s="438"/>
      <c r="K364" s="438"/>
      <c r="L364" s="438"/>
      <c r="M364" s="438"/>
      <c r="N364" s="438"/>
      <c r="O364" s="438"/>
      <c r="P364" s="438"/>
      <c r="Q364" s="438"/>
      <c r="R364" s="438"/>
      <c r="S364" s="438"/>
      <c r="T364" s="438"/>
      <c r="U364" s="438"/>
      <c r="V364" s="438"/>
      <c r="W364" s="438"/>
      <c r="X364" s="438"/>
      <c r="Y364" s="438"/>
      <c r="Z364" s="438"/>
      <c r="AA364" s="438"/>
      <c r="AB364" s="438"/>
      <c r="AC364" s="438"/>
      <c r="AD364" s="438"/>
    </row>
    <row r="365" ht="13.5" customHeight="1">
      <c r="A365" s="438"/>
      <c r="B365" s="438"/>
      <c r="C365" s="438"/>
      <c r="D365" s="438"/>
      <c r="E365" s="409"/>
      <c r="F365" s="438"/>
      <c r="G365" s="438"/>
      <c r="H365" s="438"/>
      <c r="I365" s="438"/>
      <c r="J365" s="438"/>
      <c r="K365" s="438"/>
      <c r="L365" s="438"/>
      <c r="M365" s="438"/>
      <c r="N365" s="438"/>
      <c r="O365" s="438"/>
      <c r="P365" s="438"/>
      <c r="Q365" s="438"/>
      <c r="R365" s="438"/>
      <c r="S365" s="438"/>
      <c r="T365" s="438"/>
      <c r="U365" s="438"/>
      <c r="V365" s="438"/>
      <c r="W365" s="438"/>
      <c r="X365" s="438"/>
      <c r="Y365" s="438"/>
      <c r="Z365" s="438"/>
      <c r="AA365" s="438"/>
      <c r="AB365" s="438"/>
      <c r="AC365" s="438"/>
      <c r="AD365" s="438"/>
    </row>
    <row r="366" ht="13.5" customHeight="1">
      <c r="A366" s="438"/>
      <c r="B366" s="438"/>
      <c r="C366" s="438"/>
      <c r="D366" s="438"/>
      <c r="E366" s="409"/>
      <c r="F366" s="438"/>
      <c r="G366" s="438"/>
      <c r="H366" s="438"/>
      <c r="I366" s="438"/>
      <c r="J366" s="438"/>
      <c r="K366" s="438"/>
      <c r="L366" s="438"/>
      <c r="M366" s="438"/>
      <c r="N366" s="438"/>
      <c r="O366" s="438"/>
      <c r="P366" s="438"/>
      <c r="Q366" s="438"/>
      <c r="R366" s="438"/>
      <c r="S366" s="438"/>
      <c r="T366" s="438"/>
      <c r="U366" s="438"/>
      <c r="V366" s="438"/>
      <c r="W366" s="438"/>
      <c r="X366" s="438"/>
      <c r="Y366" s="438"/>
      <c r="Z366" s="438"/>
      <c r="AA366" s="438"/>
      <c r="AB366" s="438"/>
      <c r="AC366" s="438"/>
      <c r="AD366" s="438"/>
    </row>
    <row r="367" ht="13.5" customHeight="1">
      <c r="A367" s="438"/>
      <c r="B367" s="438"/>
      <c r="C367" s="438"/>
      <c r="D367" s="438"/>
      <c r="E367" s="409"/>
      <c r="F367" s="438"/>
      <c r="G367" s="438"/>
      <c r="H367" s="438"/>
      <c r="I367" s="438"/>
      <c r="J367" s="438"/>
      <c r="K367" s="438"/>
      <c r="L367" s="438"/>
      <c r="M367" s="438"/>
      <c r="N367" s="438"/>
      <c r="O367" s="438"/>
      <c r="P367" s="438"/>
      <c r="Q367" s="438"/>
      <c r="R367" s="438"/>
      <c r="S367" s="438"/>
      <c r="T367" s="438"/>
      <c r="U367" s="438"/>
      <c r="V367" s="438"/>
      <c r="W367" s="438"/>
      <c r="X367" s="438"/>
      <c r="Y367" s="438"/>
      <c r="Z367" s="438"/>
      <c r="AA367" s="438"/>
      <c r="AB367" s="438"/>
      <c r="AC367" s="438"/>
      <c r="AD367" s="438"/>
    </row>
    <row r="368" ht="13.5" customHeight="1">
      <c r="A368" s="438"/>
      <c r="B368" s="438"/>
      <c r="C368" s="438"/>
      <c r="D368" s="438"/>
      <c r="E368" s="409"/>
      <c r="F368" s="438"/>
      <c r="G368" s="438"/>
      <c r="H368" s="438"/>
      <c r="I368" s="438"/>
      <c r="J368" s="438"/>
      <c r="K368" s="438"/>
      <c r="L368" s="438"/>
      <c r="M368" s="438"/>
      <c r="N368" s="438"/>
      <c r="O368" s="438"/>
      <c r="P368" s="438"/>
      <c r="Q368" s="438"/>
      <c r="R368" s="438"/>
      <c r="S368" s="438"/>
      <c r="T368" s="438"/>
      <c r="U368" s="438"/>
      <c r="V368" s="438"/>
      <c r="W368" s="438"/>
      <c r="X368" s="438"/>
      <c r="Y368" s="438"/>
      <c r="Z368" s="438"/>
      <c r="AA368" s="438"/>
      <c r="AB368" s="438"/>
      <c r="AC368" s="438"/>
      <c r="AD368" s="438"/>
    </row>
    <row r="369" ht="13.5" customHeight="1">
      <c r="A369" s="438"/>
      <c r="B369" s="438"/>
      <c r="C369" s="438"/>
      <c r="D369" s="438"/>
      <c r="E369" s="409"/>
      <c r="F369" s="438"/>
      <c r="G369" s="438"/>
      <c r="H369" s="438"/>
      <c r="I369" s="438"/>
      <c r="J369" s="438"/>
      <c r="K369" s="438"/>
      <c r="L369" s="438"/>
      <c r="M369" s="438"/>
      <c r="N369" s="438"/>
      <c r="O369" s="438"/>
      <c r="P369" s="438"/>
      <c r="Q369" s="438"/>
      <c r="R369" s="438"/>
      <c r="S369" s="438"/>
      <c r="T369" s="438"/>
      <c r="U369" s="438"/>
      <c r="V369" s="438"/>
      <c r="W369" s="438"/>
      <c r="X369" s="438"/>
      <c r="Y369" s="438"/>
      <c r="Z369" s="438"/>
      <c r="AA369" s="438"/>
      <c r="AB369" s="438"/>
      <c r="AC369" s="438"/>
      <c r="AD369" s="438"/>
    </row>
    <row r="370" ht="13.5" customHeight="1">
      <c r="A370" s="438"/>
      <c r="B370" s="438"/>
      <c r="C370" s="438"/>
      <c r="D370" s="438"/>
      <c r="E370" s="409"/>
      <c r="F370" s="438"/>
      <c r="G370" s="438"/>
      <c r="H370" s="438"/>
      <c r="I370" s="438"/>
      <c r="J370" s="438"/>
      <c r="K370" s="438"/>
      <c r="L370" s="438"/>
      <c r="M370" s="438"/>
      <c r="N370" s="438"/>
      <c r="O370" s="438"/>
      <c r="P370" s="438"/>
      <c r="Q370" s="438"/>
      <c r="R370" s="438"/>
      <c r="S370" s="438"/>
      <c r="T370" s="438"/>
      <c r="U370" s="438"/>
      <c r="V370" s="438"/>
      <c r="W370" s="438"/>
      <c r="X370" s="438"/>
      <c r="Y370" s="438"/>
      <c r="Z370" s="438"/>
      <c r="AA370" s="438"/>
      <c r="AB370" s="438"/>
      <c r="AC370" s="438"/>
      <c r="AD370" s="438"/>
    </row>
    <row r="371" ht="13.5" customHeight="1">
      <c r="A371" s="438"/>
      <c r="B371" s="438"/>
      <c r="C371" s="438"/>
      <c r="D371" s="438"/>
      <c r="E371" s="409"/>
      <c r="F371" s="438"/>
      <c r="G371" s="438"/>
      <c r="H371" s="438"/>
      <c r="I371" s="438"/>
      <c r="J371" s="438"/>
      <c r="K371" s="438"/>
      <c r="L371" s="438"/>
      <c r="M371" s="438"/>
      <c r="N371" s="438"/>
      <c r="O371" s="438"/>
      <c r="P371" s="438"/>
      <c r="Q371" s="438"/>
      <c r="R371" s="438"/>
      <c r="S371" s="438"/>
      <c r="T371" s="438"/>
      <c r="U371" s="438"/>
      <c r="V371" s="438"/>
      <c r="W371" s="438"/>
      <c r="X371" s="438"/>
      <c r="Y371" s="438"/>
      <c r="Z371" s="438"/>
      <c r="AA371" s="438"/>
      <c r="AB371" s="438"/>
      <c r="AC371" s="438"/>
      <c r="AD371" s="438"/>
    </row>
    <row r="372" ht="13.5" customHeight="1">
      <c r="A372" s="438"/>
      <c r="B372" s="438"/>
      <c r="C372" s="438"/>
      <c r="D372" s="438"/>
      <c r="E372" s="409"/>
      <c r="F372" s="438"/>
      <c r="G372" s="438"/>
      <c r="H372" s="438"/>
      <c r="I372" s="438"/>
      <c r="J372" s="438"/>
      <c r="K372" s="438"/>
      <c r="L372" s="438"/>
      <c r="M372" s="438"/>
      <c r="N372" s="438"/>
      <c r="O372" s="438"/>
      <c r="P372" s="438"/>
      <c r="Q372" s="438"/>
      <c r="R372" s="438"/>
      <c r="S372" s="438"/>
      <c r="T372" s="438"/>
      <c r="U372" s="438"/>
      <c r="V372" s="438"/>
      <c r="W372" s="438"/>
      <c r="X372" s="438"/>
      <c r="Y372" s="438"/>
      <c r="Z372" s="438"/>
      <c r="AA372" s="438"/>
      <c r="AB372" s="438"/>
      <c r="AC372" s="438"/>
      <c r="AD372" s="438"/>
    </row>
    <row r="373" ht="13.5" customHeight="1">
      <c r="A373" s="438"/>
      <c r="B373" s="438"/>
      <c r="C373" s="438"/>
      <c r="D373" s="438"/>
      <c r="E373" s="409"/>
      <c r="F373" s="438"/>
      <c r="G373" s="438"/>
      <c r="H373" s="438"/>
      <c r="I373" s="438"/>
      <c r="J373" s="438"/>
      <c r="K373" s="438"/>
      <c r="L373" s="438"/>
      <c r="M373" s="438"/>
      <c r="N373" s="438"/>
      <c r="O373" s="438"/>
      <c r="P373" s="438"/>
      <c r="Q373" s="438"/>
      <c r="R373" s="438"/>
      <c r="S373" s="438"/>
      <c r="T373" s="438"/>
      <c r="U373" s="438"/>
      <c r="V373" s="438"/>
      <c r="W373" s="438"/>
      <c r="X373" s="438"/>
      <c r="Y373" s="438"/>
      <c r="Z373" s="438"/>
      <c r="AA373" s="438"/>
      <c r="AB373" s="438"/>
      <c r="AC373" s="438"/>
      <c r="AD373" s="438"/>
    </row>
    <row r="374" ht="13.5" customHeight="1">
      <c r="A374" s="438"/>
      <c r="B374" s="438"/>
      <c r="C374" s="438"/>
      <c r="D374" s="438"/>
      <c r="E374" s="409"/>
      <c r="F374" s="438"/>
      <c r="G374" s="438"/>
      <c r="H374" s="438"/>
      <c r="I374" s="438"/>
      <c r="J374" s="438"/>
      <c r="K374" s="438"/>
      <c r="L374" s="438"/>
      <c r="M374" s="438"/>
      <c r="N374" s="438"/>
      <c r="O374" s="438"/>
      <c r="P374" s="438"/>
      <c r="Q374" s="438"/>
      <c r="R374" s="438"/>
      <c r="S374" s="438"/>
      <c r="T374" s="438"/>
      <c r="U374" s="438"/>
      <c r="V374" s="438"/>
      <c r="W374" s="438"/>
      <c r="X374" s="438"/>
      <c r="Y374" s="438"/>
      <c r="Z374" s="438"/>
      <c r="AA374" s="438"/>
      <c r="AB374" s="438"/>
      <c r="AC374" s="438"/>
      <c r="AD374" s="438"/>
    </row>
    <row r="375" ht="13.5" customHeight="1">
      <c r="A375" s="438"/>
      <c r="B375" s="438"/>
      <c r="C375" s="438"/>
      <c r="D375" s="438"/>
      <c r="E375" s="409"/>
      <c r="F375" s="438"/>
      <c r="G375" s="438"/>
      <c r="H375" s="438"/>
      <c r="I375" s="438"/>
      <c r="J375" s="438"/>
      <c r="K375" s="438"/>
      <c r="L375" s="438"/>
      <c r="M375" s="438"/>
      <c r="N375" s="438"/>
      <c r="O375" s="438"/>
      <c r="P375" s="438"/>
      <c r="Q375" s="438"/>
      <c r="R375" s="438"/>
      <c r="S375" s="438"/>
      <c r="T375" s="438"/>
      <c r="U375" s="438"/>
      <c r="V375" s="438"/>
      <c r="W375" s="438"/>
      <c r="X375" s="438"/>
      <c r="Y375" s="438"/>
      <c r="Z375" s="438"/>
      <c r="AA375" s="438"/>
      <c r="AB375" s="438"/>
      <c r="AC375" s="438"/>
      <c r="AD375" s="438"/>
    </row>
    <row r="376" ht="13.5" customHeight="1">
      <c r="A376" s="438"/>
      <c r="B376" s="438"/>
      <c r="C376" s="438"/>
      <c r="D376" s="438"/>
      <c r="E376" s="409"/>
      <c r="F376" s="438"/>
      <c r="G376" s="438"/>
      <c r="H376" s="438"/>
      <c r="I376" s="438"/>
      <c r="J376" s="438"/>
      <c r="K376" s="438"/>
      <c r="L376" s="438"/>
      <c r="M376" s="438"/>
      <c r="N376" s="438"/>
      <c r="O376" s="438"/>
      <c r="P376" s="438"/>
      <c r="Q376" s="438"/>
      <c r="R376" s="438"/>
      <c r="S376" s="438"/>
      <c r="T376" s="438"/>
      <c r="U376" s="438"/>
      <c r="V376" s="438"/>
      <c r="W376" s="438"/>
      <c r="X376" s="438"/>
      <c r="Y376" s="438"/>
      <c r="Z376" s="438"/>
      <c r="AA376" s="438"/>
      <c r="AB376" s="438"/>
      <c r="AC376" s="438"/>
      <c r="AD376" s="438"/>
    </row>
    <row r="377" ht="13.5" customHeight="1">
      <c r="A377" s="438"/>
      <c r="B377" s="438"/>
      <c r="C377" s="438"/>
      <c r="D377" s="438"/>
      <c r="E377" s="409"/>
      <c r="F377" s="438"/>
      <c r="G377" s="438"/>
      <c r="H377" s="438"/>
      <c r="I377" s="438"/>
      <c r="J377" s="438"/>
      <c r="K377" s="438"/>
      <c r="L377" s="438"/>
      <c r="M377" s="438"/>
      <c r="N377" s="438"/>
      <c r="O377" s="438"/>
      <c r="P377" s="438"/>
      <c r="Q377" s="438"/>
      <c r="R377" s="438"/>
      <c r="S377" s="438"/>
      <c r="T377" s="438"/>
      <c r="U377" s="438"/>
      <c r="V377" s="438"/>
      <c r="W377" s="438"/>
      <c r="X377" s="438"/>
      <c r="Y377" s="438"/>
      <c r="Z377" s="438"/>
      <c r="AA377" s="438"/>
      <c r="AB377" s="438"/>
      <c r="AC377" s="438"/>
      <c r="AD377" s="438"/>
    </row>
    <row r="378" ht="13.5" customHeight="1">
      <c r="A378" s="438"/>
      <c r="B378" s="438"/>
      <c r="C378" s="438"/>
      <c r="D378" s="438"/>
      <c r="E378" s="409"/>
      <c r="F378" s="438"/>
      <c r="G378" s="438"/>
      <c r="H378" s="438"/>
      <c r="I378" s="438"/>
      <c r="J378" s="438"/>
      <c r="K378" s="438"/>
      <c r="L378" s="438"/>
      <c r="M378" s="438"/>
      <c r="N378" s="438"/>
      <c r="O378" s="438"/>
      <c r="P378" s="438"/>
      <c r="Q378" s="438"/>
      <c r="R378" s="438"/>
      <c r="S378" s="438"/>
      <c r="T378" s="438"/>
      <c r="U378" s="438"/>
      <c r="V378" s="438"/>
      <c r="W378" s="438"/>
      <c r="X378" s="438"/>
      <c r="Y378" s="438"/>
      <c r="Z378" s="438"/>
      <c r="AA378" s="438"/>
      <c r="AB378" s="438"/>
      <c r="AC378" s="438"/>
      <c r="AD378" s="438"/>
    </row>
    <row r="379" ht="13.5" customHeight="1">
      <c r="A379" s="438"/>
      <c r="B379" s="438"/>
      <c r="C379" s="438"/>
      <c r="D379" s="438"/>
      <c r="E379" s="409"/>
      <c r="F379" s="438"/>
      <c r="G379" s="438"/>
      <c r="H379" s="438"/>
      <c r="I379" s="438"/>
      <c r="J379" s="438"/>
      <c r="K379" s="438"/>
      <c r="L379" s="438"/>
      <c r="M379" s="438"/>
      <c r="N379" s="438"/>
      <c r="O379" s="438"/>
      <c r="P379" s="438"/>
      <c r="Q379" s="438"/>
      <c r="R379" s="438"/>
      <c r="S379" s="438"/>
      <c r="T379" s="438"/>
      <c r="U379" s="438"/>
      <c r="V379" s="438"/>
      <c r="W379" s="438"/>
      <c r="X379" s="438"/>
      <c r="Y379" s="438"/>
      <c r="Z379" s="438"/>
      <c r="AA379" s="438"/>
      <c r="AB379" s="438"/>
      <c r="AC379" s="438"/>
      <c r="AD379" s="438"/>
    </row>
    <row r="380" ht="13.5" customHeight="1">
      <c r="A380" s="438"/>
      <c r="B380" s="438"/>
      <c r="C380" s="438"/>
      <c r="D380" s="438"/>
      <c r="E380" s="409"/>
      <c r="F380" s="438"/>
      <c r="G380" s="438"/>
      <c r="H380" s="438"/>
      <c r="I380" s="438"/>
      <c r="J380" s="438"/>
      <c r="K380" s="438"/>
      <c r="L380" s="438"/>
      <c r="M380" s="438"/>
      <c r="N380" s="438"/>
      <c r="O380" s="438"/>
      <c r="P380" s="438"/>
      <c r="Q380" s="438"/>
      <c r="R380" s="438"/>
      <c r="S380" s="438"/>
      <c r="T380" s="438"/>
      <c r="U380" s="438"/>
      <c r="V380" s="438"/>
      <c r="W380" s="438"/>
      <c r="X380" s="438"/>
      <c r="Y380" s="438"/>
      <c r="Z380" s="438"/>
      <c r="AA380" s="438"/>
      <c r="AB380" s="438"/>
      <c r="AC380" s="438"/>
      <c r="AD380" s="438"/>
    </row>
    <row r="381" ht="13.5" customHeight="1">
      <c r="A381" s="438"/>
      <c r="B381" s="438"/>
      <c r="C381" s="438"/>
      <c r="D381" s="438"/>
      <c r="E381" s="409"/>
      <c r="F381" s="438"/>
      <c r="G381" s="438"/>
      <c r="H381" s="438"/>
      <c r="I381" s="438"/>
      <c r="J381" s="438"/>
      <c r="K381" s="438"/>
      <c r="L381" s="438"/>
      <c r="M381" s="438"/>
      <c r="N381" s="438"/>
      <c r="O381" s="438"/>
      <c r="P381" s="438"/>
      <c r="Q381" s="438"/>
      <c r="R381" s="438"/>
      <c r="S381" s="438"/>
      <c r="T381" s="438"/>
      <c r="U381" s="438"/>
      <c r="V381" s="438"/>
      <c r="W381" s="438"/>
      <c r="X381" s="438"/>
      <c r="Y381" s="438"/>
      <c r="Z381" s="438"/>
      <c r="AA381" s="438"/>
      <c r="AB381" s="438"/>
      <c r="AC381" s="438"/>
      <c r="AD381" s="438"/>
    </row>
    <row r="382" ht="13.5" customHeight="1">
      <c r="A382" s="438"/>
      <c r="B382" s="438"/>
      <c r="C382" s="438"/>
      <c r="D382" s="438"/>
      <c r="E382" s="409"/>
      <c r="F382" s="438"/>
      <c r="G382" s="438"/>
      <c r="H382" s="438"/>
      <c r="I382" s="438"/>
      <c r="J382" s="438"/>
      <c r="K382" s="438"/>
      <c r="L382" s="438"/>
      <c r="M382" s="438"/>
      <c r="N382" s="438"/>
      <c r="O382" s="438"/>
      <c r="P382" s="438"/>
      <c r="Q382" s="438"/>
      <c r="R382" s="438"/>
      <c r="S382" s="438"/>
      <c r="T382" s="438"/>
      <c r="U382" s="438"/>
      <c r="V382" s="438"/>
      <c r="W382" s="438"/>
      <c r="X382" s="438"/>
      <c r="Y382" s="438"/>
      <c r="Z382" s="438"/>
      <c r="AA382" s="438"/>
      <c r="AB382" s="438"/>
      <c r="AC382" s="438"/>
      <c r="AD382" s="438"/>
    </row>
    <row r="383" ht="13.5" customHeight="1">
      <c r="A383" s="438"/>
      <c r="B383" s="438"/>
      <c r="C383" s="438"/>
      <c r="D383" s="438"/>
      <c r="E383" s="409"/>
      <c r="F383" s="438"/>
      <c r="G383" s="438"/>
      <c r="H383" s="438"/>
      <c r="I383" s="438"/>
      <c r="J383" s="438"/>
      <c r="K383" s="438"/>
      <c r="L383" s="438"/>
      <c r="M383" s="438"/>
      <c r="N383" s="438"/>
      <c r="O383" s="438"/>
      <c r="P383" s="438"/>
      <c r="Q383" s="438"/>
      <c r="R383" s="438"/>
      <c r="S383" s="438"/>
      <c r="T383" s="438"/>
      <c r="U383" s="438"/>
      <c r="V383" s="438"/>
      <c r="W383" s="438"/>
      <c r="X383" s="438"/>
      <c r="Y383" s="438"/>
      <c r="Z383" s="438"/>
      <c r="AA383" s="438"/>
      <c r="AB383" s="438"/>
      <c r="AC383" s="438"/>
      <c r="AD383" s="438"/>
    </row>
    <row r="384" ht="13.5" customHeight="1">
      <c r="A384" s="438"/>
      <c r="B384" s="438"/>
      <c r="C384" s="438"/>
      <c r="D384" s="438"/>
      <c r="E384" s="409"/>
      <c r="F384" s="438"/>
      <c r="G384" s="438"/>
      <c r="H384" s="438"/>
      <c r="I384" s="438"/>
      <c r="J384" s="438"/>
      <c r="K384" s="438"/>
      <c r="L384" s="438"/>
      <c r="M384" s="438"/>
      <c r="N384" s="438"/>
      <c r="O384" s="438"/>
      <c r="P384" s="438"/>
      <c r="Q384" s="438"/>
      <c r="R384" s="438"/>
      <c r="S384" s="438"/>
      <c r="T384" s="438"/>
      <c r="U384" s="438"/>
      <c r="V384" s="438"/>
      <c r="W384" s="438"/>
      <c r="X384" s="438"/>
      <c r="Y384" s="438"/>
      <c r="Z384" s="438"/>
      <c r="AA384" s="438"/>
      <c r="AB384" s="438"/>
      <c r="AC384" s="438"/>
      <c r="AD384" s="438"/>
    </row>
    <row r="385" ht="13.5" customHeight="1">
      <c r="A385" s="438"/>
      <c r="B385" s="438"/>
      <c r="C385" s="438"/>
      <c r="D385" s="438"/>
      <c r="E385" s="409"/>
      <c r="F385" s="438"/>
      <c r="G385" s="438"/>
      <c r="H385" s="438"/>
      <c r="I385" s="438"/>
      <c r="J385" s="438"/>
      <c r="K385" s="438"/>
      <c r="L385" s="438"/>
      <c r="M385" s="438"/>
      <c r="N385" s="438"/>
      <c r="O385" s="438"/>
      <c r="P385" s="438"/>
      <c r="Q385" s="438"/>
      <c r="R385" s="438"/>
      <c r="S385" s="438"/>
      <c r="T385" s="438"/>
      <c r="U385" s="438"/>
      <c r="V385" s="438"/>
      <c r="W385" s="438"/>
      <c r="X385" s="438"/>
      <c r="Y385" s="438"/>
      <c r="Z385" s="438"/>
      <c r="AA385" s="438"/>
      <c r="AB385" s="438"/>
      <c r="AC385" s="438"/>
      <c r="AD385" s="438"/>
    </row>
    <row r="386" ht="13.5" customHeight="1">
      <c r="A386" s="438"/>
      <c r="B386" s="438"/>
      <c r="C386" s="438"/>
      <c r="D386" s="438"/>
      <c r="E386" s="409"/>
      <c r="F386" s="438"/>
      <c r="G386" s="438"/>
      <c r="H386" s="438"/>
      <c r="I386" s="438"/>
      <c r="J386" s="438"/>
      <c r="K386" s="438"/>
      <c r="L386" s="438"/>
      <c r="M386" s="438"/>
      <c r="N386" s="438"/>
      <c r="O386" s="438"/>
      <c r="P386" s="438"/>
      <c r="Q386" s="438"/>
      <c r="R386" s="438"/>
      <c r="S386" s="438"/>
      <c r="T386" s="438"/>
      <c r="U386" s="438"/>
      <c r="V386" s="438"/>
      <c r="W386" s="438"/>
      <c r="X386" s="438"/>
      <c r="Y386" s="438"/>
      <c r="Z386" s="438"/>
      <c r="AA386" s="438"/>
      <c r="AB386" s="438"/>
      <c r="AC386" s="438"/>
      <c r="AD386" s="438"/>
    </row>
    <row r="387" ht="13.5" customHeight="1">
      <c r="A387" s="438"/>
      <c r="B387" s="438"/>
      <c r="C387" s="438"/>
      <c r="D387" s="438"/>
      <c r="E387" s="409"/>
      <c r="F387" s="438"/>
      <c r="G387" s="438"/>
      <c r="H387" s="438"/>
      <c r="I387" s="438"/>
      <c r="J387" s="438"/>
      <c r="K387" s="438"/>
      <c r="L387" s="438"/>
      <c r="M387" s="438"/>
      <c r="N387" s="438"/>
      <c r="O387" s="438"/>
      <c r="P387" s="438"/>
      <c r="Q387" s="438"/>
      <c r="R387" s="438"/>
      <c r="S387" s="438"/>
      <c r="T387" s="438"/>
      <c r="U387" s="438"/>
      <c r="V387" s="438"/>
      <c r="W387" s="438"/>
      <c r="X387" s="438"/>
      <c r="Y387" s="438"/>
      <c r="Z387" s="438"/>
      <c r="AA387" s="438"/>
      <c r="AB387" s="438"/>
      <c r="AC387" s="438"/>
      <c r="AD387" s="438"/>
    </row>
    <row r="388" ht="13.5" customHeight="1">
      <c r="A388" s="438"/>
      <c r="B388" s="438"/>
      <c r="C388" s="438"/>
      <c r="D388" s="438"/>
      <c r="E388" s="409"/>
      <c r="F388" s="438"/>
      <c r="G388" s="438"/>
      <c r="H388" s="438"/>
      <c r="I388" s="438"/>
      <c r="J388" s="438"/>
      <c r="K388" s="438"/>
      <c r="L388" s="438"/>
      <c r="M388" s="438"/>
      <c r="N388" s="438"/>
      <c r="O388" s="438"/>
      <c r="P388" s="438"/>
      <c r="Q388" s="438"/>
      <c r="R388" s="438"/>
      <c r="S388" s="438"/>
      <c r="T388" s="438"/>
      <c r="U388" s="438"/>
      <c r="V388" s="438"/>
      <c r="W388" s="438"/>
      <c r="X388" s="438"/>
      <c r="Y388" s="438"/>
      <c r="Z388" s="438"/>
      <c r="AA388" s="438"/>
      <c r="AB388" s="438"/>
      <c r="AC388" s="438"/>
      <c r="AD388" s="438"/>
    </row>
    <row r="389" ht="13.5" customHeight="1">
      <c r="A389" s="438"/>
      <c r="B389" s="438"/>
      <c r="C389" s="438"/>
      <c r="D389" s="438"/>
      <c r="E389" s="409"/>
      <c r="F389" s="438"/>
      <c r="G389" s="438"/>
      <c r="H389" s="438"/>
      <c r="I389" s="438"/>
      <c r="J389" s="438"/>
      <c r="K389" s="438"/>
      <c r="L389" s="438"/>
      <c r="M389" s="438"/>
      <c r="N389" s="438"/>
      <c r="O389" s="438"/>
      <c r="P389" s="438"/>
      <c r="Q389" s="438"/>
      <c r="R389" s="438"/>
      <c r="S389" s="438"/>
      <c r="T389" s="438"/>
      <c r="U389" s="438"/>
      <c r="V389" s="438"/>
      <c r="W389" s="438"/>
      <c r="X389" s="438"/>
      <c r="Y389" s="438"/>
      <c r="Z389" s="438"/>
      <c r="AA389" s="438"/>
      <c r="AB389" s="438"/>
      <c r="AC389" s="438"/>
      <c r="AD389" s="438"/>
    </row>
    <row r="390" ht="13.5" customHeight="1">
      <c r="A390" s="438"/>
      <c r="B390" s="438"/>
      <c r="C390" s="438"/>
      <c r="D390" s="438"/>
      <c r="E390" s="409"/>
      <c r="F390" s="438"/>
      <c r="G390" s="438"/>
      <c r="H390" s="438"/>
      <c r="I390" s="438"/>
      <c r="J390" s="438"/>
      <c r="K390" s="438"/>
      <c r="L390" s="438"/>
      <c r="M390" s="438"/>
      <c r="N390" s="438"/>
      <c r="O390" s="438"/>
      <c r="P390" s="438"/>
      <c r="Q390" s="438"/>
      <c r="R390" s="438"/>
      <c r="S390" s="438"/>
      <c r="T390" s="438"/>
      <c r="U390" s="438"/>
      <c r="V390" s="438"/>
      <c r="W390" s="438"/>
      <c r="X390" s="438"/>
      <c r="Y390" s="438"/>
      <c r="Z390" s="438"/>
      <c r="AA390" s="438"/>
      <c r="AB390" s="438"/>
      <c r="AC390" s="438"/>
      <c r="AD390" s="438"/>
    </row>
    <row r="391" ht="13.5" customHeight="1">
      <c r="A391" s="438"/>
      <c r="B391" s="438"/>
      <c r="C391" s="438"/>
      <c r="D391" s="438"/>
      <c r="E391" s="409"/>
      <c r="F391" s="438"/>
      <c r="G391" s="438"/>
      <c r="H391" s="438"/>
      <c r="I391" s="438"/>
      <c r="J391" s="438"/>
      <c r="K391" s="438"/>
      <c r="L391" s="438"/>
      <c r="M391" s="438"/>
      <c r="N391" s="438"/>
      <c r="O391" s="438"/>
      <c r="P391" s="438"/>
      <c r="Q391" s="438"/>
      <c r="R391" s="438"/>
      <c r="S391" s="438"/>
      <c r="T391" s="438"/>
      <c r="U391" s="438"/>
      <c r="V391" s="438"/>
      <c r="W391" s="438"/>
      <c r="X391" s="438"/>
      <c r="Y391" s="438"/>
      <c r="Z391" s="438"/>
      <c r="AA391" s="438"/>
      <c r="AB391" s="438"/>
      <c r="AC391" s="438"/>
      <c r="AD391" s="438"/>
    </row>
    <row r="392" ht="13.5" customHeight="1">
      <c r="A392" s="438"/>
      <c r="B392" s="438"/>
      <c r="C392" s="438"/>
      <c r="D392" s="438"/>
      <c r="E392" s="409"/>
      <c r="F392" s="438"/>
      <c r="G392" s="438"/>
      <c r="H392" s="438"/>
      <c r="I392" s="438"/>
      <c r="J392" s="438"/>
      <c r="K392" s="438"/>
      <c r="L392" s="438"/>
      <c r="M392" s="438"/>
      <c r="N392" s="438"/>
      <c r="O392" s="438"/>
      <c r="P392" s="438"/>
      <c r="Q392" s="438"/>
      <c r="R392" s="438"/>
      <c r="S392" s="438"/>
      <c r="T392" s="438"/>
      <c r="U392" s="438"/>
      <c r="V392" s="438"/>
      <c r="W392" s="438"/>
      <c r="X392" s="438"/>
      <c r="Y392" s="438"/>
      <c r="Z392" s="438"/>
      <c r="AA392" s="438"/>
      <c r="AB392" s="438"/>
      <c r="AC392" s="438"/>
      <c r="AD392" s="438"/>
    </row>
    <row r="393" ht="13.5" customHeight="1">
      <c r="A393" s="438"/>
      <c r="B393" s="438"/>
      <c r="C393" s="438"/>
      <c r="D393" s="438"/>
      <c r="E393" s="409"/>
      <c r="F393" s="438"/>
      <c r="G393" s="438"/>
      <c r="H393" s="438"/>
      <c r="I393" s="438"/>
      <c r="J393" s="438"/>
      <c r="K393" s="438"/>
      <c r="L393" s="438"/>
      <c r="M393" s="438"/>
      <c r="N393" s="438"/>
      <c r="O393" s="438"/>
      <c r="P393" s="438"/>
      <c r="Q393" s="438"/>
      <c r="R393" s="438"/>
      <c r="S393" s="438"/>
      <c r="T393" s="438"/>
      <c r="U393" s="438"/>
      <c r="V393" s="438"/>
      <c r="W393" s="438"/>
      <c r="X393" s="438"/>
      <c r="Y393" s="438"/>
      <c r="Z393" s="438"/>
      <c r="AA393" s="438"/>
      <c r="AB393" s="438"/>
      <c r="AC393" s="438"/>
      <c r="AD393" s="438"/>
    </row>
    <row r="394" ht="13.5" customHeight="1">
      <c r="A394" s="438"/>
      <c r="B394" s="438"/>
      <c r="C394" s="438"/>
      <c r="D394" s="438"/>
      <c r="E394" s="409"/>
      <c r="F394" s="438"/>
      <c r="G394" s="438"/>
      <c r="H394" s="438"/>
      <c r="I394" s="438"/>
      <c r="J394" s="438"/>
      <c r="K394" s="438"/>
      <c r="L394" s="438"/>
      <c r="M394" s="438"/>
      <c r="N394" s="438"/>
      <c r="O394" s="438"/>
      <c r="P394" s="438"/>
      <c r="Q394" s="438"/>
      <c r="R394" s="438"/>
      <c r="S394" s="438"/>
      <c r="T394" s="438"/>
      <c r="U394" s="438"/>
      <c r="V394" s="438"/>
      <c r="W394" s="438"/>
      <c r="X394" s="438"/>
      <c r="Y394" s="438"/>
      <c r="Z394" s="438"/>
      <c r="AA394" s="438"/>
      <c r="AB394" s="438"/>
      <c r="AC394" s="438"/>
      <c r="AD394" s="438"/>
    </row>
    <row r="395" ht="13.5" customHeight="1">
      <c r="A395" s="438"/>
      <c r="B395" s="438"/>
      <c r="C395" s="438"/>
      <c r="D395" s="438"/>
      <c r="E395" s="409"/>
      <c r="F395" s="438"/>
      <c r="G395" s="438"/>
      <c r="H395" s="438"/>
      <c r="I395" s="438"/>
      <c r="J395" s="438"/>
      <c r="K395" s="438"/>
      <c r="L395" s="438"/>
      <c r="M395" s="438"/>
      <c r="N395" s="438"/>
      <c r="O395" s="438"/>
      <c r="P395" s="438"/>
      <c r="Q395" s="438"/>
      <c r="R395" s="438"/>
      <c r="S395" s="438"/>
      <c r="T395" s="438"/>
      <c r="U395" s="438"/>
      <c r="V395" s="438"/>
      <c r="W395" s="438"/>
      <c r="X395" s="438"/>
      <c r="Y395" s="438"/>
      <c r="Z395" s="438"/>
      <c r="AA395" s="438"/>
      <c r="AB395" s="438"/>
      <c r="AC395" s="438"/>
      <c r="AD395" s="438"/>
    </row>
    <row r="396" ht="13.5" customHeight="1">
      <c r="A396" s="438"/>
      <c r="B396" s="438"/>
      <c r="C396" s="438"/>
      <c r="D396" s="438"/>
      <c r="E396" s="409"/>
      <c r="F396" s="438"/>
      <c r="G396" s="438"/>
      <c r="H396" s="438"/>
      <c r="I396" s="438"/>
      <c r="J396" s="438"/>
      <c r="K396" s="438"/>
      <c r="L396" s="438"/>
      <c r="M396" s="438"/>
      <c r="N396" s="438"/>
      <c r="O396" s="438"/>
      <c r="P396" s="438"/>
      <c r="Q396" s="438"/>
      <c r="R396" s="438"/>
      <c r="S396" s="438"/>
      <c r="T396" s="438"/>
      <c r="U396" s="438"/>
      <c r="V396" s="438"/>
      <c r="W396" s="438"/>
      <c r="X396" s="438"/>
      <c r="Y396" s="438"/>
      <c r="Z396" s="438"/>
      <c r="AA396" s="438"/>
      <c r="AB396" s="438"/>
      <c r="AC396" s="438"/>
      <c r="AD396" s="438"/>
    </row>
    <row r="397" ht="13.5" customHeight="1">
      <c r="A397" s="438"/>
      <c r="B397" s="438"/>
      <c r="C397" s="438"/>
      <c r="D397" s="438"/>
      <c r="E397" s="409"/>
      <c r="F397" s="438"/>
      <c r="G397" s="438"/>
      <c r="H397" s="438"/>
      <c r="I397" s="438"/>
      <c r="J397" s="438"/>
      <c r="K397" s="438"/>
      <c r="L397" s="438"/>
      <c r="M397" s="438"/>
      <c r="N397" s="438"/>
      <c r="O397" s="438"/>
      <c r="P397" s="438"/>
      <c r="Q397" s="438"/>
      <c r="R397" s="438"/>
      <c r="S397" s="438"/>
      <c r="T397" s="438"/>
      <c r="U397" s="438"/>
      <c r="V397" s="438"/>
      <c r="W397" s="438"/>
      <c r="X397" s="438"/>
      <c r="Y397" s="438"/>
      <c r="Z397" s="438"/>
      <c r="AA397" s="438"/>
      <c r="AB397" s="438"/>
      <c r="AC397" s="438"/>
      <c r="AD397" s="438"/>
    </row>
    <row r="398" ht="13.5" customHeight="1">
      <c r="A398" s="438"/>
      <c r="B398" s="438"/>
      <c r="C398" s="438"/>
      <c r="D398" s="438"/>
      <c r="E398" s="409"/>
      <c r="F398" s="438"/>
      <c r="G398" s="438"/>
      <c r="H398" s="438"/>
      <c r="I398" s="438"/>
      <c r="J398" s="438"/>
      <c r="K398" s="438"/>
      <c r="L398" s="438"/>
      <c r="M398" s="438"/>
      <c r="N398" s="438"/>
      <c r="O398" s="438"/>
      <c r="P398" s="438"/>
      <c r="Q398" s="438"/>
      <c r="R398" s="438"/>
      <c r="S398" s="438"/>
      <c r="T398" s="438"/>
      <c r="U398" s="438"/>
      <c r="V398" s="438"/>
      <c r="W398" s="438"/>
      <c r="X398" s="438"/>
      <c r="Y398" s="438"/>
      <c r="Z398" s="438"/>
      <c r="AA398" s="438"/>
      <c r="AB398" s="438"/>
      <c r="AC398" s="438"/>
      <c r="AD398" s="438"/>
    </row>
    <row r="399" ht="13.5" customHeight="1">
      <c r="A399" s="438"/>
      <c r="B399" s="438"/>
      <c r="C399" s="438"/>
      <c r="D399" s="438"/>
      <c r="E399" s="409"/>
      <c r="F399" s="438"/>
      <c r="G399" s="438"/>
      <c r="H399" s="438"/>
      <c r="I399" s="438"/>
      <c r="J399" s="438"/>
      <c r="K399" s="438"/>
      <c r="L399" s="438"/>
      <c r="M399" s="438"/>
      <c r="N399" s="438"/>
      <c r="O399" s="438"/>
      <c r="P399" s="438"/>
      <c r="Q399" s="438"/>
      <c r="R399" s="438"/>
      <c r="S399" s="438"/>
      <c r="T399" s="438"/>
      <c r="U399" s="438"/>
      <c r="V399" s="438"/>
      <c r="W399" s="438"/>
      <c r="X399" s="438"/>
      <c r="Y399" s="438"/>
      <c r="Z399" s="438"/>
      <c r="AA399" s="438"/>
      <c r="AB399" s="438"/>
      <c r="AC399" s="438"/>
      <c r="AD399" s="438"/>
    </row>
    <row r="400" ht="13.5" customHeight="1">
      <c r="A400" s="438"/>
      <c r="B400" s="438"/>
      <c r="C400" s="438"/>
      <c r="D400" s="438"/>
      <c r="E400" s="409"/>
      <c r="F400" s="438"/>
      <c r="G400" s="438"/>
      <c r="H400" s="438"/>
      <c r="I400" s="438"/>
      <c r="J400" s="438"/>
      <c r="K400" s="438"/>
      <c r="L400" s="438"/>
      <c r="M400" s="438"/>
      <c r="N400" s="438"/>
      <c r="O400" s="438"/>
      <c r="P400" s="438"/>
      <c r="Q400" s="438"/>
      <c r="R400" s="438"/>
      <c r="S400" s="438"/>
      <c r="T400" s="438"/>
      <c r="U400" s="438"/>
      <c r="V400" s="438"/>
      <c r="W400" s="438"/>
      <c r="X400" s="438"/>
      <c r="Y400" s="438"/>
      <c r="Z400" s="438"/>
      <c r="AA400" s="438"/>
      <c r="AB400" s="438"/>
      <c r="AC400" s="438"/>
      <c r="AD400" s="438"/>
    </row>
    <row r="401" ht="13.5" customHeight="1">
      <c r="A401" s="438"/>
      <c r="B401" s="438"/>
      <c r="C401" s="438"/>
      <c r="D401" s="438"/>
      <c r="E401" s="409"/>
      <c r="F401" s="438"/>
      <c r="G401" s="438"/>
      <c r="H401" s="438"/>
      <c r="I401" s="438"/>
      <c r="J401" s="438"/>
      <c r="K401" s="438"/>
      <c r="L401" s="438"/>
      <c r="M401" s="438"/>
      <c r="N401" s="438"/>
      <c r="O401" s="438"/>
      <c r="P401" s="438"/>
      <c r="Q401" s="438"/>
      <c r="R401" s="438"/>
      <c r="S401" s="438"/>
      <c r="T401" s="438"/>
      <c r="U401" s="438"/>
      <c r="V401" s="438"/>
      <c r="W401" s="438"/>
      <c r="X401" s="438"/>
      <c r="Y401" s="438"/>
      <c r="Z401" s="438"/>
      <c r="AA401" s="438"/>
      <c r="AB401" s="438"/>
      <c r="AC401" s="438"/>
      <c r="AD401" s="438"/>
    </row>
    <row r="402" ht="13.5" customHeight="1">
      <c r="A402" s="438"/>
      <c r="B402" s="438"/>
      <c r="C402" s="438"/>
      <c r="D402" s="438"/>
      <c r="E402" s="409"/>
      <c r="F402" s="438"/>
      <c r="G402" s="438"/>
      <c r="H402" s="438"/>
      <c r="I402" s="438"/>
      <c r="J402" s="438"/>
      <c r="K402" s="438"/>
      <c r="L402" s="438"/>
      <c r="M402" s="438"/>
      <c r="N402" s="438"/>
      <c r="O402" s="438"/>
      <c r="P402" s="438"/>
      <c r="Q402" s="438"/>
      <c r="R402" s="438"/>
      <c r="S402" s="438"/>
      <c r="T402" s="438"/>
      <c r="U402" s="438"/>
      <c r="V402" s="438"/>
      <c r="W402" s="438"/>
      <c r="X402" s="438"/>
      <c r="Y402" s="438"/>
      <c r="Z402" s="438"/>
      <c r="AA402" s="438"/>
      <c r="AB402" s="438"/>
      <c r="AC402" s="438"/>
      <c r="AD402" s="438"/>
    </row>
    <row r="403" ht="13.5" customHeight="1">
      <c r="A403" s="438"/>
      <c r="B403" s="438"/>
      <c r="C403" s="438"/>
      <c r="D403" s="438"/>
      <c r="E403" s="409"/>
      <c r="F403" s="438"/>
      <c r="G403" s="438"/>
      <c r="H403" s="438"/>
      <c r="I403" s="438"/>
      <c r="J403" s="438"/>
      <c r="K403" s="438"/>
      <c r="L403" s="438"/>
      <c r="M403" s="438"/>
      <c r="N403" s="438"/>
      <c r="O403" s="438"/>
      <c r="P403" s="438"/>
      <c r="Q403" s="438"/>
      <c r="R403" s="438"/>
      <c r="S403" s="438"/>
      <c r="T403" s="438"/>
      <c r="U403" s="438"/>
      <c r="V403" s="438"/>
      <c r="W403" s="438"/>
      <c r="X403" s="438"/>
      <c r="Y403" s="438"/>
      <c r="Z403" s="438"/>
      <c r="AA403" s="438"/>
      <c r="AB403" s="438"/>
      <c r="AC403" s="438"/>
      <c r="AD403" s="438"/>
    </row>
    <row r="404" ht="13.5" customHeight="1">
      <c r="A404" s="438"/>
      <c r="B404" s="438"/>
      <c r="C404" s="438"/>
      <c r="D404" s="438"/>
      <c r="E404" s="409"/>
      <c r="F404" s="438"/>
      <c r="G404" s="438"/>
      <c r="H404" s="438"/>
      <c r="I404" s="438"/>
      <c r="J404" s="438"/>
      <c r="K404" s="438"/>
      <c r="L404" s="438"/>
      <c r="M404" s="438"/>
      <c r="N404" s="438"/>
      <c r="O404" s="438"/>
      <c r="P404" s="438"/>
      <c r="Q404" s="438"/>
      <c r="R404" s="438"/>
      <c r="S404" s="438"/>
      <c r="T404" s="438"/>
      <c r="U404" s="438"/>
      <c r="V404" s="438"/>
      <c r="W404" s="438"/>
      <c r="X404" s="438"/>
      <c r="Y404" s="438"/>
      <c r="Z404" s="438"/>
      <c r="AA404" s="438"/>
      <c r="AB404" s="438"/>
      <c r="AC404" s="438"/>
      <c r="AD404" s="438"/>
    </row>
    <row r="405" ht="13.5" customHeight="1">
      <c r="A405" s="438"/>
      <c r="B405" s="438"/>
      <c r="C405" s="438"/>
      <c r="D405" s="438"/>
      <c r="E405" s="409"/>
      <c r="F405" s="438"/>
      <c r="G405" s="438"/>
      <c r="H405" s="438"/>
      <c r="I405" s="438"/>
      <c r="J405" s="438"/>
      <c r="K405" s="438"/>
      <c r="L405" s="438"/>
      <c r="M405" s="438"/>
      <c r="N405" s="438"/>
      <c r="O405" s="438"/>
      <c r="P405" s="438"/>
      <c r="Q405" s="438"/>
      <c r="R405" s="438"/>
      <c r="S405" s="438"/>
      <c r="T405" s="438"/>
      <c r="U405" s="438"/>
      <c r="V405" s="438"/>
      <c r="W405" s="438"/>
      <c r="X405" s="438"/>
      <c r="Y405" s="438"/>
      <c r="Z405" s="438"/>
      <c r="AA405" s="438"/>
      <c r="AB405" s="438"/>
      <c r="AC405" s="438"/>
      <c r="AD405" s="438"/>
    </row>
    <row r="406" ht="13.5" customHeight="1">
      <c r="A406" s="438"/>
      <c r="B406" s="438"/>
      <c r="C406" s="438"/>
      <c r="D406" s="438"/>
      <c r="E406" s="409"/>
      <c r="F406" s="438"/>
      <c r="G406" s="438"/>
      <c r="H406" s="438"/>
      <c r="I406" s="438"/>
      <c r="J406" s="438"/>
      <c r="K406" s="438"/>
      <c r="L406" s="438"/>
      <c r="M406" s="438"/>
      <c r="N406" s="438"/>
      <c r="O406" s="438"/>
      <c r="P406" s="438"/>
      <c r="Q406" s="438"/>
      <c r="R406" s="438"/>
      <c r="S406" s="438"/>
      <c r="T406" s="438"/>
      <c r="U406" s="438"/>
      <c r="V406" s="438"/>
      <c r="W406" s="438"/>
      <c r="X406" s="438"/>
      <c r="Y406" s="438"/>
      <c r="Z406" s="438"/>
      <c r="AA406" s="438"/>
      <c r="AB406" s="438"/>
      <c r="AC406" s="438"/>
      <c r="AD406" s="438"/>
    </row>
    <row r="407" ht="13.5" customHeight="1">
      <c r="A407" s="438"/>
      <c r="B407" s="438"/>
      <c r="C407" s="438"/>
      <c r="D407" s="438"/>
      <c r="E407" s="409"/>
      <c r="F407" s="438"/>
      <c r="G407" s="438"/>
      <c r="H407" s="438"/>
      <c r="I407" s="438"/>
      <c r="J407" s="438"/>
      <c r="K407" s="438"/>
      <c r="L407" s="438"/>
      <c r="M407" s="438"/>
      <c r="N407" s="438"/>
      <c r="O407" s="438"/>
      <c r="P407" s="438"/>
      <c r="Q407" s="438"/>
      <c r="R407" s="438"/>
      <c r="S407" s="438"/>
      <c r="T407" s="438"/>
      <c r="U407" s="438"/>
      <c r="V407" s="438"/>
      <c r="W407" s="438"/>
      <c r="X407" s="438"/>
      <c r="Y407" s="438"/>
      <c r="Z407" s="438"/>
      <c r="AA407" s="438"/>
      <c r="AB407" s="438"/>
      <c r="AC407" s="438"/>
      <c r="AD407" s="438"/>
    </row>
    <row r="408" ht="13.5" customHeight="1">
      <c r="A408" s="438"/>
      <c r="B408" s="438"/>
      <c r="C408" s="438"/>
      <c r="D408" s="438"/>
      <c r="E408" s="409"/>
      <c r="F408" s="438"/>
      <c r="G408" s="438"/>
      <c r="H408" s="438"/>
      <c r="I408" s="438"/>
      <c r="J408" s="438"/>
      <c r="K408" s="438"/>
      <c r="L408" s="438"/>
      <c r="M408" s="438"/>
      <c r="N408" s="438"/>
      <c r="O408" s="438"/>
      <c r="P408" s="438"/>
      <c r="Q408" s="438"/>
      <c r="R408" s="438"/>
      <c r="S408" s="438"/>
      <c r="T408" s="438"/>
      <c r="U408" s="438"/>
      <c r="V408" s="438"/>
      <c r="W408" s="438"/>
      <c r="X408" s="438"/>
      <c r="Y408" s="438"/>
      <c r="Z408" s="438"/>
      <c r="AA408" s="438"/>
      <c r="AB408" s="438"/>
      <c r="AC408" s="438"/>
      <c r="AD408" s="438"/>
    </row>
    <row r="409" ht="13.5" customHeight="1">
      <c r="A409" s="438"/>
      <c r="B409" s="438"/>
      <c r="C409" s="438"/>
      <c r="D409" s="438"/>
      <c r="E409" s="409"/>
      <c r="F409" s="438"/>
      <c r="G409" s="438"/>
      <c r="H409" s="438"/>
      <c r="I409" s="438"/>
      <c r="J409" s="438"/>
      <c r="K409" s="438"/>
      <c r="L409" s="438"/>
      <c r="M409" s="438"/>
      <c r="N409" s="438"/>
      <c r="O409" s="438"/>
      <c r="P409" s="438"/>
      <c r="Q409" s="438"/>
      <c r="R409" s="438"/>
      <c r="S409" s="438"/>
      <c r="T409" s="438"/>
      <c r="U409" s="438"/>
      <c r="V409" s="438"/>
      <c r="W409" s="438"/>
      <c r="X409" s="438"/>
      <c r="Y409" s="438"/>
      <c r="Z409" s="438"/>
      <c r="AA409" s="438"/>
      <c r="AB409" s="438"/>
      <c r="AC409" s="438"/>
      <c r="AD409" s="438"/>
    </row>
    <row r="410" ht="13.5" customHeight="1">
      <c r="A410" s="438"/>
      <c r="B410" s="438"/>
      <c r="C410" s="438"/>
      <c r="D410" s="438"/>
      <c r="E410" s="409"/>
      <c r="F410" s="438"/>
      <c r="G410" s="438"/>
      <c r="H410" s="438"/>
      <c r="I410" s="438"/>
      <c r="J410" s="438"/>
      <c r="K410" s="438"/>
      <c r="L410" s="438"/>
      <c r="M410" s="438"/>
      <c r="N410" s="438"/>
      <c r="O410" s="438"/>
      <c r="P410" s="438"/>
      <c r="Q410" s="438"/>
      <c r="R410" s="438"/>
      <c r="S410" s="438"/>
      <c r="T410" s="438"/>
      <c r="U410" s="438"/>
      <c r="V410" s="438"/>
      <c r="W410" s="438"/>
      <c r="X410" s="438"/>
      <c r="Y410" s="438"/>
      <c r="Z410" s="438"/>
      <c r="AA410" s="438"/>
      <c r="AB410" s="438"/>
      <c r="AC410" s="438"/>
      <c r="AD410" s="438"/>
    </row>
    <row r="411" ht="13.5" customHeight="1">
      <c r="A411" s="438"/>
      <c r="B411" s="438"/>
      <c r="C411" s="438"/>
      <c r="D411" s="438"/>
      <c r="E411" s="409"/>
      <c r="F411" s="438"/>
      <c r="G411" s="438"/>
      <c r="H411" s="438"/>
      <c r="I411" s="438"/>
      <c r="J411" s="438"/>
      <c r="K411" s="438"/>
      <c r="L411" s="438"/>
      <c r="M411" s="438"/>
      <c r="N411" s="438"/>
      <c r="O411" s="438"/>
      <c r="P411" s="438"/>
      <c r="Q411" s="438"/>
      <c r="R411" s="438"/>
      <c r="S411" s="438"/>
      <c r="T411" s="438"/>
      <c r="U411" s="438"/>
      <c r="V411" s="438"/>
      <c r="W411" s="438"/>
      <c r="X411" s="438"/>
      <c r="Y411" s="438"/>
      <c r="Z411" s="438"/>
      <c r="AA411" s="438"/>
      <c r="AB411" s="438"/>
      <c r="AC411" s="438"/>
      <c r="AD411" s="438"/>
    </row>
    <row r="412" ht="13.5" customHeight="1">
      <c r="A412" s="438"/>
      <c r="B412" s="438"/>
      <c r="C412" s="438"/>
      <c r="D412" s="438"/>
      <c r="E412" s="409"/>
      <c r="F412" s="438"/>
      <c r="G412" s="438"/>
      <c r="H412" s="438"/>
      <c r="I412" s="438"/>
      <c r="J412" s="438"/>
      <c r="K412" s="438"/>
      <c r="L412" s="438"/>
      <c r="M412" s="438"/>
      <c r="N412" s="438"/>
      <c r="O412" s="438"/>
      <c r="P412" s="438"/>
      <c r="Q412" s="438"/>
      <c r="R412" s="438"/>
      <c r="S412" s="438"/>
      <c r="T412" s="438"/>
      <c r="U412" s="438"/>
      <c r="V412" s="438"/>
      <c r="W412" s="438"/>
      <c r="X412" s="438"/>
      <c r="Y412" s="438"/>
      <c r="Z412" s="438"/>
      <c r="AA412" s="438"/>
      <c r="AB412" s="438"/>
      <c r="AC412" s="438"/>
      <c r="AD412" s="438"/>
    </row>
    <row r="413" ht="13.5" customHeight="1">
      <c r="A413" s="438"/>
      <c r="B413" s="438"/>
      <c r="C413" s="438"/>
      <c r="D413" s="438"/>
      <c r="E413" s="409"/>
      <c r="F413" s="438"/>
      <c r="G413" s="438"/>
      <c r="H413" s="438"/>
      <c r="I413" s="438"/>
      <c r="J413" s="438"/>
      <c r="K413" s="438"/>
      <c r="L413" s="438"/>
      <c r="M413" s="438"/>
      <c r="N413" s="438"/>
      <c r="O413" s="438"/>
      <c r="P413" s="438"/>
      <c r="Q413" s="438"/>
      <c r="R413" s="438"/>
      <c r="S413" s="438"/>
      <c r="T413" s="438"/>
      <c r="U413" s="438"/>
      <c r="V413" s="438"/>
      <c r="W413" s="438"/>
      <c r="X413" s="438"/>
      <c r="Y413" s="438"/>
      <c r="Z413" s="438"/>
      <c r="AA413" s="438"/>
      <c r="AB413" s="438"/>
      <c r="AC413" s="438"/>
      <c r="AD413" s="438"/>
    </row>
    <row r="414" ht="13.5" customHeight="1">
      <c r="A414" s="438"/>
      <c r="B414" s="438"/>
      <c r="C414" s="438"/>
      <c r="D414" s="438"/>
      <c r="E414" s="409"/>
      <c r="F414" s="438"/>
      <c r="G414" s="438"/>
      <c r="H414" s="438"/>
      <c r="I414" s="438"/>
      <c r="J414" s="438"/>
      <c r="K414" s="438"/>
      <c r="L414" s="438"/>
      <c r="M414" s="438"/>
      <c r="N414" s="438"/>
      <c r="O414" s="438"/>
      <c r="P414" s="438"/>
      <c r="Q414" s="438"/>
      <c r="R414" s="438"/>
      <c r="S414" s="438"/>
      <c r="T414" s="438"/>
      <c r="U414" s="438"/>
      <c r="V414" s="438"/>
      <c r="W414" s="438"/>
      <c r="X414" s="438"/>
      <c r="Y414" s="438"/>
      <c r="Z414" s="438"/>
      <c r="AA414" s="438"/>
      <c r="AB414" s="438"/>
      <c r="AC414" s="438"/>
      <c r="AD414" s="438"/>
    </row>
    <row r="415" ht="13.5" customHeight="1">
      <c r="A415" s="438"/>
      <c r="B415" s="438"/>
      <c r="C415" s="438"/>
      <c r="D415" s="438"/>
      <c r="E415" s="409"/>
      <c r="F415" s="438"/>
      <c r="G415" s="438"/>
      <c r="H415" s="438"/>
      <c r="I415" s="438"/>
      <c r="J415" s="438"/>
      <c r="K415" s="438"/>
      <c r="L415" s="438"/>
      <c r="M415" s="438"/>
      <c r="N415" s="438"/>
      <c r="O415" s="438"/>
      <c r="P415" s="438"/>
      <c r="Q415" s="438"/>
      <c r="R415" s="438"/>
      <c r="S415" s="438"/>
      <c r="T415" s="438"/>
      <c r="U415" s="438"/>
      <c r="V415" s="438"/>
      <c r="W415" s="438"/>
      <c r="X415" s="438"/>
      <c r="Y415" s="438"/>
      <c r="Z415" s="438"/>
      <c r="AA415" s="438"/>
      <c r="AB415" s="438"/>
      <c r="AC415" s="438"/>
      <c r="AD415" s="438"/>
    </row>
    <row r="416" ht="13.5" customHeight="1">
      <c r="A416" s="438"/>
      <c r="B416" s="438"/>
      <c r="C416" s="438"/>
      <c r="D416" s="438"/>
      <c r="E416" s="409"/>
      <c r="F416" s="438"/>
      <c r="G416" s="438"/>
      <c r="H416" s="438"/>
      <c r="I416" s="438"/>
      <c r="J416" s="438"/>
      <c r="K416" s="438"/>
      <c r="L416" s="438"/>
      <c r="M416" s="438"/>
      <c r="N416" s="438"/>
      <c r="O416" s="438"/>
      <c r="P416" s="438"/>
      <c r="Q416" s="438"/>
      <c r="R416" s="438"/>
      <c r="S416" s="438"/>
      <c r="T416" s="438"/>
      <c r="U416" s="438"/>
      <c r="V416" s="438"/>
      <c r="W416" s="438"/>
      <c r="X416" s="438"/>
      <c r="Y416" s="438"/>
      <c r="Z416" s="438"/>
      <c r="AA416" s="438"/>
      <c r="AB416" s="438"/>
      <c r="AC416" s="438"/>
      <c r="AD416" s="438"/>
    </row>
    <row r="417" ht="13.5" customHeight="1">
      <c r="A417" s="438"/>
      <c r="B417" s="438"/>
      <c r="C417" s="438"/>
      <c r="D417" s="438"/>
      <c r="E417" s="409"/>
      <c r="F417" s="438"/>
      <c r="G417" s="438"/>
      <c r="H417" s="438"/>
      <c r="I417" s="438"/>
      <c r="J417" s="438"/>
      <c r="K417" s="438"/>
      <c r="L417" s="438"/>
      <c r="M417" s="438"/>
      <c r="N417" s="438"/>
      <c r="O417" s="438"/>
      <c r="P417" s="438"/>
      <c r="Q417" s="438"/>
      <c r="R417" s="438"/>
      <c r="S417" s="438"/>
      <c r="T417" s="438"/>
      <c r="U417" s="438"/>
      <c r="V417" s="438"/>
      <c r="W417" s="438"/>
      <c r="X417" s="438"/>
      <c r="Y417" s="438"/>
      <c r="Z417" s="438"/>
      <c r="AA417" s="438"/>
      <c r="AB417" s="438"/>
      <c r="AC417" s="438"/>
      <c r="AD417" s="438"/>
    </row>
    <row r="418" ht="13.5" customHeight="1">
      <c r="A418" s="438"/>
      <c r="B418" s="438"/>
      <c r="C418" s="438"/>
      <c r="D418" s="438"/>
      <c r="E418" s="409"/>
      <c r="F418" s="438"/>
      <c r="G418" s="438"/>
      <c r="H418" s="438"/>
      <c r="I418" s="438"/>
      <c r="J418" s="438"/>
      <c r="K418" s="438"/>
      <c r="L418" s="438"/>
      <c r="M418" s="438"/>
      <c r="N418" s="438"/>
      <c r="O418" s="438"/>
      <c r="P418" s="438"/>
      <c r="Q418" s="438"/>
      <c r="R418" s="438"/>
      <c r="S418" s="438"/>
      <c r="T418" s="438"/>
      <c r="U418" s="438"/>
      <c r="V418" s="438"/>
      <c r="W418" s="438"/>
      <c r="X418" s="438"/>
      <c r="Y418" s="438"/>
      <c r="Z418" s="438"/>
      <c r="AA418" s="438"/>
      <c r="AB418" s="438"/>
      <c r="AC418" s="438"/>
      <c r="AD418" s="438"/>
    </row>
    <row r="419" ht="13.5" customHeight="1">
      <c r="A419" s="438"/>
      <c r="B419" s="438"/>
      <c r="C419" s="438"/>
      <c r="D419" s="438"/>
      <c r="E419" s="409"/>
      <c r="F419" s="438"/>
      <c r="G419" s="438"/>
      <c r="H419" s="438"/>
      <c r="I419" s="438"/>
      <c r="J419" s="438"/>
      <c r="K419" s="438"/>
      <c r="L419" s="438"/>
      <c r="M419" s="438"/>
      <c r="N419" s="438"/>
      <c r="O419" s="438"/>
      <c r="P419" s="438"/>
      <c r="Q419" s="438"/>
      <c r="R419" s="438"/>
      <c r="S419" s="438"/>
      <c r="T419" s="438"/>
      <c r="U419" s="438"/>
      <c r="V419" s="438"/>
      <c r="W419" s="438"/>
      <c r="X419" s="438"/>
      <c r="Y419" s="438"/>
      <c r="Z419" s="438"/>
      <c r="AA419" s="438"/>
      <c r="AB419" s="438"/>
      <c r="AC419" s="438"/>
      <c r="AD419" s="438"/>
    </row>
    <row r="420" ht="13.5" customHeight="1">
      <c r="A420" s="438"/>
      <c r="B420" s="438"/>
      <c r="C420" s="438"/>
      <c r="D420" s="438"/>
      <c r="E420" s="409"/>
      <c r="F420" s="438"/>
      <c r="G420" s="438"/>
      <c r="H420" s="438"/>
      <c r="I420" s="438"/>
      <c r="J420" s="438"/>
      <c r="K420" s="438"/>
      <c r="L420" s="438"/>
      <c r="M420" s="438"/>
      <c r="N420" s="438"/>
      <c r="O420" s="438"/>
      <c r="P420" s="438"/>
      <c r="Q420" s="438"/>
      <c r="R420" s="438"/>
      <c r="S420" s="438"/>
      <c r="T420" s="438"/>
      <c r="U420" s="438"/>
      <c r="V420" s="438"/>
      <c r="W420" s="438"/>
      <c r="X420" s="438"/>
      <c r="Y420" s="438"/>
      <c r="Z420" s="438"/>
      <c r="AA420" s="438"/>
      <c r="AB420" s="438"/>
      <c r="AC420" s="438"/>
      <c r="AD420" s="438"/>
    </row>
    <row r="421" ht="13.5" customHeight="1">
      <c r="A421" s="438"/>
      <c r="B421" s="438"/>
      <c r="C421" s="438"/>
      <c r="D421" s="438"/>
      <c r="E421" s="409"/>
      <c r="F421" s="438"/>
      <c r="G421" s="438"/>
      <c r="H421" s="438"/>
      <c r="I421" s="438"/>
      <c r="J421" s="438"/>
      <c r="K421" s="438"/>
      <c r="L421" s="438"/>
      <c r="M421" s="438"/>
      <c r="N421" s="438"/>
      <c r="O421" s="438"/>
      <c r="P421" s="438"/>
      <c r="Q421" s="438"/>
      <c r="R421" s="438"/>
      <c r="S421" s="438"/>
      <c r="T421" s="438"/>
      <c r="U421" s="438"/>
      <c r="V421" s="438"/>
      <c r="W421" s="438"/>
      <c r="X421" s="438"/>
      <c r="Y421" s="438"/>
      <c r="Z421" s="438"/>
      <c r="AA421" s="438"/>
      <c r="AB421" s="438"/>
      <c r="AC421" s="438"/>
      <c r="AD421" s="438"/>
    </row>
    <row r="422" ht="13.5" customHeight="1">
      <c r="A422" s="438"/>
      <c r="B422" s="438"/>
      <c r="C422" s="438"/>
      <c r="D422" s="438"/>
      <c r="E422" s="409"/>
      <c r="F422" s="438"/>
      <c r="G422" s="438"/>
      <c r="H422" s="438"/>
      <c r="I422" s="438"/>
      <c r="J422" s="438"/>
      <c r="K422" s="438"/>
      <c r="L422" s="438"/>
      <c r="M422" s="438"/>
      <c r="N422" s="438"/>
      <c r="O422" s="438"/>
      <c r="P422" s="438"/>
      <c r="Q422" s="438"/>
      <c r="R422" s="438"/>
      <c r="S422" s="438"/>
      <c r="T422" s="438"/>
      <c r="U422" s="438"/>
      <c r="V422" s="438"/>
      <c r="W422" s="438"/>
      <c r="X422" s="438"/>
      <c r="Y422" s="438"/>
      <c r="Z422" s="438"/>
      <c r="AA422" s="438"/>
      <c r="AB422" s="438"/>
      <c r="AC422" s="438"/>
      <c r="AD422" s="438"/>
    </row>
    <row r="423" ht="13.5" customHeight="1">
      <c r="A423" s="438"/>
      <c r="B423" s="438"/>
      <c r="C423" s="438"/>
      <c r="D423" s="438"/>
      <c r="E423" s="409"/>
      <c r="F423" s="438"/>
      <c r="G423" s="438"/>
      <c r="H423" s="438"/>
      <c r="I423" s="438"/>
      <c r="J423" s="438"/>
      <c r="K423" s="438"/>
      <c r="L423" s="438"/>
      <c r="M423" s="438"/>
      <c r="N423" s="438"/>
      <c r="O423" s="438"/>
      <c r="P423" s="438"/>
      <c r="Q423" s="438"/>
      <c r="R423" s="438"/>
      <c r="S423" s="438"/>
      <c r="T423" s="438"/>
      <c r="U423" s="438"/>
      <c r="V423" s="438"/>
      <c r="W423" s="438"/>
      <c r="X423" s="438"/>
      <c r="Y423" s="438"/>
      <c r="Z423" s="438"/>
      <c r="AA423" s="438"/>
      <c r="AB423" s="438"/>
      <c r="AC423" s="438"/>
      <c r="AD423" s="438"/>
    </row>
    <row r="424" ht="13.5" customHeight="1">
      <c r="A424" s="438"/>
      <c r="B424" s="438"/>
      <c r="C424" s="438"/>
      <c r="D424" s="438"/>
      <c r="E424" s="409"/>
      <c r="F424" s="438"/>
      <c r="G424" s="438"/>
      <c r="H424" s="438"/>
      <c r="I424" s="438"/>
      <c r="J424" s="438"/>
      <c r="K424" s="438"/>
      <c r="L424" s="438"/>
      <c r="M424" s="438"/>
      <c r="N424" s="438"/>
      <c r="O424" s="438"/>
      <c r="P424" s="438"/>
      <c r="Q424" s="438"/>
      <c r="R424" s="438"/>
      <c r="S424" s="438"/>
      <c r="T424" s="438"/>
      <c r="U424" s="438"/>
      <c r="V424" s="438"/>
      <c r="W424" s="438"/>
      <c r="X424" s="438"/>
      <c r="Y424" s="438"/>
      <c r="Z424" s="438"/>
      <c r="AA424" s="438"/>
      <c r="AB424" s="438"/>
      <c r="AC424" s="438"/>
      <c r="AD424" s="438"/>
    </row>
    <row r="425" ht="13.5" customHeight="1">
      <c r="A425" s="438"/>
      <c r="B425" s="438"/>
      <c r="C425" s="438"/>
      <c r="D425" s="438"/>
      <c r="E425" s="409"/>
      <c r="F425" s="438"/>
      <c r="G425" s="438"/>
      <c r="H425" s="438"/>
      <c r="I425" s="438"/>
      <c r="J425" s="438"/>
      <c r="K425" s="438"/>
      <c r="L425" s="438"/>
      <c r="M425" s="438"/>
      <c r="N425" s="438"/>
      <c r="O425" s="438"/>
      <c r="P425" s="438"/>
      <c r="Q425" s="438"/>
      <c r="R425" s="438"/>
      <c r="S425" s="438"/>
      <c r="T425" s="438"/>
      <c r="U425" s="438"/>
      <c r="V425" s="438"/>
      <c r="W425" s="438"/>
      <c r="X425" s="438"/>
      <c r="Y425" s="438"/>
      <c r="Z425" s="438"/>
      <c r="AA425" s="438"/>
      <c r="AB425" s="438"/>
      <c r="AC425" s="438"/>
      <c r="AD425" s="438"/>
    </row>
    <row r="426" ht="13.5" customHeight="1">
      <c r="A426" s="438"/>
      <c r="B426" s="438"/>
      <c r="C426" s="438"/>
      <c r="D426" s="438"/>
      <c r="E426" s="409"/>
      <c r="F426" s="438"/>
      <c r="G426" s="438"/>
      <c r="H426" s="438"/>
      <c r="I426" s="438"/>
      <c r="J426" s="438"/>
      <c r="K426" s="438"/>
      <c r="L426" s="438"/>
      <c r="M426" s="438"/>
      <c r="N426" s="438"/>
      <c r="O426" s="438"/>
      <c r="P426" s="438"/>
      <c r="Q426" s="438"/>
      <c r="R426" s="438"/>
      <c r="S426" s="438"/>
      <c r="T426" s="438"/>
      <c r="U426" s="438"/>
      <c r="V426" s="438"/>
      <c r="W426" s="438"/>
      <c r="X426" s="438"/>
      <c r="Y426" s="438"/>
      <c r="Z426" s="438"/>
      <c r="AA426" s="438"/>
      <c r="AB426" s="438"/>
      <c r="AC426" s="438"/>
      <c r="AD426" s="438"/>
    </row>
    <row r="427" ht="13.5" customHeight="1">
      <c r="A427" s="438"/>
      <c r="B427" s="438"/>
      <c r="C427" s="438"/>
      <c r="D427" s="438"/>
      <c r="E427" s="409"/>
      <c r="F427" s="438"/>
      <c r="G427" s="438"/>
      <c r="H427" s="438"/>
      <c r="I427" s="438"/>
      <c r="J427" s="438"/>
      <c r="K427" s="438"/>
      <c r="L427" s="438"/>
      <c r="M427" s="438"/>
      <c r="N427" s="438"/>
      <c r="O427" s="438"/>
      <c r="P427" s="438"/>
      <c r="Q427" s="438"/>
      <c r="R427" s="438"/>
      <c r="S427" s="438"/>
      <c r="T427" s="438"/>
      <c r="U427" s="438"/>
      <c r="V427" s="438"/>
      <c r="W427" s="438"/>
      <c r="X427" s="438"/>
      <c r="Y427" s="438"/>
      <c r="Z427" s="438"/>
      <c r="AA427" s="438"/>
      <c r="AB427" s="438"/>
      <c r="AC427" s="438"/>
      <c r="AD427" s="438"/>
    </row>
    <row r="428" ht="13.5" customHeight="1">
      <c r="A428" s="438"/>
      <c r="B428" s="438"/>
      <c r="C428" s="438"/>
      <c r="D428" s="438"/>
      <c r="E428" s="409"/>
      <c r="F428" s="438"/>
      <c r="G428" s="438"/>
      <c r="H428" s="438"/>
      <c r="I428" s="438"/>
      <c r="J428" s="438"/>
      <c r="K428" s="438"/>
      <c r="L428" s="438"/>
      <c r="M428" s="438"/>
      <c r="N428" s="438"/>
      <c r="O428" s="438"/>
      <c r="P428" s="438"/>
      <c r="Q428" s="438"/>
      <c r="R428" s="438"/>
      <c r="S428" s="438"/>
      <c r="T428" s="438"/>
      <c r="U428" s="438"/>
      <c r="V428" s="438"/>
      <c r="W428" s="438"/>
      <c r="X428" s="438"/>
      <c r="Y428" s="438"/>
      <c r="Z428" s="438"/>
      <c r="AA428" s="438"/>
      <c r="AB428" s="438"/>
      <c r="AC428" s="438"/>
      <c r="AD428" s="438"/>
    </row>
    <row r="429" ht="13.5" customHeight="1">
      <c r="A429" s="438"/>
      <c r="B429" s="438"/>
      <c r="C429" s="438"/>
      <c r="D429" s="438"/>
      <c r="E429" s="409"/>
      <c r="F429" s="438"/>
      <c r="G429" s="438"/>
      <c r="H429" s="438"/>
      <c r="I429" s="438"/>
      <c r="J429" s="438"/>
      <c r="K429" s="438"/>
      <c r="L429" s="438"/>
      <c r="M429" s="438"/>
      <c r="N429" s="438"/>
      <c r="O429" s="438"/>
      <c r="P429" s="438"/>
      <c r="Q429" s="438"/>
      <c r="R429" s="438"/>
      <c r="S429" s="438"/>
      <c r="T429" s="438"/>
      <c r="U429" s="438"/>
      <c r="V429" s="438"/>
      <c r="W429" s="438"/>
      <c r="X429" s="438"/>
      <c r="Y429" s="438"/>
      <c r="Z429" s="438"/>
      <c r="AA429" s="438"/>
      <c r="AB429" s="438"/>
      <c r="AC429" s="438"/>
      <c r="AD429" s="438"/>
    </row>
    <row r="430" ht="13.5" customHeight="1">
      <c r="A430" s="438"/>
      <c r="B430" s="438"/>
      <c r="C430" s="438"/>
      <c r="D430" s="438"/>
      <c r="E430" s="409"/>
      <c r="F430" s="438"/>
      <c r="G430" s="438"/>
      <c r="H430" s="438"/>
      <c r="I430" s="438"/>
      <c r="J430" s="438"/>
      <c r="K430" s="438"/>
      <c r="L430" s="438"/>
      <c r="M430" s="438"/>
      <c r="N430" s="438"/>
      <c r="O430" s="438"/>
      <c r="P430" s="438"/>
      <c r="Q430" s="438"/>
      <c r="R430" s="438"/>
      <c r="S430" s="438"/>
      <c r="T430" s="438"/>
      <c r="U430" s="438"/>
      <c r="V430" s="438"/>
      <c r="W430" s="438"/>
      <c r="X430" s="438"/>
      <c r="Y430" s="438"/>
      <c r="Z430" s="438"/>
      <c r="AA430" s="438"/>
      <c r="AB430" s="438"/>
      <c r="AC430" s="438"/>
      <c r="AD430" s="438"/>
    </row>
    <row r="431" ht="13.5" customHeight="1">
      <c r="A431" s="438"/>
      <c r="B431" s="438"/>
      <c r="C431" s="438"/>
      <c r="D431" s="438"/>
      <c r="E431" s="409"/>
      <c r="F431" s="438"/>
      <c r="G431" s="438"/>
      <c r="H431" s="438"/>
      <c r="I431" s="438"/>
      <c r="J431" s="438"/>
      <c r="K431" s="438"/>
      <c r="L431" s="438"/>
      <c r="M431" s="438"/>
      <c r="N431" s="438"/>
      <c r="O431" s="438"/>
      <c r="P431" s="438"/>
      <c r="Q431" s="438"/>
      <c r="R431" s="438"/>
      <c r="S431" s="438"/>
      <c r="T431" s="438"/>
      <c r="U431" s="438"/>
      <c r="V431" s="438"/>
      <c r="W431" s="438"/>
      <c r="X431" s="438"/>
      <c r="Y431" s="438"/>
      <c r="Z431" s="438"/>
      <c r="AA431" s="438"/>
      <c r="AB431" s="438"/>
      <c r="AC431" s="438"/>
      <c r="AD431" s="438"/>
    </row>
    <row r="432" ht="13.5" customHeight="1">
      <c r="A432" s="438"/>
      <c r="B432" s="438"/>
      <c r="C432" s="438"/>
      <c r="D432" s="438"/>
      <c r="E432" s="409"/>
      <c r="F432" s="438"/>
      <c r="G432" s="438"/>
      <c r="H432" s="438"/>
      <c r="I432" s="438"/>
      <c r="J432" s="438"/>
      <c r="K432" s="438"/>
      <c r="L432" s="438"/>
      <c r="M432" s="438"/>
      <c r="N432" s="438"/>
      <c r="O432" s="438"/>
      <c r="P432" s="438"/>
      <c r="Q432" s="438"/>
      <c r="R432" s="438"/>
      <c r="S432" s="438"/>
      <c r="T432" s="438"/>
      <c r="U432" s="438"/>
      <c r="V432" s="438"/>
      <c r="W432" s="438"/>
      <c r="X432" s="438"/>
      <c r="Y432" s="438"/>
      <c r="Z432" s="438"/>
      <c r="AA432" s="438"/>
      <c r="AB432" s="438"/>
      <c r="AC432" s="438"/>
      <c r="AD432" s="438"/>
    </row>
    <row r="433" ht="13.5" customHeight="1">
      <c r="A433" s="438"/>
      <c r="B433" s="438"/>
      <c r="C433" s="438"/>
      <c r="D433" s="438"/>
      <c r="E433" s="409"/>
      <c r="F433" s="438"/>
      <c r="G433" s="438"/>
      <c r="H433" s="438"/>
      <c r="I433" s="438"/>
      <c r="J433" s="438"/>
      <c r="K433" s="438"/>
      <c r="L433" s="438"/>
      <c r="M433" s="438"/>
      <c r="N433" s="438"/>
      <c r="O433" s="438"/>
      <c r="P433" s="438"/>
      <c r="Q433" s="438"/>
      <c r="R433" s="438"/>
      <c r="S433" s="438"/>
      <c r="T433" s="438"/>
      <c r="U433" s="438"/>
      <c r="V433" s="438"/>
      <c r="W433" s="438"/>
      <c r="X433" s="438"/>
      <c r="Y433" s="438"/>
      <c r="Z433" s="438"/>
      <c r="AA433" s="438"/>
      <c r="AB433" s="438"/>
      <c r="AC433" s="438"/>
      <c r="AD433" s="438"/>
    </row>
    <row r="434" ht="13.5" customHeight="1">
      <c r="A434" s="438"/>
      <c r="B434" s="438"/>
      <c r="C434" s="438"/>
      <c r="D434" s="438"/>
      <c r="E434" s="409"/>
      <c r="F434" s="438"/>
      <c r="G434" s="438"/>
      <c r="H434" s="438"/>
      <c r="I434" s="438"/>
      <c r="J434" s="438"/>
      <c r="K434" s="438"/>
      <c r="L434" s="438"/>
      <c r="M434" s="438"/>
      <c r="N434" s="438"/>
      <c r="O434" s="438"/>
      <c r="P434" s="438"/>
      <c r="Q434" s="438"/>
      <c r="R434" s="438"/>
      <c r="S434" s="438"/>
      <c r="T434" s="438"/>
      <c r="U434" s="438"/>
      <c r="V434" s="438"/>
      <c r="W434" s="438"/>
      <c r="X434" s="438"/>
      <c r="Y434" s="438"/>
      <c r="Z434" s="438"/>
      <c r="AA434" s="438"/>
      <c r="AB434" s="438"/>
      <c r="AC434" s="438"/>
      <c r="AD434" s="438"/>
    </row>
    <row r="435" ht="13.5" customHeight="1">
      <c r="A435" s="438"/>
      <c r="B435" s="438"/>
      <c r="C435" s="438"/>
      <c r="D435" s="438"/>
      <c r="E435" s="409"/>
      <c r="F435" s="438"/>
      <c r="G435" s="438"/>
      <c r="H435" s="438"/>
      <c r="I435" s="438"/>
      <c r="J435" s="438"/>
      <c r="K435" s="438"/>
      <c r="L435" s="438"/>
      <c r="M435" s="438"/>
      <c r="N435" s="438"/>
      <c r="O435" s="438"/>
      <c r="P435" s="438"/>
      <c r="Q435" s="438"/>
      <c r="R435" s="438"/>
      <c r="S435" s="438"/>
      <c r="T435" s="438"/>
      <c r="U435" s="438"/>
      <c r="V435" s="438"/>
      <c r="W435" s="438"/>
      <c r="X435" s="438"/>
      <c r="Y435" s="438"/>
      <c r="Z435" s="438"/>
      <c r="AA435" s="438"/>
      <c r="AB435" s="438"/>
      <c r="AC435" s="438"/>
      <c r="AD435" s="438"/>
    </row>
    <row r="436" ht="13.5" customHeight="1">
      <c r="A436" s="438"/>
      <c r="B436" s="438"/>
      <c r="C436" s="438"/>
      <c r="D436" s="438"/>
      <c r="E436" s="409"/>
      <c r="F436" s="438"/>
      <c r="G436" s="438"/>
      <c r="H436" s="438"/>
      <c r="I436" s="438"/>
      <c r="J436" s="438"/>
      <c r="K436" s="438"/>
      <c r="L436" s="438"/>
      <c r="M436" s="438"/>
      <c r="N436" s="438"/>
      <c r="O436" s="438"/>
      <c r="P436" s="438"/>
      <c r="Q436" s="438"/>
      <c r="R436" s="438"/>
      <c r="S436" s="438"/>
      <c r="T436" s="438"/>
      <c r="U436" s="438"/>
      <c r="V436" s="438"/>
      <c r="W436" s="438"/>
      <c r="X436" s="438"/>
      <c r="Y436" s="438"/>
      <c r="Z436" s="438"/>
      <c r="AA436" s="438"/>
      <c r="AB436" s="438"/>
      <c r="AC436" s="438"/>
      <c r="AD436" s="438"/>
    </row>
    <row r="437" ht="13.5" customHeight="1">
      <c r="A437" s="438"/>
      <c r="B437" s="438"/>
      <c r="C437" s="438"/>
      <c r="D437" s="438"/>
      <c r="E437" s="409"/>
      <c r="F437" s="438"/>
      <c r="G437" s="438"/>
      <c r="H437" s="438"/>
      <c r="I437" s="438"/>
      <c r="J437" s="438"/>
      <c r="K437" s="438"/>
      <c r="L437" s="438"/>
      <c r="M437" s="438"/>
      <c r="N437" s="438"/>
      <c r="O437" s="438"/>
      <c r="P437" s="438"/>
      <c r="Q437" s="438"/>
      <c r="R437" s="438"/>
      <c r="S437" s="438"/>
      <c r="T437" s="438"/>
      <c r="U437" s="438"/>
      <c r="V437" s="438"/>
      <c r="W437" s="438"/>
      <c r="X437" s="438"/>
      <c r="Y437" s="438"/>
      <c r="Z437" s="438"/>
      <c r="AA437" s="438"/>
      <c r="AB437" s="438"/>
      <c r="AC437" s="438"/>
      <c r="AD437" s="438"/>
    </row>
    <row r="438" ht="13.5" customHeight="1">
      <c r="A438" s="438"/>
      <c r="B438" s="438"/>
      <c r="C438" s="438"/>
      <c r="D438" s="438"/>
      <c r="E438" s="409"/>
      <c r="F438" s="438"/>
      <c r="G438" s="438"/>
      <c r="H438" s="438"/>
      <c r="I438" s="438"/>
      <c r="J438" s="438"/>
      <c r="K438" s="438"/>
      <c r="L438" s="438"/>
      <c r="M438" s="438"/>
      <c r="N438" s="438"/>
      <c r="O438" s="438"/>
      <c r="P438" s="438"/>
      <c r="Q438" s="438"/>
      <c r="R438" s="438"/>
      <c r="S438" s="438"/>
      <c r="T438" s="438"/>
      <c r="U438" s="438"/>
      <c r="V438" s="438"/>
      <c r="W438" s="438"/>
      <c r="X438" s="438"/>
      <c r="Y438" s="438"/>
      <c r="Z438" s="438"/>
      <c r="AA438" s="438"/>
      <c r="AB438" s="438"/>
      <c r="AC438" s="438"/>
      <c r="AD438" s="438"/>
    </row>
    <row r="439" ht="13.5" customHeight="1">
      <c r="A439" s="438"/>
      <c r="B439" s="438"/>
      <c r="C439" s="438"/>
      <c r="D439" s="438"/>
      <c r="E439" s="409"/>
      <c r="F439" s="438"/>
      <c r="G439" s="438"/>
      <c r="H439" s="438"/>
      <c r="I439" s="438"/>
      <c r="J439" s="438"/>
      <c r="K439" s="438"/>
      <c r="L439" s="438"/>
      <c r="M439" s="438"/>
      <c r="N439" s="438"/>
      <c r="O439" s="438"/>
      <c r="P439" s="438"/>
      <c r="Q439" s="438"/>
      <c r="R439" s="438"/>
      <c r="S439" s="438"/>
      <c r="T439" s="438"/>
      <c r="U439" s="438"/>
      <c r="V439" s="438"/>
      <c r="W439" s="438"/>
      <c r="X439" s="438"/>
      <c r="Y439" s="438"/>
      <c r="Z439" s="438"/>
      <c r="AA439" s="438"/>
      <c r="AB439" s="438"/>
      <c r="AC439" s="438"/>
      <c r="AD439" s="438"/>
    </row>
    <row r="440" ht="13.5" customHeight="1">
      <c r="A440" s="438"/>
      <c r="B440" s="438"/>
      <c r="C440" s="438"/>
      <c r="D440" s="438"/>
      <c r="E440" s="409"/>
      <c r="F440" s="438"/>
      <c r="G440" s="438"/>
      <c r="H440" s="438"/>
      <c r="I440" s="438"/>
      <c r="J440" s="438"/>
      <c r="K440" s="438"/>
      <c r="L440" s="438"/>
      <c r="M440" s="438"/>
      <c r="N440" s="438"/>
      <c r="O440" s="438"/>
      <c r="P440" s="438"/>
      <c r="Q440" s="438"/>
      <c r="R440" s="438"/>
      <c r="S440" s="438"/>
      <c r="T440" s="438"/>
      <c r="U440" s="438"/>
      <c r="V440" s="438"/>
      <c r="W440" s="438"/>
      <c r="X440" s="438"/>
      <c r="Y440" s="438"/>
      <c r="Z440" s="438"/>
      <c r="AA440" s="438"/>
      <c r="AB440" s="438"/>
      <c r="AC440" s="438"/>
      <c r="AD440" s="438"/>
    </row>
    <row r="441" ht="13.5" customHeight="1">
      <c r="A441" s="438"/>
      <c r="B441" s="438"/>
      <c r="C441" s="438"/>
      <c r="D441" s="438"/>
      <c r="E441" s="409"/>
      <c r="F441" s="438"/>
      <c r="G441" s="438"/>
      <c r="H441" s="438"/>
      <c r="I441" s="438"/>
      <c r="J441" s="438"/>
      <c r="K441" s="438"/>
      <c r="L441" s="438"/>
      <c r="M441" s="438"/>
      <c r="N441" s="438"/>
      <c r="O441" s="438"/>
      <c r="P441" s="438"/>
      <c r="Q441" s="438"/>
      <c r="R441" s="438"/>
      <c r="S441" s="438"/>
      <c r="T441" s="438"/>
      <c r="U441" s="438"/>
      <c r="V441" s="438"/>
      <c r="W441" s="438"/>
      <c r="X441" s="438"/>
      <c r="Y441" s="438"/>
      <c r="Z441" s="438"/>
      <c r="AA441" s="438"/>
      <c r="AB441" s="438"/>
      <c r="AC441" s="438"/>
      <c r="AD441" s="438"/>
    </row>
    <row r="442" ht="13.5" customHeight="1">
      <c r="A442" s="438"/>
      <c r="B442" s="438"/>
      <c r="C442" s="438"/>
      <c r="D442" s="438"/>
      <c r="E442" s="409"/>
      <c r="F442" s="438"/>
      <c r="G442" s="438"/>
      <c r="H442" s="438"/>
      <c r="I442" s="438"/>
      <c r="J442" s="438"/>
      <c r="K442" s="438"/>
      <c r="L442" s="438"/>
      <c r="M442" s="438"/>
      <c r="N442" s="438"/>
      <c r="O442" s="438"/>
      <c r="P442" s="438"/>
      <c r="Q442" s="438"/>
      <c r="R442" s="438"/>
      <c r="S442" s="438"/>
      <c r="T442" s="438"/>
      <c r="U442" s="438"/>
      <c r="V442" s="438"/>
      <c r="W442" s="438"/>
      <c r="X442" s="438"/>
      <c r="Y442" s="438"/>
      <c r="Z442" s="438"/>
      <c r="AA442" s="438"/>
      <c r="AB442" s="438"/>
      <c r="AC442" s="438"/>
      <c r="AD442" s="438"/>
    </row>
    <row r="443" ht="13.5" customHeight="1">
      <c r="A443" s="438"/>
      <c r="B443" s="438"/>
      <c r="C443" s="438"/>
      <c r="D443" s="438"/>
      <c r="E443" s="409"/>
      <c r="F443" s="438"/>
      <c r="G443" s="438"/>
      <c r="H443" s="438"/>
      <c r="I443" s="438"/>
      <c r="J443" s="438"/>
      <c r="K443" s="438"/>
      <c r="L443" s="438"/>
      <c r="M443" s="438"/>
      <c r="N443" s="438"/>
      <c r="O443" s="438"/>
      <c r="P443" s="438"/>
      <c r="Q443" s="438"/>
      <c r="R443" s="438"/>
      <c r="S443" s="438"/>
      <c r="T443" s="438"/>
      <c r="U443" s="438"/>
      <c r="V443" s="438"/>
      <c r="W443" s="438"/>
      <c r="X443" s="438"/>
      <c r="Y443" s="438"/>
      <c r="Z443" s="438"/>
      <c r="AA443" s="438"/>
      <c r="AB443" s="438"/>
      <c r="AC443" s="438"/>
      <c r="AD443" s="438"/>
    </row>
    <row r="444" ht="13.5" customHeight="1">
      <c r="A444" s="438"/>
      <c r="B444" s="438"/>
      <c r="C444" s="438"/>
      <c r="D444" s="438"/>
      <c r="E444" s="409"/>
      <c r="F444" s="438"/>
      <c r="G444" s="438"/>
      <c r="H444" s="438"/>
      <c r="I444" s="438"/>
      <c r="J444" s="438"/>
      <c r="K444" s="438"/>
      <c r="L444" s="438"/>
      <c r="M444" s="438"/>
      <c r="N444" s="438"/>
      <c r="O444" s="438"/>
      <c r="P444" s="438"/>
      <c r="Q444" s="438"/>
      <c r="R444" s="438"/>
      <c r="S444" s="438"/>
      <c r="T444" s="438"/>
      <c r="U444" s="438"/>
      <c r="V444" s="438"/>
      <c r="W444" s="438"/>
      <c r="X444" s="438"/>
      <c r="Y444" s="438"/>
      <c r="Z444" s="438"/>
      <c r="AA444" s="438"/>
      <c r="AB444" s="438"/>
      <c r="AC444" s="438"/>
      <c r="AD444" s="438"/>
    </row>
    <row r="445" ht="13.5" customHeight="1">
      <c r="A445" s="438"/>
      <c r="B445" s="438"/>
      <c r="C445" s="438"/>
      <c r="D445" s="438"/>
      <c r="E445" s="409"/>
      <c r="F445" s="438"/>
      <c r="G445" s="438"/>
      <c r="H445" s="438"/>
      <c r="I445" s="438"/>
      <c r="J445" s="438"/>
      <c r="K445" s="438"/>
      <c r="L445" s="438"/>
      <c r="M445" s="438"/>
      <c r="N445" s="438"/>
      <c r="O445" s="438"/>
      <c r="P445" s="438"/>
      <c r="Q445" s="438"/>
      <c r="R445" s="438"/>
      <c r="S445" s="438"/>
      <c r="T445" s="438"/>
      <c r="U445" s="438"/>
      <c r="V445" s="438"/>
      <c r="W445" s="438"/>
      <c r="X445" s="438"/>
      <c r="Y445" s="438"/>
      <c r="Z445" s="438"/>
      <c r="AA445" s="438"/>
      <c r="AB445" s="438"/>
      <c r="AC445" s="438"/>
      <c r="AD445" s="438"/>
    </row>
    <row r="446" ht="13.5" customHeight="1">
      <c r="A446" s="438"/>
      <c r="B446" s="438"/>
      <c r="C446" s="438"/>
      <c r="D446" s="438"/>
      <c r="E446" s="409"/>
      <c r="F446" s="438"/>
      <c r="G446" s="438"/>
      <c r="H446" s="438"/>
      <c r="I446" s="438"/>
      <c r="J446" s="438"/>
      <c r="K446" s="438"/>
      <c r="L446" s="438"/>
      <c r="M446" s="438"/>
      <c r="N446" s="438"/>
      <c r="O446" s="438"/>
      <c r="P446" s="438"/>
      <c r="Q446" s="438"/>
      <c r="R446" s="438"/>
      <c r="S446" s="438"/>
      <c r="T446" s="438"/>
      <c r="U446" s="438"/>
      <c r="V446" s="438"/>
      <c r="W446" s="438"/>
      <c r="X446" s="438"/>
      <c r="Y446" s="438"/>
      <c r="Z446" s="438"/>
      <c r="AA446" s="438"/>
      <c r="AB446" s="438"/>
      <c r="AC446" s="438"/>
      <c r="AD446" s="438"/>
    </row>
    <row r="447" ht="13.5" customHeight="1">
      <c r="A447" s="438"/>
      <c r="B447" s="438"/>
      <c r="C447" s="438"/>
      <c r="D447" s="438"/>
      <c r="E447" s="409"/>
      <c r="F447" s="438"/>
      <c r="G447" s="438"/>
      <c r="H447" s="438"/>
      <c r="I447" s="438"/>
      <c r="J447" s="438"/>
      <c r="K447" s="438"/>
      <c r="L447" s="438"/>
      <c r="M447" s="438"/>
      <c r="N447" s="438"/>
      <c r="O447" s="438"/>
      <c r="P447" s="438"/>
      <c r="Q447" s="438"/>
      <c r="R447" s="438"/>
      <c r="S447" s="438"/>
      <c r="T447" s="438"/>
      <c r="U447" s="438"/>
      <c r="V447" s="438"/>
      <c r="W447" s="438"/>
      <c r="X447" s="438"/>
      <c r="Y447" s="438"/>
      <c r="Z447" s="438"/>
      <c r="AA447" s="438"/>
      <c r="AB447" s="438"/>
      <c r="AC447" s="438"/>
      <c r="AD447" s="438"/>
    </row>
    <row r="448" ht="13.5" customHeight="1">
      <c r="A448" s="438"/>
      <c r="B448" s="438"/>
      <c r="C448" s="438"/>
      <c r="D448" s="438"/>
      <c r="E448" s="409"/>
      <c r="F448" s="438"/>
      <c r="G448" s="438"/>
      <c r="H448" s="438"/>
      <c r="I448" s="438"/>
      <c r="J448" s="438"/>
      <c r="K448" s="438"/>
      <c r="L448" s="438"/>
      <c r="M448" s="438"/>
      <c r="N448" s="438"/>
      <c r="O448" s="438"/>
      <c r="P448" s="438"/>
      <c r="Q448" s="438"/>
      <c r="R448" s="438"/>
      <c r="S448" s="438"/>
      <c r="T448" s="438"/>
      <c r="U448" s="438"/>
      <c r="V448" s="438"/>
      <c r="W448" s="438"/>
      <c r="X448" s="438"/>
      <c r="Y448" s="438"/>
      <c r="Z448" s="438"/>
      <c r="AA448" s="438"/>
      <c r="AB448" s="438"/>
      <c r="AC448" s="438"/>
      <c r="AD448" s="438"/>
    </row>
    <row r="449" ht="13.5" customHeight="1">
      <c r="A449" s="438"/>
      <c r="B449" s="438"/>
      <c r="C449" s="438"/>
      <c r="D449" s="438"/>
      <c r="E449" s="409"/>
      <c r="F449" s="438"/>
      <c r="G449" s="438"/>
      <c r="H449" s="438"/>
      <c r="I449" s="438"/>
      <c r="J449" s="438"/>
      <c r="K449" s="438"/>
      <c r="L449" s="438"/>
      <c r="M449" s="438"/>
      <c r="N449" s="438"/>
      <c r="O449" s="438"/>
      <c r="P449" s="438"/>
      <c r="Q449" s="438"/>
      <c r="R449" s="438"/>
      <c r="S449" s="438"/>
      <c r="T449" s="438"/>
      <c r="U449" s="438"/>
      <c r="V449" s="438"/>
      <c r="W449" s="438"/>
      <c r="X449" s="438"/>
      <c r="Y449" s="438"/>
      <c r="Z449" s="438"/>
      <c r="AA449" s="438"/>
      <c r="AB449" s="438"/>
      <c r="AC449" s="438"/>
      <c r="AD449" s="438"/>
    </row>
    <row r="450" ht="13.5" customHeight="1">
      <c r="A450" s="438"/>
      <c r="B450" s="438"/>
      <c r="C450" s="438"/>
      <c r="D450" s="438"/>
      <c r="E450" s="409"/>
      <c r="F450" s="438"/>
      <c r="G450" s="438"/>
      <c r="H450" s="438"/>
      <c r="I450" s="438"/>
      <c r="J450" s="438"/>
      <c r="K450" s="438"/>
      <c r="L450" s="438"/>
      <c r="M450" s="438"/>
      <c r="N450" s="438"/>
      <c r="O450" s="438"/>
      <c r="P450" s="438"/>
      <c r="Q450" s="438"/>
      <c r="R450" s="438"/>
      <c r="S450" s="438"/>
      <c r="T450" s="438"/>
      <c r="U450" s="438"/>
      <c r="V450" s="438"/>
      <c r="W450" s="438"/>
      <c r="X450" s="438"/>
      <c r="Y450" s="438"/>
      <c r="Z450" s="438"/>
      <c r="AA450" s="438"/>
      <c r="AB450" s="438"/>
      <c r="AC450" s="438"/>
      <c r="AD450" s="438"/>
    </row>
    <row r="451" ht="13.5" customHeight="1">
      <c r="A451" s="438"/>
      <c r="B451" s="438"/>
      <c r="C451" s="438"/>
      <c r="D451" s="438"/>
      <c r="E451" s="409"/>
      <c r="F451" s="438"/>
      <c r="G451" s="438"/>
      <c r="H451" s="438"/>
      <c r="I451" s="438"/>
      <c r="J451" s="438"/>
      <c r="K451" s="438"/>
      <c r="L451" s="438"/>
      <c r="M451" s="438"/>
      <c r="N451" s="438"/>
      <c r="O451" s="438"/>
      <c r="P451" s="438"/>
      <c r="Q451" s="438"/>
      <c r="R451" s="438"/>
      <c r="S451" s="438"/>
      <c r="T451" s="438"/>
      <c r="U451" s="438"/>
      <c r="V451" s="438"/>
      <c r="W451" s="438"/>
      <c r="X451" s="438"/>
      <c r="Y451" s="438"/>
      <c r="Z451" s="438"/>
      <c r="AA451" s="438"/>
      <c r="AB451" s="438"/>
      <c r="AC451" s="438"/>
      <c r="AD451" s="438"/>
    </row>
    <row r="452" ht="13.5" customHeight="1">
      <c r="A452" s="438"/>
      <c r="B452" s="438"/>
      <c r="C452" s="438"/>
      <c r="D452" s="438"/>
      <c r="E452" s="409"/>
      <c r="F452" s="438"/>
      <c r="G452" s="438"/>
      <c r="H452" s="438"/>
      <c r="I452" s="438"/>
      <c r="J452" s="438"/>
      <c r="K452" s="438"/>
      <c r="L452" s="438"/>
      <c r="M452" s="438"/>
      <c r="N452" s="438"/>
      <c r="O452" s="438"/>
      <c r="P452" s="438"/>
      <c r="Q452" s="438"/>
      <c r="R452" s="438"/>
      <c r="S452" s="438"/>
      <c r="T452" s="438"/>
      <c r="U452" s="438"/>
      <c r="V452" s="438"/>
      <c r="W452" s="438"/>
      <c r="X452" s="438"/>
      <c r="Y452" s="438"/>
      <c r="Z452" s="438"/>
      <c r="AA452" s="438"/>
      <c r="AB452" s="438"/>
      <c r="AC452" s="438"/>
      <c r="AD452" s="438"/>
    </row>
    <row r="453" ht="13.5" customHeight="1">
      <c r="A453" s="438"/>
      <c r="B453" s="438"/>
      <c r="C453" s="438"/>
      <c r="D453" s="438"/>
      <c r="E453" s="409"/>
      <c r="F453" s="438"/>
      <c r="G453" s="438"/>
      <c r="H453" s="438"/>
      <c r="I453" s="438"/>
      <c r="J453" s="438"/>
      <c r="K453" s="438"/>
      <c r="L453" s="438"/>
      <c r="M453" s="438"/>
      <c r="N453" s="438"/>
      <c r="O453" s="438"/>
      <c r="P453" s="438"/>
      <c r="Q453" s="438"/>
      <c r="R453" s="438"/>
      <c r="S453" s="438"/>
      <c r="T453" s="438"/>
      <c r="U453" s="438"/>
      <c r="V453" s="438"/>
      <c r="W453" s="438"/>
      <c r="X453" s="438"/>
      <c r="Y453" s="438"/>
      <c r="Z453" s="438"/>
      <c r="AA453" s="438"/>
      <c r="AB453" s="438"/>
      <c r="AC453" s="438"/>
      <c r="AD453" s="438"/>
    </row>
    <row r="454" ht="13.5" customHeight="1">
      <c r="A454" s="438"/>
      <c r="B454" s="438"/>
      <c r="C454" s="438"/>
      <c r="D454" s="438"/>
      <c r="E454" s="409"/>
      <c r="F454" s="438"/>
      <c r="G454" s="438"/>
      <c r="H454" s="438"/>
      <c r="I454" s="438"/>
      <c r="J454" s="438"/>
      <c r="K454" s="438"/>
      <c r="L454" s="438"/>
      <c r="M454" s="438"/>
      <c r="N454" s="438"/>
      <c r="O454" s="438"/>
      <c r="P454" s="438"/>
      <c r="Q454" s="438"/>
      <c r="R454" s="438"/>
      <c r="S454" s="438"/>
      <c r="T454" s="438"/>
      <c r="U454" s="438"/>
      <c r="V454" s="438"/>
      <c r="W454" s="438"/>
      <c r="X454" s="438"/>
      <c r="Y454" s="438"/>
      <c r="Z454" s="438"/>
      <c r="AA454" s="438"/>
      <c r="AB454" s="438"/>
      <c r="AC454" s="438"/>
      <c r="AD454" s="438"/>
    </row>
    <row r="455" ht="13.5" customHeight="1">
      <c r="A455" s="438"/>
      <c r="B455" s="438"/>
      <c r="C455" s="438"/>
      <c r="D455" s="438"/>
      <c r="E455" s="409"/>
      <c r="F455" s="438"/>
      <c r="G455" s="438"/>
      <c r="H455" s="438"/>
      <c r="I455" s="438"/>
      <c r="J455" s="438"/>
      <c r="K455" s="438"/>
      <c r="L455" s="438"/>
      <c r="M455" s="438"/>
      <c r="N455" s="438"/>
      <c r="O455" s="438"/>
      <c r="P455" s="438"/>
      <c r="Q455" s="438"/>
      <c r="R455" s="438"/>
      <c r="S455" s="438"/>
      <c r="T455" s="438"/>
      <c r="U455" s="438"/>
      <c r="V455" s="438"/>
      <c r="W455" s="438"/>
      <c r="X455" s="438"/>
      <c r="Y455" s="438"/>
      <c r="Z455" s="438"/>
      <c r="AA455" s="438"/>
      <c r="AB455" s="438"/>
      <c r="AC455" s="438"/>
      <c r="AD455" s="438"/>
    </row>
    <row r="456" ht="13.5" customHeight="1">
      <c r="A456" s="438"/>
      <c r="B456" s="438"/>
      <c r="C456" s="438"/>
      <c r="D456" s="438"/>
      <c r="E456" s="409"/>
      <c r="F456" s="438"/>
      <c r="G456" s="438"/>
      <c r="H456" s="438"/>
      <c r="I456" s="438"/>
      <c r="J456" s="438"/>
      <c r="K456" s="438"/>
      <c r="L456" s="438"/>
      <c r="M456" s="438"/>
      <c r="N456" s="438"/>
      <c r="O456" s="438"/>
      <c r="P456" s="438"/>
      <c r="Q456" s="438"/>
      <c r="R456" s="438"/>
      <c r="S456" s="438"/>
      <c r="T456" s="438"/>
      <c r="U456" s="438"/>
      <c r="V456" s="438"/>
      <c r="W456" s="438"/>
      <c r="X456" s="438"/>
      <c r="Y456" s="438"/>
      <c r="Z456" s="438"/>
      <c r="AA456" s="438"/>
      <c r="AB456" s="438"/>
      <c r="AC456" s="438"/>
      <c r="AD456" s="438"/>
    </row>
    <row r="457" ht="13.5" customHeight="1">
      <c r="A457" s="438"/>
      <c r="B457" s="438"/>
      <c r="C457" s="438"/>
      <c r="D457" s="438"/>
      <c r="E457" s="409"/>
      <c r="F457" s="438"/>
      <c r="G457" s="438"/>
      <c r="H457" s="438"/>
      <c r="I457" s="438"/>
      <c r="J457" s="438"/>
      <c r="K457" s="438"/>
      <c r="L457" s="438"/>
      <c r="M457" s="438"/>
      <c r="N457" s="438"/>
      <c r="O457" s="438"/>
      <c r="P457" s="438"/>
      <c r="Q457" s="438"/>
      <c r="R457" s="438"/>
      <c r="S457" s="438"/>
      <c r="T457" s="438"/>
      <c r="U457" s="438"/>
      <c r="V457" s="438"/>
      <c r="W457" s="438"/>
      <c r="X457" s="438"/>
      <c r="Y457" s="438"/>
      <c r="Z457" s="438"/>
      <c r="AA457" s="438"/>
      <c r="AB457" s="438"/>
      <c r="AC457" s="438"/>
      <c r="AD457" s="438"/>
    </row>
    <row r="458" ht="13.5" customHeight="1">
      <c r="A458" s="438"/>
      <c r="B458" s="438"/>
      <c r="C458" s="438"/>
      <c r="D458" s="438"/>
      <c r="E458" s="409"/>
      <c r="F458" s="438"/>
      <c r="G458" s="438"/>
      <c r="H458" s="438"/>
      <c r="I458" s="438"/>
      <c r="J458" s="438"/>
      <c r="K458" s="438"/>
      <c r="L458" s="438"/>
      <c r="M458" s="438"/>
      <c r="N458" s="438"/>
      <c r="O458" s="438"/>
      <c r="P458" s="438"/>
      <c r="Q458" s="438"/>
      <c r="R458" s="438"/>
      <c r="S458" s="438"/>
      <c r="T458" s="438"/>
      <c r="U458" s="438"/>
      <c r="V458" s="438"/>
      <c r="W458" s="438"/>
      <c r="X458" s="438"/>
      <c r="Y458" s="438"/>
      <c r="Z458" s="438"/>
      <c r="AA458" s="438"/>
      <c r="AB458" s="438"/>
      <c r="AC458" s="438"/>
      <c r="AD458" s="438"/>
    </row>
    <row r="459" ht="13.5" customHeight="1">
      <c r="A459" s="438"/>
      <c r="B459" s="438"/>
      <c r="C459" s="438"/>
      <c r="D459" s="438"/>
      <c r="E459" s="409"/>
      <c r="F459" s="438"/>
      <c r="G459" s="438"/>
      <c r="H459" s="438"/>
      <c r="I459" s="438"/>
      <c r="J459" s="438"/>
      <c r="K459" s="438"/>
      <c r="L459" s="438"/>
      <c r="M459" s="438"/>
      <c r="N459" s="438"/>
      <c r="O459" s="438"/>
      <c r="P459" s="438"/>
      <c r="Q459" s="438"/>
      <c r="R459" s="438"/>
      <c r="S459" s="438"/>
      <c r="T459" s="438"/>
      <c r="U459" s="438"/>
      <c r="V459" s="438"/>
      <c r="W459" s="438"/>
      <c r="X459" s="438"/>
      <c r="Y459" s="438"/>
      <c r="Z459" s="438"/>
      <c r="AA459" s="438"/>
      <c r="AB459" s="438"/>
      <c r="AC459" s="438"/>
      <c r="AD459" s="438"/>
    </row>
    <row r="460" ht="13.5" customHeight="1">
      <c r="A460" s="438"/>
      <c r="B460" s="438"/>
      <c r="C460" s="438"/>
      <c r="D460" s="438"/>
      <c r="E460" s="409"/>
      <c r="F460" s="438"/>
      <c r="G460" s="438"/>
      <c r="H460" s="438"/>
      <c r="I460" s="438"/>
      <c r="J460" s="438"/>
      <c r="K460" s="438"/>
      <c r="L460" s="438"/>
      <c r="M460" s="438"/>
      <c r="N460" s="438"/>
      <c r="O460" s="438"/>
      <c r="P460" s="438"/>
      <c r="Q460" s="438"/>
      <c r="R460" s="438"/>
      <c r="S460" s="438"/>
      <c r="T460" s="438"/>
      <c r="U460" s="438"/>
      <c r="V460" s="438"/>
      <c r="W460" s="438"/>
      <c r="X460" s="438"/>
      <c r="Y460" s="438"/>
      <c r="Z460" s="438"/>
      <c r="AA460" s="438"/>
      <c r="AB460" s="438"/>
      <c r="AC460" s="438"/>
      <c r="AD460" s="438"/>
    </row>
    <row r="461" ht="13.5" customHeight="1">
      <c r="A461" s="438"/>
      <c r="B461" s="438"/>
      <c r="C461" s="438"/>
      <c r="D461" s="438"/>
      <c r="E461" s="409"/>
      <c r="F461" s="438"/>
      <c r="G461" s="438"/>
      <c r="H461" s="438"/>
      <c r="I461" s="438"/>
      <c r="J461" s="438"/>
      <c r="K461" s="438"/>
      <c r="L461" s="438"/>
      <c r="M461" s="438"/>
      <c r="N461" s="438"/>
      <c r="O461" s="438"/>
      <c r="P461" s="438"/>
      <c r="Q461" s="438"/>
      <c r="R461" s="438"/>
      <c r="S461" s="438"/>
      <c r="T461" s="438"/>
      <c r="U461" s="438"/>
      <c r="V461" s="438"/>
      <c r="W461" s="438"/>
      <c r="X461" s="438"/>
      <c r="Y461" s="438"/>
      <c r="Z461" s="438"/>
      <c r="AA461" s="438"/>
      <c r="AB461" s="438"/>
      <c r="AC461" s="438"/>
      <c r="AD461" s="438"/>
    </row>
    <row r="462" ht="13.5" customHeight="1">
      <c r="A462" s="438"/>
      <c r="B462" s="438"/>
      <c r="C462" s="438"/>
      <c r="D462" s="438"/>
      <c r="E462" s="409"/>
      <c r="F462" s="438"/>
      <c r="G462" s="438"/>
      <c r="H462" s="438"/>
      <c r="I462" s="438"/>
      <c r="J462" s="438"/>
      <c r="K462" s="438"/>
      <c r="L462" s="438"/>
      <c r="M462" s="438"/>
      <c r="N462" s="438"/>
      <c r="O462" s="438"/>
      <c r="P462" s="438"/>
      <c r="Q462" s="438"/>
      <c r="R462" s="438"/>
      <c r="S462" s="438"/>
      <c r="T462" s="438"/>
      <c r="U462" s="438"/>
      <c r="V462" s="438"/>
      <c r="W462" s="438"/>
      <c r="X462" s="438"/>
      <c r="Y462" s="438"/>
      <c r="Z462" s="438"/>
      <c r="AA462" s="438"/>
      <c r="AB462" s="438"/>
      <c r="AC462" s="438"/>
      <c r="AD462" s="438"/>
    </row>
    <row r="463" ht="13.5" customHeight="1">
      <c r="A463" s="438"/>
      <c r="B463" s="438"/>
      <c r="C463" s="438"/>
      <c r="D463" s="438"/>
      <c r="E463" s="409"/>
      <c r="F463" s="438"/>
      <c r="G463" s="438"/>
      <c r="H463" s="438"/>
      <c r="I463" s="438"/>
      <c r="J463" s="438"/>
      <c r="K463" s="438"/>
      <c r="L463" s="438"/>
      <c r="M463" s="438"/>
      <c r="N463" s="438"/>
      <c r="O463" s="438"/>
      <c r="P463" s="438"/>
      <c r="Q463" s="438"/>
      <c r="R463" s="438"/>
      <c r="S463" s="438"/>
      <c r="T463" s="438"/>
      <c r="U463" s="438"/>
      <c r="V463" s="438"/>
      <c r="W463" s="438"/>
      <c r="X463" s="438"/>
      <c r="Y463" s="438"/>
      <c r="Z463" s="438"/>
      <c r="AA463" s="438"/>
      <c r="AB463" s="438"/>
      <c r="AC463" s="438"/>
      <c r="AD463" s="438"/>
    </row>
    <row r="464" ht="13.5" customHeight="1">
      <c r="A464" s="438"/>
      <c r="B464" s="438"/>
      <c r="C464" s="438"/>
      <c r="D464" s="438"/>
      <c r="E464" s="409"/>
      <c r="F464" s="438"/>
      <c r="G464" s="438"/>
      <c r="H464" s="438"/>
      <c r="I464" s="438"/>
      <c r="J464" s="438"/>
      <c r="K464" s="438"/>
      <c r="L464" s="438"/>
      <c r="M464" s="438"/>
      <c r="N464" s="438"/>
      <c r="O464" s="438"/>
      <c r="P464" s="438"/>
      <c r="Q464" s="438"/>
      <c r="R464" s="438"/>
      <c r="S464" s="438"/>
      <c r="T464" s="438"/>
      <c r="U464" s="438"/>
      <c r="V464" s="438"/>
      <c r="W464" s="438"/>
      <c r="X464" s="438"/>
      <c r="Y464" s="438"/>
      <c r="Z464" s="438"/>
      <c r="AA464" s="438"/>
      <c r="AB464" s="438"/>
      <c r="AC464" s="438"/>
      <c r="AD464" s="438"/>
    </row>
    <row r="465" ht="13.5" customHeight="1">
      <c r="A465" s="438"/>
      <c r="B465" s="438"/>
      <c r="C465" s="438"/>
      <c r="D465" s="438"/>
      <c r="E465" s="409"/>
      <c r="F465" s="438"/>
      <c r="G465" s="438"/>
      <c r="H465" s="438"/>
      <c r="I465" s="438"/>
      <c r="J465" s="438"/>
      <c r="K465" s="438"/>
      <c r="L465" s="438"/>
      <c r="M465" s="438"/>
      <c r="N465" s="438"/>
      <c r="O465" s="438"/>
      <c r="P465" s="438"/>
      <c r="Q465" s="438"/>
      <c r="R465" s="438"/>
      <c r="S465" s="438"/>
      <c r="T465" s="438"/>
      <c r="U465" s="438"/>
      <c r="V465" s="438"/>
      <c r="W465" s="438"/>
      <c r="X465" s="438"/>
      <c r="Y465" s="438"/>
      <c r="Z465" s="438"/>
      <c r="AA465" s="438"/>
      <c r="AB465" s="438"/>
      <c r="AC465" s="438"/>
      <c r="AD465" s="438"/>
    </row>
    <row r="466" ht="13.5" customHeight="1">
      <c r="A466" s="438"/>
      <c r="B466" s="438"/>
      <c r="C466" s="438"/>
      <c r="D466" s="438"/>
      <c r="E466" s="409"/>
      <c r="F466" s="438"/>
      <c r="G466" s="438"/>
      <c r="H466" s="438"/>
      <c r="I466" s="438"/>
      <c r="J466" s="438"/>
      <c r="K466" s="438"/>
      <c r="L466" s="438"/>
      <c r="M466" s="438"/>
      <c r="N466" s="438"/>
      <c r="O466" s="438"/>
      <c r="P466" s="438"/>
      <c r="Q466" s="438"/>
      <c r="R466" s="438"/>
      <c r="S466" s="438"/>
      <c r="T466" s="438"/>
      <c r="U466" s="438"/>
      <c r="V466" s="438"/>
      <c r="W466" s="438"/>
      <c r="X466" s="438"/>
      <c r="Y466" s="438"/>
      <c r="Z466" s="438"/>
      <c r="AA466" s="438"/>
      <c r="AB466" s="438"/>
      <c r="AC466" s="438"/>
      <c r="AD466" s="438"/>
    </row>
    <row r="467" ht="13.5" customHeight="1">
      <c r="A467" s="438"/>
      <c r="B467" s="438"/>
      <c r="C467" s="438"/>
      <c r="D467" s="438"/>
      <c r="E467" s="409"/>
      <c r="F467" s="438"/>
      <c r="G467" s="438"/>
      <c r="H467" s="438"/>
      <c r="I467" s="438"/>
      <c r="J467" s="438"/>
      <c r="K467" s="438"/>
      <c r="L467" s="438"/>
      <c r="M467" s="438"/>
      <c r="N467" s="438"/>
      <c r="O467" s="438"/>
      <c r="P467" s="438"/>
      <c r="Q467" s="438"/>
      <c r="R467" s="438"/>
      <c r="S467" s="438"/>
      <c r="T467" s="438"/>
      <c r="U467" s="438"/>
      <c r="V467" s="438"/>
      <c r="W467" s="438"/>
      <c r="X467" s="438"/>
      <c r="Y467" s="438"/>
      <c r="Z467" s="438"/>
      <c r="AA467" s="438"/>
      <c r="AB467" s="438"/>
      <c r="AC467" s="438"/>
      <c r="AD467" s="438"/>
    </row>
    <row r="468" ht="13.5" customHeight="1">
      <c r="A468" s="438"/>
      <c r="B468" s="438"/>
      <c r="C468" s="438"/>
      <c r="D468" s="438"/>
      <c r="E468" s="409"/>
      <c r="F468" s="438"/>
      <c r="G468" s="438"/>
      <c r="H468" s="438"/>
      <c r="I468" s="438"/>
      <c r="J468" s="438"/>
      <c r="K468" s="438"/>
      <c r="L468" s="438"/>
      <c r="M468" s="438"/>
      <c r="N468" s="438"/>
      <c r="O468" s="438"/>
      <c r="P468" s="438"/>
      <c r="Q468" s="438"/>
      <c r="R468" s="438"/>
      <c r="S468" s="438"/>
      <c r="T468" s="438"/>
      <c r="U468" s="438"/>
      <c r="V468" s="438"/>
      <c r="W468" s="438"/>
      <c r="X468" s="438"/>
      <c r="Y468" s="438"/>
      <c r="Z468" s="438"/>
      <c r="AA468" s="438"/>
      <c r="AB468" s="438"/>
      <c r="AC468" s="438"/>
      <c r="AD468" s="438"/>
    </row>
    <row r="469" ht="13.5" customHeight="1">
      <c r="A469" s="438"/>
      <c r="B469" s="438"/>
      <c r="C469" s="438"/>
      <c r="D469" s="438"/>
      <c r="E469" s="409"/>
      <c r="F469" s="438"/>
      <c r="G469" s="438"/>
      <c r="H469" s="438"/>
      <c r="I469" s="438"/>
      <c r="J469" s="438"/>
      <c r="K469" s="438"/>
      <c r="L469" s="438"/>
      <c r="M469" s="438"/>
      <c r="N469" s="438"/>
      <c r="O469" s="438"/>
      <c r="P469" s="438"/>
      <c r="Q469" s="438"/>
      <c r="R469" s="438"/>
      <c r="S469" s="438"/>
      <c r="T469" s="438"/>
      <c r="U469" s="438"/>
      <c r="V469" s="438"/>
      <c r="W469" s="438"/>
      <c r="X469" s="438"/>
      <c r="Y469" s="438"/>
      <c r="Z469" s="438"/>
      <c r="AA469" s="438"/>
      <c r="AB469" s="438"/>
      <c r="AC469" s="438"/>
      <c r="AD469" s="438"/>
    </row>
    <row r="470" ht="13.5" customHeight="1">
      <c r="A470" s="438"/>
      <c r="B470" s="438"/>
      <c r="C470" s="438"/>
      <c r="D470" s="438"/>
      <c r="E470" s="409"/>
      <c r="F470" s="438"/>
      <c r="G470" s="438"/>
      <c r="H470" s="438"/>
      <c r="I470" s="438"/>
      <c r="J470" s="438"/>
      <c r="K470" s="438"/>
      <c r="L470" s="438"/>
      <c r="M470" s="438"/>
      <c r="N470" s="438"/>
      <c r="O470" s="438"/>
      <c r="P470" s="438"/>
      <c r="Q470" s="438"/>
      <c r="R470" s="438"/>
      <c r="S470" s="438"/>
      <c r="T470" s="438"/>
      <c r="U470" s="438"/>
      <c r="V470" s="438"/>
      <c r="W470" s="438"/>
      <c r="X470" s="438"/>
      <c r="Y470" s="438"/>
      <c r="Z470" s="438"/>
      <c r="AA470" s="438"/>
      <c r="AB470" s="438"/>
      <c r="AC470" s="438"/>
      <c r="AD470" s="438"/>
    </row>
    <row r="471" ht="13.5" customHeight="1">
      <c r="A471" s="438"/>
      <c r="B471" s="438"/>
      <c r="C471" s="438"/>
      <c r="D471" s="438"/>
      <c r="E471" s="409"/>
      <c r="F471" s="438"/>
      <c r="G471" s="438"/>
      <c r="H471" s="438"/>
      <c r="I471" s="438"/>
      <c r="J471" s="438"/>
      <c r="K471" s="438"/>
      <c r="L471" s="438"/>
      <c r="M471" s="438"/>
      <c r="N471" s="438"/>
      <c r="O471" s="438"/>
      <c r="P471" s="438"/>
      <c r="Q471" s="438"/>
      <c r="R471" s="438"/>
      <c r="S471" s="438"/>
      <c r="T471" s="438"/>
      <c r="U471" s="438"/>
      <c r="V471" s="438"/>
      <c r="W471" s="438"/>
      <c r="X471" s="438"/>
      <c r="Y471" s="438"/>
      <c r="Z471" s="438"/>
      <c r="AA471" s="438"/>
      <c r="AB471" s="438"/>
      <c r="AC471" s="438"/>
      <c r="AD471" s="438"/>
    </row>
    <row r="472" ht="13.5" customHeight="1">
      <c r="A472" s="438"/>
      <c r="B472" s="438"/>
      <c r="C472" s="438"/>
      <c r="D472" s="438"/>
      <c r="E472" s="409"/>
      <c r="F472" s="438"/>
      <c r="G472" s="438"/>
      <c r="H472" s="438"/>
      <c r="I472" s="438"/>
      <c r="J472" s="438"/>
      <c r="K472" s="438"/>
      <c r="L472" s="438"/>
      <c r="M472" s="438"/>
      <c r="N472" s="438"/>
      <c r="O472" s="438"/>
      <c r="P472" s="438"/>
      <c r="Q472" s="438"/>
      <c r="R472" s="438"/>
      <c r="S472" s="438"/>
      <c r="T472" s="438"/>
      <c r="U472" s="438"/>
      <c r="V472" s="438"/>
      <c r="W472" s="438"/>
      <c r="X472" s="438"/>
      <c r="Y472" s="438"/>
      <c r="Z472" s="438"/>
      <c r="AA472" s="438"/>
      <c r="AB472" s="438"/>
      <c r="AC472" s="438"/>
      <c r="AD472" s="438"/>
    </row>
    <row r="473" ht="13.5" customHeight="1">
      <c r="A473" s="438"/>
      <c r="B473" s="438"/>
      <c r="C473" s="438"/>
      <c r="D473" s="438"/>
      <c r="E473" s="409"/>
      <c r="F473" s="438"/>
      <c r="G473" s="438"/>
      <c r="H473" s="438"/>
      <c r="I473" s="438"/>
      <c r="J473" s="438"/>
      <c r="K473" s="438"/>
      <c r="L473" s="438"/>
      <c r="M473" s="438"/>
      <c r="N473" s="438"/>
      <c r="O473" s="438"/>
      <c r="P473" s="438"/>
      <c r="Q473" s="438"/>
      <c r="R473" s="438"/>
      <c r="S473" s="438"/>
      <c r="T473" s="438"/>
      <c r="U473" s="438"/>
      <c r="V473" s="438"/>
      <c r="W473" s="438"/>
      <c r="X473" s="438"/>
      <c r="Y473" s="438"/>
      <c r="Z473" s="438"/>
      <c r="AA473" s="438"/>
      <c r="AB473" s="438"/>
      <c r="AC473" s="438"/>
      <c r="AD473" s="438"/>
    </row>
    <row r="474" ht="13.5" customHeight="1">
      <c r="A474" s="438"/>
      <c r="B474" s="438"/>
      <c r="C474" s="438"/>
      <c r="D474" s="438"/>
      <c r="E474" s="409"/>
      <c r="F474" s="438"/>
      <c r="G474" s="438"/>
      <c r="H474" s="438"/>
      <c r="I474" s="438"/>
      <c r="J474" s="438"/>
      <c r="K474" s="438"/>
      <c r="L474" s="438"/>
      <c r="M474" s="438"/>
      <c r="N474" s="438"/>
      <c r="O474" s="438"/>
      <c r="P474" s="438"/>
      <c r="Q474" s="438"/>
      <c r="R474" s="438"/>
      <c r="S474" s="438"/>
      <c r="T474" s="438"/>
      <c r="U474" s="438"/>
      <c r="V474" s="438"/>
      <c r="W474" s="438"/>
      <c r="X474" s="438"/>
      <c r="Y474" s="438"/>
      <c r="Z474" s="438"/>
      <c r="AA474" s="438"/>
      <c r="AB474" s="438"/>
      <c r="AC474" s="438"/>
      <c r="AD474" s="438"/>
    </row>
    <row r="475" ht="13.5" customHeight="1">
      <c r="A475" s="438"/>
      <c r="B475" s="438"/>
      <c r="C475" s="438"/>
      <c r="D475" s="438"/>
      <c r="E475" s="409"/>
      <c r="F475" s="438"/>
      <c r="G475" s="438"/>
      <c r="H475" s="438"/>
      <c r="I475" s="438"/>
      <c r="J475" s="438"/>
      <c r="K475" s="438"/>
      <c r="L475" s="438"/>
      <c r="M475" s="438"/>
      <c r="N475" s="438"/>
      <c r="O475" s="438"/>
      <c r="P475" s="438"/>
      <c r="Q475" s="438"/>
      <c r="R475" s="438"/>
      <c r="S475" s="438"/>
      <c r="T475" s="438"/>
      <c r="U475" s="438"/>
      <c r="V475" s="438"/>
      <c r="W475" s="438"/>
      <c r="X475" s="438"/>
      <c r="Y475" s="438"/>
      <c r="Z475" s="438"/>
      <c r="AA475" s="438"/>
      <c r="AB475" s="438"/>
      <c r="AC475" s="438"/>
      <c r="AD475" s="438"/>
    </row>
    <row r="476" ht="13.5" customHeight="1">
      <c r="A476" s="438"/>
      <c r="B476" s="438"/>
      <c r="C476" s="438"/>
      <c r="D476" s="438"/>
      <c r="E476" s="409"/>
      <c r="F476" s="438"/>
      <c r="G476" s="438"/>
      <c r="H476" s="438"/>
      <c r="I476" s="438"/>
      <c r="J476" s="438"/>
      <c r="K476" s="438"/>
      <c r="L476" s="438"/>
      <c r="M476" s="438"/>
      <c r="N476" s="438"/>
      <c r="O476" s="438"/>
      <c r="P476" s="438"/>
      <c r="Q476" s="438"/>
      <c r="R476" s="438"/>
      <c r="S476" s="438"/>
      <c r="T476" s="438"/>
      <c r="U476" s="438"/>
      <c r="V476" s="438"/>
      <c r="W476" s="438"/>
      <c r="X476" s="438"/>
      <c r="Y476" s="438"/>
      <c r="Z476" s="438"/>
      <c r="AA476" s="438"/>
      <c r="AB476" s="438"/>
      <c r="AC476" s="438"/>
      <c r="AD476" s="438"/>
    </row>
    <row r="477" ht="13.5" customHeight="1">
      <c r="A477" s="438"/>
      <c r="B477" s="438"/>
      <c r="C477" s="438"/>
      <c r="D477" s="438"/>
      <c r="E477" s="409"/>
      <c r="F477" s="438"/>
      <c r="G477" s="438"/>
      <c r="H477" s="438"/>
      <c r="I477" s="438"/>
      <c r="J477" s="438"/>
      <c r="K477" s="438"/>
      <c r="L477" s="438"/>
      <c r="M477" s="438"/>
      <c r="N477" s="438"/>
      <c r="O477" s="438"/>
      <c r="P477" s="438"/>
      <c r="Q477" s="438"/>
      <c r="R477" s="438"/>
      <c r="S477" s="438"/>
      <c r="T477" s="438"/>
      <c r="U477" s="438"/>
      <c r="V477" s="438"/>
      <c r="W477" s="438"/>
      <c r="X477" s="438"/>
      <c r="Y477" s="438"/>
      <c r="Z477" s="438"/>
      <c r="AA477" s="438"/>
      <c r="AB477" s="438"/>
      <c r="AC477" s="438"/>
      <c r="AD477" s="438"/>
    </row>
    <row r="478" ht="13.5" customHeight="1">
      <c r="A478" s="438"/>
      <c r="B478" s="438"/>
      <c r="C478" s="438"/>
      <c r="D478" s="438"/>
      <c r="E478" s="409"/>
      <c r="F478" s="438"/>
      <c r="G478" s="438"/>
      <c r="H478" s="438"/>
      <c r="I478" s="438"/>
      <c r="J478" s="438"/>
      <c r="K478" s="438"/>
      <c r="L478" s="438"/>
      <c r="M478" s="438"/>
      <c r="N478" s="438"/>
      <c r="O478" s="438"/>
      <c r="P478" s="438"/>
      <c r="Q478" s="438"/>
      <c r="R478" s="438"/>
      <c r="S478" s="438"/>
      <c r="T478" s="438"/>
      <c r="U478" s="438"/>
      <c r="V478" s="438"/>
      <c r="W478" s="438"/>
      <c r="X478" s="438"/>
      <c r="Y478" s="438"/>
      <c r="Z478" s="438"/>
      <c r="AA478" s="438"/>
      <c r="AB478" s="438"/>
      <c r="AC478" s="438"/>
      <c r="AD478" s="438"/>
    </row>
    <row r="479" ht="13.5" customHeight="1">
      <c r="A479" s="438"/>
      <c r="B479" s="438"/>
      <c r="C479" s="438"/>
      <c r="D479" s="438"/>
      <c r="E479" s="409"/>
      <c r="F479" s="438"/>
      <c r="G479" s="438"/>
      <c r="H479" s="438"/>
      <c r="I479" s="438"/>
      <c r="J479" s="438"/>
      <c r="K479" s="438"/>
      <c r="L479" s="438"/>
      <c r="M479" s="438"/>
      <c r="N479" s="438"/>
      <c r="O479" s="438"/>
      <c r="P479" s="438"/>
      <c r="Q479" s="438"/>
      <c r="R479" s="438"/>
      <c r="S479" s="438"/>
      <c r="T479" s="438"/>
      <c r="U479" s="438"/>
      <c r="V479" s="438"/>
      <c r="W479" s="438"/>
      <c r="X479" s="438"/>
      <c r="Y479" s="438"/>
      <c r="Z479" s="438"/>
      <c r="AA479" s="438"/>
      <c r="AB479" s="438"/>
      <c r="AC479" s="438"/>
      <c r="AD479" s="438"/>
    </row>
    <row r="480" ht="13.5" customHeight="1">
      <c r="A480" s="438"/>
      <c r="B480" s="438"/>
      <c r="C480" s="438"/>
      <c r="D480" s="438"/>
      <c r="E480" s="409"/>
      <c r="F480" s="438"/>
      <c r="G480" s="438"/>
      <c r="H480" s="438"/>
      <c r="I480" s="438"/>
      <c r="J480" s="438"/>
      <c r="K480" s="438"/>
      <c r="L480" s="438"/>
      <c r="M480" s="438"/>
      <c r="N480" s="438"/>
      <c r="O480" s="438"/>
      <c r="P480" s="438"/>
      <c r="Q480" s="438"/>
      <c r="R480" s="438"/>
      <c r="S480" s="438"/>
      <c r="T480" s="438"/>
      <c r="U480" s="438"/>
      <c r="V480" s="438"/>
      <c r="W480" s="438"/>
      <c r="X480" s="438"/>
      <c r="Y480" s="438"/>
      <c r="Z480" s="438"/>
      <c r="AA480" s="438"/>
      <c r="AB480" s="438"/>
      <c r="AC480" s="438"/>
      <c r="AD480" s="438"/>
    </row>
    <row r="481" ht="13.5" customHeight="1">
      <c r="A481" s="438"/>
      <c r="B481" s="438"/>
      <c r="C481" s="438"/>
      <c r="D481" s="438"/>
      <c r="E481" s="409"/>
      <c r="F481" s="438"/>
      <c r="G481" s="438"/>
      <c r="H481" s="438"/>
      <c r="I481" s="438"/>
      <c r="J481" s="438"/>
      <c r="K481" s="438"/>
      <c r="L481" s="438"/>
      <c r="M481" s="438"/>
      <c r="N481" s="438"/>
      <c r="O481" s="438"/>
      <c r="P481" s="438"/>
      <c r="Q481" s="438"/>
      <c r="R481" s="438"/>
      <c r="S481" s="438"/>
      <c r="T481" s="438"/>
      <c r="U481" s="438"/>
      <c r="V481" s="438"/>
      <c r="W481" s="438"/>
      <c r="X481" s="438"/>
      <c r="Y481" s="438"/>
      <c r="Z481" s="438"/>
      <c r="AA481" s="438"/>
      <c r="AB481" s="438"/>
      <c r="AC481" s="438"/>
      <c r="AD481" s="438"/>
    </row>
    <row r="482" ht="13.5" customHeight="1">
      <c r="A482" s="438"/>
      <c r="B482" s="438"/>
      <c r="C482" s="438"/>
      <c r="D482" s="438"/>
      <c r="E482" s="409"/>
      <c r="F482" s="438"/>
      <c r="G482" s="438"/>
      <c r="H482" s="438"/>
      <c r="I482" s="438"/>
      <c r="J482" s="438"/>
      <c r="K482" s="438"/>
      <c r="L482" s="438"/>
      <c r="M482" s="438"/>
      <c r="N482" s="438"/>
      <c r="O482" s="438"/>
      <c r="P482" s="438"/>
      <c r="Q482" s="438"/>
      <c r="R482" s="438"/>
      <c r="S482" s="438"/>
      <c r="T482" s="438"/>
      <c r="U482" s="438"/>
      <c r="V482" s="438"/>
      <c r="W482" s="438"/>
      <c r="X482" s="438"/>
      <c r="Y482" s="438"/>
      <c r="Z482" s="438"/>
      <c r="AA482" s="438"/>
      <c r="AB482" s="438"/>
      <c r="AC482" s="438"/>
      <c r="AD482" s="438"/>
    </row>
    <row r="483" ht="13.5" customHeight="1">
      <c r="A483" s="438"/>
      <c r="B483" s="438"/>
      <c r="C483" s="438"/>
      <c r="D483" s="438"/>
      <c r="E483" s="409"/>
      <c r="F483" s="438"/>
      <c r="G483" s="438"/>
      <c r="H483" s="438"/>
      <c r="I483" s="438"/>
      <c r="J483" s="438"/>
      <c r="K483" s="438"/>
      <c r="L483" s="438"/>
      <c r="M483" s="438"/>
      <c r="N483" s="438"/>
      <c r="O483" s="438"/>
      <c r="P483" s="438"/>
      <c r="Q483" s="438"/>
      <c r="R483" s="438"/>
      <c r="S483" s="438"/>
      <c r="T483" s="438"/>
      <c r="U483" s="438"/>
      <c r="V483" s="438"/>
      <c r="W483" s="438"/>
      <c r="X483" s="438"/>
      <c r="Y483" s="438"/>
      <c r="Z483" s="438"/>
      <c r="AA483" s="438"/>
      <c r="AB483" s="438"/>
      <c r="AC483" s="438"/>
      <c r="AD483" s="438"/>
    </row>
    <row r="484" ht="13.5" customHeight="1">
      <c r="A484" s="438"/>
      <c r="B484" s="438"/>
      <c r="C484" s="438"/>
      <c r="D484" s="438"/>
      <c r="E484" s="409"/>
      <c r="F484" s="438"/>
      <c r="G484" s="438"/>
      <c r="H484" s="438"/>
      <c r="I484" s="438"/>
      <c r="J484" s="438"/>
      <c r="K484" s="438"/>
      <c r="L484" s="438"/>
      <c r="M484" s="438"/>
      <c r="N484" s="438"/>
      <c r="O484" s="438"/>
      <c r="P484" s="438"/>
      <c r="Q484" s="438"/>
      <c r="R484" s="438"/>
      <c r="S484" s="438"/>
      <c r="T484" s="438"/>
      <c r="U484" s="438"/>
      <c r="V484" s="438"/>
      <c r="W484" s="438"/>
      <c r="X484" s="438"/>
      <c r="Y484" s="438"/>
      <c r="Z484" s="438"/>
      <c r="AA484" s="438"/>
      <c r="AB484" s="438"/>
      <c r="AC484" s="438"/>
      <c r="AD484" s="438"/>
    </row>
    <row r="485" ht="13.5" customHeight="1">
      <c r="A485" s="438"/>
      <c r="B485" s="438"/>
      <c r="C485" s="438"/>
      <c r="D485" s="438"/>
      <c r="E485" s="409"/>
      <c r="F485" s="438"/>
      <c r="G485" s="438"/>
      <c r="H485" s="438"/>
      <c r="I485" s="438"/>
      <c r="J485" s="438"/>
      <c r="K485" s="438"/>
      <c r="L485" s="438"/>
      <c r="M485" s="438"/>
      <c r="N485" s="438"/>
      <c r="O485" s="438"/>
      <c r="P485" s="438"/>
      <c r="Q485" s="438"/>
      <c r="R485" s="438"/>
      <c r="S485" s="438"/>
      <c r="T485" s="438"/>
      <c r="U485" s="438"/>
      <c r="V485" s="438"/>
      <c r="W485" s="438"/>
      <c r="X485" s="438"/>
      <c r="Y485" s="438"/>
      <c r="Z485" s="438"/>
      <c r="AA485" s="438"/>
      <c r="AB485" s="438"/>
      <c r="AC485" s="438"/>
      <c r="AD485" s="438"/>
    </row>
    <row r="486" ht="13.5" customHeight="1">
      <c r="A486" s="438"/>
      <c r="B486" s="438"/>
      <c r="C486" s="438"/>
      <c r="D486" s="438"/>
      <c r="E486" s="409"/>
      <c r="F486" s="438"/>
      <c r="G486" s="438"/>
      <c r="H486" s="438"/>
      <c r="I486" s="438"/>
      <c r="J486" s="438"/>
      <c r="K486" s="438"/>
      <c r="L486" s="438"/>
      <c r="M486" s="438"/>
      <c r="N486" s="438"/>
      <c r="O486" s="438"/>
      <c r="P486" s="438"/>
      <c r="Q486" s="438"/>
      <c r="R486" s="438"/>
      <c r="S486" s="438"/>
      <c r="T486" s="438"/>
      <c r="U486" s="438"/>
      <c r="V486" s="438"/>
      <c r="W486" s="438"/>
      <c r="X486" s="438"/>
      <c r="Y486" s="438"/>
      <c r="Z486" s="438"/>
      <c r="AA486" s="438"/>
      <c r="AB486" s="438"/>
      <c r="AC486" s="438"/>
      <c r="AD486" s="438"/>
    </row>
    <row r="487" ht="13.5" customHeight="1">
      <c r="A487" s="438"/>
      <c r="B487" s="438"/>
      <c r="C487" s="438"/>
      <c r="D487" s="438"/>
      <c r="E487" s="409"/>
      <c r="F487" s="438"/>
      <c r="G487" s="438"/>
      <c r="H487" s="438"/>
      <c r="I487" s="438"/>
      <c r="J487" s="438"/>
      <c r="K487" s="438"/>
      <c r="L487" s="438"/>
      <c r="M487" s="438"/>
      <c r="N487" s="438"/>
      <c r="O487" s="438"/>
      <c r="P487" s="438"/>
      <c r="Q487" s="438"/>
      <c r="R487" s="438"/>
      <c r="S487" s="438"/>
      <c r="T487" s="438"/>
      <c r="U487" s="438"/>
      <c r="V487" s="438"/>
      <c r="W487" s="438"/>
      <c r="X487" s="438"/>
      <c r="Y487" s="438"/>
      <c r="Z487" s="438"/>
      <c r="AA487" s="438"/>
      <c r="AB487" s="438"/>
      <c r="AC487" s="438"/>
      <c r="AD487" s="438"/>
    </row>
    <row r="488" ht="13.5" customHeight="1">
      <c r="A488" s="438"/>
      <c r="B488" s="438"/>
      <c r="C488" s="438"/>
      <c r="D488" s="438"/>
      <c r="E488" s="409"/>
      <c r="F488" s="438"/>
      <c r="G488" s="438"/>
      <c r="H488" s="438"/>
      <c r="I488" s="438"/>
      <c r="J488" s="438"/>
      <c r="K488" s="438"/>
      <c r="L488" s="438"/>
      <c r="M488" s="438"/>
      <c r="N488" s="438"/>
      <c r="O488" s="438"/>
      <c r="P488" s="438"/>
      <c r="Q488" s="438"/>
      <c r="R488" s="438"/>
      <c r="S488" s="438"/>
      <c r="T488" s="438"/>
      <c r="U488" s="438"/>
      <c r="V488" s="438"/>
      <c r="W488" s="438"/>
      <c r="X488" s="438"/>
      <c r="Y488" s="438"/>
      <c r="Z488" s="438"/>
      <c r="AA488" s="438"/>
      <c r="AB488" s="438"/>
      <c r="AC488" s="438"/>
      <c r="AD488" s="438"/>
    </row>
    <row r="489" ht="13.5" customHeight="1">
      <c r="A489" s="438"/>
      <c r="B489" s="438"/>
      <c r="C489" s="438"/>
      <c r="D489" s="438"/>
      <c r="E489" s="409"/>
      <c r="F489" s="438"/>
      <c r="G489" s="438"/>
      <c r="H489" s="438"/>
      <c r="I489" s="438"/>
      <c r="J489" s="438"/>
      <c r="K489" s="438"/>
      <c r="L489" s="438"/>
      <c r="M489" s="438"/>
      <c r="N489" s="438"/>
      <c r="O489" s="438"/>
      <c r="P489" s="438"/>
      <c r="Q489" s="438"/>
      <c r="R489" s="438"/>
      <c r="S489" s="438"/>
      <c r="T489" s="438"/>
      <c r="U489" s="438"/>
      <c r="V489" s="438"/>
      <c r="W489" s="438"/>
      <c r="X489" s="438"/>
      <c r="Y489" s="438"/>
      <c r="Z489" s="438"/>
      <c r="AA489" s="438"/>
      <c r="AB489" s="438"/>
      <c r="AC489" s="438"/>
      <c r="AD489" s="438"/>
    </row>
    <row r="490" ht="13.5" customHeight="1">
      <c r="A490" s="438"/>
      <c r="B490" s="438"/>
      <c r="C490" s="438"/>
      <c r="D490" s="438"/>
      <c r="E490" s="409"/>
      <c r="F490" s="438"/>
      <c r="G490" s="438"/>
      <c r="H490" s="438"/>
      <c r="I490" s="438"/>
      <c r="J490" s="438"/>
      <c r="K490" s="438"/>
      <c r="L490" s="438"/>
      <c r="M490" s="438"/>
      <c r="N490" s="438"/>
      <c r="O490" s="438"/>
      <c r="P490" s="438"/>
      <c r="Q490" s="438"/>
      <c r="R490" s="438"/>
      <c r="S490" s="438"/>
      <c r="T490" s="438"/>
      <c r="U490" s="438"/>
      <c r="V490" s="438"/>
      <c r="W490" s="438"/>
      <c r="X490" s="438"/>
      <c r="Y490" s="438"/>
      <c r="Z490" s="438"/>
      <c r="AA490" s="438"/>
      <c r="AB490" s="438"/>
      <c r="AC490" s="438"/>
      <c r="AD490" s="438"/>
    </row>
    <row r="491" ht="13.5" customHeight="1">
      <c r="A491" s="438"/>
      <c r="B491" s="438"/>
      <c r="C491" s="438"/>
      <c r="D491" s="438"/>
      <c r="E491" s="409"/>
      <c r="F491" s="438"/>
      <c r="G491" s="438"/>
      <c r="H491" s="438"/>
      <c r="I491" s="438"/>
      <c r="J491" s="438"/>
      <c r="K491" s="438"/>
      <c r="L491" s="438"/>
      <c r="M491" s="438"/>
      <c r="N491" s="438"/>
      <c r="O491" s="438"/>
      <c r="P491" s="438"/>
      <c r="Q491" s="438"/>
      <c r="R491" s="438"/>
      <c r="S491" s="438"/>
      <c r="T491" s="438"/>
      <c r="U491" s="438"/>
      <c r="V491" s="438"/>
      <c r="W491" s="438"/>
      <c r="X491" s="438"/>
      <c r="Y491" s="438"/>
      <c r="Z491" s="438"/>
      <c r="AA491" s="438"/>
      <c r="AB491" s="438"/>
      <c r="AC491" s="438"/>
      <c r="AD491" s="438"/>
    </row>
    <row r="492" ht="13.5" customHeight="1">
      <c r="A492" s="438"/>
      <c r="B492" s="438"/>
      <c r="C492" s="438"/>
      <c r="D492" s="438"/>
      <c r="E492" s="409"/>
      <c r="F492" s="438"/>
      <c r="G492" s="438"/>
      <c r="H492" s="438"/>
      <c r="I492" s="438"/>
      <c r="J492" s="438"/>
      <c r="K492" s="438"/>
      <c r="L492" s="438"/>
      <c r="M492" s="438"/>
      <c r="N492" s="438"/>
      <c r="O492" s="438"/>
      <c r="P492" s="438"/>
      <c r="Q492" s="438"/>
      <c r="R492" s="438"/>
      <c r="S492" s="438"/>
      <c r="T492" s="438"/>
      <c r="U492" s="438"/>
      <c r="V492" s="438"/>
      <c r="W492" s="438"/>
      <c r="X492" s="438"/>
      <c r="Y492" s="438"/>
      <c r="Z492" s="438"/>
      <c r="AA492" s="438"/>
      <c r="AB492" s="438"/>
      <c r="AC492" s="438"/>
      <c r="AD492" s="438"/>
    </row>
    <row r="493" ht="13.5" customHeight="1">
      <c r="A493" s="438"/>
      <c r="B493" s="438"/>
      <c r="C493" s="438"/>
      <c r="D493" s="438"/>
      <c r="E493" s="409"/>
      <c r="F493" s="438"/>
      <c r="G493" s="438"/>
      <c r="H493" s="438"/>
      <c r="I493" s="438"/>
      <c r="J493" s="438"/>
      <c r="K493" s="438"/>
      <c r="L493" s="438"/>
      <c r="M493" s="438"/>
      <c r="N493" s="438"/>
      <c r="O493" s="438"/>
      <c r="P493" s="438"/>
      <c r="Q493" s="438"/>
      <c r="R493" s="438"/>
      <c r="S493" s="438"/>
      <c r="T493" s="438"/>
      <c r="U493" s="438"/>
      <c r="V493" s="438"/>
      <c r="W493" s="438"/>
      <c r="X493" s="438"/>
      <c r="Y493" s="438"/>
      <c r="Z493" s="438"/>
      <c r="AA493" s="438"/>
      <c r="AB493" s="438"/>
      <c r="AC493" s="438"/>
      <c r="AD493" s="438"/>
    </row>
    <row r="494" ht="13.5" customHeight="1">
      <c r="A494" s="438"/>
      <c r="B494" s="438"/>
      <c r="C494" s="438"/>
      <c r="D494" s="438"/>
      <c r="E494" s="409"/>
      <c r="F494" s="438"/>
      <c r="G494" s="438"/>
      <c r="H494" s="438"/>
      <c r="I494" s="438"/>
      <c r="J494" s="438"/>
      <c r="K494" s="438"/>
      <c r="L494" s="438"/>
      <c r="M494" s="438"/>
      <c r="N494" s="438"/>
      <c r="O494" s="438"/>
      <c r="P494" s="438"/>
      <c r="Q494" s="438"/>
      <c r="R494" s="438"/>
      <c r="S494" s="438"/>
      <c r="T494" s="438"/>
      <c r="U494" s="438"/>
      <c r="V494" s="438"/>
      <c r="W494" s="438"/>
      <c r="X494" s="438"/>
      <c r="Y494" s="438"/>
      <c r="Z494" s="438"/>
      <c r="AA494" s="438"/>
      <c r="AB494" s="438"/>
      <c r="AC494" s="438"/>
      <c r="AD494" s="438"/>
    </row>
    <row r="495" ht="13.5" customHeight="1">
      <c r="A495" s="438"/>
      <c r="B495" s="438"/>
      <c r="C495" s="438"/>
      <c r="D495" s="438"/>
      <c r="E495" s="409"/>
      <c r="F495" s="438"/>
      <c r="G495" s="438"/>
      <c r="H495" s="438"/>
      <c r="I495" s="438"/>
      <c r="J495" s="438"/>
      <c r="K495" s="438"/>
      <c r="L495" s="438"/>
      <c r="M495" s="438"/>
      <c r="N495" s="438"/>
      <c r="O495" s="438"/>
      <c r="P495" s="438"/>
      <c r="Q495" s="438"/>
      <c r="R495" s="438"/>
      <c r="S495" s="438"/>
      <c r="T495" s="438"/>
      <c r="U495" s="438"/>
      <c r="V495" s="438"/>
      <c r="W495" s="438"/>
      <c r="X495" s="438"/>
      <c r="Y495" s="438"/>
      <c r="Z495" s="438"/>
      <c r="AA495" s="438"/>
      <c r="AB495" s="438"/>
      <c r="AC495" s="438"/>
      <c r="AD495" s="438"/>
    </row>
    <row r="496" ht="13.5" customHeight="1">
      <c r="A496" s="438"/>
      <c r="B496" s="438"/>
      <c r="C496" s="438"/>
      <c r="D496" s="438"/>
      <c r="E496" s="409"/>
      <c r="F496" s="438"/>
      <c r="G496" s="438"/>
      <c r="H496" s="438"/>
      <c r="I496" s="438"/>
      <c r="J496" s="438"/>
      <c r="K496" s="438"/>
      <c r="L496" s="438"/>
      <c r="M496" s="438"/>
      <c r="N496" s="438"/>
      <c r="O496" s="438"/>
      <c r="P496" s="438"/>
      <c r="Q496" s="438"/>
      <c r="R496" s="438"/>
      <c r="S496" s="438"/>
      <c r="T496" s="438"/>
      <c r="U496" s="438"/>
      <c r="V496" s="438"/>
      <c r="W496" s="438"/>
      <c r="X496" s="438"/>
      <c r="Y496" s="438"/>
      <c r="Z496" s="438"/>
      <c r="AA496" s="438"/>
      <c r="AB496" s="438"/>
      <c r="AC496" s="438"/>
      <c r="AD496" s="438"/>
    </row>
    <row r="497" ht="13.5" customHeight="1">
      <c r="A497" s="438"/>
      <c r="B497" s="438"/>
      <c r="C497" s="438"/>
      <c r="D497" s="438"/>
      <c r="E497" s="409"/>
      <c r="F497" s="438"/>
      <c r="G497" s="438"/>
      <c r="H497" s="438"/>
      <c r="I497" s="438"/>
      <c r="J497" s="438"/>
      <c r="K497" s="438"/>
      <c r="L497" s="438"/>
      <c r="M497" s="438"/>
      <c r="N497" s="438"/>
      <c r="O497" s="438"/>
      <c r="P497" s="438"/>
      <c r="Q497" s="438"/>
      <c r="R497" s="438"/>
      <c r="S497" s="438"/>
      <c r="T497" s="438"/>
      <c r="U497" s="438"/>
      <c r="V497" s="438"/>
      <c r="W497" s="438"/>
      <c r="X497" s="438"/>
      <c r="Y497" s="438"/>
      <c r="Z497" s="438"/>
      <c r="AA497" s="438"/>
      <c r="AB497" s="438"/>
      <c r="AC497" s="438"/>
      <c r="AD497" s="438"/>
    </row>
    <row r="498" ht="13.5" customHeight="1">
      <c r="A498" s="438"/>
      <c r="B498" s="438"/>
      <c r="C498" s="438"/>
      <c r="D498" s="438"/>
      <c r="E498" s="409"/>
      <c r="F498" s="438"/>
      <c r="G498" s="438"/>
      <c r="H498" s="438"/>
      <c r="I498" s="438"/>
      <c r="J498" s="438"/>
      <c r="K498" s="438"/>
      <c r="L498" s="438"/>
      <c r="M498" s="438"/>
      <c r="N498" s="438"/>
      <c r="O498" s="438"/>
      <c r="P498" s="438"/>
      <c r="Q498" s="438"/>
      <c r="R498" s="438"/>
      <c r="S498" s="438"/>
      <c r="T498" s="438"/>
      <c r="U498" s="438"/>
      <c r="V498" s="438"/>
      <c r="W498" s="438"/>
      <c r="X498" s="438"/>
      <c r="Y498" s="438"/>
      <c r="Z498" s="438"/>
      <c r="AA498" s="438"/>
      <c r="AB498" s="438"/>
      <c r="AC498" s="438"/>
      <c r="AD498" s="438"/>
    </row>
    <row r="499" ht="13.5" customHeight="1">
      <c r="A499" s="438"/>
      <c r="B499" s="438"/>
      <c r="C499" s="438"/>
      <c r="D499" s="438"/>
      <c r="E499" s="409"/>
      <c r="F499" s="438"/>
      <c r="G499" s="438"/>
      <c r="H499" s="438"/>
      <c r="I499" s="438"/>
      <c r="J499" s="438"/>
      <c r="K499" s="438"/>
      <c r="L499" s="438"/>
      <c r="M499" s="438"/>
      <c r="N499" s="438"/>
      <c r="O499" s="438"/>
      <c r="P499" s="438"/>
      <c r="Q499" s="438"/>
      <c r="R499" s="438"/>
      <c r="S499" s="438"/>
      <c r="T499" s="438"/>
      <c r="U499" s="438"/>
      <c r="V499" s="438"/>
      <c r="W499" s="438"/>
      <c r="X499" s="438"/>
      <c r="Y499" s="438"/>
      <c r="Z499" s="438"/>
      <c r="AA499" s="438"/>
      <c r="AB499" s="438"/>
      <c r="AC499" s="438"/>
      <c r="AD499" s="438"/>
    </row>
    <row r="500" ht="13.5" customHeight="1">
      <c r="A500" s="438"/>
      <c r="B500" s="438"/>
      <c r="C500" s="438"/>
      <c r="D500" s="438"/>
      <c r="E500" s="409"/>
      <c r="F500" s="438"/>
      <c r="G500" s="438"/>
      <c r="H500" s="438"/>
      <c r="I500" s="438"/>
      <c r="J500" s="438"/>
      <c r="K500" s="438"/>
      <c r="L500" s="438"/>
      <c r="M500" s="438"/>
      <c r="N500" s="438"/>
      <c r="O500" s="438"/>
      <c r="P500" s="438"/>
      <c r="Q500" s="438"/>
      <c r="R500" s="438"/>
      <c r="S500" s="438"/>
      <c r="T500" s="438"/>
      <c r="U500" s="438"/>
      <c r="V500" s="438"/>
      <c r="W500" s="438"/>
      <c r="X500" s="438"/>
      <c r="Y500" s="438"/>
      <c r="Z500" s="438"/>
      <c r="AA500" s="438"/>
      <c r="AB500" s="438"/>
      <c r="AC500" s="438"/>
      <c r="AD500" s="438"/>
    </row>
    <row r="501" ht="13.5" customHeight="1">
      <c r="A501" s="438"/>
      <c r="B501" s="438"/>
      <c r="C501" s="438"/>
      <c r="D501" s="438"/>
      <c r="E501" s="409"/>
      <c r="F501" s="438"/>
      <c r="G501" s="438"/>
      <c r="H501" s="438"/>
      <c r="I501" s="438"/>
      <c r="J501" s="438"/>
      <c r="K501" s="438"/>
      <c r="L501" s="438"/>
      <c r="M501" s="438"/>
      <c r="N501" s="438"/>
      <c r="O501" s="438"/>
      <c r="P501" s="438"/>
      <c r="Q501" s="438"/>
      <c r="R501" s="438"/>
      <c r="S501" s="438"/>
      <c r="T501" s="438"/>
      <c r="U501" s="438"/>
      <c r="V501" s="438"/>
      <c r="W501" s="438"/>
      <c r="X501" s="438"/>
      <c r="Y501" s="438"/>
      <c r="Z501" s="438"/>
      <c r="AA501" s="438"/>
      <c r="AB501" s="438"/>
      <c r="AC501" s="438"/>
      <c r="AD501" s="438"/>
    </row>
    <row r="502" ht="13.5" customHeight="1">
      <c r="A502" s="438"/>
      <c r="B502" s="438"/>
      <c r="C502" s="438"/>
      <c r="D502" s="438"/>
      <c r="E502" s="409"/>
      <c r="F502" s="438"/>
      <c r="G502" s="438"/>
      <c r="H502" s="438"/>
      <c r="I502" s="438"/>
      <c r="J502" s="438"/>
      <c r="K502" s="438"/>
      <c r="L502" s="438"/>
      <c r="M502" s="438"/>
      <c r="N502" s="438"/>
      <c r="O502" s="438"/>
      <c r="P502" s="438"/>
      <c r="Q502" s="438"/>
      <c r="R502" s="438"/>
      <c r="S502" s="438"/>
      <c r="T502" s="438"/>
      <c r="U502" s="438"/>
      <c r="V502" s="438"/>
      <c r="W502" s="438"/>
      <c r="X502" s="438"/>
      <c r="Y502" s="438"/>
      <c r="Z502" s="438"/>
      <c r="AA502" s="438"/>
      <c r="AB502" s="438"/>
      <c r="AC502" s="438"/>
      <c r="AD502" s="438"/>
    </row>
    <row r="503" ht="13.5" customHeight="1">
      <c r="A503" s="438"/>
      <c r="B503" s="438"/>
      <c r="C503" s="438"/>
      <c r="D503" s="438"/>
      <c r="E503" s="409"/>
      <c r="F503" s="438"/>
      <c r="G503" s="438"/>
      <c r="H503" s="438"/>
      <c r="I503" s="438"/>
      <c r="J503" s="438"/>
      <c r="K503" s="438"/>
      <c r="L503" s="438"/>
      <c r="M503" s="438"/>
      <c r="N503" s="438"/>
      <c r="O503" s="438"/>
      <c r="P503" s="438"/>
      <c r="Q503" s="438"/>
      <c r="R503" s="438"/>
      <c r="S503" s="438"/>
      <c r="T503" s="438"/>
      <c r="U503" s="438"/>
      <c r="V503" s="438"/>
      <c r="W503" s="438"/>
      <c r="X503" s="438"/>
      <c r="Y503" s="438"/>
      <c r="Z503" s="438"/>
      <c r="AA503" s="438"/>
      <c r="AB503" s="438"/>
      <c r="AC503" s="438"/>
      <c r="AD503" s="438"/>
    </row>
    <row r="504" ht="13.5" customHeight="1">
      <c r="A504" s="438"/>
      <c r="B504" s="438"/>
      <c r="C504" s="438"/>
      <c r="D504" s="438"/>
      <c r="E504" s="409"/>
      <c r="F504" s="438"/>
      <c r="G504" s="438"/>
      <c r="H504" s="438"/>
      <c r="I504" s="438"/>
      <c r="J504" s="438"/>
      <c r="K504" s="438"/>
      <c r="L504" s="438"/>
      <c r="M504" s="438"/>
      <c r="N504" s="438"/>
      <c r="O504" s="438"/>
      <c r="P504" s="438"/>
      <c r="Q504" s="438"/>
      <c r="R504" s="438"/>
      <c r="S504" s="438"/>
      <c r="T504" s="438"/>
      <c r="U504" s="438"/>
      <c r="V504" s="438"/>
      <c r="W504" s="438"/>
      <c r="X504" s="438"/>
      <c r="Y504" s="438"/>
      <c r="Z504" s="438"/>
      <c r="AA504" s="438"/>
      <c r="AB504" s="438"/>
      <c r="AC504" s="438"/>
      <c r="AD504" s="438"/>
    </row>
    <row r="505" ht="13.5" customHeight="1">
      <c r="A505" s="438"/>
      <c r="B505" s="438"/>
      <c r="C505" s="438"/>
      <c r="D505" s="438"/>
      <c r="E505" s="409"/>
      <c r="F505" s="438"/>
      <c r="G505" s="438"/>
      <c r="H505" s="438"/>
      <c r="I505" s="438"/>
      <c r="J505" s="438"/>
      <c r="K505" s="438"/>
      <c r="L505" s="438"/>
      <c r="M505" s="438"/>
      <c r="N505" s="438"/>
      <c r="O505" s="438"/>
      <c r="P505" s="438"/>
      <c r="Q505" s="438"/>
      <c r="R505" s="438"/>
      <c r="S505" s="438"/>
      <c r="T505" s="438"/>
      <c r="U505" s="438"/>
      <c r="V505" s="438"/>
      <c r="W505" s="438"/>
      <c r="X505" s="438"/>
      <c r="Y505" s="438"/>
      <c r="Z505" s="438"/>
      <c r="AA505" s="438"/>
      <c r="AB505" s="438"/>
      <c r="AC505" s="438"/>
      <c r="AD505" s="438"/>
    </row>
    <row r="506" ht="13.5" customHeight="1">
      <c r="A506" s="438"/>
      <c r="B506" s="438"/>
      <c r="C506" s="438"/>
      <c r="D506" s="438"/>
      <c r="E506" s="409"/>
      <c r="F506" s="438"/>
      <c r="G506" s="438"/>
      <c r="H506" s="438"/>
      <c r="I506" s="438"/>
      <c r="J506" s="438"/>
      <c r="K506" s="438"/>
      <c r="L506" s="438"/>
      <c r="M506" s="438"/>
      <c r="N506" s="438"/>
      <c r="O506" s="438"/>
      <c r="P506" s="438"/>
      <c r="Q506" s="438"/>
      <c r="R506" s="438"/>
      <c r="S506" s="438"/>
      <c r="T506" s="438"/>
      <c r="U506" s="438"/>
      <c r="V506" s="438"/>
      <c r="W506" s="438"/>
      <c r="X506" s="438"/>
      <c r="Y506" s="438"/>
      <c r="Z506" s="438"/>
      <c r="AA506" s="438"/>
      <c r="AB506" s="438"/>
      <c r="AC506" s="438"/>
      <c r="AD506" s="438"/>
    </row>
    <row r="507" ht="13.5" customHeight="1">
      <c r="A507" s="438"/>
      <c r="B507" s="438"/>
      <c r="C507" s="438"/>
      <c r="D507" s="438"/>
      <c r="E507" s="409"/>
      <c r="F507" s="438"/>
      <c r="G507" s="438"/>
      <c r="H507" s="438"/>
      <c r="I507" s="438"/>
      <c r="J507" s="438"/>
      <c r="K507" s="438"/>
      <c r="L507" s="438"/>
      <c r="M507" s="438"/>
      <c r="N507" s="438"/>
      <c r="O507" s="438"/>
      <c r="P507" s="438"/>
      <c r="Q507" s="438"/>
      <c r="R507" s="438"/>
      <c r="S507" s="438"/>
      <c r="T507" s="438"/>
      <c r="U507" s="438"/>
      <c r="V507" s="438"/>
      <c r="W507" s="438"/>
      <c r="X507" s="438"/>
      <c r="Y507" s="438"/>
      <c r="Z507" s="438"/>
      <c r="AA507" s="438"/>
      <c r="AB507" s="438"/>
      <c r="AC507" s="438"/>
      <c r="AD507" s="438"/>
    </row>
    <row r="508" ht="13.5" customHeight="1">
      <c r="A508" s="438"/>
      <c r="B508" s="438"/>
      <c r="C508" s="438"/>
      <c r="D508" s="438"/>
      <c r="E508" s="409"/>
      <c r="F508" s="438"/>
      <c r="G508" s="438"/>
      <c r="H508" s="438"/>
      <c r="I508" s="438"/>
      <c r="J508" s="438"/>
      <c r="K508" s="438"/>
      <c r="L508" s="438"/>
      <c r="M508" s="438"/>
      <c r="N508" s="438"/>
      <c r="O508" s="438"/>
      <c r="P508" s="438"/>
      <c r="Q508" s="438"/>
      <c r="R508" s="438"/>
      <c r="S508" s="438"/>
      <c r="T508" s="438"/>
      <c r="U508" s="438"/>
      <c r="V508" s="438"/>
      <c r="W508" s="438"/>
      <c r="X508" s="438"/>
      <c r="Y508" s="438"/>
      <c r="Z508" s="438"/>
      <c r="AA508" s="438"/>
      <c r="AB508" s="438"/>
      <c r="AC508" s="438"/>
      <c r="AD508" s="438"/>
    </row>
    <row r="509" ht="13.5" customHeight="1">
      <c r="A509" s="438"/>
      <c r="B509" s="438"/>
      <c r="C509" s="438"/>
      <c r="D509" s="438"/>
      <c r="E509" s="409"/>
      <c r="F509" s="438"/>
      <c r="G509" s="438"/>
      <c r="H509" s="438"/>
      <c r="I509" s="438"/>
      <c r="J509" s="438"/>
      <c r="K509" s="438"/>
      <c r="L509" s="438"/>
      <c r="M509" s="438"/>
      <c r="N509" s="438"/>
      <c r="O509" s="438"/>
      <c r="P509" s="438"/>
      <c r="Q509" s="438"/>
      <c r="R509" s="438"/>
      <c r="S509" s="438"/>
      <c r="T509" s="438"/>
      <c r="U509" s="438"/>
      <c r="V509" s="438"/>
      <c r="W509" s="438"/>
      <c r="X509" s="438"/>
      <c r="Y509" s="438"/>
      <c r="Z509" s="438"/>
      <c r="AA509" s="438"/>
      <c r="AB509" s="438"/>
      <c r="AC509" s="438"/>
      <c r="AD509" s="438"/>
    </row>
    <row r="510" ht="13.5" customHeight="1">
      <c r="A510" s="438"/>
      <c r="B510" s="438"/>
      <c r="C510" s="438"/>
      <c r="D510" s="438"/>
      <c r="E510" s="409"/>
      <c r="F510" s="438"/>
      <c r="G510" s="438"/>
      <c r="H510" s="438"/>
      <c r="I510" s="438"/>
      <c r="J510" s="438"/>
      <c r="K510" s="438"/>
      <c r="L510" s="438"/>
      <c r="M510" s="438"/>
      <c r="N510" s="438"/>
      <c r="O510" s="438"/>
      <c r="P510" s="438"/>
      <c r="Q510" s="438"/>
      <c r="R510" s="438"/>
      <c r="S510" s="438"/>
      <c r="T510" s="438"/>
      <c r="U510" s="438"/>
      <c r="V510" s="438"/>
      <c r="W510" s="438"/>
      <c r="X510" s="438"/>
      <c r="Y510" s="438"/>
      <c r="Z510" s="438"/>
      <c r="AA510" s="438"/>
      <c r="AB510" s="438"/>
      <c r="AC510" s="438"/>
      <c r="AD510" s="438"/>
    </row>
    <row r="511" ht="13.5" customHeight="1">
      <c r="A511" s="438"/>
      <c r="B511" s="438"/>
      <c r="C511" s="438"/>
      <c r="D511" s="438"/>
      <c r="E511" s="409"/>
      <c r="F511" s="438"/>
      <c r="G511" s="438"/>
      <c r="H511" s="438"/>
      <c r="I511" s="438"/>
      <c r="J511" s="438"/>
      <c r="K511" s="438"/>
      <c r="L511" s="438"/>
      <c r="M511" s="438"/>
      <c r="N511" s="438"/>
      <c r="O511" s="438"/>
      <c r="P511" s="438"/>
      <c r="Q511" s="438"/>
      <c r="R511" s="438"/>
      <c r="S511" s="438"/>
      <c r="T511" s="438"/>
      <c r="U511" s="438"/>
      <c r="V511" s="438"/>
      <c r="W511" s="438"/>
      <c r="X511" s="438"/>
      <c r="Y511" s="438"/>
      <c r="Z511" s="438"/>
      <c r="AA511" s="438"/>
      <c r="AB511" s="438"/>
      <c r="AC511" s="438"/>
      <c r="AD511" s="438"/>
    </row>
    <row r="512" ht="13.5" customHeight="1">
      <c r="A512" s="438"/>
      <c r="B512" s="438"/>
      <c r="C512" s="438"/>
      <c r="D512" s="438"/>
      <c r="E512" s="409"/>
      <c r="F512" s="438"/>
      <c r="G512" s="438"/>
      <c r="H512" s="438"/>
      <c r="I512" s="438"/>
      <c r="J512" s="438"/>
      <c r="K512" s="438"/>
      <c r="L512" s="438"/>
      <c r="M512" s="438"/>
      <c r="N512" s="438"/>
      <c r="O512" s="438"/>
      <c r="P512" s="438"/>
      <c r="Q512" s="438"/>
      <c r="R512" s="438"/>
      <c r="S512" s="438"/>
      <c r="T512" s="438"/>
      <c r="U512" s="438"/>
      <c r="V512" s="438"/>
      <c r="W512" s="438"/>
      <c r="X512" s="438"/>
      <c r="Y512" s="438"/>
      <c r="Z512" s="438"/>
      <c r="AA512" s="438"/>
      <c r="AB512" s="438"/>
      <c r="AC512" s="438"/>
      <c r="AD512" s="438"/>
    </row>
    <row r="513" ht="13.5" customHeight="1">
      <c r="A513" s="438"/>
      <c r="B513" s="438"/>
      <c r="C513" s="438"/>
      <c r="D513" s="438"/>
      <c r="E513" s="409"/>
      <c r="F513" s="438"/>
      <c r="G513" s="438"/>
      <c r="H513" s="438"/>
      <c r="I513" s="438"/>
      <c r="J513" s="438"/>
      <c r="K513" s="438"/>
      <c r="L513" s="438"/>
      <c r="M513" s="438"/>
      <c r="N513" s="438"/>
      <c r="O513" s="438"/>
      <c r="P513" s="438"/>
      <c r="Q513" s="438"/>
      <c r="R513" s="438"/>
      <c r="S513" s="438"/>
      <c r="T513" s="438"/>
      <c r="U513" s="438"/>
      <c r="V513" s="438"/>
      <c r="W513" s="438"/>
      <c r="X513" s="438"/>
      <c r="Y513" s="438"/>
      <c r="Z513" s="438"/>
      <c r="AA513" s="438"/>
      <c r="AB513" s="438"/>
      <c r="AC513" s="438"/>
      <c r="AD513" s="438"/>
    </row>
    <row r="514" ht="13.5" customHeight="1">
      <c r="A514" s="438"/>
      <c r="B514" s="438"/>
      <c r="C514" s="438"/>
      <c r="D514" s="438"/>
      <c r="E514" s="409"/>
      <c r="F514" s="438"/>
      <c r="G514" s="438"/>
      <c r="H514" s="438"/>
      <c r="I514" s="438"/>
      <c r="J514" s="438"/>
      <c r="K514" s="438"/>
      <c r="L514" s="438"/>
      <c r="M514" s="438"/>
      <c r="N514" s="438"/>
      <c r="O514" s="438"/>
      <c r="P514" s="438"/>
      <c r="Q514" s="438"/>
      <c r="R514" s="438"/>
      <c r="S514" s="438"/>
      <c r="T514" s="438"/>
      <c r="U514" s="438"/>
      <c r="V514" s="438"/>
      <c r="W514" s="438"/>
      <c r="X514" s="438"/>
      <c r="Y514" s="438"/>
      <c r="Z514" s="438"/>
      <c r="AA514" s="438"/>
      <c r="AB514" s="438"/>
      <c r="AC514" s="438"/>
      <c r="AD514" s="438"/>
    </row>
    <row r="515" ht="13.5" customHeight="1">
      <c r="A515" s="438"/>
      <c r="B515" s="438"/>
      <c r="C515" s="438"/>
      <c r="D515" s="438"/>
      <c r="E515" s="409"/>
      <c r="F515" s="438"/>
      <c r="G515" s="438"/>
      <c r="H515" s="438"/>
      <c r="I515" s="438"/>
      <c r="J515" s="438"/>
      <c r="K515" s="438"/>
      <c r="L515" s="438"/>
      <c r="M515" s="438"/>
      <c r="N515" s="438"/>
      <c r="O515" s="438"/>
      <c r="P515" s="438"/>
      <c r="Q515" s="438"/>
      <c r="R515" s="438"/>
      <c r="S515" s="438"/>
      <c r="T515" s="438"/>
      <c r="U515" s="438"/>
      <c r="V515" s="438"/>
      <c r="W515" s="438"/>
      <c r="X515" s="438"/>
      <c r="Y515" s="438"/>
      <c r="Z515" s="438"/>
      <c r="AA515" s="438"/>
      <c r="AB515" s="438"/>
      <c r="AC515" s="438"/>
      <c r="AD515" s="438"/>
    </row>
    <row r="516" ht="13.5" customHeight="1">
      <c r="A516" s="438"/>
      <c r="B516" s="438"/>
      <c r="C516" s="438"/>
      <c r="D516" s="438"/>
      <c r="E516" s="409"/>
      <c r="F516" s="438"/>
      <c r="G516" s="438"/>
      <c r="H516" s="438"/>
      <c r="I516" s="438"/>
      <c r="J516" s="438"/>
      <c r="K516" s="438"/>
      <c r="L516" s="438"/>
      <c r="M516" s="438"/>
      <c r="N516" s="438"/>
      <c r="O516" s="438"/>
      <c r="P516" s="438"/>
      <c r="Q516" s="438"/>
      <c r="R516" s="438"/>
      <c r="S516" s="438"/>
      <c r="T516" s="438"/>
      <c r="U516" s="438"/>
      <c r="V516" s="438"/>
      <c r="W516" s="438"/>
      <c r="X516" s="438"/>
      <c r="Y516" s="438"/>
      <c r="Z516" s="438"/>
      <c r="AA516" s="438"/>
      <c r="AB516" s="438"/>
      <c r="AC516" s="438"/>
      <c r="AD516" s="438"/>
    </row>
    <row r="517" ht="13.5" customHeight="1">
      <c r="A517" s="438"/>
      <c r="B517" s="438"/>
      <c r="C517" s="438"/>
      <c r="D517" s="438"/>
      <c r="E517" s="409"/>
      <c r="F517" s="438"/>
      <c r="G517" s="438"/>
      <c r="H517" s="438"/>
      <c r="I517" s="438"/>
      <c r="J517" s="438"/>
      <c r="K517" s="438"/>
      <c r="L517" s="438"/>
      <c r="M517" s="438"/>
      <c r="N517" s="438"/>
      <c r="O517" s="438"/>
      <c r="P517" s="438"/>
      <c r="Q517" s="438"/>
      <c r="R517" s="438"/>
      <c r="S517" s="438"/>
      <c r="T517" s="438"/>
      <c r="U517" s="438"/>
      <c r="V517" s="438"/>
      <c r="W517" s="438"/>
      <c r="X517" s="438"/>
      <c r="Y517" s="438"/>
      <c r="Z517" s="438"/>
      <c r="AA517" s="438"/>
      <c r="AB517" s="438"/>
      <c r="AC517" s="438"/>
      <c r="AD517" s="438"/>
    </row>
    <row r="518" ht="13.5" customHeight="1">
      <c r="A518" s="438"/>
      <c r="B518" s="438"/>
      <c r="C518" s="438"/>
      <c r="D518" s="438"/>
      <c r="E518" s="409"/>
      <c r="F518" s="438"/>
      <c r="G518" s="438"/>
      <c r="H518" s="438"/>
      <c r="I518" s="438"/>
      <c r="J518" s="438"/>
      <c r="K518" s="438"/>
      <c r="L518" s="438"/>
      <c r="M518" s="438"/>
      <c r="N518" s="438"/>
      <c r="O518" s="438"/>
      <c r="P518" s="438"/>
      <c r="Q518" s="438"/>
      <c r="R518" s="438"/>
      <c r="S518" s="438"/>
      <c r="T518" s="438"/>
      <c r="U518" s="438"/>
      <c r="V518" s="438"/>
      <c r="W518" s="438"/>
      <c r="X518" s="438"/>
      <c r="Y518" s="438"/>
      <c r="Z518" s="438"/>
      <c r="AA518" s="438"/>
      <c r="AB518" s="438"/>
      <c r="AC518" s="438"/>
      <c r="AD518" s="438"/>
    </row>
    <row r="519" ht="13.5" customHeight="1">
      <c r="A519" s="438"/>
      <c r="B519" s="438"/>
      <c r="C519" s="438"/>
      <c r="D519" s="438"/>
      <c r="E519" s="409"/>
      <c r="F519" s="438"/>
      <c r="G519" s="438"/>
      <c r="H519" s="438"/>
      <c r="I519" s="438"/>
      <c r="J519" s="438"/>
      <c r="K519" s="438"/>
      <c r="L519" s="438"/>
      <c r="M519" s="438"/>
      <c r="N519" s="438"/>
      <c r="O519" s="438"/>
      <c r="P519" s="438"/>
      <c r="Q519" s="438"/>
      <c r="R519" s="438"/>
      <c r="S519" s="438"/>
      <c r="T519" s="438"/>
      <c r="U519" s="438"/>
      <c r="V519" s="438"/>
      <c r="W519" s="438"/>
      <c r="X519" s="438"/>
      <c r="Y519" s="438"/>
      <c r="Z519" s="438"/>
      <c r="AA519" s="438"/>
      <c r="AB519" s="438"/>
      <c r="AC519" s="438"/>
      <c r="AD519" s="438"/>
    </row>
    <row r="520" ht="13.5" customHeight="1">
      <c r="A520" s="438"/>
      <c r="B520" s="438"/>
      <c r="C520" s="438"/>
      <c r="D520" s="438"/>
      <c r="E520" s="409"/>
      <c r="F520" s="438"/>
      <c r="G520" s="438"/>
      <c r="H520" s="438"/>
      <c r="I520" s="438"/>
      <c r="J520" s="438"/>
      <c r="K520" s="438"/>
      <c r="L520" s="438"/>
      <c r="M520" s="438"/>
      <c r="N520" s="438"/>
      <c r="O520" s="438"/>
      <c r="P520" s="438"/>
      <c r="Q520" s="438"/>
      <c r="R520" s="438"/>
      <c r="S520" s="438"/>
      <c r="T520" s="438"/>
      <c r="U520" s="438"/>
      <c r="V520" s="438"/>
      <c r="W520" s="438"/>
      <c r="X520" s="438"/>
      <c r="Y520" s="438"/>
      <c r="Z520" s="438"/>
      <c r="AA520" s="438"/>
      <c r="AB520" s="438"/>
      <c r="AC520" s="438"/>
      <c r="AD520" s="438"/>
    </row>
    <row r="521" ht="13.5" customHeight="1">
      <c r="A521" s="438"/>
      <c r="B521" s="438"/>
      <c r="C521" s="438"/>
      <c r="D521" s="438"/>
      <c r="E521" s="409"/>
      <c r="F521" s="438"/>
      <c r="G521" s="438"/>
      <c r="H521" s="438"/>
      <c r="I521" s="438"/>
      <c r="J521" s="438"/>
      <c r="K521" s="438"/>
      <c r="L521" s="438"/>
      <c r="M521" s="438"/>
      <c r="N521" s="438"/>
      <c r="O521" s="438"/>
      <c r="P521" s="438"/>
      <c r="Q521" s="438"/>
      <c r="R521" s="438"/>
      <c r="S521" s="438"/>
      <c r="T521" s="438"/>
      <c r="U521" s="438"/>
      <c r="V521" s="438"/>
      <c r="W521" s="438"/>
      <c r="X521" s="438"/>
      <c r="Y521" s="438"/>
      <c r="Z521" s="438"/>
      <c r="AA521" s="438"/>
      <c r="AB521" s="438"/>
      <c r="AC521" s="438"/>
      <c r="AD521" s="438"/>
    </row>
    <row r="522" ht="13.5" customHeight="1">
      <c r="A522" s="438"/>
      <c r="B522" s="438"/>
      <c r="C522" s="438"/>
      <c r="D522" s="438"/>
      <c r="E522" s="409"/>
      <c r="F522" s="438"/>
      <c r="G522" s="438"/>
      <c r="H522" s="438"/>
      <c r="I522" s="438"/>
      <c r="J522" s="438"/>
      <c r="K522" s="438"/>
      <c r="L522" s="438"/>
      <c r="M522" s="438"/>
      <c r="N522" s="438"/>
      <c r="O522" s="438"/>
      <c r="P522" s="438"/>
      <c r="Q522" s="438"/>
      <c r="R522" s="438"/>
      <c r="S522" s="438"/>
      <c r="T522" s="438"/>
      <c r="U522" s="438"/>
      <c r="V522" s="438"/>
      <c r="W522" s="438"/>
      <c r="X522" s="438"/>
      <c r="Y522" s="438"/>
      <c r="Z522" s="438"/>
      <c r="AA522" s="438"/>
      <c r="AB522" s="438"/>
      <c r="AC522" s="438"/>
      <c r="AD522" s="438"/>
    </row>
    <row r="523" ht="13.5" customHeight="1">
      <c r="A523" s="438"/>
      <c r="B523" s="438"/>
      <c r="C523" s="438"/>
      <c r="D523" s="438"/>
      <c r="E523" s="409"/>
      <c r="F523" s="438"/>
      <c r="G523" s="438"/>
      <c r="H523" s="438"/>
      <c r="I523" s="438"/>
      <c r="J523" s="438"/>
      <c r="K523" s="438"/>
      <c r="L523" s="438"/>
      <c r="M523" s="438"/>
      <c r="N523" s="438"/>
      <c r="O523" s="438"/>
      <c r="P523" s="438"/>
      <c r="Q523" s="438"/>
      <c r="R523" s="438"/>
      <c r="S523" s="438"/>
      <c r="T523" s="438"/>
      <c r="U523" s="438"/>
      <c r="V523" s="438"/>
      <c r="W523" s="438"/>
      <c r="X523" s="438"/>
      <c r="Y523" s="438"/>
      <c r="Z523" s="438"/>
      <c r="AA523" s="438"/>
      <c r="AB523" s="438"/>
      <c r="AC523" s="438"/>
      <c r="AD523" s="438"/>
    </row>
    <row r="524" ht="13.5" customHeight="1">
      <c r="A524" s="438"/>
      <c r="B524" s="438"/>
      <c r="C524" s="438"/>
      <c r="D524" s="438"/>
      <c r="E524" s="409"/>
      <c r="F524" s="438"/>
      <c r="G524" s="438"/>
      <c r="H524" s="438"/>
      <c r="I524" s="438"/>
      <c r="J524" s="438"/>
      <c r="K524" s="438"/>
      <c r="L524" s="438"/>
      <c r="M524" s="438"/>
      <c r="N524" s="438"/>
      <c r="O524" s="438"/>
      <c r="P524" s="438"/>
      <c r="Q524" s="438"/>
      <c r="R524" s="438"/>
      <c r="S524" s="438"/>
      <c r="T524" s="438"/>
      <c r="U524" s="438"/>
      <c r="V524" s="438"/>
      <c r="W524" s="438"/>
      <c r="X524" s="438"/>
      <c r="Y524" s="438"/>
      <c r="Z524" s="438"/>
      <c r="AA524" s="438"/>
      <c r="AB524" s="438"/>
      <c r="AC524" s="438"/>
      <c r="AD524" s="438"/>
    </row>
    <row r="525" ht="13.5" customHeight="1">
      <c r="A525" s="438"/>
      <c r="B525" s="438"/>
      <c r="C525" s="438"/>
      <c r="D525" s="438"/>
      <c r="E525" s="409"/>
      <c r="F525" s="438"/>
      <c r="G525" s="438"/>
      <c r="H525" s="438"/>
      <c r="I525" s="438"/>
      <c r="J525" s="438"/>
      <c r="K525" s="438"/>
      <c r="L525" s="438"/>
      <c r="M525" s="438"/>
      <c r="N525" s="438"/>
      <c r="O525" s="438"/>
      <c r="P525" s="438"/>
      <c r="Q525" s="438"/>
      <c r="R525" s="438"/>
      <c r="S525" s="438"/>
      <c r="T525" s="438"/>
      <c r="U525" s="438"/>
      <c r="V525" s="438"/>
      <c r="W525" s="438"/>
      <c r="X525" s="438"/>
      <c r="Y525" s="438"/>
      <c r="Z525" s="438"/>
      <c r="AA525" s="438"/>
      <c r="AB525" s="438"/>
      <c r="AC525" s="438"/>
      <c r="AD525" s="438"/>
    </row>
    <row r="526" ht="13.5" customHeight="1">
      <c r="A526" s="438"/>
      <c r="B526" s="438"/>
      <c r="C526" s="438"/>
      <c r="D526" s="438"/>
      <c r="E526" s="409"/>
      <c r="F526" s="438"/>
      <c r="G526" s="438"/>
      <c r="H526" s="438"/>
      <c r="I526" s="438"/>
      <c r="J526" s="438"/>
      <c r="K526" s="438"/>
      <c r="L526" s="438"/>
      <c r="M526" s="438"/>
      <c r="N526" s="438"/>
      <c r="O526" s="438"/>
      <c r="P526" s="438"/>
      <c r="Q526" s="438"/>
      <c r="R526" s="438"/>
      <c r="S526" s="438"/>
      <c r="T526" s="438"/>
      <c r="U526" s="438"/>
      <c r="V526" s="438"/>
      <c r="W526" s="438"/>
      <c r="X526" s="438"/>
      <c r="Y526" s="438"/>
      <c r="Z526" s="438"/>
      <c r="AA526" s="438"/>
      <c r="AB526" s="438"/>
      <c r="AC526" s="438"/>
      <c r="AD526" s="438"/>
    </row>
    <row r="527" ht="13.5" customHeight="1">
      <c r="A527" s="438"/>
      <c r="B527" s="438"/>
      <c r="C527" s="438"/>
      <c r="D527" s="438"/>
      <c r="E527" s="409"/>
      <c r="F527" s="438"/>
      <c r="G527" s="438"/>
      <c r="H527" s="438"/>
      <c r="I527" s="438"/>
      <c r="J527" s="438"/>
      <c r="K527" s="438"/>
      <c r="L527" s="438"/>
      <c r="M527" s="438"/>
      <c r="N527" s="438"/>
      <c r="O527" s="438"/>
      <c r="P527" s="438"/>
      <c r="Q527" s="438"/>
      <c r="R527" s="438"/>
      <c r="S527" s="438"/>
      <c r="T527" s="438"/>
      <c r="U527" s="438"/>
      <c r="V527" s="438"/>
      <c r="W527" s="438"/>
      <c r="X527" s="438"/>
      <c r="Y527" s="438"/>
      <c r="Z527" s="438"/>
      <c r="AA527" s="438"/>
      <c r="AB527" s="438"/>
      <c r="AC527" s="438"/>
      <c r="AD527" s="438"/>
    </row>
    <row r="528" ht="13.5" customHeight="1">
      <c r="A528" s="438"/>
      <c r="B528" s="438"/>
      <c r="C528" s="438"/>
      <c r="D528" s="438"/>
      <c r="E528" s="409"/>
      <c r="F528" s="438"/>
      <c r="G528" s="438"/>
      <c r="H528" s="438"/>
      <c r="I528" s="438"/>
      <c r="J528" s="438"/>
      <c r="K528" s="438"/>
      <c r="L528" s="438"/>
      <c r="M528" s="438"/>
      <c r="N528" s="438"/>
      <c r="O528" s="438"/>
      <c r="P528" s="438"/>
      <c r="Q528" s="438"/>
      <c r="R528" s="438"/>
      <c r="S528" s="438"/>
      <c r="T528" s="438"/>
      <c r="U528" s="438"/>
      <c r="V528" s="438"/>
      <c r="W528" s="438"/>
      <c r="X528" s="438"/>
      <c r="Y528" s="438"/>
      <c r="Z528" s="438"/>
      <c r="AA528" s="438"/>
      <c r="AB528" s="438"/>
      <c r="AC528" s="438"/>
      <c r="AD528" s="438"/>
    </row>
    <row r="529" ht="13.5" customHeight="1">
      <c r="A529" s="438"/>
      <c r="B529" s="438"/>
      <c r="C529" s="438"/>
      <c r="D529" s="438"/>
      <c r="E529" s="409"/>
      <c r="F529" s="438"/>
      <c r="G529" s="438"/>
      <c r="H529" s="438"/>
      <c r="I529" s="438"/>
      <c r="J529" s="438"/>
      <c r="K529" s="438"/>
      <c r="L529" s="438"/>
      <c r="M529" s="438"/>
      <c r="N529" s="438"/>
      <c r="O529" s="438"/>
      <c r="P529" s="438"/>
      <c r="Q529" s="438"/>
      <c r="R529" s="438"/>
      <c r="S529" s="438"/>
      <c r="T529" s="438"/>
      <c r="U529" s="438"/>
      <c r="V529" s="438"/>
      <c r="W529" s="438"/>
      <c r="X529" s="438"/>
      <c r="Y529" s="438"/>
      <c r="Z529" s="438"/>
      <c r="AA529" s="438"/>
      <c r="AB529" s="438"/>
      <c r="AC529" s="438"/>
      <c r="AD529" s="438"/>
    </row>
    <row r="530" ht="13.5" customHeight="1">
      <c r="A530" s="438"/>
      <c r="B530" s="438"/>
      <c r="C530" s="438"/>
      <c r="D530" s="438"/>
      <c r="E530" s="409"/>
      <c r="F530" s="438"/>
      <c r="G530" s="438"/>
      <c r="H530" s="438"/>
      <c r="I530" s="438"/>
      <c r="J530" s="438"/>
      <c r="K530" s="438"/>
      <c r="L530" s="438"/>
      <c r="M530" s="438"/>
      <c r="N530" s="438"/>
      <c r="O530" s="438"/>
      <c r="P530" s="438"/>
      <c r="Q530" s="438"/>
      <c r="R530" s="438"/>
      <c r="S530" s="438"/>
      <c r="T530" s="438"/>
      <c r="U530" s="438"/>
      <c r="V530" s="438"/>
      <c r="W530" s="438"/>
      <c r="X530" s="438"/>
      <c r="Y530" s="438"/>
      <c r="Z530" s="438"/>
      <c r="AA530" s="438"/>
      <c r="AB530" s="438"/>
      <c r="AC530" s="438"/>
      <c r="AD530" s="438"/>
    </row>
    <row r="531" ht="13.5" customHeight="1">
      <c r="A531" s="438"/>
      <c r="B531" s="438"/>
      <c r="C531" s="438"/>
      <c r="D531" s="438"/>
      <c r="E531" s="409"/>
      <c r="F531" s="438"/>
      <c r="G531" s="438"/>
      <c r="H531" s="438"/>
      <c r="I531" s="438"/>
      <c r="J531" s="438"/>
      <c r="K531" s="438"/>
      <c r="L531" s="438"/>
      <c r="M531" s="438"/>
      <c r="N531" s="438"/>
      <c r="O531" s="438"/>
      <c r="P531" s="438"/>
      <c r="Q531" s="438"/>
      <c r="R531" s="438"/>
      <c r="S531" s="438"/>
      <c r="T531" s="438"/>
      <c r="U531" s="438"/>
      <c r="V531" s="438"/>
      <c r="W531" s="438"/>
      <c r="X531" s="438"/>
      <c r="Y531" s="438"/>
      <c r="Z531" s="438"/>
      <c r="AA531" s="438"/>
      <c r="AB531" s="438"/>
      <c r="AC531" s="438"/>
      <c r="AD531" s="438"/>
    </row>
    <row r="532" ht="13.5" customHeight="1">
      <c r="A532" s="438"/>
      <c r="B532" s="438"/>
      <c r="C532" s="438"/>
      <c r="D532" s="438"/>
      <c r="E532" s="409"/>
      <c r="F532" s="438"/>
      <c r="G532" s="438"/>
      <c r="H532" s="438"/>
      <c r="I532" s="438"/>
      <c r="J532" s="438"/>
      <c r="K532" s="438"/>
      <c r="L532" s="438"/>
      <c r="M532" s="438"/>
      <c r="N532" s="438"/>
      <c r="O532" s="438"/>
      <c r="P532" s="438"/>
      <c r="Q532" s="438"/>
      <c r="R532" s="438"/>
      <c r="S532" s="438"/>
      <c r="T532" s="438"/>
      <c r="U532" s="438"/>
      <c r="V532" s="438"/>
      <c r="W532" s="438"/>
      <c r="X532" s="438"/>
      <c r="Y532" s="438"/>
      <c r="Z532" s="438"/>
      <c r="AA532" s="438"/>
      <c r="AB532" s="438"/>
      <c r="AC532" s="438"/>
      <c r="AD532" s="438"/>
    </row>
    <row r="533" ht="13.5" customHeight="1">
      <c r="A533" s="438"/>
      <c r="B533" s="438"/>
      <c r="C533" s="438"/>
      <c r="D533" s="438"/>
      <c r="E533" s="409"/>
      <c r="F533" s="438"/>
      <c r="G533" s="438"/>
      <c r="H533" s="438"/>
      <c r="I533" s="438"/>
      <c r="J533" s="438"/>
      <c r="K533" s="438"/>
      <c r="L533" s="438"/>
      <c r="M533" s="438"/>
      <c r="N533" s="438"/>
      <c r="O533" s="438"/>
      <c r="P533" s="438"/>
      <c r="Q533" s="438"/>
      <c r="R533" s="438"/>
      <c r="S533" s="438"/>
      <c r="T533" s="438"/>
      <c r="U533" s="438"/>
      <c r="V533" s="438"/>
      <c r="W533" s="438"/>
      <c r="X533" s="438"/>
      <c r="Y533" s="438"/>
      <c r="Z533" s="438"/>
      <c r="AA533" s="438"/>
      <c r="AB533" s="438"/>
      <c r="AC533" s="438"/>
      <c r="AD533" s="438"/>
    </row>
    <row r="534" ht="13.5" customHeight="1">
      <c r="A534" s="438"/>
      <c r="B534" s="438"/>
      <c r="C534" s="438"/>
      <c r="D534" s="438"/>
      <c r="E534" s="409"/>
      <c r="F534" s="438"/>
      <c r="G534" s="438"/>
      <c r="H534" s="438"/>
      <c r="I534" s="438"/>
      <c r="J534" s="438"/>
      <c r="K534" s="438"/>
      <c r="L534" s="438"/>
      <c r="M534" s="438"/>
      <c r="N534" s="438"/>
      <c r="O534" s="438"/>
      <c r="P534" s="438"/>
      <c r="Q534" s="438"/>
      <c r="R534" s="438"/>
      <c r="S534" s="438"/>
      <c r="T534" s="438"/>
      <c r="U534" s="438"/>
      <c r="V534" s="438"/>
      <c r="W534" s="438"/>
      <c r="X534" s="438"/>
      <c r="Y534" s="438"/>
      <c r="Z534" s="438"/>
      <c r="AA534" s="438"/>
      <c r="AB534" s="438"/>
      <c r="AC534" s="438"/>
      <c r="AD534" s="438"/>
    </row>
    <row r="535" ht="13.5" customHeight="1">
      <c r="A535" s="438"/>
      <c r="B535" s="438"/>
      <c r="C535" s="438"/>
      <c r="D535" s="438"/>
      <c r="E535" s="409"/>
      <c r="F535" s="438"/>
      <c r="G535" s="438"/>
      <c r="H535" s="438"/>
      <c r="I535" s="438"/>
      <c r="J535" s="438"/>
      <c r="K535" s="438"/>
      <c r="L535" s="438"/>
      <c r="M535" s="438"/>
      <c r="N535" s="438"/>
      <c r="O535" s="438"/>
      <c r="P535" s="438"/>
      <c r="Q535" s="438"/>
      <c r="R535" s="438"/>
      <c r="S535" s="438"/>
      <c r="T535" s="438"/>
      <c r="U535" s="438"/>
      <c r="V535" s="438"/>
      <c r="W535" s="438"/>
      <c r="X535" s="438"/>
      <c r="Y535" s="438"/>
      <c r="Z535" s="438"/>
      <c r="AA535" s="438"/>
      <c r="AB535" s="438"/>
      <c r="AC535" s="438"/>
      <c r="AD535" s="438"/>
    </row>
    <row r="536" ht="13.5" customHeight="1">
      <c r="A536" s="438"/>
      <c r="B536" s="438"/>
      <c r="C536" s="438"/>
      <c r="D536" s="438"/>
      <c r="E536" s="409"/>
      <c r="F536" s="438"/>
      <c r="G536" s="438"/>
      <c r="H536" s="438"/>
      <c r="I536" s="438"/>
      <c r="J536" s="438"/>
      <c r="K536" s="438"/>
      <c r="L536" s="438"/>
      <c r="M536" s="438"/>
      <c r="N536" s="438"/>
      <c r="O536" s="438"/>
      <c r="P536" s="438"/>
      <c r="Q536" s="438"/>
      <c r="R536" s="438"/>
      <c r="S536" s="438"/>
      <c r="T536" s="438"/>
      <c r="U536" s="438"/>
      <c r="V536" s="438"/>
      <c r="W536" s="438"/>
      <c r="X536" s="438"/>
      <c r="Y536" s="438"/>
      <c r="Z536" s="438"/>
      <c r="AA536" s="438"/>
      <c r="AB536" s="438"/>
      <c r="AC536" s="438"/>
      <c r="AD536" s="438"/>
    </row>
    <row r="537" ht="13.5" customHeight="1">
      <c r="A537" s="438"/>
      <c r="B537" s="438"/>
      <c r="C537" s="438"/>
      <c r="D537" s="438"/>
      <c r="E537" s="409"/>
      <c r="F537" s="438"/>
      <c r="G537" s="438"/>
      <c r="H537" s="438"/>
      <c r="I537" s="438"/>
      <c r="J537" s="438"/>
      <c r="K537" s="438"/>
      <c r="L537" s="438"/>
      <c r="M537" s="438"/>
      <c r="N537" s="438"/>
      <c r="O537" s="438"/>
      <c r="P537" s="438"/>
      <c r="Q537" s="438"/>
      <c r="R537" s="438"/>
      <c r="S537" s="438"/>
      <c r="T537" s="438"/>
      <c r="U537" s="438"/>
      <c r="V537" s="438"/>
      <c r="W537" s="438"/>
      <c r="X537" s="438"/>
      <c r="Y537" s="438"/>
      <c r="Z537" s="438"/>
      <c r="AA537" s="438"/>
      <c r="AB537" s="438"/>
      <c r="AC537" s="438"/>
      <c r="AD537" s="438"/>
    </row>
    <row r="538" ht="13.5" customHeight="1">
      <c r="A538" s="438"/>
      <c r="B538" s="438"/>
      <c r="C538" s="438"/>
      <c r="D538" s="438"/>
      <c r="E538" s="409"/>
      <c r="F538" s="438"/>
      <c r="G538" s="438"/>
      <c r="H538" s="438"/>
      <c r="I538" s="438"/>
      <c r="J538" s="438"/>
      <c r="K538" s="438"/>
      <c r="L538" s="438"/>
      <c r="M538" s="438"/>
      <c r="N538" s="438"/>
      <c r="O538" s="438"/>
      <c r="P538" s="438"/>
      <c r="Q538" s="438"/>
      <c r="R538" s="438"/>
      <c r="S538" s="438"/>
      <c r="T538" s="438"/>
      <c r="U538" s="438"/>
      <c r="V538" s="438"/>
      <c r="W538" s="438"/>
      <c r="X538" s="438"/>
      <c r="Y538" s="438"/>
      <c r="Z538" s="438"/>
      <c r="AA538" s="438"/>
      <c r="AB538" s="438"/>
      <c r="AC538" s="438"/>
      <c r="AD538" s="438"/>
    </row>
    <row r="539" ht="13.5" customHeight="1">
      <c r="A539" s="438"/>
      <c r="B539" s="438"/>
      <c r="C539" s="438"/>
      <c r="D539" s="438"/>
      <c r="E539" s="409"/>
      <c r="F539" s="438"/>
      <c r="G539" s="438"/>
      <c r="H539" s="438"/>
      <c r="I539" s="438"/>
      <c r="J539" s="438"/>
      <c r="K539" s="438"/>
      <c r="L539" s="438"/>
      <c r="M539" s="438"/>
      <c r="N539" s="438"/>
      <c r="O539" s="438"/>
      <c r="P539" s="438"/>
      <c r="Q539" s="438"/>
      <c r="R539" s="438"/>
      <c r="S539" s="438"/>
      <c r="T539" s="438"/>
      <c r="U539" s="438"/>
      <c r="V539" s="438"/>
      <c r="W539" s="438"/>
      <c r="X539" s="438"/>
      <c r="Y539" s="438"/>
      <c r="Z539" s="438"/>
      <c r="AA539" s="438"/>
      <c r="AB539" s="438"/>
      <c r="AC539" s="438"/>
      <c r="AD539" s="438"/>
    </row>
    <row r="540" ht="13.5" customHeight="1">
      <c r="A540" s="438"/>
      <c r="B540" s="438"/>
      <c r="C540" s="438"/>
      <c r="D540" s="438"/>
      <c r="E540" s="409"/>
      <c r="F540" s="438"/>
      <c r="G540" s="438"/>
      <c r="H540" s="438"/>
      <c r="I540" s="438"/>
      <c r="J540" s="438"/>
      <c r="K540" s="438"/>
      <c r="L540" s="438"/>
      <c r="M540" s="438"/>
      <c r="N540" s="438"/>
      <c r="O540" s="438"/>
      <c r="P540" s="438"/>
      <c r="Q540" s="438"/>
      <c r="R540" s="438"/>
      <c r="S540" s="438"/>
      <c r="T540" s="438"/>
      <c r="U540" s="438"/>
      <c r="V540" s="438"/>
      <c r="W540" s="438"/>
      <c r="X540" s="438"/>
      <c r="Y540" s="438"/>
      <c r="Z540" s="438"/>
      <c r="AA540" s="438"/>
      <c r="AB540" s="438"/>
      <c r="AC540" s="438"/>
      <c r="AD540" s="438"/>
    </row>
    <row r="541" ht="13.5" customHeight="1">
      <c r="A541" s="438"/>
      <c r="B541" s="438"/>
      <c r="C541" s="438"/>
      <c r="D541" s="438"/>
      <c r="E541" s="409"/>
      <c r="F541" s="438"/>
      <c r="G541" s="438"/>
      <c r="H541" s="438"/>
      <c r="I541" s="438"/>
      <c r="J541" s="438"/>
      <c r="K541" s="438"/>
      <c r="L541" s="438"/>
      <c r="M541" s="438"/>
      <c r="N541" s="438"/>
      <c r="O541" s="438"/>
      <c r="P541" s="438"/>
      <c r="Q541" s="438"/>
      <c r="R541" s="438"/>
      <c r="S541" s="438"/>
      <c r="T541" s="438"/>
      <c r="U541" s="438"/>
      <c r="V541" s="438"/>
      <c r="W541" s="438"/>
      <c r="X541" s="438"/>
      <c r="Y541" s="438"/>
      <c r="Z541" s="438"/>
      <c r="AA541" s="438"/>
      <c r="AB541" s="438"/>
      <c r="AC541" s="438"/>
      <c r="AD541" s="438"/>
    </row>
    <row r="542" ht="13.5" customHeight="1">
      <c r="A542" s="438"/>
      <c r="B542" s="438"/>
      <c r="C542" s="438"/>
      <c r="D542" s="438"/>
      <c r="E542" s="409"/>
      <c r="F542" s="438"/>
      <c r="G542" s="438"/>
      <c r="H542" s="438"/>
      <c r="I542" s="438"/>
      <c r="J542" s="438"/>
      <c r="K542" s="438"/>
      <c r="L542" s="438"/>
      <c r="M542" s="438"/>
      <c r="N542" s="438"/>
      <c r="O542" s="438"/>
      <c r="P542" s="438"/>
      <c r="Q542" s="438"/>
      <c r="R542" s="438"/>
      <c r="S542" s="438"/>
      <c r="T542" s="438"/>
      <c r="U542" s="438"/>
      <c r="V542" s="438"/>
      <c r="W542" s="438"/>
      <c r="X542" s="438"/>
      <c r="Y542" s="438"/>
      <c r="Z542" s="438"/>
      <c r="AA542" s="438"/>
      <c r="AB542" s="438"/>
      <c r="AC542" s="438"/>
      <c r="AD542" s="438"/>
    </row>
    <row r="543" ht="13.5" customHeight="1">
      <c r="A543" s="438"/>
      <c r="B543" s="438"/>
      <c r="C543" s="438"/>
      <c r="D543" s="438"/>
      <c r="E543" s="409"/>
      <c r="F543" s="438"/>
      <c r="G543" s="438"/>
      <c r="H543" s="438"/>
      <c r="I543" s="438"/>
      <c r="J543" s="438"/>
      <c r="K543" s="438"/>
      <c r="L543" s="438"/>
      <c r="M543" s="438"/>
      <c r="N543" s="438"/>
      <c r="O543" s="438"/>
      <c r="P543" s="438"/>
      <c r="Q543" s="438"/>
      <c r="R543" s="438"/>
      <c r="S543" s="438"/>
      <c r="T543" s="438"/>
      <c r="U543" s="438"/>
      <c r="V543" s="438"/>
      <c r="W543" s="438"/>
      <c r="X543" s="438"/>
      <c r="Y543" s="438"/>
      <c r="Z543" s="438"/>
      <c r="AA543" s="438"/>
      <c r="AB543" s="438"/>
      <c r="AC543" s="438"/>
      <c r="AD543" s="438"/>
    </row>
    <row r="544" ht="13.5" customHeight="1">
      <c r="A544" s="438"/>
      <c r="B544" s="438"/>
      <c r="C544" s="438"/>
      <c r="D544" s="438"/>
      <c r="E544" s="409"/>
      <c r="F544" s="438"/>
      <c r="G544" s="438"/>
      <c r="H544" s="438"/>
      <c r="I544" s="438"/>
      <c r="J544" s="438"/>
      <c r="K544" s="438"/>
      <c r="L544" s="438"/>
      <c r="M544" s="438"/>
      <c r="N544" s="438"/>
      <c r="O544" s="438"/>
      <c r="P544" s="438"/>
      <c r="Q544" s="438"/>
      <c r="R544" s="438"/>
      <c r="S544" s="438"/>
      <c r="T544" s="438"/>
      <c r="U544" s="438"/>
      <c r="V544" s="438"/>
      <c r="W544" s="438"/>
      <c r="X544" s="438"/>
      <c r="Y544" s="438"/>
      <c r="Z544" s="438"/>
      <c r="AA544" s="438"/>
      <c r="AB544" s="438"/>
      <c r="AC544" s="438"/>
      <c r="AD544" s="438"/>
    </row>
    <row r="545" ht="13.5" customHeight="1">
      <c r="A545" s="438"/>
      <c r="B545" s="438"/>
      <c r="C545" s="438"/>
      <c r="D545" s="438"/>
      <c r="E545" s="409"/>
      <c r="F545" s="438"/>
      <c r="G545" s="438"/>
      <c r="H545" s="438"/>
      <c r="I545" s="438"/>
      <c r="J545" s="438"/>
      <c r="K545" s="438"/>
      <c r="L545" s="438"/>
      <c r="M545" s="438"/>
      <c r="N545" s="438"/>
      <c r="O545" s="438"/>
      <c r="P545" s="438"/>
      <c r="Q545" s="438"/>
      <c r="R545" s="438"/>
      <c r="S545" s="438"/>
      <c r="T545" s="438"/>
      <c r="U545" s="438"/>
      <c r="V545" s="438"/>
      <c r="W545" s="438"/>
      <c r="X545" s="438"/>
      <c r="Y545" s="438"/>
      <c r="Z545" s="438"/>
      <c r="AA545" s="438"/>
      <c r="AB545" s="438"/>
      <c r="AC545" s="438"/>
      <c r="AD545" s="438"/>
    </row>
    <row r="546" ht="13.5" customHeight="1">
      <c r="A546" s="438"/>
      <c r="B546" s="438"/>
      <c r="C546" s="438"/>
      <c r="D546" s="438"/>
      <c r="E546" s="409"/>
      <c r="F546" s="438"/>
      <c r="G546" s="438"/>
      <c r="H546" s="438"/>
      <c r="I546" s="438"/>
      <c r="J546" s="438"/>
      <c r="K546" s="438"/>
      <c r="L546" s="438"/>
      <c r="M546" s="438"/>
      <c r="N546" s="438"/>
      <c r="O546" s="438"/>
      <c r="P546" s="438"/>
      <c r="Q546" s="438"/>
      <c r="R546" s="438"/>
      <c r="S546" s="438"/>
      <c r="T546" s="438"/>
      <c r="U546" s="438"/>
      <c r="V546" s="438"/>
      <c r="W546" s="438"/>
      <c r="X546" s="438"/>
      <c r="Y546" s="438"/>
      <c r="Z546" s="438"/>
      <c r="AA546" s="438"/>
      <c r="AB546" s="438"/>
      <c r="AC546" s="438"/>
      <c r="AD546" s="438"/>
    </row>
    <row r="547" ht="13.5" customHeight="1">
      <c r="A547" s="438"/>
      <c r="B547" s="438"/>
      <c r="C547" s="438"/>
      <c r="D547" s="438"/>
      <c r="E547" s="409"/>
      <c r="F547" s="438"/>
      <c r="G547" s="438"/>
      <c r="H547" s="438"/>
      <c r="I547" s="438"/>
      <c r="J547" s="438"/>
      <c r="K547" s="438"/>
      <c r="L547" s="438"/>
      <c r="M547" s="438"/>
      <c r="N547" s="438"/>
      <c r="O547" s="438"/>
      <c r="P547" s="438"/>
      <c r="Q547" s="438"/>
      <c r="R547" s="438"/>
      <c r="S547" s="438"/>
      <c r="T547" s="438"/>
      <c r="U547" s="438"/>
      <c r="V547" s="438"/>
      <c r="W547" s="438"/>
      <c r="X547" s="438"/>
      <c r="Y547" s="438"/>
      <c r="Z547" s="438"/>
      <c r="AA547" s="438"/>
      <c r="AB547" s="438"/>
      <c r="AC547" s="438"/>
      <c r="AD547" s="438"/>
    </row>
    <row r="548" ht="13.5" customHeight="1">
      <c r="A548" s="438"/>
      <c r="B548" s="438"/>
      <c r="C548" s="438"/>
      <c r="D548" s="438"/>
      <c r="E548" s="409"/>
      <c r="F548" s="438"/>
      <c r="G548" s="438"/>
      <c r="H548" s="438"/>
      <c r="I548" s="438"/>
      <c r="J548" s="438"/>
      <c r="K548" s="438"/>
      <c r="L548" s="438"/>
      <c r="M548" s="438"/>
      <c r="N548" s="438"/>
      <c r="O548" s="438"/>
      <c r="P548" s="438"/>
      <c r="Q548" s="438"/>
      <c r="R548" s="438"/>
      <c r="S548" s="438"/>
      <c r="T548" s="438"/>
      <c r="U548" s="438"/>
      <c r="V548" s="438"/>
      <c r="W548" s="438"/>
      <c r="X548" s="438"/>
      <c r="Y548" s="438"/>
      <c r="Z548" s="438"/>
      <c r="AA548" s="438"/>
      <c r="AB548" s="438"/>
      <c r="AC548" s="438"/>
      <c r="AD548" s="438"/>
    </row>
    <row r="549" ht="13.5" customHeight="1">
      <c r="A549" s="438"/>
      <c r="B549" s="438"/>
      <c r="C549" s="438"/>
      <c r="D549" s="438"/>
      <c r="E549" s="409"/>
      <c r="F549" s="438"/>
      <c r="G549" s="438"/>
      <c r="H549" s="438"/>
      <c r="I549" s="438"/>
      <c r="J549" s="438"/>
      <c r="K549" s="438"/>
      <c r="L549" s="438"/>
      <c r="M549" s="438"/>
      <c r="N549" s="438"/>
      <c r="O549" s="438"/>
      <c r="P549" s="438"/>
      <c r="Q549" s="438"/>
      <c r="R549" s="438"/>
      <c r="S549" s="438"/>
      <c r="T549" s="438"/>
      <c r="U549" s="438"/>
      <c r="V549" s="438"/>
      <c r="W549" s="438"/>
      <c r="X549" s="438"/>
      <c r="Y549" s="438"/>
      <c r="Z549" s="438"/>
      <c r="AA549" s="438"/>
      <c r="AB549" s="438"/>
      <c r="AC549" s="438"/>
      <c r="AD549" s="438"/>
    </row>
    <row r="550" ht="13.5" customHeight="1">
      <c r="A550" s="438"/>
      <c r="B550" s="438"/>
      <c r="C550" s="438"/>
      <c r="D550" s="438"/>
      <c r="E550" s="409"/>
      <c r="F550" s="438"/>
      <c r="G550" s="438"/>
      <c r="H550" s="438"/>
      <c r="I550" s="438"/>
      <c r="J550" s="438"/>
      <c r="K550" s="438"/>
      <c r="L550" s="438"/>
      <c r="M550" s="438"/>
      <c r="N550" s="438"/>
      <c r="O550" s="438"/>
      <c r="P550" s="438"/>
      <c r="Q550" s="438"/>
      <c r="R550" s="438"/>
      <c r="S550" s="438"/>
      <c r="T550" s="438"/>
      <c r="U550" s="438"/>
      <c r="V550" s="438"/>
      <c r="W550" s="438"/>
      <c r="X550" s="438"/>
      <c r="Y550" s="438"/>
      <c r="Z550" s="438"/>
      <c r="AA550" s="438"/>
      <c r="AB550" s="438"/>
      <c r="AC550" s="438"/>
      <c r="AD550" s="438"/>
    </row>
    <row r="551" ht="13.5" customHeight="1">
      <c r="A551" s="438"/>
      <c r="B551" s="438"/>
      <c r="C551" s="438"/>
      <c r="D551" s="438"/>
      <c r="E551" s="409"/>
      <c r="F551" s="438"/>
      <c r="G551" s="438"/>
      <c r="H551" s="438"/>
      <c r="I551" s="438"/>
      <c r="J551" s="438"/>
      <c r="K551" s="438"/>
      <c r="L551" s="438"/>
      <c r="M551" s="438"/>
      <c r="N551" s="438"/>
      <c r="O551" s="438"/>
      <c r="P551" s="438"/>
      <c r="Q551" s="438"/>
      <c r="R551" s="438"/>
      <c r="S551" s="438"/>
      <c r="T551" s="438"/>
      <c r="U551" s="438"/>
      <c r="V551" s="438"/>
      <c r="W551" s="438"/>
      <c r="X551" s="438"/>
      <c r="Y551" s="438"/>
      <c r="Z551" s="438"/>
      <c r="AA551" s="438"/>
      <c r="AB551" s="438"/>
      <c r="AC551" s="438"/>
      <c r="AD551" s="438"/>
    </row>
    <row r="552" ht="13.5" customHeight="1">
      <c r="A552" s="438"/>
      <c r="B552" s="438"/>
      <c r="C552" s="438"/>
      <c r="D552" s="438"/>
      <c r="E552" s="409"/>
      <c r="F552" s="438"/>
      <c r="G552" s="438"/>
      <c r="H552" s="438"/>
      <c r="I552" s="438"/>
      <c r="J552" s="438"/>
      <c r="K552" s="438"/>
      <c r="L552" s="438"/>
      <c r="M552" s="438"/>
      <c r="N552" s="438"/>
      <c r="O552" s="438"/>
      <c r="P552" s="438"/>
      <c r="Q552" s="438"/>
      <c r="R552" s="438"/>
      <c r="S552" s="438"/>
      <c r="T552" s="438"/>
      <c r="U552" s="438"/>
      <c r="V552" s="438"/>
      <c r="W552" s="438"/>
      <c r="X552" s="438"/>
      <c r="Y552" s="438"/>
      <c r="Z552" s="438"/>
      <c r="AA552" s="438"/>
      <c r="AB552" s="438"/>
      <c r="AC552" s="438"/>
      <c r="AD552" s="438"/>
    </row>
    <row r="553" ht="13.5" customHeight="1">
      <c r="A553" s="438"/>
      <c r="B553" s="438"/>
      <c r="C553" s="438"/>
      <c r="D553" s="438"/>
      <c r="E553" s="409"/>
      <c r="F553" s="438"/>
      <c r="G553" s="438"/>
      <c r="H553" s="438"/>
      <c r="I553" s="438"/>
      <c r="J553" s="438"/>
      <c r="K553" s="438"/>
      <c r="L553" s="438"/>
      <c r="M553" s="438"/>
      <c r="N553" s="438"/>
      <c r="O553" s="438"/>
      <c r="P553" s="438"/>
      <c r="Q553" s="438"/>
      <c r="R553" s="438"/>
      <c r="S553" s="438"/>
      <c r="T553" s="438"/>
      <c r="U553" s="438"/>
      <c r="V553" s="438"/>
      <c r="W553" s="438"/>
      <c r="X553" s="438"/>
      <c r="Y553" s="438"/>
      <c r="Z553" s="438"/>
      <c r="AA553" s="438"/>
      <c r="AB553" s="438"/>
      <c r="AC553" s="438"/>
      <c r="AD553" s="438"/>
    </row>
    <row r="554" ht="13.5" customHeight="1">
      <c r="A554" s="438"/>
      <c r="B554" s="438"/>
      <c r="C554" s="438"/>
      <c r="D554" s="438"/>
      <c r="E554" s="409"/>
      <c r="F554" s="438"/>
      <c r="G554" s="438"/>
      <c r="H554" s="438"/>
      <c r="I554" s="438"/>
      <c r="J554" s="438"/>
      <c r="K554" s="438"/>
      <c r="L554" s="438"/>
      <c r="M554" s="438"/>
      <c r="N554" s="438"/>
      <c r="O554" s="438"/>
      <c r="P554" s="438"/>
      <c r="Q554" s="438"/>
      <c r="R554" s="438"/>
      <c r="S554" s="438"/>
      <c r="T554" s="438"/>
      <c r="U554" s="438"/>
      <c r="V554" s="438"/>
      <c r="W554" s="438"/>
      <c r="X554" s="438"/>
      <c r="Y554" s="438"/>
      <c r="Z554" s="438"/>
      <c r="AA554" s="438"/>
      <c r="AB554" s="438"/>
      <c r="AC554" s="438"/>
      <c r="AD554" s="438"/>
    </row>
    <row r="555" ht="13.5" customHeight="1">
      <c r="A555" s="438"/>
      <c r="B555" s="438"/>
      <c r="C555" s="438"/>
      <c r="D555" s="438"/>
      <c r="E555" s="409"/>
      <c r="F555" s="438"/>
      <c r="G555" s="438"/>
      <c r="H555" s="438"/>
      <c r="I555" s="438"/>
      <c r="J555" s="438"/>
      <c r="K555" s="438"/>
      <c r="L555" s="438"/>
      <c r="M555" s="438"/>
      <c r="N555" s="438"/>
      <c r="O555" s="438"/>
      <c r="P555" s="438"/>
      <c r="Q555" s="438"/>
      <c r="R555" s="438"/>
      <c r="S555" s="438"/>
      <c r="T555" s="438"/>
      <c r="U555" s="438"/>
      <c r="V555" s="438"/>
      <c r="W555" s="438"/>
      <c r="X555" s="438"/>
      <c r="Y555" s="438"/>
      <c r="Z555" s="438"/>
      <c r="AA555" s="438"/>
      <c r="AB555" s="438"/>
      <c r="AC555" s="438"/>
      <c r="AD555" s="438"/>
    </row>
    <row r="556" ht="13.5" customHeight="1">
      <c r="A556" s="438"/>
      <c r="B556" s="438"/>
      <c r="C556" s="438"/>
      <c r="D556" s="438"/>
      <c r="E556" s="409"/>
      <c r="F556" s="438"/>
      <c r="G556" s="438"/>
      <c r="H556" s="438"/>
      <c r="I556" s="438"/>
      <c r="J556" s="438"/>
      <c r="K556" s="438"/>
      <c r="L556" s="438"/>
      <c r="M556" s="438"/>
      <c r="N556" s="438"/>
      <c r="O556" s="438"/>
      <c r="P556" s="438"/>
      <c r="Q556" s="438"/>
      <c r="R556" s="438"/>
      <c r="S556" s="438"/>
      <c r="T556" s="438"/>
      <c r="U556" s="438"/>
      <c r="V556" s="438"/>
      <c r="W556" s="438"/>
      <c r="X556" s="438"/>
      <c r="Y556" s="438"/>
      <c r="Z556" s="438"/>
      <c r="AA556" s="438"/>
      <c r="AB556" s="438"/>
      <c r="AC556" s="438"/>
      <c r="AD556" s="438"/>
    </row>
    <row r="557" ht="13.5" customHeight="1">
      <c r="A557" s="438"/>
      <c r="B557" s="438"/>
      <c r="C557" s="438"/>
      <c r="D557" s="438"/>
      <c r="E557" s="409"/>
      <c r="F557" s="438"/>
      <c r="G557" s="438"/>
      <c r="H557" s="438"/>
      <c r="I557" s="438"/>
      <c r="J557" s="438"/>
      <c r="K557" s="438"/>
      <c r="L557" s="438"/>
      <c r="M557" s="438"/>
      <c r="N557" s="438"/>
      <c r="O557" s="438"/>
      <c r="P557" s="438"/>
      <c r="Q557" s="438"/>
      <c r="R557" s="438"/>
      <c r="S557" s="438"/>
      <c r="T557" s="438"/>
      <c r="U557" s="438"/>
      <c r="V557" s="438"/>
      <c r="W557" s="438"/>
      <c r="X557" s="438"/>
      <c r="Y557" s="438"/>
      <c r="Z557" s="438"/>
      <c r="AA557" s="438"/>
      <c r="AB557" s="438"/>
      <c r="AC557" s="438"/>
      <c r="AD557" s="438"/>
    </row>
    <row r="558" ht="13.5" customHeight="1">
      <c r="A558" s="438"/>
      <c r="B558" s="438"/>
      <c r="C558" s="438"/>
      <c r="D558" s="438"/>
      <c r="E558" s="409"/>
      <c r="F558" s="438"/>
      <c r="G558" s="438"/>
      <c r="H558" s="438"/>
      <c r="I558" s="438"/>
      <c r="J558" s="438"/>
      <c r="K558" s="438"/>
      <c r="L558" s="438"/>
      <c r="M558" s="438"/>
      <c r="N558" s="438"/>
      <c r="O558" s="438"/>
      <c r="P558" s="438"/>
      <c r="Q558" s="438"/>
      <c r="R558" s="438"/>
      <c r="S558" s="438"/>
      <c r="T558" s="438"/>
      <c r="U558" s="438"/>
      <c r="V558" s="438"/>
      <c r="W558" s="438"/>
      <c r="X558" s="438"/>
      <c r="Y558" s="438"/>
      <c r="Z558" s="438"/>
      <c r="AA558" s="438"/>
      <c r="AB558" s="438"/>
      <c r="AC558" s="438"/>
      <c r="AD558" s="438"/>
    </row>
    <row r="559" ht="13.5" customHeight="1">
      <c r="A559" s="438"/>
      <c r="B559" s="438"/>
      <c r="C559" s="438"/>
      <c r="D559" s="438"/>
      <c r="E559" s="409"/>
      <c r="F559" s="438"/>
      <c r="G559" s="438"/>
      <c r="H559" s="438"/>
      <c r="I559" s="438"/>
      <c r="J559" s="438"/>
      <c r="K559" s="438"/>
      <c r="L559" s="438"/>
      <c r="M559" s="438"/>
      <c r="N559" s="438"/>
      <c r="O559" s="438"/>
      <c r="P559" s="438"/>
      <c r="Q559" s="438"/>
      <c r="R559" s="438"/>
      <c r="S559" s="438"/>
      <c r="T559" s="438"/>
      <c r="U559" s="438"/>
      <c r="V559" s="438"/>
      <c r="W559" s="438"/>
      <c r="X559" s="438"/>
      <c r="Y559" s="438"/>
      <c r="Z559" s="438"/>
      <c r="AA559" s="438"/>
      <c r="AB559" s="438"/>
      <c r="AC559" s="438"/>
      <c r="AD559" s="438"/>
    </row>
    <row r="560" ht="13.5" customHeight="1">
      <c r="A560" s="438"/>
      <c r="B560" s="438"/>
      <c r="C560" s="438"/>
      <c r="D560" s="438"/>
      <c r="E560" s="409"/>
      <c r="F560" s="438"/>
      <c r="G560" s="438"/>
      <c r="H560" s="438"/>
      <c r="I560" s="438"/>
      <c r="J560" s="438"/>
      <c r="K560" s="438"/>
      <c r="L560" s="438"/>
      <c r="M560" s="438"/>
      <c r="N560" s="438"/>
      <c r="O560" s="438"/>
      <c r="P560" s="438"/>
      <c r="Q560" s="438"/>
      <c r="R560" s="438"/>
      <c r="S560" s="438"/>
      <c r="T560" s="438"/>
      <c r="U560" s="438"/>
      <c r="V560" s="438"/>
      <c r="W560" s="438"/>
      <c r="X560" s="438"/>
      <c r="Y560" s="438"/>
      <c r="Z560" s="438"/>
      <c r="AA560" s="438"/>
      <c r="AB560" s="438"/>
      <c r="AC560" s="438"/>
      <c r="AD560" s="438"/>
    </row>
    <row r="561" ht="13.5" customHeight="1">
      <c r="A561" s="438"/>
      <c r="B561" s="438"/>
      <c r="C561" s="438"/>
      <c r="D561" s="438"/>
      <c r="E561" s="409"/>
      <c r="F561" s="438"/>
      <c r="G561" s="438"/>
      <c r="H561" s="438"/>
      <c r="I561" s="438"/>
      <c r="J561" s="438"/>
      <c r="K561" s="438"/>
      <c r="L561" s="438"/>
      <c r="M561" s="438"/>
      <c r="N561" s="438"/>
      <c r="O561" s="438"/>
      <c r="P561" s="438"/>
      <c r="Q561" s="438"/>
      <c r="R561" s="438"/>
      <c r="S561" s="438"/>
      <c r="T561" s="438"/>
      <c r="U561" s="438"/>
      <c r="V561" s="438"/>
      <c r="W561" s="438"/>
      <c r="X561" s="438"/>
      <c r="Y561" s="438"/>
      <c r="Z561" s="438"/>
      <c r="AA561" s="438"/>
      <c r="AB561" s="438"/>
      <c r="AC561" s="438"/>
      <c r="AD561" s="438"/>
    </row>
    <row r="562" ht="13.5" customHeight="1">
      <c r="A562" s="438"/>
      <c r="B562" s="438"/>
      <c r="C562" s="438"/>
      <c r="D562" s="438"/>
      <c r="E562" s="409"/>
      <c r="F562" s="438"/>
      <c r="G562" s="438"/>
      <c r="H562" s="438"/>
      <c r="I562" s="438"/>
      <c r="J562" s="438"/>
      <c r="K562" s="438"/>
      <c r="L562" s="438"/>
      <c r="M562" s="438"/>
      <c r="N562" s="438"/>
      <c r="O562" s="438"/>
      <c r="P562" s="438"/>
      <c r="Q562" s="438"/>
      <c r="R562" s="438"/>
      <c r="S562" s="438"/>
      <c r="T562" s="438"/>
      <c r="U562" s="438"/>
      <c r="V562" s="438"/>
      <c r="W562" s="438"/>
      <c r="X562" s="438"/>
      <c r="Y562" s="438"/>
      <c r="Z562" s="438"/>
      <c r="AA562" s="438"/>
      <c r="AB562" s="438"/>
      <c r="AC562" s="438"/>
      <c r="AD562" s="438"/>
    </row>
    <row r="563" ht="13.5" customHeight="1">
      <c r="A563" s="438"/>
      <c r="B563" s="438"/>
      <c r="C563" s="438"/>
      <c r="D563" s="438"/>
      <c r="E563" s="409"/>
      <c r="F563" s="438"/>
      <c r="G563" s="438"/>
      <c r="H563" s="438"/>
      <c r="I563" s="438"/>
      <c r="J563" s="438"/>
      <c r="K563" s="438"/>
      <c r="L563" s="438"/>
      <c r="M563" s="438"/>
      <c r="N563" s="438"/>
      <c r="O563" s="438"/>
      <c r="P563" s="438"/>
      <c r="Q563" s="438"/>
      <c r="R563" s="438"/>
      <c r="S563" s="438"/>
      <c r="T563" s="438"/>
      <c r="U563" s="438"/>
      <c r="V563" s="438"/>
      <c r="W563" s="438"/>
      <c r="X563" s="438"/>
      <c r="Y563" s="438"/>
      <c r="Z563" s="438"/>
      <c r="AA563" s="438"/>
      <c r="AB563" s="438"/>
      <c r="AC563" s="438"/>
      <c r="AD563" s="438"/>
    </row>
    <row r="564" ht="13.5" customHeight="1">
      <c r="A564" s="438"/>
      <c r="B564" s="438"/>
      <c r="C564" s="438"/>
      <c r="D564" s="438"/>
      <c r="E564" s="409"/>
      <c r="F564" s="438"/>
      <c r="G564" s="438"/>
      <c r="H564" s="438"/>
      <c r="I564" s="438"/>
      <c r="J564" s="438"/>
      <c r="K564" s="438"/>
      <c r="L564" s="438"/>
      <c r="M564" s="438"/>
      <c r="N564" s="438"/>
      <c r="O564" s="438"/>
      <c r="P564" s="438"/>
      <c r="Q564" s="438"/>
      <c r="R564" s="438"/>
      <c r="S564" s="438"/>
      <c r="T564" s="438"/>
      <c r="U564" s="438"/>
      <c r="V564" s="438"/>
      <c r="W564" s="438"/>
      <c r="X564" s="438"/>
      <c r="Y564" s="438"/>
      <c r="Z564" s="438"/>
      <c r="AA564" s="438"/>
      <c r="AB564" s="438"/>
      <c r="AC564" s="438"/>
      <c r="AD564" s="438"/>
    </row>
    <row r="565" ht="13.5" customHeight="1">
      <c r="A565" s="438"/>
      <c r="B565" s="438"/>
      <c r="C565" s="438"/>
      <c r="D565" s="438"/>
      <c r="E565" s="409"/>
      <c r="F565" s="438"/>
      <c r="G565" s="438"/>
      <c r="H565" s="438"/>
      <c r="I565" s="438"/>
      <c r="J565" s="438"/>
      <c r="K565" s="438"/>
      <c r="L565" s="438"/>
      <c r="M565" s="438"/>
      <c r="N565" s="438"/>
      <c r="O565" s="438"/>
      <c r="P565" s="438"/>
      <c r="Q565" s="438"/>
      <c r="R565" s="438"/>
      <c r="S565" s="438"/>
      <c r="T565" s="438"/>
      <c r="U565" s="438"/>
      <c r="V565" s="438"/>
      <c r="W565" s="438"/>
      <c r="X565" s="438"/>
      <c r="Y565" s="438"/>
      <c r="Z565" s="438"/>
      <c r="AA565" s="438"/>
      <c r="AB565" s="438"/>
      <c r="AC565" s="438"/>
      <c r="AD565" s="438"/>
    </row>
    <row r="566" ht="13.5" customHeight="1">
      <c r="A566" s="438"/>
      <c r="B566" s="438"/>
      <c r="C566" s="438"/>
      <c r="D566" s="438"/>
      <c r="E566" s="409"/>
      <c r="F566" s="438"/>
      <c r="G566" s="438"/>
      <c r="H566" s="438"/>
      <c r="I566" s="438"/>
      <c r="J566" s="438"/>
      <c r="K566" s="438"/>
      <c r="L566" s="438"/>
      <c r="M566" s="438"/>
      <c r="N566" s="438"/>
      <c r="O566" s="438"/>
      <c r="P566" s="438"/>
      <c r="Q566" s="438"/>
      <c r="R566" s="438"/>
      <c r="S566" s="438"/>
      <c r="T566" s="438"/>
      <c r="U566" s="438"/>
      <c r="V566" s="438"/>
      <c r="W566" s="438"/>
      <c r="X566" s="438"/>
      <c r="Y566" s="438"/>
      <c r="Z566" s="438"/>
      <c r="AA566" s="438"/>
      <c r="AB566" s="438"/>
      <c r="AC566" s="438"/>
      <c r="AD566" s="438"/>
    </row>
    <row r="567" ht="13.5" customHeight="1">
      <c r="A567" s="438"/>
      <c r="B567" s="438"/>
      <c r="C567" s="438"/>
      <c r="D567" s="438"/>
      <c r="E567" s="409"/>
      <c r="F567" s="438"/>
      <c r="G567" s="438"/>
      <c r="H567" s="438"/>
      <c r="I567" s="438"/>
      <c r="J567" s="438"/>
      <c r="K567" s="438"/>
      <c r="L567" s="438"/>
      <c r="M567" s="438"/>
      <c r="N567" s="438"/>
      <c r="O567" s="438"/>
      <c r="P567" s="438"/>
      <c r="Q567" s="438"/>
      <c r="R567" s="438"/>
      <c r="S567" s="438"/>
      <c r="T567" s="438"/>
      <c r="U567" s="438"/>
      <c r="V567" s="438"/>
      <c r="W567" s="438"/>
      <c r="X567" s="438"/>
      <c r="Y567" s="438"/>
      <c r="Z567" s="438"/>
      <c r="AA567" s="438"/>
      <c r="AB567" s="438"/>
      <c r="AC567" s="438"/>
      <c r="AD567" s="438"/>
    </row>
    <row r="568" ht="13.5" customHeight="1">
      <c r="A568" s="438"/>
      <c r="B568" s="438"/>
      <c r="C568" s="438"/>
      <c r="D568" s="438"/>
      <c r="E568" s="409"/>
      <c r="F568" s="438"/>
      <c r="G568" s="438"/>
      <c r="H568" s="438"/>
      <c r="I568" s="438"/>
      <c r="J568" s="438"/>
      <c r="K568" s="438"/>
      <c r="L568" s="438"/>
      <c r="M568" s="438"/>
      <c r="N568" s="438"/>
      <c r="O568" s="438"/>
      <c r="P568" s="438"/>
      <c r="Q568" s="438"/>
      <c r="R568" s="438"/>
      <c r="S568" s="438"/>
      <c r="T568" s="438"/>
      <c r="U568" s="438"/>
      <c r="V568" s="438"/>
      <c r="W568" s="438"/>
      <c r="X568" s="438"/>
      <c r="Y568" s="438"/>
      <c r="Z568" s="438"/>
      <c r="AA568" s="438"/>
      <c r="AB568" s="438"/>
      <c r="AC568" s="438"/>
      <c r="AD568" s="438"/>
    </row>
    <row r="569" ht="13.5" customHeight="1">
      <c r="A569" s="438"/>
      <c r="B569" s="438"/>
      <c r="C569" s="438"/>
      <c r="D569" s="438"/>
      <c r="E569" s="409"/>
      <c r="F569" s="438"/>
      <c r="G569" s="438"/>
      <c r="H569" s="438"/>
      <c r="I569" s="438"/>
      <c r="J569" s="438"/>
      <c r="K569" s="438"/>
      <c r="L569" s="438"/>
      <c r="M569" s="438"/>
      <c r="N569" s="438"/>
      <c r="O569" s="438"/>
      <c r="P569" s="438"/>
      <c r="Q569" s="438"/>
      <c r="R569" s="438"/>
      <c r="S569" s="438"/>
      <c r="T569" s="438"/>
      <c r="U569" s="438"/>
      <c r="V569" s="438"/>
      <c r="W569" s="438"/>
      <c r="X569" s="438"/>
      <c r="Y569" s="438"/>
      <c r="Z569" s="438"/>
      <c r="AA569" s="438"/>
      <c r="AB569" s="438"/>
      <c r="AC569" s="438"/>
      <c r="AD569" s="438"/>
    </row>
    <row r="570" ht="13.5" customHeight="1">
      <c r="A570" s="438"/>
      <c r="B570" s="438"/>
      <c r="C570" s="438"/>
      <c r="D570" s="438"/>
      <c r="E570" s="409"/>
      <c r="F570" s="438"/>
      <c r="G570" s="438"/>
      <c r="H570" s="438"/>
      <c r="I570" s="438"/>
      <c r="J570" s="438"/>
      <c r="K570" s="438"/>
      <c r="L570" s="438"/>
      <c r="M570" s="438"/>
      <c r="N570" s="438"/>
      <c r="O570" s="438"/>
      <c r="P570" s="438"/>
      <c r="Q570" s="438"/>
      <c r="R570" s="438"/>
      <c r="S570" s="438"/>
      <c r="T570" s="438"/>
      <c r="U570" s="438"/>
      <c r="V570" s="438"/>
      <c r="W570" s="438"/>
      <c r="X570" s="438"/>
      <c r="Y570" s="438"/>
      <c r="Z570" s="438"/>
      <c r="AA570" s="438"/>
      <c r="AB570" s="438"/>
      <c r="AC570" s="438"/>
      <c r="AD570" s="438"/>
    </row>
    <row r="571" ht="13.5" customHeight="1">
      <c r="A571" s="438"/>
      <c r="B571" s="438"/>
      <c r="C571" s="438"/>
      <c r="D571" s="438"/>
      <c r="E571" s="409"/>
      <c r="F571" s="438"/>
      <c r="G571" s="438"/>
      <c r="H571" s="438"/>
      <c r="I571" s="438"/>
      <c r="J571" s="438"/>
      <c r="K571" s="438"/>
      <c r="L571" s="438"/>
      <c r="M571" s="438"/>
      <c r="N571" s="438"/>
      <c r="O571" s="438"/>
      <c r="P571" s="438"/>
      <c r="Q571" s="438"/>
      <c r="R571" s="438"/>
      <c r="S571" s="438"/>
      <c r="T571" s="438"/>
      <c r="U571" s="438"/>
      <c r="V571" s="438"/>
      <c r="W571" s="438"/>
      <c r="X571" s="438"/>
      <c r="Y571" s="438"/>
      <c r="Z571" s="438"/>
      <c r="AA571" s="438"/>
      <c r="AB571" s="438"/>
      <c r="AC571" s="438"/>
      <c r="AD571" s="438"/>
    </row>
    <row r="572" ht="13.5" customHeight="1">
      <c r="A572" s="438"/>
      <c r="B572" s="438"/>
      <c r="C572" s="438"/>
      <c r="D572" s="438"/>
      <c r="E572" s="409"/>
      <c r="F572" s="438"/>
      <c r="G572" s="438"/>
      <c r="H572" s="438"/>
      <c r="I572" s="438"/>
      <c r="J572" s="438"/>
      <c r="K572" s="438"/>
      <c r="L572" s="438"/>
      <c r="M572" s="438"/>
      <c r="N572" s="438"/>
      <c r="O572" s="438"/>
      <c r="P572" s="438"/>
      <c r="Q572" s="438"/>
      <c r="R572" s="438"/>
      <c r="S572" s="438"/>
      <c r="T572" s="438"/>
      <c r="U572" s="438"/>
      <c r="V572" s="438"/>
      <c r="W572" s="438"/>
      <c r="X572" s="438"/>
      <c r="Y572" s="438"/>
      <c r="Z572" s="438"/>
      <c r="AA572" s="438"/>
      <c r="AB572" s="438"/>
      <c r="AC572" s="438"/>
      <c r="AD572" s="438"/>
    </row>
    <row r="573" ht="13.5" customHeight="1">
      <c r="A573" s="438"/>
      <c r="B573" s="438"/>
      <c r="C573" s="438"/>
      <c r="D573" s="438"/>
      <c r="E573" s="409"/>
      <c r="F573" s="438"/>
      <c r="G573" s="438"/>
      <c r="H573" s="438"/>
      <c r="I573" s="438"/>
      <c r="J573" s="438"/>
      <c r="K573" s="438"/>
      <c r="L573" s="438"/>
      <c r="M573" s="438"/>
      <c r="N573" s="438"/>
      <c r="O573" s="438"/>
      <c r="P573" s="438"/>
      <c r="Q573" s="438"/>
      <c r="R573" s="438"/>
      <c r="S573" s="438"/>
      <c r="T573" s="438"/>
      <c r="U573" s="438"/>
      <c r="V573" s="438"/>
      <c r="W573" s="438"/>
      <c r="X573" s="438"/>
      <c r="Y573" s="438"/>
      <c r="Z573" s="438"/>
      <c r="AA573" s="438"/>
      <c r="AB573" s="438"/>
      <c r="AC573" s="438"/>
      <c r="AD573" s="438"/>
    </row>
    <row r="574" ht="13.5" customHeight="1">
      <c r="A574" s="438"/>
      <c r="B574" s="438"/>
      <c r="C574" s="438"/>
      <c r="D574" s="438"/>
      <c r="E574" s="409"/>
      <c r="F574" s="438"/>
      <c r="G574" s="438"/>
      <c r="H574" s="438"/>
      <c r="I574" s="438"/>
      <c r="J574" s="438"/>
      <c r="K574" s="438"/>
      <c r="L574" s="438"/>
      <c r="M574" s="438"/>
      <c r="N574" s="438"/>
      <c r="O574" s="438"/>
      <c r="P574" s="438"/>
      <c r="Q574" s="438"/>
      <c r="R574" s="438"/>
      <c r="S574" s="438"/>
      <c r="T574" s="438"/>
      <c r="U574" s="438"/>
      <c r="V574" s="438"/>
      <c r="W574" s="438"/>
      <c r="X574" s="438"/>
      <c r="Y574" s="438"/>
      <c r="Z574" s="438"/>
      <c r="AA574" s="438"/>
      <c r="AB574" s="438"/>
      <c r="AC574" s="438"/>
      <c r="AD574" s="438"/>
    </row>
    <row r="575" ht="13.5" customHeight="1">
      <c r="A575" s="438"/>
      <c r="B575" s="438"/>
      <c r="C575" s="438"/>
      <c r="D575" s="438"/>
      <c r="E575" s="409"/>
      <c r="F575" s="438"/>
      <c r="G575" s="438"/>
      <c r="H575" s="438"/>
      <c r="I575" s="438"/>
      <c r="J575" s="438"/>
      <c r="K575" s="438"/>
      <c r="L575" s="438"/>
      <c r="M575" s="438"/>
      <c r="N575" s="438"/>
      <c r="O575" s="438"/>
      <c r="P575" s="438"/>
      <c r="Q575" s="438"/>
      <c r="R575" s="438"/>
      <c r="S575" s="438"/>
      <c r="T575" s="438"/>
      <c r="U575" s="438"/>
      <c r="V575" s="438"/>
      <c r="W575" s="438"/>
      <c r="X575" s="438"/>
      <c r="Y575" s="438"/>
      <c r="Z575" s="438"/>
      <c r="AA575" s="438"/>
      <c r="AB575" s="438"/>
      <c r="AC575" s="438"/>
      <c r="AD575" s="438"/>
    </row>
    <row r="576" ht="13.5" customHeight="1">
      <c r="A576" s="438"/>
      <c r="B576" s="438"/>
      <c r="C576" s="438"/>
      <c r="D576" s="438"/>
      <c r="E576" s="409"/>
      <c r="F576" s="438"/>
      <c r="G576" s="438"/>
      <c r="H576" s="438"/>
      <c r="I576" s="438"/>
      <c r="J576" s="438"/>
      <c r="K576" s="438"/>
      <c r="L576" s="438"/>
      <c r="M576" s="438"/>
      <c r="N576" s="438"/>
      <c r="O576" s="438"/>
      <c r="P576" s="438"/>
      <c r="Q576" s="438"/>
      <c r="R576" s="438"/>
      <c r="S576" s="438"/>
      <c r="T576" s="438"/>
      <c r="U576" s="438"/>
      <c r="V576" s="438"/>
      <c r="W576" s="438"/>
      <c r="X576" s="438"/>
      <c r="Y576" s="438"/>
      <c r="Z576" s="438"/>
      <c r="AA576" s="438"/>
      <c r="AB576" s="438"/>
      <c r="AC576" s="438"/>
      <c r="AD576" s="438"/>
    </row>
    <row r="577" ht="13.5" customHeight="1">
      <c r="A577" s="438"/>
      <c r="B577" s="438"/>
      <c r="C577" s="438"/>
      <c r="D577" s="438"/>
      <c r="E577" s="409"/>
      <c r="F577" s="438"/>
      <c r="G577" s="438"/>
      <c r="H577" s="438"/>
      <c r="I577" s="438"/>
      <c r="J577" s="438"/>
      <c r="K577" s="438"/>
      <c r="L577" s="438"/>
      <c r="M577" s="438"/>
      <c r="N577" s="438"/>
      <c r="O577" s="438"/>
      <c r="P577" s="438"/>
      <c r="Q577" s="438"/>
      <c r="R577" s="438"/>
      <c r="S577" s="438"/>
      <c r="T577" s="438"/>
      <c r="U577" s="438"/>
      <c r="V577" s="438"/>
      <c r="W577" s="438"/>
      <c r="X577" s="438"/>
      <c r="Y577" s="438"/>
      <c r="Z577" s="438"/>
      <c r="AA577" s="438"/>
      <c r="AB577" s="438"/>
      <c r="AC577" s="438"/>
      <c r="AD577" s="438"/>
    </row>
    <row r="578" ht="13.5" customHeight="1">
      <c r="A578" s="438"/>
      <c r="B578" s="438"/>
      <c r="C578" s="438"/>
      <c r="D578" s="438"/>
      <c r="E578" s="409"/>
      <c r="F578" s="438"/>
      <c r="G578" s="438"/>
      <c r="H578" s="438"/>
      <c r="I578" s="438"/>
      <c r="J578" s="438"/>
      <c r="K578" s="438"/>
      <c r="L578" s="438"/>
      <c r="M578" s="438"/>
      <c r="N578" s="438"/>
      <c r="O578" s="438"/>
      <c r="P578" s="438"/>
      <c r="Q578" s="438"/>
      <c r="R578" s="438"/>
      <c r="S578" s="438"/>
      <c r="T578" s="438"/>
      <c r="U578" s="438"/>
      <c r="V578" s="438"/>
      <c r="W578" s="438"/>
      <c r="X578" s="438"/>
      <c r="Y578" s="438"/>
      <c r="Z578" s="438"/>
      <c r="AA578" s="438"/>
      <c r="AB578" s="438"/>
      <c r="AC578" s="438"/>
      <c r="AD578" s="438"/>
    </row>
    <row r="579" ht="13.5" customHeight="1">
      <c r="A579" s="438"/>
      <c r="B579" s="438"/>
      <c r="C579" s="438"/>
      <c r="D579" s="438"/>
      <c r="E579" s="409"/>
      <c r="F579" s="438"/>
      <c r="G579" s="438"/>
      <c r="H579" s="438"/>
      <c r="I579" s="438"/>
      <c r="J579" s="438"/>
      <c r="K579" s="438"/>
      <c r="L579" s="438"/>
      <c r="M579" s="438"/>
      <c r="N579" s="438"/>
      <c r="O579" s="438"/>
      <c r="P579" s="438"/>
      <c r="Q579" s="438"/>
      <c r="R579" s="438"/>
      <c r="S579" s="438"/>
      <c r="T579" s="438"/>
      <c r="U579" s="438"/>
      <c r="V579" s="438"/>
      <c r="W579" s="438"/>
      <c r="X579" s="438"/>
      <c r="Y579" s="438"/>
      <c r="Z579" s="438"/>
      <c r="AA579" s="438"/>
      <c r="AB579" s="438"/>
      <c r="AC579" s="438"/>
      <c r="AD579" s="438"/>
    </row>
    <row r="580" ht="13.5" customHeight="1">
      <c r="A580" s="438"/>
      <c r="B580" s="438"/>
      <c r="C580" s="438"/>
      <c r="D580" s="438"/>
      <c r="E580" s="409"/>
      <c r="F580" s="438"/>
      <c r="G580" s="438"/>
      <c r="H580" s="438"/>
      <c r="I580" s="438"/>
      <c r="J580" s="438"/>
      <c r="K580" s="438"/>
      <c r="L580" s="438"/>
      <c r="M580" s="438"/>
      <c r="N580" s="438"/>
      <c r="O580" s="438"/>
      <c r="P580" s="438"/>
      <c r="Q580" s="438"/>
      <c r="R580" s="438"/>
      <c r="S580" s="438"/>
      <c r="T580" s="438"/>
      <c r="U580" s="438"/>
      <c r="V580" s="438"/>
      <c r="W580" s="438"/>
      <c r="X580" s="438"/>
      <c r="Y580" s="438"/>
      <c r="Z580" s="438"/>
      <c r="AA580" s="438"/>
      <c r="AB580" s="438"/>
      <c r="AC580" s="438"/>
      <c r="AD580" s="438"/>
    </row>
    <row r="581" ht="13.5" customHeight="1">
      <c r="A581" s="438"/>
      <c r="B581" s="438"/>
      <c r="C581" s="438"/>
      <c r="D581" s="438"/>
      <c r="E581" s="409"/>
      <c r="F581" s="438"/>
      <c r="G581" s="438"/>
      <c r="H581" s="438"/>
      <c r="I581" s="438"/>
      <c r="J581" s="438"/>
      <c r="K581" s="438"/>
      <c r="L581" s="438"/>
      <c r="M581" s="438"/>
      <c r="N581" s="438"/>
      <c r="O581" s="438"/>
      <c r="P581" s="438"/>
      <c r="Q581" s="438"/>
      <c r="R581" s="438"/>
      <c r="S581" s="438"/>
      <c r="T581" s="438"/>
      <c r="U581" s="438"/>
      <c r="V581" s="438"/>
      <c r="W581" s="438"/>
      <c r="X581" s="438"/>
      <c r="Y581" s="438"/>
      <c r="Z581" s="438"/>
      <c r="AA581" s="438"/>
      <c r="AB581" s="438"/>
      <c r="AC581" s="438"/>
      <c r="AD581" s="438"/>
    </row>
    <row r="582" ht="13.5" customHeight="1">
      <c r="A582" s="438"/>
      <c r="B582" s="438"/>
      <c r="C582" s="438"/>
      <c r="D582" s="438"/>
      <c r="E582" s="409"/>
      <c r="F582" s="438"/>
      <c r="G582" s="438"/>
      <c r="H582" s="438"/>
      <c r="I582" s="438"/>
      <c r="J582" s="438"/>
      <c r="K582" s="438"/>
      <c r="L582" s="438"/>
      <c r="M582" s="438"/>
      <c r="N582" s="438"/>
      <c r="O582" s="438"/>
      <c r="P582" s="438"/>
      <c r="Q582" s="438"/>
      <c r="R582" s="438"/>
      <c r="S582" s="438"/>
      <c r="T582" s="438"/>
      <c r="U582" s="438"/>
      <c r="V582" s="438"/>
      <c r="W582" s="438"/>
      <c r="X582" s="438"/>
      <c r="Y582" s="438"/>
      <c r="Z582" s="438"/>
      <c r="AA582" s="438"/>
      <c r="AB582" s="438"/>
      <c r="AC582" s="438"/>
      <c r="AD582" s="438"/>
    </row>
    <row r="583" ht="13.5" customHeight="1">
      <c r="A583" s="438"/>
      <c r="B583" s="438"/>
      <c r="C583" s="438"/>
      <c r="D583" s="438"/>
      <c r="E583" s="409"/>
      <c r="F583" s="438"/>
      <c r="G583" s="438"/>
      <c r="H583" s="438"/>
      <c r="I583" s="438"/>
      <c r="J583" s="438"/>
      <c r="K583" s="438"/>
      <c r="L583" s="438"/>
      <c r="M583" s="438"/>
      <c r="N583" s="438"/>
      <c r="O583" s="438"/>
      <c r="P583" s="438"/>
      <c r="Q583" s="438"/>
      <c r="R583" s="438"/>
      <c r="S583" s="438"/>
      <c r="T583" s="438"/>
      <c r="U583" s="438"/>
      <c r="V583" s="438"/>
      <c r="W583" s="438"/>
      <c r="X583" s="438"/>
      <c r="Y583" s="438"/>
      <c r="Z583" s="438"/>
      <c r="AA583" s="438"/>
      <c r="AB583" s="438"/>
      <c r="AC583" s="438"/>
      <c r="AD583" s="438"/>
    </row>
    <row r="584" ht="13.5" customHeight="1">
      <c r="A584" s="438"/>
      <c r="B584" s="438"/>
      <c r="C584" s="438"/>
      <c r="D584" s="438"/>
      <c r="E584" s="409"/>
      <c r="F584" s="438"/>
      <c r="G584" s="438"/>
      <c r="H584" s="438"/>
      <c r="I584" s="438"/>
      <c r="J584" s="438"/>
      <c r="K584" s="438"/>
      <c r="L584" s="438"/>
      <c r="M584" s="438"/>
      <c r="N584" s="438"/>
      <c r="O584" s="438"/>
      <c r="P584" s="438"/>
      <c r="Q584" s="438"/>
      <c r="R584" s="438"/>
      <c r="S584" s="438"/>
      <c r="T584" s="438"/>
      <c r="U584" s="438"/>
      <c r="V584" s="438"/>
      <c r="W584" s="438"/>
      <c r="X584" s="438"/>
      <c r="Y584" s="438"/>
      <c r="Z584" s="438"/>
      <c r="AA584" s="438"/>
      <c r="AB584" s="438"/>
      <c r="AC584" s="438"/>
      <c r="AD584" s="438"/>
    </row>
    <row r="585" ht="13.5" customHeight="1">
      <c r="A585" s="438"/>
      <c r="B585" s="438"/>
      <c r="C585" s="438"/>
      <c r="D585" s="438"/>
      <c r="E585" s="409"/>
      <c r="F585" s="438"/>
      <c r="G585" s="438"/>
      <c r="H585" s="438"/>
      <c r="I585" s="438"/>
      <c r="J585" s="438"/>
      <c r="K585" s="438"/>
      <c r="L585" s="438"/>
      <c r="M585" s="438"/>
      <c r="N585" s="438"/>
      <c r="O585" s="438"/>
      <c r="P585" s="438"/>
      <c r="Q585" s="438"/>
      <c r="R585" s="438"/>
      <c r="S585" s="438"/>
      <c r="T585" s="438"/>
      <c r="U585" s="438"/>
      <c r="V585" s="438"/>
      <c r="W585" s="438"/>
      <c r="X585" s="438"/>
      <c r="Y585" s="438"/>
      <c r="Z585" s="438"/>
      <c r="AA585" s="438"/>
      <c r="AB585" s="438"/>
      <c r="AC585" s="438"/>
      <c r="AD585" s="438"/>
    </row>
    <row r="586" ht="13.5" customHeight="1">
      <c r="A586" s="438"/>
      <c r="B586" s="438"/>
      <c r="C586" s="438"/>
      <c r="D586" s="438"/>
      <c r="E586" s="409"/>
      <c r="F586" s="438"/>
      <c r="G586" s="438"/>
      <c r="H586" s="438"/>
      <c r="I586" s="438"/>
      <c r="J586" s="438"/>
      <c r="K586" s="438"/>
      <c r="L586" s="438"/>
      <c r="M586" s="438"/>
      <c r="N586" s="438"/>
      <c r="O586" s="438"/>
      <c r="P586" s="438"/>
      <c r="Q586" s="438"/>
      <c r="R586" s="438"/>
      <c r="S586" s="438"/>
      <c r="T586" s="438"/>
      <c r="U586" s="438"/>
      <c r="V586" s="438"/>
      <c r="W586" s="438"/>
      <c r="X586" s="438"/>
      <c r="Y586" s="438"/>
      <c r="Z586" s="438"/>
      <c r="AA586" s="438"/>
      <c r="AB586" s="438"/>
      <c r="AC586" s="438"/>
      <c r="AD586" s="438"/>
    </row>
    <row r="587" ht="13.5" customHeight="1">
      <c r="A587" s="438"/>
      <c r="B587" s="438"/>
      <c r="C587" s="438"/>
      <c r="D587" s="438"/>
      <c r="E587" s="409"/>
      <c r="F587" s="438"/>
      <c r="G587" s="438"/>
      <c r="H587" s="438"/>
      <c r="I587" s="438"/>
      <c r="J587" s="438"/>
      <c r="K587" s="438"/>
      <c r="L587" s="438"/>
      <c r="M587" s="438"/>
      <c r="N587" s="438"/>
      <c r="O587" s="438"/>
      <c r="P587" s="438"/>
      <c r="Q587" s="438"/>
      <c r="R587" s="438"/>
      <c r="S587" s="438"/>
      <c r="T587" s="438"/>
      <c r="U587" s="438"/>
      <c r="V587" s="438"/>
      <c r="W587" s="438"/>
      <c r="X587" s="438"/>
      <c r="Y587" s="438"/>
      <c r="Z587" s="438"/>
      <c r="AA587" s="438"/>
      <c r="AB587" s="438"/>
      <c r="AC587" s="438"/>
      <c r="AD587" s="438"/>
    </row>
    <row r="588" ht="13.5" customHeight="1">
      <c r="A588" s="438"/>
      <c r="B588" s="438"/>
      <c r="C588" s="438"/>
      <c r="D588" s="438"/>
      <c r="E588" s="409"/>
      <c r="F588" s="438"/>
      <c r="G588" s="438"/>
      <c r="H588" s="438"/>
      <c r="I588" s="438"/>
      <c r="J588" s="438"/>
      <c r="K588" s="438"/>
      <c r="L588" s="438"/>
      <c r="M588" s="438"/>
      <c r="N588" s="438"/>
      <c r="O588" s="438"/>
      <c r="P588" s="438"/>
      <c r="Q588" s="438"/>
      <c r="R588" s="438"/>
      <c r="S588" s="438"/>
      <c r="T588" s="438"/>
      <c r="U588" s="438"/>
      <c r="V588" s="438"/>
      <c r="W588" s="438"/>
      <c r="X588" s="438"/>
      <c r="Y588" s="438"/>
      <c r="Z588" s="438"/>
      <c r="AA588" s="438"/>
      <c r="AB588" s="438"/>
      <c r="AC588" s="438"/>
      <c r="AD588" s="438"/>
    </row>
    <row r="589" ht="13.5" customHeight="1">
      <c r="A589" s="438"/>
      <c r="B589" s="438"/>
      <c r="C589" s="438"/>
      <c r="D589" s="438"/>
      <c r="E589" s="409"/>
      <c r="F589" s="438"/>
      <c r="G589" s="438"/>
      <c r="H589" s="438"/>
      <c r="I589" s="438"/>
      <c r="J589" s="438"/>
      <c r="K589" s="438"/>
      <c r="L589" s="438"/>
      <c r="M589" s="438"/>
      <c r="N589" s="438"/>
      <c r="O589" s="438"/>
      <c r="P589" s="438"/>
      <c r="Q589" s="438"/>
      <c r="R589" s="438"/>
      <c r="S589" s="438"/>
      <c r="T589" s="438"/>
      <c r="U589" s="438"/>
      <c r="V589" s="438"/>
      <c r="W589" s="438"/>
      <c r="X589" s="438"/>
      <c r="Y589" s="438"/>
      <c r="Z589" s="438"/>
      <c r="AA589" s="438"/>
      <c r="AB589" s="438"/>
      <c r="AC589" s="438"/>
      <c r="AD589" s="438"/>
    </row>
    <row r="590" ht="13.5" customHeight="1">
      <c r="A590" s="438"/>
      <c r="B590" s="438"/>
      <c r="C590" s="438"/>
      <c r="D590" s="438"/>
      <c r="E590" s="409"/>
      <c r="F590" s="438"/>
      <c r="G590" s="438"/>
      <c r="H590" s="438"/>
      <c r="I590" s="438"/>
      <c r="J590" s="438"/>
      <c r="K590" s="438"/>
      <c r="L590" s="438"/>
      <c r="M590" s="438"/>
      <c r="N590" s="438"/>
      <c r="O590" s="438"/>
      <c r="P590" s="438"/>
      <c r="Q590" s="438"/>
      <c r="R590" s="438"/>
      <c r="S590" s="438"/>
      <c r="T590" s="438"/>
      <c r="U590" s="438"/>
      <c r="V590" s="438"/>
      <c r="W590" s="438"/>
      <c r="X590" s="438"/>
      <c r="Y590" s="438"/>
      <c r="Z590" s="438"/>
      <c r="AA590" s="438"/>
      <c r="AB590" s="438"/>
      <c r="AC590" s="438"/>
      <c r="AD590" s="438"/>
    </row>
    <row r="591" ht="13.5" customHeight="1">
      <c r="A591" s="438"/>
      <c r="B591" s="438"/>
      <c r="C591" s="438"/>
      <c r="D591" s="438"/>
      <c r="E591" s="409"/>
      <c r="F591" s="438"/>
      <c r="G591" s="438"/>
      <c r="H591" s="438"/>
      <c r="I591" s="438"/>
      <c r="J591" s="438"/>
      <c r="K591" s="438"/>
      <c r="L591" s="438"/>
      <c r="M591" s="438"/>
      <c r="N591" s="438"/>
      <c r="O591" s="438"/>
      <c r="P591" s="438"/>
      <c r="Q591" s="438"/>
      <c r="R591" s="438"/>
      <c r="S591" s="438"/>
      <c r="T591" s="438"/>
      <c r="U591" s="438"/>
      <c r="V591" s="438"/>
      <c r="W591" s="438"/>
      <c r="X591" s="438"/>
      <c r="Y591" s="438"/>
      <c r="Z591" s="438"/>
      <c r="AA591" s="438"/>
      <c r="AB591" s="438"/>
      <c r="AC591" s="438"/>
      <c r="AD591" s="438"/>
    </row>
    <row r="592" ht="13.5" customHeight="1">
      <c r="A592" s="438"/>
      <c r="B592" s="438"/>
      <c r="C592" s="438"/>
      <c r="D592" s="438"/>
      <c r="E592" s="409"/>
      <c r="F592" s="438"/>
      <c r="G592" s="438"/>
      <c r="H592" s="438"/>
      <c r="I592" s="438"/>
      <c r="J592" s="438"/>
      <c r="K592" s="438"/>
      <c r="L592" s="438"/>
      <c r="M592" s="438"/>
      <c r="N592" s="438"/>
      <c r="O592" s="438"/>
      <c r="P592" s="438"/>
      <c r="Q592" s="438"/>
      <c r="R592" s="438"/>
      <c r="S592" s="438"/>
      <c r="T592" s="438"/>
      <c r="U592" s="438"/>
      <c r="V592" s="438"/>
      <c r="W592" s="438"/>
      <c r="X592" s="438"/>
      <c r="Y592" s="438"/>
      <c r="Z592" s="438"/>
      <c r="AA592" s="438"/>
      <c r="AB592" s="438"/>
      <c r="AC592" s="438"/>
      <c r="AD592" s="438"/>
    </row>
    <row r="593" ht="13.5" customHeight="1">
      <c r="A593" s="438"/>
      <c r="B593" s="438"/>
      <c r="C593" s="438"/>
      <c r="D593" s="438"/>
      <c r="E593" s="409"/>
      <c r="F593" s="438"/>
      <c r="G593" s="438"/>
      <c r="H593" s="438"/>
      <c r="I593" s="438"/>
      <c r="J593" s="438"/>
      <c r="K593" s="438"/>
      <c r="L593" s="438"/>
      <c r="M593" s="438"/>
      <c r="N593" s="438"/>
      <c r="O593" s="438"/>
      <c r="P593" s="438"/>
      <c r="Q593" s="438"/>
      <c r="R593" s="438"/>
      <c r="S593" s="438"/>
      <c r="T593" s="438"/>
      <c r="U593" s="438"/>
      <c r="V593" s="438"/>
      <c r="W593" s="438"/>
      <c r="X593" s="438"/>
      <c r="Y593" s="438"/>
      <c r="Z593" s="438"/>
      <c r="AA593" s="438"/>
      <c r="AB593" s="438"/>
      <c r="AC593" s="438"/>
      <c r="AD593" s="438"/>
    </row>
    <row r="594" ht="13.5" customHeight="1">
      <c r="A594" s="438"/>
      <c r="B594" s="438"/>
      <c r="C594" s="438"/>
      <c r="D594" s="438"/>
      <c r="E594" s="409"/>
      <c r="F594" s="438"/>
      <c r="G594" s="438"/>
      <c r="H594" s="438"/>
      <c r="I594" s="438"/>
      <c r="J594" s="438"/>
      <c r="K594" s="438"/>
      <c r="L594" s="438"/>
      <c r="M594" s="438"/>
      <c r="N594" s="438"/>
      <c r="O594" s="438"/>
      <c r="P594" s="438"/>
      <c r="Q594" s="438"/>
      <c r="R594" s="438"/>
      <c r="S594" s="438"/>
      <c r="T594" s="438"/>
      <c r="U594" s="438"/>
      <c r="V594" s="438"/>
      <c r="W594" s="438"/>
      <c r="X594" s="438"/>
      <c r="Y594" s="438"/>
      <c r="Z594" s="438"/>
      <c r="AA594" s="438"/>
      <c r="AB594" s="438"/>
      <c r="AC594" s="438"/>
      <c r="AD594" s="438"/>
    </row>
    <row r="595" ht="13.5" customHeight="1">
      <c r="A595" s="438"/>
      <c r="B595" s="438"/>
      <c r="C595" s="438"/>
      <c r="D595" s="438"/>
      <c r="E595" s="409"/>
      <c r="F595" s="438"/>
      <c r="G595" s="438"/>
      <c r="H595" s="438"/>
      <c r="I595" s="438"/>
      <c r="J595" s="438"/>
      <c r="K595" s="438"/>
      <c r="L595" s="438"/>
      <c r="M595" s="438"/>
      <c r="N595" s="438"/>
      <c r="O595" s="438"/>
      <c r="P595" s="438"/>
      <c r="Q595" s="438"/>
      <c r="R595" s="438"/>
      <c r="S595" s="438"/>
      <c r="T595" s="438"/>
      <c r="U595" s="438"/>
      <c r="V595" s="438"/>
      <c r="W595" s="438"/>
      <c r="X595" s="438"/>
      <c r="Y595" s="438"/>
      <c r="Z595" s="438"/>
      <c r="AA595" s="438"/>
      <c r="AB595" s="438"/>
      <c r="AC595" s="438"/>
      <c r="AD595" s="438"/>
    </row>
    <row r="596" ht="13.5" customHeight="1">
      <c r="A596" s="438"/>
      <c r="B596" s="438"/>
      <c r="C596" s="438"/>
      <c r="D596" s="438"/>
      <c r="E596" s="409"/>
      <c r="F596" s="438"/>
      <c r="G596" s="438"/>
      <c r="H596" s="438"/>
      <c r="I596" s="438"/>
      <c r="J596" s="438"/>
      <c r="K596" s="438"/>
      <c r="L596" s="438"/>
      <c r="M596" s="438"/>
      <c r="N596" s="438"/>
      <c r="O596" s="438"/>
      <c r="P596" s="438"/>
      <c r="Q596" s="438"/>
      <c r="R596" s="438"/>
      <c r="S596" s="438"/>
      <c r="T596" s="438"/>
      <c r="U596" s="438"/>
      <c r="V596" s="438"/>
      <c r="W596" s="438"/>
      <c r="X596" s="438"/>
      <c r="Y596" s="438"/>
      <c r="Z596" s="438"/>
      <c r="AA596" s="438"/>
      <c r="AB596" s="438"/>
      <c r="AC596" s="438"/>
      <c r="AD596" s="438"/>
    </row>
    <row r="597" ht="13.5" customHeight="1">
      <c r="A597" s="438"/>
      <c r="B597" s="438"/>
      <c r="C597" s="438"/>
      <c r="D597" s="438"/>
      <c r="E597" s="409"/>
      <c r="F597" s="438"/>
      <c r="G597" s="438"/>
      <c r="H597" s="438"/>
      <c r="I597" s="438"/>
      <c r="J597" s="438"/>
      <c r="K597" s="438"/>
      <c r="L597" s="438"/>
      <c r="M597" s="438"/>
      <c r="N597" s="438"/>
      <c r="O597" s="438"/>
      <c r="P597" s="438"/>
      <c r="Q597" s="438"/>
      <c r="R597" s="438"/>
      <c r="S597" s="438"/>
      <c r="T597" s="438"/>
      <c r="U597" s="438"/>
      <c r="V597" s="438"/>
      <c r="W597" s="438"/>
      <c r="X597" s="438"/>
      <c r="Y597" s="438"/>
      <c r="Z597" s="438"/>
      <c r="AA597" s="438"/>
      <c r="AB597" s="438"/>
      <c r="AC597" s="438"/>
      <c r="AD597" s="438"/>
    </row>
    <row r="598" ht="13.5" customHeight="1">
      <c r="A598" s="438"/>
      <c r="B598" s="438"/>
      <c r="C598" s="438"/>
      <c r="D598" s="438"/>
      <c r="E598" s="409"/>
      <c r="F598" s="438"/>
      <c r="G598" s="438"/>
      <c r="H598" s="438"/>
      <c r="I598" s="438"/>
      <c r="J598" s="438"/>
      <c r="K598" s="438"/>
      <c r="L598" s="438"/>
      <c r="M598" s="438"/>
      <c r="N598" s="438"/>
      <c r="O598" s="438"/>
      <c r="P598" s="438"/>
      <c r="Q598" s="438"/>
      <c r="R598" s="438"/>
      <c r="S598" s="438"/>
      <c r="T598" s="438"/>
      <c r="U598" s="438"/>
      <c r="V598" s="438"/>
      <c r="W598" s="438"/>
      <c r="X598" s="438"/>
      <c r="Y598" s="438"/>
      <c r="Z598" s="438"/>
      <c r="AA598" s="438"/>
      <c r="AB598" s="438"/>
      <c r="AC598" s="438"/>
      <c r="AD598" s="438"/>
    </row>
    <row r="599" ht="13.5" customHeight="1">
      <c r="A599" s="438"/>
      <c r="B599" s="438"/>
      <c r="C599" s="438"/>
      <c r="D599" s="438"/>
      <c r="E599" s="409"/>
      <c r="F599" s="438"/>
      <c r="G599" s="438"/>
      <c r="H599" s="438"/>
      <c r="I599" s="438"/>
      <c r="J599" s="438"/>
      <c r="K599" s="438"/>
      <c r="L599" s="438"/>
      <c r="M599" s="438"/>
      <c r="N599" s="438"/>
      <c r="O599" s="438"/>
      <c r="P599" s="438"/>
      <c r="Q599" s="438"/>
      <c r="R599" s="438"/>
      <c r="S599" s="438"/>
      <c r="T599" s="438"/>
      <c r="U599" s="438"/>
      <c r="V599" s="438"/>
      <c r="W599" s="438"/>
      <c r="X599" s="438"/>
      <c r="Y599" s="438"/>
      <c r="Z599" s="438"/>
      <c r="AA599" s="438"/>
      <c r="AB599" s="438"/>
      <c r="AC599" s="438"/>
      <c r="AD599" s="438"/>
    </row>
    <row r="600" ht="13.5" customHeight="1">
      <c r="A600" s="438"/>
      <c r="B600" s="438"/>
      <c r="C600" s="438"/>
      <c r="D600" s="438"/>
      <c r="E600" s="409"/>
      <c r="F600" s="438"/>
      <c r="G600" s="438"/>
      <c r="H600" s="438"/>
      <c r="I600" s="438"/>
      <c r="J600" s="438"/>
      <c r="K600" s="438"/>
      <c r="L600" s="438"/>
      <c r="M600" s="438"/>
      <c r="N600" s="438"/>
      <c r="O600" s="438"/>
      <c r="P600" s="438"/>
      <c r="Q600" s="438"/>
      <c r="R600" s="438"/>
      <c r="S600" s="438"/>
      <c r="T600" s="438"/>
      <c r="U600" s="438"/>
      <c r="V600" s="438"/>
      <c r="W600" s="438"/>
      <c r="X600" s="438"/>
      <c r="Y600" s="438"/>
      <c r="Z600" s="438"/>
      <c r="AA600" s="438"/>
      <c r="AB600" s="438"/>
      <c r="AC600" s="438"/>
      <c r="AD600" s="438"/>
    </row>
    <row r="601" ht="13.5" customHeight="1">
      <c r="A601" s="438"/>
      <c r="B601" s="438"/>
      <c r="C601" s="438"/>
      <c r="D601" s="438"/>
      <c r="E601" s="409"/>
      <c r="F601" s="438"/>
      <c r="G601" s="438"/>
      <c r="H601" s="438"/>
      <c r="I601" s="438"/>
      <c r="J601" s="438"/>
      <c r="K601" s="438"/>
      <c r="L601" s="438"/>
      <c r="M601" s="438"/>
      <c r="N601" s="438"/>
      <c r="O601" s="438"/>
      <c r="P601" s="438"/>
      <c r="Q601" s="438"/>
      <c r="R601" s="438"/>
      <c r="S601" s="438"/>
      <c r="T601" s="438"/>
      <c r="U601" s="438"/>
      <c r="V601" s="438"/>
      <c r="W601" s="438"/>
      <c r="X601" s="438"/>
      <c r="Y601" s="438"/>
      <c r="Z601" s="438"/>
      <c r="AA601" s="438"/>
      <c r="AB601" s="438"/>
      <c r="AC601" s="438"/>
      <c r="AD601" s="438"/>
    </row>
    <row r="602" ht="13.5" customHeight="1">
      <c r="A602" s="438"/>
      <c r="B602" s="438"/>
      <c r="C602" s="438"/>
      <c r="D602" s="438"/>
      <c r="E602" s="409"/>
      <c r="F602" s="438"/>
      <c r="G602" s="438"/>
      <c r="H602" s="438"/>
      <c r="I602" s="438"/>
      <c r="J602" s="438"/>
      <c r="K602" s="438"/>
      <c r="L602" s="438"/>
      <c r="M602" s="438"/>
      <c r="N602" s="438"/>
      <c r="O602" s="438"/>
      <c r="P602" s="438"/>
      <c r="Q602" s="438"/>
      <c r="R602" s="438"/>
      <c r="S602" s="438"/>
      <c r="T602" s="438"/>
      <c r="U602" s="438"/>
      <c r="V602" s="438"/>
      <c r="W602" s="438"/>
      <c r="X602" s="438"/>
      <c r="Y602" s="438"/>
      <c r="Z602" s="438"/>
      <c r="AA602" s="438"/>
      <c r="AB602" s="438"/>
      <c r="AC602" s="438"/>
      <c r="AD602" s="438"/>
    </row>
    <row r="603" ht="13.5" customHeight="1">
      <c r="A603" s="438"/>
      <c r="B603" s="438"/>
      <c r="C603" s="438"/>
      <c r="D603" s="438"/>
      <c r="E603" s="409"/>
      <c r="F603" s="438"/>
      <c r="G603" s="438"/>
      <c r="H603" s="438"/>
      <c r="I603" s="438"/>
      <c r="J603" s="438"/>
      <c r="K603" s="438"/>
      <c r="L603" s="438"/>
      <c r="M603" s="438"/>
      <c r="N603" s="438"/>
      <c r="O603" s="438"/>
      <c r="P603" s="438"/>
      <c r="Q603" s="438"/>
      <c r="R603" s="438"/>
      <c r="S603" s="438"/>
      <c r="T603" s="438"/>
      <c r="U603" s="438"/>
      <c r="V603" s="438"/>
      <c r="W603" s="438"/>
      <c r="X603" s="438"/>
      <c r="Y603" s="438"/>
      <c r="Z603" s="438"/>
      <c r="AA603" s="438"/>
      <c r="AB603" s="438"/>
      <c r="AC603" s="438"/>
      <c r="AD603" s="438"/>
    </row>
    <row r="604" ht="13.5" customHeight="1">
      <c r="A604" s="438"/>
      <c r="B604" s="438"/>
      <c r="C604" s="438"/>
      <c r="D604" s="438"/>
      <c r="E604" s="409"/>
      <c r="F604" s="438"/>
      <c r="G604" s="438"/>
      <c r="H604" s="438"/>
      <c r="I604" s="438"/>
      <c r="J604" s="438"/>
      <c r="K604" s="438"/>
      <c r="L604" s="438"/>
      <c r="M604" s="438"/>
      <c r="N604" s="438"/>
      <c r="O604" s="438"/>
      <c r="P604" s="438"/>
      <c r="Q604" s="438"/>
      <c r="R604" s="438"/>
      <c r="S604" s="438"/>
      <c r="T604" s="438"/>
      <c r="U604" s="438"/>
      <c r="V604" s="438"/>
      <c r="W604" s="438"/>
      <c r="X604" s="438"/>
      <c r="Y604" s="438"/>
      <c r="Z604" s="438"/>
      <c r="AA604" s="438"/>
      <c r="AB604" s="438"/>
      <c r="AC604" s="438"/>
      <c r="AD604" s="438"/>
    </row>
    <row r="605" ht="13.5" customHeight="1">
      <c r="A605" s="438"/>
      <c r="B605" s="438"/>
      <c r="C605" s="438"/>
      <c r="D605" s="438"/>
      <c r="E605" s="409"/>
      <c r="F605" s="438"/>
      <c r="G605" s="438"/>
      <c r="H605" s="438"/>
      <c r="I605" s="438"/>
      <c r="J605" s="438"/>
      <c r="K605" s="438"/>
      <c r="L605" s="438"/>
      <c r="M605" s="438"/>
      <c r="N605" s="438"/>
      <c r="O605" s="438"/>
      <c r="P605" s="438"/>
      <c r="Q605" s="438"/>
      <c r="R605" s="438"/>
      <c r="S605" s="438"/>
      <c r="T605" s="438"/>
      <c r="U605" s="438"/>
      <c r="V605" s="438"/>
      <c r="W605" s="438"/>
      <c r="X605" s="438"/>
      <c r="Y605" s="438"/>
      <c r="Z605" s="438"/>
      <c r="AA605" s="438"/>
      <c r="AB605" s="438"/>
      <c r="AC605" s="438"/>
      <c r="AD605" s="438"/>
    </row>
    <row r="606" ht="13.5" customHeight="1">
      <c r="A606" s="438"/>
      <c r="B606" s="438"/>
      <c r="C606" s="438"/>
      <c r="D606" s="438"/>
      <c r="E606" s="409"/>
      <c r="F606" s="438"/>
      <c r="G606" s="438"/>
      <c r="H606" s="438"/>
      <c r="I606" s="438"/>
      <c r="J606" s="438"/>
      <c r="K606" s="438"/>
      <c r="L606" s="438"/>
      <c r="M606" s="438"/>
      <c r="N606" s="438"/>
      <c r="O606" s="438"/>
      <c r="P606" s="438"/>
      <c r="Q606" s="438"/>
      <c r="R606" s="438"/>
      <c r="S606" s="438"/>
      <c r="T606" s="438"/>
      <c r="U606" s="438"/>
      <c r="V606" s="438"/>
      <c r="W606" s="438"/>
      <c r="X606" s="438"/>
      <c r="Y606" s="438"/>
      <c r="Z606" s="438"/>
      <c r="AA606" s="438"/>
      <c r="AB606" s="438"/>
      <c r="AC606" s="438"/>
      <c r="AD606" s="438"/>
    </row>
    <row r="607" ht="13.5" customHeight="1">
      <c r="A607" s="438"/>
      <c r="B607" s="438"/>
      <c r="C607" s="438"/>
      <c r="D607" s="438"/>
      <c r="E607" s="409"/>
      <c r="F607" s="438"/>
      <c r="G607" s="438"/>
      <c r="H607" s="438"/>
      <c r="I607" s="438"/>
      <c r="J607" s="438"/>
      <c r="K607" s="438"/>
      <c r="L607" s="438"/>
      <c r="M607" s="438"/>
      <c r="N607" s="438"/>
      <c r="O607" s="438"/>
      <c r="P607" s="438"/>
      <c r="Q607" s="438"/>
      <c r="R607" s="438"/>
      <c r="S607" s="438"/>
      <c r="T607" s="438"/>
      <c r="U607" s="438"/>
      <c r="V607" s="438"/>
      <c r="W607" s="438"/>
      <c r="X607" s="438"/>
      <c r="Y607" s="438"/>
      <c r="Z607" s="438"/>
      <c r="AA607" s="438"/>
      <c r="AB607" s="438"/>
      <c r="AC607" s="438"/>
      <c r="AD607" s="438"/>
    </row>
    <row r="608" ht="13.5" customHeight="1">
      <c r="A608" s="438"/>
      <c r="B608" s="438"/>
      <c r="C608" s="438"/>
      <c r="D608" s="438"/>
      <c r="E608" s="409"/>
      <c r="F608" s="438"/>
      <c r="G608" s="438"/>
      <c r="H608" s="438"/>
      <c r="I608" s="438"/>
      <c r="J608" s="438"/>
      <c r="K608" s="438"/>
      <c r="L608" s="438"/>
      <c r="M608" s="438"/>
      <c r="N608" s="438"/>
      <c r="O608" s="438"/>
      <c r="P608" s="438"/>
      <c r="Q608" s="438"/>
      <c r="R608" s="438"/>
      <c r="S608" s="438"/>
      <c r="T608" s="438"/>
      <c r="U608" s="438"/>
      <c r="V608" s="438"/>
      <c r="W608" s="438"/>
      <c r="X608" s="438"/>
      <c r="Y608" s="438"/>
      <c r="Z608" s="438"/>
      <c r="AA608" s="438"/>
      <c r="AB608" s="438"/>
      <c r="AC608" s="438"/>
      <c r="AD608" s="438"/>
    </row>
    <row r="609" ht="13.5" customHeight="1">
      <c r="A609" s="438"/>
      <c r="B609" s="438"/>
      <c r="C609" s="438"/>
      <c r="D609" s="438"/>
      <c r="E609" s="409"/>
      <c r="F609" s="438"/>
      <c r="G609" s="438"/>
      <c r="H609" s="438"/>
      <c r="I609" s="438"/>
      <c r="J609" s="438"/>
      <c r="K609" s="438"/>
      <c r="L609" s="438"/>
      <c r="M609" s="438"/>
      <c r="N609" s="438"/>
      <c r="O609" s="438"/>
      <c r="P609" s="438"/>
      <c r="Q609" s="438"/>
      <c r="R609" s="438"/>
      <c r="S609" s="438"/>
      <c r="T609" s="438"/>
      <c r="U609" s="438"/>
      <c r="V609" s="438"/>
      <c r="W609" s="438"/>
      <c r="X609" s="438"/>
      <c r="Y609" s="438"/>
      <c r="Z609" s="438"/>
      <c r="AA609" s="438"/>
      <c r="AB609" s="438"/>
      <c r="AC609" s="438"/>
      <c r="AD609" s="438"/>
    </row>
    <row r="610" ht="13.5" customHeight="1">
      <c r="A610" s="438"/>
      <c r="B610" s="438"/>
      <c r="C610" s="438"/>
      <c r="D610" s="438"/>
      <c r="E610" s="409"/>
      <c r="F610" s="438"/>
      <c r="G610" s="438"/>
      <c r="H610" s="438"/>
      <c r="I610" s="438"/>
      <c r="J610" s="438"/>
      <c r="K610" s="438"/>
      <c r="L610" s="438"/>
      <c r="M610" s="438"/>
      <c r="N610" s="438"/>
      <c r="O610" s="438"/>
      <c r="P610" s="438"/>
      <c r="Q610" s="438"/>
      <c r="R610" s="438"/>
      <c r="S610" s="438"/>
      <c r="T610" s="438"/>
      <c r="U610" s="438"/>
      <c r="V610" s="438"/>
      <c r="W610" s="438"/>
      <c r="X610" s="438"/>
      <c r="Y610" s="438"/>
      <c r="Z610" s="438"/>
      <c r="AA610" s="438"/>
      <c r="AB610" s="438"/>
      <c r="AC610" s="438"/>
      <c r="AD610" s="438"/>
    </row>
    <row r="611" ht="13.5" customHeight="1">
      <c r="A611" s="438"/>
      <c r="B611" s="438"/>
      <c r="C611" s="438"/>
      <c r="D611" s="438"/>
      <c r="E611" s="409"/>
      <c r="F611" s="438"/>
      <c r="G611" s="438"/>
      <c r="H611" s="438"/>
      <c r="I611" s="438"/>
      <c r="J611" s="438"/>
      <c r="K611" s="438"/>
      <c r="L611" s="438"/>
      <c r="M611" s="438"/>
      <c r="N611" s="438"/>
      <c r="O611" s="438"/>
      <c r="P611" s="438"/>
      <c r="Q611" s="438"/>
      <c r="R611" s="438"/>
      <c r="S611" s="438"/>
      <c r="T611" s="438"/>
      <c r="U611" s="438"/>
      <c r="V611" s="438"/>
      <c r="W611" s="438"/>
      <c r="X611" s="438"/>
      <c r="Y611" s="438"/>
      <c r="Z611" s="438"/>
      <c r="AA611" s="438"/>
      <c r="AB611" s="438"/>
      <c r="AC611" s="438"/>
      <c r="AD611" s="438"/>
    </row>
    <row r="612" ht="13.5" customHeight="1">
      <c r="A612" s="438"/>
      <c r="B612" s="438"/>
      <c r="C612" s="438"/>
      <c r="D612" s="438"/>
      <c r="E612" s="409"/>
      <c r="F612" s="438"/>
      <c r="G612" s="438"/>
      <c r="H612" s="438"/>
      <c r="I612" s="438"/>
      <c r="J612" s="438"/>
      <c r="K612" s="438"/>
      <c r="L612" s="438"/>
      <c r="M612" s="438"/>
      <c r="N612" s="438"/>
      <c r="O612" s="438"/>
      <c r="P612" s="438"/>
      <c r="Q612" s="438"/>
      <c r="R612" s="438"/>
      <c r="S612" s="438"/>
      <c r="T612" s="438"/>
      <c r="U612" s="438"/>
      <c r="V612" s="438"/>
      <c r="W612" s="438"/>
      <c r="X612" s="438"/>
      <c r="Y612" s="438"/>
      <c r="Z612" s="438"/>
      <c r="AA612" s="438"/>
      <c r="AB612" s="438"/>
      <c r="AC612" s="438"/>
      <c r="AD612" s="438"/>
    </row>
    <row r="613" ht="13.5" customHeight="1">
      <c r="A613" s="438"/>
      <c r="B613" s="438"/>
      <c r="C613" s="438"/>
      <c r="D613" s="438"/>
      <c r="E613" s="409"/>
      <c r="F613" s="438"/>
      <c r="G613" s="438"/>
      <c r="H613" s="438"/>
      <c r="I613" s="438"/>
      <c r="J613" s="438"/>
      <c r="K613" s="438"/>
      <c r="L613" s="438"/>
      <c r="M613" s="438"/>
      <c r="N613" s="438"/>
      <c r="O613" s="438"/>
      <c r="P613" s="438"/>
      <c r="Q613" s="438"/>
      <c r="R613" s="438"/>
      <c r="S613" s="438"/>
      <c r="T613" s="438"/>
      <c r="U613" s="438"/>
      <c r="V613" s="438"/>
      <c r="W613" s="438"/>
      <c r="X613" s="438"/>
      <c r="Y613" s="438"/>
      <c r="Z613" s="438"/>
      <c r="AA613" s="438"/>
      <c r="AB613" s="438"/>
      <c r="AC613" s="438"/>
      <c r="AD613" s="438"/>
    </row>
    <row r="614" ht="13.5" customHeight="1">
      <c r="A614" s="438"/>
      <c r="B614" s="438"/>
      <c r="C614" s="438"/>
      <c r="D614" s="438"/>
      <c r="E614" s="409"/>
      <c r="F614" s="438"/>
      <c r="G614" s="438"/>
      <c r="H614" s="438"/>
      <c r="I614" s="438"/>
      <c r="J614" s="438"/>
      <c r="K614" s="438"/>
      <c r="L614" s="438"/>
      <c r="M614" s="438"/>
      <c r="N614" s="438"/>
      <c r="O614" s="438"/>
      <c r="P614" s="438"/>
      <c r="Q614" s="438"/>
      <c r="R614" s="438"/>
      <c r="S614" s="438"/>
      <c r="T614" s="438"/>
      <c r="U614" s="438"/>
      <c r="V614" s="438"/>
      <c r="W614" s="438"/>
      <c r="X614" s="438"/>
      <c r="Y614" s="438"/>
      <c r="Z614" s="438"/>
      <c r="AA614" s="438"/>
      <c r="AB614" s="438"/>
      <c r="AC614" s="438"/>
      <c r="AD614" s="438"/>
    </row>
    <row r="615" ht="13.5" customHeight="1">
      <c r="A615" s="438"/>
      <c r="B615" s="438"/>
      <c r="C615" s="438"/>
      <c r="D615" s="438"/>
      <c r="E615" s="409"/>
      <c r="F615" s="438"/>
      <c r="G615" s="438"/>
      <c r="H615" s="438"/>
      <c r="I615" s="438"/>
      <c r="J615" s="438"/>
      <c r="K615" s="438"/>
      <c r="L615" s="438"/>
      <c r="M615" s="438"/>
      <c r="N615" s="438"/>
      <c r="O615" s="438"/>
      <c r="P615" s="438"/>
      <c r="Q615" s="438"/>
      <c r="R615" s="438"/>
      <c r="S615" s="438"/>
      <c r="T615" s="438"/>
      <c r="U615" s="438"/>
      <c r="V615" s="438"/>
      <c r="W615" s="438"/>
      <c r="X615" s="438"/>
      <c r="Y615" s="438"/>
      <c r="Z615" s="438"/>
      <c r="AA615" s="438"/>
      <c r="AB615" s="438"/>
      <c r="AC615" s="438"/>
      <c r="AD615" s="438"/>
    </row>
    <row r="616" ht="13.5" customHeight="1">
      <c r="A616" s="438"/>
      <c r="B616" s="438"/>
      <c r="C616" s="438"/>
      <c r="D616" s="438"/>
      <c r="E616" s="409"/>
      <c r="F616" s="438"/>
      <c r="G616" s="438"/>
      <c r="H616" s="438"/>
      <c r="I616" s="438"/>
      <c r="J616" s="438"/>
      <c r="K616" s="438"/>
      <c r="L616" s="438"/>
      <c r="M616" s="438"/>
      <c r="N616" s="438"/>
      <c r="O616" s="438"/>
      <c r="P616" s="438"/>
      <c r="Q616" s="438"/>
      <c r="R616" s="438"/>
      <c r="S616" s="438"/>
      <c r="T616" s="438"/>
      <c r="U616" s="438"/>
      <c r="V616" s="438"/>
      <c r="W616" s="438"/>
      <c r="X616" s="438"/>
      <c r="Y616" s="438"/>
      <c r="Z616" s="438"/>
      <c r="AA616" s="438"/>
      <c r="AB616" s="438"/>
      <c r="AC616" s="438"/>
      <c r="AD616" s="438"/>
    </row>
    <row r="617" ht="13.5" customHeight="1">
      <c r="A617" s="438"/>
      <c r="B617" s="438"/>
      <c r="C617" s="438"/>
      <c r="D617" s="438"/>
      <c r="E617" s="409"/>
      <c r="F617" s="438"/>
      <c r="G617" s="438"/>
      <c r="H617" s="438"/>
      <c r="I617" s="438"/>
      <c r="J617" s="438"/>
      <c r="K617" s="438"/>
      <c r="L617" s="438"/>
      <c r="M617" s="438"/>
      <c r="N617" s="438"/>
      <c r="O617" s="438"/>
      <c r="P617" s="438"/>
      <c r="Q617" s="438"/>
      <c r="R617" s="438"/>
      <c r="S617" s="438"/>
      <c r="T617" s="438"/>
      <c r="U617" s="438"/>
      <c r="V617" s="438"/>
      <c r="W617" s="438"/>
      <c r="X617" s="438"/>
      <c r="Y617" s="438"/>
      <c r="Z617" s="438"/>
      <c r="AA617" s="438"/>
      <c r="AB617" s="438"/>
      <c r="AC617" s="438"/>
      <c r="AD617" s="438"/>
    </row>
    <row r="618" ht="13.5" customHeight="1">
      <c r="A618" s="438"/>
      <c r="B618" s="438"/>
      <c r="C618" s="438"/>
      <c r="D618" s="438"/>
      <c r="E618" s="409"/>
      <c r="F618" s="438"/>
      <c r="G618" s="438"/>
      <c r="H618" s="438"/>
      <c r="I618" s="438"/>
      <c r="J618" s="438"/>
      <c r="K618" s="438"/>
      <c r="L618" s="438"/>
      <c r="M618" s="438"/>
      <c r="N618" s="438"/>
      <c r="O618" s="438"/>
      <c r="P618" s="438"/>
      <c r="Q618" s="438"/>
      <c r="R618" s="438"/>
      <c r="S618" s="438"/>
      <c r="T618" s="438"/>
      <c r="U618" s="438"/>
      <c r="V618" s="438"/>
      <c r="W618" s="438"/>
      <c r="X618" s="438"/>
      <c r="Y618" s="438"/>
      <c r="Z618" s="438"/>
      <c r="AA618" s="438"/>
      <c r="AB618" s="438"/>
      <c r="AC618" s="438"/>
      <c r="AD618" s="438"/>
    </row>
    <row r="619" ht="13.5" customHeight="1">
      <c r="A619" s="438"/>
      <c r="B619" s="438"/>
      <c r="C619" s="438"/>
      <c r="D619" s="438"/>
      <c r="E619" s="409"/>
      <c r="F619" s="438"/>
      <c r="G619" s="438"/>
      <c r="H619" s="438"/>
      <c r="I619" s="438"/>
      <c r="J619" s="438"/>
      <c r="K619" s="438"/>
      <c r="L619" s="438"/>
      <c r="M619" s="438"/>
      <c r="N619" s="438"/>
      <c r="O619" s="438"/>
      <c r="P619" s="438"/>
      <c r="Q619" s="438"/>
      <c r="R619" s="438"/>
      <c r="S619" s="438"/>
      <c r="T619" s="438"/>
      <c r="U619" s="438"/>
      <c r="V619" s="438"/>
      <c r="W619" s="438"/>
      <c r="X619" s="438"/>
      <c r="Y619" s="438"/>
      <c r="Z619" s="438"/>
      <c r="AA619" s="438"/>
      <c r="AB619" s="438"/>
      <c r="AC619" s="438"/>
      <c r="AD619" s="438"/>
    </row>
    <row r="620" ht="13.5" customHeight="1">
      <c r="A620" s="438"/>
      <c r="B620" s="438"/>
      <c r="C620" s="438"/>
      <c r="D620" s="438"/>
      <c r="E620" s="409"/>
      <c r="F620" s="438"/>
      <c r="G620" s="438"/>
      <c r="H620" s="438"/>
      <c r="I620" s="438"/>
      <c r="J620" s="438"/>
      <c r="K620" s="438"/>
      <c r="L620" s="438"/>
      <c r="M620" s="438"/>
      <c r="N620" s="438"/>
      <c r="O620" s="438"/>
      <c r="P620" s="438"/>
      <c r="Q620" s="438"/>
      <c r="R620" s="438"/>
      <c r="S620" s="438"/>
      <c r="T620" s="438"/>
      <c r="U620" s="438"/>
      <c r="V620" s="438"/>
      <c r="W620" s="438"/>
      <c r="X620" s="438"/>
      <c r="Y620" s="438"/>
      <c r="Z620" s="438"/>
      <c r="AA620" s="438"/>
      <c r="AB620" s="438"/>
      <c r="AC620" s="438"/>
      <c r="AD620" s="438"/>
    </row>
    <row r="621" ht="13.5" customHeight="1">
      <c r="A621" s="438"/>
      <c r="B621" s="438"/>
      <c r="C621" s="438"/>
      <c r="D621" s="438"/>
      <c r="E621" s="409"/>
      <c r="F621" s="438"/>
      <c r="G621" s="438"/>
      <c r="H621" s="438"/>
      <c r="I621" s="438"/>
      <c r="J621" s="438"/>
      <c r="K621" s="438"/>
      <c r="L621" s="438"/>
      <c r="M621" s="438"/>
      <c r="N621" s="438"/>
      <c r="O621" s="438"/>
      <c r="P621" s="438"/>
      <c r="Q621" s="438"/>
      <c r="R621" s="438"/>
      <c r="S621" s="438"/>
      <c r="T621" s="438"/>
      <c r="U621" s="438"/>
      <c r="V621" s="438"/>
      <c r="W621" s="438"/>
      <c r="X621" s="438"/>
      <c r="Y621" s="438"/>
      <c r="Z621" s="438"/>
      <c r="AA621" s="438"/>
      <c r="AB621" s="438"/>
      <c r="AC621" s="438"/>
      <c r="AD621" s="438"/>
    </row>
    <row r="622" ht="13.5" customHeight="1">
      <c r="A622" s="438"/>
      <c r="B622" s="438"/>
      <c r="C622" s="438"/>
      <c r="D622" s="438"/>
      <c r="E622" s="409"/>
      <c r="F622" s="438"/>
      <c r="G622" s="438"/>
      <c r="H622" s="438"/>
      <c r="I622" s="438"/>
      <c r="J622" s="438"/>
      <c r="K622" s="438"/>
      <c r="L622" s="438"/>
      <c r="M622" s="438"/>
      <c r="N622" s="438"/>
      <c r="O622" s="438"/>
      <c r="P622" s="438"/>
      <c r="Q622" s="438"/>
      <c r="R622" s="438"/>
      <c r="S622" s="438"/>
      <c r="T622" s="438"/>
      <c r="U622" s="438"/>
      <c r="V622" s="438"/>
      <c r="W622" s="438"/>
      <c r="X622" s="438"/>
      <c r="Y622" s="438"/>
      <c r="Z622" s="438"/>
      <c r="AA622" s="438"/>
      <c r="AB622" s="438"/>
      <c r="AC622" s="438"/>
      <c r="AD622" s="438"/>
    </row>
    <row r="623" ht="13.5" customHeight="1">
      <c r="A623" s="438"/>
      <c r="B623" s="438"/>
      <c r="C623" s="438"/>
      <c r="D623" s="438"/>
      <c r="E623" s="409"/>
      <c r="F623" s="438"/>
      <c r="G623" s="438"/>
      <c r="H623" s="438"/>
      <c r="I623" s="438"/>
      <c r="J623" s="438"/>
      <c r="K623" s="438"/>
      <c r="L623" s="438"/>
      <c r="M623" s="438"/>
      <c r="N623" s="438"/>
      <c r="O623" s="438"/>
      <c r="P623" s="438"/>
      <c r="Q623" s="438"/>
      <c r="R623" s="438"/>
      <c r="S623" s="438"/>
      <c r="T623" s="438"/>
      <c r="U623" s="438"/>
      <c r="V623" s="438"/>
      <c r="W623" s="438"/>
      <c r="X623" s="438"/>
      <c r="Y623" s="438"/>
      <c r="Z623" s="438"/>
      <c r="AA623" s="438"/>
      <c r="AB623" s="438"/>
      <c r="AC623" s="438"/>
      <c r="AD623" s="438"/>
    </row>
    <row r="624" ht="13.5" customHeight="1">
      <c r="A624" s="438"/>
      <c r="B624" s="438"/>
      <c r="C624" s="438"/>
      <c r="D624" s="438"/>
      <c r="E624" s="409"/>
      <c r="F624" s="438"/>
      <c r="G624" s="438"/>
      <c r="H624" s="438"/>
      <c r="I624" s="438"/>
      <c r="J624" s="438"/>
      <c r="K624" s="438"/>
      <c r="L624" s="438"/>
      <c r="M624" s="438"/>
      <c r="N624" s="438"/>
      <c r="O624" s="438"/>
      <c r="P624" s="438"/>
      <c r="Q624" s="438"/>
      <c r="R624" s="438"/>
      <c r="S624" s="438"/>
      <c r="T624" s="438"/>
      <c r="U624" s="438"/>
      <c r="V624" s="438"/>
      <c r="W624" s="438"/>
      <c r="X624" s="438"/>
      <c r="Y624" s="438"/>
      <c r="Z624" s="438"/>
      <c r="AA624" s="438"/>
      <c r="AB624" s="438"/>
      <c r="AC624" s="438"/>
      <c r="AD624" s="438"/>
    </row>
    <row r="625" ht="13.5" customHeight="1">
      <c r="A625" s="438"/>
      <c r="B625" s="438"/>
      <c r="C625" s="438"/>
      <c r="D625" s="438"/>
      <c r="E625" s="409"/>
      <c r="F625" s="438"/>
      <c r="G625" s="438"/>
      <c r="H625" s="438"/>
      <c r="I625" s="438"/>
      <c r="J625" s="438"/>
      <c r="K625" s="438"/>
      <c r="L625" s="438"/>
      <c r="M625" s="438"/>
      <c r="N625" s="438"/>
      <c r="O625" s="438"/>
      <c r="P625" s="438"/>
      <c r="Q625" s="438"/>
      <c r="R625" s="438"/>
      <c r="S625" s="438"/>
      <c r="T625" s="438"/>
      <c r="U625" s="438"/>
      <c r="V625" s="438"/>
      <c r="W625" s="438"/>
      <c r="X625" s="438"/>
      <c r="Y625" s="438"/>
      <c r="Z625" s="438"/>
      <c r="AA625" s="438"/>
      <c r="AB625" s="438"/>
      <c r="AC625" s="438"/>
      <c r="AD625" s="438"/>
    </row>
    <row r="626" ht="13.5" customHeight="1">
      <c r="A626" s="438"/>
      <c r="B626" s="438"/>
      <c r="C626" s="438"/>
      <c r="D626" s="438"/>
      <c r="E626" s="409"/>
      <c r="F626" s="438"/>
      <c r="G626" s="438"/>
      <c r="H626" s="438"/>
      <c r="I626" s="438"/>
      <c r="J626" s="438"/>
      <c r="K626" s="438"/>
      <c r="L626" s="438"/>
      <c r="M626" s="438"/>
      <c r="N626" s="438"/>
      <c r="O626" s="438"/>
      <c r="P626" s="438"/>
      <c r="Q626" s="438"/>
      <c r="R626" s="438"/>
      <c r="S626" s="438"/>
      <c r="T626" s="438"/>
      <c r="U626" s="438"/>
      <c r="V626" s="438"/>
      <c r="W626" s="438"/>
      <c r="X626" s="438"/>
      <c r="Y626" s="438"/>
      <c r="Z626" s="438"/>
      <c r="AA626" s="438"/>
      <c r="AB626" s="438"/>
      <c r="AC626" s="438"/>
      <c r="AD626" s="438"/>
    </row>
    <row r="627" ht="13.5" customHeight="1">
      <c r="A627" s="438"/>
      <c r="B627" s="438"/>
      <c r="C627" s="438"/>
      <c r="D627" s="438"/>
      <c r="E627" s="409"/>
      <c r="F627" s="438"/>
      <c r="G627" s="438"/>
      <c r="H627" s="438"/>
      <c r="I627" s="438"/>
      <c r="J627" s="438"/>
      <c r="K627" s="438"/>
      <c r="L627" s="438"/>
      <c r="M627" s="438"/>
      <c r="N627" s="438"/>
      <c r="O627" s="438"/>
      <c r="P627" s="438"/>
      <c r="Q627" s="438"/>
      <c r="R627" s="438"/>
      <c r="S627" s="438"/>
      <c r="T627" s="438"/>
      <c r="U627" s="438"/>
      <c r="V627" s="438"/>
      <c r="W627" s="438"/>
      <c r="X627" s="438"/>
      <c r="Y627" s="438"/>
      <c r="Z627" s="438"/>
      <c r="AA627" s="438"/>
      <c r="AB627" s="438"/>
      <c r="AC627" s="438"/>
      <c r="AD627" s="438"/>
    </row>
    <row r="628" ht="13.5" customHeight="1">
      <c r="A628" s="438"/>
      <c r="B628" s="438"/>
      <c r="C628" s="438"/>
      <c r="D628" s="438"/>
      <c r="E628" s="409"/>
      <c r="F628" s="438"/>
      <c r="G628" s="438"/>
      <c r="H628" s="438"/>
      <c r="I628" s="438"/>
      <c r="J628" s="438"/>
      <c r="K628" s="438"/>
      <c r="L628" s="438"/>
      <c r="M628" s="438"/>
      <c r="N628" s="438"/>
      <c r="O628" s="438"/>
      <c r="P628" s="438"/>
      <c r="Q628" s="438"/>
      <c r="R628" s="438"/>
      <c r="S628" s="438"/>
      <c r="T628" s="438"/>
      <c r="U628" s="438"/>
      <c r="V628" s="438"/>
      <c r="W628" s="438"/>
      <c r="X628" s="438"/>
      <c r="Y628" s="438"/>
      <c r="Z628" s="438"/>
      <c r="AA628" s="438"/>
      <c r="AB628" s="438"/>
      <c r="AC628" s="438"/>
      <c r="AD628" s="438"/>
    </row>
    <row r="629" ht="13.5" customHeight="1">
      <c r="A629" s="438"/>
      <c r="B629" s="438"/>
      <c r="C629" s="438"/>
      <c r="D629" s="438"/>
      <c r="E629" s="409"/>
      <c r="F629" s="438"/>
      <c r="G629" s="438"/>
      <c r="H629" s="438"/>
      <c r="I629" s="438"/>
      <c r="J629" s="438"/>
      <c r="K629" s="438"/>
      <c r="L629" s="438"/>
      <c r="M629" s="438"/>
      <c r="N629" s="438"/>
      <c r="O629" s="438"/>
      <c r="P629" s="438"/>
      <c r="Q629" s="438"/>
      <c r="R629" s="438"/>
      <c r="S629" s="438"/>
      <c r="T629" s="438"/>
      <c r="U629" s="438"/>
      <c r="V629" s="438"/>
      <c r="W629" s="438"/>
      <c r="X629" s="438"/>
      <c r="Y629" s="438"/>
      <c r="Z629" s="438"/>
      <c r="AA629" s="438"/>
      <c r="AB629" s="438"/>
      <c r="AC629" s="438"/>
      <c r="AD629" s="438"/>
    </row>
    <row r="630" ht="13.5" customHeight="1">
      <c r="A630" s="438"/>
      <c r="B630" s="438"/>
      <c r="C630" s="438"/>
      <c r="D630" s="438"/>
      <c r="E630" s="409"/>
      <c r="F630" s="438"/>
      <c r="G630" s="438"/>
      <c r="H630" s="438"/>
      <c r="I630" s="438"/>
      <c r="J630" s="438"/>
      <c r="K630" s="438"/>
      <c r="L630" s="438"/>
      <c r="M630" s="438"/>
      <c r="N630" s="438"/>
      <c r="O630" s="438"/>
      <c r="P630" s="438"/>
      <c r="Q630" s="438"/>
      <c r="R630" s="438"/>
      <c r="S630" s="438"/>
      <c r="T630" s="438"/>
      <c r="U630" s="438"/>
      <c r="V630" s="438"/>
      <c r="W630" s="438"/>
      <c r="X630" s="438"/>
      <c r="Y630" s="438"/>
      <c r="Z630" s="438"/>
      <c r="AA630" s="438"/>
      <c r="AB630" s="438"/>
      <c r="AC630" s="438"/>
      <c r="AD630" s="438"/>
    </row>
    <row r="631" ht="13.5" customHeight="1">
      <c r="A631" s="438"/>
      <c r="B631" s="438"/>
      <c r="C631" s="438"/>
      <c r="D631" s="438"/>
      <c r="E631" s="409"/>
      <c r="F631" s="438"/>
      <c r="G631" s="438"/>
      <c r="H631" s="438"/>
      <c r="I631" s="438"/>
      <c r="J631" s="438"/>
      <c r="K631" s="438"/>
      <c r="L631" s="438"/>
      <c r="M631" s="438"/>
      <c r="N631" s="438"/>
      <c r="O631" s="438"/>
      <c r="P631" s="438"/>
      <c r="Q631" s="438"/>
      <c r="R631" s="438"/>
      <c r="S631" s="438"/>
      <c r="T631" s="438"/>
      <c r="U631" s="438"/>
      <c r="V631" s="438"/>
      <c r="W631" s="438"/>
      <c r="X631" s="438"/>
      <c r="Y631" s="438"/>
      <c r="Z631" s="438"/>
      <c r="AA631" s="438"/>
      <c r="AB631" s="438"/>
      <c r="AC631" s="438"/>
      <c r="AD631" s="438"/>
    </row>
    <row r="632" ht="13.5" customHeight="1">
      <c r="A632" s="438"/>
      <c r="B632" s="438"/>
      <c r="C632" s="438"/>
      <c r="D632" s="438"/>
      <c r="E632" s="409"/>
      <c r="F632" s="438"/>
      <c r="G632" s="438"/>
      <c r="H632" s="438"/>
      <c r="I632" s="438"/>
      <c r="J632" s="438"/>
      <c r="K632" s="438"/>
      <c r="L632" s="438"/>
      <c r="M632" s="438"/>
      <c r="N632" s="438"/>
      <c r="O632" s="438"/>
      <c r="P632" s="438"/>
      <c r="Q632" s="438"/>
      <c r="R632" s="438"/>
      <c r="S632" s="438"/>
      <c r="T632" s="438"/>
      <c r="U632" s="438"/>
      <c r="V632" s="438"/>
      <c r="W632" s="438"/>
      <c r="X632" s="438"/>
      <c r="Y632" s="438"/>
      <c r="Z632" s="438"/>
      <c r="AA632" s="438"/>
      <c r="AB632" s="438"/>
      <c r="AC632" s="438"/>
      <c r="AD632" s="438"/>
    </row>
    <row r="633" ht="13.5" customHeight="1">
      <c r="A633" s="438"/>
      <c r="B633" s="438"/>
      <c r="C633" s="438"/>
      <c r="D633" s="438"/>
      <c r="E633" s="409"/>
      <c r="F633" s="438"/>
      <c r="G633" s="438"/>
      <c r="H633" s="438"/>
      <c r="I633" s="438"/>
      <c r="J633" s="438"/>
      <c r="K633" s="438"/>
      <c r="L633" s="438"/>
      <c r="M633" s="438"/>
      <c r="N633" s="438"/>
      <c r="O633" s="438"/>
      <c r="P633" s="438"/>
      <c r="Q633" s="438"/>
      <c r="R633" s="438"/>
      <c r="S633" s="438"/>
      <c r="T633" s="438"/>
      <c r="U633" s="438"/>
      <c r="V633" s="438"/>
      <c r="W633" s="438"/>
      <c r="X633" s="438"/>
      <c r="Y633" s="438"/>
      <c r="Z633" s="438"/>
      <c r="AA633" s="438"/>
      <c r="AB633" s="438"/>
      <c r="AC633" s="438"/>
      <c r="AD633" s="438"/>
    </row>
    <row r="634" ht="13.5" customHeight="1">
      <c r="A634" s="438"/>
      <c r="B634" s="438"/>
      <c r="C634" s="438"/>
      <c r="D634" s="438"/>
      <c r="E634" s="409"/>
      <c r="F634" s="438"/>
      <c r="G634" s="438"/>
      <c r="H634" s="438"/>
      <c r="I634" s="438"/>
      <c r="J634" s="438"/>
      <c r="K634" s="438"/>
      <c r="L634" s="438"/>
      <c r="M634" s="438"/>
      <c r="N634" s="438"/>
      <c r="O634" s="438"/>
      <c r="P634" s="438"/>
      <c r="Q634" s="438"/>
      <c r="R634" s="438"/>
      <c r="S634" s="438"/>
      <c r="T634" s="438"/>
      <c r="U634" s="438"/>
      <c r="V634" s="438"/>
      <c r="W634" s="438"/>
      <c r="X634" s="438"/>
      <c r="Y634" s="438"/>
      <c r="Z634" s="438"/>
      <c r="AA634" s="438"/>
      <c r="AB634" s="438"/>
      <c r="AC634" s="438"/>
      <c r="AD634" s="438"/>
    </row>
    <row r="635" ht="13.5" customHeight="1">
      <c r="A635" s="438"/>
      <c r="B635" s="438"/>
      <c r="C635" s="438"/>
      <c r="D635" s="438"/>
      <c r="E635" s="409"/>
      <c r="F635" s="438"/>
      <c r="G635" s="438"/>
      <c r="H635" s="438"/>
      <c r="I635" s="438"/>
      <c r="J635" s="438"/>
      <c r="K635" s="438"/>
      <c r="L635" s="438"/>
      <c r="M635" s="438"/>
      <c r="N635" s="438"/>
      <c r="O635" s="438"/>
      <c r="P635" s="438"/>
      <c r="Q635" s="438"/>
      <c r="R635" s="438"/>
      <c r="S635" s="438"/>
      <c r="T635" s="438"/>
      <c r="U635" s="438"/>
      <c r="V635" s="438"/>
      <c r="W635" s="438"/>
      <c r="X635" s="438"/>
      <c r="Y635" s="438"/>
      <c r="Z635" s="438"/>
      <c r="AA635" s="438"/>
      <c r="AB635" s="438"/>
      <c r="AC635" s="438"/>
      <c r="AD635" s="438"/>
    </row>
    <row r="636" ht="13.5" customHeight="1">
      <c r="A636" s="438"/>
      <c r="B636" s="438"/>
      <c r="C636" s="438"/>
      <c r="D636" s="438"/>
      <c r="E636" s="409"/>
      <c r="F636" s="438"/>
      <c r="G636" s="438"/>
      <c r="H636" s="438"/>
      <c r="I636" s="438"/>
      <c r="J636" s="438"/>
      <c r="K636" s="438"/>
      <c r="L636" s="438"/>
      <c r="M636" s="438"/>
      <c r="N636" s="438"/>
      <c r="O636" s="438"/>
      <c r="P636" s="438"/>
      <c r="Q636" s="438"/>
      <c r="R636" s="438"/>
      <c r="S636" s="438"/>
      <c r="T636" s="438"/>
      <c r="U636" s="438"/>
      <c r="V636" s="438"/>
      <c r="W636" s="438"/>
      <c r="X636" s="438"/>
      <c r="Y636" s="438"/>
      <c r="Z636" s="438"/>
      <c r="AA636" s="438"/>
      <c r="AB636" s="438"/>
      <c r="AC636" s="438"/>
      <c r="AD636" s="438"/>
    </row>
    <row r="637" ht="13.5" customHeight="1">
      <c r="A637" s="438"/>
      <c r="B637" s="438"/>
      <c r="C637" s="438"/>
      <c r="D637" s="438"/>
      <c r="E637" s="409"/>
      <c r="F637" s="438"/>
      <c r="G637" s="438"/>
      <c r="H637" s="438"/>
      <c r="I637" s="438"/>
      <c r="J637" s="438"/>
      <c r="K637" s="438"/>
      <c r="L637" s="438"/>
      <c r="M637" s="438"/>
      <c r="N637" s="438"/>
      <c r="O637" s="438"/>
      <c r="P637" s="438"/>
      <c r="Q637" s="438"/>
      <c r="R637" s="438"/>
      <c r="S637" s="438"/>
      <c r="T637" s="438"/>
      <c r="U637" s="438"/>
      <c r="V637" s="438"/>
      <c r="W637" s="438"/>
      <c r="X637" s="438"/>
      <c r="Y637" s="438"/>
      <c r="Z637" s="438"/>
      <c r="AA637" s="438"/>
      <c r="AB637" s="438"/>
      <c r="AC637" s="438"/>
      <c r="AD637" s="438"/>
    </row>
    <row r="638" ht="13.5" customHeight="1">
      <c r="A638" s="438"/>
      <c r="B638" s="438"/>
      <c r="C638" s="438"/>
      <c r="D638" s="438"/>
      <c r="E638" s="409"/>
      <c r="F638" s="438"/>
      <c r="G638" s="438"/>
      <c r="H638" s="438"/>
      <c r="I638" s="438"/>
      <c r="J638" s="438"/>
      <c r="K638" s="438"/>
      <c r="L638" s="438"/>
      <c r="M638" s="438"/>
      <c r="N638" s="438"/>
      <c r="O638" s="438"/>
      <c r="P638" s="438"/>
      <c r="Q638" s="438"/>
      <c r="R638" s="438"/>
      <c r="S638" s="438"/>
      <c r="T638" s="438"/>
      <c r="U638" s="438"/>
      <c r="V638" s="438"/>
      <c r="W638" s="438"/>
      <c r="X638" s="438"/>
      <c r="Y638" s="438"/>
      <c r="Z638" s="438"/>
      <c r="AA638" s="438"/>
      <c r="AB638" s="438"/>
      <c r="AC638" s="438"/>
      <c r="AD638" s="438"/>
    </row>
    <row r="639" ht="13.5" customHeight="1">
      <c r="A639" s="438"/>
      <c r="B639" s="438"/>
      <c r="C639" s="438"/>
      <c r="D639" s="438"/>
      <c r="E639" s="409"/>
      <c r="F639" s="438"/>
      <c r="G639" s="438"/>
      <c r="H639" s="438"/>
      <c r="I639" s="438"/>
      <c r="J639" s="438"/>
      <c r="K639" s="438"/>
      <c r="L639" s="438"/>
      <c r="M639" s="438"/>
      <c r="N639" s="438"/>
      <c r="O639" s="438"/>
      <c r="P639" s="438"/>
      <c r="Q639" s="438"/>
      <c r="R639" s="438"/>
      <c r="S639" s="438"/>
      <c r="T639" s="438"/>
      <c r="U639" s="438"/>
      <c r="V639" s="438"/>
      <c r="W639" s="438"/>
      <c r="X639" s="438"/>
      <c r="Y639" s="438"/>
      <c r="Z639" s="438"/>
      <c r="AA639" s="438"/>
      <c r="AB639" s="438"/>
      <c r="AC639" s="438"/>
      <c r="AD639" s="438"/>
    </row>
    <row r="640" ht="13.5" customHeight="1">
      <c r="A640" s="438"/>
      <c r="B640" s="438"/>
      <c r="C640" s="438"/>
      <c r="D640" s="438"/>
      <c r="E640" s="409"/>
      <c r="F640" s="438"/>
      <c r="G640" s="438"/>
      <c r="H640" s="438"/>
      <c r="I640" s="438"/>
      <c r="J640" s="438"/>
      <c r="K640" s="438"/>
      <c r="L640" s="438"/>
      <c r="M640" s="438"/>
      <c r="N640" s="438"/>
      <c r="O640" s="438"/>
      <c r="P640" s="438"/>
      <c r="Q640" s="438"/>
      <c r="R640" s="438"/>
      <c r="S640" s="438"/>
      <c r="T640" s="438"/>
      <c r="U640" s="438"/>
      <c r="V640" s="438"/>
      <c r="W640" s="438"/>
      <c r="X640" s="438"/>
      <c r="Y640" s="438"/>
      <c r="Z640" s="438"/>
      <c r="AA640" s="438"/>
      <c r="AB640" s="438"/>
      <c r="AC640" s="438"/>
      <c r="AD640" s="438"/>
    </row>
    <row r="641" ht="13.5" customHeight="1">
      <c r="A641" s="438"/>
      <c r="B641" s="438"/>
      <c r="C641" s="438"/>
      <c r="D641" s="438"/>
      <c r="E641" s="409"/>
      <c r="F641" s="438"/>
      <c r="G641" s="438"/>
      <c r="H641" s="438"/>
      <c r="I641" s="438"/>
      <c r="J641" s="438"/>
      <c r="K641" s="438"/>
      <c r="L641" s="438"/>
      <c r="M641" s="438"/>
      <c r="N641" s="438"/>
      <c r="O641" s="438"/>
      <c r="P641" s="438"/>
      <c r="Q641" s="438"/>
      <c r="R641" s="438"/>
      <c r="S641" s="438"/>
      <c r="T641" s="438"/>
      <c r="U641" s="438"/>
      <c r="V641" s="438"/>
      <c r="W641" s="438"/>
      <c r="X641" s="438"/>
      <c r="Y641" s="438"/>
      <c r="Z641" s="438"/>
      <c r="AA641" s="438"/>
      <c r="AB641" s="438"/>
      <c r="AC641" s="438"/>
      <c r="AD641" s="438"/>
    </row>
    <row r="642" ht="13.5" customHeight="1">
      <c r="A642" s="438"/>
      <c r="B642" s="438"/>
      <c r="C642" s="438"/>
      <c r="D642" s="438"/>
      <c r="E642" s="409"/>
      <c r="F642" s="438"/>
      <c r="G642" s="438"/>
      <c r="H642" s="438"/>
      <c r="I642" s="438"/>
      <c r="J642" s="438"/>
      <c r="K642" s="438"/>
      <c r="L642" s="438"/>
      <c r="M642" s="438"/>
      <c r="N642" s="438"/>
      <c r="O642" s="438"/>
      <c r="P642" s="438"/>
      <c r="Q642" s="438"/>
      <c r="R642" s="438"/>
      <c r="S642" s="438"/>
      <c r="T642" s="438"/>
      <c r="U642" s="438"/>
      <c r="V642" s="438"/>
      <c r="W642" s="438"/>
      <c r="X642" s="438"/>
      <c r="Y642" s="438"/>
      <c r="Z642" s="438"/>
      <c r="AA642" s="438"/>
      <c r="AB642" s="438"/>
      <c r="AC642" s="438"/>
      <c r="AD642" s="438"/>
    </row>
    <row r="643" ht="13.5" customHeight="1">
      <c r="A643" s="438"/>
      <c r="B643" s="438"/>
      <c r="C643" s="438"/>
      <c r="D643" s="438"/>
      <c r="E643" s="409"/>
      <c r="F643" s="438"/>
      <c r="G643" s="438"/>
      <c r="H643" s="438"/>
      <c r="I643" s="438"/>
      <c r="J643" s="438"/>
      <c r="K643" s="438"/>
      <c r="L643" s="438"/>
      <c r="M643" s="438"/>
      <c r="N643" s="438"/>
      <c r="O643" s="438"/>
      <c r="P643" s="438"/>
      <c r="Q643" s="438"/>
      <c r="R643" s="438"/>
      <c r="S643" s="438"/>
      <c r="T643" s="438"/>
      <c r="U643" s="438"/>
      <c r="V643" s="438"/>
      <c r="W643" s="438"/>
      <c r="X643" s="438"/>
      <c r="Y643" s="438"/>
      <c r="Z643" s="438"/>
      <c r="AA643" s="438"/>
      <c r="AB643" s="438"/>
      <c r="AC643" s="438"/>
      <c r="AD643" s="438"/>
    </row>
    <row r="644" ht="13.5" customHeight="1">
      <c r="A644" s="438"/>
      <c r="B644" s="438"/>
      <c r="C644" s="438"/>
      <c r="D644" s="438"/>
      <c r="E644" s="409"/>
      <c r="F644" s="438"/>
      <c r="G644" s="438"/>
      <c r="H644" s="438"/>
      <c r="I644" s="438"/>
      <c r="J644" s="438"/>
      <c r="K644" s="438"/>
      <c r="L644" s="438"/>
      <c r="M644" s="438"/>
      <c r="N644" s="438"/>
      <c r="O644" s="438"/>
      <c r="P644" s="438"/>
      <c r="Q644" s="438"/>
      <c r="R644" s="438"/>
      <c r="S644" s="438"/>
      <c r="T644" s="438"/>
      <c r="U644" s="438"/>
      <c r="V644" s="438"/>
      <c r="W644" s="438"/>
      <c r="X644" s="438"/>
      <c r="Y644" s="438"/>
      <c r="Z644" s="438"/>
      <c r="AA644" s="438"/>
      <c r="AB644" s="438"/>
      <c r="AC644" s="438"/>
      <c r="AD644" s="438"/>
    </row>
    <row r="645" ht="13.5" customHeight="1">
      <c r="A645" s="438"/>
      <c r="B645" s="438"/>
      <c r="C645" s="438"/>
      <c r="D645" s="438"/>
      <c r="E645" s="409"/>
      <c r="F645" s="438"/>
      <c r="G645" s="438"/>
      <c r="H645" s="438"/>
      <c r="I645" s="438"/>
      <c r="J645" s="438"/>
      <c r="K645" s="438"/>
      <c r="L645" s="438"/>
      <c r="M645" s="438"/>
      <c r="N645" s="438"/>
      <c r="O645" s="438"/>
      <c r="P645" s="438"/>
      <c r="Q645" s="438"/>
      <c r="R645" s="438"/>
      <c r="S645" s="438"/>
      <c r="T645" s="438"/>
      <c r="U645" s="438"/>
      <c r="V645" s="438"/>
      <c r="W645" s="438"/>
      <c r="X645" s="438"/>
      <c r="Y645" s="438"/>
      <c r="Z645" s="438"/>
      <c r="AA645" s="438"/>
      <c r="AB645" s="438"/>
      <c r="AC645" s="438"/>
      <c r="AD645" s="438"/>
    </row>
    <row r="646" ht="13.5" customHeight="1">
      <c r="A646" s="438"/>
      <c r="B646" s="438"/>
      <c r="C646" s="438"/>
      <c r="D646" s="438"/>
      <c r="E646" s="409"/>
      <c r="F646" s="438"/>
      <c r="G646" s="438"/>
      <c r="H646" s="438"/>
      <c r="I646" s="438"/>
      <c r="J646" s="438"/>
      <c r="K646" s="438"/>
      <c r="L646" s="438"/>
      <c r="M646" s="438"/>
      <c r="N646" s="438"/>
      <c r="O646" s="438"/>
      <c r="P646" s="438"/>
      <c r="Q646" s="438"/>
      <c r="R646" s="438"/>
      <c r="S646" s="438"/>
      <c r="T646" s="438"/>
      <c r="U646" s="438"/>
      <c r="V646" s="438"/>
      <c r="W646" s="438"/>
      <c r="X646" s="438"/>
      <c r="Y646" s="438"/>
      <c r="Z646" s="438"/>
      <c r="AA646" s="438"/>
      <c r="AB646" s="438"/>
      <c r="AC646" s="438"/>
      <c r="AD646" s="438"/>
    </row>
    <row r="647" ht="13.5" customHeight="1">
      <c r="A647" s="438"/>
      <c r="B647" s="438"/>
      <c r="C647" s="438"/>
      <c r="D647" s="438"/>
      <c r="E647" s="409"/>
      <c r="F647" s="438"/>
      <c r="G647" s="438"/>
      <c r="H647" s="438"/>
      <c r="I647" s="438"/>
      <c r="J647" s="438"/>
      <c r="K647" s="438"/>
      <c r="L647" s="438"/>
      <c r="M647" s="438"/>
      <c r="N647" s="438"/>
      <c r="O647" s="438"/>
      <c r="P647" s="438"/>
      <c r="Q647" s="438"/>
      <c r="R647" s="438"/>
      <c r="S647" s="438"/>
      <c r="T647" s="438"/>
      <c r="U647" s="438"/>
      <c r="V647" s="438"/>
      <c r="W647" s="438"/>
      <c r="X647" s="438"/>
      <c r="Y647" s="438"/>
      <c r="Z647" s="438"/>
      <c r="AA647" s="438"/>
      <c r="AB647" s="438"/>
      <c r="AC647" s="438"/>
      <c r="AD647" s="438"/>
    </row>
    <row r="648" ht="13.5" customHeight="1">
      <c r="A648" s="438"/>
      <c r="B648" s="438"/>
      <c r="C648" s="438"/>
      <c r="D648" s="438"/>
      <c r="E648" s="409"/>
      <c r="F648" s="438"/>
      <c r="G648" s="438"/>
      <c r="H648" s="438"/>
      <c r="I648" s="438"/>
      <c r="J648" s="438"/>
      <c r="K648" s="438"/>
      <c r="L648" s="438"/>
      <c r="M648" s="438"/>
      <c r="N648" s="438"/>
      <c r="O648" s="438"/>
      <c r="P648" s="438"/>
      <c r="Q648" s="438"/>
      <c r="R648" s="438"/>
      <c r="S648" s="438"/>
      <c r="T648" s="438"/>
      <c r="U648" s="438"/>
      <c r="V648" s="438"/>
      <c r="W648" s="438"/>
      <c r="X648" s="438"/>
      <c r="Y648" s="438"/>
      <c r="Z648" s="438"/>
      <c r="AA648" s="438"/>
      <c r="AB648" s="438"/>
      <c r="AC648" s="438"/>
      <c r="AD648" s="438"/>
    </row>
    <row r="649" ht="13.5" customHeight="1">
      <c r="A649" s="438"/>
      <c r="B649" s="438"/>
      <c r="C649" s="438"/>
      <c r="D649" s="438"/>
      <c r="E649" s="409"/>
      <c r="F649" s="438"/>
      <c r="G649" s="438"/>
      <c r="H649" s="438"/>
      <c r="I649" s="438"/>
      <c r="J649" s="438"/>
      <c r="K649" s="438"/>
      <c r="L649" s="438"/>
      <c r="M649" s="438"/>
      <c r="N649" s="438"/>
      <c r="O649" s="438"/>
      <c r="P649" s="438"/>
      <c r="Q649" s="438"/>
      <c r="R649" s="438"/>
      <c r="S649" s="438"/>
      <c r="T649" s="438"/>
      <c r="U649" s="438"/>
      <c r="V649" s="438"/>
      <c r="W649" s="438"/>
      <c r="X649" s="438"/>
      <c r="Y649" s="438"/>
      <c r="Z649" s="438"/>
      <c r="AA649" s="438"/>
      <c r="AB649" s="438"/>
      <c r="AC649" s="438"/>
      <c r="AD649" s="438"/>
    </row>
    <row r="650" ht="13.5" customHeight="1">
      <c r="A650" s="438"/>
      <c r="B650" s="438"/>
      <c r="C650" s="438"/>
      <c r="D650" s="438"/>
      <c r="E650" s="409"/>
      <c r="F650" s="438"/>
      <c r="G650" s="438"/>
      <c r="H650" s="438"/>
      <c r="I650" s="438"/>
      <c r="J650" s="438"/>
      <c r="K650" s="438"/>
      <c r="L650" s="438"/>
      <c r="M650" s="438"/>
      <c r="N650" s="438"/>
      <c r="O650" s="438"/>
      <c r="P650" s="438"/>
      <c r="Q650" s="438"/>
      <c r="R650" s="438"/>
      <c r="S650" s="438"/>
      <c r="T650" s="438"/>
      <c r="U650" s="438"/>
      <c r="V650" s="438"/>
      <c r="W650" s="438"/>
      <c r="X650" s="438"/>
      <c r="Y650" s="438"/>
      <c r="Z650" s="438"/>
      <c r="AA650" s="438"/>
      <c r="AB650" s="438"/>
      <c r="AC650" s="438"/>
      <c r="AD650" s="438"/>
    </row>
    <row r="651" ht="13.5" customHeight="1">
      <c r="A651" s="438"/>
      <c r="B651" s="438"/>
      <c r="C651" s="438"/>
      <c r="D651" s="438"/>
      <c r="E651" s="409"/>
      <c r="F651" s="438"/>
      <c r="G651" s="438"/>
      <c r="H651" s="438"/>
      <c r="I651" s="438"/>
      <c r="J651" s="438"/>
      <c r="K651" s="438"/>
      <c r="L651" s="438"/>
      <c r="M651" s="438"/>
      <c r="N651" s="438"/>
      <c r="O651" s="438"/>
      <c r="P651" s="438"/>
      <c r="Q651" s="438"/>
      <c r="R651" s="438"/>
      <c r="S651" s="438"/>
      <c r="T651" s="438"/>
      <c r="U651" s="438"/>
      <c r="V651" s="438"/>
      <c r="W651" s="438"/>
      <c r="X651" s="438"/>
      <c r="Y651" s="438"/>
      <c r="Z651" s="438"/>
      <c r="AA651" s="438"/>
      <c r="AB651" s="438"/>
      <c r="AC651" s="438"/>
      <c r="AD651" s="438"/>
    </row>
    <row r="652" ht="13.5" customHeight="1">
      <c r="A652" s="438"/>
      <c r="B652" s="438"/>
      <c r="C652" s="438"/>
      <c r="D652" s="438"/>
      <c r="E652" s="409"/>
      <c r="F652" s="438"/>
      <c r="G652" s="438"/>
      <c r="H652" s="438"/>
      <c r="I652" s="438"/>
      <c r="J652" s="438"/>
      <c r="K652" s="438"/>
      <c r="L652" s="438"/>
      <c r="M652" s="438"/>
      <c r="N652" s="438"/>
      <c r="O652" s="438"/>
      <c r="P652" s="438"/>
      <c r="Q652" s="438"/>
      <c r="R652" s="438"/>
      <c r="S652" s="438"/>
      <c r="T652" s="438"/>
      <c r="U652" s="438"/>
      <c r="V652" s="438"/>
      <c r="W652" s="438"/>
      <c r="X652" s="438"/>
      <c r="Y652" s="438"/>
      <c r="Z652" s="438"/>
      <c r="AA652" s="438"/>
      <c r="AB652" s="438"/>
      <c r="AC652" s="438"/>
      <c r="AD652" s="438"/>
    </row>
    <row r="653" ht="13.5" customHeight="1">
      <c r="A653" s="438"/>
      <c r="B653" s="438"/>
      <c r="C653" s="438"/>
      <c r="D653" s="438"/>
      <c r="E653" s="409"/>
      <c r="F653" s="438"/>
      <c r="G653" s="438"/>
      <c r="H653" s="438"/>
      <c r="I653" s="438"/>
      <c r="J653" s="438"/>
      <c r="K653" s="438"/>
      <c r="L653" s="438"/>
      <c r="M653" s="438"/>
      <c r="N653" s="438"/>
      <c r="O653" s="438"/>
      <c r="P653" s="438"/>
      <c r="Q653" s="438"/>
      <c r="R653" s="438"/>
      <c r="S653" s="438"/>
      <c r="T653" s="438"/>
      <c r="U653" s="438"/>
      <c r="V653" s="438"/>
      <c r="W653" s="438"/>
      <c r="X653" s="438"/>
      <c r="Y653" s="438"/>
      <c r="Z653" s="438"/>
      <c r="AA653" s="438"/>
      <c r="AB653" s="438"/>
      <c r="AC653" s="438"/>
      <c r="AD653" s="438"/>
    </row>
    <row r="654" ht="13.5" customHeight="1">
      <c r="A654" s="438"/>
      <c r="B654" s="438"/>
      <c r="C654" s="438"/>
      <c r="D654" s="438"/>
      <c r="E654" s="409"/>
      <c r="F654" s="438"/>
      <c r="G654" s="438"/>
      <c r="H654" s="438"/>
      <c r="I654" s="438"/>
      <c r="J654" s="438"/>
      <c r="K654" s="438"/>
      <c r="L654" s="438"/>
      <c r="M654" s="438"/>
      <c r="N654" s="438"/>
      <c r="O654" s="438"/>
      <c r="P654" s="438"/>
      <c r="Q654" s="438"/>
      <c r="R654" s="438"/>
      <c r="S654" s="438"/>
      <c r="T654" s="438"/>
      <c r="U654" s="438"/>
      <c r="V654" s="438"/>
      <c r="W654" s="438"/>
      <c r="X654" s="438"/>
      <c r="Y654" s="438"/>
      <c r="Z654" s="438"/>
      <c r="AA654" s="438"/>
      <c r="AB654" s="438"/>
      <c r="AC654" s="438"/>
      <c r="AD654" s="438"/>
    </row>
    <row r="655" ht="13.5" customHeight="1">
      <c r="A655" s="438"/>
      <c r="B655" s="438"/>
      <c r="C655" s="438"/>
      <c r="D655" s="438"/>
      <c r="E655" s="409"/>
      <c r="F655" s="438"/>
      <c r="G655" s="438"/>
      <c r="H655" s="438"/>
      <c r="I655" s="438"/>
      <c r="J655" s="438"/>
      <c r="K655" s="438"/>
      <c r="L655" s="438"/>
      <c r="M655" s="438"/>
      <c r="N655" s="438"/>
      <c r="O655" s="438"/>
      <c r="P655" s="438"/>
      <c r="Q655" s="438"/>
      <c r="R655" s="438"/>
      <c r="S655" s="438"/>
      <c r="T655" s="438"/>
      <c r="U655" s="438"/>
      <c r="V655" s="438"/>
      <c r="W655" s="438"/>
      <c r="X655" s="438"/>
      <c r="Y655" s="438"/>
      <c r="Z655" s="438"/>
      <c r="AA655" s="438"/>
      <c r="AB655" s="438"/>
      <c r="AC655" s="438"/>
      <c r="AD655" s="438"/>
    </row>
    <row r="656" ht="13.5" customHeight="1">
      <c r="A656" s="438"/>
      <c r="B656" s="438"/>
      <c r="C656" s="438"/>
      <c r="D656" s="438"/>
      <c r="E656" s="409"/>
      <c r="F656" s="438"/>
      <c r="G656" s="438"/>
      <c r="H656" s="438"/>
      <c r="I656" s="438"/>
      <c r="J656" s="438"/>
      <c r="K656" s="438"/>
      <c r="L656" s="438"/>
      <c r="M656" s="438"/>
      <c r="N656" s="438"/>
      <c r="O656" s="438"/>
      <c r="P656" s="438"/>
      <c r="Q656" s="438"/>
      <c r="R656" s="438"/>
      <c r="S656" s="438"/>
      <c r="T656" s="438"/>
      <c r="U656" s="438"/>
      <c r="V656" s="438"/>
      <c r="W656" s="438"/>
      <c r="X656" s="438"/>
      <c r="Y656" s="438"/>
      <c r="Z656" s="438"/>
      <c r="AA656" s="438"/>
      <c r="AB656" s="438"/>
      <c r="AC656" s="438"/>
      <c r="AD656" s="438"/>
    </row>
    <row r="657" ht="13.5" customHeight="1">
      <c r="A657" s="438"/>
      <c r="B657" s="438"/>
      <c r="C657" s="438"/>
      <c r="D657" s="438"/>
      <c r="E657" s="409"/>
      <c r="F657" s="438"/>
      <c r="G657" s="438"/>
      <c r="H657" s="438"/>
      <c r="I657" s="438"/>
      <c r="J657" s="438"/>
      <c r="K657" s="438"/>
      <c r="L657" s="438"/>
      <c r="M657" s="438"/>
      <c r="N657" s="438"/>
      <c r="O657" s="438"/>
      <c r="P657" s="438"/>
      <c r="Q657" s="438"/>
      <c r="R657" s="438"/>
      <c r="S657" s="438"/>
      <c r="T657" s="438"/>
      <c r="U657" s="438"/>
      <c r="V657" s="438"/>
      <c r="W657" s="438"/>
      <c r="X657" s="438"/>
      <c r="Y657" s="438"/>
      <c r="Z657" s="438"/>
      <c r="AA657" s="438"/>
      <c r="AB657" s="438"/>
      <c r="AC657" s="438"/>
      <c r="AD657" s="438"/>
    </row>
    <row r="658" ht="13.5" customHeight="1">
      <c r="A658" s="438"/>
      <c r="B658" s="438"/>
      <c r="C658" s="438"/>
      <c r="D658" s="438"/>
      <c r="E658" s="409"/>
      <c r="F658" s="438"/>
      <c r="G658" s="438"/>
      <c r="H658" s="438"/>
      <c r="I658" s="438"/>
      <c r="J658" s="438"/>
      <c r="K658" s="438"/>
      <c r="L658" s="438"/>
      <c r="M658" s="438"/>
      <c r="N658" s="438"/>
      <c r="O658" s="438"/>
      <c r="P658" s="438"/>
      <c r="Q658" s="438"/>
      <c r="R658" s="438"/>
      <c r="S658" s="438"/>
      <c r="T658" s="438"/>
      <c r="U658" s="438"/>
      <c r="V658" s="438"/>
      <c r="W658" s="438"/>
      <c r="X658" s="438"/>
      <c r="Y658" s="438"/>
      <c r="Z658" s="438"/>
      <c r="AA658" s="438"/>
      <c r="AB658" s="438"/>
      <c r="AC658" s="438"/>
      <c r="AD658" s="438"/>
    </row>
    <row r="659" ht="13.5" customHeight="1">
      <c r="A659" s="438"/>
      <c r="B659" s="438"/>
      <c r="C659" s="438"/>
      <c r="D659" s="438"/>
      <c r="E659" s="409"/>
      <c r="F659" s="438"/>
      <c r="G659" s="438"/>
      <c r="H659" s="438"/>
      <c r="I659" s="438"/>
      <c r="J659" s="438"/>
      <c r="K659" s="438"/>
      <c r="L659" s="438"/>
      <c r="M659" s="438"/>
      <c r="N659" s="438"/>
      <c r="O659" s="438"/>
      <c r="P659" s="438"/>
      <c r="Q659" s="438"/>
      <c r="R659" s="438"/>
      <c r="S659" s="438"/>
      <c r="T659" s="438"/>
      <c r="U659" s="438"/>
      <c r="V659" s="438"/>
      <c r="W659" s="438"/>
      <c r="X659" s="438"/>
      <c r="Y659" s="438"/>
      <c r="Z659" s="438"/>
      <c r="AA659" s="438"/>
      <c r="AB659" s="438"/>
      <c r="AC659" s="438"/>
      <c r="AD659" s="438"/>
    </row>
    <row r="660" ht="13.5" customHeight="1">
      <c r="A660" s="438"/>
      <c r="B660" s="438"/>
      <c r="C660" s="438"/>
      <c r="D660" s="438"/>
      <c r="E660" s="409"/>
      <c r="F660" s="438"/>
      <c r="G660" s="438"/>
      <c r="H660" s="438"/>
      <c r="I660" s="438"/>
      <c r="J660" s="438"/>
      <c r="K660" s="438"/>
      <c r="L660" s="438"/>
      <c r="M660" s="438"/>
      <c r="N660" s="438"/>
      <c r="O660" s="438"/>
      <c r="P660" s="438"/>
      <c r="Q660" s="438"/>
      <c r="R660" s="438"/>
      <c r="S660" s="438"/>
      <c r="T660" s="438"/>
      <c r="U660" s="438"/>
      <c r="V660" s="438"/>
      <c r="W660" s="438"/>
      <c r="X660" s="438"/>
      <c r="Y660" s="438"/>
      <c r="Z660" s="438"/>
      <c r="AA660" s="438"/>
      <c r="AB660" s="438"/>
      <c r="AC660" s="438"/>
      <c r="AD660" s="438"/>
    </row>
    <row r="661" ht="13.5" customHeight="1">
      <c r="A661" s="438"/>
      <c r="B661" s="438"/>
      <c r="C661" s="438"/>
      <c r="D661" s="438"/>
      <c r="E661" s="409"/>
      <c r="F661" s="438"/>
      <c r="G661" s="438"/>
      <c r="H661" s="438"/>
      <c r="I661" s="438"/>
      <c r="J661" s="438"/>
      <c r="K661" s="438"/>
      <c r="L661" s="438"/>
      <c r="M661" s="438"/>
      <c r="N661" s="438"/>
      <c r="O661" s="438"/>
      <c r="P661" s="438"/>
      <c r="Q661" s="438"/>
      <c r="R661" s="438"/>
      <c r="S661" s="438"/>
      <c r="T661" s="438"/>
      <c r="U661" s="438"/>
      <c r="V661" s="438"/>
      <c r="W661" s="438"/>
      <c r="X661" s="438"/>
      <c r="Y661" s="438"/>
      <c r="Z661" s="438"/>
      <c r="AA661" s="438"/>
      <c r="AB661" s="438"/>
      <c r="AC661" s="438"/>
      <c r="AD661" s="438"/>
    </row>
    <row r="662" ht="13.5" customHeight="1">
      <c r="A662" s="438"/>
      <c r="B662" s="438"/>
      <c r="C662" s="438"/>
      <c r="D662" s="438"/>
      <c r="E662" s="409"/>
      <c r="F662" s="438"/>
      <c r="G662" s="438"/>
      <c r="H662" s="438"/>
      <c r="I662" s="438"/>
      <c r="J662" s="438"/>
      <c r="K662" s="438"/>
      <c r="L662" s="438"/>
      <c r="M662" s="438"/>
      <c r="N662" s="438"/>
      <c r="O662" s="438"/>
      <c r="P662" s="438"/>
      <c r="Q662" s="438"/>
      <c r="R662" s="438"/>
      <c r="S662" s="438"/>
      <c r="T662" s="438"/>
      <c r="U662" s="438"/>
      <c r="V662" s="438"/>
      <c r="W662" s="438"/>
      <c r="X662" s="438"/>
      <c r="Y662" s="438"/>
      <c r="Z662" s="438"/>
      <c r="AA662" s="438"/>
      <c r="AB662" s="438"/>
      <c r="AC662" s="438"/>
      <c r="AD662" s="438"/>
    </row>
    <row r="663" ht="13.5" customHeight="1">
      <c r="A663" s="438"/>
      <c r="B663" s="438"/>
      <c r="C663" s="438"/>
      <c r="D663" s="438"/>
      <c r="E663" s="409"/>
      <c r="F663" s="438"/>
      <c r="G663" s="438"/>
      <c r="H663" s="438"/>
      <c r="I663" s="438"/>
      <c r="J663" s="438"/>
      <c r="K663" s="438"/>
      <c r="L663" s="438"/>
      <c r="M663" s="438"/>
      <c r="N663" s="438"/>
      <c r="O663" s="438"/>
      <c r="P663" s="438"/>
      <c r="Q663" s="438"/>
      <c r="R663" s="438"/>
      <c r="S663" s="438"/>
      <c r="T663" s="438"/>
      <c r="U663" s="438"/>
      <c r="V663" s="438"/>
      <c r="W663" s="438"/>
      <c r="X663" s="438"/>
      <c r="Y663" s="438"/>
      <c r="Z663" s="438"/>
      <c r="AA663" s="438"/>
      <c r="AB663" s="438"/>
      <c r="AC663" s="438"/>
      <c r="AD663" s="438"/>
    </row>
    <row r="664" ht="13.5" customHeight="1">
      <c r="A664" s="438"/>
      <c r="B664" s="438"/>
      <c r="C664" s="438"/>
      <c r="D664" s="438"/>
      <c r="E664" s="409"/>
      <c r="F664" s="438"/>
      <c r="G664" s="438"/>
      <c r="H664" s="438"/>
      <c r="I664" s="438"/>
      <c r="J664" s="438"/>
      <c r="K664" s="438"/>
      <c r="L664" s="438"/>
      <c r="M664" s="438"/>
      <c r="N664" s="438"/>
      <c r="O664" s="438"/>
      <c r="P664" s="438"/>
      <c r="Q664" s="438"/>
      <c r="R664" s="438"/>
      <c r="S664" s="438"/>
      <c r="T664" s="438"/>
      <c r="U664" s="438"/>
      <c r="V664" s="438"/>
      <c r="W664" s="438"/>
      <c r="X664" s="438"/>
      <c r="Y664" s="438"/>
      <c r="Z664" s="438"/>
      <c r="AA664" s="438"/>
      <c r="AB664" s="438"/>
      <c r="AC664" s="438"/>
      <c r="AD664" s="438"/>
    </row>
    <row r="665" ht="13.5" customHeight="1">
      <c r="A665" s="438"/>
      <c r="B665" s="438"/>
      <c r="C665" s="438"/>
      <c r="D665" s="438"/>
      <c r="E665" s="409"/>
      <c r="F665" s="438"/>
      <c r="G665" s="438"/>
      <c r="H665" s="438"/>
      <c r="I665" s="438"/>
      <c r="J665" s="438"/>
      <c r="K665" s="438"/>
      <c r="L665" s="438"/>
      <c r="M665" s="438"/>
      <c r="N665" s="438"/>
      <c r="O665" s="438"/>
      <c r="P665" s="438"/>
      <c r="Q665" s="438"/>
      <c r="R665" s="438"/>
      <c r="S665" s="438"/>
      <c r="T665" s="438"/>
      <c r="U665" s="438"/>
      <c r="V665" s="438"/>
      <c r="W665" s="438"/>
      <c r="X665" s="438"/>
      <c r="Y665" s="438"/>
      <c r="Z665" s="438"/>
      <c r="AA665" s="438"/>
      <c r="AB665" s="438"/>
      <c r="AC665" s="438"/>
      <c r="AD665" s="438"/>
    </row>
    <row r="666" ht="13.5" customHeight="1">
      <c r="A666" s="438"/>
      <c r="B666" s="438"/>
      <c r="C666" s="438"/>
      <c r="D666" s="438"/>
      <c r="E666" s="409"/>
      <c r="F666" s="438"/>
      <c r="G666" s="438"/>
      <c r="H666" s="438"/>
      <c r="I666" s="438"/>
      <c r="J666" s="438"/>
      <c r="K666" s="438"/>
      <c r="L666" s="438"/>
      <c r="M666" s="438"/>
      <c r="N666" s="438"/>
      <c r="O666" s="438"/>
      <c r="P666" s="438"/>
      <c r="Q666" s="438"/>
      <c r="R666" s="438"/>
      <c r="S666" s="438"/>
      <c r="T666" s="438"/>
      <c r="U666" s="438"/>
      <c r="V666" s="438"/>
      <c r="W666" s="438"/>
      <c r="X666" s="438"/>
      <c r="Y666" s="438"/>
      <c r="Z666" s="438"/>
      <c r="AA666" s="438"/>
      <c r="AB666" s="438"/>
      <c r="AC666" s="438"/>
      <c r="AD666" s="438"/>
    </row>
    <row r="667" ht="13.5" customHeight="1">
      <c r="A667" s="438"/>
      <c r="B667" s="438"/>
      <c r="C667" s="438"/>
      <c r="D667" s="438"/>
      <c r="E667" s="409"/>
      <c r="F667" s="438"/>
      <c r="G667" s="438"/>
      <c r="H667" s="438"/>
      <c r="I667" s="438"/>
      <c r="J667" s="438"/>
      <c r="K667" s="438"/>
      <c r="L667" s="438"/>
      <c r="M667" s="438"/>
      <c r="N667" s="438"/>
      <c r="O667" s="438"/>
      <c r="P667" s="438"/>
      <c r="Q667" s="438"/>
      <c r="R667" s="438"/>
      <c r="S667" s="438"/>
      <c r="T667" s="438"/>
      <c r="U667" s="438"/>
      <c r="V667" s="438"/>
      <c r="W667" s="438"/>
      <c r="X667" s="438"/>
      <c r="Y667" s="438"/>
      <c r="Z667" s="438"/>
      <c r="AA667" s="438"/>
      <c r="AB667" s="438"/>
      <c r="AC667" s="438"/>
      <c r="AD667" s="438"/>
    </row>
    <row r="668" ht="13.5" customHeight="1">
      <c r="A668" s="438"/>
      <c r="B668" s="438"/>
      <c r="C668" s="438"/>
      <c r="D668" s="438"/>
      <c r="E668" s="409"/>
      <c r="F668" s="438"/>
      <c r="G668" s="438"/>
      <c r="H668" s="438"/>
      <c r="I668" s="438"/>
      <c r="J668" s="438"/>
      <c r="K668" s="438"/>
      <c r="L668" s="438"/>
      <c r="M668" s="438"/>
      <c r="N668" s="438"/>
      <c r="O668" s="438"/>
      <c r="P668" s="438"/>
      <c r="Q668" s="438"/>
      <c r="R668" s="438"/>
      <c r="S668" s="438"/>
      <c r="T668" s="438"/>
      <c r="U668" s="438"/>
      <c r="V668" s="438"/>
      <c r="W668" s="438"/>
      <c r="X668" s="438"/>
      <c r="Y668" s="438"/>
      <c r="Z668" s="438"/>
      <c r="AA668" s="438"/>
      <c r="AB668" s="438"/>
      <c r="AC668" s="438"/>
      <c r="AD668" s="438"/>
    </row>
    <row r="669" ht="13.5" customHeight="1">
      <c r="A669" s="438"/>
      <c r="B669" s="438"/>
      <c r="C669" s="438"/>
      <c r="D669" s="438"/>
      <c r="E669" s="409"/>
      <c r="F669" s="438"/>
      <c r="G669" s="438"/>
      <c r="H669" s="438"/>
      <c r="I669" s="438"/>
      <c r="J669" s="438"/>
      <c r="K669" s="438"/>
      <c r="L669" s="438"/>
      <c r="M669" s="438"/>
      <c r="N669" s="438"/>
      <c r="O669" s="438"/>
      <c r="P669" s="438"/>
      <c r="Q669" s="438"/>
      <c r="R669" s="438"/>
      <c r="S669" s="438"/>
      <c r="T669" s="438"/>
      <c r="U669" s="438"/>
      <c r="V669" s="438"/>
      <c r="W669" s="438"/>
      <c r="X669" s="438"/>
      <c r="Y669" s="438"/>
      <c r="Z669" s="438"/>
      <c r="AA669" s="438"/>
      <c r="AB669" s="438"/>
      <c r="AC669" s="438"/>
      <c r="AD669" s="438"/>
    </row>
    <row r="670" ht="13.5" customHeight="1">
      <c r="A670" s="438"/>
      <c r="B670" s="438"/>
      <c r="C670" s="438"/>
      <c r="D670" s="438"/>
      <c r="E670" s="409"/>
      <c r="F670" s="438"/>
      <c r="G670" s="438"/>
      <c r="H670" s="438"/>
      <c r="I670" s="438"/>
      <c r="J670" s="438"/>
      <c r="K670" s="438"/>
      <c r="L670" s="438"/>
      <c r="M670" s="438"/>
      <c r="N670" s="438"/>
      <c r="O670" s="438"/>
      <c r="P670" s="438"/>
      <c r="Q670" s="438"/>
      <c r="R670" s="438"/>
      <c r="S670" s="438"/>
      <c r="T670" s="438"/>
      <c r="U670" s="438"/>
      <c r="V670" s="438"/>
      <c r="W670" s="438"/>
      <c r="X670" s="438"/>
      <c r="Y670" s="438"/>
      <c r="Z670" s="438"/>
      <c r="AA670" s="438"/>
      <c r="AB670" s="438"/>
      <c r="AC670" s="438"/>
      <c r="AD670" s="438"/>
    </row>
    <row r="671" ht="13.5" customHeight="1">
      <c r="A671" s="438"/>
      <c r="B671" s="438"/>
      <c r="C671" s="438"/>
      <c r="D671" s="438"/>
      <c r="E671" s="409"/>
      <c r="F671" s="438"/>
      <c r="G671" s="438"/>
      <c r="H671" s="438"/>
      <c r="I671" s="438"/>
      <c r="J671" s="438"/>
      <c r="K671" s="438"/>
      <c r="L671" s="438"/>
      <c r="M671" s="438"/>
      <c r="N671" s="438"/>
      <c r="O671" s="438"/>
      <c r="P671" s="438"/>
      <c r="Q671" s="438"/>
      <c r="R671" s="438"/>
      <c r="S671" s="438"/>
      <c r="T671" s="438"/>
      <c r="U671" s="438"/>
      <c r="V671" s="438"/>
      <c r="W671" s="438"/>
      <c r="X671" s="438"/>
      <c r="Y671" s="438"/>
      <c r="Z671" s="438"/>
      <c r="AA671" s="438"/>
      <c r="AB671" s="438"/>
      <c r="AC671" s="438"/>
      <c r="AD671" s="438"/>
    </row>
    <row r="672" ht="13.5" customHeight="1">
      <c r="A672" s="438"/>
      <c r="B672" s="438"/>
      <c r="C672" s="438"/>
      <c r="D672" s="438"/>
      <c r="E672" s="409"/>
      <c r="F672" s="438"/>
      <c r="G672" s="438"/>
      <c r="H672" s="438"/>
      <c r="I672" s="438"/>
      <c r="J672" s="438"/>
      <c r="K672" s="438"/>
      <c r="L672" s="438"/>
      <c r="M672" s="438"/>
      <c r="N672" s="438"/>
      <c r="O672" s="438"/>
      <c r="P672" s="438"/>
      <c r="Q672" s="438"/>
      <c r="R672" s="438"/>
      <c r="S672" s="438"/>
      <c r="T672" s="438"/>
      <c r="U672" s="438"/>
      <c r="V672" s="438"/>
      <c r="W672" s="438"/>
      <c r="X672" s="438"/>
      <c r="Y672" s="438"/>
      <c r="Z672" s="438"/>
      <c r="AA672" s="438"/>
      <c r="AB672" s="438"/>
      <c r="AC672" s="438"/>
      <c r="AD672" s="438"/>
    </row>
    <row r="673" ht="13.5" customHeight="1">
      <c r="A673" s="438"/>
      <c r="B673" s="438"/>
      <c r="C673" s="438"/>
      <c r="D673" s="438"/>
      <c r="E673" s="409"/>
      <c r="F673" s="438"/>
      <c r="G673" s="438"/>
      <c r="H673" s="438"/>
      <c r="I673" s="438"/>
      <c r="J673" s="438"/>
      <c r="K673" s="438"/>
      <c r="L673" s="438"/>
      <c r="M673" s="438"/>
      <c r="N673" s="438"/>
      <c r="O673" s="438"/>
      <c r="P673" s="438"/>
      <c r="Q673" s="438"/>
      <c r="R673" s="438"/>
      <c r="S673" s="438"/>
      <c r="T673" s="438"/>
      <c r="U673" s="438"/>
      <c r="V673" s="438"/>
      <c r="W673" s="438"/>
      <c r="X673" s="438"/>
      <c r="Y673" s="438"/>
      <c r="Z673" s="438"/>
      <c r="AA673" s="438"/>
      <c r="AB673" s="438"/>
      <c r="AC673" s="438"/>
      <c r="AD673" s="438"/>
    </row>
    <row r="674" ht="13.5" customHeight="1">
      <c r="A674" s="438"/>
      <c r="B674" s="438"/>
      <c r="C674" s="438"/>
      <c r="D674" s="438"/>
      <c r="E674" s="409"/>
      <c r="F674" s="438"/>
      <c r="G674" s="438"/>
      <c r="H674" s="438"/>
      <c r="I674" s="438"/>
      <c r="J674" s="438"/>
      <c r="K674" s="438"/>
      <c r="L674" s="438"/>
      <c r="M674" s="438"/>
      <c r="N674" s="438"/>
      <c r="O674" s="438"/>
      <c r="P674" s="438"/>
      <c r="Q674" s="438"/>
      <c r="R674" s="438"/>
      <c r="S674" s="438"/>
      <c r="T674" s="438"/>
      <c r="U674" s="438"/>
      <c r="V674" s="438"/>
      <c r="W674" s="438"/>
      <c r="X674" s="438"/>
      <c r="Y674" s="438"/>
      <c r="Z674" s="438"/>
      <c r="AA674" s="438"/>
      <c r="AB674" s="438"/>
      <c r="AC674" s="438"/>
      <c r="AD674" s="438"/>
    </row>
    <row r="675" ht="13.5" customHeight="1">
      <c r="A675" s="438"/>
      <c r="B675" s="438"/>
      <c r="C675" s="438"/>
      <c r="D675" s="438"/>
      <c r="E675" s="409"/>
      <c r="F675" s="438"/>
      <c r="G675" s="438"/>
      <c r="H675" s="438"/>
      <c r="I675" s="438"/>
      <c r="J675" s="438"/>
      <c r="K675" s="438"/>
      <c r="L675" s="438"/>
      <c r="M675" s="438"/>
      <c r="N675" s="438"/>
      <c r="O675" s="438"/>
      <c r="P675" s="438"/>
      <c r="Q675" s="438"/>
      <c r="R675" s="438"/>
      <c r="S675" s="438"/>
      <c r="T675" s="438"/>
      <c r="U675" s="438"/>
      <c r="V675" s="438"/>
      <c r="W675" s="438"/>
      <c r="X675" s="438"/>
      <c r="Y675" s="438"/>
      <c r="Z675" s="438"/>
      <c r="AA675" s="438"/>
      <c r="AB675" s="438"/>
      <c r="AC675" s="438"/>
      <c r="AD675" s="438"/>
    </row>
    <row r="676" ht="13.5" customHeight="1">
      <c r="A676" s="438"/>
      <c r="B676" s="438"/>
      <c r="C676" s="438"/>
      <c r="D676" s="438"/>
      <c r="E676" s="409"/>
      <c r="F676" s="438"/>
      <c r="G676" s="438"/>
      <c r="H676" s="438"/>
      <c r="I676" s="438"/>
      <c r="J676" s="438"/>
      <c r="K676" s="438"/>
      <c r="L676" s="438"/>
      <c r="M676" s="438"/>
      <c r="N676" s="438"/>
      <c r="O676" s="438"/>
      <c r="P676" s="438"/>
      <c r="Q676" s="438"/>
      <c r="R676" s="438"/>
      <c r="S676" s="438"/>
      <c r="T676" s="438"/>
      <c r="U676" s="438"/>
      <c r="V676" s="438"/>
      <c r="W676" s="438"/>
      <c r="X676" s="438"/>
      <c r="Y676" s="438"/>
      <c r="Z676" s="438"/>
      <c r="AA676" s="438"/>
      <c r="AB676" s="438"/>
      <c r="AC676" s="438"/>
      <c r="AD676" s="438"/>
    </row>
    <row r="677" ht="13.5" customHeight="1">
      <c r="A677" s="438"/>
      <c r="B677" s="438"/>
      <c r="C677" s="438"/>
      <c r="D677" s="438"/>
      <c r="E677" s="409"/>
      <c r="F677" s="438"/>
      <c r="G677" s="438"/>
      <c r="H677" s="438"/>
      <c r="I677" s="438"/>
      <c r="J677" s="438"/>
      <c r="K677" s="438"/>
      <c r="L677" s="438"/>
      <c r="M677" s="438"/>
      <c r="N677" s="438"/>
      <c r="O677" s="438"/>
      <c r="P677" s="438"/>
      <c r="Q677" s="438"/>
      <c r="R677" s="438"/>
      <c r="S677" s="438"/>
      <c r="T677" s="438"/>
      <c r="U677" s="438"/>
      <c r="V677" s="438"/>
      <c r="W677" s="438"/>
      <c r="X677" s="438"/>
      <c r="Y677" s="438"/>
      <c r="Z677" s="438"/>
      <c r="AA677" s="438"/>
      <c r="AB677" s="438"/>
      <c r="AC677" s="438"/>
      <c r="AD677" s="438"/>
    </row>
    <row r="678" ht="13.5" customHeight="1">
      <c r="A678" s="438"/>
      <c r="B678" s="438"/>
      <c r="C678" s="438"/>
      <c r="D678" s="438"/>
      <c r="E678" s="409"/>
      <c r="F678" s="438"/>
      <c r="G678" s="438"/>
      <c r="H678" s="438"/>
      <c r="I678" s="438"/>
      <c r="J678" s="438"/>
      <c r="K678" s="438"/>
      <c r="L678" s="438"/>
      <c r="M678" s="438"/>
      <c r="N678" s="438"/>
      <c r="O678" s="438"/>
      <c r="P678" s="438"/>
      <c r="Q678" s="438"/>
      <c r="R678" s="438"/>
      <c r="S678" s="438"/>
      <c r="T678" s="438"/>
      <c r="U678" s="438"/>
      <c r="V678" s="438"/>
      <c r="W678" s="438"/>
      <c r="X678" s="438"/>
      <c r="Y678" s="438"/>
      <c r="Z678" s="438"/>
      <c r="AA678" s="438"/>
      <c r="AB678" s="438"/>
      <c r="AC678" s="438"/>
      <c r="AD678" s="438"/>
    </row>
    <row r="679" ht="13.5" customHeight="1">
      <c r="A679" s="438"/>
      <c r="B679" s="438"/>
      <c r="C679" s="438"/>
      <c r="D679" s="438"/>
      <c r="E679" s="409"/>
      <c r="F679" s="438"/>
      <c r="G679" s="438"/>
      <c r="H679" s="438"/>
      <c r="I679" s="438"/>
      <c r="J679" s="438"/>
      <c r="K679" s="438"/>
      <c r="L679" s="438"/>
      <c r="M679" s="438"/>
      <c r="N679" s="438"/>
      <c r="O679" s="438"/>
      <c r="P679" s="438"/>
      <c r="Q679" s="438"/>
      <c r="R679" s="438"/>
      <c r="S679" s="438"/>
      <c r="T679" s="438"/>
      <c r="U679" s="438"/>
      <c r="V679" s="438"/>
      <c r="W679" s="438"/>
      <c r="X679" s="438"/>
      <c r="Y679" s="438"/>
      <c r="Z679" s="438"/>
      <c r="AA679" s="438"/>
      <c r="AB679" s="438"/>
      <c r="AC679" s="438"/>
      <c r="AD679" s="438"/>
    </row>
    <row r="680" ht="13.5" customHeight="1">
      <c r="A680" s="438"/>
      <c r="B680" s="438"/>
      <c r="C680" s="438"/>
      <c r="D680" s="438"/>
      <c r="E680" s="409"/>
      <c r="F680" s="438"/>
      <c r="G680" s="438"/>
      <c r="H680" s="438"/>
      <c r="I680" s="438"/>
      <c r="J680" s="438"/>
      <c r="K680" s="438"/>
      <c r="L680" s="438"/>
      <c r="M680" s="438"/>
      <c r="N680" s="438"/>
      <c r="O680" s="438"/>
      <c r="P680" s="438"/>
      <c r="Q680" s="438"/>
      <c r="R680" s="438"/>
      <c r="S680" s="438"/>
      <c r="T680" s="438"/>
      <c r="U680" s="438"/>
      <c r="V680" s="438"/>
      <c r="W680" s="438"/>
      <c r="X680" s="438"/>
      <c r="Y680" s="438"/>
      <c r="Z680" s="438"/>
      <c r="AA680" s="438"/>
      <c r="AB680" s="438"/>
      <c r="AC680" s="438"/>
      <c r="AD680" s="438"/>
    </row>
    <row r="681" ht="13.5" customHeight="1">
      <c r="A681" s="438"/>
      <c r="B681" s="438"/>
      <c r="C681" s="438"/>
      <c r="D681" s="438"/>
      <c r="E681" s="409"/>
      <c r="F681" s="438"/>
      <c r="G681" s="438"/>
      <c r="H681" s="438"/>
      <c r="I681" s="438"/>
      <c r="J681" s="438"/>
      <c r="K681" s="438"/>
      <c r="L681" s="438"/>
      <c r="M681" s="438"/>
      <c r="N681" s="438"/>
      <c r="O681" s="438"/>
      <c r="P681" s="438"/>
      <c r="Q681" s="438"/>
      <c r="R681" s="438"/>
      <c r="S681" s="438"/>
      <c r="T681" s="438"/>
      <c r="U681" s="438"/>
      <c r="V681" s="438"/>
      <c r="W681" s="438"/>
      <c r="X681" s="438"/>
      <c r="Y681" s="438"/>
      <c r="Z681" s="438"/>
      <c r="AA681" s="438"/>
      <c r="AB681" s="438"/>
      <c r="AC681" s="438"/>
      <c r="AD681" s="438"/>
    </row>
    <row r="682" ht="13.5" customHeight="1">
      <c r="A682" s="438"/>
      <c r="B682" s="438"/>
      <c r="C682" s="438"/>
      <c r="D682" s="438"/>
      <c r="E682" s="409"/>
      <c r="F682" s="438"/>
      <c r="G682" s="438"/>
      <c r="H682" s="438"/>
      <c r="I682" s="438"/>
      <c r="J682" s="438"/>
      <c r="K682" s="438"/>
      <c r="L682" s="438"/>
      <c r="M682" s="438"/>
      <c r="N682" s="438"/>
      <c r="O682" s="438"/>
      <c r="P682" s="438"/>
      <c r="Q682" s="438"/>
      <c r="R682" s="438"/>
      <c r="S682" s="438"/>
      <c r="T682" s="438"/>
      <c r="U682" s="438"/>
      <c r="V682" s="438"/>
      <c r="W682" s="438"/>
      <c r="X682" s="438"/>
      <c r="Y682" s="438"/>
      <c r="Z682" s="438"/>
      <c r="AA682" s="438"/>
      <c r="AB682" s="438"/>
      <c r="AC682" s="438"/>
      <c r="AD682" s="438"/>
    </row>
    <row r="683" ht="13.5" customHeight="1">
      <c r="A683" s="438"/>
      <c r="B683" s="438"/>
      <c r="C683" s="438"/>
      <c r="D683" s="438"/>
      <c r="E683" s="409"/>
      <c r="F683" s="438"/>
      <c r="G683" s="438"/>
      <c r="H683" s="438"/>
      <c r="I683" s="438"/>
      <c r="J683" s="438"/>
      <c r="K683" s="438"/>
      <c r="L683" s="438"/>
      <c r="M683" s="438"/>
      <c r="N683" s="438"/>
      <c r="O683" s="438"/>
      <c r="P683" s="438"/>
      <c r="Q683" s="438"/>
      <c r="R683" s="438"/>
      <c r="S683" s="438"/>
      <c r="T683" s="438"/>
      <c r="U683" s="438"/>
      <c r="V683" s="438"/>
      <c r="W683" s="438"/>
      <c r="X683" s="438"/>
      <c r="Y683" s="438"/>
      <c r="Z683" s="438"/>
      <c r="AA683" s="438"/>
      <c r="AB683" s="438"/>
      <c r="AC683" s="438"/>
      <c r="AD683" s="438"/>
    </row>
    <row r="684" ht="13.5" customHeight="1">
      <c r="A684" s="438"/>
      <c r="B684" s="438"/>
      <c r="C684" s="438"/>
      <c r="D684" s="438"/>
      <c r="E684" s="409"/>
      <c r="F684" s="438"/>
      <c r="G684" s="438"/>
      <c r="H684" s="438"/>
      <c r="I684" s="438"/>
      <c r="J684" s="438"/>
      <c r="K684" s="438"/>
      <c r="L684" s="438"/>
      <c r="M684" s="438"/>
      <c r="N684" s="438"/>
      <c r="O684" s="438"/>
      <c r="P684" s="438"/>
      <c r="Q684" s="438"/>
      <c r="R684" s="438"/>
      <c r="S684" s="438"/>
      <c r="T684" s="438"/>
      <c r="U684" s="438"/>
      <c r="V684" s="438"/>
      <c r="W684" s="438"/>
      <c r="X684" s="438"/>
      <c r="Y684" s="438"/>
      <c r="Z684" s="438"/>
      <c r="AA684" s="438"/>
      <c r="AB684" s="438"/>
      <c r="AC684" s="438"/>
      <c r="AD684" s="438"/>
    </row>
    <row r="685" ht="13.5" customHeight="1">
      <c r="A685" s="438"/>
      <c r="B685" s="438"/>
      <c r="C685" s="438"/>
      <c r="D685" s="438"/>
      <c r="E685" s="409"/>
      <c r="F685" s="438"/>
      <c r="G685" s="438"/>
      <c r="H685" s="438"/>
      <c r="I685" s="438"/>
      <c r="J685" s="438"/>
      <c r="K685" s="438"/>
      <c r="L685" s="438"/>
      <c r="M685" s="438"/>
      <c r="N685" s="438"/>
      <c r="O685" s="438"/>
      <c r="P685" s="438"/>
      <c r="Q685" s="438"/>
      <c r="R685" s="438"/>
      <c r="S685" s="438"/>
      <c r="T685" s="438"/>
      <c r="U685" s="438"/>
      <c r="V685" s="438"/>
      <c r="W685" s="438"/>
      <c r="X685" s="438"/>
      <c r="Y685" s="438"/>
      <c r="Z685" s="438"/>
      <c r="AA685" s="438"/>
      <c r="AB685" s="438"/>
      <c r="AC685" s="438"/>
      <c r="AD685" s="438"/>
    </row>
    <row r="686" ht="13.5" customHeight="1">
      <c r="A686" s="438"/>
      <c r="B686" s="438"/>
      <c r="C686" s="438"/>
      <c r="D686" s="438"/>
      <c r="E686" s="409"/>
      <c r="F686" s="438"/>
      <c r="G686" s="438"/>
      <c r="H686" s="438"/>
      <c r="I686" s="438"/>
      <c r="J686" s="438"/>
      <c r="K686" s="438"/>
      <c r="L686" s="438"/>
      <c r="M686" s="438"/>
      <c r="N686" s="438"/>
      <c r="O686" s="438"/>
      <c r="P686" s="438"/>
      <c r="Q686" s="438"/>
      <c r="R686" s="438"/>
      <c r="S686" s="438"/>
      <c r="T686" s="438"/>
      <c r="U686" s="438"/>
      <c r="V686" s="438"/>
      <c r="W686" s="438"/>
      <c r="X686" s="438"/>
      <c r="Y686" s="438"/>
      <c r="Z686" s="438"/>
      <c r="AA686" s="438"/>
      <c r="AB686" s="438"/>
      <c r="AC686" s="438"/>
      <c r="AD686" s="438"/>
    </row>
    <row r="687" ht="13.5" customHeight="1">
      <c r="A687" s="438"/>
      <c r="B687" s="438"/>
      <c r="C687" s="438"/>
      <c r="D687" s="438"/>
      <c r="E687" s="409"/>
      <c r="F687" s="438"/>
      <c r="G687" s="438"/>
      <c r="H687" s="438"/>
      <c r="I687" s="438"/>
      <c r="J687" s="438"/>
      <c r="K687" s="438"/>
      <c r="L687" s="438"/>
      <c r="M687" s="438"/>
      <c r="N687" s="438"/>
      <c r="O687" s="438"/>
      <c r="P687" s="438"/>
      <c r="Q687" s="438"/>
      <c r="R687" s="438"/>
      <c r="S687" s="438"/>
      <c r="T687" s="438"/>
      <c r="U687" s="438"/>
      <c r="V687" s="438"/>
      <c r="W687" s="438"/>
      <c r="X687" s="438"/>
      <c r="Y687" s="438"/>
      <c r="Z687" s="438"/>
      <c r="AA687" s="438"/>
      <c r="AB687" s="438"/>
      <c r="AC687" s="438"/>
      <c r="AD687" s="438"/>
    </row>
    <row r="688" ht="13.5" customHeight="1">
      <c r="A688" s="438"/>
      <c r="B688" s="438"/>
      <c r="C688" s="438"/>
      <c r="D688" s="438"/>
      <c r="E688" s="409"/>
      <c r="F688" s="438"/>
      <c r="G688" s="438"/>
      <c r="H688" s="438"/>
      <c r="I688" s="438"/>
      <c r="J688" s="438"/>
      <c r="K688" s="438"/>
      <c r="L688" s="438"/>
      <c r="M688" s="438"/>
      <c r="N688" s="438"/>
      <c r="O688" s="438"/>
      <c r="P688" s="438"/>
      <c r="Q688" s="438"/>
      <c r="R688" s="438"/>
      <c r="S688" s="438"/>
      <c r="T688" s="438"/>
      <c r="U688" s="438"/>
      <c r="V688" s="438"/>
      <c r="W688" s="438"/>
      <c r="X688" s="438"/>
      <c r="Y688" s="438"/>
      <c r="Z688" s="438"/>
      <c r="AA688" s="438"/>
      <c r="AB688" s="438"/>
      <c r="AC688" s="438"/>
      <c r="AD688" s="438"/>
    </row>
    <row r="689" ht="13.5" customHeight="1">
      <c r="A689" s="438"/>
      <c r="B689" s="438"/>
      <c r="C689" s="438"/>
      <c r="D689" s="438"/>
      <c r="E689" s="409"/>
      <c r="F689" s="438"/>
      <c r="G689" s="438"/>
      <c r="H689" s="438"/>
      <c r="I689" s="438"/>
      <c r="J689" s="438"/>
      <c r="K689" s="438"/>
      <c r="L689" s="438"/>
      <c r="M689" s="438"/>
      <c r="N689" s="438"/>
      <c r="O689" s="438"/>
      <c r="P689" s="438"/>
      <c r="Q689" s="438"/>
      <c r="R689" s="438"/>
      <c r="S689" s="438"/>
      <c r="T689" s="438"/>
      <c r="U689" s="438"/>
      <c r="V689" s="438"/>
      <c r="W689" s="438"/>
      <c r="X689" s="438"/>
      <c r="Y689" s="438"/>
      <c r="Z689" s="438"/>
      <c r="AA689" s="438"/>
      <c r="AB689" s="438"/>
      <c r="AC689" s="438"/>
      <c r="AD689" s="438"/>
    </row>
    <row r="690" ht="13.5" customHeight="1">
      <c r="A690" s="438"/>
      <c r="B690" s="438"/>
      <c r="C690" s="438"/>
      <c r="D690" s="438"/>
      <c r="E690" s="409"/>
      <c r="F690" s="438"/>
      <c r="G690" s="438"/>
      <c r="H690" s="438"/>
      <c r="I690" s="438"/>
      <c r="J690" s="438"/>
      <c r="K690" s="438"/>
      <c r="L690" s="438"/>
      <c r="M690" s="438"/>
      <c r="N690" s="438"/>
      <c r="O690" s="438"/>
      <c r="P690" s="438"/>
      <c r="Q690" s="438"/>
      <c r="R690" s="438"/>
      <c r="S690" s="438"/>
      <c r="T690" s="438"/>
      <c r="U690" s="438"/>
      <c r="V690" s="438"/>
      <c r="W690" s="438"/>
      <c r="X690" s="438"/>
      <c r="Y690" s="438"/>
      <c r="Z690" s="438"/>
      <c r="AA690" s="438"/>
      <c r="AB690" s="438"/>
      <c r="AC690" s="438"/>
      <c r="AD690" s="438"/>
    </row>
    <row r="691" ht="13.5" customHeight="1">
      <c r="A691" s="438"/>
      <c r="B691" s="438"/>
      <c r="C691" s="438"/>
      <c r="D691" s="438"/>
      <c r="E691" s="409"/>
      <c r="F691" s="438"/>
      <c r="G691" s="438"/>
      <c r="H691" s="438"/>
      <c r="I691" s="438"/>
      <c r="J691" s="438"/>
      <c r="K691" s="438"/>
      <c r="L691" s="438"/>
      <c r="M691" s="438"/>
      <c r="N691" s="438"/>
      <c r="O691" s="438"/>
      <c r="P691" s="438"/>
      <c r="Q691" s="438"/>
      <c r="R691" s="438"/>
      <c r="S691" s="438"/>
      <c r="T691" s="438"/>
      <c r="U691" s="438"/>
      <c r="V691" s="438"/>
      <c r="W691" s="438"/>
      <c r="X691" s="438"/>
      <c r="Y691" s="438"/>
      <c r="Z691" s="438"/>
      <c r="AA691" s="438"/>
      <c r="AB691" s="438"/>
      <c r="AC691" s="438"/>
      <c r="AD691" s="438"/>
    </row>
    <row r="692" ht="13.5" customHeight="1">
      <c r="A692" s="438"/>
      <c r="B692" s="438"/>
      <c r="C692" s="438"/>
      <c r="D692" s="438"/>
      <c r="E692" s="409"/>
      <c r="F692" s="438"/>
      <c r="G692" s="438"/>
      <c r="H692" s="438"/>
      <c r="I692" s="438"/>
      <c r="J692" s="438"/>
      <c r="K692" s="438"/>
      <c r="L692" s="438"/>
      <c r="M692" s="438"/>
      <c r="N692" s="438"/>
      <c r="O692" s="438"/>
      <c r="P692" s="438"/>
      <c r="Q692" s="438"/>
      <c r="R692" s="438"/>
      <c r="S692" s="438"/>
      <c r="T692" s="438"/>
      <c r="U692" s="438"/>
      <c r="V692" s="438"/>
      <c r="W692" s="438"/>
      <c r="X692" s="438"/>
      <c r="Y692" s="438"/>
      <c r="Z692" s="438"/>
      <c r="AA692" s="438"/>
      <c r="AB692" s="438"/>
      <c r="AC692" s="438"/>
      <c r="AD692" s="438"/>
    </row>
    <row r="693" ht="13.5" customHeight="1">
      <c r="A693" s="438"/>
      <c r="B693" s="438"/>
      <c r="C693" s="438"/>
      <c r="D693" s="438"/>
      <c r="E693" s="409"/>
      <c r="F693" s="438"/>
      <c r="G693" s="438"/>
      <c r="H693" s="438"/>
      <c r="I693" s="438"/>
      <c r="J693" s="438"/>
      <c r="K693" s="438"/>
      <c r="L693" s="438"/>
      <c r="M693" s="438"/>
      <c r="N693" s="438"/>
      <c r="O693" s="438"/>
      <c r="P693" s="438"/>
      <c r="Q693" s="438"/>
      <c r="R693" s="438"/>
      <c r="S693" s="438"/>
      <c r="T693" s="438"/>
      <c r="U693" s="438"/>
      <c r="V693" s="438"/>
      <c r="W693" s="438"/>
      <c r="X693" s="438"/>
      <c r="Y693" s="438"/>
      <c r="Z693" s="438"/>
      <c r="AA693" s="438"/>
      <c r="AB693" s="438"/>
      <c r="AC693" s="438"/>
      <c r="AD693" s="438"/>
    </row>
    <row r="694" ht="13.5" customHeight="1">
      <c r="A694" s="438"/>
      <c r="B694" s="438"/>
      <c r="C694" s="438"/>
      <c r="D694" s="438"/>
      <c r="E694" s="409"/>
      <c r="F694" s="438"/>
      <c r="G694" s="438"/>
      <c r="H694" s="438"/>
      <c r="I694" s="438"/>
      <c r="J694" s="438"/>
      <c r="K694" s="438"/>
      <c r="L694" s="438"/>
      <c r="M694" s="438"/>
      <c r="N694" s="438"/>
      <c r="O694" s="438"/>
      <c r="P694" s="438"/>
      <c r="Q694" s="438"/>
      <c r="R694" s="438"/>
      <c r="S694" s="438"/>
      <c r="T694" s="438"/>
      <c r="U694" s="438"/>
      <c r="V694" s="438"/>
      <c r="W694" s="438"/>
      <c r="X694" s="438"/>
      <c r="Y694" s="438"/>
      <c r="Z694" s="438"/>
      <c r="AA694" s="438"/>
      <c r="AB694" s="438"/>
      <c r="AC694" s="438"/>
      <c r="AD694" s="438"/>
    </row>
    <row r="695" ht="13.5" customHeight="1">
      <c r="A695" s="438"/>
      <c r="B695" s="438"/>
      <c r="C695" s="438"/>
      <c r="D695" s="438"/>
      <c r="E695" s="409"/>
      <c r="F695" s="438"/>
      <c r="G695" s="438"/>
      <c r="H695" s="438"/>
      <c r="I695" s="438"/>
      <c r="J695" s="438"/>
      <c r="K695" s="438"/>
      <c r="L695" s="438"/>
      <c r="M695" s="438"/>
      <c r="N695" s="438"/>
      <c r="O695" s="438"/>
      <c r="P695" s="438"/>
      <c r="Q695" s="438"/>
      <c r="R695" s="438"/>
      <c r="S695" s="438"/>
      <c r="T695" s="438"/>
      <c r="U695" s="438"/>
      <c r="V695" s="438"/>
      <c r="W695" s="438"/>
      <c r="X695" s="438"/>
      <c r="Y695" s="438"/>
      <c r="Z695" s="438"/>
      <c r="AA695" s="438"/>
      <c r="AB695" s="438"/>
      <c r="AC695" s="438"/>
      <c r="AD695" s="438"/>
    </row>
    <row r="696" ht="13.5" customHeight="1">
      <c r="A696" s="438"/>
      <c r="B696" s="438"/>
      <c r="C696" s="438"/>
      <c r="D696" s="438"/>
      <c r="E696" s="409"/>
      <c r="F696" s="438"/>
      <c r="G696" s="438"/>
      <c r="H696" s="438"/>
      <c r="I696" s="438"/>
      <c r="J696" s="438"/>
      <c r="K696" s="438"/>
      <c r="L696" s="438"/>
      <c r="M696" s="438"/>
      <c r="N696" s="438"/>
      <c r="O696" s="438"/>
      <c r="P696" s="438"/>
      <c r="Q696" s="438"/>
      <c r="R696" s="438"/>
      <c r="S696" s="438"/>
      <c r="T696" s="438"/>
      <c r="U696" s="438"/>
      <c r="V696" s="438"/>
      <c r="W696" s="438"/>
      <c r="X696" s="438"/>
      <c r="Y696" s="438"/>
      <c r="Z696" s="438"/>
      <c r="AA696" s="438"/>
      <c r="AB696" s="438"/>
      <c r="AC696" s="438"/>
      <c r="AD696" s="438"/>
    </row>
    <row r="697" ht="13.5" customHeight="1">
      <c r="A697" s="438"/>
      <c r="B697" s="438"/>
      <c r="C697" s="438"/>
      <c r="D697" s="438"/>
      <c r="E697" s="409"/>
      <c r="F697" s="438"/>
      <c r="G697" s="438"/>
      <c r="H697" s="438"/>
      <c r="I697" s="438"/>
      <c r="J697" s="438"/>
      <c r="K697" s="438"/>
      <c r="L697" s="438"/>
      <c r="M697" s="438"/>
      <c r="N697" s="438"/>
      <c r="O697" s="438"/>
      <c r="P697" s="438"/>
      <c r="Q697" s="438"/>
      <c r="R697" s="438"/>
      <c r="S697" s="438"/>
      <c r="T697" s="438"/>
      <c r="U697" s="438"/>
      <c r="V697" s="438"/>
      <c r="W697" s="438"/>
      <c r="X697" s="438"/>
      <c r="Y697" s="438"/>
      <c r="Z697" s="438"/>
      <c r="AA697" s="438"/>
      <c r="AB697" s="438"/>
      <c r="AC697" s="438"/>
      <c r="AD697" s="438"/>
    </row>
    <row r="698" ht="13.5" customHeight="1">
      <c r="A698" s="438"/>
      <c r="B698" s="438"/>
      <c r="C698" s="438"/>
      <c r="D698" s="438"/>
      <c r="E698" s="409"/>
      <c r="F698" s="438"/>
      <c r="G698" s="438"/>
      <c r="H698" s="438"/>
      <c r="I698" s="438"/>
      <c r="J698" s="438"/>
      <c r="K698" s="438"/>
      <c r="L698" s="438"/>
      <c r="M698" s="438"/>
      <c r="N698" s="438"/>
      <c r="O698" s="438"/>
      <c r="P698" s="438"/>
      <c r="Q698" s="438"/>
      <c r="R698" s="438"/>
      <c r="S698" s="438"/>
      <c r="T698" s="438"/>
      <c r="U698" s="438"/>
      <c r="V698" s="438"/>
      <c r="W698" s="438"/>
      <c r="X698" s="438"/>
      <c r="Y698" s="438"/>
      <c r="Z698" s="438"/>
      <c r="AA698" s="438"/>
      <c r="AB698" s="438"/>
      <c r="AC698" s="438"/>
      <c r="AD698" s="438"/>
    </row>
    <row r="699" ht="13.5" customHeight="1">
      <c r="A699" s="438"/>
      <c r="B699" s="438"/>
      <c r="C699" s="438"/>
      <c r="D699" s="438"/>
      <c r="E699" s="409"/>
      <c r="F699" s="438"/>
      <c r="G699" s="438"/>
      <c r="H699" s="438"/>
      <c r="I699" s="438"/>
      <c r="J699" s="438"/>
      <c r="K699" s="438"/>
      <c r="L699" s="438"/>
      <c r="M699" s="438"/>
      <c r="N699" s="438"/>
      <c r="O699" s="438"/>
      <c r="P699" s="438"/>
      <c r="Q699" s="438"/>
      <c r="R699" s="438"/>
      <c r="S699" s="438"/>
      <c r="T699" s="438"/>
      <c r="U699" s="438"/>
      <c r="V699" s="438"/>
      <c r="W699" s="438"/>
      <c r="X699" s="438"/>
      <c r="Y699" s="438"/>
      <c r="Z699" s="438"/>
      <c r="AA699" s="438"/>
      <c r="AB699" s="438"/>
      <c r="AC699" s="438"/>
      <c r="AD699" s="438"/>
    </row>
    <row r="700" ht="13.5" customHeight="1">
      <c r="A700" s="438"/>
      <c r="B700" s="438"/>
      <c r="C700" s="438"/>
      <c r="D700" s="438"/>
      <c r="E700" s="409"/>
      <c r="F700" s="438"/>
      <c r="G700" s="438"/>
      <c r="H700" s="438"/>
      <c r="I700" s="438"/>
      <c r="J700" s="438"/>
      <c r="K700" s="438"/>
      <c r="L700" s="438"/>
      <c r="M700" s="438"/>
      <c r="N700" s="438"/>
      <c r="O700" s="438"/>
      <c r="P700" s="438"/>
      <c r="Q700" s="438"/>
      <c r="R700" s="438"/>
      <c r="S700" s="438"/>
      <c r="T700" s="438"/>
      <c r="U700" s="438"/>
      <c r="V700" s="438"/>
      <c r="W700" s="438"/>
      <c r="X700" s="438"/>
      <c r="Y700" s="438"/>
      <c r="Z700" s="438"/>
      <c r="AA700" s="438"/>
      <c r="AB700" s="438"/>
      <c r="AC700" s="438"/>
      <c r="AD700" s="438"/>
    </row>
    <row r="701" ht="13.5" customHeight="1">
      <c r="A701" s="438"/>
      <c r="B701" s="438"/>
      <c r="C701" s="438"/>
      <c r="D701" s="438"/>
      <c r="E701" s="409"/>
      <c r="F701" s="438"/>
      <c r="G701" s="438"/>
      <c r="H701" s="438"/>
      <c r="I701" s="438"/>
      <c r="J701" s="438"/>
      <c r="K701" s="438"/>
      <c r="L701" s="438"/>
      <c r="M701" s="438"/>
      <c r="N701" s="438"/>
      <c r="O701" s="438"/>
      <c r="P701" s="438"/>
      <c r="Q701" s="438"/>
      <c r="R701" s="438"/>
      <c r="S701" s="438"/>
      <c r="T701" s="438"/>
      <c r="U701" s="438"/>
      <c r="V701" s="438"/>
      <c r="W701" s="438"/>
      <c r="X701" s="438"/>
      <c r="Y701" s="438"/>
      <c r="Z701" s="438"/>
      <c r="AA701" s="438"/>
      <c r="AB701" s="438"/>
      <c r="AC701" s="438"/>
      <c r="AD701" s="438"/>
    </row>
    <row r="702" ht="13.5" customHeight="1">
      <c r="A702" s="438"/>
      <c r="B702" s="438"/>
      <c r="C702" s="438"/>
      <c r="D702" s="438"/>
      <c r="E702" s="409"/>
      <c r="F702" s="438"/>
      <c r="G702" s="438"/>
      <c r="H702" s="438"/>
      <c r="I702" s="438"/>
      <c r="J702" s="438"/>
      <c r="K702" s="438"/>
      <c r="L702" s="438"/>
      <c r="M702" s="438"/>
      <c r="N702" s="438"/>
      <c r="O702" s="438"/>
      <c r="P702" s="438"/>
      <c r="Q702" s="438"/>
      <c r="R702" s="438"/>
      <c r="S702" s="438"/>
      <c r="T702" s="438"/>
      <c r="U702" s="438"/>
      <c r="V702" s="438"/>
      <c r="W702" s="438"/>
      <c r="X702" s="438"/>
      <c r="Y702" s="438"/>
      <c r="Z702" s="438"/>
      <c r="AA702" s="438"/>
      <c r="AB702" s="438"/>
      <c r="AC702" s="438"/>
      <c r="AD702" s="438"/>
    </row>
    <row r="703" ht="13.5" customHeight="1">
      <c r="A703" s="438"/>
      <c r="B703" s="438"/>
      <c r="C703" s="438"/>
      <c r="D703" s="438"/>
      <c r="E703" s="409"/>
      <c r="F703" s="438"/>
      <c r="G703" s="438"/>
      <c r="H703" s="438"/>
      <c r="I703" s="438"/>
      <c r="J703" s="438"/>
      <c r="K703" s="438"/>
      <c r="L703" s="438"/>
      <c r="M703" s="438"/>
      <c r="N703" s="438"/>
      <c r="O703" s="438"/>
      <c r="P703" s="438"/>
      <c r="Q703" s="438"/>
      <c r="R703" s="438"/>
      <c r="S703" s="438"/>
      <c r="T703" s="438"/>
      <c r="U703" s="438"/>
      <c r="V703" s="438"/>
      <c r="W703" s="438"/>
      <c r="X703" s="438"/>
      <c r="Y703" s="438"/>
      <c r="Z703" s="438"/>
      <c r="AA703" s="438"/>
      <c r="AB703" s="438"/>
      <c r="AC703" s="438"/>
      <c r="AD703" s="438"/>
    </row>
    <row r="704" ht="13.5" customHeight="1">
      <c r="A704" s="438"/>
      <c r="B704" s="438"/>
      <c r="C704" s="438"/>
      <c r="D704" s="438"/>
      <c r="E704" s="409"/>
      <c r="F704" s="438"/>
      <c r="G704" s="438"/>
      <c r="H704" s="438"/>
      <c r="I704" s="438"/>
      <c r="J704" s="438"/>
      <c r="K704" s="438"/>
      <c r="L704" s="438"/>
      <c r="M704" s="438"/>
      <c r="N704" s="438"/>
      <c r="O704" s="438"/>
      <c r="P704" s="438"/>
      <c r="Q704" s="438"/>
      <c r="R704" s="438"/>
      <c r="S704" s="438"/>
      <c r="T704" s="438"/>
      <c r="U704" s="438"/>
      <c r="V704" s="438"/>
      <c r="W704" s="438"/>
      <c r="X704" s="438"/>
      <c r="Y704" s="438"/>
      <c r="Z704" s="438"/>
      <c r="AA704" s="438"/>
      <c r="AB704" s="438"/>
      <c r="AC704" s="438"/>
      <c r="AD704" s="438"/>
    </row>
    <row r="705" ht="13.5" customHeight="1">
      <c r="A705" s="438"/>
      <c r="B705" s="438"/>
      <c r="C705" s="438"/>
      <c r="D705" s="438"/>
      <c r="E705" s="409"/>
      <c r="F705" s="438"/>
      <c r="G705" s="438"/>
      <c r="H705" s="438"/>
      <c r="I705" s="438"/>
      <c r="J705" s="438"/>
      <c r="K705" s="438"/>
      <c r="L705" s="438"/>
      <c r="M705" s="438"/>
      <c r="N705" s="438"/>
      <c r="O705" s="438"/>
      <c r="P705" s="438"/>
      <c r="Q705" s="438"/>
      <c r="R705" s="438"/>
      <c r="S705" s="438"/>
      <c r="T705" s="438"/>
      <c r="U705" s="438"/>
      <c r="V705" s="438"/>
      <c r="W705" s="438"/>
      <c r="X705" s="438"/>
      <c r="Y705" s="438"/>
      <c r="Z705" s="438"/>
      <c r="AA705" s="438"/>
      <c r="AB705" s="438"/>
      <c r="AC705" s="438"/>
      <c r="AD705" s="438"/>
    </row>
    <row r="706" ht="13.5" customHeight="1">
      <c r="A706" s="438"/>
      <c r="B706" s="438"/>
      <c r="C706" s="438"/>
      <c r="D706" s="438"/>
      <c r="E706" s="409"/>
      <c r="F706" s="438"/>
      <c r="G706" s="438"/>
      <c r="H706" s="438"/>
      <c r="I706" s="438"/>
      <c r="J706" s="438"/>
      <c r="K706" s="438"/>
      <c r="L706" s="438"/>
      <c r="M706" s="438"/>
      <c r="N706" s="438"/>
      <c r="O706" s="438"/>
      <c r="P706" s="438"/>
      <c r="Q706" s="438"/>
      <c r="R706" s="438"/>
      <c r="S706" s="438"/>
      <c r="T706" s="438"/>
      <c r="U706" s="438"/>
      <c r="V706" s="438"/>
      <c r="W706" s="438"/>
      <c r="X706" s="438"/>
      <c r="Y706" s="438"/>
      <c r="Z706" s="438"/>
      <c r="AA706" s="438"/>
      <c r="AB706" s="438"/>
      <c r="AC706" s="438"/>
      <c r="AD706" s="438"/>
    </row>
    <row r="707" ht="13.5" customHeight="1">
      <c r="A707" s="438"/>
      <c r="B707" s="438"/>
      <c r="C707" s="438"/>
      <c r="D707" s="438"/>
      <c r="E707" s="409"/>
      <c r="F707" s="438"/>
      <c r="G707" s="438"/>
      <c r="H707" s="438"/>
      <c r="I707" s="438"/>
      <c r="J707" s="438"/>
      <c r="K707" s="438"/>
      <c r="L707" s="438"/>
      <c r="M707" s="438"/>
      <c r="N707" s="438"/>
      <c r="O707" s="438"/>
      <c r="P707" s="438"/>
      <c r="Q707" s="438"/>
      <c r="R707" s="438"/>
      <c r="S707" s="438"/>
      <c r="T707" s="438"/>
      <c r="U707" s="438"/>
      <c r="V707" s="438"/>
      <c r="W707" s="438"/>
      <c r="X707" s="438"/>
      <c r="Y707" s="438"/>
      <c r="Z707" s="438"/>
      <c r="AA707" s="438"/>
      <c r="AB707" s="438"/>
      <c r="AC707" s="438"/>
      <c r="AD707" s="438"/>
    </row>
    <row r="708" ht="13.5" customHeight="1">
      <c r="A708" s="438"/>
      <c r="B708" s="438"/>
      <c r="C708" s="438"/>
      <c r="D708" s="438"/>
      <c r="E708" s="409"/>
      <c r="F708" s="438"/>
      <c r="G708" s="438"/>
      <c r="H708" s="438"/>
      <c r="I708" s="438"/>
      <c r="J708" s="438"/>
      <c r="K708" s="438"/>
      <c r="L708" s="438"/>
      <c r="M708" s="438"/>
      <c r="N708" s="438"/>
      <c r="O708" s="438"/>
      <c r="P708" s="438"/>
      <c r="Q708" s="438"/>
      <c r="R708" s="438"/>
      <c r="S708" s="438"/>
      <c r="T708" s="438"/>
      <c r="U708" s="438"/>
      <c r="V708" s="438"/>
      <c r="W708" s="438"/>
      <c r="X708" s="438"/>
      <c r="Y708" s="438"/>
      <c r="Z708" s="438"/>
      <c r="AA708" s="438"/>
      <c r="AB708" s="438"/>
      <c r="AC708" s="438"/>
      <c r="AD708" s="438"/>
    </row>
    <row r="709" ht="13.5" customHeight="1">
      <c r="A709" s="438"/>
      <c r="B709" s="438"/>
      <c r="C709" s="438"/>
      <c r="D709" s="438"/>
      <c r="E709" s="409"/>
      <c r="F709" s="438"/>
      <c r="G709" s="438"/>
      <c r="H709" s="438"/>
      <c r="I709" s="438"/>
      <c r="J709" s="438"/>
      <c r="K709" s="438"/>
      <c r="L709" s="438"/>
      <c r="M709" s="438"/>
      <c r="N709" s="438"/>
      <c r="O709" s="438"/>
      <c r="P709" s="438"/>
      <c r="Q709" s="438"/>
      <c r="R709" s="438"/>
      <c r="S709" s="438"/>
      <c r="T709" s="438"/>
      <c r="U709" s="438"/>
      <c r="V709" s="438"/>
      <c r="W709" s="438"/>
      <c r="X709" s="438"/>
      <c r="Y709" s="438"/>
      <c r="Z709" s="438"/>
      <c r="AA709" s="438"/>
      <c r="AB709" s="438"/>
      <c r="AC709" s="438"/>
      <c r="AD709" s="438"/>
    </row>
    <row r="710" ht="13.5" customHeight="1">
      <c r="A710" s="438"/>
      <c r="B710" s="438"/>
      <c r="C710" s="438"/>
      <c r="D710" s="438"/>
      <c r="E710" s="409"/>
      <c r="F710" s="438"/>
      <c r="G710" s="438"/>
      <c r="H710" s="438"/>
      <c r="I710" s="438"/>
      <c r="J710" s="438"/>
      <c r="K710" s="438"/>
      <c r="L710" s="438"/>
      <c r="M710" s="438"/>
      <c r="N710" s="438"/>
      <c r="O710" s="438"/>
      <c r="P710" s="438"/>
      <c r="Q710" s="438"/>
      <c r="R710" s="438"/>
      <c r="S710" s="438"/>
      <c r="T710" s="438"/>
      <c r="U710" s="438"/>
      <c r="V710" s="438"/>
      <c r="W710" s="438"/>
      <c r="X710" s="438"/>
      <c r="Y710" s="438"/>
      <c r="Z710" s="438"/>
      <c r="AA710" s="438"/>
      <c r="AB710" s="438"/>
      <c r="AC710" s="438"/>
      <c r="AD710" s="438"/>
    </row>
    <row r="711" ht="13.5" customHeight="1">
      <c r="A711" s="438"/>
      <c r="B711" s="438"/>
      <c r="C711" s="438"/>
      <c r="D711" s="438"/>
      <c r="E711" s="409"/>
      <c r="F711" s="438"/>
      <c r="G711" s="438"/>
      <c r="H711" s="438"/>
      <c r="I711" s="438"/>
      <c r="J711" s="438"/>
      <c r="K711" s="438"/>
      <c r="L711" s="438"/>
      <c r="M711" s="438"/>
      <c r="N711" s="438"/>
      <c r="O711" s="438"/>
      <c r="P711" s="438"/>
      <c r="Q711" s="438"/>
      <c r="R711" s="438"/>
      <c r="S711" s="438"/>
      <c r="T711" s="438"/>
      <c r="U711" s="438"/>
      <c r="V711" s="438"/>
      <c r="W711" s="438"/>
      <c r="X711" s="438"/>
      <c r="Y711" s="438"/>
      <c r="Z711" s="438"/>
      <c r="AA711" s="438"/>
      <c r="AB711" s="438"/>
      <c r="AC711" s="438"/>
      <c r="AD711" s="438"/>
    </row>
    <row r="712" ht="13.5" customHeight="1">
      <c r="A712" s="438"/>
      <c r="B712" s="438"/>
      <c r="C712" s="438"/>
      <c r="D712" s="438"/>
      <c r="E712" s="409"/>
      <c r="F712" s="438"/>
      <c r="G712" s="438"/>
      <c r="H712" s="438"/>
      <c r="I712" s="438"/>
      <c r="J712" s="438"/>
      <c r="K712" s="438"/>
      <c r="L712" s="438"/>
      <c r="M712" s="438"/>
      <c r="N712" s="438"/>
      <c r="O712" s="438"/>
      <c r="P712" s="438"/>
      <c r="Q712" s="438"/>
      <c r="R712" s="438"/>
      <c r="S712" s="438"/>
      <c r="T712" s="438"/>
      <c r="U712" s="438"/>
      <c r="V712" s="438"/>
      <c r="W712" s="438"/>
      <c r="X712" s="438"/>
      <c r="Y712" s="438"/>
      <c r="Z712" s="438"/>
      <c r="AA712" s="438"/>
      <c r="AB712" s="438"/>
      <c r="AC712" s="438"/>
      <c r="AD712" s="438"/>
    </row>
    <row r="713" ht="13.5" customHeight="1">
      <c r="A713" s="438"/>
      <c r="B713" s="438"/>
      <c r="C713" s="438"/>
      <c r="D713" s="438"/>
      <c r="E713" s="409"/>
      <c r="F713" s="438"/>
      <c r="G713" s="438"/>
      <c r="H713" s="438"/>
      <c r="I713" s="438"/>
      <c r="J713" s="438"/>
      <c r="K713" s="438"/>
      <c r="L713" s="438"/>
      <c r="M713" s="438"/>
      <c r="N713" s="438"/>
      <c r="O713" s="438"/>
      <c r="P713" s="438"/>
      <c r="Q713" s="438"/>
      <c r="R713" s="438"/>
      <c r="S713" s="438"/>
      <c r="T713" s="438"/>
      <c r="U713" s="438"/>
      <c r="V713" s="438"/>
      <c r="W713" s="438"/>
      <c r="X713" s="438"/>
      <c r="Y713" s="438"/>
      <c r="Z713" s="438"/>
      <c r="AA713" s="438"/>
      <c r="AB713" s="438"/>
      <c r="AC713" s="438"/>
      <c r="AD713" s="438"/>
    </row>
    <row r="714" ht="13.5" customHeight="1">
      <c r="A714" s="438"/>
      <c r="B714" s="438"/>
      <c r="C714" s="438"/>
      <c r="D714" s="438"/>
      <c r="E714" s="409"/>
      <c r="F714" s="438"/>
      <c r="G714" s="438"/>
      <c r="H714" s="438"/>
      <c r="I714" s="438"/>
      <c r="J714" s="438"/>
      <c r="K714" s="438"/>
      <c r="L714" s="438"/>
      <c r="M714" s="438"/>
      <c r="N714" s="438"/>
      <c r="O714" s="438"/>
      <c r="P714" s="438"/>
      <c r="Q714" s="438"/>
      <c r="R714" s="438"/>
      <c r="S714" s="438"/>
      <c r="T714" s="438"/>
      <c r="U714" s="438"/>
      <c r="V714" s="438"/>
      <c r="W714" s="438"/>
      <c r="X714" s="438"/>
      <c r="Y714" s="438"/>
      <c r="Z714" s="438"/>
      <c r="AA714" s="438"/>
      <c r="AB714" s="438"/>
      <c r="AC714" s="438"/>
      <c r="AD714" s="438"/>
    </row>
    <row r="715" ht="13.5" customHeight="1">
      <c r="A715" s="438"/>
      <c r="B715" s="438"/>
      <c r="C715" s="438"/>
      <c r="D715" s="438"/>
      <c r="E715" s="409"/>
      <c r="F715" s="438"/>
      <c r="G715" s="438"/>
      <c r="H715" s="438"/>
      <c r="I715" s="438"/>
      <c r="J715" s="438"/>
      <c r="K715" s="438"/>
      <c r="L715" s="438"/>
      <c r="M715" s="438"/>
      <c r="N715" s="438"/>
      <c r="O715" s="438"/>
      <c r="P715" s="438"/>
      <c r="Q715" s="438"/>
      <c r="R715" s="438"/>
      <c r="S715" s="438"/>
      <c r="T715" s="438"/>
      <c r="U715" s="438"/>
      <c r="V715" s="438"/>
      <c r="W715" s="438"/>
      <c r="X715" s="438"/>
      <c r="Y715" s="438"/>
      <c r="Z715" s="438"/>
      <c r="AA715" s="438"/>
      <c r="AB715" s="438"/>
      <c r="AC715" s="438"/>
      <c r="AD715" s="438"/>
    </row>
    <row r="716" ht="13.5" customHeight="1">
      <c r="A716" s="438"/>
      <c r="B716" s="438"/>
      <c r="C716" s="438"/>
      <c r="D716" s="438"/>
      <c r="E716" s="409"/>
      <c r="F716" s="438"/>
      <c r="G716" s="438"/>
      <c r="H716" s="438"/>
      <c r="I716" s="438"/>
      <c r="J716" s="438"/>
      <c r="K716" s="438"/>
      <c r="L716" s="438"/>
      <c r="M716" s="438"/>
      <c r="N716" s="438"/>
      <c r="O716" s="438"/>
      <c r="P716" s="438"/>
      <c r="Q716" s="438"/>
      <c r="R716" s="438"/>
      <c r="S716" s="438"/>
      <c r="T716" s="438"/>
      <c r="U716" s="438"/>
      <c r="V716" s="438"/>
      <c r="W716" s="438"/>
      <c r="X716" s="438"/>
      <c r="Y716" s="438"/>
      <c r="Z716" s="438"/>
      <c r="AA716" s="438"/>
      <c r="AB716" s="438"/>
      <c r="AC716" s="438"/>
      <c r="AD716" s="438"/>
    </row>
    <row r="717" ht="13.5" customHeight="1">
      <c r="A717" s="438"/>
      <c r="B717" s="438"/>
      <c r="C717" s="438"/>
      <c r="D717" s="438"/>
      <c r="E717" s="409"/>
      <c r="F717" s="438"/>
      <c r="G717" s="438"/>
      <c r="H717" s="438"/>
      <c r="I717" s="438"/>
      <c r="J717" s="438"/>
      <c r="K717" s="438"/>
      <c r="L717" s="438"/>
      <c r="M717" s="438"/>
      <c r="N717" s="438"/>
      <c r="O717" s="438"/>
      <c r="P717" s="438"/>
      <c r="Q717" s="438"/>
      <c r="R717" s="438"/>
      <c r="S717" s="438"/>
      <c r="T717" s="438"/>
      <c r="U717" s="438"/>
      <c r="V717" s="438"/>
      <c r="W717" s="438"/>
      <c r="X717" s="438"/>
      <c r="Y717" s="438"/>
      <c r="Z717" s="438"/>
      <c r="AA717" s="438"/>
      <c r="AB717" s="438"/>
      <c r="AC717" s="438"/>
      <c r="AD717" s="438"/>
    </row>
    <row r="718" ht="13.5" customHeight="1">
      <c r="A718" s="438"/>
      <c r="B718" s="438"/>
      <c r="C718" s="438"/>
      <c r="D718" s="438"/>
      <c r="E718" s="409"/>
      <c r="F718" s="438"/>
      <c r="G718" s="438"/>
      <c r="H718" s="438"/>
      <c r="I718" s="438"/>
      <c r="J718" s="438"/>
      <c r="K718" s="438"/>
      <c r="L718" s="438"/>
      <c r="M718" s="438"/>
      <c r="N718" s="438"/>
      <c r="O718" s="438"/>
      <c r="P718" s="438"/>
      <c r="Q718" s="438"/>
      <c r="R718" s="438"/>
      <c r="S718" s="438"/>
      <c r="T718" s="438"/>
      <c r="U718" s="438"/>
      <c r="V718" s="438"/>
      <c r="W718" s="438"/>
      <c r="X718" s="438"/>
      <c r="Y718" s="438"/>
      <c r="Z718" s="438"/>
      <c r="AA718" s="438"/>
      <c r="AB718" s="438"/>
      <c r="AC718" s="438"/>
      <c r="AD718" s="438"/>
    </row>
    <row r="719" ht="13.5" customHeight="1">
      <c r="A719" s="438"/>
      <c r="B719" s="438"/>
      <c r="C719" s="438"/>
      <c r="D719" s="438"/>
      <c r="E719" s="409"/>
      <c r="F719" s="438"/>
      <c r="G719" s="438"/>
      <c r="H719" s="438"/>
      <c r="I719" s="438"/>
      <c r="J719" s="438"/>
      <c r="K719" s="438"/>
      <c r="L719" s="438"/>
      <c r="M719" s="438"/>
      <c r="N719" s="438"/>
      <c r="O719" s="438"/>
      <c r="P719" s="438"/>
      <c r="Q719" s="438"/>
      <c r="R719" s="438"/>
      <c r="S719" s="438"/>
      <c r="T719" s="438"/>
      <c r="U719" s="438"/>
      <c r="V719" s="438"/>
      <c r="W719" s="438"/>
      <c r="X719" s="438"/>
      <c r="Y719" s="438"/>
      <c r="Z719" s="438"/>
      <c r="AA719" s="438"/>
      <c r="AB719" s="438"/>
      <c r="AC719" s="438"/>
      <c r="AD719" s="438"/>
    </row>
    <row r="720" ht="13.5" customHeight="1">
      <c r="A720" s="438"/>
      <c r="B720" s="438"/>
      <c r="C720" s="438"/>
      <c r="D720" s="438"/>
      <c r="E720" s="409"/>
      <c r="F720" s="438"/>
      <c r="G720" s="438"/>
      <c r="H720" s="438"/>
      <c r="I720" s="438"/>
      <c r="J720" s="438"/>
      <c r="K720" s="438"/>
      <c r="L720" s="438"/>
      <c r="M720" s="438"/>
      <c r="N720" s="438"/>
      <c r="O720" s="438"/>
      <c r="P720" s="438"/>
      <c r="Q720" s="438"/>
      <c r="R720" s="438"/>
      <c r="S720" s="438"/>
      <c r="T720" s="438"/>
      <c r="U720" s="438"/>
      <c r="V720" s="438"/>
      <c r="W720" s="438"/>
      <c r="X720" s="438"/>
      <c r="Y720" s="438"/>
      <c r="Z720" s="438"/>
      <c r="AA720" s="438"/>
      <c r="AB720" s="438"/>
      <c r="AC720" s="438"/>
      <c r="AD720" s="438"/>
    </row>
    <row r="721" ht="13.5" customHeight="1">
      <c r="A721" s="438"/>
      <c r="B721" s="438"/>
      <c r="C721" s="438"/>
      <c r="D721" s="438"/>
      <c r="E721" s="409"/>
      <c r="F721" s="438"/>
      <c r="G721" s="438"/>
      <c r="H721" s="438"/>
      <c r="I721" s="438"/>
      <c r="J721" s="438"/>
      <c r="K721" s="438"/>
      <c r="L721" s="438"/>
      <c r="M721" s="438"/>
      <c r="N721" s="438"/>
      <c r="O721" s="438"/>
      <c r="P721" s="438"/>
      <c r="Q721" s="438"/>
      <c r="R721" s="438"/>
      <c r="S721" s="438"/>
      <c r="T721" s="438"/>
      <c r="U721" s="438"/>
      <c r="V721" s="438"/>
      <c r="W721" s="438"/>
      <c r="X721" s="438"/>
      <c r="Y721" s="438"/>
      <c r="Z721" s="438"/>
      <c r="AA721" s="438"/>
      <c r="AB721" s="438"/>
      <c r="AC721" s="438"/>
      <c r="AD721" s="438"/>
    </row>
    <row r="722" ht="13.5" customHeight="1">
      <c r="A722" s="438"/>
      <c r="B722" s="438"/>
      <c r="C722" s="438"/>
      <c r="D722" s="438"/>
      <c r="E722" s="409"/>
      <c r="F722" s="438"/>
      <c r="G722" s="438"/>
      <c r="H722" s="438"/>
      <c r="I722" s="438"/>
      <c r="J722" s="438"/>
      <c r="K722" s="438"/>
      <c r="L722" s="438"/>
      <c r="M722" s="438"/>
      <c r="N722" s="438"/>
      <c r="O722" s="438"/>
      <c r="P722" s="438"/>
      <c r="Q722" s="438"/>
      <c r="R722" s="438"/>
      <c r="S722" s="438"/>
      <c r="T722" s="438"/>
      <c r="U722" s="438"/>
      <c r="V722" s="438"/>
      <c r="W722" s="438"/>
      <c r="X722" s="438"/>
      <c r="Y722" s="438"/>
      <c r="Z722" s="438"/>
      <c r="AA722" s="438"/>
      <c r="AB722" s="438"/>
      <c r="AC722" s="438"/>
      <c r="AD722" s="438"/>
    </row>
    <row r="723" ht="13.5" customHeight="1">
      <c r="A723" s="438"/>
      <c r="B723" s="438"/>
      <c r="C723" s="438"/>
      <c r="D723" s="438"/>
      <c r="E723" s="409"/>
      <c r="F723" s="438"/>
      <c r="G723" s="438"/>
      <c r="H723" s="438"/>
      <c r="I723" s="438"/>
      <c r="J723" s="438"/>
      <c r="K723" s="438"/>
      <c r="L723" s="438"/>
      <c r="M723" s="438"/>
      <c r="N723" s="438"/>
      <c r="O723" s="438"/>
      <c r="P723" s="438"/>
      <c r="Q723" s="438"/>
      <c r="R723" s="438"/>
      <c r="S723" s="438"/>
      <c r="T723" s="438"/>
      <c r="U723" s="438"/>
      <c r="V723" s="438"/>
      <c r="W723" s="438"/>
      <c r="X723" s="438"/>
      <c r="Y723" s="438"/>
      <c r="Z723" s="438"/>
      <c r="AA723" s="438"/>
      <c r="AB723" s="438"/>
      <c r="AC723" s="438"/>
      <c r="AD723" s="438"/>
    </row>
    <row r="724" ht="13.5" customHeight="1">
      <c r="A724" s="438"/>
      <c r="B724" s="438"/>
      <c r="C724" s="438"/>
      <c r="D724" s="438"/>
      <c r="E724" s="409"/>
      <c r="F724" s="438"/>
      <c r="G724" s="438"/>
      <c r="H724" s="438"/>
      <c r="I724" s="438"/>
      <c r="J724" s="438"/>
      <c r="K724" s="438"/>
      <c r="L724" s="438"/>
      <c r="M724" s="438"/>
      <c r="N724" s="438"/>
      <c r="O724" s="438"/>
      <c r="P724" s="438"/>
      <c r="Q724" s="438"/>
      <c r="R724" s="438"/>
      <c r="S724" s="438"/>
      <c r="T724" s="438"/>
      <c r="U724" s="438"/>
      <c r="V724" s="438"/>
      <c r="W724" s="438"/>
      <c r="X724" s="438"/>
      <c r="Y724" s="438"/>
      <c r="Z724" s="438"/>
      <c r="AA724" s="438"/>
      <c r="AB724" s="438"/>
      <c r="AC724" s="438"/>
      <c r="AD724" s="438"/>
    </row>
    <row r="725" ht="13.5" customHeight="1">
      <c r="A725" s="438"/>
      <c r="B725" s="438"/>
      <c r="C725" s="438"/>
      <c r="D725" s="438"/>
      <c r="E725" s="409"/>
      <c r="F725" s="438"/>
      <c r="G725" s="438"/>
      <c r="H725" s="438"/>
      <c r="I725" s="438"/>
      <c r="J725" s="438"/>
      <c r="K725" s="438"/>
      <c r="L725" s="438"/>
      <c r="M725" s="438"/>
      <c r="N725" s="438"/>
      <c r="O725" s="438"/>
      <c r="P725" s="438"/>
      <c r="Q725" s="438"/>
      <c r="R725" s="438"/>
      <c r="S725" s="438"/>
      <c r="T725" s="438"/>
      <c r="U725" s="438"/>
      <c r="V725" s="438"/>
      <c r="W725" s="438"/>
      <c r="X725" s="438"/>
      <c r="Y725" s="438"/>
      <c r="Z725" s="438"/>
      <c r="AA725" s="438"/>
      <c r="AB725" s="438"/>
      <c r="AC725" s="438"/>
      <c r="AD725" s="438"/>
    </row>
    <row r="726" ht="13.5" customHeight="1">
      <c r="A726" s="438"/>
      <c r="B726" s="438"/>
      <c r="C726" s="438"/>
      <c r="D726" s="438"/>
      <c r="E726" s="409"/>
      <c r="F726" s="438"/>
      <c r="G726" s="438"/>
      <c r="H726" s="438"/>
      <c r="I726" s="438"/>
      <c r="J726" s="438"/>
      <c r="K726" s="438"/>
      <c r="L726" s="438"/>
      <c r="M726" s="438"/>
      <c r="N726" s="438"/>
      <c r="O726" s="438"/>
      <c r="P726" s="438"/>
      <c r="Q726" s="438"/>
      <c r="R726" s="438"/>
      <c r="S726" s="438"/>
      <c r="T726" s="438"/>
      <c r="U726" s="438"/>
      <c r="V726" s="438"/>
      <c r="W726" s="438"/>
      <c r="X726" s="438"/>
      <c r="Y726" s="438"/>
      <c r="Z726" s="438"/>
      <c r="AA726" s="438"/>
      <c r="AB726" s="438"/>
      <c r="AC726" s="438"/>
      <c r="AD726" s="438"/>
    </row>
    <row r="727" ht="13.5" customHeight="1">
      <c r="A727" s="438"/>
      <c r="B727" s="438"/>
      <c r="C727" s="438"/>
      <c r="D727" s="438"/>
      <c r="E727" s="409"/>
      <c r="F727" s="438"/>
      <c r="G727" s="438"/>
      <c r="H727" s="438"/>
      <c r="I727" s="438"/>
      <c r="J727" s="438"/>
      <c r="K727" s="438"/>
      <c r="L727" s="438"/>
      <c r="M727" s="438"/>
      <c r="N727" s="438"/>
      <c r="O727" s="438"/>
      <c r="P727" s="438"/>
      <c r="Q727" s="438"/>
      <c r="R727" s="438"/>
      <c r="S727" s="438"/>
      <c r="T727" s="438"/>
      <c r="U727" s="438"/>
      <c r="V727" s="438"/>
      <c r="W727" s="438"/>
      <c r="X727" s="438"/>
      <c r="Y727" s="438"/>
      <c r="Z727" s="438"/>
      <c r="AA727" s="438"/>
      <c r="AB727" s="438"/>
      <c r="AC727" s="438"/>
      <c r="AD727" s="438"/>
    </row>
    <row r="728" ht="13.5" customHeight="1">
      <c r="A728" s="438"/>
      <c r="B728" s="438"/>
      <c r="C728" s="438"/>
      <c r="D728" s="438"/>
      <c r="E728" s="409"/>
      <c r="F728" s="438"/>
      <c r="G728" s="438"/>
      <c r="H728" s="438"/>
      <c r="I728" s="438"/>
      <c r="J728" s="438"/>
      <c r="K728" s="438"/>
      <c r="L728" s="438"/>
      <c r="M728" s="438"/>
      <c r="N728" s="438"/>
      <c r="O728" s="438"/>
      <c r="P728" s="438"/>
      <c r="Q728" s="438"/>
      <c r="R728" s="438"/>
      <c r="S728" s="438"/>
      <c r="T728" s="438"/>
      <c r="U728" s="438"/>
      <c r="V728" s="438"/>
      <c r="W728" s="438"/>
      <c r="X728" s="438"/>
      <c r="Y728" s="438"/>
      <c r="Z728" s="438"/>
      <c r="AA728" s="438"/>
      <c r="AB728" s="438"/>
      <c r="AC728" s="438"/>
      <c r="AD728" s="438"/>
    </row>
    <row r="729" ht="13.5" customHeight="1">
      <c r="A729" s="438"/>
      <c r="B729" s="438"/>
      <c r="C729" s="438"/>
      <c r="D729" s="438"/>
      <c r="E729" s="409"/>
      <c r="F729" s="438"/>
      <c r="G729" s="438"/>
      <c r="H729" s="438"/>
      <c r="I729" s="438"/>
      <c r="J729" s="438"/>
      <c r="K729" s="438"/>
      <c r="L729" s="438"/>
      <c r="M729" s="438"/>
      <c r="N729" s="438"/>
      <c r="O729" s="438"/>
      <c r="P729" s="438"/>
      <c r="Q729" s="438"/>
      <c r="R729" s="438"/>
      <c r="S729" s="438"/>
      <c r="T729" s="438"/>
      <c r="U729" s="438"/>
      <c r="V729" s="438"/>
      <c r="W729" s="438"/>
      <c r="X729" s="438"/>
      <c r="Y729" s="438"/>
      <c r="Z729" s="438"/>
      <c r="AA729" s="438"/>
      <c r="AB729" s="438"/>
      <c r="AC729" s="438"/>
      <c r="AD729" s="438"/>
    </row>
    <row r="730" ht="13.5" customHeight="1">
      <c r="A730" s="438"/>
      <c r="B730" s="438"/>
      <c r="C730" s="438"/>
      <c r="D730" s="438"/>
      <c r="E730" s="409"/>
      <c r="F730" s="438"/>
      <c r="G730" s="438"/>
      <c r="H730" s="438"/>
      <c r="I730" s="438"/>
      <c r="J730" s="438"/>
      <c r="K730" s="438"/>
      <c r="L730" s="438"/>
      <c r="M730" s="438"/>
      <c r="N730" s="438"/>
      <c r="O730" s="438"/>
      <c r="P730" s="438"/>
      <c r="Q730" s="438"/>
      <c r="R730" s="438"/>
      <c r="S730" s="438"/>
      <c r="T730" s="438"/>
      <c r="U730" s="438"/>
      <c r="V730" s="438"/>
      <c r="W730" s="438"/>
      <c r="X730" s="438"/>
      <c r="Y730" s="438"/>
      <c r="Z730" s="438"/>
      <c r="AA730" s="438"/>
      <c r="AB730" s="438"/>
      <c r="AC730" s="438"/>
      <c r="AD730" s="438"/>
    </row>
    <row r="731" ht="13.5" customHeight="1">
      <c r="A731" s="438"/>
      <c r="B731" s="438"/>
      <c r="C731" s="438"/>
      <c r="D731" s="438"/>
      <c r="E731" s="409"/>
      <c r="F731" s="438"/>
      <c r="G731" s="438"/>
      <c r="H731" s="438"/>
      <c r="I731" s="438"/>
      <c r="J731" s="438"/>
      <c r="K731" s="438"/>
      <c r="L731" s="438"/>
      <c r="M731" s="438"/>
      <c r="N731" s="438"/>
      <c r="O731" s="438"/>
      <c r="P731" s="438"/>
      <c r="Q731" s="438"/>
      <c r="R731" s="438"/>
      <c r="S731" s="438"/>
      <c r="T731" s="438"/>
      <c r="U731" s="438"/>
      <c r="V731" s="438"/>
      <c r="W731" s="438"/>
      <c r="X731" s="438"/>
      <c r="Y731" s="438"/>
      <c r="Z731" s="438"/>
      <c r="AA731" s="438"/>
      <c r="AB731" s="438"/>
      <c r="AC731" s="438"/>
      <c r="AD731" s="438"/>
    </row>
    <row r="732" ht="13.5" customHeight="1">
      <c r="A732" s="438"/>
      <c r="B732" s="438"/>
      <c r="C732" s="438"/>
      <c r="D732" s="438"/>
      <c r="E732" s="409"/>
      <c r="F732" s="438"/>
      <c r="G732" s="438"/>
      <c r="H732" s="438"/>
      <c r="I732" s="438"/>
      <c r="J732" s="438"/>
      <c r="K732" s="438"/>
      <c r="L732" s="438"/>
      <c r="M732" s="438"/>
      <c r="N732" s="438"/>
      <c r="O732" s="438"/>
      <c r="P732" s="438"/>
      <c r="Q732" s="438"/>
      <c r="R732" s="438"/>
      <c r="S732" s="438"/>
      <c r="T732" s="438"/>
      <c r="U732" s="438"/>
      <c r="V732" s="438"/>
      <c r="W732" s="438"/>
      <c r="X732" s="438"/>
      <c r="Y732" s="438"/>
      <c r="Z732" s="438"/>
      <c r="AA732" s="438"/>
      <c r="AB732" s="438"/>
      <c r="AC732" s="438"/>
      <c r="AD732" s="438"/>
    </row>
    <row r="733" ht="13.5" customHeight="1">
      <c r="A733" s="438"/>
      <c r="B733" s="438"/>
      <c r="C733" s="438"/>
      <c r="D733" s="438"/>
      <c r="E733" s="409"/>
      <c r="F733" s="438"/>
      <c r="G733" s="438"/>
      <c r="H733" s="438"/>
      <c r="I733" s="438"/>
      <c r="J733" s="438"/>
      <c r="K733" s="438"/>
      <c r="L733" s="438"/>
      <c r="M733" s="438"/>
      <c r="N733" s="438"/>
      <c r="O733" s="438"/>
      <c r="P733" s="438"/>
      <c r="Q733" s="438"/>
      <c r="R733" s="438"/>
      <c r="S733" s="438"/>
      <c r="T733" s="438"/>
      <c r="U733" s="438"/>
      <c r="V733" s="438"/>
      <c r="W733" s="438"/>
      <c r="X733" s="438"/>
      <c r="Y733" s="438"/>
      <c r="Z733" s="438"/>
      <c r="AA733" s="438"/>
      <c r="AB733" s="438"/>
      <c r="AC733" s="438"/>
      <c r="AD733" s="438"/>
    </row>
    <row r="734" ht="13.5" customHeight="1">
      <c r="A734" s="438"/>
      <c r="B734" s="438"/>
      <c r="C734" s="438"/>
      <c r="D734" s="438"/>
      <c r="E734" s="409"/>
      <c r="F734" s="438"/>
      <c r="G734" s="438"/>
      <c r="H734" s="438"/>
      <c r="I734" s="438"/>
      <c r="J734" s="438"/>
      <c r="K734" s="438"/>
      <c r="L734" s="438"/>
      <c r="M734" s="438"/>
      <c r="N734" s="438"/>
      <c r="O734" s="438"/>
      <c r="P734" s="438"/>
      <c r="Q734" s="438"/>
      <c r="R734" s="438"/>
      <c r="S734" s="438"/>
      <c r="T734" s="438"/>
      <c r="U734" s="438"/>
      <c r="V734" s="438"/>
      <c r="W734" s="438"/>
      <c r="X734" s="438"/>
      <c r="Y734" s="438"/>
      <c r="Z734" s="438"/>
      <c r="AA734" s="438"/>
      <c r="AB734" s="438"/>
      <c r="AC734" s="438"/>
      <c r="AD734" s="438"/>
    </row>
    <row r="735" ht="13.5" customHeight="1">
      <c r="A735" s="438"/>
      <c r="B735" s="438"/>
      <c r="C735" s="438"/>
      <c r="D735" s="438"/>
      <c r="E735" s="409"/>
      <c r="F735" s="438"/>
      <c r="G735" s="438"/>
      <c r="H735" s="438"/>
      <c r="I735" s="438"/>
      <c r="J735" s="438"/>
      <c r="K735" s="438"/>
      <c r="L735" s="438"/>
      <c r="M735" s="438"/>
      <c r="N735" s="438"/>
      <c r="O735" s="438"/>
      <c r="P735" s="438"/>
      <c r="Q735" s="438"/>
      <c r="R735" s="438"/>
      <c r="S735" s="438"/>
      <c r="T735" s="438"/>
      <c r="U735" s="438"/>
      <c r="V735" s="438"/>
      <c r="W735" s="438"/>
      <c r="X735" s="438"/>
      <c r="Y735" s="438"/>
      <c r="Z735" s="438"/>
      <c r="AA735" s="438"/>
      <c r="AB735" s="438"/>
      <c r="AC735" s="438"/>
      <c r="AD735" s="438"/>
    </row>
    <row r="736" ht="13.5" customHeight="1">
      <c r="A736" s="438"/>
      <c r="B736" s="438"/>
      <c r="C736" s="438"/>
      <c r="D736" s="438"/>
      <c r="E736" s="409"/>
      <c r="F736" s="438"/>
      <c r="G736" s="438"/>
      <c r="H736" s="438"/>
      <c r="I736" s="438"/>
      <c r="J736" s="438"/>
      <c r="K736" s="438"/>
      <c r="L736" s="438"/>
      <c r="M736" s="438"/>
      <c r="N736" s="438"/>
      <c r="O736" s="438"/>
      <c r="P736" s="438"/>
      <c r="Q736" s="438"/>
      <c r="R736" s="438"/>
      <c r="S736" s="438"/>
      <c r="T736" s="438"/>
      <c r="U736" s="438"/>
      <c r="V736" s="438"/>
      <c r="W736" s="438"/>
      <c r="X736" s="438"/>
      <c r="Y736" s="438"/>
      <c r="Z736" s="438"/>
      <c r="AA736" s="438"/>
      <c r="AB736" s="438"/>
      <c r="AC736" s="438"/>
      <c r="AD736" s="438"/>
    </row>
    <row r="737" ht="13.5" customHeight="1">
      <c r="A737" s="438"/>
      <c r="B737" s="438"/>
      <c r="C737" s="438"/>
      <c r="D737" s="438"/>
      <c r="E737" s="409"/>
      <c r="F737" s="438"/>
      <c r="G737" s="438"/>
      <c r="H737" s="438"/>
      <c r="I737" s="438"/>
      <c r="J737" s="438"/>
      <c r="K737" s="438"/>
      <c r="L737" s="438"/>
      <c r="M737" s="438"/>
      <c r="N737" s="438"/>
      <c r="O737" s="438"/>
      <c r="P737" s="438"/>
      <c r="Q737" s="438"/>
      <c r="R737" s="438"/>
      <c r="S737" s="438"/>
      <c r="T737" s="438"/>
      <c r="U737" s="438"/>
      <c r="V737" s="438"/>
      <c r="W737" s="438"/>
      <c r="X737" s="438"/>
      <c r="Y737" s="438"/>
      <c r="Z737" s="438"/>
      <c r="AA737" s="438"/>
      <c r="AB737" s="438"/>
      <c r="AC737" s="438"/>
      <c r="AD737" s="438"/>
    </row>
    <row r="738" ht="13.5" customHeight="1">
      <c r="A738" s="438"/>
      <c r="B738" s="438"/>
      <c r="C738" s="438"/>
      <c r="D738" s="438"/>
      <c r="E738" s="409"/>
      <c r="F738" s="438"/>
      <c r="G738" s="438"/>
      <c r="H738" s="438"/>
      <c r="I738" s="438"/>
      <c r="J738" s="438"/>
      <c r="K738" s="438"/>
      <c r="L738" s="438"/>
      <c r="M738" s="438"/>
      <c r="N738" s="438"/>
      <c r="O738" s="438"/>
      <c r="P738" s="438"/>
      <c r="Q738" s="438"/>
      <c r="R738" s="438"/>
      <c r="S738" s="438"/>
      <c r="T738" s="438"/>
      <c r="U738" s="438"/>
      <c r="V738" s="438"/>
      <c r="W738" s="438"/>
      <c r="X738" s="438"/>
      <c r="Y738" s="438"/>
      <c r="Z738" s="438"/>
      <c r="AA738" s="438"/>
      <c r="AB738" s="438"/>
      <c r="AC738" s="438"/>
      <c r="AD738" s="438"/>
    </row>
    <row r="739" ht="13.5" customHeight="1">
      <c r="A739" s="438"/>
      <c r="B739" s="438"/>
      <c r="C739" s="438"/>
      <c r="D739" s="438"/>
      <c r="E739" s="409"/>
      <c r="F739" s="438"/>
      <c r="G739" s="438"/>
      <c r="H739" s="438"/>
      <c r="I739" s="438"/>
      <c r="J739" s="438"/>
      <c r="K739" s="438"/>
      <c r="L739" s="438"/>
      <c r="M739" s="438"/>
      <c r="N739" s="438"/>
      <c r="O739" s="438"/>
      <c r="P739" s="438"/>
      <c r="Q739" s="438"/>
      <c r="R739" s="438"/>
      <c r="S739" s="438"/>
      <c r="T739" s="438"/>
      <c r="U739" s="438"/>
      <c r="V739" s="438"/>
      <c r="W739" s="438"/>
      <c r="X739" s="438"/>
      <c r="Y739" s="438"/>
      <c r="Z739" s="438"/>
      <c r="AA739" s="438"/>
      <c r="AB739" s="438"/>
      <c r="AC739" s="438"/>
      <c r="AD739" s="438"/>
    </row>
    <row r="740" ht="13.5" customHeight="1">
      <c r="A740" s="438"/>
      <c r="B740" s="438"/>
      <c r="C740" s="438"/>
      <c r="D740" s="438"/>
      <c r="E740" s="409"/>
      <c r="F740" s="438"/>
      <c r="G740" s="438"/>
      <c r="H740" s="438"/>
      <c r="I740" s="438"/>
      <c r="J740" s="438"/>
      <c r="K740" s="438"/>
      <c r="L740" s="438"/>
      <c r="M740" s="438"/>
      <c r="N740" s="438"/>
      <c r="O740" s="438"/>
      <c r="P740" s="438"/>
      <c r="Q740" s="438"/>
      <c r="R740" s="438"/>
      <c r="S740" s="438"/>
      <c r="T740" s="438"/>
      <c r="U740" s="438"/>
      <c r="V740" s="438"/>
      <c r="W740" s="438"/>
      <c r="X740" s="438"/>
      <c r="Y740" s="438"/>
      <c r="Z740" s="438"/>
      <c r="AA740" s="438"/>
      <c r="AB740" s="438"/>
      <c r="AC740" s="438"/>
      <c r="AD740" s="438"/>
    </row>
    <row r="741" ht="13.5" customHeight="1">
      <c r="A741" s="438"/>
      <c r="B741" s="438"/>
      <c r="C741" s="438"/>
      <c r="D741" s="438"/>
      <c r="E741" s="409"/>
      <c r="F741" s="438"/>
      <c r="G741" s="438"/>
      <c r="H741" s="438"/>
      <c r="I741" s="438"/>
      <c r="J741" s="438"/>
      <c r="K741" s="438"/>
      <c r="L741" s="438"/>
      <c r="M741" s="438"/>
      <c r="N741" s="438"/>
      <c r="O741" s="438"/>
      <c r="P741" s="438"/>
      <c r="Q741" s="438"/>
      <c r="R741" s="438"/>
      <c r="S741" s="438"/>
      <c r="T741" s="438"/>
      <c r="U741" s="438"/>
      <c r="V741" s="438"/>
      <c r="W741" s="438"/>
      <c r="X741" s="438"/>
      <c r="Y741" s="438"/>
      <c r="Z741" s="438"/>
      <c r="AA741" s="438"/>
      <c r="AB741" s="438"/>
      <c r="AC741" s="438"/>
      <c r="AD741" s="438"/>
    </row>
    <row r="742" ht="13.5" customHeight="1">
      <c r="A742" s="438"/>
      <c r="B742" s="438"/>
      <c r="C742" s="438"/>
      <c r="D742" s="438"/>
      <c r="E742" s="409"/>
      <c r="F742" s="438"/>
      <c r="G742" s="438"/>
      <c r="H742" s="438"/>
      <c r="I742" s="438"/>
      <c r="J742" s="438"/>
      <c r="K742" s="438"/>
      <c r="L742" s="438"/>
      <c r="M742" s="438"/>
      <c r="N742" s="438"/>
      <c r="O742" s="438"/>
      <c r="P742" s="438"/>
      <c r="Q742" s="438"/>
      <c r="R742" s="438"/>
      <c r="S742" s="438"/>
      <c r="T742" s="438"/>
      <c r="U742" s="438"/>
      <c r="V742" s="438"/>
      <c r="W742" s="438"/>
      <c r="X742" s="438"/>
      <c r="Y742" s="438"/>
      <c r="Z742" s="438"/>
      <c r="AA742" s="438"/>
      <c r="AB742" s="438"/>
      <c r="AC742" s="438"/>
      <c r="AD742" s="438"/>
    </row>
    <row r="743" ht="13.5" customHeight="1">
      <c r="A743" s="438"/>
      <c r="B743" s="438"/>
      <c r="C743" s="438"/>
      <c r="D743" s="438"/>
      <c r="E743" s="409"/>
      <c r="F743" s="438"/>
      <c r="G743" s="438"/>
      <c r="H743" s="438"/>
      <c r="I743" s="438"/>
      <c r="J743" s="438"/>
      <c r="K743" s="438"/>
      <c r="L743" s="438"/>
      <c r="M743" s="438"/>
      <c r="N743" s="438"/>
      <c r="O743" s="438"/>
      <c r="P743" s="438"/>
      <c r="Q743" s="438"/>
      <c r="R743" s="438"/>
      <c r="S743" s="438"/>
      <c r="T743" s="438"/>
      <c r="U743" s="438"/>
      <c r="V743" s="438"/>
      <c r="W743" s="438"/>
      <c r="X743" s="438"/>
      <c r="Y743" s="438"/>
      <c r="Z743" s="438"/>
      <c r="AA743" s="438"/>
      <c r="AB743" s="438"/>
      <c r="AC743" s="438"/>
      <c r="AD743" s="438"/>
    </row>
    <row r="744" ht="13.5" customHeight="1">
      <c r="A744" s="438"/>
      <c r="B744" s="438"/>
      <c r="C744" s="438"/>
      <c r="D744" s="438"/>
      <c r="E744" s="409"/>
      <c r="F744" s="438"/>
      <c r="G744" s="438"/>
      <c r="H744" s="438"/>
      <c r="I744" s="438"/>
      <c r="J744" s="438"/>
      <c r="K744" s="438"/>
      <c r="L744" s="438"/>
      <c r="M744" s="438"/>
      <c r="N744" s="438"/>
      <c r="O744" s="438"/>
      <c r="P744" s="438"/>
      <c r="Q744" s="438"/>
      <c r="R744" s="438"/>
      <c r="S744" s="438"/>
      <c r="T744" s="438"/>
      <c r="U744" s="438"/>
      <c r="V744" s="438"/>
      <c r="W744" s="438"/>
      <c r="X744" s="438"/>
      <c r="Y744" s="438"/>
      <c r="Z744" s="438"/>
      <c r="AA744" s="438"/>
      <c r="AB744" s="438"/>
      <c r="AC744" s="438"/>
      <c r="AD744" s="438"/>
    </row>
    <row r="745" ht="13.5" customHeight="1">
      <c r="A745" s="438"/>
      <c r="B745" s="438"/>
      <c r="C745" s="438"/>
      <c r="D745" s="438"/>
      <c r="E745" s="409"/>
      <c r="F745" s="438"/>
      <c r="G745" s="438"/>
      <c r="H745" s="438"/>
      <c r="I745" s="438"/>
      <c r="J745" s="438"/>
      <c r="K745" s="438"/>
      <c r="L745" s="438"/>
      <c r="M745" s="438"/>
      <c r="N745" s="438"/>
      <c r="O745" s="438"/>
      <c r="P745" s="438"/>
      <c r="Q745" s="438"/>
      <c r="R745" s="438"/>
      <c r="S745" s="438"/>
      <c r="T745" s="438"/>
      <c r="U745" s="438"/>
      <c r="V745" s="438"/>
      <c r="W745" s="438"/>
      <c r="X745" s="438"/>
      <c r="Y745" s="438"/>
      <c r="Z745" s="438"/>
      <c r="AA745" s="438"/>
      <c r="AB745" s="438"/>
      <c r="AC745" s="438"/>
      <c r="AD745" s="438"/>
    </row>
    <row r="746" ht="13.5" customHeight="1">
      <c r="A746" s="438"/>
      <c r="B746" s="438"/>
      <c r="C746" s="438"/>
      <c r="D746" s="438"/>
      <c r="E746" s="409"/>
      <c r="F746" s="438"/>
      <c r="G746" s="438"/>
      <c r="H746" s="438"/>
      <c r="I746" s="438"/>
      <c r="J746" s="438"/>
      <c r="K746" s="438"/>
      <c r="L746" s="438"/>
      <c r="M746" s="438"/>
      <c r="N746" s="438"/>
      <c r="O746" s="438"/>
      <c r="P746" s="438"/>
      <c r="Q746" s="438"/>
      <c r="R746" s="438"/>
      <c r="S746" s="438"/>
      <c r="T746" s="438"/>
      <c r="U746" s="438"/>
      <c r="V746" s="438"/>
      <c r="W746" s="438"/>
      <c r="X746" s="438"/>
      <c r="Y746" s="438"/>
      <c r="Z746" s="438"/>
      <c r="AA746" s="438"/>
      <c r="AB746" s="438"/>
      <c r="AC746" s="438"/>
      <c r="AD746" s="438"/>
    </row>
    <row r="747" ht="13.5" customHeight="1">
      <c r="A747" s="438"/>
      <c r="B747" s="438"/>
      <c r="C747" s="438"/>
      <c r="D747" s="438"/>
      <c r="E747" s="409"/>
      <c r="F747" s="438"/>
      <c r="G747" s="438"/>
      <c r="H747" s="438"/>
      <c r="I747" s="438"/>
      <c r="J747" s="438"/>
      <c r="K747" s="438"/>
      <c r="L747" s="438"/>
      <c r="M747" s="438"/>
      <c r="N747" s="438"/>
      <c r="O747" s="438"/>
      <c r="P747" s="438"/>
      <c r="Q747" s="438"/>
      <c r="R747" s="438"/>
      <c r="S747" s="438"/>
      <c r="T747" s="438"/>
      <c r="U747" s="438"/>
      <c r="V747" s="438"/>
      <c r="W747" s="438"/>
      <c r="X747" s="438"/>
      <c r="Y747" s="438"/>
      <c r="Z747" s="438"/>
      <c r="AA747" s="438"/>
      <c r="AB747" s="438"/>
      <c r="AC747" s="438"/>
      <c r="AD747" s="438"/>
    </row>
    <row r="748" ht="13.5" customHeight="1">
      <c r="A748" s="438"/>
      <c r="B748" s="438"/>
      <c r="C748" s="438"/>
      <c r="D748" s="438"/>
      <c r="E748" s="409"/>
      <c r="F748" s="438"/>
      <c r="G748" s="438"/>
      <c r="H748" s="438"/>
      <c r="I748" s="438"/>
      <c r="J748" s="438"/>
      <c r="K748" s="438"/>
      <c r="L748" s="438"/>
      <c r="M748" s="438"/>
      <c r="N748" s="438"/>
      <c r="O748" s="438"/>
      <c r="P748" s="438"/>
      <c r="Q748" s="438"/>
      <c r="R748" s="438"/>
      <c r="S748" s="438"/>
      <c r="T748" s="438"/>
      <c r="U748" s="438"/>
      <c r="V748" s="438"/>
      <c r="W748" s="438"/>
      <c r="X748" s="438"/>
      <c r="Y748" s="438"/>
      <c r="Z748" s="438"/>
      <c r="AA748" s="438"/>
      <c r="AB748" s="438"/>
      <c r="AC748" s="438"/>
      <c r="AD748" s="438"/>
    </row>
    <row r="749" ht="13.5" customHeight="1">
      <c r="A749" s="438"/>
      <c r="B749" s="438"/>
      <c r="C749" s="438"/>
      <c r="D749" s="438"/>
      <c r="E749" s="409"/>
      <c r="F749" s="438"/>
      <c r="G749" s="438"/>
      <c r="H749" s="438"/>
      <c r="I749" s="438"/>
      <c r="J749" s="438"/>
      <c r="K749" s="438"/>
      <c r="L749" s="438"/>
      <c r="M749" s="438"/>
      <c r="N749" s="438"/>
      <c r="O749" s="438"/>
      <c r="P749" s="438"/>
      <c r="Q749" s="438"/>
      <c r="R749" s="438"/>
      <c r="S749" s="438"/>
      <c r="T749" s="438"/>
      <c r="U749" s="438"/>
      <c r="V749" s="438"/>
      <c r="W749" s="438"/>
      <c r="X749" s="438"/>
      <c r="Y749" s="438"/>
      <c r="Z749" s="438"/>
      <c r="AA749" s="438"/>
      <c r="AB749" s="438"/>
      <c r="AC749" s="438"/>
      <c r="AD749" s="438"/>
    </row>
    <row r="750" ht="13.5" customHeight="1">
      <c r="A750" s="438"/>
      <c r="B750" s="438"/>
      <c r="C750" s="438"/>
      <c r="D750" s="438"/>
      <c r="E750" s="409"/>
      <c r="F750" s="438"/>
      <c r="G750" s="438"/>
      <c r="H750" s="438"/>
      <c r="I750" s="438"/>
      <c r="J750" s="438"/>
      <c r="K750" s="438"/>
      <c r="L750" s="438"/>
      <c r="M750" s="438"/>
      <c r="N750" s="438"/>
      <c r="O750" s="438"/>
      <c r="P750" s="438"/>
      <c r="Q750" s="438"/>
      <c r="R750" s="438"/>
      <c r="S750" s="438"/>
      <c r="T750" s="438"/>
      <c r="U750" s="438"/>
      <c r="V750" s="438"/>
      <c r="W750" s="438"/>
      <c r="X750" s="438"/>
      <c r="Y750" s="438"/>
      <c r="Z750" s="438"/>
      <c r="AA750" s="438"/>
      <c r="AB750" s="438"/>
      <c r="AC750" s="438"/>
      <c r="AD750" s="438"/>
    </row>
    <row r="751" ht="13.5" customHeight="1">
      <c r="A751" s="438"/>
      <c r="B751" s="438"/>
      <c r="C751" s="438"/>
      <c r="D751" s="438"/>
      <c r="E751" s="409"/>
      <c r="F751" s="438"/>
      <c r="G751" s="438"/>
      <c r="H751" s="438"/>
      <c r="I751" s="438"/>
      <c r="J751" s="438"/>
      <c r="K751" s="438"/>
      <c r="L751" s="438"/>
      <c r="M751" s="438"/>
      <c r="N751" s="438"/>
      <c r="O751" s="438"/>
      <c r="P751" s="438"/>
      <c r="Q751" s="438"/>
      <c r="R751" s="438"/>
      <c r="S751" s="438"/>
      <c r="T751" s="438"/>
      <c r="U751" s="438"/>
      <c r="V751" s="438"/>
      <c r="W751" s="438"/>
      <c r="X751" s="438"/>
      <c r="Y751" s="438"/>
      <c r="Z751" s="438"/>
      <c r="AA751" s="438"/>
      <c r="AB751" s="438"/>
      <c r="AC751" s="438"/>
      <c r="AD751" s="438"/>
    </row>
    <row r="752" ht="13.5" customHeight="1">
      <c r="A752" s="438"/>
      <c r="B752" s="438"/>
      <c r="C752" s="438"/>
      <c r="D752" s="438"/>
      <c r="E752" s="409"/>
      <c r="F752" s="438"/>
      <c r="G752" s="438"/>
      <c r="H752" s="438"/>
      <c r="I752" s="438"/>
      <c r="J752" s="438"/>
      <c r="K752" s="438"/>
      <c r="L752" s="438"/>
      <c r="M752" s="438"/>
      <c r="N752" s="438"/>
      <c r="O752" s="438"/>
      <c r="P752" s="438"/>
      <c r="Q752" s="438"/>
      <c r="R752" s="438"/>
      <c r="S752" s="438"/>
      <c r="T752" s="438"/>
      <c r="U752" s="438"/>
      <c r="V752" s="438"/>
      <c r="W752" s="438"/>
      <c r="X752" s="438"/>
      <c r="Y752" s="438"/>
      <c r="Z752" s="438"/>
      <c r="AA752" s="438"/>
      <c r="AB752" s="438"/>
      <c r="AC752" s="438"/>
      <c r="AD752" s="438"/>
    </row>
    <row r="753" ht="13.5" customHeight="1">
      <c r="A753" s="438"/>
      <c r="B753" s="438"/>
      <c r="C753" s="438"/>
      <c r="D753" s="438"/>
      <c r="E753" s="409"/>
      <c r="F753" s="438"/>
      <c r="G753" s="438"/>
      <c r="H753" s="438"/>
      <c r="I753" s="438"/>
      <c r="J753" s="438"/>
      <c r="K753" s="438"/>
      <c r="L753" s="438"/>
      <c r="M753" s="438"/>
      <c r="N753" s="438"/>
      <c r="O753" s="438"/>
      <c r="P753" s="438"/>
      <c r="Q753" s="438"/>
      <c r="R753" s="438"/>
      <c r="S753" s="438"/>
      <c r="T753" s="438"/>
      <c r="U753" s="438"/>
      <c r="V753" s="438"/>
      <c r="W753" s="438"/>
      <c r="X753" s="438"/>
      <c r="Y753" s="438"/>
      <c r="Z753" s="438"/>
      <c r="AA753" s="438"/>
      <c r="AB753" s="438"/>
      <c r="AC753" s="438"/>
      <c r="AD753" s="438"/>
    </row>
    <row r="754" ht="13.5" customHeight="1">
      <c r="A754" s="438"/>
      <c r="B754" s="438"/>
      <c r="C754" s="438"/>
      <c r="D754" s="438"/>
      <c r="E754" s="409"/>
      <c r="F754" s="438"/>
      <c r="G754" s="438"/>
      <c r="H754" s="438"/>
      <c r="I754" s="438"/>
      <c r="J754" s="438"/>
      <c r="K754" s="438"/>
      <c r="L754" s="438"/>
      <c r="M754" s="438"/>
      <c r="N754" s="438"/>
      <c r="O754" s="438"/>
      <c r="P754" s="438"/>
      <c r="Q754" s="438"/>
      <c r="R754" s="438"/>
      <c r="S754" s="438"/>
      <c r="T754" s="438"/>
      <c r="U754" s="438"/>
      <c r="V754" s="438"/>
      <c r="W754" s="438"/>
      <c r="X754" s="438"/>
      <c r="Y754" s="438"/>
      <c r="Z754" s="438"/>
      <c r="AA754" s="438"/>
      <c r="AB754" s="438"/>
      <c r="AC754" s="438"/>
      <c r="AD754" s="438"/>
    </row>
    <row r="755" ht="13.5" customHeight="1">
      <c r="A755" s="438"/>
      <c r="B755" s="438"/>
      <c r="C755" s="438"/>
      <c r="D755" s="438"/>
      <c r="E755" s="409"/>
      <c r="F755" s="438"/>
      <c r="G755" s="438"/>
      <c r="H755" s="438"/>
      <c r="I755" s="438"/>
      <c r="J755" s="438"/>
      <c r="K755" s="438"/>
      <c r="L755" s="438"/>
      <c r="M755" s="438"/>
      <c r="N755" s="438"/>
      <c r="O755" s="438"/>
      <c r="P755" s="438"/>
      <c r="Q755" s="438"/>
      <c r="R755" s="438"/>
      <c r="S755" s="438"/>
      <c r="T755" s="438"/>
      <c r="U755" s="438"/>
      <c r="V755" s="438"/>
      <c r="W755" s="438"/>
      <c r="X755" s="438"/>
      <c r="Y755" s="438"/>
      <c r="Z755" s="438"/>
      <c r="AA755" s="438"/>
      <c r="AB755" s="438"/>
      <c r="AC755" s="438"/>
      <c r="AD755" s="438"/>
    </row>
    <row r="756" ht="13.5" customHeight="1">
      <c r="A756" s="438"/>
      <c r="B756" s="438"/>
      <c r="C756" s="438"/>
      <c r="D756" s="438"/>
      <c r="E756" s="409"/>
      <c r="F756" s="438"/>
      <c r="G756" s="438"/>
      <c r="H756" s="438"/>
      <c r="I756" s="438"/>
      <c r="J756" s="438"/>
      <c r="K756" s="438"/>
      <c r="L756" s="438"/>
      <c r="M756" s="438"/>
      <c r="N756" s="438"/>
      <c r="O756" s="438"/>
      <c r="P756" s="438"/>
      <c r="Q756" s="438"/>
      <c r="R756" s="438"/>
      <c r="S756" s="438"/>
      <c r="T756" s="438"/>
      <c r="U756" s="438"/>
      <c r="V756" s="438"/>
      <c r="W756" s="438"/>
      <c r="X756" s="438"/>
      <c r="Y756" s="438"/>
      <c r="Z756" s="438"/>
      <c r="AA756" s="438"/>
      <c r="AB756" s="438"/>
      <c r="AC756" s="438"/>
      <c r="AD756" s="438"/>
    </row>
    <row r="757" ht="13.5" customHeight="1">
      <c r="A757" s="438"/>
      <c r="B757" s="438"/>
      <c r="C757" s="438"/>
      <c r="D757" s="438"/>
      <c r="E757" s="409"/>
      <c r="F757" s="438"/>
      <c r="G757" s="438"/>
      <c r="H757" s="438"/>
      <c r="I757" s="438"/>
      <c r="J757" s="438"/>
      <c r="K757" s="438"/>
      <c r="L757" s="438"/>
      <c r="M757" s="438"/>
      <c r="N757" s="438"/>
      <c r="O757" s="438"/>
      <c r="P757" s="438"/>
      <c r="Q757" s="438"/>
      <c r="R757" s="438"/>
      <c r="S757" s="438"/>
      <c r="T757" s="438"/>
      <c r="U757" s="438"/>
      <c r="V757" s="438"/>
      <c r="W757" s="438"/>
      <c r="X757" s="438"/>
      <c r="Y757" s="438"/>
      <c r="Z757" s="438"/>
      <c r="AA757" s="438"/>
      <c r="AB757" s="438"/>
      <c r="AC757" s="438"/>
      <c r="AD757" s="438"/>
    </row>
    <row r="758" ht="13.5" customHeight="1">
      <c r="A758" s="438"/>
      <c r="B758" s="438"/>
      <c r="C758" s="438"/>
      <c r="D758" s="438"/>
      <c r="E758" s="409"/>
      <c r="F758" s="438"/>
      <c r="G758" s="438"/>
      <c r="H758" s="438"/>
      <c r="I758" s="438"/>
      <c r="J758" s="438"/>
      <c r="K758" s="438"/>
      <c r="L758" s="438"/>
      <c r="M758" s="438"/>
      <c r="N758" s="438"/>
      <c r="O758" s="438"/>
      <c r="P758" s="438"/>
      <c r="Q758" s="438"/>
      <c r="R758" s="438"/>
      <c r="S758" s="438"/>
      <c r="T758" s="438"/>
      <c r="U758" s="438"/>
      <c r="V758" s="438"/>
      <c r="W758" s="438"/>
      <c r="X758" s="438"/>
      <c r="Y758" s="438"/>
      <c r="Z758" s="438"/>
      <c r="AA758" s="438"/>
      <c r="AB758" s="438"/>
      <c r="AC758" s="438"/>
      <c r="AD758" s="438"/>
    </row>
    <row r="759" ht="13.5" customHeight="1">
      <c r="A759" s="438"/>
      <c r="B759" s="438"/>
      <c r="C759" s="438"/>
      <c r="D759" s="438"/>
      <c r="E759" s="409"/>
      <c r="F759" s="438"/>
      <c r="G759" s="438"/>
      <c r="H759" s="438"/>
      <c r="I759" s="438"/>
      <c r="J759" s="438"/>
      <c r="K759" s="438"/>
      <c r="L759" s="438"/>
      <c r="M759" s="438"/>
      <c r="N759" s="438"/>
      <c r="O759" s="438"/>
      <c r="P759" s="438"/>
      <c r="Q759" s="438"/>
      <c r="R759" s="438"/>
      <c r="S759" s="438"/>
      <c r="T759" s="438"/>
      <c r="U759" s="438"/>
      <c r="V759" s="438"/>
      <c r="W759" s="438"/>
      <c r="X759" s="438"/>
      <c r="Y759" s="438"/>
      <c r="Z759" s="438"/>
      <c r="AA759" s="438"/>
      <c r="AB759" s="438"/>
      <c r="AC759" s="438"/>
      <c r="AD759" s="438"/>
    </row>
    <row r="760" ht="13.5" customHeight="1">
      <c r="A760" s="438"/>
      <c r="B760" s="438"/>
      <c r="C760" s="438"/>
      <c r="D760" s="438"/>
      <c r="E760" s="409"/>
      <c r="F760" s="438"/>
      <c r="G760" s="438"/>
      <c r="H760" s="438"/>
      <c r="I760" s="438"/>
      <c r="J760" s="438"/>
      <c r="K760" s="438"/>
      <c r="L760" s="438"/>
      <c r="M760" s="438"/>
      <c r="N760" s="438"/>
      <c r="O760" s="438"/>
      <c r="P760" s="438"/>
      <c r="Q760" s="438"/>
      <c r="R760" s="438"/>
      <c r="S760" s="438"/>
      <c r="T760" s="438"/>
      <c r="U760" s="438"/>
      <c r="V760" s="438"/>
      <c r="W760" s="438"/>
      <c r="X760" s="438"/>
      <c r="Y760" s="438"/>
      <c r="Z760" s="438"/>
      <c r="AA760" s="438"/>
      <c r="AB760" s="438"/>
      <c r="AC760" s="438"/>
      <c r="AD760" s="438"/>
    </row>
    <row r="761" ht="13.5" customHeight="1">
      <c r="A761" s="438"/>
      <c r="B761" s="438"/>
      <c r="C761" s="438"/>
      <c r="D761" s="438"/>
      <c r="E761" s="409"/>
      <c r="F761" s="438"/>
      <c r="G761" s="438"/>
      <c r="H761" s="438"/>
      <c r="I761" s="438"/>
      <c r="J761" s="438"/>
      <c r="K761" s="438"/>
      <c r="L761" s="438"/>
      <c r="M761" s="438"/>
      <c r="N761" s="438"/>
      <c r="O761" s="438"/>
      <c r="P761" s="438"/>
      <c r="Q761" s="438"/>
      <c r="R761" s="438"/>
      <c r="S761" s="438"/>
      <c r="T761" s="438"/>
      <c r="U761" s="438"/>
      <c r="V761" s="438"/>
      <c r="W761" s="438"/>
      <c r="X761" s="438"/>
      <c r="Y761" s="438"/>
      <c r="Z761" s="438"/>
      <c r="AA761" s="438"/>
      <c r="AB761" s="438"/>
      <c r="AC761" s="438"/>
      <c r="AD761" s="438"/>
    </row>
    <row r="762" ht="13.5" customHeight="1">
      <c r="A762" s="438"/>
      <c r="B762" s="438"/>
      <c r="C762" s="438"/>
      <c r="D762" s="438"/>
      <c r="E762" s="409"/>
      <c r="F762" s="438"/>
      <c r="G762" s="438"/>
      <c r="H762" s="438"/>
      <c r="I762" s="438"/>
      <c r="J762" s="438"/>
      <c r="K762" s="438"/>
      <c r="L762" s="438"/>
      <c r="M762" s="438"/>
      <c r="N762" s="438"/>
      <c r="O762" s="438"/>
      <c r="P762" s="438"/>
      <c r="Q762" s="438"/>
      <c r="R762" s="438"/>
      <c r="S762" s="438"/>
      <c r="T762" s="438"/>
      <c r="U762" s="438"/>
      <c r="V762" s="438"/>
      <c r="W762" s="438"/>
      <c r="X762" s="438"/>
      <c r="Y762" s="438"/>
      <c r="Z762" s="438"/>
      <c r="AA762" s="438"/>
      <c r="AB762" s="438"/>
      <c r="AC762" s="438"/>
      <c r="AD762" s="438"/>
    </row>
    <row r="763" ht="13.5" customHeight="1">
      <c r="A763" s="438"/>
      <c r="B763" s="438"/>
      <c r="C763" s="438"/>
      <c r="D763" s="438"/>
      <c r="E763" s="409"/>
      <c r="F763" s="438"/>
      <c r="G763" s="438"/>
      <c r="H763" s="438"/>
      <c r="I763" s="438"/>
      <c r="J763" s="438"/>
      <c r="K763" s="438"/>
      <c r="L763" s="438"/>
      <c r="M763" s="438"/>
      <c r="N763" s="438"/>
      <c r="O763" s="438"/>
      <c r="P763" s="438"/>
      <c r="Q763" s="438"/>
      <c r="R763" s="438"/>
      <c r="S763" s="438"/>
      <c r="T763" s="438"/>
      <c r="U763" s="438"/>
      <c r="V763" s="438"/>
      <c r="W763" s="438"/>
      <c r="X763" s="438"/>
      <c r="Y763" s="438"/>
      <c r="Z763" s="438"/>
      <c r="AA763" s="438"/>
      <c r="AB763" s="438"/>
      <c r="AC763" s="438"/>
      <c r="AD763" s="438"/>
    </row>
    <row r="764" ht="13.5" customHeight="1">
      <c r="A764" s="438"/>
      <c r="B764" s="438"/>
      <c r="C764" s="438"/>
      <c r="D764" s="438"/>
      <c r="E764" s="409"/>
      <c r="F764" s="438"/>
      <c r="G764" s="438"/>
      <c r="H764" s="438"/>
      <c r="I764" s="438"/>
      <c r="J764" s="438"/>
      <c r="K764" s="438"/>
      <c r="L764" s="438"/>
      <c r="M764" s="438"/>
      <c r="N764" s="438"/>
      <c r="O764" s="438"/>
      <c r="P764" s="438"/>
      <c r="Q764" s="438"/>
      <c r="R764" s="438"/>
      <c r="S764" s="438"/>
      <c r="T764" s="438"/>
      <c r="U764" s="438"/>
      <c r="V764" s="438"/>
      <c r="W764" s="438"/>
      <c r="X764" s="438"/>
      <c r="Y764" s="438"/>
      <c r="Z764" s="438"/>
      <c r="AA764" s="438"/>
      <c r="AB764" s="438"/>
      <c r="AC764" s="438"/>
      <c r="AD764" s="438"/>
    </row>
    <row r="765" ht="13.5" customHeight="1">
      <c r="A765" s="438"/>
      <c r="B765" s="438"/>
      <c r="C765" s="438"/>
      <c r="D765" s="438"/>
      <c r="E765" s="409"/>
      <c r="F765" s="438"/>
      <c r="G765" s="438"/>
      <c r="H765" s="438"/>
      <c r="I765" s="438"/>
      <c r="J765" s="438"/>
      <c r="K765" s="438"/>
      <c r="L765" s="438"/>
      <c r="M765" s="438"/>
      <c r="N765" s="438"/>
      <c r="O765" s="438"/>
      <c r="P765" s="438"/>
      <c r="Q765" s="438"/>
      <c r="R765" s="438"/>
      <c r="S765" s="438"/>
      <c r="T765" s="438"/>
      <c r="U765" s="438"/>
      <c r="V765" s="438"/>
      <c r="W765" s="438"/>
      <c r="X765" s="438"/>
      <c r="Y765" s="438"/>
      <c r="Z765" s="438"/>
      <c r="AA765" s="438"/>
      <c r="AB765" s="438"/>
      <c r="AC765" s="438"/>
      <c r="AD765" s="438"/>
    </row>
    <row r="766" ht="13.5" customHeight="1">
      <c r="A766" s="438"/>
      <c r="B766" s="438"/>
      <c r="C766" s="438"/>
      <c r="D766" s="438"/>
      <c r="E766" s="409"/>
      <c r="F766" s="438"/>
      <c r="G766" s="438"/>
      <c r="H766" s="438"/>
      <c r="I766" s="438"/>
      <c r="J766" s="438"/>
      <c r="K766" s="438"/>
      <c r="L766" s="438"/>
      <c r="M766" s="438"/>
      <c r="N766" s="438"/>
      <c r="O766" s="438"/>
      <c r="P766" s="438"/>
      <c r="Q766" s="438"/>
      <c r="R766" s="438"/>
      <c r="S766" s="438"/>
      <c r="T766" s="438"/>
      <c r="U766" s="438"/>
      <c r="V766" s="438"/>
      <c r="W766" s="438"/>
      <c r="X766" s="438"/>
      <c r="Y766" s="438"/>
      <c r="Z766" s="438"/>
      <c r="AA766" s="438"/>
      <c r="AB766" s="438"/>
      <c r="AC766" s="438"/>
      <c r="AD766" s="438"/>
    </row>
    <row r="767" ht="13.5" customHeight="1">
      <c r="A767" s="438"/>
      <c r="B767" s="438"/>
      <c r="C767" s="438"/>
      <c r="D767" s="438"/>
      <c r="E767" s="409"/>
      <c r="F767" s="438"/>
      <c r="G767" s="438"/>
      <c r="H767" s="438"/>
      <c r="I767" s="438"/>
      <c r="J767" s="438"/>
      <c r="K767" s="438"/>
      <c r="L767" s="438"/>
      <c r="M767" s="438"/>
      <c r="N767" s="438"/>
      <c r="O767" s="438"/>
      <c r="P767" s="438"/>
      <c r="Q767" s="438"/>
      <c r="R767" s="438"/>
      <c r="S767" s="438"/>
      <c r="T767" s="438"/>
      <c r="U767" s="438"/>
      <c r="V767" s="438"/>
      <c r="W767" s="438"/>
      <c r="X767" s="438"/>
      <c r="Y767" s="438"/>
      <c r="Z767" s="438"/>
      <c r="AA767" s="438"/>
      <c r="AB767" s="438"/>
      <c r="AC767" s="438"/>
      <c r="AD767" s="438"/>
    </row>
    <row r="768" ht="13.5" customHeight="1">
      <c r="A768" s="438"/>
      <c r="B768" s="438"/>
      <c r="C768" s="438"/>
      <c r="D768" s="438"/>
      <c r="E768" s="409"/>
      <c r="F768" s="438"/>
      <c r="G768" s="438"/>
      <c r="H768" s="438"/>
      <c r="I768" s="438"/>
      <c r="J768" s="438"/>
      <c r="K768" s="438"/>
      <c r="L768" s="438"/>
      <c r="M768" s="438"/>
      <c r="N768" s="438"/>
      <c r="O768" s="438"/>
      <c r="P768" s="438"/>
      <c r="Q768" s="438"/>
      <c r="R768" s="438"/>
      <c r="S768" s="438"/>
      <c r="T768" s="438"/>
      <c r="U768" s="438"/>
      <c r="V768" s="438"/>
      <c r="W768" s="438"/>
      <c r="X768" s="438"/>
      <c r="Y768" s="438"/>
      <c r="Z768" s="438"/>
      <c r="AA768" s="438"/>
      <c r="AB768" s="438"/>
      <c r="AC768" s="438"/>
      <c r="AD768" s="438"/>
    </row>
    <row r="769" ht="13.5" customHeight="1">
      <c r="A769" s="438"/>
      <c r="B769" s="438"/>
      <c r="C769" s="438"/>
      <c r="D769" s="438"/>
      <c r="E769" s="409"/>
      <c r="F769" s="438"/>
      <c r="G769" s="438"/>
      <c r="H769" s="438"/>
      <c r="I769" s="438"/>
      <c r="J769" s="438"/>
      <c r="K769" s="438"/>
      <c r="L769" s="438"/>
      <c r="M769" s="438"/>
      <c r="N769" s="438"/>
      <c r="O769" s="438"/>
      <c r="P769" s="438"/>
      <c r="Q769" s="438"/>
      <c r="R769" s="438"/>
      <c r="S769" s="438"/>
      <c r="T769" s="438"/>
      <c r="U769" s="438"/>
      <c r="V769" s="438"/>
      <c r="W769" s="438"/>
      <c r="X769" s="438"/>
      <c r="Y769" s="438"/>
      <c r="Z769" s="438"/>
      <c r="AA769" s="438"/>
      <c r="AB769" s="438"/>
      <c r="AC769" s="438"/>
      <c r="AD769" s="438"/>
    </row>
    <row r="770" ht="13.5" customHeight="1">
      <c r="A770" s="438"/>
      <c r="B770" s="438"/>
      <c r="C770" s="438"/>
      <c r="D770" s="438"/>
      <c r="E770" s="409"/>
      <c r="F770" s="438"/>
      <c r="G770" s="438"/>
      <c r="H770" s="438"/>
      <c r="I770" s="438"/>
      <c r="J770" s="438"/>
      <c r="K770" s="438"/>
      <c r="L770" s="438"/>
      <c r="M770" s="438"/>
      <c r="N770" s="438"/>
      <c r="O770" s="438"/>
      <c r="P770" s="438"/>
      <c r="Q770" s="438"/>
      <c r="R770" s="438"/>
      <c r="S770" s="438"/>
      <c r="T770" s="438"/>
      <c r="U770" s="438"/>
      <c r="V770" s="438"/>
      <c r="W770" s="438"/>
      <c r="X770" s="438"/>
      <c r="Y770" s="438"/>
      <c r="Z770" s="438"/>
      <c r="AA770" s="438"/>
      <c r="AB770" s="438"/>
      <c r="AC770" s="438"/>
      <c r="AD770" s="438"/>
    </row>
    <row r="771" ht="13.5" customHeight="1">
      <c r="A771" s="438"/>
      <c r="B771" s="438"/>
      <c r="C771" s="438"/>
      <c r="D771" s="438"/>
      <c r="E771" s="409"/>
      <c r="F771" s="438"/>
      <c r="G771" s="438"/>
      <c r="H771" s="438"/>
      <c r="I771" s="438"/>
      <c r="J771" s="438"/>
      <c r="K771" s="438"/>
      <c r="L771" s="438"/>
      <c r="M771" s="438"/>
      <c r="N771" s="438"/>
      <c r="O771" s="438"/>
      <c r="P771" s="438"/>
      <c r="Q771" s="438"/>
      <c r="R771" s="438"/>
      <c r="S771" s="438"/>
      <c r="T771" s="438"/>
      <c r="U771" s="438"/>
      <c r="V771" s="438"/>
      <c r="W771" s="438"/>
      <c r="X771" s="438"/>
      <c r="Y771" s="438"/>
      <c r="Z771" s="438"/>
      <c r="AA771" s="438"/>
      <c r="AB771" s="438"/>
      <c r="AC771" s="438"/>
      <c r="AD771" s="438"/>
    </row>
    <row r="772" ht="13.5" customHeight="1">
      <c r="A772" s="438"/>
      <c r="B772" s="438"/>
      <c r="C772" s="438"/>
      <c r="D772" s="438"/>
      <c r="E772" s="409"/>
      <c r="F772" s="438"/>
      <c r="G772" s="438"/>
      <c r="H772" s="438"/>
      <c r="I772" s="438"/>
      <c r="J772" s="438"/>
      <c r="K772" s="438"/>
      <c r="L772" s="438"/>
      <c r="M772" s="438"/>
      <c r="N772" s="438"/>
      <c r="O772" s="438"/>
      <c r="P772" s="438"/>
      <c r="Q772" s="438"/>
      <c r="R772" s="438"/>
      <c r="S772" s="438"/>
      <c r="T772" s="438"/>
      <c r="U772" s="438"/>
      <c r="V772" s="438"/>
      <c r="W772" s="438"/>
      <c r="X772" s="438"/>
      <c r="Y772" s="438"/>
      <c r="Z772" s="438"/>
      <c r="AA772" s="438"/>
      <c r="AB772" s="438"/>
      <c r="AC772" s="438"/>
      <c r="AD772" s="438"/>
    </row>
    <row r="773" ht="13.5" customHeight="1">
      <c r="A773" s="438"/>
      <c r="B773" s="438"/>
      <c r="C773" s="438"/>
      <c r="D773" s="438"/>
      <c r="E773" s="409"/>
      <c r="F773" s="438"/>
      <c r="G773" s="438"/>
      <c r="H773" s="438"/>
      <c r="I773" s="438"/>
      <c r="J773" s="438"/>
      <c r="K773" s="438"/>
      <c r="L773" s="438"/>
      <c r="M773" s="438"/>
      <c r="N773" s="438"/>
      <c r="O773" s="438"/>
      <c r="P773" s="438"/>
      <c r="Q773" s="438"/>
      <c r="R773" s="438"/>
      <c r="S773" s="438"/>
      <c r="T773" s="438"/>
      <c r="U773" s="438"/>
      <c r="V773" s="438"/>
      <c r="W773" s="438"/>
      <c r="X773" s="438"/>
      <c r="Y773" s="438"/>
      <c r="Z773" s="438"/>
      <c r="AA773" s="438"/>
      <c r="AB773" s="438"/>
      <c r="AC773" s="438"/>
      <c r="AD773" s="438"/>
    </row>
    <row r="774" ht="13.5" customHeight="1">
      <c r="A774" s="438"/>
      <c r="B774" s="438"/>
      <c r="C774" s="438"/>
      <c r="D774" s="438"/>
      <c r="E774" s="409"/>
      <c r="F774" s="438"/>
      <c r="G774" s="438"/>
      <c r="H774" s="438"/>
      <c r="I774" s="438"/>
      <c r="J774" s="438"/>
      <c r="K774" s="438"/>
      <c r="L774" s="438"/>
      <c r="M774" s="438"/>
      <c r="N774" s="438"/>
      <c r="O774" s="438"/>
      <c r="P774" s="438"/>
      <c r="Q774" s="438"/>
      <c r="R774" s="438"/>
      <c r="S774" s="438"/>
      <c r="T774" s="438"/>
      <c r="U774" s="438"/>
      <c r="V774" s="438"/>
      <c r="W774" s="438"/>
      <c r="X774" s="438"/>
      <c r="Y774" s="438"/>
      <c r="Z774" s="438"/>
      <c r="AA774" s="438"/>
      <c r="AB774" s="438"/>
      <c r="AC774" s="438"/>
      <c r="AD774" s="438"/>
    </row>
    <row r="775" ht="13.5" customHeight="1">
      <c r="A775" s="438"/>
      <c r="B775" s="438"/>
      <c r="C775" s="438"/>
      <c r="D775" s="438"/>
      <c r="E775" s="409"/>
      <c r="F775" s="438"/>
      <c r="G775" s="438"/>
      <c r="H775" s="438"/>
      <c r="I775" s="438"/>
      <c r="J775" s="438"/>
      <c r="K775" s="438"/>
      <c r="L775" s="438"/>
      <c r="M775" s="438"/>
      <c r="N775" s="438"/>
      <c r="O775" s="438"/>
      <c r="P775" s="438"/>
      <c r="Q775" s="438"/>
      <c r="R775" s="438"/>
      <c r="S775" s="438"/>
      <c r="T775" s="438"/>
      <c r="U775" s="438"/>
      <c r="V775" s="438"/>
      <c r="W775" s="438"/>
      <c r="X775" s="438"/>
      <c r="Y775" s="438"/>
      <c r="Z775" s="438"/>
      <c r="AA775" s="438"/>
      <c r="AB775" s="438"/>
      <c r="AC775" s="438"/>
      <c r="AD775" s="438"/>
    </row>
    <row r="776" ht="13.5" customHeight="1">
      <c r="A776" s="438"/>
      <c r="B776" s="438"/>
      <c r="C776" s="438"/>
      <c r="D776" s="438"/>
      <c r="E776" s="409"/>
      <c r="F776" s="438"/>
      <c r="G776" s="438"/>
      <c r="H776" s="438"/>
      <c r="I776" s="438"/>
      <c r="J776" s="438"/>
      <c r="K776" s="438"/>
      <c r="L776" s="438"/>
      <c r="M776" s="438"/>
      <c r="N776" s="438"/>
      <c r="O776" s="438"/>
      <c r="P776" s="438"/>
      <c r="Q776" s="438"/>
      <c r="R776" s="438"/>
      <c r="S776" s="438"/>
      <c r="T776" s="438"/>
      <c r="U776" s="438"/>
      <c r="V776" s="438"/>
      <c r="W776" s="438"/>
      <c r="X776" s="438"/>
      <c r="Y776" s="438"/>
      <c r="Z776" s="438"/>
      <c r="AA776" s="438"/>
      <c r="AB776" s="438"/>
      <c r="AC776" s="438"/>
      <c r="AD776" s="438"/>
    </row>
    <row r="777" ht="13.5" customHeight="1">
      <c r="A777" s="438"/>
      <c r="B777" s="438"/>
      <c r="C777" s="438"/>
      <c r="D777" s="438"/>
      <c r="E777" s="409"/>
      <c r="F777" s="438"/>
      <c r="G777" s="438"/>
      <c r="H777" s="438"/>
      <c r="I777" s="438"/>
      <c r="J777" s="438"/>
      <c r="K777" s="438"/>
      <c r="L777" s="438"/>
      <c r="M777" s="438"/>
      <c r="N777" s="438"/>
      <c r="O777" s="438"/>
      <c r="P777" s="438"/>
      <c r="Q777" s="438"/>
      <c r="R777" s="438"/>
      <c r="S777" s="438"/>
      <c r="T777" s="438"/>
      <c r="U777" s="438"/>
      <c r="V777" s="438"/>
      <c r="W777" s="438"/>
      <c r="X777" s="438"/>
      <c r="Y777" s="438"/>
      <c r="Z777" s="438"/>
      <c r="AA777" s="438"/>
      <c r="AB777" s="438"/>
      <c r="AC777" s="438"/>
      <c r="AD777" s="438"/>
    </row>
    <row r="778" ht="13.5" customHeight="1">
      <c r="A778" s="438"/>
      <c r="B778" s="438"/>
      <c r="C778" s="438"/>
      <c r="D778" s="438"/>
      <c r="E778" s="409"/>
      <c r="F778" s="438"/>
      <c r="G778" s="438"/>
      <c r="H778" s="438"/>
      <c r="I778" s="438"/>
      <c r="J778" s="438"/>
      <c r="K778" s="438"/>
      <c r="L778" s="438"/>
      <c r="M778" s="438"/>
      <c r="N778" s="438"/>
      <c r="O778" s="438"/>
      <c r="P778" s="438"/>
      <c r="Q778" s="438"/>
      <c r="R778" s="438"/>
      <c r="S778" s="438"/>
      <c r="T778" s="438"/>
      <c r="U778" s="438"/>
      <c r="V778" s="438"/>
      <c r="W778" s="438"/>
      <c r="X778" s="438"/>
      <c r="Y778" s="438"/>
      <c r="Z778" s="438"/>
      <c r="AA778" s="438"/>
      <c r="AB778" s="438"/>
      <c r="AC778" s="438"/>
      <c r="AD778" s="438"/>
    </row>
    <row r="779" ht="13.5" customHeight="1">
      <c r="A779" s="438"/>
      <c r="B779" s="438"/>
      <c r="C779" s="438"/>
      <c r="D779" s="438"/>
      <c r="E779" s="409"/>
      <c r="F779" s="438"/>
      <c r="G779" s="438"/>
      <c r="H779" s="438"/>
      <c r="I779" s="438"/>
      <c r="J779" s="438"/>
      <c r="K779" s="438"/>
      <c r="L779" s="438"/>
      <c r="M779" s="438"/>
      <c r="N779" s="438"/>
      <c r="O779" s="438"/>
      <c r="P779" s="438"/>
      <c r="Q779" s="438"/>
      <c r="R779" s="438"/>
      <c r="S779" s="438"/>
      <c r="T779" s="438"/>
      <c r="U779" s="438"/>
      <c r="V779" s="438"/>
      <c r="W779" s="438"/>
      <c r="X779" s="438"/>
      <c r="Y779" s="438"/>
      <c r="Z779" s="438"/>
      <c r="AA779" s="438"/>
      <c r="AB779" s="438"/>
      <c r="AC779" s="438"/>
      <c r="AD779" s="438"/>
    </row>
    <row r="780" ht="13.5" customHeight="1">
      <c r="A780" s="438"/>
      <c r="B780" s="438"/>
      <c r="C780" s="438"/>
      <c r="D780" s="438"/>
      <c r="E780" s="409"/>
      <c r="F780" s="438"/>
      <c r="G780" s="438"/>
      <c r="H780" s="438"/>
      <c r="I780" s="438"/>
      <c r="J780" s="438"/>
      <c r="K780" s="438"/>
      <c r="L780" s="438"/>
      <c r="M780" s="438"/>
      <c r="N780" s="438"/>
      <c r="O780" s="438"/>
      <c r="P780" s="438"/>
      <c r="Q780" s="438"/>
      <c r="R780" s="438"/>
      <c r="S780" s="438"/>
      <c r="T780" s="438"/>
      <c r="U780" s="438"/>
      <c r="V780" s="438"/>
      <c r="W780" s="438"/>
      <c r="X780" s="438"/>
      <c r="Y780" s="438"/>
      <c r="Z780" s="438"/>
      <c r="AA780" s="438"/>
      <c r="AB780" s="438"/>
      <c r="AC780" s="438"/>
      <c r="AD780" s="438"/>
    </row>
    <row r="781" ht="13.5" customHeight="1">
      <c r="A781" s="438"/>
      <c r="B781" s="438"/>
      <c r="C781" s="438"/>
      <c r="D781" s="438"/>
      <c r="E781" s="409"/>
      <c r="F781" s="438"/>
      <c r="G781" s="438"/>
      <c r="H781" s="438"/>
      <c r="I781" s="438"/>
      <c r="J781" s="438"/>
      <c r="K781" s="438"/>
      <c r="L781" s="438"/>
      <c r="M781" s="438"/>
      <c r="N781" s="438"/>
      <c r="O781" s="438"/>
      <c r="P781" s="438"/>
      <c r="Q781" s="438"/>
      <c r="R781" s="438"/>
      <c r="S781" s="438"/>
      <c r="T781" s="438"/>
      <c r="U781" s="438"/>
      <c r="V781" s="438"/>
      <c r="W781" s="438"/>
      <c r="X781" s="438"/>
      <c r="Y781" s="438"/>
      <c r="Z781" s="438"/>
      <c r="AA781" s="438"/>
      <c r="AB781" s="438"/>
      <c r="AC781" s="438"/>
      <c r="AD781" s="438"/>
    </row>
    <row r="782" ht="13.5" customHeight="1">
      <c r="A782" s="438"/>
      <c r="B782" s="438"/>
      <c r="C782" s="438"/>
      <c r="D782" s="438"/>
      <c r="E782" s="409"/>
      <c r="F782" s="438"/>
      <c r="G782" s="438"/>
      <c r="H782" s="438"/>
      <c r="I782" s="438"/>
      <c r="J782" s="438"/>
      <c r="K782" s="438"/>
      <c r="L782" s="438"/>
      <c r="M782" s="438"/>
      <c r="N782" s="438"/>
      <c r="O782" s="438"/>
      <c r="P782" s="438"/>
      <c r="Q782" s="438"/>
      <c r="R782" s="438"/>
      <c r="S782" s="438"/>
      <c r="T782" s="438"/>
      <c r="U782" s="438"/>
      <c r="V782" s="438"/>
      <c r="W782" s="438"/>
      <c r="X782" s="438"/>
      <c r="Y782" s="438"/>
      <c r="Z782" s="438"/>
      <c r="AA782" s="438"/>
      <c r="AB782" s="438"/>
      <c r="AC782" s="438"/>
      <c r="AD782" s="438"/>
    </row>
    <row r="783" ht="13.5" customHeight="1">
      <c r="A783" s="438"/>
      <c r="B783" s="438"/>
      <c r="C783" s="438"/>
      <c r="D783" s="438"/>
      <c r="E783" s="409"/>
      <c r="F783" s="438"/>
      <c r="G783" s="438"/>
      <c r="H783" s="438"/>
      <c r="I783" s="438"/>
      <c r="J783" s="438"/>
      <c r="K783" s="438"/>
      <c r="L783" s="438"/>
      <c r="M783" s="438"/>
      <c r="N783" s="438"/>
      <c r="O783" s="438"/>
      <c r="P783" s="438"/>
      <c r="Q783" s="438"/>
      <c r="R783" s="438"/>
      <c r="S783" s="438"/>
      <c r="T783" s="438"/>
      <c r="U783" s="438"/>
      <c r="V783" s="438"/>
      <c r="W783" s="438"/>
      <c r="X783" s="438"/>
      <c r="Y783" s="438"/>
      <c r="Z783" s="438"/>
      <c r="AA783" s="438"/>
      <c r="AB783" s="438"/>
      <c r="AC783" s="438"/>
      <c r="AD783" s="438"/>
    </row>
    <row r="784" ht="13.5" customHeight="1">
      <c r="A784" s="438"/>
      <c r="B784" s="438"/>
      <c r="C784" s="438"/>
      <c r="D784" s="438"/>
      <c r="E784" s="409"/>
      <c r="F784" s="438"/>
      <c r="G784" s="438"/>
      <c r="H784" s="438"/>
      <c r="I784" s="438"/>
      <c r="J784" s="438"/>
      <c r="K784" s="438"/>
      <c r="L784" s="438"/>
      <c r="M784" s="438"/>
      <c r="N784" s="438"/>
      <c r="O784" s="438"/>
      <c r="P784" s="438"/>
      <c r="Q784" s="438"/>
      <c r="R784" s="438"/>
      <c r="S784" s="438"/>
      <c r="T784" s="438"/>
      <c r="U784" s="438"/>
      <c r="V784" s="438"/>
      <c r="W784" s="438"/>
      <c r="X784" s="438"/>
      <c r="Y784" s="438"/>
      <c r="Z784" s="438"/>
      <c r="AA784" s="438"/>
      <c r="AB784" s="438"/>
      <c r="AC784" s="438"/>
      <c r="AD784" s="438"/>
    </row>
    <row r="785" ht="13.5" customHeight="1">
      <c r="A785" s="438"/>
      <c r="B785" s="438"/>
      <c r="C785" s="438"/>
      <c r="D785" s="438"/>
      <c r="E785" s="409"/>
      <c r="F785" s="438"/>
      <c r="G785" s="438"/>
      <c r="H785" s="438"/>
      <c r="I785" s="438"/>
      <c r="J785" s="438"/>
      <c r="K785" s="438"/>
      <c r="L785" s="438"/>
      <c r="M785" s="438"/>
      <c r="N785" s="438"/>
      <c r="O785" s="438"/>
      <c r="P785" s="438"/>
      <c r="Q785" s="438"/>
      <c r="R785" s="438"/>
      <c r="S785" s="438"/>
      <c r="T785" s="438"/>
      <c r="U785" s="438"/>
      <c r="V785" s="438"/>
      <c r="W785" s="438"/>
      <c r="X785" s="438"/>
      <c r="Y785" s="438"/>
      <c r="Z785" s="438"/>
      <c r="AA785" s="438"/>
      <c r="AB785" s="438"/>
      <c r="AC785" s="438"/>
      <c r="AD785" s="438"/>
    </row>
    <row r="786" ht="13.5" customHeight="1">
      <c r="A786" s="438"/>
      <c r="B786" s="438"/>
      <c r="C786" s="438"/>
      <c r="D786" s="438"/>
      <c r="E786" s="409"/>
      <c r="F786" s="438"/>
      <c r="G786" s="438"/>
      <c r="H786" s="438"/>
      <c r="I786" s="438"/>
      <c r="J786" s="438"/>
      <c r="K786" s="438"/>
      <c r="L786" s="438"/>
      <c r="M786" s="438"/>
      <c r="N786" s="438"/>
      <c r="O786" s="438"/>
      <c r="P786" s="438"/>
      <c r="Q786" s="438"/>
      <c r="R786" s="438"/>
      <c r="S786" s="438"/>
      <c r="T786" s="438"/>
      <c r="U786" s="438"/>
      <c r="V786" s="438"/>
      <c r="W786" s="438"/>
      <c r="X786" s="438"/>
      <c r="Y786" s="438"/>
      <c r="Z786" s="438"/>
      <c r="AA786" s="438"/>
      <c r="AB786" s="438"/>
      <c r="AC786" s="438"/>
      <c r="AD786" s="438"/>
    </row>
    <row r="787" ht="13.5" customHeight="1">
      <c r="A787" s="438"/>
      <c r="B787" s="438"/>
      <c r="C787" s="438"/>
      <c r="D787" s="438"/>
      <c r="E787" s="409"/>
      <c r="F787" s="438"/>
      <c r="G787" s="438"/>
      <c r="H787" s="438"/>
      <c r="I787" s="438"/>
      <c r="J787" s="438"/>
      <c r="K787" s="438"/>
      <c r="L787" s="438"/>
      <c r="M787" s="438"/>
      <c r="N787" s="438"/>
      <c r="O787" s="438"/>
      <c r="P787" s="438"/>
      <c r="Q787" s="438"/>
      <c r="R787" s="438"/>
      <c r="S787" s="438"/>
      <c r="T787" s="438"/>
      <c r="U787" s="438"/>
      <c r="V787" s="438"/>
      <c r="W787" s="438"/>
      <c r="X787" s="438"/>
      <c r="Y787" s="438"/>
      <c r="Z787" s="438"/>
      <c r="AA787" s="438"/>
      <c r="AB787" s="438"/>
      <c r="AC787" s="438"/>
      <c r="AD787" s="438"/>
    </row>
    <row r="788" ht="13.5" customHeight="1">
      <c r="A788" s="438"/>
      <c r="B788" s="438"/>
      <c r="C788" s="438"/>
      <c r="D788" s="438"/>
      <c r="E788" s="409"/>
      <c r="F788" s="438"/>
      <c r="G788" s="438"/>
      <c r="H788" s="438"/>
      <c r="I788" s="438"/>
      <c r="J788" s="438"/>
      <c r="K788" s="438"/>
      <c r="L788" s="438"/>
      <c r="M788" s="438"/>
      <c r="N788" s="438"/>
      <c r="O788" s="438"/>
      <c r="P788" s="438"/>
      <c r="Q788" s="438"/>
      <c r="R788" s="438"/>
      <c r="S788" s="438"/>
      <c r="T788" s="438"/>
      <c r="U788" s="438"/>
      <c r="V788" s="438"/>
      <c r="W788" s="438"/>
      <c r="X788" s="438"/>
      <c r="Y788" s="438"/>
      <c r="Z788" s="438"/>
      <c r="AA788" s="438"/>
      <c r="AB788" s="438"/>
      <c r="AC788" s="438"/>
      <c r="AD788" s="438"/>
    </row>
    <row r="789" ht="13.5" customHeight="1">
      <c r="A789" s="438"/>
      <c r="B789" s="438"/>
      <c r="C789" s="438"/>
      <c r="D789" s="438"/>
      <c r="E789" s="409"/>
      <c r="F789" s="438"/>
      <c r="G789" s="438"/>
      <c r="H789" s="438"/>
      <c r="I789" s="438"/>
      <c r="J789" s="438"/>
      <c r="K789" s="438"/>
      <c r="L789" s="438"/>
      <c r="M789" s="438"/>
      <c r="N789" s="438"/>
      <c r="O789" s="438"/>
      <c r="P789" s="438"/>
      <c r="Q789" s="438"/>
      <c r="R789" s="438"/>
      <c r="S789" s="438"/>
      <c r="T789" s="438"/>
      <c r="U789" s="438"/>
      <c r="V789" s="438"/>
      <c r="W789" s="438"/>
      <c r="X789" s="438"/>
      <c r="Y789" s="438"/>
      <c r="Z789" s="438"/>
      <c r="AA789" s="438"/>
      <c r="AB789" s="438"/>
      <c r="AC789" s="438"/>
      <c r="AD789" s="438"/>
    </row>
    <row r="790" ht="13.5" customHeight="1">
      <c r="A790" s="438"/>
      <c r="B790" s="438"/>
      <c r="C790" s="438"/>
      <c r="D790" s="438"/>
      <c r="E790" s="409"/>
      <c r="F790" s="438"/>
      <c r="G790" s="438"/>
      <c r="H790" s="438"/>
      <c r="I790" s="438"/>
      <c r="J790" s="438"/>
      <c r="K790" s="438"/>
      <c r="L790" s="438"/>
      <c r="M790" s="438"/>
      <c r="N790" s="438"/>
      <c r="O790" s="438"/>
      <c r="P790" s="438"/>
      <c r="Q790" s="438"/>
      <c r="R790" s="438"/>
      <c r="S790" s="438"/>
      <c r="T790" s="438"/>
      <c r="U790" s="438"/>
      <c r="V790" s="438"/>
      <c r="W790" s="438"/>
      <c r="X790" s="438"/>
      <c r="Y790" s="438"/>
      <c r="Z790" s="438"/>
      <c r="AA790" s="438"/>
      <c r="AB790" s="438"/>
      <c r="AC790" s="438"/>
      <c r="AD790" s="438"/>
    </row>
    <row r="791" ht="13.5" customHeight="1">
      <c r="A791" s="438"/>
      <c r="B791" s="438"/>
      <c r="C791" s="438"/>
      <c r="D791" s="438"/>
      <c r="E791" s="409"/>
      <c r="F791" s="438"/>
      <c r="G791" s="438"/>
      <c r="H791" s="438"/>
      <c r="I791" s="438"/>
      <c r="J791" s="438"/>
      <c r="K791" s="438"/>
      <c r="L791" s="438"/>
      <c r="M791" s="438"/>
      <c r="N791" s="438"/>
      <c r="O791" s="438"/>
      <c r="P791" s="438"/>
      <c r="Q791" s="438"/>
      <c r="R791" s="438"/>
      <c r="S791" s="438"/>
      <c r="T791" s="438"/>
      <c r="U791" s="438"/>
      <c r="V791" s="438"/>
      <c r="W791" s="438"/>
      <c r="X791" s="438"/>
      <c r="Y791" s="438"/>
      <c r="Z791" s="438"/>
      <c r="AA791" s="438"/>
      <c r="AB791" s="438"/>
      <c r="AC791" s="438"/>
      <c r="AD791" s="438"/>
    </row>
    <row r="792" ht="13.5" customHeight="1">
      <c r="A792" s="438"/>
      <c r="B792" s="438"/>
      <c r="C792" s="438"/>
      <c r="D792" s="438"/>
      <c r="E792" s="409"/>
      <c r="F792" s="438"/>
      <c r="G792" s="438"/>
      <c r="H792" s="438"/>
      <c r="I792" s="438"/>
      <c r="J792" s="438"/>
      <c r="K792" s="438"/>
      <c r="L792" s="438"/>
      <c r="M792" s="438"/>
      <c r="N792" s="438"/>
      <c r="O792" s="438"/>
      <c r="P792" s="438"/>
      <c r="Q792" s="438"/>
      <c r="R792" s="438"/>
      <c r="S792" s="438"/>
      <c r="T792" s="438"/>
      <c r="U792" s="438"/>
      <c r="V792" s="438"/>
      <c r="W792" s="438"/>
      <c r="X792" s="438"/>
      <c r="Y792" s="438"/>
      <c r="Z792" s="438"/>
      <c r="AA792" s="438"/>
      <c r="AB792" s="438"/>
      <c r="AC792" s="438"/>
      <c r="AD792" s="438"/>
    </row>
    <row r="793" ht="13.5" customHeight="1">
      <c r="A793" s="438"/>
      <c r="B793" s="438"/>
      <c r="C793" s="438"/>
      <c r="D793" s="438"/>
      <c r="E793" s="409"/>
      <c r="F793" s="438"/>
      <c r="G793" s="438"/>
      <c r="H793" s="438"/>
      <c r="I793" s="438"/>
      <c r="J793" s="438"/>
      <c r="K793" s="438"/>
      <c r="L793" s="438"/>
      <c r="M793" s="438"/>
      <c r="N793" s="438"/>
      <c r="O793" s="438"/>
      <c r="P793" s="438"/>
      <c r="Q793" s="438"/>
      <c r="R793" s="438"/>
      <c r="S793" s="438"/>
      <c r="T793" s="438"/>
      <c r="U793" s="438"/>
      <c r="V793" s="438"/>
      <c r="W793" s="438"/>
      <c r="X793" s="438"/>
      <c r="Y793" s="438"/>
      <c r="Z793" s="438"/>
      <c r="AA793" s="438"/>
      <c r="AB793" s="438"/>
      <c r="AC793" s="438"/>
      <c r="AD793" s="438"/>
    </row>
    <row r="794" ht="13.5" customHeight="1">
      <c r="A794" s="438"/>
      <c r="B794" s="438"/>
      <c r="C794" s="438"/>
      <c r="D794" s="438"/>
      <c r="E794" s="409"/>
      <c r="F794" s="438"/>
      <c r="G794" s="438"/>
      <c r="H794" s="438"/>
      <c r="I794" s="438"/>
      <c r="J794" s="438"/>
      <c r="K794" s="438"/>
      <c r="L794" s="438"/>
      <c r="M794" s="438"/>
      <c r="N794" s="438"/>
      <c r="O794" s="438"/>
      <c r="P794" s="438"/>
      <c r="Q794" s="438"/>
      <c r="R794" s="438"/>
      <c r="S794" s="438"/>
      <c r="T794" s="438"/>
      <c r="U794" s="438"/>
      <c r="V794" s="438"/>
      <c r="W794" s="438"/>
      <c r="X794" s="438"/>
      <c r="Y794" s="438"/>
      <c r="Z794" s="438"/>
      <c r="AA794" s="438"/>
      <c r="AB794" s="438"/>
      <c r="AC794" s="438"/>
      <c r="AD794" s="438"/>
    </row>
    <row r="795" ht="13.5" customHeight="1">
      <c r="A795" s="438"/>
      <c r="B795" s="438"/>
      <c r="C795" s="438"/>
      <c r="D795" s="438"/>
      <c r="E795" s="409"/>
      <c r="F795" s="438"/>
      <c r="G795" s="438"/>
      <c r="H795" s="438"/>
      <c r="I795" s="438"/>
      <c r="J795" s="438"/>
      <c r="K795" s="438"/>
      <c r="L795" s="438"/>
      <c r="M795" s="438"/>
      <c r="N795" s="438"/>
      <c r="O795" s="438"/>
      <c r="P795" s="438"/>
      <c r="Q795" s="438"/>
      <c r="R795" s="438"/>
      <c r="S795" s="438"/>
      <c r="T795" s="438"/>
      <c r="U795" s="438"/>
      <c r="V795" s="438"/>
      <c r="W795" s="438"/>
      <c r="X795" s="438"/>
      <c r="Y795" s="438"/>
      <c r="Z795" s="438"/>
      <c r="AA795" s="438"/>
      <c r="AB795" s="438"/>
      <c r="AC795" s="438"/>
      <c r="AD795" s="438"/>
    </row>
    <row r="796" ht="13.5" customHeight="1">
      <c r="A796" s="438"/>
      <c r="B796" s="438"/>
      <c r="C796" s="438"/>
      <c r="D796" s="438"/>
      <c r="E796" s="409"/>
      <c r="F796" s="438"/>
      <c r="G796" s="438"/>
      <c r="H796" s="438"/>
      <c r="I796" s="438"/>
      <c r="J796" s="438"/>
      <c r="K796" s="438"/>
      <c r="L796" s="438"/>
      <c r="M796" s="438"/>
      <c r="N796" s="438"/>
      <c r="O796" s="438"/>
      <c r="P796" s="438"/>
      <c r="Q796" s="438"/>
      <c r="R796" s="438"/>
      <c r="S796" s="438"/>
      <c r="T796" s="438"/>
      <c r="U796" s="438"/>
      <c r="V796" s="438"/>
      <c r="W796" s="438"/>
      <c r="X796" s="438"/>
      <c r="Y796" s="438"/>
      <c r="Z796" s="438"/>
      <c r="AA796" s="438"/>
      <c r="AB796" s="438"/>
      <c r="AC796" s="438"/>
      <c r="AD796" s="438"/>
    </row>
    <row r="797" ht="13.5" customHeight="1">
      <c r="A797" s="438"/>
      <c r="B797" s="438"/>
      <c r="C797" s="438"/>
      <c r="D797" s="438"/>
      <c r="E797" s="409"/>
      <c r="F797" s="438"/>
      <c r="G797" s="438"/>
      <c r="H797" s="438"/>
      <c r="I797" s="438"/>
      <c r="J797" s="438"/>
      <c r="K797" s="438"/>
      <c r="L797" s="438"/>
      <c r="M797" s="438"/>
      <c r="N797" s="438"/>
      <c r="O797" s="438"/>
      <c r="P797" s="438"/>
      <c r="Q797" s="438"/>
      <c r="R797" s="438"/>
      <c r="S797" s="438"/>
      <c r="T797" s="438"/>
      <c r="U797" s="438"/>
      <c r="V797" s="438"/>
      <c r="W797" s="438"/>
      <c r="X797" s="438"/>
      <c r="Y797" s="438"/>
      <c r="Z797" s="438"/>
      <c r="AA797" s="438"/>
      <c r="AB797" s="438"/>
      <c r="AC797" s="438"/>
      <c r="AD797" s="438"/>
    </row>
    <row r="798" ht="13.5" customHeight="1">
      <c r="A798" s="438"/>
      <c r="B798" s="438"/>
      <c r="C798" s="438"/>
      <c r="D798" s="438"/>
      <c r="E798" s="409"/>
      <c r="F798" s="438"/>
      <c r="G798" s="438"/>
      <c r="H798" s="438"/>
      <c r="I798" s="438"/>
      <c r="J798" s="438"/>
      <c r="K798" s="438"/>
      <c r="L798" s="438"/>
      <c r="M798" s="438"/>
      <c r="N798" s="438"/>
      <c r="O798" s="438"/>
      <c r="P798" s="438"/>
      <c r="Q798" s="438"/>
      <c r="R798" s="438"/>
      <c r="S798" s="438"/>
      <c r="T798" s="438"/>
      <c r="U798" s="438"/>
      <c r="V798" s="438"/>
      <c r="W798" s="438"/>
      <c r="X798" s="438"/>
      <c r="Y798" s="438"/>
      <c r="Z798" s="438"/>
      <c r="AA798" s="438"/>
      <c r="AB798" s="438"/>
      <c r="AC798" s="438"/>
      <c r="AD798" s="438"/>
    </row>
    <row r="799" ht="13.5" customHeight="1">
      <c r="A799" s="438"/>
      <c r="B799" s="438"/>
      <c r="C799" s="438"/>
      <c r="D799" s="438"/>
      <c r="E799" s="409"/>
      <c r="F799" s="438"/>
      <c r="G799" s="438"/>
      <c r="H799" s="438"/>
      <c r="I799" s="438"/>
      <c r="J799" s="438"/>
      <c r="K799" s="438"/>
      <c r="L799" s="438"/>
      <c r="M799" s="438"/>
      <c r="N799" s="438"/>
      <c r="O799" s="438"/>
      <c r="P799" s="438"/>
      <c r="Q799" s="438"/>
      <c r="R799" s="438"/>
      <c r="S799" s="438"/>
      <c r="T799" s="438"/>
      <c r="U799" s="438"/>
      <c r="V799" s="438"/>
      <c r="W799" s="438"/>
      <c r="X799" s="438"/>
      <c r="Y799" s="438"/>
      <c r="Z799" s="438"/>
      <c r="AA799" s="438"/>
      <c r="AB799" s="438"/>
      <c r="AC799" s="438"/>
      <c r="AD799" s="438"/>
    </row>
    <row r="800" ht="13.5" customHeight="1">
      <c r="A800" s="438"/>
      <c r="B800" s="438"/>
      <c r="C800" s="438"/>
      <c r="D800" s="438"/>
      <c r="E800" s="409"/>
      <c r="F800" s="438"/>
      <c r="G800" s="438"/>
      <c r="H800" s="438"/>
      <c r="I800" s="438"/>
      <c r="J800" s="438"/>
      <c r="K800" s="438"/>
      <c r="L800" s="438"/>
      <c r="M800" s="438"/>
      <c r="N800" s="438"/>
      <c r="O800" s="438"/>
      <c r="P800" s="438"/>
      <c r="Q800" s="438"/>
      <c r="R800" s="438"/>
      <c r="S800" s="438"/>
      <c r="T800" s="438"/>
      <c r="U800" s="438"/>
      <c r="V800" s="438"/>
      <c r="W800" s="438"/>
      <c r="X800" s="438"/>
      <c r="Y800" s="438"/>
      <c r="Z800" s="438"/>
      <c r="AA800" s="438"/>
      <c r="AB800" s="438"/>
      <c r="AC800" s="438"/>
      <c r="AD800" s="438"/>
    </row>
    <row r="801" ht="13.5" customHeight="1">
      <c r="A801" s="438"/>
      <c r="B801" s="438"/>
      <c r="C801" s="438"/>
      <c r="D801" s="438"/>
      <c r="E801" s="409"/>
      <c r="F801" s="438"/>
      <c r="G801" s="438"/>
      <c r="H801" s="438"/>
      <c r="I801" s="438"/>
      <c r="J801" s="438"/>
      <c r="K801" s="438"/>
      <c r="L801" s="438"/>
      <c r="M801" s="438"/>
      <c r="N801" s="438"/>
      <c r="O801" s="438"/>
      <c r="P801" s="438"/>
      <c r="Q801" s="438"/>
      <c r="R801" s="438"/>
      <c r="S801" s="438"/>
      <c r="T801" s="438"/>
      <c r="U801" s="438"/>
      <c r="V801" s="438"/>
      <c r="W801" s="438"/>
      <c r="X801" s="438"/>
      <c r="Y801" s="438"/>
      <c r="Z801" s="438"/>
      <c r="AA801" s="438"/>
      <c r="AB801" s="438"/>
      <c r="AC801" s="438"/>
      <c r="AD801" s="438"/>
    </row>
    <row r="802" ht="13.5" customHeight="1">
      <c r="A802" s="438"/>
      <c r="B802" s="438"/>
      <c r="C802" s="438"/>
      <c r="D802" s="438"/>
      <c r="E802" s="409"/>
      <c r="F802" s="438"/>
      <c r="G802" s="438"/>
      <c r="H802" s="438"/>
      <c r="I802" s="438"/>
      <c r="J802" s="438"/>
      <c r="K802" s="438"/>
      <c r="L802" s="438"/>
      <c r="M802" s="438"/>
      <c r="N802" s="438"/>
      <c r="O802" s="438"/>
      <c r="P802" s="438"/>
      <c r="Q802" s="438"/>
      <c r="R802" s="438"/>
      <c r="S802" s="438"/>
      <c r="T802" s="438"/>
      <c r="U802" s="438"/>
      <c r="V802" s="438"/>
      <c r="W802" s="438"/>
      <c r="X802" s="438"/>
      <c r="Y802" s="438"/>
      <c r="Z802" s="438"/>
      <c r="AA802" s="438"/>
      <c r="AB802" s="438"/>
      <c r="AC802" s="438"/>
      <c r="AD802" s="438"/>
    </row>
    <row r="803" ht="13.5" customHeight="1">
      <c r="A803" s="438"/>
      <c r="B803" s="438"/>
      <c r="C803" s="438"/>
      <c r="D803" s="438"/>
      <c r="E803" s="409"/>
      <c r="F803" s="438"/>
      <c r="G803" s="438"/>
      <c r="H803" s="438"/>
      <c r="I803" s="438"/>
      <c r="J803" s="438"/>
      <c r="K803" s="438"/>
      <c r="L803" s="438"/>
      <c r="M803" s="438"/>
      <c r="N803" s="438"/>
      <c r="O803" s="438"/>
      <c r="P803" s="438"/>
      <c r="Q803" s="438"/>
      <c r="R803" s="438"/>
      <c r="S803" s="438"/>
      <c r="T803" s="438"/>
      <c r="U803" s="438"/>
      <c r="V803" s="438"/>
      <c r="W803" s="438"/>
      <c r="X803" s="438"/>
      <c r="Y803" s="438"/>
      <c r="Z803" s="438"/>
      <c r="AA803" s="438"/>
      <c r="AB803" s="438"/>
      <c r="AC803" s="438"/>
      <c r="AD803" s="438"/>
    </row>
    <row r="804" ht="13.5" customHeight="1">
      <c r="A804" s="438"/>
      <c r="B804" s="438"/>
      <c r="C804" s="438"/>
      <c r="D804" s="438"/>
      <c r="E804" s="409"/>
      <c r="F804" s="438"/>
      <c r="G804" s="438"/>
      <c r="H804" s="438"/>
      <c r="I804" s="438"/>
      <c r="J804" s="438"/>
      <c r="K804" s="438"/>
      <c r="L804" s="438"/>
      <c r="M804" s="438"/>
      <c r="N804" s="438"/>
      <c r="O804" s="438"/>
      <c r="P804" s="438"/>
      <c r="Q804" s="438"/>
      <c r="R804" s="438"/>
      <c r="S804" s="438"/>
      <c r="T804" s="438"/>
      <c r="U804" s="438"/>
      <c r="V804" s="438"/>
      <c r="W804" s="438"/>
      <c r="X804" s="438"/>
      <c r="Y804" s="438"/>
      <c r="Z804" s="438"/>
      <c r="AA804" s="438"/>
      <c r="AB804" s="438"/>
      <c r="AC804" s="438"/>
      <c r="AD804" s="438"/>
    </row>
    <row r="805" ht="13.5" customHeight="1">
      <c r="A805" s="438"/>
      <c r="B805" s="438"/>
      <c r="C805" s="438"/>
      <c r="D805" s="438"/>
      <c r="E805" s="409"/>
      <c r="F805" s="438"/>
      <c r="G805" s="438"/>
      <c r="H805" s="438"/>
      <c r="I805" s="438"/>
      <c r="J805" s="438"/>
      <c r="K805" s="438"/>
      <c r="L805" s="438"/>
      <c r="M805" s="438"/>
      <c r="N805" s="438"/>
      <c r="O805" s="438"/>
      <c r="P805" s="438"/>
      <c r="Q805" s="438"/>
      <c r="R805" s="438"/>
      <c r="S805" s="438"/>
      <c r="T805" s="438"/>
      <c r="U805" s="438"/>
      <c r="V805" s="438"/>
      <c r="W805" s="438"/>
      <c r="X805" s="438"/>
      <c r="Y805" s="438"/>
      <c r="Z805" s="438"/>
      <c r="AA805" s="438"/>
      <c r="AB805" s="438"/>
      <c r="AC805" s="438"/>
      <c r="AD805" s="438"/>
    </row>
    <row r="806" ht="13.5" customHeight="1">
      <c r="A806" s="438"/>
      <c r="B806" s="438"/>
      <c r="C806" s="438"/>
      <c r="D806" s="438"/>
      <c r="E806" s="409"/>
      <c r="F806" s="438"/>
      <c r="G806" s="438"/>
      <c r="H806" s="438"/>
      <c r="I806" s="438"/>
      <c r="J806" s="438"/>
      <c r="K806" s="438"/>
      <c r="L806" s="438"/>
      <c r="M806" s="438"/>
      <c r="N806" s="438"/>
      <c r="O806" s="438"/>
      <c r="P806" s="438"/>
      <c r="Q806" s="438"/>
      <c r="R806" s="438"/>
      <c r="S806" s="438"/>
      <c r="T806" s="438"/>
      <c r="U806" s="438"/>
      <c r="V806" s="438"/>
      <c r="W806" s="438"/>
      <c r="X806" s="438"/>
      <c r="Y806" s="438"/>
      <c r="Z806" s="438"/>
      <c r="AA806" s="438"/>
      <c r="AB806" s="438"/>
      <c r="AC806" s="438"/>
      <c r="AD806" s="438"/>
    </row>
    <row r="807" ht="13.5" customHeight="1">
      <c r="A807" s="438"/>
      <c r="B807" s="438"/>
      <c r="C807" s="438"/>
      <c r="D807" s="438"/>
      <c r="E807" s="409"/>
      <c r="F807" s="438"/>
      <c r="G807" s="438"/>
      <c r="H807" s="438"/>
      <c r="I807" s="438"/>
      <c r="J807" s="438"/>
      <c r="K807" s="438"/>
      <c r="L807" s="438"/>
      <c r="M807" s="438"/>
      <c r="N807" s="438"/>
      <c r="O807" s="438"/>
      <c r="P807" s="438"/>
      <c r="Q807" s="438"/>
      <c r="R807" s="438"/>
      <c r="S807" s="438"/>
      <c r="T807" s="438"/>
      <c r="U807" s="438"/>
      <c r="V807" s="438"/>
      <c r="W807" s="438"/>
      <c r="X807" s="438"/>
      <c r="Y807" s="438"/>
      <c r="Z807" s="438"/>
      <c r="AA807" s="438"/>
      <c r="AB807" s="438"/>
      <c r="AC807" s="438"/>
      <c r="AD807" s="438"/>
    </row>
    <row r="808" ht="13.5" customHeight="1">
      <c r="A808" s="438"/>
      <c r="B808" s="438"/>
      <c r="C808" s="438"/>
      <c r="D808" s="438"/>
      <c r="E808" s="409"/>
      <c r="F808" s="438"/>
      <c r="G808" s="438"/>
      <c r="H808" s="438"/>
      <c r="I808" s="438"/>
      <c r="J808" s="438"/>
      <c r="K808" s="438"/>
      <c r="L808" s="438"/>
      <c r="M808" s="438"/>
      <c r="N808" s="438"/>
      <c r="O808" s="438"/>
      <c r="P808" s="438"/>
      <c r="Q808" s="438"/>
      <c r="R808" s="438"/>
      <c r="S808" s="438"/>
      <c r="T808" s="438"/>
      <c r="U808" s="438"/>
      <c r="V808" s="438"/>
      <c r="W808" s="438"/>
      <c r="X808" s="438"/>
      <c r="Y808" s="438"/>
      <c r="Z808" s="438"/>
      <c r="AA808" s="438"/>
      <c r="AB808" s="438"/>
      <c r="AC808" s="438"/>
      <c r="AD808" s="438"/>
    </row>
    <row r="809" ht="13.5" customHeight="1">
      <c r="A809" s="438"/>
      <c r="B809" s="438"/>
      <c r="C809" s="438"/>
      <c r="D809" s="438"/>
      <c r="E809" s="409"/>
      <c r="F809" s="438"/>
      <c r="G809" s="438"/>
      <c r="H809" s="438"/>
      <c r="I809" s="438"/>
      <c r="J809" s="438"/>
      <c r="K809" s="438"/>
      <c r="L809" s="438"/>
      <c r="M809" s="438"/>
      <c r="N809" s="438"/>
      <c r="O809" s="438"/>
      <c r="P809" s="438"/>
      <c r="Q809" s="438"/>
      <c r="R809" s="438"/>
      <c r="S809" s="438"/>
      <c r="T809" s="438"/>
      <c r="U809" s="438"/>
      <c r="V809" s="438"/>
      <c r="W809" s="438"/>
      <c r="X809" s="438"/>
      <c r="Y809" s="438"/>
      <c r="Z809" s="438"/>
      <c r="AA809" s="438"/>
      <c r="AB809" s="438"/>
      <c r="AC809" s="438"/>
      <c r="AD809" s="438"/>
    </row>
    <row r="810" ht="13.5" customHeight="1">
      <c r="A810" s="438"/>
      <c r="B810" s="438"/>
      <c r="C810" s="438"/>
      <c r="D810" s="438"/>
      <c r="E810" s="409"/>
      <c r="F810" s="438"/>
      <c r="G810" s="438"/>
      <c r="H810" s="438"/>
      <c r="I810" s="438"/>
      <c r="J810" s="438"/>
      <c r="K810" s="438"/>
      <c r="L810" s="438"/>
      <c r="M810" s="438"/>
      <c r="N810" s="438"/>
      <c r="O810" s="438"/>
      <c r="P810" s="438"/>
      <c r="Q810" s="438"/>
      <c r="R810" s="438"/>
      <c r="S810" s="438"/>
      <c r="T810" s="438"/>
      <c r="U810" s="438"/>
      <c r="V810" s="438"/>
      <c r="W810" s="438"/>
      <c r="X810" s="438"/>
      <c r="Y810" s="438"/>
      <c r="Z810" s="438"/>
      <c r="AA810" s="438"/>
      <c r="AB810" s="438"/>
      <c r="AC810" s="438"/>
      <c r="AD810" s="438"/>
    </row>
    <row r="811" ht="13.5" customHeight="1">
      <c r="A811" s="438"/>
      <c r="B811" s="438"/>
      <c r="C811" s="438"/>
      <c r="D811" s="438"/>
      <c r="E811" s="409"/>
      <c r="F811" s="438"/>
      <c r="G811" s="438"/>
      <c r="H811" s="438"/>
      <c r="I811" s="438"/>
      <c r="J811" s="438"/>
      <c r="K811" s="438"/>
      <c r="L811" s="438"/>
      <c r="M811" s="438"/>
      <c r="N811" s="438"/>
      <c r="O811" s="438"/>
      <c r="P811" s="438"/>
      <c r="Q811" s="438"/>
      <c r="R811" s="438"/>
      <c r="S811" s="438"/>
      <c r="T811" s="438"/>
      <c r="U811" s="438"/>
      <c r="V811" s="438"/>
      <c r="W811" s="438"/>
      <c r="X811" s="438"/>
      <c r="Y811" s="438"/>
      <c r="Z811" s="438"/>
      <c r="AA811" s="438"/>
      <c r="AB811" s="438"/>
      <c r="AC811" s="438"/>
      <c r="AD811" s="438"/>
    </row>
    <row r="812" ht="13.5" customHeight="1">
      <c r="A812" s="438"/>
      <c r="B812" s="438"/>
      <c r="C812" s="438"/>
      <c r="D812" s="438"/>
      <c r="E812" s="409"/>
      <c r="F812" s="438"/>
      <c r="G812" s="438"/>
      <c r="H812" s="438"/>
      <c r="I812" s="438"/>
      <c r="J812" s="438"/>
      <c r="K812" s="438"/>
      <c r="L812" s="438"/>
      <c r="M812" s="438"/>
      <c r="N812" s="438"/>
      <c r="O812" s="438"/>
      <c r="P812" s="438"/>
      <c r="Q812" s="438"/>
      <c r="R812" s="438"/>
      <c r="S812" s="438"/>
      <c r="T812" s="438"/>
      <c r="U812" s="438"/>
      <c r="V812" s="438"/>
      <c r="W812" s="438"/>
      <c r="X812" s="438"/>
      <c r="Y812" s="438"/>
      <c r="Z812" s="438"/>
      <c r="AA812" s="438"/>
      <c r="AB812" s="438"/>
      <c r="AC812" s="438"/>
      <c r="AD812" s="438"/>
    </row>
    <row r="813" ht="13.5" customHeight="1">
      <c r="A813" s="438"/>
      <c r="B813" s="438"/>
      <c r="C813" s="438"/>
      <c r="D813" s="438"/>
      <c r="E813" s="409"/>
      <c r="F813" s="438"/>
      <c r="G813" s="438"/>
      <c r="H813" s="438"/>
      <c r="I813" s="438"/>
      <c r="J813" s="438"/>
      <c r="K813" s="438"/>
      <c r="L813" s="438"/>
      <c r="M813" s="438"/>
      <c r="N813" s="438"/>
      <c r="O813" s="438"/>
      <c r="P813" s="438"/>
      <c r="Q813" s="438"/>
      <c r="R813" s="438"/>
      <c r="S813" s="438"/>
      <c r="T813" s="438"/>
      <c r="U813" s="438"/>
      <c r="V813" s="438"/>
      <c r="W813" s="438"/>
      <c r="X813" s="438"/>
      <c r="Y813" s="438"/>
      <c r="Z813" s="438"/>
      <c r="AA813" s="438"/>
      <c r="AB813" s="438"/>
      <c r="AC813" s="438"/>
      <c r="AD813" s="438"/>
    </row>
    <row r="814" ht="13.5" customHeight="1">
      <c r="A814" s="438"/>
      <c r="B814" s="438"/>
      <c r="C814" s="438"/>
      <c r="D814" s="438"/>
      <c r="E814" s="409"/>
      <c r="F814" s="438"/>
      <c r="G814" s="438"/>
      <c r="H814" s="438"/>
      <c r="I814" s="438"/>
      <c r="J814" s="438"/>
      <c r="K814" s="438"/>
      <c r="L814" s="438"/>
      <c r="M814" s="438"/>
      <c r="N814" s="438"/>
      <c r="O814" s="438"/>
      <c r="P814" s="438"/>
      <c r="Q814" s="438"/>
      <c r="R814" s="438"/>
      <c r="S814" s="438"/>
      <c r="T814" s="438"/>
      <c r="U814" s="438"/>
      <c r="V814" s="438"/>
      <c r="W814" s="438"/>
      <c r="X814" s="438"/>
      <c r="Y814" s="438"/>
      <c r="Z814" s="438"/>
      <c r="AA814" s="438"/>
      <c r="AB814" s="438"/>
      <c r="AC814" s="438"/>
      <c r="AD814" s="438"/>
    </row>
    <row r="815" ht="13.5" customHeight="1">
      <c r="A815" s="438"/>
      <c r="B815" s="438"/>
      <c r="C815" s="438"/>
      <c r="D815" s="438"/>
      <c r="E815" s="409"/>
      <c r="F815" s="438"/>
      <c r="G815" s="438"/>
      <c r="H815" s="438"/>
      <c r="I815" s="438"/>
      <c r="J815" s="438"/>
      <c r="K815" s="438"/>
      <c r="L815" s="438"/>
      <c r="M815" s="438"/>
      <c r="N815" s="438"/>
      <c r="O815" s="438"/>
      <c r="P815" s="438"/>
      <c r="Q815" s="438"/>
      <c r="R815" s="438"/>
      <c r="S815" s="438"/>
      <c r="T815" s="438"/>
      <c r="U815" s="438"/>
      <c r="V815" s="438"/>
      <c r="W815" s="438"/>
      <c r="X815" s="438"/>
      <c r="Y815" s="438"/>
      <c r="Z815" s="438"/>
      <c r="AA815" s="438"/>
      <c r="AB815" s="438"/>
      <c r="AC815" s="438"/>
      <c r="AD815" s="438"/>
    </row>
    <row r="816" ht="13.5" customHeight="1">
      <c r="A816" s="438"/>
      <c r="B816" s="438"/>
      <c r="C816" s="438"/>
      <c r="D816" s="438"/>
      <c r="E816" s="409"/>
      <c r="F816" s="438"/>
      <c r="G816" s="438"/>
      <c r="H816" s="438"/>
      <c r="I816" s="438"/>
      <c r="J816" s="438"/>
      <c r="K816" s="438"/>
      <c r="L816" s="438"/>
      <c r="M816" s="438"/>
      <c r="N816" s="438"/>
      <c r="O816" s="438"/>
      <c r="P816" s="438"/>
      <c r="Q816" s="438"/>
      <c r="R816" s="438"/>
      <c r="S816" s="438"/>
      <c r="T816" s="438"/>
      <c r="U816" s="438"/>
      <c r="V816" s="438"/>
      <c r="W816" s="438"/>
      <c r="X816" s="438"/>
      <c r="Y816" s="438"/>
      <c r="Z816" s="438"/>
      <c r="AA816" s="438"/>
      <c r="AB816" s="438"/>
      <c r="AC816" s="438"/>
      <c r="AD816" s="438"/>
    </row>
    <row r="817" ht="13.5" customHeight="1">
      <c r="A817" s="438"/>
      <c r="B817" s="438"/>
      <c r="C817" s="438"/>
      <c r="D817" s="438"/>
      <c r="E817" s="409"/>
      <c r="F817" s="438"/>
      <c r="G817" s="438"/>
      <c r="H817" s="438"/>
      <c r="I817" s="438"/>
      <c r="J817" s="438"/>
      <c r="K817" s="438"/>
      <c r="L817" s="438"/>
      <c r="M817" s="438"/>
      <c r="N817" s="438"/>
      <c r="O817" s="438"/>
      <c r="P817" s="438"/>
      <c r="Q817" s="438"/>
      <c r="R817" s="438"/>
      <c r="S817" s="438"/>
      <c r="T817" s="438"/>
      <c r="U817" s="438"/>
      <c r="V817" s="438"/>
      <c r="W817" s="438"/>
      <c r="X817" s="438"/>
      <c r="Y817" s="438"/>
      <c r="Z817" s="438"/>
      <c r="AA817" s="438"/>
      <c r="AB817" s="438"/>
      <c r="AC817" s="438"/>
      <c r="AD817" s="438"/>
    </row>
    <row r="818" ht="13.5" customHeight="1">
      <c r="A818" s="438"/>
      <c r="B818" s="438"/>
      <c r="C818" s="438"/>
      <c r="D818" s="438"/>
      <c r="E818" s="409"/>
      <c r="F818" s="438"/>
      <c r="G818" s="438"/>
      <c r="H818" s="438"/>
      <c r="I818" s="438"/>
      <c r="J818" s="438"/>
      <c r="K818" s="438"/>
      <c r="L818" s="438"/>
      <c r="M818" s="438"/>
      <c r="N818" s="438"/>
      <c r="O818" s="438"/>
      <c r="P818" s="438"/>
      <c r="Q818" s="438"/>
      <c r="R818" s="438"/>
      <c r="S818" s="438"/>
      <c r="T818" s="438"/>
      <c r="U818" s="438"/>
      <c r="V818" s="438"/>
      <c r="W818" s="438"/>
      <c r="X818" s="438"/>
      <c r="Y818" s="438"/>
      <c r="Z818" s="438"/>
      <c r="AA818" s="438"/>
      <c r="AB818" s="438"/>
      <c r="AC818" s="438"/>
      <c r="AD818" s="438"/>
    </row>
    <row r="819" ht="13.5" customHeight="1">
      <c r="A819" s="438"/>
      <c r="B819" s="438"/>
      <c r="C819" s="438"/>
      <c r="D819" s="438"/>
      <c r="E819" s="409"/>
      <c r="F819" s="438"/>
      <c r="G819" s="438"/>
      <c r="H819" s="438"/>
      <c r="I819" s="438"/>
      <c r="J819" s="438"/>
      <c r="K819" s="438"/>
      <c r="L819" s="438"/>
      <c r="M819" s="438"/>
      <c r="N819" s="438"/>
      <c r="O819" s="438"/>
      <c r="P819" s="438"/>
      <c r="Q819" s="438"/>
      <c r="R819" s="438"/>
      <c r="S819" s="438"/>
      <c r="T819" s="438"/>
      <c r="U819" s="438"/>
      <c r="V819" s="438"/>
      <c r="W819" s="438"/>
      <c r="X819" s="438"/>
      <c r="Y819" s="438"/>
      <c r="Z819" s="438"/>
      <c r="AA819" s="438"/>
      <c r="AB819" s="438"/>
      <c r="AC819" s="438"/>
      <c r="AD819" s="438"/>
    </row>
    <row r="820" ht="13.5" customHeight="1">
      <c r="A820" s="438"/>
      <c r="B820" s="438"/>
      <c r="C820" s="438"/>
      <c r="D820" s="438"/>
      <c r="E820" s="409"/>
      <c r="F820" s="438"/>
      <c r="G820" s="438"/>
      <c r="H820" s="438"/>
      <c r="I820" s="438"/>
      <c r="J820" s="438"/>
      <c r="K820" s="438"/>
      <c r="L820" s="438"/>
      <c r="M820" s="438"/>
      <c r="N820" s="438"/>
      <c r="O820" s="438"/>
      <c r="P820" s="438"/>
      <c r="Q820" s="438"/>
      <c r="R820" s="438"/>
      <c r="S820" s="438"/>
      <c r="T820" s="438"/>
      <c r="U820" s="438"/>
      <c r="V820" s="438"/>
      <c r="W820" s="438"/>
      <c r="X820" s="438"/>
      <c r="Y820" s="438"/>
      <c r="Z820" s="438"/>
      <c r="AA820" s="438"/>
      <c r="AB820" s="438"/>
      <c r="AC820" s="438"/>
      <c r="AD820" s="438"/>
    </row>
    <row r="821" ht="13.5" customHeight="1">
      <c r="A821" s="438"/>
      <c r="B821" s="438"/>
      <c r="C821" s="438"/>
      <c r="D821" s="438"/>
      <c r="E821" s="409"/>
      <c r="F821" s="438"/>
      <c r="G821" s="438"/>
      <c r="H821" s="438"/>
      <c r="I821" s="438"/>
      <c r="J821" s="438"/>
      <c r="K821" s="438"/>
      <c r="L821" s="438"/>
      <c r="M821" s="438"/>
      <c r="N821" s="438"/>
      <c r="O821" s="438"/>
      <c r="P821" s="438"/>
      <c r="Q821" s="438"/>
      <c r="R821" s="438"/>
      <c r="S821" s="438"/>
      <c r="T821" s="438"/>
      <c r="U821" s="438"/>
      <c r="V821" s="438"/>
      <c r="W821" s="438"/>
      <c r="X821" s="438"/>
      <c r="Y821" s="438"/>
      <c r="Z821" s="438"/>
      <c r="AA821" s="438"/>
      <c r="AB821" s="438"/>
      <c r="AC821" s="438"/>
      <c r="AD821" s="438"/>
    </row>
    <row r="822" ht="13.5" customHeight="1">
      <c r="A822" s="438"/>
      <c r="B822" s="438"/>
      <c r="C822" s="438"/>
      <c r="D822" s="438"/>
      <c r="E822" s="409"/>
      <c r="F822" s="438"/>
      <c r="G822" s="438"/>
      <c r="H822" s="438"/>
      <c r="I822" s="438"/>
      <c r="J822" s="438"/>
      <c r="K822" s="438"/>
      <c r="L822" s="438"/>
      <c r="M822" s="438"/>
      <c r="N822" s="438"/>
      <c r="O822" s="438"/>
      <c r="P822" s="438"/>
      <c r="Q822" s="438"/>
      <c r="R822" s="438"/>
      <c r="S822" s="438"/>
      <c r="T822" s="438"/>
      <c r="U822" s="438"/>
      <c r="V822" s="438"/>
      <c r="W822" s="438"/>
      <c r="X822" s="438"/>
      <c r="Y822" s="438"/>
      <c r="Z822" s="438"/>
      <c r="AA822" s="438"/>
      <c r="AB822" s="438"/>
      <c r="AC822" s="438"/>
      <c r="AD822" s="438"/>
    </row>
    <row r="823" ht="13.5" customHeight="1">
      <c r="A823" s="438"/>
      <c r="B823" s="438"/>
      <c r="C823" s="438"/>
      <c r="D823" s="438"/>
      <c r="E823" s="409"/>
      <c r="F823" s="438"/>
      <c r="G823" s="438"/>
      <c r="H823" s="438"/>
      <c r="I823" s="438"/>
      <c r="J823" s="438"/>
      <c r="K823" s="438"/>
      <c r="L823" s="438"/>
      <c r="M823" s="438"/>
      <c r="N823" s="438"/>
      <c r="O823" s="438"/>
      <c r="P823" s="438"/>
      <c r="Q823" s="438"/>
      <c r="R823" s="438"/>
      <c r="S823" s="438"/>
      <c r="T823" s="438"/>
      <c r="U823" s="438"/>
      <c r="V823" s="438"/>
      <c r="W823" s="438"/>
      <c r="X823" s="438"/>
      <c r="Y823" s="438"/>
      <c r="Z823" s="438"/>
      <c r="AA823" s="438"/>
      <c r="AB823" s="438"/>
      <c r="AC823" s="438"/>
      <c r="AD823" s="438"/>
    </row>
    <row r="824" ht="13.5" customHeight="1">
      <c r="A824" s="438"/>
      <c r="B824" s="438"/>
      <c r="C824" s="438"/>
      <c r="D824" s="438"/>
      <c r="E824" s="409"/>
      <c r="F824" s="438"/>
      <c r="G824" s="438"/>
      <c r="H824" s="438"/>
      <c r="I824" s="438"/>
      <c r="J824" s="438"/>
      <c r="K824" s="438"/>
      <c r="L824" s="438"/>
      <c r="M824" s="438"/>
      <c r="N824" s="438"/>
      <c r="O824" s="438"/>
      <c r="P824" s="438"/>
      <c r="Q824" s="438"/>
      <c r="R824" s="438"/>
      <c r="S824" s="438"/>
      <c r="T824" s="438"/>
      <c r="U824" s="438"/>
      <c r="V824" s="438"/>
      <c r="W824" s="438"/>
      <c r="X824" s="438"/>
      <c r="Y824" s="438"/>
      <c r="Z824" s="438"/>
      <c r="AA824" s="438"/>
      <c r="AB824" s="438"/>
      <c r="AC824" s="438"/>
      <c r="AD824" s="438"/>
    </row>
    <row r="825" ht="13.5" customHeight="1">
      <c r="A825" s="438"/>
      <c r="B825" s="438"/>
      <c r="C825" s="438"/>
      <c r="D825" s="438"/>
      <c r="E825" s="409"/>
      <c r="F825" s="438"/>
      <c r="G825" s="438"/>
      <c r="H825" s="438"/>
      <c r="I825" s="438"/>
      <c r="J825" s="438"/>
      <c r="K825" s="438"/>
      <c r="L825" s="438"/>
      <c r="M825" s="438"/>
      <c r="N825" s="438"/>
      <c r="O825" s="438"/>
      <c r="P825" s="438"/>
      <c r="Q825" s="438"/>
      <c r="R825" s="438"/>
      <c r="S825" s="438"/>
      <c r="T825" s="438"/>
      <c r="U825" s="438"/>
      <c r="V825" s="438"/>
      <c r="W825" s="438"/>
      <c r="X825" s="438"/>
      <c r="Y825" s="438"/>
      <c r="Z825" s="438"/>
      <c r="AA825" s="438"/>
      <c r="AB825" s="438"/>
      <c r="AC825" s="438"/>
      <c r="AD825" s="438"/>
    </row>
    <row r="826" ht="13.5" customHeight="1">
      <c r="A826" s="438"/>
      <c r="B826" s="438"/>
      <c r="C826" s="438"/>
      <c r="D826" s="438"/>
      <c r="E826" s="409"/>
      <c r="F826" s="438"/>
      <c r="G826" s="438"/>
      <c r="H826" s="438"/>
      <c r="I826" s="438"/>
      <c r="J826" s="438"/>
      <c r="K826" s="438"/>
      <c r="L826" s="438"/>
      <c r="M826" s="438"/>
      <c r="N826" s="438"/>
      <c r="O826" s="438"/>
      <c r="P826" s="438"/>
      <c r="Q826" s="438"/>
      <c r="R826" s="438"/>
      <c r="S826" s="438"/>
      <c r="T826" s="438"/>
      <c r="U826" s="438"/>
      <c r="V826" s="438"/>
      <c r="W826" s="438"/>
      <c r="X826" s="438"/>
      <c r="Y826" s="438"/>
      <c r="Z826" s="438"/>
      <c r="AA826" s="438"/>
      <c r="AB826" s="438"/>
      <c r="AC826" s="438"/>
      <c r="AD826" s="438"/>
    </row>
    <row r="827" ht="13.5" customHeight="1">
      <c r="A827" s="438"/>
      <c r="B827" s="438"/>
      <c r="C827" s="438"/>
      <c r="D827" s="438"/>
      <c r="E827" s="409"/>
      <c r="F827" s="438"/>
      <c r="G827" s="438"/>
      <c r="H827" s="438"/>
      <c r="I827" s="438"/>
      <c r="J827" s="438"/>
      <c r="K827" s="438"/>
      <c r="L827" s="438"/>
      <c r="M827" s="438"/>
      <c r="N827" s="438"/>
      <c r="O827" s="438"/>
      <c r="P827" s="438"/>
      <c r="Q827" s="438"/>
      <c r="R827" s="438"/>
      <c r="S827" s="438"/>
      <c r="T827" s="438"/>
      <c r="U827" s="438"/>
      <c r="V827" s="438"/>
      <c r="W827" s="438"/>
      <c r="X827" s="438"/>
      <c r="Y827" s="438"/>
      <c r="Z827" s="438"/>
      <c r="AA827" s="438"/>
      <c r="AB827" s="438"/>
      <c r="AC827" s="438"/>
      <c r="AD827" s="438"/>
    </row>
    <row r="828" ht="13.5" customHeight="1">
      <c r="A828" s="438"/>
      <c r="B828" s="438"/>
      <c r="C828" s="438"/>
      <c r="D828" s="438"/>
      <c r="E828" s="409"/>
      <c r="F828" s="438"/>
      <c r="G828" s="438"/>
      <c r="H828" s="438"/>
      <c r="I828" s="438"/>
      <c r="J828" s="438"/>
      <c r="K828" s="438"/>
      <c r="L828" s="438"/>
      <c r="M828" s="438"/>
      <c r="N828" s="438"/>
      <c r="O828" s="438"/>
      <c r="P828" s="438"/>
      <c r="Q828" s="438"/>
      <c r="R828" s="438"/>
      <c r="S828" s="438"/>
      <c r="T828" s="438"/>
      <c r="U828" s="438"/>
      <c r="V828" s="438"/>
      <c r="W828" s="438"/>
      <c r="X828" s="438"/>
      <c r="Y828" s="438"/>
      <c r="Z828" s="438"/>
      <c r="AA828" s="438"/>
      <c r="AB828" s="438"/>
      <c r="AC828" s="438"/>
      <c r="AD828" s="438"/>
    </row>
    <row r="829" ht="13.5" customHeight="1">
      <c r="A829" s="438"/>
      <c r="B829" s="438"/>
      <c r="C829" s="438"/>
      <c r="D829" s="438"/>
      <c r="E829" s="409"/>
      <c r="F829" s="438"/>
      <c r="G829" s="438"/>
      <c r="H829" s="438"/>
      <c r="I829" s="438"/>
      <c r="J829" s="438"/>
      <c r="K829" s="438"/>
      <c r="L829" s="438"/>
      <c r="M829" s="438"/>
      <c r="N829" s="438"/>
      <c r="O829" s="438"/>
      <c r="P829" s="438"/>
      <c r="Q829" s="438"/>
      <c r="R829" s="438"/>
      <c r="S829" s="438"/>
      <c r="T829" s="438"/>
      <c r="U829" s="438"/>
      <c r="V829" s="438"/>
      <c r="W829" s="438"/>
      <c r="X829" s="438"/>
      <c r="Y829" s="438"/>
      <c r="Z829" s="438"/>
      <c r="AA829" s="438"/>
      <c r="AB829" s="438"/>
      <c r="AC829" s="438"/>
      <c r="AD829" s="438"/>
    </row>
    <row r="830" ht="13.5" customHeight="1">
      <c r="A830" s="438"/>
      <c r="B830" s="438"/>
      <c r="C830" s="438"/>
      <c r="D830" s="438"/>
      <c r="E830" s="409"/>
      <c r="F830" s="438"/>
      <c r="G830" s="438"/>
      <c r="H830" s="438"/>
      <c r="I830" s="438"/>
      <c r="J830" s="438"/>
      <c r="K830" s="438"/>
      <c r="L830" s="438"/>
      <c r="M830" s="438"/>
      <c r="N830" s="438"/>
      <c r="O830" s="438"/>
      <c r="P830" s="438"/>
      <c r="Q830" s="438"/>
      <c r="R830" s="438"/>
      <c r="S830" s="438"/>
      <c r="T830" s="438"/>
      <c r="U830" s="438"/>
      <c r="V830" s="438"/>
      <c r="W830" s="438"/>
      <c r="X830" s="438"/>
      <c r="Y830" s="438"/>
      <c r="Z830" s="438"/>
      <c r="AA830" s="438"/>
      <c r="AB830" s="438"/>
      <c r="AC830" s="438"/>
      <c r="AD830" s="438"/>
    </row>
    <row r="831" ht="13.5" customHeight="1">
      <c r="A831" s="438"/>
      <c r="B831" s="438"/>
      <c r="C831" s="438"/>
      <c r="D831" s="438"/>
      <c r="E831" s="409"/>
      <c r="F831" s="438"/>
      <c r="G831" s="438"/>
      <c r="H831" s="438"/>
      <c r="I831" s="438"/>
      <c r="J831" s="438"/>
      <c r="K831" s="438"/>
      <c r="L831" s="438"/>
      <c r="M831" s="438"/>
      <c r="N831" s="438"/>
      <c r="O831" s="438"/>
      <c r="P831" s="438"/>
      <c r="Q831" s="438"/>
      <c r="R831" s="438"/>
      <c r="S831" s="438"/>
      <c r="T831" s="438"/>
      <c r="U831" s="438"/>
      <c r="V831" s="438"/>
      <c r="W831" s="438"/>
      <c r="X831" s="438"/>
      <c r="Y831" s="438"/>
      <c r="Z831" s="438"/>
      <c r="AA831" s="438"/>
      <c r="AB831" s="438"/>
      <c r="AC831" s="438"/>
      <c r="AD831" s="438"/>
    </row>
    <row r="832" ht="13.5" customHeight="1">
      <c r="A832" s="438"/>
      <c r="B832" s="438"/>
      <c r="C832" s="438"/>
      <c r="D832" s="438"/>
      <c r="E832" s="409"/>
      <c r="F832" s="438"/>
      <c r="G832" s="438"/>
      <c r="H832" s="438"/>
      <c r="I832" s="438"/>
      <c r="J832" s="438"/>
      <c r="K832" s="438"/>
      <c r="L832" s="438"/>
      <c r="M832" s="438"/>
      <c r="N832" s="438"/>
      <c r="O832" s="438"/>
      <c r="P832" s="438"/>
      <c r="Q832" s="438"/>
      <c r="R832" s="438"/>
      <c r="S832" s="438"/>
      <c r="T832" s="438"/>
      <c r="U832" s="438"/>
      <c r="V832" s="438"/>
      <c r="W832" s="438"/>
      <c r="X832" s="438"/>
      <c r="Y832" s="438"/>
      <c r="Z832" s="438"/>
      <c r="AA832" s="438"/>
      <c r="AB832" s="438"/>
      <c r="AC832" s="438"/>
      <c r="AD832" s="438"/>
    </row>
    <row r="833" ht="13.5" customHeight="1">
      <c r="A833" s="438"/>
      <c r="B833" s="438"/>
      <c r="C833" s="438"/>
      <c r="D833" s="438"/>
      <c r="E833" s="409"/>
      <c r="F833" s="438"/>
      <c r="G833" s="438"/>
      <c r="H833" s="438"/>
      <c r="I833" s="438"/>
      <c r="J833" s="438"/>
      <c r="K833" s="438"/>
      <c r="L833" s="438"/>
      <c r="M833" s="438"/>
      <c r="N833" s="438"/>
      <c r="O833" s="438"/>
      <c r="P833" s="438"/>
      <c r="Q833" s="438"/>
      <c r="R833" s="438"/>
      <c r="S833" s="438"/>
      <c r="T833" s="438"/>
      <c r="U833" s="438"/>
      <c r="V833" s="438"/>
      <c r="W833" s="438"/>
      <c r="X833" s="438"/>
      <c r="Y833" s="438"/>
      <c r="Z833" s="438"/>
      <c r="AA833" s="438"/>
      <c r="AB833" s="438"/>
      <c r="AC833" s="438"/>
      <c r="AD833" s="438"/>
    </row>
    <row r="834" ht="13.5" customHeight="1">
      <c r="A834" s="438"/>
      <c r="B834" s="438"/>
      <c r="C834" s="438"/>
      <c r="D834" s="438"/>
      <c r="E834" s="409"/>
      <c r="F834" s="438"/>
      <c r="G834" s="438"/>
      <c r="H834" s="438"/>
      <c r="I834" s="438"/>
      <c r="J834" s="438"/>
      <c r="K834" s="438"/>
      <c r="L834" s="438"/>
      <c r="M834" s="438"/>
      <c r="N834" s="438"/>
      <c r="O834" s="438"/>
      <c r="P834" s="438"/>
      <c r="Q834" s="438"/>
      <c r="R834" s="438"/>
      <c r="S834" s="438"/>
      <c r="T834" s="438"/>
      <c r="U834" s="438"/>
      <c r="V834" s="438"/>
      <c r="W834" s="438"/>
      <c r="X834" s="438"/>
      <c r="Y834" s="438"/>
      <c r="Z834" s="438"/>
      <c r="AA834" s="438"/>
      <c r="AB834" s="438"/>
      <c r="AC834" s="438"/>
      <c r="AD834" s="438"/>
    </row>
    <row r="835" ht="13.5" customHeight="1">
      <c r="A835" s="438"/>
      <c r="B835" s="438"/>
      <c r="C835" s="438"/>
      <c r="D835" s="438"/>
      <c r="E835" s="409"/>
      <c r="F835" s="438"/>
      <c r="G835" s="438"/>
      <c r="H835" s="438"/>
      <c r="I835" s="438"/>
      <c r="J835" s="438"/>
      <c r="K835" s="438"/>
      <c r="L835" s="438"/>
      <c r="M835" s="438"/>
      <c r="N835" s="438"/>
      <c r="O835" s="438"/>
      <c r="P835" s="438"/>
      <c r="Q835" s="438"/>
      <c r="R835" s="438"/>
      <c r="S835" s="438"/>
      <c r="T835" s="438"/>
      <c r="U835" s="438"/>
      <c r="V835" s="438"/>
      <c r="W835" s="438"/>
      <c r="X835" s="438"/>
      <c r="Y835" s="438"/>
      <c r="Z835" s="438"/>
      <c r="AA835" s="438"/>
      <c r="AB835" s="438"/>
      <c r="AC835" s="438"/>
      <c r="AD835" s="438"/>
    </row>
    <row r="836" ht="13.5" customHeight="1">
      <c r="A836" s="438"/>
      <c r="B836" s="438"/>
      <c r="C836" s="438"/>
      <c r="D836" s="438"/>
      <c r="E836" s="409"/>
      <c r="F836" s="438"/>
      <c r="G836" s="438"/>
      <c r="H836" s="438"/>
      <c r="I836" s="438"/>
      <c r="J836" s="438"/>
      <c r="K836" s="438"/>
      <c r="L836" s="438"/>
      <c r="M836" s="438"/>
      <c r="N836" s="438"/>
      <c r="O836" s="438"/>
      <c r="P836" s="438"/>
      <c r="Q836" s="438"/>
      <c r="R836" s="438"/>
      <c r="S836" s="438"/>
      <c r="T836" s="438"/>
      <c r="U836" s="438"/>
      <c r="V836" s="438"/>
      <c r="W836" s="438"/>
      <c r="X836" s="438"/>
      <c r="Y836" s="438"/>
      <c r="Z836" s="438"/>
      <c r="AA836" s="438"/>
      <c r="AB836" s="438"/>
      <c r="AC836" s="438"/>
      <c r="AD836" s="438"/>
    </row>
    <row r="837" ht="13.5" customHeight="1">
      <c r="A837" s="438"/>
      <c r="B837" s="438"/>
      <c r="C837" s="438"/>
      <c r="D837" s="438"/>
      <c r="E837" s="409"/>
      <c r="F837" s="438"/>
      <c r="G837" s="438"/>
      <c r="H837" s="438"/>
      <c r="I837" s="438"/>
      <c r="J837" s="438"/>
      <c r="K837" s="438"/>
      <c r="L837" s="438"/>
      <c r="M837" s="438"/>
      <c r="N837" s="438"/>
      <c r="O837" s="438"/>
      <c r="P837" s="438"/>
      <c r="Q837" s="438"/>
      <c r="R837" s="438"/>
      <c r="S837" s="438"/>
      <c r="T837" s="438"/>
      <c r="U837" s="438"/>
      <c r="V837" s="438"/>
      <c r="W837" s="438"/>
      <c r="X837" s="438"/>
      <c r="Y837" s="438"/>
      <c r="Z837" s="438"/>
      <c r="AA837" s="438"/>
      <c r="AB837" s="438"/>
      <c r="AC837" s="438"/>
      <c r="AD837" s="438"/>
    </row>
    <row r="838" ht="13.5" customHeight="1">
      <c r="A838" s="438"/>
      <c r="B838" s="438"/>
      <c r="C838" s="438"/>
      <c r="D838" s="438"/>
      <c r="E838" s="409"/>
      <c r="F838" s="438"/>
      <c r="G838" s="438"/>
      <c r="H838" s="438"/>
      <c r="I838" s="438"/>
      <c r="J838" s="438"/>
      <c r="K838" s="438"/>
      <c r="L838" s="438"/>
      <c r="M838" s="438"/>
      <c r="N838" s="438"/>
      <c r="O838" s="438"/>
      <c r="P838" s="438"/>
      <c r="Q838" s="438"/>
      <c r="R838" s="438"/>
      <c r="S838" s="438"/>
      <c r="T838" s="438"/>
      <c r="U838" s="438"/>
      <c r="V838" s="438"/>
      <c r="W838" s="438"/>
      <c r="X838" s="438"/>
      <c r="Y838" s="438"/>
      <c r="Z838" s="438"/>
      <c r="AA838" s="438"/>
      <c r="AB838" s="438"/>
      <c r="AC838" s="438"/>
      <c r="AD838" s="438"/>
    </row>
    <row r="839" ht="13.5" customHeight="1">
      <c r="A839" s="438"/>
      <c r="B839" s="438"/>
      <c r="C839" s="438"/>
      <c r="D839" s="438"/>
      <c r="E839" s="409"/>
      <c r="F839" s="438"/>
      <c r="G839" s="438"/>
      <c r="H839" s="438"/>
      <c r="I839" s="438"/>
      <c r="J839" s="438"/>
      <c r="K839" s="438"/>
      <c r="L839" s="438"/>
      <c r="M839" s="438"/>
      <c r="N839" s="438"/>
      <c r="O839" s="438"/>
      <c r="P839" s="438"/>
      <c r="Q839" s="438"/>
      <c r="R839" s="438"/>
      <c r="S839" s="438"/>
      <c r="T839" s="438"/>
      <c r="U839" s="438"/>
      <c r="V839" s="438"/>
      <c r="W839" s="438"/>
      <c r="X839" s="438"/>
      <c r="Y839" s="438"/>
      <c r="Z839" s="438"/>
      <c r="AA839" s="438"/>
      <c r="AB839" s="438"/>
      <c r="AC839" s="438"/>
      <c r="AD839" s="438"/>
    </row>
    <row r="840" ht="13.5" customHeight="1">
      <c r="A840" s="438"/>
      <c r="B840" s="438"/>
      <c r="C840" s="438"/>
      <c r="D840" s="438"/>
      <c r="E840" s="409"/>
      <c r="F840" s="438"/>
      <c r="G840" s="438"/>
      <c r="H840" s="438"/>
      <c r="I840" s="438"/>
      <c r="J840" s="438"/>
      <c r="K840" s="438"/>
      <c r="L840" s="438"/>
      <c r="M840" s="438"/>
      <c r="N840" s="438"/>
      <c r="O840" s="438"/>
      <c r="P840" s="438"/>
      <c r="Q840" s="438"/>
      <c r="R840" s="438"/>
      <c r="S840" s="438"/>
      <c r="T840" s="438"/>
      <c r="U840" s="438"/>
      <c r="V840" s="438"/>
      <c r="W840" s="438"/>
      <c r="X840" s="438"/>
      <c r="Y840" s="438"/>
      <c r="Z840" s="438"/>
      <c r="AA840" s="438"/>
      <c r="AB840" s="438"/>
      <c r="AC840" s="438"/>
      <c r="AD840" s="438"/>
    </row>
    <row r="841" ht="13.5" customHeight="1">
      <c r="A841" s="438"/>
      <c r="B841" s="438"/>
      <c r="C841" s="438"/>
      <c r="D841" s="438"/>
      <c r="E841" s="409"/>
      <c r="F841" s="438"/>
      <c r="G841" s="438"/>
      <c r="H841" s="438"/>
      <c r="I841" s="438"/>
      <c r="J841" s="438"/>
      <c r="K841" s="438"/>
      <c r="L841" s="438"/>
      <c r="M841" s="438"/>
      <c r="N841" s="438"/>
      <c r="O841" s="438"/>
      <c r="P841" s="438"/>
      <c r="Q841" s="438"/>
      <c r="R841" s="438"/>
      <c r="S841" s="438"/>
      <c r="T841" s="438"/>
      <c r="U841" s="438"/>
      <c r="V841" s="438"/>
      <c r="W841" s="438"/>
      <c r="X841" s="438"/>
      <c r="Y841" s="438"/>
      <c r="Z841" s="438"/>
      <c r="AA841" s="438"/>
      <c r="AB841" s="438"/>
      <c r="AC841" s="438"/>
      <c r="AD841" s="438"/>
    </row>
    <row r="842" ht="13.5" customHeight="1">
      <c r="A842" s="438"/>
      <c r="B842" s="438"/>
      <c r="C842" s="438"/>
      <c r="D842" s="438"/>
      <c r="E842" s="409"/>
      <c r="F842" s="438"/>
      <c r="G842" s="438"/>
      <c r="H842" s="438"/>
      <c r="I842" s="438"/>
      <c r="J842" s="438"/>
      <c r="K842" s="438"/>
      <c r="L842" s="438"/>
      <c r="M842" s="438"/>
      <c r="N842" s="438"/>
      <c r="O842" s="438"/>
      <c r="P842" s="438"/>
      <c r="Q842" s="438"/>
      <c r="R842" s="438"/>
      <c r="S842" s="438"/>
      <c r="T842" s="438"/>
      <c r="U842" s="438"/>
      <c r="V842" s="438"/>
      <c r="W842" s="438"/>
      <c r="X842" s="438"/>
      <c r="Y842" s="438"/>
      <c r="Z842" s="438"/>
      <c r="AA842" s="438"/>
      <c r="AB842" s="438"/>
      <c r="AC842" s="438"/>
      <c r="AD842" s="438"/>
    </row>
    <row r="843" ht="13.5" customHeight="1">
      <c r="A843" s="438"/>
      <c r="B843" s="438"/>
      <c r="C843" s="438"/>
      <c r="D843" s="438"/>
      <c r="E843" s="409"/>
      <c r="F843" s="438"/>
      <c r="G843" s="438"/>
      <c r="H843" s="438"/>
      <c r="I843" s="438"/>
      <c r="J843" s="438"/>
      <c r="K843" s="438"/>
      <c r="L843" s="438"/>
      <c r="M843" s="438"/>
      <c r="N843" s="438"/>
      <c r="O843" s="438"/>
      <c r="P843" s="438"/>
      <c r="Q843" s="438"/>
      <c r="R843" s="438"/>
      <c r="S843" s="438"/>
      <c r="T843" s="438"/>
      <c r="U843" s="438"/>
      <c r="V843" s="438"/>
      <c r="W843" s="438"/>
      <c r="X843" s="438"/>
      <c r="Y843" s="438"/>
      <c r="Z843" s="438"/>
      <c r="AA843" s="438"/>
      <c r="AB843" s="438"/>
      <c r="AC843" s="438"/>
      <c r="AD843" s="438"/>
    </row>
    <row r="844" ht="13.5" customHeight="1">
      <c r="A844" s="438"/>
      <c r="B844" s="438"/>
      <c r="C844" s="438"/>
      <c r="D844" s="438"/>
      <c r="E844" s="409"/>
      <c r="F844" s="438"/>
      <c r="G844" s="438"/>
      <c r="H844" s="438"/>
      <c r="I844" s="438"/>
      <c r="J844" s="438"/>
      <c r="K844" s="438"/>
      <c r="L844" s="438"/>
      <c r="M844" s="438"/>
      <c r="N844" s="438"/>
      <c r="O844" s="438"/>
      <c r="P844" s="438"/>
      <c r="Q844" s="438"/>
      <c r="R844" s="438"/>
      <c r="S844" s="438"/>
      <c r="T844" s="438"/>
      <c r="U844" s="438"/>
      <c r="V844" s="438"/>
      <c r="W844" s="438"/>
      <c r="X844" s="438"/>
      <c r="Y844" s="438"/>
      <c r="Z844" s="438"/>
      <c r="AA844" s="438"/>
      <c r="AB844" s="438"/>
      <c r="AC844" s="438"/>
      <c r="AD844" s="438"/>
    </row>
    <row r="845" ht="13.5" customHeight="1">
      <c r="A845" s="438"/>
      <c r="B845" s="438"/>
      <c r="C845" s="438"/>
      <c r="D845" s="438"/>
      <c r="E845" s="409"/>
      <c r="F845" s="438"/>
      <c r="G845" s="438"/>
      <c r="H845" s="438"/>
      <c r="I845" s="438"/>
      <c r="J845" s="438"/>
      <c r="K845" s="438"/>
      <c r="L845" s="438"/>
      <c r="M845" s="438"/>
      <c r="N845" s="438"/>
      <c r="O845" s="438"/>
      <c r="P845" s="438"/>
      <c r="Q845" s="438"/>
      <c r="R845" s="438"/>
      <c r="S845" s="438"/>
      <c r="T845" s="438"/>
      <c r="U845" s="438"/>
      <c r="V845" s="438"/>
      <c r="W845" s="438"/>
      <c r="X845" s="438"/>
      <c r="Y845" s="438"/>
      <c r="Z845" s="438"/>
      <c r="AA845" s="438"/>
      <c r="AB845" s="438"/>
      <c r="AC845" s="438"/>
      <c r="AD845" s="438"/>
    </row>
    <row r="846" ht="13.5" customHeight="1">
      <c r="A846" s="438"/>
      <c r="B846" s="438"/>
      <c r="C846" s="438"/>
      <c r="D846" s="438"/>
      <c r="E846" s="409"/>
      <c r="F846" s="438"/>
      <c r="G846" s="438"/>
      <c r="H846" s="438"/>
      <c r="I846" s="438"/>
      <c r="J846" s="438"/>
      <c r="K846" s="438"/>
      <c r="L846" s="438"/>
      <c r="M846" s="438"/>
      <c r="N846" s="438"/>
      <c r="O846" s="438"/>
      <c r="P846" s="438"/>
      <c r="Q846" s="438"/>
      <c r="R846" s="438"/>
      <c r="S846" s="438"/>
      <c r="T846" s="438"/>
      <c r="U846" s="438"/>
      <c r="V846" s="438"/>
      <c r="W846" s="438"/>
      <c r="X846" s="438"/>
      <c r="Y846" s="438"/>
      <c r="Z846" s="438"/>
      <c r="AA846" s="438"/>
      <c r="AB846" s="438"/>
      <c r="AC846" s="438"/>
      <c r="AD846" s="438"/>
    </row>
    <row r="847" ht="13.5" customHeight="1">
      <c r="A847" s="438"/>
      <c r="B847" s="438"/>
      <c r="C847" s="438"/>
      <c r="D847" s="438"/>
      <c r="E847" s="409"/>
      <c r="F847" s="438"/>
      <c r="G847" s="438"/>
      <c r="H847" s="438"/>
      <c r="I847" s="438"/>
      <c r="J847" s="438"/>
      <c r="K847" s="438"/>
      <c r="L847" s="438"/>
      <c r="M847" s="438"/>
      <c r="N847" s="438"/>
      <c r="O847" s="438"/>
      <c r="P847" s="438"/>
      <c r="Q847" s="438"/>
      <c r="R847" s="438"/>
      <c r="S847" s="438"/>
      <c r="T847" s="438"/>
      <c r="U847" s="438"/>
      <c r="V847" s="438"/>
      <c r="W847" s="438"/>
      <c r="X847" s="438"/>
      <c r="Y847" s="438"/>
      <c r="Z847" s="438"/>
      <c r="AA847" s="438"/>
      <c r="AB847" s="438"/>
      <c r="AC847" s="438"/>
      <c r="AD847" s="438"/>
    </row>
    <row r="848" ht="13.5" customHeight="1">
      <c r="A848" s="438"/>
      <c r="B848" s="438"/>
      <c r="C848" s="438"/>
      <c r="D848" s="438"/>
      <c r="E848" s="409"/>
      <c r="F848" s="438"/>
      <c r="G848" s="438"/>
      <c r="H848" s="438"/>
      <c r="I848" s="438"/>
      <c r="J848" s="438"/>
      <c r="K848" s="438"/>
      <c r="L848" s="438"/>
      <c r="M848" s="438"/>
      <c r="N848" s="438"/>
      <c r="O848" s="438"/>
      <c r="P848" s="438"/>
      <c r="Q848" s="438"/>
      <c r="R848" s="438"/>
      <c r="S848" s="438"/>
      <c r="T848" s="438"/>
      <c r="U848" s="438"/>
      <c r="V848" s="438"/>
      <c r="W848" s="438"/>
      <c r="X848" s="438"/>
      <c r="Y848" s="438"/>
      <c r="Z848" s="438"/>
      <c r="AA848" s="438"/>
      <c r="AB848" s="438"/>
      <c r="AC848" s="438"/>
      <c r="AD848" s="438"/>
    </row>
    <row r="849" ht="13.5" customHeight="1">
      <c r="A849" s="438"/>
      <c r="B849" s="438"/>
      <c r="C849" s="438"/>
      <c r="D849" s="438"/>
      <c r="E849" s="409"/>
      <c r="F849" s="438"/>
      <c r="G849" s="438"/>
      <c r="H849" s="438"/>
      <c r="I849" s="438"/>
      <c r="J849" s="438"/>
      <c r="K849" s="438"/>
      <c r="L849" s="438"/>
      <c r="M849" s="438"/>
      <c r="N849" s="438"/>
      <c r="O849" s="438"/>
      <c r="P849" s="438"/>
      <c r="Q849" s="438"/>
      <c r="R849" s="438"/>
      <c r="S849" s="438"/>
      <c r="T849" s="438"/>
      <c r="U849" s="438"/>
      <c r="V849" s="438"/>
      <c r="W849" s="438"/>
      <c r="X849" s="438"/>
      <c r="Y849" s="438"/>
      <c r="Z849" s="438"/>
      <c r="AA849" s="438"/>
      <c r="AB849" s="438"/>
      <c r="AC849" s="438"/>
      <c r="AD849" s="438"/>
    </row>
    <row r="850" ht="13.5" customHeight="1">
      <c r="A850" s="438"/>
      <c r="B850" s="438"/>
      <c r="C850" s="438"/>
      <c r="D850" s="438"/>
      <c r="E850" s="409"/>
      <c r="F850" s="438"/>
      <c r="G850" s="438"/>
      <c r="H850" s="438"/>
      <c r="I850" s="438"/>
      <c r="J850" s="438"/>
      <c r="K850" s="438"/>
      <c r="L850" s="438"/>
      <c r="M850" s="438"/>
      <c r="N850" s="438"/>
      <c r="O850" s="438"/>
      <c r="P850" s="438"/>
      <c r="Q850" s="438"/>
      <c r="R850" s="438"/>
      <c r="S850" s="438"/>
      <c r="T850" s="438"/>
      <c r="U850" s="438"/>
      <c r="V850" s="438"/>
      <c r="W850" s="438"/>
      <c r="X850" s="438"/>
      <c r="Y850" s="438"/>
      <c r="Z850" s="438"/>
      <c r="AA850" s="438"/>
      <c r="AB850" s="438"/>
      <c r="AC850" s="438"/>
      <c r="AD850" s="438"/>
    </row>
    <row r="851" ht="13.5" customHeight="1">
      <c r="A851" s="438"/>
      <c r="B851" s="438"/>
      <c r="C851" s="438"/>
      <c r="D851" s="438"/>
      <c r="E851" s="409"/>
      <c r="F851" s="438"/>
      <c r="G851" s="438"/>
      <c r="H851" s="438"/>
      <c r="I851" s="438"/>
      <c r="J851" s="438"/>
      <c r="K851" s="438"/>
      <c r="L851" s="438"/>
      <c r="M851" s="438"/>
      <c r="N851" s="438"/>
      <c r="O851" s="438"/>
      <c r="P851" s="438"/>
      <c r="Q851" s="438"/>
      <c r="R851" s="438"/>
      <c r="S851" s="438"/>
      <c r="T851" s="438"/>
      <c r="U851" s="438"/>
      <c r="V851" s="438"/>
      <c r="W851" s="438"/>
      <c r="X851" s="438"/>
      <c r="Y851" s="438"/>
      <c r="Z851" s="438"/>
      <c r="AA851" s="438"/>
      <c r="AB851" s="438"/>
      <c r="AC851" s="438"/>
      <c r="AD851" s="438"/>
    </row>
    <row r="852" ht="13.5" customHeight="1">
      <c r="A852" s="438"/>
      <c r="B852" s="438"/>
      <c r="C852" s="438"/>
      <c r="D852" s="438"/>
      <c r="E852" s="409"/>
      <c r="F852" s="438"/>
      <c r="G852" s="438"/>
      <c r="H852" s="438"/>
      <c r="I852" s="438"/>
      <c r="J852" s="438"/>
      <c r="K852" s="438"/>
      <c r="L852" s="438"/>
      <c r="M852" s="438"/>
      <c r="N852" s="438"/>
      <c r="O852" s="438"/>
      <c r="P852" s="438"/>
      <c r="Q852" s="438"/>
      <c r="R852" s="438"/>
      <c r="S852" s="438"/>
      <c r="T852" s="438"/>
      <c r="U852" s="438"/>
      <c r="V852" s="438"/>
      <c r="W852" s="438"/>
      <c r="X852" s="438"/>
      <c r="Y852" s="438"/>
      <c r="Z852" s="438"/>
      <c r="AA852" s="438"/>
      <c r="AB852" s="438"/>
      <c r="AC852" s="438"/>
      <c r="AD852" s="438"/>
    </row>
    <row r="853" ht="13.5" customHeight="1">
      <c r="A853" s="438"/>
      <c r="B853" s="438"/>
      <c r="C853" s="438"/>
      <c r="D853" s="438"/>
      <c r="E853" s="409"/>
      <c r="F853" s="438"/>
      <c r="G853" s="438"/>
      <c r="H853" s="438"/>
      <c r="I853" s="438"/>
      <c r="J853" s="438"/>
      <c r="K853" s="438"/>
      <c r="L853" s="438"/>
      <c r="M853" s="438"/>
      <c r="N853" s="438"/>
      <c r="O853" s="438"/>
      <c r="P853" s="438"/>
      <c r="Q853" s="438"/>
      <c r="R853" s="438"/>
      <c r="S853" s="438"/>
      <c r="T853" s="438"/>
      <c r="U853" s="438"/>
      <c r="V853" s="438"/>
      <c r="W853" s="438"/>
      <c r="X853" s="438"/>
      <c r="Y853" s="438"/>
      <c r="Z853" s="438"/>
      <c r="AA853" s="438"/>
      <c r="AB853" s="438"/>
      <c r="AC853" s="438"/>
      <c r="AD853" s="438"/>
    </row>
    <row r="854" ht="13.5" customHeight="1">
      <c r="A854" s="438"/>
      <c r="B854" s="438"/>
      <c r="C854" s="438"/>
      <c r="D854" s="438"/>
      <c r="E854" s="409"/>
      <c r="F854" s="438"/>
      <c r="G854" s="438"/>
      <c r="H854" s="438"/>
      <c r="I854" s="438"/>
      <c r="J854" s="438"/>
      <c r="K854" s="438"/>
      <c r="L854" s="438"/>
      <c r="M854" s="438"/>
      <c r="N854" s="438"/>
      <c r="O854" s="438"/>
      <c r="P854" s="438"/>
      <c r="Q854" s="438"/>
      <c r="R854" s="438"/>
      <c r="S854" s="438"/>
      <c r="T854" s="438"/>
      <c r="U854" s="438"/>
      <c r="V854" s="438"/>
      <c r="W854" s="438"/>
      <c r="X854" s="438"/>
      <c r="Y854" s="438"/>
      <c r="Z854" s="438"/>
      <c r="AA854" s="438"/>
      <c r="AB854" s="438"/>
      <c r="AC854" s="438"/>
      <c r="AD854" s="438"/>
    </row>
    <row r="855" ht="13.5" customHeight="1">
      <c r="A855" s="438"/>
      <c r="B855" s="438"/>
      <c r="C855" s="438"/>
      <c r="D855" s="438"/>
      <c r="E855" s="409"/>
      <c r="F855" s="438"/>
      <c r="G855" s="438"/>
      <c r="H855" s="438"/>
      <c r="I855" s="438"/>
      <c r="J855" s="438"/>
      <c r="K855" s="438"/>
      <c r="L855" s="438"/>
      <c r="M855" s="438"/>
      <c r="N855" s="438"/>
      <c r="O855" s="438"/>
      <c r="P855" s="438"/>
      <c r="Q855" s="438"/>
      <c r="R855" s="438"/>
      <c r="S855" s="438"/>
      <c r="T855" s="438"/>
      <c r="U855" s="438"/>
      <c r="V855" s="438"/>
      <c r="W855" s="438"/>
      <c r="X855" s="438"/>
      <c r="Y855" s="438"/>
      <c r="Z855" s="438"/>
      <c r="AA855" s="438"/>
      <c r="AB855" s="438"/>
      <c r="AC855" s="438"/>
      <c r="AD855" s="438"/>
    </row>
    <row r="856" ht="13.5" customHeight="1">
      <c r="A856" s="438"/>
      <c r="B856" s="438"/>
      <c r="C856" s="438"/>
      <c r="D856" s="438"/>
      <c r="E856" s="409"/>
      <c r="F856" s="438"/>
      <c r="G856" s="438"/>
      <c r="H856" s="438"/>
      <c r="I856" s="438"/>
      <c r="J856" s="438"/>
      <c r="K856" s="438"/>
      <c r="L856" s="438"/>
      <c r="M856" s="438"/>
      <c r="N856" s="438"/>
      <c r="O856" s="438"/>
      <c r="P856" s="438"/>
      <c r="Q856" s="438"/>
      <c r="R856" s="438"/>
      <c r="S856" s="438"/>
      <c r="T856" s="438"/>
      <c r="U856" s="438"/>
      <c r="V856" s="438"/>
      <c r="W856" s="438"/>
      <c r="X856" s="438"/>
      <c r="Y856" s="438"/>
      <c r="Z856" s="438"/>
      <c r="AA856" s="438"/>
      <c r="AB856" s="438"/>
      <c r="AC856" s="438"/>
      <c r="AD856" s="438"/>
    </row>
    <row r="857" ht="13.5" customHeight="1">
      <c r="A857" s="438"/>
      <c r="B857" s="438"/>
      <c r="C857" s="438"/>
      <c r="D857" s="438"/>
      <c r="E857" s="409"/>
      <c r="F857" s="438"/>
      <c r="G857" s="438"/>
      <c r="H857" s="438"/>
      <c r="I857" s="438"/>
      <c r="J857" s="438"/>
      <c r="K857" s="438"/>
      <c r="L857" s="438"/>
      <c r="M857" s="438"/>
      <c r="N857" s="438"/>
      <c r="O857" s="438"/>
      <c r="P857" s="438"/>
      <c r="Q857" s="438"/>
      <c r="R857" s="438"/>
      <c r="S857" s="438"/>
      <c r="T857" s="438"/>
      <c r="U857" s="438"/>
      <c r="V857" s="438"/>
      <c r="W857" s="438"/>
      <c r="X857" s="438"/>
      <c r="Y857" s="438"/>
      <c r="Z857" s="438"/>
      <c r="AA857" s="438"/>
      <c r="AB857" s="438"/>
      <c r="AC857" s="438"/>
      <c r="AD857" s="438"/>
    </row>
    <row r="858" ht="13.5" customHeight="1">
      <c r="A858" s="438"/>
      <c r="B858" s="438"/>
      <c r="C858" s="438"/>
      <c r="D858" s="438"/>
      <c r="E858" s="409"/>
      <c r="F858" s="438"/>
      <c r="G858" s="438"/>
      <c r="H858" s="438"/>
      <c r="I858" s="438"/>
      <c r="J858" s="438"/>
      <c r="K858" s="438"/>
      <c r="L858" s="438"/>
      <c r="M858" s="438"/>
      <c r="N858" s="438"/>
      <c r="O858" s="438"/>
      <c r="P858" s="438"/>
      <c r="Q858" s="438"/>
      <c r="R858" s="438"/>
      <c r="S858" s="438"/>
      <c r="T858" s="438"/>
      <c r="U858" s="438"/>
      <c r="V858" s="438"/>
      <c r="W858" s="438"/>
      <c r="X858" s="438"/>
      <c r="Y858" s="438"/>
      <c r="Z858" s="438"/>
      <c r="AA858" s="438"/>
      <c r="AB858" s="438"/>
      <c r="AC858" s="438"/>
      <c r="AD858" s="438"/>
    </row>
    <row r="859" ht="13.5" customHeight="1">
      <c r="A859" s="438"/>
      <c r="B859" s="438"/>
      <c r="C859" s="438"/>
      <c r="D859" s="438"/>
      <c r="E859" s="409"/>
      <c r="F859" s="438"/>
      <c r="G859" s="438"/>
      <c r="H859" s="438"/>
      <c r="I859" s="438"/>
      <c r="J859" s="438"/>
      <c r="K859" s="438"/>
      <c r="L859" s="438"/>
      <c r="M859" s="438"/>
      <c r="N859" s="438"/>
      <c r="O859" s="438"/>
      <c r="P859" s="438"/>
      <c r="Q859" s="438"/>
      <c r="R859" s="438"/>
      <c r="S859" s="438"/>
      <c r="T859" s="438"/>
      <c r="U859" s="438"/>
      <c r="V859" s="438"/>
      <c r="W859" s="438"/>
      <c r="X859" s="438"/>
      <c r="Y859" s="438"/>
      <c r="Z859" s="438"/>
      <c r="AA859" s="438"/>
      <c r="AB859" s="438"/>
      <c r="AC859" s="438"/>
      <c r="AD859" s="438"/>
    </row>
    <row r="860" ht="13.5" customHeight="1">
      <c r="A860" s="438"/>
      <c r="B860" s="438"/>
      <c r="C860" s="438"/>
      <c r="D860" s="438"/>
      <c r="E860" s="409"/>
      <c r="F860" s="438"/>
      <c r="G860" s="438"/>
      <c r="H860" s="438"/>
      <c r="I860" s="438"/>
      <c r="J860" s="438"/>
      <c r="K860" s="438"/>
      <c r="L860" s="438"/>
      <c r="M860" s="438"/>
      <c r="N860" s="438"/>
      <c r="O860" s="438"/>
      <c r="P860" s="438"/>
      <c r="Q860" s="438"/>
      <c r="R860" s="438"/>
      <c r="S860" s="438"/>
      <c r="T860" s="438"/>
      <c r="U860" s="438"/>
      <c r="V860" s="438"/>
      <c r="W860" s="438"/>
      <c r="X860" s="438"/>
      <c r="Y860" s="438"/>
      <c r="Z860" s="438"/>
      <c r="AA860" s="438"/>
      <c r="AB860" s="438"/>
      <c r="AC860" s="438"/>
      <c r="AD860" s="438"/>
    </row>
    <row r="861" ht="13.5" customHeight="1">
      <c r="A861" s="438"/>
      <c r="B861" s="438"/>
      <c r="C861" s="438"/>
      <c r="D861" s="438"/>
      <c r="E861" s="409"/>
      <c r="F861" s="438"/>
      <c r="G861" s="438"/>
      <c r="H861" s="438"/>
      <c r="I861" s="438"/>
      <c r="J861" s="438"/>
      <c r="K861" s="438"/>
      <c r="L861" s="438"/>
      <c r="M861" s="438"/>
      <c r="N861" s="438"/>
      <c r="O861" s="438"/>
      <c r="P861" s="438"/>
      <c r="Q861" s="438"/>
      <c r="R861" s="438"/>
      <c r="S861" s="438"/>
      <c r="T861" s="438"/>
      <c r="U861" s="438"/>
      <c r="V861" s="438"/>
      <c r="W861" s="438"/>
      <c r="X861" s="438"/>
      <c r="Y861" s="438"/>
      <c r="Z861" s="438"/>
      <c r="AA861" s="438"/>
      <c r="AB861" s="438"/>
      <c r="AC861" s="438"/>
      <c r="AD861" s="438"/>
    </row>
    <row r="862" ht="13.5" customHeight="1">
      <c r="A862" s="438"/>
      <c r="B862" s="438"/>
      <c r="C862" s="438"/>
      <c r="D862" s="438"/>
      <c r="E862" s="409"/>
      <c r="F862" s="438"/>
      <c r="G862" s="438"/>
      <c r="H862" s="438"/>
      <c r="I862" s="438"/>
      <c r="J862" s="438"/>
      <c r="K862" s="438"/>
      <c r="L862" s="438"/>
      <c r="M862" s="438"/>
      <c r="N862" s="438"/>
      <c r="O862" s="438"/>
      <c r="P862" s="438"/>
      <c r="Q862" s="438"/>
      <c r="R862" s="438"/>
      <c r="S862" s="438"/>
      <c r="T862" s="438"/>
      <c r="U862" s="438"/>
      <c r="V862" s="438"/>
      <c r="W862" s="438"/>
      <c r="X862" s="438"/>
      <c r="Y862" s="438"/>
      <c r="Z862" s="438"/>
      <c r="AA862" s="438"/>
      <c r="AB862" s="438"/>
      <c r="AC862" s="438"/>
      <c r="AD862" s="438"/>
    </row>
    <row r="863" ht="13.5" customHeight="1">
      <c r="A863" s="438"/>
      <c r="B863" s="438"/>
      <c r="C863" s="438"/>
      <c r="D863" s="438"/>
      <c r="E863" s="409"/>
      <c r="F863" s="438"/>
      <c r="G863" s="438"/>
      <c r="H863" s="438"/>
      <c r="I863" s="438"/>
      <c r="J863" s="438"/>
      <c r="K863" s="438"/>
      <c r="L863" s="438"/>
      <c r="M863" s="438"/>
      <c r="N863" s="438"/>
      <c r="O863" s="438"/>
      <c r="P863" s="438"/>
      <c r="Q863" s="438"/>
      <c r="R863" s="438"/>
      <c r="S863" s="438"/>
      <c r="T863" s="438"/>
      <c r="U863" s="438"/>
      <c r="V863" s="438"/>
      <c r="W863" s="438"/>
      <c r="X863" s="438"/>
      <c r="Y863" s="438"/>
      <c r="Z863" s="438"/>
      <c r="AA863" s="438"/>
      <c r="AB863" s="438"/>
      <c r="AC863" s="438"/>
      <c r="AD863" s="438"/>
    </row>
    <row r="864" ht="13.5" customHeight="1">
      <c r="A864" s="438"/>
      <c r="B864" s="438"/>
      <c r="C864" s="438"/>
      <c r="D864" s="438"/>
      <c r="E864" s="409"/>
      <c r="F864" s="438"/>
      <c r="G864" s="438"/>
      <c r="H864" s="438"/>
      <c r="I864" s="438"/>
      <c r="J864" s="438"/>
      <c r="K864" s="438"/>
      <c r="L864" s="438"/>
      <c r="M864" s="438"/>
      <c r="N864" s="438"/>
      <c r="O864" s="438"/>
      <c r="P864" s="438"/>
      <c r="Q864" s="438"/>
      <c r="R864" s="438"/>
      <c r="S864" s="438"/>
      <c r="T864" s="438"/>
      <c r="U864" s="438"/>
      <c r="V864" s="438"/>
      <c r="W864" s="438"/>
      <c r="X864" s="438"/>
      <c r="Y864" s="438"/>
      <c r="Z864" s="438"/>
      <c r="AA864" s="438"/>
      <c r="AB864" s="438"/>
      <c r="AC864" s="438"/>
      <c r="AD864" s="438"/>
    </row>
    <row r="865" ht="13.5" customHeight="1">
      <c r="A865" s="438"/>
      <c r="B865" s="438"/>
      <c r="C865" s="438"/>
      <c r="D865" s="438"/>
      <c r="E865" s="409"/>
      <c r="F865" s="438"/>
      <c r="G865" s="438"/>
      <c r="H865" s="438"/>
      <c r="I865" s="438"/>
      <c r="J865" s="438"/>
      <c r="K865" s="438"/>
      <c r="L865" s="438"/>
      <c r="M865" s="438"/>
      <c r="N865" s="438"/>
      <c r="O865" s="438"/>
      <c r="P865" s="438"/>
      <c r="Q865" s="438"/>
      <c r="R865" s="438"/>
      <c r="S865" s="438"/>
      <c r="T865" s="438"/>
      <c r="U865" s="438"/>
      <c r="V865" s="438"/>
      <c r="W865" s="438"/>
      <c r="X865" s="438"/>
      <c r="Y865" s="438"/>
      <c r="Z865" s="438"/>
      <c r="AA865" s="438"/>
      <c r="AB865" s="438"/>
      <c r="AC865" s="438"/>
      <c r="AD865" s="438"/>
    </row>
    <row r="866" ht="13.5" customHeight="1">
      <c r="A866" s="438"/>
      <c r="B866" s="438"/>
      <c r="C866" s="438"/>
      <c r="D866" s="438"/>
      <c r="E866" s="409"/>
      <c r="F866" s="438"/>
      <c r="G866" s="438"/>
      <c r="H866" s="438"/>
      <c r="I866" s="438"/>
      <c r="J866" s="438"/>
      <c r="K866" s="438"/>
      <c r="L866" s="438"/>
      <c r="M866" s="438"/>
      <c r="N866" s="438"/>
      <c r="O866" s="438"/>
      <c r="P866" s="438"/>
      <c r="Q866" s="438"/>
      <c r="R866" s="438"/>
      <c r="S866" s="438"/>
      <c r="T866" s="438"/>
      <c r="U866" s="438"/>
      <c r="V866" s="438"/>
      <c r="W866" s="438"/>
      <c r="X866" s="438"/>
      <c r="Y866" s="438"/>
      <c r="Z866" s="438"/>
      <c r="AA866" s="438"/>
      <c r="AB866" s="438"/>
      <c r="AC866" s="438"/>
      <c r="AD866" s="438"/>
    </row>
    <row r="867" ht="13.5" customHeight="1">
      <c r="A867" s="438"/>
      <c r="B867" s="438"/>
      <c r="C867" s="438"/>
      <c r="D867" s="438"/>
      <c r="E867" s="409"/>
      <c r="F867" s="438"/>
      <c r="G867" s="438"/>
      <c r="H867" s="438"/>
      <c r="I867" s="438"/>
      <c r="J867" s="438"/>
      <c r="K867" s="438"/>
      <c r="L867" s="438"/>
      <c r="M867" s="438"/>
      <c r="N867" s="438"/>
      <c r="O867" s="438"/>
      <c r="P867" s="438"/>
      <c r="Q867" s="438"/>
      <c r="R867" s="438"/>
      <c r="S867" s="438"/>
      <c r="T867" s="438"/>
      <c r="U867" s="438"/>
      <c r="V867" s="438"/>
      <c r="W867" s="438"/>
      <c r="X867" s="438"/>
      <c r="Y867" s="438"/>
      <c r="Z867" s="438"/>
      <c r="AA867" s="438"/>
      <c r="AB867" s="438"/>
      <c r="AC867" s="438"/>
      <c r="AD867" s="438"/>
    </row>
    <row r="868" ht="13.5" customHeight="1">
      <c r="A868" s="438"/>
      <c r="B868" s="438"/>
      <c r="C868" s="438"/>
      <c r="D868" s="438"/>
      <c r="E868" s="409"/>
      <c r="F868" s="438"/>
      <c r="G868" s="438"/>
      <c r="H868" s="438"/>
      <c r="I868" s="438"/>
      <c r="J868" s="438"/>
      <c r="K868" s="438"/>
      <c r="L868" s="438"/>
      <c r="M868" s="438"/>
      <c r="N868" s="438"/>
      <c r="O868" s="438"/>
      <c r="P868" s="438"/>
      <c r="Q868" s="438"/>
      <c r="R868" s="438"/>
      <c r="S868" s="438"/>
      <c r="T868" s="438"/>
      <c r="U868" s="438"/>
      <c r="V868" s="438"/>
      <c r="W868" s="438"/>
      <c r="X868" s="438"/>
      <c r="Y868" s="438"/>
      <c r="Z868" s="438"/>
      <c r="AA868" s="438"/>
      <c r="AB868" s="438"/>
      <c r="AC868" s="438"/>
      <c r="AD868" s="438"/>
    </row>
    <row r="869" ht="13.5" customHeight="1">
      <c r="A869" s="438"/>
      <c r="B869" s="438"/>
      <c r="C869" s="438"/>
      <c r="D869" s="438"/>
      <c r="E869" s="409"/>
      <c r="F869" s="438"/>
      <c r="G869" s="438"/>
      <c r="H869" s="438"/>
      <c r="I869" s="438"/>
      <c r="J869" s="438"/>
      <c r="K869" s="438"/>
      <c r="L869" s="438"/>
      <c r="M869" s="438"/>
      <c r="N869" s="438"/>
      <c r="O869" s="438"/>
      <c r="P869" s="438"/>
      <c r="Q869" s="438"/>
      <c r="R869" s="438"/>
      <c r="S869" s="438"/>
      <c r="T869" s="438"/>
      <c r="U869" s="438"/>
      <c r="V869" s="438"/>
      <c r="W869" s="438"/>
      <c r="X869" s="438"/>
      <c r="Y869" s="438"/>
      <c r="Z869" s="438"/>
      <c r="AA869" s="438"/>
      <c r="AB869" s="438"/>
      <c r="AC869" s="438"/>
      <c r="AD869" s="438"/>
    </row>
    <row r="870" ht="13.5" customHeight="1">
      <c r="A870" s="438"/>
      <c r="B870" s="438"/>
      <c r="C870" s="438"/>
      <c r="D870" s="438"/>
      <c r="E870" s="409"/>
      <c r="F870" s="438"/>
      <c r="G870" s="438"/>
      <c r="H870" s="438"/>
      <c r="I870" s="438"/>
      <c r="J870" s="438"/>
      <c r="K870" s="438"/>
      <c r="L870" s="438"/>
      <c r="M870" s="438"/>
      <c r="N870" s="438"/>
      <c r="O870" s="438"/>
      <c r="P870" s="438"/>
      <c r="Q870" s="438"/>
      <c r="R870" s="438"/>
      <c r="S870" s="438"/>
      <c r="T870" s="438"/>
      <c r="U870" s="438"/>
      <c r="V870" s="438"/>
      <c r="W870" s="438"/>
      <c r="X870" s="438"/>
      <c r="Y870" s="438"/>
      <c r="Z870" s="438"/>
      <c r="AA870" s="438"/>
      <c r="AB870" s="438"/>
      <c r="AC870" s="438"/>
      <c r="AD870" s="438"/>
    </row>
    <row r="871" ht="13.5" customHeight="1">
      <c r="A871" s="438"/>
      <c r="B871" s="438"/>
      <c r="C871" s="438"/>
      <c r="D871" s="438"/>
      <c r="E871" s="409"/>
      <c r="F871" s="438"/>
      <c r="G871" s="438"/>
      <c r="H871" s="438"/>
      <c r="I871" s="438"/>
      <c r="J871" s="438"/>
      <c r="K871" s="438"/>
      <c r="L871" s="438"/>
      <c r="M871" s="438"/>
      <c r="N871" s="438"/>
      <c r="O871" s="438"/>
      <c r="P871" s="438"/>
      <c r="Q871" s="438"/>
      <c r="R871" s="438"/>
      <c r="S871" s="438"/>
      <c r="T871" s="438"/>
      <c r="U871" s="438"/>
      <c r="V871" s="438"/>
      <c r="W871" s="438"/>
      <c r="X871" s="438"/>
      <c r="Y871" s="438"/>
      <c r="Z871" s="438"/>
      <c r="AA871" s="438"/>
      <c r="AB871" s="438"/>
      <c r="AC871" s="438"/>
      <c r="AD871" s="438"/>
    </row>
    <row r="872" ht="13.5" customHeight="1">
      <c r="A872" s="438"/>
      <c r="B872" s="438"/>
      <c r="C872" s="438"/>
      <c r="D872" s="438"/>
      <c r="E872" s="409"/>
      <c r="F872" s="438"/>
      <c r="G872" s="438"/>
      <c r="H872" s="438"/>
      <c r="I872" s="438"/>
      <c r="J872" s="438"/>
      <c r="K872" s="438"/>
      <c r="L872" s="438"/>
      <c r="M872" s="438"/>
      <c r="N872" s="438"/>
      <c r="O872" s="438"/>
      <c r="P872" s="438"/>
      <c r="Q872" s="438"/>
      <c r="R872" s="438"/>
      <c r="S872" s="438"/>
      <c r="T872" s="438"/>
      <c r="U872" s="438"/>
      <c r="V872" s="438"/>
      <c r="W872" s="438"/>
      <c r="X872" s="438"/>
      <c r="Y872" s="438"/>
      <c r="Z872" s="438"/>
      <c r="AA872" s="438"/>
      <c r="AB872" s="438"/>
      <c r="AC872" s="438"/>
      <c r="AD872" s="438"/>
    </row>
    <row r="873" ht="13.5" customHeight="1">
      <c r="A873" s="438"/>
      <c r="B873" s="438"/>
      <c r="C873" s="438"/>
      <c r="D873" s="438"/>
      <c r="E873" s="409"/>
      <c r="F873" s="438"/>
      <c r="G873" s="438"/>
      <c r="H873" s="438"/>
      <c r="I873" s="438"/>
      <c r="J873" s="438"/>
      <c r="K873" s="438"/>
      <c r="L873" s="438"/>
      <c r="M873" s="438"/>
      <c r="N873" s="438"/>
      <c r="O873" s="438"/>
      <c r="P873" s="438"/>
      <c r="Q873" s="438"/>
      <c r="R873" s="438"/>
      <c r="S873" s="438"/>
      <c r="T873" s="438"/>
      <c r="U873" s="438"/>
      <c r="V873" s="438"/>
      <c r="W873" s="438"/>
      <c r="X873" s="438"/>
      <c r="Y873" s="438"/>
      <c r="Z873" s="438"/>
      <c r="AA873" s="438"/>
      <c r="AB873" s="438"/>
      <c r="AC873" s="438"/>
      <c r="AD873" s="438"/>
    </row>
    <row r="874" ht="13.5" customHeight="1">
      <c r="A874" s="438"/>
      <c r="B874" s="438"/>
      <c r="C874" s="438"/>
      <c r="D874" s="438"/>
      <c r="E874" s="409"/>
      <c r="F874" s="438"/>
      <c r="G874" s="438"/>
      <c r="H874" s="438"/>
      <c r="I874" s="438"/>
      <c r="J874" s="438"/>
      <c r="K874" s="438"/>
      <c r="L874" s="438"/>
      <c r="M874" s="438"/>
      <c r="N874" s="438"/>
      <c r="O874" s="438"/>
      <c r="P874" s="438"/>
      <c r="Q874" s="438"/>
      <c r="R874" s="438"/>
      <c r="S874" s="438"/>
      <c r="T874" s="438"/>
      <c r="U874" s="438"/>
      <c r="V874" s="438"/>
      <c r="W874" s="438"/>
      <c r="X874" s="438"/>
      <c r="Y874" s="438"/>
      <c r="Z874" s="438"/>
      <c r="AA874" s="438"/>
      <c r="AB874" s="438"/>
      <c r="AC874" s="438"/>
      <c r="AD874" s="438"/>
    </row>
    <row r="875" ht="13.5" customHeight="1">
      <c r="A875" s="438"/>
      <c r="B875" s="438"/>
      <c r="C875" s="438"/>
      <c r="D875" s="438"/>
      <c r="E875" s="409"/>
      <c r="F875" s="438"/>
      <c r="G875" s="438"/>
      <c r="H875" s="438"/>
      <c r="I875" s="438"/>
      <c r="J875" s="438"/>
      <c r="K875" s="438"/>
      <c r="L875" s="438"/>
      <c r="M875" s="438"/>
      <c r="N875" s="438"/>
      <c r="O875" s="438"/>
      <c r="P875" s="438"/>
      <c r="Q875" s="438"/>
      <c r="R875" s="438"/>
      <c r="S875" s="438"/>
      <c r="T875" s="438"/>
      <c r="U875" s="438"/>
      <c r="V875" s="438"/>
      <c r="W875" s="438"/>
      <c r="X875" s="438"/>
      <c r="Y875" s="438"/>
      <c r="Z875" s="438"/>
      <c r="AA875" s="438"/>
      <c r="AB875" s="438"/>
      <c r="AC875" s="438"/>
      <c r="AD875" s="438"/>
    </row>
    <row r="876" ht="13.5" customHeight="1">
      <c r="A876" s="438"/>
      <c r="B876" s="438"/>
      <c r="C876" s="438"/>
      <c r="D876" s="438"/>
      <c r="E876" s="409"/>
      <c r="F876" s="438"/>
      <c r="G876" s="438"/>
      <c r="H876" s="438"/>
      <c r="I876" s="438"/>
      <c r="J876" s="438"/>
      <c r="K876" s="438"/>
      <c r="L876" s="438"/>
      <c r="M876" s="438"/>
      <c r="N876" s="438"/>
      <c r="O876" s="438"/>
      <c r="P876" s="438"/>
      <c r="Q876" s="438"/>
      <c r="R876" s="438"/>
      <c r="S876" s="438"/>
      <c r="T876" s="438"/>
      <c r="U876" s="438"/>
      <c r="V876" s="438"/>
      <c r="W876" s="438"/>
      <c r="X876" s="438"/>
      <c r="Y876" s="438"/>
      <c r="Z876" s="438"/>
      <c r="AA876" s="438"/>
      <c r="AB876" s="438"/>
      <c r="AC876" s="438"/>
      <c r="AD876" s="438"/>
    </row>
    <row r="877" ht="13.5" customHeight="1">
      <c r="A877" s="438"/>
      <c r="B877" s="438"/>
      <c r="C877" s="438"/>
      <c r="D877" s="438"/>
      <c r="E877" s="409"/>
      <c r="F877" s="438"/>
      <c r="G877" s="438"/>
      <c r="H877" s="438"/>
      <c r="I877" s="438"/>
      <c r="J877" s="438"/>
      <c r="K877" s="438"/>
      <c r="L877" s="438"/>
      <c r="M877" s="438"/>
      <c r="N877" s="438"/>
      <c r="O877" s="438"/>
      <c r="P877" s="438"/>
      <c r="Q877" s="438"/>
      <c r="R877" s="438"/>
      <c r="S877" s="438"/>
      <c r="T877" s="438"/>
      <c r="U877" s="438"/>
      <c r="V877" s="438"/>
      <c r="W877" s="438"/>
      <c r="X877" s="438"/>
      <c r="Y877" s="438"/>
      <c r="Z877" s="438"/>
      <c r="AA877" s="438"/>
      <c r="AB877" s="438"/>
      <c r="AC877" s="438"/>
      <c r="AD877" s="438"/>
    </row>
    <row r="878" ht="13.5" customHeight="1">
      <c r="A878" s="438"/>
      <c r="B878" s="438"/>
      <c r="C878" s="438"/>
      <c r="D878" s="438"/>
      <c r="E878" s="409"/>
      <c r="F878" s="438"/>
      <c r="G878" s="438"/>
      <c r="H878" s="438"/>
      <c r="I878" s="438"/>
      <c r="J878" s="438"/>
      <c r="K878" s="438"/>
      <c r="L878" s="438"/>
      <c r="M878" s="438"/>
      <c r="N878" s="438"/>
      <c r="O878" s="438"/>
      <c r="P878" s="438"/>
      <c r="Q878" s="438"/>
      <c r="R878" s="438"/>
      <c r="S878" s="438"/>
      <c r="T878" s="438"/>
      <c r="U878" s="438"/>
      <c r="V878" s="438"/>
      <c r="W878" s="438"/>
      <c r="X878" s="438"/>
      <c r="Y878" s="438"/>
      <c r="Z878" s="438"/>
      <c r="AA878" s="438"/>
      <c r="AB878" s="438"/>
      <c r="AC878" s="438"/>
      <c r="AD878" s="438"/>
    </row>
    <row r="879" ht="13.5" customHeight="1">
      <c r="A879" s="438"/>
      <c r="B879" s="438"/>
      <c r="C879" s="438"/>
      <c r="D879" s="438"/>
      <c r="E879" s="409"/>
      <c r="F879" s="438"/>
      <c r="G879" s="438"/>
      <c r="H879" s="438"/>
      <c r="I879" s="438"/>
      <c r="J879" s="438"/>
      <c r="K879" s="438"/>
      <c r="L879" s="438"/>
      <c r="M879" s="438"/>
      <c r="N879" s="438"/>
      <c r="O879" s="438"/>
      <c r="P879" s="438"/>
      <c r="Q879" s="438"/>
      <c r="R879" s="438"/>
      <c r="S879" s="438"/>
      <c r="T879" s="438"/>
      <c r="U879" s="438"/>
      <c r="V879" s="438"/>
      <c r="W879" s="438"/>
      <c r="X879" s="438"/>
      <c r="Y879" s="438"/>
      <c r="Z879" s="438"/>
      <c r="AA879" s="438"/>
      <c r="AB879" s="438"/>
      <c r="AC879" s="438"/>
      <c r="AD879" s="438"/>
    </row>
    <row r="880" ht="13.5" customHeight="1">
      <c r="A880" s="438"/>
      <c r="B880" s="438"/>
      <c r="C880" s="438"/>
      <c r="D880" s="438"/>
      <c r="E880" s="409"/>
      <c r="F880" s="438"/>
      <c r="G880" s="438"/>
      <c r="H880" s="438"/>
      <c r="I880" s="438"/>
      <c r="J880" s="438"/>
      <c r="K880" s="438"/>
      <c r="L880" s="438"/>
      <c r="M880" s="438"/>
      <c r="N880" s="438"/>
      <c r="O880" s="438"/>
      <c r="P880" s="438"/>
      <c r="Q880" s="438"/>
      <c r="R880" s="438"/>
      <c r="S880" s="438"/>
      <c r="T880" s="438"/>
      <c r="U880" s="438"/>
      <c r="V880" s="438"/>
      <c r="W880" s="438"/>
      <c r="X880" s="438"/>
      <c r="Y880" s="438"/>
      <c r="Z880" s="438"/>
      <c r="AA880" s="438"/>
      <c r="AB880" s="438"/>
      <c r="AC880" s="438"/>
      <c r="AD880" s="438"/>
    </row>
    <row r="881" ht="13.5" customHeight="1">
      <c r="A881" s="438"/>
      <c r="B881" s="438"/>
      <c r="C881" s="438"/>
      <c r="D881" s="438"/>
      <c r="E881" s="409"/>
      <c r="F881" s="438"/>
      <c r="G881" s="438"/>
      <c r="H881" s="438"/>
      <c r="I881" s="438"/>
      <c r="J881" s="438"/>
      <c r="K881" s="438"/>
      <c r="L881" s="438"/>
      <c r="M881" s="438"/>
      <c r="N881" s="438"/>
      <c r="O881" s="438"/>
      <c r="P881" s="438"/>
      <c r="Q881" s="438"/>
      <c r="R881" s="438"/>
      <c r="S881" s="438"/>
      <c r="T881" s="438"/>
      <c r="U881" s="438"/>
      <c r="V881" s="438"/>
      <c r="W881" s="438"/>
      <c r="X881" s="438"/>
      <c r="Y881" s="438"/>
      <c r="Z881" s="438"/>
      <c r="AA881" s="438"/>
      <c r="AB881" s="438"/>
      <c r="AC881" s="438"/>
      <c r="AD881" s="438"/>
    </row>
    <row r="882" ht="13.5" customHeight="1">
      <c r="A882" s="438"/>
      <c r="B882" s="438"/>
      <c r="C882" s="438"/>
      <c r="D882" s="438"/>
      <c r="E882" s="409"/>
      <c r="F882" s="438"/>
      <c r="G882" s="438"/>
      <c r="H882" s="438"/>
      <c r="I882" s="438"/>
      <c r="J882" s="438"/>
      <c r="K882" s="438"/>
      <c r="L882" s="438"/>
      <c r="M882" s="438"/>
      <c r="N882" s="438"/>
      <c r="O882" s="438"/>
      <c r="P882" s="438"/>
      <c r="Q882" s="438"/>
      <c r="R882" s="438"/>
      <c r="S882" s="438"/>
      <c r="T882" s="438"/>
      <c r="U882" s="438"/>
      <c r="V882" s="438"/>
      <c r="W882" s="438"/>
      <c r="X882" s="438"/>
      <c r="Y882" s="438"/>
      <c r="Z882" s="438"/>
      <c r="AA882" s="438"/>
      <c r="AB882" s="438"/>
      <c r="AC882" s="438"/>
      <c r="AD882" s="438"/>
    </row>
    <row r="883" ht="13.5" customHeight="1">
      <c r="A883" s="438"/>
      <c r="B883" s="438"/>
      <c r="C883" s="438"/>
      <c r="D883" s="438"/>
      <c r="E883" s="409"/>
      <c r="F883" s="438"/>
      <c r="G883" s="438"/>
      <c r="H883" s="438"/>
      <c r="I883" s="438"/>
      <c r="J883" s="438"/>
      <c r="K883" s="438"/>
      <c r="L883" s="438"/>
      <c r="M883" s="438"/>
      <c r="N883" s="438"/>
      <c r="O883" s="438"/>
      <c r="P883" s="438"/>
      <c r="Q883" s="438"/>
      <c r="R883" s="438"/>
      <c r="S883" s="438"/>
      <c r="T883" s="438"/>
      <c r="U883" s="438"/>
      <c r="V883" s="438"/>
      <c r="W883" s="438"/>
      <c r="X883" s="438"/>
      <c r="Y883" s="438"/>
      <c r="Z883" s="438"/>
      <c r="AA883" s="438"/>
      <c r="AB883" s="438"/>
      <c r="AC883" s="438"/>
      <c r="AD883" s="438"/>
    </row>
    <row r="884" ht="13.5" customHeight="1">
      <c r="A884" s="438"/>
      <c r="B884" s="438"/>
      <c r="C884" s="438"/>
      <c r="D884" s="438"/>
      <c r="E884" s="409"/>
      <c r="F884" s="438"/>
      <c r="G884" s="438"/>
      <c r="H884" s="438"/>
      <c r="I884" s="438"/>
      <c r="J884" s="438"/>
      <c r="K884" s="438"/>
      <c r="L884" s="438"/>
      <c r="M884" s="438"/>
      <c r="N884" s="438"/>
      <c r="O884" s="438"/>
      <c r="P884" s="438"/>
      <c r="Q884" s="438"/>
      <c r="R884" s="438"/>
      <c r="S884" s="438"/>
      <c r="T884" s="438"/>
      <c r="U884" s="438"/>
      <c r="V884" s="438"/>
      <c r="W884" s="438"/>
      <c r="X884" s="438"/>
      <c r="Y884" s="438"/>
      <c r="Z884" s="438"/>
      <c r="AA884" s="438"/>
      <c r="AB884" s="438"/>
      <c r="AC884" s="438"/>
      <c r="AD884" s="438"/>
    </row>
    <row r="885" ht="13.5" customHeight="1">
      <c r="A885" s="438"/>
      <c r="B885" s="438"/>
      <c r="C885" s="438"/>
      <c r="D885" s="438"/>
      <c r="E885" s="409"/>
      <c r="F885" s="438"/>
      <c r="G885" s="438"/>
      <c r="H885" s="438"/>
      <c r="I885" s="438"/>
      <c r="J885" s="438"/>
      <c r="K885" s="438"/>
      <c r="L885" s="438"/>
      <c r="M885" s="438"/>
      <c r="N885" s="438"/>
      <c r="O885" s="438"/>
      <c r="P885" s="438"/>
      <c r="Q885" s="438"/>
      <c r="R885" s="438"/>
      <c r="S885" s="438"/>
      <c r="T885" s="438"/>
      <c r="U885" s="438"/>
      <c r="V885" s="438"/>
      <c r="W885" s="438"/>
      <c r="X885" s="438"/>
      <c r="Y885" s="438"/>
      <c r="Z885" s="438"/>
      <c r="AA885" s="438"/>
      <c r="AB885" s="438"/>
      <c r="AC885" s="438"/>
      <c r="AD885" s="438"/>
    </row>
    <row r="886" ht="13.5" customHeight="1">
      <c r="A886" s="438"/>
      <c r="B886" s="438"/>
      <c r="C886" s="438"/>
      <c r="D886" s="438"/>
      <c r="E886" s="409"/>
      <c r="F886" s="438"/>
      <c r="G886" s="438"/>
      <c r="H886" s="438"/>
      <c r="I886" s="438"/>
      <c r="J886" s="438"/>
      <c r="K886" s="438"/>
      <c r="L886" s="438"/>
      <c r="M886" s="438"/>
      <c r="N886" s="438"/>
      <c r="O886" s="438"/>
      <c r="P886" s="438"/>
      <c r="Q886" s="438"/>
      <c r="R886" s="438"/>
      <c r="S886" s="438"/>
      <c r="T886" s="438"/>
      <c r="U886" s="438"/>
      <c r="V886" s="438"/>
      <c r="W886" s="438"/>
      <c r="X886" s="438"/>
      <c r="Y886" s="438"/>
      <c r="Z886" s="438"/>
      <c r="AA886" s="438"/>
      <c r="AB886" s="438"/>
      <c r="AC886" s="438"/>
      <c r="AD886" s="438"/>
    </row>
    <row r="887" ht="13.5" customHeight="1">
      <c r="A887" s="438"/>
      <c r="B887" s="438"/>
      <c r="C887" s="438"/>
      <c r="D887" s="438"/>
      <c r="E887" s="409"/>
      <c r="F887" s="438"/>
      <c r="G887" s="438"/>
      <c r="H887" s="438"/>
      <c r="I887" s="438"/>
      <c r="J887" s="438"/>
      <c r="K887" s="438"/>
      <c r="L887" s="438"/>
      <c r="M887" s="438"/>
      <c r="N887" s="438"/>
      <c r="O887" s="438"/>
      <c r="P887" s="438"/>
      <c r="Q887" s="438"/>
      <c r="R887" s="438"/>
      <c r="S887" s="438"/>
      <c r="T887" s="438"/>
      <c r="U887" s="438"/>
      <c r="V887" s="438"/>
      <c r="W887" s="438"/>
      <c r="X887" s="438"/>
      <c r="Y887" s="438"/>
      <c r="Z887" s="438"/>
      <c r="AA887" s="438"/>
      <c r="AB887" s="438"/>
      <c r="AC887" s="438"/>
      <c r="AD887" s="438"/>
    </row>
    <row r="888" ht="13.5" customHeight="1">
      <c r="A888" s="438"/>
      <c r="B888" s="438"/>
      <c r="C888" s="438"/>
      <c r="D888" s="438"/>
      <c r="E888" s="409"/>
      <c r="F888" s="438"/>
      <c r="G888" s="438"/>
      <c r="H888" s="438"/>
      <c r="I888" s="438"/>
      <c r="J888" s="438"/>
      <c r="K888" s="438"/>
      <c r="L888" s="438"/>
      <c r="M888" s="438"/>
      <c r="N888" s="438"/>
      <c r="O888" s="438"/>
      <c r="P888" s="438"/>
      <c r="Q888" s="438"/>
      <c r="R888" s="438"/>
      <c r="S888" s="438"/>
      <c r="T888" s="438"/>
      <c r="U888" s="438"/>
      <c r="V888" s="438"/>
      <c r="W888" s="438"/>
      <c r="X888" s="438"/>
      <c r="Y888" s="438"/>
      <c r="Z888" s="438"/>
      <c r="AA888" s="438"/>
      <c r="AB888" s="438"/>
      <c r="AC888" s="438"/>
      <c r="AD888" s="438"/>
    </row>
    <row r="889" ht="13.5" customHeight="1">
      <c r="A889" s="438"/>
      <c r="B889" s="438"/>
      <c r="C889" s="438"/>
      <c r="D889" s="438"/>
      <c r="E889" s="409"/>
      <c r="F889" s="438"/>
      <c r="G889" s="438"/>
      <c r="H889" s="438"/>
      <c r="I889" s="438"/>
      <c r="J889" s="438"/>
      <c r="K889" s="438"/>
      <c r="L889" s="438"/>
      <c r="M889" s="438"/>
      <c r="N889" s="438"/>
      <c r="O889" s="438"/>
      <c r="P889" s="438"/>
      <c r="Q889" s="438"/>
      <c r="R889" s="438"/>
      <c r="S889" s="438"/>
      <c r="T889" s="438"/>
      <c r="U889" s="438"/>
      <c r="V889" s="438"/>
      <c r="W889" s="438"/>
      <c r="X889" s="438"/>
      <c r="Y889" s="438"/>
      <c r="Z889" s="438"/>
      <c r="AA889" s="438"/>
      <c r="AB889" s="438"/>
      <c r="AC889" s="438"/>
      <c r="AD889" s="438"/>
    </row>
    <row r="890" ht="13.5" customHeight="1">
      <c r="A890" s="438"/>
      <c r="B890" s="438"/>
      <c r="C890" s="438"/>
      <c r="D890" s="438"/>
      <c r="E890" s="409"/>
      <c r="F890" s="438"/>
      <c r="G890" s="438"/>
      <c r="H890" s="438"/>
      <c r="I890" s="438"/>
      <c r="J890" s="438"/>
      <c r="K890" s="438"/>
      <c r="L890" s="438"/>
      <c r="M890" s="438"/>
      <c r="N890" s="438"/>
      <c r="O890" s="438"/>
      <c r="P890" s="438"/>
      <c r="Q890" s="438"/>
      <c r="R890" s="438"/>
      <c r="S890" s="438"/>
      <c r="T890" s="438"/>
      <c r="U890" s="438"/>
      <c r="V890" s="438"/>
      <c r="W890" s="438"/>
      <c r="X890" s="438"/>
      <c r="Y890" s="438"/>
      <c r="Z890" s="438"/>
      <c r="AA890" s="438"/>
      <c r="AB890" s="438"/>
      <c r="AC890" s="438"/>
      <c r="AD890" s="438"/>
    </row>
    <row r="891" ht="13.5" customHeight="1">
      <c r="A891" s="438"/>
      <c r="B891" s="438"/>
      <c r="C891" s="438"/>
      <c r="D891" s="438"/>
      <c r="E891" s="409"/>
      <c r="F891" s="438"/>
      <c r="G891" s="438"/>
      <c r="H891" s="438"/>
      <c r="I891" s="438"/>
      <c r="J891" s="438"/>
      <c r="K891" s="438"/>
      <c r="L891" s="438"/>
      <c r="M891" s="438"/>
      <c r="N891" s="438"/>
      <c r="O891" s="438"/>
      <c r="P891" s="438"/>
      <c r="Q891" s="438"/>
      <c r="R891" s="438"/>
      <c r="S891" s="438"/>
      <c r="T891" s="438"/>
      <c r="U891" s="438"/>
      <c r="V891" s="438"/>
      <c r="W891" s="438"/>
      <c r="X891" s="438"/>
      <c r="Y891" s="438"/>
      <c r="Z891" s="438"/>
      <c r="AA891" s="438"/>
      <c r="AB891" s="438"/>
      <c r="AC891" s="438"/>
      <c r="AD891" s="438"/>
    </row>
    <row r="892" ht="13.5" customHeight="1">
      <c r="A892" s="438"/>
      <c r="B892" s="438"/>
      <c r="C892" s="438"/>
      <c r="D892" s="438"/>
      <c r="E892" s="409"/>
      <c r="F892" s="438"/>
      <c r="G892" s="438"/>
      <c r="H892" s="438"/>
      <c r="I892" s="438"/>
      <c r="J892" s="438"/>
      <c r="K892" s="438"/>
      <c r="L892" s="438"/>
      <c r="M892" s="438"/>
      <c r="N892" s="438"/>
      <c r="O892" s="438"/>
      <c r="P892" s="438"/>
      <c r="Q892" s="438"/>
      <c r="R892" s="438"/>
      <c r="S892" s="438"/>
      <c r="T892" s="438"/>
      <c r="U892" s="438"/>
      <c r="V892" s="438"/>
      <c r="W892" s="438"/>
      <c r="X892" s="438"/>
      <c r="Y892" s="438"/>
      <c r="Z892" s="438"/>
      <c r="AA892" s="438"/>
      <c r="AB892" s="438"/>
      <c r="AC892" s="438"/>
      <c r="AD892" s="438"/>
    </row>
    <row r="893" ht="13.5" customHeight="1">
      <c r="A893" s="438"/>
      <c r="B893" s="438"/>
      <c r="C893" s="438"/>
      <c r="D893" s="438"/>
      <c r="E893" s="409"/>
      <c r="F893" s="438"/>
      <c r="G893" s="438"/>
      <c r="H893" s="438"/>
      <c r="I893" s="438"/>
      <c r="J893" s="438"/>
      <c r="K893" s="438"/>
      <c r="L893" s="438"/>
      <c r="M893" s="438"/>
      <c r="N893" s="438"/>
      <c r="O893" s="438"/>
      <c r="P893" s="438"/>
      <c r="Q893" s="438"/>
      <c r="R893" s="438"/>
      <c r="S893" s="438"/>
      <c r="T893" s="438"/>
      <c r="U893" s="438"/>
      <c r="V893" s="438"/>
      <c r="W893" s="438"/>
      <c r="X893" s="438"/>
      <c r="Y893" s="438"/>
      <c r="Z893" s="438"/>
      <c r="AA893" s="438"/>
      <c r="AB893" s="438"/>
      <c r="AC893" s="438"/>
      <c r="AD893" s="438"/>
    </row>
    <row r="894" ht="13.5" customHeight="1">
      <c r="A894" s="438"/>
      <c r="B894" s="438"/>
      <c r="C894" s="438"/>
      <c r="D894" s="438"/>
      <c r="E894" s="409"/>
      <c r="F894" s="438"/>
      <c r="G894" s="438"/>
      <c r="H894" s="438"/>
      <c r="I894" s="438"/>
      <c r="J894" s="438"/>
      <c r="K894" s="438"/>
      <c r="L894" s="438"/>
      <c r="M894" s="438"/>
      <c r="N894" s="438"/>
      <c r="O894" s="438"/>
      <c r="P894" s="438"/>
      <c r="Q894" s="438"/>
      <c r="R894" s="438"/>
      <c r="S894" s="438"/>
      <c r="T894" s="438"/>
      <c r="U894" s="438"/>
      <c r="V894" s="438"/>
      <c r="W894" s="438"/>
      <c r="X894" s="438"/>
      <c r="Y894" s="438"/>
      <c r="Z894" s="438"/>
      <c r="AA894" s="438"/>
      <c r="AB894" s="438"/>
      <c r="AC894" s="438"/>
      <c r="AD894" s="438"/>
    </row>
    <row r="895" ht="13.5" customHeight="1">
      <c r="A895" s="438"/>
      <c r="B895" s="438"/>
      <c r="C895" s="438"/>
      <c r="D895" s="438"/>
      <c r="E895" s="409"/>
      <c r="F895" s="438"/>
      <c r="G895" s="438"/>
      <c r="H895" s="438"/>
      <c r="I895" s="438"/>
      <c r="J895" s="438"/>
      <c r="K895" s="438"/>
      <c r="L895" s="438"/>
      <c r="M895" s="438"/>
      <c r="N895" s="438"/>
      <c r="O895" s="438"/>
      <c r="P895" s="438"/>
      <c r="Q895" s="438"/>
      <c r="R895" s="438"/>
      <c r="S895" s="438"/>
      <c r="T895" s="438"/>
      <c r="U895" s="438"/>
      <c r="V895" s="438"/>
      <c r="W895" s="438"/>
      <c r="X895" s="438"/>
      <c r="Y895" s="438"/>
      <c r="Z895" s="438"/>
      <c r="AA895" s="438"/>
      <c r="AB895" s="438"/>
      <c r="AC895" s="438"/>
      <c r="AD895" s="438"/>
    </row>
    <row r="896" ht="13.5" customHeight="1">
      <c r="A896" s="438"/>
      <c r="B896" s="438"/>
      <c r="C896" s="438"/>
      <c r="D896" s="438"/>
      <c r="E896" s="409"/>
      <c r="F896" s="438"/>
      <c r="G896" s="438"/>
      <c r="H896" s="438"/>
      <c r="I896" s="438"/>
      <c r="J896" s="438"/>
      <c r="K896" s="438"/>
      <c r="L896" s="438"/>
      <c r="M896" s="438"/>
      <c r="N896" s="438"/>
      <c r="O896" s="438"/>
      <c r="P896" s="438"/>
      <c r="Q896" s="438"/>
      <c r="R896" s="438"/>
      <c r="S896" s="438"/>
      <c r="T896" s="438"/>
      <c r="U896" s="438"/>
      <c r="V896" s="438"/>
      <c r="W896" s="438"/>
      <c r="X896" s="438"/>
      <c r="Y896" s="438"/>
      <c r="Z896" s="438"/>
      <c r="AA896" s="438"/>
      <c r="AB896" s="438"/>
      <c r="AC896" s="438"/>
      <c r="AD896" s="438"/>
    </row>
    <row r="897" ht="13.5" customHeight="1">
      <c r="A897" s="438"/>
      <c r="B897" s="438"/>
      <c r="C897" s="438"/>
      <c r="D897" s="438"/>
      <c r="E897" s="409"/>
      <c r="F897" s="438"/>
      <c r="G897" s="438"/>
      <c r="H897" s="438"/>
      <c r="I897" s="438"/>
      <c r="J897" s="438"/>
      <c r="K897" s="438"/>
      <c r="L897" s="438"/>
      <c r="M897" s="438"/>
      <c r="N897" s="438"/>
      <c r="O897" s="438"/>
      <c r="P897" s="438"/>
      <c r="Q897" s="438"/>
      <c r="R897" s="438"/>
      <c r="S897" s="438"/>
      <c r="T897" s="438"/>
      <c r="U897" s="438"/>
      <c r="V897" s="438"/>
      <c r="W897" s="438"/>
      <c r="X897" s="438"/>
      <c r="Y897" s="438"/>
      <c r="Z897" s="438"/>
      <c r="AA897" s="438"/>
      <c r="AB897" s="438"/>
      <c r="AC897" s="438"/>
      <c r="AD897" s="438"/>
    </row>
    <row r="898" ht="13.5" customHeight="1">
      <c r="A898" s="438"/>
      <c r="B898" s="438"/>
      <c r="C898" s="438"/>
      <c r="D898" s="438"/>
      <c r="E898" s="409"/>
      <c r="F898" s="438"/>
      <c r="G898" s="438"/>
      <c r="H898" s="438"/>
      <c r="I898" s="438"/>
      <c r="J898" s="438"/>
      <c r="K898" s="438"/>
      <c r="L898" s="438"/>
      <c r="M898" s="438"/>
      <c r="N898" s="438"/>
      <c r="O898" s="438"/>
      <c r="P898" s="438"/>
      <c r="Q898" s="438"/>
      <c r="R898" s="438"/>
      <c r="S898" s="438"/>
      <c r="T898" s="438"/>
      <c r="U898" s="438"/>
      <c r="V898" s="438"/>
      <c r="W898" s="438"/>
      <c r="X898" s="438"/>
      <c r="Y898" s="438"/>
      <c r="Z898" s="438"/>
      <c r="AA898" s="438"/>
      <c r="AB898" s="438"/>
      <c r="AC898" s="438"/>
      <c r="AD898" s="438"/>
    </row>
    <row r="899" ht="13.5" customHeight="1">
      <c r="A899" s="438"/>
      <c r="B899" s="438"/>
      <c r="C899" s="438"/>
      <c r="D899" s="438"/>
      <c r="E899" s="409"/>
      <c r="F899" s="438"/>
      <c r="G899" s="438"/>
      <c r="H899" s="438"/>
      <c r="I899" s="438"/>
      <c r="J899" s="438"/>
      <c r="K899" s="438"/>
      <c r="L899" s="438"/>
      <c r="M899" s="438"/>
      <c r="N899" s="438"/>
      <c r="O899" s="438"/>
      <c r="P899" s="438"/>
      <c r="Q899" s="438"/>
      <c r="R899" s="438"/>
      <c r="S899" s="438"/>
      <c r="T899" s="438"/>
      <c r="U899" s="438"/>
      <c r="V899" s="438"/>
      <c r="W899" s="438"/>
      <c r="X899" s="438"/>
      <c r="Y899" s="438"/>
      <c r="Z899" s="438"/>
      <c r="AA899" s="438"/>
      <c r="AB899" s="438"/>
      <c r="AC899" s="438"/>
      <c r="AD899" s="438"/>
    </row>
    <row r="900" ht="13.5" customHeight="1">
      <c r="A900" s="438"/>
      <c r="B900" s="438"/>
      <c r="C900" s="438"/>
      <c r="D900" s="438"/>
      <c r="E900" s="409"/>
      <c r="F900" s="438"/>
      <c r="G900" s="438"/>
      <c r="H900" s="438"/>
      <c r="I900" s="438"/>
      <c r="J900" s="438"/>
      <c r="K900" s="438"/>
      <c r="L900" s="438"/>
      <c r="M900" s="438"/>
      <c r="N900" s="438"/>
      <c r="O900" s="438"/>
      <c r="P900" s="438"/>
      <c r="Q900" s="438"/>
      <c r="R900" s="438"/>
      <c r="S900" s="438"/>
      <c r="T900" s="438"/>
      <c r="U900" s="438"/>
      <c r="V900" s="438"/>
      <c r="W900" s="438"/>
      <c r="X900" s="438"/>
      <c r="Y900" s="438"/>
      <c r="Z900" s="438"/>
      <c r="AA900" s="438"/>
      <c r="AB900" s="438"/>
      <c r="AC900" s="438"/>
      <c r="AD900" s="438"/>
    </row>
    <row r="901" ht="13.5" customHeight="1">
      <c r="A901" s="438"/>
      <c r="B901" s="438"/>
      <c r="C901" s="438"/>
      <c r="D901" s="438"/>
      <c r="E901" s="409"/>
      <c r="F901" s="438"/>
      <c r="G901" s="438"/>
      <c r="H901" s="438"/>
      <c r="I901" s="438"/>
      <c r="J901" s="438"/>
      <c r="K901" s="438"/>
      <c r="L901" s="438"/>
      <c r="M901" s="438"/>
      <c r="N901" s="438"/>
      <c r="O901" s="438"/>
      <c r="P901" s="438"/>
      <c r="Q901" s="438"/>
      <c r="R901" s="438"/>
      <c r="S901" s="438"/>
      <c r="T901" s="438"/>
      <c r="U901" s="438"/>
      <c r="V901" s="438"/>
      <c r="W901" s="438"/>
      <c r="X901" s="438"/>
      <c r="Y901" s="438"/>
      <c r="Z901" s="438"/>
      <c r="AA901" s="438"/>
      <c r="AB901" s="438"/>
      <c r="AC901" s="438"/>
      <c r="AD901" s="438"/>
    </row>
    <row r="902" ht="13.5" customHeight="1">
      <c r="A902" s="438"/>
      <c r="B902" s="438"/>
      <c r="C902" s="438"/>
      <c r="D902" s="438"/>
      <c r="E902" s="409"/>
      <c r="F902" s="438"/>
      <c r="G902" s="438"/>
      <c r="H902" s="438"/>
      <c r="I902" s="438"/>
      <c r="J902" s="438"/>
      <c r="K902" s="438"/>
      <c r="L902" s="438"/>
      <c r="M902" s="438"/>
      <c r="N902" s="438"/>
      <c r="O902" s="438"/>
      <c r="P902" s="438"/>
      <c r="Q902" s="438"/>
      <c r="R902" s="438"/>
      <c r="S902" s="438"/>
      <c r="T902" s="438"/>
      <c r="U902" s="438"/>
      <c r="V902" s="438"/>
      <c r="W902" s="438"/>
      <c r="X902" s="438"/>
      <c r="Y902" s="438"/>
      <c r="Z902" s="438"/>
      <c r="AA902" s="438"/>
      <c r="AB902" s="438"/>
      <c r="AC902" s="438"/>
      <c r="AD902" s="438"/>
    </row>
    <row r="903" ht="13.5" customHeight="1">
      <c r="A903" s="438"/>
      <c r="B903" s="438"/>
      <c r="C903" s="438"/>
      <c r="D903" s="438"/>
      <c r="E903" s="409"/>
      <c r="F903" s="438"/>
      <c r="G903" s="438"/>
      <c r="H903" s="438"/>
      <c r="I903" s="438"/>
      <c r="J903" s="438"/>
      <c r="K903" s="438"/>
      <c r="L903" s="438"/>
      <c r="M903" s="438"/>
      <c r="N903" s="438"/>
      <c r="O903" s="438"/>
      <c r="P903" s="438"/>
      <c r="Q903" s="438"/>
      <c r="R903" s="438"/>
      <c r="S903" s="438"/>
      <c r="T903" s="438"/>
      <c r="U903" s="438"/>
      <c r="V903" s="438"/>
      <c r="W903" s="438"/>
      <c r="X903" s="438"/>
      <c r="Y903" s="438"/>
      <c r="Z903" s="438"/>
      <c r="AA903" s="438"/>
      <c r="AB903" s="438"/>
      <c r="AC903" s="438"/>
      <c r="AD903" s="438"/>
    </row>
    <row r="904" ht="13.5" customHeight="1">
      <c r="A904" s="438"/>
      <c r="B904" s="438"/>
      <c r="C904" s="438"/>
      <c r="D904" s="438"/>
      <c r="E904" s="409"/>
      <c r="F904" s="438"/>
      <c r="G904" s="438"/>
      <c r="H904" s="438"/>
      <c r="I904" s="438"/>
      <c r="J904" s="438"/>
      <c r="K904" s="438"/>
      <c r="L904" s="438"/>
      <c r="M904" s="438"/>
      <c r="N904" s="438"/>
      <c r="O904" s="438"/>
      <c r="P904" s="438"/>
      <c r="Q904" s="438"/>
      <c r="R904" s="438"/>
      <c r="S904" s="438"/>
      <c r="T904" s="438"/>
      <c r="U904" s="438"/>
      <c r="V904" s="438"/>
      <c r="W904" s="438"/>
      <c r="X904" s="438"/>
      <c r="Y904" s="438"/>
      <c r="Z904" s="438"/>
      <c r="AA904" s="438"/>
      <c r="AB904" s="438"/>
      <c r="AC904" s="438"/>
      <c r="AD904" s="438"/>
    </row>
    <row r="905" ht="13.5" customHeight="1">
      <c r="A905" s="438"/>
      <c r="B905" s="438"/>
      <c r="C905" s="438"/>
      <c r="D905" s="438"/>
      <c r="E905" s="409"/>
      <c r="F905" s="438"/>
      <c r="G905" s="438"/>
      <c r="H905" s="438"/>
      <c r="I905" s="438"/>
      <c r="J905" s="438"/>
      <c r="K905" s="438"/>
      <c r="L905" s="438"/>
      <c r="M905" s="438"/>
      <c r="N905" s="438"/>
      <c r="O905" s="438"/>
      <c r="P905" s="438"/>
      <c r="Q905" s="438"/>
      <c r="R905" s="438"/>
      <c r="S905" s="438"/>
      <c r="T905" s="438"/>
      <c r="U905" s="438"/>
      <c r="V905" s="438"/>
      <c r="W905" s="438"/>
      <c r="X905" s="438"/>
      <c r="Y905" s="438"/>
      <c r="Z905" s="438"/>
      <c r="AA905" s="438"/>
      <c r="AB905" s="438"/>
      <c r="AC905" s="438"/>
      <c r="AD905" s="438"/>
    </row>
    <row r="906" ht="13.5" customHeight="1">
      <c r="A906" s="438"/>
      <c r="B906" s="438"/>
      <c r="C906" s="438"/>
      <c r="D906" s="438"/>
      <c r="E906" s="409"/>
      <c r="F906" s="438"/>
      <c r="G906" s="438"/>
      <c r="H906" s="438"/>
      <c r="I906" s="438"/>
      <c r="J906" s="438"/>
      <c r="K906" s="438"/>
      <c r="L906" s="438"/>
      <c r="M906" s="438"/>
      <c r="N906" s="438"/>
      <c r="O906" s="438"/>
      <c r="P906" s="438"/>
      <c r="Q906" s="438"/>
      <c r="R906" s="438"/>
      <c r="S906" s="438"/>
      <c r="T906" s="438"/>
      <c r="U906" s="438"/>
      <c r="V906" s="438"/>
      <c r="W906" s="438"/>
      <c r="X906" s="438"/>
      <c r="Y906" s="438"/>
      <c r="Z906" s="438"/>
      <c r="AA906" s="438"/>
      <c r="AB906" s="438"/>
      <c r="AC906" s="438"/>
      <c r="AD906" s="438"/>
    </row>
    <row r="907" ht="13.5" customHeight="1">
      <c r="A907" s="438"/>
      <c r="B907" s="438"/>
      <c r="C907" s="438"/>
      <c r="D907" s="438"/>
      <c r="E907" s="409"/>
      <c r="F907" s="438"/>
      <c r="G907" s="438"/>
      <c r="H907" s="438"/>
      <c r="I907" s="438"/>
      <c r="J907" s="438"/>
      <c r="K907" s="438"/>
      <c r="L907" s="438"/>
      <c r="M907" s="438"/>
      <c r="N907" s="438"/>
      <c r="O907" s="438"/>
      <c r="P907" s="438"/>
      <c r="Q907" s="438"/>
      <c r="R907" s="438"/>
      <c r="S907" s="438"/>
      <c r="T907" s="438"/>
      <c r="U907" s="438"/>
      <c r="V907" s="438"/>
      <c r="W907" s="438"/>
      <c r="X907" s="438"/>
      <c r="Y907" s="438"/>
      <c r="Z907" s="438"/>
      <c r="AA907" s="438"/>
      <c r="AB907" s="438"/>
      <c r="AC907" s="438"/>
      <c r="AD907" s="438"/>
    </row>
    <row r="908" ht="13.5" customHeight="1">
      <c r="A908" s="438"/>
      <c r="B908" s="438"/>
      <c r="C908" s="438"/>
      <c r="D908" s="438"/>
      <c r="E908" s="409"/>
      <c r="F908" s="438"/>
      <c r="G908" s="438"/>
      <c r="H908" s="438"/>
      <c r="I908" s="438"/>
      <c r="J908" s="438"/>
      <c r="K908" s="438"/>
      <c r="L908" s="438"/>
      <c r="M908" s="438"/>
      <c r="N908" s="438"/>
      <c r="O908" s="438"/>
      <c r="P908" s="438"/>
      <c r="Q908" s="438"/>
      <c r="R908" s="438"/>
      <c r="S908" s="438"/>
      <c r="T908" s="438"/>
      <c r="U908" s="438"/>
      <c r="V908" s="438"/>
      <c r="W908" s="438"/>
      <c r="X908" s="438"/>
      <c r="Y908" s="438"/>
      <c r="Z908" s="438"/>
      <c r="AA908" s="438"/>
      <c r="AB908" s="438"/>
      <c r="AC908" s="438"/>
      <c r="AD908" s="438"/>
    </row>
    <row r="909" ht="13.5" customHeight="1">
      <c r="A909" s="438"/>
      <c r="B909" s="438"/>
      <c r="C909" s="438"/>
      <c r="D909" s="438"/>
      <c r="E909" s="409"/>
      <c r="F909" s="438"/>
      <c r="G909" s="438"/>
      <c r="H909" s="438"/>
      <c r="I909" s="438"/>
      <c r="J909" s="438"/>
      <c r="K909" s="438"/>
      <c r="L909" s="438"/>
      <c r="M909" s="438"/>
      <c r="N909" s="438"/>
      <c r="O909" s="438"/>
      <c r="P909" s="438"/>
      <c r="Q909" s="438"/>
      <c r="R909" s="438"/>
      <c r="S909" s="438"/>
      <c r="T909" s="438"/>
      <c r="U909" s="438"/>
      <c r="V909" s="438"/>
      <c r="W909" s="438"/>
      <c r="X909" s="438"/>
      <c r="Y909" s="438"/>
      <c r="Z909" s="438"/>
      <c r="AA909" s="438"/>
      <c r="AB909" s="438"/>
      <c r="AC909" s="438"/>
      <c r="AD909" s="438"/>
    </row>
    <row r="910" ht="13.5" customHeight="1">
      <c r="A910" s="438"/>
      <c r="B910" s="438"/>
      <c r="C910" s="438"/>
      <c r="D910" s="438"/>
      <c r="E910" s="409"/>
      <c r="F910" s="438"/>
      <c r="G910" s="438"/>
      <c r="H910" s="438"/>
      <c r="I910" s="438"/>
      <c r="J910" s="438"/>
      <c r="K910" s="438"/>
      <c r="L910" s="438"/>
      <c r="M910" s="438"/>
      <c r="N910" s="438"/>
      <c r="O910" s="438"/>
      <c r="P910" s="438"/>
      <c r="Q910" s="438"/>
      <c r="R910" s="438"/>
      <c r="S910" s="438"/>
      <c r="T910" s="438"/>
      <c r="U910" s="438"/>
      <c r="V910" s="438"/>
      <c r="W910" s="438"/>
      <c r="X910" s="438"/>
      <c r="Y910" s="438"/>
      <c r="Z910" s="438"/>
      <c r="AA910" s="438"/>
      <c r="AB910" s="438"/>
      <c r="AC910" s="438"/>
      <c r="AD910" s="438"/>
    </row>
    <row r="911" ht="13.5" customHeight="1">
      <c r="A911" s="438"/>
      <c r="B911" s="438"/>
      <c r="C911" s="438"/>
      <c r="D911" s="438"/>
      <c r="E911" s="409"/>
      <c r="F911" s="438"/>
      <c r="G911" s="438"/>
      <c r="H911" s="438"/>
      <c r="I911" s="438"/>
      <c r="J911" s="438"/>
      <c r="K911" s="438"/>
      <c r="L911" s="438"/>
      <c r="M911" s="438"/>
      <c r="N911" s="438"/>
      <c r="O911" s="438"/>
      <c r="P911" s="438"/>
      <c r="Q911" s="438"/>
      <c r="R911" s="438"/>
      <c r="S911" s="438"/>
      <c r="T911" s="438"/>
      <c r="U911" s="438"/>
      <c r="V911" s="438"/>
      <c r="W911" s="438"/>
      <c r="X911" s="438"/>
      <c r="Y911" s="438"/>
      <c r="Z911" s="438"/>
      <c r="AA911" s="438"/>
      <c r="AB911" s="438"/>
      <c r="AC911" s="438"/>
      <c r="AD911" s="438"/>
    </row>
    <row r="912" ht="13.5" customHeight="1">
      <c r="A912" s="438"/>
      <c r="B912" s="438"/>
      <c r="C912" s="438"/>
      <c r="D912" s="438"/>
      <c r="E912" s="409"/>
      <c r="F912" s="438"/>
      <c r="G912" s="438"/>
      <c r="H912" s="438"/>
      <c r="I912" s="438"/>
      <c r="J912" s="438"/>
      <c r="K912" s="438"/>
      <c r="L912" s="438"/>
      <c r="M912" s="438"/>
      <c r="N912" s="438"/>
      <c r="O912" s="438"/>
      <c r="P912" s="438"/>
      <c r="Q912" s="438"/>
      <c r="R912" s="438"/>
      <c r="S912" s="438"/>
      <c r="T912" s="438"/>
      <c r="U912" s="438"/>
      <c r="V912" s="438"/>
      <c r="W912" s="438"/>
      <c r="X912" s="438"/>
      <c r="Y912" s="438"/>
      <c r="Z912" s="438"/>
      <c r="AA912" s="438"/>
      <c r="AB912" s="438"/>
      <c r="AC912" s="438"/>
      <c r="AD912" s="438"/>
    </row>
    <row r="913" ht="13.5" customHeight="1">
      <c r="A913" s="438"/>
      <c r="B913" s="438"/>
      <c r="C913" s="438"/>
      <c r="D913" s="438"/>
      <c r="E913" s="409"/>
      <c r="F913" s="438"/>
      <c r="G913" s="438"/>
      <c r="H913" s="438"/>
      <c r="I913" s="438"/>
      <c r="J913" s="438"/>
      <c r="K913" s="438"/>
      <c r="L913" s="438"/>
      <c r="M913" s="438"/>
      <c r="N913" s="438"/>
      <c r="O913" s="438"/>
      <c r="P913" s="438"/>
      <c r="Q913" s="438"/>
      <c r="R913" s="438"/>
      <c r="S913" s="438"/>
      <c r="T913" s="438"/>
      <c r="U913" s="438"/>
      <c r="V913" s="438"/>
      <c r="W913" s="438"/>
      <c r="X913" s="438"/>
      <c r="Y913" s="438"/>
      <c r="Z913" s="438"/>
      <c r="AA913" s="438"/>
      <c r="AB913" s="438"/>
      <c r="AC913" s="438"/>
      <c r="AD913" s="438"/>
    </row>
    <row r="914" ht="13.5" customHeight="1">
      <c r="A914" s="438"/>
      <c r="B914" s="438"/>
      <c r="C914" s="438"/>
      <c r="D914" s="438"/>
      <c r="E914" s="409"/>
      <c r="F914" s="438"/>
      <c r="G914" s="438"/>
      <c r="H914" s="438"/>
      <c r="I914" s="438"/>
      <c r="J914" s="438"/>
      <c r="K914" s="438"/>
      <c r="L914" s="438"/>
      <c r="M914" s="438"/>
      <c r="N914" s="438"/>
      <c r="O914" s="438"/>
      <c r="P914" s="438"/>
      <c r="Q914" s="438"/>
      <c r="R914" s="438"/>
      <c r="S914" s="438"/>
      <c r="T914" s="438"/>
      <c r="U914" s="438"/>
      <c r="V914" s="438"/>
      <c r="W914" s="438"/>
      <c r="X914" s="438"/>
      <c r="Y914" s="438"/>
      <c r="Z914" s="438"/>
      <c r="AA914" s="438"/>
      <c r="AB914" s="438"/>
      <c r="AC914" s="438"/>
      <c r="AD914" s="438"/>
    </row>
    <row r="915" ht="13.5" customHeight="1">
      <c r="A915" s="438"/>
      <c r="B915" s="438"/>
      <c r="C915" s="438"/>
      <c r="D915" s="438"/>
      <c r="E915" s="409"/>
      <c r="F915" s="438"/>
      <c r="G915" s="438"/>
      <c r="H915" s="438"/>
      <c r="I915" s="438"/>
      <c r="J915" s="438"/>
      <c r="K915" s="438"/>
      <c r="L915" s="438"/>
      <c r="M915" s="438"/>
      <c r="N915" s="438"/>
      <c r="O915" s="438"/>
      <c r="P915" s="438"/>
      <c r="Q915" s="438"/>
      <c r="R915" s="438"/>
      <c r="S915" s="438"/>
      <c r="T915" s="438"/>
      <c r="U915" s="438"/>
      <c r="V915" s="438"/>
      <c r="W915" s="438"/>
      <c r="X915" s="438"/>
      <c r="Y915" s="438"/>
      <c r="Z915" s="438"/>
      <c r="AA915" s="438"/>
      <c r="AB915" s="438"/>
      <c r="AC915" s="438"/>
      <c r="AD915" s="438"/>
    </row>
    <row r="916" ht="13.5" customHeight="1">
      <c r="A916" s="438"/>
      <c r="B916" s="438"/>
      <c r="C916" s="438"/>
      <c r="D916" s="438"/>
      <c r="E916" s="409"/>
      <c r="F916" s="438"/>
      <c r="G916" s="438"/>
      <c r="H916" s="438"/>
      <c r="I916" s="438"/>
      <c r="J916" s="438"/>
      <c r="K916" s="438"/>
      <c r="L916" s="438"/>
      <c r="M916" s="438"/>
      <c r="N916" s="438"/>
      <c r="O916" s="438"/>
      <c r="P916" s="438"/>
      <c r="Q916" s="438"/>
      <c r="R916" s="438"/>
      <c r="S916" s="438"/>
      <c r="T916" s="438"/>
      <c r="U916" s="438"/>
      <c r="V916" s="438"/>
      <c r="W916" s="438"/>
      <c r="X916" s="438"/>
      <c r="Y916" s="438"/>
      <c r="Z916" s="438"/>
      <c r="AA916" s="438"/>
      <c r="AB916" s="438"/>
      <c r="AC916" s="438"/>
      <c r="AD916" s="438"/>
    </row>
    <row r="917" ht="13.5" customHeight="1">
      <c r="A917" s="438"/>
      <c r="B917" s="438"/>
      <c r="C917" s="438"/>
      <c r="D917" s="438"/>
      <c r="E917" s="409"/>
      <c r="F917" s="438"/>
      <c r="G917" s="438"/>
      <c r="H917" s="438"/>
      <c r="I917" s="438"/>
      <c r="J917" s="438"/>
      <c r="K917" s="438"/>
      <c r="L917" s="438"/>
      <c r="M917" s="438"/>
      <c r="N917" s="438"/>
      <c r="O917" s="438"/>
      <c r="P917" s="438"/>
      <c r="Q917" s="438"/>
      <c r="R917" s="438"/>
      <c r="S917" s="438"/>
      <c r="T917" s="438"/>
      <c r="U917" s="438"/>
      <c r="V917" s="438"/>
      <c r="W917" s="438"/>
      <c r="X917" s="438"/>
      <c r="Y917" s="438"/>
      <c r="Z917" s="438"/>
      <c r="AA917" s="438"/>
      <c r="AB917" s="438"/>
      <c r="AC917" s="438"/>
      <c r="AD917" s="438"/>
    </row>
    <row r="918" ht="13.5" customHeight="1">
      <c r="A918" s="438"/>
      <c r="B918" s="438"/>
      <c r="C918" s="438"/>
      <c r="D918" s="438"/>
      <c r="E918" s="409"/>
      <c r="F918" s="438"/>
      <c r="G918" s="438"/>
      <c r="H918" s="438"/>
      <c r="I918" s="438"/>
      <c r="J918" s="438"/>
      <c r="K918" s="438"/>
      <c r="L918" s="438"/>
      <c r="M918" s="438"/>
      <c r="N918" s="438"/>
      <c r="O918" s="438"/>
      <c r="P918" s="438"/>
      <c r="Q918" s="438"/>
      <c r="R918" s="438"/>
      <c r="S918" s="438"/>
      <c r="T918" s="438"/>
      <c r="U918" s="438"/>
      <c r="V918" s="438"/>
      <c r="W918" s="438"/>
      <c r="X918" s="438"/>
      <c r="Y918" s="438"/>
      <c r="Z918" s="438"/>
      <c r="AA918" s="438"/>
      <c r="AB918" s="438"/>
      <c r="AC918" s="438"/>
      <c r="AD918" s="438"/>
    </row>
    <row r="919" ht="13.5" customHeight="1">
      <c r="A919" s="438"/>
      <c r="B919" s="438"/>
      <c r="C919" s="438"/>
      <c r="D919" s="438"/>
      <c r="E919" s="409"/>
      <c r="F919" s="438"/>
      <c r="G919" s="438"/>
      <c r="H919" s="438"/>
      <c r="I919" s="438"/>
      <c r="J919" s="438"/>
      <c r="K919" s="438"/>
      <c r="L919" s="438"/>
      <c r="M919" s="438"/>
      <c r="N919" s="438"/>
      <c r="O919" s="438"/>
      <c r="P919" s="438"/>
      <c r="Q919" s="438"/>
      <c r="R919" s="438"/>
      <c r="S919" s="438"/>
      <c r="T919" s="438"/>
      <c r="U919" s="438"/>
      <c r="V919" s="438"/>
      <c r="W919" s="438"/>
      <c r="X919" s="438"/>
      <c r="Y919" s="438"/>
      <c r="Z919" s="438"/>
      <c r="AA919" s="438"/>
      <c r="AB919" s="438"/>
      <c r="AC919" s="438"/>
      <c r="AD919" s="438"/>
    </row>
    <row r="920" ht="13.5" customHeight="1">
      <c r="A920" s="438"/>
      <c r="B920" s="438"/>
      <c r="C920" s="438"/>
      <c r="D920" s="438"/>
      <c r="E920" s="409"/>
      <c r="F920" s="438"/>
      <c r="G920" s="438"/>
      <c r="H920" s="438"/>
      <c r="I920" s="438"/>
      <c r="J920" s="438"/>
      <c r="K920" s="438"/>
      <c r="L920" s="438"/>
      <c r="M920" s="438"/>
      <c r="N920" s="438"/>
      <c r="O920" s="438"/>
      <c r="P920" s="438"/>
      <c r="Q920" s="438"/>
      <c r="R920" s="438"/>
      <c r="S920" s="438"/>
      <c r="T920" s="438"/>
      <c r="U920" s="438"/>
      <c r="V920" s="438"/>
      <c r="W920" s="438"/>
      <c r="X920" s="438"/>
      <c r="Y920" s="438"/>
      <c r="Z920" s="438"/>
      <c r="AA920" s="438"/>
      <c r="AB920" s="438"/>
      <c r="AC920" s="438"/>
      <c r="AD920" s="438"/>
    </row>
    <row r="921" ht="13.5" customHeight="1">
      <c r="A921" s="438"/>
      <c r="B921" s="438"/>
      <c r="C921" s="438"/>
      <c r="D921" s="438"/>
      <c r="E921" s="409"/>
      <c r="F921" s="438"/>
      <c r="G921" s="438"/>
      <c r="H921" s="438"/>
      <c r="I921" s="438"/>
      <c r="J921" s="438"/>
      <c r="K921" s="438"/>
      <c r="L921" s="438"/>
      <c r="M921" s="438"/>
      <c r="N921" s="438"/>
      <c r="O921" s="438"/>
      <c r="P921" s="438"/>
      <c r="Q921" s="438"/>
      <c r="R921" s="438"/>
      <c r="S921" s="438"/>
      <c r="T921" s="438"/>
      <c r="U921" s="438"/>
      <c r="V921" s="438"/>
      <c r="W921" s="438"/>
      <c r="X921" s="438"/>
      <c r="Y921" s="438"/>
      <c r="Z921" s="438"/>
      <c r="AA921" s="438"/>
      <c r="AB921" s="438"/>
      <c r="AC921" s="438"/>
      <c r="AD921" s="438"/>
    </row>
    <row r="922" ht="13.5" customHeight="1">
      <c r="A922" s="438"/>
      <c r="B922" s="438"/>
      <c r="C922" s="438"/>
      <c r="D922" s="438"/>
      <c r="E922" s="409"/>
      <c r="F922" s="438"/>
      <c r="G922" s="438"/>
      <c r="H922" s="438"/>
      <c r="I922" s="438"/>
      <c r="J922" s="438"/>
      <c r="K922" s="438"/>
      <c r="L922" s="438"/>
      <c r="M922" s="438"/>
      <c r="N922" s="438"/>
      <c r="O922" s="438"/>
      <c r="P922" s="438"/>
      <c r="Q922" s="438"/>
      <c r="R922" s="438"/>
      <c r="S922" s="438"/>
      <c r="T922" s="438"/>
      <c r="U922" s="438"/>
      <c r="V922" s="438"/>
      <c r="W922" s="438"/>
      <c r="X922" s="438"/>
      <c r="Y922" s="438"/>
      <c r="Z922" s="438"/>
      <c r="AA922" s="438"/>
      <c r="AB922" s="438"/>
      <c r="AC922" s="438"/>
      <c r="AD922" s="438"/>
    </row>
    <row r="923" ht="13.5" customHeight="1">
      <c r="A923" s="438"/>
      <c r="B923" s="438"/>
      <c r="C923" s="438"/>
      <c r="D923" s="438"/>
      <c r="E923" s="409"/>
      <c r="F923" s="438"/>
      <c r="G923" s="438"/>
      <c r="H923" s="438"/>
      <c r="I923" s="438"/>
      <c r="J923" s="438"/>
      <c r="K923" s="438"/>
      <c r="L923" s="438"/>
      <c r="M923" s="438"/>
      <c r="N923" s="438"/>
      <c r="O923" s="438"/>
      <c r="P923" s="438"/>
      <c r="Q923" s="438"/>
      <c r="R923" s="438"/>
      <c r="S923" s="438"/>
      <c r="T923" s="438"/>
      <c r="U923" s="438"/>
      <c r="V923" s="438"/>
      <c r="W923" s="438"/>
      <c r="X923" s="438"/>
      <c r="Y923" s="438"/>
      <c r="Z923" s="438"/>
      <c r="AA923" s="438"/>
      <c r="AB923" s="438"/>
      <c r="AC923" s="438"/>
      <c r="AD923" s="438"/>
    </row>
    <row r="924" ht="13.5" customHeight="1">
      <c r="A924" s="438"/>
      <c r="B924" s="438"/>
      <c r="C924" s="438"/>
      <c r="D924" s="438"/>
      <c r="E924" s="409"/>
      <c r="F924" s="438"/>
      <c r="G924" s="438"/>
      <c r="H924" s="438"/>
      <c r="I924" s="438"/>
      <c r="J924" s="438"/>
      <c r="K924" s="438"/>
      <c r="L924" s="438"/>
      <c r="M924" s="438"/>
      <c r="N924" s="438"/>
      <c r="O924" s="438"/>
      <c r="P924" s="438"/>
      <c r="Q924" s="438"/>
      <c r="R924" s="438"/>
      <c r="S924" s="438"/>
      <c r="T924" s="438"/>
      <c r="U924" s="438"/>
      <c r="V924" s="438"/>
      <c r="W924" s="438"/>
      <c r="X924" s="438"/>
      <c r="Y924" s="438"/>
      <c r="Z924" s="438"/>
      <c r="AA924" s="438"/>
      <c r="AB924" s="438"/>
      <c r="AC924" s="438"/>
      <c r="AD924" s="438"/>
    </row>
    <row r="925" ht="13.5" customHeight="1">
      <c r="A925" s="438"/>
      <c r="B925" s="438"/>
      <c r="C925" s="438"/>
      <c r="D925" s="438"/>
      <c r="E925" s="409"/>
      <c r="F925" s="438"/>
      <c r="G925" s="438"/>
      <c r="H925" s="438"/>
      <c r="I925" s="438"/>
      <c r="J925" s="438"/>
      <c r="K925" s="438"/>
      <c r="L925" s="438"/>
      <c r="M925" s="438"/>
      <c r="N925" s="438"/>
      <c r="O925" s="438"/>
      <c r="P925" s="438"/>
      <c r="Q925" s="438"/>
      <c r="R925" s="438"/>
      <c r="S925" s="438"/>
      <c r="T925" s="438"/>
      <c r="U925" s="438"/>
      <c r="V925" s="438"/>
      <c r="W925" s="438"/>
      <c r="X925" s="438"/>
      <c r="Y925" s="438"/>
      <c r="Z925" s="438"/>
      <c r="AA925" s="438"/>
      <c r="AB925" s="438"/>
      <c r="AC925" s="438"/>
      <c r="AD925" s="438"/>
    </row>
    <row r="926" ht="13.5" customHeight="1">
      <c r="A926" s="438"/>
      <c r="B926" s="438"/>
      <c r="C926" s="438"/>
      <c r="D926" s="438"/>
      <c r="E926" s="409"/>
      <c r="F926" s="438"/>
      <c r="G926" s="438"/>
      <c r="H926" s="438"/>
      <c r="I926" s="438"/>
      <c r="J926" s="438"/>
      <c r="K926" s="438"/>
      <c r="L926" s="438"/>
      <c r="M926" s="438"/>
      <c r="N926" s="438"/>
      <c r="O926" s="438"/>
      <c r="P926" s="438"/>
      <c r="Q926" s="438"/>
      <c r="R926" s="438"/>
      <c r="S926" s="438"/>
      <c r="T926" s="438"/>
      <c r="U926" s="438"/>
      <c r="V926" s="438"/>
      <c r="W926" s="438"/>
      <c r="X926" s="438"/>
      <c r="Y926" s="438"/>
      <c r="Z926" s="438"/>
      <c r="AA926" s="438"/>
      <c r="AB926" s="438"/>
      <c r="AC926" s="438"/>
      <c r="AD926" s="438"/>
    </row>
    <row r="927" ht="13.5" customHeight="1">
      <c r="A927" s="438"/>
      <c r="B927" s="438"/>
      <c r="C927" s="438"/>
      <c r="D927" s="438"/>
      <c r="E927" s="409"/>
      <c r="F927" s="438"/>
      <c r="G927" s="438"/>
      <c r="H927" s="438"/>
      <c r="I927" s="438"/>
      <c r="J927" s="438"/>
      <c r="K927" s="438"/>
      <c r="L927" s="438"/>
      <c r="M927" s="438"/>
      <c r="N927" s="438"/>
      <c r="O927" s="438"/>
      <c r="P927" s="438"/>
      <c r="Q927" s="438"/>
      <c r="R927" s="438"/>
      <c r="S927" s="438"/>
      <c r="T927" s="438"/>
      <c r="U927" s="438"/>
      <c r="V927" s="438"/>
      <c r="W927" s="438"/>
      <c r="X927" s="438"/>
      <c r="Y927" s="438"/>
      <c r="Z927" s="438"/>
      <c r="AA927" s="438"/>
      <c r="AB927" s="438"/>
      <c r="AC927" s="438"/>
      <c r="AD927" s="438"/>
    </row>
    <row r="928" ht="13.5" customHeight="1">
      <c r="A928" s="438"/>
      <c r="B928" s="438"/>
      <c r="C928" s="438"/>
      <c r="D928" s="438"/>
      <c r="E928" s="409"/>
      <c r="F928" s="438"/>
      <c r="G928" s="438"/>
      <c r="H928" s="438"/>
      <c r="I928" s="438"/>
      <c r="J928" s="438"/>
      <c r="K928" s="438"/>
      <c r="L928" s="438"/>
      <c r="M928" s="438"/>
      <c r="N928" s="438"/>
      <c r="O928" s="438"/>
      <c r="P928" s="438"/>
      <c r="Q928" s="438"/>
      <c r="R928" s="438"/>
      <c r="S928" s="438"/>
      <c r="T928" s="438"/>
      <c r="U928" s="438"/>
      <c r="V928" s="438"/>
      <c r="W928" s="438"/>
      <c r="X928" s="438"/>
      <c r="Y928" s="438"/>
      <c r="Z928" s="438"/>
      <c r="AA928" s="438"/>
      <c r="AB928" s="438"/>
      <c r="AC928" s="438"/>
      <c r="AD928" s="438"/>
    </row>
    <row r="929" ht="13.5" customHeight="1">
      <c r="A929" s="438"/>
      <c r="B929" s="438"/>
      <c r="C929" s="438"/>
      <c r="D929" s="438"/>
      <c r="E929" s="409"/>
      <c r="F929" s="438"/>
      <c r="G929" s="438"/>
      <c r="H929" s="438"/>
      <c r="I929" s="438"/>
      <c r="J929" s="438"/>
      <c r="K929" s="438"/>
      <c r="L929" s="438"/>
      <c r="M929" s="438"/>
      <c r="N929" s="438"/>
      <c r="O929" s="438"/>
      <c r="P929" s="438"/>
      <c r="Q929" s="438"/>
      <c r="R929" s="438"/>
      <c r="S929" s="438"/>
      <c r="T929" s="438"/>
      <c r="U929" s="438"/>
      <c r="V929" s="438"/>
      <c r="W929" s="438"/>
      <c r="X929" s="438"/>
      <c r="Y929" s="438"/>
      <c r="Z929" s="438"/>
      <c r="AA929" s="438"/>
      <c r="AB929" s="438"/>
      <c r="AC929" s="438"/>
      <c r="AD929" s="438"/>
    </row>
    <row r="930" ht="13.5" customHeight="1">
      <c r="A930" s="438"/>
      <c r="B930" s="438"/>
      <c r="C930" s="438"/>
      <c r="D930" s="438"/>
      <c r="E930" s="409"/>
      <c r="F930" s="438"/>
      <c r="G930" s="438"/>
      <c r="H930" s="438"/>
      <c r="I930" s="438"/>
      <c r="J930" s="438"/>
      <c r="K930" s="438"/>
      <c r="L930" s="438"/>
      <c r="M930" s="438"/>
      <c r="N930" s="438"/>
      <c r="O930" s="438"/>
      <c r="P930" s="438"/>
      <c r="Q930" s="438"/>
      <c r="R930" s="438"/>
      <c r="S930" s="438"/>
      <c r="T930" s="438"/>
      <c r="U930" s="438"/>
      <c r="V930" s="438"/>
      <c r="W930" s="438"/>
      <c r="X930" s="438"/>
      <c r="Y930" s="438"/>
      <c r="Z930" s="438"/>
      <c r="AA930" s="438"/>
      <c r="AB930" s="438"/>
      <c r="AC930" s="438"/>
      <c r="AD930" s="438"/>
    </row>
    <row r="931" ht="13.5" customHeight="1">
      <c r="A931" s="438"/>
      <c r="B931" s="438"/>
      <c r="C931" s="438"/>
      <c r="D931" s="438"/>
      <c r="E931" s="409"/>
      <c r="F931" s="438"/>
      <c r="G931" s="438"/>
      <c r="H931" s="438"/>
      <c r="I931" s="438"/>
      <c r="J931" s="438"/>
      <c r="K931" s="438"/>
      <c r="L931" s="438"/>
      <c r="M931" s="438"/>
      <c r="N931" s="438"/>
      <c r="O931" s="438"/>
      <c r="P931" s="438"/>
      <c r="Q931" s="438"/>
      <c r="R931" s="438"/>
      <c r="S931" s="438"/>
      <c r="T931" s="438"/>
      <c r="U931" s="438"/>
      <c r="V931" s="438"/>
      <c r="W931" s="438"/>
      <c r="X931" s="438"/>
      <c r="Y931" s="438"/>
      <c r="Z931" s="438"/>
      <c r="AA931" s="438"/>
      <c r="AB931" s="438"/>
      <c r="AC931" s="438"/>
      <c r="AD931" s="438"/>
    </row>
    <row r="932" ht="13.5" customHeight="1">
      <c r="A932" s="438"/>
      <c r="B932" s="438"/>
      <c r="C932" s="438"/>
      <c r="D932" s="438"/>
      <c r="E932" s="409"/>
      <c r="F932" s="438"/>
      <c r="G932" s="438"/>
      <c r="H932" s="438"/>
      <c r="I932" s="438"/>
      <c r="J932" s="438"/>
      <c r="K932" s="438"/>
      <c r="L932" s="438"/>
      <c r="M932" s="438"/>
      <c r="N932" s="438"/>
      <c r="O932" s="438"/>
      <c r="P932" s="438"/>
      <c r="Q932" s="438"/>
      <c r="R932" s="438"/>
      <c r="S932" s="438"/>
      <c r="T932" s="438"/>
      <c r="U932" s="438"/>
      <c r="V932" s="438"/>
      <c r="W932" s="438"/>
      <c r="X932" s="438"/>
      <c r="Y932" s="438"/>
      <c r="Z932" s="438"/>
      <c r="AA932" s="438"/>
      <c r="AB932" s="438"/>
      <c r="AC932" s="438"/>
      <c r="AD932" s="438"/>
    </row>
    <row r="933" ht="13.5" customHeight="1">
      <c r="A933" s="438"/>
      <c r="B933" s="438"/>
      <c r="C933" s="438"/>
      <c r="D933" s="438"/>
      <c r="E933" s="409"/>
      <c r="F933" s="438"/>
      <c r="G933" s="438"/>
      <c r="H933" s="438"/>
      <c r="I933" s="438"/>
      <c r="J933" s="438"/>
      <c r="K933" s="438"/>
      <c r="L933" s="438"/>
      <c r="M933" s="438"/>
      <c r="N933" s="438"/>
      <c r="O933" s="438"/>
      <c r="P933" s="438"/>
      <c r="Q933" s="438"/>
      <c r="R933" s="438"/>
      <c r="S933" s="438"/>
      <c r="T933" s="438"/>
      <c r="U933" s="438"/>
      <c r="V933" s="438"/>
      <c r="W933" s="438"/>
      <c r="X933" s="438"/>
      <c r="Y933" s="438"/>
      <c r="Z933" s="438"/>
      <c r="AA933" s="438"/>
      <c r="AB933" s="438"/>
      <c r="AC933" s="438"/>
      <c r="AD933" s="438"/>
    </row>
    <row r="934" ht="13.5" customHeight="1">
      <c r="A934" s="438"/>
      <c r="B934" s="438"/>
      <c r="C934" s="438"/>
      <c r="D934" s="438"/>
      <c r="E934" s="409"/>
      <c r="F934" s="438"/>
      <c r="G934" s="438"/>
      <c r="H934" s="438"/>
      <c r="I934" s="438"/>
      <c r="J934" s="438"/>
      <c r="K934" s="438"/>
      <c r="L934" s="438"/>
      <c r="M934" s="438"/>
      <c r="N934" s="438"/>
      <c r="O934" s="438"/>
      <c r="P934" s="438"/>
      <c r="Q934" s="438"/>
      <c r="R934" s="438"/>
      <c r="S934" s="438"/>
      <c r="T934" s="438"/>
      <c r="U934" s="438"/>
      <c r="V934" s="438"/>
      <c r="W934" s="438"/>
      <c r="X934" s="438"/>
      <c r="Y934" s="438"/>
      <c r="Z934" s="438"/>
      <c r="AA934" s="438"/>
      <c r="AB934" s="438"/>
      <c r="AC934" s="438"/>
      <c r="AD934" s="438"/>
    </row>
    <row r="935" ht="13.5" customHeight="1">
      <c r="A935" s="438"/>
      <c r="B935" s="438"/>
      <c r="C935" s="438"/>
      <c r="D935" s="438"/>
      <c r="E935" s="409"/>
      <c r="F935" s="438"/>
      <c r="G935" s="438"/>
      <c r="H935" s="438"/>
      <c r="I935" s="438"/>
      <c r="J935" s="438"/>
      <c r="K935" s="438"/>
      <c r="L935" s="438"/>
      <c r="M935" s="438"/>
      <c r="N935" s="438"/>
      <c r="O935" s="438"/>
      <c r="P935" s="438"/>
      <c r="Q935" s="438"/>
      <c r="R935" s="438"/>
      <c r="S935" s="438"/>
      <c r="T935" s="438"/>
      <c r="U935" s="438"/>
      <c r="V935" s="438"/>
      <c r="W935" s="438"/>
      <c r="X935" s="438"/>
      <c r="Y935" s="438"/>
      <c r="Z935" s="438"/>
      <c r="AA935" s="438"/>
      <c r="AB935" s="438"/>
      <c r="AC935" s="438"/>
      <c r="AD935" s="438"/>
    </row>
    <row r="936" ht="13.5" customHeight="1">
      <c r="A936" s="438"/>
      <c r="B936" s="438"/>
      <c r="C936" s="438"/>
      <c r="D936" s="438"/>
      <c r="E936" s="409"/>
      <c r="F936" s="438"/>
      <c r="G936" s="438"/>
      <c r="H936" s="438"/>
      <c r="I936" s="438"/>
      <c r="J936" s="438"/>
      <c r="K936" s="438"/>
      <c r="L936" s="438"/>
      <c r="M936" s="438"/>
      <c r="N936" s="438"/>
      <c r="O936" s="438"/>
      <c r="P936" s="438"/>
      <c r="Q936" s="438"/>
      <c r="R936" s="438"/>
      <c r="S936" s="438"/>
      <c r="T936" s="438"/>
      <c r="U936" s="438"/>
      <c r="V936" s="438"/>
      <c r="W936" s="438"/>
      <c r="X936" s="438"/>
      <c r="Y936" s="438"/>
      <c r="Z936" s="438"/>
      <c r="AA936" s="438"/>
      <c r="AB936" s="438"/>
      <c r="AC936" s="438"/>
      <c r="AD936" s="438"/>
    </row>
    <row r="937" ht="13.5" customHeight="1">
      <c r="A937" s="438"/>
      <c r="B937" s="438"/>
      <c r="C937" s="438"/>
      <c r="D937" s="438"/>
      <c r="E937" s="409"/>
      <c r="F937" s="438"/>
      <c r="G937" s="438"/>
      <c r="H937" s="438"/>
      <c r="I937" s="438"/>
      <c r="J937" s="438"/>
      <c r="K937" s="438"/>
      <c r="L937" s="438"/>
      <c r="M937" s="438"/>
      <c r="N937" s="438"/>
      <c r="O937" s="438"/>
      <c r="P937" s="438"/>
      <c r="Q937" s="438"/>
      <c r="R937" s="438"/>
      <c r="S937" s="438"/>
      <c r="T937" s="438"/>
      <c r="U937" s="438"/>
      <c r="V937" s="438"/>
      <c r="W937" s="438"/>
      <c r="X937" s="438"/>
      <c r="Y937" s="438"/>
      <c r="Z937" s="438"/>
      <c r="AA937" s="438"/>
      <c r="AB937" s="438"/>
      <c r="AC937" s="438"/>
      <c r="AD937" s="438"/>
    </row>
    <row r="938" ht="13.5" customHeight="1">
      <c r="A938" s="438"/>
      <c r="B938" s="438"/>
      <c r="C938" s="438"/>
      <c r="D938" s="438"/>
      <c r="E938" s="409"/>
      <c r="F938" s="438"/>
      <c r="G938" s="438"/>
      <c r="H938" s="438"/>
      <c r="I938" s="438"/>
      <c r="J938" s="438"/>
      <c r="K938" s="438"/>
      <c r="L938" s="438"/>
      <c r="M938" s="438"/>
      <c r="N938" s="438"/>
      <c r="O938" s="438"/>
      <c r="P938" s="438"/>
      <c r="Q938" s="438"/>
      <c r="R938" s="438"/>
      <c r="S938" s="438"/>
      <c r="T938" s="438"/>
      <c r="U938" s="438"/>
      <c r="V938" s="438"/>
      <c r="W938" s="438"/>
      <c r="X938" s="438"/>
      <c r="Y938" s="438"/>
      <c r="Z938" s="438"/>
      <c r="AA938" s="438"/>
      <c r="AB938" s="438"/>
      <c r="AC938" s="438"/>
      <c r="AD938" s="438"/>
    </row>
    <row r="939" ht="13.5" customHeight="1">
      <c r="A939" s="438"/>
      <c r="B939" s="438"/>
      <c r="C939" s="438"/>
      <c r="D939" s="438"/>
      <c r="E939" s="409"/>
      <c r="F939" s="438"/>
      <c r="G939" s="438"/>
      <c r="H939" s="438"/>
      <c r="I939" s="438"/>
      <c r="J939" s="438"/>
      <c r="K939" s="438"/>
      <c r="L939" s="438"/>
      <c r="M939" s="438"/>
      <c r="N939" s="438"/>
      <c r="O939" s="438"/>
      <c r="P939" s="438"/>
      <c r="Q939" s="438"/>
      <c r="R939" s="438"/>
      <c r="S939" s="438"/>
      <c r="T939" s="438"/>
      <c r="U939" s="438"/>
      <c r="V939" s="438"/>
      <c r="W939" s="438"/>
      <c r="X939" s="438"/>
      <c r="Y939" s="438"/>
      <c r="Z939" s="438"/>
      <c r="AA939" s="438"/>
      <c r="AB939" s="438"/>
      <c r="AC939" s="438"/>
      <c r="AD939" s="438"/>
    </row>
    <row r="940" ht="13.5" customHeight="1">
      <c r="A940" s="438"/>
      <c r="B940" s="438"/>
      <c r="C940" s="438"/>
      <c r="D940" s="438"/>
      <c r="E940" s="409"/>
      <c r="F940" s="438"/>
      <c r="G940" s="438"/>
      <c r="H940" s="438"/>
      <c r="I940" s="438"/>
      <c r="J940" s="438"/>
      <c r="K940" s="438"/>
      <c r="L940" s="438"/>
      <c r="M940" s="438"/>
      <c r="N940" s="438"/>
      <c r="O940" s="438"/>
      <c r="P940" s="438"/>
      <c r="Q940" s="438"/>
      <c r="R940" s="438"/>
      <c r="S940" s="438"/>
      <c r="T940" s="438"/>
      <c r="U940" s="438"/>
      <c r="V940" s="438"/>
      <c r="W940" s="438"/>
      <c r="X940" s="438"/>
      <c r="Y940" s="438"/>
      <c r="Z940" s="438"/>
      <c r="AA940" s="438"/>
      <c r="AB940" s="438"/>
      <c r="AC940" s="438"/>
      <c r="AD940" s="438"/>
    </row>
    <row r="941" ht="13.5" customHeight="1">
      <c r="A941" s="438"/>
      <c r="B941" s="438"/>
      <c r="C941" s="438"/>
      <c r="D941" s="438"/>
      <c r="E941" s="409"/>
      <c r="F941" s="438"/>
      <c r="G941" s="438"/>
      <c r="H941" s="438"/>
      <c r="I941" s="438"/>
      <c r="J941" s="438"/>
      <c r="K941" s="438"/>
      <c r="L941" s="438"/>
      <c r="M941" s="438"/>
      <c r="N941" s="438"/>
      <c r="O941" s="438"/>
      <c r="P941" s="438"/>
      <c r="Q941" s="438"/>
      <c r="R941" s="438"/>
      <c r="S941" s="438"/>
      <c r="T941" s="438"/>
      <c r="U941" s="438"/>
      <c r="V941" s="438"/>
      <c r="W941" s="438"/>
      <c r="X941" s="438"/>
      <c r="Y941" s="438"/>
      <c r="Z941" s="438"/>
      <c r="AA941" s="438"/>
      <c r="AB941" s="438"/>
      <c r="AC941" s="438"/>
      <c r="AD941" s="438"/>
    </row>
    <row r="942" ht="13.5" customHeight="1">
      <c r="A942" s="438"/>
      <c r="B942" s="438"/>
      <c r="C942" s="438"/>
      <c r="D942" s="438"/>
      <c r="E942" s="409"/>
      <c r="F942" s="438"/>
      <c r="G942" s="438"/>
      <c r="H942" s="438"/>
      <c r="I942" s="438"/>
      <c r="J942" s="438"/>
      <c r="K942" s="438"/>
      <c r="L942" s="438"/>
      <c r="M942" s="438"/>
      <c r="N942" s="438"/>
      <c r="O942" s="438"/>
      <c r="P942" s="438"/>
      <c r="Q942" s="438"/>
      <c r="R942" s="438"/>
      <c r="S942" s="438"/>
      <c r="T942" s="438"/>
      <c r="U942" s="438"/>
      <c r="V942" s="438"/>
      <c r="W942" s="438"/>
      <c r="X942" s="438"/>
      <c r="Y942" s="438"/>
      <c r="Z942" s="438"/>
      <c r="AA942" s="438"/>
      <c r="AB942" s="438"/>
      <c r="AC942" s="438"/>
      <c r="AD942" s="438"/>
    </row>
    <row r="943" ht="13.5" customHeight="1">
      <c r="A943" s="438"/>
      <c r="B943" s="438"/>
      <c r="C943" s="438"/>
      <c r="D943" s="438"/>
      <c r="E943" s="409"/>
      <c r="F943" s="438"/>
      <c r="G943" s="438"/>
      <c r="H943" s="438"/>
      <c r="I943" s="438"/>
      <c r="J943" s="438"/>
      <c r="K943" s="438"/>
      <c r="L943" s="438"/>
      <c r="M943" s="438"/>
      <c r="N943" s="438"/>
      <c r="O943" s="438"/>
      <c r="P943" s="438"/>
      <c r="Q943" s="438"/>
      <c r="R943" s="438"/>
      <c r="S943" s="438"/>
      <c r="T943" s="438"/>
      <c r="U943" s="438"/>
      <c r="V943" s="438"/>
      <c r="W943" s="438"/>
      <c r="X943" s="438"/>
      <c r="Y943" s="438"/>
      <c r="Z943" s="438"/>
      <c r="AA943" s="438"/>
      <c r="AB943" s="438"/>
      <c r="AC943" s="438"/>
      <c r="AD943" s="438"/>
    </row>
    <row r="944" ht="13.5" customHeight="1">
      <c r="A944" s="438"/>
      <c r="B944" s="438"/>
      <c r="C944" s="438"/>
      <c r="D944" s="438"/>
      <c r="E944" s="409"/>
      <c r="F944" s="438"/>
      <c r="G944" s="438"/>
      <c r="H944" s="438"/>
      <c r="I944" s="438"/>
      <c r="J944" s="438"/>
      <c r="K944" s="438"/>
      <c r="L944" s="438"/>
      <c r="M944" s="438"/>
      <c r="N944" s="438"/>
      <c r="O944" s="438"/>
      <c r="P944" s="438"/>
      <c r="Q944" s="438"/>
      <c r="R944" s="438"/>
      <c r="S944" s="438"/>
      <c r="T944" s="438"/>
      <c r="U944" s="438"/>
      <c r="V944" s="438"/>
      <c r="W944" s="438"/>
      <c r="X944" s="438"/>
      <c r="Y944" s="438"/>
      <c r="Z944" s="438"/>
      <c r="AA944" s="438"/>
      <c r="AB944" s="438"/>
      <c r="AC944" s="438"/>
      <c r="AD944" s="438"/>
    </row>
    <row r="945" ht="13.5" customHeight="1">
      <c r="A945" s="438"/>
      <c r="B945" s="438"/>
      <c r="C945" s="438"/>
      <c r="D945" s="438"/>
      <c r="E945" s="409"/>
      <c r="F945" s="438"/>
      <c r="G945" s="438"/>
      <c r="H945" s="438"/>
      <c r="I945" s="438"/>
      <c r="J945" s="438"/>
      <c r="K945" s="438"/>
      <c r="L945" s="438"/>
      <c r="M945" s="438"/>
      <c r="N945" s="438"/>
      <c r="O945" s="438"/>
      <c r="P945" s="438"/>
      <c r="Q945" s="438"/>
      <c r="R945" s="438"/>
      <c r="S945" s="438"/>
      <c r="T945" s="438"/>
      <c r="U945" s="438"/>
      <c r="V945" s="438"/>
      <c r="W945" s="438"/>
      <c r="X945" s="438"/>
      <c r="Y945" s="438"/>
      <c r="Z945" s="438"/>
      <c r="AA945" s="438"/>
      <c r="AB945" s="438"/>
      <c r="AC945" s="438"/>
      <c r="AD945" s="438"/>
    </row>
    <row r="946" ht="13.5" customHeight="1">
      <c r="A946" s="438"/>
      <c r="B946" s="438"/>
      <c r="C946" s="438"/>
      <c r="D946" s="438"/>
      <c r="E946" s="409"/>
      <c r="F946" s="438"/>
      <c r="G946" s="438"/>
      <c r="H946" s="438"/>
      <c r="I946" s="438"/>
      <c r="J946" s="438"/>
      <c r="K946" s="438"/>
      <c r="L946" s="438"/>
      <c r="M946" s="438"/>
      <c r="N946" s="438"/>
      <c r="O946" s="438"/>
      <c r="P946" s="438"/>
      <c r="Q946" s="438"/>
      <c r="R946" s="438"/>
      <c r="S946" s="438"/>
      <c r="T946" s="438"/>
      <c r="U946" s="438"/>
      <c r="V946" s="438"/>
      <c r="W946" s="438"/>
      <c r="X946" s="438"/>
      <c r="Y946" s="438"/>
      <c r="Z946" s="438"/>
      <c r="AA946" s="438"/>
      <c r="AB946" s="438"/>
      <c r="AC946" s="438"/>
      <c r="AD946" s="438"/>
    </row>
    <row r="947" ht="13.5" customHeight="1">
      <c r="A947" s="438"/>
      <c r="B947" s="438"/>
      <c r="C947" s="438"/>
      <c r="D947" s="438"/>
      <c r="E947" s="409"/>
      <c r="F947" s="438"/>
      <c r="G947" s="438"/>
      <c r="H947" s="438"/>
      <c r="I947" s="438"/>
      <c r="J947" s="438"/>
      <c r="K947" s="438"/>
      <c r="L947" s="438"/>
      <c r="M947" s="438"/>
      <c r="N947" s="438"/>
      <c r="O947" s="438"/>
      <c r="P947" s="438"/>
      <c r="Q947" s="438"/>
      <c r="R947" s="438"/>
      <c r="S947" s="438"/>
      <c r="T947" s="438"/>
      <c r="U947" s="438"/>
      <c r="V947" s="438"/>
      <c r="W947" s="438"/>
      <c r="X947" s="438"/>
      <c r="Y947" s="438"/>
      <c r="Z947" s="438"/>
      <c r="AA947" s="438"/>
      <c r="AB947" s="438"/>
      <c r="AC947" s="438"/>
      <c r="AD947" s="438"/>
    </row>
    <row r="948" ht="13.5" customHeight="1">
      <c r="A948" s="438"/>
      <c r="B948" s="438"/>
      <c r="C948" s="438"/>
      <c r="D948" s="438"/>
      <c r="E948" s="409"/>
      <c r="F948" s="438"/>
      <c r="G948" s="438"/>
      <c r="H948" s="438"/>
      <c r="I948" s="438"/>
      <c r="J948" s="438"/>
      <c r="K948" s="438"/>
      <c r="L948" s="438"/>
      <c r="M948" s="438"/>
      <c r="N948" s="438"/>
      <c r="O948" s="438"/>
      <c r="P948" s="438"/>
      <c r="Q948" s="438"/>
      <c r="R948" s="438"/>
      <c r="S948" s="438"/>
      <c r="T948" s="438"/>
      <c r="U948" s="438"/>
      <c r="V948" s="438"/>
      <c r="W948" s="438"/>
      <c r="X948" s="438"/>
      <c r="Y948" s="438"/>
      <c r="Z948" s="438"/>
      <c r="AA948" s="438"/>
      <c r="AB948" s="438"/>
      <c r="AC948" s="438"/>
      <c r="AD948" s="438"/>
    </row>
    <row r="949" ht="13.5" customHeight="1">
      <c r="A949" s="438"/>
      <c r="B949" s="438"/>
      <c r="C949" s="438"/>
      <c r="D949" s="438"/>
      <c r="E949" s="409"/>
      <c r="F949" s="438"/>
      <c r="G949" s="438"/>
      <c r="H949" s="438"/>
      <c r="I949" s="438"/>
      <c r="J949" s="438"/>
      <c r="K949" s="438"/>
      <c r="L949" s="438"/>
      <c r="M949" s="438"/>
      <c r="N949" s="438"/>
      <c r="O949" s="438"/>
      <c r="P949" s="438"/>
      <c r="Q949" s="438"/>
      <c r="R949" s="438"/>
      <c r="S949" s="438"/>
      <c r="T949" s="438"/>
      <c r="U949" s="438"/>
      <c r="V949" s="438"/>
      <c r="W949" s="438"/>
      <c r="X949" s="438"/>
      <c r="Y949" s="438"/>
      <c r="Z949" s="438"/>
      <c r="AA949" s="438"/>
      <c r="AB949" s="438"/>
      <c r="AC949" s="438"/>
      <c r="AD949" s="438"/>
    </row>
    <row r="950" ht="13.5" customHeight="1">
      <c r="A950" s="438"/>
      <c r="B950" s="438"/>
      <c r="C950" s="438"/>
      <c r="D950" s="438"/>
      <c r="E950" s="409"/>
      <c r="F950" s="438"/>
      <c r="G950" s="438"/>
      <c r="H950" s="438"/>
      <c r="I950" s="438"/>
      <c r="J950" s="438"/>
      <c r="K950" s="438"/>
      <c r="L950" s="438"/>
      <c r="M950" s="438"/>
      <c r="N950" s="438"/>
      <c r="O950" s="438"/>
      <c r="P950" s="438"/>
      <c r="Q950" s="438"/>
      <c r="R950" s="438"/>
      <c r="S950" s="438"/>
      <c r="T950" s="438"/>
      <c r="U950" s="438"/>
      <c r="V950" s="438"/>
      <c r="W950" s="438"/>
      <c r="X950" s="438"/>
      <c r="Y950" s="438"/>
      <c r="Z950" s="438"/>
      <c r="AA950" s="438"/>
      <c r="AB950" s="438"/>
      <c r="AC950" s="438"/>
      <c r="AD950" s="438"/>
    </row>
    <row r="951" ht="13.5" customHeight="1">
      <c r="A951" s="438"/>
      <c r="B951" s="438"/>
      <c r="C951" s="438"/>
      <c r="D951" s="438"/>
      <c r="E951" s="409"/>
      <c r="F951" s="438"/>
      <c r="G951" s="438"/>
      <c r="H951" s="438"/>
      <c r="I951" s="438"/>
      <c r="J951" s="438"/>
      <c r="K951" s="438"/>
      <c r="L951" s="438"/>
      <c r="M951" s="438"/>
      <c r="N951" s="438"/>
      <c r="O951" s="438"/>
      <c r="P951" s="438"/>
      <c r="Q951" s="438"/>
      <c r="R951" s="438"/>
      <c r="S951" s="438"/>
      <c r="T951" s="438"/>
      <c r="U951" s="438"/>
      <c r="V951" s="438"/>
      <c r="W951" s="438"/>
      <c r="X951" s="438"/>
      <c r="Y951" s="438"/>
      <c r="Z951" s="438"/>
      <c r="AA951" s="438"/>
      <c r="AB951" s="438"/>
      <c r="AC951" s="438"/>
      <c r="AD951" s="438"/>
    </row>
    <row r="952" ht="13.5" customHeight="1">
      <c r="A952" s="438"/>
      <c r="B952" s="438"/>
      <c r="C952" s="438"/>
      <c r="D952" s="438"/>
      <c r="E952" s="409"/>
      <c r="F952" s="438"/>
      <c r="G952" s="438"/>
      <c r="H952" s="438"/>
      <c r="I952" s="438"/>
      <c r="J952" s="438"/>
      <c r="K952" s="438"/>
      <c r="L952" s="438"/>
      <c r="M952" s="438"/>
      <c r="N952" s="438"/>
      <c r="O952" s="438"/>
      <c r="P952" s="438"/>
      <c r="Q952" s="438"/>
      <c r="R952" s="438"/>
      <c r="S952" s="438"/>
      <c r="T952" s="438"/>
      <c r="U952" s="438"/>
      <c r="V952" s="438"/>
      <c r="W952" s="438"/>
      <c r="X952" s="438"/>
      <c r="Y952" s="438"/>
      <c r="Z952" s="438"/>
      <c r="AA952" s="438"/>
      <c r="AB952" s="438"/>
      <c r="AC952" s="438"/>
      <c r="AD952" s="438"/>
    </row>
    <row r="953" ht="13.5" customHeight="1">
      <c r="A953" s="438"/>
      <c r="B953" s="438"/>
      <c r="C953" s="438"/>
      <c r="D953" s="438"/>
      <c r="E953" s="409"/>
      <c r="F953" s="438"/>
      <c r="G953" s="438"/>
      <c r="H953" s="438"/>
      <c r="I953" s="438"/>
      <c r="J953" s="438"/>
      <c r="K953" s="438"/>
      <c r="L953" s="438"/>
      <c r="M953" s="438"/>
      <c r="N953" s="438"/>
      <c r="O953" s="438"/>
      <c r="P953" s="438"/>
      <c r="Q953" s="438"/>
      <c r="R953" s="438"/>
      <c r="S953" s="438"/>
      <c r="T953" s="438"/>
      <c r="U953" s="438"/>
      <c r="V953" s="438"/>
      <c r="W953" s="438"/>
      <c r="X953" s="438"/>
      <c r="Y953" s="438"/>
      <c r="Z953" s="438"/>
      <c r="AA953" s="438"/>
      <c r="AB953" s="438"/>
      <c r="AC953" s="438"/>
      <c r="AD953" s="438"/>
    </row>
    <row r="954" ht="13.5" customHeight="1">
      <c r="A954" s="438"/>
      <c r="B954" s="438"/>
      <c r="C954" s="438"/>
      <c r="D954" s="438"/>
      <c r="E954" s="409"/>
      <c r="F954" s="438"/>
      <c r="G954" s="438"/>
      <c r="H954" s="438"/>
      <c r="I954" s="438"/>
      <c r="J954" s="438"/>
      <c r="K954" s="438"/>
      <c r="L954" s="438"/>
      <c r="M954" s="438"/>
      <c r="N954" s="438"/>
      <c r="O954" s="438"/>
      <c r="P954" s="438"/>
      <c r="Q954" s="438"/>
      <c r="R954" s="438"/>
      <c r="S954" s="438"/>
      <c r="T954" s="438"/>
      <c r="U954" s="438"/>
      <c r="V954" s="438"/>
      <c r="W954" s="438"/>
      <c r="X954" s="438"/>
      <c r="Y954" s="438"/>
      <c r="Z954" s="438"/>
      <c r="AA954" s="438"/>
      <c r="AB954" s="438"/>
      <c r="AC954" s="438"/>
      <c r="AD954" s="438"/>
    </row>
    <row r="955" ht="13.5" customHeight="1">
      <c r="A955" s="438"/>
      <c r="B955" s="438"/>
      <c r="C955" s="438"/>
      <c r="D955" s="438"/>
      <c r="E955" s="409"/>
      <c r="F955" s="438"/>
      <c r="G955" s="438"/>
      <c r="H955" s="438"/>
      <c r="I955" s="438"/>
      <c r="J955" s="438"/>
      <c r="K955" s="438"/>
      <c r="L955" s="438"/>
      <c r="M955" s="438"/>
      <c r="N955" s="438"/>
      <c r="O955" s="438"/>
      <c r="P955" s="438"/>
      <c r="Q955" s="438"/>
      <c r="R955" s="438"/>
      <c r="S955" s="438"/>
      <c r="T955" s="438"/>
      <c r="U955" s="438"/>
      <c r="V955" s="438"/>
      <c r="W955" s="438"/>
      <c r="X955" s="438"/>
      <c r="Y955" s="438"/>
      <c r="Z955" s="438"/>
      <c r="AA955" s="438"/>
      <c r="AB955" s="438"/>
      <c r="AC955" s="438"/>
      <c r="AD955" s="438"/>
    </row>
    <row r="956" ht="13.5" customHeight="1">
      <c r="A956" s="438"/>
      <c r="B956" s="438"/>
      <c r="C956" s="438"/>
      <c r="D956" s="438"/>
      <c r="E956" s="409"/>
      <c r="F956" s="438"/>
      <c r="G956" s="438"/>
      <c r="H956" s="438"/>
      <c r="I956" s="438"/>
      <c r="J956" s="438"/>
      <c r="K956" s="438"/>
      <c r="L956" s="438"/>
      <c r="M956" s="438"/>
      <c r="N956" s="438"/>
      <c r="O956" s="438"/>
      <c r="P956" s="438"/>
      <c r="Q956" s="438"/>
      <c r="R956" s="438"/>
      <c r="S956" s="438"/>
      <c r="T956" s="438"/>
      <c r="U956" s="438"/>
      <c r="V956" s="438"/>
      <c r="W956" s="438"/>
      <c r="X956" s="438"/>
      <c r="Y956" s="438"/>
      <c r="Z956" s="438"/>
      <c r="AA956" s="438"/>
      <c r="AB956" s="438"/>
      <c r="AC956" s="438"/>
      <c r="AD956" s="438"/>
    </row>
    <row r="957" ht="13.5" customHeight="1">
      <c r="A957" s="438"/>
      <c r="B957" s="438"/>
      <c r="C957" s="438"/>
      <c r="D957" s="438"/>
      <c r="E957" s="409"/>
      <c r="F957" s="438"/>
      <c r="G957" s="438"/>
      <c r="H957" s="438"/>
      <c r="I957" s="438"/>
      <c r="J957" s="438"/>
      <c r="K957" s="438"/>
      <c r="L957" s="438"/>
      <c r="M957" s="438"/>
      <c r="N957" s="438"/>
      <c r="O957" s="438"/>
      <c r="P957" s="438"/>
      <c r="Q957" s="438"/>
      <c r="R957" s="438"/>
      <c r="S957" s="438"/>
      <c r="T957" s="438"/>
      <c r="U957" s="438"/>
      <c r="V957" s="438"/>
      <c r="W957" s="438"/>
      <c r="X957" s="438"/>
      <c r="Y957" s="438"/>
      <c r="Z957" s="438"/>
      <c r="AA957" s="438"/>
      <c r="AB957" s="438"/>
      <c r="AC957" s="438"/>
      <c r="AD957" s="438"/>
    </row>
    <row r="958" ht="13.5" customHeight="1">
      <c r="A958" s="438"/>
      <c r="B958" s="438"/>
      <c r="C958" s="438"/>
      <c r="D958" s="438"/>
      <c r="E958" s="409"/>
      <c r="F958" s="438"/>
      <c r="G958" s="438"/>
      <c r="H958" s="438"/>
      <c r="I958" s="438"/>
      <c r="J958" s="438"/>
      <c r="K958" s="438"/>
      <c r="L958" s="438"/>
      <c r="M958" s="438"/>
      <c r="N958" s="438"/>
      <c r="O958" s="438"/>
      <c r="P958" s="438"/>
      <c r="Q958" s="438"/>
      <c r="R958" s="438"/>
      <c r="S958" s="438"/>
      <c r="T958" s="438"/>
      <c r="U958" s="438"/>
      <c r="V958" s="438"/>
      <c r="W958" s="438"/>
      <c r="X958" s="438"/>
      <c r="Y958" s="438"/>
      <c r="Z958" s="438"/>
      <c r="AA958" s="438"/>
      <c r="AB958" s="438"/>
      <c r="AC958" s="438"/>
      <c r="AD958" s="438"/>
    </row>
    <row r="959" ht="13.5" customHeight="1">
      <c r="A959" s="438"/>
      <c r="B959" s="438"/>
      <c r="C959" s="438"/>
      <c r="D959" s="438"/>
      <c r="E959" s="409"/>
      <c r="F959" s="438"/>
      <c r="G959" s="438"/>
      <c r="H959" s="438"/>
      <c r="I959" s="438"/>
      <c r="J959" s="438"/>
      <c r="K959" s="438"/>
      <c r="L959" s="438"/>
      <c r="M959" s="438"/>
      <c r="N959" s="438"/>
      <c r="O959" s="438"/>
      <c r="P959" s="438"/>
      <c r="Q959" s="438"/>
      <c r="R959" s="438"/>
      <c r="S959" s="438"/>
      <c r="T959" s="438"/>
      <c r="U959" s="438"/>
      <c r="V959" s="438"/>
      <c r="W959" s="438"/>
      <c r="X959" s="438"/>
      <c r="Y959" s="438"/>
      <c r="Z959" s="438"/>
      <c r="AA959" s="438"/>
      <c r="AB959" s="438"/>
      <c r="AC959" s="438"/>
      <c r="AD959" s="438"/>
    </row>
    <row r="960" ht="13.5" customHeight="1">
      <c r="A960" s="438"/>
      <c r="B960" s="438"/>
      <c r="C960" s="438"/>
      <c r="D960" s="438"/>
      <c r="E960" s="409"/>
      <c r="F960" s="438"/>
      <c r="G960" s="438"/>
      <c r="H960" s="438"/>
      <c r="I960" s="438"/>
      <c r="J960" s="438"/>
      <c r="K960" s="438"/>
      <c r="L960" s="438"/>
      <c r="M960" s="438"/>
      <c r="N960" s="438"/>
      <c r="O960" s="438"/>
      <c r="P960" s="438"/>
      <c r="Q960" s="438"/>
      <c r="R960" s="438"/>
      <c r="S960" s="438"/>
      <c r="T960" s="438"/>
      <c r="U960" s="438"/>
      <c r="V960" s="438"/>
      <c r="W960" s="438"/>
      <c r="X960" s="438"/>
      <c r="Y960" s="438"/>
      <c r="Z960" s="438"/>
      <c r="AA960" s="438"/>
      <c r="AB960" s="438"/>
      <c r="AC960" s="438"/>
      <c r="AD960" s="438"/>
    </row>
    <row r="961" ht="13.5" customHeight="1">
      <c r="A961" s="438"/>
      <c r="B961" s="438"/>
      <c r="C961" s="438"/>
      <c r="D961" s="438"/>
      <c r="E961" s="409"/>
      <c r="F961" s="438"/>
      <c r="G961" s="438"/>
      <c r="H961" s="438"/>
      <c r="I961" s="438"/>
      <c r="J961" s="438"/>
      <c r="K961" s="438"/>
      <c r="L961" s="438"/>
      <c r="M961" s="438"/>
      <c r="N961" s="438"/>
      <c r="O961" s="438"/>
      <c r="P961" s="438"/>
      <c r="Q961" s="438"/>
      <c r="R961" s="438"/>
      <c r="S961" s="438"/>
      <c r="T961" s="438"/>
      <c r="U961" s="438"/>
      <c r="V961" s="438"/>
      <c r="W961" s="438"/>
      <c r="X961" s="438"/>
      <c r="Y961" s="438"/>
      <c r="Z961" s="438"/>
      <c r="AA961" s="438"/>
      <c r="AB961" s="438"/>
      <c r="AC961" s="438"/>
      <c r="AD961" s="438"/>
    </row>
    <row r="962" ht="13.5" customHeight="1">
      <c r="A962" s="438"/>
      <c r="B962" s="438"/>
      <c r="C962" s="438"/>
      <c r="D962" s="438"/>
      <c r="E962" s="409"/>
      <c r="F962" s="438"/>
      <c r="G962" s="438"/>
      <c r="H962" s="438"/>
      <c r="I962" s="438"/>
      <c r="J962" s="438"/>
      <c r="K962" s="438"/>
      <c r="L962" s="438"/>
      <c r="M962" s="438"/>
      <c r="N962" s="438"/>
      <c r="O962" s="438"/>
      <c r="P962" s="438"/>
      <c r="Q962" s="438"/>
      <c r="R962" s="438"/>
      <c r="S962" s="438"/>
      <c r="T962" s="438"/>
      <c r="U962" s="438"/>
      <c r="V962" s="438"/>
      <c r="W962" s="438"/>
      <c r="X962" s="438"/>
      <c r="Y962" s="438"/>
      <c r="Z962" s="438"/>
      <c r="AA962" s="438"/>
      <c r="AB962" s="438"/>
      <c r="AC962" s="438"/>
      <c r="AD962" s="438"/>
    </row>
    <row r="963" ht="13.5" customHeight="1">
      <c r="A963" s="438"/>
      <c r="B963" s="438"/>
      <c r="C963" s="438"/>
      <c r="D963" s="438"/>
      <c r="E963" s="409"/>
      <c r="F963" s="438"/>
      <c r="G963" s="438"/>
      <c r="H963" s="438"/>
      <c r="I963" s="438"/>
      <c r="J963" s="438"/>
      <c r="K963" s="438"/>
      <c r="L963" s="438"/>
      <c r="M963" s="438"/>
      <c r="N963" s="438"/>
      <c r="O963" s="438"/>
      <c r="P963" s="438"/>
      <c r="Q963" s="438"/>
      <c r="R963" s="438"/>
      <c r="S963" s="438"/>
      <c r="T963" s="438"/>
      <c r="U963" s="438"/>
      <c r="V963" s="438"/>
      <c r="W963" s="438"/>
      <c r="X963" s="438"/>
      <c r="Y963" s="438"/>
      <c r="Z963" s="438"/>
      <c r="AA963" s="438"/>
      <c r="AB963" s="438"/>
      <c r="AC963" s="438"/>
      <c r="AD963" s="438"/>
    </row>
    <row r="964" ht="13.5" customHeight="1">
      <c r="A964" s="438"/>
      <c r="B964" s="438"/>
      <c r="C964" s="438"/>
      <c r="D964" s="438"/>
      <c r="E964" s="409"/>
      <c r="F964" s="438"/>
      <c r="G964" s="438"/>
      <c r="H964" s="438"/>
      <c r="I964" s="438"/>
      <c r="J964" s="438"/>
      <c r="K964" s="438"/>
      <c r="L964" s="438"/>
      <c r="M964" s="438"/>
      <c r="N964" s="438"/>
      <c r="O964" s="438"/>
      <c r="P964" s="438"/>
      <c r="Q964" s="438"/>
      <c r="R964" s="438"/>
      <c r="S964" s="438"/>
      <c r="T964" s="438"/>
      <c r="U964" s="438"/>
      <c r="V964" s="438"/>
      <c r="W964" s="438"/>
      <c r="X964" s="438"/>
      <c r="Y964" s="438"/>
      <c r="Z964" s="438"/>
      <c r="AA964" s="438"/>
      <c r="AB964" s="438"/>
      <c r="AC964" s="438"/>
      <c r="AD964" s="438"/>
    </row>
    <row r="965" ht="13.5" customHeight="1">
      <c r="A965" s="438"/>
      <c r="B965" s="438"/>
      <c r="C965" s="438"/>
      <c r="D965" s="438"/>
      <c r="E965" s="409"/>
      <c r="F965" s="438"/>
      <c r="G965" s="438"/>
      <c r="H965" s="438"/>
      <c r="I965" s="438"/>
      <c r="J965" s="438"/>
      <c r="K965" s="438"/>
      <c r="L965" s="438"/>
      <c r="M965" s="438"/>
      <c r="N965" s="438"/>
      <c r="O965" s="438"/>
      <c r="P965" s="438"/>
      <c r="Q965" s="438"/>
      <c r="R965" s="438"/>
      <c r="S965" s="438"/>
      <c r="T965" s="438"/>
      <c r="U965" s="438"/>
      <c r="V965" s="438"/>
      <c r="W965" s="438"/>
      <c r="X965" s="438"/>
      <c r="Y965" s="438"/>
      <c r="Z965" s="438"/>
      <c r="AA965" s="438"/>
      <c r="AB965" s="438"/>
      <c r="AC965" s="438"/>
      <c r="AD965" s="438"/>
    </row>
    <row r="966" ht="13.5" customHeight="1">
      <c r="A966" s="438"/>
      <c r="B966" s="438"/>
      <c r="C966" s="438"/>
      <c r="D966" s="438"/>
      <c r="E966" s="409"/>
      <c r="F966" s="438"/>
      <c r="G966" s="438"/>
      <c r="H966" s="438"/>
      <c r="I966" s="438"/>
      <c r="J966" s="438"/>
      <c r="K966" s="438"/>
      <c r="L966" s="438"/>
      <c r="M966" s="438"/>
      <c r="N966" s="438"/>
      <c r="O966" s="438"/>
      <c r="P966" s="438"/>
      <c r="Q966" s="438"/>
      <c r="R966" s="438"/>
      <c r="S966" s="438"/>
      <c r="T966" s="438"/>
      <c r="U966" s="438"/>
      <c r="V966" s="438"/>
      <c r="W966" s="438"/>
      <c r="X966" s="438"/>
      <c r="Y966" s="438"/>
      <c r="Z966" s="438"/>
      <c r="AA966" s="438"/>
      <c r="AB966" s="438"/>
      <c r="AC966" s="438"/>
      <c r="AD966" s="438"/>
    </row>
    <row r="967" ht="13.5" customHeight="1">
      <c r="A967" s="438"/>
      <c r="B967" s="438"/>
      <c r="C967" s="438"/>
      <c r="D967" s="438"/>
      <c r="E967" s="409"/>
      <c r="F967" s="438"/>
      <c r="G967" s="438"/>
      <c r="H967" s="438"/>
      <c r="I967" s="438"/>
      <c r="J967" s="438"/>
      <c r="K967" s="438"/>
      <c r="L967" s="438"/>
      <c r="M967" s="438"/>
      <c r="N967" s="438"/>
      <c r="O967" s="438"/>
      <c r="P967" s="438"/>
      <c r="Q967" s="438"/>
      <c r="R967" s="438"/>
      <c r="S967" s="438"/>
      <c r="T967" s="438"/>
      <c r="U967" s="438"/>
      <c r="V967" s="438"/>
      <c r="W967" s="438"/>
      <c r="X967" s="438"/>
      <c r="Y967" s="438"/>
      <c r="Z967" s="438"/>
      <c r="AA967" s="438"/>
      <c r="AB967" s="438"/>
      <c r="AC967" s="438"/>
      <c r="AD967" s="438"/>
    </row>
    <row r="968" ht="13.5" customHeight="1">
      <c r="A968" s="438"/>
      <c r="B968" s="438"/>
      <c r="C968" s="438"/>
      <c r="D968" s="438"/>
      <c r="E968" s="409"/>
      <c r="F968" s="438"/>
      <c r="G968" s="438"/>
      <c r="H968" s="438"/>
      <c r="I968" s="438"/>
      <c r="J968" s="438"/>
      <c r="K968" s="438"/>
      <c r="L968" s="438"/>
      <c r="M968" s="438"/>
      <c r="N968" s="438"/>
      <c r="O968" s="438"/>
      <c r="P968" s="438"/>
      <c r="Q968" s="438"/>
      <c r="R968" s="438"/>
      <c r="S968" s="438"/>
      <c r="T968" s="438"/>
      <c r="U968" s="438"/>
      <c r="V968" s="438"/>
      <c r="W968" s="438"/>
      <c r="X968" s="438"/>
      <c r="Y968" s="438"/>
      <c r="Z968" s="438"/>
      <c r="AA968" s="438"/>
      <c r="AB968" s="438"/>
      <c r="AC968" s="438"/>
      <c r="AD968" s="438"/>
    </row>
    <row r="969" ht="13.5" customHeight="1">
      <c r="A969" s="438"/>
      <c r="B969" s="438"/>
      <c r="C969" s="438"/>
      <c r="D969" s="438"/>
      <c r="E969" s="409"/>
      <c r="F969" s="438"/>
      <c r="G969" s="438"/>
      <c r="H969" s="438"/>
      <c r="I969" s="438"/>
      <c r="J969" s="438"/>
      <c r="K969" s="438"/>
      <c r="L969" s="438"/>
      <c r="M969" s="438"/>
      <c r="N969" s="438"/>
      <c r="O969" s="438"/>
      <c r="P969" s="438"/>
      <c r="Q969" s="438"/>
      <c r="R969" s="438"/>
      <c r="S969" s="438"/>
      <c r="T969" s="438"/>
      <c r="U969" s="438"/>
      <c r="V969" s="438"/>
      <c r="W969" s="438"/>
      <c r="X969" s="438"/>
      <c r="Y969" s="438"/>
      <c r="Z969" s="438"/>
      <c r="AA969" s="438"/>
      <c r="AB969" s="438"/>
      <c r="AC969" s="438"/>
      <c r="AD969" s="438"/>
    </row>
    <row r="970" ht="13.5" customHeight="1">
      <c r="A970" s="438"/>
      <c r="B970" s="438"/>
      <c r="C970" s="438"/>
      <c r="D970" s="438"/>
      <c r="E970" s="409"/>
      <c r="F970" s="438"/>
      <c r="G970" s="438"/>
      <c r="H970" s="438"/>
      <c r="I970" s="438"/>
      <c r="J970" s="438"/>
      <c r="K970" s="438"/>
      <c r="L970" s="438"/>
      <c r="M970" s="438"/>
      <c r="N970" s="438"/>
      <c r="O970" s="438"/>
      <c r="P970" s="438"/>
      <c r="Q970" s="438"/>
      <c r="R970" s="438"/>
      <c r="S970" s="438"/>
      <c r="T970" s="438"/>
      <c r="U970" s="438"/>
      <c r="V970" s="438"/>
      <c r="W970" s="438"/>
      <c r="X970" s="438"/>
      <c r="Y970" s="438"/>
      <c r="Z970" s="438"/>
      <c r="AA970" s="438"/>
      <c r="AB970" s="438"/>
      <c r="AC970" s="438"/>
      <c r="AD970" s="438"/>
    </row>
    <row r="971" ht="13.5" customHeight="1">
      <c r="A971" s="438"/>
      <c r="B971" s="438"/>
      <c r="C971" s="438"/>
      <c r="D971" s="438"/>
      <c r="E971" s="409"/>
      <c r="F971" s="438"/>
      <c r="G971" s="438"/>
      <c r="H971" s="438"/>
      <c r="I971" s="438"/>
      <c r="J971" s="438"/>
      <c r="K971" s="438"/>
      <c r="L971" s="438"/>
      <c r="M971" s="438"/>
      <c r="N971" s="438"/>
      <c r="O971" s="438"/>
      <c r="P971" s="438"/>
      <c r="Q971" s="438"/>
      <c r="R971" s="438"/>
      <c r="S971" s="438"/>
      <c r="T971" s="438"/>
      <c r="U971" s="438"/>
      <c r="V971" s="438"/>
      <c r="W971" s="438"/>
      <c r="X971" s="438"/>
      <c r="Y971" s="438"/>
      <c r="Z971" s="438"/>
      <c r="AA971" s="438"/>
      <c r="AB971" s="438"/>
      <c r="AC971" s="438"/>
      <c r="AD971" s="438"/>
    </row>
    <row r="972" ht="13.5" customHeight="1">
      <c r="A972" s="438"/>
      <c r="B972" s="438"/>
      <c r="C972" s="438"/>
      <c r="D972" s="438"/>
      <c r="E972" s="409"/>
      <c r="F972" s="438"/>
      <c r="G972" s="438"/>
      <c r="H972" s="438"/>
      <c r="I972" s="438"/>
      <c r="J972" s="438"/>
      <c r="K972" s="438"/>
      <c r="L972" s="438"/>
      <c r="M972" s="438"/>
      <c r="N972" s="438"/>
      <c r="O972" s="438"/>
      <c r="P972" s="438"/>
      <c r="Q972" s="438"/>
      <c r="R972" s="438"/>
      <c r="S972" s="438"/>
      <c r="T972" s="438"/>
      <c r="U972" s="438"/>
      <c r="V972" s="438"/>
      <c r="W972" s="438"/>
      <c r="X972" s="438"/>
      <c r="Y972" s="438"/>
      <c r="Z972" s="438"/>
      <c r="AA972" s="438"/>
      <c r="AB972" s="438"/>
      <c r="AC972" s="438"/>
      <c r="AD972" s="438"/>
    </row>
    <row r="973" ht="13.5" customHeight="1">
      <c r="A973" s="438"/>
      <c r="B973" s="438"/>
      <c r="C973" s="438"/>
      <c r="D973" s="438"/>
      <c r="E973" s="409"/>
      <c r="F973" s="438"/>
      <c r="G973" s="438"/>
      <c r="H973" s="438"/>
      <c r="I973" s="438"/>
      <c r="J973" s="438"/>
      <c r="K973" s="438"/>
      <c r="L973" s="438"/>
      <c r="M973" s="438"/>
      <c r="N973" s="438"/>
      <c r="O973" s="438"/>
      <c r="P973" s="438"/>
      <c r="Q973" s="438"/>
      <c r="R973" s="438"/>
      <c r="S973" s="438"/>
      <c r="T973" s="438"/>
      <c r="U973" s="438"/>
      <c r="V973" s="438"/>
      <c r="W973" s="438"/>
      <c r="X973" s="438"/>
      <c r="Y973" s="438"/>
      <c r="Z973" s="438"/>
      <c r="AA973" s="438"/>
      <c r="AB973" s="438"/>
      <c r="AC973" s="438"/>
      <c r="AD973" s="438"/>
    </row>
    <row r="974" ht="13.5" customHeight="1">
      <c r="A974" s="438"/>
      <c r="B974" s="438"/>
      <c r="C974" s="438"/>
      <c r="D974" s="438"/>
      <c r="E974" s="409"/>
      <c r="F974" s="438"/>
      <c r="G974" s="438"/>
      <c r="H974" s="438"/>
      <c r="I974" s="438"/>
      <c r="J974" s="438"/>
      <c r="K974" s="438"/>
      <c r="L974" s="438"/>
      <c r="M974" s="438"/>
      <c r="N974" s="438"/>
      <c r="O974" s="438"/>
      <c r="P974" s="438"/>
      <c r="Q974" s="438"/>
      <c r="R974" s="438"/>
      <c r="S974" s="438"/>
      <c r="T974" s="438"/>
      <c r="U974" s="438"/>
      <c r="V974" s="438"/>
      <c r="W974" s="438"/>
      <c r="X974" s="438"/>
      <c r="Y974" s="438"/>
      <c r="Z974" s="438"/>
      <c r="AA974" s="438"/>
      <c r="AB974" s="438"/>
      <c r="AC974" s="438"/>
      <c r="AD974" s="438"/>
    </row>
    <row r="975" ht="13.5" customHeight="1">
      <c r="A975" s="438"/>
      <c r="B975" s="438"/>
      <c r="C975" s="438"/>
      <c r="D975" s="438"/>
      <c r="E975" s="409"/>
      <c r="F975" s="438"/>
      <c r="G975" s="438"/>
      <c r="H975" s="438"/>
      <c r="I975" s="438"/>
      <c r="J975" s="438"/>
      <c r="K975" s="438"/>
      <c r="L975" s="438"/>
      <c r="M975" s="438"/>
      <c r="N975" s="438"/>
      <c r="O975" s="438"/>
      <c r="P975" s="438"/>
      <c r="Q975" s="438"/>
      <c r="R975" s="438"/>
      <c r="S975" s="438"/>
      <c r="T975" s="438"/>
      <c r="U975" s="438"/>
      <c r="V975" s="438"/>
      <c r="W975" s="438"/>
      <c r="X975" s="438"/>
      <c r="Y975" s="438"/>
      <c r="Z975" s="438"/>
      <c r="AA975" s="438"/>
      <c r="AB975" s="438"/>
      <c r="AC975" s="438"/>
      <c r="AD975" s="438"/>
    </row>
    <row r="976" ht="13.5" customHeight="1">
      <c r="A976" s="438"/>
      <c r="B976" s="438"/>
      <c r="C976" s="438"/>
      <c r="D976" s="438"/>
      <c r="E976" s="409"/>
      <c r="F976" s="438"/>
      <c r="G976" s="438"/>
      <c r="H976" s="438"/>
      <c r="I976" s="438"/>
      <c r="J976" s="438"/>
      <c r="K976" s="438"/>
      <c r="L976" s="438"/>
      <c r="M976" s="438"/>
      <c r="N976" s="438"/>
      <c r="O976" s="438"/>
      <c r="P976" s="438"/>
      <c r="Q976" s="438"/>
      <c r="R976" s="438"/>
      <c r="S976" s="438"/>
      <c r="T976" s="438"/>
      <c r="U976" s="438"/>
      <c r="V976" s="438"/>
      <c r="W976" s="438"/>
      <c r="X976" s="438"/>
      <c r="Y976" s="438"/>
      <c r="Z976" s="438"/>
      <c r="AA976" s="438"/>
      <c r="AB976" s="438"/>
      <c r="AC976" s="438"/>
      <c r="AD976" s="438"/>
    </row>
    <row r="977" ht="13.5" customHeight="1">
      <c r="A977" s="438"/>
      <c r="B977" s="438"/>
      <c r="C977" s="438"/>
      <c r="D977" s="438"/>
      <c r="E977" s="409"/>
      <c r="F977" s="438"/>
      <c r="G977" s="438"/>
      <c r="H977" s="438"/>
      <c r="I977" s="438"/>
      <c r="J977" s="438"/>
      <c r="K977" s="438"/>
      <c r="L977" s="438"/>
      <c r="M977" s="438"/>
      <c r="N977" s="438"/>
      <c r="O977" s="438"/>
      <c r="P977" s="438"/>
      <c r="Q977" s="438"/>
      <c r="R977" s="438"/>
      <c r="S977" s="438"/>
      <c r="T977" s="438"/>
      <c r="U977" s="438"/>
      <c r="V977" s="438"/>
      <c r="W977" s="438"/>
      <c r="X977" s="438"/>
      <c r="Y977" s="438"/>
      <c r="Z977" s="438"/>
      <c r="AA977" s="438"/>
      <c r="AB977" s="438"/>
      <c r="AC977" s="438"/>
      <c r="AD977" s="438"/>
    </row>
    <row r="978" ht="13.5" customHeight="1">
      <c r="A978" s="438"/>
      <c r="B978" s="438"/>
      <c r="C978" s="438"/>
      <c r="D978" s="438"/>
      <c r="E978" s="409"/>
      <c r="F978" s="438"/>
      <c r="G978" s="438"/>
      <c r="H978" s="438"/>
      <c r="I978" s="438"/>
      <c r="J978" s="438"/>
      <c r="K978" s="438"/>
      <c r="L978" s="438"/>
      <c r="M978" s="438"/>
      <c r="N978" s="438"/>
      <c r="O978" s="438"/>
      <c r="P978" s="438"/>
      <c r="Q978" s="438"/>
      <c r="R978" s="438"/>
      <c r="S978" s="438"/>
      <c r="T978" s="438"/>
      <c r="U978" s="438"/>
      <c r="V978" s="438"/>
      <c r="W978" s="438"/>
      <c r="X978" s="438"/>
      <c r="Y978" s="438"/>
      <c r="Z978" s="438"/>
      <c r="AA978" s="438"/>
      <c r="AB978" s="438"/>
      <c r="AC978" s="438"/>
      <c r="AD978" s="438"/>
    </row>
    <row r="979" ht="13.5" customHeight="1">
      <c r="A979" s="438"/>
      <c r="B979" s="438"/>
      <c r="C979" s="438"/>
      <c r="D979" s="438"/>
      <c r="E979" s="409"/>
      <c r="F979" s="438"/>
      <c r="G979" s="438"/>
      <c r="H979" s="438"/>
      <c r="I979" s="438"/>
      <c r="J979" s="438"/>
      <c r="K979" s="438"/>
      <c r="L979" s="438"/>
      <c r="M979" s="438"/>
      <c r="N979" s="438"/>
      <c r="O979" s="438"/>
      <c r="P979" s="438"/>
      <c r="Q979" s="438"/>
      <c r="R979" s="438"/>
      <c r="S979" s="438"/>
      <c r="T979" s="438"/>
      <c r="U979" s="438"/>
      <c r="V979" s="438"/>
      <c r="W979" s="438"/>
      <c r="X979" s="438"/>
      <c r="Y979" s="438"/>
      <c r="Z979" s="438"/>
      <c r="AA979" s="438"/>
      <c r="AB979" s="438"/>
      <c r="AC979" s="438"/>
      <c r="AD979" s="438"/>
    </row>
    <row r="980" ht="13.5" customHeight="1">
      <c r="A980" s="438"/>
      <c r="B980" s="438"/>
      <c r="C980" s="438"/>
      <c r="D980" s="438"/>
      <c r="E980" s="409"/>
      <c r="F980" s="438"/>
      <c r="G980" s="438"/>
      <c r="H980" s="438"/>
      <c r="I980" s="438"/>
      <c r="J980" s="438"/>
      <c r="K980" s="438"/>
      <c r="L980" s="438"/>
      <c r="M980" s="438"/>
      <c r="N980" s="438"/>
      <c r="O980" s="438"/>
      <c r="P980" s="438"/>
      <c r="Q980" s="438"/>
      <c r="R980" s="438"/>
      <c r="S980" s="438"/>
      <c r="T980" s="438"/>
      <c r="U980" s="438"/>
      <c r="V980" s="438"/>
      <c r="W980" s="438"/>
      <c r="X980" s="438"/>
      <c r="Y980" s="438"/>
      <c r="Z980" s="438"/>
      <c r="AA980" s="438"/>
      <c r="AB980" s="438"/>
      <c r="AC980" s="438"/>
      <c r="AD980" s="438"/>
    </row>
    <row r="981" ht="13.5" customHeight="1">
      <c r="A981" s="438"/>
      <c r="B981" s="438"/>
      <c r="C981" s="438"/>
      <c r="D981" s="438"/>
      <c r="E981" s="409"/>
      <c r="F981" s="438"/>
      <c r="G981" s="438"/>
      <c r="H981" s="438"/>
      <c r="I981" s="438"/>
      <c r="J981" s="438"/>
      <c r="K981" s="438"/>
      <c r="L981" s="438"/>
      <c r="M981" s="438"/>
      <c r="N981" s="438"/>
      <c r="O981" s="438"/>
      <c r="P981" s="438"/>
      <c r="Q981" s="438"/>
      <c r="R981" s="438"/>
      <c r="S981" s="438"/>
      <c r="T981" s="438"/>
      <c r="U981" s="438"/>
      <c r="V981" s="438"/>
      <c r="W981" s="438"/>
      <c r="X981" s="438"/>
      <c r="Y981" s="438"/>
      <c r="Z981" s="438"/>
      <c r="AA981" s="438"/>
      <c r="AB981" s="438"/>
      <c r="AC981" s="438"/>
      <c r="AD981" s="438"/>
    </row>
    <row r="982" ht="13.5" customHeight="1">
      <c r="A982" s="438"/>
      <c r="B982" s="438"/>
      <c r="C982" s="438"/>
      <c r="D982" s="438"/>
      <c r="E982" s="409"/>
      <c r="F982" s="438"/>
      <c r="G982" s="438"/>
      <c r="H982" s="438"/>
      <c r="I982" s="438"/>
      <c r="J982" s="438"/>
      <c r="K982" s="438"/>
      <c r="L982" s="438"/>
      <c r="M982" s="438"/>
      <c r="N982" s="438"/>
      <c r="O982" s="438"/>
      <c r="P982" s="438"/>
      <c r="Q982" s="438"/>
      <c r="R982" s="438"/>
      <c r="S982" s="438"/>
      <c r="T982" s="438"/>
      <c r="U982" s="438"/>
      <c r="V982" s="438"/>
      <c r="W982" s="438"/>
      <c r="X982" s="438"/>
      <c r="Y982" s="438"/>
      <c r="Z982" s="438"/>
      <c r="AA982" s="438"/>
      <c r="AB982" s="438"/>
      <c r="AC982" s="438"/>
      <c r="AD982" s="438"/>
    </row>
    <row r="983" ht="13.5" customHeight="1">
      <c r="A983" s="438"/>
      <c r="B983" s="438"/>
      <c r="C983" s="438"/>
      <c r="D983" s="438"/>
      <c r="E983" s="409"/>
      <c r="F983" s="438"/>
      <c r="G983" s="438"/>
      <c r="H983" s="438"/>
      <c r="I983" s="438"/>
      <c r="J983" s="438"/>
      <c r="K983" s="438"/>
      <c r="L983" s="438"/>
      <c r="M983" s="438"/>
      <c r="N983" s="438"/>
      <c r="O983" s="438"/>
      <c r="P983" s="438"/>
      <c r="Q983" s="438"/>
      <c r="R983" s="438"/>
      <c r="S983" s="438"/>
      <c r="T983" s="438"/>
      <c r="U983" s="438"/>
      <c r="V983" s="438"/>
      <c r="W983" s="438"/>
      <c r="X983" s="438"/>
      <c r="Y983" s="438"/>
      <c r="Z983" s="438"/>
      <c r="AA983" s="438"/>
      <c r="AB983" s="438"/>
      <c r="AC983" s="438"/>
      <c r="AD983" s="438"/>
    </row>
    <row r="984" ht="13.5" customHeight="1">
      <c r="A984" s="438"/>
      <c r="B984" s="438"/>
      <c r="C984" s="438"/>
      <c r="D984" s="438"/>
      <c r="E984" s="409"/>
      <c r="F984" s="438"/>
      <c r="G984" s="438"/>
      <c r="H984" s="438"/>
      <c r="I984" s="438"/>
      <c r="J984" s="438"/>
      <c r="K984" s="438"/>
      <c r="L984" s="438"/>
      <c r="M984" s="438"/>
      <c r="N984" s="438"/>
      <c r="O984" s="438"/>
      <c r="P984" s="438"/>
      <c r="Q984" s="438"/>
      <c r="R984" s="438"/>
      <c r="S984" s="438"/>
      <c r="T984" s="438"/>
      <c r="U984" s="438"/>
      <c r="V984" s="438"/>
      <c r="W984" s="438"/>
      <c r="X984" s="438"/>
      <c r="Y984" s="438"/>
      <c r="Z984" s="438"/>
      <c r="AA984" s="438"/>
      <c r="AB984" s="438"/>
      <c r="AC984" s="438"/>
      <c r="AD984" s="438"/>
    </row>
    <row r="985" ht="13.5" customHeight="1">
      <c r="A985" s="438"/>
      <c r="B985" s="438"/>
      <c r="C985" s="438"/>
      <c r="D985" s="438"/>
      <c r="E985" s="409"/>
      <c r="F985" s="438"/>
      <c r="G985" s="438"/>
      <c r="H985" s="438"/>
      <c r="I985" s="438"/>
      <c r="J985" s="438"/>
      <c r="K985" s="438"/>
      <c r="L985" s="438"/>
      <c r="M985" s="438"/>
      <c r="N985" s="438"/>
      <c r="O985" s="438"/>
      <c r="P985" s="438"/>
      <c r="Q985" s="438"/>
      <c r="R985" s="438"/>
      <c r="S985" s="438"/>
      <c r="T985" s="438"/>
      <c r="U985" s="438"/>
      <c r="V985" s="438"/>
      <c r="W985" s="438"/>
      <c r="X985" s="438"/>
      <c r="Y985" s="438"/>
      <c r="Z985" s="438"/>
      <c r="AA985" s="438"/>
      <c r="AB985" s="438"/>
      <c r="AC985" s="438"/>
      <c r="AD985" s="438"/>
    </row>
    <row r="986" ht="13.5" customHeight="1">
      <c r="A986" s="438"/>
      <c r="B986" s="438"/>
      <c r="C986" s="438"/>
      <c r="D986" s="438"/>
      <c r="E986" s="409"/>
      <c r="F986" s="438"/>
      <c r="G986" s="438"/>
      <c r="H986" s="438"/>
      <c r="I986" s="438"/>
      <c r="J986" s="438"/>
      <c r="K986" s="438"/>
      <c r="L986" s="438"/>
      <c r="M986" s="438"/>
      <c r="N986" s="438"/>
      <c r="O986" s="438"/>
      <c r="P986" s="438"/>
      <c r="Q986" s="438"/>
      <c r="R986" s="438"/>
      <c r="S986" s="438"/>
      <c r="T986" s="438"/>
      <c r="U986" s="438"/>
      <c r="V986" s="438"/>
      <c r="W986" s="438"/>
      <c r="X986" s="438"/>
      <c r="Y986" s="438"/>
      <c r="Z986" s="438"/>
      <c r="AA986" s="438"/>
      <c r="AB986" s="438"/>
      <c r="AC986" s="438"/>
      <c r="AD986" s="438"/>
    </row>
    <row r="987" ht="13.5" customHeight="1">
      <c r="A987" s="438"/>
      <c r="B987" s="438"/>
      <c r="C987" s="438"/>
      <c r="D987" s="438"/>
      <c r="E987" s="409"/>
      <c r="F987" s="438"/>
      <c r="G987" s="438"/>
      <c r="H987" s="438"/>
      <c r="I987" s="438"/>
      <c r="J987" s="438"/>
      <c r="K987" s="438"/>
      <c r="L987" s="438"/>
      <c r="M987" s="438"/>
      <c r="N987" s="438"/>
      <c r="O987" s="438"/>
      <c r="P987" s="438"/>
      <c r="Q987" s="438"/>
      <c r="R987" s="438"/>
      <c r="S987" s="438"/>
      <c r="T987" s="438"/>
      <c r="U987" s="438"/>
      <c r="V987" s="438"/>
      <c r="W987" s="438"/>
      <c r="X987" s="438"/>
      <c r="Y987" s="438"/>
      <c r="Z987" s="438"/>
      <c r="AA987" s="438"/>
      <c r="AB987" s="438"/>
      <c r="AC987" s="438"/>
      <c r="AD987" s="438"/>
    </row>
    <row r="988" ht="13.5" customHeight="1">
      <c r="A988" s="438"/>
      <c r="B988" s="438"/>
      <c r="C988" s="438"/>
      <c r="D988" s="438"/>
      <c r="E988" s="409"/>
      <c r="F988" s="438"/>
      <c r="G988" s="438"/>
      <c r="H988" s="438"/>
      <c r="I988" s="438"/>
      <c r="J988" s="438"/>
      <c r="K988" s="438"/>
      <c r="L988" s="438"/>
      <c r="M988" s="438"/>
      <c r="N988" s="438"/>
      <c r="O988" s="438"/>
      <c r="P988" s="438"/>
      <c r="Q988" s="438"/>
      <c r="R988" s="438"/>
      <c r="S988" s="438"/>
      <c r="T988" s="438"/>
      <c r="U988" s="438"/>
      <c r="V988" s="438"/>
      <c r="W988" s="438"/>
      <c r="X988" s="438"/>
      <c r="Y988" s="438"/>
      <c r="Z988" s="438"/>
      <c r="AA988" s="438"/>
      <c r="AB988" s="438"/>
      <c r="AC988" s="438"/>
      <c r="AD988" s="438"/>
    </row>
    <row r="989" ht="13.5" customHeight="1">
      <c r="A989" s="438"/>
      <c r="B989" s="438"/>
      <c r="C989" s="438"/>
      <c r="D989" s="438"/>
      <c r="E989" s="409"/>
      <c r="F989" s="438"/>
      <c r="G989" s="438"/>
      <c r="H989" s="438"/>
      <c r="I989" s="438"/>
      <c r="J989" s="438"/>
      <c r="K989" s="438"/>
      <c r="L989" s="438"/>
      <c r="M989" s="438"/>
      <c r="N989" s="438"/>
      <c r="O989" s="438"/>
      <c r="P989" s="438"/>
      <c r="Q989" s="438"/>
      <c r="R989" s="438"/>
      <c r="S989" s="438"/>
      <c r="T989" s="438"/>
      <c r="U989" s="438"/>
      <c r="V989" s="438"/>
      <c r="W989" s="438"/>
      <c r="X989" s="438"/>
      <c r="Y989" s="438"/>
      <c r="Z989" s="438"/>
      <c r="AA989" s="438"/>
      <c r="AB989" s="438"/>
      <c r="AC989" s="438"/>
      <c r="AD989" s="438"/>
    </row>
    <row r="990" ht="13.5" customHeight="1">
      <c r="A990" s="438"/>
      <c r="B990" s="438"/>
      <c r="C990" s="438"/>
      <c r="D990" s="438"/>
      <c r="E990" s="409"/>
      <c r="F990" s="438"/>
      <c r="G990" s="438"/>
      <c r="H990" s="438"/>
      <c r="I990" s="438"/>
      <c r="J990" s="438"/>
      <c r="K990" s="438"/>
      <c r="L990" s="438"/>
      <c r="M990" s="438"/>
      <c r="N990" s="438"/>
      <c r="O990" s="438"/>
      <c r="P990" s="438"/>
      <c r="Q990" s="438"/>
      <c r="R990" s="438"/>
      <c r="S990" s="438"/>
      <c r="T990" s="438"/>
      <c r="U990" s="438"/>
      <c r="V990" s="438"/>
      <c r="W990" s="438"/>
      <c r="X990" s="438"/>
      <c r="Y990" s="438"/>
      <c r="Z990" s="438"/>
      <c r="AA990" s="438"/>
      <c r="AB990" s="438"/>
      <c r="AC990" s="438"/>
      <c r="AD990" s="438"/>
    </row>
    <row r="991" ht="13.5" customHeight="1">
      <c r="A991" s="438"/>
      <c r="B991" s="438"/>
      <c r="C991" s="438"/>
      <c r="D991" s="438"/>
      <c r="E991" s="409"/>
      <c r="F991" s="438"/>
      <c r="G991" s="438"/>
      <c r="H991" s="438"/>
      <c r="I991" s="438"/>
      <c r="J991" s="438"/>
      <c r="K991" s="438"/>
      <c r="L991" s="438"/>
      <c r="M991" s="438"/>
      <c r="N991" s="438"/>
      <c r="O991" s="438"/>
      <c r="P991" s="438"/>
      <c r="Q991" s="438"/>
      <c r="R991" s="438"/>
      <c r="S991" s="438"/>
      <c r="T991" s="438"/>
      <c r="U991" s="438"/>
      <c r="V991" s="438"/>
      <c r="W991" s="438"/>
      <c r="X991" s="438"/>
      <c r="Y991" s="438"/>
      <c r="Z991" s="438"/>
      <c r="AA991" s="438"/>
      <c r="AB991" s="438"/>
      <c r="AC991" s="438"/>
      <c r="AD991" s="438"/>
    </row>
    <row r="992" ht="13.5" customHeight="1">
      <c r="A992" s="438"/>
      <c r="B992" s="438"/>
      <c r="C992" s="438"/>
      <c r="D992" s="438"/>
      <c r="E992" s="409"/>
      <c r="F992" s="438"/>
      <c r="G992" s="438"/>
      <c r="H992" s="438"/>
      <c r="I992" s="438"/>
      <c r="J992" s="438"/>
      <c r="K992" s="438"/>
      <c r="L992" s="438"/>
      <c r="M992" s="438"/>
      <c r="N992" s="438"/>
      <c r="O992" s="438"/>
      <c r="P992" s="438"/>
      <c r="Q992" s="438"/>
      <c r="R992" s="438"/>
      <c r="S992" s="438"/>
      <c r="T992" s="438"/>
      <c r="U992" s="438"/>
      <c r="V992" s="438"/>
      <c r="W992" s="438"/>
      <c r="X992" s="438"/>
      <c r="Y992" s="438"/>
      <c r="Z992" s="438"/>
      <c r="AA992" s="438"/>
      <c r="AB992" s="438"/>
      <c r="AC992" s="438"/>
      <c r="AD992" s="438"/>
    </row>
    <row r="993" ht="13.5" customHeight="1">
      <c r="A993" s="438"/>
      <c r="B993" s="438"/>
      <c r="C993" s="438"/>
      <c r="D993" s="438"/>
      <c r="E993" s="409"/>
      <c r="F993" s="438"/>
      <c r="G993" s="438"/>
      <c r="H993" s="438"/>
      <c r="I993" s="438"/>
      <c r="J993" s="438"/>
      <c r="K993" s="438"/>
      <c r="L993" s="438"/>
      <c r="M993" s="438"/>
      <c r="N993" s="438"/>
      <c r="O993" s="438"/>
      <c r="P993" s="438"/>
      <c r="Q993" s="438"/>
      <c r="R993" s="438"/>
      <c r="S993" s="438"/>
      <c r="T993" s="438"/>
      <c r="U993" s="438"/>
      <c r="V993" s="438"/>
      <c r="W993" s="438"/>
      <c r="X993" s="438"/>
      <c r="Y993" s="438"/>
      <c r="Z993" s="438"/>
      <c r="AA993" s="438"/>
      <c r="AB993" s="438"/>
      <c r="AC993" s="438"/>
      <c r="AD993" s="438"/>
    </row>
    <row r="994" ht="13.5" customHeight="1">
      <c r="A994" s="438"/>
      <c r="B994" s="438"/>
      <c r="C994" s="438"/>
      <c r="D994" s="438"/>
      <c r="E994" s="409"/>
      <c r="F994" s="438"/>
      <c r="G994" s="438"/>
      <c r="H994" s="438"/>
      <c r="I994" s="438"/>
      <c r="J994" s="438"/>
      <c r="K994" s="438"/>
      <c r="L994" s="438"/>
      <c r="M994" s="438"/>
      <c r="N994" s="438"/>
      <c r="O994" s="438"/>
      <c r="P994" s="438"/>
      <c r="Q994" s="438"/>
      <c r="R994" s="438"/>
      <c r="S994" s="438"/>
      <c r="T994" s="438"/>
      <c r="U994" s="438"/>
      <c r="V994" s="438"/>
      <c r="W994" s="438"/>
      <c r="X994" s="438"/>
      <c r="Y994" s="438"/>
      <c r="Z994" s="438"/>
      <c r="AA994" s="438"/>
      <c r="AB994" s="438"/>
      <c r="AC994" s="438"/>
      <c r="AD994" s="438"/>
    </row>
    <row r="995" ht="13.5" customHeight="1">
      <c r="A995" s="438"/>
      <c r="B995" s="438"/>
      <c r="C995" s="438"/>
      <c r="D995" s="438"/>
      <c r="E995" s="409"/>
      <c r="F995" s="438"/>
      <c r="G995" s="438"/>
      <c r="H995" s="438"/>
      <c r="I995" s="438"/>
      <c r="J995" s="438"/>
      <c r="K995" s="438"/>
      <c r="L995" s="438"/>
      <c r="M995" s="438"/>
      <c r="N995" s="438"/>
      <c r="O995" s="438"/>
      <c r="P995" s="438"/>
      <c r="Q995" s="438"/>
      <c r="R995" s="438"/>
      <c r="S995" s="438"/>
      <c r="T995" s="438"/>
      <c r="U995" s="438"/>
      <c r="V995" s="438"/>
      <c r="W995" s="438"/>
      <c r="X995" s="438"/>
      <c r="Y995" s="438"/>
      <c r="Z995" s="438"/>
      <c r="AA995" s="438"/>
      <c r="AB995" s="438"/>
      <c r="AC995" s="438"/>
      <c r="AD995" s="438"/>
    </row>
    <row r="996" ht="13.5" customHeight="1">
      <c r="A996" s="438"/>
      <c r="B996" s="438"/>
      <c r="C996" s="438"/>
      <c r="D996" s="438"/>
      <c r="E996" s="409"/>
      <c r="F996" s="438"/>
      <c r="G996" s="438"/>
      <c r="H996" s="438"/>
      <c r="I996" s="438"/>
      <c r="J996" s="438"/>
      <c r="K996" s="438"/>
      <c r="L996" s="438"/>
      <c r="M996" s="438"/>
      <c r="N996" s="438"/>
      <c r="O996" s="438"/>
      <c r="P996" s="438"/>
      <c r="Q996" s="438"/>
      <c r="R996" s="438"/>
      <c r="S996" s="438"/>
      <c r="T996" s="438"/>
      <c r="U996" s="438"/>
      <c r="V996" s="438"/>
      <c r="W996" s="438"/>
      <c r="X996" s="438"/>
      <c r="Y996" s="438"/>
      <c r="Z996" s="438"/>
      <c r="AA996" s="438"/>
      <c r="AB996" s="438"/>
      <c r="AC996" s="438"/>
      <c r="AD996" s="438"/>
    </row>
    <row r="997" ht="13.5" customHeight="1">
      <c r="A997" s="438"/>
      <c r="B997" s="438"/>
      <c r="C997" s="438"/>
      <c r="D997" s="438"/>
      <c r="E997" s="409"/>
      <c r="F997" s="438"/>
      <c r="G997" s="438"/>
      <c r="H997" s="438"/>
      <c r="I997" s="438"/>
      <c r="J997" s="438"/>
      <c r="K997" s="438"/>
      <c r="L997" s="438"/>
      <c r="M997" s="438"/>
      <c r="N997" s="438"/>
      <c r="O997" s="438"/>
      <c r="P997" s="438"/>
      <c r="Q997" s="438"/>
      <c r="R997" s="438"/>
      <c r="S997" s="438"/>
      <c r="T997" s="438"/>
      <c r="U997" s="438"/>
      <c r="V997" s="438"/>
      <c r="W997" s="438"/>
      <c r="X997" s="438"/>
      <c r="Y997" s="438"/>
      <c r="Z997" s="438"/>
      <c r="AA997" s="438"/>
      <c r="AB997" s="438"/>
      <c r="AC997" s="438"/>
      <c r="AD997" s="438"/>
    </row>
    <row r="998" ht="13.5" customHeight="1">
      <c r="A998" s="438"/>
      <c r="B998" s="438"/>
      <c r="C998" s="438"/>
      <c r="D998" s="438"/>
      <c r="E998" s="409"/>
      <c r="F998" s="438"/>
      <c r="G998" s="438"/>
      <c r="H998" s="438"/>
      <c r="I998" s="438"/>
      <c r="J998" s="438"/>
      <c r="K998" s="438"/>
      <c r="L998" s="438"/>
      <c r="M998" s="438"/>
      <c r="N998" s="438"/>
      <c r="O998" s="438"/>
      <c r="P998" s="438"/>
      <c r="Q998" s="438"/>
      <c r="R998" s="438"/>
      <c r="S998" s="438"/>
      <c r="T998" s="438"/>
      <c r="U998" s="438"/>
      <c r="V998" s="438"/>
      <c r="W998" s="438"/>
      <c r="X998" s="438"/>
      <c r="Y998" s="438"/>
      <c r="Z998" s="438"/>
      <c r="AA998" s="438"/>
      <c r="AB998" s="438"/>
      <c r="AC998" s="438"/>
      <c r="AD998" s="438"/>
    </row>
    <row r="999" ht="13.5" customHeight="1">
      <c r="A999" s="438"/>
      <c r="B999" s="438"/>
      <c r="C999" s="438"/>
      <c r="D999" s="438"/>
      <c r="E999" s="409"/>
      <c r="F999" s="438"/>
      <c r="G999" s="438"/>
      <c r="H999" s="438"/>
      <c r="I999" s="438"/>
      <c r="J999" s="438"/>
      <c r="K999" s="438"/>
      <c r="L999" s="438"/>
      <c r="M999" s="438"/>
      <c r="N999" s="438"/>
      <c r="O999" s="438"/>
      <c r="P999" s="438"/>
      <c r="Q999" s="438"/>
      <c r="R999" s="438"/>
      <c r="S999" s="438"/>
      <c r="T999" s="438"/>
      <c r="U999" s="438"/>
      <c r="V999" s="438"/>
      <c r="W999" s="438"/>
      <c r="X999" s="438"/>
      <c r="Y999" s="438"/>
      <c r="Z999" s="438"/>
      <c r="AA999" s="438"/>
      <c r="AB999" s="438"/>
      <c r="AC999" s="438"/>
      <c r="AD999" s="438"/>
    </row>
    <row r="1000" ht="13.5" customHeight="1">
      <c r="A1000" s="438"/>
      <c r="B1000" s="438"/>
      <c r="C1000" s="438"/>
      <c r="D1000" s="438"/>
      <c r="E1000" s="409"/>
      <c r="F1000" s="438"/>
      <c r="G1000" s="438"/>
      <c r="H1000" s="438"/>
      <c r="I1000" s="438"/>
      <c r="J1000" s="438"/>
      <c r="K1000" s="438"/>
      <c r="L1000" s="438"/>
      <c r="M1000" s="438"/>
      <c r="N1000" s="438"/>
      <c r="O1000" s="438"/>
      <c r="P1000" s="438"/>
      <c r="Q1000" s="438"/>
      <c r="R1000" s="438"/>
      <c r="S1000" s="438"/>
      <c r="T1000" s="438"/>
      <c r="U1000" s="438"/>
      <c r="V1000" s="438"/>
      <c r="W1000" s="438"/>
      <c r="X1000" s="438"/>
      <c r="Y1000" s="438"/>
      <c r="Z1000" s="438"/>
      <c r="AA1000" s="438"/>
      <c r="AB1000" s="438"/>
      <c r="AC1000" s="438"/>
      <c r="AD1000" s="438"/>
    </row>
  </sheetData>
  <mergeCells count="4">
    <mergeCell ref="A1:D2"/>
    <mergeCell ref="F1:J2"/>
    <mergeCell ref="B79:C79"/>
    <mergeCell ref="G79:H79"/>
  </mergeCells>
  <printOptions horizontalCentered="1" verticalCentered="1"/>
  <pageMargins bottom="0.138194444444444" footer="0.0" header="0.0" left="0.447916666666667" right="0.448611111111111" top="0.177777777777778"/>
  <pageSetup paperSize="9" scale="71" orientation="portrait" pageOrder="overThenDown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47.57"/>
    <col customWidth="1" min="3" max="3" width="49.29"/>
    <col customWidth="1" min="4" max="4" width="25.57"/>
    <col customWidth="1" min="5" max="6" width="12.0"/>
    <col customWidth="1" min="7" max="7" width="35.71"/>
    <col customWidth="1" min="8" max="8" width="26.71"/>
    <col customWidth="1" min="9" max="9" width="18.43"/>
    <col customWidth="1" min="10" max="10" width="17.29"/>
    <col customWidth="1" min="11" max="30" width="12.0"/>
  </cols>
  <sheetData>
    <row r="1" ht="13.5" customHeight="1">
      <c r="A1" s="408" t="s">
        <v>720</v>
      </c>
      <c r="B1" s="265"/>
      <c r="C1" s="265"/>
      <c r="D1" s="266"/>
      <c r="E1" s="409"/>
      <c r="F1" s="408" t="str">
        <f>A1</f>
        <v>PAGAMENTO TAXA CONDOMÍNIOS ISOLADOS PARA O BP DE DEZEMBRO 2024</v>
      </c>
      <c r="G1" s="265"/>
      <c r="H1" s="265"/>
      <c r="I1" s="265"/>
      <c r="J1" s="266"/>
      <c r="K1" s="438"/>
      <c r="L1" s="438"/>
      <c r="M1" s="438"/>
      <c r="N1" s="438"/>
      <c r="O1" s="438"/>
      <c r="P1" s="438"/>
      <c r="Q1" s="438"/>
      <c r="R1" s="438"/>
      <c r="S1" s="438"/>
      <c r="T1" s="438"/>
      <c r="U1" s="438"/>
      <c r="V1" s="438"/>
      <c r="W1" s="438"/>
      <c r="X1" s="438"/>
      <c r="Y1" s="438"/>
      <c r="Z1" s="438"/>
      <c r="AA1" s="438"/>
      <c r="AB1" s="438"/>
      <c r="AC1" s="438"/>
      <c r="AD1" s="438"/>
    </row>
    <row r="2" ht="9.75" customHeight="1">
      <c r="A2" s="267"/>
      <c r="B2" s="268"/>
      <c r="C2" s="268"/>
      <c r="D2" s="269"/>
      <c r="E2" s="409"/>
      <c r="F2" s="267"/>
      <c r="G2" s="268"/>
      <c r="H2" s="268"/>
      <c r="I2" s="268"/>
      <c r="J2" s="269"/>
      <c r="K2" s="438"/>
      <c r="L2" s="438"/>
      <c r="M2" s="438"/>
      <c r="N2" s="438"/>
      <c r="O2" s="438"/>
      <c r="P2" s="438"/>
      <c r="Q2" s="438"/>
      <c r="R2" s="438"/>
      <c r="S2" s="438"/>
      <c r="T2" s="438"/>
      <c r="U2" s="438"/>
      <c r="V2" s="438"/>
      <c r="W2" s="438"/>
      <c r="X2" s="438"/>
      <c r="Y2" s="438"/>
      <c r="Z2" s="438"/>
      <c r="AA2" s="438"/>
      <c r="AB2" s="438"/>
      <c r="AC2" s="438"/>
      <c r="AD2" s="438"/>
    </row>
    <row r="3" ht="13.5" customHeight="1">
      <c r="A3" s="414"/>
      <c r="B3" s="563"/>
      <c r="C3" s="563"/>
      <c r="D3" s="563"/>
      <c r="E3" s="409"/>
      <c r="F3" s="564"/>
      <c r="G3" s="564" t="s">
        <v>337</v>
      </c>
      <c r="H3" s="564" t="s">
        <v>561</v>
      </c>
      <c r="I3" s="564" t="s">
        <v>562</v>
      </c>
      <c r="J3" s="564" t="s">
        <v>372</v>
      </c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438"/>
      <c r="Z3" s="438"/>
      <c r="AA3" s="438"/>
      <c r="AB3" s="438"/>
      <c r="AC3" s="438"/>
      <c r="AD3" s="438"/>
    </row>
    <row r="4" ht="13.5" customHeight="1">
      <c r="A4" s="414"/>
      <c r="B4" s="417"/>
      <c r="C4" s="415"/>
      <c r="D4" s="416"/>
      <c r="E4" s="409"/>
      <c r="F4" s="428"/>
      <c r="G4" s="428"/>
      <c r="H4" s="565"/>
      <c r="I4" s="566"/>
      <c r="J4" s="428"/>
      <c r="K4" s="438"/>
      <c r="L4" s="438"/>
      <c r="M4" s="438"/>
      <c r="N4" s="438"/>
      <c r="O4" s="438"/>
      <c r="P4" s="438"/>
      <c r="Q4" s="438"/>
      <c r="R4" s="438"/>
      <c r="S4" s="438"/>
      <c r="T4" s="438"/>
      <c r="U4" s="438"/>
      <c r="V4" s="438"/>
      <c r="W4" s="438"/>
      <c r="X4" s="438"/>
      <c r="Y4" s="438"/>
      <c r="Z4" s="438"/>
      <c r="AA4" s="438"/>
      <c r="AB4" s="438"/>
      <c r="AC4" s="438"/>
      <c r="AD4" s="438"/>
    </row>
    <row r="5" ht="13.5" customHeight="1">
      <c r="A5" s="414"/>
      <c r="B5" s="429"/>
      <c r="C5" s="415"/>
      <c r="D5" s="416"/>
      <c r="E5" s="409"/>
      <c r="F5" s="428"/>
      <c r="G5" s="428"/>
      <c r="H5" s="565"/>
      <c r="I5" s="566"/>
      <c r="J5" s="428"/>
      <c r="K5" s="43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</row>
    <row r="6" ht="13.5" customHeight="1">
      <c r="A6" s="414"/>
      <c r="B6" s="417"/>
      <c r="C6" s="415"/>
      <c r="D6" s="416"/>
      <c r="E6" s="409"/>
      <c r="F6" s="428"/>
      <c r="G6" s="428"/>
      <c r="H6" s="565"/>
      <c r="I6" s="566"/>
      <c r="J6" s="428"/>
      <c r="K6" s="438"/>
      <c r="L6" s="438"/>
      <c r="M6" s="438"/>
      <c r="N6" s="438"/>
      <c r="O6" s="438"/>
      <c r="P6" s="438"/>
      <c r="Q6" s="438"/>
      <c r="R6" s="438"/>
      <c r="S6" s="438"/>
      <c r="T6" s="438"/>
      <c r="U6" s="438"/>
      <c r="V6" s="438"/>
      <c r="W6" s="438"/>
      <c r="X6" s="438"/>
      <c r="Y6" s="438"/>
      <c r="Z6" s="438"/>
      <c r="AA6" s="438"/>
      <c r="AB6" s="438"/>
      <c r="AC6" s="438"/>
      <c r="AD6" s="438"/>
    </row>
    <row r="7" ht="13.5" customHeight="1">
      <c r="A7" s="414"/>
      <c r="B7" s="417"/>
      <c r="C7" s="415"/>
      <c r="D7" s="416"/>
      <c r="E7" s="409"/>
      <c r="F7" s="428"/>
      <c r="G7" s="428"/>
      <c r="H7" s="565"/>
      <c r="I7" s="566"/>
      <c r="J7" s="428"/>
      <c r="K7" s="438"/>
      <c r="L7" s="438"/>
      <c r="M7" s="438"/>
      <c r="N7" s="438"/>
      <c r="O7" s="438"/>
      <c r="P7" s="438"/>
      <c r="Q7" s="438"/>
      <c r="R7" s="438"/>
      <c r="S7" s="438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</row>
    <row r="8" ht="13.5" customHeight="1">
      <c r="A8" s="414"/>
      <c r="B8" s="417"/>
      <c r="C8" s="415"/>
      <c r="D8" s="416"/>
      <c r="E8" s="409"/>
      <c r="F8" s="428"/>
      <c r="G8" s="428"/>
      <c r="H8" s="565"/>
      <c r="I8" s="566"/>
      <c r="J8" s="428"/>
      <c r="K8" s="438"/>
      <c r="L8" s="438"/>
      <c r="M8" s="438"/>
      <c r="N8" s="438"/>
      <c r="O8" s="438"/>
      <c r="P8" s="438"/>
      <c r="Q8" s="438"/>
      <c r="R8" s="438"/>
      <c r="S8" s="438"/>
      <c r="T8" s="438"/>
      <c r="U8" s="438"/>
      <c r="V8" s="438"/>
      <c r="W8" s="438"/>
      <c r="X8" s="438"/>
      <c r="Y8" s="438"/>
      <c r="Z8" s="438"/>
      <c r="AA8" s="438"/>
      <c r="AB8" s="438"/>
      <c r="AC8" s="438"/>
      <c r="AD8" s="438"/>
    </row>
    <row r="9" ht="13.5" customHeight="1">
      <c r="A9" s="414"/>
      <c r="B9" s="417"/>
      <c r="C9" s="415"/>
      <c r="D9" s="416"/>
      <c r="E9" s="409"/>
      <c r="F9" s="428"/>
      <c r="G9" s="428"/>
      <c r="H9" s="565"/>
      <c r="I9" s="566"/>
      <c r="J9" s="428"/>
      <c r="K9" s="438"/>
      <c r="L9" s="438"/>
      <c r="M9" s="438"/>
      <c r="N9" s="438"/>
      <c r="O9" s="438"/>
      <c r="P9" s="438"/>
      <c r="Q9" s="438"/>
      <c r="R9" s="438"/>
      <c r="S9" s="438"/>
      <c r="T9" s="438"/>
      <c r="U9" s="438"/>
      <c r="V9" s="438"/>
      <c r="W9" s="438"/>
      <c r="X9" s="438"/>
      <c r="Y9" s="438"/>
      <c r="Z9" s="438"/>
      <c r="AA9" s="438"/>
      <c r="AB9" s="438"/>
      <c r="AC9" s="438"/>
      <c r="AD9" s="438"/>
    </row>
    <row r="10" ht="13.5" customHeight="1">
      <c r="A10" s="414"/>
      <c r="B10" s="417"/>
      <c r="C10" s="415"/>
      <c r="D10" s="416"/>
      <c r="E10" s="409"/>
      <c r="F10" s="428"/>
      <c r="G10" s="428"/>
      <c r="H10" s="565"/>
      <c r="I10" s="566"/>
      <c r="J10" s="428"/>
      <c r="K10" s="438"/>
      <c r="L10" s="438"/>
      <c r="M10" s="438"/>
      <c r="N10" s="438"/>
      <c r="O10" s="438"/>
      <c r="P10" s="438"/>
      <c r="Q10" s="438"/>
      <c r="R10" s="438"/>
      <c r="S10" s="438"/>
      <c r="T10" s="438"/>
      <c r="U10" s="438"/>
      <c r="V10" s="438"/>
      <c r="W10" s="438"/>
      <c r="X10" s="438"/>
      <c r="Y10" s="438"/>
      <c r="Z10" s="438"/>
      <c r="AA10" s="438"/>
      <c r="AB10" s="438"/>
      <c r="AC10" s="438"/>
      <c r="AD10" s="438"/>
    </row>
    <row r="11" ht="13.5" customHeight="1">
      <c r="A11" s="414"/>
      <c r="B11" s="417"/>
      <c r="C11" s="415"/>
      <c r="D11" s="416"/>
      <c r="E11" s="409"/>
      <c r="F11" s="428"/>
      <c r="G11" s="428"/>
      <c r="H11" s="565"/>
      <c r="I11" s="566"/>
      <c r="J11" s="428"/>
      <c r="K11" s="438"/>
      <c r="L11" s="438"/>
      <c r="M11" s="438"/>
      <c r="N11" s="438"/>
      <c r="O11" s="438"/>
      <c r="P11" s="438"/>
      <c r="Q11" s="438"/>
      <c r="R11" s="438"/>
      <c r="S11" s="438"/>
      <c r="T11" s="438"/>
      <c r="U11" s="438"/>
      <c r="V11" s="438"/>
      <c r="W11" s="438"/>
      <c r="X11" s="438"/>
      <c r="Y11" s="438"/>
      <c r="Z11" s="438"/>
      <c r="AA11" s="438"/>
      <c r="AB11" s="438"/>
      <c r="AC11" s="438"/>
      <c r="AD11" s="438"/>
    </row>
    <row r="12" ht="13.5" customHeight="1">
      <c r="A12" s="414"/>
      <c r="B12" s="417"/>
      <c r="C12" s="415"/>
      <c r="D12" s="416"/>
      <c r="E12" s="409"/>
      <c r="F12" s="428"/>
      <c r="G12" s="428"/>
      <c r="H12" s="565"/>
      <c r="I12" s="566"/>
      <c r="J12" s="428"/>
      <c r="K12" s="438"/>
      <c r="L12" s="438"/>
      <c r="M12" s="438"/>
      <c r="N12" s="438"/>
      <c r="O12" s="438"/>
      <c r="P12" s="438"/>
      <c r="Q12" s="438"/>
      <c r="R12" s="438"/>
      <c r="S12" s="438"/>
      <c r="T12" s="438"/>
      <c r="U12" s="438"/>
      <c r="V12" s="438"/>
      <c r="W12" s="438"/>
      <c r="X12" s="438"/>
      <c r="Y12" s="438"/>
      <c r="Z12" s="438"/>
      <c r="AA12" s="438"/>
      <c r="AB12" s="438"/>
      <c r="AC12" s="438"/>
      <c r="AD12" s="438"/>
    </row>
    <row r="13" ht="13.5" customHeight="1">
      <c r="A13" s="414"/>
      <c r="B13" s="417"/>
      <c r="C13" s="415"/>
      <c r="D13" s="416"/>
      <c r="E13" s="409"/>
      <c r="F13" s="428"/>
      <c r="G13" s="428"/>
      <c r="H13" s="565"/>
      <c r="I13" s="566"/>
      <c r="J13" s="428"/>
      <c r="K13" s="438"/>
      <c r="L13" s="438"/>
      <c r="M13" s="438"/>
      <c r="N13" s="438"/>
      <c r="O13" s="438"/>
      <c r="P13" s="438"/>
      <c r="Q13" s="438"/>
      <c r="R13" s="438"/>
      <c r="S13" s="438"/>
      <c r="T13" s="438"/>
      <c r="U13" s="438"/>
      <c r="V13" s="438"/>
      <c r="W13" s="438"/>
      <c r="X13" s="438"/>
      <c r="Y13" s="438"/>
      <c r="Z13" s="438"/>
      <c r="AA13" s="438"/>
      <c r="AB13" s="438"/>
      <c r="AC13" s="438"/>
      <c r="AD13" s="438"/>
    </row>
    <row r="14" ht="13.5" customHeight="1">
      <c r="A14" s="414"/>
      <c r="B14" s="429"/>
      <c r="C14" s="415"/>
      <c r="D14" s="416"/>
      <c r="E14" s="409"/>
      <c r="F14" s="428"/>
      <c r="G14" s="428"/>
      <c r="H14" s="565"/>
      <c r="I14" s="566"/>
      <c r="J14" s="428"/>
      <c r="K14" s="438"/>
      <c r="L14" s="438"/>
      <c r="M14" s="438"/>
      <c r="N14" s="438"/>
      <c r="O14" s="438"/>
      <c r="P14" s="438"/>
      <c r="Q14" s="438"/>
      <c r="R14" s="438"/>
      <c r="S14" s="438"/>
      <c r="T14" s="438"/>
      <c r="U14" s="438"/>
      <c r="V14" s="438"/>
      <c r="W14" s="438"/>
      <c r="X14" s="438"/>
      <c r="Y14" s="438"/>
      <c r="Z14" s="438"/>
      <c r="AA14" s="438"/>
      <c r="AB14" s="438"/>
      <c r="AC14" s="438"/>
      <c r="AD14" s="438"/>
    </row>
    <row r="15" ht="13.5" customHeight="1">
      <c r="A15" s="414"/>
      <c r="B15" s="429"/>
      <c r="C15" s="415"/>
      <c r="D15" s="416"/>
      <c r="E15" s="409"/>
      <c r="F15" s="428"/>
      <c r="G15" s="428"/>
      <c r="H15" s="565"/>
      <c r="I15" s="566"/>
      <c r="J15" s="428"/>
      <c r="K15" s="438"/>
      <c r="L15" s="438"/>
      <c r="M15" s="438"/>
      <c r="N15" s="438"/>
      <c r="O15" s="438"/>
      <c r="P15" s="438"/>
      <c r="Q15" s="438"/>
      <c r="R15" s="438"/>
      <c r="S15" s="438"/>
      <c r="T15" s="438"/>
      <c r="U15" s="438"/>
      <c r="V15" s="438"/>
      <c r="W15" s="438"/>
      <c r="X15" s="438"/>
      <c r="Y15" s="438"/>
      <c r="Z15" s="438"/>
      <c r="AA15" s="438"/>
      <c r="AB15" s="438"/>
      <c r="AC15" s="438"/>
      <c r="AD15" s="438"/>
    </row>
    <row r="16" ht="13.5" customHeight="1">
      <c r="A16" s="414"/>
      <c r="B16" s="429"/>
      <c r="C16" s="415"/>
      <c r="D16" s="416"/>
      <c r="E16" s="409"/>
      <c r="F16" s="428"/>
      <c r="G16" s="428"/>
      <c r="H16" s="565"/>
      <c r="I16" s="566"/>
      <c r="J16" s="428"/>
      <c r="K16" s="438"/>
      <c r="L16" s="438"/>
      <c r="M16" s="438"/>
      <c r="N16" s="438"/>
      <c r="O16" s="438"/>
      <c r="P16" s="438"/>
      <c r="Q16" s="438"/>
      <c r="R16" s="438"/>
      <c r="S16" s="438"/>
      <c r="T16" s="438"/>
      <c r="U16" s="438"/>
      <c r="V16" s="438"/>
      <c r="W16" s="438"/>
      <c r="X16" s="438"/>
      <c r="Y16" s="438"/>
      <c r="Z16" s="438"/>
      <c r="AA16" s="438"/>
      <c r="AB16" s="438"/>
      <c r="AC16" s="438"/>
      <c r="AD16" s="438"/>
    </row>
    <row r="17" ht="13.5" customHeight="1">
      <c r="A17" s="414"/>
      <c r="B17" s="417"/>
      <c r="C17" s="415"/>
      <c r="D17" s="416"/>
      <c r="E17" s="409"/>
      <c r="F17" s="428"/>
      <c r="G17" s="428"/>
      <c r="H17" s="565"/>
      <c r="I17" s="566"/>
      <c r="J17" s="428"/>
      <c r="K17" s="438"/>
      <c r="L17" s="438"/>
      <c r="M17" s="438"/>
      <c r="N17" s="438"/>
      <c r="O17" s="438"/>
      <c r="P17" s="438"/>
      <c r="Q17" s="438"/>
      <c r="R17" s="438"/>
      <c r="S17" s="438"/>
      <c r="T17" s="438"/>
      <c r="U17" s="438"/>
      <c r="V17" s="438"/>
      <c r="W17" s="438"/>
      <c r="X17" s="438"/>
      <c r="Y17" s="438"/>
      <c r="Z17" s="438"/>
      <c r="AA17" s="438"/>
      <c r="AB17" s="438"/>
      <c r="AC17" s="438"/>
      <c r="AD17" s="438"/>
    </row>
    <row r="18" ht="13.5" customHeight="1">
      <c r="A18" s="414"/>
      <c r="B18" s="429"/>
      <c r="C18" s="415"/>
      <c r="D18" s="416"/>
      <c r="E18" s="409"/>
      <c r="F18" s="428"/>
      <c r="G18" s="428"/>
      <c r="H18" s="565"/>
      <c r="I18" s="566"/>
      <c r="J18" s="428"/>
      <c r="K18" s="438"/>
      <c r="L18" s="438"/>
      <c r="M18" s="438"/>
      <c r="N18" s="438"/>
      <c r="O18" s="438"/>
      <c r="P18" s="438"/>
      <c r="Q18" s="438"/>
      <c r="R18" s="438"/>
      <c r="S18" s="438"/>
      <c r="T18" s="438"/>
      <c r="U18" s="438"/>
      <c r="V18" s="438"/>
      <c r="W18" s="438"/>
      <c r="X18" s="438"/>
      <c r="Y18" s="438"/>
      <c r="Z18" s="438"/>
      <c r="AA18" s="438"/>
      <c r="AB18" s="438"/>
      <c r="AC18" s="438"/>
      <c r="AD18" s="438"/>
    </row>
    <row r="19" ht="13.5" customHeight="1">
      <c r="A19" s="414"/>
      <c r="B19" s="417"/>
      <c r="C19" s="415"/>
      <c r="D19" s="416"/>
      <c r="E19" s="409"/>
      <c r="F19" s="428"/>
      <c r="G19" s="428"/>
      <c r="H19" s="565"/>
      <c r="I19" s="566"/>
      <c r="J19" s="428"/>
      <c r="K19" s="438"/>
      <c r="L19" s="438"/>
      <c r="M19" s="438"/>
      <c r="N19" s="438"/>
      <c r="O19" s="438"/>
      <c r="P19" s="438"/>
      <c r="Q19" s="438"/>
      <c r="R19" s="438"/>
      <c r="S19" s="438"/>
      <c r="T19" s="438"/>
      <c r="U19" s="438"/>
      <c r="V19" s="438"/>
      <c r="W19" s="438"/>
      <c r="X19" s="438"/>
      <c r="Y19" s="438"/>
      <c r="Z19" s="438"/>
      <c r="AA19" s="438"/>
      <c r="AB19" s="438"/>
      <c r="AC19" s="438"/>
      <c r="AD19" s="438"/>
    </row>
    <row r="20" ht="13.5" customHeight="1">
      <c r="A20" s="414"/>
      <c r="B20" s="429"/>
      <c r="C20" s="415"/>
      <c r="D20" s="416"/>
      <c r="E20" s="409"/>
      <c r="F20" s="428"/>
      <c r="G20" s="428"/>
      <c r="H20" s="565"/>
      <c r="I20" s="566"/>
      <c r="J20" s="428"/>
      <c r="K20" s="438"/>
      <c r="L20" s="438"/>
      <c r="M20" s="438"/>
      <c r="N20" s="438"/>
      <c r="O20" s="438"/>
      <c r="P20" s="438"/>
      <c r="Q20" s="438"/>
      <c r="R20" s="438"/>
      <c r="S20" s="438"/>
      <c r="T20" s="438"/>
      <c r="U20" s="438"/>
      <c r="V20" s="438"/>
      <c r="W20" s="438"/>
      <c r="X20" s="438"/>
      <c r="Y20" s="438"/>
      <c r="Z20" s="438"/>
      <c r="AA20" s="438"/>
      <c r="AB20" s="438"/>
      <c r="AC20" s="438"/>
      <c r="AD20" s="438"/>
    </row>
    <row r="21" ht="13.5" customHeight="1">
      <c r="A21" s="414"/>
      <c r="B21" s="417"/>
      <c r="C21" s="415"/>
      <c r="D21" s="416"/>
      <c r="E21" s="409"/>
      <c r="F21" s="428"/>
      <c r="G21" s="428"/>
      <c r="H21" s="565"/>
      <c r="I21" s="566"/>
      <c r="J21" s="428"/>
      <c r="K21" s="438"/>
      <c r="L21" s="438"/>
      <c r="M21" s="438"/>
      <c r="N21" s="438"/>
      <c r="O21" s="438"/>
      <c r="P21" s="438"/>
      <c r="Q21" s="438"/>
      <c r="R21" s="438"/>
      <c r="S21" s="438"/>
      <c r="T21" s="438"/>
      <c r="U21" s="438"/>
      <c r="V21" s="438"/>
      <c r="W21" s="438"/>
      <c r="X21" s="438"/>
      <c r="Y21" s="438"/>
      <c r="Z21" s="438"/>
      <c r="AA21" s="438"/>
      <c r="AB21" s="438"/>
      <c r="AC21" s="438"/>
      <c r="AD21" s="438"/>
    </row>
    <row r="22" ht="13.5" customHeight="1">
      <c r="A22" s="414"/>
      <c r="B22" s="429"/>
      <c r="C22" s="415"/>
      <c r="D22" s="416"/>
      <c r="E22" s="409"/>
      <c r="F22" s="428"/>
      <c r="G22" s="428"/>
      <c r="H22" s="565"/>
      <c r="I22" s="566"/>
      <c r="J22" s="428"/>
      <c r="K22" s="438"/>
      <c r="L22" s="438"/>
      <c r="M22" s="438"/>
      <c r="N22" s="438"/>
      <c r="O22" s="438"/>
      <c r="P22" s="438"/>
      <c r="Q22" s="438"/>
      <c r="R22" s="438"/>
      <c r="S22" s="438"/>
      <c r="T22" s="438"/>
      <c r="U22" s="438"/>
      <c r="V22" s="438"/>
      <c r="W22" s="438"/>
      <c r="X22" s="438"/>
      <c r="Y22" s="438"/>
      <c r="Z22" s="438"/>
      <c r="AA22" s="438"/>
      <c r="AB22" s="438"/>
      <c r="AC22" s="438"/>
      <c r="AD22" s="438"/>
    </row>
    <row r="23" ht="13.5" customHeight="1">
      <c r="A23" s="414"/>
      <c r="B23" s="417"/>
      <c r="C23" s="415"/>
      <c r="D23" s="416"/>
      <c r="E23" s="409"/>
      <c r="F23" s="428"/>
      <c r="G23" s="428"/>
      <c r="H23" s="565"/>
      <c r="I23" s="566"/>
      <c r="J23" s="428"/>
      <c r="K23" s="438"/>
      <c r="L23" s="438"/>
      <c r="M23" s="438"/>
      <c r="N23" s="438"/>
      <c r="O23" s="438"/>
      <c r="P23" s="438"/>
      <c r="Q23" s="438"/>
      <c r="R23" s="438"/>
      <c r="S23" s="438"/>
      <c r="T23" s="438"/>
      <c r="U23" s="438"/>
      <c r="V23" s="438"/>
      <c r="W23" s="438"/>
      <c r="X23" s="438"/>
      <c r="Y23" s="438"/>
      <c r="Z23" s="438"/>
      <c r="AA23" s="438"/>
      <c r="AB23" s="438"/>
      <c r="AC23" s="438"/>
      <c r="AD23" s="438"/>
    </row>
    <row r="24" ht="13.5" customHeight="1">
      <c r="A24" s="414"/>
      <c r="B24" s="429"/>
      <c r="C24" s="415"/>
      <c r="D24" s="416"/>
      <c r="E24" s="409"/>
      <c r="F24" s="428"/>
      <c r="G24" s="428"/>
      <c r="H24" s="565"/>
      <c r="I24" s="566"/>
      <c r="J24" s="428"/>
      <c r="K24" s="438"/>
      <c r="L24" s="438"/>
      <c r="M24" s="438"/>
      <c r="N24" s="438"/>
      <c r="O24" s="438"/>
      <c r="P24" s="438"/>
      <c r="Q24" s="438"/>
      <c r="R24" s="438"/>
      <c r="S24" s="438"/>
      <c r="T24" s="438"/>
      <c r="U24" s="438"/>
      <c r="V24" s="438"/>
      <c r="W24" s="438"/>
      <c r="X24" s="438"/>
      <c r="Y24" s="438"/>
      <c r="Z24" s="438"/>
      <c r="AA24" s="438"/>
      <c r="AB24" s="438"/>
      <c r="AC24" s="438"/>
      <c r="AD24" s="438"/>
    </row>
    <row r="25" ht="13.5" customHeight="1">
      <c r="A25" s="414"/>
      <c r="B25" s="417"/>
      <c r="C25" s="415"/>
      <c r="D25" s="416"/>
      <c r="E25" s="409"/>
      <c r="F25" s="428"/>
      <c r="G25" s="428"/>
      <c r="H25" s="565"/>
      <c r="I25" s="566"/>
      <c r="J25" s="428"/>
      <c r="K25" s="438"/>
      <c r="L25" s="438"/>
      <c r="M25" s="438"/>
      <c r="N25" s="438"/>
      <c r="O25" s="438"/>
      <c r="P25" s="438"/>
      <c r="Q25" s="438"/>
      <c r="R25" s="438"/>
      <c r="S25" s="438"/>
      <c r="T25" s="438"/>
      <c r="U25" s="438"/>
      <c r="V25" s="438"/>
      <c r="W25" s="438"/>
      <c r="X25" s="438"/>
      <c r="Y25" s="438"/>
      <c r="Z25" s="438"/>
      <c r="AA25" s="438"/>
      <c r="AB25" s="438"/>
      <c r="AC25" s="438"/>
      <c r="AD25" s="438"/>
    </row>
    <row r="26" ht="13.5" customHeight="1">
      <c r="A26" s="414"/>
      <c r="B26" s="429"/>
      <c r="C26" s="415"/>
      <c r="D26" s="416"/>
      <c r="E26" s="409"/>
      <c r="F26" s="428"/>
      <c r="G26" s="428"/>
      <c r="H26" s="565"/>
      <c r="I26" s="566"/>
      <c r="J26" s="428"/>
      <c r="K26" s="438"/>
      <c r="L26" s="438"/>
      <c r="M26" s="438"/>
      <c r="N26" s="438"/>
      <c r="O26" s="438"/>
      <c r="P26" s="438"/>
      <c r="Q26" s="438"/>
      <c r="R26" s="438"/>
      <c r="S26" s="438"/>
      <c r="T26" s="438"/>
      <c r="U26" s="438"/>
      <c r="V26" s="438"/>
      <c r="W26" s="438"/>
      <c r="X26" s="438"/>
      <c r="Y26" s="438"/>
      <c r="Z26" s="438"/>
      <c r="AA26" s="438"/>
      <c r="AB26" s="438"/>
      <c r="AC26" s="438"/>
      <c r="AD26" s="438"/>
    </row>
    <row r="27" ht="13.5" customHeight="1">
      <c r="A27" s="414"/>
      <c r="B27" s="429"/>
      <c r="C27" s="415"/>
      <c r="D27" s="416"/>
      <c r="E27" s="409"/>
      <c r="F27" s="428"/>
      <c r="G27" s="428"/>
      <c r="H27" s="565"/>
      <c r="I27" s="566"/>
      <c r="J27" s="428"/>
      <c r="K27" s="438"/>
      <c r="L27" s="438"/>
      <c r="M27" s="438"/>
      <c r="N27" s="438"/>
      <c r="O27" s="438"/>
      <c r="P27" s="438"/>
      <c r="Q27" s="438"/>
      <c r="R27" s="438"/>
      <c r="S27" s="438"/>
      <c r="T27" s="438"/>
      <c r="U27" s="438"/>
      <c r="V27" s="438"/>
      <c r="W27" s="438"/>
      <c r="X27" s="438"/>
      <c r="Y27" s="438"/>
      <c r="Z27" s="438"/>
      <c r="AA27" s="438"/>
      <c r="AB27" s="438"/>
      <c r="AC27" s="438"/>
      <c r="AD27" s="438"/>
    </row>
    <row r="28" ht="13.5" customHeight="1">
      <c r="A28" s="414"/>
      <c r="B28" s="429"/>
      <c r="C28" s="415"/>
      <c r="D28" s="416"/>
      <c r="E28" s="409"/>
      <c r="F28" s="428"/>
      <c r="G28" s="428"/>
      <c r="H28" s="565"/>
      <c r="I28" s="566"/>
      <c r="J28" s="428"/>
      <c r="K28" s="438"/>
      <c r="L28" s="438"/>
      <c r="M28" s="438"/>
      <c r="N28" s="438"/>
      <c r="O28" s="438"/>
      <c r="P28" s="438"/>
      <c r="Q28" s="438"/>
      <c r="R28" s="438"/>
      <c r="S28" s="438"/>
      <c r="T28" s="438"/>
      <c r="U28" s="438"/>
      <c r="V28" s="438"/>
      <c r="W28" s="438"/>
      <c r="X28" s="438"/>
      <c r="Y28" s="438"/>
      <c r="Z28" s="438"/>
      <c r="AA28" s="438"/>
      <c r="AB28" s="438"/>
      <c r="AC28" s="438"/>
      <c r="AD28" s="438"/>
    </row>
    <row r="29" ht="13.5" customHeight="1">
      <c r="A29" s="414"/>
      <c r="B29" s="417"/>
      <c r="C29" s="415"/>
      <c r="D29" s="416"/>
      <c r="E29" s="409"/>
      <c r="F29" s="428"/>
      <c r="G29" s="428"/>
      <c r="H29" s="565"/>
      <c r="I29" s="566"/>
      <c r="J29" s="428"/>
      <c r="K29" s="438"/>
      <c r="L29" s="438"/>
      <c r="M29" s="438"/>
      <c r="N29" s="438"/>
      <c r="O29" s="438"/>
      <c r="P29" s="438"/>
      <c r="Q29" s="438"/>
      <c r="R29" s="438"/>
      <c r="S29" s="438"/>
      <c r="T29" s="438"/>
      <c r="U29" s="438"/>
      <c r="V29" s="438"/>
      <c r="W29" s="438"/>
      <c r="X29" s="438"/>
      <c r="Y29" s="438"/>
      <c r="Z29" s="438"/>
      <c r="AA29" s="438"/>
      <c r="AB29" s="438"/>
      <c r="AC29" s="438"/>
      <c r="AD29" s="438"/>
    </row>
    <row r="30" ht="13.5" customHeight="1">
      <c r="A30" s="414"/>
      <c r="B30" s="417"/>
      <c r="C30" s="415"/>
      <c r="D30" s="416"/>
      <c r="E30" s="409"/>
      <c r="F30" s="428"/>
      <c r="G30" s="428"/>
      <c r="H30" s="565"/>
      <c r="I30" s="566"/>
      <c r="J30" s="428"/>
      <c r="K30" s="438"/>
      <c r="L30" s="438"/>
      <c r="M30" s="438"/>
      <c r="N30" s="438"/>
      <c r="O30" s="438"/>
      <c r="P30" s="438"/>
      <c r="Q30" s="438"/>
      <c r="R30" s="438"/>
      <c r="S30" s="438"/>
      <c r="T30" s="438"/>
      <c r="U30" s="438"/>
      <c r="V30" s="438"/>
      <c r="W30" s="438"/>
      <c r="X30" s="438"/>
      <c r="Y30" s="438"/>
      <c r="Z30" s="438"/>
      <c r="AA30" s="438"/>
      <c r="AB30" s="438"/>
      <c r="AC30" s="438"/>
      <c r="AD30" s="438"/>
    </row>
    <row r="31" ht="13.5" customHeight="1">
      <c r="A31" s="414"/>
      <c r="B31" s="417"/>
      <c r="C31" s="415"/>
      <c r="D31" s="416"/>
      <c r="E31" s="409"/>
      <c r="F31" s="428"/>
      <c r="G31" s="428"/>
      <c r="H31" s="565"/>
      <c r="I31" s="566"/>
      <c r="J31" s="428"/>
      <c r="K31" s="438"/>
      <c r="L31" s="438"/>
      <c r="M31" s="438"/>
      <c r="N31" s="438"/>
      <c r="O31" s="438"/>
      <c r="P31" s="438"/>
      <c r="Q31" s="438"/>
      <c r="R31" s="438"/>
      <c r="S31" s="438"/>
      <c r="T31" s="438"/>
      <c r="U31" s="438"/>
      <c r="V31" s="438"/>
      <c r="W31" s="438"/>
      <c r="X31" s="438"/>
      <c r="Y31" s="438"/>
      <c r="Z31" s="438"/>
      <c r="AA31" s="438"/>
      <c r="AB31" s="438"/>
      <c r="AC31" s="438"/>
      <c r="AD31" s="438"/>
    </row>
    <row r="32" ht="13.5" customHeight="1">
      <c r="A32" s="414"/>
      <c r="B32" s="417"/>
      <c r="C32" s="415"/>
      <c r="D32" s="416"/>
      <c r="E32" s="409"/>
      <c r="F32" s="428"/>
      <c r="G32" s="428"/>
      <c r="H32" s="565"/>
      <c r="I32" s="566"/>
      <c r="J32" s="428"/>
      <c r="K32" s="438"/>
      <c r="L32" s="438"/>
      <c r="M32" s="438"/>
      <c r="N32" s="438"/>
      <c r="O32" s="438"/>
      <c r="P32" s="438"/>
      <c r="Q32" s="438"/>
      <c r="R32" s="438"/>
      <c r="S32" s="438"/>
      <c r="T32" s="438"/>
      <c r="U32" s="438"/>
      <c r="V32" s="438"/>
      <c r="W32" s="438"/>
      <c r="X32" s="438"/>
      <c r="Y32" s="438"/>
      <c r="Z32" s="438"/>
      <c r="AA32" s="438"/>
      <c r="AB32" s="438"/>
      <c r="AC32" s="438"/>
      <c r="AD32" s="438"/>
    </row>
    <row r="33" ht="13.5" customHeight="1">
      <c r="A33" s="414"/>
      <c r="B33" s="417"/>
      <c r="C33" s="415"/>
      <c r="D33" s="416"/>
      <c r="E33" s="409"/>
      <c r="F33" s="428"/>
      <c r="G33" s="428"/>
      <c r="H33" s="565"/>
      <c r="I33" s="566"/>
      <c r="J33" s="428"/>
      <c r="K33" s="438"/>
      <c r="L33" s="438"/>
      <c r="M33" s="438"/>
      <c r="N33" s="438"/>
      <c r="O33" s="438"/>
      <c r="P33" s="438"/>
      <c r="Q33" s="438"/>
      <c r="R33" s="438"/>
      <c r="S33" s="438"/>
      <c r="T33" s="438"/>
      <c r="U33" s="438"/>
      <c r="V33" s="438"/>
      <c r="W33" s="438"/>
      <c r="X33" s="438"/>
      <c r="Y33" s="438"/>
      <c r="Z33" s="438"/>
      <c r="AA33" s="438"/>
      <c r="AB33" s="438"/>
      <c r="AC33" s="438"/>
      <c r="AD33" s="438"/>
    </row>
    <row r="34" ht="13.5" customHeight="1">
      <c r="A34" s="414"/>
      <c r="B34" s="417"/>
      <c r="C34" s="415"/>
      <c r="D34" s="416"/>
      <c r="E34" s="409"/>
      <c r="F34" s="428"/>
      <c r="G34" s="428"/>
      <c r="H34" s="565"/>
      <c r="I34" s="566"/>
      <c r="J34" s="428"/>
      <c r="K34" s="438"/>
      <c r="L34" s="438"/>
      <c r="M34" s="438"/>
      <c r="N34" s="438"/>
      <c r="O34" s="438"/>
      <c r="P34" s="438"/>
      <c r="Q34" s="438"/>
      <c r="R34" s="438"/>
      <c r="S34" s="438"/>
      <c r="T34" s="438"/>
      <c r="U34" s="438"/>
      <c r="V34" s="438"/>
      <c r="W34" s="438"/>
      <c r="X34" s="438"/>
      <c r="Y34" s="438"/>
      <c r="Z34" s="438"/>
      <c r="AA34" s="438"/>
      <c r="AB34" s="438"/>
      <c r="AC34" s="438"/>
      <c r="AD34" s="438"/>
    </row>
    <row r="35" ht="13.5" customHeight="1">
      <c r="A35" s="414"/>
      <c r="B35" s="417"/>
      <c r="C35" s="415"/>
      <c r="D35" s="416"/>
      <c r="E35" s="409"/>
      <c r="F35" s="428"/>
      <c r="G35" s="428"/>
      <c r="H35" s="565"/>
      <c r="I35" s="566"/>
      <c r="J35" s="428"/>
      <c r="K35" s="438"/>
      <c r="L35" s="438"/>
      <c r="M35" s="438"/>
      <c r="N35" s="438"/>
      <c r="O35" s="438"/>
      <c r="P35" s="438"/>
      <c r="Q35" s="438"/>
      <c r="R35" s="438"/>
      <c r="S35" s="438"/>
      <c r="T35" s="438"/>
      <c r="U35" s="438"/>
      <c r="V35" s="438"/>
      <c r="W35" s="438"/>
      <c r="X35" s="438"/>
      <c r="Y35" s="438"/>
      <c r="Z35" s="438"/>
      <c r="AA35" s="438"/>
      <c r="AB35" s="438"/>
      <c r="AC35" s="438"/>
      <c r="AD35" s="438"/>
    </row>
    <row r="36" ht="13.5" customHeight="1">
      <c r="A36" s="414"/>
      <c r="B36" s="429"/>
      <c r="C36" s="415"/>
      <c r="D36" s="416"/>
      <c r="E36" s="409"/>
      <c r="F36" s="428"/>
      <c r="G36" s="428"/>
      <c r="H36" s="565"/>
      <c r="I36" s="566"/>
      <c r="J36" s="428"/>
      <c r="K36" s="438"/>
      <c r="L36" s="438"/>
      <c r="M36" s="438"/>
      <c r="N36" s="438"/>
      <c r="O36" s="438"/>
      <c r="P36" s="438"/>
      <c r="Q36" s="438"/>
      <c r="R36" s="438"/>
      <c r="S36" s="438"/>
      <c r="T36" s="438"/>
      <c r="U36" s="438"/>
      <c r="V36" s="438"/>
      <c r="W36" s="438"/>
      <c r="X36" s="438"/>
      <c r="Y36" s="438"/>
      <c r="Z36" s="438"/>
      <c r="AA36" s="438"/>
      <c r="AB36" s="438"/>
      <c r="AC36" s="438"/>
      <c r="AD36" s="438"/>
    </row>
    <row r="37" ht="13.5" customHeight="1">
      <c r="A37" s="414"/>
      <c r="B37" s="429"/>
      <c r="C37" s="415"/>
      <c r="D37" s="416"/>
      <c r="E37" s="409"/>
      <c r="F37" s="428"/>
      <c r="G37" s="428"/>
      <c r="H37" s="565"/>
      <c r="I37" s="566"/>
      <c r="J37" s="428"/>
      <c r="K37" s="438"/>
      <c r="L37" s="438"/>
      <c r="M37" s="438"/>
      <c r="N37" s="438"/>
      <c r="O37" s="438"/>
      <c r="P37" s="438"/>
      <c r="Q37" s="438"/>
      <c r="R37" s="438"/>
      <c r="S37" s="438"/>
      <c r="T37" s="438"/>
      <c r="U37" s="438"/>
      <c r="V37" s="438"/>
      <c r="W37" s="438"/>
      <c r="X37" s="438"/>
      <c r="Y37" s="438"/>
      <c r="Z37" s="438"/>
      <c r="AA37" s="438"/>
      <c r="AB37" s="438"/>
      <c r="AC37" s="438"/>
      <c r="AD37" s="438"/>
    </row>
    <row r="38" ht="13.5" customHeight="1">
      <c r="A38" s="414"/>
      <c r="B38" s="429"/>
      <c r="C38" s="561"/>
      <c r="D38" s="416"/>
      <c r="E38" s="409"/>
      <c r="F38" s="428"/>
      <c r="G38" s="428"/>
      <c r="H38" s="567"/>
      <c r="I38" s="566"/>
      <c r="J38" s="428"/>
      <c r="K38" s="438"/>
      <c r="L38" s="438"/>
      <c r="M38" s="438"/>
      <c r="N38" s="438"/>
      <c r="O38" s="438"/>
      <c r="P38" s="438"/>
      <c r="Q38" s="438"/>
      <c r="R38" s="438"/>
      <c r="S38" s="438"/>
      <c r="T38" s="438"/>
      <c r="U38" s="438"/>
      <c r="V38" s="438"/>
      <c r="W38" s="438"/>
      <c r="X38" s="438"/>
      <c r="Y38" s="438"/>
      <c r="Z38" s="438"/>
      <c r="AA38" s="438"/>
      <c r="AB38" s="438"/>
      <c r="AC38" s="438"/>
      <c r="AD38" s="438"/>
    </row>
    <row r="39" ht="13.5" customHeight="1">
      <c r="A39" s="414"/>
      <c r="B39" s="417"/>
      <c r="C39" s="415"/>
      <c r="D39" s="416"/>
      <c r="E39" s="409"/>
      <c r="F39" s="428"/>
      <c r="G39" s="428"/>
      <c r="H39" s="565"/>
      <c r="I39" s="566"/>
      <c r="J39" s="428"/>
      <c r="K39" s="438"/>
      <c r="L39" s="438"/>
      <c r="M39" s="438"/>
      <c r="N39" s="438"/>
      <c r="O39" s="438"/>
      <c r="P39" s="438"/>
      <c r="Q39" s="438"/>
      <c r="R39" s="438"/>
      <c r="S39" s="438"/>
      <c r="T39" s="438"/>
      <c r="U39" s="438"/>
      <c r="V39" s="438"/>
      <c r="W39" s="438"/>
      <c r="X39" s="438"/>
      <c r="Y39" s="438"/>
      <c r="Z39" s="438"/>
      <c r="AA39" s="438"/>
      <c r="AB39" s="438"/>
      <c r="AC39" s="438"/>
      <c r="AD39" s="438"/>
    </row>
    <row r="40" ht="13.5" customHeight="1">
      <c r="A40" s="414"/>
      <c r="B40" s="417"/>
      <c r="C40" s="415"/>
      <c r="D40" s="416"/>
      <c r="E40" s="409"/>
      <c r="F40" s="428"/>
      <c r="G40" s="428"/>
      <c r="H40" s="565"/>
      <c r="I40" s="566"/>
      <c r="J40" s="428"/>
      <c r="K40" s="438"/>
      <c r="L40" s="438"/>
      <c r="M40" s="438"/>
      <c r="N40" s="438"/>
      <c r="O40" s="438"/>
      <c r="P40" s="438"/>
      <c r="Q40" s="438"/>
      <c r="R40" s="438"/>
      <c r="S40" s="438"/>
      <c r="T40" s="438"/>
      <c r="U40" s="438"/>
      <c r="V40" s="438"/>
      <c r="W40" s="438"/>
      <c r="X40" s="438"/>
      <c r="Y40" s="438"/>
      <c r="Z40" s="438"/>
      <c r="AA40" s="438"/>
      <c r="AB40" s="438"/>
      <c r="AC40" s="438"/>
      <c r="AD40" s="438"/>
    </row>
    <row r="41" ht="13.5" customHeight="1">
      <c r="A41" s="414"/>
      <c r="B41" s="429"/>
      <c r="C41" s="415"/>
      <c r="D41" s="416"/>
      <c r="E41" s="409"/>
      <c r="F41" s="428"/>
      <c r="G41" s="428"/>
      <c r="H41" s="565"/>
      <c r="I41" s="566"/>
      <c r="J41" s="428"/>
      <c r="K41" s="438"/>
      <c r="L41" s="438"/>
      <c r="M41" s="438"/>
      <c r="N41" s="438"/>
      <c r="O41" s="438"/>
      <c r="P41" s="438"/>
      <c r="Q41" s="438"/>
      <c r="R41" s="438"/>
      <c r="S41" s="438"/>
      <c r="T41" s="438"/>
      <c r="U41" s="438"/>
      <c r="V41" s="438"/>
      <c r="W41" s="438"/>
      <c r="X41" s="438"/>
      <c r="Y41" s="438"/>
      <c r="Z41" s="438"/>
      <c r="AA41" s="438"/>
      <c r="AB41" s="438"/>
      <c r="AC41" s="438"/>
      <c r="AD41" s="438"/>
    </row>
    <row r="42" ht="13.5" customHeight="1">
      <c r="A42" s="414"/>
      <c r="B42" s="429"/>
      <c r="C42" s="415"/>
      <c r="D42" s="416"/>
      <c r="E42" s="409"/>
      <c r="F42" s="428"/>
      <c r="G42" s="428"/>
      <c r="H42" s="565"/>
      <c r="I42" s="566"/>
      <c r="J42" s="428"/>
      <c r="K42" s="438"/>
      <c r="L42" s="438"/>
      <c r="M42" s="438"/>
      <c r="N42" s="438"/>
      <c r="O42" s="438"/>
      <c r="P42" s="438"/>
      <c r="Q42" s="438"/>
      <c r="R42" s="438"/>
      <c r="S42" s="438"/>
      <c r="T42" s="438"/>
      <c r="U42" s="438"/>
      <c r="V42" s="438"/>
      <c r="W42" s="438"/>
      <c r="X42" s="438"/>
      <c r="Y42" s="438"/>
      <c r="Z42" s="438"/>
      <c r="AA42" s="438"/>
      <c r="AB42" s="438"/>
      <c r="AC42" s="438"/>
      <c r="AD42" s="438"/>
    </row>
    <row r="43" ht="13.5" customHeight="1">
      <c r="A43" s="414"/>
      <c r="B43" s="429"/>
      <c r="C43" s="415"/>
      <c r="D43" s="416"/>
      <c r="E43" s="409"/>
      <c r="F43" s="428"/>
      <c r="G43" s="428"/>
      <c r="H43" s="565"/>
      <c r="I43" s="566"/>
      <c r="J43" s="428"/>
      <c r="K43" s="438"/>
      <c r="L43" s="438"/>
      <c r="M43" s="438"/>
      <c r="N43" s="438"/>
      <c r="O43" s="438"/>
      <c r="P43" s="438"/>
      <c r="Q43" s="438"/>
      <c r="R43" s="438"/>
      <c r="S43" s="438"/>
      <c r="T43" s="438"/>
      <c r="U43" s="438"/>
      <c r="V43" s="438"/>
      <c r="W43" s="438"/>
      <c r="X43" s="438"/>
      <c r="Y43" s="438"/>
      <c r="Z43" s="438"/>
      <c r="AA43" s="438"/>
      <c r="AB43" s="438"/>
      <c r="AC43" s="438"/>
      <c r="AD43" s="438"/>
    </row>
    <row r="44" ht="13.5" customHeight="1">
      <c r="A44" s="414"/>
      <c r="B44" s="429"/>
      <c r="C44" s="415"/>
      <c r="D44" s="416"/>
      <c r="E44" s="409"/>
      <c r="F44" s="428"/>
      <c r="G44" s="428"/>
      <c r="H44" s="565"/>
      <c r="I44" s="566"/>
      <c r="J44" s="428"/>
      <c r="K44" s="438"/>
      <c r="L44" s="438"/>
      <c r="M44" s="438"/>
      <c r="N44" s="438"/>
      <c r="O44" s="438"/>
      <c r="P44" s="438"/>
      <c r="Q44" s="438"/>
      <c r="R44" s="438"/>
      <c r="S44" s="438"/>
      <c r="T44" s="438"/>
      <c r="U44" s="438"/>
      <c r="V44" s="438"/>
      <c r="W44" s="438"/>
      <c r="X44" s="438"/>
      <c r="Y44" s="438"/>
      <c r="Z44" s="438"/>
      <c r="AA44" s="438"/>
      <c r="AB44" s="438"/>
      <c r="AC44" s="438"/>
      <c r="AD44" s="438"/>
    </row>
    <row r="45" ht="13.5" customHeight="1">
      <c r="A45" s="414"/>
      <c r="B45" s="429"/>
      <c r="C45" s="415"/>
      <c r="D45" s="416"/>
      <c r="E45" s="409"/>
      <c r="F45" s="428"/>
      <c r="G45" s="428"/>
      <c r="H45" s="565"/>
      <c r="I45" s="566"/>
      <c r="J45" s="428"/>
      <c r="K45" s="438"/>
      <c r="L45" s="438"/>
      <c r="M45" s="438"/>
      <c r="N45" s="438"/>
      <c r="O45" s="438"/>
      <c r="P45" s="438"/>
      <c r="Q45" s="438"/>
      <c r="R45" s="438"/>
      <c r="S45" s="438"/>
      <c r="T45" s="438"/>
      <c r="U45" s="438"/>
      <c r="V45" s="438"/>
      <c r="W45" s="438"/>
      <c r="X45" s="438"/>
      <c r="Y45" s="438"/>
      <c r="Z45" s="438"/>
      <c r="AA45" s="438"/>
      <c r="AB45" s="438"/>
      <c r="AC45" s="438"/>
      <c r="AD45" s="438"/>
    </row>
    <row r="46" ht="13.5" customHeight="1">
      <c r="A46" s="414"/>
      <c r="B46" s="429"/>
      <c r="C46" s="415"/>
      <c r="D46" s="416"/>
      <c r="E46" s="409"/>
      <c r="F46" s="428"/>
      <c r="G46" s="428"/>
      <c r="H46" s="565"/>
      <c r="I46" s="566"/>
      <c r="J46" s="428"/>
      <c r="K46" s="438"/>
      <c r="L46" s="438"/>
      <c r="M46" s="438"/>
      <c r="N46" s="438"/>
      <c r="O46" s="438"/>
      <c r="P46" s="438"/>
      <c r="Q46" s="438"/>
      <c r="R46" s="438"/>
      <c r="S46" s="438"/>
      <c r="T46" s="438"/>
      <c r="U46" s="438"/>
      <c r="V46" s="438"/>
      <c r="W46" s="438"/>
      <c r="X46" s="438"/>
      <c r="Y46" s="438"/>
      <c r="Z46" s="438"/>
      <c r="AA46" s="438"/>
      <c r="AB46" s="438"/>
      <c r="AC46" s="438"/>
      <c r="AD46" s="438"/>
    </row>
    <row r="47" ht="13.5" customHeight="1">
      <c r="A47" s="414"/>
      <c r="B47" s="429"/>
      <c r="C47" s="415"/>
      <c r="D47" s="416"/>
      <c r="E47" s="409"/>
      <c r="F47" s="428"/>
      <c r="G47" s="428"/>
      <c r="H47" s="565"/>
      <c r="I47" s="566"/>
      <c r="J47" s="428"/>
      <c r="K47" s="438"/>
      <c r="L47" s="438"/>
      <c r="M47" s="438"/>
      <c r="N47" s="438"/>
      <c r="O47" s="438"/>
      <c r="P47" s="438"/>
      <c r="Q47" s="438"/>
      <c r="R47" s="438"/>
      <c r="S47" s="438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</row>
    <row r="48" ht="13.5" customHeight="1">
      <c r="A48" s="414"/>
      <c r="B48" s="557"/>
      <c r="C48" s="415"/>
      <c r="D48" s="416"/>
      <c r="E48" s="409"/>
      <c r="F48" s="428"/>
      <c r="G48" s="428"/>
      <c r="H48" s="565"/>
      <c r="I48" s="566"/>
      <c r="J48" s="428"/>
      <c r="K48" s="438"/>
      <c r="L48" s="438"/>
      <c r="M48" s="438"/>
      <c r="N48" s="438"/>
      <c r="O48" s="438"/>
      <c r="P48" s="438"/>
      <c r="Q48" s="438"/>
      <c r="R48" s="438"/>
      <c r="S48" s="438"/>
      <c r="T48" s="438"/>
      <c r="U48" s="438"/>
      <c r="V48" s="438"/>
      <c r="W48" s="438"/>
      <c r="X48" s="438"/>
      <c r="Y48" s="438"/>
      <c r="Z48" s="438"/>
      <c r="AA48" s="438"/>
      <c r="AB48" s="438"/>
      <c r="AC48" s="438"/>
      <c r="AD48" s="438"/>
    </row>
    <row r="49" ht="13.5" customHeight="1">
      <c r="A49" s="414"/>
      <c r="B49" s="429"/>
      <c r="C49" s="415"/>
      <c r="D49" s="416"/>
      <c r="E49" s="409"/>
      <c r="F49" s="428"/>
      <c r="G49" s="428"/>
      <c r="H49" s="565"/>
      <c r="I49" s="566"/>
      <c r="J49" s="428"/>
      <c r="K49" s="438"/>
      <c r="L49" s="438"/>
      <c r="M49" s="438"/>
      <c r="N49" s="438"/>
      <c r="O49" s="438"/>
      <c r="P49" s="438"/>
      <c r="Q49" s="438"/>
      <c r="R49" s="438"/>
      <c r="S49" s="438"/>
      <c r="T49" s="438"/>
      <c r="U49" s="438"/>
      <c r="V49" s="438"/>
      <c r="W49" s="438"/>
      <c r="X49" s="438"/>
      <c r="Y49" s="438"/>
      <c r="Z49" s="438"/>
      <c r="AA49" s="438"/>
      <c r="AB49" s="438"/>
      <c r="AC49" s="438"/>
      <c r="AD49" s="438"/>
    </row>
    <row r="50" ht="13.5" customHeight="1">
      <c r="A50" s="414"/>
      <c r="B50" s="429"/>
      <c r="C50" s="415"/>
      <c r="D50" s="416"/>
      <c r="E50" s="409"/>
      <c r="F50" s="428"/>
      <c r="G50" s="428"/>
      <c r="H50" s="565"/>
      <c r="I50" s="566"/>
      <c r="J50" s="428"/>
      <c r="K50" s="438"/>
      <c r="L50" s="438"/>
      <c r="M50" s="438"/>
      <c r="N50" s="438"/>
      <c r="O50" s="438"/>
      <c r="P50" s="438"/>
      <c r="Q50" s="438"/>
      <c r="R50" s="438"/>
      <c r="S50" s="438"/>
      <c r="T50" s="438"/>
      <c r="U50" s="438"/>
      <c r="V50" s="438"/>
      <c r="W50" s="438"/>
      <c r="X50" s="438"/>
      <c r="Y50" s="438"/>
      <c r="Z50" s="438"/>
      <c r="AA50" s="438"/>
      <c r="AB50" s="438"/>
      <c r="AC50" s="438"/>
      <c r="AD50" s="438"/>
    </row>
    <row r="51" ht="13.5" customHeight="1">
      <c r="A51" s="414"/>
      <c r="B51" s="429"/>
      <c r="C51" s="415"/>
      <c r="D51" s="416"/>
      <c r="E51" s="409"/>
      <c r="F51" s="428"/>
      <c r="G51" s="428"/>
      <c r="H51" s="565"/>
      <c r="I51" s="566"/>
      <c r="J51" s="428"/>
      <c r="K51" s="438"/>
      <c r="L51" s="438"/>
      <c r="M51" s="438"/>
      <c r="N51" s="438"/>
      <c r="O51" s="438"/>
      <c r="P51" s="438"/>
      <c r="Q51" s="438"/>
      <c r="R51" s="438"/>
      <c r="S51" s="438"/>
      <c r="T51" s="438"/>
      <c r="U51" s="438"/>
      <c r="V51" s="438"/>
      <c r="W51" s="438"/>
      <c r="X51" s="438"/>
      <c r="Y51" s="438"/>
      <c r="Z51" s="438"/>
      <c r="AA51" s="438"/>
      <c r="AB51" s="438"/>
      <c r="AC51" s="438"/>
      <c r="AD51" s="438"/>
    </row>
    <row r="52" ht="13.5" customHeight="1">
      <c r="A52" s="414"/>
      <c r="B52" s="417"/>
      <c r="C52" s="415"/>
      <c r="D52" s="416"/>
      <c r="E52" s="409"/>
      <c r="F52" s="428"/>
      <c r="G52" s="428"/>
      <c r="H52" s="565"/>
      <c r="I52" s="566"/>
      <c r="J52" s="428"/>
      <c r="K52" s="438"/>
      <c r="L52" s="438"/>
      <c r="M52" s="438"/>
      <c r="N52" s="438"/>
      <c r="O52" s="438"/>
      <c r="P52" s="438"/>
      <c r="Q52" s="438"/>
      <c r="R52" s="438"/>
      <c r="S52" s="438"/>
      <c r="T52" s="438"/>
      <c r="U52" s="438"/>
      <c r="V52" s="438"/>
      <c r="W52" s="438"/>
      <c r="X52" s="438"/>
      <c r="Y52" s="438"/>
      <c r="Z52" s="438"/>
      <c r="AA52" s="438"/>
      <c r="AB52" s="438"/>
      <c r="AC52" s="438"/>
      <c r="AD52" s="438"/>
    </row>
    <row r="53" ht="13.5" customHeight="1">
      <c r="A53" s="414"/>
      <c r="B53" s="417"/>
      <c r="C53" s="415"/>
      <c r="D53" s="416"/>
      <c r="E53" s="409"/>
      <c r="F53" s="428"/>
      <c r="G53" s="428"/>
      <c r="H53" s="565"/>
      <c r="I53" s="566"/>
      <c r="J53" s="428"/>
      <c r="K53" s="438"/>
      <c r="L53" s="438"/>
      <c r="M53" s="438"/>
      <c r="N53" s="438"/>
      <c r="O53" s="438"/>
      <c r="P53" s="438"/>
      <c r="Q53" s="438"/>
      <c r="R53" s="438"/>
      <c r="S53" s="438"/>
      <c r="T53" s="438"/>
      <c r="U53" s="438"/>
      <c r="V53" s="438"/>
      <c r="W53" s="438"/>
      <c r="X53" s="438"/>
      <c r="Y53" s="438"/>
      <c r="Z53" s="438"/>
      <c r="AA53" s="438"/>
      <c r="AB53" s="438"/>
      <c r="AC53" s="438"/>
      <c r="AD53" s="438"/>
    </row>
    <row r="54" ht="13.5" customHeight="1">
      <c r="A54" s="414"/>
      <c r="B54" s="417"/>
      <c r="C54" s="415"/>
      <c r="D54" s="416"/>
      <c r="E54" s="409"/>
      <c r="F54" s="428"/>
      <c r="G54" s="428"/>
      <c r="H54" s="565"/>
      <c r="I54" s="566"/>
      <c r="J54" s="428"/>
      <c r="K54" s="438"/>
      <c r="L54" s="438"/>
      <c r="M54" s="438"/>
      <c r="N54" s="438"/>
      <c r="O54" s="438"/>
      <c r="P54" s="438"/>
      <c r="Q54" s="438"/>
      <c r="R54" s="438"/>
      <c r="S54" s="438"/>
      <c r="T54" s="438"/>
      <c r="U54" s="438"/>
      <c r="V54" s="438"/>
      <c r="W54" s="438"/>
      <c r="X54" s="438"/>
      <c r="Y54" s="438"/>
      <c r="Z54" s="438"/>
      <c r="AA54" s="438"/>
      <c r="AB54" s="438"/>
      <c r="AC54" s="438"/>
      <c r="AD54" s="438"/>
    </row>
    <row r="55" ht="13.5" customHeight="1">
      <c r="A55" s="414"/>
      <c r="B55" s="417"/>
      <c r="C55" s="415"/>
      <c r="D55" s="416"/>
      <c r="E55" s="409"/>
      <c r="F55" s="428"/>
      <c r="G55" s="428"/>
      <c r="H55" s="565"/>
      <c r="I55" s="566"/>
      <c r="J55" s="428"/>
      <c r="K55" s="438"/>
      <c r="L55" s="438"/>
      <c r="M55" s="438"/>
      <c r="N55" s="438"/>
      <c r="O55" s="438"/>
      <c r="P55" s="438"/>
      <c r="Q55" s="438"/>
      <c r="R55" s="438"/>
      <c r="S55" s="438"/>
      <c r="T55" s="438"/>
      <c r="U55" s="438"/>
      <c r="V55" s="438"/>
      <c r="W55" s="438"/>
      <c r="X55" s="438"/>
      <c r="Y55" s="438"/>
      <c r="Z55" s="438"/>
      <c r="AA55" s="438"/>
      <c r="AB55" s="438"/>
      <c r="AC55" s="438"/>
      <c r="AD55" s="438"/>
    </row>
    <row r="56" ht="13.5" customHeight="1">
      <c r="A56" s="414"/>
      <c r="B56" s="429"/>
      <c r="C56" s="415"/>
      <c r="D56" s="416"/>
      <c r="E56" s="409"/>
      <c r="F56" s="428"/>
      <c r="G56" s="428"/>
      <c r="H56" s="565"/>
      <c r="I56" s="566"/>
      <c r="J56" s="428"/>
      <c r="K56" s="438"/>
      <c r="L56" s="438"/>
      <c r="M56" s="438"/>
      <c r="N56" s="438"/>
      <c r="O56" s="438"/>
      <c r="P56" s="438"/>
      <c r="Q56" s="438"/>
      <c r="R56" s="438"/>
      <c r="S56" s="438"/>
      <c r="T56" s="438"/>
      <c r="U56" s="438"/>
      <c r="V56" s="438"/>
      <c r="W56" s="438"/>
      <c r="X56" s="438"/>
      <c r="Y56" s="438"/>
      <c r="Z56" s="438"/>
      <c r="AA56" s="438"/>
      <c r="AB56" s="438"/>
      <c r="AC56" s="438"/>
      <c r="AD56" s="438"/>
    </row>
    <row r="57" ht="13.5" customHeight="1">
      <c r="A57" s="414"/>
      <c r="B57" s="429"/>
      <c r="C57" s="415"/>
      <c r="D57" s="416"/>
      <c r="E57" s="409"/>
      <c r="F57" s="428"/>
      <c r="G57" s="428"/>
      <c r="H57" s="565"/>
      <c r="I57" s="566"/>
      <c r="J57" s="428"/>
      <c r="K57" s="438"/>
      <c r="L57" s="438"/>
      <c r="M57" s="438"/>
      <c r="N57" s="438"/>
      <c r="O57" s="438"/>
      <c r="P57" s="438"/>
      <c r="Q57" s="438"/>
      <c r="R57" s="438"/>
      <c r="S57" s="438"/>
      <c r="T57" s="438"/>
      <c r="U57" s="438"/>
      <c r="V57" s="438"/>
      <c r="W57" s="438"/>
      <c r="X57" s="438"/>
      <c r="Y57" s="438"/>
      <c r="Z57" s="438"/>
      <c r="AA57" s="438"/>
      <c r="AB57" s="438"/>
      <c r="AC57" s="438"/>
      <c r="AD57" s="438"/>
    </row>
    <row r="58" ht="13.5" customHeight="1">
      <c r="A58" s="414"/>
      <c r="B58" s="429"/>
      <c r="C58" s="415"/>
      <c r="D58" s="416"/>
      <c r="E58" s="409"/>
      <c r="F58" s="428"/>
      <c r="G58" s="428"/>
      <c r="H58" s="565"/>
      <c r="I58" s="566"/>
      <c r="J58" s="428"/>
      <c r="K58" s="438"/>
      <c r="L58" s="438"/>
      <c r="M58" s="438"/>
      <c r="N58" s="438"/>
      <c r="O58" s="438"/>
      <c r="P58" s="438"/>
      <c r="Q58" s="438"/>
      <c r="R58" s="438"/>
      <c r="S58" s="438"/>
      <c r="T58" s="438"/>
      <c r="U58" s="438"/>
      <c r="V58" s="438"/>
      <c r="W58" s="438"/>
      <c r="X58" s="438"/>
      <c r="Y58" s="438"/>
      <c r="Z58" s="438"/>
      <c r="AA58" s="438"/>
      <c r="AB58" s="438"/>
      <c r="AC58" s="438"/>
      <c r="AD58" s="438"/>
    </row>
    <row r="59" ht="13.5" customHeight="1">
      <c r="A59" s="414"/>
      <c r="B59" s="429"/>
      <c r="C59" s="415"/>
      <c r="D59" s="416"/>
      <c r="E59" s="409"/>
      <c r="F59" s="428"/>
      <c r="G59" s="428"/>
      <c r="H59" s="565"/>
      <c r="I59" s="566"/>
      <c r="J59" s="428"/>
      <c r="K59" s="438"/>
      <c r="L59" s="438"/>
      <c r="M59" s="438"/>
      <c r="N59" s="438"/>
      <c r="O59" s="438"/>
      <c r="P59" s="438"/>
      <c r="Q59" s="438"/>
      <c r="R59" s="438"/>
      <c r="S59" s="438"/>
      <c r="T59" s="438"/>
      <c r="U59" s="438"/>
      <c r="V59" s="438"/>
      <c r="W59" s="438"/>
      <c r="X59" s="438"/>
      <c r="Y59" s="438"/>
      <c r="Z59" s="438"/>
      <c r="AA59" s="438"/>
      <c r="AB59" s="438"/>
      <c r="AC59" s="438"/>
      <c r="AD59" s="438"/>
    </row>
    <row r="60" ht="13.5" customHeight="1">
      <c r="A60" s="414"/>
      <c r="B60" s="429"/>
      <c r="C60" s="415"/>
      <c r="D60" s="416"/>
      <c r="E60" s="409"/>
      <c r="F60" s="428"/>
      <c r="G60" s="428"/>
      <c r="H60" s="565"/>
      <c r="I60" s="566"/>
      <c r="J60" s="428"/>
      <c r="K60" s="438"/>
      <c r="L60" s="438"/>
      <c r="M60" s="438"/>
      <c r="N60" s="438"/>
      <c r="O60" s="438"/>
      <c r="P60" s="438"/>
      <c r="Q60" s="438"/>
      <c r="R60" s="438"/>
      <c r="S60" s="438"/>
      <c r="T60" s="438"/>
      <c r="U60" s="438"/>
      <c r="V60" s="438"/>
      <c r="W60" s="438"/>
      <c r="X60" s="438"/>
      <c r="Y60" s="438"/>
      <c r="Z60" s="438"/>
      <c r="AA60" s="438"/>
      <c r="AB60" s="438"/>
      <c r="AC60" s="438"/>
      <c r="AD60" s="438"/>
    </row>
    <row r="61" ht="13.5" customHeight="1">
      <c r="A61" s="414"/>
      <c r="B61" s="429"/>
      <c r="C61" s="415"/>
      <c r="D61" s="416"/>
      <c r="E61" s="409"/>
      <c r="F61" s="428"/>
      <c r="G61" s="428"/>
      <c r="H61" s="565"/>
      <c r="I61" s="566"/>
      <c r="J61" s="428"/>
      <c r="K61" s="438"/>
      <c r="L61" s="438"/>
      <c r="M61" s="438"/>
      <c r="N61" s="438"/>
      <c r="O61" s="438"/>
      <c r="P61" s="438"/>
      <c r="Q61" s="438"/>
      <c r="R61" s="438"/>
      <c r="S61" s="438"/>
      <c r="T61" s="438"/>
      <c r="U61" s="438"/>
      <c r="V61" s="438"/>
      <c r="W61" s="438"/>
      <c r="X61" s="438"/>
      <c r="Y61" s="438"/>
      <c r="Z61" s="438"/>
      <c r="AA61" s="438"/>
      <c r="AB61" s="438"/>
      <c r="AC61" s="438"/>
      <c r="AD61" s="438"/>
    </row>
    <row r="62" ht="13.5" customHeight="1">
      <c r="A62" s="414"/>
      <c r="B62" s="429"/>
      <c r="C62" s="415"/>
      <c r="D62" s="416"/>
      <c r="E62" s="409"/>
      <c r="F62" s="428"/>
      <c r="G62" s="428"/>
      <c r="H62" s="565"/>
      <c r="I62" s="566"/>
      <c r="J62" s="428"/>
      <c r="K62" s="438"/>
      <c r="L62" s="438"/>
      <c r="M62" s="438"/>
      <c r="N62" s="438"/>
      <c r="O62" s="438"/>
      <c r="P62" s="438"/>
      <c r="Q62" s="438"/>
      <c r="R62" s="438"/>
      <c r="S62" s="438"/>
      <c r="T62" s="438"/>
      <c r="U62" s="438"/>
      <c r="V62" s="438"/>
      <c r="W62" s="438"/>
      <c r="X62" s="438"/>
      <c r="Y62" s="438"/>
      <c r="Z62" s="438"/>
      <c r="AA62" s="438"/>
      <c r="AB62" s="438"/>
      <c r="AC62" s="438"/>
      <c r="AD62" s="438"/>
    </row>
    <row r="63" ht="13.5" customHeight="1">
      <c r="A63" s="414"/>
      <c r="B63" s="429"/>
      <c r="C63" s="415"/>
      <c r="D63" s="416"/>
      <c r="E63" s="409"/>
      <c r="F63" s="428"/>
      <c r="G63" s="428"/>
      <c r="H63" s="565"/>
      <c r="I63" s="566"/>
      <c r="J63" s="428"/>
      <c r="K63" s="438"/>
      <c r="L63" s="438"/>
      <c r="M63" s="438"/>
      <c r="N63" s="438"/>
      <c r="O63" s="438"/>
      <c r="P63" s="438"/>
      <c r="Q63" s="438"/>
      <c r="R63" s="438"/>
      <c r="S63" s="438"/>
      <c r="T63" s="438"/>
      <c r="U63" s="438"/>
      <c r="V63" s="438"/>
      <c r="W63" s="438"/>
      <c r="X63" s="438"/>
      <c r="Y63" s="438"/>
      <c r="Z63" s="438"/>
      <c r="AA63" s="438"/>
      <c r="AB63" s="438"/>
      <c r="AC63" s="438"/>
      <c r="AD63" s="438"/>
    </row>
    <row r="64" ht="13.5" customHeight="1">
      <c r="A64" s="414"/>
      <c r="B64" s="429"/>
      <c r="C64" s="415"/>
      <c r="D64" s="416"/>
      <c r="E64" s="409"/>
      <c r="F64" s="428"/>
      <c r="G64" s="428"/>
      <c r="H64" s="565"/>
      <c r="I64" s="566"/>
      <c r="J64" s="428"/>
      <c r="K64" s="438"/>
      <c r="L64" s="438"/>
      <c r="M64" s="438"/>
      <c r="N64" s="438"/>
      <c r="O64" s="438"/>
      <c r="P64" s="438"/>
      <c r="Q64" s="438"/>
      <c r="R64" s="438"/>
      <c r="S64" s="438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</row>
    <row r="65" ht="13.5" customHeight="1">
      <c r="A65" s="414"/>
      <c r="B65" s="429"/>
      <c r="C65" s="415"/>
      <c r="D65" s="416"/>
      <c r="E65" s="409"/>
      <c r="F65" s="428"/>
      <c r="G65" s="428"/>
      <c r="H65" s="565"/>
      <c r="I65" s="566"/>
      <c r="J65" s="428"/>
      <c r="K65" s="438"/>
      <c r="L65" s="438"/>
      <c r="M65" s="438"/>
      <c r="N65" s="438"/>
      <c r="O65" s="438"/>
      <c r="P65" s="438"/>
      <c r="Q65" s="438"/>
      <c r="R65" s="438"/>
      <c r="S65" s="438"/>
      <c r="T65" s="438"/>
      <c r="U65" s="438"/>
      <c r="V65" s="438"/>
      <c r="W65" s="438"/>
      <c r="X65" s="438"/>
      <c r="Y65" s="438"/>
      <c r="Z65" s="438"/>
      <c r="AA65" s="438"/>
      <c r="AB65" s="438"/>
      <c r="AC65" s="438"/>
      <c r="AD65" s="438"/>
    </row>
    <row r="66" ht="13.5" customHeight="1">
      <c r="A66" s="414"/>
      <c r="B66" s="429"/>
      <c r="C66" s="415"/>
      <c r="D66" s="416"/>
      <c r="E66" s="409"/>
      <c r="F66" s="428"/>
      <c r="G66" s="428"/>
      <c r="H66" s="565"/>
      <c r="I66" s="566"/>
      <c r="J66" s="428"/>
      <c r="K66" s="438"/>
      <c r="L66" s="438"/>
      <c r="M66" s="438"/>
      <c r="N66" s="438"/>
      <c r="O66" s="438"/>
      <c r="P66" s="438"/>
      <c r="Q66" s="438"/>
      <c r="R66" s="438"/>
      <c r="S66" s="438"/>
      <c r="T66" s="438"/>
      <c r="U66" s="438"/>
      <c r="V66" s="438"/>
      <c r="W66" s="438"/>
      <c r="X66" s="438"/>
      <c r="Y66" s="438"/>
      <c r="Z66" s="438"/>
      <c r="AA66" s="438"/>
      <c r="AB66" s="438"/>
      <c r="AC66" s="438"/>
      <c r="AD66" s="438"/>
    </row>
    <row r="67" ht="13.5" customHeight="1">
      <c r="A67" s="414"/>
      <c r="B67" s="429"/>
      <c r="C67" s="415"/>
      <c r="D67" s="416"/>
      <c r="E67" s="409"/>
      <c r="F67" s="428"/>
      <c r="G67" s="428"/>
      <c r="H67" s="565"/>
      <c r="I67" s="566"/>
      <c r="J67" s="428"/>
      <c r="K67" s="438"/>
      <c r="L67" s="438"/>
      <c r="M67" s="438"/>
      <c r="N67" s="438"/>
      <c r="O67" s="438"/>
      <c r="P67" s="438"/>
      <c r="Q67" s="438"/>
      <c r="R67" s="438"/>
      <c r="S67" s="438"/>
      <c r="T67" s="438"/>
      <c r="U67" s="438"/>
      <c r="V67" s="438"/>
      <c r="W67" s="438"/>
      <c r="X67" s="438"/>
      <c r="Y67" s="438"/>
      <c r="Z67" s="438"/>
      <c r="AA67" s="438"/>
      <c r="AB67" s="438"/>
      <c r="AC67" s="438"/>
      <c r="AD67" s="438"/>
    </row>
    <row r="68" ht="13.5" customHeight="1">
      <c r="A68" s="414"/>
      <c r="B68" s="429"/>
      <c r="C68" s="415"/>
      <c r="D68" s="416"/>
      <c r="E68" s="409"/>
      <c r="F68" s="428"/>
      <c r="G68" s="428"/>
      <c r="H68" s="565"/>
      <c r="I68" s="566"/>
      <c r="J68" s="428"/>
      <c r="K68" s="438"/>
      <c r="L68" s="438"/>
      <c r="M68" s="438"/>
      <c r="N68" s="438"/>
      <c r="O68" s="438"/>
      <c r="P68" s="438"/>
      <c r="Q68" s="438"/>
      <c r="R68" s="438"/>
      <c r="S68" s="438"/>
      <c r="T68" s="438"/>
      <c r="U68" s="438"/>
      <c r="V68" s="438"/>
      <c r="W68" s="438"/>
      <c r="X68" s="438"/>
      <c r="Y68" s="438"/>
      <c r="Z68" s="438"/>
      <c r="AA68" s="438"/>
      <c r="AB68" s="438"/>
      <c r="AC68" s="438"/>
      <c r="AD68" s="438"/>
    </row>
    <row r="69" ht="13.5" customHeight="1">
      <c r="A69" s="414"/>
      <c r="B69" s="429"/>
      <c r="C69" s="415"/>
      <c r="D69" s="416"/>
      <c r="E69" s="409" t="s">
        <v>713</v>
      </c>
      <c r="F69" s="428"/>
      <c r="G69" s="428"/>
      <c r="H69" s="565"/>
      <c r="I69" s="566"/>
      <c r="J69" s="428"/>
      <c r="K69" s="438"/>
      <c r="L69" s="438"/>
      <c r="M69" s="438"/>
      <c r="N69" s="438"/>
      <c r="O69" s="438"/>
      <c r="P69" s="438"/>
      <c r="Q69" s="438"/>
      <c r="R69" s="438"/>
      <c r="S69" s="438"/>
      <c r="T69" s="438"/>
      <c r="U69" s="438"/>
      <c r="V69" s="438"/>
      <c r="W69" s="438"/>
      <c r="X69" s="438"/>
      <c r="Y69" s="438"/>
      <c r="Z69" s="438"/>
      <c r="AA69" s="438"/>
      <c r="AB69" s="438"/>
      <c r="AC69" s="438"/>
      <c r="AD69" s="438"/>
    </row>
    <row r="70" ht="13.5" customHeight="1">
      <c r="A70" s="414"/>
      <c r="B70" s="429"/>
      <c r="C70" s="415"/>
      <c r="D70" s="416"/>
      <c r="E70" s="409"/>
      <c r="F70" s="428"/>
      <c r="G70" s="428"/>
      <c r="H70" s="565"/>
      <c r="I70" s="566"/>
      <c r="J70" s="428"/>
      <c r="K70" s="438"/>
      <c r="L70" s="438"/>
      <c r="M70" s="438"/>
      <c r="N70" s="438"/>
      <c r="O70" s="438"/>
      <c r="P70" s="438"/>
      <c r="Q70" s="438"/>
      <c r="R70" s="438"/>
      <c r="S70" s="438"/>
      <c r="T70" s="438"/>
      <c r="U70" s="438"/>
      <c r="V70" s="438"/>
      <c r="W70" s="438"/>
      <c r="X70" s="438"/>
      <c r="Y70" s="438"/>
      <c r="Z70" s="438"/>
      <c r="AA70" s="438"/>
      <c r="AB70" s="438"/>
      <c r="AC70" s="438"/>
      <c r="AD70" s="438"/>
    </row>
    <row r="71" ht="13.5" customHeight="1">
      <c r="A71" s="414"/>
      <c r="B71" s="429"/>
      <c r="C71" s="415"/>
      <c r="D71" s="416"/>
      <c r="E71" s="409"/>
      <c r="F71" s="428"/>
      <c r="G71" s="428"/>
      <c r="H71" s="565"/>
      <c r="I71" s="566"/>
      <c r="J71" s="428"/>
      <c r="K71" s="438"/>
      <c r="L71" s="438"/>
      <c r="M71" s="438"/>
      <c r="N71" s="438"/>
      <c r="O71" s="438"/>
      <c r="P71" s="438"/>
      <c r="Q71" s="438"/>
      <c r="R71" s="438"/>
      <c r="S71" s="438"/>
      <c r="T71" s="438"/>
      <c r="U71" s="438"/>
      <c r="V71" s="438"/>
      <c r="W71" s="438"/>
      <c r="X71" s="438"/>
      <c r="Y71" s="438"/>
      <c r="Z71" s="438"/>
      <c r="AA71" s="438"/>
      <c r="AB71" s="438"/>
      <c r="AC71" s="438"/>
      <c r="AD71" s="438"/>
    </row>
    <row r="72" ht="13.5" customHeight="1">
      <c r="A72" s="414"/>
      <c r="B72" s="429"/>
      <c r="C72" s="415"/>
      <c r="D72" s="416"/>
      <c r="E72" s="409"/>
      <c r="F72" s="428"/>
      <c r="G72" s="428"/>
      <c r="H72" s="565"/>
      <c r="I72" s="566"/>
      <c r="J72" s="428"/>
      <c r="K72" s="438"/>
      <c r="L72" s="438"/>
      <c r="M72" s="438"/>
      <c r="N72" s="438"/>
      <c r="O72" s="438"/>
      <c r="P72" s="438"/>
      <c r="Q72" s="438"/>
      <c r="R72" s="438"/>
      <c r="S72" s="438"/>
      <c r="T72" s="438"/>
      <c r="U72" s="438"/>
      <c r="V72" s="438"/>
      <c r="W72" s="438"/>
      <c r="X72" s="438"/>
      <c r="Y72" s="438"/>
      <c r="Z72" s="438"/>
      <c r="AA72" s="438"/>
      <c r="AB72" s="438"/>
      <c r="AC72" s="438"/>
      <c r="AD72" s="438"/>
    </row>
    <row r="73" ht="13.5" customHeight="1">
      <c r="A73" s="414"/>
      <c r="B73" s="429"/>
      <c r="C73" s="415"/>
      <c r="D73" s="416"/>
      <c r="E73" s="409"/>
      <c r="F73" s="428"/>
      <c r="G73" s="428"/>
      <c r="H73" s="565"/>
      <c r="I73" s="566"/>
      <c r="J73" s="428"/>
      <c r="K73" s="438"/>
      <c r="L73" s="438"/>
      <c r="M73" s="438"/>
      <c r="N73" s="438"/>
      <c r="O73" s="438"/>
      <c r="P73" s="438"/>
      <c r="Q73" s="438"/>
      <c r="R73" s="438"/>
      <c r="S73" s="438"/>
      <c r="T73" s="438"/>
      <c r="U73" s="438"/>
      <c r="V73" s="438"/>
      <c r="W73" s="438"/>
      <c r="X73" s="438"/>
      <c r="Y73" s="438"/>
      <c r="Z73" s="438"/>
      <c r="AA73" s="438"/>
      <c r="AB73" s="438"/>
      <c r="AC73" s="438"/>
      <c r="AD73" s="438"/>
    </row>
    <row r="74" ht="13.5" customHeight="1">
      <c r="A74" s="414"/>
      <c r="B74" s="429"/>
      <c r="C74" s="415"/>
      <c r="D74" s="416"/>
      <c r="E74" s="409"/>
      <c r="F74" s="428"/>
      <c r="G74" s="428"/>
      <c r="H74" s="565"/>
      <c r="I74" s="566"/>
      <c r="J74" s="428"/>
      <c r="K74" s="438"/>
      <c r="L74" s="438"/>
      <c r="M74" s="438"/>
      <c r="N74" s="438"/>
      <c r="O74" s="438"/>
      <c r="P74" s="438"/>
      <c r="Q74" s="438"/>
      <c r="R74" s="438"/>
      <c r="S74" s="438"/>
      <c r="T74" s="438"/>
      <c r="U74" s="438"/>
      <c r="V74" s="438"/>
      <c r="W74" s="438"/>
      <c r="X74" s="438"/>
      <c r="Y74" s="438"/>
      <c r="Z74" s="438"/>
      <c r="AA74" s="438"/>
      <c r="AB74" s="438"/>
      <c r="AC74" s="438"/>
      <c r="AD74" s="438"/>
    </row>
    <row r="75" ht="13.5" customHeight="1">
      <c r="A75" s="412"/>
      <c r="B75" s="411" t="s">
        <v>135</v>
      </c>
      <c r="C75" s="430">
        <f>SUM(C4:C74)</f>
        <v>0</v>
      </c>
      <c r="D75" s="412"/>
      <c r="E75" s="409"/>
      <c r="F75" s="433"/>
      <c r="G75" s="411" t="s">
        <v>135</v>
      </c>
      <c r="H75" s="430">
        <f>C75</f>
        <v>0</v>
      </c>
      <c r="I75" s="432"/>
      <c r="J75" s="417"/>
      <c r="K75" s="438"/>
      <c r="L75" s="438"/>
      <c r="M75" s="438"/>
      <c r="N75" s="438"/>
      <c r="O75" s="438"/>
      <c r="P75" s="438"/>
      <c r="Q75" s="438"/>
      <c r="R75" s="438"/>
      <c r="S75" s="438"/>
      <c r="T75" s="438"/>
      <c r="U75" s="438"/>
      <c r="V75" s="438"/>
      <c r="W75" s="438"/>
      <c r="X75" s="438"/>
      <c r="Y75" s="438"/>
      <c r="Z75" s="438"/>
      <c r="AA75" s="438"/>
      <c r="AB75" s="438"/>
      <c r="AC75" s="438"/>
      <c r="AD75" s="438"/>
    </row>
    <row r="76" ht="13.5" customHeight="1">
      <c r="A76" s="409"/>
      <c r="B76" s="409"/>
      <c r="C76" s="409"/>
      <c r="D76" s="409"/>
      <c r="E76" s="409"/>
      <c r="F76" s="409"/>
      <c r="G76" s="409"/>
      <c r="H76" s="409"/>
      <c r="I76" s="409"/>
      <c r="J76" s="409"/>
      <c r="K76" s="438"/>
      <c r="L76" s="438"/>
      <c r="M76" s="438"/>
      <c r="N76" s="438"/>
      <c r="O76" s="438"/>
      <c r="P76" s="438"/>
      <c r="Q76" s="438"/>
      <c r="R76" s="438"/>
      <c r="S76" s="438"/>
      <c r="T76" s="438"/>
      <c r="U76" s="438"/>
      <c r="V76" s="438"/>
      <c r="W76" s="438"/>
      <c r="X76" s="438"/>
      <c r="Y76" s="438"/>
      <c r="Z76" s="438"/>
      <c r="AA76" s="438"/>
      <c r="AB76" s="438"/>
      <c r="AC76" s="438"/>
      <c r="AD76" s="438"/>
    </row>
    <row r="77" ht="13.5" customHeight="1">
      <c r="A77" s="409"/>
      <c r="B77" s="436" t="s">
        <v>702</v>
      </c>
      <c r="D77" s="409"/>
      <c r="E77" s="409"/>
      <c r="F77" s="409"/>
      <c r="G77" s="436" t="s">
        <v>702</v>
      </c>
      <c r="I77" s="409"/>
      <c r="J77" s="409"/>
      <c r="K77" s="438"/>
      <c r="L77" s="438"/>
      <c r="M77" s="438"/>
      <c r="N77" s="438"/>
      <c r="O77" s="438"/>
      <c r="P77" s="438"/>
      <c r="Q77" s="438"/>
      <c r="R77" s="438"/>
      <c r="S77" s="438"/>
      <c r="T77" s="438"/>
      <c r="U77" s="438"/>
      <c r="V77" s="438"/>
      <c r="W77" s="438"/>
      <c r="X77" s="438"/>
      <c r="Y77" s="438"/>
      <c r="Z77" s="438"/>
      <c r="AA77" s="438"/>
      <c r="AB77" s="438"/>
      <c r="AC77" s="438"/>
      <c r="AD77" s="438"/>
    </row>
    <row r="78" ht="13.5" customHeight="1">
      <c r="A78" s="409"/>
      <c r="B78" s="409"/>
      <c r="C78" s="439"/>
      <c r="D78" s="409"/>
      <c r="E78" s="409"/>
      <c r="F78" s="409"/>
      <c r="G78" s="409"/>
      <c r="H78" s="223"/>
      <c r="K78" s="438"/>
      <c r="L78" s="438"/>
      <c r="M78" s="438"/>
      <c r="N78" s="438"/>
      <c r="O78" s="438"/>
      <c r="P78" s="438"/>
      <c r="Q78" s="438"/>
      <c r="R78" s="438"/>
      <c r="S78" s="438"/>
      <c r="T78" s="438"/>
      <c r="U78" s="438"/>
      <c r="V78" s="438"/>
      <c r="W78" s="438"/>
      <c r="X78" s="438"/>
      <c r="Y78" s="438"/>
      <c r="Z78" s="438"/>
      <c r="AA78" s="438"/>
      <c r="AB78" s="438"/>
      <c r="AC78" s="438"/>
      <c r="AD78" s="438"/>
    </row>
    <row r="79" ht="13.5" customHeight="1">
      <c r="A79" s="409" t="s">
        <v>721</v>
      </c>
      <c r="B79" s="409" t="s">
        <v>722</v>
      </c>
      <c r="C79" s="439"/>
      <c r="D79" s="409"/>
      <c r="E79" s="409"/>
      <c r="F79" s="409" t="s">
        <v>722</v>
      </c>
      <c r="G79" s="409"/>
      <c r="H79" s="409"/>
      <c r="I79" s="409"/>
      <c r="J79" s="409"/>
      <c r="K79" s="438"/>
      <c r="L79" s="438"/>
      <c r="M79" s="438"/>
      <c r="N79" s="438"/>
      <c r="O79" s="438"/>
      <c r="P79" s="438"/>
      <c r="Q79" s="438"/>
      <c r="R79" s="438"/>
      <c r="S79" s="438"/>
      <c r="T79" s="438"/>
      <c r="U79" s="438"/>
      <c r="V79" s="438"/>
      <c r="W79" s="438"/>
      <c r="X79" s="438"/>
      <c r="Y79" s="438"/>
      <c r="Z79" s="438"/>
      <c r="AA79" s="438"/>
      <c r="AB79" s="438"/>
      <c r="AC79" s="438"/>
      <c r="AD79" s="438"/>
    </row>
    <row r="80" ht="13.5" customHeight="1">
      <c r="A80" s="438"/>
      <c r="B80" s="438"/>
      <c r="C80" s="438"/>
      <c r="D80" s="438"/>
      <c r="E80" s="409"/>
      <c r="F80" s="438"/>
      <c r="G80" s="438"/>
      <c r="H80" s="438"/>
      <c r="I80" s="438"/>
      <c r="J80" s="438"/>
      <c r="K80" s="438"/>
      <c r="L80" s="438"/>
      <c r="M80" s="438"/>
      <c r="N80" s="438"/>
      <c r="O80" s="438"/>
      <c r="P80" s="438"/>
      <c r="Q80" s="438"/>
      <c r="R80" s="438"/>
      <c r="S80" s="438"/>
      <c r="T80" s="438"/>
      <c r="U80" s="438"/>
      <c r="V80" s="438"/>
      <c r="W80" s="438"/>
      <c r="X80" s="438"/>
      <c r="Y80" s="438"/>
      <c r="Z80" s="438"/>
      <c r="AA80" s="438"/>
      <c r="AB80" s="438"/>
      <c r="AC80" s="438"/>
      <c r="AD80" s="438"/>
    </row>
    <row r="81" ht="13.5" customHeight="1">
      <c r="A81" s="438"/>
      <c r="B81" s="438"/>
      <c r="C81" s="438"/>
      <c r="D81" s="438"/>
      <c r="E81" s="409"/>
      <c r="F81" s="438"/>
      <c r="G81" s="438"/>
      <c r="H81" s="438"/>
      <c r="I81" s="438"/>
      <c r="J81" s="438"/>
      <c r="K81" s="438"/>
      <c r="L81" s="438"/>
      <c r="M81" s="438"/>
      <c r="N81" s="438"/>
      <c r="O81" s="438"/>
      <c r="P81" s="438"/>
      <c r="Q81" s="438"/>
      <c r="R81" s="438"/>
      <c r="S81" s="438"/>
      <c r="T81" s="438"/>
      <c r="U81" s="438"/>
      <c r="V81" s="438"/>
      <c r="W81" s="438"/>
      <c r="X81" s="438"/>
      <c r="Y81" s="438"/>
      <c r="Z81" s="438"/>
      <c r="AA81" s="438"/>
      <c r="AB81" s="438"/>
      <c r="AC81" s="438"/>
      <c r="AD81" s="438"/>
    </row>
    <row r="82" ht="13.5" customHeight="1">
      <c r="A82" s="438"/>
      <c r="B82" s="438"/>
      <c r="C82" s="438"/>
      <c r="D82" s="438"/>
      <c r="E82" s="409"/>
      <c r="F82" s="438"/>
      <c r="G82" s="438"/>
      <c r="H82" s="438"/>
      <c r="I82" s="438"/>
      <c r="J82" s="438"/>
      <c r="K82" s="438"/>
      <c r="L82" s="438"/>
      <c r="M82" s="438"/>
      <c r="N82" s="438"/>
      <c r="O82" s="438"/>
      <c r="P82" s="438"/>
      <c r="Q82" s="438"/>
      <c r="R82" s="438"/>
      <c r="S82" s="438"/>
      <c r="T82" s="438"/>
      <c r="U82" s="438"/>
      <c r="V82" s="438"/>
      <c r="W82" s="438"/>
      <c r="X82" s="438"/>
      <c r="Y82" s="438"/>
      <c r="Z82" s="438"/>
      <c r="AA82" s="438"/>
      <c r="AB82" s="438"/>
      <c r="AC82" s="438"/>
      <c r="AD82" s="438"/>
    </row>
    <row r="83" ht="13.5" customHeight="1">
      <c r="A83" s="438"/>
      <c r="B83" s="438"/>
      <c r="C83" s="438"/>
      <c r="D83" s="438"/>
      <c r="E83" s="409"/>
      <c r="F83" s="438"/>
      <c r="G83" s="438"/>
      <c r="H83" s="438"/>
      <c r="I83" s="438"/>
      <c r="J83" s="438"/>
      <c r="K83" s="438"/>
      <c r="L83" s="438"/>
      <c r="M83" s="438"/>
      <c r="N83" s="438"/>
      <c r="O83" s="438"/>
      <c r="P83" s="438"/>
      <c r="Q83" s="438"/>
      <c r="R83" s="438"/>
      <c r="S83" s="438"/>
      <c r="T83" s="438"/>
      <c r="U83" s="438"/>
      <c r="V83" s="438"/>
      <c r="W83" s="438"/>
      <c r="X83" s="438"/>
      <c r="Y83" s="438"/>
      <c r="Z83" s="438"/>
      <c r="AA83" s="438"/>
      <c r="AB83" s="438"/>
      <c r="AC83" s="438"/>
      <c r="AD83" s="438"/>
    </row>
    <row r="84" ht="13.5" customHeight="1">
      <c r="A84" s="438"/>
      <c r="B84" s="438"/>
      <c r="C84" s="438"/>
      <c r="D84" s="438"/>
      <c r="E84" s="409"/>
      <c r="F84" s="438"/>
      <c r="G84" s="438"/>
      <c r="H84" s="438"/>
      <c r="I84" s="438"/>
      <c r="J84" s="438"/>
      <c r="K84" s="438"/>
      <c r="L84" s="438"/>
      <c r="M84" s="438"/>
      <c r="N84" s="438"/>
      <c r="O84" s="438"/>
      <c r="P84" s="438"/>
      <c r="Q84" s="438"/>
      <c r="R84" s="438"/>
      <c r="S84" s="438"/>
      <c r="T84" s="438"/>
      <c r="U84" s="438"/>
      <c r="V84" s="438"/>
      <c r="W84" s="438"/>
      <c r="X84" s="438"/>
      <c r="Y84" s="438"/>
      <c r="Z84" s="438"/>
      <c r="AA84" s="438"/>
      <c r="AB84" s="438"/>
      <c r="AC84" s="438"/>
      <c r="AD84" s="438"/>
    </row>
    <row r="85" ht="13.5" customHeight="1">
      <c r="A85" s="438"/>
      <c r="B85" s="438"/>
      <c r="C85" s="438"/>
      <c r="D85" s="438"/>
      <c r="E85" s="409"/>
      <c r="F85" s="438"/>
      <c r="G85" s="438"/>
      <c r="H85" s="438"/>
      <c r="I85" s="438"/>
      <c r="J85" s="438"/>
      <c r="K85" s="438"/>
      <c r="L85" s="438"/>
      <c r="M85" s="438"/>
      <c r="N85" s="438"/>
      <c r="O85" s="438"/>
      <c r="P85" s="438"/>
      <c r="Q85" s="438"/>
      <c r="R85" s="438"/>
      <c r="S85" s="438"/>
      <c r="T85" s="438"/>
      <c r="U85" s="438"/>
      <c r="V85" s="438"/>
      <c r="W85" s="438"/>
      <c r="X85" s="438"/>
      <c r="Y85" s="438"/>
      <c r="Z85" s="438"/>
      <c r="AA85" s="438"/>
      <c r="AB85" s="438"/>
      <c r="AC85" s="438"/>
      <c r="AD85" s="438"/>
    </row>
    <row r="86" ht="13.5" customHeight="1">
      <c r="A86" s="438"/>
      <c r="B86" s="438"/>
      <c r="C86" s="438"/>
      <c r="D86" s="438"/>
      <c r="E86" s="409"/>
      <c r="F86" s="438"/>
      <c r="G86" s="438"/>
      <c r="H86" s="438"/>
      <c r="I86" s="438"/>
      <c r="J86" s="438"/>
      <c r="K86" s="438"/>
      <c r="L86" s="438"/>
      <c r="M86" s="438"/>
      <c r="N86" s="438"/>
      <c r="O86" s="438"/>
      <c r="P86" s="438"/>
      <c r="Q86" s="438"/>
      <c r="R86" s="438"/>
      <c r="S86" s="438"/>
      <c r="T86" s="438"/>
      <c r="U86" s="438"/>
      <c r="V86" s="438"/>
      <c r="W86" s="438"/>
      <c r="X86" s="438"/>
      <c r="Y86" s="438"/>
      <c r="Z86" s="438"/>
      <c r="AA86" s="438"/>
      <c r="AB86" s="438"/>
      <c r="AC86" s="438"/>
      <c r="AD86" s="438"/>
    </row>
    <row r="87" ht="13.5" customHeight="1">
      <c r="A87" s="438"/>
      <c r="B87" s="438"/>
      <c r="C87" s="438"/>
      <c r="D87" s="438"/>
      <c r="E87" s="409"/>
      <c r="F87" s="438"/>
      <c r="G87" s="438"/>
      <c r="H87" s="438"/>
      <c r="I87" s="438"/>
      <c r="J87" s="438"/>
      <c r="K87" s="438"/>
      <c r="L87" s="438"/>
      <c r="M87" s="438"/>
      <c r="N87" s="438"/>
      <c r="O87" s="438"/>
      <c r="P87" s="438"/>
      <c r="Q87" s="438"/>
      <c r="R87" s="438"/>
      <c r="S87" s="438"/>
      <c r="T87" s="438"/>
      <c r="U87" s="438"/>
      <c r="V87" s="438"/>
      <c r="W87" s="438"/>
      <c r="X87" s="438"/>
      <c r="Y87" s="438"/>
      <c r="Z87" s="438"/>
      <c r="AA87" s="438"/>
      <c r="AB87" s="438"/>
      <c r="AC87" s="438"/>
      <c r="AD87" s="438"/>
    </row>
    <row r="88" ht="13.5" customHeight="1">
      <c r="A88" s="438"/>
      <c r="B88" s="438"/>
      <c r="C88" s="438"/>
      <c r="D88" s="438"/>
      <c r="E88" s="409"/>
      <c r="F88" s="438"/>
      <c r="G88" s="438"/>
      <c r="H88" s="438"/>
      <c r="I88" s="438"/>
      <c r="J88" s="438"/>
      <c r="K88" s="438"/>
      <c r="L88" s="438"/>
      <c r="M88" s="438"/>
      <c r="N88" s="438"/>
      <c r="O88" s="438"/>
      <c r="P88" s="438"/>
      <c r="Q88" s="438"/>
      <c r="R88" s="438"/>
      <c r="S88" s="438"/>
      <c r="T88" s="438"/>
      <c r="U88" s="438"/>
      <c r="V88" s="438"/>
      <c r="W88" s="438"/>
      <c r="X88" s="438"/>
      <c r="Y88" s="438"/>
      <c r="Z88" s="438"/>
      <c r="AA88" s="438"/>
      <c r="AB88" s="438"/>
      <c r="AC88" s="438"/>
      <c r="AD88" s="438"/>
    </row>
    <row r="89" ht="13.5" customHeight="1">
      <c r="A89" s="438"/>
      <c r="B89" s="438"/>
      <c r="C89" s="438"/>
      <c r="D89" s="438"/>
      <c r="E89" s="409"/>
      <c r="F89" s="438"/>
      <c r="G89" s="438"/>
      <c r="H89" s="438"/>
      <c r="I89" s="438"/>
      <c r="J89" s="438"/>
      <c r="K89" s="438"/>
      <c r="L89" s="438"/>
      <c r="M89" s="438"/>
      <c r="N89" s="438"/>
      <c r="O89" s="438"/>
      <c r="P89" s="438"/>
      <c r="Q89" s="438"/>
      <c r="R89" s="438"/>
      <c r="S89" s="438"/>
      <c r="T89" s="438"/>
      <c r="U89" s="438"/>
      <c r="V89" s="438"/>
      <c r="W89" s="438"/>
      <c r="X89" s="438"/>
      <c r="Y89" s="438"/>
      <c r="Z89" s="438"/>
      <c r="AA89" s="438"/>
      <c r="AB89" s="438"/>
      <c r="AC89" s="438"/>
      <c r="AD89" s="438"/>
    </row>
    <row r="90" ht="13.5" customHeight="1">
      <c r="A90" s="438"/>
      <c r="B90" s="438"/>
      <c r="C90" s="438"/>
      <c r="D90" s="438"/>
      <c r="E90" s="409"/>
      <c r="F90" s="438"/>
      <c r="G90" s="438"/>
      <c r="H90" s="438"/>
      <c r="I90" s="438"/>
      <c r="J90" s="438"/>
      <c r="K90" s="438"/>
      <c r="L90" s="438"/>
      <c r="M90" s="438"/>
      <c r="N90" s="438"/>
      <c r="O90" s="438"/>
      <c r="P90" s="438"/>
      <c r="Q90" s="438"/>
      <c r="R90" s="438"/>
      <c r="S90" s="438"/>
      <c r="T90" s="438"/>
      <c r="U90" s="438"/>
      <c r="V90" s="438"/>
      <c r="W90" s="438"/>
      <c r="X90" s="438"/>
      <c r="Y90" s="438"/>
      <c r="Z90" s="438"/>
      <c r="AA90" s="438"/>
      <c r="AB90" s="438"/>
      <c r="AC90" s="438"/>
      <c r="AD90" s="438"/>
    </row>
    <row r="91" ht="13.5" customHeight="1">
      <c r="A91" s="438"/>
      <c r="B91" s="438"/>
      <c r="C91" s="438"/>
      <c r="D91" s="438"/>
      <c r="E91" s="409"/>
      <c r="F91" s="438"/>
      <c r="G91" s="438"/>
      <c r="H91" s="438"/>
      <c r="I91" s="438"/>
      <c r="J91" s="438"/>
      <c r="K91" s="438"/>
      <c r="L91" s="438"/>
      <c r="M91" s="438"/>
      <c r="N91" s="438"/>
      <c r="O91" s="438"/>
      <c r="P91" s="438"/>
      <c r="Q91" s="438"/>
      <c r="R91" s="438"/>
      <c r="S91" s="438"/>
      <c r="T91" s="438"/>
      <c r="U91" s="438"/>
      <c r="V91" s="438"/>
      <c r="W91" s="438"/>
      <c r="X91" s="438"/>
      <c r="Y91" s="438"/>
      <c r="Z91" s="438"/>
      <c r="AA91" s="438"/>
      <c r="AB91" s="438"/>
      <c r="AC91" s="438"/>
      <c r="AD91" s="438"/>
    </row>
    <row r="92" ht="13.5" customHeight="1">
      <c r="A92" s="438"/>
      <c r="B92" s="438"/>
      <c r="C92" s="438"/>
      <c r="D92" s="438"/>
      <c r="E92" s="409"/>
      <c r="F92" s="438"/>
      <c r="G92" s="438"/>
      <c r="H92" s="438"/>
      <c r="I92" s="438"/>
      <c r="J92" s="438"/>
      <c r="K92" s="438"/>
      <c r="L92" s="438"/>
      <c r="M92" s="438"/>
      <c r="N92" s="438"/>
      <c r="O92" s="438"/>
      <c r="P92" s="438"/>
      <c r="Q92" s="438"/>
      <c r="R92" s="438"/>
      <c r="S92" s="438"/>
      <c r="T92" s="438"/>
      <c r="U92" s="438"/>
      <c r="V92" s="438"/>
      <c r="W92" s="438"/>
      <c r="X92" s="438"/>
      <c r="Y92" s="438"/>
      <c r="Z92" s="438"/>
      <c r="AA92" s="438"/>
      <c r="AB92" s="438"/>
      <c r="AC92" s="438"/>
      <c r="AD92" s="438"/>
    </row>
    <row r="93" ht="13.5" customHeight="1">
      <c r="A93" s="438"/>
      <c r="B93" s="438"/>
      <c r="C93" s="438"/>
      <c r="D93" s="438"/>
      <c r="E93" s="409"/>
      <c r="F93" s="438"/>
      <c r="G93" s="438"/>
      <c r="H93" s="438"/>
      <c r="I93" s="438"/>
      <c r="J93" s="438"/>
      <c r="K93" s="438"/>
      <c r="L93" s="438"/>
      <c r="M93" s="438"/>
      <c r="N93" s="438"/>
      <c r="O93" s="438"/>
      <c r="P93" s="438"/>
      <c r="Q93" s="438"/>
      <c r="R93" s="438"/>
      <c r="S93" s="438"/>
      <c r="T93" s="438"/>
      <c r="U93" s="438"/>
      <c r="V93" s="438"/>
      <c r="W93" s="438"/>
      <c r="X93" s="438"/>
      <c r="Y93" s="438"/>
      <c r="Z93" s="438"/>
      <c r="AA93" s="438"/>
      <c r="AB93" s="438"/>
      <c r="AC93" s="438"/>
      <c r="AD93" s="438"/>
    </row>
    <row r="94" ht="13.5" customHeight="1">
      <c r="A94" s="438"/>
      <c r="B94" s="438"/>
      <c r="C94" s="438"/>
      <c r="D94" s="438"/>
      <c r="E94" s="409"/>
      <c r="F94" s="438"/>
      <c r="G94" s="438"/>
      <c r="H94" s="438"/>
      <c r="I94" s="438"/>
      <c r="J94" s="438"/>
      <c r="K94" s="438"/>
      <c r="L94" s="438"/>
      <c r="M94" s="438"/>
      <c r="N94" s="438"/>
      <c r="O94" s="438"/>
      <c r="P94" s="438"/>
      <c r="Q94" s="438"/>
      <c r="R94" s="438"/>
      <c r="S94" s="438"/>
      <c r="T94" s="438"/>
      <c r="U94" s="438"/>
      <c r="V94" s="438"/>
      <c r="W94" s="438"/>
      <c r="X94" s="438"/>
      <c r="Y94" s="438"/>
      <c r="Z94" s="438"/>
      <c r="AA94" s="438"/>
      <c r="AB94" s="438"/>
      <c r="AC94" s="438"/>
      <c r="AD94" s="438"/>
    </row>
    <row r="95" ht="13.5" customHeight="1">
      <c r="A95" s="438"/>
      <c r="B95" s="438"/>
      <c r="C95" s="438"/>
      <c r="D95" s="438"/>
      <c r="E95" s="409"/>
      <c r="F95" s="438"/>
      <c r="G95" s="438"/>
      <c r="H95" s="438"/>
      <c r="I95" s="438"/>
      <c r="J95" s="438"/>
      <c r="K95" s="438"/>
      <c r="L95" s="438"/>
      <c r="M95" s="438"/>
      <c r="N95" s="438"/>
      <c r="O95" s="438"/>
      <c r="P95" s="438"/>
      <c r="Q95" s="438"/>
      <c r="R95" s="438"/>
      <c r="S95" s="438"/>
      <c r="T95" s="438"/>
      <c r="U95" s="438"/>
      <c r="V95" s="438"/>
      <c r="W95" s="438"/>
      <c r="X95" s="438"/>
      <c r="Y95" s="438"/>
      <c r="Z95" s="438"/>
      <c r="AA95" s="438"/>
      <c r="AB95" s="438"/>
      <c r="AC95" s="438"/>
      <c r="AD95" s="438"/>
    </row>
    <row r="96" ht="13.5" customHeight="1">
      <c r="A96" s="438"/>
      <c r="B96" s="438"/>
      <c r="C96" s="438"/>
      <c r="D96" s="438"/>
      <c r="E96" s="409"/>
      <c r="F96" s="438"/>
      <c r="G96" s="438"/>
      <c r="H96" s="438"/>
      <c r="I96" s="438"/>
      <c r="J96" s="438"/>
      <c r="K96" s="438"/>
      <c r="L96" s="438"/>
      <c r="M96" s="438"/>
      <c r="N96" s="438"/>
      <c r="O96" s="438"/>
      <c r="P96" s="438"/>
      <c r="Q96" s="438"/>
      <c r="R96" s="438"/>
      <c r="S96" s="438"/>
      <c r="T96" s="438"/>
      <c r="U96" s="438"/>
      <c r="V96" s="438"/>
      <c r="W96" s="438"/>
      <c r="X96" s="438"/>
      <c r="Y96" s="438"/>
      <c r="Z96" s="438"/>
      <c r="AA96" s="438"/>
      <c r="AB96" s="438"/>
      <c r="AC96" s="438"/>
      <c r="AD96" s="438"/>
    </row>
    <row r="97" ht="13.5" customHeight="1">
      <c r="A97" s="438"/>
      <c r="B97" s="438"/>
      <c r="C97" s="438"/>
      <c r="D97" s="438"/>
      <c r="E97" s="409"/>
      <c r="F97" s="438"/>
      <c r="G97" s="438"/>
      <c r="H97" s="438"/>
      <c r="I97" s="438"/>
      <c r="J97" s="438"/>
      <c r="K97" s="438"/>
      <c r="L97" s="438"/>
      <c r="M97" s="438"/>
      <c r="N97" s="438"/>
      <c r="O97" s="438"/>
      <c r="P97" s="438"/>
      <c r="Q97" s="438"/>
      <c r="R97" s="438"/>
      <c r="S97" s="438"/>
      <c r="T97" s="438"/>
      <c r="U97" s="438"/>
      <c r="V97" s="438"/>
      <c r="W97" s="438"/>
      <c r="X97" s="438"/>
      <c r="Y97" s="438"/>
      <c r="Z97" s="438"/>
      <c r="AA97" s="438"/>
      <c r="AB97" s="438"/>
      <c r="AC97" s="438"/>
      <c r="AD97" s="438"/>
    </row>
    <row r="98" ht="13.5" customHeight="1">
      <c r="A98" s="438"/>
      <c r="B98" s="438"/>
      <c r="C98" s="438"/>
      <c r="D98" s="438"/>
      <c r="E98" s="409"/>
      <c r="F98" s="438"/>
      <c r="G98" s="438"/>
      <c r="H98" s="438"/>
      <c r="I98" s="438"/>
      <c r="J98" s="438"/>
      <c r="K98" s="438"/>
      <c r="L98" s="438"/>
      <c r="M98" s="438"/>
      <c r="N98" s="438"/>
      <c r="O98" s="438"/>
      <c r="P98" s="438"/>
      <c r="Q98" s="438"/>
      <c r="R98" s="438"/>
      <c r="S98" s="438"/>
      <c r="T98" s="438"/>
      <c r="U98" s="438"/>
      <c r="V98" s="438"/>
      <c r="W98" s="438"/>
      <c r="X98" s="438"/>
      <c r="Y98" s="438"/>
      <c r="Z98" s="438"/>
      <c r="AA98" s="438"/>
      <c r="AB98" s="438"/>
      <c r="AC98" s="438"/>
      <c r="AD98" s="438"/>
    </row>
    <row r="99" ht="13.5" customHeight="1">
      <c r="A99" s="438"/>
      <c r="B99" s="438"/>
      <c r="C99" s="438"/>
      <c r="D99" s="438"/>
      <c r="E99" s="409"/>
      <c r="F99" s="438"/>
      <c r="G99" s="438"/>
      <c r="H99" s="438"/>
      <c r="I99" s="438"/>
      <c r="J99" s="438"/>
      <c r="K99" s="438"/>
      <c r="L99" s="438"/>
      <c r="M99" s="438"/>
      <c r="N99" s="438"/>
      <c r="O99" s="438"/>
      <c r="P99" s="438"/>
      <c r="Q99" s="438"/>
      <c r="R99" s="438"/>
      <c r="S99" s="438"/>
      <c r="T99" s="438"/>
      <c r="U99" s="438"/>
      <c r="V99" s="438"/>
      <c r="W99" s="438"/>
      <c r="X99" s="438"/>
      <c r="Y99" s="438"/>
      <c r="Z99" s="438"/>
      <c r="AA99" s="438"/>
      <c r="AB99" s="438"/>
      <c r="AC99" s="438"/>
      <c r="AD99" s="438"/>
    </row>
    <row r="100" ht="13.5" customHeight="1">
      <c r="A100" s="438"/>
      <c r="B100" s="438"/>
      <c r="C100" s="438"/>
      <c r="D100" s="438"/>
      <c r="E100" s="409"/>
      <c r="F100" s="438"/>
      <c r="G100" s="438"/>
      <c r="H100" s="438"/>
      <c r="I100" s="438"/>
      <c r="J100" s="438"/>
      <c r="K100" s="438"/>
      <c r="L100" s="438"/>
      <c r="M100" s="438"/>
      <c r="N100" s="438"/>
      <c r="O100" s="438"/>
      <c r="P100" s="438"/>
      <c r="Q100" s="438"/>
      <c r="R100" s="438"/>
      <c r="S100" s="438"/>
      <c r="T100" s="438"/>
      <c r="U100" s="438"/>
      <c r="V100" s="438"/>
      <c r="W100" s="438"/>
      <c r="X100" s="438"/>
      <c r="Y100" s="438"/>
      <c r="Z100" s="438"/>
      <c r="AA100" s="438"/>
      <c r="AB100" s="438"/>
      <c r="AC100" s="438"/>
      <c r="AD100" s="438"/>
    </row>
    <row r="101" ht="13.5" customHeight="1">
      <c r="A101" s="438"/>
      <c r="B101" s="438"/>
      <c r="C101" s="438"/>
      <c r="D101" s="438"/>
      <c r="E101" s="409"/>
      <c r="F101" s="438"/>
      <c r="G101" s="438"/>
      <c r="H101" s="438"/>
      <c r="I101" s="438"/>
      <c r="J101" s="438"/>
      <c r="K101" s="438"/>
      <c r="L101" s="438"/>
      <c r="M101" s="438"/>
      <c r="N101" s="438"/>
      <c r="O101" s="438"/>
      <c r="P101" s="438"/>
      <c r="Q101" s="438"/>
      <c r="R101" s="438"/>
      <c r="S101" s="438"/>
      <c r="T101" s="438"/>
      <c r="U101" s="438"/>
      <c r="V101" s="438"/>
      <c r="W101" s="438"/>
      <c r="X101" s="438"/>
      <c r="Y101" s="438"/>
      <c r="Z101" s="438"/>
      <c r="AA101" s="438"/>
      <c r="AB101" s="438"/>
      <c r="AC101" s="438"/>
      <c r="AD101" s="438"/>
    </row>
    <row r="102" ht="13.5" customHeight="1">
      <c r="A102" s="438"/>
      <c r="B102" s="438"/>
      <c r="C102" s="438"/>
      <c r="D102" s="438"/>
      <c r="E102" s="409"/>
      <c r="F102" s="438"/>
      <c r="G102" s="438"/>
      <c r="H102" s="438"/>
      <c r="I102" s="438"/>
      <c r="J102" s="438"/>
      <c r="K102" s="438"/>
      <c r="L102" s="438"/>
      <c r="M102" s="438"/>
      <c r="N102" s="438"/>
      <c r="O102" s="438"/>
      <c r="P102" s="438"/>
      <c r="Q102" s="438"/>
      <c r="R102" s="438"/>
      <c r="S102" s="438"/>
      <c r="T102" s="438"/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</row>
    <row r="103" ht="13.5" customHeight="1">
      <c r="A103" s="438"/>
      <c r="B103" s="438"/>
      <c r="C103" s="438"/>
      <c r="D103" s="438"/>
      <c r="E103" s="409"/>
      <c r="F103" s="438"/>
      <c r="G103" s="438"/>
      <c r="H103" s="438"/>
      <c r="I103" s="438"/>
      <c r="J103" s="438"/>
      <c r="K103" s="438"/>
      <c r="L103" s="438"/>
      <c r="M103" s="438"/>
      <c r="N103" s="438"/>
      <c r="O103" s="438"/>
      <c r="P103" s="438"/>
      <c r="Q103" s="438"/>
      <c r="R103" s="438"/>
      <c r="S103" s="438"/>
      <c r="T103" s="438"/>
      <c r="U103" s="438"/>
      <c r="V103" s="438"/>
      <c r="W103" s="438"/>
      <c r="X103" s="438"/>
      <c r="Y103" s="438"/>
      <c r="Z103" s="438"/>
      <c r="AA103" s="438"/>
      <c r="AB103" s="438"/>
      <c r="AC103" s="438"/>
      <c r="AD103" s="438"/>
    </row>
    <row r="104" ht="13.5" customHeight="1">
      <c r="A104" s="438"/>
      <c r="B104" s="438"/>
      <c r="C104" s="438"/>
      <c r="D104" s="438"/>
      <c r="E104" s="409"/>
      <c r="F104" s="438"/>
      <c r="G104" s="438"/>
      <c r="H104" s="438"/>
      <c r="I104" s="438"/>
      <c r="J104" s="438"/>
      <c r="K104" s="438"/>
      <c r="L104" s="438"/>
      <c r="M104" s="438"/>
      <c r="N104" s="438"/>
      <c r="O104" s="438"/>
      <c r="P104" s="438"/>
      <c r="Q104" s="438"/>
      <c r="R104" s="438"/>
      <c r="S104" s="438"/>
      <c r="T104" s="438"/>
      <c r="U104" s="438"/>
      <c r="V104" s="438"/>
      <c r="W104" s="438"/>
      <c r="X104" s="438"/>
      <c r="Y104" s="438"/>
      <c r="Z104" s="438"/>
      <c r="AA104" s="438"/>
      <c r="AB104" s="438"/>
      <c r="AC104" s="438"/>
      <c r="AD104" s="438"/>
    </row>
    <row r="105" ht="13.5" customHeight="1">
      <c r="A105" s="438"/>
      <c r="B105" s="438"/>
      <c r="C105" s="438"/>
      <c r="D105" s="438"/>
      <c r="E105" s="409"/>
      <c r="F105" s="438"/>
      <c r="G105" s="438"/>
      <c r="H105" s="438"/>
      <c r="I105" s="438"/>
      <c r="J105" s="438"/>
      <c r="K105" s="438"/>
      <c r="L105" s="438"/>
      <c r="M105" s="438"/>
      <c r="N105" s="438"/>
      <c r="O105" s="438"/>
      <c r="P105" s="438"/>
      <c r="Q105" s="438"/>
      <c r="R105" s="438"/>
      <c r="S105" s="438"/>
      <c r="T105" s="438"/>
      <c r="U105" s="438"/>
      <c r="V105" s="438"/>
      <c r="W105" s="438"/>
      <c r="X105" s="438"/>
      <c r="Y105" s="438"/>
      <c r="Z105" s="438"/>
      <c r="AA105" s="438"/>
      <c r="AB105" s="438"/>
      <c r="AC105" s="438"/>
      <c r="AD105" s="438"/>
    </row>
    <row r="106" ht="13.5" customHeight="1">
      <c r="A106" s="438"/>
      <c r="B106" s="438"/>
      <c r="C106" s="438"/>
      <c r="D106" s="438"/>
      <c r="E106" s="409"/>
      <c r="F106" s="438"/>
      <c r="G106" s="438"/>
      <c r="H106" s="438"/>
      <c r="I106" s="438"/>
      <c r="J106" s="438"/>
      <c r="K106" s="438"/>
      <c r="L106" s="438"/>
      <c r="M106" s="438"/>
      <c r="N106" s="438"/>
      <c r="O106" s="438"/>
      <c r="P106" s="438"/>
      <c r="Q106" s="438"/>
      <c r="R106" s="438"/>
      <c r="S106" s="438"/>
      <c r="T106" s="438"/>
      <c r="U106" s="438"/>
      <c r="V106" s="438"/>
      <c r="W106" s="438"/>
      <c r="X106" s="438"/>
      <c r="Y106" s="438"/>
      <c r="Z106" s="438"/>
      <c r="AA106" s="438"/>
      <c r="AB106" s="438"/>
      <c r="AC106" s="438"/>
      <c r="AD106" s="438"/>
    </row>
    <row r="107" ht="13.5" customHeight="1">
      <c r="A107" s="438"/>
      <c r="B107" s="438"/>
      <c r="C107" s="438"/>
      <c r="D107" s="438"/>
      <c r="E107" s="409"/>
      <c r="F107" s="438"/>
      <c r="G107" s="438"/>
      <c r="H107" s="438"/>
      <c r="I107" s="438"/>
      <c r="J107" s="438"/>
      <c r="K107" s="438"/>
      <c r="L107" s="438"/>
      <c r="M107" s="438"/>
      <c r="N107" s="438"/>
      <c r="O107" s="438"/>
      <c r="P107" s="438"/>
      <c r="Q107" s="438"/>
      <c r="R107" s="438"/>
      <c r="S107" s="438"/>
      <c r="T107" s="438"/>
      <c r="U107" s="438"/>
      <c r="V107" s="438"/>
      <c r="W107" s="438"/>
      <c r="X107" s="438"/>
      <c r="Y107" s="438"/>
      <c r="Z107" s="438"/>
      <c r="AA107" s="438"/>
      <c r="AB107" s="438"/>
      <c r="AC107" s="438"/>
      <c r="AD107" s="438"/>
    </row>
    <row r="108" ht="13.5" customHeight="1">
      <c r="A108" s="438"/>
      <c r="B108" s="438"/>
      <c r="C108" s="438"/>
      <c r="D108" s="438"/>
      <c r="E108" s="409"/>
      <c r="F108" s="438"/>
      <c r="G108" s="438"/>
      <c r="H108" s="438"/>
      <c r="I108" s="438"/>
      <c r="J108" s="438"/>
      <c r="K108" s="438"/>
      <c r="L108" s="438"/>
      <c r="M108" s="438"/>
      <c r="N108" s="438"/>
      <c r="O108" s="438"/>
      <c r="P108" s="438"/>
      <c r="Q108" s="438"/>
      <c r="R108" s="438"/>
      <c r="S108" s="438"/>
      <c r="T108" s="438"/>
      <c r="U108" s="438"/>
      <c r="V108" s="438"/>
      <c r="W108" s="438"/>
      <c r="X108" s="438"/>
      <c r="Y108" s="438"/>
      <c r="Z108" s="438"/>
      <c r="AA108" s="438"/>
      <c r="AB108" s="438"/>
      <c r="AC108" s="438"/>
      <c r="AD108" s="438"/>
    </row>
    <row r="109" ht="13.5" customHeight="1">
      <c r="A109" s="438"/>
      <c r="B109" s="438"/>
      <c r="C109" s="438"/>
      <c r="D109" s="438"/>
      <c r="E109" s="409"/>
      <c r="F109" s="438"/>
      <c r="G109" s="438"/>
      <c r="H109" s="438"/>
      <c r="I109" s="438"/>
      <c r="J109" s="438"/>
      <c r="K109" s="438"/>
      <c r="L109" s="438"/>
      <c r="M109" s="438"/>
      <c r="N109" s="438"/>
      <c r="O109" s="438"/>
      <c r="P109" s="438"/>
      <c r="Q109" s="438"/>
      <c r="R109" s="438"/>
      <c r="S109" s="438"/>
      <c r="T109" s="438"/>
      <c r="U109" s="438"/>
      <c r="V109" s="438"/>
      <c r="W109" s="438"/>
      <c r="X109" s="438"/>
      <c r="Y109" s="438"/>
      <c r="Z109" s="438"/>
      <c r="AA109" s="438"/>
      <c r="AB109" s="438"/>
      <c r="AC109" s="438"/>
      <c r="AD109" s="438"/>
    </row>
    <row r="110" ht="13.5" customHeight="1">
      <c r="A110" s="438"/>
      <c r="B110" s="438"/>
      <c r="C110" s="438"/>
      <c r="D110" s="438"/>
      <c r="E110" s="409"/>
      <c r="F110" s="438"/>
      <c r="G110" s="438"/>
      <c r="H110" s="438"/>
      <c r="I110" s="438"/>
      <c r="J110" s="438"/>
      <c r="K110" s="438"/>
      <c r="L110" s="438"/>
      <c r="M110" s="438"/>
      <c r="N110" s="438"/>
      <c r="O110" s="438"/>
      <c r="P110" s="438"/>
      <c r="Q110" s="438"/>
      <c r="R110" s="438"/>
      <c r="S110" s="438"/>
      <c r="T110" s="438"/>
      <c r="U110" s="438"/>
      <c r="V110" s="438"/>
      <c r="W110" s="438"/>
      <c r="X110" s="438"/>
      <c r="Y110" s="438"/>
      <c r="Z110" s="438"/>
      <c r="AA110" s="438"/>
      <c r="AB110" s="438"/>
      <c r="AC110" s="438"/>
      <c r="AD110" s="438"/>
    </row>
    <row r="111" ht="13.5" customHeight="1">
      <c r="A111" s="438"/>
      <c r="B111" s="438"/>
      <c r="C111" s="438"/>
      <c r="D111" s="438"/>
      <c r="E111" s="409"/>
      <c r="F111" s="438"/>
      <c r="G111" s="438"/>
      <c r="H111" s="438"/>
      <c r="I111" s="438"/>
      <c r="J111" s="438"/>
      <c r="K111" s="438"/>
      <c r="L111" s="438"/>
      <c r="M111" s="438"/>
      <c r="N111" s="438"/>
      <c r="O111" s="438"/>
      <c r="P111" s="438"/>
      <c r="Q111" s="438"/>
      <c r="R111" s="438"/>
      <c r="S111" s="438"/>
      <c r="T111" s="438"/>
      <c r="U111" s="438"/>
      <c r="V111" s="438"/>
      <c r="W111" s="438"/>
      <c r="X111" s="438"/>
      <c r="Y111" s="438"/>
      <c r="Z111" s="438"/>
      <c r="AA111" s="438"/>
      <c r="AB111" s="438"/>
      <c r="AC111" s="438"/>
      <c r="AD111" s="438"/>
    </row>
    <row r="112" ht="13.5" customHeight="1">
      <c r="A112" s="438"/>
      <c r="B112" s="438"/>
      <c r="C112" s="438"/>
      <c r="D112" s="438"/>
      <c r="E112" s="409"/>
      <c r="F112" s="438"/>
      <c r="G112" s="438"/>
      <c r="H112" s="438"/>
      <c r="I112" s="438"/>
      <c r="J112" s="438"/>
      <c r="K112" s="438"/>
      <c r="L112" s="438"/>
      <c r="M112" s="438"/>
      <c r="N112" s="438"/>
      <c r="O112" s="438"/>
      <c r="P112" s="438"/>
      <c r="Q112" s="438"/>
      <c r="R112" s="438"/>
      <c r="S112" s="438"/>
      <c r="T112" s="438"/>
      <c r="U112" s="438"/>
      <c r="V112" s="438"/>
      <c r="W112" s="438"/>
      <c r="X112" s="438"/>
      <c r="Y112" s="438"/>
      <c r="Z112" s="438"/>
      <c r="AA112" s="438"/>
      <c r="AB112" s="438"/>
      <c r="AC112" s="438"/>
      <c r="AD112" s="438"/>
    </row>
    <row r="113" ht="13.5" customHeight="1">
      <c r="A113" s="438"/>
      <c r="B113" s="438"/>
      <c r="C113" s="438"/>
      <c r="D113" s="438"/>
      <c r="E113" s="409"/>
      <c r="F113" s="438"/>
      <c r="G113" s="438"/>
      <c r="H113" s="438"/>
      <c r="I113" s="438"/>
      <c r="J113" s="438"/>
      <c r="K113" s="438"/>
      <c r="L113" s="438"/>
      <c r="M113" s="438"/>
      <c r="N113" s="438"/>
      <c r="O113" s="438"/>
      <c r="P113" s="438"/>
      <c r="Q113" s="438"/>
      <c r="R113" s="438"/>
      <c r="S113" s="438"/>
      <c r="T113" s="438"/>
      <c r="U113" s="438"/>
      <c r="V113" s="438"/>
      <c r="W113" s="438"/>
      <c r="X113" s="438"/>
      <c r="Y113" s="438"/>
      <c r="Z113" s="438"/>
      <c r="AA113" s="438"/>
      <c r="AB113" s="438"/>
      <c r="AC113" s="438"/>
      <c r="AD113" s="438"/>
    </row>
    <row r="114" ht="13.5" customHeight="1">
      <c r="A114" s="438"/>
      <c r="B114" s="438"/>
      <c r="C114" s="438"/>
      <c r="D114" s="438"/>
      <c r="E114" s="409"/>
      <c r="F114" s="438"/>
      <c r="G114" s="438"/>
      <c r="H114" s="438"/>
      <c r="I114" s="438"/>
      <c r="J114" s="438"/>
      <c r="K114" s="438"/>
      <c r="L114" s="438"/>
      <c r="M114" s="438"/>
      <c r="N114" s="438"/>
      <c r="O114" s="438"/>
      <c r="P114" s="438"/>
      <c r="Q114" s="438"/>
      <c r="R114" s="438"/>
      <c r="S114" s="438"/>
      <c r="T114" s="438"/>
      <c r="U114" s="438"/>
      <c r="V114" s="438"/>
      <c r="W114" s="438"/>
      <c r="X114" s="438"/>
      <c r="Y114" s="438"/>
      <c r="Z114" s="438"/>
      <c r="AA114" s="438"/>
      <c r="AB114" s="438"/>
      <c r="AC114" s="438"/>
      <c r="AD114" s="438"/>
    </row>
    <row r="115" ht="13.5" customHeight="1">
      <c r="A115" s="438"/>
      <c r="B115" s="438"/>
      <c r="C115" s="438"/>
      <c r="D115" s="438"/>
      <c r="E115" s="409"/>
      <c r="F115" s="438"/>
      <c r="G115" s="438"/>
      <c r="H115" s="438"/>
      <c r="I115" s="438"/>
      <c r="J115" s="438"/>
      <c r="K115" s="438"/>
      <c r="L115" s="438"/>
      <c r="M115" s="438"/>
      <c r="N115" s="438"/>
      <c r="O115" s="438"/>
      <c r="P115" s="438"/>
      <c r="Q115" s="438"/>
      <c r="R115" s="438"/>
      <c r="S115" s="438"/>
      <c r="T115" s="438"/>
      <c r="U115" s="438"/>
      <c r="V115" s="438"/>
      <c r="W115" s="438"/>
      <c r="X115" s="438"/>
      <c r="Y115" s="438"/>
      <c r="Z115" s="438"/>
      <c r="AA115" s="438"/>
      <c r="AB115" s="438"/>
      <c r="AC115" s="438"/>
      <c r="AD115" s="438"/>
    </row>
    <row r="116" ht="13.5" customHeight="1">
      <c r="A116" s="438"/>
      <c r="B116" s="438"/>
      <c r="C116" s="438"/>
      <c r="D116" s="438"/>
      <c r="E116" s="409"/>
      <c r="F116" s="438"/>
      <c r="G116" s="438"/>
      <c r="H116" s="438"/>
      <c r="I116" s="438"/>
      <c r="J116" s="438"/>
      <c r="K116" s="438"/>
      <c r="L116" s="438"/>
      <c r="M116" s="438"/>
      <c r="N116" s="438"/>
      <c r="O116" s="438"/>
      <c r="P116" s="438"/>
      <c r="Q116" s="438"/>
      <c r="R116" s="438"/>
      <c r="S116" s="438"/>
      <c r="T116" s="438"/>
      <c r="U116" s="438"/>
      <c r="V116" s="438"/>
      <c r="W116" s="438"/>
      <c r="X116" s="438"/>
      <c r="Y116" s="438"/>
      <c r="Z116" s="438"/>
      <c r="AA116" s="438"/>
      <c r="AB116" s="438"/>
      <c r="AC116" s="438"/>
      <c r="AD116" s="438"/>
    </row>
    <row r="117" ht="13.5" customHeight="1">
      <c r="A117" s="438"/>
      <c r="B117" s="438"/>
      <c r="C117" s="438"/>
      <c r="D117" s="438"/>
      <c r="E117" s="409"/>
      <c r="F117" s="438"/>
      <c r="G117" s="438"/>
      <c r="H117" s="438"/>
      <c r="I117" s="438"/>
      <c r="J117" s="438"/>
      <c r="K117" s="438"/>
      <c r="L117" s="438"/>
      <c r="M117" s="438"/>
      <c r="N117" s="438"/>
      <c r="O117" s="438"/>
      <c r="P117" s="438"/>
      <c r="Q117" s="438"/>
      <c r="R117" s="438"/>
      <c r="S117" s="438"/>
      <c r="T117" s="438"/>
      <c r="U117" s="438"/>
      <c r="V117" s="438"/>
      <c r="W117" s="438"/>
      <c r="X117" s="438"/>
      <c r="Y117" s="438"/>
      <c r="Z117" s="438"/>
      <c r="AA117" s="438"/>
      <c r="AB117" s="438"/>
      <c r="AC117" s="438"/>
      <c r="AD117" s="438"/>
    </row>
    <row r="118" ht="13.5" customHeight="1">
      <c r="A118" s="438"/>
      <c r="B118" s="438"/>
      <c r="C118" s="438"/>
      <c r="D118" s="438"/>
      <c r="E118" s="409"/>
      <c r="F118" s="438"/>
      <c r="G118" s="438"/>
      <c r="H118" s="438"/>
      <c r="I118" s="438"/>
      <c r="J118" s="438"/>
      <c r="K118" s="438"/>
      <c r="L118" s="438"/>
      <c r="M118" s="438"/>
      <c r="N118" s="438"/>
      <c r="O118" s="438"/>
      <c r="P118" s="438"/>
      <c r="Q118" s="438"/>
      <c r="R118" s="438"/>
      <c r="S118" s="438"/>
      <c r="T118" s="438"/>
      <c r="U118" s="438"/>
      <c r="V118" s="438"/>
      <c r="W118" s="438"/>
      <c r="X118" s="438"/>
      <c r="Y118" s="438"/>
      <c r="Z118" s="438"/>
      <c r="AA118" s="438"/>
      <c r="AB118" s="438"/>
      <c r="AC118" s="438"/>
      <c r="AD118" s="438"/>
    </row>
    <row r="119" ht="13.5" customHeight="1">
      <c r="A119" s="438"/>
      <c r="B119" s="438"/>
      <c r="C119" s="438"/>
      <c r="D119" s="438"/>
      <c r="E119" s="409"/>
      <c r="F119" s="438"/>
      <c r="G119" s="438"/>
      <c r="H119" s="438"/>
      <c r="I119" s="438"/>
      <c r="J119" s="438"/>
      <c r="K119" s="438"/>
      <c r="L119" s="438"/>
      <c r="M119" s="438"/>
      <c r="N119" s="438"/>
      <c r="O119" s="438"/>
      <c r="P119" s="438"/>
      <c r="Q119" s="438"/>
      <c r="R119" s="438"/>
      <c r="S119" s="438"/>
      <c r="T119" s="438"/>
      <c r="U119" s="438"/>
      <c r="V119" s="438"/>
      <c r="W119" s="438"/>
      <c r="X119" s="438"/>
      <c r="Y119" s="438"/>
      <c r="Z119" s="438"/>
      <c r="AA119" s="438"/>
      <c r="AB119" s="438"/>
      <c r="AC119" s="438"/>
      <c r="AD119" s="438"/>
    </row>
    <row r="120" ht="13.5" customHeight="1">
      <c r="A120" s="438"/>
      <c r="B120" s="438"/>
      <c r="C120" s="438"/>
      <c r="D120" s="438"/>
      <c r="E120" s="409"/>
      <c r="F120" s="438"/>
      <c r="G120" s="438"/>
      <c r="H120" s="438"/>
      <c r="I120" s="438"/>
      <c r="J120" s="438"/>
      <c r="K120" s="438"/>
      <c r="L120" s="438"/>
      <c r="M120" s="438"/>
      <c r="N120" s="438"/>
      <c r="O120" s="438"/>
      <c r="P120" s="438"/>
      <c r="Q120" s="438"/>
      <c r="R120" s="438"/>
      <c r="S120" s="438"/>
      <c r="T120" s="438"/>
      <c r="U120" s="438"/>
      <c r="V120" s="438"/>
      <c r="W120" s="438"/>
      <c r="X120" s="438"/>
      <c r="Y120" s="438"/>
      <c r="Z120" s="438"/>
      <c r="AA120" s="438"/>
      <c r="AB120" s="438"/>
      <c r="AC120" s="438"/>
      <c r="AD120" s="438"/>
    </row>
    <row r="121" ht="13.5" customHeight="1">
      <c r="A121" s="438"/>
      <c r="B121" s="438"/>
      <c r="C121" s="438"/>
      <c r="D121" s="438"/>
      <c r="E121" s="409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438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</row>
    <row r="122" ht="13.5" customHeight="1">
      <c r="A122" s="438"/>
      <c r="B122" s="438"/>
      <c r="C122" s="438"/>
      <c r="D122" s="438"/>
      <c r="E122" s="409"/>
      <c r="F122" s="438"/>
      <c r="G122" s="438"/>
      <c r="H122" s="438"/>
      <c r="I122" s="438"/>
      <c r="J122" s="438"/>
      <c r="K122" s="438"/>
      <c r="L122" s="438"/>
      <c r="M122" s="438"/>
      <c r="N122" s="438"/>
      <c r="O122" s="438"/>
      <c r="P122" s="438"/>
      <c r="Q122" s="438"/>
      <c r="R122" s="438"/>
      <c r="S122" s="438"/>
      <c r="T122" s="438"/>
      <c r="U122" s="438"/>
      <c r="V122" s="438"/>
      <c r="W122" s="438"/>
      <c r="X122" s="438"/>
      <c r="Y122" s="438"/>
      <c r="Z122" s="438"/>
      <c r="AA122" s="438"/>
      <c r="AB122" s="438"/>
      <c r="AC122" s="438"/>
      <c r="AD122" s="438"/>
    </row>
    <row r="123" ht="13.5" customHeight="1">
      <c r="A123" s="438"/>
      <c r="B123" s="438"/>
      <c r="C123" s="438"/>
      <c r="D123" s="438"/>
      <c r="E123" s="409"/>
      <c r="F123" s="438"/>
      <c r="G123" s="438"/>
      <c r="H123" s="438"/>
      <c r="I123" s="438"/>
      <c r="J123" s="438"/>
      <c r="K123" s="438"/>
      <c r="L123" s="438"/>
      <c r="M123" s="438"/>
      <c r="N123" s="438"/>
      <c r="O123" s="438"/>
      <c r="P123" s="438"/>
      <c r="Q123" s="438"/>
      <c r="R123" s="438"/>
      <c r="S123" s="438"/>
      <c r="T123" s="438"/>
      <c r="U123" s="438"/>
      <c r="V123" s="438"/>
      <c r="W123" s="438"/>
      <c r="X123" s="438"/>
      <c r="Y123" s="438"/>
      <c r="Z123" s="438"/>
      <c r="AA123" s="438"/>
      <c r="AB123" s="438"/>
      <c r="AC123" s="438"/>
      <c r="AD123" s="438"/>
    </row>
    <row r="124" ht="13.5" customHeight="1">
      <c r="A124" s="438"/>
      <c r="B124" s="438"/>
      <c r="C124" s="438"/>
      <c r="D124" s="438"/>
      <c r="E124" s="409"/>
      <c r="F124" s="438"/>
      <c r="G124" s="438"/>
      <c r="H124" s="438"/>
      <c r="I124" s="438"/>
      <c r="J124" s="438"/>
      <c r="K124" s="438"/>
      <c r="L124" s="438"/>
      <c r="M124" s="438"/>
      <c r="N124" s="438"/>
      <c r="O124" s="438"/>
      <c r="P124" s="438"/>
      <c r="Q124" s="438"/>
      <c r="R124" s="438"/>
      <c r="S124" s="438"/>
      <c r="T124" s="438"/>
      <c r="U124" s="438"/>
      <c r="V124" s="438"/>
      <c r="W124" s="438"/>
      <c r="X124" s="438"/>
      <c r="Y124" s="438"/>
      <c r="Z124" s="438"/>
      <c r="AA124" s="438"/>
      <c r="AB124" s="438"/>
      <c r="AC124" s="438"/>
      <c r="AD124" s="438"/>
    </row>
    <row r="125" ht="13.5" customHeight="1">
      <c r="A125" s="438"/>
      <c r="B125" s="438"/>
      <c r="C125" s="438"/>
      <c r="D125" s="438"/>
      <c r="E125" s="409"/>
      <c r="F125" s="438"/>
      <c r="G125" s="438"/>
      <c r="H125" s="438"/>
      <c r="I125" s="438"/>
      <c r="J125" s="438"/>
      <c r="K125" s="438"/>
      <c r="L125" s="438"/>
      <c r="M125" s="438"/>
      <c r="N125" s="438"/>
      <c r="O125" s="438"/>
      <c r="P125" s="438"/>
      <c r="Q125" s="438"/>
      <c r="R125" s="438"/>
      <c r="S125" s="438"/>
      <c r="T125" s="438"/>
      <c r="U125" s="438"/>
      <c r="V125" s="438"/>
      <c r="W125" s="438"/>
      <c r="X125" s="438"/>
      <c r="Y125" s="438"/>
      <c r="Z125" s="438"/>
      <c r="AA125" s="438"/>
      <c r="AB125" s="438"/>
      <c r="AC125" s="438"/>
      <c r="AD125" s="438"/>
    </row>
    <row r="126" ht="13.5" customHeight="1">
      <c r="A126" s="438"/>
      <c r="B126" s="438"/>
      <c r="C126" s="438"/>
      <c r="D126" s="438"/>
      <c r="E126" s="409"/>
      <c r="F126" s="438"/>
      <c r="G126" s="438"/>
      <c r="H126" s="438"/>
      <c r="I126" s="438"/>
      <c r="J126" s="438"/>
      <c r="K126" s="438"/>
      <c r="L126" s="438"/>
      <c r="M126" s="438"/>
      <c r="N126" s="438"/>
      <c r="O126" s="438"/>
      <c r="P126" s="438"/>
      <c r="Q126" s="438"/>
      <c r="R126" s="438"/>
      <c r="S126" s="438"/>
      <c r="T126" s="438"/>
      <c r="U126" s="438"/>
      <c r="V126" s="438"/>
      <c r="W126" s="438"/>
      <c r="X126" s="438"/>
      <c r="Y126" s="438"/>
      <c r="Z126" s="438"/>
      <c r="AA126" s="438"/>
      <c r="AB126" s="438"/>
      <c r="AC126" s="438"/>
      <c r="AD126" s="438"/>
    </row>
    <row r="127" ht="13.5" customHeight="1">
      <c r="A127" s="438"/>
      <c r="B127" s="438"/>
      <c r="C127" s="438"/>
      <c r="D127" s="438"/>
      <c r="E127" s="409"/>
      <c r="F127" s="438"/>
      <c r="G127" s="438"/>
      <c r="H127" s="438"/>
      <c r="I127" s="438"/>
      <c r="J127" s="438"/>
      <c r="K127" s="438"/>
      <c r="L127" s="438"/>
      <c r="M127" s="438"/>
      <c r="N127" s="438"/>
      <c r="O127" s="438"/>
      <c r="P127" s="438"/>
      <c r="Q127" s="438"/>
      <c r="R127" s="438"/>
      <c r="S127" s="438"/>
      <c r="T127" s="438"/>
      <c r="U127" s="438"/>
      <c r="V127" s="438"/>
      <c r="W127" s="438"/>
      <c r="X127" s="438"/>
      <c r="Y127" s="438"/>
      <c r="Z127" s="438"/>
      <c r="AA127" s="438"/>
      <c r="AB127" s="438"/>
      <c r="AC127" s="438"/>
      <c r="AD127" s="438"/>
    </row>
    <row r="128" ht="13.5" customHeight="1">
      <c r="A128" s="438"/>
      <c r="B128" s="438"/>
      <c r="C128" s="438"/>
      <c r="D128" s="438"/>
      <c r="E128" s="409"/>
      <c r="F128" s="438"/>
      <c r="G128" s="438"/>
      <c r="H128" s="438"/>
      <c r="I128" s="438"/>
      <c r="J128" s="438"/>
      <c r="K128" s="438"/>
      <c r="L128" s="438"/>
      <c r="M128" s="438"/>
      <c r="N128" s="438"/>
      <c r="O128" s="438"/>
      <c r="P128" s="438"/>
      <c r="Q128" s="438"/>
      <c r="R128" s="438"/>
      <c r="S128" s="438"/>
      <c r="T128" s="438"/>
      <c r="U128" s="438"/>
      <c r="V128" s="438"/>
      <c r="W128" s="438"/>
      <c r="X128" s="438"/>
      <c r="Y128" s="438"/>
      <c r="Z128" s="438"/>
      <c r="AA128" s="438"/>
      <c r="AB128" s="438"/>
      <c r="AC128" s="438"/>
      <c r="AD128" s="438"/>
    </row>
    <row r="129" ht="13.5" customHeight="1">
      <c r="A129" s="438"/>
      <c r="B129" s="438"/>
      <c r="C129" s="438"/>
      <c r="D129" s="438"/>
      <c r="E129" s="409"/>
      <c r="F129" s="438"/>
      <c r="G129" s="438"/>
      <c r="H129" s="438"/>
      <c r="I129" s="438"/>
      <c r="J129" s="438"/>
      <c r="K129" s="438"/>
      <c r="L129" s="438"/>
      <c r="M129" s="438"/>
      <c r="N129" s="438"/>
      <c r="O129" s="438"/>
      <c r="P129" s="438"/>
      <c r="Q129" s="438"/>
      <c r="R129" s="438"/>
      <c r="S129" s="438"/>
      <c r="T129" s="438"/>
      <c r="U129" s="438"/>
      <c r="V129" s="438"/>
      <c r="W129" s="438"/>
      <c r="X129" s="438"/>
      <c r="Y129" s="438"/>
      <c r="Z129" s="438"/>
      <c r="AA129" s="438"/>
      <c r="AB129" s="438"/>
      <c r="AC129" s="438"/>
      <c r="AD129" s="438"/>
    </row>
    <row r="130" ht="13.5" customHeight="1">
      <c r="A130" s="438"/>
      <c r="B130" s="438"/>
      <c r="C130" s="438"/>
      <c r="D130" s="438"/>
      <c r="E130" s="409"/>
      <c r="F130" s="438"/>
      <c r="G130" s="438"/>
      <c r="H130" s="438"/>
      <c r="I130" s="438"/>
      <c r="J130" s="438"/>
      <c r="K130" s="438"/>
      <c r="L130" s="438"/>
      <c r="M130" s="438"/>
      <c r="N130" s="438"/>
      <c r="O130" s="438"/>
      <c r="P130" s="438"/>
      <c r="Q130" s="438"/>
      <c r="R130" s="438"/>
      <c r="S130" s="438"/>
      <c r="T130" s="438"/>
      <c r="U130" s="438"/>
      <c r="V130" s="438"/>
      <c r="W130" s="438"/>
      <c r="X130" s="438"/>
      <c r="Y130" s="438"/>
      <c r="Z130" s="438"/>
      <c r="AA130" s="438"/>
      <c r="AB130" s="438"/>
      <c r="AC130" s="438"/>
      <c r="AD130" s="438"/>
    </row>
    <row r="131" ht="13.5" customHeight="1">
      <c r="A131" s="438"/>
      <c r="B131" s="438"/>
      <c r="C131" s="438"/>
      <c r="D131" s="438"/>
      <c r="E131" s="409"/>
      <c r="F131" s="438"/>
      <c r="G131" s="438"/>
      <c r="H131" s="438"/>
      <c r="I131" s="438"/>
      <c r="J131" s="438"/>
      <c r="K131" s="438"/>
      <c r="L131" s="438"/>
      <c r="M131" s="438"/>
      <c r="N131" s="438"/>
      <c r="O131" s="438"/>
      <c r="P131" s="438"/>
      <c r="Q131" s="438"/>
      <c r="R131" s="438"/>
      <c r="S131" s="438"/>
      <c r="T131" s="438"/>
      <c r="U131" s="438"/>
      <c r="V131" s="438"/>
      <c r="W131" s="438"/>
      <c r="X131" s="438"/>
      <c r="Y131" s="438"/>
      <c r="Z131" s="438"/>
      <c r="AA131" s="438"/>
      <c r="AB131" s="438"/>
      <c r="AC131" s="438"/>
      <c r="AD131" s="438"/>
    </row>
    <row r="132" ht="13.5" customHeight="1">
      <c r="A132" s="438"/>
      <c r="B132" s="438"/>
      <c r="C132" s="438"/>
      <c r="D132" s="438"/>
      <c r="E132" s="409"/>
      <c r="F132" s="438"/>
      <c r="G132" s="438"/>
      <c r="H132" s="438"/>
      <c r="I132" s="438"/>
      <c r="J132" s="438"/>
      <c r="K132" s="438"/>
      <c r="L132" s="438"/>
      <c r="M132" s="438"/>
      <c r="N132" s="438"/>
      <c r="O132" s="438"/>
      <c r="P132" s="438"/>
      <c r="Q132" s="438"/>
      <c r="R132" s="438"/>
      <c r="S132" s="438"/>
      <c r="T132" s="438"/>
      <c r="U132" s="438"/>
      <c r="V132" s="438"/>
      <c r="W132" s="438"/>
      <c r="X132" s="438"/>
      <c r="Y132" s="438"/>
      <c r="Z132" s="438"/>
      <c r="AA132" s="438"/>
      <c r="AB132" s="438"/>
      <c r="AC132" s="438"/>
      <c r="AD132" s="438"/>
    </row>
    <row r="133" ht="13.5" customHeight="1">
      <c r="A133" s="438"/>
      <c r="B133" s="438"/>
      <c r="C133" s="438"/>
      <c r="D133" s="438"/>
      <c r="E133" s="409"/>
      <c r="F133" s="438"/>
      <c r="G133" s="438"/>
      <c r="H133" s="438"/>
      <c r="I133" s="438"/>
      <c r="J133" s="438"/>
      <c r="K133" s="438"/>
      <c r="L133" s="438"/>
      <c r="M133" s="438"/>
      <c r="N133" s="438"/>
      <c r="O133" s="438"/>
      <c r="P133" s="438"/>
      <c r="Q133" s="438"/>
      <c r="R133" s="438"/>
      <c r="S133" s="438"/>
      <c r="T133" s="438"/>
      <c r="U133" s="438"/>
      <c r="V133" s="438"/>
      <c r="W133" s="438"/>
      <c r="X133" s="438"/>
      <c r="Y133" s="438"/>
      <c r="Z133" s="438"/>
      <c r="AA133" s="438"/>
      <c r="AB133" s="438"/>
      <c r="AC133" s="438"/>
      <c r="AD133" s="438"/>
    </row>
    <row r="134" ht="13.5" customHeight="1">
      <c r="A134" s="438"/>
      <c r="B134" s="438"/>
      <c r="C134" s="438"/>
      <c r="D134" s="438"/>
      <c r="E134" s="409"/>
      <c r="F134" s="438"/>
      <c r="G134" s="438"/>
      <c r="H134" s="438"/>
      <c r="I134" s="438"/>
      <c r="J134" s="438"/>
      <c r="K134" s="438"/>
      <c r="L134" s="438"/>
      <c r="M134" s="438"/>
      <c r="N134" s="438"/>
      <c r="O134" s="438"/>
      <c r="P134" s="438"/>
      <c r="Q134" s="438"/>
      <c r="R134" s="438"/>
      <c r="S134" s="438"/>
      <c r="T134" s="438"/>
      <c r="U134" s="438"/>
      <c r="V134" s="438"/>
      <c r="W134" s="438"/>
      <c r="X134" s="438"/>
      <c r="Y134" s="438"/>
      <c r="Z134" s="438"/>
      <c r="AA134" s="438"/>
      <c r="AB134" s="438"/>
      <c r="AC134" s="438"/>
      <c r="AD134" s="438"/>
    </row>
    <row r="135" ht="13.5" customHeight="1">
      <c r="A135" s="438"/>
      <c r="B135" s="438"/>
      <c r="C135" s="438"/>
      <c r="D135" s="438"/>
      <c r="E135" s="409"/>
      <c r="F135" s="438"/>
      <c r="G135" s="438"/>
      <c r="H135" s="438"/>
      <c r="I135" s="438"/>
      <c r="J135" s="438"/>
      <c r="K135" s="438"/>
      <c r="L135" s="438"/>
      <c r="M135" s="438"/>
      <c r="N135" s="438"/>
      <c r="O135" s="438"/>
      <c r="P135" s="438"/>
      <c r="Q135" s="438"/>
      <c r="R135" s="438"/>
      <c r="S135" s="438"/>
      <c r="T135" s="438"/>
      <c r="U135" s="438"/>
      <c r="V135" s="438"/>
      <c r="W135" s="438"/>
      <c r="X135" s="438"/>
      <c r="Y135" s="438"/>
      <c r="Z135" s="438"/>
      <c r="AA135" s="438"/>
      <c r="AB135" s="438"/>
      <c r="AC135" s="438"/>
      <c r="AD135" s="438"/>
    </row>
    <row r="136" ht="13.5" customHeight="1">
      <c r="A136" s="438"/>
      <c r="B136" s="438"/>
      <c r="C136" s="438"/>
      <c r="D136" s="438"/>
      <c r="E136" s="409"/>
      <c r="F136" s="438"/>
      <c r="G136" s="438"/>
      <c r="H136" s="438"/>
      <c r="I136" s="438"/>
      <c r="J136" s="438"/>
      <c r="K136" s="438"/>
      <c r="L136" s="438"/>
      <c r="M136" s="438"/>
      <c r="N136" s="438"/>
      <c r="O136" s="438"/>
      <c r="P136" s="438"/>
      <c r="Q136" s="438"/>
      <c r="R136" s="438"/>
      <c r="S136" s="438"/>
      <c r="T136" s="438"/>
      <c r="U136" s="438"/>
      <c r="V136" s="438"/>
      <c r="W136" s="438"/>
      <c r="X136" s="438"/>
      <c r="Y136" s="438"/>
      <c r="Z136" s="438"/>
      <c r="AA136" s="438"/>
      <c r="AB136" s="438"/>
      <c r="AC136" s="438"/>
      <c r="AD136" s="438"/>
    </row>
    <row r="137" ht="13.5" customHeight="1">
      <c r="A137" s="438"/>
      <c r="B137" s="438"/>
      <c r="C137" s="438"/>
      <c r="D137" s="438"/>
      <c r="E137" s="409"/>
      <c r="F137" s="438"/>
      <c r="G137" s="438"/>
      <c r="H137" s="438"/>
      <c r="I137" s="438"/>
      <c r="J137" s="438"/>
      <c r="K137" s="438"/>
      <c r="L137" s="438"/>
      <c r="M137" s="438"/>
      <c r="N137" s="438"/>
      <c r="O137" s="438"/>
      <c r="P137" s="438"/>
      <c r="Q137" s="438"/>
      <c r="R137" s="438"/>
      <c r="S137" s="438"/>
      <c r="T137" s="438"/>
      <c r="U137" s="438"/>
      <c r="V137" s="438"/>
      <c r="W137" s="438"/>
      <c r="X137" s="438"/>
      <c r="Y137" s="438"/>
      <c r="Z137" s="438"/>
      <c r="AA137" s="438"/>
      <c r="AB137" s="438"/>
      <c r="AC137" s="438"/>
      <c r="AD137" s="438"/>
    </row>
    <row r="138" ht="13.5" customHeight="1">
      <c r="A138" s="438"/>
      <c r="B138" s="438"/>
      <c r="C138" s="438"/>
      <c r="D138" s="438"/>
      <c r="E138" s="409"/>
      <c r="F138" s="438"/>
      <c r="G138" s="438"/>
      <c r="H138" s="438"/>
      <c r="I138" s="438"/>
      <c r="J138" s="438"/>
      <c r="K138" s="438"/>
      <c r="L138" s="438"/>
      <c r="M138" s="438"/>
      <c r="N138" s="438"/>
      <c r="O138" s="438"/>
      <c r="P138" s="438"/>
      <c r="Q138" s="438"/>
      <c r="R138" s="438"/>
      <c r="S138" s="438"/>
      <c r="T138" s="438"/>
      <c r="U138" s="438"/>
      <c r="V138" s="438"/>
      <c r="W138" s="438"/>
      <c r="X138" s="438"/>
      <c r="Y138" s="438"/>
      <c r="Z138" s="438"/>
      <c r="AA138" s="438"/>
      <c r="AB138" s="438"/>
      <c r="AC138" s="438"/>
      <c r="AD138" s="438"/>
    </row>
    <row r="139" ht="13.5" customHeight="1">
      <c r="A139" s="438"/>
      <c r="B139" s="438"/>
      <c r="C139" s="438"/>
      <c r="D139" s="438"/>
      <c r="E139" s="409"/>
      <c r="F139" s="438"/>
      <c r="G139" s="438"/>
      <c r="H139" s="438"/>
      <c r="I139" s="438"/>
      <c r="J139" s="438"/>
      <c r="K139" s="438"/>
      <c r="L139" s="438"/>
      <c r="M139" s="438"/>
      <c r="N139" s="438"/>
      <c r="O139" s="438"/>
      <c r="P139" s="438"/>
      <c r="Q139" s="438"/>
      <c r="R139" s="438"/>
      <c r="S139" s="438"/>
      <c r="T139" s="438"/>
      <c r="U139" s="438"/>
      <c r="V139" s="438"/>
      <c r="W139" s="438"/>
      <c r="X139" s="438"/>
      <c r="Y139" s="438"/>
      <c r="Z139" s="438"/>
      <c r="AA139" s="438"/>
      <c r="AB139" s="438"/>
      <c r="AC139" s="438"/>
      <c r="AD139" s="438"/>
    </row>
    <row r="140" ht="13.5" customHeight="1">
      <c r="A140" s="438"/>
      <c r="B140" s="438"/>
      <c r="C140" s="438"/>
      <c r="D140" s="438"/>
      <c r="E140" s="409"/>
      <c r="F140" s="438"/>
      <c r="G140" s="438"/>
      <c r="H140" s="438"/>
      <c r="I140" s="438"/>
      <c r="J140" s="438"/>
      <c r="K140" s="438"/>
      <c r="L140" s="438"/>
      <c r="M140" s="438"/>
      <c r="N140" s="438"/>
      <c r="O140" s="438"/>
      <c r="P140" s="438"/>
      <c r="Q140" s="438"/>
      <c r="R140" s="438"/>
      <c r="S140" s="438"/>
      <c r="T140" s="438"/>
      <c r="U140" s="438"/>
      <c r="V140" s="438"/>
      <c r="W140" s="438"/>
      <c r="X140" s="438"/>
      <c r="Y140" s="438"/>
      <c r="Z140" s="438"/>
      <c r="AA140" s="438"/>
      <c r="AB140" s="438"/>
      <c r="AC140" s="438"/>
      <c r="AD140" s="438"/>
    </row>
    <row r="141" ht="13.5" customHeight="1">
      <c r="A141" s="438"/>
      <c r="B141" s="438"/>
      <c r="C141" s="438"/>
      <c r="D141" s="438"/>
      <c r="E141" s="409"/>
      <c r="F141" s="438"/>
      <c r="G141" s="438"/>
      <c r="H141" s="438"/>
      <c r="I141" s="438"/>
      <c r="J141" s="438"/>
      <c r="K141" s="438"/>
      <c r="L141" s="438"/>
      <c r="M141" s="438"/>
      <c r="N141" s="438"/>
      <c r="O141" s="438"/>
      <c r="P141" s="438"/>
      <c r="Q141" s="438"/>
      <c r="R141" s="438"/>
      <c r="S141" s="438"/>
      <c r="T141" s="438"/>
      <c r="U141" s="438"/>
      <c r="V141" s="438"/>
      <c r="W141" s="438"/>
      <c r="X141" s="438"/>
      <c r="Y141" s="438"/>
      <c r="Z141" s="438"/>
      <c r="AA141" s="438"/>
      <c r="AB141" s="438"/>
      <c r="AC141" s="438"/>
      <c r="AD141" s="438"/>
    </row>
    <row r="142" ht="13.5" customHeight="1">
      <c r="A142" s="438"/>
      <c r="B142" s="438"/>
      <c r="C142" s="438"/>
      <c r="D142" s="438"/>
      <c r="E142" s="409"/>
      <c r="F142" s="438"/>
      <c r="G142" s="438"/>
      <c r="H142" s="438"/>
      <c r="I142" s="438"/>
      <c r="J142" s="438"/>
      <c r="K142" s="438"/>
      <c r="L142" s="438"/>
      <c r="M142" s="438"/>
      <c r="N142" s="438"/>
      <c r="O142" s="438"/>
      <c r="P142" s="438"/>
      <c r="Q142" s="438"/>
      <c r="R142" s="438"/>
      <c r="S142" s="438"/>
      <c r="T142" s="438"/>
      <c r="U142" s="438"/>
      <c r="V142" s="438"/>
      <c r="W142" s="438"/>
      <c r="X142" s="438"/>
      <c r="Y142" s="438"/>
      <c r="Z142" s="438"/>
      <c r="AA142" s="438"/>
      <c r="AB142" s="438"/>
      <c r="AC142" s="438"/>
      <c r="AD142" s="438"/>
    </row>
    <row r="143" ht="13.5" customHeight="1">
      <c r="A143" s="438"/>
      <c r="B143" s="438"/>
      <c r="C143" s="438"/>
      <c r="D143" s="438"/>
      <c r="E143" s="409"/>
      <c r="F143" s="438"/>
      <c r="G143" s="438"/>
      <c r="H143" s="438"/>
      <c r="I143" s="438"/>
      <c r="J143" s="438"/>
      <c r="K143" s="438"/>
      <c r="L143" s="438"/>
      <c r="M143" s="438"/>
      <c r="N143" s="438"/>
      <c r="O143" s="438"/>
      <c r="P143" s="438"/>
      <c r="Q143" s="438"/>
      <c r="R143" s="438"/>
      <c r="S143" s="438"/>
      <c r="T143" s="438"/>
      <c r="U143" s="438"/>
      <c r="V143" s="438"/>
      <c r="W143" s="438"/>
      <c r="X143" s="438"/>
      <c r="Y143" s="438"/>
      <c r="Z143" s="438"/>
      <c r="AA143" s="438"/>
      <c r="AB143" s="438"/>
      <c r="AC143" s="438"/>
      <c r="AD143" s="438"/>
    </row>
    <row r="144" ht="13.5" customHeight="1">
      <c r="A144" s="438"/>
      <c r="B144" s="438"/>
      <c r="C144" s="438"/>
      <c r="D144" s="438"/>
      <c r="E144" s="409"/>
      <c r="F144" s="438"/>
      <c r="G144" s="438"/>
      <c r="H144" s="438"/>
      <c r="I144" s="438"/>
      <c r="J144" s="438"/>
      <c r="K144" s="438"/>
      <c r="L144" s="438"/>
      <c r="M144" s="438"/>
      <c r="N144" s="438"/>
      <c r="O144" s="438"/>
      <c r="P144" s="438"/>
      <c r="Q144" s="438"/>
      <c r="R144" s="438"/>
      <c r="S144" s="438"/>
      <c r="T144" s="438"/>
      <c r="U144" s="438"/>
      <c r="V144" s="438"/>
      <c r="W144" s="438"/>
      <c r="X144" s="438"/>
      <c r="Y144" s="438"/>
      <c r="Z144" s="438"/>
      <c r="AA144" s="438"/>
      <c r="AB144" s="438"/>
      <c r="AC144" s="438"/>
      <c r="AD144" s="438"/>
    </row>
    <row r="145" ht="13.5" customHeight="1">
      <c r="A145" s="438"/>
      <c r="B145" s="438"/>
      <c r="C145" s="438"/>
      <c r="D145" s="438"/>
      <c r="E145" s="409"/>
      <c r="F145" s="438"/>
      <c r="G145" s="438"/>
      <c r="H145" s="438"/>
      <c r="I145" s="438"/>
      <c r="J145" s="438"/>
      <c r="K145" s="438"/>
      <c r="L145" s="438"/>
      <c r="M145" s="438"/>
      <c r="N145" s="438"/>
      <c r="O145" s="438"/>
      <c r="P145" s="438"/>
      <c r="Q145" s="438"/>
      <c r="R145" s="438"/>
      <c r="S145" s="438"/>
      <c r="T145" s="438"/>
      <c r="U145" s="438"/>
      <c r="V145" s="438"/>
      <c r="W145" s="438"/>
      <c r="X145" s="438"/>
      <c r="Y145" s="438"/>
      <c r="Z145" s="438"/>
      <c r="AA145" s="438"/>
      <c r="AB145" s="438"/>
      <c r="AC145" s="438"/>
      <c r="AD145" s="438"/>
    </row>
    <row r="146" ht="13.5" customHeight="1">
      <c r="A146" s="438"/>
      <c r="B146" s="438"/>
      <c r="C146" s="438"/>
      <c r="D146" s="438"/>
      <c r="E146" s="409"/>
      <c r="F146" s="438"/>
      <c r="G146" s="438"/>
      <c r="H146" s="438"/>
      <c r="I146" s="438"/>
      <c r="J146" s="438"/>
      <c r="K146" s="438"/>
      <c r="L146" s="438"/>
      <c r="M146" s="438"/>
      <c r="N146" s="438"/>
      <c r="O146" s="438"/>
      <c r="P146" s="438"/>
      <c r="Q146" s="438"/>
      <c r="R146" s="438"/>
      <c r="S146" s="438"/>
      <c r="T146" s="438"/>
      <c r="U146" s="438"/>
      <c r="V146" s="438"/>
      <c r="W146" s="438"/>
      <c r="X146" s="438"/>
      <c r="Y146" s="438"/>
      <c r="Z146" s="438"/>
      <c r="AA146" s="438"/>
      <c r="AB146" s="438"/>
      <c r="AC146" s="438"/>
      <c r="AD146" s="438"/>
    </row>
    <row r="147" ht="13.5" customHeight="1">
      <c r="A147" s="438"/>
      <c r="B147" s="438"/>
      <c r="C147" s="438"/>
      <c r="D147" s="438"/>
      <c r="E147" s="409"/>
      <c r="F147" s="438"/>
      <c r="G147" s="438"/>
      <c r="H147" s="438"/>
      <c r="I147" s="438"/>
      <c r="J147" s="438"/>
      <c r="K147" s="438"/>
      <c r="L147" s="438"/>
      <c r="M147" s="438"/>
      <c r="N147" s="438"/>
      <c r="O147" s="438"/>
      <c r="P147" s="438"/>
      <c r="Q147" s="438"/>
      <c r="R147" s="438"/>
      <c r="S147" s="438"/>
      <c r="T147" s="438"/>
      <c r="U147" s="438"/>
      <c r="V147" s="438"/>
      <c r="W147" s="438"/>
      <c r="X147" s="438"/>
      <c r="Y147" s="438"/>
      <c r="Z147" s="438"/>
      <c r="AA147" s="438"/>
      <c r="AB147" s="438"/>
      <c r="AC147" s="438"/>
      <c r="AD147" s="438"/>
    </row>
    <row r="148" ht="13.5" customHeight="1">
      <c r="A148" s="438"/>
      <c r="B148" s="438"/>
      <c r="C148" s="438"/>
      <c r="D148" s="438"/>
      <c r="E148" s="409"/>
      <c r="F148" s="438"/>
      <c r="G148" s="438"/>
      <c r="H148" s="438"/>
      <c r="I148" s="438"/>
      <c r="J148" s="438"/>
      <c r="K148" s="438"/>
      <c r="L148" s="438"/>
      <c r="M148" s="438"/>
      <c r="N148" s="438"/>
      <c r="O148" s="438"/>
      <c r="P148" s="438"/>
      <c r="Q148" s="438"/>
      <c r="R148" s="438"/>
      <c r="S148" s="438"/>
      <c r="T148" s="438"/>
      <c r="U148" s="438"/>
      <c r="V148" s="438"/>
      <c r="W148" s="438"/>
      <c r="X148" s="438"/>
      <c r="Y148" s="438"/>
      <c r="Z148" s="438"/>
      <c r="AA148" s="438"/>
      <c r="AB148" s="438"/>
      <c r="AC148" s="438"/>
      <c r="AD148" s="438"/>
    </row>
    <row r="149" ht="13.5" customHeight="1">
      <c r="A149" s="438"/>
      <c r="B149" s="438"/>
      <c r="C149" s="438"/>
      <c r="D149" s="438"/>
      <c r="E149" s="409"/>
      <c r="F149" s="438"/>
      <c r="G149" s="438"/>
      <c r="H149" s="438"/>
      <c r="I149" s="438"/>
      <c r="J149" s="438"/>
      <c r="K149" s="438"/>
      <c r="L149" s="438"/>
      <c r="M149" s="438"/>
      <c r="N149" s="438"/>
      <c r="O149" s="438"/>
      <c r="P149" s="438"/>
      <c r="Q149" s="438"/>
      <c r="R149" s="438"/>
      <c r="S149" s="438"/>
      <c r="T149" s="438"/>
      <c r="U149" s="438"/>
      <c r="V149" s="438"/>
      <c r="W149" s="438"/>
      <c r="X149" s="438"/>
      <c r="Y149" s="438"/>
      <c r="Z149" s="438"/>
      <c r="AA149" s="438"/>
      <c r="AB149" s="438"/>
      <c r="AC149" s="438"/>
      <c r="AD149" s="438"/>
    </row>
    <row r="150" ht="13.5" customHeight="1">
      <c r="A150" s="438"/>
      <c r="B150" s="438"/>
      <c r="C150" s="438"/>
      <c r="D150" s="438"/>
      <c r="E150" s="409"/>
      <c r="F150" s="438"/>
      <c r="G150" s="438"/>
      <c r="H150" s="438"/>
      <c r="I150" s="438"/>
      <c r="J150" s="438"/>
      <c r="K150" s="438"/>
      <c r="L150" s="438"/>
      <c r="M150" s="438"/>
      <c r="N150" s="438"/>
      <c r="O150" s="438"/>
      <c r="P150" s="438"/>
      <c r="Q150" s="438"/>
      <c r="R150" s="438"/>
      <c r="S150" s="438"/>
      <c r="T150" s="438"/>
      <c r="U150" s="438"/>
      <c r="V150" s="438"/>
      <c r="W150" s="438"/>
      <c r="X150" s="438"/>
      <c r="Y150" s="438"/>
      <c r="Z150" s="438"/>
      <c r="AA150" s="438"/>
      <c r="AB150" s="438"/>
      <c r="AC150" s="438"/>
      <c r="AD150" s="438"/>
    </row>
    <row r="151" ht="13.5" customHeight="1">
      <c r="A151" s="438"/>
      <c r="B151" s="438"/>
      <c r="C151" s="438"/>
      <c r="D151" s="438"/>
      <c r="E151" s="409"/>
      <c r="F151" s="438"/>
      <c r="G151" s="438"/>
      <c r="H151" s="438"/>
      <c r="I151" s="438"/>
      <c r="J151" s="438"/>
      <c r="K151" s="438"/>
      <c r="L151" s="438"/>
      <c r="M151" s="438"/>
      <c r="N151" s="438"/>
      <c r="O151" s="438"/>
      <c r="P151" s="438"/>
      <c r="Q151" s="438"/>
      <c r="R151" s="438"/>
      <c r="S151" s="438"/>
      <c r="T151" s="438"/>
      <c r="U151" s="438"/>
      <c r="V151" s="438"/>
      <c r="W151" s="438"/>
      <c r="X151" s="438"/>
      <c r="Y151" s="438"/>
      <c r="Z151" s="438"/>
      <c r="AA151" s="438"/>
      <c r="AB151" s="438"/>
      <c r="AC151" s="438"/>
      <c r="AD151" s="438"/>
    </row>
    <row r="152" ht="13.5" customHeight="1">
      <c r="A152" s="438"/>
      <c r="B152" s="438"/>
      <c r="C152" s="438"/>
      <c r="D152" s="438"/>
      <c r="E152" s="409"/>
      <c r="F152" s="438"/>
      <c r="G152" s="438"/>
      <c r="H152" s="438"/>
      <c r="I152" s="438"/>
      <c r="J152" s="438"/>
      <c r="K152" s="438"/>
      <c r="L152" s="438"/>
      <c r="M152" s="438"/>
      <c r="N152" s="438"/>
      <c r="O152" s="438"/>
      <c r="P152" s="438"/>
      <c r="Q152" s="438"/>
      <c r="R152" s="438"/>
      <c r="S152" s="438"/>
      <c r="T152" s="438"/>
      <c r="U152" s="438"/>
      <c r="V152" s="438"/>
      <c r="W152" s="438"/>
      <c r="X152" s="438"/>
      <c r="Y152" s="438"/>
      <c r="Z152" s="438"/>
      <c r="AA152" s="438"/>
      <c r="AB152" s="438"/>
      <c r="AC152" s="438"/>
      <c r="AD152" s="438"/>
    </row>
    <row r="153" ht="13.5" customHeight="1">
      <c r="A153" s="438"/>
      <c r="B153" s="438"/>
      <c r="C153" s="438"/>
      <c r="D153" s="438"/>
      <c r="E153" s="409"/>
      <c r="F153" s="438"/>
      <c r="G153" s="438"/>
      <c r="H153" s="438"/>
      <c r="I153" s="438"/>
      <c r="J153" s="438"/>
      <c r="K153" s="438"/>
      <c r="L153" s="438"/>
      <c r="M153" s="438"/>
      <c r="N153" s="438"/>
      <c r="O153" s="438"/>
      <c r="P153" s="438"/>
      <c r="Q153" s="438"/>
      <c r="R153" s="438"/>
      <c r="S153" s="438"/>
      <c r="T153" s="438"/>
      <c r="U153" s="438"/>
      <c r="V153" s="438"/>
      <c r="W153" s="438"/>
      <c r="X153" s="438"/>
      <c r="Y153" s="438"/>
      <c r="Z153" s="438"/>
      <c r="AA153" s="438"/>
      <c r="AB153" s="438"/>
      <c r="AC153" s="438"/>
      <c r="AD153" s="438"/>
    </row>
    <row r="154" ht="13.5" customHeight="1">
      <c r="A154" s="438"/>
      <c r="B154" s="438"/>
      <c r="C154" s="438"/>
      <c r="D154" s="438"/>
      <c r="E154" s="409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438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</row>
    <row r="155" ht="13.5" customHeight="1">
      <c r="A155" s="438"/>
      <c r="B155" s="438"/>
      <c r="C155" s="438"/>
      <c r="D155" s="438"/>
      <c r="E155" s="409"/>
      <c r="F155" s="438"/>
      <c r="G155" s="438"/>
      <c r="H155" s="438"/>
      <c r="I155" s="438"/>
      <c r="J155" s="438"/>
      <c r="K155" s="438"/>
      <c r="L155" s="438"/>
      <c r="M155" s="438"/>
      <c r="N155" s="438"/>
      <c r="O155" s="438"/>
      <c r="P155" s="438"/>
      <c r="Q155" s="438"/>
      <c r="R155" s="438"/>
      <c r="S155" s="438"/>
      <c r="T155" s="438"/>
      <c r="U155" s="438"/>
      <c r="V155" s="438"/>
      <c r="W155" s="438"/>
      <c r="X155" s="438"/>
      <c r="Y155" s="438"/>
      <c r="Z155" s="438"/>
      <c r="AA155" s="438"/>
      <c r="AB155" s="438"/>
      <c r="AC155" s="438"/>
      <c r="AD155" s="438"/>
    </row>
    <row r="156" ht="13.5" customHeight="1">
      <c r="A156" s="438"/>
      <c r="B156" s="438"/>
      <c r="C156" s="438"/>
      <c r="D156" s="438"/>
      <c r="E156" s="409"/>
      <c r="F156" s="438"/>
      <c r="G156" s="438"/>
      <c r="H156" s="438"/>
      <c r="I156" s="438"/>
      <c r="J156" s="438"/>
      <c r="K156" s="438"/>
      <c r="L156" s="438"/>
      <c r="M156" s="438"/>
      <c r="N156" s="438"/>
      <c r="O156" s="438"/>
      <c r="P156" s="438"/>
      <c r="Q156" s="438"/>
      <c r="R156" s="438"/>
      <c r="S156" s="438"/>
      <c r="T156" s="438"/>
      <c r="U156" s="438"/>
      <c r="V156" s="438"/>
      <c r="W156" s="438"/>
      <c r="X156" s="438"/>
      <c r="Y156" s="438"/>
      <c r="Z156" s="438"/>
      <c r="AA156" s="438"/>
      <c r="AB156" s="438"/>
      <c r="AC156" s="438"/>
      <c r="AD156" s="438"/>
    </row>
    <row r="157" ht="13.5" customHeight="1">
      <c r="A157" s="438"/>
      <c r="B157" s="438"/>
      <c r="C157" s="438"/>
      <c r="D157" s="438"/>
      <c r="E157" s="409"/>
      <c r="F157" s="438"/>
      <c r="G157" s="438"/>
      <c r="H157" s="438"/>
      <c r="I157" s="438"/>
      <c r="J157" s="438"/>
      <c r="K157" s="438"/>
      <c r="L157" s="438"/>
      <c r="M157" s="438"/>
      <c r="N157" s="438"/>
      <c r="O157" s="438"/>
      <c r="P157" s="438"/>
      <c r="Q157" s="438"/>
      <c r="R157" s="438"/>
      <c r="S157" s="438"/>
      <c r="T157" s="438"/>
      <c r="U157" s="438"/>
      <c r="V157" s="438"/>
      <c r="W157" s="438"/>
      <c r="X157" s="438"/>
      <c r="Y157" s="438"/>
      <c r="Z157" s="438"/>
      <c r="AA157" s="438"/>
      <c r="AB157" s="438"/>
      <c r="AC157" s="438"/>
      <c r="AD157" s="438"/>
    </row>
    <row r="158" ht="13.5" customHeight="1">
      <c r="A158" s="438"/>
      <c r="B158" s="438"/>
      <c r="C158" s="438"/>
      <c r="D158" s="438"/>
      <c r="E158" s="409"/>
      <c r="F158" s="438"/>
      <c r="G158" s="438"/>
      <c r="H158" s="438"/>
      <c r="I158" s="438"/>
      <c r="J158" s="438"/>
      <c r="K158" s="438"/>
      <c r="L158" s="438"/>
      <c r="M158" s="438"/>
      <c r="N158" s="438"/>
      <c r="O158" s="438"/>
      <c r="P158" s="438"/>
      <c r="Q158" s="438"/>
      <c r="R158" s="438"/>
      <c r="S158" s="438"/>
      <c r="T158" s="438"/>
      <c r="U158" s="438"/>
      <c r="V158" s="438"/>
      <c r="W158" s="438"/>
      <c r="X158" s="438"/>
      <c r="Y158" s="438"/>
      <c r="Z158" s="438"/>
      <c r="AA158" s="438"/>
      <c r="AB158" s="438"/>
      <c r="AC158" s="438"/>
      <c r="AD158" s="438"/>
    </row>
    <row r="159" ht="13.5" customHeight="1">
      <c r="A159" s="438"/>
      <c r="B159" s="438"/>
      <c r="C159" s="438"/>
      <c r="D159" s="438"/>
      <c r="E159" s="409"/>
      <c r="F159" s="438"/>
      <c r="G159" s="438"/>
      <c r="H159" s="438"/>
      <c r="I159" s="438"/>
      <c r="J159" s="438"/>
      <c r="K159" s="438"/>
      <c r="L159" s="438"/>
      <c r="M159" s="438"/>
      <c r="N159" s="438"/>
      <c r="O159" s="438"/>
      <c r="P159" s="438"/>
      <c r="Q159" s="438"/>
      <c r="R159" s="438"/>
      <c r="S159" s="438"/>
      <c r="T159" s="438"/>
      <c r="U159" s="438"/>
      <c r="V159" s="438"/>
      <c r="W159" s="438"/>
      <c r="X159" s="438"/>
      <c r="Y159" s="438"/>
      <c r="Z159" s="438"/>
      <c r="AA159" s="438"/>
      <c r="AB159" s="438"/>
      <c r="AC159" s="438"/>
      <c r="AD159" s="438"/>
    </row>
    <row r="160" ht="13.5" customHeight="1">
      <c r="A160" s="438"/>
      <c r="B160" s="438"/>
      <c r="C160" s="438"/>
      <c r="D160" s="438"/>
      <c r="E160" s="409"/>
      <c r="F160" s="438"/>
      <c r="G160" s="438"/>
      <c r="H160" s="438"/>
      <c r="I160" s="438"/>
      <c r="J160" s="438"/>
      <c r="K160" s="438"/>
      <c r="L160" s="438"/>
      <c r="M160" s="438"/>
      <c r="N160" s="438"/>
      <c r="O160" s="438"/>
      <c r="P160" s="438"/>
      <c r="Q160" s="438"/>
      <c r="R160" s="438"/>
      <c r="S160" s="438"/>
      <c r="T160" s="438"/>
      <c r="U160" s="438"/>
      <c r="V160" s="438"/>
      <c r="W160" s="438"/>
      <c r="X160" s="438"/>
      <c r="Y160" s="438"/>
      <c r="Z160" s="438"/>
      <c r="AA160" s="438"/>
      <c r="AB160" s="438"/>
      <c r="AC160" s="438"/>
      <c r="AD160" s="438"/>
    </row>
    <row r="161" ht="13.5" customHeight="1">
      <c r="A161" s="438"/>
      <c r="B161" s="438"/>
      <c r="C161" s="438"/>
      <c r="D161" s="438"/>
      <c r="E161" s="409"/>
      <c r="F161" s="438"/>
      <c r="G161" s="438"/>
      <c r="H161" s="438"/>
      <c r="I161" s="438"/>
      <c r="J161" s="438"/>
      <c r="K161" s="438"/>
      <c r="L161" s="438"/>
      <c r="M161" s="438"/>
      <c r="N161" s="438"/>
      <c r="O161" s="438"/>
      <c r="P161" s="438"/>
      <c r="Q161" s="438"/>
      <c r="R161" s="438"/>
      <c r="S161" s="438"/>
      <c r="T161" s="438"/>
      <c r="U161" s="438"/>
      <c r="V161" s="438"/>
      <c r="W161" s="438"/>
      <c r="X161" s="438"/>
      <c r="Y161" s="438"/>
      <c r="Z161" s="438"/>
      <c r="AA161" s="438"/>
      <c r="AB161" s="438"/>
      <c r="AC161" s="438"/>
      <c r="AD161" s="438"/>
    </row>
    <row r="162" ht="13.5" customHeight="1">
      <c r="A162" s="438"/>
      <c r="B162" s="438"/>
      <c r="C162" s="438"/>
      <c r="D162" s="438"/>
      <c r="E162" s="409"/>
      <c r="F162" s="438"/>
      <c r="G162" s="438"/>
      <c r="H162" s="438"/>
      <c r="I162" s="438"/>
      <c r="J162" s="438"/>
      <c r="K162" s="438"/>
      <c r="L162" s="438"/>
      <c r="M162" s="438"/>
      <c r="N162" s="438"/>
      <c r="O162" s="438"/>
      <c r="P162" s="438"/>
      <c r="Q162" s="438"/>
      <c r="R162" s="438"/>
      <c r="S162" s="438"/>
      <c r="T162" s="438"/>
      <c r="U162" s="438"/>
      <c r="V162" s="438"/>
      <c r="W162" s="438"/>
      <c r="X162" s="438"/>
      <c r="Y162" s="438"/>
      <c r="Z162" s="438"/>
      <c r="AA162" s="438"/>
      <c r="AB162" s="438"/>
      <c r="AC162" s="438"/>
      <c r="AD162" s="438"/>
    </row>
    <row r="163" ht="13.5" customHeight="1">
      <c r="A163" s="438"/>
      <c r="B163" s="438"/>
      <c r="C163" s="438"/>
      <c r="D163" s="438"/>
      <c r="E163" s="409"/>
      <c r="F163" s="438"/>
      <c r="G163" s="438"/>
      <c r="H163" s="438"/>
      <c r="I163" s="438"/>
      <c r="J163" s="438"/>
      <c r="K163" s="438"/>
      <c r="L163" s="438"/>
      <c r="M163" s="438"/>
      <c r="N163" s="438"/>
      <c r="O163" s="438"/>
      <c r="P163" s="438"/>
      <c r="Q163" s="438"/>
      <c r="R163" s="438"/>
      <c r="S163" s="438"/>
      <c r="T163" s="438"/>
      <c r="U163" s="438"/>
      <c r="V163" s="438"/>
      <c r="W163" s="438"/>
      <c r="X163" s="438"/>
      <c r="Y163" s="438"/>
      <c r="Z163" s="438"/>
      <c r="AA163" s="438"/>
      <c r="AB163" s="438"/>
      <c r="AC163" s="438"/>
      <c r="AD163" s="438"/>
    </row>
    <row r="164" ht="13.5" customHeight="1">
      <c r="A164" s="438"/>
      <c r="B164" s="438"/>
      <c r="C164" s="438"/>
      <c r="D164" s="438"/>
      <c r="E164" s="409"/>
      <c r="F164" s="438"/>
      <c r="G164" s="438"/>
      <c r="H164" s="438"/>
      <c r="I164" s="438"/>
      <c r="J164" s="438"/>
      <c r="K164" s="438"/>
      <c r="L164" s="438"/>
      <c r="M164" s="438"/>
      <c r="N164" s="438"/>
      <c r="O164" s="438"/>
      <c r="P164" s="438"/>
      <c r="Q164" s="438"/>
      <c r="R164" s="438"/>
      <c r="S164" s="438"/>
      <c r="T164" s="438"/>
      <c r="U164" s="438"/>
      <c r="V164" s="438"/>
      <c r="W164" s="438"/>
      <c r="X164" s="438"/>
      <c r="Y164" s="438"/>
      <c r="Z164" s="438"/>
      <c r="AA164" s="438"/>
      <c r="AB164" s="438"/>
      <c r="AC164" s="438"/>
      <c r="AD164" s="438"/>
    </row>
    <row r="165" ht="13.5" customHeight="1">
      <c r="A165" s="438"/>
      <c r="B165" s="438"/>
      <c r="C165" s="438"/>
      <c r="D165" s="438"/>
      <c r="E165" s="409"/>
      <c r="F165" s="438"/>
      <c r="G165" s="438"/>
      <c r="H165" s="438"/>
      <c r="I165" s="438"/>
      <c r="J165" s="438"/>
      <c r="K165" s="438"/>
      <c r="L165" s="438"/>
      <c r="M165" s="438"/>
      <c r="N165" s="438"/>
      <c r="O165" s="438"/>
      <c r="P165" s="438"/>
      <c r="Q165" s="438"/>
      <c r="R165" s="438"/>
      <c r="S165" s="438"/>
      <c r="T165" s="438"/>
      <c r="U165" s="438"/>
      <c r="V165" s="438"/>
      <c r="W165" s="438"/>
      <c r="X165" s="438"/>
      <c r="Y165" s="438"/>
      <c r="Z165" s="438"/>
      <c r="AA165" s="438"/>
      <c r="AB165" s="438"/>
      <c r="AC165" s="438"/>
      <c r="AD165" s="438"/>
    </row>
    <row r="166" ht="13.5" customHeight="1">
      <c r="A166" s="438"/>
      <c r="B166" s="438"/>
      <c r="C166" s="438"/>
      <c r="D166" s="438"/>
      <c r="E166" s="409"/>
      <c r="F166" s="438"/>
      <c r="G166" s="438"/>
      <c r="H166" s="438"/>
      <c r="I166" s="438"/>
      <c r="J166" s="438"/>
      <c r="K166" s="438"/>
      <c r="L166" s="438"/>
      <c r="M166" s="438"/>
      <c r="N166" s="438"/>
      <c r="O166" s="438"/>
      <c r="P166" s="438"/>
      <c r="Q166" s="438"/>
      <c r="R166" s="438"/>
      <c r="S166" s="438"/>
      <c r="T166" s="438"/>
      <c r="U166" s="438"/>
      <c r="V166" s="438"/>
      <c r="W166" s="438"/>
      <c r="X166" s="438"/>
      <c r="Y166" s="438"/>
      <c r="Z166" s="438"/>
      <c r="AA166" s="438"/>
      <c r="AB166" s="438"/>
      <c r="AC166" s="438"/>
      <c r="AD166" s="438"/>
    </row>
    <row r="167" ht="13.5" customHeight="1">
      <c r="A167" s="438"/>
      <c r="B167" s="438"/>
      <c r="C167" s="438"/>
      <c r="D167" s="438"/>
      <c r="E167" s="409"/>
      <c r="F167" s="438"/>
      <c r="G167" s="438"/>
      <c r="H167" s="438"/>
      <c r="I167" s="438"/>
      <c r="J167" s="438"/>
      <c r="K167" s="438"/>
      <c r="L167" s="438"/>
      <c r="M167" s="438"/>
      <c r="N167" s="438"/>
      <c r="O167" s="438"/>
      <c r="P167" s="438"/>
      <c r="Q167" s="438"/>
      <c r="R167" s="438"/>
      <c r="S167" s="438"/>
      <c r="T167" s="438"/>
      <c r="U167" s="438"/>
      <c r="V167" s="438"/>
      <c r="W167" s="438"/>
      <c r="X167" s="438"/>
      <c r="Y167" s="438"/>
      <c r="Z167" s="438"/>
      <c r="AA167" s="438"/>
      <c r="AB167" s="438"/>
      <c r="AC167" s="438"/>
      <c r="AD167" s="438"/>
    </row>
    <row r="168" ht="13.5" customHeight="1">
      <c r="A168" s="438"/>
      <c r="B168" s="438"/>
      <c r="C168" s="438"/>
      <c r="D168" s="438"/>
      <c r="E168" s="409"/>
      <c r="F168" s="438"/>
      <c r="G168" s="438"/>
      <c r="H168" s="438"/>
      <c r="I168" s="438"/>
      <c r="J168" s="438"/>
      <c r="K168" s="438"/>
      <c r="L168" s="438"/>
      <c r="M168" s="438"/>
      <c r="N168" s="438"/>
      <c r="O168" s="438"/>
      <c r="P168" s="438"/>
      <c r="Q168" s="438"/>
      <c r="R168" s="438"/>
      <c r="S168" s="438"/>
      <c r="T168" s="438"/>
      <c r="U168" s="438"/>
      <c r="V168" s="438"/>
      <c r="W168" s="438"/>
      <c r="X168" s="438"/>
      <c r="Y168" s="438"/>
      <c r="Z168" s="438"/>
      <c r="AA168" s="438"/>
      <c r="AB168" s="438"/>
      <c r="AC168" s="438"/>
      <c r="AD168" s="438"/>
    </row>
    <row r="169" ht="13.5" customHeight="1">
      <c r="A169" s="438"/>
      <c r="B169" s="438"/>
      <c r="C169" s="438"/>
      <c r="D169" s="438"/>
      <c r="E169" s="409"/>
      <c r="F169" s="438"/>
      <c r="G169" s="438"/>
      <c r="H169" s="438"/>
      <c r="I169" s="438"/>
      <c r="J169" s="438"/>
      <c r="K169" s="438"/>
      <c r="L169" s="438"/>
      <c r="M169" s="438"/>
      <c r="N169" s="438"/>
      <c r="O169" s="438"/>
      <c r="P169" s="438"/>
      <c r="Q169" s="438"/>
      <c r="R169" s="438"/>
      <c r="S169" s="438"/>
      <c r="T169" s="438"/>
      <c r="U169" s="438"/>
      <c r="V169" s="438"/>
      <c r="W169" s="438"/>
      <c r="X169" s="438"/>
      <c r="Y169" s="438"/>
      <c r="Z169" s="438"/>
      <c r="AA169" s="438"/>
      <c r="AB169" s="438"/>
      <c r="AC169" s="438"/>
      <c r="AD169" s="438"/>
    </row>
    <row r="170" ht="13.5" customHeight="1">
      <c r="A170" s="438"/>
      <c r="B170" s="438"/>
      <c r="C170" s="438"/>
      <c r="D170" s="438"/>
      <c r="E170" s="409"/>
      <c r="F170" s="438"/>
      <c r="G170" s="438"/>
      <c r="H170" s="438"/>
      <c r="I170" s="438"/>
      <c r="J170" s="438"/>
      <c r="K170" s="438"/>
      <c r="L170" s="438"/>
      <c r="M170" s="438"/>
      <c r="N170" s="438"/>
      <c r="O170" s="438"/>
      <c r="P170" s="438"/>
      <c r="Q170" s="438"/>
      <c r="R170" s="438"/>
      <c r="S170" s="438"/>
      <c r="T170" s="438"/>
      <c r="U170" s="438"/>
      <c r="V170" s="438"/>
      <c r="W170" s="438"/>
      <c r="X170" s="438"/>
      <c r="Y170" s="438"/>
      <c r="Z170" s="438"/>
      <c r="AA170" s="438"/>
      <c r="AB170" s="438"/>
      <c r="AC170" s="438"/>
      <c r="AD170" s="438"/>
    </row>
    <row r="171" ht="13.5" customHeight="1">
      <c r="A171" s="438"/>
      <c r="B171" s="438"/>
      <c r="C171" s="438"/>
      <c r="D171" s="438"/>
      <c r="E171" s="409"/>
      <c r="F171" s="438"/>
      <c r="G171" s="438"/>
      <c r="H171" s="438"/>
      <c r="I171" s="438"/>
      <c r="J171" s="438"/>
      <c r="K171" s="438"/>
      <c r="L171" s="438"/>
      <c r="M171" s="438"/>
      <c r="N171" s="438"/>
      <c r="O171" s="438"/>
      <c r="P171" s="438"/>
      <c r="Q171" s="438"/>
      <c r="R171" s="438"/>
      <c r="S171" s="438"/>
      <c r="T171" s="438"/>
      <c r="U171" s="438"/>
      <c r="V171" s="438"/>
      <c r="W171" s="438"/>
      <c r="X171" s="438"/>
      <c r="Y171" s="438"/>
      <c r="Z171" s="438"/>
      <c r="AA171" s="438"/>
      <c r="AB171" s="438"/>
      <c r="AC171" s="438"/>
      <c r="AD171" s="438"/>
    </row>
    <row r="172" ht="13.5" customHeight="1">
      <c r="A172" s="438"/>
      <c r="B172" s="438"/>
      <c r="C172" s="438"/>
      <c r="D172" s="438"/>
      <c r="E172" s="409"/>
      <c r="F172" s="438"/>
      <c r="G172" s="438"/>
      <c r="H172" s="438"/>
      <c r="I172" s="438"/>
      <c r="J172" s="438"/>
      <c r="K172" s="438"/>
      <c r="L172" s="438"/>
      <c r="M172" s="438"/>
      <c r="N172" s="438"/>
      <c r="O172" s="438"/>
      <c r="P172" s="438"/>
      <c r="Q172" s="438"/>
      <c r="R172" s="438"/>
      <c r="S172" s="438"/>
      <c r="T172" s="438"/>
      <c r="U172" s="438"/>
      <c r="V172" s="438"/>
      <c r="W172" s="438"/>
      <c r="X172" s="438"/>
      <c r="Y172" s="438"/>
      <c r="Z172" s="438"/>
      <c r="AA172" s="438"/>
      <c r="AB172" s="438"/>
      <c r="AC172" s="438"/>
      <c r="AD172" s="438"/>
    </row>
    <row r="173" ht="13.5" customHeight="1">
      <c r="A173" s="438"/>
      <c r="B173" s="438"/>
      <c r="C173" s="438"/>
      <c r="D173" s="438"/>
      <c r="E173" s="409"/>
      <c r="F173" s="438"/>
      <c r="G173" s="438"/>
      <c r="H173" s="438"/>
      <c r="I173" s="438"/>
      <c r="J173" s="438"/>
      <c r="K173" s="438"/>
      <c r="L173" s="438"/>
      <c r="M173" s="438"/>
      <c r="N173" s="438"/>
      <c r="O173" s="438"/>
      <c r="P173" s="438"/>
      <c r="Q173" s="438"/>
      <c r="R173" s="438"/>
      <c r="S173" s="438"/>
      <c r="T173" s="438"/>
      <c r="U173" s="438"/>
      <c r="V173" s="438"/>
      <c r="W173" s="438"/>
      <c r="X173" s="438"/>
      <c r="Y173" s="438"/>
      <c r="Z173" s="438"/>
      <c r="AA173" s="438"/>
      <c r="AB173" s="438"/>
      <c r="AC173" s="438"/>
      <c r="AD173" s="438"/>
    </row>
    <row r="174" ht="13.5" customHeight="1">
      <c r="A174" s="438"/>
      <c r="B174" s="438"/>
      <c r="C174" s="438"/>
      <c r="D174" s="438"/>
      <c r="E174" s="409"/>
      <c r="F174" s="438"/>
      <c r="G174" s="438"/>
      <c r="H174" s="438"/>
      <c r="I174" s="438"/>
      <c r="J174" s="438"/>
      <c r="K174" s="438"/>
      <c r="L174" s="438"/>
      <c r="M174" s="438"/>
      <c r="N174" s="438"/>
      <c r="O174" s="438"/>
      <c r="P174" s="438"/>
      <c r="Q174" s="438"/>
      <c r="R174" s="438"/>
      <c r="S174" s="438"/>
      <c r="T174" s="438"/>
      <c r="U174" s="438"/>
      <c r="V174" s="438"/>
      <c r="W174" s="438"/>
      <c r="X174" s="438"/>
      <c r="Y174" s="438"/>
      <c r="Z174" s="438"/>
      <c r="AA174" s="438"/>
      <c r="AB174" s="438"/>
      <c r="AC174" s="438"/>
      <c r="AD174" s="438"/>
    </row>
    <row r="175" ht="13.5" customHeight="1">
      <c r="A175" s="438"/>
      <c r="B175" s="438"/>
      <c r="C175" s="438"/>
      <c r="D175" s="438"/>
      <c r="E175" s="409"/>
      <c r="F175" s="438"/>
      <c r="G175" s="438"/>
      <c r="H175" s="438"/>
      <c r="I175" s="438"/>
      <c r="J175" s="438"/>
      <c r="K175" s="438"/>
      <c r="L175" s="438"/>
      <c r="M175" s="438"/>
      <c r="N175" s="438"/>
      <c r="O175" s="438"/>
      <c r="P175" s="438"/>
      <c r="Q175" s="438"/>
      <c r="R175" s="438"/>
      <c r="S175" s="438"/>
      <c r="T175" s="438"/>
      <c r="U175" s="438"/>
      <c r="V175" s="438"/>
      <c r="W175" s="438"/>
      <c r="X175" s="438"/>
      <c r="Y175" s="438"/>
      <c r="Z175" s="438"/>
      <c r="AA175" s="438"/>
      <c r="AB175" s="438"/>
      <c r="AC175" s="438"/>
      <c r="AD175" s="438"/>
    </row>
    <row r="176" ht="13.5" customHeight="1">
      <c r="A176" s="438"/>
      <c r="B176" s="438"/>
      <c r="C176" s="438"/>
      <c r="D176" s="438"/>
      <c r="E176" s="409"/>
      <c r="F176" s="438"/>
      <c r="G176" s="438"/>
      <c r="H176" s="438"/>
      <c r="I176" s="438"/>
      <c r="J176" s="438"/>
      <c r="K176" s="438"/>
      <c r="L176" s="438"/>
      <c r="M176" s="438"/>
      <c r="N176" s="438"/>
      <c r="O176" s="438"/>
      <c r="P176" s="438"/>
      <c r="Q176" s="438"/>
      <c r="R176" s="438"/>
      <c r="S176" s="438"/>
      <c r="T176" s="438"/>
      <c r="U176" s="438"/>
      <c r="V176" s="438"/>
      <c r="W176" s="438"/>
      <c r="X176" s="438"/>
      <c r="Y176" s="438"/>
      <c r="Z176" s="438"/>
      <c r="AA176" s="438"/>
      <c r="AB176" s="438"/>
      <c r="AC176" s="438"/>
      <c r="AD176" s="438"/>
    </row>
    <row r="177" ht="13.5" customHeight="1">
      <c r="A177" s="438"/>
      <c r="B177" s="438"/>
      <c r="C177" s="438"/>
      <c r="D177" s="438"/>
      <c r="E177" s="409"/>
      <c r="F177" s="438"/>
      <c r="G177" s="438"/>
      <c r="H177" s="438"/>
      <c r="I177" s="438"/>
      <c r="J177" s="438"/>
      <c r="K177" s="438"/>
      <c r="L177" s="438"/>
      <c r="M177" s="438"/>
      <c r="N177" s="438"/>
      <c r="O177" s="438"/>
      <c r="P177" s="438"/>
      <c r="Q177" s="438"/>
      <c r="R177" s="438"/>
      <c r="S177" s="438"/>
      <c r="T177" s="438"/>
      <c r="U177" s="438"/>
      <c r="V177" s="438"/>
      <c r="W177" s="438"/>
      <c r="X177" s="438"/>
      <c r="Y177" s="438"/>
      <c r="Z177" s="438"/>
      <c r="AA177" s="438"/>
      <c r="AB177" s="438"/>
      <c r="AC177" s="438"/>
      <c r="AD177" s="438"/>
    </row>
    <row r="178" ht="13.5" customHeight="1">
      <c r="A178" s="438"/>
      <c r="B178" s="438"/>
      <c r="C178" s="438"/>
      <c r="D178" s="438"/>
      <c r="E178" s="409"/>
      <c r="F178" s="438"/>
      <c r="G178" s="438"/>
      <c r="H178" s="438"/>
      <c r="I178" s="438"/>
      <c r="J178" s="438"/>
      <c r="K178" s="438"/>
      <c r="L178" s="438"/>
      <c r="M178" s="438"/>
      <c r="N178" s="438"/>
      <c r="O178" s="438"/>
      <c r="P178" s="438"/>
      <c r="Q178" s="438"/>
      <c r="R178" s="438"/>
      <c r="S178" s="438"/>
      <c r="T178" s="438"/>
      <c r="U178" s="438"/>
      <c r="V178" s="438"/>
      <c r="W178" s="438"/>
      <c r="X178" s="438"/>
      <c r="Y178" s="438"/>
      <c r="Z178" s="438"/>
      <c r="AA178" s="438"/>
      <c r="AB178" s="438"/>
      <c r="AC178" s="438"/>
      <c r="AD178" s="438"/>
    </row>
    <row r="179" ht="13.5" customHeight="1">
      <c r="A179" s="438"/>
      <c r="B179" s="438"/>
      <c r="C179" s="438"/>
      <c r="D179" s="438"/>
      <c r="E179" s="409"/>
      <c r="F179" s="438"/>
      <c r="G179" s="438"/>
      <c r="H179" s="438"/>
      <c r="I179" s="438"/>
      <c r="J179" s="438"/>
      <c r="K179" s="438"/>
      <c r="L179" s="438"/>
      <c r="M179" s="438"/>
      <c r="N179" s="438"/>
      <c r="O179" s="438"/>
      <c r="P179" s="438"/>
      <c r="Q179" s="438"/>
      <c r="R179" s="438"/>
      <c r="S179" s="438"/>
      <c r="T179" s="438"/>
      <c r="U179" s="438"/>
      <c r="V179" s="438"/>
      <c r="W179" s="438"/>
      <c r="X179" s="438"/>
      <c r="Y179" s="438"/>
      <c r="Z179" s="438"/>
      <c r="AA179" s="438"/>
      <c r="AB179" s="438"/>
      <c r="AC179" s="438"/>
      <c r="AD179" s="438"/>
    </row>
    <row r="180" ht="13.5" customHeight="1">
      <c r="A180" s="438"/>
      <c r="B180" s="438"/>
      <c r="C180" s="438"/>
      <c r="D180" s="438"/>
      <c r="E180" s="409"/>
      <c r="F180" s="438"/>
      <c r="G180" s="438"/>
      <c r="H180" s="438"/>
      <c r="I180" s="438"/>
      <c r="J180" s="438"/>
      <c r="K180" s="438"/>
      <c r="L180" s="438"/>
      <c r="M180" s="438"/>
      <c r="N180" s="438"/>
      <c r="O180" s="438"/>
      <c r="P180" s="438"/>
      <c r="Q180" s="438"/>
      <c r="R180" s="438"/>
      <c r="S180" s="438"/>
      <c r="T180" s="438"/>
      <c r="U180" s="438"/>
      <c r="V180" s="438"/>
      <c r="W180" s="438"/>
      <c r="X180" s="438"/>
      <c r="Y180" s="438"/>
      <c r="Z180" s="438"/>
      <c r="AA180" s="438"/>
      <c r="AB180" s="438"/>
      <c r="AC180" s="438"/>
      <c r="AD180" s="438"/>
    </row>
    <row r="181" ht="13.5" customHeight="1">
      <c r="A181" s="438"/>
      <c r="B181" s="438"/>
      <c r="C181" s="438"/>
      <c r="D181" s="438"/>
      <c r="E181" s="409"/>
      <c r="F181" s="438"/>
      <c r="G181" s="438"/>
      <c r="H181" s="438"/>
      <c r="I181" s="438"/>
      <c r="J181" s="438"/>
      <c r="K181" s="438"/>
      <c r="L181" s="438"/>
      <c r="M181" s="438"/>
      <c r="N181" s="438"/>
      <c r="O181" s="438"/>
      <c r="P181" s="438"/>
      <c r="Q181" s="438"/>
      <c r="R181" s="438"/>
      <c r="S181" s="438"/>
      <c r="T181" s="438"/>
      <c r="U181" s="438"/>
      <c r="V181" s="438"/>
      <c r="W181" s="438"/>
      <c r="X181" s="438"/>
      <c r="Y181" s="438"/>
      <c r="Z181" s="438"/>
      <c r="AA181" s="438"/>
      <c r="AB181" s="438"/>
      <c r="AC181" s="438"/>
      <c r="AD181" s="438"/>
    </row>
    <row r="182" ht="13.5" customHeight="1">
      <c r="A182" s="438"/>
      <c r="B182" s="438"/>
      <c r="C182" s="438"/>
      <c r="D182" s="438"/>
      <c r="E182" s="409"/>
      <c r="F182" s="438"/>
      <c r="G182" s="438"/>
      <c r="H182" s="438"/>
      <c r="I182" s="438"/>
      <c r="J182" s="438"/>
      <c r="K182" s="438"/>
      <c r="L182" s="438"/>
      <c r="M182" s="438"/>
      <c r="N182" s="438"/>
      <c r="O182" s="438"/>
      <c r="P182" s="438"/>
      <c r="Q182" s="438"/>
      <c r="R182" s="438"/>
      <c r="S182" s="438"/>
      <c r="T182" s="438"/>
      <c r="U182" s="438"/>
      <c r="V182" s="438"/>
      <c r="W182" s="438"/>
      <c r="X182" s="438"/>
      <c r="Y182" s="438"/>
      <c r="Z182" s="438"/>
      <c r="AA182" s="438"/>
      <c r="AB182" s="438"/>
      <c r="AC182" s="438"/>
      <c r="AD182" s="438"/>
    </row>
    <row r="183" ht="13.5" customHeight="1">
      <c r="A183" s="438"/>
      <c r="B183" s="438"/>
      <c r="C183" s="438"/>
      <c r="D183" s="438"/>
      <c r="E183" s="409"/>
      <c r="F183" s="438"/>
      <c r="G183" s="438"/>
      <c r="H183" s="438"/>
      <c r="I183" s="438"/>
      <c r="J183" s="438"/>
      <c r="K183" s="438"/>
      <c r="L183" s="438"/>
      <c r="M183" s="438"/>
      <c r="N183" s="438"/>
      <c r="O183" s="438"/>
      <c r="P183" s="438"/>
      <c r="Q183" s="438"/>
      <c r="R183" s="438"/>
      <c r="S183" s="438"/>
      <c r="T183" s="438"/>
      <c r="U183" s="438"/>
      <c r="V183" s="438"/>
      <c r="W183" s="438"/>
      <c r="X183" s="438"/>
      <c r="Y183" s="438"/>
      <c r="Z183" s="438"/>
      <c r="AA183" s="438"/>
      <c r="AB183" s="438"/>
      <c r="AC183" s="438"/>
      <c r="AD183" s="438"/>
    </row>
    <row r="184" ht="13.5" customHeight="1">
      <c r="A184" s="438"/>
      <c r="B184" s="438"/>
      <c r="C184" s="438"/>
      <c r="D184" s="438"/>
      <c r="E184" s="409"/>
      <c r="F184" s="438"/>
      <c r="G184" s="438"/>
      <c r="H184" s="438"/>
      <c r="I184" s="438"/>
      <c r="J184" s="438"/>
      <c r="K184" s="438"/>
      <c r="L184" s="438"/>
      <c r="M184" s="438"/>
      <c r="N184" s="438"/>
      <c r="O184" s="438"/>
      <c r="P184" s="438"/>
      <c r="Q184" s="438"/>
      <c r="R184" s="438"/>
      <c r="S184" s="438"/>
      <c r="T184" s="438"/>
      <c r="U184" s="438"/>
      <c r="V184" s="438"/>
      <c r="W184" s="438"/>
      <c r="X184" s="438"/>
      <c r="Y184" s="438"/>
      <c r="Z184" s="438"/>
      <c r="AA184" s="438"/>
      <c r="AB184" s="438"/>
      <c r="AC184" s="438"/>
      <c r="AD184" s="438"/>
    </row>
    <row r="185" ht="13.5" customHeight="1">
      <c r="A185" s="438"/>
      <c r="B185" s="438"/>
      <c r="C185" s="438"/>
      <c r="D185" s="438"/>
      <c r="E185" s="409"/>
      <c r="F185" s="438"/>
      <c r="G185" s="438"/>
      <c r="H185" s="438"/>
      <c r="I185" s="438"/>
      <c r="J185" s="438"/>
      <c r="K185" s="438"/>
      <c r="L185" s="438"/>
      <c r="M185" s="438"/>
      <c r="N185" s="438"/>
      <c r="O185" s="438"/>
      <c r="P185" s="438"/>
      <c r="Q185" s="438"/>
      <c r="R185" s="438"/>
      <c r="S185" s="438"/>
      <c r="T185" s="438"/>
      <c r="U185" s="438"/>
      <c r="V185" s="438"/>
      <c r="W185" s="438"/>
      <c r="X185" s="438"/>
      <c r="Y185" s="438"/>
      <c r="Z185" s="438"/>
      <c r="AA185" s="438"/>
      <c r="AB185" s="438"/>
      <c r="AC185" s="438"/>
      <c r="AD185" s="438"/>
    </row>
    <row r="186" ht="13.5" customHeight="1">
      <c r="A186" s="438"/>
      <c r="B186" s="438"/>
      <c r="C186" s="438"/>
      <c r="D186" s="438"/>
      <c r="E186" s="409"/>
      <c r="F186" s="438"/>
      <c r="G186" s="438"/>
      <c r="H186" s="438"/>
      <c r="I186" s="438"/>
      <c r="J186" s="438"/>
      <c r="K186" s="438"/>
      <c r="L186" s="438"/>
      <c r="M186" s="438"/>
      <c r="N186" s="438"/>
      <c r="O186" s="438"/>
      <c r="P186" s="438"/>
      <c r="Q186" s="438"/>
      <c r="R186" s="438"/>
      <c r="S186" s="438"/>
      <c r="T186" s="438"/>
      <c r="U186" s="438"/>
      <c r="V186" s="438"/>
      <c r="W186" s="438"/>
      <c r="X186" s="438"/>
      <c r="Y186" s="438"/>
      <c r="Z186" s="438"/>
      <c r="AA186" s="438"/>
      <c r="AB186" s="438"/>
      <c r="AC186" s="438"/>
      <c r="AD186" s="438"/>
    </row>
    <row r="187" ht="13.5" customHeight="1">
      <c r="A187" s="438"/>
      <c r="B187" s="438"/>
      <c r="C187" s="438"/>
      <c r="D187" s="438"/>
      <c r="E187" s="409"/>
      <c r="F187" s="438"/>
      <c r="G187" s="438"/>
      <c r="H187" s="438"/>
      <c r="I187" s="438"/>
      <c r="J187" s="438"/>
      <c r="K187" s="438"/>
      <c r="L187" s="438"/>
      <c r="M187" s="438"/>
      <c r="N187" s="438"/>
      <c r="O187" s="438"/>
      <c r="P187" s="438"/>
      <c r="Q187" s="438"/>
      <c r="R187" s="438"/>
      <c r="S187" s="438"/>
      <c r="T187" s="438"/>
      <c r="U187" s="438"/>
      <c r="V187" s="438"/>
      <c r="W187" s="438"/>
      <c r="X187" s="438"/>
      <c r="Y187" s="438"/>
      <c r="Z187" s="438"/>
      <c r="AA187" s="438"/>
      <c r="AB187" s="438"/>
      <c r="AC187" s="438"/>
      <c r="AD187" s="438"/>
    </row>
    <row r="188" ht="13.5" customHeight="1">
      <c r="A188" s="438"/>
      <c r="B188" s="438"/>
      <c r="C188" s="438"/>
      <c r="D188" s="438"/>
      <c r="E188" s="409"/>
      <c r="F188" s="438"/>
      <c r="G188" s="438"/>
      <c r="H188" s="438"/>
      <c r="I188" s="438"/>
      <c r="J188" s="438"/>
      <c r="K188" s="438"/>
      <c r="L188" s="438"/>
      <c r="M188" s="438"/>
      <c r="N188" s="438"/>
      <c r="O188" s="438"/>
      <c r="P188" s="438"/>
      <c r="Q188" s="438"/>
      <c r="R188" s="438"/>
      <c r="S188" s="438"/>
      <c r="T188" s="438"/>
      <c r="U188" s="438"/>
      <c r="V188" s="438"/>
      <c r="W188" s="438"/>
      <c r="X188" s="438"/>
      <c r="Y188" s="438"/>
      <c r="Z188" s="438"/>
      <c r="AA188" s="438"/>
      <c r="AB188" s="438"/>
      <c r="AC188" s="438"/>
      <c r="AD188" s="438"/>
    </row>
    <row r="189" ht="13.5" customHeight="1">
      <c r="A189" s="438"/>
      <c r="B189" s="438"/>
      <c r="C189" s="438"/>
      <c r="D189" s="438"/>
      <c r="E189" s="409"/>
      <c r="F189" s="438"/>
      <c r="G189" s="438"/>
      <c r="H189" s="438"/>
      <c r="I189" s="438"/>
      <c r="J189" s="438"/>
      <c r="K189" s="438"/>
      <c r="L189" s="438"/>
      <c r="M189" s="438"/>
      <c r="N189" s="438"/>
      <c r="O189" s="438"/>
      <c r="P189" s="438"/>
      <c r="Q189" s="438"/>
      <c r="R189" s="438"/>
      <c r="S189" s="438"/>
      <c r="T189" s="438"/>
      <c r="U189" s="438"/>
      <c r="V189" s="438"/>
      <c r="W189" s="438"/>
      <c r="X189" s="438"/>
      <c r="Y189" s="438"/>
      <c r="Z189" s="438"/>
      <c r="AA189" s="438"/>
      <c r="AB189" s="438"/>
      <c r="AC189" s="438"/>
      <c r="AD189" s="438"/>
    </row>
    <row r="190" ht="13.5" customHeight="1">
      <c r="A190" s="438"/>
      <c r="B190" s="438"/>
      <c r="C190" s="438"/>
      <c r="D190" s="438"/>
      <c r="E190" s="409"/>
      <c r="F190" s="438"/>
      <c r="G190" s="438"/>
      <c r="H190" s="438"/>
      <c r="I190" s="438"/>
      <c r="J190" s="438"/>
      <c r="K190" s="438"/>
      <c r="L190" s="438"/>
      <c r="M190" s="438"/>
      <c r="N190" s="438"/>
      <c r="O190" s="438"/>
      <c r="P190" s="438"/>
      <c r="Q190" s="438"/>
      <c r="R190" s="438"/>
      <c r="S190" s="438"/>
      <c r="T190" s="438"/>
      <c r="U190" s="438"/>
      <c r="V190" s="438"/>
      <c r="W190" s="438"/>
      <c r="X190" s="438"/>
      <c r="Y190" s="438"/>
      <c r="Z190" s="438"/>
      <c r="AA190" s="438"/>
      <c r="AB190" s="438"/>
      <c r="AC190" s="438"/>
      <c r="AD190" s="438"/>
    </row>
    <row r="191" ht="13.5" customHeight="1">
      <c r="A191" s="438"/>
      <c r="B191" s="438"/>
      <c r="C191" s="438"/>
      <c r="D191" s="438"/>
      <c r="E191" s="409"/>
      <c r="F191" s="438"/>
      <c r="G191" s="438"/>
      <c r="H191" s="438"/>
      <c r="I191" s="438"/>
      <c r="J191" s="438"/>
      <c r="K191" s="438"/>
      <c r="L191" s="438"/>
      <c r="M191" s="438"/>
      <c r="N191" s="438"/>
      <c r="O191" s="438"/>
      <c r="P191" s="438"/>
      <c r="Q191" s="438"/>
      <c r="R191" s="438"/>
      <c r="S191" s="438"/>
      <c r="T191" s="438"/>
      <c r="U191" s="438"/>
      <c r="V191" s="438"/>
      <c r="W191" s="438"/>
      <c r="X191" s="438"/>
      <c r="Y191" s="438"/>
      <c r="Z191" s="438"/>
      <c r="AA191" s="438"/>
      <c r="AB191" s="438"/>
      <c r="AC191" s="438"/>
      <c r="AD191" s="438"/>
    </row>
    <row r="192" ht="13.5" customHeight="1">
      <c r="A192" s="438"/>
      <c r="B192" s="438"/>
      <c r="C192" s="438"/>
      <c r="D192" s="438"/>
      <c r="E192" s="409"/>
      <c r="F192" s="438"/>
      <c r="G192" s="438"/>
      <c r="H192" s="438"/>
      <c r="I192" s="438"/>
      <c r="J192" s="438"/>
      <c r="K192" s="438"/>
      <c r="L192" s="438"/>
      <c r="M192" s="438"/>
      <c r="N192" s="438"/>
      <c r="O192" s="438"/>
      <c r="P192" s="438"/>
      <c r="Q192" s="438"/>
      <c r="R192" s="438"/>
      <c r="S192" s="438"/>
      <c r="T192" s="438"/>
      <c r="U192" s="438"/>
      <c r="V192" s="438"/>
      <c r="W192" s="438"/>
      <c r="X192" s="438"/>
      <c r="Y192" s="438"/>
      <c r="Z192" s="438"/>
      <c r="AA192" s="438"/>
      <c r="AB192" s="438"/>
      <c r="AC192" s="438"/>
      <c r="AD192" s="438"/>
    </row>
    <row r="193" ht="13.5" customHeight="1">
      <c r="A193" s="438"/>
      <c r="B193" s="438"/>
      <c r="C193" s="438"/>
      <c r="D193" s="438"/>
      <c r="E193" s="409"/>
      <c r="F193" s="438"/>
      <c r="G193" s="438"/>
      <c r="H193" s="438"/>
      <c r="I193" s="438"/>
      <c r="J193" s="438"/>
      <c r="K193" s="438"/>
      <c r="L193" s="438"/>
      <c r="M193" s="438"/>
      <c r="N193" s="438"/>
      <c r="O193" s="438"/>
      <c r="P193" s="438"/>
      <c r="Q193" s="438"/>
      <c r="R193" s="438"/>
      <c r="S193" s="438"/>
      <c r="T193" s="438"/>
      <c r="U193" s="438"/>
      <c r="V193" s="438"/>
      <c r="W193" s="438"/>
      <c r="X193" s="438"/>
      <c r="Y193" s="438"/>
      <c r="Z193" s="438"/>
      <c r="AA193" s="438"/>
      <c r="AB193" s="438"/>
      <c r="AC193" s="438"/>
      <c r="AD193" s="438"/>
    </row>
    <row r="194" ht="13.5" customHeight="1">
      <c r="A194" s="438"/>
      <c r="B194" s="438"/>
      <c r="C194" s="438"/>
      <c r="D194" s="438"/>
      <c r="E194" s="409"/>
      <c r="F194" s="438"/>
      <c r="G194" s="438"/>
      <c r="H194" s="438"/>
      <c r="I194" s="438"/>
      <c r="J194" s="438"/>
      <c r="K194" s="438"/>
      <c r="L194" s="438"/>
      <c r="M194" s="438"/>
      <c r="N194" s="438"/>
      <c r="O194" s="438"/>
      <c r="P194" s="438"/>
      <c r="Q194" s="438"/>
      <c r="R194" s="438"/>
      <c r="S194" s="438"/>
      <c r="T194" s="438"/>
      <c r="U194" s="438"/>
      <c r="V194" s="438"/>
      <c r="W194" s="438"/>
      <c r="X194" s="438"/>
      <c r="Y194" s="438"/>
      <c r="Z194" s="438"/>
      <c r="AA194" s="438"/>
      <c r="AB194" s="438"/>
      <c r="AC194" s="438"/>
      <c r="AD194" s="438"/>
    </row>
    <row r="195" ht="13.5" customHeight="1">
      <c r="A195" s="438"/>
      <c r="B195" s="438"/>
      <c r="C195" s="438"/>
      <c r="D195" s="438"/>
      <c r="E195" s="409"/>
      <c r="F195" s="438"/>
      <c r="G195" s="438"/>
      <c r="H195" s="438"/>
      <c r="I195" s="438"/>
      <c r="J195" s="438"/>
      <c r="K195" s="438"/>
      <c r="L195" s="438"/>
      <c r="M195" s="438"/>
      <c r="N195" s="438"/>
      <c r="O195" s="438"/>
      <c r="P195" s="438"/>
      <c r="Q195" s="438"/>
      <c r="R195" s="438"/>
      <c r="S195" s="438"/>
      <c r="T195" s="438"/>
      <c r="U195" s="438"/>
      <c r="V195" s="438"/>
      <c r="W195" s="438"/>
      <c r="X195" s="438"/>
      <c r="Y195" s="438"/>
      <c r="Z195" s="438"/>
      <c r="AA195" s="438"/>
      <c r="AB195" s="438"/>
      <c r="AC195" s="438"/>
      <c r="AD195" s="438"/>
    </row>
    <row r="196" ht="13.5" customHeight="1">
      <c r="A196" s="438"/>
      <c r="B196" s="438"/>
      <c r="C196" s="438"/>
      <c r="D196" s="438"/>
      <c r="E196" s="409"/>
      <c r="F196" s="438"/>
      <c r="G196" s="438"/>
      <c r="H196" s="438"/>
      <c r="I196" s="438"/>
      <c r="J196" s="438"/>
      <c r="K196" s="438"/>
      <c r="L196" s="438"/>
      <c r="M196" s="438"/>
      <c r="N196" s="438"/>
      <c r="O196" s="438"/>
      <c r="P196" s="438"/>
      <c r="Q196" s="438"/>
      <c r="R196" s="438"/>
      <c r="S196" s="438"/>
      <c r="T196" s="438"/>
      <c r="U196" s="438"/>
      <c r="V196" s="438"/>
      <c r="W196" s="438"/>
      <c r="X196" s="438"/>
      <c r="Y196" s="438"/>
      <c r="Z196" s="438"/>
      <c r="AA196" s="438"/>
      <c r="AB196" s="438"/>
      <c r="AC196" s="438"/>
      <c r="AD196" s="438"/>
    </row>
    <row r="197" ht="13.5" customHeight="1">
      <c r="A197" s="438"/>
      <c r="B197" s="438"/>
      <c r="C197" s="438"/>
      <c r="D197" s="438"/>
      <c r="E197" s="409"/>
      <c r="F197" s="438"/>
      <c r="G197" s="438"/>
      <c r="H197" s="438"/>
      <c r="I197" s="438"/>
      <c r="J197" s="438"/>
      <c r="K197" s="438"/>
      <c r="L197" s="438"/>
      <c r="M197" s="438"/>
      <c r="N197" s="438"/>
      <c r="O197" s="438"/>
      <c r="P197" s="438"/>
      <c r="Q197" s="438"/>
      <c r="R197" s="438"/>
      <c r="S197" s="438"/>
      <c r="T197" s="438"/>
      <c r="U197" s="438"/>
      <c r="V197" s="438"/>
      <c r="W197" s="438"/>
      <c r="X197" s="438"/>
      <c r="Y197" s="438"/>
      <c r="Z197" s="438"/>
      <c r="AA197" s="438"/>
      <c r="AB197" s="438"/>
      <c r="AC197" s="438"/>
      <c r="AD197" s="438"/>
    </row>
    <row r="198" ht="13.5" customHeight="1">
      <c r="A198" s="438"/>
      <c r="B198" s="438"/>
      <c r="C198" s="438"/>
      <c r="D198" s="438"/>
      <c r="E198" s="409"/>
      <c r="F198" s="438"/>
      <c r="G198" s="438"/>
      <c r="H198" s="438"/>
      <c r="I198" s="438"/>
      <c r="J198" s="438"/>
      <c r="K198" s="438"/>
      <c r="L198" s="438"/>
      <c r="M198" s="438"/>
      <c r="N198" s="438"/>
      <c r="O198" s="438"/>
      <c r="P198" s="438"/>
      <c r="Q198" s="438"/>
      <c r="R198" s="438"/>
      <c r="S198" s="438"/>
      <c r="T198" s="438"/>
      <c r="U198" s="438"/>
      <c r="V198" s="438"/>
      <c r="W198" s="438"/>
      <c r="X198" s="438"/>
      <c r="Y198" s="438"/>
      <c r="Z198" s="438"/>
      <c r="AA198" s="438"/>
      <c r="AB198" s="438"/>
      <c r="AC198" s="438"/>
      <c r="AD198" s="438"/>
    </row>
    <row r="199" ht="13.5" customHeight="1">
      <c r="A199" s="438"/>
      <c r="B199" s="438"/>
      <c r="C199" s="438"/>
      <c r="D199" s="438"/>
      <c r="E199" s="409"/>
      <c r="F199" s="438"/>
      <c r="G199" s="438"/>
      <c r="H199" s="438"/>
      <c r="I199" s="438"/>
      <c r="J199" s="438"/>
      <c r="K199" s="438"/>
      <c r="L199" s="438"/>
      <c r="M199" s="438"/>
      <c r="N199" s="438"/>
      <c r="O199" s="438"/>
      <c r="P199" s="438"/>
      <c r="Q199" s="438"/>
      <c r="R199" s="438"/>
      <c r="S199" s="438"/>
      <c r="T199" s="438"/>
      <c r="U199" s="438"/>
      <c r="V199" s="438"/>
      <c r="W199" s="438"/>
      <c r="X199" s="438"/>
      <c r="Y199" s="438"/>
      <c r="Z199" s="438"/>
      <c r="AA199" s="438"/>
      <c r="AB199" s="438"/>
      <c r="AC199" s="438"/>
      <c r="AD199" s="438"/>
    </row>
    <row r="200" ht="13.5" customHeight="1">
      <c r="A200" s="438"/>
      <c r="B200" s="438"/>
      <c r="C200" s="438"/>
      <c r="D200" s="438"/>
      <c r="E200" s="409"/>
      <c r="F200" s="438"/>
      <c r="G200" s="438"/>
      <c r="H200" s="438"/>
      <c r="I200" s="438"/>
      <c r="J200" s="438"/>
      <c r="K200" s="438"/>
      <c r="L200" s="438"/>
      <c r="M200" s="438"/>
      <c r="N200" s="438"/>
      <c r="O200" s="438"/>
      <c r="P200" s="438"/>
      <c r="Q200" s="438"/>
      <c r="R200" s="438"/>
      <c r="S200" s="438"/>
      <c r="T200" s="438"/>
      <c r="U200" s="438"/>
      <c r="V200" s="438"/>
      <c r="W200" s="438"/>
      <c r="X200" s="438"/>
      <c r="Y200" s="438"/>
      <c r="Z200" s="438"/>
      <c r="AA200" s="438"/>
      <c r="AB200" s="438"/>
      <c r="AC200" s="438"/>
      <c r="AD200" s="438"/>
    </row>
    <row r="201" ht="13.5" customHeight="1">
      <c r="A201" s="438"/>
      <c r="B201" s="438"/>
      <c r="C201" s="438"/>
      <c r="D201" s="438"/>
      <c r="E201" s="409"/>
      <c r="F201" s="438"/>
      <c r="G201" s="438"/>
      <c r="H201" s="438"/>
      <c r="I201" s="438"/>
      <c r="J201" s="438"/>
      <c r="K201" s="438"/>
      <c r="L201" s="438"/>
      <c r="M201" s="438"/>
      <c r="N201" s="438"/>
      <c r="O201" s="438"/>
      <c r="P201" s="438"/>
      <c r="Q201" s="438"/>
      <c r="R201" s="438"/>
      <c r="S201" s="438"/>
      <c r="T201" s="438"/>
      <c r="U201" s="438"/>
      <c r="V201" s="438"/>
      <c r="W201" s="438"/>
      <c r="X201" s="438"/>
      <c r="Y201" s="438"/>
      <c r="Z201" s="438"/>
      <c r="AA201" s="438"/>
      <c r="AB201" s="438"/>
      <c r="AC201" s="438"/>
      <c r="AD201" s="438"/>
    </row>
    <row r="202" ht="13.5" customHeight="1">
      <c r="A202" s="438"/>
      <c r="B202" s="438"/>
      <c r="C202" s="438"/>
      <c r="D202" s="438"/>
      <c r="E202" s="409"/>
      <c r="F202" s="438"/>
      <c r="G202" s="438"/>
      <c r="H202" s="438"/>
      <c r="I202" s="438"/>
      <c r="J202" s="438"/>
      <c r="K202" s="438"/>
      <c r="L202" s="438"/>
      <c r="M202" s="438"/>
      <c r="N202" s="438"/>
      <c r="O202" s="438"/>
      <c r="P202" s="438"/>
      <c r="Q202" s="438"/>
      <c r="R202" s="438"/>
      <c r="S202" s="438"/>
      <c r="T202" s="438"/>
      <c r="U202" s="438"/>
      <c r="V202" s="438"/>
      <c r="W202" s="438"/>
      <c r="X202" s="438"/>
      <c r="Y202" s="438"/>
      <c r="Z202" s="438"/>
      <c r="AA202" s="438"/>
      <c r="AB202" s="438"/>
      <c r="AC202" s="438"/>
      <c r="AD202" s="438"/>
    </row>
    <row r="203" ht="13.5" customHeight="1">
      <c r="A203" s="438"/>
      <c r="B203" s="438"/>
      <c r="C203" s="438"/>
      <c r="D203" s="438"/>
      <c r="E203" s="409"/>
      <c r="F203" s="438"/>
      <c r="G203" s="438"/>
      <c r="H203" s="438"/>
      <c r="I203" s="438"/>
      <c r="J203" s="438"/>
      <c r="K203" s="438"/>
      <c r="L203" s="438"/>
      <c r="M203" s="438"/>
      <c r="N203" s="438"/>
      <c r="O203" s="438"/>
      <c r="P203" s="438"/>
      <c r="Q203" s="438"/>
      <c r="R203" s="438"/>
      <c r="S203" s="438"/>
      <c r="T203" s="438"/>
      <c r="U203" s="438"/>
      <c r="V203" s="438"/>
      <c r="W203" s="438"/>
      <c r="X203" s="438"/>
      <c r="Y203" s="438"/>
      <c r="Z203" s="438"/>
      <c r="AA203" s="438"/>
      <c r="AB203" s="438"/>
      <c r="AC203" s="438"/>
      <c r="AD203" s="438"/>
    </row>
    <row r="204" ht="13.5" customHeight="1">
      <c r="A204" s="438"/>
      <c r="B204" s="438"/>
      <c r="C204" s="438"/>
      <c r="D204" s="438"/>
      <c r="E204" s="409"/>
      <c r="F204" s="438"/>
      <c r="G204" s="438"/>
      <c r="H204" s="438"/>
      <c r="I204" s="438"/>
      <c r="J204" s="438"/>
      <c r="K204" s="438"/>
      <c r="L204" s="438"/>
      <c r="M204" s="438"/>
      <c r="N204" s="438"/>
      <c r="O204" s="438"/>
      <c r="P204" s="438"/>
      <c r="Q204" s="438"/>
      <c r="R204" s="438"/>
      <c r="S204" s="438"/>
      <c r="T204" s="438"/>
      <c r="U204" s="438"/>
      <c r="V204" s="438"/>
      <c r="W204" s="438"/>
      <c r="X204" s="438"/>
      <c r="Y204" s="438"/>
      <c r="Z204" s="438"/>
      <c r="AA204" s="438"/>
      <c r="AB204" s="438"/>
      <c r="AC204" s="438"/>
      <c r="AD204" s="438"/>
    </row>
    <row r="205" ht="13.5" customHeight="1">
      <c r="A205" s="438"/>
      <c r="B205" s="438"/>
      <c r="C205" s="438"/>
      <c r="D205" s="438"/>
      <c r="E205" s="409"/>
      <c r="F205" s="438"/>
      <c r="G205" s="438"/>
      <c r="H205" s="438"/>
      <c r="I205" s="438"/>
      <c r="J205" s="438"/>
      <c r="K205" s="438"/>
      <c r="L205" s="438"/>
      <c r="M205" s="438"/>
      <c r="N205" s="438"/>
      <c r="O205" s="438"/>
      <c r="P205" s="438"/>
      <c r="Q205" s="438"/>
      <c r="R205" s="438"/>
      <c r="S205" s="438"/>
      <c r="T205" s="438"/>
      <c r="U205" s="438"/>
      <c r="V205" s="438"/>
      <c r="W205" s="438"/>
      <c r="X205" s="438"/>
      <c r="Y205" s="438"/>
      <c r="Z205" s="438"/>
      <c r="AA205" s="438"/>
      <c r="AB205" s="438"/>
      <c r="AC205" s="438"/>
      <c r="AD205" s="438"/>
    </row>
    <row r="206" ht="13.5" customHeight="1">
      <c r="A206" s="438"/>
      <c r="B206" s="438"/>
      <c r="C206" s="438"/>
      <c r="D206" s="438"/>
      <c r="E206" s="409"/>
      <c r="F206" s="438"/>
      <c r="G206" s="438"/>
      <c r="H206" s="438"/>
      <c r="I206" s="438"/>
      <c r="J206" s="438"/>
      <c r="K206" s="438"/>
      <c r="L206" s="438"/>
      <c r="M206" s="438"/>
      <c r="N206" s="438"/>
      <c r="O206" s="438"/>
      <c r="P206" s="438"/>
      <c r="Q206" s="438"/>
      <c r="R206" s="438"/>
      <c r="S206" s="438"/>
      <c r="T206" s="438"/>
      <c r="U206" s="438"/>
      <c r="V206" s="438"/>
      <c r="W206" s="438"/>
      <c r="X206" s="438"/>
      <c r="Y206" s="438"/>
      <c r="Z206" s="438"/>
      <c r="AA206" s="438"/>
      <c r="AB206" s="438"/>
      <c r="AC206" s="438"/>
      <c r="AD206" s="438"/>
    </row>
    <row r="207" ht="13.5" customHeight="1">
      <c r="A207" s="438"/>
      <c r="B207" s="438"/>
      <c r="C207" s="438"/>
      <c r="D207" s="438"/>
      <c r="E207" s="409"/>
      <c r="F207" s="438"/>
      <c r="G207" s="438"/>
      <c r="H207" s="438"/>
      <c r="I207" s="438"/>
      <c r="J207" s="438"/>
      <c r="K207" s="438"/>
      <c r="L207" s="438"/>
      <c r="M207" s="438"/>
      <c r="N207" s="438"/>
      <c r="O207" s="438"/>
      <c r="P207" s="438"/>
      <c r="Q207" s="438"/>
      <c r="R207" s="438"/>
      <c r="S207" s="438"/>
      <c r="T207" s="438"/>
      <c r="U207" s="438"/>
      <c r="V207" s="438"/>
      <c r="W207" s="438"/>
      <c r="X207" s="438"/>
      <c r="Y207" s="438"/>
      <c r="Z207" s="438"/>
      <c r="AA207" s="438"/>
      <c r="AB207" s="438"/>
      <c r="AC207" s="438"/>
      <c r="AD207" s="438"/>
    </row>
    <row r="208" ht="13.5" customHeight="1">
      <c r="A208" s="438"/>
      <c r="B208" s="438"/>
      <c r="C208" s="438"/>
      <c r="D208" s="438"/>
      <c r="E208" s="409"/>
      <c r="F208" s="438"/>
      <c r="G208" s="438"/>
      <c r="H208" s="438"/>
      <c r="I208" s="438"/>
      <c r="J208" s="438"/>
      <c r="K208" s="438"/>
      <c r="L208" s="438"/>
      <c r="M208" s="438"/>
      <c r="N208" s="438"/>
      <c r="O208" s="438"/>
      <c r="P208" s="438"/>
      <c r="Q208" s="438"/>
      <c r="R208" s="438"/>
      <c r="S208" s="438"/>
      <c r="T208" s="438"/>
      <c r="U208" s="438"/>
      <c r="V208" s="438"/>
      <c r="W208" s="438"/>
      <c r="X208" s="438"/>
      <c r="Y208" s="438"/>
      <c r="Z208" s="438"/>
      <c r="AA208" s="438"/>
      <c r="AB208" s="438"/>
      <c r="AC208" s="438"/>
      <c r="AD208" s="438"/>
    </row>
    <row r="209" ht="13.5" customHeight="1">
      <c r="A209" s="438"/>
      <c r="B209" s="438"/>
      <c r="C209" s="438"/>
      <c r="D209" s="438"/>
      <c r="E209" s="409"/>
      <c r="F209" s="438"/>
      <c r="G209" s="438"/>
      <c r="H209" s="438"/>
      <c r="I209" s="438"/>
      <c r="J209" s="438"/>
      <c r="K209" s="438"/>
      <c r="L209" s="438"/>
      <c r="M209" s="438"/>
      <c r="N209" s="438"/>
      <c r="O209" s="438"/>
      <c r="P209" s="438"/>
      <c r="Q209" s="438"/>
      <c r="R209" s="438"/>
      <c r="S209" s="438"/>
      <c r="T209" s="438"/>
      <c r="U209" s="438"/>
      <c r="V209" s="438"/>
      <c r="W209" s="438"/>
      <c r="X209" s="438"/>
      <c r="Y209" s="438"/>
      <c r="Z209" s="438"/>
      <c r="AA209" s="438"/>
      <c r="AB209" s="438"/>
      <c r="AC209" s="438"/>
      <c r="AD209" s="438"/>
    </row>
    <row r="210" ht="13.5" customHeight="1">
      <c r="A210" s="438"/>
      <c r="B210" s="438"/>
      <c r="C210" s="438"/>
      <c r="D210" s="438"/>
      <c r="E210" s="409"/>
      <c r="F210" s="438"/>
      <c r="G210" s="438"/>
      <c r="H210" s="438"/>
      <c r="I210" s="438"/>
      <c r="J210" s="438"/>
      <c r="K210" s="438"/>
      <c r="L210" s="438"/>
      <c r="M210" s="438"/>
      <c r="N210" s="438"/>
      <c r="O210" s="438"/>
      <c r="P210" s="438"/>
      <c r="Q210" s="438"/>
      <c r="R210" s="438"/>
      <c r="S210" s="438"/>
      <c r="T210" s="438"/>
      <c r="U210" s="438"/>
      <c r="V210" s="438"/>
      <c r="W210" s="438"/>
      <c r="X210" s="438"/>
      <c r="Y210" s="438"/>
      <c r="Z210" s="438"/>
      <c r="AA210" s="438"/>
      <c r="AB210" s="438"/>
      <c r="AC210" s="438"/>
      <c r="AD210" s="438"/>
    </row>
    <row r="211" ht="13.5" customHeight="1">
      <c r="A211" s="438"/>
      <c r="B211" s="438"/>
      <c r="C211" s="438"/>
      <c r="D211" s="438"/>
      <c r="E211" s="409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438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</row>
    <row r="212" ht="13.5" customHeight="1">
      <c r="A212" s="438"/>
      <c r="B212" s="438"/>
      <c r="C212" s="438"/>
      <c r="D212" s="438"/>
      <c r="E212" s="409"/>
      <c r="F212" s="438"/>
      <c r="G212" s="438"/>
      <c r="H212" s="438"/>
      <c r="I212" s="438"/>
      <c r="J212" s="438"/>
      <c r="K212" s="438"/>
      <c r="L212" s="438"/>
      <c r="M212" s="438"/>
      <c r="N212" s="438"/>
      <c r="O212" s="438"/>
      <c r="P212" s="438"/>
      <c r="Q212" s="438"/>
      <c r="R212" s="438"/>
      <c r="S212" s="438"/>
      <c r="T212" s="438"/>
      <c r="U212" s="438"/>
      <c r="V212" s="438"/>
      <c r="W212" s="438"/>
      <c r="X212" s="438"/>
      <c r="Y212" s="438"/>
      <c r="Z212" s="438"/>
      <c r="AA212" s="438"/>
      <c r="AB212" s="438"/>
      <c r="AC212" s="438"/>
      <c r="AD212" s="438"/>
    </row>
    <row r="213" ht="13.5" customHeight="1">
      <c r="A213" s="438"/>
      <c r="B213" s="438"/>
      <c r="C213" s="438"/>
      <c r="D213" s="438"/>
      <c r="E213" s="409"/>
      <c r="F213" s="438"/>
      <c r="G213" s="438"/>
      <c r="H213" s="438"/>
      <c r="I213" s="438"/>
      <c r="J213" s="438"/>
      <c r="K213" s="438"/>
      <c r="L213" s="438"/>
      <c r="M213" s="438"/>
      <c r="N213" s="438"/>
      <c r="O213" s="438"/>
      <c r="P213" s="438"/>
      <c r="Q213" s="438"/>
      <c r="R213" s="438"/>
      <c r="S213" s="438"/>
      <c r="T213" s="438"/>
      <c r="U213" s="438"/>
      <c r="V213" s="438"/>
      <c r="W213" s="438"/>
      <c r="X213" s="438"/>
      <c r="Y213" s="438"/>
      <c r="Z213" s="438"/>
      <c r="AA213" s="438"/>
      <c r="AB213" s="438"/>
      <c r="AC213" s="438"/>
      <c r="AD213" s="438"/>
    </row>
    <row r="214" ht="13.5" customHeight="1">
      <c r="A214" s="438"/>
      <c r="B214" s="438"/>
      <c r="C214" s="438"/>
      <c r="D214" s="438"/>
      <c r="E214" s="409"/>
      <c r="F214" s="438"/>
      <c r="G214" s="438"/>
      <c r="H214" s="438"/>
      <c r="I214" s="438"/>
      <c r="J214" s="438"/>
      <c r="K214" s="438"/>
      <c r="L214" s="438"/>
      <c r="M214" s="438"/>
      <c r="N214" s="438"/>
      <c r="O214" s="438"/>
      <c r="P214" s="438"/>
      <c r="Q214" s="438"/>
      <c r="R214" s="438"/>
      <c r="S214" s="438"/>
      <c r="T214" s="438"/>
      <c r="U214" s="438"/>
      <c r="V214" s="438"/>
      <c r="W214" s="438"/>
      <c r="X214" s="438"/>
      <c r="Y214" s="438"/>
      <c r="Z214" s="438"/>
      <c r="AA214" s="438"/>
      <c r="AB214" s="438"/>
      <c r="AC214" s="438"/>
      <c r="AD214" s="438"/>
    </row>
    <row r="215" ht="13.5" customHeight="1">
      <c r="A215" s="438"/>
      <c r="B215" s="438"/>
      <c r="C215" s="438"/>
      <c r="D215" s="438"/>
      <c r="E215" s="409"/>
      <c r="F215" s="438"/>
      <c r="G215" s="438"/>
      <c r="H215" s="438"/>
      <c r="I215" s="438"/>
      <c r="J215" s="438"/>
      <c r="K215" s="438"/>
      <c r="L215" s="438"/>
      <c r="M215" s="438"/>
      <c r="N215" s="438"/>
      <c r="O215" s="438"/>
      <c r="P215" s="438"/>
      <c r="Q215" s="438"/>
      <c r="R215" s="438"/>
      <c r="S215" s="438"/>
      <c r="T215" s="438"/>
      <c r="U215" s="438"/>
      <c r="V215" s="438"/>
      <c r="W215" s="438"/>
      <c r="X215" s="438"/>
      <c r="Y215" s="438"/>
      <c r="Z215" s="438"/>
      <c r="AA215" s="438"/>
      <c r="AB215" s="438"/>
      <c r="AC215" s="438"/>
      <c r="AD215" s="438"/>
    </row>
    <row r="216" ht="13.5" customHeight="1">
      <c r="A216" s="438"/>
      <c r="B216" s="438"/>
      <c r="C216" s="438"/>
      <c r="D216" s="438"/>
      <c r="E216" s="409"/>
      <c r="F216" s="438"/>
      <c r="G216" s="438"/>
      <c r="H216" s="438"/>
      <c r="I216" s="438"/>
      <c r="J216" s="438"/>
      <c r="K216" s="438"/>
      <c r="L216" s="438"/>
      <c r="M216" s="438"/>
      <c r="N216" s="438"/>
      <c r="O216" s="438"/>
      <c r="P216" s="438"/>
      <c r="Q216" s="438"/>
      <c r="R216" s="438"/>
      <c r="S216" s="438"/>
      <c r="T216" s="438"/>
      <c r="U216" s="438"/>
      <c r="V216" s="438"/>
      <c r="W216" s="438"/>
      <c r="X216" s="438"/>
      <c r="Y216" s="438"/>
      <c r="Z216" s="438"/>
      <c r="AA216" s="438"/>
      <c r="AB216" s="438"/>
      <c r="AC216" s="438"/>
      <c r="AD216" s="438"/>
    </row>
    <row r="217" ht="13.5" customHeight="1">
      <c r="A217" s="438"/>
      <c r="B217" s="438"/>
      <c r="C217" s="438"/>
      <c r="D217" s="438"/>
      <c r="E217" s="409"/>
      <c r="F217" s="438"/>
      <c r="G217" s="438"/>
      <c r="H217" s="438"/>
      <c r="I217" s="438"/>
      <c r="J217" s="438"/>
      <c r="K217" s="438"/>
      <c r="L217" s="438"/>
      <c r="M217" s="438"/>
      <c r="N217" s="438"/>
      <c r="O217" s="438"/>
      <c r="P217" s="438"/>
      <c r="Q217" s="438"/>
      <c r="R217" s="438"/>
      <c r="S217" s="438"/>
      <c r="T217" s="438"/>
      <c r="U217" s="438"/>
      <c r="V217" s="438"/>
      <c r="W217" s="438"/>
      <c r="X217" s="438"/>
      <c r="Y217" s="438"/>
      <c r="Z217" s="438"/>
      <c r="AA217" s="438"/>
      <c r="AB217" s="438"/>
      <c r="AC217" s="438"/>
      <c r="AD217" s="438"/>
    </row>
    <row r="218" ht="13.5" customHeight="1">
      <c r="A218" s="438"/>
      <c r="B218" s="438"/>
      <c r="C218" s="438"/>
      <c r="D218" s="438"/>
      <c r="E218" s="409"/>
      <c r="F218" s="438"/>
      <c r="G218" s="438"/>
      <c r="H218" s="438"/>
      <c r="I218" s="438"/>
      <c r="J218" s="438"/>
      <c r="K218" s="438"/>
      <c r="L218" s="438"/>
      <c r="M218" s="438"/>
      <c r="N218" s="438"/>
      <c r="O218" s="438"/>
      <c r="P218" s="438"/>
      <c r="Q218" s="438"/>
      <c r="R218" s="438"/>
      <c r="S218" s="438"/>
      <c r="T218" s="438"/>
      <c r="U218" s="438"/>
      <c r="V218" s="438"/>
      <c r="W218" s="438"/>
      <c r="X218" s="438"/>
      <c r="Y218" s="438"/>
      <c r="Z218" s="438"/>
      <c r="AA218" s="438"/>
      <c r="AB218" s="438"/>
      <c r="AC218" s="438"/>
      <c r="AD218" s="438"/>
    </row>
    <row r="219" ht="13.5" customHeight="1">
      <c r="A219" s="438"/>
      <c r="B219" s="438"/>
      <c r="C219" s="438"/>
      <c r="D219" s="438"/>
      <c r="E219" s="409"/>
      <c r="F219" s="438"/>
      <c r="G219" s="438"/>
      <c r="H219" s="438"/>
      <c r="I219" s="438"/>
      <c r="J219" s="438"/>
      <c r="K219" s="438"/>
      <c r="L219" s="438"/>
      <c r="M219" s="438"/>
      <c r="N219" s="438"/>
      <c r="O219" s="438"/>
      <c r="P219" s="438"/>
      <c r="Q219" s="438"/>
      <c r="R219" s="438"/>
      <c r="S219" s="438"/>
      <c r="T219" s="438"/>
      <c r="U219" s="438"/>
      <c r="V219" s="438"/>
      <c r="W219" s="438"/>
      <c r="X219" s="438"/>
      <c r="Y219" s="438"/>
      <c r="Z219" s="438"/>
      <c r="AA219" s="438"/>
      <c r="AB219" s="438"/>
      <c r="AC219" s="438"/>
      <c r="AD219" s="438"/>
    </row>
    <row r="220" ht="13.5" customHeight="1">
      <c r="A220" s="438"/>
      <c r="B220" s="438"/>
      <c r="C220" s="438"/>
      <c r="D220" s="438"/>
      <c r="E220" s="409"/>
      <c r="F220" s="438"/>
      <c r="G220" s="438"/>
      <c r="H220" s="438"/>
      <c r="I220" s="438"/>
      <c r="J220" s="438"/>
      <c r="K220" s="438"/>
      <c r="L220" s="438"/>
      <c r="M220" s="438"/>
      <c r="N220" s="438"/>
      <c r="O220" s="438"/>
      <c r="P220" s="438"/>
      <c r="Q220" s="438"/>
      <c r="R220" s="438"/>
      <c r="S220" s="438"/>
      <c r="T220" s="438"/>
      <c r="U220" s="438"/>
      <c r="V220" s="438"/>
      <c r="W220" s="438"/>
      <c r="X220" s="438"/>
      <c r="Y220" s="438"/>
      <c r="Z220" s="438"/>
      <c r="AA220" s="438"/>
      <c r="AB220" s="438"/>
      <c r="AC220" s="438"/>
      <c r="AD220" s="438"/>
    </row>
    <row r="221" ht="13.5" customHeight="1">
      <c r="A221" s="438"/>
      <c r="B221" s="438"/>
      <c r="C221" s="438"/>
      <c r="D221" s="438"/>
      <c r="E221" s="409"/>
      <c r="F221" s="438"/>
      <c r="G221" s="438"/>
      <c r="H221" s="438"/>
      <c r="I221" s="438"/>
      <c r="J221" s="438"/>
      <c r="K221" s="438"/>
      <c r="L221" s="438"/>
      <c r="M221" s="438"/>
      <c r="N221" s="438"/>
      <c r="O221" s="438"/>
      <c r="P221" s="438"/>
      <c r="Q221" s="438"/>
      <c r="R221" s="438"/>
      <c r="S221" s="438"/>
      <c r="T221" s="438"/>
      <c r="U221" s="438"/>
      <c r="V221" s="438"/>
      <c r="W221" s="438"/>
      <c r="X221" s="438"/>
      <c r="Y221" s="438"/>
      <c r="Z221" s="438"/>
      <c r="AA221" s="438"/>
      <c r="AB221" s="438"/>
      <c r="AC221" s="438"/>
      <c r="AD221" s="438"/>
    </row>
    <row r="222" ht="13.5" customHeight="1">
      <c r="A222" s="438"/>
      <c r="B222" s="438"/>
      <c r="C222" s="438"/>
      <c r="D222" s="438"/>
      <c r="E222" s="409"/>
      <c r="F222" s="438"/>
      <c r="G222" s="438"/>
      <c r="H222" s="438"/>
      <c r="I222" s="438"/>
      <c r="J222" s="438"/>
      <c r="K222" s="438"/>
      <c r="L222" s="438"/>
      <c r="M222" s="438"/>
      <c r="N222" s="438"/>
      <c r="O222" s="438"/>
      <c r="P222" s="438"/>
      <c r="Q222" s="438"/>
      <c r="R222" s="438"/>
      <c r="S222" s="438"/>
      <c r="T222" s="438"/>
      <c r="U222" s="438"/>
      <c r="V222" s="438"/>
      <c r="W222" s="438"/>
      <c r="X222" s="438"/>
      <c r="Y222" s="438"/>
      <c r="Z222" s="438"/>
      <c r="AA222" s="438"/>
      <c r="AB222" s="438"/>
      <c r="AC222" s="438"/>
      <c r="AD222" s="438"/>
    </row>
    <row r="223" ht="13.5" customHeight="1">
      <c r="A223" s="438"/>
      <c r="B223" s="438"/>
      <c r="C223" s="438"/>
      <c r="D223" s="438"/>
      <c r="E223" s="409"/>
      <c r="F223" s="438"/>
      <c r="G223" s="438"/>
      <c r="H223" s="438"/>
      <c r="I223" s="438"/>
      <c r="J223" s="438"/>
      <c r="K223" s="438"/>
      <c r="L223" s="438"/>
      <c r="M223" s="438"/>
      <c r="N223" s="438"/>
      <c r="O223" s="438"/>
      <c r="P223" s="438"/>
      <c r="Q223" s="438"/>
      <c r="R223" s="438"/>
      <c r="S223" s="438"/>
      <c r="T223" s="438"/>
      <c r="U223" s="438"/>
      <c r="V223" s="438"/>
      <c r="W223" s="438"/>
      <c r="X223" s="438"/>
      <c r="Y223" s="438"/>
      <c r="Z223" s="438"/>
      <c r="AA223" s="438"/>
      <c r="AB223" s="438"/>
      <c r="AC223" s="438"/>
      <c r="AD223" s="438"/>
    </row>
    <row r="224" ht="13.5" customHeight="1">
      <c r="A224" s="438"/>
      <c r="B224" s="438"/>
      <c r="C224" s="438"/>
      <c r="D224" s="438"/>
      <c r="E224" s="409"/>
      <c r="F224" s="438"/>
      <c r="G224" s="438"/>
      <c r="H224" s="438"/>
      <c r="I224" s="438"/>
      <c r="J224" s="438"/>
      <c r="K224" s="438"/>
      <c r="L224" s="438"/>
      <c r="M224" s="438"/>
      <c r="N224" s="438"/>
      <c r="O224" s="438"/>
      <c r="P224" s="438"/>
      <c r="Q224" s="438"/>
      <c r="R224" s="438"/>
      <c r="S224" s="438"/>
      <c r="T224" s="438"/>
      <c r="U224" s="438"/>
      <c r="V224" s="438"/>
      <c r="W224" s="438"/>
      <c r="X224" s="438"/>
      <c r="Y224" s="438"/>
      <c r="Z224" s="438"/>
      <c r="AA224" s="438"/>
      <c r="AB224" s="438"/>
      <c r="AC224" s="438"/>
      <c r="AD224" s="438"/>
    </row>
    <row r="225" ht="13.5" customHeight="1">
      <c r="A225" s="438"/>
      <c r="B225" s="438"/>
      <c r="C225" s="438"/>
      <c r="D225" s="438"/>
      <c r="E225" s="409"/>
      <c r="F225" s="438"/>
      <c r="G225" s="438"/>
      <c r="H225" s="438"/>
      <c r="I225" s="438"/>
      <c r="J225" s="438"/>
      <c r="K225" s="438"/>
      <c r="L225" s="438"/>
      <c r="M225" s="438"/>
      <c r="N225" s="438"/>
      <c r="O225" s="438"/>
      <c r="P225" s="438"/>
      <c r="Q225" s="438"/>
      <c r="R225" s="438"/>
      <c r="S225" s="438"/>
      <c r="T225" s="438"/>
      <c r="U225" s="438"/>
      <c r="V225" s="438"/>
      <c r="W225" s="438"/>
      <c r="X225" s="438"/>
      <c r="Y225" s="438"/>
      <c r="Z225" s="438"/>
      <c r="AA225" s="438"/>
      <c r="AB225" s="438"/>
      <c r="AC225" s="438"/>
      <c r="AD225" s="438"/>
    </row>
    <row r="226" ht="13.5" customHeight="1">
      <c r="A226" s="438"/>
      <c r="B226" s="438"/>
      <c r="C226" s="438"/>
      <c r="D226" s="438"/>
      <c r="E226" s="409"/>
      <c r="F226" s="438"/>
      <c r="G226" s="438"/>
      <c r="H226" s="438"/>
      <c r="I226" s="438"/>
      <c r="J226" s="438"/>
      <c r="K226" s="438"/>
      <c r="L226" s="438"/>
      <c r="M226" s="438"/>
      <c r="N226" s="438"/>
      <c r="O226" s="438"/>
      <c r="P226" s="438"/>
      <c r="Q226" s="438"/>
      <c r="R226" s="438"/>
      <c r="S226" s="438"/>
      <c r="T226" s="438"/>
      <c r="U226" s="438"/>
      <c r="V226" s="438"/>
      <c r="W226" s="438"/>
      <c r="X226" s="438"/>
      <c r="Y226" s="438"/>
      <c r="Z226" s="438"/>
      <c r="AA226" s="438"/>
      <c r="AB226" s="438"/>
      <c r="AC226" s="438"/>
      <c r="AD226" s="438"/>
    </row>
    <row r="227" ht="13.5" customHeight="1">
      <c r="A227" s="438"/>
      <c r="B227" s="438"/>
      <c r="C227" s="438"/>
      <c r="D227" s="438"/>
      <c r="E227" s="409"/>
      <c r="F227" s="438"/>
      <c r="G227" s="438"/>
      <c r="H227" s="438"/>
      <c r="I227" s="438"/>
      <c r="J227" s="438"/>
      <c r="K227" s="438"/>
      <c r="L227" s="438"/>
      <c r="M227" s="438"/>
      <c r="N227" s="438"/>
      <c r="O227" s="438"/>
      <c r="P227" s="438"/>
      <c r="Q227" s="438"/>
      <c r="R227" s="438"/>
      <c r="S227" s="438"/>
      <c r="T227" s="438"/>
      <c r="U227" s="438"/>
      <c r="V227" s="438"/>
      <c r="W227" s="438"/>
      <c r="X227" s="438"/>
      <c r="Y227" s="438"/>
      <c r="Z227" s="438"/>
      <c r="AA227" s="438"/>
      <c r="AB227" s="438"/>
      <c r="AC227" s="438"/>
      <c r="AD227" s="438"/>
    </row>
    <row r="228" ht="13.5" customHeight="1">
      <c r="A228" s="438"/>
      <c r="B228" s="438"/>
      <c r="C228" s="438"/>
      <c r="D228" s="438"/>
      <c r="E228" s="409"/>
      <c r="F228" s="438"/>
      <c r="G228" s="438"/>
      <c r="H228" s="438"/>
      <c r="I228" s="438"/>
      <c r="J228" s="438"/>
      <c r="K228" s="438"/>
      <c r="L228" s="438"/>
      <c r="M228" s="438"/>
      <c r="N228" s="438"/>
      <c r="O228" s="438"/>
      <c r="P228" s="438"/>
      <c r="Q228" s="438"/>
      <c r="R228" s="438"/>
      <c r="S228" s="438"/>
      <c r="T228" s="438"/>
      <c r="U228" s="438"/>
      <c r="V228" s="438"/>
      <c r="W228" s="438"/>
      <c r="X228" s="438"/>
      <c r="Y228" s="438"/>
      <c r="Z228" s="438"/>
      <c r="AA228" s="438"/>
      <c r="AB228" s="438"/>
      <c r="AC228" s="438"/>
      <c r="AD228" s="438"/>
    </row>
    <row r="229" ht="13.5" customHeight="1">
      <c r="A229" s="438"/>
      <c r="B229" s="438"/>
      <c r="C229" s="438"/>
      <c r="D229" s="438"/>
      <c r="E229" s="409"/>
      <c r="F229" s="438"/>
      <c r="G229" s="438"/>
      <c r="H229" s="438"/>
      <c r="I229" s="438"/>
      <c r="J229" s="438"/>
      <c r="K229" s="438"/>
      <c r="L229" s="438"/>
      <c r="M229" s="438"/>
      <c r="N229" s="438"/>
      <c r="O229" s="438"/>
      <c r="P229" s="438"/>
      <c r="Q229" s="438"/>
      <c r="R229" s="438"/>
      <c r="S229" s="438"/>
      <c r="T229" s="438"/>
      <c r="U229" s="438"/>
      <c r="V229" s="438"/>
      <c r="W229" s="438"/>
      <c r="X229" s="438"/>
      <c r="Y229" s="438"/>
      <c r="Z229" s="438"/>
      <c r="AA229" s="438"/>
      <c r="AB229" s="438"/>
      <c r="AC229" s="438"/>
      <c r="AD229" s="438"/>
    </row>
    <row r="230" ht="13.5" customHeight="1">
      <c r="A230" s="438"/>
      <c r="B230" s="438"/>
      <c r="C230" s="438"/>
      <c r="D230" s="438"/>
      <c r="E230" s="409"/>
      <c r="F230" s="438"/>
      <c r="G230" s="438"/>
      <c r="H230" s="438"/>
      <c r="I230" s="438"/>
      <c r="J230" s="438"/>
      <c r="K230" s="438"/>
      <c r="L230" s="438"/>
      <c r="M230" s="438"/>
      <c r="N230" s="438"/>
      <c r="O230" s="438"/>
      <c r="P230" s="438"/>
      <c r="Q230" s="438"/>
      <c r="R230" s="438"/>
      <c r="S230" s="438"/>
      <c r="T230" s="438"/>
      <c r="U230" s="438"/>
      <c r="V230" s="438"/>
      <c r="W230" s="438"/>
      <c r="X230" s="438"/>
      <c r="Y230" s="438"/>
      <c r="Z230" s="438"/>
      <c r="AA230" s="438"/>
      <c r="AB230" s="438"/>
      <c r="AC230" s="438"/>
      <c r="AD230" s="438"/>
    </row>
    <row r="231" ht="13.5" customHeight="1">
      <c r="A231" s="438"/>
      <c r="B231" s="438"/>
      <c r="C231" s="438"/>
      <c r="D231" s="438"/>
      <c r="E231" s="409"/>
      <c r="F231" s="438"/>
      <c r="G231" s="438"/>
      <c r="H231" s="438"/>
      <c r="I231" s="438"/>
      <c r="J231" s="438"/>
      <c r="K231" s="438"/>
      <c r="L231" s="438"/>
      <c r="M231" s="438"/>
      <c r="N231" s="438"/>
      <c r="O231" s="438"/>
      <c r="P231" s="438"/>
      <c r="Q231" s="438"/>
      <c r="R231" s="438"/>
      <c r="S231" s="438"/>
      <c r="T231" s="438"/>
      <c r="U231" s="438"/>
      <c r="V231" s="438"/>
      <c r="W231" s="438"/>
      <c r="X231" s="438"/>
      <c r="Y231" s="438"/>
      <c r="Z231" s="438"/>
      <c r="AA231" s="438"/>
      <c r="AB231" s="438"/>
      <c r="AC231" s="438"/>
      <c r="AD231" s="438"/>
    </row>
    <row r="232" ht="13.5" customHeight="1">
      <c r="A232" s="438"/>
      <c r="B232" s="438"/>
      <c r="C232" s="438"/>
      <c r="D232" s="438"/>
      <c r="E232" s="409"/>
      <c r="F232" s="438"/>
      <c r="G232" s="438"/>
      <c r="H232" s="438"/>
      <c r="I232" s="438"/>
      <c r="J232" s="438"/>
      <c r="K232" s="438"/>
      <c r="L232" s="438"/>
      <c r="M232" s="438"/>
      <c r="N232" s="438"/>
      <c r="O232" s="438"/>
      <c r="P232" s="438"/>
      <c r="Q232" s="438"/>
      <c r="R232" s="438"/>
      <c r="S232" s="438"/>
      <c r="T232" s="438"/>
      <c r="U232" s="438"/>
      <c r="V232" s="438"/>
      <c r="W232" s="438"/>
      <c r="X232" s="438"/>
      <c r="Y232" s="438"/>
      <c r="Z232" s="438"/>
      <c r="AA232" s="438"/>
      <c r="AB232" s="438"/>
      <c r="AC232" s="438"/>
      <c r="AD232" s="438"/>
    </row>
    <row r="233" ht="13.5" customHeight="1">
      <c r="A233" s="438"/>
      <c r="B233" s="438"/>
      <c r="C233" s="438"/>
      <c r="D233" s="438"/>
      <c r="E233" s="409"/>
      <c r="F233" s="438"/>
      <c r="G233" s="438"/>
      <c r="H233" s="438"/>
      <c r="I233" s="438"/>
      <c r="J233" s="438"/>
      <c r="K233" s="438"/>
      <c r="L233" s="438"/>
      <c r="M233" s="438"/>
      <c r="N233" s="438"/>
      <c r="O233" s="438"/>
      <c r="P233" s="438"/>
      <c r="Q233" s="438"/>
      <c r="R233" s="438"/>
      <c r="S233" s="438"/>
      <c r="T233" s="438"/>
      <c r="U233" s="438"/>
      <c r="V233" s="438"/>
      <c r="W233" s="438"/>
      <c r="X233" s="438"/>
      <c r="Y233" s="438"/>
      <c r="Z233" s="438"/>
      <c r="AA233" s="438"/>
      <c r="AB233" s="438"/>
      <c r="AC233" s="438"/>
      <c r="AD233" s="438"/>
    </row>
    <row r="234" ht="13.5" customHeight="1">
      <c r="A234" s="438"/>
      <c r="B234" s="438"/>
      <c r="C234" s="438"/>
      <c r="D234" s="438"/>
      <c r="E234" s="409"/>
      <c r="F234" s="438"/>
      <c r="G234" s="438"/>
      <c r="H234" s="438"/>
      <c r="I234" s="438"/>
      <c r="J234" s="438"/>
      <c r="K234" s="438"/>
      <c r="L234" s="438"/>
      <c r="M234" s="438"/>
      <c r="N234" s="438"/>
      <c r="O234" s="438"/>
      <c r="P234" s="438"/>
      <c r="Q234" s="438"/>
      <c r="R234" s="438"/>
      <c r="S234" s="438"/>
      <c r="T234" s="438"/>
      <c r="U234" s="438"/>
      <c r="V234" s="438"/>
      <c r="W234" s="438"/>
      <c r="X234" s="438"/>
      <c r="Y234" s="438"/>
      <c r="Z234" s="438"/>
      <c r="AA234" s="438"/>
      <c r="AB234" s="438"/>
      <c r="AC234" s="438"/>
      <c r="AD234" s="438"/>
    </row>
    <row r="235" ht="13.5" customHeight="1">
      <c r="A235" s="438"/>
      <c r="B235" s="438"/>
      <c r="C235" s="438"/>
      <c r="D235" s="438"/>
      <c r="E235" s="409"/>
      <c r="F235" s="438"/>
      <c r="G235" s="438"/>
      <c r="H235" s="438"/>
      <c r="I235" s="438"/>
      <c r="J235" s="438"/>
      <c r="K235" s="438"/>
      <c r="L235" s="438"/>
      <c r="M235" s="438"/>
      <c r="N235" s="438"/>
      <c r="O235" s="438"/>
      <c r="P235" s="438"/>
      <c r="Q235" s="438"/>
      <c r="R235" s="438"/>
      <c r="S235" s="438"/>
      <c r="T235" s="438"/>
      <c r="U235" s="438"/>
      <c r="V235" s="438"/>
      <c r="W235" s="438"/>
      <c r="X235" s="438"/>
      <c r="Y235" s="438"/>
      <c r="Z235" s="438"/>
      <c r="AA235" s="438"/>
      <c r="AB235" s="438"/>
      <c r="AC235" s="438"/>
      <c r="AD235" s="438"/>
    </row>
    <row r="236" ht="13.5" customHeight="1">
      <c r="A236" s="438"/>
      <c r="B236" s="438"/>
      <c r="C236" s="438"/>
      <c r="D236" s="438"/>
      <c r="E236" s="409"/>
      <c r="F236" s="438"/>
      <c r="G236" s="438"/>
      <c r="H236" s="438"/>
      <c r="I236" s="438"/>
      <c r="J236" s="438"/>
      <c r="K236" s="438"/>
      <c r="L236" s="438"/>
      <c r="M236" s="438"/>
      <c r="N236" s="438"/>
      <c r="O236" s="438"/>
      <c r="P236" s="438"/>
      <c r="Q236" s="438"/>
      <c r="R236" s="438"/>
      <c r="S236" s="438"/>
      <c r="T236" s="438"/>
      <c r="U236" s="438"/>
      <c r="V236" s="438"/>
      <c r="W236" s="438"/>
      <c r="X236" s="438"/>
      <c r="Y236" s="438"/>
      <c r="Z236" s="438"/>
      <c r="AA236" s="438"/>
      <c r="AB236" s="438"/>
      <c r="AC236" s="438"/>
      <c r="AD236" s="438"/>
    </row>
    <row r="237" ht="13.5" customHeight="1">
      <c r="A237" s="438"/>
      <c r="B237" s="438"/>
      <c r="C237" s="438"/>
      <c r="D237" s="438"/>
      <c r="E237" s="409"/>
      <c r="F237" s="438"/>
      <c r="G237" s="438"/>
      <c r="H237" s="438"/>
      <c r="I237" s="438"/>
      <c r="J237" s="438"/>
      <c r="K237" s="438"/>
      <c r="L237" s="438"/>
      <c r="M237" s="438"/>
      <c r="N237" s="438"/>
      <c r="O237" s="438"/>
      <c r="P237" s="438"/>
      <c r="Q237" s="438"/>
      <c r="R237" s="438"/>
      <c r="S237" s="438"/>
      <c r="T237" s="438"/>
      <c r="U237" s="438"/>
      <c r="V237" s="438"/>
      <c r="W237" s="438"/>
      <c r="X237" s="438"/>
      <c r="Y237" s="438"/>
      <c r="Z237" s="438"/>
      <c r="AA237" s="438"/>
      <c r="AB237" s="438"/>
      <c r="AC237" s="438"/>
      <c r="AD237" s="438"/>
    </row>
    <row r="238" ht="13.5" customHeight="1">
      <c r="A238" s="438"/>
      <c r="B238" s="438"/>
      <c r="C238" s="438"/>
      <c r="D238" s="438"/>
      <c r="E238" s="409"/>
      <c r="F238" s="438"/>
      <c r="G238" s="438"/>
      <c r="H238" s="438"/>
      <c r="I238" s="438"/>
      <c r="J238" s="438"/>
      <c r="K238" s="438"/>
      <c r="L238" s="438"/>
      <c r="M238" s="438"/>
      <c r="N238" s="438"/>
      <c r="O238" s="438"/>
      <c r="P238" s="438"/>
      <c r="Q238" s="438"/>
      <c r="R238" s="438"/>
      <c r="S238" s="438"/>
      <c r="T238" s="438"/>
      <c r="U238" s="438"/>
      <c r="V238" s="438"/>
      <c r="W238" s="438"/>
      <c r="X238" s="438"/>
      <c r="Y238" s="438"/>
      <c r="Z238" s="438"/>
      <c r="AA238" s="438"/>
      <c r="AB238" s="438"/>
      <c r="AC238" s="438"/>
      <c r="AD238" s="438"/>
    </row>
    <row r="239" ht="13.5" customHeight="1">
      <c r="A239" s="438"/>
      <c r="B239" s="438"/>
      <c r="C239" s="438"/>
      <c r="D239" s="438"/>
      <c r="E239" s="409"/>
      <c r="F239" s="438"/>
      <c r="G239" s="438"/>
      <c r="H239" s="438"/>
      <c r="I239" s="438"/>
      <c r="J239" s="438"/>
      <c r="K239" s="438"/>
      <c r="L239" s="438"/>
      <c r="M239" s="438"/>
      <c r="N239" s="438"/>
      <c r="O239" s="438"/>
      <c r="P239" s="438"/>
      <c r="Q239" s="438"/>
      <c r="R239" s="438"/>
      <c r="S239" s="438"/>
      <c r="T239" s="438"/>
      <c r="U239" s="438"/>
      <c r="V239" s="438"/>
      <c r="W239" s="438"/>
      <c r="X239" s="438"/>
      <c r="Y239" s="438"/>
      <c r="Z239" s="438"/>
      <c r="AA239" s="438"/>
      <c r="AB239" s="438"/>
      <c r="AC239" s="438"/>
      <c r="AD239" s="438"/>
    </row>
    <row r="240" ht="13.5" customHeight="1">
      <c r="A240" s="438"/>
      <c r="B240" s="438"/>
      <c r="C240" s="438"/>
      <c r="D240" s="438"/>
      <c r="E240" s="409"/>
      <c r="F240" s="438"/>
      <c r="G240" s="438"/>
      <c r="H240" s="438"/>
      <c r="I240" s="438"/>
      <c r="J240" s="438"/>
      <c r="K240" s="438"/>
      <c r="L240" s="438"/>
      <c r="M240" s="438"/>
      <c r="N240" s="438"/>
      <c r="O240" s="438"/>
      <c r="P240" s="438"/>
      <c r="Q240" s="438"/>
      <c r="R240" s="438"/>
      <c r="S240" s="438"/>
      <c r="T240" s="438"/>
      <c r="U240" s="438"/>
      <c r="V240" s="438"/>
      <c r="W240" s="438"/>
      <c r="X240" s="438"/>
      <c r="Y240" s="438"/>
      <c r="Z240" s="438"/>
      <c r="AA240" s="438"/>
      <c r="AB240" s="438"/>
      <c r="AC240" s="438"/>
      <c r="AD240" s="438"/>
    </row>
    <row r="241" ht="13.5" customHeight="1">
      <c r="A241" s="438"/>
      <c r="B241" s="438"/>
      <c r="C241" s="438"/>
      <c r="D241" s="438"/>
      <c r="E241" s="409"/>
      <c r="F241" s="438"/>
      <c r="G241" s="438"/>
      <c r="H241" s="438"/>
      <c r="I241" s="438"/>
      <c r="J241" s="438"/>
      <c r="K241" s="438"/>
      <c r="L241" s="438"/>
      <c r="M241" s="438"/>
      <c r="N241" s="438"/>
      <c r="O241" s="438"/>
      <c r="P241" s="438"/>
      <c r="Q241" s="438"/>
      <c r="R241" s="438"/>
      <c r="S241" s="438"/>
      <c r="T241" s="438"/>
      <c r="U241" s="438"/>
      <c r="V241" s="438"/>
      <c r="W241" s="438"/>
      <c r="X241" s="438"/>
      <c r="Y241" s="438"/>
      <c r="Z241" s="438"/>
      <c r="AA241" s="438"/>
      <c r="AB241" s="438"/>
      <c r="AC241" s="438"/>
      <c r="AD241" s="438"/>
    </row>
    <row r="242" ht="13.5" customHeight="1">
      <c r="A242" s="438"/>
      <c r="B242" s="438"/>
      <c r="C242" s="438"/>
      <c r="D242" s="438"/>
      <c r="E242" s="409"/>
      <c r="F242" s="438"/>
      <c r="G242" s="438"/>
      <c r="H242" s="438"/>
      <c r="I242" s="438"/>
      <c r="J242" s="438"/>
      <c r="K242" s="438"/>
      <c r="L242" s="438"/>
      <c r="M242" s="438"/>
      <c r="N242" s="438"/>
      <c r="O242" s="438"/>
      <c r="P242" s="438"/>
      <c r="Q242" s="438"/>
      <c r="R242" s="438"/>
      <c r="S242" s="438"/>
      <c r="T242" s="438"/>
      <c r="U242" s="438"/>
      <c r="V242" s="438"/>
      <c r="W242" s="438"/>
      <c r="X242" s="438"/>
      <c r="Y242" s="438"/>
      <c r="Z242" s="438"/>
      <c r="AA242" s="438"/>
      <c r="AB242" s="438"/>
      <c r="AC242" s="438"/>
      <c r="AD242" s="438"/>
    </row>
    <row r="243" ht="13.5" customHeight="1">
      <c r="A243" s="438"/>
      <c r="B243" s="438"/>
      <c r="C243" s="438"/>
      <c r="D243" s="438"/>
      <c r="E243" s="409"/>
      <c r="F243" s="438"/>
      <c r="G243" s="438"/>
      <c r="H243" s="438"/>
      <c r="I243" s="438"/>
      <c r="J243" s="438"/>
      <c r="K243" s="438"/>
      <c r="L243" s="438"/>
      <c r="M243" s="438"/>
      <c r="N243" s="438"/>
      <c r="O243" s="438"/>
      <c r="P243" s="438"/>
      <c r="Q243" s="438"/>
      <c r="R243" s="438"/>
      <c r="S243" s="438"/>
      <c r="T243" s="438"/>
      <c r="U243" s="438"/>
      <c r="V243" s="438"/>
      <c r="W243" s="438"/>
      <c r="X243" s="438"/>
      <c r="Y243" s="438"/>
      <c r="Z243" s="438"/>
      <c r="AA243" s="438"/>
      <c r="AB243" s="438"/>
      <c r="AC243" s="438"/>
      <c r="AD243" s="438"/>
    </row>
    <row r="244" ht="13.5" customHeight="1">
      <c r="A244" s="438"/>
      <c r="B244" s="438"/>
      <c r="C244" s="438"/>
      <c r="D244" s="438"/>
      <c r="E244" s="409"/>
      <c r="F244" s="438"/>
      <c r="G244" s="438"/>
      <c r="H244" s="438"/>
      <c r="I244" s="438"/>
      <c r="J244" s="438"/>
      <c r="K244" s="438"/>
      <c r="L244" s="438"/>
      <c r="M244" s="438"/>
      <c r="N244" s="438"/>
      <c r="O244" s="438"/>
      <c r="P244" s="438"/>
      <c r="Q244" s="438"/>
      <c r="R244" s="438"/>
      <c r="S244" s="438"/>
      <c r="T244" s="438"/>
      <c r="U244" s="438"/>
      <c r="V244" s="438"/>
      <c r="W244" s="438"/>
      <c r="X244" s="438"/>
      <c r="Y244" s="438"/>
      <c r="Z244" s="438"/>
      <c r="AA244" s="438"/>
      <c r="AB244" s="438"/>
      <c r="AC244" s="438"/>
      <c r="AD244" s="438"/>
    </row>
    <row r="245" ht="13.5" customHeight="1">
      <c r="A245" s="438"/>
      <c r="B245" s="438"/>
      <c r="C245" s="438"/>
      <c r="D245" s="438"/>
      <c r="E245" s="409"/>
      <c r="F245" s="438"/>
      <c r="G245" s="438"/>
      <c r="H245" s="438"/>
      <c r="I245" s="438"/>
      <c r="J245" s="438"/>
      <c r="K245" s="438"/>
      <c r="L245" s="438"/>
      <c r="M245" s="438"/>
      <c r="N245" s="438"/>
      <c r="O245" s="438"/>
      <c r="P245" s="438"/>
      <c r="Q245" s="438"/>
      <c r="R245" s="438"/>
      <c r="S245" s="438"/>
      <c r="T245" s="438"/>
      <c r="U245" s="438"/>
      <c r="V245" s="438"/>
      <c r="W245" s="438"/>
      <c r="X245" s="438"/>
      <c r="Y245" s="438"/>
      <c r="Z245" s="438"/>
      <c r="AA245" s="438"/>
      <c r="AB245" s="438"/>
      <c r="AC245" s="438"/>
      <c r="AD245" s="438"/>
    </row>
    <row r="246" ht="13.5" customHeight="1">
      <c r="A246" s="438"/>
      <c r="B246" s="438"/>
      <c r="C246" s="438"/>
      <c r="D246" s="438"/>
      <c r="E246" s="409"/>
      <c r="F246" s="438"/>
      <c r="G246" s="438"/>
      <c r="H246" s="438"/>
      <c r="I246" s="438"/>
      <c r="J246" s="438"/>
      <c r="K246" s="438"/>
      <c r="L246" s="438"/>
      <c r="M246" s="438"/>
      <c r="N246" s="438"/>
      <c r="O246" s="438"/>
      <c r="P246" s="438"/>
      <c r="Q246" s="438"/>
      <c r="R246" s="438"/>
      <c r="S246" s="438"/>
      <c r="T246" s="438"/>
      <c r="U246" s="438"/>
      <c r="V246" s="438"/>
      <c r="W246" s="438"/>
      <c r="X246" s="438"/>
      <c r="Y246" s="438"/>
      <c r="Z246" s="438"/>
      <c r="AA246" s="438"/>
      <c r="AB246" s="438"/>
      <c r="AC246" s="438"/>
      <c r="AD246" s="438"/>
    </row>
    <row r="247" ht="13.5" customHeight="1">
      <c r="A247" s="438"/>
      <c r="B247" s="438"/>
      <c r="C247" s="438"/>
      <c r="D247" s="438"/>
      <c r="E247" s="409"/>
      <c r="F247" s="438"/>
      <c r="G247" s="438"/>
      <c r="H247" s="438"/>
      <c r="I247" s="438"/>
      <c r="J247" s="438"/>
      <c r="K247" s="438"/>
      <c r="L247" s="438"/>
      <c r="M247" s="438"/>
      <c r="N247" s="438"/>
      <c r="O247" s="438"/>
      <c r="P247" s="438"/>
      <c r="Q247" s="438"/>
      <c r="R247" s="438"/>
      <c r="S247" s="438"/>
      <c r="T247" s="438"/>
      <c r="U247" s="438"/>
      <c r="V247" s="438"/>
      <c r="W247" s="438"/>
      <c r="X247" s="438"/>
      <c r="Y247" s="438"/>
      <c r="Z247" s="438"/>
      <c r="AA247" s="438"/>
      <c r="AB247" s="438"/>
      <c r="AC247" s="438"/>
      <c r="AD247" s="438"/>
    </row>
    <row r="248" ht="13.5" customHeight="1">
      <c r="A248" s="438"/>
      <c r="B248" s="438"/>
      <c r="C248" s="438"/>
      <c r="D248" s="438"/>
      <c r="E248" s="409"/>
      <c r="F248" s="438"/>
      <c r="G248" s="438"/>
      <c r="H248" s="438"/>
      <c r="I248" s="438"/>
      <c r="J248" s="438"/>
      <c r="K248" s="438"/>
      <c r="L248" s="438"/>
      <c r="M248" s="438"/>
      <c r="N248" s="438"/>
      <c r="O248" s="438"/>
      <c r="P248" s="438"/>
      <c r="Q248" s="438"/>
      <c r="R248" s="438"/>
      <c r="S248" s="438"/>
      <c r="T248" s="438"/>
      <c r="U248" s="438"/>
      <c r="V248" s="438"/>
      <c r="W248" s="438"/>
      <c r="X248" s="438"/>
      <c r="Y248" s="438"/>
      <c r="Z248" s="438"/>
      <c r="AA248" s="438"/>
      <c r="AB248" s="438"/>
      <c r="AC248" s="438"/>
      <c r="AD248" s="438"/>
    </row>
    <row r="249" ht="13.5" customHeight="1">
      <c r="A249" s="438"/>
      <c r="B249" s="438"/>
      <c r="C249" s="438"/>
      <c r="D249" s="438"/>
      <c r="E249" s="409"/>
      <c r="F249" s="438"/>
      <c r="G249" s="438"/>
      <c r="H249" s="438"/>
      <c r="I249" s="438"/>
      <c r="J249" s="438"/>
      <c r="K249" s="438"/>
      <c r="L249" s="438"/>
      <c r="M249" s="438"/>
      <c r="N249" s="438"/>
      <c r="O249" s="438"/>
      <c r="P249" s="438"/>
      <c r="Q249" s="438"/>
      <c r="R249" s="438"/>
      <c r="S249" s="438"/>
      <c r="T249" s="438"/>
      <c r="U249" s="438"/>
      <c r="V249" s="438"/>
      <c r="W249" s="438"/>
      <c r="X249" s="438"/>
      <c r="Y249" s="438"/>
      <c r="Z249" s="438"/>
      <c r="AA249" s="438"/>
      <c r="AB249" s="438"/>
      <c r="AC249" s="438"/>
      <c r="AD249" s="438"/>
    </row>
    <row r="250" ht="13.5" customHeight="1">
      <c r="A250" s="438"/>
      <c r="B250" s="438"/>
      <c r="C250" s="438"/>
      <c r="D250" s="438"/>
      <c r="E250" s="409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438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</row>
    <row r="251" ht="13.5" customHeight="1">
      <c r="A251" s="438"/>
      <c r="B251" s="438"/>
      <c r="C251" s="438"/>
      <c r="D251" s="438"/>
      <c r="E251" s="409"/>
      <c r="F251" s="438"/>
      <c r="G251" s="438"/>
      <c r="H251" s="438"/>
      <c r="I251" s="438"/>
      <c r="J251" s="438"/>
      <c r="K251" s="438"/>
      <c r="L251" s="438"/>
      <c r="M251" s="438"/>
      <c r="N251" s="438"/>
      <c r="O251" s="438"/>
      <c r="P251" s="438"/>
      <c r="Q251" s="438"/>
      <c r="R251" s="438"/>
      <c r="S251" s="438"/>
      <c r="T251" s="438"/>
      <c r="U251" s="438"/>
      <c r="V251" s="438"/>
      <c r="W251" s="438"/>
      <c r="X251" s="438"/>
      <c r="Y251" s="438"/>
      <c r="Z251" s="438"/>
      <c r="AA251" s="438"/>
      <c r="AB251" s="438"/>
      <c r="AC251" s="438"/>
      <c r="AD251" s="438"/>
    </row>
    <row r="252" ht="13.5" customHeight="1">
      <c r="A252" s="438"/>
      <c r="B252" s="438"/>
      <c r="C252" s="438"/>
      <c r="D252" s="438"/>
      <c r="E252" s="409"/>
      <c r="F252" s="438"/>
      <c r="G252" s="438"/>
      <c r="H252" s="438"/>
      <c r="I252" s="438"/>
      <c r="J252" s="438"/>
      <c r="K252" s="438"/>
      <c r="L252" s="438"/>
      <c r="M252" s="438"/>
      <c r="N252" s="438"/>
      <c r="O252" s="438"/>
      <c r="P252" s="438"/>
      <c r="Q252" s="438"/>
      <c r="R252" s="438"/>
      <c r="S252" s="438"/>
      <c r="T252" s="438"/>
      <c r="U252" s="438"/>
      <c r="V252" s="438"/>
      <c r="W252" s="438"/>
      <c r="X252" s="438"/>
      <c r="Y252" s="438"/>
      <c r="Z252" s="438"/>
      <c r="AA252" s="438"/>
      <c r="AB252" s="438"/>
      <c r="AC252" s="438"/>
      <c r="AD252" s="438"/>
    </row>
    <row r="253" ht="13.5" customHeight="1">
      <c r="A253" s="438"/>
      <c r="B253" s="438"/>
      <c r="C253" s="438"/>
      <c r="D253" s="438"/>
      <c r="E253" s="409"/>
      <c r="F253" s="438"/>
      <c r="G253" s="438"/>
      <c r="H253" s="438"/>
      <c r="I253" s="438"/>
      <c r="J253" s="438"/>
      <c r="K253" s="438"/>
      <c r="L253" s="438"/>
      <c r="M253" s="438"/>
      <c r="N253" s="438"/>
      <c r="O253" s="438"/>
      <c r="P253" s="438"/>
      <c r="Q253" s="438"/>
      <c r="R253" s="438"/>
      <c r="S253" s="438"/>
      <c r="T253" s="438"/>
      <c r="U253" s="438"/>
      <c r="V253" s="438"/>
      <c r="W253" s="438"/>
      <c r="X253" s="438"/>
      <c r="Y253" s="438"/>
      <c r="Z253" s="438"/>
      <c r="AA253" s="438"/>
      <c r="AB253" s="438"/>
      <c r="AC253" s="438"/>
      <c r="AD253" s="438"/>
    </row>
    <row r="254" ht="13.5" customHeight="1">
      <c r="A254" s="438"/>
      <c r="B254" s="438"/>
      <c r="C254" s="438"/>
      <c r="D254" s="438"/>
      <c r="E254" s="409"/>
      <c r="F254" s="438"/>
      <c r="G254" s="438"/>
      <c r="H254" s="438"/>
      <c r="I254" s="438"/>
      <c r="J254" s="438"/>
      <c r="K254" s="438"/>
      <c r="L254" s="438"/>
      <c r="M254" s="438"/>
      <c r="N254" s="438"/>
      <c r="O254" s="438"/>
      <c r="P254" s="438"/>
      <c r="Q254" s="438"/>
      <c r="R254" s="438"/>
      <c r="S254" s="438"/>
      <c r="T254" s="438"/>
      <c r="U254" s="438"/>
      <c r="V254" s="438"/>
      <c r="W254" s="438"/>
      <c r="X254" s="438"/>
      <c r="Y254" s="438"/>
      <c r="Z254" s="438"/>
      <c r="AA254" s="438"/>
      <c r="AB254" s="438"/>
      <c r="AC254" s="438"/>
      <c r="AD254" s="438"/>
    </row>
    <row r="255" ht="13.5" customHeight="1">
      <c r="A255" s="438"/>
      <c r="B255" s="438"/>
      <c r="C255" s="438"/>
      <c r="D255" s="438"/>
      <c r="E255" s="409"/>
      <c r="F255" s="438"/>
      <c r="G255" s="438"/>
      <c r="H255" s="438"/>
      <c r="I255" s="438"/>
      <c r="J255" s="438"/>
      <c r="K255" s="438"/>
      <c r="L255" s="438"/>
      <c r="M255" s="438"/>
      <c r="N255" s="438"/>
      <c r="O255" s="438"/>
      <c r="P255" s="438"/>
      <c r="Q255" s="438"/>
      <c r="R255" s="438"/>
      <c r="S255" s="438"/>
      <c r="T255" s="438"/>
      <c r="U255" s="438"/>
      <c r="V255" s="438"/>
      <c r="W255" s="438"/>
      <c r="X255" s="438"/>
      <c r="Y255" s="438"/>
      <c r="Z255" s="438"/>
      <c r="AA255" s="438"/>
      <c r="AB255" s="438"/>
      <c r="AC255" s="438"/>
      <c r="AD255" s="438"/>
    </row>
    <row r="256" ht="13.5" customHeight="1">
      <c r="A256" s="438"/>
      <c r="B256" s="438"/>
      <c r="C256" s="438"/>
      <c r="D256" s="438"/>
      <c r="E256" s="409"/>
      <c r="F256" s="438"/>
      <c r="G256" s="438"/>
      <c r="H256" s="438"/>
      <c r="I256" s="438"/>
      <c r="J256" s="438"/>
      <c r="K256" s="438"/>
      <c r="L256" s="438"/>
      <c r="M256" s="438"/>
      <c r="N256" s="438"/>
      <c r="O256" s="438"/>
      <c r="P256" s="438"/>
      <c r="Q256" s="438"/>
      <c r="R256" s="438"/>
      <c r="S256" s="438"/>
      <c r="T256" s="438"/>
      <c r="U256" s="438"/>
      <c r="V256" s="438"/>
      <c r="W256" s="438"/>
      <c r="X256" s="438"/>
      <c r="Y256" s="438"/>
      <c r="Z256" s="438"/>
      <c r="AA256" s="438"/>
      <c r="AB256" s="438"/>
      <c r="AC256" s="438"/>
      <c r="AD256" s="438"/>
    </row>
    <row r="257" ht="13.5" customHeight="1">
      <c r="A257" s="438"/>
      <c r="B257" s="438"/>
      <c r="C257" s="438"/>
      <c r="D257" s="438"/>
      <c r="E257" s="409"/>
      <c r="F257" s="438"/>
      <c r="G257" s="438"/>
      <c r="H257" s="438"/>
      <c r="I257" s="438"/>
      <c r="J257" s="438"/>
      <c r="K257" s="438"/>
      <c r="L257" s="438"/>
      <c r="M257" s="438"/>
      <c r="N257" s="438"/>
      <c r="O257" s="438"/>
      <c r="P257" s="438"/>
      <c r="Q257" s="438"/>
      <c r="R257" s="438"/>
      <c r="S257" s="438"/>
      <c r="T257" s="438"/>
      <c r="U257" s="438"/>
      <c r="V257" s="438"/>
      <c r="W257" s="438"/>
      <c r="X257" s="438"/>
      <c r="Y257" s="438"/>
      <c r="Z257" s="438"/>
      <c r="AA257" s="438"/>
      <c r="AB257" s="438"/>
      <c r="AC257" s="438"/>
      <c r="AD257" s="438"/>
    </row>
    <row r="258" ht="13.5" customHeight="1">
      <c r="A258" s="438"/>
      <c r="B258" s="438"/>
      <c r="C258" s="438"/>
      <c r="D258" s="438"/>
      <c r="E258" s="409"/>
      <c r="F258" s="438"/>
      <c r="G258" s="438"/>
      <c r="H258" s="438"/>
      <c r="I258" s="438"/>
      <c r="J258" s="438"/>
      <c r="K258" s="438"/>
      <c r="L258" s="438"/>
      <c r="M258" s="438"/>
      <c r="N258" s="438"/>
      <c r="O258" s="438"/>
      <c r="P258" s="438"/>
      <c r="Q258" s="438"/>
      <c r="R258" s="438"/>
      <c r="S258" s="438"/>
      <c r="T258" s="438"/>
      <c r="U258" s="438"/>
      <c r="V258" s="438"/>
      <c r="W258" s="438"/>
      <c r="X258" s="438"/>
      <c r="Y258" s="438"/>
      <c r="Z258" s="438"/>
      <c r="AA258" s="438"/>
      <c r="AB258" s="438"/>
      <c r="AC258" s="438"/>
      <c r="AD258" s="438"/>
    </row>
    <row r="259" ht="13.5" customHeight="1">
      <c r="A259" s="438"/>
      <c r="B259" s="438"/>
      <c r="C259" s="438"/>
      <c r="D259" s="438"/>
      <c r="E259" s="409"/>
      <c r="F259" s="438"/>
      <c r="G259" s="438"/>
      <c r="H259" s="438"/>
      <c r="I259" s="438"/>
      <c r="J259" s="438"/>
      <c r="K259" s="438"/>
      <c r="L259" s="438"/>
      <c r="M259" s="438"/>
      <c r="N259" s="438"/>
      <c r="O259" s="438"/>
      <c r="P259" s="438"/>
      <c r="Q259" s="438"/>
      <c r="R259" s="438"/>
      <c r="S259" s="438"/>
      <c r="T259" s="438"/>
      <c r="U259" s="438"/>
      <c r="V259" s="438"/>
      <c r="W259" s="438"/>
      <c r="X259" s="438"/>
      <c r="Y259" s="438"/>
      <c r="Z259" s="438"/>
      <c r="AA259" s="438"/>
      <c r="AB259" s="438"/>
      <c r="AC259" s="438"/>
      <c r="AD259" s="438"/>
    </row>
    <row r="260" ht="13.5" customHeight="1">
      <c r="A260" s="438"/>
      <c r="B260" s="438"/>
      <c r="C260" s="438"/>
      <c r="D260" s="438"/>
      <c r="E260" s="409"/>
      <c r="F260" s="438"/>
      <c r="G260" s="438"/>
      <c r="H260" s="438"/>
      <c r="I260" s="438"/>
      <c r="J260" s="438"/>
      <c r="K260" s="438"/>
      <c r="L260" s="438"/>
      <c r="M260" s="438"/>
      <c r="N260" s="438"/>
      <c r="O260" s="438"/>
      <c r="P260" s="438"/>
      <c r="Q260" s="438"/>
      <c r="R260" s="438"/>
      <c r="S260" s="438"/>
      <c r="T260" s="438"/>
      <c r="U260" s="438"/>
      <c r="V260" s="438"/>
      <c r="W260" s="438"/>
      <c r="X260" s="438"/>
      <c r="Y260" s="438"/>
      <c r="Z260" s="438"/>
      <c r="AA260" s="438"/>
      <c r="AB260" s="438"/>
      <c r="AC260" s="438"/>
      <c r="AD260" s="438"/>
    </row>
    <row r="261" ht="13.5" customHeight="1">
      <c r="A261" s="438"/>
      <c r="B261" s="438"/>
      <c r="C261" s="438"/>
      <c r="D261" s="438"/>
      <c r="E261" s="409"/>
      <c r="F261" s="438"/>
      <c r="G261" s="438"/>
      <c r="H261" s="438"/>
      <c r="I261" s="438"/>
      <c r="J261" s="438"/>
      <c r="K261" s="438"/>
      <c r="L261" s="438"/>
      <c r="M261" s="438"/>
      <c r="N261" s="438"/>
      <c r="O261" s="438"/>
      <c r="P261" s="438"/>
      <c r="Q261" s="438"/>
      <c r="R261" s="438"/>
      <c r="S261" s="438"/>
      <c r="T261" s="438"/>
      <c r="U261" s="438"/>
      <c r="V261" s="438"/>
      <c r="W261" s="438"/>
      <c r="X261" s="438"/>
      <c r="Y261" s="438"/>
      <c r="Z261" s="438"/>
      <c r="AA261" s="438"/>
      <c r="AB261" s="438"/>
      <c r="AC261" s="438"/>
      <c r="AD261" s="438"/>
    </row>
    <row r="262" ht="13.5" customHeight="1">
      <c r="A262" s="438"/>
      <c r="B262" s="438"/>
      <c r="C262" s="438"/>
      <c r="D262" s="438"/>
      <c r="E262" s="409"/>
      <c r="F262" s="438"/>
      <c r="G262" s="438"/>
      <c r="H262" s="438"/>
      <c r="I262" s="438"/>
      <c r="J262" s="438"/>
      <c r="K262" s="438"/>
      <c r="L262" s="438"/>
      <c r="M262" s="438"/>
      <c r="N262" s="438"/>
      <c r="O262" s="438"/>
      <c r="P262" s="438"/>
      <c r="Q262" s="438"/>
      <c r="R262" s="438"/>
      <c r="S262" s="438"/>
      <c r="T262" s="438"/>
      <c r="U262" s="438"/>
      <c r="V262" s="438"/>
      <c r="W262" s="438"/>
      <c r="X262" s="438"/>
      <c r="Y262" s="438"/>
      <c r="Z262" s="438"/>
      <c r="AA262" s="438"/>
      <c r="AB262" s="438"/>
      <c r="AC262" s="438"/>
      <c r="AD262" s="438"/>
    </row>
    <row r="263" ht="13.5" customHeight="1">
      <c r="A263" s="438"/>
      <c r="B263" s="438"/>
      <c r="C263" s="438"/>
      <c r="D263" s="438"/>
      <c r="E263" s="409"/>
      <c r="F263" s="438"/>
      <c r="G263" s="438"/>
      <c r="H263" s="438"/>
      <c r="I263" s="438"/>
      <c r="J263" s="438"/>
      <c r="K263" s="438"/>
      <c r="L263" s="438"/>
      <c r="M263" s="438"/>
      <c r="N263" s="438"/>
      <c r="O263" s="438"/>
      <c r="P263" s="438"/>
      <c r="Q263" s="438"/>
      <c r="R263" s="438"/>
      <c r="S263" s="438"/>
      <c r="T263" s="438"/>
      <c r="U263" s="438"/>
      <c r="V263" s="438"/>
      <c r="W263" s="438"/>
      <c r="X263" s="438"/>
      <c r="Y263" s="438"/>
      <c r="Z263" s="438"/>
      <c r="AA263" s="438"/>
      <c r="AB263" s="438"/>
      <c r="AC263" s="438"/>
      <c r="AD263" s="438"/>
    </row>
    <row r="264" ht="13.5" customHeight="1">
      <c r="A264" s="438"/>
      <c r="B264" s="438"/>
      <c r="C264" s="438"/>
      <c r="D264" s="438"/>
      <c r="E264" s="409"/>
      <c r="F264" s="438"/>
      <c r="G264" s="438"/>
      <c r="H264" s="438"/>
      <c r="I264" s="438"/>
      <c r="J264" s="438"/>
      <c r="K264" s="438"/>
      <c r="L264" s="438"/>
      <c r="M264" s="438"/>
      <c r="N264" s="438"/>
      <c r="O264" s="438"/>
      <c r="P264" s="438"/>
      <c r="Q264" s="438"/>
      <c r="R264" s="438"/>
      <c r="S264" s="438"/>
      <c r="T264" s="438"/>
      <c r="U264" s="438"/>
      <c r="V264" s="438"/>
      <c r="W264" s="438"/>
      <c r="X264" s="438"/>
      <c r="Y264" s="438"/>
      <c r="Z264" s="438"/>
      <c r="AA264" s="438"/>
      <c r="AB264" s="438"/>
      <c r="AC264" s="438"/>
      <c r="AD264" s="438"/>
    </row>
    <row r="265" ht="13.5" customHeight="1">
      <c r="A265" s="438"/>
      <c r="B265" s="438"/>
      <c r="C265" s="438"/>
      <c r="D265" s="438"/>
      <c r="E265" s="409"/>
      <c r="F265" s="438"/>
      <c r="G265" s="438"/>
      <c r="H265" s="438"/>
      <c r="I265" s="438"/>
      <c r="J265" s="438"/>
      <c r="K265" s="438"/>
      <c r="L265" s="438"/>
      <c r="M265" s="438"/>
      <c r="N265" s="438"/>
      <c r="O265" s="438"/>
      <c r="P265" s="438"/>
      <c r="Q265" s="438"/>
      <c r="R265" s="438"/>
      <c r="S265" s="438"/>
      <c r="T265" s="438"/>
      <c r="U265" s="438"/>
      <c r="V265" s="438"/>
      <c r="W265" s="438"/>
      <c r="X265" s="438"/>
      <c r="Y265" s="438"/>
      <c r="Z265" s="438"/>
      <c r="AA265" s="438"/>
      <c r="AB265" s="438"/>
      <c r="AC265" s="438"/>
      <c r="AD265" s="438"/>
    </row>
    <row r="266" ht="13.5" customHeight="1">
      <c r="A266" s="438"/>
      <c r="B266" s="438"/>
      <c r="C266" s="438"/>
      <c r="D266" s="438"/>
      <c r="E266" s="409"/>
      <c r="F266" s="438"/>
      <c r="G266" s="438"/>
      <c r="H266" s="438"/>
      <c r="I266" s="438"/>
      <c r="J266" s="438"/>
      <c r="K266" s="438"/>
      <c r="L266" s="438"/>
      <c r="M266" s="438"/>
      <c r="N266" s="438"/>
      <c r="O266" s="438"/>
      <c r="P266" s="438"/>
      <c r="Q266" s="438"/>
      <c r="R266" s="438"/>
      <c r="S266" s="438"/>
      <c r="T266" s="438"/>
      <c r="U266" s="438"/>
      <c r="V266" s="438"/>
      <c r="W266" s="438"/>
      <c r="X266" s="438"/>
      <c r="Y266" s="438"/>
      <c r="Z266" s="438"/>
      <c r="AA266" s="438"/>
      <c r="AB266" s="438"/>
      <c r="AC266" s="438"/>
      <c r="AD266" s="438"/>
    </row>
    <row r="267" ht="13.5" customHeight="1">
      <c r="A267" s="438"/>
      <c r="B267" s="438"/>
      <c r="C267" s="438"/>
      <c r="D267" s="438"/>
      <c r="E267" s="409"/>
      <c r="F267" s="438"/>
      <c r="G267" s="438"/>
      <c r="H267" s="438"/>
      <c r="I267" s="438"/>
      <c r="J267" s="438"/>
      <c r="K267" s="438"/>
      <c r="L267" s="438"/>
      <c r="M267" s="438"/>
      <c r="N267" s="438"/>
      <c r="O267" s="438"/>
      <c r="P267" s="438"/>
      <c r="Q267" s="438"/>
      <c r="R267" s="438"/>
      <c r="S267" s="438"/>
      <c r="T267" s="438"/>
      <c r="U267" s="438"/>
      <c r="V267" s="438"/>
      <c r="W267" s="438"/>
      <c r="X267" s="438"/>
      <c r="Y267" s="438"/>
      <c r="Z267" s="438"/>
      <c r="AA267" s="438"/>
      <c r="AB267" s="438"/>
      <c r="AC267" s="438"/>
      <c r="AD267" s="438"/>
    </row>
    <row r="268" ht="13.5" customHeight="1">
      <c r="A268" s="438"/>
      <c r="B268" s="438"/>
      <c r="C268" s="438"/>
      <c r="D268" s="438"/>
      <c r="E268" s="409"/>
      <c r="F268" s="438"/>
      <c r="G268" s="438"/>
      <c r="H268" s="438"/>
      <c r="I268" s="438"/>
      <c r="J268" s="438"/>
      <c r="K268" s="438"/>
      <c r="L268" s="438"/>
      <c r="M268" s="438"/>
      <c r="N268" s="438"/>
      <c r="O268" s="438"/>
      <c r="P268" s="438"/>
      <c r="Q268" s="438"/>
      <c r="R268" s="438"/>
      <c r="S268" s="438"/>
      <c r="T268" s="438"/>
      <c r="U268" s="438"/>
      <c r="V268" s="438"/>
      <c r="W268" s="438"/>
      <c r="X268" s="438"/>
      <c r="Y268" s="438"/>
      <c r="Z268" s="438"/>
      <c r="AA268" s="438"/>
      <c r="AB268" s="438"/>
      <c r="AC268" s="438"/>
      <c r="AD268" s="438"/>
    </row>
    <row r="269" ht="13.5" customHeight="1">
      <c r="A269" s="438"/>
      <c r="B269" s="438"/>
      <c r="C269" s="438"/>
      <c r="D269" s="438"/>
      <c r="E269" s="409"/>
      <c r="F269" s="438"/>
      <c r="G269" s="438"/>
      <c r="H269" s="438"/>
      <c r="I269" s="438"/>
      <c r="J269" s="438"/>
      <c r="K269" s="438"/>
      <c r="L269" s="438"/>
      <c r="M269" s="438"/>
      <c r="N269" s="438"/>
      <c r="O269" s="438"/>
      <c r="P269" s="438"/>
      <c r="Q269" s="438"/>
      <c r="R269" s="438"/>
      <c r="S269" s="438"/>
      <c r="T269" s="438"/>
      <c r="U269" s="438"/>
      <c r="V269" s="438"/>
      <c r="W269" s="438"/>
      <c r="X269" s="438"/>
      <c r="Y269" s="438"/>
      <c r="Z269" s="438"/>
      <c r="AA269" s="438"/>
      <c r="AB269" s="438"/>
      <c r="AC269" s="438"/>
      <c r="AD269" s="438"/>
    </row>
    <row r="270" ht="13.5" customHeight="1">
      <c r="A270" s="438"/>
      <c r="B270" s="438"/>
      <c r="C270" s="438"/>
      <c r="D270" s="438"/>
      <c r="E270" s="409"/>
      <c r="F270" s="438"/>
      <c r="G270" s="438"/>
      <c r="H270" s="438"/>
      <c r="I270" s="438"/>
      <c r="J270" s="438"/>
      <c r="K270" s="438"/>
      <c r="L270" s="438"/>
      <c r="M270" s="438"/>
      <c r="N270" s="438"/>
      <c r="O270" s="438"/>
      <c r="P270" s="438"/>
      <c r="Q270" s="438"/>
      <c r="R270" s="438"/>
      <c r="S270" s="438"/>
      <c r="T270" s="438"/>
      <c r="U270" s="438"/>
      <c r="V270" s="438"/>
      <c r="W270" s="438"/>
      <c r="X270" s="438"/>
      <c r="Y270" s="438"/>
      <c r="Z270" s="438"/>
      <c r="AA270" s="438"/>
      <c r="AB270" s="438"/>
      <c r="AC270" s="438"/>
      <c r="AD270" s="438"/>
    </row>
    <row r="271" ht="13.5" customHeight="1">
      <c r="A271" s="438"/>
      <c r="B271" s="438"/>
      <c r="C271" s="438"/>
      <c r="D271" s="438"/>
      <c r="E271" s="409"/>
      <c r="F271" s="438"/>
      <c r="G271" s="438"/>
      <c r="H271" s="438"/>
      <c r="I271" s="438"/>
      <c r="J271" s="438"/>
      <c r="K271" s="438"/>
      <c r="L271" s="438"/>
      <c r="M271" s="438"/>
      <c r="N271" s="438"/>
      <c r="O271" s="438"/>
      <c r="P271" s="438"/>
      <c r="Q271" s="438"/>
      <c r="R271" s="438"/>
      <c r="S271" s="438"/>
      <c r="T271" s="438"/>
      <c r="U271" s="438"/>
      <c r="V271" s="438"/>
      <c r="W271" s="438"/>
      <c r="X271" s="438"/>
      <c r="Y271" s="438"/>
      <c r="Z271" s="438"/>
      <c r="AA271" s="438"/>
      <c r="AB271" s="438"/>
      <c r="AC271" s="438"/>
      <c r="AD271" s="438"/>
    </row>
    <row r="272" ht="13.5" customHeight="1">
      <c r="A272" s="438"/>
      <c r="B272" s="438"/>
      <c r="C272" s="438"/>
      <c r="D272" s="438"/>
      <c r="E272" s="409"/>
      <c r="F272" s="438"/>
      <c r="G272" s="438"/>
      <c r="H272" s="438"/>
      <c r="I272" s="438"/>
      <c r="J272" s="438"/>
      <c r="K272" s="438"/>
      <c r="L272" s="438"/>
      <c r="M272" s="438"/>
      <c r="N272" s="438"/>
      <c r="O272" s="438"/>
      <c r="P272" s="438"/>
      <c r="Q272" s="438"/>
      <c r="R272" s="438"/>
      <c r="S272" s="438"/>
      <c r="T272" s="438"/>
      <c r="U272" s="438"/>
      <c r="V272" s="438"/>
      <c r="W272" s="438"/>
      <c r="X272" s="438"/>
      <c r="Y272" s="438"/>
      <c r="Z272" s="438"/>
      <c r="AA272" s="438"/>
      <c r="AB272" s="438"/>
      <c r="AC272" s="438"/>
      <c r="AD272" s="438"/>
    </row>
    <row r="273" ht="13.5" customHeight="1">
      <c r="A273" s="438"/>
      <c r="B273" s="438"/>
      <c r="C273" s="438"/>
      <c r="D273" s="438"/>
      <c r="E273" s="409"/>
      <c r="F273" s="438"/>
      <c r="G273" s="438"/>
      <c r="H273" s="438"/>
      <c r="I273" s="438"/>
      <c r="J273" s="438"/>
      <c r="K273" s="438"/>
      <c r="L273" s="438"/>
      <c r="M273" s="438"/>
      <c r="N273" s="438"/>
      <c r="O273" s="438"/>
      <c r="P273" s="438"/>
      <c r="Q273" s="438"/>
      <c r="R273" s="438"/>
      <c r="S273" s="438"/>
      <c r="T273" s="438"/>
      <c r="U273" s="438"/>
      <c r="V273" s="438"/>
      <c r="W273" s="438"/>
      <c r="X273" s="438"/>
      <c r="Y273" s="438"/>
      <c r="Z273" s="438"/>
      <c r="AA273" s="438"/>
      <c r="AB273" s="438"/>
      <c r="AC273" s="438"/>
      <c r="AD273" s="438"/>
    </row>
    <row r="274" ht="13.5" customHeight="1">
      <c r="A274" s="438"/>
      <c r="B274" s="438"/>
      <c r="C274" s="438"/>
      <c r="D274" s="438"/>
      <c r="E274" s="409"/>
      <c r="F274" s="438"/>
      <c r="G274" s="438"/>
      <c r="H274" s="438"/>
      <c r="I274" s="438"/>
      <c r="J274" s="438"/>
      <c r="K274" s="438"/>
      <c r="L274" s="438"/>
      <c r="M274" s="438"/>
      <c r="N274" s="438"/>
      <c r="O274" s="438"/>
      <c r="P274" s="438"/>
      <c r="Q274" s="438"/>
      <c r="R274" s="438"/>
      <c r="S274" s="438"/>
      <c r="T274" s="438"/>
      <c r="U274" s="438"/>
      <c r="V274" s="438"/>
      <c r="W274" s="438"/>
      <c r="X274" s="438"/>
      <c r="Y274" s="438"/>
      <c r="Z274" s="438"/>
      <c r="AA274" s="438"/>
      <c r="AB274" s="438"/>
      <c r="AC274" s="438"/>
      <c r="AD274" s="438"/>
    </row>
    <row r="275" ht="13.5" customHeight="1">
      <c r="A275" s="438"/>
      <c r="B275" s="438"/>
      <c r="C275" s="438"/>
      <c r="D275" s="438"/>
      <c r="E275" s="409"/>
      <c r="F275" s="438"/>
      <c r="G275" s="438"/>
      <c r="H275" s="438"/>
      <c r="I275" s="438"/>
      <c r="J275" s="438"/>
      <c r="K275" s="438"/>
      <c r="L275" s="438"/>
      <c r="M275" s="438"/>
      <c r="N275" s="438"/>
      <c r="O275" s="438"/>
      <c r="P275" s="438"/>
      <c r="Q275" s="438"/>
      <c r="R275" s="438"/>
      <c r="S275" s="438"/>
      <c r="T275" s="438"/>
      <c r="U275" s="438"/>
      <c r="V275" s="438"/>
      <c r="W275" s="438"/>
      <c r="X275" s="438"/>
      <c r="Y275" s="438"/>
      <c r="Z275" s="438"/>
      <c r="AA275" s="438"/>
      <c r="AB275" s="438"/>
      <c r="AC275" s="438"/>
      <c r="AD275" s="438"/>
    </row>
    <row r="276" ht="13.5" customHeight="1">
      <c r="A276" s="438"/>
      <c r="B276" s="438"/>
      <c r="C276" s="438"/>
      <c r="D276" s="438"/>
      <c r="E276" s="409"/>
      <c r="F276" s="438"/>
      <c r="G276" s="438"/>
      <c r="H276" s="438"/>
      <c r="I276" s="438"/>
      <c r="J276" s="438"/>
      <c r="K276" s="438"/>
      <c r="L276" s="438"/>
      <c r="M276" s="438"/>
      <c r="N276" s="438"/>
      <c r="O276" s="438"/>
      <c r="P276" s="438"/>
      <c r="Q276" s="438"/>
      <c r="R276" s="438"/>
      <c r="S276" s="438"/>
      <c r="T276" s="438"/>
      <c r="U276" s="438"/>
      <c r="V276" s="438"/>
      <c r="W276" s="438"/>
      <c r="X276" s="438"/>
      <c r="Y276" s="438"/>
      <c r="Z276" s="438"/>
      <c r="AA276" s="438"/>
      <c r="AB276" s="438"/>
      <c r="AC276" s="438"/>
      <c r="AD276" s="438"/>
    </row>
    <row r="277" ht="13.5" customHeight="1">
      <c r="A277" s="438"/>
      <c r="B277" s="438"/>
      <c r="C277" s="438"/>
      <c r="D277" s="438"/>
      <c r="E277" s="409"/>
      <c r="F277" s="438"/>
      <c r="G277" s="438"/>
      <c r="H277" s="438"/>
      <c r="I277" s="438"/>
      <c r="J277" s="438"/>
      <c r="K277" s="438"/>
      <c r="L277" s="438"/>
      <c r="M277" s="438"/>
      <c r="N277" s="438"/>
      <c r="O277" s="438"/>
      <c r="P277" s="438"/>
      <c r="Q277" s="438"/>
      <c r="R277" s="438"/>
      <c r="S277" s="438"/>
      <c r="T277" s="438"/>
      <c r="U277" s="438"/>
      <c r="V277" s="438"/>
      <c r="W277" s="438"/>
      <c r="X277" s="438"/>
      <c r="Y277" s="438"/>
      <c r="Z277" s="438"/>
      <c r="AA277" s="438"/>
      <c r="AB277" s="438"/>
      <c r="AC277" s="438"/>
      <c r="AD277" s="438"/>
    </row>
    <row r="278" ht="13.5" customHeight="1">
      <c r="A278" s="438"/>
      <c r="B278" s="438"/>
      <c r="C278" s="438"/>
      <c r="D278" s="438"/>
      <c r="E278" s="409"/>
      <c r="F278" s="438"/>
      <c r="G278" s="438"/>
      <c r="H278" s="438"/>
      <c r="I278" s="438"/>
      <c r="J278" s="438"/>
      <c r="K278" s="438"/>
      <c r="L278" s="438"/>
      <c r="M278" s="438"/>
      <c r="N278" s="438"/>
      <c r="O278" s="438"/>
      <c r="P278" s="438"/>
      <c r="Q278" s="438"/>
      <c r="R278" s="438"/>
      <c r="S278" s="438"/>
      <c r="T278" s="438"/>
      <c r="U278" s="438"/>
      <c r="V278" s="438"/>
      <c r="W278" s="438"/>
      <c r="X278" s="438"/>
      <c r="Y278" s="438"/>
      <c r="Z278" s="438"/>
      <c r="AA278" s="438"/>
      <c r="AB278" s="438"/>
      <c r="AC278" s="438"/>
      <c r="AD278" s="438"/>
    </row>
    <row r="279" ht="13.5" customHeight="1">
      <c r="A279" s="438"/>
      <c r="B279" s="438"/>
      <c r="C279" s="438"/>
      <c r="D279" s="438"/>
      <c r="E279" s="409"/>
      <c r="F279" s="438"/>
      <c r="G279" s="438"/>
      <c r="H279" s="438"/>
      <c r="I279" s="438"/>
      <c r="J279" s="438"/>
      <c r="K279" s="438"/>
      <c r="L279" s="438"/>
      <c r="M279" s="438"/>
      <c r="N279" s="438"/>
      <c r="O279" s="438"/>
      <c r="P279" s="438"/>
      <c r="Q279" s="438"/>
      <c r="R279" s="438"/>
      <c r="S279" s="438"/>
      <c r="T279" s="438"/>
      <c r="U279" s="438"/>
      <c r="V279" s="438"/>
      <c r="W279" s="438"/>
      <c r="X279" s="438"/>
      <c r="Y279" s="438"/>
      <c r="Z279" s="438"/>
      <c r="AA279" s="438"/>
      <c r="AB279" s="438"/>
      <c r="AC279" s="438"/>
      <c r="AD279" s="438"/>
    </row>
    <row r="280" ht="13.5" customHeight="1">
      <c r="A280" s="438"/>
      <c r="B280" s="438"/>
      <c r="C280" s="438"/>
      <c r="D280" s="438"/>
      <c r="E280" s="409"/>
      <c r="F280" s="438"/>
      <c r="G280" s="438"/>
      <c r="H280" s="438"/>
      <c r="I280" s="438"/>
      <c r="J280" s="438"/>
      <c r="K280" s="438"/>
      <c r="L280" s="438"/>
      <c r="M280" s="438"/>
      <c r="N280" s="438"/>
      <c r="O280" s="438"/>
      <c r="P280" s="438"/>
      <c r="Q280" s="438"/>
      <c r="R280" s="438"/>
      <c r="S280" s="438"/>
      <c r="T280" s="438"/>
      <c r="U280" s="438"/>
      <c r="V280" s="438"/>
      <c r="W280" s="438"/>
      <c r="X280" s="438"/>
      <c r="Y280" s="438"/>
      <c r="Z280" s="438"/>
      <c r="AA280" s="438"/>
      <c r="AB280" s="438"/>
      <c r="AC280" s="438"/>
      <c r="AD280" s="438"/>
    </row>
    <row r="281" ht="13.5" customHeight="1">
      <c r="A281" s="438"/>
      <c r="B281" s="438"/>
      <c r="C281" s="438"/>
      <c r="D281" s="438"/>
      <c r="E281" s="409"/>
      <c r="F281" s="438"/>
      <c r="G281" s="438"/>
      <c r="H281" s="438"/>
      <c r="I281" s="438"/>
      <c r="J281" s="438"/>
      <c r="K281" s="438"/>
      <c r="L281" s="438"/>
      <c r="M281" s="438"/>
      <c r="N281" s="438"/>
      <c r="O281" s="438"/>
      <c r="P281" s="438"/>
      <c r="Q281" s="438"/>
      <c r="R281" s="438"/>
      <c r="S281" s="438"/>
      <c r="T281" s="438"/>
      <c r="U281" s="438"/>
      <c r="V281" s="438"/>
      <c r="W281" s="438"/>
      <c r="X281" s="438"/>
      <c r="Y281" s="438"/>
      <c r="Z281" s="438"/>
      <c r="AA281" s="438"/>
      <c r="AB281" s="438"/>
      <c r="AC281" s="438"/>
      <c r="AD281" s="438"/>
    </row>
    <row r="282" ht="13.5" customHeight="1">
      <c r="A282" s="438"/>
      <c r="B282" s="438"/>
      <c r="C282" s="438"/>
      <c r="D282" s="438"/>
      <c r="E282" s="409"/>
      <c r="F282" s="438"/>
      <c r="G282" s="438"/>
      <c r="H282" s="438"/>
      <c r="I282" s="438"/>
      <c r="J282" s="438"/>
      <c r="K282" s="438"/>
      <c r="L282" s="438"/>
      <c r="M282" s="438"/>
      <c r="N282" s="438"/>
      <c r="O282" s="438"/>
      <c r="P282" s="438"/>
      <c r="Q282" s="438"/>
      <c r="R282" s="438"/>
      <c r="S282" s="438"/>
      <c r="T282" s="438"/>
      <c r="U282" s="438"/>
      <c r="V282" s="438"/>
      <c r="W282" s="438"/>
      <c r="X282" s="438"/>
      <c r="Y282" s="438"/>
      <c r="Z282" s="438"/>
      <c r="AA282" s="438"/>
      <c r="AB282" s="438"/>
      <c r="AC282" s="438"/>
      <c r="AD282" s="438"/>
    </row>
    <row r="283" ht="13.5" customHeight="1">
      <c r="A283" s="438"/>
      <c r="B283" s="438"/>
      <c r="C283" s="438"/>
      <c r="D283" s="438"/>
      <c r="E283" s="409"/>
      <c r="F283" s="438"/>
      <c r="G283" s="438"/>
      <c r="H283" s="438"/>
      <c r="I283" s="438"/>
      <c r="J283" s="438"/>
      <c r="K283" s="438"/>
      <c r="L283" s="438"/>
      <c r="M283" s="438"/>
      <c r="N283" s="438"/>
      <c r="O283" s="438"/>
      <c r="P283" s="438"/>
      <c r="Q283" s="438"/>
      <c r="R283" s="438"/>
      <c r="S283" s="438"/>
      <c r="T283" s="438"/>
      <c r="U283" s="438"/>
      <c r="V283" s="438"/>
      <c r="W283" s="438"/>
      <c r="X283" s="438"/>
      <c r="Y283" s="438"/>
      <c r="Z283" s="438"/>
      <c r="AA283" s="438"/>
      <c r="AB283" s="438"/>
      <c r="AC283" s="438"/>
      <c r="AD283" s="438"/>
    </row>
    <row r="284" ht="13.5" customHeight="1">
      <c r="A284" s="438"/>
      <c r="B284" s="438"/>
      <c r="C284" s="438"/>
      <c r="D284" s="438"/>
      <c r="E284" s="409"/>
      <c r="F284" s="438"/>
      <c r="G284" s="438"/>
      <c r="H284" s="438"/>
      <c r="I284" s="438"/>
      <c r="J284" s="438"/>
      <c r="K284" s="438"/>
      <c r="L284" s="438"/>
      <c r="M284" s="438"/>
      <c r="N284" s="438"/>
      <c r="O284" s="438"/>
      <c r="P284" s="438"/>
      <c r="Q284" s="438"/>
      <c r="R284" s="438"/>
      <c r="S284" s="438"/>
      <c r="T284" s="438"/>
      <c r="U284" s="438"/>
      <c r="V284" s="438"/>
      <c r="W284" s="438"/>
      <c r="X284" s="438"/>
      <c r="Y284" s="438"/>
      <c r="Z284" s="438"/>
      <c r="AA284" s="438"/>
      <c r="AB284" s="438"/>
      <c r="AC284" s="438"/>
      <c r="AD284" s="438"/>
    </row>
    <row r="285" ht="13.5" customHeight="1">
      <c r="A285" s="438"/>
      <c r="B285" s="438"/>
      <c r="C285" s="438"/>
      <c r="D285" s="438"/>
      <c r="E285" s="409"/>
      <c r="F285" s="438"/>
      <c r="G285" s="438"/>
      <c r="H285" s="438"/>
      <c r="I285" s="438"/>
      <c r="J285" s="438"/>
      <c r="K285" s="438"/>
      <c r="L285" s="438"/>
      <c r="M285" s="438"/>
      <c r="N285" s="438"/>
      <c r="O285" s="438"/>
      <c r="P285" s="438"/>
      <c r="Q285" s="438"/>
      <c r="R285" s="438"/>
      <c r="S285" s="438"/>
      <c r="T285" s="438"/>
      <c r="U285" s="438"/>
      <c r="V285" s="438"/>
      <c r="W285" s="438"/>
      <c r="X285" s="438"/>
      <c r="Y285" s="438"/>
      <c r="Z285" s="438"/>
      <c r="AA285" s="438"/>
      <c r="AB285" s="438"/>
      <c r="AC285" s="438"/>
      <c r="AD285" s="438"/>
    </row>
    <row r="286" ht="13.5" customHeight="1">
      <c r="A286" s="438"/>
      <c r="B286" s="438"/>
      <c r="C286" s="438"/>
      <c r="D286" s="438"/>
      <c r="E286" s="409"/>
      <c r="F286" s="438"/>
      <c r="G286" s="438"/>
      <c r="H286" s="438"/>
      <c r="I286" s="438"/>
      <c r="J286" s="438"/>
      <c r="K286" s="438"/>
      <c r="L286" s="438"/>
      <c r="M286" s="438"/>
      <c r="N286" s="438"/>
      <c r="O286" s="438"/>
      <c r="P286" s="438"/>
      <c r="Q286" s="438"/>
      <c r="R286" s="438"/>
      <c r="S286" s="438"/>
      <c r="T286" s="438"/>
      <c r="U286" s="438"/>
      <c r="V286" s="438"/>
      <c r="W286" s="438"/>
      <c r="X286" s="438"/>
      <c r="Y286" s="438"/>
      <c r="Z286" s="438"/>
      <c r="AA286" s="438"/>
      <c r="AB286" s="438"/>
      <c r="AC286" s="438"/>
      <c r="AD286" s="438"/>
    </row>
    <row r="287" ht="13.5" customHeight="1">
      <c r="A287" s="438"/>
      <c r="B287" s="438"/>
      <c r="C287" s="438"/>
      <c r="D287" s="438"/>
      <c r="E287" s="409"/>
      <c r="F287" s="438"/>
      <c r="G287" s="438"/>
      <c r="H287" s="438"/>
      <c r="I287" s="438"/>
      <c r="J287" s="438"/>
      <c r="K287" s="438"/>
      <c r="L287" s="438"/>
      <c r="M287" s="438"/>
      <c r="N287" s="438"/>
      <c r="O287" s="438"/>
      <c r="P287" s="438"/>
      <c r="Q287" s="438"/>
      <c r="R287" s="438"/>
      <c r="S287" s="438"/>
      <c r="T287" s="438"/>
      <c r="U287" s="438"/>
      <c r="V287" s="438"/>
      <c r="W287" s="438"/>
      <c r="X287" s="438"/>
      <c r="Y287" s="438"/>
      <c r="Z287" s="438"/>
      <c r="AA287" s="438"/>
      <c r="AB287" s="438"/>
      <c r="AC287" s="438"/>
      <c r="AD287" s="438"/>
    </row>
    <row r="288" ht="13.5" customHeight="1">
      <c r="A288" s="438"/>
      <c r="B288" s="438"/>
      <c r="C288" s="438"/>
      <c r="D288" s="438"/>
      <c r="E288" s="409"/>
      <c r="F288" s="438"/>
      <c r="G288" s="438"/>
      <c r="H288" s="438"/>
      <c r="I288" s="438"/>
      <c r="J288" s="438"/>
      <c r="K288" s="438"/>
      <c r="L288" s="438"/>
      <c r="M288" s="438"/>
      <c r="N288" s="438"/>
      <c r="O288" s="438"/>
      <c r="P288" s="438"/>
      <c r="Q288" s="438"/>
      <c r="R288" s="438"/>
      <c r="S288" s="438"/>
      <c r="T288" s="438"/>
      <c r="U288" s="438"/>
      <c r="V288" s="438"/>
      <c r="W288" s="438"/>
      <c r="X288" s="438"/>
      <c r="Y288" s="438"/>
      <c r="Z288" s="438"/>
      <c r="AA288" s="438"/>
      <c r="AB288" s="438"/>
      <c r="AC288" s="438"/>
      <c r="AD288" s="438"/>
    </row>
    <row r="289" ht="13.5" customHeight="1">
      <c r="A289" s="438"/>
      <c r="B289" s="438"/>
      <c r="C289" s="438"/>
      <c r="D289" s="438"/>
      <c r="E289" s="409"/>
      <c r="F289" s="438"/>
      <c r="G289" s="438"/>
      <c r="H289" s="438"/>
      <c r="I289" s="438"/>
      <c r="J289" s="438"/>
      <c r="K289" s="438"/>
      <c r="L289" s="438"/>
      <c r="M289" s="438"/>
      <c r="N289" s="438"/>
      <c r="O289" s="438"/>
      <c r="P289" s="438"/>
      <c r="Q289" s="438"/>
      <c r="R289" s="438"/>
      <c r="S289" s="438"/>
      <c r="T289" s="438"/>
      <c r="U289" s="438"/>
      <c r="V289" s="438"/>
      <c r="W289" s="438"/>
      <c r="X289" s="438"/>
      <c r="Y289" s="438"/>
      <c r="Z289" s="438"/>
      <c r="AA289" s="438"/>
      <c r="AB289" s="438"/>
      <c r="AC289" s="438"/>
      <c r="AD289" s="438"/>
    </row>
    <row r="290" ht="13.5" customHeight="1">
      <c r="A290" s="438"/>
      <c r="B290" s="438"/>
      <c r="C290" s="438"/>
      <c r="D290" s="438"/>
      <c r="E290" s="409"/>
      <c r="F290" s="438"/>
      <c r="G290" s="438"/>
      <c r="H290" s="438"/>
      <c r="I290" s="438"/>
      <c r="J290" s="438"/>
      <c r="K290" s="438"/>
      <c r="L290" s="438"/>
      <c r="M290" s="438"/>
      <c r="N290" s="438"/>
      <c r="O290" s="438"/>
      <c r="P290" s="438"/>
      <c r="Q290" s="438"/>
      <c r="R290" s="438"/>
      <c r="S290" s="438"/>
      <c r="T290" s="438"/>
      <c r="U290" s="438"/>
      <c r="V290" s="438"/>
      <c r="W290" s="438"/>
      <c r="X290" s="438"/>
      <c r="Y290" s="438"/>
      <c r="Z290" s="438"/>
      <c r="AA290" s="438"/>
      <c r="AB290" s="438"/>
      <c r="AC290" s="438"/>
      <c r="AD290" s="438"/>
    </row>
    <row r="291" ht="13.5" customHeight="1">
      <c r="A291" s="438"/>
      <c r="B291" s="438"/>
      <c r="C291" s="438"/>
      <c r="D291" s="438"/>
      <c r="E291" s="409"/>
      <c r="F291" s="438"/>
      <c r="G291" s="438"/>
      <c r="H291" s="438"/>
      <c r="I291" s="438"/>
      <c r="J291" s="438"/>
      <c r="K291" s="438"/>
      <c r="L291" s="438"/>
      <c r="M291" s="438"/>
      <c r="N291" s="438"/>
      <c r="O291" s="438"/>
      <c r="P291" s="438"/>
      <c r="Q291" s="438"/>
      <c r="R291" s="438"/>
      <c r="S291" s="438"/>
      <c r="T291" s="438"/>
      <c r="U291" s="438"/>
      <c r="V291" s="438"/>
      <c r="W291" s="438"/>
      <c r="X291" s="438"/>
      <c r="Y291" s="438"/>
      <c r="Z291" s="438"/>
      <c r="AA291" s="438"/>
      <c r="AB291" s="438"/>
      <c r="AC291" s="438"/>
      <c r="AD291" s="438"/>
    </row>
    <row r="292" ht="13.5" customHeight="1">
      <c r="A292" s="438"/>
      <c r="B292" s="438"/>
      <c r="C292" s="438"/>
      <c r="D292" s="438"/>
      <c r="E292" s="409"/>
      <c r="F292" s="438"/>
      <c r="G292" s="438"/>
      <c r="H292" s="438"/>
      <c r="I292" s="438"/>
      <c r="J292" s="438"/>
      <c r="K292" s="438"/>
      <c r="L292" s="438"/>
      <c r="M292" s="438"/>
      <c r="N292" s="438"/>
      <c r="O292" s="438"/>
      <c r="P292" s="438"/>
      <c r="Q292" s="438"/>
      <c r="R292" s="438"/>
      <c r="S292" s="438"/>
      <c r="T292" s="438"/>
      <c r="U292" s="438"/>
      <c r="V292" s="438"/>
      <c r="W292" s="438"/>
      <c r="X292" s="438"/>
      <c r="Y292" s="438"/>
      <c r="Z292" s="438"/>
      <c r="AA292" s="438"/>
      <c r="AB292" s="438"/>
      <c r="AC292" s="438"/>
      <c r="AD292" s="438"/>
    </row>
    <row r="293" ht="13.5" customHeight="1">
      <c r="A293" s="438"/>
      <c r="B293" s="438"/>
      <c r="C293" s="438"/>
      <c r="D293" s="438"/>
      <c r="E293" s="409"/>
      <c r="F293" s="438"/>
      <c r="G293" s="438"/>
      <c r="H293" s="438"/>
      <c r="I293" s="438"/>
      <c r="J293" s="438"/>
      <c r="K293" s="438"/>
      <c r="L293" s="438"/>
      <c r="M293" s="438"/>
      <c r="N293" s="438"/>
      <c r="O293" s="438"/>
      <c r="P293" s="438"/>
      <c r="Q293" s="438"/>
      <c r="R293" s="438"/>
      <c r="S293" s="438"/>
      <c r="T293" s="438"/>
      <c r="U293" s="438"/>
      <c r="V293" s="438"/>
      <c r="W293" s="438"/>
      <c r="X293" s="438"/>
      <c r="Y293" s="438"/>
      <c r="Z293" s="438"/>
      <c r="AA293" s="438"/>
      <c r="AB293" s="438"/>
      <c r="AC293" s="438"/>
      <c r="AD293" s="438"/>
    </row>
    <row r="294" ht="13.5" customHeight="1">
      <c r="A294" s="438"/>
      <c r="B294" s="438"/>
      <c r="C294" s="438"/>
      <c r="D294" s="438"/>
      <c r="E294" s="409"/>
      <c r="F294" s="438"/>
      <c r="G294" s="438"/>
      <c r="H294" s="438"/>
      <c r="I294" s="438"/>
      <c r="J294" s="438"/>
      <c r="K294" s="438"/>
      <c r="L294" s="438"/>
      <c r="M294" s="438"/>
      <c r="N294" s="438"/>
      <c r="O294" s="438"/>
      <c r="P294" s="438"/>
      <c r="Q294" s="438"/>
      <c r="R294" s="438"/>
      <c r="S294" s="438"/>
      <c r="T294" s="438"/>
      <c r="U294" s="438"/>
      <c r="V294" s="438"/>
      <c r="W294" s="438"/>
      <c r="X294" s="438"/>
      <c r="Y294" s="438"/>
      <c r="Z294" s="438"/>
      <c r="AA294" s="438"/>
      <c r="AB294" s="438"/>
      <c r="AC294" s="438"/>
      <c r="AD294" s="438"/>
    </row>
    <row r="295" ht="13.5" customHeight="1">
      <c r="A295" s="438"/>
      <c r="B295" s="438"/>
      <c r="C295" s="438"/>
      <c r="D295" s="438"/>
      <c r="E295" s="409"/>
      <c r="F295" s="438"/>
      <c r="G295" s="438"/>
      <c r="H295" s="438"/>
      <c r="I295" s="438"/>
      <c r="J295" s="438"/>
      <c r="K295" s="438"/>
      <c r="L295" s="438"/>
      <c r="M295" s="438"/>
      <c r="N295" s="438"/>
      <c r="O295" s="438"/>
      <c r="P295" s="438"/>
      <c r="Q295" s="438"/>
      <c r="R295" s="438"/>
      <c r="S295" s="438"/>
      <c r="T295" s="438"/>
      <c r="U295" s="438"/>
      <c r="V295" s="438"/>
      <c r="W295" s="438"/>
      <c r="X295" s="438"/>
      <c r="Y295" s="438"/>
      <c r="Z295" s="438"/>
      <c r="AA295" s="438"/>
      <c r="AB295" s="438"/>
      <c r="AC295" s="438"/>
      <c r="AD295" s="438"/>
    </row>
    <row r="296" ht="13.5" customHeight="1">
      <c r="A296" s="438"/>
      <c r="B296" s="438"/>
      <c r="C296" s="438"/>
      <c r="D296" s="438"/>
      <c r="E296" s="409"/>
      <c r="F296" s="438"/>
      <c r="G296" s="438"/>
      <c r="H296" s="438"/>
      <c r="I296" s="438"/>
      <c r="J296" s="438"/>
      <c r="K296" s="438"/>
      <c r="L296" s="438"/>
      <c r="M296" s="438"/>
      <c r="N296" s="438"/>
      <c r="O296" s="438"/>
      <c r="P296" s="438"/>
      <c r="Q296" s="438"/>
      <c r="R296" s="438"/>
      <c r="S296" s="438"/>
      <c r="T296" s="438"/>
      <c r="U296" s="438"/>
      <c r="V296" s="438"/>
      <c r="W296" s="438"/>
      <c r="X296" s="438"/>
      <c r="Y296" s="438"/>
      <c r="Z296" s="438"/>
      <c r="AA296" s="438"/>
      <c r="AB296" s="438"/>
      <c r="AC296" s="438"/>
      <c r="AD296" s="438"/>
    </row>
    <row r="297" ht="13.5" customHeight="1">
      <c r="A297" s="438"/>
      <c r="B297" s="438"/>
      <c r="C297" s="438"/>
      <c r="D297" s="438"/>
      <c r="E297" s="409"/>
      <c r="F297" s="438"/>
      <c r="G297" s="438"/>
      <c r="H297" s="438"/>
      <c r="I297" s="438"/>
      <c r="J297" s="438"/>
      <c r="K297" s="438"/>
      <c r="L297" s="438"/>
      <c r="M297" s="438"/>
      <c r="N297" s="438"/>
      <c r="O297" s="438"/>
      <c r="P297" s="438"/>
      <c r="Q297" s="438"/>
      <c r="R297" s="438"/>
      <c r="S297" s="438"/>
      <c r="T297" s="438"/>
      <c r="U297" s="438"/>
      <c r="V297" s="438"/>
      <c r="W297" s="438"/>
      <c r="X297" s="438"/>
      <c r="Y297" s="438"/>
      <c r="Z297" s="438"/>
      <c r="AA297" s="438"/>
      <c r="AB297" s="438"/>
      <c r="AC297" s="438"/>
      <c r="AD297" s="438"/>
    </row>
    <row r="298" ht="13.5" customHeight="1">
      <c r="A298" s="438"/>
      <c r="B298" s="438"/>
      <c r="C298" s="438"/>
      <c r="D298" s="438"/>
      <c r="E298" s="409"/>
      <c r="F298" s="438"/>
      <c r="G298" s="438"/>
      <c r="H298" s="438"/>
      <c r="I298" s="438"/>
      <c r="J298" s="438"/>
      <c r="K298" s="438"/>
      <c r="L298" s="438"/>
      <c r="M298" s="438"/>
      <c r="N298" s="438"/>
      <c r="O298" s="438"/>
      <c r="P298" s="438"/>
      <c r="Q298" s="438"/>
      <c r="R298" s="438"/>
      <c r="S298" s="438"/>
      <c r="T298" s="438"/>
      <c r="U298" s="438"/>
      <c r="V298" s="438"/>
      <c r="W298" s="438"/>
      <c r="X298" s="438"/>
      <c r="Y298" s="438"/>
      <c r="Z298" s="438"/>
      <c r="AA298" s="438"/>
      <c r="AB298" s="438"/>
      <c r="AC298" s="438"/>
      <c r="AD298" s="438"/>
    </row>
    <row r="299" ht="13.5" customHeight="1">
      <c r="A299" s="438"/>
      <c r="B299" s="438"/>
      <c r="C299" s="438"/>
      <c r="D299" s="438"/>
      <c r="E299" s="409"/>
      <c r="F299" s="438"/>
      <c r="G299" s="438"/>
      <c r="H299" s="438"/>
      <c r="I299" s="438"/>
      <c r="J299" s="438"/>
      <c r="K299" s="438"/>
      <c r="L299" s="438"/>
      <c r="M299" s="438"/>
      <c r="N299" s="438"/>
      <c r="O299" s="438"/>
      <c r="P299" s="438"/>
      <c r="Q299" s="438"/>
      <c r="R299" s="438"/>
      <c r="S299" s="438"/>
      <c r="T299" s="438"/>
      <c r="U299" s="438"/>
      <c r="V299" s="438"/>
      <c r="W299" s="438"/>
      <c r="X299" s="438"/>
      <c r="Y299" s="438"/>
      <c r="Z299" s="438"/>
      <c r="AA299" s="438"/>
      <c r="AB299" s="438"/>
      <c r="AC299" s="438"/>
      <c r="AD299" s="438"/>
    </row>
    <row r="300" ht="13.5" customHeight="1">
      <c r="A300" s="438"/>
      <c r="B300" s="438"/>
      <c r="C300" s="438"/>
      <c r="D300" s="438"/>
      <c r="E300" s="409"/>
      <c r="F300" s="438"/>
      <c r="G300" s="438"/>
      <c r="H300" s="438"/>
      <c r="I300" s="438"/>
      <c r="J300" s="438"/>
      <c r="K300" s="438"/>
      <c r="L300" s="438"/>
      <c r="M300" s="438"/>
      <c r="N300" s="438"/>
      <c r="O300" s="438"/>
      <c r="P300" s="438"/>
      <c r="Q300" s="438"/>
      <c r="R300" s="438"/>
      <c r="S300" s="438"/>
      <c r="T300" s="438"/>
      <c r="U300" s="438"/>
      <c r="V300" s="438"/>
      <c r="W300" s="438"/>
      <c r="X300" s="438"/>
      <c r="Y300" s="438"/>
      <c r="Z300" s="438"/>
      <c r="AA300" s="438"/>
      <c r="AB300" s="438"/>
      <c r="AC300" s="438"/>
      <c r="AD300" s="438"/>
    </row>
    <row r="301" ht="13.5" customHeight="1">
      <c r="A301" s="438"/>
      <c r="B301" s="438"/>
      <c r="C301" s="438"/>
      <c r="D301" s="438"/>
      <c r="E301" s="409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438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</row>
    <row r="302" ht="13.5" customHeight="1">
      <c r="A302" s="438"/>
      <c r="B302" s="438"/>
      <c r="C302" s="438"/>
      <c r="D302" s="438"/>
      <c r="E302" s="409"/>
      <c r="F302" s="438"/>
      <c r="G302" s="438"/>
      <c r="H302" s="438"/>
      <c r="I302" s="438"/>
      <c r="J302" s="438"/>
      <c r="K302" s="438"/>
      <c r="L302" s="438"/>
      <c r="M302" s="438"/>
      <c r="N302" s="438"/>
      <c r="O302" s="438"/>
      <c r="P302" s="438"/>
      <c r="Q302" s="438"/>
      <c r="R302" s="438"/>
      <c r="S302" s="438"/>
      <c r="T302" s="438"/>
      <c r="U302" s="438"/>
      <c r="V302" s="438"/>
      <c r="W302" s="438"/>
      <c r="X302" s="438"/>
      <c r="Y302" s="438"/>
      <c r="Z302" s="438"/>
      <c r="AA302" s="438"/>
      <c r="AB302" s="438"/>
      <c r="AC302" s="438"/>
      <c r="AD302" s="438"/>
    </row>
    <row r="303" ht="13.5" customHeight="1">
      <c r="A303" s="438"/>
      <c r="B303" s="438"/>
      <c r="C303" s="438"/>
      <c r="D303" s="438"/>
      <c r="E303" s="409"/>
      <c r="F303" s="438"/>
      <c r="G303" s="438"/>
      <c r="H303" s="438"/>
      <c r="I303" s="438"/>
      <c r="J303" s="438"/>
      <c r="K303" s="438"/>
      <c r="L303" s="438"/>
      <c r="M303" s="438"/>
      <c r="N303" s="438"/>
      <c r="O303" s="438"/>
      <c r="P303" s="438"/>
      <c r="Q303" s="438"/>
      <c r="R303" s="438"/>
      <c r="S303" s="438"/>
      <c r="T303" s="438"/>
      <c r="U303" s="438"/>
      <c r="V303" s="438"/>
      <c r="W303" s="438"/>
      <c r="X303" s="438"/>
      <c r="Y303" s="438"/>
      <c r="Z303" s="438"/>
      <c r="AA303" s="438"/>
      <c r="AB303" s="438"/>
      <c r="AC303" s="438"/>
      <c r="AD303" s="438"/>
    </row>
    <row r="304" ht="13.5" customHeight="1">
      <c r="A304" s="438"/>
      <c r="B304" s="438"/>
      <c r="C304" s="438"/>
      <c r="D304" s="438"/>
      <c r="E304" s="409"/>
      <c r="F304" s="438"/>
      <c r="G304" s="438"/>
      <c r="H304" s="438"/>
      <c r="I304" s="438"/>
      <c r="J304" s="438"/>
      <c r="K304" s="438"/>
      <c r="L304" s="438"/>
      <c r="M304" s="438"/>
      <c r="N304" s="438"/>
      <c r="O304" s="438"/>
      <c r="P304" s="438"/>
      <c r="Q304" s="438"/>
      <c r="R304" s="438"/>
      <c r="S304" s="438"/>
      <c r="T304" s="438"/>
      <c r="U304" s="438"/>
      <c r="V304" s="438"/>
      <c r="W304" s="438"/>
      <c r="X304" s="438"/>
      <c r="Y304" s="438"/>
      <c r="Z304" s="438"/>
      <c r="AA304" s="438"/>
      <c r="AB304" s="438"/>
      <c r="AC304" s="438"/>
      <c r="AD304" s="438"/>
    </row>
    <row r="305" ht="13.5" customHeight="1">
      <c r="A305" s="438"/>
      <c r="B305" s="438"/>
      <c r="C305" s="438"/>
      <c r="D305" s="438"/>
      <c r="E305" s="409"/>
      <c r="F305" s="438"/>
      <c r="G305" s="438"/>
      <c r="H305" s="438"/>
      <c r="I305" s="438"/>
      <c r="J305" s="438"/>
      <c r="K305" s="438"/>
      <c r="L305" s="438"/>
      <c r="M305" s="438"/>
      <c r="N305" s="438"/>
      <c r="O305" s="438"/>
      <c r="P305" s="438"/>
      <c r="Q305" s="438"/>
      <c r="R305" s="438"/>
      <c r="S305" s="438"/>
      <c r="T305" s="438"/>
      <c r="U305" s="438"/>
      <c r="V305" s="438"/>
      <c r="W305" s="438"/>
      <c r="X305" s="438"/>
      <c r="Y305" s="438"/>
      <c r="Z305" s="438"/>
      <c r="AA305" s="438"/>
      <c r="AB305" s="438"/>
      <c r="AC305" s="438"/>
      <c r="AD305" s="438"/>
    </row>
    <row r="306" ht="13.5" customHeight="1">
      <c r="A306" s="438"/>
      <c r="B306" s="438"/>
      <c r="C306" s="438"/>
      <c r="D306" s="438"/>
      <c r="E306" s="409"/>
      <c r="F306" s="438"/>
      <c r="G306" s="438"/>
      <c r="H306" s="438"/>
      <c r="I306" s="438"/>
      <c r="J306" s="438"/>
      <c r="K306" s="438"/>
      <c r="L306" s="438"/>
      <c r="M306" s="438"/>
      <c r="N306" s="438"/>
      <c r="O306" s="438"/>
      <c r="P306" s="438"/>
      <c r="Q306" s="438"/>
      <c r="R306" s="438"/>
      <c r="S306" s="438"/>
      <c r="T306" s="438"/>
      <c r="U306" s="438"/>
      <c r="V306" s="438"/>
      <c r="W306" s="438"/>
      <c r="X306" s="438"/>
      <c r="Y306" s="438"/>
      <c r="Z306" s="438"/>
      <c r="AA306" s="438"/>
      <c r="AB306" s="438"/>
      <c r="AC306" s="438"/>
      <c r="AD306" s="438"/>
    </row>
    <row r="307" ht="13.5" customHeight="1">
      <c r="A307" s="438"/>
      <c r="B307" s="438"/>
      <c r="C307" s="438"/>
      <c r="D307" s="438"/>
      <c r="E307" s="409"/>
      <c r="F307" s="438"/>
      <c r="G307" s="438"/>
      <c r="H307" s="438"/>
      <c r="I307" s="438"/>
      <c r="J307" s="438"/>
      <c r="K307" s="438"/>
      <c r="L307" s="438"/>
      <c r="M307" s="438"/>
      <c r="N307" s="438"/>
      <c r="O307" s="438"/>
      <c r="P307" s="438"/>
      <c r="Q307" s="438"/>
      <c r="R307" s="438"/>
      <c r="S307" s="438"/>
      <c r="T307" s="438"/>
      <c r="U307" s="438"/>
      <c r="V307" s="438"/>
      <c r="W307" s="438"/>
      <c r="X307" s="438"/>
      <c r="Y307" s="438"/>
      <c r="Z307" s="438"/>
      <c r="AA307" s="438"/>
      <c r="AB307" s="438"/>
      <c r="AC307" s="438"/>
      <c r="AD307" s="438"/>
    </row>
    <row r="308" ht="13.5" customHeight="1">
      <c r="A308" s="438"/>
      <c r="B308" s="438"/>
      <c r="C308" s="438"/>
      <c r="D308" s="438"/>
      <c r="E308" s="409"/>
      <c r="F308" s="438"/>
      <c r="G308" s="438"/>
      <c r="H308" s="438"/>
      <c r="I308" s="438"/>
      <c r="J308" s="438"/>
      <c r="K308" s="438"/>
      <c r="L308" s="438"/>
      <c r="M308" s="438"/>
      <c r="N308" s="438"/>
      <c r="O308" s="438"/>
      <c r="P308" s="438"/>
      <c r="Q308" s="438"/>
      <c r="R308" s="438"/>
      <c r="S308" s="438"/>
      <c r="T308" s="438"/>
      <c r="U308" s="438"/>
      <c r="V308" s="438"/>
      <c r="W308" s="438"/>
      <c r="X308" s="438"/>
      <c r="Y308" s="438"/>
      <c r="Z308" s="438"/>
      <c r="AA308" s="438"/>
      <c r="AB308" s="438"/>
      <c r="AC308" s="438"/>
      <c r="AD308" s="438"/>
    </row>
    <row r="309" ht="13.5" customHeight="1">
      <c r="A309" s="438"/>
      <c r="B309" s="438"/>
      <c r="C309" s="438"/>
      <c r="D309" s="438"/>
      <c r="E309" s="409"/>
      <c r="F309" s="438"/>
      <c r="G309" s="438"/>
      <c r="H309" s="438"/>
      <c r="I309" s="438"/>
      <c r="J309" s="438"/>
      <c r="K309" s="438"/>
      <c r="L309" s="438"/>
      <c r="M309" s="438"/>
      <c r="N309" s="438"/>
      <c r="O309" s="438"/>
      <c r="P309" s="438"/>
      <c r="Q309" s="438"/>
      <c r="R309" s="438"/>
      <c r="S309" s="438"/>
      <c r="T309" s="438"/>
      <c r="U309" s="438"/>
      <c r="V309" s="438"/>
      <c r="W309" s="438"/>
      <c r="X309" s="438"/>
      <c r="Y309" s="438"/>
      <c r="Z309" s="438"/>
      <c r="AA309" s="438"/>
      <c r="AB309" s="438"/>
      <c r="AC309" s="438"/>
      <c r="AD309" s="438"/>
    </row>
    <row r="310" ht="13.5" customHeight="1">
      <c r="A310" s="438"/>
      <c r="B310" s="438"/>
      <c r="C310" s="438"/>
      <c r="D310" s="438"/>
      <c r="E310" s="409"/>
      <c r="F310" s="438"/>
      <c r="G310" s="438"/>
      <c r="H310" s="438"/>
      <c r="I310" s="438"/>
      <c r="J310" s="438"/>
      <c r="K310" s="438"/>
      <c r="L310" s="438"/>
      <c r="M310" s="438"/>
      <c r="N310" s="438"/>
      <c r="O310" s="438"/>
      <c r="P310" s="438"/>
      <c r="Q310" s="438"/>
      <c r="R310" s="438"/>
      <c r="S310" s="438"/>
      <c r="T310" s="438"/>
      <c r="U310" s="438"/>
      <c r="V310" s="438"/>
      <c r="W310" s="438"/>
      <c r="X310" s="438"/>
      <c r="Y310" s="438"/>
      <c r="Z310" s="438"/>
      <c r="AA310" s="438"/>
      <c r="AB310" s="438"/>
      <c r="AC310" s="438"/>
      <c r="AD310" s="438"/>
    </row>
    <row r="311" ht="13.5" customHeight="1">
      <c r="A311" s="438"/>
      <c r="B311" s="438"/>
      <c r="C311" s="438"/>
      <c r="D311" s="438"/>
      <c r="E311" s="409"/>
      <c r="F311" s="438"/>
      <c r="G311" s="438"/>
      <c r="H311" s="438"/>
      <c r="I311" s="438"/>
      <c r="J311" s="438"/>
      <c r="K311" s="438"/>
      <c r="L311" s="438"/>
      <c r="M311" s="438"/>
      <c r="N311" s="438"/>
      <c r="O311" s="438"/>
      <c r="P311" s="438"/>
      <c r="Q311" s="438"/>
      <c r="R311" s="438"/>
      <c r="S311" s="438"/>
      <c r="T311" s="438"/>
      <c r="U311" s="438"/>
      <c r="V311" s="438"/>
      <c r="W311" s="438"/>
      <c r="X311" s="438"/>
      <c r="Y311" s="438"/>
      <c r="Z311" s="438"/>
      <c r="AA311" s="438"/>
      <c r="AB311" s="438"/>
      <c r="AC311" s="438"/>
      <c r="AD311" s="438"/>
    </row>
    <row r="312" ht="13.5" customHeight="1">
      <c r="A312" s="438"/>
      <c r="B312" s="438"/>
      <c r="C312" s="438"/>
      <c r="D312" s="438"/>
      <c r="E312" s="409"/>
      <c r="F312" s="438"/>
      <c r="G312" s="438"/>
      <c r="H312" s="438"/>
      <c r="I312" s="438"/>
      <c r="J312" s="438"/>
      <c r="K312" s="438"/>
      <c r="L312" s="438"/>
      <c r="M312" s="438"/>
      <c r="N312" s="438"/>
      <c r="O312" s="438"/>
      <c r="P312" s="438"/>
      <c r="Q312" s="438"/>
      <c r="R312" s="438"/>
      <c r="S312" s="438"/>
      <c r="T312" s="438"/>
      <c r="U312" s="438"/>
      <c r="V312" s="438"/>
      <c r="W312" s="438"/>
      <c r="X312" s="438"/>
      <c r="Y312" s="438"/>
      <c r="Z312" s="438"/>
      <c r="AA312" s="438"/>
      <c r="AB312" s="438"/>
      <c r="AC312" s="438"/>
      <c r="AD312" s="438"/>
    </row>
    <row r="313" ht="13.5" customHeight="1">
      <c r="A313" s="438"/>
      <c r="B313" s="438"/>
      <c r="C313" s="438"/>
      <c r="D313" s="438"/>
      <c r="E313" s="409"/>
      <c r="F313" s="438"/>
      <c r="G313" s="438"/>
      <c r="H313" s="438"/>
      <c r="I313" s="438"/>
      <c r="J313" s="438"/>
      <c r="K313" s="438"/>
      <c r="L313" s="438"/>
      <c r="M313" s="438"/>
      <c r="N313" s="438"/>
      <c r="O313" s="438"/>
      <c r="P313" s="438"/>
      <c r="Q313" s="438"/>
      <c r="R313" s="438"/>
      <c r="S313" s="438"/>
      <c r="T313" s="438"/>
      <c r="U313" s="438"/>
      <c r="V313" s="438"/>
      <c r="W313" s="438"/>
      <c r="X313" s="438"/>
      <c r="Y313" s="438"/>
      <c r="Z313" s="438"/>
      <c r="AA313" s="438"/>
      <c r="AB313" s="438"/>
      <c r="AC313" s="438"/>
      <c r="AD313" s="438"/>
    </row>
    <row r="314" ht="13.5" customHeight="1">
      <c r="A314" s="438"/>
      <c r="B314" s="438"/>
      <c r="C314" s="438"/>
      <c r="D314" s="438"/>
      <c r="E314" s="409"/>
      <c r="F314" s="438"/>
      <c r="G314" s="438"/>
      <c r="H314" s="438"/>
      <c r="I314" s="438"/>
      <c r="J314" s="438"/>
      <c r="K314" s="438"/>
      <c r="L314" s="438"/>
      <c r="M314" s="438"/>
      <c r="N314" s="438"/>
      <c r="O314" s="438"/>
      <c r="P314" s="438"/>
      <c r="Q314" s="438"/>
      <c r="R314" s="438"/>
      <c r="S314" s="438"/>
      <c r="T314" s="438"/>
      <c r="U314" s="438"/>
      <c r="V314" s="438"/>
      <c r="W314" s="438"/>
      <c r="X314" s="438"/>
      <c r="Y314" s="438"/>
      <c r="Z314" s="438"/>
      <c r="AA314" s="438"/>
      <c r="AB314" s="438"/>
      <c r="AC314" s="438"/>
      <c r="AD314" s="438"/>
    </row>
    <row r="315" ht="13.5" customHeight="1">
      <c r="A315" s="438"/>
      <c r="B315" s="438"/>
      <c r="C315" s="438"/>
      <c r="D315" s="438"/>
      <c r="E315" s="409"/>
      <c r="F315" s="438"/>
      <c r="G315" s="438"/>
      <c r="H315" s="438"/>
      <c r="I315" s="438"/>
      <c r="J315" s="438"/>
      <c r="K315" s="438"/>
      <c r="L315" s="438"/>
      <c r="M315" s="438"/>
      <c r="N315" s="438"/>
      <c r="O315" s="438"/>
      <c r="P315" s="438"/>
      <c r="Q315" s="438"/>
      <c r="R315" s="438"/>
      <c r="S315" s="438"/>
      <c r="T315" s="438"/>
      <c r="U315" s="438"/>
      <c r="V315" s="438"/>
      <c r="W315" s="438"/>
      <c r="X315" s="438"/>
      <c r="Y315" s="438"/>
      <c r="Z315" s="438"/>
      <c r="AA315" s="438"/>
      <c r="AB315" s="438"/>
      <c r="AC315" s="438"/>
      <c r="AD315" s="438"/>
    </row>
    <row r="316" ht="13.5" customHeight="1">
      <c r="A316" s="438"/>
      <c r="B316" s="438"/>
      <c r="C316" s="438"/>
      <c r="D316" s="438"/>
      <c r="E316" s="409"/>
      <c r="F316" s="438"/>
      <c r="G316" s="438"/>
      <c r="H316" s="438"/>
      <c r="I316" s="438"/>
      <c r="J316" s="438"/>
      <c r="K316" s="438"/>
      <c r="L316" s="438"/>
      <c r="M316" s="438"/>
      <c r="N316" s="438"/>
      <c r="O316" s="438"/>
      <c r="P316" s="438"/>
      <c r="Q316" s="438"/>
      <c r="R316" s="438"/>
      <c r="S316" s="438"/>
      <c r="T316" s="438"/>
      <c r="U316" s="438"/>
      <c r="V316" s="438"/>
      <c r="W316" s="438"/>
      <c r="X316" s="438"/>
      <c r="Y316" s="438"/>
      <c r="Z316" s="438"/>
      <c r="AA316" s="438"/>
      <c r="AB316" s="438"/>
      <c r="AC316" s="438"/>
      <c r="AD316" s="438"/>
    </row>
    <row r="317" ht="13.5" customHeight="1">
      <c r="A317" s="438"/>
      <c r="B317" s="438"/>
      <c r="C317" s="438"/>
      <c r="D317" s="438"/>
      <c r="E317" s="409"/>
      <c r="F317" s="438"/>
      <c r="G317" s="438"/>
      <c r="H317" s="438"/>
      <c r="I317" s="438"/>
      <c r="J317" s="438"/>
      <c r="K317" s="438"/>
      <c r="L317" s="438"/>
      <c r="M317" s="438"/>
      <c r="N317" s="438"/>
      <c r="O317" s="438"/>
      <c r="P317" s="438"/>
      <c r="Q317" s="438"/>
      <c r="R317" s="438"/>
      <c r="S317" s="438"/>
      <c r="T317" s="438"/>
      <c r="U317" s="438"/>
      <c r="V317" s="438"/>
      <c r="W317" s="438"/>
      <c r="X317" s="438"/>
      <c r="Y317" s="438"/>
      <c r="Z317" s="438"/>
      <c r="AA317" s="438"/>
      <c r="AB317" s="438"/>
      <c r="AC317" s="438"/>
      <c r="AD317" s="438"/>
    </row>
    <row r="318" ht="13.5" customHeight="1">
      <c r="A318" s="438"/>
      <c r="B318" s="438"/>
      <c r="C318" s="438"/>
      <c r="D318" s="438"/>
      <c r="E318" s="409"/>
      <c r="F318" s="438"/>
      <c r="G318" s="438"/>
      <c r="H318" s="438"/>
      <c r="I318" s="438"/>
      <c r="J318" s="438"/>
      <c r="K318" s="438"/>
      <c r="L318" s="438"/>
      <c r="M318" s="438"/>
      <c r="N318" s="438"/>
      <c r="O318" s="438"/>
      <c r="P318" s="438"/>
      <c r="Q318" s="438"/>
      <c r="R318" s="438"/>
      <c r="S318" s="438"/>
      <c r="T318" s="438"/>
      <c r="U318" s="438"/>
      <c r="V318" s="438"/>
      <c r="W318" s="438"/>
      <c r="X318" s="438"/>
      <c r="Y318" s="438"/>
      <c r="Z318" s="438"/>
      <c r="AA318" s="438"/>
      <c r="AB318" s="438"/>
      <c r="AC318" s="438"/>
      <c r="AD318" s="438"/>
    </row>
    <row r="319" ht="13.5" customHeight="1">
      <c r="A319" s="438"/>
      <c r="B319" s="438"/>
      <c r="C319" s="438"/>
      <c r="D319" s="438"/>
      <c r="E319" s="409"/>
      <c r="F319" s="438"/>
      <c r="G319" s="438"/>
      <c r="H319" s="438"/>
      <c r="I319" s="438"/>
      <c r="J319" s="438"/>
      <c r="K319" s="438"/>
      <c r="L319" s="438"/>
      <c r="M319" s="438"/>
      <c r="N319" s="438"/>
      <c r="O319" s="438"/>
      <c r="P319" s="438"/>
      <c r="Q319" s="438"/>
      <c r="R319" s="438"/>
      <c r="S319" s="438"/>
      <c r="T319" s="438"/>
      <c r="U319" s="438"/>
      <c r="V319" s="438"/>
      <c r="W319" s="438"/>
      <c r="X319" s="438"/>
      <c r="Y319" s="438"/>
      <c r="Z319" s="438"/>
      <c r="AA319" s="438"/>
      <c r="AB319" s="438"/>
      <c r="AC319" s="438"/>
      <c r="AD319" s="438"/>
    </row>
    <row r="320" ht="13.5" customHeight="1">
      <c r="A320" s="438"/>
      <c r="B320" s="438"/>
      <c r="C320" s="438"/>
      <c r="D320" s="438"/>
      <c r="E320" s="409"/>
      <c r="F320" s="438"/>
      <c r="G320" s="438"/>
      <c r="H320" s="438"/>
      <c r="I320" s="438"/>
      <c r="J320" s="438"/>
      <c r="K320" s="438"/>
      <c r="L320" s="438"/>
      <c r="M320" s="438"/>
      <c r="N320" s="438"/>
      <c r="O320" s="438"/>
      <c r="P320" s="438"/>
      <c r="Q320" s="438"/>
      <c r="R320" s="438"/>
      <c r="S320" s="438"/>
      <c r="T320" s="438"/>
      <c r="U320" s="438"/>
      <c r="V320" s="438"/>
      <c r="W320" s="438"/>
      <c r="X320" s="438"/>
      <c r="Y320" s="438"/>
      <c r="Z320" s="438"/>
      <c r="AA320" s="438"/>
      <c r="AB320" s="438"/>
      <c r="AC320" s="438"/>
      <c r="AD320" s="438"/>
    </row>
    <row r="321" ht="13.5" customHeight="1">
      <c r="A321" s="438"/>
      <c r="B321" s="438"/>
      <c r="C321" s="438"/>
      <c r="D321" s="438"/>
      <c r="E321" s="409"/>
      <c r="F321" s="438"/>
      <c r="G321" s="438"/>
      <c r="H321" s="438"/>
      <c r="I321" s="438"/>
      <c r="J321" s="438"/>
      <c r="K321" s="438"/>
      <c r="L321" s="438"/>
      <c r="M321" s="438"/>
      <c r="N321" s="438"/>
      <c r="O321" s="438"/>
      <c r="P321" s="438"/>
      <c r="Q321" s="438"/>
      <c r="R321" s="438"/>
      <c r="S321" s="438"/>
      <c r="T321" s="438"/>
      <c r="U321" s="438"/>
      <c r="V321" s="438"/>
      <c r="W321" s="438"/>
      <c r="X321" s="438"/>
      <c r="Y321" s="438"/>
      <c r="Z321" s="438"/>
      <c r="AA321" s="438"/>
      <c r="AB321" s="438"/>
      <c r="AC321" s="438"/>
      <c r="AD321" s="438"/>
    </row>
    <row r="322" ht="13.5" customHeight="1">
      <c r="A322" s="438"/>
      <c r="B322" s="438"/>
      <c r="C322" s="438"/>
      <c r="D322" s="438"/>
      <c r="E322" s="409"/>
      <c r="F322" s="438"/>
      <c r="G322" s="438"/>
      <c r="H322" s="438"/>
      <c r="I322" s="438"/>
      <c r="J322" s="438"/>
      <c r="K322" s="438"/>
      <c r="L322" s="438"/>
      <c r="M322" s="438"/>
      <c r="N322" s="438"/>
      <c r="O322" s="438"/>
      <c r="P322" s="438"/>
      <c r="Q322" s="438"/>
      <c r="R322" s="438"/>
      <c r="S322" s="438"/>
      <c r="T322" s="438"/>
      <c r="U322" s="438"/>
      <c r="V322" s="438"/>
      <c r="W322" s="438"/>
      <c r="X322" s="438"/>
      <c r="Y322" s="438"/>
      <c r="Z322" s="438"/>
      <c r="AA322" s="438"/>
      <c r="AB322" s="438"/>
      <c r="AC322" s="438"/>
      <c r="AD322" s="438"/>
    </row>
    <row r="323" ht="13.5" customHeight="1">
      <c r="A323" s="438"/>
      <c r="B323" s="438"/>
      <c r="C323" s="438"/>
      <c r="D323" s="438"/>
      <c r="E323" s="409"/>
      <c r="F323" s="438"/>
      <c r="G323" s="438"/>
      <c r="H323" s="438"/>
      <c r="I323" s="438"/>
      <c r="J323" s="438"/>
      <c r="K323" s="438"/>
      <c r="L323" s="438"/>
      <c r="M323" s="438"/>
      <c r="N323" s="438"/>
      <c r="O323" s="438"/>
      <c r="P323" s="438"/>
      <c r="Q323" s="438"/>
      <c r="R323" s="438"/>
      <c r="S323" s="438"/>
      <c r="T323" s="438"/>
      <c r="U323" s="438"/>
      <c r="V323" s="438"/>
      <c r="W323" s="438"/>
      <c r="X323" s="438"/>
      <c r="Y323" s="438"/>
      <c r="Z323" s="438"/>
      <c r="AA323" s="438"/>
      <c r="AB323" s="438"/>
      <c r="AC323" s="438"/>
      <c r="AD323" s="438"/>
    </row>
    <row r="324" ht="13.5" customHeight="1">
      <c r="A324" s="438"/>
      <c r="B324" s="438"/>
      <c r="C324" s="438"/>
      <c r="D324" s="438"/>
      <c r="E324" s="409"/>
      <c r="F324" s="438"/>
      <c r="G324" s="438"/>
      <c r="H324" s="438"/>
      <c r="I324" s="438"/>
      <c r="J324" s="438"/>
      <c r="K324" s="438"/>
      <c r="L324" s="438"/>
      <c r="M324" s="438"/>
      <c r="N324" s="438"/>
      <c r="O324" s="438"/>
      <c r="P324" s="438"/>
      <c r="Q324" s="438"/>
      <c r="R324" s="438"/>
      <c r="S324" s="438"/>
      <c r="T324" s="438"/>
      <c r="U324" s="438"/>
      <c r="V324" s="438"/>
      <c r="W324" s="438"/>
      <c r="X324" s="438"/>
      <c r="Y324" s="438"/>
      <c r="Z324" s="438"/>
      <c r="AA324" s="438"/>
      <c r="AB324" s="438"/>
      <c r="AC324" s="438"/>
      <c r="AD324" s="438"/>
    </row>
    <row r="325" ht="13.5" customHeight="1">
      <c r="A325" s="438"/>
      <c r="B325" s="438"/>
      <c r="C325" s="438"/>
      <c r="D325" s="438"/>
      <c r="E325" s="409"/>
      <c r="F325" s="438"/>
      <c r="G325" s="438"/>
      <c r="H325" s="438"/>
      <c r="I325" s="438"/>
      <c r="J325" s="438"/>
      <c r="K325" s="438"/>
      <c r="L325" s="438"/>
      <c r="M325" s="438"/>
      <c r="N325" s="438"/>
      <c r="O325" s="438"/>
      <c r="P325" s="438"/>
      <c r="Q325" s="438"/>
      <c r="R325" s="438"/>
      <c r="S325" s="438"/>
      <c r="T325" s="438"/>
      <c r="U325" s="438"/>
      <c r="V325" s="438"/>
      <c r="W325" s="438"/>
      <c r="X325" s="438"/>
      <c r="Y325" s="438"/>
      <c r="Z325" s="438"/>
      <c r="AA325" s="438"/>
      <c r="AB325" s="438"/>
      <c r="AC325" s="438"/>
      <c r="AD325" s="438"/>
    </row>
    <row r="326" ht="13.5" customHeight="1">
      <c r="A326" s="438"/>
      <c r="B326" s="438"/>
      <c r="C326" s="438"/>
      <c r="D326" s="438"/>
      <c r="E326" s="409"/>
      <c r="F326" s="438"/>
      <c r="G326" s="438"/>
      <c r="H326" s="438"/>
      <c r="I326" s="438"/>
      <c r="J326" s="438"/>
      <c r="K326" s="438"/>
      <c r="L326" s="438"/>
      <c r="M326" s="438"/>
      <c r="N326" s="438"/>
      <c r="O326" s="438"/>
      <c r="P326" s="438"/>
      <c r="Q326" s="438"/>
      <c r="R326" s="438"/>
      <c r="S326" s="438"/>
      <c r="T326" s="438"/>
      <c r="U326" s="438"/>
      <c r="V326" s="438"/>
      <c r="W326" s="438"/>
      <c r="X326" s="438"/>
      <c r="Y326" s="438"/>
      <c r="Z326" s="438"/>
      <c r="AA326" s="438"/>
      <c r="AB326" s="438"/>
      <c r="AC326" s="438"/>
      <c r="AD326" s="438"/>
    </row>
    <row r="327" ht="13.5" customHeight="1">
      <c r="A327" s="438"/>
      <c r="B327" s="438"/>
      <c r="C327" s="438"/>
      <c r="D327" s="438"/>
      <c r="E327" s="409"/>
      <c r="F327" s="438"/>
      <c r="G327" s="438"/>
      <c r="H327" s="438"/>
      <c r="I327" s="438"/>
      <c r="J327" s="438"/>
      <c r="K327" s="438"/>
      <c r="L327" s="438"/>
      <c r="M327" s="438"/>
      <c r="N327" s="438"/>
      <c r="O327" s="438"/>
      <c r="P327" s="438"/>
      <c r="Q327" s="438"/>
      <c r="R327" s="438"/>
      <c r="S327" s="438"/>
      <c r="T327" s="438"/>
      <c r="U327" s="438"/>
      <c r="V327" s="438"/>
      <c r="W327" s="438"/>
      <c r="X327" s="438"/>
      <c r="Y327" s="438"/>
      <c r="Z327" s="438"/>
      <c r="AA327" s="438"/>
      <c r="AB327" s="438"/>
      <c r="AC327" s="438"/>
      <c r="AD327" s="438"/>
    </row>
    <row r="328" ht="13.5" customHeight="1">
      <c r="A328" s="438"/>
      <c r="B328" s="438"/>
      <c r="C328" s="438"/>
      <c r="D328" s="438"/>
      <c r="E328" s="409"/>
      <c r="F328" s="438"/>
      <c r="G328" s="438"/>
      <c r="H328" s="438"/>
      <c r="I328" s="438"/>
      <c r="J328" s="438"/>
      <c r="K328" s="438"/>
      <c r="L328" s="438"/>
      <c r="M328" s="438"/>
      <c r="N328" s="438"/>
      <c r="O328" s="438"/>
      <c r="P328" s="438"/>
      <c r="Q328" s="438"/>
      <c r="R328" s="438"/>
      <c r="S328" s="438"/>
      <c r="T328" s="438"/>
      <c r="U328" s="438"/>
      <c r="V328" s="438"/>
      <c r="W328" s="438"/>
      <c r="X328" s="438"/>
      <c r="Y328" s="438"/>
      <c r="Z328" s="438"/>
      <c r="AA328" s="438"/>
      <c r="AB328" s="438"/>
      <c r="AC328" s="438"/>
      <c r="AD328" s="438"/>
    </row>
    <row r="329" ht="13.5" customHeight="1">
      <c r="A329" s="438"/>
      <c r="B329" s="438"/>
      <c r="C329" s="438"/>
      <c r="D329" s="438"/>
      <c r="E329" s="409"/>
      <c r="F329" s="438"/>
      <c r="G329" s="438"/>
      <c r="H329" s="438"/>
      <c r="I329" s="438"/>
      <c r="J329" s="438"/>
      <c r="K329" s="438"/>
      <c r="L329" s="438"/>
      <c r="M329" s="438"/>
      <c r="N329" s="438"/>
      <c r="O329" s="438"/>
      <c r="P329" s="438"/>
      <c r="Q329" s="438"/>
      <c r="R329" s="438"/>
      <c r="S329" s="438"/>
      <c r="T329" s="438"/>
      <c r="U329" s="438"/>
      <c r="V329" s="438"/>
      <c r="W329" s="438"/>
      <c r="X329" s="438"/>
      <c r="Y329" s="438"/>
      <c r="Z329" s="438"/>
      <c r="AA329" s="438"/>
      <c r="AB329" s="438"/>
      <c r="AC329" s="438"/>
      <c r="AD329" s="438"/>
    </row>
    <row r="330" ht="13.5" customHeight="1">
      <c r="A330" s="438"/>
      <c r="B330" s="438"/>
      <c r="C330" s="438"/>
      <c r="D330" s="438"/>
      <c r="E330" s="409"/>
      <c r="F330" s="438"/>
      <c r="G330" s="438"/>
      <c r="H330" s="438"/>
      <c r="I330" s="438"/>
      <c r="J330" s="438"/>
      <c r="K330" s="438"/>
      <c r="L330" s="438"/>
      <c r="M330" s="438"/>
      <c r="N330" s="438"/>
      <c r="O330" s="438"/>
      <c r="P330" s="438"/>
      <c r="Q330" s="438"/>
      <c r="R330" s="438"/>
      <c r="S330" s="438"/>
      <c r="T330" s="438"/>
      <c r="U330" s="438"/>
      <c r="V330" s="438"/>
      <c r="W330" s="438"/>
      <c r="X330" s="438"/>
      <c r="Y330" s="438"/>
      <c r="Z330" s="438"/>
      <c r="AA330" s="438"/>
      <c r="AB330" s="438"/>
      <c r="AC330" s="438"/>
      <c r="AD330" s="438"/>
    </row>
    <row r="331" ht="13.5" customHeight="1">
      <c r="A331" s="438"/>
      <c r="B331" s="438"/>
      <c r="C331" s="438"/>
      <c r="D331" s="438"/>
      <c r="E331" s="409"/>
      <c r="F331" s="438"/>
      <c r="G331" s="438"/>
      <c r="H331" s="438"/>
      <c r="I331" s="438"/>
      <c r="J331" s="438"/>
      <c r="K331" s="438"/>
      <c r="L331" s="438"/>
      <c r="M331" s="438"/>
      <c r="N331" s="438"/>
      <c r="O331" s="438"/>
      <c r="P331" s="438"/>
      <c r="Q331" s="438"/>
      <c r="R331" s="438"/>
      <c r="S331" s="438"/>
      <c r="T331" s="438"/>
      <c r="U331" s="438"/>
      <c r="V331" s="438"/>
      <c r="W331" s="438"/>
      <c r="X331" s="438"/>
      <c r="Y331" s="438"/>
      <c r="Z331" s="438"/>
      <c r="AA331" s="438"/>
      <c r="AB331" s="438"/>
      <c r="AC331" s="438"/>
      <c r="AD331" s="438"/>
    </row>
    <row r="332" ht="13.5" customHeight="1">
      <c r="A332" s="438"/>
      <c r="B332" s="438"/>
      <c r="C332" s="438"/>
      <c r="D332" s="438"/>
      <c r="E332" s="409"/>
      <c r="F332" s="438"/>
      <c r="G332" s="438"/>
      <c r="H332" s="438"/>
      <c r="I332" s="438"/>
      <c r="J332" s="438"/>
      <c r="K332" s="438"/>
      <c r="L332" s="438"/>
      <c r="M332" s="438"/>
      <c r="N332" s="438"/>
      <c r="O332" s="438"/>
      <c r="P332" s="438"/>
      <c r="Q332" s="438"/>
      <c r="R332" s="438"/>
      <c r="S332" s="438"/>
      <c r="T332" s="438"/>
      <c r="U332" s="438"/>
      <c r="V332" s="438"/>
      <c r="W332" s="438"/>
      <c r="X332" s="438"/>
      <c r="Y332" s="438"/>
      <c r="Z332" s="438"/>
      <c r="AA332" s="438"/>
      <c r="AB332" s="438"/>
      <c r="AC332" s="438"/>
      <c r="AD332" s="438"/>
    </row>
    <row r="333" ht="13.5" customHeight="1">
      <c r="A333" s="438"/>
      <c r="B333" s="438"/>
      <c r="C333" s="438"/>
      <c r="D333" s="438"/>
      <c r="E333" s="409"/>
      <c r="F333" s="438"/>
      <c r="G333" s="438"/>
      <c r="H333" s="438"/>
      <c r="I333" s="438"/>
      <c r="J333" s="438"/>
      <c r="K333" s="438"/>
      <c r="L333" s="438"/>
      <c r="M333" s="438"/>
      <c r="N333" s="438"/>
      <c r="O333" s="438"/>
      <c r="P333" s="438"/>
      <c r="Q333" s="438"/>
      <c r="R333" s="438"/>
      <c r="S333" s="438"/>
      <c r="T333" s="438"/>
      <c r="U333" s="438"/>
      <c r="V333" s="438"/>
      <c r="W333" s="438"/>
      <c r="X333" s="438"/>
      <c r="Y333" s="438"/>
      <c r="Z333" s="438"/>
      <c r="AA333" s="438"/>
      <c r="AB333" s="438"/>
      <c r="AC333" s="438"/>
      <c r="AD333" s="438"/>
    </row>
    <row r="334" ht="13.5" customHeight="1">
      <c r="A334" s="438"/>
      <c r="B334" s="438"/>
      <c r="C334" s="438"/>
      <c r="D334" s="438"/>
      <c r="E334" s="409"/>
      <c r="F334" s="438"/>
      <c r="G334" s="438"/>
      <c r="H334" s="438"/>
      <c r="I334" s="438"/>
      <c r="J334" s="438"/>
      <c r="K334" s="438"/>
      <c r="L334" s="438"/>
      <c r="M334" s="438"/>
      <c r="N334" s="438"/>
      <c r="O334" s="438"/>
      <c r="P334" s="438"/>
      <c r="Q334" s="438"/>
      <c r="R334" s="438"/>
      <c r="S334" s="438"/>
      <c r="T334" s="438"/>
      <c r="U334" s="438"/>
      <c r="V334" s="438"/>
      <c r="W334" s="438"/>
      <c r="X334" s="438"/>
      <c r="Y334" s="438"/>
      <c r="Z334" s="438"/>
      <c r="AA334" s="438"/>
      <c r="AB334" s="438"/>
      <c r="AC334" s="438"/>
      <c r="AD334" s="438"/>
    </row>
    <row r="335" ht="13.5" customHeight="1">
      <c r="A335" s="438"/>
      <c r="B335" s="438"/>
      <c r="C335" s="438"/>
      <c r="D335" s="438"/>
      <c r="E335" s="409"/>
      <c r="F335" s="438"/>
      <c r="G335" s="438"/>
      <c r="H335" s="438"/>
      <c r="I335" s="438"/>
      <c r="J335" s="438"/>
      <c r="K335" s="438"/>
      <c r="L335" s="438"/>
      <c r="M335" s="438"/>
      <c r="N335" s="438"/>
      <c r="O335" s="438"/>
      <c r="P335" s="438"/>
      <c r="Q335" s="438"/>
      <c r="R335" s="438"/>
      <c r="S335" s="438"/>
      <c r="T335" s="438"/>
      <c r="U335" s="438"/>
      <c r="V335" s="438"/>
      <c r="W335" s="438"/>
      <c r="X335" s="438"/>
      <c r="Y335" s="438"/>
      <c r="Z335" s="438"/>
      <c r="AA335" s="438"/>
      <c r="AB335" s="438"/>
      <c r="AC335" s="438"/>
      <c r="AD335" s="438"/>
    </row>
    <row r="336" ht="13.5" customHeight="1">
      <c r="A336" s="438"/>
      <c r="B336" s="438"/>
      <c r="C336" s="438"/>
      <c r="D336" s="438"/>
      <c r="E336" s="409"/>
      <c r="F336" s="438"/>
      <c r="G336" s="438"/>
      <c r="H336" s="438"/>
      <c r="I336" s="438"/>
      <c r="J336" s="438"/>
      <c r="K336" s="438"/>
      <c r="L336" s="438"/>
      <c r="M336" s="438"/>
      <c r="N336" s="438"/>
      <c r="O336" s="438"/>
      <c r="P336" s="438"/>
      <c r="Q336" s="438"/>
      <c r="R336" s="438"/>
      <c r="S336" s="438"/>
      <c r="T336" s="438"/>
      <c r="U336" s="438"/>
      <c r="V336" s="438"/>
      <c r="W336" s="438"/>
      <c r="X336" s="438"/>
      <c r="Y336" s="438"/>
      <c r="Z336" s="438"/>
      <c r="AA336" s="438"/>
      <c r="AB336" s="438"/>
      <c r="AC336" s="438"/>
      <c r="AD336" s="438"/>
    </row>
    <row r="337" ht="13.5" customHeight="1">
      <c r="A337" s="438"/>
      <c r="B337" s="438"/>
      <c r="C337" s="438"/>
      <c r="D337" s="438"/>
      <c r="E337" s="409"/>
      <c r="F337" s="438"/>
      <c r="G337" s="438"/>
      <c r="H337" s="438"/>
      <c r="I337" s="438"/>
      <c r="J337" s="438"/>
      <c r="K337" s="438"/>
      <c r="L337" s="438"/>
      <c r="M337" s="438"/>
      <c r="N337" s="438"/>
      <c r="O337" s="438"/>
      <c r="P337" s="438"/>
      <c r="Q337" s="438"/>
      <c r="R337" s="438"/>
      <c r="S337" s="438"/>
      <c r="T337" s="438"/>
      <c r="U337" s="438"/>
      <c r="V337" s="438"/>
      <c r="W337" s="438"/>
      <c r="X337" s="438"/>
      <c r="Y337" s="438"/>
      <c r="Z337" s="438"/>
      <c r="AA337" s="438"/>
      <c r="AB337" s="438"/>
      <c r="AC337" s="438"/>
      <c r="AD337" s="438"/>
    </row>
    <row r="338" ht="13.5" customHeight="1">
      <c r="A338" s="438"/>
      <c r="B338" s="438"/>
      <c r="C338" s="438"/>
      <c r="D338" s="438"/>
      <c r="E338" s="409"/>
      <c r="F338" s="438"/>
      <c r="G338" s="438"/>
      <c r="H338" s="438"/>
      <c r="I338" s="438"/>
      <c r="J338" s="438"/>
      <c r="K338" s="438"/>
      <c r="L338" s="438"/>
      <c r="M338" s="438"/>
      <c r="N338" s="438"/>
      <c r="O338" s="438"/>
      <c r="P338" s="438"/>
      <c r="Q338" s="438"/>
      <c r="R338" s="438"/>
      <c r="S338" s="438"/>
      <c r="T338" s="438"/>
      <c r="U338" s="438"/>
      <c r="V338" s="438"/>
      <c r="W338" s="438"/>
      <c r="X338" s="438"/>
      <c r="Y338" s="438"/>
      <c r="Z338" s="438"/>
      <c r="AA338" s="438"/>
      <c r="AB338" s="438"/>
      <c r="AC338" s="438"/>
      <c r="AD338" s="438"/>
    </row>
    <row r="339" ht="13.5" customHeight="1">
      <c r="A339" s="438"/>
      <c r="B339" s="438"/>
      <c r="C339" s="438"/>
      <c r="D339" s="438"/>
      <c r="E339" s="409"/>
      <c r="F339" s="438"/>
      <c r="G339" s="438"/>
      <c r="H339" s="438"/>
      <c r="I339" s="438"/>
      <c r="J339" s="438"/>
      <c r="K339" s="438"/>
      <c r="L339" s="438"/>
      <c r="M339" s="438"/>
      <c r="N339" s="438"/>
      <c r="O339" s="438"/>
      <c r="P339" s="438"/>
      <c r="Q339" s="438"/>
      <c r="R339" s="438"/>
      <c r="S339" s="438"/>
      <c r="T339" s="438"/>
      <c r="U339" s="438"/>
      <c r="V339" s="438"/>
      <c r="W339" s="438"/>
      <c r="X339" s="438"/>
      <c r="Y339" s="438"/>
      <c r="Z339" s="438"/>
      <c r="AA339" s="438"/>
      <c r="AB339" s="438"/>
      <c r="AC339" s="438"/>
      <c r="AD339" s="438"/>
    </row>
    <row r="340" ht="13.5" customHeight="1">
      <c r="A340" s="438"/>
      <c r="B340" s="438"/>
      <c r="C340" s="438"/>
      <c r="D340" s="438"/>
      <c r="E340" s="409"/>
      <c r="F340" s="438"/>
      <c r="G340" s="438"/>
      <c r="H340" s="438"/>
      <c r="I340" s="438"/>
      <c r="J340" s="438"/>
      <c r="K340" s="438"/>
      <c r="L340" s="438"/>
      <c r="M340" s="438"/>
      <c r="N340" s="438"/>
      <c r="O340" s="438"/>
      <c r="P340" s="438"/>
      <c r="Q340" s="438"/>
      <c r="R340" s="438"/>
      <c r="S340" s="438"/>
      <c r="T340" s="438"/>
      <c r="U340" s="438"/>
      <c r="V340" s="438"/>
      <c r="W340" s="438"/>
      <c r="X340" s="438"/>
      <c r="Y340" s="438"/>
      <c r="Z340" s="438"/>
      <c r="AA340" s="438"/>
      <c r="AB340" s="438"/>
      <c r="AC340" s="438"/>
      <c r="AD340" s="438"/>
    </row>
    <row r="341" ht="13.5" customHeight="1">
      <c r="A341" s="438"/>
      <c r="B341" s="438"/>
      <c r="C341" s="438"/>
      <c r="D341" s="438"/>
      <c r="E341" s="409"/>
      <c r="F341" s="438"/>
      <c r="G341" s="438"/>
      <c r="H341" s="438"/>
      <c r="I341" s="438"/>
      <c r="J341" s="438"/>
      <c r="K341" s="438"/>
      <c r="L341" s="438"/>
      <c r="M341" s="438"/>
      <c r="N341" s="438"/>
      <c r="O341" s="438"/>
      <c r="P341" s="438"/>
      <c r="Q341" s="438"/>
      <c r="R341" s="438"/>
      <c r="S341" s="438"/>
      <c r="T341" s="438"/>
      <c r="U341" s="438"/>
      <c r="V341" s="438"/>
      <c r="W341" s="438"/>
      <c r="X341" s="438"/>
      <c r="Y341" s="438"/>
      <c r="Z341" s="438"/>
      <c r="AA341" s="438"/>
      <c r="AB341" s="438"/>
      <c r="AC341" s="438"/>
      <c r="AD341" s="438"/>
    </row>
    <row r="342" ht="13.5" customHeight="1">
      <c r="A342" s="438"/>
      <c r="B342" s="438"/>
      <c r="C342" s="438"/>
      <c r="D342" s="438"/>
      <c r="E342" s="409"/>
      <c r="F342" s="438"/>
      <c r="G342" s="438"/>
      <c r="H342" s="438"/>
      <c r="I342" s="438"/>
      <c r="J342" s="438"/>
      <c r="K342" s="438"/>
      <c r="L342" s="438"/>
      <c r="M342" s="438"/>
      <c r="N342" s="438"/>
      <c r="O342" s="438"/>
      <c r="P342" s="438"/>
      <c r="Q342" s="438"/>
      <c r="R342" s="438"/>
      <c r="S342" s="438"/>
      <c r="T342" s="438"/>
      <c r="U342" s="438"/>
      <c r="V342" s="438"/>
      <c r="W342" s="438"/>
      <c r="X342" s="438"/>
      <c r="Y342" s="438"/>
      <c r="Z342" s="438"/>
      <c r="AA342" s="438"/>
      <c r="AB342" s="438"/>
      <c r="AC342" s="438"/>
      <c r="AD342" s="438"/>
    </row>
    <row r="343" ht="13.5" customHeight="1">
      <c r="A343" s="438"/>
      <c r="B343" s="438"/>
      <c r="C343" s="438"/>
      <c r="D343" s="438"/>
      <c r="E343" s="409"/>
      <c r="F343" s="438"/>
      <c r="G343" s="438"/>
      <c r="H343" s="438"/>
      <c r="I343" s="438"/>
      <c r="J343" s="438"/>
      <c r="K343" s="438"/>
      <c r="L343" s="438"/>
      <c r="M343" s="438"/>
      <c r="N343" s="438"/>
      <c r="O343" s="438"/>
      <c r="P343" s="438"/>
      <c r="Q343" s="438"/>
      <c r="R343" s="438"/>
      <c r="S343" s="438"/>
      <c r="T343" s="438"/>
      <c r="U343" s="438"/>
      <c r="V343" s="438"/>
      <c r="W343" s="438"/>
      <c r="X343" s="438"/>
      <c r="Y343" s="438"/>
      <c r="Z343" s="438"/>
      <c r="AA343" s="438"/>
      <c r="AB343" s="438"/>
      <c r="AC343" s="438"/>
      <c r="AD343" s="438"/>
    </row>
    <row r="344" ht="13.5" customHeight="1">
      <c r="A344" s="438"/>
      <c r="B344" s="438"/>
      <c r="C344" s="438"/>
      <c r="D344" s="438"/>
      <c r="E344" s="409"/>
      <c r="F344" s="438"/>
      <c r="G344" s="438"/>
      <c r="H344" s="438"/>
      <c r="I344" s="438"/>
      <c r="J344" s="438"/>
      <c r="K344" s="438"/>
      <c r="L344" s="438"/>
      <c r="M344" s="438"/>
      <c r="N344" s="438"/>
      <c r="O344" s="438"/>
      <c r="P344" s="438"/>
      <c r="Q344" s="438"/>
      <c r="R344" s="438"/>
      <c r="S344" s="438"/>
      <c r="T344" s="438"/>
      <c r="U344" s="438"/>
      <c r="V344" s="438"/>
      <c r="W344" s="438"/>
      <c r="X344" s="438"/>
      <c r="Y344" s="438"/>
      <c r="Z344" s="438"/>
      <c r="AA344" s="438"/>
      <c r="AB344" s="438"/>
      <c r="AC344" s="438"/>
      <c r="AD344" s="438"/>
    </row>
    <row r="345" ht="13.5" customHeight="1">
      <c r="A345" s="438"/>
      <c r="B345" s="438"/>
      <c r="C345" s="438"/>
      <c r="D345" s="438"/>
      <c r="E345" s="409"/>
      <c r="F345" s="438"/>
      <c r="G345" s="438"/>
      <c r="H345" s="438"/>
      <c r="I345" s="438"/>
      <c r="J345" s="438"/>
      <c r="K345" s="438"/>
      <c r="L345" s="438"/>
      <c r="M345" s="438"/>
      <c r="N345" s="438"/>
      <c r="O345" s="438"/>
      <c r="P345" s="438"/>
      <c r="Q345" s="438"/>
      <c r="R345" s="438"/>
      <c r="S345" s="438"/>
      <c r="T345" s="438"/>
      <c r="U345" s="438"/>
      <c r="V345" s="438"/>
      <c r="W345" s="438"/>
      <c r="X345" s="438"/>
      <c r="Y345" s="438"/>
      <c r="Z345" s="438"/>
      <c r="AA345" s="438"/>
      <c r="AB345" s="438"/>
      <c r="AC345" s="438"/>
      <c r="AD345" s="438"/>
    </row>
    <row r="346" ht="13.5" customHeight="1">
      <c r="A346" s="438"/>
      <c r="B346" s="438"/>
      <c r="C346" s="438"/>
      <c r="D346" s="438"/>
      <c r="E346" s="409"/>
      <c r="F346" s="438"/>
      <c r="G346" s="438"/>
      <c r="H346" s="438"/>
      <c r="I346" s="438"/>
      <c r="J346" s="438"/>
      <c r="K346" s="438"/>
      <c r="L346" s="438"/>
      <c r="M346" s="438"/>
      <c r="N346" s="438"/>
      <c r="O346" s="438"/>
      <c r="P346" s="438"/>
      <c r="Q346" s="438"/>
      <c r="R346" s="438"/>
      <c r="S346" s="438"/>
      <c r="T346" s="438"/>
      <c r="U346" s="438"/>
      <c r="V346" s="438"/>
      <c r="W346" s="438"/>
      <c r="X346" s="438"/>
      <c r="Y346" s="438"/>
      <c r="Z346" s="438"/>
      <c r="AA346" s="438"/>
      <c r="AB346" s="438"/>
      <c r="AC346" s="438"/>
      <c r="AD346" s="438"/>
    </row>
    <row r="347" ht="13.5" customHeight="1">
      <c r="A347" s="438"/>
      <c r="B347" s="438"/>
      <c r="C347" s="438"/>
      <c r="D347" s="438"/>
      <c r="E347" s="409"/>
      <c r="F347" s="438"/>
      <c r="G347" s="438"/>
      <c r="H347" s="438"/>
      <c r="I347" s="438"/>
      <c r="J347" s="438"/>
      <c r="K347" s="438"/>
      <c r="L347" s="438"/>
      <c r="M347" s="438"/>
      <c r="N347" s="438"/>
      <c r="O347" s="438"/>
      <c r="P347" s="438"/>
      <c r="Q347" s="438"/>
      <c r="R347" s="438"/>
      <c r="S347" s="438"/>
      <c r="T347" s="438"/>
      <c r="U347" s="438"/>
      <c r="V347" s="438"/>
      <c r="W347" s="438"/>
      <c r="X347" s="438"/>
      <c r="Y347" s="438"/>
      <c r="Z347" s="438"/>
      <c r="AA347" s="438"/>
      <c r="AB347" s="438"/>
      <c r="AC347" s="438"/>
      <c r="AD347" s="438"/>
    </row>
    <row r="348" ht="13.5" customHeight="1">
      <c r="A348" s="438"/>
      <c r="B348" s="438"/>
      <c r="C348" s="438"/>
      <c r="D348" s="438"/>
      <c r="E348" s="409"/>
      <c r="F348" s="438"/>
      <c r="G348" s="438"/>
      <c r="H348" s="438"/>
      <c r="I348" s="438"/>
      <c r="J348" s="438"/>
      <c r="K348" s="438"/>
      <c r="L348" s="438"/>
      <c r="M348" s="438"/>
      <c r="N348" s="438"/>
      <c r="O348" s="438"/>
      <c r="P348" s="438"/>
      <c r="Q348" s="438"/>
      <c r="R348" s="438"/>
      <c r="S348" s="438"/>
      <c r="T348" s="438"/>
      <c r="U348" s="438"/>
      <c r="V348" s="438"/>
      <c r="W348" s="438"/>
      <c r="X348" s="438"/>
      <c r="Y348" s="438"/>
      <c r="Z348" s="438"/>
      <c r="AA348" s="438"/>
      <c r="AB348" s="438"/>
      <c r="AC348" s="438"/>
      <c r="AD348" s="438"/>
    </row>
    <row r="349" ht="13.5" customHeight="1">
      <c r="A349" s="438"/>
      <c r="B349" s="438"/>
      <c r="C349" s="438"/>
      <c r="D349" s="438"/>
      <c r="E349" s="409"/>
      <c r="F349" s="438"/>
      <c r="G349" s="438"/>
      <c r="H349" s="438"/>
      <c r="I349" s="438"/>
      <c r="J349" s="438"/>
      <c r="K349" s="438"/>
      <c r="L349" s="438"/>
      <c r="M349" s="438"/>
      <c r="N349" s="438"/>
      <c r="O349" s="438"/>
      <c r="P349" s="438"/>
      <c r="Q349" s="438"/>
      <c r="R349" s="438"/>
      <c r="S349" s="438"/>
      <c r="T349" s="438"/>
      <c r="U349" s="438"/>
      <c r="V349" s="438"/>
      <c r="W349" s="438"/>
      <c r="X349" s="438"/>
      <c r="Y349" s="438"/>
      <c r="Z349" s="438"/>
      <c r="AA349" s="438"/>
      <c r="AB349" s="438"/>
      <c r="AC349" s="438"/>
      <c r="AD349" s="438"/>
    </row>
    <row r="350" ht="13.5" customHeight="1">
      <c r="A350" s="438"/>
      <c r="B350" s="438"/>
      <c r="C350" s="438"/>
      <c r="D350" s="438"/>
      <c r="E350" s="409"/>
      <c r="F350" s="438"/>
      <c r="G350" s="438"/>
      <c r="H350" s="438"/>
      <c r="I350" s="438"/>
      <c r="J350" s="438"/>
      <c r="K350" s="438"/>
      <c r="L350" s="438"/>
      <c r="M350" s="438"/>
      <c r="N350" s="438"/>
      <c r="O350" s="438"/>
      <c r="P350" s="438"/>
      <c r="Q350" s="438"/>
      <c r="R350" s="438"/>
      <c r="S350" s="438"/>
      <c r="T350" s="438"/>
      <c r="U350" s="438"/>
      <c r="V350" s="438"/>
      <c r="W350" s="438"/>
      <c r="X350" s="438"/>
      <c r="Y350" s="438"/>
      <c r="Z350" s="438"/>
      <c r="AA350" s="438"/>
      <c r="AB350" s="438"/>
      <c r="AC350" s="438"/>
      <c r="AD350" s="438"/>
    </row>
    <row r="351" ht="13.5" customHeight="1">
      <c r="A351" s="438"/>
      <c r="B351" s="438"/>
      <c r="C351" s="438"/>
      <c r="D351" s="438"/>
      <c r="E351" s="409"/>
      <c r="F351" s="438"/>
      <c r="G351" s="438"/>
      <c r="H351" s="438"/>
      <c r="I351" s="438"/>
      <c r="J351" s="438"/>
      <c r="K351" s="438"/>
      <c r="L351" s="438"/>
      <c r="M351" s="438"/>
      <c r="N351" s="438"/>
      <c r="O351" s="438"/>
      <c r="P351" s="438"/>
      <c r="Q351" s="438"/>
      <c r="R351" s="438"/>
      <c r="S351" s="438"/>
      <c r="T351" s="438"/>
      <c r="U351" s="438"/>
      <c r="V351" s="438"/>
      <c r="W351" s="438"/>
      <c r="X351" s="438"/>
      <c r="Y351" s="438"/>
      <c r="Z351" s="438"/>
      <c r="AA351" s="438"/>
      <c r="AB351" s="438"/>
      <c r="AC351" s="438"/>
      <c r="AD351" s="438"/>
    </row>
    <row r="352" ht="13.5" customHeight="1">
      <c r="A352" s="438"/>
      <c r="B352" s="438"/>
      <c r="C352" s="438"/>
      <c r="D352" s="438"/>
      <c r="E352" s="409"/>
      <c r="F352" s="438"/>
      <c r="G352" s="438"/>
      <c r="H352" s="438"/>
      <c r="I352" s="438"/>
      <c r="J352" s="438"/>
      <c r="K352" s="438"/>
      <c r="L352" s="438"/>
      <c r="M352" s="438"/>
      <c r="N352" s="438"/>
      <c r="O352" s="438"/>
      <c r="P352" s="438"/>
      <c r="Q352" s="438"/>
      <c r="R352" s="438"/>
      <c r="S352" s="438"/>
      <c r="T352" s="438"/>
      <c r="U352" s="438"/>
      <c r="V352" s="438"/>
      <c r="W352" s="438"/>
      <c r="X352" s="438"/>
      <c r="Y352" s="438"/>
      <c r="Z352" s="438"/>
      <c r="AA352" s="438"/>
      <c r="AB352" s="438"/>
      <c r="AC352" s="438"/>
      <c r="AD352" s="438"/>
    </row>
    <row r="353" ht="13.5" customHeight="1">
      <c r="A353" s="438"/>
      <c r="B353" s="438"/>
      <c r="C353" s="438"/>
      <c r="D353" s="438"/>
      <c r="E353" s="409"/>
      <c r="F353" s="438"/>
      <c r="G353" s="438"/>
      <c r="H353" s="438"/>
      <c r="I353" s="438"/>
      <c r="J353" s="438"/>
      <c r="K353" s="438"/>
      <c r="L353" s="438"/>
      <c r="M353" s="438"/>
      <c r="N353" s="438"/>
      <c r="O353" s="438"/>
      <c r="P353" s="438"/>
      <c r="Q353" s="438"/>
      <c r="R353" s="438"/>
      <c r="S353" s="438"/>
      <c r="T353" s="438"/>
      <c r="U353" s="438"/>
      <c r="V353" s="438"/>
      <c r="W353" s="438"/>
      <c r="X353" s="438"/>
      <c r="Y353" s="438"/>
      <c r="Z353" s="438"/>
      <c r="AA353" s="438"/>
      <c r="AB353" s="438"/>
      <c r="AC353" s="438"/>
      <c r="AD353" s="438"/>
    </row>
    <row r="354" ht="13.5" customHeight="1">
      <c r="A354" s="438"/>
      <c r="B354" s="438"/>
      <c r="C354" s="438"/>
      <c r="D354" s="438"/>
      <c r="E354" s="409"/>
      <c r="F354" s="438"/>
      <c r="G354" s="438"/>
      <c r="H354" s="438"/>
      <c r="I354" s="438"/>
      <c r="J354" s="438"/>
      <c r="K354" s="438"/>
      <c r="L354" s="438"/>
      <c r="M354" s="438"/>
      <c r="N354" s="438"/>
      <c r="O354" s="438"/>
      <c r="P354" s="438"/>
      <c r="Q354" s="438"/>
      <c r="R354" s="438"/>
      <c r="S354" s="438"/>
      <c r="T354" s="438"/>
      <c r="U354" s="438"/>
      <c r="V354" s="438"/>
      <c r="W354" s="438"/>
      <c r="X354" s="438"/>
      <c r="Y354" s="438"/>
      <c r="Z354" s="438"/>
      <c r="AA354" s="438"/>
      <c r="AB354" s="438"/>
      <c r="AC354" s="438"/>
      <c r="AD354" s="438"/>
    </row>
    <row r="355" ht="13.5" customHeight="1">
      <c r="A355" s="438"/>
      <c r="B355" s="438"/>
      <c r="C355" s="438"/>
      <c r="D355" s="438"/>
      <c r="E355" s="409"/>
      <c r="F355" s="438"/>
      <c r="G355" s="438"/>
      <c r="H355" s="438"/>
      <c r="I355" s="438"/>
      <c r="J355" s="438"/>
      <c r="K355" s="438"/>
      <c r="L355" s="438"/>
      <c r="M355" s="438"/>
      <c r="N355" s="438"/>
      <c r="O355" s="438"/>
      <c r="P355" s="438"/>
      <c r="Q355" s="438"/>
      <c r="R355" s="438"/>
      <c r="S355" s="438"/>
      <c r="T355" s="438"/>
      <c r="U355" s="438"/>
      <c r="V355" s="438"/>
      <c r="W355" s="438"/>
      <c r="X355" s="438"/>
      <c r="Y355" s="438"/>
      <c r="Z355" s="438"/>
      <c r="AA355" s="438"/>
      <c r="AB355" s="438"/>
      <c r="AC355" s="438"/>
      <c r="AD355" s="438"/>
    </row>
    <row r="356" ht="13.5" customHeight="1">
      <c r="A356" s="438"/>
      <c r="B356" s="438"/>
      <c r="C356" s="438"/>
      <c r="D356" s="438"/>
      <c r="E356" s="409"/>
      <c r="F356" s="438"/>
      <c r="G356" s="438"/>
      <c r="H356" s="438"/>
      <c r="I356" s="438"/>
      <c r="J356" s="438"/>
      <c r="K356" s="438"/>
      <c r="L356" s="438"/>
      <c r="M356" s="438"/>
      <c r="N356" s="438"/>
      <c r="O356" s="438"/>
      <c r="P356" s="438"/>
      <c r="Q356" s="438"/>
      <c r="R356" s="438"/>
      <c r="S356" s="438"/>
      <c r="T356" s="438"/>
      <c r="U356" s="438"/>
      <c r="V356" s="438"/>
      <c r="W356" s="438"/>
      <c r="X356" s="438"/>
      <c r="Y356" s="438"/>
      <c r="Z356" s="438"/>
      <c r="AA356" s="438"/>
      <c r="AB356" s="438"/>
      <c r="AC356" s="438"/>
      <c r="AD356" s="438"/>
    </row>
    <row r="357" ht="13.5" customHeight="1">
      <c r="A357" s="438"/>
      <c r="B357" s="438"/>
      <c r="C357" s="438"/>
      <c r="D357" s="438"/>
      <c r="E357" s="409"/>
      <c r="F357" s="438"/>
      <c r="G357" s="438"/>
      <c r="H357" s="438"/>
      <c r="I357" s="438"/>
      <c r="J357" s="438"/>
      <c r="K357" s="438"/>
      <c r="L357" s="438"/>
      <c r="M357" s="438"/>
      <c r="N357" s="438"/>
      <c r="O357" s="438"/>
      <c r="P357" s="438"/>
      <c r="Q357" s="438"/>
      <c r="R357" s="438"/>
      <c r="S357" s="438"/>
      <c r="T357" s="438"/>
      <c r="U357" s="438"/>
      <c r="V357" s="438"/>
      <c r="W357" s="438"/>
      <c r="X357" s="438"/>
      <c r="Y357" s="438"/>
      <c r="Z357" s="438"/>
      <c r="AA357" s="438"/>
      <c r="AB357" s="438"/>
      <c r="AC357" s="438"/>
      <c r="AD357" s="438"/>
    </row>
    <row r="358" ht="13.5" customHeight="1">
      <c r="A358" s="438"/>
      <c r="B358" s="438"/>
      <c r="C358" s="438"/>
      <c r="D358" s="438"/>
      <c r="E358" s="409"/>
      <c r="F358" s="438"/>
      <c r="G358" s="438"/>
      <c r="H358" s="438"/>
      <c r="I358" s="438"/>
      <c r="J358" s="438"/>
      <c r="K358" s="438"/>
      <c r="L358" s="438"/>
      <c r="M358" s="438"/>
      <c r="N358" s="438"/>
      <c r="O358" s="438"/>
      <c r="P358" s="438"/>
      <c r="Q358" s="438"/>
      <c r="R358" s="438"/>
      <c r="S358" s="438"/>
      <c r="T358" s="438"/>
      <c r="U358" s="438"/>
      <c r="V358" s="438"/>
      <c r="W358" s="438"/>
      <c r="X358" s="438"/>
      <c r="Y358" s="438"/>
      <c r="Z358" s="438"/>
      <c r="AA358" s="438"/>
      <c r="AB358" s="438"/>
      <c r="AC358" s="438"/>
      <c r="AD358" s="438"/>
    </row>
    <row r="359" ht="13.5" customHeight="1">
      <c r="A359" s="438"/>
      <c r="B359" s="438"/>
      <c r="C359" s="438"/>
      <c r="D359" s="438"/>
      <c r="E359" s="409"/>
      <c r="F359" s="438"/>
      <c r="G359" s="438"/>
      <c r="H359" s="438"/>
      <c r="I359" s="438"/>
      <c r="J359" s="438"/>
      <c r="K359" s="438"/>
      <c r="L359" s="438"/>
      <c r="M359" s="438"/>
      <c r="N359" s="438"/>
      <c r="O359" s="438"/>
      <c r="P359" s="438"/>
      <c r="Q359" s="438"/>
      <c r="R359" s="438"/>
      <c r="S359" s="438"/>
      <c r="T359" s="438"/>
      <c r="U359" s="438"/>
      <c r="V359" s="438"/>
      <c r="W359" s="438"/>
      <c r="X359" s="438"/>
      <c r="Y359" s="438"/>
      <c r="Z359" s="438"/>
      <c r="AA359" s="438"/>
      <c r="AB359" s="438"/>
      <c r="AC359" s="438"/>
      <c r="AD359" s="438"/>
    </row>
    <row r="360" ht="13.5" customHeight="1">
      <c r="A360" s="438"/>
      <c r="B360" s="438"/>
      <c r="C360" s="438"/>
      <c r="D360" s="438"/>
      <c r="E360" s="409"/>
      <c r="F360" s="438"/>
      <c r="G360" s="438"/>
      <c r="H360" s="438"/>
      <c r="I360" s="438"/>
      <c r="J360" s="438"/>
      <c r="K360" s="438"/>
      <c r="L360" s="438"/>
      <c r="M360" s="438"/>
      <c r="N360" s="438"/>
      <c r="O360" s="438"/>
      <c r="P360" s="438"/>
      <c r="Q360" s="438"/>
      <c r="R360" s="438"/>
      <c r="S360" s="438"/>
      <c r="T360" s="438"/>
      <c r="U360" s="438"/>
      <c r="V360" s="438"/>
      <c r="W360" s="438"/>
      <c r="X360" s="438"/>
      <c r="Y360" s="438"/>
      <c r="Z360" s="438"/>
      <c r="AA360" s="438"/>
      <c r="AB360" s="438"/>
      <c r="AC360" s="438"/>
      <c r="AD360" s="438"/>
    </row>
    <row r="361" ht="13.5" customHeight="1">
      <c r="A361" s="438"/>
      <c r="B361" s="438"/>
      <c r="C361" s="438"/>
      <c r="D361" s="438"/>
      <c r="E361" s="409"/>
      <c r="F361" s="438"/>
      <c r="G361" s="438"/>
      <c r="H361" s="438"/>
      <c r="I361" s="438"/>
      <c r="J361" s="438"/>
      <c r="K361" s="438"/>
      <c r="L361" s="438"/>
      <c r="M361" s="438"/>
      <c r="N361" s="438"/>
      <c r="O361" s="438"/>
      <c r="P361" s="438"/>
      <c r="Q361" s="438"/>
      <c r="R361" s="438"/>
      <c r="S361" s="438"/>
      <c r="T361" s="438"/>
      <c r="U361" s="438"/>
      <c r="V361" s="438"/>
      <c r="W361" s="438"/>
      <c r="X361" s="438"/>
      <c r="Y361" s="438"/>
      <c r="Z361" s="438"/>
      <c r="AA361" s="438"/>
      <c r="AB361" s="438"/>
      <c r="AC361" s="438"/>
      <c r="AD361" s="438"/>
    </row>
    <row r="362" ht="13.5" customHeight="1">
      <c r="A362" s="438"/>
      <c r="B362" s="438"/>
      <c r="C362" s="438"/>
      <c r="D362" s="438"/>
      <c r="E362" s="409"/>
      <c r="F362" s="438"/>
      <c r="G362" s="438"/>
      <c r="H362" s="438"/>
      <c r="I362" s="438"/>
      <c r="J362" s="438"/>
      <c r="K362" s="438"/>
      <c r="L362" s="438"/>
      <c r="M362" s="438"/>
      <c r="N362" s="438"/>
      <c r="O362" s="438"/>
      <c r="P362" s="438"/>
      <c r="Q362" s="438"/>
      <c r="R362" s="438"/>
      <c r="S362" s="438"/>
      <c r="T362" s="438"/>
      <c r="U362" s="438"/>
      <c r="V362" s="438"/>
      <c r="W362" s="438"/>
      <c r="X362" s="438"/>
      <c r="Y362" s="438"/>
      <c r="Z362" s="438"/>
      <c r="AA362" s="438"/>
      <c r="AB362" s="438"/>
      <c r="AC362" s="438"/>
      <c r="AD362" s="438"/>
    </row>
    <row r="363" ht="13.5" customHeight="1">
      <c r="A363" s="438"/>
      <c r="B363" s="438"/>
      <c r="C363" s="438"/>
      <c r="D363" s="438"/>
      <c r="E363" s="409"/>
      <c r="F363" s="438"/>
      <c r="G363" s="438"/>
      <c r="H363" s="438"/>
      <c r="I363" s="438"/>
      <c r="J363" s="438"/>
      <c r="K363" s="438"/>
      <c r="L363" s="438"/>
      <c r="M363" s="438"/>
      <c r="N363" s="438"/>
      <c r="O363" s="438"/>
      <c r="P363" s="438"/>
      <c r="Q363" s="438"/>
      <c r="R363" s="438"/>
      <c r="S363" s="438"/>
      <c r="T363" s="438"/>
      <c r="U363" s="438"/>
      <c r="V363" s="438"/>
      <c r="W363" s="438"/>
      <c r="X363" s="438"/>
      <c r="Y363" s="438"/>
      <c r="Z363" s="438"/>
      <c r="AA363" s="438"/>
      <c r="AB363" s="438"/>
      <c r="AC363" s="438"/>
      <c r="AD363" s="438"/>
    </row>
    <row r="364" ht="13.5" customHeight="1">
      <c r="A364" s="438"/>
      <c r="B364" s="438"/>
      <c r="C364" s="438"/>
      <c r="D364" s="438"/>
      <c r="E364" s="409"/>
      <c r="F364" s="438"/>
      <c r="G364" s="438"/>
      <c r="H364" s="438"/>
      <c r="I364" s="438"/>
      <c r="J364" s="438"/>
      <c r="K364" s="438"/>
      <c r="L364" s="438"/>
      <c r="M364" s="438"/>
      <c r="N364" s="438"/>
      <c r="O364" s="438"/>
      <c r="P364" s="438"/>
      <c r="Q364" s="438"/>
      <c r="R364" s="438"/>
      <c r="S364" s="438"/>
      <c r="T364" s="438"/>
      <c r="U364" s="438"/>
      <c r="V364" s="438"/>
      <c r="W364" s="438"/>
      <c r="X364" s="438"/>
      <c r="Y364" s="438"/>
      <c r="Z364" s="438"/>
      <c r="AA364" s="438"/>
      <c r="AB364" s="438"/>
      <c r="AC364" s="438"/>
      <c r="AD364" s="438"/>
    </row>
    <row r="365" ht="13.5" customHeight="1">
      <c r="A365" s="438"/>
      <c r="B365" s="438"/>
      <c r="C365" s="438"/>
      <c r="D365" s="438"/>
      <c r="E365" s="409"/>
      <c r="F365" s="438"/>
      <c r="G365" s="438"/>
      <c r="H365" s="438"/>
      <c r="I365" s="438"/>
      <c r="J365" s="438"/>
      <c r="K365" s="438"/>
      <c r="L365" s="438"/>
      <c r="M365" s="438"/>
      <c r="N365" s="438"/>
      <c r="O365" s="438"/>
      <c r="P365" s="438"/>
      <c r="Q365" s="438"/>
      <c r="R365" s="438"/>
      <c r="S365" s="438"/>
      <c r="T365" s="438"/>
      <c r="U365" s="438"/>
      <c r="V365" s="438"/>
      <c r="W365" s="438"/>
      <c r="X365" s="438"/>
      <c r="Y365" s="438"/>
      <c r="Z365" s="438"/>
      <c r="AA365" s="438"/>
      <c r="AB365" s="438"/>
      <c r="AC365" s="438"/>
      <c r="AD365" s="438"/>
    </row>
    <row r="366" ht="13.5" customHeight="1">
      <c r="A366" s="438"/>
      <c r="B366" s="438"/>
      <c r="C366" s="438"/>
      <c r="D366" s="438"/>
      <c r="E366" s="409"/>
      <c r="F366" s="438"/>
      <c r="G366" s="438"/>
      <c r="H366" s="438"/>
      <c r="I366" s="438"/>
      <c r="J366" s="438"/>
      <c r="K366" s="438"/>
      <c r="L366" s="438"/>
      <c r="M366" s="438"/>
      <c r="N366" s="438"/>
      <c r="O366" s="438"/>
      <c r="P366" s="438"/>
      <c r="Q366" s="438"/>
      <c r="R366" s="438"/>
      <c r="S366" s="438"/>
      <c r="T366" s="438"/>
      <c r="U366" s="438"/>
      <c r="V366" s="438"/>
      <c r="W366" s="438"/>
      <c r="X366" s="438"/>
      <c r="Y366" s="438"/>
      <c r="Z366" s="438"/>
      <c r="AA366" s="438"/>
      <c r="AB366" s="438"/>
      <c r="AC366" s="438"/>
      <c r="AD366" s="438"/>
    </row>
    <row r="367" ht="13.5" customHeight="1">
      <c r="A367" s="438"/>
      <c r="B367" s="438"/>
      <c r="C367" s="438"/>
      <c r="D367" s="438"/>
      <c r="E367" s="409"/>
      <c r="F367" s="438"/>
      <c r="G367" s="438"/>
      <c r="H367" s="438"/>
      <c r="I367" s="438"/>
      <c r="J367" s="438"/>
      <c r="K367" s="438"/>
      <c r="L367" s="438"/>
      <c r="M367" s="438"/>
      <c r="N367" s="438"/>
      <c r="O367" s="438"/>
      <c r="P367" s="438"/>
      <c r="Q367" s="438"/>
      <c r="R367" s="438"/>
      <c r="S367" s="438"/>
      <c r="T367" s="438"/>
      <c r="U367" s="438"/>
      <c r="V367" s="438"/>
      <c r="W367" s="438"/>
      <c r="X367" s="438"/>
      <c r="Y367" s="438"/>
      <c r="Z367" s="438"/>
      <c r="AA367" s="438"/>
      <c r="AB367" s="438"/>
      <c r="AC367" s="438"/>
      <c r="AD367" s="438"/>
    </row>
    <row r="368" ht="13.5" customHeight="1">
      <c r="A368" s="438"/>
      <c r="B368" s="438"/>
      <c r="C368" s="438"/>
      <c r="D368" s="438"/>
      <c r="E368" s="409"/>
      <c r="F368" s="438"/>
      <c r="G368" s="438"/>
      <c r="H368" s="438"/>
      <c r="I368" s="438"/>
      <c r="J368" s="438"/>
      <c r="K368" s="438"/>
      <c r="L368" s="438"/>
      <c r="M368" s="438"/>
      <c r="N368" s="438"/>
      <c r="O368" s="438"/>
      <c r="P368" s="438"/>
      <c r="Q368" s="438"/>
      <c r="R368" s="438"/>
      <c r="S368" s="438"/>
      <c r="T368" s="438"/>
      <c r="U368" s="438"/>
      <c r="V368" s="438"/>
      <c r="W368" s="438"/>
      <c r="X368" s="438"/>
      <c r="Y368" s="438"/>
      <c r="Z368" s="438"/>
      <c r="AA368" s="438"/>
      <c r="AB368" s="438"/>
      <c r="AC368" s="438"/>
      <c r="AD368" s="438"/>
    </row>
    <row r="369" ht="13.5" customHeight="1">
      <c r="A369" s="438"/>
      <c r="B369" s="438"/>
      <c r="C369" s="438"/>
      <c r="D369" s="438"/>
      <c r="E369" s="409"/>
      <c r="F369" s="438"/>
      <c r="G369" s="438"/>
      <c r="H369" s="438"/>
      <c r="I369" s="438"/>
      <c r="J369" s="438"/>
      <c r="K369" s="438"/>
      <c r="L369" s="438"/>
      <c r="M369" s="438"/>
      <c r="N369" s="438"/>
      <c r="O369" s="438"/>
      <c r="P369" s="438"/>
      <c r="Q369" s="438"/>
      <c r="R369" s="438"/>
      <c r="S369" s="438"/>
      <c r="T369" s="438"/>
      <c r="U369" s="438"/>
      <c r="V369" s="438"/>
      <c r="W369" s="438"/>
      <c r="X369" s="438"/>
      <c r="Y369" s="438"/>
      <c r="Z369" s="438"/>
      <c r="AA369" s="438"/>
      <c r="AB369" s="438"/>
      <c r="AC369" s="438"/>
      <c r="AD369" s="438"/>
    </row>
    <row r="370" ht="13.5" customHeight="1">
      <c r="A370" s="438"/>
      <c r="B370" s="438"/>
      <c r="C370" s="438"/>
      <c r="D370" s="438"/>
      <c r="E370" s="409"/>
      <c r="F370" s="438"/>
      <c r="G370" s="438"/>
      <c r="H370" s="438"/>
      <c r="I370" s="438"/>
      <c r="J370" s="438"/>
      <c r="K370" s="438"/>
      <c r="L370" s="438"/>
      <c r="M370" s="438"/>
      <c r="N370" s="438"/>
      <c r="O370" s="438"/>
      <c r="P370" s="438"/>
      <c r="Q370" s="438"/>
      <c r="R370" s="438"/>
      <c r="S370" s="438"/>
      <c r="T370" s="438"/>
      <c r="U370" s="438"/>
      <c r="V370" s="438"/>
      <c r="W370" s="438"/>
      <c r="X370" s="438"/>
      <c r="Y370" s="438"/>
      <c r="Z370" s="438"/>
      <c r="AA370" s="438"/>
      <c r="AB370" s="438"/>
      <c r="AC370" s="438"/>
      <c r="AD370" s="438"/>
    </row>
    <row r="371" ht="13.5" customHeight="1">
      <c r="A371" s="438"/>
      <c r="B371" s="438"/>
      <c r="C371" s="438"/>
      <c r="D371" s="438"/>
      <c r="E371" s="409"/>
      <c r="F371" s="438"/>
      <c r="G371" s="438"/>
      <c r="H371" s="438"/>
      <c r="I371" s="438"/>
      <c r="J371" s="438"/>
      <c r="K371" s="438"/>
      <c r="L371" s="438"/>
      <c r="M371" s="438"/>
      <c r="N371" s="438"/>
      <c r="O371" s="438"/>
      <c r="P371" s="438"/>
      <c r="Q371" s="438"/>
      <c r="R371" s="438"/>
      <c r="S371" s="438"/>
      <c r="T371" s="438"/>
      <c r="U371" s="438"/>
      <c r="V371" s="438"/>
      <c r="W371" s="438"/>
      <c r="X371" s="438"/>
      <c r="Y371" s="438"/>
      <c r="Z371" s="438"/>
      <c r="AA371" s="438"/>
      <c r="AB371" s="438"/>
      <c r="AC371" s="438"/>
      <c r="AD371" s="438"/>
    </row>
    <row r="372" ht="13.5" customHeight="1">
      <c r="A372" s="438"/>
      <c r="B372" s="438"/>
      <c r="C372" s="438"/>
      <c r="D372" s="438"/>
      <c r="E372" s="409"/>
      <c r="F372" s="438"/>
      <c r="G372" s="438"/>
      <c r="H372" s="438"/>
      <c r="I372" s="438"/>
      <c r="J372" s="438"/>
      <c r="K372" s="438"/>
      <c r="L372" s="438"/>
      <c r="M372" s="438"/>
      <c r="N372" s="438"/>
      <c r="O372" s="438"/>
      <c r="P372" s="438"/>
      <c r="Q372" s="438"/>
      <c r="R372" s="438"/>
      <c r="S372" s="438"/>
      <c r="T372" s="438"/>
      <c r="U372" s="438"/>
      <c r="V372" s="438"/>
      <c r="W372" s="438"/>
      <c r="X372" s="438"/>
      <c r="Y372" s="438"/>
      <c r="Z372" s="438"/>
      <c r="AA372" s="438"/>
      <c r="AB372" s="438"/>
      <c r="AC372" s="438"/>
      <c r="AD372" s="438"/>
    </row>
    <row r="373" ht="13.5" customHeight="1">
      <c r="A373" s="438"/>
      <c r="B373" s="438"/>
      <c r="C373" s="438"/>
      <c r="D373" s="438"/>
      <c r="E373" s="409"/>
      <c r="F373" s="438"/>
      <c r="G373" s="438"/>
      <c r="H373" s="438"/>
      <c r="I373" s="438"/>
      <c r="J373" s="438"/>
      <c r="K373" s="438"/>
      <c r="L373" s="438"/>
      <c r="M373" s="438"/>
      <c r="N373" s="438"/>
      <c r="O373" s="438"/>
      <c r="P373" s="438"/>
      <c r="Q373" s="438"/>
      <c r="R373" s="438"/>
      <c r="S373" s="438"/>
      <c r="T373" s="438"/>
      <c r="U373" s="438"/>
      <c r="V373" s="438"/>
      <c r="W373" s="438"/>
      <c r="X373" s="438"/>
      <c r="Y373" s="438"/>
      <c r="Z373" s="438"/>
      <c r="AA373" s="438"/>
      <c r="AB373" s="438"/>
      <c r="AC373" s="438"/>
      <c r="AD373" s="438"/>
    </row>
    <row r="374" ht="13.5" customHeight="1">
      <c r="A374" s="438"/>
      <c r="B374" s="438"/>
      <c r="C374" s="438"/>
      <c r="D374" s="438"/>
      <c r="E374" s="409"/>
      <c r="F374" s="438"/>
      <c r="G374" s="438"/>
      <c r="H374" s="438"/>
      <c r="I374" s="438"/>
      <c r="J374" s="438"/>
      <c r="K374" s="438"/>
      <c r="L374" s="438"/>
      <c r="M374" s="438"/>
      <c r="N374" s="438"/>
      <c r="O374" s="438"/>
      <c r="P374" s="438"/>
      <c r="Q374" s="438"/>
      <c r="R374" s="438"/>
      <c r="S374" s="438"/>
      <c r="T374" s="438"/>
      <c r="U374" s="438"/>
      <c r="V374" s="438"/>
      <c r="W374" s="438"/>
      <c r="X374" s="438"/>
      <c r="Y374" s="438"/>
      <c r="Z374" s="438"/>
      <c r="AA374" s="438"/>
      <c r="AB374" s="438"/>
      <c r="AC374" s="438"/>
      <c r="AD374" s="438"/>
    </row>
    <row r="375" ht="13.5" customHeight="1">
      <c r="A375" s="438"/>
      <c r="B375" s="438"/>
      <c r="C375" s="438"/>
      <c r="D375" s="438"/>
      <c r="E375" s="409"/>
      <c r="F375" s="438"/>
      <c r="G375" s="438"/>
      <c r="H375" s="438"/>
      <c r="I375" s="438"/>
      <c r="J375" s="438"/>
      <c r="K375" s="438"/>
      <c r="L375" s="438"/>
      <c r="M375" s="438"/>
      <c r="N375" s="438"/>
      <c r="O375" s="438"/>
      <c r="P375" s="438"/>
      <c r="Q375" s="438"/>
      <c r="R375" s="438"/>
      <c r="S375" s="438"/>
      <c r="T375" s="438"/>
      <c r="U375" s="438"/>
      <c r="V375" s="438"/>
      <c r="W375" s="438"/>
      <c r="X375" s="438"/>
      <c r="Y375" s="438"/>
      <c r="Z375" s="438"/>
      <c r="AA375" s="438"/>
      <c r="AB375" s="438"/>
      <c r="AC375" s="438"/>
      <c r="AD375" s="438"/>
    </row>
    <row r="376" ht="13.5" customHeight="1">
      <c r="A376" s="438"/>
      <c r="B376" s="438"/>
      <c r="C376" s="438"/>
      <c r="D376" s="438"/>
      <c r="E376" s="409"/>
      <c r="F376" s="438"/>
      <c r="G376" s="438"/>
      <c r="H376" s="438"/>
      <c r="I376" s="438"/>
      <c r="J376" s="438"/>
      <c r="K376" s="438"/>
      <c r="L376" s="438"/>
      <c r="M376" s="438"/>
      <c r="N376" s="438"/>
      <c r="O376" s="438"/>
      <c r="P376" s="438"/>
      <c r="Q376" s="438"/>
      <c r="R376" s="438"/>
      <c r="S376" s="438"/>
      <c r="T376" s="438"/>
      <c r="U376" s="438"/>
      <c r="V376" s="438"/>
      <c r="W376" s="438"/>
      <c r="X376" s="438"/>
      <c r="Y376" s="438"/>
      <c r="Z376" s="438"/>
      <c r="AA376" s="438"/>
      <c r="AB376" s="438"/>
      <c r="AC376" s="438"/>
      <c r="AD376" s="438"/>
    </row>
    <row r="377" ht="13.5" customHeight="1">
      <c r="A377" s="438"/>
      <c r="B377" s="438"/>
      <c r="C377" s="438"/>
      <c r="D377" s="438"/>
      <c r="E377" s="409"/>
      <c r="F377" s="438"/>
      <c r="G377" s="438"/>
      <c r="H377" s="438"/>
      <c r="I377" s="438"/>
      <c r="J377" s="438"/>
      <c r="K377" s="438"/>
      <c r="L377" s="438"/>
      <c r="M377" s="438"/>
      <c r="N377" s="438"/>
      <c r="O377" s="438"/>
      <c r="P377" s="438"/>
      <c r="Q377" s="438"/>
      <c r="R377" s="438"/>
      <c r="S377" s="438"/>
      <c r="T377" s="438"/>
      <c r="U377" s="438"/>
      <c r="V377" s="438"/>
      <c r="W377" s="438"/>
      <c r="X377" s="438"/>
      <c r="Y377" s="438"/>
      <c r="Z377" s="438"/>
      <c r="AA377" s="438"/>
      <c r="AB377" s="438"/>
      <c r="AC377" s="438"/>
      <c r="AD377" s="438"/>
    </row>
    <row r="378" ht="13.5" customHeight="1">
      <c r="A378" s="438"/>
      <c r="B378" s="438"/>
      <c r="C378" s="438"/>
      <c r="D378" s="438"/>
      <c r="E378" s="409"/>
      <c r="F378" s="438"/>
      <c r="G378" s="438"/>
      <c r="H378" s="438"/>
      <c r="I378" s="438"/>
      <c r="J378" s="438"/>
      <c r="K378" s="438"/>
      <c r="L378" s="438"/>
      <c r="M378" s="438"/>
      <c r="N378" s="438"/>
      <c r="O378" s="438"/>
      <c r="P378" s="438"/>
      <c r="Q378" s="438"/>
      <c r="R378" s="438"/>
      <c r="S378" s="438"/>
      <c r="T378" s="438"/>
      <c r="U378" s="438"/>
      <c r="V378" s="438"/>
      <c r="W378" s="438"/>
      <c r="X378" s="438"/>
      <c r="Y378" s="438"/>
      <c r="Z378" s="438"/>
      <c r="AA378" s="438"/>
      <c r="AB378" s="438"/>
      <c r="AC378" s="438"/>
      <c r="AD378" s="438"/>
    </row>
    <row r="379" ht="13.5" customHeight="1">
      <c r="A379" s="438"/>
      <c r="B379" s="438"/>
      <c r="C379" s="438"/>
      <c r="D379" s="438"/>
      <c r="E379" s="409"/>
      <c r="F379" s="438"/>
      <c r="G379" s="438"/>
      <c r="H379" s="438"/>
      <c r="I379" s="438"/>
      <c r="J379" s="438"/>
      <c r="K379" s="438"/>
      <c r="L379" s="438"/>
      <c r="M379" s="438"/>
      <c r="N379" s="438"/>
      <c r="O379" s="438"/>
      <c r="P379" s="438"/>
      <c r="Q379" s="438"/>
      <c r="R379" s="438"/>
      <c r="S379" s="438"/>
      <c r="T379" s="438"/>
      <c r="U379" s="438"/>
      <c r="V379" s="438"/>
      <c r="W379" s="438"/>
      <c r="X379" s="438"/>
      <c r="Y379" s="438"/>
      <c r="Z379" s="438"/>
      <c r="AA379" s="438"/>
      <c r="AB379" s="438"/>
      <c r="AC379" s="438"/>
      <c r="AD379" s="438"/>
    </row>
    <row r="380" ht="13.5" customHeight="1">
      <c r="A380" s="438"/>
      <c r="B380" s="438"/>
      <c r="C380" s="438"/>
      <c r="D380" s="438"/>
      <c r="E380" s="409"/>
      <c r="F380" s="438"/>
      <c r="G380" s="438"/>
      <c r="H380" s="438"/>
      <c r="I380" s="438"/>
      <c r="J380" s="438"/>
      <c r="K380" s="438"/>
      <c r="L380" s="438"/>
      <c r="M380" s="438"/>
      <c r="N380" s="438"/>
      <c r="O380" s="438"/>
      <c r="P380" s="438"/>
      <c r="Q380" s="438"/>
      <c r="R380" s="438"/>
      <c r="S380" s="438"/>
      <c r="T380" s="438"/>
      <c r="U380" s="438"/>
      <c r="V380" s="438"/>
      <c r="W380" s="438"/>
      <c r="X380" s="438"/>
      <c r="Y380" s="438"/>
      <c r="Z380" s="438"/>
      <c r="AA380" s="438"/>
      <c r="AB380" s="438"/>
      <c r="AC380" s="438"/>
      <c r="AD380" s="438"/>
    </row>
    <row r="381" ht="13.5" customHeight="1">
      <c r="A381" s="438"/>
      <c r="B381" s="438"/>
      <c r="C381" s="438"/>
      <c r="D381" s="438"/>
      <c r="E381" s="409"/>
      <c r="F381" s="438"/>
      <c r="G381" s="438"/>
      <c r="H381" s="438"/>
      <c r="I381" s="438"/>
      <c r="J381" s="438"/>
      <c r="K381" s="438"/>
      <c r="L381" s="438"/>
      <c r="M381" s="438"/>
      <c r="N381" s="438"/>
      <c r="O381" s="438"/>
      <c r="P381" s="438"/>
      <c r="Q381" s="438"/>
      <c r="R381" s="438"/>
      <c r="S381" s="438"/>
      <c r="T381" s="438"/>
      <c r="U381" s="438"/>
      <c r="V381" s="438"/>
      <c r="W381" s="438"/>
      <c r="X381" s="438"/>
      <c r="Y381" s="438"/>
      <c r="Z381" s="438"/>
      <c r="AA381" s="438"/>
      <c r="AB381" s="438"/>
      <c r="AC381" s="438"/>
      <c r="AD381" s="438"/>
    </row>
    <row r="382" ht="13.5" customHeight="1">
      <c r="A382" s="438"/>
      <c r="B382" s="438"/>
      <c r="C382" s="438"/>
      <c r="D382" s="438"/>
      <c r="E382" s="409"/>
      <c r="F382" s="438"/>
      <c r="G382" s="438"/>
      <c r="H382" s="438"/>
      <c r="I382" s="438"/>
      <c r="J382" s="438"/>
      <c r="K382" s="438"/>
      <c r="L382" s="438"/>
      <c r="M382" s="438"/>
      <c r="N382" s="438"/>
      <c r="O382" s="438"/>
      <c r="P382" s="438"/>
      <c r="Q382" s="438"/>
      <c r="R382" s="438"/>
      <c r="S382" s="438"/>
      <c r="T382" s="438"/>
      <c r="U382" s="438"/>
      <c r="V382" s="438"/>
      <c r="W382" s="438"/>
      <c r="X382" s="438"/>
      <c r="Y382" s="438"/>
      <c r="Z382" s="438"/>
      <c r="AA382" s="438"/>
      <c r="AB382" s="438"/>
      <c r="AC382" s="438"/>
      <c r="AD382" s="438"/>
    </row>
    <row r="383" ht="13.5" customHeight="1">
      <c r="A383" s="438"/>
      <c r="B383" s="438"/>
      <c r="C383" s="438"/>
      <c r="D383" s="438"/>
      <c r="E383" s="409"/>
      <c r="F383" s="438"/>
      <c r="G383" s="438"/>
      <c r="H383" s="438"/>
      <c r="I383" s="438"/>
      <c r="J383" s="438"/>
      <c r="K383" s="438"/>
      <c r="L383" s="438"/>
      <c r="M383" s="438"/>
      <c r="N383" s="438"/>
      <c r="O383" s="438"/>
      <c r="P383" s="438"/>
      <c r="Q383" s="438"/>
      <c r="R383" s="438"/>
      <c r="S383" s="438"/>
      <c r="T383" s="438"/>
      <c r="U383" s="438"/>
      <c r="V383" s="438"/>
      <c r="W383" s="438"/>
      <c r="X383" s="438"/>
      <c r="Y383" s="438"/>
      <c r="Z383" s="438"/>
      <c r="AA383" s="438"/>
      <c r="AB383" s="438"/>
      <c r="AC383" s="438"/>
      <c r="AD383" s="438"/>
    </row>
    <row r="384" ht="13.5" customHeight="1">
      <c r="A384" s="438"/>
      <c r="B384" s="438"/>
      <c r="C384" s="438"/>
      <c r="D384" s="438"/>
      <c r="E384" s="409"/>
      <c r="F384" s="438"/>
      <c r="G384" s="438"/>
      <c r="H384" s="438"/>
      <c r="I384" s="438"/>
      <c r="J384" s="438"/>
      <c r="K384" s="438"/>
      <c r="L384" s="438"/>
      <c r="M384" s="438"/>
      <c r="N384" s="438"/>
      <c r="O384" s="438"/>
      <c r="P384" s="438"/>
      <c r="Q384" s="438"/>
      <c r="R384" s="438"/>
      <c r="S384" s="438"/>
      <c r="T384" s="438"/>
      <c r="U384" s="438"/>
      <c r="V384" s="438"/>
      <c r="W384" s="438"/>
      <c r="X384" s="438"/>
      <c r="Y384" s="438"/>
      <c r="Z384" s="438"/>
      <c r="AA384" s="438"/>
      <c r="AB384" s="438"/>
      <c r="AC384" s="438"/>
      <c r="AD384" s="438"/>
    </row>
    <row r="385" ht="13.5" customHeight="1">
      <c r="A385" s="438"/>
      <c r="B385" s="438"/>
      <c r="C385" s="438"/>
      <c r="D385" s="438"/>
      <c r="E385" s="409"/>
      <c r="F385" s="438"/>
      <c r="G385" s="438"/>
      <c r="H385" s="438"/>
      <c r="I385" s="438"/>
      <c r="J385" s="438"/>
      <c r="K385" s="438"/>
      <c r="L385" s="438"/>
      <c r="M385" s="438"/>
      <c r="N385" s="438"/>
      <c r="O385" s="438"/>
      <c r="P385" s="438"/>
      <c r="Q385" s="438"/>
      <c r="R385" s="438"/>
      <c r="S385" s="438"/>
      <c r="T385" s="438"/>
      <c r="U385" s="438"/>
      <c r="V385" s="438"/>
      <c r="W385" s="438"/>
      <c r="X385" s="438"/>
      <c r="Y385" s="438"/>
      <c r="Z385" s="438"/>
      <c r="AA385" s="438"/>
      <c r="AB385" s="438"/>
      <c r="AC385" s="438"/>
      <c r="AD385" s="438"/>
    </row>
    <row r="386" ht="13.5" customHeight="1">
      <c r="A386" s="438"/>
      <c r="B386" s="438"/>
      <c r="C386" s="438"/>
      <c r="D386" s="438"/>
      <c r="E386" s="409"/>
      <c r="F386" s="438"/>
      <c r="G386" s="438"/>
      <c r="H386" s="438"/>
      <c r="I386" s="438"/>
      <c r="J386" s="438"/>
      <c r="K386" s="438"/>
      <c r="L386" s="438"/>
      <c r="M386" s="438"/>
      <c r="N386" s="438"/>
      <c r="O386" s="438"/>
      <c r="P386" s="438"/>
      <c r="Q386" s="438"/>
      <c r="R386" s="438"/>
      <c r="S386" s="438"/>
      <c r="T386" s="438"/>
      <c r="U386" s="438"/>
      <c r="V386" s="438"/>
      <c r="W386" s="438"/>
      <c r="X386" s="438"/>
      <c r="Y386" s="438"/>
      <c r="Z386" s="438"/>
      <c r="AA386" s="438"/>
      <c r="AB386" s="438"/>
      <c r="AC386" s="438"/>
      <c r="AD386" s="438"/>
    </row>
    <row r="387" ht="13.5" customHeight="1">
      <c r="A387" s="438"/>
      <c r="B387" s="438"/>
      <c r="C387" s="438"/>
      <c r="D387" s="438"/>
      <c r="E387" s="409"/>
      <c r="F387" s="438"/>
      <c r="G387" s="438"/>
      <c r="H387" s="438"/>
      <c r="I387" s="438"/>
      <c r="J387" s="438"/>
      <c r="K387" s="438"/>
      <c r="L387" s="438"/>
      <c r="M387" s="438"/>
      <c r="N387" s="438"/>
      <c r="O387" s="438"/>
      <c r="P387" s="438"/>
      <c r="Q387" s="438"/>
      <c r="R387" s="438"/>
      <c r="S387" s="438"/>
      <c r="T387" s="438"/>
      <c r="U387" s="438"/>
      <c r="V387" s="438"/>
      <c r="W387" s="438"/>
      <c r="X387" s="438"/>
      <c r="Y387" s="438"/>
      <c r="Z387" s="438"/>
      <c r="AA387" s="438"/>
      <c r="AB387" s="438"/>
      <c r="AC387" s="438"/>
      <c r="AD387" s="438"/>
    </row>
    <row r="388" ht="13.5" customHeight="1">
      <c r="A388" s="438"/>
      <c r="B388" s="438"/>
      <c r="C388" s="438"/>
      <c r="D388" s="438"/>
      <c r="E388" s="409"/>
      <c r="F388" s="438"/>
      <c r="G388" s="438"/>
      <c r="H388" s="438"/>
      <c r="I388" s="438"/>
      <c r="J388" s="438"/>
      <c r="K388" s="438"/>
      <c r="L388" s="438"/>
      <c r="M388" s="438"/>
      <c r="N388" s="438"/>
      <c r="O388" s="438"/>
      <c r="P388" s="438"/>
      <c r="Q388" s="438"/>
      <c r="R388" s="438"/>
      <c r="S388" s="438"/>
      <c r="T388" s="438"/>
      <c r="U388" s="438"/>
      <c r="V388" s="438"/>
      <c r="W388" s="438"/>
      <c r="X388" s="438"/>
      <c r="Y388" s="438"/>
      <c r="Z388" s="438"/>
      <c r="AA388" s="438"/>
      <c r="AB388" s="438"/>
      <c r="AC388" s="438"/>
      <c r="AD388" s="438"/>
    </row>
    <row r="389" ht="13.5" customHeight="1">
      <c r="A389" s="438"/>
      <c r="B389" s="438"/>
      <c r="C389" s="438"/>
      <c r="D389" s="438"/>
      <c r="E389" s="409"/>
      <c r="F389" s="438"/>
      <c r="G389" s="438"/>
      <c r="H389" s="438"/>
      <c r="I389" s="438"/>
      <c r="J389" s="438"/>
      <c r="K389" s="438"/>
      <c r="L389" s="438"/>
      <c r="M389" s="438"/>
      <c r="N389" s="438"/>
      <c r="O389" s="438"/>
      <c r="P389" s="438"/>
      <c r="Q389" s="438"/>
      <c r="R389" s="438"/>
      <c r="S389" s="438"/>
      <c r="T389" s="438"/>
      <c r="U389" s="438"/>
      <c r="V389" s="438"/>
      <c r="W389" s="438"/>
      <c r="X389" s="438"/>
      <c r="Y389" s="438"/>
      <c r="Z389" s="438"/>
      <c r="AA389" s="438"/>
      <c r="AB389" s="438"/>
      <c r="AC389" s="438"/>
      <c r="AD389" s="438"/>
    </row>
    <row r="390" ht="13.5" customHeight="1">
      <c r="A390" s="438"/>
      <c r="B390" s="438"/>
      <c r="C390" s="438"/>
      <c r="D390" s="438"/>
      <c r="E390" s="409"/>
      <c r="F390" s="438"/>
      <c r="G390" s="438"/>
      <c r="H390" s="438"/>
      <c r="I390" s="438"/>
      <c r="J390" s="438"/>
      <c r="K390" s="438"/>
      <c r="L390" s="438"/>
      <c r="M390" s="438"/>
      <c r="N390" s="438"/>
      <c r="O390" s="438"/>
      <c r="P390" s="438"/>
      <c r="Q390" s="438"/>
      <c r="R390" s="438"/>
      <c r="S390" s="438"/>
      <c r="T390" s="438"/>
      <c r="U390" s="438"/>
      <c r="V390" s="438"/>
      <c r="W390" s="438"/>
      <c r="X390" s="438"/>
      <c r="Y390" s="438"/>
      <c r="Z390" s="438"/>
      <c r="AA390" s="438"/>
      <c r="AB390" s="438"/>
      <c r="AC390" s="438"/>
      <c r="AD390" s="438"/>
    </row>
    <row r="391" ht="13.5" customHeight="1">
      <c r="A391" s="438"/>
      <c r="B391" s="438"/>
      <c r="C391" s="438"/>
      <c r="D391" s="438"/>
      <c r="E391" s="409"/>
      <c r="F391" s="438"/>
      <c r="G391" s="438"/>
      <c r="H391" s="438"/>
      <c r="I391" s="438"/>
      <c r="J391" s="438"/>
      <c r="K391" s="438"/>
      <c r="L391" s="438"/>
      <c r="M391" s="438"/>
      <c r="N391" s="438"/>
      <c r="O391" s="438"/>
      <c r="P391" s="438"/>
      <c r="Q391" s="438"/>
      <c r="R391" s="438"/>
      <c r="S391" s="438"/>
      <c r="T391" s="438"/>
      <c r="U391" s="438"/>
      <c r="V391" s="438"/>
      <c r="W391" s="438"/>
      <c r="X391" s="438"/>
      <c r="Y391" s="438"/>
      <c r="Z391" s="438"/>
      <c r="AA391" s="438"/>
      <c r="AB391" s="438"/>
      <c r="AC391" s="438"/>
      <c r="AD391" s="438"/>
    </row>
    <row r="392" ht="13.5" customHeight="1">
      <c r="A392" s="438"/>
      <c r="B392" s="438"/>
      <c r="C392" s="438"/>
      <c r="D392" s="438"/>
      <c r="E392" s="409"/>
      <c r="F392" s="438"/>
      <c r="G392" s="438"/>
      <c r="H392" s="438"/>
      <c r="I392" s="438"/>
      <c r="J392" s="438"/>
      <c r="K392" s="438"/>
      <c r="L392" s="438"/>
      <c r="M392" s="438"/>
      <c r="N392" s="438"/>
      <c r="O392" s="438"/>
      <c r="P392" s="438"/>
      <c r="Q392" s="438"/>
      <c r="R392" s="438"/>
      <c r="S392" s="438"/>
      <c r="T392" s="438"/>
      <c r="U392" s="438"/>
      <c r="V392" s="438"/>
      <c r="W392" s="438"/>
      <c r="X392" s="438"/>
      <c r="Y392" s="438"/>
      <c r="Z392" s="438"/>
      <c r="AA392" s="438"/>
      <c r="AB392" s="438"/>
      <c r="AC392" s="438"/>
      <c r="AD392" s="438"/>
    </row>
    <row r="393" ht="13.5" customHeight="1">
      <c r="A393" s="438"/>
      <c r="B393" s="438"/>
      <c r="C393" s="438"/>
      <c r="D393" s="438"/>
      <c r="E393" s="409"/>
      <c r="F393" s="438"/>
      <c r="G393" s="438"/>
      <c r="H393" s="438"/>
      <c r="I393" s="438"/>
      <c r="J393" s="438"/>
      <c r="K393" s="438"/>
      <c r="L393" s="438"/>
      <c r="M393" s="438"/>
      <c r="N393" s="438"/>
      <c r="O393" s="438"/>
      <c r="P393" s="438"/>
      <c r="Q393" s="438"/>
      <c r="R393" s="438"/>
      <c r="S393" s="438"/>
      <c r="T393" s="438"/>
      <c r="U393" s="438"/>
      <c r="V393" s="438"/>
      <c r="W393" s="438"/>
      <c r="X393" s="438"/>
      <c r="Y393" s="438"/>
      <c r="Z393" s="438"/>
      <c r="AA393" s="438"/>
      <c r="AB393" s="438"/>
      <c r="AC393" s="438"/>
      <c r="AD393" s="438"/>
    </row>
    <row r="394" ht="13.5" customHeight="1">
      <c r="A394" s="438"/>
      <c r="B394" s="438"/>
      <c r="C394" s="438"/>
      <c r="D394" s="438"/>
      <c r="E394" s="409"/>
      <c r="F394" s="438"/>
      <c r="G394" s="438"/>
      <c r="H394" s="438"/>
      <c r="I394" s="438"/>
      <c r="J394" s="438"/>
      <c r="K394" s="438"/>
      <c r="L394" s="438"/>
      <c r="M394" s="438"/>
      <c r="N394" s="438"/>
      <c r="O394" s="438"/>
      <c r="P394" s="438"/>
      <c r="Q394" s="438"/>
      <c r="R394" s="438"/>
      <c r="S394" s="438"/>
      <c r="T394" s="438"/>
      <c r="U394" s="438"/>
      <c r="V394" s="438"/>
      <c r="W394" s="438"/>
      <c r="X394" s="438"/>
      <c r="Y394" s="438"/>
      <c r="Z394" s="438"/>
      <c r="AA394" s="438"/>
      <c r="AB394" s="438"/>
      <c r="AC394" s="438"/>
      <c r="AD394" s="438"/>
    </row>
    <row r="395" ht="13.5" customHeight="1">
      <c r="A395" s="438"/>
      <c r="B395" s="438"/>
      <c r="C395" s="438"/>
      <c r="D395" s="438"/>
      <c r="E395" s="409"/>
      <c r="F395" s="438"/>
      <c r="G395" s="438"/>
      <c r="H395" s="438"/>
      <c r="I395" s="438"/>
      <c r="J395" s="438"/>
      <c r="K395" s="438"/>
      <c r="L395" s="438"/>
      <c r="M395" s="438"/>
      <c r="N395" s="438"/>
      <c r="O395" s="438"/>
      <c r="P395" s="438"/>
      <c r="Q395" s="438"/>
      <c r="R395" s="438"/>
      <c r="S395" s="438"/>
      <c r="T395" s="438"/>
      <c r="U395" s="438"/>
      <c r="V395" s="438"/>
      <c r="W395" s="438"/>
      <c r="X395" s="438"/>
      <c r="Y395" s="438"/>
      <c r="Z395" s="438"/>
      <c r="AA395" s="438"/>
      <c r="AB395" s="438"/>
      <c r="AC395" s="438"/>
      <c r="AD395" s="438"/>
    </row>
    <row r="396" ht="13.5" customHeight="1">
      <c r="A396" s="438"/>
      <c r="B396" s="438"/>
      <c r="C396" s="438"/>
      <c r="D396" s="438"/>
      <c r="E396" s="409"/>
      <c r="F396" s="438"/>
      <c r="G396" s="438"/>
      <c r="H396" s="438"/>
      <c r="I396" s="438"/>
      <c r="J396" s="438"/>
      <c r="K396" s="438"/>
      <c r="L396" s="438"/>
      <c r="M396" s="438"/>
      <c r="N396" s="438"/>
      <c r="O396" s="438"/>
      <c r="P396" s="438"/>
      <c r="Q396" s="438"/>
      <c r="R396" s="438"/>
      <c r="S396" s="438"/>
      <c r="T396" s="438"/>
      <c r="U396" s="438"/>
      <c r="V396" s="438"/>
      <c r="W396" s="438"/>
      <c r="X396" s="438"/>
      <c r="Y396" s="438"/>
      <c r="Z396" s="438"/>
      <c r="AA396" s="438"/>
      <c r="AB396" s="438"/>
      <c r="AC396" s="438"/>
      <c r="AD396" s="438"/>
    </row>
    <row r="397" ht="13.5" customHeight="1">
      <c r="A397" s="438"/>
      <c r="B397" s="438"/>
      <c r="C397" s="438"/>
      <c r="D397" s="438"/>
      <c r="E397" s="409"/>
      <c r="F397" s="438"/>
      <c r="G397" s="438"/>
      <c r="H397" s="438"/>
      <c r="I397" s="438"/>
      <c r="J397" s="438"/>
      <c r="K397" s="438"/>
      <c r="L397" s="438"/>
      <c r="M397" s="438"/>
      <c r="N397" s="438"/>
      <c r="O397" s="438"/>
      <c r="P397" s="438"/>
      <c r="Q397" s="438"/>
      <c r="R397" s="438"/>
      <c r="S397" s="438"/>
      <c r="T397" s="438"/>
      <c r="U397" s="438"/>
      <c r="V397" s="438"/>
      <c r="W397" s="438"/>
      <c r="X397" s="438"/>
      <c r="Y397" s="438"/>
      <c r="Z397" s="438"/>
      <c r="AA397" s="438"/>
      <c r="AB397" s="438"/>
      <c r="AC397" s="438"/>
      <c r="AD397" s="438"/>
    </row>
    <row r="398" ht="13.5" customHeight="1">
      <c r="A398" s="438"/>
      <c r="B398" s="438"/>
      <c r="C398" s="438"/>
      <c r="D398" s="438"/>
      <c r="E398" s="409"/>
      <c r="F398" s="438"/>
      <c r="G398" s="438"/>
      <c r="H398" s="438"/>
      <c r="I398" s="438"/>
      <c r="J398" s="438"/>
      <c r="K398" s="438"/>
      <c r="L398" s="438"/>
      <c r="M398" s="438"/>
      <c r="N398" s="438"/>
      <c r="O398" s="438"/>
      <c r="P398" s="438"/>
      <c r="Q398" s="438"/>
      <c r="R398" s="438"/>
      <c r="S398" s="438"/>
      <c r="T398" s="438"/>
      <c r="U398" s="438"/>
      <c r="V398" s="438"/>
      <c r="W398" s="438"/>
      <c r="X398" s="438"/>
      <c r="Y398" s="438"/>
      <c r="Z398" s="438"/>
      <c r="AA398" s="438"/>
      <c r="AB398" s="438"/>
      <c r="AC398" s="438"/>
      <c r="AD398" s="438"/>
    </row>
    <row r="399" ht="13.5" customHeight="1">
      <c r="A399" s="438"/>
      <c r="B399" s="438"/>
      <c r="C399" s="438"/>
      <c r="D399" s="438"/>
      <c r="E399" s="409"/>
      <c r="F399" s="438"/>
      <c r="G399" s="438"/>
      <c r="H399" s="438"/>
      <c r="I399" s="438"/>
      <c r="J399" s="438"/>
      <c r="K399" s="438"/>
      <c r="L399" s="438"/>
      <c r="M399" s="438"/>
      <c r="N399" s="438"/>
      <c r="O399" s="438"/>
      <c r="P399" s="438"/>
      <c r="Q399" s="438"/>
      <c r="R399" s="438"/>
      <c r="S399" s="438"/>
      <c r="T399" s="438"/>
      <c r="U399" s="438"/>
      <c r="V399" s="438"/>
      <c r="W399" s="438"/>
      <c r="X399" s="438"/>
      <c r="Y399" s="438"/>
      <c r="Z399" s="438"/>
      <c r="AA399" s="438"/>
      <c r="AB399" s="438"/>
      <c r="AC399" s="438"/>
      <c r="AD399" s="438"/>
    </row>
    <row r="400" ht="13.5" customHeight="1">
      <c r="A400" s="438"/>
      <c r="B400" s="438"/>
      <c r="C400" s="438"/>
      <c r="D400" s="438"/>
      <c r="E400" s="409"/>
      <c r="F400" s="438"/>
      <c r="G400" s="438"/>
      <c r="H400" s="438"/>
      <c r="I400" s="438"/>
      <c r="J400" s="438"/>
      <c r="K400" s="438"/>
      <c r="L400" s="438"/>
      <c r="M400" s="438"/>
      <c r="N400" s="438"/>
      <c r="O400" s="438"/>
      <c r="P400" s="438"/>
      <c r="Q400" s="438"/>
      <c r="R400" s="438"/>
      <c r="S400" s="438"/>
      <c r="T400" s="438"/>
      <c r="U400" s="438"/>
      <c r="V400" s="438"/>
      <c r="W400" s="438"/>
      <c r="X400" s="438"/>
      <c r="Y400" s="438"/>
      <c r="Z400" s="438"/>
      <c r="AA400" s="438"/>
      <c r="AB400" s="438"/>
      <c r="AC400" s="438"/>
      <c r="AD400" s="438"/>
    </row>
    <row r="401" ht="13.5" customHeight="1">
      <c r="A401" s="438"/>
      <c r="B401" s="438"/>
      <c r="C401" s="438"/>
      <c r="D401" s="438"/>
      <c r="E401" s="409"/>
      <c r="F401" s="438"/>
      <c r="G401" s="438"/>
      <c r="H401" s="438"/>
      <c r="I401" s="438"/>
      <c r="J401" s="438"/>
      <c r="K401" s="438"/>
      <c r="L401" s="438"/>
      <c r="M401" s="438"/>
      <c r="N401" s="438"/>
      <c r="O401" s="438"/>
      <c r="P401" s="438"/>
      <c r="Q401" s="438"/>
      <c r="R401" s="438"/>
      <c r="S401" s="438"/>
      <c r="T401" s="438"/>
      <c r="U401" s="438"/>
      <c r="V401" s="438"/>
      <c r="W401" s="438"/>
      <c r="X401" s="438"/>
      <c r="Y401" s="438"/>
      <c r="Z401" s="438"/>
      <c r="AA401" s="438"/>
      <c r="AB401" s="438"/>
      <c r="AC401" s="438"/>
      <c r="AD401" s="438"/>
    </row>
    <row r="402" ht="13.5" customHeight="1">
      <c r="A402" s="438"/>
      <c r="B402" s="438"/>
      <c r="C402" s="438"/>
      <c r="D402" s="438"/>
      <c r="E402" s="409"/>
      <c r="F402" s="438"/>
      <c r="G402" s="438"/>
      <c r="H402" s="438"/>
      <c r="I402" s="438"/>
      <c r="J402" s="438"/>
      <c r="K402" s="438"/>
      <c r="L402" s="438"/>
      <c r="M402" s="438"/>
      <c r="N402" s="438"/>
      <c r="O402" s="438"/>
      <c r="P402" s="438"/>
      <c r="Q402" s="438"/>
      <c r="R402" s="438"/>
      <c r="S402" s="438"/>
      <c r="T402" s="438"/>
      <c r="U402" s="438"/>
      <c r="V402" s="438"/>
      <c r="W402" s="438"/>
      <c r="X402" s="438"/>
      <c r="Y402" s="438"/>
      <c r="Z402" s="438"/>
      <c r="AA402" s="438"/>
      <c r="AB402" s="438"/>
      <c r="AC402" s="438"/>
      <c r="AD402" s="438"/>
    </row>
    <row r="403" ht="13.5" customHeight="1">
      <c r="A403" s="438"/>
      <c r="B403" s="438"/>
      <c r="C403" s="438"/>
      <c r="D403" s="438"/>
      <c r="E403" s="409"/>
      <c r="F403" s="438"/>
      <c r="G403" s="438"/>
      <c r="H403" s="438"/>
      <c r="I403" s="438"/>
      <c r="J403" s="438"/>
      <c r="K403" s="438"/>
      <c r="L403" s="438"/>
      <c r="M403" s="438"/>
      <c r="N403" s="438"/>
      <c r="O403" s="438"/>
      <c r="P403" s="438"/>
      <c r="Q403" s="438"/>
      <c r="R403" s="438"/>
      <c r="S403" s="438"/>
      <c r="T403" s="438"/>
      <c r="U403" s="438"/>
      <c r="V403" s="438"/>
      <c r="W403" s="438"/>
      <c r="X403" s="438"/>
      <c r="Y403" s="438"/>
      <c r="Z403" s="438"/>
      <c r="AA403" s="438"/>
      <c r="AB403" s="438"/>
      <c r="AC403" s="438"/>
      <c r="AD403" s="438"/>
    </row>
    <row r="404" ht="13.5" customHeight="1">
      <c r="A404" s="438"/>
      <c r="B404" s="438"/>
      <c r="C404" s="438"/>
      <c r="D404" s="438"/>
      <c r="E404" s="409"/>
      <c r="F404" s="438"/>
      <c r="G404" s="438"/>
      <c r="H404" s="438"/>
      <c r="I404" s="438"/>
      <c r="J404" s="438"/>
      <c r="K404" s="438"/>
      <c r="L404" s="438"/>
      <c r="M404" s="438"/>
      <c r="N404" s="438"/>
      <c r="O404" s="438"/>
      <c r="P404" s="438"/>
      <c r="Q404" s="438"/>
      <c r="R404" s="438"/>
      <c r="S404" s="438"/>
      <c r="T404" s="438"/>
      <c r="U404" s="438"/>
      <c r="V404" s="438"/>
      <c r="W404" s="438"/>
      <c r="X404" s="438"/>
      <c r="Y404" s="438"/>
      <c r="Z404" s="438"/>
      <c r="AA404" s="438"/>
      <c r="AB404" s="438"/>
      <c r="AC404" s="438"/>
      <c r="AD404" s="438"/>
    </row>
    <row r="405" ht="13.5" customHeight="1">
      <c r="A405" s="438"/>
      <c r="B405" s="438"/>
      <c r="C405" s="438"/>
      <c r="D405" s="438"/>
      <c r="E405" s="409"/>
      <c r="F405" s="438"/>
      <c r="G405" s="438"/>
      <c r="H405" s="438"/>
      <c r="I405" s="438"/>
      <c r="J405" s="438"/>
      <c r="K405" s="438"/>
      <c r="L405" s="438"/>
      <c r="M405" s="438"/>
      <c r="N405" s="438"/>
      <c r="O405" s="438"/>
      <c r="P405" s="438"/>
      <c r="Q405" s="438"/>
      <c r="R405" s="438"/>
      <c r="S405" s="438"/>
      <c r="T405" s="438"/>
      <c r="U405" s="438"/>
      <c r="V405" s="438"/>
      <c r="W405" s="438"/>
      <c r="X405" s="438"/>
      <c r="Y405" s="438"/>
      <c r="Z405" s="438"/>
      <c r="AA405" s="438"/>
      <c r="AB405" s="438"/>
      <c r="AC405" s="438"/>
      <c r="AD405" s="438"/>
    </row>
    <row r="406" ht="13.5" customHeight="1">
      <c r="A406" s="438"/>
      <c r="B406" s="438"/>
      <c r="C406" s="438"/>
      <c r="D406" s="438"/>
      <c r="E406" s="409"/>
      <c r="F406" s="438"/>
      <c r="G406" s="438"/>
      <c r="H406" s="438"/>
      <c r="I406" s="438"/>
      <c r="J406" s="438"/>
      <c r="K406" s="438"/>
      <c r="L406" s="438"/>
      <c r="M406" s="438"/>
      <c r="N406" s="438"/>
      <c r="O406" s="438"/>
      <c r="P406" s="438"/>
      <c r="Q406" s="438"/>
      <c r="R406" s="438"/>
      <c r="S406" s="438"/>
      <c r="T406" s="438"/>
      <c r="U406" s="438"/>
      <c r="V406" s="438"/>
      <c r="W406" s="438"/>
      <c r="X406" s="438"/>
      <c r="Y406" s="438"/>
      <c r="Z406" s="438"/>
      <c r="AA406" s="438"/>
      <c r="AB406" s="438"/>
      <c r="AC406" s="438"/>
      <c r="AD406" s="438"/>
    </row>
    <row r="407" ht="13.5" customHeight="1">
      <c r="A407" s="438"/>
      <c r="B407" s="438"/>
      <c r="C407" s="438"/>
      <c r="D407" s="438"/>
      <c r="E407" s="409"/>
      <c r="F407" s="438"/>
      <c r="G407" s="438"/>
      <c r="H407" s="438"/>
      <c r="I407" s="438"/>
      <c r="J407" s="438"/>
      <c r="K407" s="438"/>
      <c r="L407" s="438"/>
      <c r="M407" s="438"/>
      <c r="N407" s="438"/>
      <c r="O407" s="438"/>
      <c r="P407" s="438"/>
      <c r="Q407" s="438"/>
      <c r="R407" s="438"/>
      <c r="S407" s="438"/>
      <c r="T407" s="438"/>
      <c r="U407" s="438"/>
      <c r="V407" s="438"/>
      <c r="W407" s="438"/>
      <c r="X407" s="438"/>
      <c r="Y407" s="438"/>
      <c r="Z407" s="438"/>
      <c r="AA407" s="438"/>
      <c r="AB407" s="438"/>
      <c r="AC407" s="438"/>
      <c r="AD407" s="438"/>
    </row>
    <row r="408" ht="13.5" customHeight="1">
      <c r="A408" s="438"/>
      <c r="B408" s="438"/>
      <c r="C408" s="438"/>
      <c r="D408" s="438"/>
      <c r="E408" s="409"/>
      <c r="F408" s="438"/>
      <c r="G408" s="438"/>
      <c r="H408" s="438"/>
      <c r="I408" s="438"/>
      <c r="J408" s="438"/>
      <c r="K408" s="438"/>
      <c r="L408" s="438"/>
      <c r="M408" s="438"/>
      <c r="N408" s="438"/>
      <c r="O408" s="438"/>
      <c r="P408" s="438"/>
      <c r="Q408" s="438"/>
      <c r="R408" s="438"/>
      <c r="S408" s="438"/>
      <c r="T408" s="438"/>
      <c r="U408" s="438"/>
      <c r="V408" s="438"/>
      <c r="W408" s="438"/>
      <c r="X408" s="438"/>
      <c r="Y408" s="438"/>
      <c r="Z408" s="438"/>
      <c r="AA408" s="438"/>
      <c r="AB408" s="438"/>
      <c r="AC408" s="438"/>
      <c r="AD408" s="438"/>
    </row>
    <row r="409" ht="13.5" customHeight="1">
      <c r="A409" s="438"/>
      <c r="B409" s="438"/>
      <c r="C409" s="438"/>
      <c r="D409" s="438"/>
      <c r="E409" s="409"/>
      <c r="F409" s="438"/>
      <c r="G409" s="438"/>
      <c r="H409" s="438"/>
      <c r="I409" s="438"/>
      <c r="J409" s="438"/>
      <c r="K409" s="438"/>
      <c r="L409" s="438"/>
      <c r="M409" s="438"/>
      <c r="N409" s="438"/>
      <c r="O409" s="438"/>
      <c r="P409" s="438"/>
      <c r="Q409" s="438"/>
      <c r="R409" s="438"/>
      <c r="S409" s="438"/>
      <c r="T409" s="438"/>
      <c r="U409" s="438"/>
      <c r="V409" s="438"/>
      <c r="W409" s="438"/>
      <c r="X409" s="438"/>
      <c r="Y409" s="438"/>
      <c r="Z409" s="438"/>
      <c r="AA409" s="438"/>
      <c r="AB409" s="438"/>
      <c r="AC409" s="438"/>
      <c r="AD409" s="438"/>
    </row>
    <row r="410" ht="13.5" customHeight="1">
      <c r="A410" s="438"/>
      <c r="B410" s="438"/>
      <c r="C410" s="438"/>
      <c r="D410" s="438"/>
      <c r="E410" s="409"/>
      <c r="F410" s="438"/>
      <c r="G410" s="438"/>
      <c r="H410" s="438"/>
      <c r="I410" s="438"/>
      <c r="J410" s="438"/>
      <c r="K410" s="438"/>
      <c r="L410" s="438"/>
      <c r="M410" s="438"/>
      <c r="N410" s="438"/>
      <c r="O410" s="438"/>
      <c r="P410" s="438"/>
      <c r="Q410" s="438"/>
      <c r="R410" s="438"/>
      <c r="S410" s="438"/>
      <c r="T410" s="438"/>
      <c r="U410" s="438"/>
      <c r="V410" s="438"/>
      <c r="W410" s="438"/>
      <c r="X410" s="438"/>
      <c r="Y410" s="438"/>
      <c r="Z410" s="438"/>
      <c r="AA410" s="438"/>
      <c r="AB410" s="438"/>
      <c r="AC410" s="438"/>
      <c r="AD410" s="438"/>
    </row>
    <row r="411" ht="13.5" customHeight="1">
      <c r="A411" s="438"/>
      <c r="B411" s="438"/>
      <c r="C411" s="438"/>
      <c r="D411" s="438"/>
      <c r="E411" s="409"/>
      <c r="F411" s="438"/>
      <c r="G411" s="438"/>
      <c r="H411" s="438"/>
      <c r="I411" s="438"/>
      <c r="J411" s="438"/>
      <c r="K411" s="438"/>
      <c r="L411" s="438"/>
      <c r="M411" s="438"/>
      <c r="N411" s="438"/>
      <c r="O411" s="438"/>
      <c r="P411" s="438"/>
      <c r="Q411" s="438"/>
      <c r="R411" s="438"/>
      <c r="S411" s="438"/>
      <c r="T411" s="438"/>
      <c r="U411" s="438"/>
      <c r="V411" s="438"/>
      <c r="W411" s="438"/>
      <c r="X411" s="438"/>
      <c r="Y411" s="438"/>
      <c r="Z411" s="438"/>
      <c r="AA411" s="438"/>
      <c r="AB411" s="438"/>
      <c r="AC411" s="438"/>
      <c r="AD411" s="438"/>
    </row>
    <row r="412" ht="13.5" customHeight="1">
      <c r="A412" s="438"/>
      <c r="B412" s="438"/>
      <c r="C412" s="438"/>
      <c r="D412" s="438"/>
      <c r="E412" s="409"/>
      <c r="F412" s="438"/>
      <c r="G412" s="438"/>
      <c r="H412" s="438"/>
      <c r="I412" s="438"/>
      <c r="J412" s="438"/>
      <c r="K412" s="438"/>
      <c r="L412" s="438"/>
      <c r="M412" s="438"/>
      <c r="N412" s="438"/>
      <c r="O412" s="438"/>
      <c r="P412" s="438"/>
      <c r="Q412" s="438"/>
      <c r="R412" s="438"/>
      <c r="S412" s="438"/>
      <c r="T412" s="438"/>
      <c r="U412" s="438"/>
      <c r="V412" s="438"/>
      <c r="W412" s="438"/>
      <c r="X412" s="438"/>
      <c r="Y412" s="438"/>
      <c r="Z412" s="438"/>
      <c r="AA412" s="438"/>
      <c r="AB412" s="438"/>
      <c r="AC412" s="438"/>
      <c r="AD412" s="438"/>
    </row>
    <row r="413" ht="13.5" customHeight="1">
      <c r="A413" s="438"/>
      <c r="B413" s="438"/>
      <c r="C413" s="438"/>
      <c r="D413" s="438"/>
      <c r="E413" s="409"/>
      <c r="F413" s="438"/>
      <c r="G413" s="438"/>
      <c r="H413" s="438"/>
      <c r="I413" s="438"/>
      <c r="J413" s="438"/>
      <c r="K413" s="438"/>
      <c r="L413" s="438"/>
      <c r="M413" s="438"/>
      <c r="N413" s="438"/>
      <c r="O413" s="438"/>
      <c r="P413" s="438"/>
      <c r="Q413" s="438"/>
      <c r="R413" s="438"/>
      <c r="S413" s="438"/>
      <c r="T413" s="438"/>
      <c r="U413" s="438"/>
      <c r="V413" s="438"/>
      <c r="W413" s="438"/>
      <c r="X413" s="438"/>
      <c r="Y413" s="438"/>
      <c r="Z413" s="438"/>
      <c r="AA413" s="438"/>
      <c r="AB413" s="438"/>
      <c r="AC413" s="438"/>
      <c r="AD413" s="438"/>
    </row>
    <row r="414" ht="13.5" customHeight="1">
      <c r="A414" s="438"/>
      <c r="B414" s="438"/>
      <c r="C414" s="438"/>
      <c r="D414" s="438"/>
      <c r="E414" s="409"/>
      <c r="F414" s="438"/>
      <c r="G414" s="438"/>
      <c r="H414" s="438"/>
      <c r="I414" s="438"/>
      <c r="J414" s="438"/>
      <c r="K414" s="438"/>
      <c r="L414" s="438"/>
      <c r="M414" s="438"/>
      <c r="N414" s="438"/>
      <c r="O414" s="438"/>
      <c r="P414" s="438"/>
      <c r="Q414" s="438"/>
      <c r="R414" s="438"/>
      <c r="S414" s="438"/>
      <c r="T414" s="438"/>
      <c r="U414" s="438"/>
      <c r="V414" s="438"/>
      <c r="W414" s="438"/>
      <c r="X414" s="438"/>
      <c r="Y414" s="438"/>
      <c r="Z414" s="438"/>
      <c r="AA414" s="438"/>
      <c r="AB414" s="438"/>
      <c r="AC414" s="438"/>
      <c r="AD414" s="438"/>
    </row>
    <row r="415" ht="13.5" customHeight="1">
      <c r="A415" s="438"/>
      <c r="B415" s="438"/>
      <c r="C415" s="438"/>
      <c r="D415" s="438"/>
      <c r="E415" s="409"/>
      <c r="F415" s="438"/>
      <c r="G415" s="438"/>
      <c r="H415" s="438"/>
      <c r="I415" s="438"/>
      <c r="J415" s="438"/>
      <c r="K415" s="438"/>
      <c r="L415" s="438"/>
      <c r="M415" s="438"/>
      <c r="N415" s="438"/>
      <c r="O415" s="438"/>
      <c r="P415" s="438"/>
      <c r="Q415" s="438"/>
      <c r="R415" s="438"/>
      <c r="S415" s="438"/>
      <c r="T415" s="438"/>
      <c r="U415" s="438"/>
      <c r="V415" s="438"/>
      <c r="W415" s="438"/>
      <c r="X415" s="438"/>
      <c r="Y415" s="438"/>
      <c r="Z415" s="438"/>
      <c r="AA415" s="438"/>
      <c r="AB415" s="438"/>
      <c r="AC415" s="438"/>
      <c r="AD415" s="438"/>
    </row>
    <row r="416" ht="13.5" customHeight="1">
      <c r="A416" s="438"/>
      <c r="B416" s="438"/>
      <c r="C416" s="438"/>
      <c r="D416" s="438"/>
      <c r="E416" s="409"/>
      <c r="F416" s="438"/>
      <c r="G416" s="438"/>
      <c r="H416" s="438"/>
      <c r="I416" s="438"/>
      <c r="J416" s="438"/>
      <c r="K416" s="438"/>
      <c r="L416" s="438"/>
      <c r="M416" s="438"/>
      <c r="N416" s="438"/>
      <c r="O416" s="438"/>
      <c r="P416" s="438"/>
      <c r="Q416" s="438"/>
      <c r="R416" s="438"/>
      <c r="S416" s="438"/>
      <c r="T416" s="438"/>
      <c r="U416" s="438"/>
      <c r="V416" s="438"/>
      <c r="W416" s="438"/>
      <c r="X416" s="438"/>
      <c r="Y416" s="438"/>
      <c r="Z416" s="438"/>
      <c r="AA416" s="438"/>
      <c r="AB416" s="438"/>
      <c r="AC416" s="438"/>
      <c r="AD416" s="438"/>
    </row>
    <row r="417" ht="13.5" customHeight="1">
      <c r="A417" s="438"/>
      <c r="B417" s="438"/>
      <c r="C417" s="438"/>
      <c r="D417" s="438"/>
      <c r="E417" s="409"/>
      <c r="F417" s="438"/>
      <c r="G417" s="438"/>
      <c r="H417" s="438"/>
      <c r="I417" s="438"/>
      <c r="J417" s="438"/>
      <c r="K417" s="438"/>
      <c r="L417" s="438"/>
      <c r="M417" s="438"/>
      <c r="N417" s="438"/>
      <c r="O417" s="438"/>
      <c r="P417" s="438"/>
      <c r="Q417" s="438"/>
      <c r="R417" s="438"/>
      <c r="S417" s="438"/>
      <c r="T417" s="438"/>
      <c r="U417" s="438"/>
      <c r="V417" s="438"/>
      <c r="W417" s="438"/>
      <c r="X417" s="438"/>
      <c r="Y417" s="438"/>
      <c r="Z417" s="438"/>
      <c r="AA417" s="438"/>
      <c r="AB417" s="438"/>
      <c r="AC417" s="438"/>
      <c r="AD417" s="438"/>
    </row>
    <row r="418" ht="13.5" customHeight="1">
      <c r="A418" s="438"/>
      <c r="B418" s="438"/>
      <c r="C418" s="438"/>
      <c r="D418" s="438"/>
      <c r="E418" s="409"/>
      <c r="F418" s="438"/>
      <c r="G418" s="438"/>
      <c r="H418" s="438"/>
      <c r="I418" s="438"/>
      <c r="J418" s="438"/>
      <c r="K418" s="438"/>
      <c r="L418" s="438"/>
      <c r="M418" s="438"/>
      <c r="N418" s="438"/>
      <c r="O418" s="438"/>
      <c r="P418" s="438"/>
      <c r="Q418" s="438"/>
      <c r="R418" s="438"/>
      <c r="S418" s="438"/>
      <c r="T418" s="438"/>
      <c r="U418" s="438"/>
      <c r="V418" s="438"/>
      <c r="W418" s="438"/>
      <c r="X418" s="438"/>
      <c r="Y418" s="438"/>
      <c r="Z418" s="438"/>
      <c r="AA418" s="438"/>
      <c r="AB418" s="438"/>
      <c r="AC418" s="438"/>
      <c r="AD418" s="438"/>
    </row>
    <row r="419" ht="13.5" customHeight="1">
      <c r="A419" s="438"/>
      <c r="B419" s="438"/>
      <c r="C419" s="438"/>
      <c r="D419" s="438"/>
      <c r="E419" s="409"/>
      <c r="F419" s="438"/>
      <c r="G419" s="438"/>
      <c r="H419" s="438"/>
      <c r="I419" s="438"/>
      <c r="J419" s="438"/>
      <c r="K419" s="438"/>
      <c r="L419" s="438"/>
      <c r="M419" s="438"/>
      <c r="N419" s="438"/>
      <c r="O419" s="438"/>
      <c r="P419" s="438"/>
      <c r="Q419" s="438"/>
      <c r="R419" s="438"/>
      <c r="S419" s="438"/>
      <c r="T419" s="438"/>
      <c r="U419" s="438"/>
      <c r="V419" s="438"/>
      <c r="W419" s="438"/>
      <c r="X419" s="438"/>
      <c r="Y419" s="438"/>
      <c r="Z419" s="438"/>
      <c r="AA419" s="438"/>
      <c r="AB419" s="438"/>
      <c r="AC419" s="438"/>
      <c r="AD419" s="438"/>
    </row>
    <row r="420" ht="13.5" customHeight="1">
      <c r="A420" s="438"/>
      <c r="B420" s="438"/>
      <c r="C420" s="438"/>
      <c r="D420" s="438"/>
      <c r="E420" s="409"/>
      <c r="F420" s="438"/>
      <c r="G420" s="438"/>
      <c r="H420" s="438"/>
      <c r="I420" s="438"/>
      <c r="J420" s="438"/>
      <c r="K420" s="438"/>
      <c r="L420" s="438"/>
      <c r="M420" s="438"/>
      <c r="N420" s="438"/>
      <c r="O420" s="438"/>
      <c r="P420" s="438"/>
      <c r="Q420" s="438"/>
      <c r="R420" s="438"/>
      <c r="S420" s="438"/>
      <c r="T420" s="438"/>
      <c r="U420" s="438"/>
      <c r="V420" s="438"/>
      <c r="W420" s="438"/>
      <c r="X420" s="438"/>
      <c r="Y420" s="438"/>
      <c r="Z420" s="438"/>
      <c r="AA420" s="438"/>
      <c r="AB420" s="438"/>
      <c r="AC420" s="438"/>
      <c r="AD420" s="438"/>
    </row>
    <row r="421" ht="13.5" customHeight="1">
      <c r="A421" s="438"/>
      <c r="B421" s="438"/>
      <c r="C421" s="438"/>
      <c r="D421" s="438"/>
      <c r="E421" s="409"/>
      <c r="F421" s="438"/>
      <c r="G421" s="438"/>
      <c r="H421" s="438"/>
      <c r="I421" s="438"/>
      <c r="J421" s="438"/>
      <c r="K421" s="438"/>
      <c r="L421" s="438"/>
      <c r="M421" s="438"/>
      <c r="N421" s="438"/>
      <c r="O421" s="438"/>
      <c r="P421" s="438"/>
      <c r="Q421" s="438"/>
      <c r="R421" s="438"/>
      <c r="S421" s="438"/>
      <c r="T421" s="438"/>
      <c r="U421" s="438"/>
      <c r="V421" s="438"/>
      <c r="W421" s="438"/>
      <c r="X421" s="438"/>
      <c r="Y421" s="438"/>
      <c r="Z421" s="438"/>
      <c r="AA421" s="438"/>
      <c r="AB421" s="438"/>
      <c r="AC421" s="438"/>
      <c r="AD421" s="438"/>
    </row>
    <row r="422" ht="13.5" customHeight="1">
      <c r="A422" s="438"/>
      <c r="B422" s="438"/>
      <c r="C422" s="438"/>
      <c r="D422" s="438"/>
      <c r="E422" s="409"/>
      <c r="F422" s="438"/>
      <c r="G422" s="438"/>
      <c r="H422" s="438"/>
      <c r="I422" s="438"/>
      <c r="J422" s="438"/>
      <c r="K422" s="438"/>
      <c r="L422" s="438"/>
      <c r="M422" s="438"/>
      <c r="N422" s="438"/>
      <c r="O422" s="438"/>
      <c r="P422" s="438"/>
      <c r="Q422" s="438"/>
      <c r="R422" s="438"/>
      <c r="S422" s="438"/>
      <c r="T422" s="438"/>
      <c r="U422" s="438"/>
      <c r="V422" s="438"/>
      <c r="W422" s="438"/>
      <c r="X422" s="438"/>
      <c r="Y422" s="438"/>
      <c r="Z422" s="438"/>
      <c r="AA422" s="438"/>
      <c r="AB422" s="438"/>
      <c r="AC422" s="438"/>
      <c r="AD422" s="438"/>
    </row>
    <row r="423" ht="13.5" customHeight="1">
      <c r="A423" s="438"/>
      <c r="B423" s="438"/>
      <c r="C423" s="438"/>
      <c r="D423" s="438"/>
      <c r="E423" s="409"/>
      <c r="F423" s="438"/>
      <c r="G423" s="438"/>
      <c r="H423" s="438"/>
      <c r="I423" s="438"/>
      <c r="J423" s="438"/>
      <c r="K423" s="438"/>
      <c r="L423" s="438"/>
      <c r="M423" s="438"/>
      <c r="N423" s="438"/>
      <c r="O423" s="438"/>
      <c r="P423" s="438"/>
      <c r="Q423" s="438"/>
      <c r="R423" s="438"/>
      <c r="S423" s="438"/>
      <c r="T423" s="438"/>
      <c r="U423" s="438"/>
      <c r="V423" s="438"/>
      <c r="W423" s="438"/>
      <c r="X423" s="438"/>
      <c r="Y423" s="438"/>
      <c r="Z423" s="438"/>
      <c r="AA423" s="438"/>
      <c r="AB423" s="438"/>
      <c r="AC423" s="438"/>
      <c r="AD423" s="438"/>
    </row>
    <row r="424" ht="13.5" customHeight="1">
      <c r="A424" s="438"/>
      <c r="B424" s="438"/>
      <c r="C424" s="438"/>
      <c r="D424" s="438"/>
      <c r="E424" s="409"/>
      <c r="F424" s="438"/>
      <c r="G424" s="438"/>
      <c r="H424" s="438"/>
      <c r="I424" s="438"/>
      <c r="J424" s="438"/>
      <c r="K424" s="438"/>
      <c r="L424" s="438"/>
      <c r="M424" s="438"/>
      <c r="N424" s="438"/>
      <c r="O424" s="438"/>
      <c r="P424" s="438"/>
      <c r="Q424" s="438"/>
      <c r="R424" s="438"/>
      <c r="S424" s="438"/>
      <c r="T424" s="438"/>
      <c r="U424" s="438"/>
      <c r="V424" s="438"/>
      <c r="W424" s="438"/>
      <c r="X424" s="438"/>
      <c r="Y424" s="438"/>
      <c r="Z424" s="438"/>
      <c r="AA424" s="438"/>
      <c r="AB424" s="438"/>
      <c r="AC424" s="438"/>
      <c r="AD424" s="438"/>
    </row>
    <row r="425" ht="13.5" customHeight="1">
      <c r="A425" s="438"/>
      <c r="B425" s="438"/>
      <c r="C425" s="438"/>
      <c r="D425" s="438"/>
      <c r="E425" s="409"/>
      <c r="F425" s="438"/>
      <c r="G425" s="438"/>
      <c r="H425" s="438"/>
      <c r="I425" s="438"/>
      <c r="J425" s="438"/>
      <c r="K425" s="438"/>
      <c r="L425" s="438"/>
      <c r="M425" s="438"/>
      <c r="N425" s="438"/>
      <c r="O425" s="438"/>
      <c r="P425" s="438"/>
      <c r="Q425" s="438"/>
      <c r="R425" s="438"/>
      <c r="S425" s="438"/>
      <c r="T425" s="438"/>
      <c r="U425" s="438"/>
      <c r="V425" s="438"/>
      <c r="W425" s="438"/>
      <c r="X425" s="438"/>
      <c r="Y425" s="438"/>
      <c r="Z425" s="438"/>
      <c r="AA425" s="438"/>
      <c r="AB425" s="438"/>
      <c r="AC425" s="438"/>
      <c r="AD425" s="438"/>
    </row>
    <row r="426" ht="13.5" customHeight="1">
      <c r="A426" s="438"/>
      <c r="B426" s="438"/>
      <c r="C426" s="438"/>
      <c r="D426" s="438"/>
      <c r="E426" s="409"/>
      <c r="F426" s="438"/>
      <c r="G426" s="438"/>
      <c r="H426" s="438"/>
      <c r="I426" s="438"/>
      <c r="J426" s="438"/>
      <c r="K426" s="438"/>
      <c r="L426" s="438"/>
      <c r="M426" s="438"/>
      <c r="N426" s="438"/>
      <c r="O426" s="438"/>
      <c r="P426" s="438"/>
      <c r="Q426" s="438"/>
      <c r="R426" s="438"/>
      <c r="S426" s="438"/>
      <c r="T426" s="438"/>
      <c r="U426" s="438"/>
      <c r="V426" s="438"/>
      <c r="W426" s="438"/>
      <c r="X426" s="438"/>
      <c r="Y426" s="438"/>
      <c r="Z426" s="438"/>
      <c r="AA426" s="438"/>
      <c r="AB426" s="438"/>
      <c r="AC426" s="438"/>
      <c r="AD426" s="438"/>
    </row>
    <row r="427" ht="13.5" customHeight="1">
      <c r="A427" s="438"/>
      <c r="B427" s="438"/>
      <c r="C427" s="438"/>
      <c r="D427" s="438"/>
      <c r="E427" s="409"/>
      <c r="F427" s="438"/>
      <c r="G427" s="438"/>
      <c r="H427" s="438"/>
      <c r="I427" s="438"/>
      <c r="J427" s="438"/>
      <c r="K427" s="438"/>
      <c r="L427" s="438"/>
      <c r="M427" s="438"/>
      <c r="N427" s="438"/>
      <c r="O427" s="438"/>
      <c r="P427" s="438"/>
      <c r="Q427" s="438"/>
      <c r="R427" s="438"/>
      <c r="S427" s="438"/>
      <c r="T427" s="438"/>
      <c r="U427" s="438"/>
      <c r="V427" s="438"/>
      <c r="W427" s="438"/>
      <c r="X427" s="438"/>
      <c r="Y427" s="438"/>
      <c r="Z427" s="438"/>
      <c r="AA427" s="438"/>
      <c r="AB427" s="438"/>
      <c r="AC427" s="438"/>
      <c r="AD427" s="438"/>
    </row>
    <row r="428" ht="13.5" customHeight="1">
      <c r="A428" s="438"/>
      <c r="B428" s="438"/>
      <c r="C428" s="438"/>
      <c r="D428" s="438"/>
      <c r="E428" s="409"/>
      <c r="F428" s="438"/>
      <c r="G428" s="438"/>
      <c r="H428" s="438"/>
      <c r="I428" s="438"/>
      <c r="J428" s="438"/>
      <c r="K428" s="438"/>
      <c r="L428" s="438"/>
      <c r="M428" s="438"/>
      <c r="N428" s="438"/>
      <c r="O428" s="438"/>
      <c r="P428" s="438"/>
      <c r="Q428" s="438"/>
      <c r="R428" s="438"/>
      <c r="S428" s="438"/>
      <c r="T428" s="438"/>
      <c r="U428" s="438"/>
      <c r="V428" s="438"/>
      <c r="W428" s="438"/>
      <c r="X428" s="438"/>
      <c r="Y428" s="438"/>
      <c r="Z428" s="438"/>
      <c r="AA428" s="438"/>
      <c r="AB428" s="438"/>
      <c r="AC428" s="438"/>
      <c r="AD428" s="438"/>
    </row>
    <row r="429" ht="13.5" customHeight="1">
      <c r="A429" s="438"/>
      <c r="B429" s="438"/>
      <c r="C429" s="438"/>
      <c r="D429" s="438"/>
      <c r="E429" s="409"/>
      <c r="F429" s="438"/>
      <c r="G429" s="438"/>
      <c r="H429" s="438"/>
      <c r="I429" s="438"/>
      <c r="J429" s="438"/>
      <c r="K429" s="438"/>
      <c r="L429" s="438"/>
      <c r="M429" s="438"/>
      <c r="N429" s="438"/>
      <c r="O429" s="438"/>
      <c r="P429" s="438"/>
      <c r="Q429" s="438"/>
      <c r="R429" s="438"/>
      <c r="S429" s="438"/>
      <c r="T429" s="438"/>
      <c r="U429" s="438"/>
      <c r="V429" s="438"/>
      <c r="W429" s="438"/>
      <c r="X429" s="438"/>
      <c r="Y429" s="438"/>
      <c r="Z429" s="438"/>
      <c r="AA429" s="438"/>
      <c r="AB429" s="438"/>
      <c r="AC429" s="438"/>
      <c r="AD429" s="438"/>
    </row>
    <row r="430" ht="13.5" customHeight="1">
      <c r="A430" s="438"/>
      <c r="B430" s="438"/>
      <c r="C430" s="438"/>
      <c r="D430" s="438"/>
      <c r="E430" s="409"/>
      <c r="F430" s="438"/>
      <c r="G430" s="438"/>
      <c r="H430" s="438"/>
      <c r="I430" s="438"/>
      <c r="J430" s="438"/>
      <c r="K430" s="438"/>
      <c r="L430" s="438"/>
      <c r="M430" s="438"/>
      <c r="N430" s="438"/>
      <c r="O430" s="438"/>
      <c r="P430" s="438"/>
      <c r="Q430" s="438"/>
      <c r="R430" s="438"/>
      <c r="S430" s="438"/>
      <c r="T430" s="438"/>
      <c r="U430" s="438"/>
      <c r="V430" s="438"/>
      <c r="W430" s="438"/>
      <c r="X430" s="438"/>
      <c r="Y430" s="438"/>
      <c r="Z430" s="438"/>
      <c r="AA430" s="438"/>
      <c r="AB430" s="438"/>
      <c r="AC430" s="438"/>
      <c r="AD430" s="438"/>
    </row>
    <row r="431" ht="13.5" customHeight="1">
      <c r="A431" s="438"/>
      <c r="B431" s="438"/>
      <c r="C431" s="438"/>
      <c r="D431" s="438"/>
      <c r="E431" s="409"/>
      <c r="F431" s="438"/>
      <c r="G431" s="438"/>
      <c r="H431" s="438"/>
      <c r="I431" s="438"/>
      <c r="J431" s="438"/>
      <c r="K431" s="438"/>
      <c r="L431" s="438"/>
      <c r="M431" s="438"/>
      <c r="N431" s="438"/>
      <c r="O431" s="438"/>
      <c r="P431" s="438"/>
      <c r="Q431" s="438"/>
      <c r="R431" s="438"/>
      <c r="S431" s="438"/>
      <c r="T431" s="438"/>
      <c r="U431" s="438"/>
      <c r="V431" s="438"/>
      <c r="W431" s="438"/>
      <c r="X431" s="438"/>
      <c r="Y431" s="438"/>
      <c r="Z431" s="438"/>
      <c r="AA431" s="438"/>
      <c r="AB431" s="438"/>
      <c r="AC431" s="438"/>
      <c r="AD431" s="438"/>
    </row>
    <row r="432" ht="13.5" customHeight="1">
      <c r="A432" s="438"/>
      <c r="B432" s="438"/>
      <c r="C432" s="438"/>
      <c r="D432" s="438"/>
      <c r="E432" s="409"/>
      <c r="F432" s="438"/>
      <c r="G432" s="438"/>
      <c r="H432" s="438"/>
      <c r="I432" s="438"/>
      <c r="J432" s="438"/>
      <c r="K432" s="438"/>
      <c r="L432" s="438"/>
      <c r="M432" s="438"/>
      <c r="N432" s="438"/>
      <c r="O432" s="438"/>
      <c r="P432" s="438"/>
      <c r="Q432" s="438"/>
      <c r="R432" s="438"/>
      <c r="S432" s="438"/>
      <c r="T432" s="438"/>
      <c r="U432" s="438"/>
      <c r="V432" s="438"/>
      <c r="W432" s="438"/>
      <c r="X432" s="438"/>
      <c r="Y432" s="438"/>
      <c r="Z432" s="438"/>
      <c r="AA432" s="438"/>
      <c r="AB432" s="438"/>
      <c r="AC432" s="438"/>
      <c r="AD432" s="438"/>
    </row>
    <row r="433" ht="13.5" customHeight="1">
      <c r="A433" s="438"/>
      <c r="B433" s="438"/>
      <c r="C433" s="438"/>
      <c r="D433" s="438"/>
      <c r="E433" s="409"/>
      <c r="F433" s="438"/>
      <c r="G433" s="438"/>
      <c r="H433" s="438"/>
      <c r="I433" s="438"/>
      <c r="J433" s="438"/>
      <c r="K433" s="438"/>
      <c r="L433" s="438"/>
      <c r="M433" s="438"/>
      <c r="N433" s="438"/>
      <c r="O433" s="438"/>
      <c r="P433" s="438"/>
      <c r="Q433" s="438"/>
      <c r="R433" s="438"/>
      <c r="S433" s="438"/>
      <c r="T433" s="438"/>
      <c r="U433" s="438"/>
      <c r="V433" s="438"/>
      <c r="W433" s="438"/>
      <c r="X433" s="438"/>
      <c r="Y433" s="438"/>
      <c r="Z433" s="438"/>
      <c r="AA433" s="438"/>
      <c r="AB433" s="438"/>
      <c r="AC433" s="438"/>
      <c r="AD433" s="438"/>
    </row>
    <row r="434" ht="13.5" customHeight="1">
      <c r="A434" s="438"/>
      <c r="B434" s="438"/>
      <c r="C434" s="438"/>
      <c r="D434" s="438"/>
      <c r="E434" s="409"/>
      <c r="F434" s="438"/>
      <c r="G434" s="438"/>
      <c r="H434" s="438"/>
      <c r="I434" s="438"/>
      <c r="J434" s="438"/>
      <c r="K434" s="438"/>
      <c r="L434" s="438"/>
      <c r="M434" s="438"/>
      <c r="N434" s="438"/>
      <c r="O434" s="438"/>
      <c r="P434" s="438"/>
      <c r="Q434" s="438"/>
      <c r="R434" s="438"/>
      <c r="S434" s="438"/>
      <c r="T434" s="438"/>
      <c r="U434" s="438"/>
      <c r="V434" s="438"/>
      <c r="W434" s="438"/>
      <c r="X434" s="438"/>
      <c r="Y434" s="438"/>
      <c r="Z434" s="438"/>
      <c r="AA434" s="438"/>
      <c r="AB434" s="438"/>
      <c r="AC434" s="438"/>
      <c r="AD434" s="438"/>
    </row>
    <row r="435" ht="13.5" customHeight="1">
      <c r="A435" s="438"/>
      <c r="B435" s="438"/>
      <c r="C435" s="438"/>
      <c r="D435" s="438"/>
      <c r="E435" s="409"/>
      <c r="F435" s="438"/>
      <c r="G435" s="438"/>
      <c r="H435" s="438"/>
      <c r="I435" s="438"/>
      <c r="J435" s="438"/>
      <c r="K435" s="438"/>
      <c r="L435" s="438"/>
      <c r="M435" s="438"/>
      <c r="N435" s="438"/>
      <c r="O435" s="438"/>
      <c r="P435" s="438"/>
      <c r="Q435" s="438"/>
      <c r="R435" s="438"/>
      <c r="S435" s="438"/>
      <c r="T435" s="438"/>
      <c r="U435" s="438"/>
      <c r="V435" s="438"/>
      <c r="W435" s="438"/>
      <c r="X435" s="438"/>
      <c r="Y435" s="438"/>
      <c r="Z435" s="438"/>
      <c r="AA435" s="438"/>
      <c r="AB435" s="438"/>
      <c r="AC435" s="438"/>
      <c r="AD435" s="438"/>
    </row>
    <row r="436" ht="13.5" customHeight="1">
      <c r="A436" s="438"/>
      <c r="B436" s="438"/>
      <c r="C436" s="438"/>
      <c r="D436" s="438"/>
      <c r="E436" s="409"/>
      <c r="F436" s="438"/>
      <c r="G436" s="438"/>
      <c r="H436" s="438"/>
      <c r="I436" s="438"/>
      <c r="J436" s="438"/>
      <c r="K436" s="438"/>
      <c r="L436" s="438"/>
      <c r="M436" s="438"/>
      <c r="N436" s="438"/>
      <c r="O436" s="438"/>
      <c r="P436" s="438"/>
      <c r="Q436" s="438"/>
      <c r="R436" s="438"/>
      <c r="S436" s="438"/>
      <c r="T436" s="438"/>
      <c r="U436" s="438"/>
      <c r="V436" s="438"/>
      <c r="W436" s="438"/>
      <c r="X436" s="438"/>
      <c r="Y436" s="438"/>
      <c r="Z436" s="438"/>
      <c r="AA436" s="438"/>
      <c r="AB436" s="438"/>
      <c r="AC436" s="438"/>
      <c r="AD436" s="438"/>
    </row>
    <row r="437" ht="13.5" customHeight="1">
      <c r="A437" s="438"/>
      <c r="B437" s="438"/>
      <c r="C437" s="438"/>
      <c r="D437" s="438"/>
      <c r="E437" s="409"/>
      <c r="F437" s="438"/>
      <c r="G437" s="438"/>
      <c r="H437" s="438"/>
      <c r="I437" s="438"/>
      <c r="J437" s="438"/>
      <c r="K437" s="438"/>
      <c r="L437" s="438"/>
      <c r="M437" s="438"/>
      <c r="N437" s="438"/>
      <c r="O437" s="438"/>
      <c r="P437" s="438"/>
      <c r="Q437" s="438"/>
      <c r="R437" s="438"/>
      <c r="S437" s="438"/>
      <c r="T437" s="438"/>
      <c r="U437" s="438"/>
      <c r="V437" s="438"/>
      <c r="W437" s="438"/>
      <c r="X437" s="438"/>
      <c r="Y437" s="438"/>
      <c r="Z437" s="438"/>
      <c r="AA437" s="438"/>
      <c r="AB437" s="438"/>
      <c r="AC437" s="438"/>
      <c r="AD437" s="438"/>
    </row>
    <row r="438" ht="13.5" customHeight="1">
      <c r="A438" s="438"/>
      <c r="B438" s="438"/>
      <c r="C438" s="438"/>
      <c r="D438" s="438"/>
      <c r="E438" s="409"/>
      <c r="F438" s="438"/>
      <c r="G438" s="438"/>
      <c r="H438" s="438"/>
      <c r="I438" s="438"/>
      <c r="J438" s="438"/>
      <c r="K438" s="438"/>
      <c r="L438" s="438"/>
      <c r="M438" s="438"/>
      <c r="N438" s="438"/>
      <c r="O438" s="438"/>
      <c r="P438" s="438"/>
      <c r="Q438" s="438"/>
      <c r="R438" s="438"/>
      <c r="S438" s="438"/>
      <c r="T438" s="438"/>
      <c r="U438" s="438"/>
      <c r="V438" s="438"/>
      <c r="W438" s="438"/>
      <c r="X438" s="438"/>
      <c r="Y438" s="438"/>
      <c r="Z438" s="438"/>
      <c r="AA438" s="438"/>
      <c r="AB438" s="438"/>
      <c r="AC438" s="438"/>
      <c r="AD438" s="438"/>
    </row>
    <row r="439" ht="13.5" customHeight="1">
      <c r="A439" s="438"/>
      <c r="B439" s="438"/>
      <c r="C439" s="438"/>
      <c r="D439" s="438"/>
      <c r="E439" s="409"/>
      <c r="F439" s="438"/>
      <c r="G439" s="438"/>
      <c r="H439" s="438"/>
      <c r="I439" s="438"/>
      <c r="J439" s="438"/>
      <c r="K439" s="438"/>
      <c r="L439" s="438"/>
      <c r="M439" s="438"/>
      <c r="N439" s="438"/>
      <c r="O439" s="438"/>
      <c r="P439" s="438"/>
      <c r="Q439" s="438"/>
      <c r="R439" s="438"/>
      <c r="S439" s="438"/>
      <c r="T439" s="438"/>
      <c r="U439" s="438"/>
      <c r="V439" s="438"/>
      <c r="W439" s="438"/>
      <c r="X439" s="438"/>
      <c r="Y439" s="438"/>
      <c r="Z439" s="438"/>
      <c r="AA439" s="438"/>
      <c r="AB439" s="438"/>
      <c r="AC439" s="438"/>
      <c r="AD439" s="438"/>
    </row>
    <row r="440" ht="13.5" customHeight="1">
      <c r="A440" s="438"/>
      <c r="B440" s="438"/>
      <c r="C440" s="438"/>
      <c r="D440" s="438"/>
      <c r="E440" s="409"/>
      <c r="F440" s="438"/>
      <c r="G440" s="438"/>
      <c r="H440" s="438"/>
      <c r="I440" s="438"/>
      <c r="J440" s="438"/>
      <c r="K440" s="438"/>
      <c r="L440" s="438"/>
      <c r="M440" s="438"/>
      <c r="N440" s="438"/>
      <c r="O440" s="438"/>
      <c r="P440" s="438"/>
      <c r="Q440" s="438"/>
      <c r="R440" s="438"/>
      <c r="S440" s="438"/>
      <c r="T440" s="438"/>
      <c r="U440" s="438"/>
      <c r="V440" s="438"/>
      <c r="W440" s="438"/>
      <c r="X440" s="438"/>
      <c r="Y440" s="438"/>
      <c r="Z440" s="438"/>
      <c r="AA440" s="438"/>
      <c r="AB440" s="438"/>
      <c r="AC440" s="438"/>
      <c r="AD440" s="438"/>
    </row>
    <row r="441" ht="13.5" customHeight="1">
      <c r="A441" s="438"/>
      <c r="B441" s="438"/>
      <c r="C441" s="438"/>
      <c r="D441" s="438"/>
      <c r="E441" s="409"/>
      <c r="F441" s="438"/>
      <c r="G441" s="438"/>
      <c r="H441" s="438"/>
      <c r="I441" s="438"/>
      <c r="J441" s="438"/>
      <c r="K441" s="438"/>
      <c r="L441" s="438"/>
      <c r="M441" s="438"/>
      <c r="N441" s="438"/>
      <c r="O441" s="438"/>
      <c r="P441" s="438"/>
      <c r="Q441" s="438"/>
      <c r="R441" s="438"/>
      <c r="S441" s="438"/>
      <c r="T441" s="438"/>
      <c r="U441" s="438"/>
      <c r="V441" s="438"/>
      <c r="W441" s="438"/>
      <c r="X441" s="438"/>
      <c r="Y441" s="438"/>
      <c r="Z441" s="438"/>
      <c r="AA441" s="438"/>
      <c r="AB441" s="438"/>
      <c r="AC441" s="438"/>
      <c r="AD441" s="438"/>
    </row>
    <row r="442" ht="13.5" customHeight="1">
      <c r="A442" s="438"/>
      <c r="B442" s="438"/>
      <c r="C442" s="438"/>
      <c r="D442" s="438"/>
      <c r="E442" s="409"/>
      <c r="F442" s="438"/>
      <c r="G442" s="438"/>
      <c r="H442" s="438"/>
      <c r="I442" s="438"/>
      <c r="J442" s="438"/>
      <c r="K442" s="438"/>
      <c r="L442" s="438"/>
      <c r="M442" s="438"/>
      <c r="N442" s="438"/>
      <c r="O442" s="438"/>
      <c r="P442" s="438"/>
      <c r="Q442" s="438"/>
      <c r="R442" s="438"/>
      <c r="S442" s="438"/>
      <c r="T442" s="438"/>
      <c r="U442" s="438"/>
      <c r="V442" s="438"/>
      <c r="W442" s="438"/>
      <c r="X442" s="438"/>
      <c r="Y442" s="438"/>
      <c r="Z442" s="438"/>
      <c r="AA442" s="438"/>
      <c r="AB442" s="438"/>
      <c r="AC442" s="438"/>
      <c r="AD442" s="438"/>
    </row>
    <row r="443" ht="13.5" customHeight="1">
      <c r="A443" s="438"/>
      <c r="B443" s="438"/>
      <c r="C443" s="438"/>
      <c r="D443" s="438"/>
      <c r="E443" s="409"/>
      <c r="F443" s="438"/>
      <c r="G443" s="438"/>
      <c r="H443" s="438"/>
      <c r="I443" s="438"/>
      <c r="J443" s="438"/>
      <c r="K443" s="438"/>
      <c r="L443" s="438"/>
      <c r="M443" s="438"/>
      <c r="N443" s="438"/>
      <c r="O443" s="438"/>
      <c r="P443" s="438"/>
      <c r="Q443" s="438"/>
      <c r="R443" s="438"/>
      <c r="S443" s="438"/>
      <c r="T443" s="438"/>
      <c r="U443" s="438"/>
      <c r="V443" s="438"/>
      <c r="W443" s="438"/>
      <c r="X443" s="438"/>
      <c r="Y443" s="438"/>
      <c r="Z443" s="438"/>
      <c r="AA443" s="438"/>
      <c r="AB443" s="438"/>
      <c r="AC443" s="438"/>
      <c r="AD443" s="438"/>
    </row>
    <row r="444" ht="13.5" customHeight="1">
      <c r="A444" s="438"/>
      <c r="B444" s="438"/>
      <c r="C444" s="438"/>
      <c r="D444" s="438"/>
      <c r="E444" s="409"/>
      <c r="F444" s="438"/>
      <c r="G444" s="438"/>
      <c r="H444" s="438"/>
      <c r="I444" s="438"/>
      <c r="J444" s="438"/>
      <c r="K444" s="438"/>
      <c r="L444" s="438"/>
      <c r="M444" s="438"/>
      <c r="N444" s="438"/>
      <c r="O444" s="438"/>
      <c r="P444" s="438"/>
      <c r="Q444" s="438"/>
      <c r="R444" s="438"/>
      <c r="S444" s="438"/>
      <c r="T444" s="438"/>
      <c r="U444" s="438"/>
      <c r="V444" s="438"/>
      <c r="W444" s="438"/>
      <c r="X444" s="438"/>
      <c r="Y444" s="438"/>
      <c r="Z444" s="438"/>
      <c r="AA444" s="438"/>
      <c r="AB444" s="438"/>
      <c r="AC444" s="438"/>
      <c r="AD444" s="438"/>
    </row>
    <row r="445" ht="13.5" customHeight="1">
      <c r="A445" s="438"/>
      <c r="B445" s="438"/>
      <c r="C445" s="438"/>
      <c r="D445" s="438"/>
      <c r="E445" s="409"/>
      <c r="F445" s="438"/>
      <c r="G445" s="438"/>
      <c r="H445" s="438"/>
      <c r="I445" s="438"/>
      <c r="J445" s="438"/>
      <c r="K445" s="438"/>
      <c r="L445" s="438"/>
      <c r="M445" s="438"/>
      <c r="N445" s="438"/>
      <c r="O445" s="438"/>
      <c r="P445" s="438"/>
      <c r="Q445" s="438"/>
      <c r="R445" s="438"/>
      <c r="S445" s="438"/>
      <c r="T445" s="438"/>
      <c r="U445" s="438"/>
      <c r="V445" s="438"/>
      <c r="W445" s="438"/>
      <c r="X445" s="438"/>
      <c r="Y445" s="438"/>
      <c r="Z445" s="438"/>
      <c r="AA445" s="438"/>
      <c r="AB445" s="438"/>
      <c r="AC445" s="438"/>
      <c r="AD445" s="438"/>
    </row>
    <row r="446" ht="13.5" customHeight="1">
      <c r="A446" s="438"/>
      <c r="B446" s="438"/>
      <c r="C446" s="438"/>
      <c r="D446" s="438"/>
      <c r="E446" s="409"/>
      <c r="F446" s="438"/>
      <c r="G446" s="438"/>
      <c r="H446" s="438"/>
      <c r="I446" s="438"/>
      <c r="J446" s="438"/>
      <c r="K446" s="438"/>
      <c r="L446" s="438"/>
      <c r="M446" s="438"/>
      <c r="N446" s="438"/>
      <c r="O446" s="438"/>
      <c r="P446" s="438"/>
      <c r="Q446" s="438"/>
      <c r="R446" s="438"/>
      <c r="S446" s="438"/>
      <c r="T446" s="438"/>
      <c r="U446" s="438"/>
      <c r="V446" s="438"/>
      <c r="W446" s="438"/>
      <c r="X446" s="438"/>
      <c r="Y446" s="438"/>
      <c r="Z446" s="438"/>
      <c r="AA446" s="438"/>
      <c r="AB446" s="438"/>
      <c r="AC446" s="438"/>
      <c r="AD446" s="438"/>
    </row>
    <row r="447" ht="13.5" customHeight="1">
      <c r="A447" s="438"/>
      <c r="B447" s="438"/>
      <c r="C447" s="438"/>
      <c r="D447" s="438"/>
      <c r="E447" s="409"/>
      <c r="F447" s="438"/>
      <c r="G447" s="438"/>
      <c r="H447" s="438"/>
      <c r="I447" s="438"/>
      <c r="J447" s="438"/>
      <c r="K447" s="438"/>
      <c r="L447" s="438"/>
      <c r="M447" s="438"/>
      <c r="N447" s="438"/>
      <c r="O447" s="438"/>
      <c r="P447" s="438"/>
      <c r="Q447" s="438"/>
      <c r="R447" s="438"/>
      <c r="S447" s="438"/>
      <c r="T447" s="438"/>
      <c r="U447" s="438"/>
      <c r="V447" s="438"/>
      <c r="W447" s="438"/>
      <c r="X447" s="438"/>
      <c r="Y447" s="438"/>
      <c r="Z447" s="438"/>
      <c r="AA447" s="438"/>
      <c r="AB447" s="438"/>
      <c r="AC447" s="438"/>
      <c r="AD447" s="438"/>
    </row>
    <row r="448" ht="13.5" customHeight="1">
      <c r="A448" s="438"/>
      <c r="B448" s="438"/>
      <c r="C448" s="438"/>
      <c r="D448" s="438"/>
      <c r="E448" s="409"/>
      <c r="F448" s="438"/>
      <c r="G448" s="438"/>
      <c r="H448" s="438"/>
      <c r="I448" s="438"/>
      <c r="J448" s="438"/>
      <c r="K448" s="438"/>
      <c r="L448" s="438"/>
      <c r="M448" s="438"/>
      <c r="N448" s="438"/>
      <c r="O448" s="438"/>
      <c r="P448" s="438"/>
      <c r="Q448" s="438"/>
      <c r="R448" s="438"/>
      <c r="S448" s="438"/>
      <c r="T448" s="438"/>
      <c r="U448" s="438"/>
      <c r="V448" s="438"/>
      <c r="W448" s="438"/>
      <c r="X448" s="438"/>
      <c r="Y448" s="438"/>
      <c r="Z448" s="438"/>
      <c r="AA448" s="438"/>
      <c r="AB448" s="438"/>
      <c r="AC448" s="438"/>
      <c r="AD448" s="438"/>
    </row>
    <row r="449" ht="13.5" customHeight="1">
      <c r="A449" s="438"/>
      <c r="B449" s="438"/>
      <c r="C449" s="438"/>
      <c r="D449" s="438"/>
      <c r="E449" s="409"/>
      <c r="F449" s="438"/>
      <c r="G449" s="438"/>
      <c r="H449" s="438"/>
      <c r="I449" s="438"/>
      <c r="J449" s="438"/>
      <c r="K449" s="438"/>
      <c r="L449" s="438"/>
      <c r="M449" s="438"/>
      <c r="N449" s="438"/>
      <c r="O449" s="438"/>
      <c r="P449" s="438"/>
      <c r="Q449" s="438"/>
      <c r="R449" s="438"/>
      <c r="S449" s="438"/>
      <c r="T449" s="438"/>
      <c r="U449" s="438"/>
      <c r="V449" s="438"/>
      <c r="W449" s="438"/>
      <c r="X449" s="438"/>
      <c r="Y449" s="438"/>
      <c r="Z449" s="438"/>
      <c r="AA449" s="438"/>
      <c r="AB449" s="438"/>
      <c r="AC449" s="438"/>
      <c r="AD449" s="438"/>
    </row>
    <row r="450" ht="13.5" customHeight="1">
      <c r="A450" s="438"/>
      <c r="B450" s="438"/>
      <c r="C450" s="438"/>
      <c r="D450" s="438"/>
      <c r="E450" s="409"/>
      <c r="F450" s="438"/>
      <c r="G450" s="438"/>
      <c r="H450" s="438"/>
      <c r="I450" s="438"/>
      <c r="J450" s="438"/>
      <c r="K450" s="438"/>
      <c r="L450" s="438"/>
      <c r="M450" s="438"/>
      <c r="N450" s="438"/>
      <c r="O450" s="438"/>
      <c r="P450" s="438"/>
      <c r="Q450" s="438"/>
      <c r="R450" s="438"/>
      <c r="S450" s="438"/>
      <c r="T450" s="438"/>
      <c r="U450" s="438"/>
      <c r="V450" s="438"/>
      <c r="W450" s="438"/>
      <c r="X450" s="438"/>
      <c r="Y450" s="438"/>
      <c r="Z450" s="438"/>
      <c r="AA450" s="438"/>
      <c r="AB450" s="438"/>
      <c r="AC450" s="438"/>
      <c r="AD450" s="438"/>
    </row>
    <row r="451" ht="13.5" customHeight="1">
      <c r="A451" s="438"/>
      <c r="B451" s="438"/>
      <c r="C451" s="438"/>
      <c r="D451" s="438"/>
      <c r="E451" s="409"/>
      <c r="F451" s="438"/>
      <c r="G451" s="438"/>
      <c r="H451" s="438"/>
      <c r="I451" s="438"/>
      <c r="J451" s="438"/>
      <c r="K451" s="438"/>
      <c r="L451" s="438"/>
      <c r="M451" s="438"/>
      <c r="N451" s="438"/>
      <c r="O451" s="438"/>
      <c r="P451" s="438"/>
      <c r="Q451" s="438"/>
      <c r="R451" s="438"/>
      <c r="S451" s="438"/>
      <c r="T451" s="438"/>
      <c r="U451" s="438"/>
      <c r="V451" s="438"/>
      <c r="W451" s="438"/>
      <c r="X451" s="438"/>
      <c r="Y451" s="438"/>
      <c r="Z451" s="438"/>
      <c r="AA451" s="438"/>
      <c r="AB451" s="438"/>
      <c r="AC451" s="438"/>
      <c r="AD451" s="438"/>
    </row>
    <row r="452" ht="13.5" customHeight="1">
      <c r="A452" s="438"/>
      <c r="B452" s="438"/>
      <c r="C452" s="438"/>
      <c r="D452" s="438"/>
      <c r="E452" s="409"/>
      <c r="F452" s="438"/>
      <c r="G452" s="438"/>
      <c r="H452" s="438"/>
      <c r="I452" s="438"/>
      <c r="J452" s="438"/>
      <c r="K452" s="438"/>
      <c r="L452" s="438"/>
      <c r="M452" s="438"/>
      <c r="N452" s="438"/>
      <c r="O452" s="438"/>
      <c r="P452" s="438"/>
      <c r="Q452" s="438"/>
      <c r="R452" s="438"/>
      <c r="S452" s="438"/>
      <c r="T452" s="438"/>
      <c r="U452" s="438"/>
      <c r="V452" s="438"/>
      <c r="W452" s="438"/>
      <c r="X452" s="438"/>
      <c r="Y452" s="438"/>
      <c r="Z452" s="438"/>
      <c r="AA452" s="438"/>
      <c r="AB452" s="438"/>
      <c r="AC452" s="438"/>
      <c r="AD452" s="438"/>
    </row>
    <row r="453" ht="13.5" customHeight="1">
      <c r="A453" s="438"/>
      <c r="B453" s="438"/>
      <c r="C453" s="438"/>
      <c r="D453" s="438"/>
      <c r="E453" s="409"/>
      <c r="F453" s="438"/>
      <c r="G453" s="438"/>
      <c r="H453" s="438"/>
      <c r="I453" s="438"/>
      <c r="J453" s="438"/>
      <c r="K453" s="438"/>
      <c r="L453" s="438"/>
      <c r="M453" s="438"/>
      <c r="N453" s="438"/>
      <c r="O453" s="438"/>
      <c r="P453" s="438"/>
      <c r="Q453" s="438"/>
      <c r="R453" s="438"/>
      <c r="S453" s="438"/>
      <c r="T453" s="438"/>
      <c r="U453" s="438"/>
      <c r="V453" s="438"/>
      <c r="W453" s="438"/>
      <c r="X453" s="438"/>
      <c r="Y453" s="438"/>
      <c r="Z453" s="438"/>
      <c r="AA453" s="438"/>
      <c r="AB453" s="438"/>
      <c r="AC453" s="438"/>
      <c r="AD453" s="438"/>
    </row>
    <row r="454" ht="13.5" customHeight="1">
      <c r="A454" s="438"/>
      <c r="B454" s="438"/>
      <c r="C454" s="438"/>
      <c r="D454" s="438"/>
      <c r="E454" s="409"/>
      <c r="F454" s="438"/>
      <c r="G454" s="438"/>
      <c r="H454" s="438"/>
      <c r="I454" s="438"/>
      <c r="J454" s="438"/>
      <c r="K454" s="438"/>
      <c r="L454" s="438"/>
      <c r="M454" s="438"/>
      <c r="N454" s="438"/>
      <c r="O454" s="438"/>
      <c r="P454" s="438"/>
      <c r="Q454" s="438"/>
      <c r="R454" s="438"/>
      <c r="S454" s="438"/>
      <c r="T454" s="438"/>
      <c r="U454" s="438"/>
      <c r="V454" s="438"/>
      <c r="W454" s="438"/>
      <c r="X454" s="438"/>
      <c r="Y454" s="438"/>
      <c r="Z454" s="438"/>
      <c r="AA454" s="438"/>
      <c r="AB454" s="438"/>
      <c r="AC454" s="438"/>
      <c r="AD454" s="438"/>
    </row>
    <row r="455" ht="13.5" customHeight="1">
      <c r="A455" s="438"/>
      <c r="B455" s="438"/>
      <c r="C455" s="438"/>
      <c r="D455" s="438"/>
      <c r="E455" s="409"/>
      <c r="F455" s="438"/>
      <c r="G455" s="438"/>
      <c r="H455" s="438"/>
      <c r="I455" s="438"/>
      <c r="J455" s="438"/>
      <c r="K455" s="438"/>
      <c r="L455" s="438"/>
      <c r="M455" s="438"/>
      <c r="N455" s="438"/>
      <c r="O455" s="438"/>
      <c r="P455" s="438"/>
      <c r="Q455" s="438"/>
      <c r="R455" s="438"/>
      <c r="S455" s="438"/>
      <c r="T455" s="438"/>
      <c r="U455" s="438"/>
      <c r="V455" s="438"/>
      <c r="W455" s="438"/>
      <c r="X455" s="438"/>
      <c r="Y455" s="438"/>
      <c r="Z455" s="438"/>
      <c r="AA455" s="438"/>
      <c r="AB455" s="438"/>
      <c r="AC455" s="438"/>
      <c r="AD455" s="438"/>
    </row>
    <row r="456" ht="13.5" customHeight="1">
      <c r="A456" s="438"/>
      <c r="B456" s="438"/>
      <c r="C456" s="438"/>
      <c r="D456" s="438"/>
      <c r="E456" s="409"/>
      <c r="F456" s="438"/>
      <c r="G456" s="438"/>
      <c r="H456" s="438"/>
      <c r="I456" s="438"/>
      <c r="J456" s="438"/>
      <c r="K456" s="438"/>
      <c r="L456" s="438"/>
      <c r="M456" s="438"/>
      <c r="N456" s="438"/>
      <c r="O456" s="438"/>
      <c r="P456" s="438"/>
      <c r="Q456" s="438"/>
      <c r="R456" s="438"/>
      <c r="S456" s="438"/>
      <c r="T456" s="438"/>
      <c r="U456" s="438"/>
      <c r="V456" s="438"/>
      <c r="W456" s="438"/>
      <c r="X456" s="438"/>
      <c r="Y456" s="438"/>
      <c r="Z456" s="438"/>
      <c r="AA456" s="438"/>
      <c r="AB456" s="438"/>
      <c r="AC456" s="438"/>
      <c r="AD456" s="438"/>
    </row>
    <row r="457" ht="13.5" customHeight="1">
      <c r="A457" s="438"/>
      <c r="B457" s="438"/>
      <c r="C457" s="438"/>
      <c r="D457" s="438"/>
      <c r="E457" s="409"/>
      <c r="F457" s="438"/>
      <c r="G457" s="438"/>
      <c r="H457" s="438"/>
      <c r="I457" s="438"/>
      <c r="J457" s="438"/>
      <c r="K457" s="438"/>
      <c r="L457" s="438"/>
      <c r="M457" s="438"/>
      <c r="N457" s="438"/>
      <c r="O457" s="438"/>
      <c r="P457" s="438"/>
      <c r="Q457" s="438"/>
      <c r="R457" s="438"/>
      <c r="S457" s="438"/>
      <c r="T457" s="438"/>
      <c r="U457" s="438"/>
      <c r="V457" s="438"/>
      <c r="W457" s="438"/>
      <c r="X457" s="438"/>
      <c r="Y457" s="438"/>
      <c r="Z457" s="438"/>
      <c r="AA457" s="438"/>
      <c r="AB457" s="438"/>
      <c r="AC457" s="438"/>
      <c r="AD457" s="438"/>
    </row>
    <row r="458" ht="13.5" customHeight="1">
      <c r="A458" s="438"/>
      <c r="B458" s="438"/>
      <c r="C458" s="438"/>
      <c r="D458" s="438"/>
      <c r="E458" s="409"/>
      <c r="F458" s="438"/>
      <c r="G458" s="438"/>
      <c r="H458" s="438"/>
      <c r="I458" s="438"/>
      <c r="J458" s="438"/>
      <c r="K458" s="438"/>
      <c r="L458" s="438"/>
      <c r="M458" s="438"/>
      <c r="N458" s="438"/>
      <c r="O458" s="438"/>
      <c r="P458" s="438"/>
      <c r="Q458" s="438"/>
      <c r="R458" s="438"/>
      <c r="S458" s="438"/>
      <c r="T458" s="438"/>
      <c r="U458" s="438"/>
      <c r="V458" s="438"/>
      <c r="W458" s="438"/>
      <c r="X458" s="438"/>
      <c r="Y458" s="438"/>
      <c r="Z458" s="438"/>
      <c r="AA458" s="438"/>
      <c r="AB458" s="438"/>
      <c r="AC458" s="438"/>
      <c r="AD458" s="438"/>
    </row>
    <row r="459" ht="13.5" customHeight="1">
      <c r="A459" s="438"/>
      <c r="B459" s="438"/>
      <c r="C459" s="438"/>
      <c r="D459" s="438"/>
      <c r="E459" s="409"/>
      <c r="F459" s="438"/>
      <c r="G459" s="438"/>
      <c r="H459" s="438"/>
      <c r="I459" s="438"/>
      <c r="J459" s="438"/>
      <c r="K459" s="438"/>
      <c r="L459" s="438"/>
      <c r="M459" s="438"/>
      <c r="N459" s="438"/>
      <c r="O459" s="438"/>
      <c r="P459" s="438"/>
      <c r="Q459" s="438"/>
      <c r="R459" s="438"/>
      <c r="S459" s="438"/>
      <c r="T459" s="438"/>
      <c r="U459" s="438"/>
      <c r="V459" s="438"/>
      <c r="W459" s="438"/>
      <c r="X459" s="438"/>
      <c r="Y459" s="438"/>
      <c r="Z459" s="438"/>
      <c r="AA459" s="438"/>
      <c r="AB459" s="438"/>
      <c r="AC459" s="438"/>
      <c r="AD459" s="438"/>
    </row>
    <row r="460" ht="13.5" customHeight="1">
      <c r="A460" s="438"/>
      <c r="B460" s="438"/>
      <c r="C460" s="438"/>
      <c r="D460" s="438"/>
      <c r="E460" s="409"/>
      <c r="F460" s="438"/>
      <c r="G460" s="438"/>
      <c r="H460" s="438"/>
      <c r="I460" s="438"/>
      <c r="J460" s="438"/>
      <c r="K460" s="438"/>
      <c r="L460" s="438"/>
      <c r="M460" s="438"/>
      <c r="N460" s="438"/>
      <c r="O460" s="438"/>
      <c r="P460" s="438"/>
      <c r="Q460" s="438"/>
      <c r="R460" s="438"/>
      <c r="S460" s="438"/>
      <c r="T460" s="438"/>
      <c r="U460" s="438"/>
      <c r="V460" s="438"/>
      <c r="W460" s="438"/>
      <c r="X460" s="438"/>
      <c r="Y460" s="438"/>
      <c r="Z460" s="438"/>
      <c r="AA460" s="438"/>
      <c r="AB460" s="438"/>
      <c r="AC460" s="438"/>
      <c r="AD460" s="438"/>
    </row>
    <row r="461" ht="13.5" customHeight="1">
      <c r="A461" s="438"/>
      <c r="B461" s="438"/>
      <c r="C461" s="438"/>
      <c r="D461" s="438"/>
      <c r="E461" s="409"/>
      <c r="F461" s="438"/>
      <c r="G461" s="438"/>
      <c r="H461" s="438"/>
      <c r="I461" s="438"/>
      <c r="J461" s="438"/>
      <c r="K461" s="438"/>
      <c r="L461" s="438"/>
      <c r="M461" s="438"/>
      <c r="N461" s="438"/>
      <c r="O461" s="438"/>
      <c r="P461" s="438"/>
      <c r="Q461" s="438"/>
      <c r="R461" s="438"/>
      <c r="S461" s="438"/>
      <c r="T461" s="438"/>
      <c r="U461" s="438"/>
      <c r="V461" s="438"/>
      <c r="W461" s="438"/>
      <c r="X461" s="438"/>
      <c r="Y461" s="438"/>
      <c r="Z461" s="438"/>
      <c r="AA461" s="438"/>
      <c r="AB461" s="438"/>
      <c r="AC461" s="438"/>
      <c r="AD461" s="438"/>
    </row>
    <row r="462" ht="13.5" customHeight="1">
      <c r="A462" s="438"/>
      <c r="B462" s="438"/>
      <c r="C462" s="438"/>
      <c r="D462" s="438"/>
      <c r="E462" s="409"/>
      <c r="F462" s="438"/>
      <c r="G462" s="438"/>
      <c r="H462" s="438"/>
      <c r="I462" s="438"/>
      <c r="J462" s="438"/>
      <c r="K462" s="438"/>
      <c r="L462" s="438"/>
      <c r="M462" s="438"/>
      <c r="N462" s="438"/>
      <c r="O462" s="438"/>
      <c r="P462" s="438"/>
      <c r="Q462" s="438"/>
      <c r="R462" s="438"/>
      <c r="S462" s="438"/>
      <c r="T462" s="438"/>
      <c r="U462" s="438"/>
      <c r="V462" s="438"/>
      <c r="W462" s="438"/>
      <c r="X462" s="438"/>
      <c r="Y462" s="438"/>
      <c r="Z462" s="438"/>
      <c r="AA462" s="438"/>
      <c r="AB462" s="438"/>
      <c r="AC462" s="438"/>
      <c r="AD462" s="438"/>
    </row>
    <row r="463" ht="13.5" customHeight="1">
      <c r="A463" s="438"/>
      <c r="B463" s="438"/>
      <c r="C463" s="438"/>
      <c r="D463" s="438"/>
      <c r="E463" s="409"/>
      <c r="F463" s="438"/>
      <c r="G463" s="438"/>
      <c r="H463" s="438"/>
      <c r="I463" s="438"/>
      <c r="J463" s="438"/>
      <c r="K463" s="438"/>
      <c r="L463" s="438"/>
      <c r="M463" s="438"/>
      <c r="N463" s="438"/>
      <c r="O463" s="438"/>
      <c r="P463" s="438"/>
      <c r="Q463" s="438"/>
      <c r="R463" s="438"/>
      <c r="S463" s="438"/>
      <c r="T463" s="438"/>
      <c r="U463" s="438"/>
      <c r="V463" s="438"/>
      <c r="W463" s="438"/>
      <c r="X463" s="438"/>
      <c r="Y463" s="438"/>
      <c r="Z463" s="438"/>
      <c r="AA463" s="438"/>
      <c r="AB463" s="438"/>
      <c r="AC463" s="438"/>
      <c r="AD463" s="438"/>
    </row>
    <row r="464" ht="13.5" customHeight="1">
      <c r="A464" s="438"/>
      <c r="B464" s="438"/>
      <c r="C464" s="438"/>
      <c r="D464" s="438"/>
      <c r="E464" s="409"/>
      <c r="F464" s="438"/>
      <c r="G464" s="438"/>
      <c r="H464" s="438"/>
      <c r="I464" s="438"/>
      <c r="J464" s="438"/>
      <c r="K464" s="438"/>
      <c r="L464" s="438"/>
      <c r="M464" s="438"/>
      <c r="N464" s="438"/>
      <c r="O464" s="438"/>
      <c r="P464" s="438"/>
      <c r="Q464" s="438"/>
      <c r="R464" s="438"/>
      <c r="S464" s="438"/>
      <c r="T464" s="438"/>
      <c r="U464" s="438"/>
      <c r="V464" s="438"/>
      <c r="W464" s="438"/>
      <c r="X464" s="438"/>
      <c r="Y464" s="438"/>
      <c r="Z464" s="438"/>
      <c r="AA464" s="438"/>
      <c r="AB464" s="438"/>
      <c r="AC464" s="438"/>
      <c r="AD464" s="438"/>
    </row>
    <row r="465" ht="13.5" customHeight="1">
      <c r="A465" s="438"/>
      <c r="B465" s="438"/>
      <c r="C465" s="438"/>
      <c r="D465" s="438"/>
      <c r="E465" s="409"/>
      <c r="F465" s="438"/>
      <c r="G465" s="438"/>
      <c r="H465" s="438"/>
      <c r="I465" s="438"/>
      <c r="J465" s="438"/>
      <c r="K465" s="438"/>
      <c r="L465" s="438"/>
      <c r="M465" s="438"/>
      <c r="N465" s="438"/>
      <c r="O465" s="438"/>
      <c r="P465" s="438"/>
      <c r="Q465" s="438"/>
      <c r="R465" s="438"/>
      <c r="S465" s="438"/>
      <c r="T465" s="438"/>
      <c r="U465" s="438"/>
      <c r="V465" s="438"/>
      <c r="W465" s="438"/>
      <c r="X465" s="438"/>
      <c r="Y465" s="438"/>
      <c r="Z465" s="438"/>
      <c r="AA465" s="438"/>
      <c r="AB465" s="438"/>
      <c r="AC465" s="438"/>
      <c r="AD465" s="438"/>
    </row>
    <row r="466" ht="13.5" customHeight="1">
      <c r="A466" s="438"/>
      <c r="B466" s="438"/>
      <c r="C466" s="438"/>
      <c r="D466" s="438"/>
      <c r="E466" s="409"/>
      <c r="F466" s="438"/>
      <c r="G466" s="438"/>
      <c r="H466" s="438"/>
      <c r="I466" s="438"/>
      <c r="J466" s="438"/>
      <c r="K466" s="438"/>
      <c r="L466" s="438"/>
      <c r="M466" s="438"/>
      <c r="N466" s="438"/>
      <c r="O466" s="438"/>
      <c r="P466" s="438"/>
      <c r="Q466" s="438"/>
      <c r="R466" s="438"/>
      <c r="S466" s="438"/>
      <c r="T466" s="438"/>
      <c r="U466" s="438"/>
      <c r="V466" s="438"/>
      <c r="W466" s="438"/>
      <c r="X466" s="438"/>
      <c r="Y466" s="438"/>
      <c r="Z466" s="438"/>
      <c r="AA466" s="438"/>
      <c r="AB466" s="438"/>
      <c r="AC466" s="438"/>
      <c r="AD466" s="438"/>
    </row>
    <row r="467" ht="13.5" customHeight="1">
      <c r="A467" s="438"/>
      <c r="B467" s="438"/>
      <c r="C467" s="438"/>
      <c r="D467" s="438"/>
      <c r="E467" s="409"/>
      <c r="F467" s="438"/>
      <c r="G467" s="438"/>
      <c r="H467" s="438"/>
      <c r="I467" s="438"/>
      <c r="J467" s="438"/>
      <c r="K467" s="438"/>
      <c r="L467" s="438"/>
      <c r="M467" s="438"/>
      <c r="N467" s="438"/>
      <c r="O467" s="438"/>
      <c r="P467" s="438"/>
      <c r="Q467" s="438"/>
      <c r="R467" s="438"/>
      <c r="S467" s="438"/>
      <c r="T467" s="438"/>
      <c r="U467" s="438"/>
      <c r="V467" s="438"/>
      <c r="W467" s="438"/>
      <c r="X467" s="438"/>
      <c r="Y467" s="438"/>
      <c r="Z467" s="438"/>
      <c r="AA467" s="438"/>
      <c r="AB467" s="438"/>
      <c r="AC467" s="438"/>
      <c r="AD467" s="438"/>
    </row>
    <row r="468" ht="13.5" customHeight="1">
      <c r="A468" s="438"/>
      <c r="B468" s="438"/>
      <c r="C468" s="438"/>
      <c r="D468" s="438"/>
      <c r="E468" s="409"/>
      <c r="F468" s="438"/>
      <c r="G468" s="438"/>
      <c r="H468" s="438"/>
      <c r="I468" s="438"/>
      <c r="J468" s="438"/>
      <c r="K468" s="438"/>
      <c r="L468" s="438"/>
      <c r="M468" s="438"/>
      <c r="N468" s="438"/>
      <c r="O468" s="438"/>
      <c r="P468" s="438"/>
      <c r="Q468" s="438"/>
      <c r="R468" s="438"/>
      <c r="S468" s="438"/>
      <c r="T468" s="438"/>
      <c r="U468" s="438"/>
      <c r="V468" s="438"/>
      <c r="W468" s="438"/>
      <c r="X468" s="438"/>
      <c r="Y468" s="438"/>
      <c r="Z468" s="438"/>
      <c r="AA468" s="438"/>
      <c r="AB468" s="438"/>
      <c r="AC468" s="438"/>
      <c r="AD468" s="438"/>
    </row>
    <row r="469" ht="13.5" customHeight="1">
      <c r="A469" s="438"/>
      <c r="B469" s="438"/>
      <c r="C469" s="438"/>
      <c r="D469" s="438"/>
      <c r="E469" s="409"/>
      <c r="F469" s="438"/>
      <c r="G469" s="438"/>
      <c r="H469" s="438"/>
      <c r="I469" s="438"/>
      <c r="J469" s="438"/>
      <c r="K469" s="438"/>
      <c r="L469" s="438"/>
      <c r="M469" s="438"/>
      <c r="N469" s="438"/>
      <c r="O469" s="438"/>
      <c r="P469" s="438"/>
      <c r="Q469" s="438"/>
      <c r="R469" s="438"/>
      <c r="S469" s="438"/>
      <c r="T469" s="438"/>
      <c r="U469" s="438"/>
      <c r="V469" s="438"/>
      <c r="W469" s="438"/>
      <c r="X469" s="438"/>
      <c r="Y469" s="438"/>
      <c r="Z469" s="438"/>
      <c r="AA469" s="438"/>
      <c r="AB469" s="438"/>
      <c r="AC469" s="438"/>
      <c r="AD469" s="438"/>
    </row>
    <row r="470" ht="13.5" customHeight="1">
      <c r="A470" s="438"/>
      <c r="B470" s="438"/>
      <c r="C470" s="438"/>
      <c r="D470" s="438"/>
      <c r="E470" s="409"/>
      <c r="F470" s="438"/>
      <c r="G470" s="438"/>
      <c r="H470" s="438"/>
      <c r="I470" s="438"/>
      <c r="J470" s="438"/>
      <c r="K470" s="438"/>
      <c r="L470" s="438"/>
      <c r="M470" s="438"/>
      <c r="N470" s="438"/>
      <c r="O470" s="438"/>
      <c r="P470" s="438"/>
      <c r="Q470" s="438"/>
      <c r="R470" s="438"/>
      <c r="S470" s="438"/>
      <c r="T470" s="438"/>
      <c r="U470" s="438"/>
      <c r="V470" s="438"/>
      <c r="W470" s="438"/>
      <c r="X470" s="438"/>
      <c r="Y470" s="438"/>
      <c r="Z470" s="438"/>
      <c r="AA470" s="438"/>
      <c r="AB470" s="438"/>
      <c r="AC470" s="438"/>
      <c r="AD470" s="438"/>
    </row>
    <row r="471" ht="13.5" customHeight="1">
      <c r="A471" s="438"/>
      <c r="B471" s="438"/>
      <c r="C471" s="438"/>
      <c r="D471" s="438"/>
      <c r="E471" s="409"/>
      <c r="F471" s="438"/>
      <c r="G471" s="438"/>
      <c r="H471" s="438"/>
      <c r="I471" s="438"/>
      <c r="J471" s="438"/>
      <c r="K471" s="438"/>
      <c r="L471" s="438"/>
      <c r="M471" s="438"/>
      <c r="N471" s="438"/>
      <c r="O471" s="438"/>
      <c r="P471" s="438"/>
      <c r="Q471" s="438"/>
      <c r="R471" s="438"/>
      <c r="S471" s="438"/>
      <c r="T471" s="438"/>
      <c r="U471" s="438"/>
      <c r="V471" s="438"/>
      <c r="W471" s="438"/>
      <c r="X471" s="438"/>
      <c r="Y471" s="438"/>
      <c r="Z471" s="438"/>
      <c r="AA471" s="438"/>
      <c r="AB471" s="438"/>
      <c r="AC471" s="438"/>
      <c r="AD471" s="438"/>
    </row>
    <row r="472" ht="13.5" customHeight="1">
      <c r="A472" s="438"/>
      <c r="B472" s="438"/>
      <c r="C472" s="438"/>
      <c r="D472" s="438"/>
      <c r="E472" s="409"/>
      <c r="F472" s="438"/>
      <c r="G472" s="438"/>
      <c r="H472" s="438"/>
      <c r="I472" s="438"/>
      <c r="J472" s="438"/>
      <c r="K472" s="438"/>
      <c r="L472" s="438"/>
      <c r="M472" s="438"/>
      <c r="N472" s="438"/>
      <c r="O472" s="438"/>
      <c r="P472" s="438"/>
      <c r="Q472" s="438"/>
      <c r="R472" s="438"/>
      <c r="S472" s="438"/>
      <c r="T472" s="438"/>
      <c r="U472" s="438"/>
      <c r="V472" s="438"/>
      <c r="W472" s="438"/>
      <c r="X472" s="438"/>
      <c r="Y472" s="438"/>
      <c r="Z472" s="438"/>
      <c r="AA472" s="438"/>
      <c r="AB472" s="438"/>
      <c r="AC472" s="438"/>
      <c r="AD472" s="438"/>
    </row>
    <row r="473" ht="13.5" customHeight="1">
      <c r="A473" s="438"/>
      <c r="B473" s="438"/>
      <c r="C473" s="438"/>
      <c r="D473" s="438"/>
      <c r="E473" s="409"/>
      <c r="F473" s="438"/>
      <c r="G473" s="438"/>
      <c r="H473" s="438"/>
      <c r="I473" s="438"/>
      <c r="J473" s="438"/>
      <c r="K473" s="438"/>
      <c r="L473" s="438"/>
      <c r="M473" s="438"/>
      <c r="N473" s="438"/>
      <c r="O473" s="438"/>
      <c r="P473" s="438"/>
      <c r="Q473" s="438"/>
      <c r="R473" s="438"/>
      <c r="S473" s="438"/>
      <c r="T473" s="438"/>
      <c r="U473" s="438"/>
      <c r="V473" s="438"/>
      <c r="W473" s="438"/>
      <c r="X473" s="438"/>
      <c r="Y473" s="438"/>
      <c r="Z473" s="438"/>
      <c r="AA473" s="438"/>
      <c r="AB473" s="438"/>
      <c r="AC473" s="438"/>
      <c r="AD473" s="438"/>
    </row>
    <row r="474" ht="13.5" customHeight="1">
      <c r="A474" s="438"/>
      <c r="B474" s="438"/>
      <c r="C474" s="438"/>
      <c r="D474" s="438"/>
      <c r="E474" s="409"/>
      <c r="F474" s="438"/>
      <c r="G474" s="438"/>
      <c r="H474" s="438"/>
      <c r="I474" s="438"/>
      <c r="J474" s="438"/>
      <c r="K474" s="438"/>
      <c r="L474" s="438"/>
      <c r="M474" s="438"/>
      <c r="N474" s="438"/>
      <c r="O474" s="438"/>
      <c r="P474" s="438"/>
      <c r="Q474" s="438"/>
      <c r="R474" s="438"/>
      <c r="S474" s="438"/>
      <c r="T474" s="438"/>
      <c r="U474" s="438"/>
      <c r="V474" s="438"/>
      <c r="W474" s="438"/>
      <c r="X474" s="438"/>
      <c r="Y474" s="438"/>
      <c r="Z474" s="438"/>
      <c r="AA474" s="438"/>
      <c r="AB474" s="438"/>
      <c r="AC474" s="438"/>
      <c r="AD474" s="438"/>
    </row>
    <row r="475" ht="13.5" customHeight="1">
      <c r="A475" s="438"/>
      <c r="B475" s="438"/>
      <c r="C475" s="438"/>
      <c r="D475" s="438"/>
      <c r="E475" s="409"/>
      <c r="F475" s="438"/>
      <c r="G475" s="438"/>
      <c r="H475" s="438"/>
      <c r="I475" s="438"/>
      <c r="J475" s="438"/>
      <c r="K475" s="438"/>
      <c r="L475" s="438"/>
      <c r="M475" s="438"/>
      <c r="N475" s="438"/>
      <c r="O475" s="438"/>
      <c r="P475" s="438"/>
      <c r="Q475" s="438"/>
      <c r="R475" s="438"/>
      <c r="S475" s="438"/>
      <c r="T475" s="438"/>
      <c r="U475" s="438"/>
      <c r="V475" s="438"/>
      <c r="W475" s="438"/>
      <c r="X475" s="438"/>
      <c r="Y475" s="438"/>
      <c r="Z475" s="438"/>
      <c r="AA475" s="438"/>
      <c r="AB475" s="438"/>
      <c r="AC475" s="438"/>
      <c r="AD475" s="438"/>
    </row>
    <row r="476" ht="13.5" customHeight="1">
      <c r="A476" s="438"/>
      <c r="B476" s="438"/>
      <c r="C476" s="438"/>
      <c r="D476" s="438"/>
      <c r="E476" s="409"/>
      <c r="F476" s="438"/>
      <c r="G476" s="438"/>
      <c r="H476" s="438"/>
      <c r="I476" s="438"/>
      <c r="J476" s="438"/>
      <c r="K476" s="438"/>
      <c r="L476" s="438"/>
      <c r="M476" s="438"/>
      <c r="N476" s="438"/>
      <c r="O476" s="438"/>
      <c r="P476" s="438"/>
      <c r="Q476" s="438"/>
      <c r="R476" s="438"/>
      <c r="S476" s="438"/>
      <c r="T476" s="438"/>
      <c r="U476" s="438"/>
      <c r="V476" s="438"/>
      <c r="W476" s="438"/>
      <c r="X476" s="438"/>
      <c r="Y476" s="438"/>
      <c r="Z476" s="438"/>
      <c r="AA476" s="438"/>
      <c r="AB476" s="438"/>
      <c r="AC476" s="438"/>
      <c r="AD476" s="438"/>
    </row>
    <row r="477" ht="13.5" customHeight="1">
      <c r="A477" s="438"/>
      <c r="B477" s="438"/>
      <c r="C477" s="438"/>
      <c r="D477" s="438"/>
      <c r="E477" s="409"/>
      <c r="F477" s="438"/>
      <c r="G477" s="438"/>
      <c r="H477" s="438"/>
      <c r="I477" s="438"/>
      <c r="J477" s="438"/>
      <c r="K477" s="438"/>
      <c r="L477" s="438"/>
      <c r="M477" s="438"/>
      <c r="N477" s="438"/>
      <c r="O477" s="438"/>
      <c r="P477" s="438"/>
      <c r="Q477" s="438"/>
      <c r="R477" s="438"/>
      <c r="S477" s="438"/>
      <c r="T477" s="438"/>
      <c r="U477" s="438"/>
      <c r="V477" s="438"/>
      <c r="W477" s="438"/>
      <c r="X477" s="438"/>
      <c r="Y477" s="438"/>
      <c r="Z477" s="438"/>
      <c r="AA477" s="438"/>
      <c r="AB477" s="438"/>
      <c r="AC477" s="438"/>
      <c r="AD477" s="438"/>
    </row>
    <row r="478" ht="13.5" customHeight="1">
      <c r="A478" s="438"/>
      <c r="B478" s="438"/>
      <c r="C478" s="438"/>
      <c r="D478" s="438"/>
      <c r="E478" s="409"/>
      <c r="F478" s="438"/>
      <c r="G478" s="438"/>
      <c r="H478" s="438"/>
      <c r="I478" s="438"/>
      <c r="J478" s="438"/>
      <c r="K478" s="438"/>
      <c r="L478" s="438"/>
      <c r="M478" s="438"/>
      <c r="N478" s="438"/>
      <c r="O478" s="438"/>
      <c r="P478" s="438"/>
      <c r="Q478" s="438"/>
      <c r="R478" s="438"/>
      <c r="S478" s="438"/>
      <c r="T478" s="438"/>
      <c r="U478" s="438"/>
      <c r="V478" s="438"/>
      <c r="W478" s="438"/>
      <c r="X478" s="438"/>
      <c r="Y478" s="438"/>
      <c r="Z478" s="438"/>
      <c r="AA478" s="438"/>
      <c r="AB478" s="438"/>
      <c r="AC478" s="438"/>
      <c r="AD478" s="438"/>
    </row>
    <row r="479" ht="13.5" customHeight="1">
      <c r="A479" s="438"/>
      <c r="B479" s="438"/>
      <c r="C479" s="438"/>
      <c r="D479" s="438"/>
      <c r="E479" s="409"/>
      <c r="F479" s="438"/>
      <c r="G479" s="438"/>
      <c r="H479" s="438"/>
      <c r="I479" s="438"/>
      <c r="J479" s="438"/>
      <c r="K479" s="438"/>
      <c r="L479" s="438"/>
      <c r="M479" s="438"/>
      <c r="N479" s="438"/>
      <c r="O479" s="438"/>
      <c r="P479" s="438"/>
      <c r="Q479" s="438"/>
      <c r="R479" s="438"/>
      <c r="S479" s="438"/>
      <c r="T479" s="438"/>
      <c r="U479" s="438"/>
      <c r="V479" s="438"/>
      <c r="W479" s="438"/>
      <c r="X479" s="438"/>
      <c r="Y479" s="438"/>
      <c r="Z479" s="438"/>
      <c r="AA479" s="438"/>
      <c r="AB479" s="438"/>
      <c r="AC479" s="438"/>
      <c r="AD479" s="438"/>
    </row>
    <row r="480" ht="13.5" customHeight="1">
      <c r="A480" s="438"/>
      <c r="B480" s="438"/>
      <c r="C480" s="438"/>
      <c r="D480" s="438"/>
      <c r="E480" s="409"/>
      <c r="F480" s="438"/>
      <c r="G480" s="438"/>
      <c r="H480" s="438"/>
      <c r="I480" s="438"/>
      <c r="J480" s="438"/>
      <c r="K480" s="438"/>
      <c r="L480" s="438"/>
      <c r="M480" s="438"/>
      <c r="N480" s="438"/>
      <c r="O480" s="438"/>
      <c r="P480" s="438"/>
      <c r="Q480" s="438"/>
      <c r="R480" s="438"/>
      <c r="S480" s="438"/>
      <c r="T480" s="438"/>
      <c r="U480" s="438"/>
      <c r="V480" s="438"/>
      <c r="W480" s="438"/>
      <c r="X480" s="438"/>
      <c r="Y480" s="438"/>
      <c r="Z480" s="438"/>
      <c r="AA480" s="438"/>
      <c r="AB480" s="438"/>
      <c r="AC480" s="438"/>
      <c r="AD480" s="438"/>
    </row>
    <row r="481" ht="13.5" customHeight="1">
      <c r="A481" s="438"/>
      <c r="B481" s="438"/>
      <c r="C481" s="438"/>
      <c r="D481" s="438"/>
      <c r="E481" s="409"/>
      <c r="F481" s="438"/>
      <c r="G481" s="438"/>
      <c r="H481" s="438"/>
      <c r="I481" s="438"/>
      <c r="J481" s="438"/>
      <c r="K481" s="438"/>
      <c r="L481" s="438"/>
      <c r="M481" s="438"/>
      <c r="N481" s="438"/>
      <c r="O481" s="438"/>
      <c r="P481" s="438"/>
      <c r="Q481" s="438"/>
      <c r="R481" s="438"/>
      <c r="S481" s="438"/>
      <c r="T481" s="438"/>
      <c r="U481" s="438"/>
      <c r="V481" s="438"/>
      <c r="W481" s="438"/>
      <c r="X481" s="438"/>
      <c r="Y481" s="438"/>
      <c r="Z481" s="438"/>
      <c r="AA481" s="438"/>
      <c r="AB481" s="438"/>
      <c r="AC481" s="438"/>
      <c r="AD481" s="438"/>
    </row>
    <row r="482" ht="13.5" customHeight="1">
      <c r="A482" s="438"/>
      <c r="B482" s="438"/>
      <c r="C482" s="438"/>
      <c r="D482" s="438"/>
      <c r="E482" s="409"/>
      <c r="F482" s="438"/>
      <c r="G482" s="438"/>
      <c r="H482" s="438"/>
      <c r="I482" s="438"/>
      <c r="J482" s="438"/>
      <c r="K482" s="438"/>
      <c r="L482" s="438"/>
      <c r="M482" s="438"/>
      <c r="N482" s="438"/>
      <c r="O482" s="438"/>
      <c r="P482" s="438"/>
      <c r="Q482" s="438"/>
      <c r="R482" s="438"/>
      <c r="S482" s="438"/>
      <c r="T482" s="438"/>
      <c r="U482" s="438"/>
      <c r="V482" s="438"/>
      <c r="W482" s="438"/>
      <c r="X482" s="438"/>
      <c r="Y482" s="438"/>
      <c r="Z482" s="438"/>
      <c r="AA482" s="438"/>
      <c r="AB482" s="438"/>
      <c r="AC482" s="438"/>
      <c r="AD482" s="438"/>
    </row>
    <row r="483" ht="13.5" customHeight="1">
      <c r="A483" s="438"/>
      <c r="B483" s="438"/>
      <c r="C483" s="438"/>
      <c r="D483" s="438"/>
      <c r="E483" s="409"/>
      <c r="F483" s="438"/>
      <c r="G483" s="438"/>
      <c r="H483" s="438"/>
      <c r="I483" s="438"/>
      <c r="J483" s="438"/>
      <c r="K483" s="438"/>
      <c r="L483" s="438"/>
      <c r="M483" s="438"/>
      <c r="N483" s="438"/>
      <c r="O483" s="438"/>
      <c r="P483" s="438"/>
      <c r="Q483" s="438"/>
      <c r="R483" s="438"/>
      <c r="S483" s="438"/>
      <c r="T483" s="438"/>
      <c r="U483" s="438"/>
      <c r="V483" s="438"/>
      <c r="W483" s="438"/>
      <c r="X483" s="438"/>
      <c r="Y483" s="438"/>
      <c r="Z483" s="438"/>
      <c r="AA483" s="438"/>
      <c r="AB483" s="438"/>
      <c r="AC483" s="438"/>
      <c r="AD483" s="438"/>
    </row>
    <row r="484" ht="13.5" customHeight="1">
      <c r="A484" s="438"/>
      <c r="B484" s="438"/>
      <c r="C484" s="438"/>
      <c r="D484" s="438"/>
      <c r="E484" s="409"/>
      <c r="F484" s="438"/>
      <c r="G484" s="438"/>
      <c r="H484" s="438"/>
      <c r="I484" s="438"/>
      <c r="J484" s="438"/>
      <c r="K484" s="438"/>
      <c r="L484" s="438"/>
      <c r="M484" s="438"/>
      <c r="N484" s="438"/>
      <c r="O484" s="438"/>
      <c r="P484" s="438"/>
      <c r="Q484" s="438"/>
      <c r="R484" s="438"/>
      <c r="S484" s="438"/>
      <c r="T484" s="438"/>
      <c r="U484" s="438"/>
      <c r="V484" s="438"/>
      <c r="W484" s="438"/>
      <c r="X484" s="438"/>
      <c r="Y484" s="438"/>
      <c r="Z484" s="438"/>
      <c r="AA484" s="438"/>
      <c r="AB484" s="438"/>
      <c r="AC484" s="438"/>
      <c r="AD484" s="438"/>
    </row>
    <row r="485" ht="13.5" customHeight="1">
      <c r="A485" s="438"/>
      <c r="B485" s="438"/>
      <c r="C485" s="438"/>
      <c r="D485" s="438"/>
      <c r="E485" s="409"/>
      <c r="F485" s="438"/>
      <c r="G485" s="438"/>
      <c r="H485" s="438"/>
      <c r="I485" s="438"/>
      <c r="J485" s="438"/>
      <c r="K485" s="438"/>
      <c r="L485" s="438"/>
      <c r="M485" s="438"/>
      <c r="N485" s="438"/>
      <c r="O485" s="438"/>
      <c r="P485" s="438"/>
      <c r="Q485" s="438"/>
      <c r="R485" s="438"/>
      <c r="S485" s="438"/>
      <c r="T485" s="438"/>
      <c r="U485" s="438"/>
      <c r="V485" s="438"/>
      <c r="W485" s="438"/>
      <c r="X485" s="438"/>
      <c r="Y485" s="438"/>
      <c r="Z485" s="438"/>
      <c r="AA485" s="438"/>
      <c r="AB485" s="438"/>
      <c r="AC485" s="438"/>
      <c r="AD485" s="438"/>
    </row>
    <row r="486" ht="13.5" customHeight="1">
      <c r="A486" s="438"/>
      <c r="B486" s="438"/>
      <c r="C486" s="438"/>
      <c r="D486" s="438"/>
      <c r="E486" s="409"/>
      <c r="F486" s="438"/>
      <c r="G486" s="438"/>
      <c r="H486" s="438"/>
      <c r="I486" s="438"/>
      <c r="J486" s="438"/>
      <c r="K486" s="438"/>
      <c r="L486" s="438"/>
      <c r="M486" s="438"/>
      <c r="N486" s="438"/>
      <c r="O486" s="438"/>
      <c r="P486" s="438"/>
      <c r="Q486" s="438"/>
      <c r="R486" s="438"/>
      <c r="S486" s="438"/>
      <c r="T486" s="438"/>
      <c r="U486" s="438"/>
      <c r="V486" s="438"/>
      <c r="W486" s="438"/>
      <c r="X486" s="438"/>
      <c r="Y486" s="438"/>
      <c r="Z486" s="438"/>
      <c r="AA486" s="438"/>
      <c r="AB486" s="438"/>
      <c r="AC486" s="438"/>
      <c r="AD486" s="438"/>
    </row>
    <row r="487" ht="13.5" customHeight="1">
      <c r="A487" s="438"/>
      <c r="B487" s="438"/>
      <c r="C487" s="438"/>
      <c r="D487" s="438"/>
      <c r="E487" s="409"/>
      <c r="F487" s="438"/>
      <c r="G487" s="438"/>
      <c r="H487" s="438"/>
      <c r="I487" s="438"/>
      <c r="J487" s="438"/>
      <c r="K487" s="438"/>
      <c r="L487" s="438"/>
      <c r="M487" s="438"/>
      <c r="N487" s="438"/>
      <c r="O487" s="438"/>
      <c r="P487" s="438"/>
      <c r="Q487" s="438"/>
      <c r="R487" s="438"/>
      <c r="S487" s="438"/>
      <c r="T487" s="438"/>
      <c r="U487" s="438"/>
      <c r="V487" s="438"/>
      <c r="W487" s="438"/>
      <c r="X487" s="438"/>
      <c r="Y487" s="438"/>
      <c r="Z487" s="438"/>
      <c r="AA487" s="438"/>
      <c r="AB487" s="438"/>
      <c r="AC487" s="438"/>
      <c r="AD487" s="438"/>
    </row>
    <row r="488" ht="13.5" customHeight="1">
      <c r="A488" s="438"/>
      <c r="B488" s="438"/>
      <c r="C488" s="438"/>
      <c r="D488" s="438"/>
      <c r="E488" s="409"/>
      <c r="F488" s="438"/>
      <c r="G488" s="438"/>
      <c r="H488" s="438"/>
      <c r="I488" s="438"/>
      <c r="J488" s="438"/>
      <c r="K488" s="438"/>
      <c r="L488" s="438"/>
      <c r="M488" s="438"/>
      <c r="N488" s="438"/>
      <c r="O488" s="438"/>
      <c r="P488" s="438"/>
      <c r="Q488" s="438"/>
      <c r="R488" s="438"/>
      <c r="S488" s="438"/>
      <c r="T488" s="438"/>
      <c r="U488" s="438"/>
      <c r="V488" s="438"/>
      <c r="W488" s="438"/>
      <c r="X488" s="438"/>
      <c r="Y488" s="438"/>
      <c r="Z488" s="438"/>
      <c r="AA488" s="438"/>
      <c r="AB488" s="438"/>
      <c r="AC488" s="438"/>
      <c r="AD488" s="438"/>
    </row>
    <row r="489" ht="13.5" customHeight="1">
      <c r="A489" s="438"/>
      <c r="B489" s="438"/>
      <c r="C489" s="438"/>
      <c r="D489" s="438"/>
      <c r="E489" s="409"/>
      <c r="F489" s="438"/>
      <c r="G489" s="438"/>
      <c r="H489" s="438"/>
      <c r="I489" s="438"/>
      <c r="J489" s="438"/>
      <c r="K489" s="438"/>
      <c r="L489" s="438"/>
      <c r="M489" s="438"/>
      <c r="N489" s="438"/>
      <c r="O489" s="438"/>
      <c r="P489" s="438"/>
      <c r="Q489" s="438"/>
      <c r="R489" s="438"/>
      <c r="S489" s="438"/>
      <c r="T489" s="438"/>
      <c r="U489" s="438"/>
      <c r="V489" s="438"/>
      <c r="W489" s="438"/>
      <c r="X489" s="438"/>
      <c r="Y489" s="438"/>
      <c r="Z489" s="438"/>
      <c r="AA489" s="438"/>
      <c r="AB489" s="438"/>
      <c r="AC489" s="438"/>
      <c r="AD489" s="438"/>
    </row>
    <row r="490" ht="13.5" customHeight="1">
      <c r="A490" s="438"/>
      <c r="B490" s="438"/>
      <c r="C490" s="438"/>
      <c r="D490" s="438"/>
      <c r="E490" s="409"/>
      <c r="F490" s="438"/>
      <c r="G490" s="438"/>
      <c r="H490" s="438"/>
      <c r="I490" s="438"/>
      <c r="J490" s="438"/>
      <c r="K490" s="438"/>
      <c r="L490" s="438"/>
      <c r="M490" s="438"/>
      <c r="N490" s="438"/>
      <c r="O490" s="438"/>
      <c r="P490" s="438"/>
      <c r="Q490" s="438"/>
      <c r="R490" s="438"/>
      <c r="S490" s="438"/>
      <c r="T490" s="438"/>
      <c r="U490" s="438"/>
      <c r="V490" s="438"/>
      <c r="W490" s="438"/>
      <c r="X490" s="438"/>
      <c r="Y490" s="438"/>
      <c r="Z490" s="438"/>
      <c r="AA490" s="438"/>
      <c r="AB490" s="438"/>
      <c r="AC490" s="438"/>
      <c r="AD490" s="438"/>
    </row>
    <row r="491" ht="13.5" customHeight="1">
      <c r="A491" s="438"/>
      <c r="B491" s="438"/>
      <c r="C491" s="438"/>
      <c r="D491" s="438"/>
      <c r="E491" s="409"/>
      <c r="F491" s="438"/>
      <c r="G491" s="438"/>
      <c r="H491" s="438"/>
      <c r="I491" s="438"/>
      <c r="J491" s="438"/>
      <c r="K491" s="438"/>
      <c r="L491" s="438"/>
      <c r="M491" s="438"/>
      <c r="N491" s="438"/>
      <c r="O491" s="438"/>
      <c r="P491" s="438"/>
      <c r="Q491" s="438"/>
      <c r="R491" s="438"/>
      <c r="S491" s="438"/>
      <c r="T491" s="438"/>
      <c r="U491" s="438"/>
      <c r="V491" s="438"/>
      <c r="W491" s="438"/>
      <c r="X491" s="438"/>
      <c r="Y491" s="438"/>
      <c r="Z491" s="438"/>
      <c r="AA491" s="438"/>
      <c r="AB491" s="438"/>
      <c r="AC491" s="438"/>
      <c r="AD491" s="438"/>
    </row>
    <row r="492" ht="13.5" customHeight="1">
      <c r="A492" s="438"/>
      <c r="B492" s="438"/>
      <c r="C492" s="438"/>
      <c r="D492" s="438"/>
      <c r="E492" s="409"/>
      <c r="F492" s="438"/>
      <c r="G492" s="438"/>
      <c r="H492" s="438"/>
      <c r="I492" s="438"/>
      <c r="J492" s="438"/>
      <c r="K492" s="438"/>
      <c r="L492" s="438"/>
      <c r="M492" s="438"/>
      <c r="N492" s="438"/>
      <c r="O492" s="438"/>
      <c r="P492" s="438"/>
      <c r="Q492" s="438"/>
      <c r="R492" s="438"/>
      <c r="S492" s="438"/>
      <c r="T492" s="438"/>
      <c r="U492" s="438"/>
      <c r="V492" s="438"/>
      <c r="W492" s="438"/>
      <c r="X492" s="438"/>
      <c r="Y492" s="438"/>
      <c r="Z492" s="438"/>
      <c r="AA492" s="438"/>
      <c r="AB492" s="438"/>
      <c r="AC492" s="438"/>
      <c r="AD492" s="438"/>
    </row>
    <row r="493" ht="13.5" customHeight="1">
      <c r="A493" s="438"/>
      <c r="B493" s="438"/>
      <c r="C493" s="438"/>
      <c r="D493" s="438"/>
      <c r="E493" s="409"/>
      <c r="F493" s="438"/>
      <c r="G493" s="438"/>
      <c r="H493" s="438"/>
      <c r="I493" s="438"/>
      <c r="J493" s="438"/>
      <c r="K493" s="438"/>
      <c r="L493" s="438"/>
      <c r="M493" s="438"/>
      <c r="N493" s="438"/>
      <c r="O493" s="438"/>
      <c r="P493" s="438"/>
      <c r="Q493" s="438"/>
      <c r="R493" s="438"/>
      <c r="S493" s="438"/>
      <c r="T493" s="438"/>
      <c r="U493" s="438"/>
      <c r="V493" s="438"/>
      <c r="W493" s="438"/>
      <c r="X493" s="438"/>
      <c r="Y493" s="438"/>
      <c r="Z493" s="438"/>
      <c r="AA493" s="438"/>
      <c r="AB493" s="438"/>
      <c r="AC493" s="438"/>
      <c r="AD493" s="438"/>
    </row>
    <row r="494" ht="13.5" customHeight="1">
      <c r="A494" s="438"/>
      <c r="B494" s="438"/>
      <c r="C494" s="438"/>
      <c r="D494" s="438"/>
      <c r="E494" s="409"/>
      <c r="F494" s="438"/>
      <c r="G494" s="438"/>
      <c r="H494" s="438"/>
      <c r="I494" s="438"/>
      <c r="J494" s="438"/>
      <c r="K494" s="438"/>
      <c r="L494" s="438"/>
      <c r="M494" s="438"/>
      <c r="N494" s="438"/>
      <c r="O494" s="438"/>
      <c r="P494" s="438"/>
      <c r="Q494" s="438"/>
      <c r="R494" s="438"/>
      <c r="S494" s="438"/>
      <c r="T494" s="438"/>
      <c r="U494" s="438"/>
      <c r="V494" s="438"/>
      <c r="W494" s="438"/>
      <c r="X494" s="438"/>
      <c r="Y494" s="438"/>
      <c r="Z494" s="438"/>
      <c r="AA494" s="438"/>
      <c r="AB494" s="438"/>
      <c r="AC494" s="438"/>
      <c r="AD494" s="438"/>
    </row>
    <row r="495" ht="13.5" customHeight="1">
      <c r="A495" s="438"/>
      <c r="B495" s="438"/>
      <c r="C495" s="438"/>
      <c r="D495" s="438"/>
      <c r="E495" s="409"/>
      <c r="F495" s="438"/>
      <c r="G495" s="438"/>
      <c r="H495" s="438"/>
      <c r="I495" s="438"/>
      <c r="J495" s="438"/>
      <c r="K495" s="438"/>
      <c r="L495" s="438"/>
      <c r="M495" s="438"/>
      <c r="N495" s="438"/>
      <c r="O495" s="438"/>
      <c r="P495" s="438"/>
      <c r="Q495" s="438"/>
      <c r="R495" s="438"/>
      <c r="S495" s="438"/>
      <c r="T495" s="438"/>
      <c r="U495" s="438"/>
      <c r="V495" s="438"/>
      <c r="W495" s="438"/>
      <c r="X495" s="438"/>
      <c r="Y495" s="438"/>
      <c r="Z495" s="438"/>
      <c r="AA495" s="438"/>
      <c r="AB495" s="438"/>
      <c r="AC495" s="438"/>
      <c r="AD495" s="438"/>
    </row>
    <row r="496" ht="13.5" customHeight="1">
      <c r="A496" s="438"/>
      <c r="B496" s="438"/>
      <c r="C496" s="438"/>
      <c r="D496" s="438"/>
      <c r="E496" s="409"/>
      <c r="F496" s="438"/>
      <c r="G496" s="438"/>
      <c r="H496" s="438"/>
      <c r="I496" s="438"/>
      <c r="J496" s="438"/>
      <c r="K496" s="438"/>
      <c r="L496" s="438"/>
      <c r="M496" s="438"/>
      <c r="N496" s="438"/>
      <c r="O496" s="438"/>
      <c r="P496" s="438"/>
      <c r="Q496" s="438"/>
      <c r="R496" s="438"/>
      <c r="S496" s="438"/>
      <c r="T496" s="438"/>
      <c r="U496" s="438"/>
      <c r="V496" s="438"/>
      <c r="W496" s="438"/>
      <c r="X496" s="438"/>
      <c r="Y496" s="438"/>
      <c r="Z496" s="438"/>
      <c r="AA496" s="438"/>
      <c r="AB496" s="438"/>
      <c r="AC496" s="438"/>
      <c r="AD496" s="438"/>
    </row>
    <row r="497" ht="13.5" customHeight="1">
      <c r="A497" s="438"/>
      <c r="B497" s="438"/>
      <c r="C497" s="438"/>
      <c r="D497" s="438"/>
      <c r="E497" s="409"/>
      <c r="F497" s="438"/>
      <c r="G497" s="438"/>
      <c r="H497" s="438"/>
      <c r="I497" s="438"/>
      <c r="J497" s="438"/>
      <c r="K497" s="438"/>
      <c r="L497" s="438"/>
      <c r="M497" s="438"/>
      <c r="N497" s="438"/>
      <c r="O497" s="438"/>
      <c r="P497" s="438"/>
      <c r="Q497" s="438"/>
      <c r="R497" s="438"/>
      <c r="S497" s="438"/>
      <c r="T497" s="438"/>
      <c r="U497" s="438"/>
      <c r="V497" s="438"/>
      <c r="W497" s="438"/>
      <c r="X497" s="438"/>
      <c r="Y497" s="438"/>
      <c r="Z497" s="438"/>
      <c r="AA497" s="438"/>
      <c r="AB497" s="438"/>
      <c r="AC497" s="438"/>
      <c r="AD497" s="438"/>
    </row>
    <row r="498" ht="13.5" customHeight="1">
      <c r="A498" s="438"/>
      <c r="B498" s="438"/>
      <c r="C498" s="438"/>
      <c r="D498" s="438"/>
      <c r="E498" s="409"/>
      <c r="F498" s="438"/>
      <c r="G498" s="438"/>
      <c r="H498" s="438"/>
      <c r="I498" s="438"/>
      <c r="J498" s="438"/>
      <c r="K498" s="438"/>
      <c r="L498" s="438"/>
      <c r="M498" s="438"/>
      <c r="N498" s="438"/>
      <c r="O498" s="438"/>
      <c r="P498" s="438"/>
      <c r="Q498" s="438"/>
      <c r="R498" s="438"/>
      <c r="S498" s="438"/>
      <c r="T498" s="438"/>
      <c r="U498" s="438"/>
      <c r="V498" s="438"/>
      <c r="W498" s="438"/>
      <c r="X498" s="438"/>
      <c r="Y498" s="438"/>
      <c r="Z498" s="438"/>
      <c r="AA498" s="438"/>
      <c r="AB498" s="438"/>
      <c r="AC498" s="438"/>
      <c r="AD498" s="438"/>
    </row>
    <row r="499" ht="13.5" customHeight="1">
      <c r="A499" s="438"/>
      <c r="B499" s="438"/>
      <c r="C499" s="438"/>
      <c r="D499" s="438"/>
      <c r="E499" s="409"/>
      <c r="F499" s="438"/>
      <c r="G499" s="438"/>
      <c r="H499" s="438"/>
      <c r="I499" s="438"/>
      <c r="J499" s="438"/>
      <c r="K499" s="438"/>
      <c r="L499" s="438"/>
      <c r="M499" s="438"/>
      <c r="N499" s="438"/>
      <c r="O499" s="438"/>
      <c r="P499" s="438"/>
      <c r="Q499" s="438"/>
      <c r="R499" s="438"/>
      <c r="S499" s="438"/>
      <c r="T499" s="438"/>
      <c r="U499" s="438"/>
      <c r="V499" s="438"/>
      <c r="W499" s="438"/>
      <c r="X499" s="438"/>
      <c r="Y499" s="438"/>
      <c r="Z499" s="438"/>
      <c r="AA499" s="438"/>
      <c r="AB499" s="438"/>
      <c r="AC499" s="438"/>
      <c r="AD499" s="438"/>
    </row>
    <row r="500" ht="13.5" customHeight="1">
      <c r="A500" s="438"/>
      <c r="B500" s="438"/>
      <c r="C500" s="438"/>
      <c r="D500" s="438"/>
      <c r="E500" s="409"/>
      <c r="F500" s="438"/>
      <c r="G500" s="438"/>
      <c r="H500" s="438"/>
      <c r="I500" s="438"/>
      <c r="J500" s="438"/>
      <c r="K500" s="438"/>
      <c r="L500" s="438"/>
      <c r="M500" s="438"/>
      <c r="N500" s="438"/>
      <c r="O500" s="438"/>
      <c r="P500" s="438"/>
      <c r="Q500" s="438"/>
      <c r="R500" s="438"/>
      <c r="S500" s="438"/>
      <c r="T500" s="438"/>
      <c r="U500" s="438"/>
      <c r="V500" s="438"/>
      <c r="W500" s="438"/>
      <c r="X500" s="438"/>
      <c r="Y500" s="438"/>
      <c r="Z500" s="438"/>
      <c r="AA500" s="438"/>
      <c r="AB500" s="438"/>
      <c r="AC500" s="438"/>
      <c r="AD500" s="438"/>
    </row>
    <row r="501" ht="13.5" customHeight="1">
      <c r="A501" s="438"/>
      <c r="B501" s="438"/>
      <c r="C501" s="438"/>
      <c r="D501" s="438"/>
      <c r="E501" s="409"/>
      <c r="F501" s="438"/>
      <c r="G501" s="438"/>
      <c r="H501" s="438"/>
      <c r="I501" s="438"/>
      <c r="J501" s="438"/>
      <c r="K501" s="438"/>
      <c r="L501" s="438"/>
      <c r="M501" s="438"/>
      <c r="N501" s="438"/>
      <c r="O501" s="438"/>
      <c r="P501" s="438"/>
      <c r="Q501" s="438"/>
      <c r="R501" s="438"/>
      <c r="S501" s="438"/>
      <c r="T501" s="438"/>
      <c r="U501" s="438"/>
      <c r="V501" s="438"/>
      <c r="W501" s="438"/>
      <c r="X501" s="438"/>
      <c r="Y501" s="438"/>
      <c r="Z501" s="438"/>
      <c r="AA501" s="438"/>
      <c r="AB501" s="438"/>
      <c r="AC501" s="438"/>
      <c r="AD501" s="438"/>
    </row>
    <row r="502" ht="13.5" customHeight="1">
      <c r="A502" s="438"/>
      <c r="B502" s="438"/>
      <c r="C502" s="438"/>
      <c r="D502" s="438"/>
      <c r="E502" s="409"/>
      <c r="F502" s="438"/>
      <c r="G502" s="438"/>
      <c r="H502" s="438"/>
      <c r="I502" s="438"/>
      <c r="J502" s="438"/>
      <c r="K502" s="438"/>
      <c r="L502" s="438"/>
      <c r="M502" s="438"/>
      <c r="N502" s="438"/>
      <c r="O502" s="438"/>
      <c r="P502" s="438"/>
      <c r="Q502" s="438"/>
      <c r="R502" s="438"/>
      <c r="S502" s="438"/>
      <c r="T502" s="438"/>
      <c r="U502" s="438"/>
      <c r="V502" s="438"/>
      <c r="W502" s="438"/>
      <c r="X502" s="438"/>
      <c r="Y502" s="438"/>
      <c r="Z502" s="438"/>
      <c r="AA502" s="438"/>
      <c r="AB502" s="438"/>
      <c r="AC502" s="438"/>
      <c r="AD502" s="438"/>
    </row>
    <row r="503" ht="13.5" customHeight="1">
      <c r="A503" s="438"/>
      <c r="B503" s="438"/>
      <c r="C503" s="438"/>
      <c r="D503" s="438"/>
      <c r="E503" s="409"/>
      <c r="F503" s="438"/>
      <c r="G503" s="438"/>
      <c r="H503" s="438"/>
      <c r="I503" s="438"/>
      <c r="J503" s="438"/>
      <c r="K503" s="438"/>
      <c r="L503" s="438"/>
      <c r="M503" s="438"/>
      <c r="N503" s="438"/>
      <c r="O503" s="438"/>
      <c r="P503" s="438"/>
      <c r="Q503" s="438"/>
      <c r="R503" s="438"/>
      <c r="S503" s="438"/>
      <c r="T503" s="438"/>
      <c r="U503" s="438"/>
      <c r="V503" s="438"/>
      <c r="W503" s="438"/>
      <c r="X503" s="438"/>
      <c r="Y503" s="438"/>
      <c r="Z503" s="438"/>
      <c r="AA503" s="438"/>
      <c r="AB503" s="438"/>
      <c r="AC503" s="438"/>
      <c r="AD503" s="438"/>
    </row>
    <row r="504" ht="13.5" customHeight="1">
      <c r="A504" s="438"/>
      <c r="B504" s="438"/>
      <c r="C504" s="438"/>
      <c r="D504" s="438"/>
      <c r="E504" s="409"/>
      <c r="F504" s="438"/>
      <c r="G504" s="438"/>
      <c r="H504" s="438"/>
      <c r="I504" s="438"/>
      <c r="J504" s="438"/>
      <c r="K504" s="438"/>
      <c r="L504" s="438"/>
      <c r="M504" s="438"/>
      <c r="N504" s="438"/>
      <c r="O504" s="438"/>
      <c r="P504" s="438"/>
      <c r="Q504" s="438"/>
      <c r="R504" s="438"/>
      <c r="S504" s="438"/>
      <c r="T504" s="438"/>
      <c r="U504" s="438"/>
      <c r="V504" s="438"/>
      <c r="W504" s="438"/>
      <c r="X504" s="438"/>
      <c r="Y504" s="438"/>
      <c r="Z504" s="438"/>
      <c r="AA504" s="438"/>
      <c r="AB504" s="438"/>
      <c r="AC504" s="438"/>
      <c r="AD504" s="438"/>
    </row>
    <row r="505" ht="13.5" customHeight="1">
      <c r="A505" s="438"/>
      <c r="B505" s="438"/>
      <c r="C505" s="438"/>
      <c r="D505" s="438"/>
      <c r="E505" s="409"/>
      <c r="F505" s="438"/>
      <c r="G505" s="438"/>
      <c r="H505" s="438"/>
      <c r="I505" s="438"/>
      <c r="J505" s="438"/>
      <c r="K505" s="438"/>
      <c r="L505" s="438"/>
      <c r="M505" s="438"/>
      <c r="N505" s="438"/>
      <c r="O505" s="438"/>
      <c r="P505" s="438"/>
      <c r="Q505" s="438"/>
      <c r="R505" s="438"/>
      <c r="S505" s="438"/>
      <c r="T505" s="438"/>
      <c r="U505" s="438"/>
      <c r="V505" s="438"/>
      <c r="W505" s="438"/>
      <c r="X505" s="438"/>
      <c r="Y505" s="438"/>
      <c r="Z505" s="438"/>
      <c r="AA505" s="438"/>
      <c r="AB505" s="438"/>
      <c r="AC505" s="438"/>
      <c r="AD505" s="438"/>
    </row>
    <row r="506" ht="13.5" customHeight="1">
      <c r="A506" s="438"/>
      <c r="B506" s="438"/>
      <c r="C506" s="438"/>
      <c r="D506" s="438"/>
      <c r="E506" s="409"/>
      <c r="F506" s="438"/>
      <c r="G506" s="438"/>
      <c r="H506" s="438"/>
      <c r="I506" s="438"/>
      <c r="J506" s="438"/>
      <c r="K506" s="438"/>
      <c r="L506" s="438"/>
      <c r="M506" s="438"/>
      <c r="N506" s="438"/>
      <c r="O506" s="438"/>
      <c r="P506" s="438"/>
      <c r="Q506" s="438"/>
      <c r="R506" s="438"/>
      <c r="S506" s="438"/>
      <c r="T506" s="438"/>
      <c r="U506" s="438"/>
      <c r="V506" s="438"/>
      <c r="W506" s="438"/>
      <c r="X506" s="438"/>
      <c r="Y506" s="438"/>
      <c r="Z506" s="438"/>
      <c r="AA506" s="438"/>
      <c r="AB506" s="438"/>
      <c r="AC506" s="438"/>
      <c r="AD506" s="438"/>
    </row>
    <row r="507" ht="13.5" customHeight="1">
      <c r="A507" s="438"/>
      <c r="B507" s="438"/>
      <c r="C507" s="438"/>
      <c r="D507" s="438"/>
      <c r="E507" s="409"/>
      <c r="F507" s="438"/>
      <c r="G507" s="438"/>
      <c r="H507" s="438"/>
      <c r="I507" s="438"/>
      <c r="J507" s="438"/>
      <c r="K507" s="438"/>
      <c r="L507" s="438"/>
      <c r="M507" s="438"/>
      <c r="N507" s="438"/>
      <c r="O507" s="438"/>
      <c r="P507" s="438"/>
      <c r="Q507" s="438"/>
      <c r="R507" s="438"/>
      <c r="S507" s="438"/>
      <c r="T507" s="438"/>
      <c r="U507" s="438"/>
      <c r="V507" s="438"/>
      <c r="W507" s="438"/>
      <c r="X507" s="438"/>
      <c r="Y507" s="438"/>
      <c r="Z507" s="438"/>
      <c r="AA507" s="438"/>
      <c r="AB507" s="438"/>
      <c r="AC507" s="438"/>
      <c r="AD507" s="438"/>
    </row>
    <row r="508" ht="13.5" customHeight="1">
      <c r="A508" s="438"/>
      <c r="B508" s="438"/>
      <c r="C508" s="438"/>
      <c r="D508" s="438"/>
      <c r="E508" s="409"/>
      <c r="F508" s="438"/>
      <c r="G508" s="438"/>
      <c r="H508" s="438"/>
      <c r="I508" s="438"/>
      <c r="J508" s="438"/>
      <c r="K508" s="438"/>
      <c r="L508" s="438"/>
      <c r="M508" s="438"/>
      <c r="N508" s="438"/>
      <c r="O508" s="438"/>
      <c r="P508" s="438"/>
      <c r="Q508" s="438"/>
      <c r="R508" s="438"/>
      <c r="S508" s="438"/>
      <c r="T508" s="438"/>
      <c r="U508" s="438"/>
      <c r="V508" s="438"/>
      <c r="W508" s="438"/>
      <c r="X508" s="438"/>
      <c r="Y508" s="438"/>
      <c r="Z508" s="438"/>
      <c r="AA508" s="438"/>
      <c r="AB508" s="438"/>
      <c r="AC508" s="438"/>
      <c r="AD508" s="438"/>
    </row>
    <row r="509" ht="13.5" customHeight="1">
      <c r="A509" s="438"/>
      <c r="B509" s="438"/>
      <c r="C509" s="438"/>
      <c r="D509" s="438"/>
      <c r="E509" s="409"/>
      <c r="F509" s="438"/>
      <c r="G509" s="438"/>
      <c r="H509" s="438"/>
      <c r="I509" s="438"/>
      <c r="J509" s="438"/>
      <c r="K509" s="438"/>
      <c r="L509" s="438"/>
      <c r="M509" s="438"/>
      <c r="N509" s="438"/>
      <c r="O509" s="438"/>
      <c r="P509" s="438"/>
      <c r="Q509" s="438"/>
      <c r="R509" s="438"/>
      <c r="S509" s="438"/>
      <c r="T509" s="438"/>
      <c r="U509" s="438"/>
      <c r="V509" s="438"/>
      <c r="W509" s="438"/>
      <c r="X509" s="438"/>
      <c r="Y509" s="438"/>
      <c r="Z509" s="438"/>
      <c r="AA509" s="438"/>
      <c r="AB509" s="438"/>
      <c r="AC509" s="438"/>
      <c r="AD509" s="438"/>
    </row>
    <row r="510" ht="13.5" customHeight="1">
      <c r="A510" s="438"/>
      <c r="B510" s="438"/>
      <c r="C510" s="438"/>
      <c r="D510" s="438"/>
      <c r="E510" s="409"/>
      <c r="F510" s="438"/>
      <c r="G510" s="438"/>
      <c r="H510" s="438"/>
      <c r="I510" s="438"/>
      <c r="J510" s="438"/>
      <c r="K510" s="438"/>
      <c r="L510" s="438"/>
      <c r="M510" s="438"/>
      <c r="N510" s="438"/>
      <c r="O510" s="438"/>
      <c r="P510" s="438"/>
      <c r="Q510" s="438"/>
      <c r="R510" s="438"/>
      <c r="S510" s="438"/>
      <c r="T510" s="438"/>
      <c r="U510" s="438"/>
      <c r="V510" s="438"/>
      <c r="W510" s="438"/>
      <c r="X510" s="438"/>
      <c r="Y510" s="438"/>
      <c r="Z510" s="438"/>
      <c r="AA510" s="438"/>
      <c r="AB510" s="438"/>
      <c r="AC510" s="438"/>
      <c r="AD510" s="438"/>
    </row>
    <row r="511" ht="13.5" customHeight="1">
      <c r="A511" s="438"/>
      <c r="B511" s="438"/>
      <c r="C511" s="438"/>
      <c r="D511" s="438"/>
      <c r="E511" s="409"/>
      <c r="F511" s="438"/>
      <c r="G511" s="438"/>
      <c r="H511" s="438"/>
      <c r="I511" s="438"/>
      <c r="J511" s="438"/>
      <c r="K511" s="438"/>
      <c r="L511" s="438"/>
      <c r="M511" s="438"/>
      <c r="N511" s="438"/>
      <c r="O511" s="438"/>
      <c r="P511" s="438"/>
      <c r="Q511" s="438"/>
      <c r="R511" s="438"/>
      <c r="S511" s="438"/>
      <c r="T511" s="438"/>
      <c r="U511" s="438"/>
      <c r="V511" s="438"/>
      <c r="W511" s="438"/>
      <c r="X511" s="438"/>
      <c r="Y511" s="438"/>
      <c r="Z511" s="438"/>
      <c r="AA511" s="438"/>
      <c r="AB511" s="438"/>
      <c r="AC511" s="438"/>
      <c r="AD511" s="438"/>
    </row>
    <row r="512" ht="13.5" customHeight="1">
      <c r="A512" s="438"/>
      <c r="B512" s="438"/>
      <c r="C512" s="438"/>
      <c r="D512" s="438"/>
      <c r="E512" s="409"/>
      <c r="F512" s="438"/>
      <c r="G512" s="438"/>
      <c r="H512" s="438"/>
      <c r="I512" s="438"/>
      <c r="J512" s="438"/>
      <c r="K512" s="438"/>
      <c r="L512" s="438"/>
      <c r="M512" s="438"/>
      <c r="N512" s="438"/>
      <c r="O512" s="438"/>
      <c r="P512" s="438"/>
      <c r="Q512" s="438"/>
      <c r="R512" s="438"/>
      <c r="S512" s="438"/>
      <c r="T512" s="438"/>
      <c r="U512" s="438"/>
      <c r="V512" s="438"/>
      <c r="W512" s="438"/>
      <c r="X512" s="438"/>
      <c r="Y512" s="438"/>
      <c r="Z512" s="438"/>
      <c r="AA512" s="438"/>
      <c r="AB512" s="438"/>
      <c r="AC512" s="438"/>
      <c r="AD512" s="438"/>
    </row>
    <row r="513" ht="13.5" customHeight="1">
      <c r="A513" s="438"/>
      <c r="B513" s="438"/>
      <c r="C513" s="438"/>
      <c r="D513" s="438"/>
      <c r="E513" s="409"/>
      <c r="F513" s="438"/>
      <c r="G513" s="438"/>
      <c r="H513" s="438"/>
      <c r="I513" s="438"/>
      <c r="J513" s="438"/>
      <c r="K513" s="438"/>
      <c r="L513" s="438"/>
      <c r="M513" s="438"/>
      <c r="N513" s="438"/>
      <c r="O513" s="438"/>
      <c r="P513" s="438"/>
      <c r="Q513" s="438"/>
      <c r="R513" s="438"/>
      <c r="S513" s="438"/>
      <c r="T513" s="438"/>
      <c r="U513" s="438"/>
      <c r="V513" s="438"/>
      <c r="W513" s="438"/>
      <c r="X513" s="438"/>
      <c r="Y513" s="438"/>
      <c r="Z513" s="438"/>
      <c r="AA513" s="438"/>
      <c r="AB513" s="438"/>
      <c r="AC513" s="438"/>
      <c r="AD513" s="438"/>
    </row>
    <row r="514" ht="13.5" customHeight="1">
      <c r="A514" s="438"/>
      <c r="B514" s="438"/>
      <c r="C514" s="438"/>
      <c r="D514" s="438"/>
      <c r="E514" s="409"/>
      <c r="F514" s="438"/>
      <c r="G514" s="438"/>
      <c r="H514" s="438"/>
      <c r="I514" s="438"/>
      <c r="J514" s="438"/>
      <c r="K514" s="438"/>
      <c r="L514" s="438"/>
      <c r="M514" s="438"/>
      <c r="N514" s="438"/>
      <c r="O514" s="438"/>
      <c r="P514" s="438"/>
      <c r="Q514" s="438"/>
      <c r="R514" s="438"/>
      <c r="S514" s="438"/>
      <c r="T514" s="438"/>
      <c r="U514" s="438"/>
      <c r="V514" s="438"/>
      <c r="W514" s="438"/>
      <c r="X514" s="438"/>
      <c r="Y514" s="438"/>
      <c r="Z514" s="438"/>
      <c r="AA514" s="438"/>
      <c r="AB514" s="438"/>
      <c r="AC514" s="438"/>
      <c r="AD514" s="438"/>
    </row>
    <row r="515" ht="13.5" customHeight="1">
      <c r="A515" s="438"/>
      <c r="B515" s="438"/>
      <c r="C515" s="438"/>
      <c r="D515" s="438"/>
      <c r="E515" s="409"/>
      <c r="F515" s="438"/>
      <c r="G515" s="438"/>
      <c r="H515" s="438"/>
      <c r="I515" s="438"/>
      <c r="J515" s="438"/>
      <c r="K515" s="438"/>
      <c r="L515" s="438"/>
      <c r="M515" s="438"/>
      <c r="N515" s="438"/>
      <c r="O515" s="438"/>
      <c r="P515" s="438"/>
      <c r="Q515" s="438"/>
      <c r="R515" s="438"/>
      <c r="S515" s="438"/>
      <c r="T515" s="438"/>
      <c r="U515" s="438"/>
      <c r="V515" s="438"/>
      <c r="W515" s="438"/>
      <c r="X515" s="438"/>
      <c r="Y515" s="438"/>
      <c r="Z515" s="438"/>
      <c r="AA515" s="438"/>
      <c r="AB515" s="438"/>
      <c r="AC515" s="438"/>
      <c r="AD515" s="438"/>
    </row>
    <row r="516" ht="13.5" customHeight="1">
      <c r="A516" s="438"/>
      <c r="B516" s="438"/>
      <c r="C516" s="438"/>
      <c r="D516" s="438"/>
      <c r="E516" s="409"/>
      <c r="F516" s="438"/>
      <c r="G516" s="438"/>
      <c r="H516" s="438"/>
      <c r="I516" s="438"/>
      <c r="J516" s="438"/>
      <c r="K516" s="438"/>
      <c r="L516" s="438"/>
      <c r="M516" s="438"/>
      <c r="N516" s="438"/>
      <c r="O516" s="438"/>
      <c r="P516" s="438"/>
      <c r="Q516" s="438"/>
      <c r="R516" s="438"/>
      <c r="S516" s="438"/>
      <c r="T516" s="438"/>
      <c r="U516" s="438"/>
      <c r="V516" s="438"/>
      <c r="W516" s="438"/>
      <c r="X516" s="438"/>
      <c r="Y516" s="438"/>
      <c r="Z516" s="438"/>
      <c r="AA516" s="438"/>
      <c r="AB516" s="438"/>
      <c r="AC516" s="438"/>
      <c r="AD516" s="438"/>
    </row>
    <row r="517" ht="13.5" customHeight="1">
      <c r="A517" s="438"/>
      <c r="B517" s="438"/>
      <c r="C517" s="438"/>
      <c r="D517" s="438"/>
      <c r="E517" s="409"/>
      <c r="F517" s="438"/>
      <c r="G517" s="438"/>
      <c r="H517" s="438"/>
      <c r="I517" s="438"/>
      <c r="J517" s="438"/>
      <c r="K517" s="438"/>
      <c r="L517" s="438"/>
      <c r="M517" s="438"/>
      <c r="N517" s="438"/>
      <c r="O517" s="438"/>
      <c r="P517" s="438"/>
      <c r="Q517" s="438"/>
      <c r="R517" s="438"/>
      <c r="S517" s="438"/>
      <c r="T517" s="438"/>
      <c r="U517" s="438"/>
      <c r="V517" s="438"/>
      <c r="W517" s="438"/>
      <c r="X517" s="438"/>
      <c r="Y517" s="438"/>
      <c r="Z517" s="438"/>
      <c r="AA517" s="438"/>
      <c r="AB517" s="438"/>
      <c r="AC517" s="438"/>
      <c r="AD517" s="438"/>
    </row>
    <row r="518" ht="13.5" customHeight="1">
      <c r="A518" s="438"/>
      <c r="B518" s="438"/>
      <c r="C518" s="438"/>
      <c r="D518" s="438"/>
      <c r="E518" s="409"/>
      <c r="F518" s="438"/>
      <c r="G518" s="438"/>
      <c r="H518" s="438"/>
      <c r="I518" s="438"/>
      <c r="J518" s="438"/>
      <c r="K518" s="438"/>
      <c r="L518" s="438"/>
      <c r="M518" s="438"/>
      <c r="N518" s="438"/>
      <c r="O518" s="438"/>
      <c r="P518" s="438"/>
      <c r="Q518" s="438"/>
      <c r="R518" s="438"/>
      <c r="S518" s="438"/>
      <c r="T518" s="438"/>
      <c r="U518" s="438"/>
      <c r="V518" s="438"/>
      <c r="W518" s="438"/>
      <c r="X518" s="438"/>
      <c r="Y518" s="438"/>
      <c r="Z518" s="438"/>
      <c r="AA518" s="438"/>
      <c r="AB518" s="438"/>
      <c r="AC518" s="438"/>
      <c r="AD518" s="438"/>
    </row>
    <row r="519" ht="13.5" customHeight="1">
      <c r="A519" s="438"/>
      <c r="B519" s="438"/>
      <c r="C519" s="438"/>
      <c r="D519" s="438"/>
      <c r="E519" s="409"/>
      <c r="F519" s="438"/>
      <c r="G519" s="438"/>
      <c r="H519" s="438"/>
      <c r="I519" s="438"/>
      <c r="J519" s="438"/>
      <c r="K519" s="438"/>
      <c r="L519" s="438"/>
      <c r="M519" s="438"/>
      <c r="N519" s="438"/>
      <c r="O519" s="438"/>
      <c r="P519" s="438"/>
      <c r="Q519" s="438"/>
      <c r="R519" s="438"/>
      <c r="S519" s="438"/>
      <c r="T519" s="438"/>
      <c r="U519" s="438"/>
      <c r="V519" s="438"/>
      <c r="W519" s="438"/>
      <c r="X519" s="438"/>
      <c r="Y519" s="438"/>
      <c r="Z519" s="438"/>
      <c r="AA519" s="438"/>
      <c r="AB519" s="438"/>
      <c r="AC519" s="438"/>
      <c r="AD519" s="438"/>
    </row>
    <row r="520" ht="13.5" customHeight="1">
      <c r="A520" s="438"/>
      <c r="B520" s="438"/>
      <c r="C520" s="438"/>
      <c r="D520" s="438"/>
      <c r="E520" s="409"/>
      <c r="F520" s="438"/>
      <c r="G520" s="438"/>
      <c r="H520" s="438"/>
      <c r="I520" s="438"/>
      <c r="J520" s="438"/>
      <c r="K520" s="438"/>
      <c r="L520" s="438"/>
      <c r="M520" s="438"/>
      <c r="N520" s="438"/>
      <c r="O520" s="438"/>
      <c r="P520" s="438"/>
      <c r="Q520" s="438"/>
      <c r="R520" s="438"/>
      <c r="S520" s="438"/>
      <c r="T520" s="438"/>
      <c r="U520" s="438"/>
      <c r="V520" s="438"/>
      <c r="W520" s="438"/>
      <c r="X520" s="438"/>
      <c r="Y520" s="438"/>
      <c r="Z520" s="438"/>
      <c r="AA520" s="438"/>
      <c r="AB520" s="438"/>
      <c r="AC520" s="438"/>
      <c r="AD520" s="438"/>
    </row>
    <row r="521" ht="13.5" customHeight="1">
      <c r="A521" s="438"/>
      <c r="B521" s="438"/>
      <c r="C521" s="438"/>
      <c r="D521" s="438"/>
      <c r="E521" s="409"/>
      <c r="F521" s="438"/>
      <c r="G521" s="438"/>
      <c r="H521" s="438"/>
      <c r="I521" s="438"/>
      <c r="J521" s="438"/>
      <c r="K521" s="438"/>
      <c r="L521" s="438"/>
      <c r="M521" s="438"/>
      <c r="N521" s="438"/>
      <c r="O521" s="438"/>
      <c r="P521" s="438"/>
      <c r="Q521" s="438"/>
      <c r="R521" s="438"/>
      <c r="S521" s="438"/>
      <c r="T521" s="438"/>
      <c r="U521" s="438"/>
      <c r="V521" s="438"/>
      <c r="W521" s="438"/>
      <c r="X521" s="438"/>
      <c r="Y521" s="438"/>
      <c r="Z521" s="438"/>
      <c r="AA521" s="438"/>
      <c r="AB521" s="438"/>
      <c r="AC521" s="438"/>
      <c r="AD521" s="438"/>
    </row>
    <row r="522" ht="13.5" customHeight="1">
      <c r="A522" s="438"/>
      <c r="B522" s="438"/>
      <c r="C522" s="438"/>
      <c r="D522" s="438"/>
      <c r="E522" s="409"/>
      <c r="F522" s="438"/>
      <c r="G522" s="438"/>
      <c r="H522" s="438"/>
      <c r="I522" s="438"/>
      <c r="J522" s="438"/>
      <c r="K522" s="438"/>
      <c r="L522" s="438"/>
      <c r="M522" s="438"/>
      <c r="N522" s="438"/>
      <c r="O522" s="438"/>
      <c r="P522" s="438"/>
      <c r="Q522" s="438"/>
      <c r="R522" s="438"/>
      <c r="S522" s="438"/>
      <c r="T522" s="438"/>
      <c r="U522" s="438"/>
      <c r="V522" s="438"/>
      <c r="W522" s="438"/>
      <c r="X522" s="438"/>
      <c r="Y522" s="438"/>
      <c r="Z522" s="438"/>
      <c r="AA522" s="438"/>
      <c r="AB522" s="438"/>
      <c r="AC522" s="438"/>
      <c r="AD522" s="438"/>
    </row>
    <row r="523" ht="13.5" customHeight="1">
      <c r="A523" s="438"/>
      <c r="B523" s="438"/>
      <c r="C523" s="438"/>
      <c r="D523" s="438"/>
      <c r="E523" s="409"/>
      <c r="F523" s="438"/>
      <c r="G523" s="438"/>
      <c r="H523" s="438"/>
      <c r="I523" s="438"/>
      <c r="J523" s="438"/>
      <c r="K523" s="438"/>
      <c r="L523" s="438"/>
      <c r="M523" s="438"/>
      <c r="N523" s="438"/>
      <c r="O523" s="438"/>
      <c r="P523" s="438"/>
      <c r="Q523" s="438"/>
      <c r="R523" s="438"/>
      <c r="S523" s="438"/>
      <c r="T523" s="438"/>
      <c r="U523" s="438"/>
      <c r="V523" s="438"/>
      <c r="W523" s="438"/>
      <c r="X523" s="438"/>
      <c r="Y523" s="438"/>
      <c r="Z523" s="438"/>
      <c r="AA523" s="438"/>
      <c r="AB523" s="438"/>
      <c r="AC523" s="438"/>
      <c r="AD523" s="438"/>
    </row>
    <row r="524" ht="13.5" customHeight="1">
      <c r="A524" s="438"/>
      <c r="B524" s="438"/>
      <c r="C524" s="438"/>
      <c r="D524" s="438"/>
      <c r="E524" s="409"/>
      <c r="F524" s="438"/>
      <c r="G524" s="438"/>
      <c r="H524" s="438"/>
      <c r="I524" s="438"/>
      <c r="J524" s="438"/>
      <c r="K524" s="438"/>
      <c r="L524" s="438"/>
      <c r="M524" s="438"/>
      <c r="N524" s="438"/>
      <c r="O524" s="438"/>
      <c r="P524" s="438"/>
      <c r="Q524" s="438"/>
      <c r="R524" s="438"/>
      <c r="S524" s="438"/>
      <c r="T524" s="438"/>
      <c r="U524" s="438"/>
      <c r="V524" s="438"/>
      <c r="W524" s="438"/>
      <c r="X524" s="438"/>
      <c r="Y524" s="438"/>
      <c r="Z524" s="438"/>
      <c r="AA524" s="438"/>
      <c r="AB524" s="438"/>
      <c r="AC524" s="438"/>
      <c r="AD524" s="438"/>
    </row>
    <row r="525" ht="13.5" customHeight="1">
      <c r="A525" s="438"/>
      <c r="B525" s="438"/>
      <c r="C525" s="438"/>
      <c r="D525" s="438"/>
      <c r="E525" s="409"/>
      <c r="F525" s="438"/>
      <c r="G525" s="438"/>
      <c r="H525" s="438"/>
      <c r="I525" s="438"/>
      <c r="J525" s="438"/>
      <c r="K525" s="438"/>
      <c r="L525" s="438"/>
      <c r="M525" s="438"/>
      <c r="N525" s="438"/>
      <c r="O525" s="438"/>
      <c r="P525" s="438"/>
      <c r="Q525" s="438"/>
      <c r="R525" s="438"/>
      <c r="S525" s="438"/>
      <c r="T525" s="438"/>
      <c r="U525" s="438"/>
      <c r="V525" s="438"/>
      <c r="W525" s="438"/>
      <c r="X525" s="438"/>
      <c r="Y525" s="438"/>
      <c r="Z525" s="438"/>
      <c r="AA525" s="438"/>
      <c r="AB525" s="438"/>
      <c r="AC525" s="438"/>
      <c r="AD525" s="438"/>
    </row>
    <row r="526" ht="13.5" customHeight="1">
      <c r="A526" s="438"/>
      <c r="B526" s="438"/>
      <c r="C526" s="438"/>
      <c r="D526" s="438"/>
      <c r="E526" s="409"/>
      <c r="F526" s="438"/>
      <c r="G526" s="438"/>
      <c r="H526" s="438"/>
      <c r="I526" s="438"/>
      <c r="J526" s="438"/>
      <c r="K526" s="438"/>
      <c r="L526" s="438"/>
      <c r="M526" s="438"/>
      <c r="N526" s="438"/>
      <c r="O526" s="438"/>
      <c r="P526" s="438"/>
      <c r="Q526" s="438"/>
      <c r="R526" s="438"/>
      <c r="S526" s="438"/>
      <c r="T526" s="438"/>
      <c r="U526" s="438"/>
      <c r="V526" s="438"/>
      <c r="W526" s="438"/>
      <c r="X526" s="438"/>
      <c r="Y526" s="438"/>
      <c r="Z526" s="438"/>
      <c r="AA526" s="438"/>
      <c r="AB526" s="438"/>
      <c r="AC526" s="438"/>
      <c r="AD526" s="438"/>
    </row>
    <row r="527" ht="13.5" customHeight="1">
      <c r="A527" s="438"/>
      <c r="B527" s="438"/>
      <c r="C527" s="438"/>
      <c r="D527" s="438"/>
      <c r="E527" s="409"/>
      <c r="F527" s="438"/>
      <c r="G527" s="438"/>
      <c r="H527" s="438"/>
      <c r="I527" s="438"/>
      <c r="J527" s="438"/>
      <c r="K527" s="438"/>
      <c r="L527" s="438"/>
      <c r="M527" s="438"/>
      <c r="N527" s="438"/>
      <c r="O527" s="438"/>
      <c r="P527" s="438"/>
      <c r="Q527" s="438"/>
      <c r="R527" s="438"/>
      <c r="S527" s="438"/>
      <c r="T527" s="438"/>
      <c r="U527" s="438"/>
      <c r="V527" s="438"/>
      <c r="W527" s="438"/>
      <c r="X527" s="438"/>
      <c r="Y527" s="438"/>
      <c r="Z527" s="438"/>
      <c r="AA527" s="438"/>
      <c r="AB527" s="438"/>
      <c r="AC527" s="438"/>
      <c r="AD527" s="438"/>
    </row>
    <row r="528" ht="13.5" customHeight="1">
      <c r="A528" s="438"/>
      <c r="B528" s="438"/>
      <c r="C528" s="438"/>
      <c r="D528" s="438"/>
      <c r="E528" s="409"/>
      <c r="F528" s="438"/>
      <c r="G528" s="438"/>
      <c r="H528" s="438"/>
      <c r="I528" s="438"/>
      <c r="J528" s="438"/>
      <c r="K528" s="438"/>
      <c r="L528" s="438"/>
      <c r="M528" s="438"/>
      <c r="N528" s="438"/>
      <c r="O528" s="438"/>
      <c r="P528" s="438"/>
      <c r="Q528" s="438"/>
      <c r="R528" s="438"/>
      <c r="S528" s="438"/>
      <c r="T528" s="438"/>
      <c r="U528" s="438"/>
      <c r="V528" s="438"/>
      <c r="W528" s="438"/>
      <c r="X528" s="438"/>
      <c r="Y528" s="438"/>
      <c r="Z528" s="438"/>
      <c r="AA528" s="438"/>
      <c r="AB528" s="438"/>
      <c r="AC528" s="438"/>
      <c r="AD528" s="438"/>
    </row>
    <row r="529" ht="13.5" customHeight="1">
      <c r="A529" s="438"/>
      <c r="B529" s="438"/>
      <c r="C529" s="438"/>
      <c r="D529" s="438"/>
      <c r="E529" s="409"/>
      <c r="F529" s="438"/>
      <c r="G529" s="438"/>
      <c r="H529" s="438"/>
      <c r="I529" s="438"/>
      <c r="J529" s="438"/>
      <c r="K529" s="438"/>
      <c r="L529" s="438"/>
      <c r="M529" s="438"/>
      <c r="N529" s="438"/>
      <c r="O529" s="438"/>
      <c r="P529" s="438"/>
      <c r="Q529" s="438"/>
      <c r="R529" s="438"/>
      <c r="S529" s="438"/>
      <c r="T529" s="438"/>
      <c r="U529" s="438"/>
      <c r="V529" s="438"/>
      <c r="W529" s="438"/>
      <c r="X529" s="438"/>
      <c r="Y529" s="438"/>
      <c r="Z529" s="438"/>
      <c r="AA529" s="438"/>
      <c r="AB529" s="438"/>
      <c r="AC529" s="438"/>
      <c r="AD529" s="438"/>
    </row>
    <row r="530" ht="13.5" customHeight="1">
      <c r="A530" s="438"/>
      <c r="B530" s="438"/>
      <c r="C530" s="438"/>
      <c r="D530" s="438"/>
      <c r="E530" s="409"/>
      <c r="F530" s="438"/>
      <c r="G530" s="438"/>
      <c r="H530" s="438"/>
      <c r="I530" s="438"/>
      <c r="J530" s="438"/>
      <c r="K530" s="438"/>
      <c r="L530" s="438"/>
      <c r="M530" s="438"/>
      <c r="N530" s="438"/>
      <c r="O530" s="438"/>
      <c r="P530" s="438"/>
      <c r="Q530" s="438"/>
      <c r="R530" s="438"/>
      <c r="S530" s="438"/>
      <c r="T530" s="438"/>
      <c r="U530" s="438"/>
      <c r="V530" s="438"/>
      <c r="W530" s="438"/>
      <c r="X530" s="438"/>
      <c r="Y530" s="438"/>
      <c r="Z530" s="438"/>
      <c r="AA530" s="438"/>
      <c r="AB530" s="438"/>
      <c r="AC530" s="438"/>
      <c r="AD530" s="438"/>
    </row>
    <row r="531" ht="13.5" customHeight="1">
      <c r="A531" s="438"/>
      <c r="B531" s="438"/>
      <c r="C531" s="438"/>
      <c r="D531" s="438"/>
      <c r="E531" s="409"/>
      <c r="F531" s="438"/>
      <c r="G531" s="438"/>
      <c r="H531" s="438"/>
      <c r="I531" s="438"/>
      <c r="J531" s="438"/>
      <c r="K531" s="438"/>
      <c r="L531" s="438"/>
      <c r="M531" s="438"/>
      <c r="N531" s="438"/>
      <c r="O531" s="438"/>
      <c r="P531" s="438"/>
      <c r="Q531" s="438"/>
      <c r="R531" s="438"/>
      <c r="S531" s="438"/>
      <c r="T531" s="438"/>
      <c r="U531" s="438"/>
      <c r="V531" s="438"/>
      <c r="W531" s="438"/>
      <c r="X531" s="438"/>
      <c r="Y531" s="438"/>
      <c r="Z531" s="438"/>
      <c r="AA531" s="438"/>
      <c r="AB531" s="438"/>
      <c r="AC531" s="438"/>
      <c r="AD531" s="438"/>
    </row>
    <row r="532" ht="13.5" customHeight="1">
      <c r="A532" s="438"/>
      <c r="B532" s="438"/>
      <c r="C532" s="438"/>
      <c r="D532" s="438"/>
      <c r="E532" s="409"/>
      <c r="F532" s="438"/>
      <c r="G532" s="438"/>
      <c r="H532" s="438"/>
      <c r="I532" s="438"/>
      <c r="J532" s="438"/>
      <c r="K532" s="438"/>
      <c r="L532" s="438"/>
      <c r="M532" s="438"/>
      <c r="N532" s="438"/>
      <c r="O532" s="438"/>
      <c r="P532" s="438"/>
      <c r="Q532" s="438"/>
      <c r="R532" s="438"/>
      <c r="S532" s="438"/>
      <c r="T532" s="438"/>
      <c r="U532" s="438"/>
      <c r="V532" s="438"/>
      <c r="W532" s="438"/>
      <c r="X532" s="438"/>
      <c r="Y532" s="438"/>
      <c r="Z532" s="438"/>
      <c r="AA532" s="438"/>
      <c r="AB532" s="438"/>
      <c r="AC532" s="438"/>
      <c r="AD532" s="438"/>
    </row>
    <row r="533" ht="13.5" customHeight="1">
      <c r="A533" s="438"/>
      <c r="B533" s="438"/>
      <c r="C533" s="438"/>
      <c r="D533" s="438"/>
      <c r="E533" s="409"/>
      <c r="F533" s="438"/>
      <c r="G533" s="438"/>
      <c r="H533" s="438"/>
      <c r="I533" s="438"/>
      <c r="J533" s="438"/>
      <c r="K533" s="438"/>
      <c r="L533" s="438"/>
      <c r="M533" s="438"/>
      <c r="N533" s="438"/>
      <c r="O533" s="438"/>
      <c r="P533" s="438"/>
      <c r="Q533" s="438"/>
      <c r="R533" s="438"/>
      <c r="S533" s="438"/>
      <c r="T533" s="438"/>
      <c r="U533" s="438"/>
      <c r="V533" s="438"/>
      <c r="W533" s="438"/>
      <c r="X533" s="438"/>
      <c r="Y533" s="438"/>
      <c r="Z533" s="438"/>
      <c r="AA533" s="438"/>
      <c r="AB533" s="438"/>
      <c r="AC533" s="438"/>
      <c r="AD533" s="438"/>
    </row>
    <row r="534" ht="13.5" customHeight="1">
      <c r="A534" s="438"/>
      <c r="B534" s="438"/>
      <c r="C534" s="438"/>
      <c r="D534" s="438"/>
      <c r="E534" s="409"/>
      <c r="F534" s="438"/>
      <c r="G534" s="438"/>
      <c r="H534" s="438"/>
      <c r="I534" s="438"/>
      <c r="J534" s="438"/>
      <c r="K534" s="438"/>
      <c r="L534" s="438"/>
      <c r="M534" s="438"/>
      <c r="N534" s="438"/>
      <c r="O534" s="438"/>
      <c r="P534" s="438"/>
      <c r="Q534" s="438"/>
      <c r="R534" s="438"/>
      <c r="S534" s="438"/>
      <c r="T534" s="438"/>
      <c r="U534" s="438"/>
      <c r="V534" s="438"/>
      <c r="W534" s="438"/>
      <c r="X534" s="438"/>
      <c r="Y534" s="438"/>
      <c r="Z534" s="438"/>
      <c r="AA534" s="438"/>
      <c r="AB534" s="438"/>
      <c r="AC534" s="438"/>
      <c r="AD534" s="438"/>
    </row>
    <row r="535" ht="13.5" customHeight="1">
      <c r="A535" s="438"/>
      <c r="B535" s="438"/>
      <c r="C535" s="438"/>
      <c r="D535" s="438"/>
      <c r="E535" s="409"/>
      <c r="F535" s="438"/>
      <c r="G535" s="438"/>
      <c r="H535" s="438"/>
      <c r="I535" s="438"/>
      <c r="J535" s="438"/>
      <c r="K535" s="438"/>
      <c r="L535" s="438"/>
      <c r="M535" s="438"/>
      <c r="N535" s="438"/>
      <c r="O535" s="438"/>
      <c r="P535" s="438"/>
      <c r="Q535" s="438"/>
      <c r="R535" s="438"/>
      <c r="S535" s="438"/>
      <c r="T535" s="438"/>
      <c r="U535" s="438"/>
      <c r="V535" s="438"/>
      <c r="W535" s="438"/>
      <c r="X535" s="438"/>
      <c r="Y535" s="438"/>
      <c r="Z535" s="438"/>
      <c r="AA535" s="438"/>
      <c r="AB535" s="438"/>
      <c r="AC535" s="438"/>
      <c r="AD535" s="438"/>
    </row>
    <row r="536" ht="13.5" customHeight="1">
      <c r="A536" s="438"/>
      <c r="B536" s="438"/>
      <c r="C536" s="438"/>
      <c r="D536" s="438"/>
      <c r="E536" s="409"/>
      <c r="F536" s="438"/>
      <c r="G536" s="438"/>
      <c r="H536" s="438"/>
      <c r="I536" s="438"/>
      <c r="J536" s="438"/>
      <c r="K536" s="438"/>
      <c r="L536" s="438"/>
      <c r="M536" s="438"/>
      <c r="N536" s="438"/>
      <c r="O536" s="438"/>
      <c r="P536" s="438"/>
      <c r="Q536" s="438"/>
      <c r="R536" s="438"/>
      <c r="S536" s="438"/>
      <c r="T536" s="438"/>
      <c r="U536" s="438"/>
      <c r="V536" s="438"/>
      <c r="W536" s="438"/>
      <c r="X536" s="438"/>
      <c r="Y536" s="438"/>
      <c r="Z536" s="438"/>
      <c r="AA536" s="438"/>
      <c r="AB536" s="438"/>
      <c r="AC536" s="438"/>
      <c r="AD536" s="438"/>
    </row>
    <row r="537" ht="13.5" customHeight="1">
      <c r="A537" s="438"/>
      <c r="B537" s="438"/>
      <c r="C537" s="438"/>
      <c r="D537" s="438"/>
      <c r="E537" s="409"/>
      <c r="F537" s="438"/>
      <c r="G537" s="438"/>
      <c r="H537" s="438"/>
      <c r="I537" s="438"/>
      <c r="J537" s="438"/>
      <c r="K537" s="438"/>
      <c r="L537" s="438"/>
      <c r="M537" s="438"/>
      <c r="N537" s="438"/>
      <c r="O537" s="438"/>
      <c r="P537" s="438"/>
      <c r="Q537" s="438"/>
      <c r="R537" s="438"/>
      <c r="S537" s="438"/>
      <c r="T537" s="438"/>
      <c r="U537" s="438"/>
      <c r="V537" s="438"/>
      <c r="W537" s="438"/>
      <c r="X537" s="438"/>
      <c r="Y537" s="438"/>
      <c r="Z537" s="438"/>
      <c r="AA537" s="438"/>
      <c r="AB537" s="438"/>
      <c r="AC537" s="438"/>
      <c r="AD537" s="438"/>
    </row>
    <row r="538" ht="13.5" customHeight="1">
      <c r="A538" s="438"/>
      <c r="B538" s="438"/>
      <c r="C538" s="438"/>
      <c r="D538" s="438"/>
      <c r="E538" s="409"/>
      <c r="F538" s="438"/>
      <c r="G538" s="438"/>
      <c r="H538" s="438"/>
      <c r="I538" s="438"/>
      <c r="J538" s="438"/>
      <c r="K538" s="438"/>
      <c r="L538" s="438"/>
      <c r="M538" s="438"/>
      <c r="N538" s="438"/>
      <c r="O538" s="438"/>
      <c r="P538" s="438"/>
      <c r="Q538" s="438"/>
      <c r="R538" s="438"/>
      <c r="S538" s="438"/>
      <c r="T538" s="438"/>
      <c r="U538" s="438"/>
      <c r="V538" s="438"/>
      <c r="W538" s="438"/>
      <c r="X538" s="438"/>
      <c r="Y538" s="438"/>
      <c r="Z538" s="438"/>
      <c r="AA538" s="438"/>
      <c r="AB538" s="438"/>
      <c r="AC538" s="438"/>
      <c r="AD538" s="438"/>
    </row>
    <row r="539" ht="13.5" customHeight="1">
      <c r="A539" s="438"/>
      <c r="B539" s="438"/>
      <c r="C539" s="438"/>
      <c r="D539" s="438"/>
      <c r="E539" s="409"/>
      <c r="F539" s="438"/>
      <c r="G539" s="438"/>
      <c r="H539" s="438"/>
      <c r="I539" s="438"/>
      <c r="J539" s="438"/>
      <c r="K539" s="438"/>
      <c r="L539" s="438"/>
      <c r="M539" s="438"/>
      <c r="N539" s="438"/>
      <c r="O539" s="438"/>
      <c r="P539" s="438"/>
      <c r="Q539" s="438"/>
      <c r="R539" s="438"/>
      <c r="S539" s="438"/>
      <c r="T539" s="438"/>
      <c r="U539" s="438"/>
      <c r="V539" s="438"/>
      <c r="W539" s="438"/>
      <c r="X539" s="438"/>
      <c r="Y539" s="438"/>
      <c r="Z539" s="438"/>
      <c r="AA539" s="438"/>
      <c r="AB539" s="438"/>
      <c r="AC539" s="438"/>
      <c r="AD539" s="438"/>
    </row>
    <row r="540" ht="13.5" customHeight="1">
      <c r="A540" s="438"/>
      <c r="B540" s="438"/>
      <c r="C540" s="438"/>
      <c r="D540" s="438"/>
      <c r="E540" s="409"/>
      <c r="F540" s="438"/>
      <c r="G540" s="438"/>
      <c r="H540" s="438"/>
      <c r="I540" s="438"/>
      <c r="J540" s="438"/>
      <c r="K540" s="438"/>
      <c r="L540" s="438"/>
      <c r="M540" s="438"/>
      <c r="N540" s="438"/>
      <c r="O540" s="438"/>
      <c r="P540" s="438"/>
      <c r="Q540" s="438"/>
      <c r="R540" s="438"/>
      <c r="S540" s="438"/>
      <c r="T540" s="438"/>
      <c r="U540" s="438"/>
      <c r="V540" s="438"/>
      <c r="W540" s="438"/>
      <c r="X540" s="438"/>
      <c r="Y540" s="438"/>
      <c r="Z540" s="438"/>
      <c r="AA540" s="438"/>
      <c r="AB540" s="438"/>
      <c r="AC540" s="438"/>
      <c r="AD540" s="438"/>
    </row>
    <row r="541" ht="13.5" customHeight="1">
      <c r="A541" s="438"/>
      <c r="B541" s="438"/>
      <c r="C541" s="438"/>
      <c r="D541" s="438"/>
      <c r="E541" s="409"/>
      <c r="F541" s="438"/>
      <c r="G541" s="438"/>
      <c r="H541" s="438"/>
      <c r="I541" s="438"/>
      <c r="J541" s="438"/>
      <c r="K541" s="438"/>
      <c r="L541" s="438"/>
      <c r="M541" s="438"/>
      <c r="N541" s="438"/>
      <c r="O541" s="438"/>
      <c r="P541" s="438"/>
      <c r="Q541" s="438"/>
      <c r="R541" s="438"/>
      <c r="S541" s="438"/>
      <c r="T541" s="438"/>
      <c r="U541" s="438"/>
      <c r="V541" s="438"/>
      <c r="W541" s="438"/>
      <c r="X541" s="438"/>
      <c r="Y541" s="438"/>
      <c r="Z541" s="438"/>
      <c r="AA541" s="438"/>
      <c r="AB541" s="438"/>
      <c r="AC541" s="438"/>
      <c r="AD541" s="438"/>
    </row>
    <row r="542" ht="13.5" customHeight="1">
      <c r="A542" s="438"/>
      <c r="B542" s="438"/>
      <c r="C542" s="438"/>
      <c r="D542" s="438"/>
      <c r="E542" s="409"/>
      <c r="F542" s="438"/>
      <c r="G542" s="438"/>
      <c r="H542" s="438"/>
      <c r="I542" s="438"/>
      <c r="J542" s="438"/>
      <c r="K542" s="438"/>
      <c r="L542" s="438"/>
      <c r="M542" s="438"/>
      <c r="N542" s="438"/>
      <c r="O542" s="438"/>
      <c r="P542" s="438"/>
      <c r="Q542" s="438"/>
      <c r="R542" s="438"/>
      <c r="S542" s="438"/>
      <c r="T542" s="438"/>
      <c r="U542" s="438"/>
      <c r="V542" s="438"/>
      <c r="W542" s="438"/>
      <c r="X542" s="438"/>
      <c r="Y542" s="438"/>
      <c r="Z542" s="438"/>
      <c r="AA542" s="438"/>
      <c r="AB542" s="438"/>
      <c r="AC542" s="438"/>
      <c r="AD542" s="438"/>
    </row>
    <row r="543" ht="13.5" customHeight="1">
      <c r="A543" s="438"/>
      <c r="B543" s="438"/>
      <c r="C543" s="438"/>
      <c r="D543" s="438"/>
      <c r="E543" s="409"/>
      <c r="F543" s="438"/>
      <c r="G543" s="438"/>
      <c r="H543" s="438"/>
      <c r="I543" s="438"/>
      <c r="J543" s="438"/>
      <c r="K543" s="438"/>
      <c r="L543" s="438"/>
      <c r="M543" s="438"/>
      <c r="N543" s="438"/>
      <c r="O543" s="438"/>
      <c r="P543" s="438"/>
      <c r="Q543" s="438"/>
      <c r="R543" s="438"/>
      <c r="S543" s="438"/>
      <c r="T543" s="438"/>
      <c r="U543" s="438"/>
      <c r="V543" s="438"/>
      <c r="W543" s="438"/>
      <c r="X543" s="438"/>
      <c r="Y543" s="438"/>
      <c r="Z543" s="438"/>
      <c r="AA543" s="438"/>
      <c r="AB543" s="438"/>
      <c r="AC543" s="438"/>
      <c r="AD543" s="438"/>
    </row>
    <row r="544" ht="13.5" customHeight="1">
      <c r="A544" s="438"/>
      <c r="B544" s="438"/>
      <c r="C544" s="438"/>
      <c r="D544" s="438"/>
      <c r="E544" s="409"/>
      <c r="F544" s="438"/>
      <c r="G544" s="438"/>
      <c r="H544" s="438"/>
      <c r="I544" s="438"/>
      <c r="J544" s="438"/>
      <c r="K544" s="438"/>
      <c r="L544" s="438"/>
      <c r="M544" s="438"/>
      <c r="N544" s="438"/>
      <c r="O544" s="438"/>
      <c r="P544" s="438"/>
      <c r="Q544" s="438"/>
      <c r="R544" s="438"/>
      <c r="S544" s="438"/>
      <c r="T544" s="438"/>
      <c r="U544" s="438"/>
      <c r="V544" s="438"/>
      <c r="W544" s="438"/>
      <c r="X544" s="438"/>
      <c r="Y544" s="438"/>
      <c r="Z544" s="438"/>
      <c r="AA544" s="438"/>
      <c r="AB544" s="438"/>
      <c r="AC544" s="438"/>
      <c r="AD544" s="438"/>
    </row>
    <row r="545" ht="13.5" customHeight="1">
      <c r="A545" s="438"/>
      <c r="B545" s="438"/>
      <c r="C545" s="438"/>
      <c r="D545" s="438"/>
      <c r="E545" s="409"/>
      <c r="F545" s="438"/>
      <c r="G545" s="438"/>
      <c r="H545" s="438"/>
      <c r="I545" s="438"/>
      <c r="J545" s="438"/>
      <c r="K545" s="438"/>
      <c r="L545" s="438"/>
      <c r="M545" s="438"/>
      <c r="N545" s="438"/>
      <c r="O545" s="438"/>
      <c r="P545" s="438"/>
      <c r="Q545" s="438"/>
      <c r="R545" s="438"/>
      <c r="S545" s="438"/>
      <c r="T545" s="438"/>
      <c r="U545" s="438"/>
      <c r="V545" s="438"/>
      <c r="W545" s="438"/>
      <c r="X545" s="438"/>
      <c r="Y545" s="438"/>
      <c r="Z545" s="438"/>
      <c r="AA545" s="438"/>
      <c r="AB545" s="438"/>
      <c r="AC545" s="438"/>
      <c r="AD545" s="438"/>
    </row>
    <row r="546" ht="13.5" customHeight="1">
      <c r="A546" s="438"/>
      <c r="B546" s="438"/>
      <c r="C546" s="438"/>
      <c r="D546" s="438"/>
      <c r="E546" s="409"/>
      <c r="F546" s="438"/>
      <c r="G546" s="438"/>
      <c r="H546" s="438"/>
      <c r="I546" s="438"/>
      <c r="J546" s="438"/>
      <c r="K546" s="438"/>
      <c r="L546" s="438"/>
      <c r="M546" s="438"/>
      <c r="N546" s="438"/>
      <c r="O546" s="438"/>
      <c r="P546" s="438"/>
      <c r="Q546" s="438"/>
      <c r="R546" s="438"/>
      <c r="S546" s="438"/>
      <c r="T546" s="438"/>
      <c r="U546" s="438"/>
      <c r="V546" s="438"/>
      <c r="W546" s="438"/>
      <c r="X546" s="438"/>
      <c r="Y546" s="438"/>
      <c r="Z546" s="438"/>
      <c r="AA546" s="438"/>
      <c r="AB546" s="438"/>
      <c r="AC546" s="438"/>
      <c r="AD546" s="438"/>
    </row>
    <row r="547" ht="13.5" customHeight="1">
      <c r="A547" s="438"/>
      <c r="B547" s="438"/>
      <c r="C547" s="438"/>
      <c r="D547" s="438"/>
      <c r="E547" s="409"/>
      <c r="F547" s="438"/>
      <c r="G547" s="438"/>
      <c r="H547" s="438"/>
      <c r="I547" s="438"/>
      <c r="J547" s="438"/>
      <c r="K547" s="438"/>
      <c r="L547" s="438"/>
      <c r="M547" s="438"/>
      <c r="N547" s="438"/>
      <c r="O547" s="438"/>
      <c r="P547" s="438"/>
      <c r="Q547" s="438"/>
      <c r="R547" s="438"/>
      <c r="S547" s="438"/>
      <c r="T547" s="438"/>
      <c r="U547" s="438"/>
      <c r="V547" s="438"/>
      <c r="W547" s="438"/>
      <c r="X547" s="438"/>
      <c r="Y547" s="438"/>
      <c r="Z547" s="438"/>
      <c r="AA547" s="438"/>
      <c r="AB547" s="438"/>
      <c r="AC547" s="438"/>
      <c r="AD547" s="438"/>
    </row>
    <row r="548" ht="13.5" customHeight="1">
      <c r="A548" s="438"/>
      <c r="B548" s="438"/>
      <c r="C548" s="438"/>
      <c r="D548" s="438"/>
      <c r="E548" s="409"/>
      <c r="F548" s="438"/>
      <c r="G548" s="438"/>
      <c r="H548" s="438"/>
      <c r="I548" s="438"/>
      <c r="J548" s="438"/>
      <c r="K548" s="438"/>
      <c r="L548" s="438"/>
      <c r="M548" s="438"/>
      <c r="N548" s="438"/>
      <c r="O548" s="438"/>
      <c r="P548" s="438"/>
      <c r="Q548" s="438"/>
      <c r="R548" s="438"/>
      <c r="S548" s="438"/>
      <c r="T548" s="438"/>
      <c r="U548" s="438"/>
      <c r="V548" s="438"/>
      <c r="W548" s="438"/>
      <c r="X548" s="438"/>
      <c r="Y548" s="438"/>
      <c r="Z548" s="438"/>
      <c r="AA548" s="438"/>
      <c r="AB548" s="438"/>
      <c r="AC548" s="438"/>
      <c r="AD548" s="438"/>
    </row>
    <row r="549" ht="13.5" customHeight="1">
      <c r="A549" s="438"/>
      <c r="B549" s="438"/>
      <c r="C549" s="438"/>
      <c r="D549" s="438"/>
      <c r="E549" s="409"/>
      <c r="F549" s="438"/>
      <c r="G549" s="438"/>
      <c r="H549" s="438"/>
      <c r="I549" s="438"/>
      <c r="J549" s="438"/>
      <c r="K549" s="438"/>
      <c r="L549" s="438"/>
      <c r="M549" s="438"/>
      <c r="N549" s="438"/>
      <c r="O549" s="438"/>
      <c r="P549" s="438"/>
      <c r="Q549" s="438"/>
      <c r="R549" s="438"/>
      <c r="S549" s="438"/>
      <c r="T549" s="438"/>
      <c r="U549" s="438"/>
      <c r="V549" s="438"/>
      <c r="W549" s="438"/>
      <c r="X549" s="438"/>
      <c r="Y549" s="438"/>
      <c r="Z549" s="438"/>
      <c r="AA549" s="438"/>
      <c r="AB549" s="438"/>
      <c r="AC549" s="438"/>
      <c r="AD549" s="438"/>
    </row>
    <row r="550" ht="13.5" customHeight="1">
      <c r="A550" s="438"/>
      <c r="B550" s="438"/>
      <c r="C550" s="438"/>
      <c r="D550" s="438"/>
      <c r="E550" s="409"/>
      <c r="F550" s="438"/>
      <c r="G550" s="438"/>
      <c r="H550" s="438"/>
      <c r="I550" s="438"/>
      <c r="J550" s="438"/>
      <c r="K550" s="438"/>
      <c r="L550" s="438"/>
      <c r="M550" s="438"/>
      <c r="N550" s="438"/>
      <c r="O550" s="438"/>
      <c r="P550" s="438"/>
      <c r="Q550" s="438"/>
      <c r="R550" s="438"/>
      <c r="S550" s="438"/>
      <c r="T550" s="438"/>
      <c r="U550" s="438"/>
      <c r="V550" s="438"/>
      <c r="W550" s="438"/>
      <c r="X550" s="438"/>
      <c r="Y550" s="438"/>
      <c r="Z550" s="438"/>
      <c r="AA550" s="438"/>
      <c r="AB550" s="438"/>
      <c r="AC550" s="438"/>
      <c r="AD550" s="438"/>
    </row>
    <row r="551" ht="13.5" customHeight="1">
      <c r="A551" s="438"/>
      <c r="B551" s="438"/>
      <c r="C551" s="438"/>
      <c r="D551" s="438"/>
      <c r="E551" s="409"/>
      <c r="F551" s="438"/>
      <c r="G551" s="438"/>
      <c r="H551" s="438"/>
      <c r="I551" s="438"/>
      <c r="J551" s="438"/>
      <c r="K551" s="438"/>
      <c r="L551" s="438"/>
      <c r="M551" s="438"/>
      <c r="N551" s="438"/>
      <c r="O551" s="438"/>
      <c r="P551" s="438"/>
      <c r="Q551" s="438"/>
      <c r="R551" s="438"/>
      <c r="S551" s="438"/>
      <c r="T551" s="438"/>
      <c r="U551" s="438"/>
      <c r="V551" s="438"/>
      <c r="W551" s="438"/>
      <c r="X551" s="438"/>
      <c r="Y551" s="438"/>
      <c r="Z551" s="438"/>
      <c r="AA551" s="438"/>
      <c r="AB551" s="438"/>
      <c r="AC551" s="438"/>
      <c r="AD551" s="438"/>
    </row>
    <row r="552" ht="13.5" customHeight="1">
      <c r="A552" s="438"/>
      <c r="B552" s="438"/>
      <c r="C552" s="438"/>
      <c r="D552" s="438"/>
      <c r="E552" s="409"/>
      <c r="F552" s="438"/>
      <c r="G552" s="438"/>
      <c r="H552" s="438"/>
      <c r="I552" s="438"/>
      <c r="J552" s="438"/>
      <c r="K552" s="438"/>
      <c r="L552" s="438"/>
      <c r="M552" s="438"/>
      <c r="N552" s="438"/>
      <c r="O552" s="438"/>
      <c r="P552" s="438"/>
      <c r="Q552" s="438"/>
      <c r="R552" s="438"/>
      <c r="S552" s="438"/>
      <c r="T552" s="438"/>
      <c r="U552" s="438"/>
      <c r="V552" s="438"/>
      <c r="W552" s="438"/>
      <c r="X552" s="438"/>
      <c r="Y552" s="438"/>
      <c r="Z552" s="438"/>
      <c r="AA552" s="438"/>
      <c r="AB552" s="438"/>
      <c r="AC552" s="438"/>
      <c r="AD552" s="438"/>
    </row>
    <row r="553" ht="13.5" customHeight="1">
      <c r="A553" s="438"/>
      <c r="B553" s="438"/>
      <c r="C553" s="438"/>
      <c r="D553" s="438"/>
      <c r="E553" s="409"/>
      <c r="F553" s="438"/>
      <c r="G553" s="438"/>
      <c r="H553" s="438"/>
      <c r="I553" s="438"/>
      <c r="J553" s="438"/>
      <c r="K553" s="438"/>
      <c r="L553" s="438"/>
      <c r="M553" s="438"/>
      <c r="N553" s="438"/>
      <c r="O553" s="438"/>
      <c r="P553" s="438"/>
      <c r="Q553" s="438"/>
      <c r="R553" s="438"/>
      <c r="S553" s="438"/>
      <c r="T553" s="438"/>
      <c r="U553" s="438"/>
      <c r="V553" s="438"/>
      <c r="W553" s="438"/>
      <c r="X553" s="438"/>
      <c r="Y553" s="438"/>
      <c r="Z553" s="438"/>
      <c r="AA553" s="438"/>
      <c r="AB553" s="438"/>
      <c r="AC553" s="438"/>
      <c r="AD553" s="438"/>
    </row>
    <row r="554" ht="13.5" customHeight="1">
      <c r="A554" s="438"/>
      <c r="B554" s="438"/>
      <c r="C554" s="438"/>
      <c r="D554" s="438"/>
      <c r="E554" s="409"/>
      <c r="F554" s="438"/>
      <c r="G554" s="438"/>
      <c r="H554" s="438"/>
      <c r="I554" s="438"/>
      <c r="J554" s="438"/>
      <c r="K554" s="438"/>
      <c r="L554" s="438"/>
      <c r="M554" s="438"/>
      <c r="N554" s="438"/>
      <c r="O554" s="438"/>
      <c r="P554" s="438"/>
      <c r="Q554" s="438"/>
      <c r="R554" s="438"/>
      <c r="S554" s="438"/>
      <c r="T554" s="438"/>
      <c r="U554" s="438"/>
      <c r="V554" s="438"/>
      <c r="W554" s="438"/>
      <c r="X554" s="438"/>
      <c r="Y554" s="438"/>
      <c r="Z554" s="438"/>
      <c r="AA554" s="438"/>
      <c r="AB554" s="438"/>
      <c r="AC554" s="438"/>
      <c r="AD554" s="438"/>
    </row>
    <row r="555" ht="13.5" customHeight="1">
      <c r="A555" s="438"/>
      <c r="B555" s="438"/>
      <c r="C555" s="438"/>
      <c r="D555" s="438"/>
      <c r="E555" s="409"/>
      <c r="F555" s="438"/>
      <c r="G555" s="438"/>
      <c r="H555" s="438"/>
      <c r="I555" s="438"/>
      <c r="J555" s="438"/>
      <c r="K555" s="438"/>
      <c r="L555" s="438"/>
      <c r="M555" s="438"/>
      <c r="N555" s="438"/>
      <c r="O555" s="438"/>
      <c r="P555" s="438"/>
      <c r="Q555" s="438"/>
      <c r="R555" s="438"/>
      <c r="S555" s="438"/>
      <c r="T555" s="438"/>
      <c r="U555" s="438"/>
      <c r="V555" s="438"/>
      <c r="W555" s="438"/>
      <c r="X555" s="438"/>
      <c r="Y555" s="438"/>
      <c r="Z555" s="438"/>
      <c r="AA555" s="438"/>
      <c r="AB555" s="438"/>
      <c r="AC555" s="438"/>
      <c r="AD555" s="438"/>
    </row>
    <row r="556" ht="13.5" customHeight="1">
      <c r="A556" s="438"/>
      <c r="B556" s="438"/>
      <c r="C556" s="438"/>
      <c r="D556" s="438"/>
      <c r="E556" s="409"/>
      <c r="F556" s="438"/>
      <c r="G556" s="438"/>
      <c r="H556" s="438"/>
      <c r="I556" s="438"/>
      <c r="J556" s="438"/>
      <c r="K556" s="438"/>
      <c r="L556" s="438"/>
      <c r="M556" s="438"/>
      <c r="N556" s="438"/>
      <c r="O556" s="438"/>
      <c r="P556" s="438"/>
      <c r="Q556" s="438"/>
      <c r="R556" s="438"/>
      <c r="S556" s="438"/>
      <c r="T556" s="438"/>
      <c r="U556" s="438"/>
      <c r="V556" s="438"/>
      <c r="W556" s="438"/>
      <c r="X556" s="438"/>
      <c r="Y556" s="438"/>
      <c r="Z556" s="438"/>
      <c r="AA556" s="438"/>
      <c r="AB556" s="438"/>
      <c r="AC556" s="438"/>
      <c r="AD556" s="438"/>
    </row>
    <row r="557" ht="13.5" customHeight="1">
      <c r="A557" s="438"/>
      <c r="B557" s="438"/>
      <c r="C557" s="438"/>
      <c r="D557" s="438"/>
      <c r="E557" s="409"/>
      <c r="F557" s="438"/>
      <c r="G557" s="438"/>
      <c r="H557" s="438"/>
      <c r="I557" s="438"/>
      <c r="J557" s="438"/>
      <c r="K557" s="438"/>
      <c r="L557" s="438"/>
      <c r="M557" s="438"/>
      <c r="N557" s="438"/>
      <c r="O557" s="438"/>
      <c r="P557" s="438"/>
      <c r="Q557" s="438"/>
      <c r="R557" s="438"/>
      <c r="S557" s="438"/>
      <c r="T557" s="438"/>
      <c r="U557" s="438"/>
      <c r="V557" s="438"/>
      <c r="W557" s="438"/>
      <c r="X557" s="438"/>
      <c r="Y557" s="438"/>
      <c r="Z557" s="438"/>
      <c r="AA557" s="438"/>
      <c r="AB557" s="438"/>
      <c r="AC557" s="438"/>
      <c r="AD557" s="438"/>
    </row>
    <row r="558" ht="13.5" customHeight="1">
      <c r="A558" s="438"/>
      <c r="B558" s="438"/>
      <c r="C558" s="438"/>
      <c r="D558" s="438"/>
      <c r="E558" s="409"/>
      <c r="F558" s="438"/>
      <c r="G558" s="438"/>
      <c r="H558" s="438"/>
      <c r="I558" s="438"/>
      <c r="J558" s="438"/>
      <c r="K558" s="438"/>
      <c r="L558" s="438"/>
      <c r="M558" s="438"/>
      <c r="N558" s="438"/>
      <c r="O558" s="438"/>
      <c r="P558" s="438"/>
      <c r="Q558" s="438"/>
      <c r="R558" s="438"/>
      <c r="S558" s="438"/>
      <c r="T558" s="438"/>
      <c r="U558" s="438"/>
      <c r="V558" s="438"/>
      <c r="W558" s="438"/>
      <c r="X558" s="438"/>
      <c r="Y558" s="438"/>
      <c r="Z558" s="438"/>
      <c r="AA558" s="438"/>
      <c r="AB558" s="438"/>
      <c r="AC558" s="438"/>
      <c r="AD558" s="438"/>
    </row>
    <row r="559" ht="13.5" customHeight="1">
      <c r="A559" s="438"/>
      <c r="B559" s="438"/>
      <c r="C559" s="438"/>
      <c r="D559" s="438"/>
      <c r="E559" s="409"/>
      <c r="F559" s="438"/>
      <c r="G559" s="438"/>
      <c r="H559" s="438"/>
      <c r="I559" s="438"/>
      <c r="J559" s="438"/>
      <c r="K559" s="438"/>
      <c r="L559" s="438"/>
      <c r="M559" s="438"/>
      <c r="N559" s="438"/>
      <c r="O559" s="438"/>
      <c r="P559" s="438"/>
      <c r="Q559" s="438"/>
      <c r="R559" s="438"/>
      <c r="S559" s="438"/>
      <c r="T559" s="438"/>
      <c r="U559" s="438"/>
      <c r="V559" s="438"/>
      <c r="W559" s="438"/>
      <c r="X559" s="438"/>
      <c r="Y559" s="438"/>
      <c r="Z559" s="438"/>
      <c r="AA559" s="438"/>
      <c r="AB559" s="438"/>
      <c r="AC559" s="438"/>
      <c r="AD559" s="438"/>
    </row>
    <row r="560" ht="13.5" customHeight="1">
      <c r="A560" s="438"/>
      <c r="B560" s="438"/>
      <c r="C560" s="438"/>
      <c r="D560" s="438"/>
      <c r="E560" s="409"/>
      <c r="F560" s="438"/>
      <c r="G560" s="438"/>
      <c r="H560" s="438"/>
      <c r="I560" s="438"/>
      <c r="J560" s="438"/>
      <c r="K560" s="438"/>
      <c r="L560" s="438"/>
      <c r="M560" s="438"/>
      <c r="N560" s="438"/>
      <c r="O560" s="438"/>
      <c r="P560" s="438"/>
      <c r="Q560" s="438"/>
      <c r="R560" s="438"/>
      <c r="S560" s="438"/>
      <c r="T560" s="438"/>
      <c r="U560" s="438"/>
      <c r="V560" s="438"/>
      <c r="W560" s="438"/>
      <c r="X560" s="438"/>
      <c r="Y560" s="438"/>
      <c r="Z560" s="438"/>
      <c r="AA560" s="438"/>
      <c r="AB560" s="438"/>
      <c r="AC560" s="438"/>
      <c r="AD560" s="438"/>
    </row>
    <row r="561" ht="13.5" customHeight="1">
      <c r="A561" s="438"/>
      <c r="B561" s="438"/>
      <c r="C561" s="438"/>
      <c r="D561" s="438"/>
      <c r="E561" s="409"/>
      <c r="F561" s="438"/>
      <c r="G561" s="438"/>
      <c r="H561" s="438"/>
      <c r="I561" s="438"/>
      <c r="J561" s="438"/>
      <c r="K561" s="438"/>
      <c r="L561" s="438"/>
      <c r="M561" s="438"/>
      <c r="N561" s="438"/>
      <c r="O561" s="438"/>
      <c r="P561" s="438"/>
      <c r="Q561" s="438"/>
      <c r="R561" s="438"/>
      <c r="S561" s="438"/>
      <c r="T561" s="438"/>
      <c r="U561" s="438"/>
      <c r="V561" s="438"/>
      <c r="W561" s="438"/>
      <c r="X561" s="438"/>
      <c r="Y561" s="438"/>
      <c r="Z561" s="438"/>
      <c r="AA561" s="438"/>
      <c r="AB561" s="438"/>
      <c r="AC561" s="438"/>
      <c r="AD561" s="438"/>
    </row>
    <row r="562" ht="13.5" customHeight="1">
      <c r="A562" s="438"/>
      <c r="B562" s="438"/>
      <c r="C562" s="438"/>
      <c r="D562" s="438"/>
      <c r="E562" s="409"/>
      <c r="F562" s="438"/>
      <c r="G562" s="438"/>
      <c r="H562" s="438"/>
      <c r="I562" s="438"/>
      <c r="J562" s="438"/>
      <c r="K562" s="438"/>
      <c r="L562" s="438"/>
      <c r="M562" s="438"/>
      <c r="N562" s="438"/>
      <c r="O562" s="438"/>
      <c r="P562" s="438"/>
      <c r="Q562" s="438"/>
      <c r="R562" s="438"/>
      <c r="S562" s="438"/>
      <c r="T562" s="438"/>
      <c r="U562" s="438"/>
      <c r="V562" s="438"/>
      <c r="W562" s="438"/>
      <c r="X562" s="438"/>
      <c r="Y562" s="438"/>
      <c r="Z562" s="438"/>
      <c r="AA562" s="438"/>
      <c r="AB562" s="438"/>
      <c r="AC562" s="438"/>
      <c r="AD562" s="438"/>
    </row>
    <row r="563" ht="13.5" customHeight="1">
      <c r="A563" s="438"/>
      <c r="B563" s="438"/>
      <c r="C563" s="438"/>
      <c r="D563" s="438"/>
      <c r="E563" s="409"/>
      <c r="F563" s="438"/>
      <c r="G563" s="438"/>
      <c r="H563" s="438"/>
      <c r="I563" s="438"/>
      <c r="J563" s="438"/>
      <c r="K563" s="438"/>
      <c r="L563" s="438"/>
      <c r="M563" s="438"/>
      <c r="N563" s="438"/>
      <c r="O563" s="438"/>
      <c r="P563" s="438"/>
      <c r="Q563" s="438"/>
      <c r="R563" s="438"/>
      <c r="S563" s="438"/>
      <c r="T563" s="438"/>
      <c r="U563" s="438"/>
      <c r="V563" s="438"/>
      <c r="W563" s="438"/>
      <c r="X563" s="438"/>
      <c r="Y563" s="438"/>
      <c r="Z563" s="438"/>
      <c r="AA563" s="438"/>
      <c r="AB563" s="438"/>
      <c r="AC563" s="438"/>
      <c r="AD563" s="438"/>
    </row>
    <row r="564" ht="13.5" customHeight="1">
      <c r="A564" s="438"/>
      <c r="B564" s="438"/>
      <c r="C564" s="438"/>
      <c r="D564" s="438"/>
      <c r="E564" s="409"/>
      <c r="F564" s="438"/>
      <c r="G564" s="438"/>
      <c r="H564" s="438"/>
      <c r="I564" s="438"/>
      <c r="J564" s="438"/>
      <c r="K564" s="438"/>
      <c r="L564" s="438"/>
      <c r="M564" s="438"/>
      <c r="N564" s="438"/>
      <c r="O564" s="438"/>
      <c r="P564" s="438"/>
      <c r="Q564" s="438"/>
      <c r="R564" s="438"/>
      <c r="S564" s="438"/>
      <c r="T564" s="438"/>
      <c r="U564" s="438"/>
      <c r="V564" s="438"/>
      <c r="W564" s="438"/>
      <c r="X564" s="438"/>
      <c r="Y564" s="438"/>
      <c r="Z564" s="438"/>
      <c r="AA564" s="438"/>
      <c r="AB564" s="438"/>
      <c r="AC564" s="438"/>
      <c r="AD564" s="438"/>
    </row>
    <row r="565" ht="13.5" customHeight="1">
      <c r="A565" s="438"/>
      <c r="B565" s="438"/>
      <c r="C565" s="438"/>
      <c r="D565" s="438"/>
      <c r="E565" s="409"/>
      <c r="F565" s="438"/>
      <c r="G565" s="438"/>
      <c r="H565" s="438"/>
      <c r="I565" s="438"/>
      <c r="J565" s="438"/>
      <c r="K565" s="438"/>
      <c r="L565" s="438"/>
      <c r="M565" s="438"/>
      <c r="N565" s="438"/>
      <c r="O565" s="438"/>
      <c r="P565" s="438"/>
      <c r="Q565" s="438"/>
      <c r="R565" s="438"/>
      <c r="S565" s="438"/>
      <c r="T565" s="438"/>
      <c r="U565" s="438"/>
      <c r="V565" s="438"/>
      <c r="W565" s="438"/>
      <c r="X565" s="438"/>
      <c r="Y565" s="438"/>
      <c r="Z565" s="438"/>
      <c r="AA565" s="438"/>
      <c r="AB565" s="438"/>
      <c r="AC565" s="438"/>
      <c r="AD565" s="438"/>
    </row>
    <row r="566" ht="13.5" customHeight="1">
      <c r="A566" s="438"/>
      <c r="B566" s="438"/>
      <c r="C566" s="438"/>
      <c r="D566" s="438"/>
      <c r="E566" s="409"/>
      <c r="F566" s="438"/>
      <c r="G566" s="438"/>
      <c r="H566" s="438"/>
      <c r="I566" s="438"/>
      <c r="J566" s="438"/>
      <c r="K566" s="438"/>
      <c r="L566" s="438"/>
      <c r="M566" s="438"/>
      <c r="N566" s="438"/>
      <c r="O566" s="438"/>
      <c r="P566" s="438"/>
      <c r="Q566" s="438"/>
      <c r="R566" s="438"/>
      <c r="S566" s="438"/>
      <c r="T566" s="438"/>
      <c r="U566" s="438"/>
      <c r="V566" s="438"/>
      <c r="W566" s="438"/>
      <c r="X566" s="438"/>
      <c r="Y566" s="438"/>
      <c r="Z566" s="438"/>
      <c r="AA566" s="438"/>
      <c r="AB566" s="438"/>
      <c r="AC566" s="438"/>
      <c r="AD566" s="438"/>
    </row>
    <row r="567" ht="13.5" customHeight="1">
      <c r="A567" s="438"/>
      <c r="B567" s="438"/>
      <c r="C567" s="438"/>
      <c r="D567" s="438"/>
      <c r="E567" s="409"/>
      <c r="F567" s="438"/>
      <c r="G567" s="438"/>
      <c r="H567" s="438"/>
      <c r="I567" s="438"/>
      <c r="J567" s="438"/>
      <c r="K567" s="438"/>
      <c r="L567" s="438"/>
      <c r="M567" s="438"/>
      <c r="N567" s="438"/>
      <c r="O567" s="438"/>
      <c r="P567" s="438"/>
      <c r="Q567" s="438"/>
      <c r="R567" s="438"/>
      <c r="S567" s="438"/>
      <c r="T567" s="438"/>
      <c r="U567" s="438"/>
      <c r="V567" s="438"/>
      <c r="W567" s="438"/>
      <c r="X567" s="438"/>
      <c r="Y567" s="438"/>
      <c r="Z567" s="438"/>
      <c r="AA567" s="438"/>
      <c r="AB567" s="438"/>
      <c r="AC567" s="438"/>
      <c r="AD567" s="438"/>
    </row>
    <row r="568" ht="13.5" customHeight="1">
      <c r="A568" s="438"/>
      <c r="B568" s="438"/>
      <c r="C568" s="438"/>
      <c r="D568" s="438"/>
      <c r="E568" s="409"/>
      <c r="F568" s="438"/>
      <c r="G568" s="438"/>
      <c r="H568" s="438"/>
      <c r="I568" s="438"/>
      <c r="J568" s="438"/>
      <c r="K568" s="438"/>
      <c r="L568" s="438"/>
      <c r="M568" s="438"/>
      <c r="N568" s="438"/>
      <c r="O568" s="438"/>
      <c r="P568" s="438"/>
      <c r="Q568" s="438"/>
      <c r="R568" s="438"/>
      <c r="S568" s="438"/>
      <c r="T568" s="438"/>
      <c r="U568" s="438"/>
      <c r="V568" s="438"/>
      <c r="W568" s="438"/>
      <c r="X568" s="438"/>
      <c r="Y568" s="438"/>
      <c r="Z568" s="438"/>
      <c r="AA568" s="438"/>
      <c r="AB568" s="438"/>
      <c r="AC568" s="438"/>
      <c r="AD568" s="438"/>
    </row>
    <row r="569" ht="13.5" customHeight="1">
      <c r="A569" s="438"/>
      <c r="B569" s="438"/>
      <c r="C569" s="438"/>
      <c r="D569" s="438"/>
      <c r="E569" s="409"/>
      <c r="F569" s="438"/>
      <c r="G569" s="438"/>
      <c r="H569" s="438"/>
      <c r="I569" s="438"/>
      <c r="J569" s="438"/>
      <c r="K569" s="438"/>
      <c r="L569" s="438"/>
      <c r="M569" s="438"/>
      <c r="N569" s="438"/>
      <c r="O569" s="438"/>
      <c r="P569" s="438"/>
      <c r="Q569" s="438"/>
      <c r="R569" s="438"/>
      <c r="S569" s="438"/>
      <c r="T569" s="438"/>
      <c r="U569" s="438"/>
      <c r="V569" s="438"/>
      <c r="W569" s="438"/>
      <c r="X569" s="438"/>
      <c r="Y569" s="438"/>
      <c r="Z569" s="438"/>
      <c r="AA569" s="438"/>
      <c r="AB569" s="438"/>
      <c r="AC569" s="438"/>
      <c r="AD569" s="438"/>
    </row>
    <row r="570" ht="13.5" customHeight="1">
      <c r="A570" s="438"/>
      <c r="B570" s="438"/>
      <c r="C570" s="438"/>
      <c r="D570" s="438"/>
      <c r="E570" s="409"/>
      <c r="F570" s="438"/>
      <c r="G570" s="438"/>
      <c r="H570" s="438"/>
      <c r="I570" s="438"/>
      <c r="J570" s="438"/>
      <c r="K570" s="438"/>
      <c r="L570" s="438"/>
      <c r="M570" s="438"/>
      <c r="N570" s="438"/>
      <c r="O570" s="438"/>
      <c r="P570" s="438"/>
      <c r="Q570" s="438"/>
      <c r="R570" s="438"/>
      <c r="S570" s="438"/>
      <c r="T570" s="438"/>
      <c r="U570" s="438"/>
      <c r="V570" s="438"/>
      <c r="W570" s="438"/>
      <c r="X570" s="438"/>
      <c r="Y570" s="438"/>
      <c r="Z570" s="438"/>
      <c r="AA570" s="438"/>
      <c r="AB570" s="438"/>
      <c r="AC570" s="438"/>
      <c r="AD570" s="438"/>
    </row>
    <row r="571" ht="13.5" customHeight="1">
      <c r="A571" s="438"/>
      <c r="B571" s="438"/>
      <c r="C571" s="438"/>
      <c r="D571" s="438"/>
      <c r="E571" s="409"/>
      <c r="F571" s="438"/>
      <c r="G571" s="438"/>
      <c r="H571" s="438"/>
      <c r="I571" s="438"/>
      <c r="J571" s="438"/>
      <c r="K571" s="438"/>
      <c r="L571" s="438"/>
      <c r="M571" s="438"/>
      <c r="N571" s="438"/>
      <c r="O571" s="438"/>
      <c r="P571" s="438"/>
      <c r="Q571" s="438"/>
      <c r="R571" s="438"/>
      <c r="S571" s="438"/>
      <c r="T571" s="438"/>
      <c r="U571" s="438"/>
      <c r="V571" s="438"/>
      <c r="W571" s="438"/>
      <c r="X571" s="438"/>
      <c r="Y571" s="438"/>
      <c r="Z571" s="438"/>
      <c r="AA571" s="438"/>
      <c r="AB571" s="438"/>
      <c r="AC571" s="438"/>
      <c r="AD571" s="438"/>
    </row>
    <row r="572" ht="13.5" customHeight="1">
      <c r="A572" s="438"/>
      <c r="B572" s="438"/>
      <c r="C572" s="438"/>
      <c r="D572" s="438"/>
      <c r="E572" s="409"/>
      <c r="F572" s="438"/>
      <c r="G572" s="438"/>
      <c r="H572" s="438"/>
      <c r="I572" s="438"/>
      <c r="J572" s="438"/>
      <c r="K572" s="438"/>
      <c r="L572" s="438"/>
      <c r="M572" s="438"/>
      <c r="N572" s="438"/>
      <c r="O572" s="438"/>
      <c r="P572" s="438"/>
      <c r="Q572" s="438"/>
      <c r="R572" s="438"/>
      <c r="S572" s="438"/>
      <c r="T572" s="438"/>
      <c r="U572" s="438"/>
      <c r="V572" s="438"/>
      <c r="W572" s="438"/>
      <c r="X572" s="438"/>
      <c r="Y572" s="438"/>
      <c r="Z572" s="438"/>
      <c r="AA572" s="438"/>
      <c r="AB572" s="438"/>
      <c r="AC572" s="438"/>
      <c r="AD572" s="438"/>
    </row>
    <row r="573" ht="13.5" customHeight="1">
      <c r="A573" s="438"/>
      <c r="B573" s="438"/>
      <c r="C573" s="438"/>
      <c r="D573" s="438"/>
      <c r="E573" s="409"/>
      <c r="F573" s="438"/>
      <c r="G573" s="438"/>
      <c r="H573" s="438"/>
      <c r="I573" s="438"/>
      <c r="J573" s="438"/>
      <c r="K573" s="438"/>
      <c r="L573" s="438"/>
      <c r="M573" s="438"/>
      <c r="N573" s="438"/>
      <c r="O573" s="438"/>
      <c r="P573" s="438"/>
      <c r="Q573" s="438"/>
      <c r="R573" s="438"/>
      <c r="S573" s="438"/>
      <c r="T573" s="438"/>
      <c r="U573" s="438"/>
      <c r="V573" s="438"/>
      <c r="W573" s="438"/>
      <c r="X573" s="438"/>
      <c r="Y573" s="438"/>
      <c r="Z573" s="438"/>
      <c r="AA573" s="438"/>
      <c r="AB573" s="438"/>
      <c r="AC573" s="438"/>
      <c r="AD573" s="438"/>
    </row>
    <row r="574" ht="13.5" customHeight="1">
      <c r="A574" s="438"/>
      <c r="B574" s="438"/>
      <c r="C574" s="438"/>
      <c r="D574" s="438"/>
      <c r="E574" s="409"/>
      <c r="F574" s="438"/>
      <c r="G574" s="438"/>
      <c r="H574" s="438"/>
      <c r="I574" s="438"/>
      <c r="J574" s="438"/>
      <c r="K574" s="438"/>
      <c r="L574" s="438"/>
      <c r="M574" s="438"/>
      <c r="N574" s="438"/>
      <c r="O574" s="438"/>
      <c r="P574" s="438"/>
      <c r="Q574" s="438"/>
      <c r="R574" s="438"/>
      <c r="S574" s="438"/>
      <c r="T574" s="438"/>
      <c r="U574" s="438"/>
      <c r="V574" s="438"/>
      <c r="W574" s="438"/>
      <c r="X574" s="438"/>
      <c r="Y574" s="438"/>
      <c r="Z574" s="438"/>
      <c r="AA574" s="438"/>
      <c r="AB574" s="438"/>
      <c r="AC574" s="438"/>
      <c r="AD574" s="438"/>
    </row>
    <row r="575" ht="13.5" customHeight="1">
      <c r="A575" s="438"/>
      <c r="B575" s="438"/>
      <c r="C575" s="438"/>
      <c r="D575" s="438"/>
      <c r="E575" s="409"/>
      <c r="F575" s="438"/>
      <c r="G575" s="438"/>
      <c r="H575" s="438"/>
      <c r="I575" s="438"/>
      <c r="J575" s="438"/>
      <c r="K575" s="438"/>
      <c r="L575" s="438"/>
      <c r="M575" s="438"/>
      <c r="N575" s="438"/>
      <c r="O575" s="438"/>
      <c r="P575" s="438"/>
      <c r="Q575" s="438"/>
      <c r="R575" s="438"/>
      <c r="S575" s="438"/>
      <c r="T575" s="438"/>
      <c r="U575" s="438"/>
      <c r="V575" s="438"/>
      <c r="W575" s="438"/>
      <c r="X575" s="438"/>
      <c r="Y575" s="438"/>
      <c r="Z575" s="438"/>
      <c r="AA575" s="438"/>
      <c r="AB575" s="438"/>
      <c r="AC575" s="438"/>
      <c r="AD575" s="438"/>
    </row>
    <row r="576" ht="13.5" customHeight="1">
      <c r="A576" s="438"/>
      <c r="B576" s="438"/>
      <c r="C576" s="438"/>
      <c r="D576" s="438"/>
      <c r="E576" s="409"/>
      <c r="F576" s="438"/>
      <c r="G576" s="438"/>
      <c r="H576" s="438"/>
      <c r="I576" s="438"/>
      <c r="J576" s="438"/>
      <c r="K576" s="438"/>
      <c r="L576" s="438"/>
      <c r="M576" s="438"/>
      <c r="N576" s="438"/>
      <c r="O576" s="438"/>
      <c r="P576" s="438"/>
      <c r="Q576" s="438"/>
      <c r="R576" s="438"/>
      <c r="S576" s="438"/>
      <c r="T576" s="438"/>
      <c r="U576" s="438"/>
      <c r="V576" s="438"/>
      <c r="W576" s="438"/>
      <c r="X576" s="438"/>
      <c r="Y576" s="438"/>
      <c r="Z576" s="438"/>
      <c r="AA576" s="438"/>
      <c r="AB576" s="438"/>
      <c r="AC576" s="438"/>
      <c r="AD576" s="438"/>
    </row>
    <row r="577" ht="13.5" customHeight="1">
      <c r="A577" s="438"/>
      <c r="B577" s="438"/>
      <c r="C577" s="438"/>
      <c r="D577" s="438"/>
      <c r="E577" s="409"/>
      <c r="F577" s="438"/>
      <c r="G577" s="438"/>
      <c r="H577" s="438"/>
      <c r="I577" s="438"/>
      <c r="J577" s="438"/>
      <c r="K577" s="438"/>
      <c r="L577" s="438"/>
      <c r="M577" s="438"/>
      <c r="N577" s="438"/>
      <c r="O577" s="438"/>
      <c r="P577" s="438"/>
      <c r="Q577" s="438"/>
      <c r="R577" s="438"/>
      <c r="S577" s="438"/>
      <c r="T577" s="438"/>
      <c r="U577" s="438"/>
      <c r="V577" s="438"/>
      <c r="W577" s="438"/>
      <c r="X577" s="438"/>
      <c r="Y577" s="438"/>
      <c r="Z577" s="438"/>
      <c r="AA577" s="438"/>
      <c r="AB577" s="438"/>
      <c r="AC577" s="438"/>
      <c r="AD577" s="438"/>
    </row>
    <row r="578" ht="13.5" customHeight="1">
      <c r="A578" s="438"/>
      <c r="B578" s="438"/>
      <c r="C578" s="438"/>
      <c r="D578" s="438"/>
      <c r="E578" s="409"/>
      <c r="F578" s="438"/>
      <c r="G578" s="438"/>
      <c r="H578" s="438"/>
      <c r="I578" s="438"/>
      <c r="J578" s="438"/>
      <c r="K578" s="438"/>
      <c r="L578" s="438"/>
      <c r="M578" s="438"/>
      <c r="N578" s="438"/>
      <c r="O578" s="438"/>
      <c r="P578" s="438"/>
      <c r="Q578" s="438"/>
      <c r="R578" s="438"/>
      <c r="S578" s="438"/>
      <c r="T578" s="438"/>
      <c r="U578" s="438"/>
      <c r="V578" s="438"/>
      <c r="W578" s="438"/>
      <c r="X578" s="438"/>
      <c r="Y578" s="438"/>
      <c r="Z578" s="438"/>
      <c r="AA578" s="438"/>
      <c r="AB578" s="438"/>
      <c r="AC578" s="438"/>
      <c r="AD578" s="438"/>
    </row>
    <row r="579" ht="13.5" customHeight="1">
      <c r="A579" s="438"/>
      <c r="B579" s="438"/>
      <c r="C579" s="438"/>
      <c r="D579" s="438"/>
      <c r="E579" s="409"/>
      <c r="F579" s="438"/>
      <c r="G579" s="438"/>
      <c r="H579" s="438"/>
      <c r="I579" s="438"/>
      <c r="J579" s="438"/>
      <c r="K579" s="438"/>
      <c r="L579" s="438"/>
      <c r="M579" s="438"/>
      <c r="N579" s="438"/>
      <c r="O579" s="438"/>
      <c r="P579" s="438"/>
      <c r="Q579" s="438"/>
      <c r="R579" s="438"/>
      <c r="S579" s="438"/>
      <c r="T579" s="438"/>
      <c r="U579" s="438"/>
      <c r="V579" s="438"/>
      <c r="W579" s="438"/>
      <c r="X579" s="438"/>
      <c r="Y579" s="438"/>
      <c r="Z579" s="438"/>
      <c r="AA579" s="438"/>
      <c r="AB579" s="438"/>
      <c r="AC579" s="438"/>
      <c r="AD579" s="438"/>
    </row>
    <row r="580" ht="13.5" customHeight="1">
      <c r="A580" s="438"/>
      <c r="B580" s="438"/>
      <c r="C580" s="438"/>
      <c r="D580" s="438"/>
      <c r="E580" s="409"/>
      <c r="F580" s="438"/>
      <c r="G580" s="438"/>
      <c r="H580" s="438"/>
      <c r="I580" s="438"/>
      <c r="J580" s="438"/>
      <c r="K580" s="438"/>
      <c r="L580" s="438"/>
      <c r="M580" s="438"/>
      <c r="N580" s="438"/>
      <c r="O580" s="438"/>
      <c r="P580" s="438"/>
      <c r="Q580" s="438"/>
      <c r="R580" s="438"/>
      <c r="S580" s="438"/>
      <c r="T580" s="438"/>
      <c r="U580" s="438"/>
      <c r="V580" s="438"/>
      <c r="W580" s="438"/>
      <c r="X580" s="438"/>
      <c r="Y580" s="438"/>
      <c r="Z580" s="438"/>
      <c r="AA580" s="438"/>
      <c r="AB580" s="438"/>
      <c r="AC580" s="438"/>
      <c r="AD580" s="438"/>
    </row>
    <row r="581" ht="13.5" customHeight="1">
      <c r="A581" s="438"/>
      <c r="B581" s="438"/>
      <c r="C581" s="438"/>
      <c r="D581" s="438"/>
      <c r="E581" s="409"/>
      <c r="F581" s="438"/>
      <c r="G581" s="438"/>
      <c r="H581" s="438"/>
      <c r="I581" s="438"/>
      <c r="J581" s="438"/>
      <c r="K581" s="438"/>
      <c r="L581" s="438"/>
      <c r="M581" s="438"/>
      <c r="N581" s="438"/>
      <c r="O581" s="438"/>
      <c r="P581" s="438"/>
      <c r="Q581" s="438"/>
      <c r="R581" s="438"/>
      <c r="S581" s="438"/>
      <c r="T581" s="438"/>
      <c r="U581" s="438"/>
      <c r="V581" s="438"/>
      <c r="W581" s="438"/>
      <c r="X581" s="438"/>
      <c r="Y581" s="438"/>
      <c r="Z581" s="438"/>
      <c r="AA581" s="438"/>
      <c r="AB581" s="438"/>
      <c r="AC581" s="438"/>
      <c r="AD581" s="438"/>
    </row>
    <row r="582" ht="13.5" customHeight="1">
      <c r="A582" s="438"/>
      <c r="B582" s="438"/>
      <c r="C582" s="438"/>
      <c r="D582" s="438"/>
      <c r="E582" s="409"/>
      <c r="F582" s="438"/>
      <c r="G582" s="438"/>
      <c r="H582" s="438"/>
      <c r="I582" s="438"/>
      <c r="J582" s="438"/>
      <c r="K582" s="438"/>
      <c r="L582" s="438"/>
      <c r="M582" s="438"/>
      <c r="N582" s="438"/>
      <c r="O582" s="438"/>
      <c r="P582" s="438"/>
      <c r="Q582" s="438"/>
      <c r="R582" s="438"/>
      <c r="S582" s="438"/>
      <c r="T582" s="438"/>
      <c r="U582" s="438"/>
      <c r="V582" s="438"/>
      <c r="W582" s="438"/>
      <c r="X582" s="438"/>
      <c r="Y582" s="438"/>
      <c r="Z582" s="438"/>
      <c r="AA582" s="438"/>
      <c r="AB582" s="438"/>
      <c r="AC582" s="438"/>
      <c r="AD582" s="438"/>
    </row>
    <row r="583" ht="13.5" customHeight="1">
      <c r="A583" s="438"/>
      <c r="B583" s="438"/>
      <c r="C583" s="438"/>
      <c r="D583" s="438"/>
      <c r="E583" s="409"/>
      <c r="F583" s="438"/>
      <c r="G583" s="438"/>
      <c r="H583" s="438"/>
      <c r="I583" s="438"/>
      <c r="J583" s="438"/>
      <c r="K583" s="438"/>
      <c r="L583" s="438"/>
      <c r="M583" s="438"/>
      <c r="N583" s="438"/>
      <c r="O583" s="438"/>
      <c r="P583" s="438"/>
      <c r="Q583" s="438"/>
      <c r="R583" s="438"/>
      <c r="S583" s="438"/>
      <c r="T583" s="438"/>
      <c r="U583" s="438"/>
      <c r="V583" s="438"/>
      <c r="W583" s="438"/>
      <c r="X583" s="438"/>
      <c r="Y583" s="438"/>
      <c r="Z583" s="438"/>
      <c r="AA583" s="438"/>
      <c r="AB583" s="438"/>
      <c r="AC583" s="438"/>
      <c r="AD583" s="438"/>
    </row>
    <row r="584" ht="13.5" customHeight="1">
      <c r="A584" s="438"/>
      <c r="B584" s="438"/>
      <c r="C584" s="438"/>
      <c r="D584" s="438"/>
      <c r="E584" s="409"/>
      <c r="F584" s="438"/>
      <c r="G584" s="438"/>
      <c r="H584" s="438"/>
      <c r="I584" s="438"/>
      <c r="J584" s="438"/>
      <c r="K584" s="438"/>
      <c r="L584" s="438"/>
      <c r="M584" s="438"/>
      <c r="N584" s="438"/>
      <c r="O584" s="438"/>
      <c r="P584" s="438"/>
      <c r="Q584" s="438"/>
      <c r="R584" s="438"/>
      <c r="S584" s="438"/>
      <c r="T584" s="438"/>
      <c r="U584" s="438"/>
      <c r="V584" s="438"/>
      <c r="W584" s="438"/>
      <c r="X584" s="438"/>
      <c r="Y584" s="438"/>
      <c r="Z584" s="438"/>
      <c r="AA584" s="438"/>
      <c r="AB584" s="438"/>
      <c r="AC584" s="438"/>
      <c r="AD584" s="438"/>
    </row>
    <row r="585" ht="13.5" customHeight="1">
      <c r="A585" s="438"/>
      <c r="B585" s="438"/>
      <c r="C585" s="438"/>
      <c r="D585" s="438"/>
      <c r="E585" s="409"/>
      <c r="F585" s="438"/>
      <c r="G585" s="438"/>
      <c r="H585" s="438"/>
      <c r="I585" s="438"/>
      <c r="J585" s="438"/>
      <c r="K585" s="438"/>
      <c r="L585" s="438"/>
      <c r="M585" s="438"/>
      <c r="N585" s="438"/>
      <c r="O585" s="438"/>
      <c r="P585" s="438"/>
      <c r="Q585" s="438"/>
      <c r="R585" s="438"/>
      <c r="S585" s="438"/>
      <c r="T585" s="438"/>
      <c r="U585" s="438"/>
      <c r="V585" s="438"/>
      <c r="W585" s="438"/>
      <c r="X585" s="438"/>
      <c r="Y585" s="438"/>
      <c r="Z585" s="438"/>
      <c r="AA585" s="438"/>
      <c r="AB585" s="438"/>
      <c r="AC585" s="438"/>
      <c r="AD585" s="438"/>
    </row>
    <row r="586" ht="13.5" customHeight="1">
      <c r="A586" s="438"/>
      <c r="B586" s="438"/>
      <c r="C586" s="438"/>
      <c r="D586" s="438"/>
      <c r="E586" s="409"/>
      <c r="F586" s="438"/>
      <c r="G586" s="438"/>
      <c r="H586" s="438"/>
      <c r="I586" s="438"/>
      <c r="J586" s="438"/>
      <c r="K586" s="438"/>
      <c r="L586" s="438"/>
      <c r="M586" s="438"/>
      <c r="N586" s="438"/>
      <c r="O586" s="438"/>
      <c r="P586" s="438"/>
      <c r="Q586" s="438"/>
      <c r="R586" s="438"/>
      <c r="S586" s="438"/>
      <c r="T586" s="438"/>
      <c r="U586" s="438"/>
      <c r="V586" s="438"/>
      <c r="W586" s="438"/>
      <c r="X586" s="438"/>
      <c r="Y586" s="438"/>
      <c r="Z586" s="438"/>
      <c r="AA586" s="438"/>
      <c r="AB586" s="438"/>
      <c r="AC586" s="438"/>
      <c r="AD586" s="438"/>
    </row>
    <row r="587" ht="13.5" customHeight="1">
      <c r="A587" s="438"/>
      <c r="B587" s="438"/>
      <c r="C587" s="438"/>
      <c r="D587" s="438"/>
      <c r="E587" s="409"/>
      <c r="F587" s="438"/>
      <c r="G587" s="438"/>
      <c r="H587" s="438"/>
      <c r="I587" s="438"/>
      <c r="J587" s="438"/>
      <c r="K587" s="438"/>
      <c r="L587" s="438"/>
      <c r="M587" s="438"/>
      <c r="N587" s="438"/>
      <c r="O587" s="438"/>
      <c r="P587" s="438"/>
      <c r="Q587" s="438"/>
      <c r="R587" s="438"/>
      <c r="S587" s="438"/>
      <c r="T587" s="438"/>
      <c r="U587" s="438"/>
      <c r="V587" s="438"/>
      <c r="W587" s="438"/>
      <c r="X587" s="438"/>
      <c r="Y587" s="438"/>
      <c r="Z587" s="438"/>
      <c r="AA587" s="438"/>
      <c r="AB587" s="438"/>
      <c r="AC587" s="438"/>
      <c r="AD587" s="438"/>
    </row>
    <row r="588" ht="13.5" customHeight="1">
      <c r="A588" s="438"/>
      <c r="B588" s="438"/>
      <c r="C588" s="438"/>
      <c r="D588" s="438"/>
      <c r="E588" s="409"/>
      <c r="F588" s="438"/>
      <c r="G588" s="438"/>
      <c r="H588" s="438"/>
      <c r="I588" s="438"/>
      <c r="J588" s="438"/>
      <c r="K588" s="438"/>
      <c r="L588" s="438"/>
      <c r="M588" s="438"/>
      <c r="N588" s="438"/>
      <c r="O588" s="438"/>
      <c r="P588" s="438"/>
      <c r="Q588" s="438"/>
      <c r="R588" s="438"/>
      <c r="S588" s="438"/>
      <c r="T588" s="438"/>
      <c r="U588" s="438"/>
      <c r="V588" s="438"/>
      <c r="W588" s="438"/>
      <c r="X588" s="438"/>
      <c r="Y588" s="438"/>
      <c r="Z588" s="438"/>
      <c r="AA588" s="438"/>
      <c r="AB588" s="438"/>
      <c r="AC588" s="438"/>
      <c r="AD588" s="438"/>
    </row>
    <row r="589" ht="13.5" customHeight="1">
      <c r="A589" s="438"/>
      <c r="B589" s="438"/>
      <c r="C589" s="438"/>
      <c r="D589" s="438"/>
      <c r="E589" s="409"/>
      <c r="F589" s="438"/>
      <c r="G589" s="438"/>
      <c r="H589" s="438"/>
      <c r="I589" s="438"/>
      <c r="J589" s="438"/>
      <c r="K589" s="438"/>
      <c r="L589" s="438"/>
      <c r="M589" s="438"/>
      <c r="N589" s="438"/>
      <c r="O589" s="438"/>
      <c r="P589" s="438"/>
      <c r="Q589" s="438"/>
      <c r="R589" s="438"/>
      <c r="S589" s="438"/>
      <c r="T589" s="438"/>
      <c r="U589" s="438"/>
      <c r="V589" s="438"/>
      <c r="W589" s="438"/>
      <c r="X589" s="438"/>
      <c r="Y589" s="438"/>
      <c r="Z589" s="438"/>
      <c r="AA589" s="438"/>
      <c r="AB589" s="438"/>
      <c r="AC589" s="438"/>
      <c r="AD589" s="438"/>
    </row>
    <row r="590" ht="13.5" customHeight="1">
      <c r="A590" s="438"/>
      <c r="B590" s="438"/>
      <c r="C590" s="438"/>
      <c r="D590" s="438"/>
      <c r="E590" s="409"/>
      <c r="F590" s="438"/>
      <c r="G590" s="438"/>
      <c r="H590" s="438"/>
      <c r="I590" s="438"/>
      <c r="J590" s="438"/>
      <c r="K590" s="438"/>
      <c r="L590" s="438"/>
      <c r="M590" s="438"/>
      <c r="N590" s="438"/>
      <c r="O590" s="438"/>
      <c r="P590" s="438"/>
      <c r="Q590" s="438"/>
      <c r="R590" s="438"/>
      <c r="S590" s="438"/>
      <c r="T590" s="438"/>
      <c r="U590" s="438"/>
      <c r="V590" s="438"/>
      <c r="W590" s="438"/>
      <c r="X590" s="438"/>
      <c r="Y590" s="438"/>
      <c r="Z590" s="438"/>
      <c r="AA590" s="438"/>
      <c r="AB590" s="438"/>
      <c r="AC590" s="438"/>
      <c r="AD590" s="438"/>
    </row>
    <row r="591" ht="13.5" customHeight="1">
      <c r="A591" s="438"/>
      <c r="B591" s="438"/>
      <c r="C591" s="438"/>
      <c r="D591" s="438"/>
      <c r="E591" s="409"/>
      <c r="F591" s="438"/>
      <c r="G591" s="438"/>
      <c r="H591" s="438"/>
      <c r="I591" s="438"/>
      <c r="J591" s="438"/>
      <c r="K591" s="438"/>
      <c r="L591" s="438"/>
      <c r="M591" s="438"/>
      <c r="N591" s="438"/>
      <c r="O591" s="438"/>
      <c r="P591" s="438"/>
      <c r="Q591" s="438"/>
      <c r="R591" s="438"/>
      <c r="S591" s="438"/>
      <c r="T591" s="438"/>
      <c r="U591" s="438"/>
      <c r="V591" s="438"/>
      <c r="W591" s="438"/>
      <c r="X591" s="438"/>
      <c r="Y591" s="438"/>
      <c r="Z591" s="438"/>
      <c r="AA591" s="438"/>
      <c r="AB591" s="438"/>
      <c r="AC591" s="438"/>
      <c r="AD591" s="438"/>
    </row>
    <row r="592" ht="13.5" customHeight="1">
      <c r="A592" s="438"/>
      <c r="B592" s="438"/>
      <c r="C592" s="438"/>
      <c r="D592" s="438"/>
      <c r="E592" s="409"/>
      <c r="F592" s="438"/>
      <c r="G592" s="438"/>
      <c r="H592" s="438"/>
      <c r="I592" s="438"/>
      <c r="J592" s="438"/>
      <c r="K592" s="438"/>
      <c r="L592" s="438"/>
      <c r="M592" s="438"/>
      <c r="N592" s="438"/>
      <c r="O592" s="438"/>
      <c r="P592" s="438"/>
      <c r="Q592" s="438"/>
      <c r="R592" s="438"/>
      <c r="S592" s="438"/>
      <c r="T592" s="438"/>
      <c r="U592" s="438"/>
      <c r="V592" s="438"/>
      <c r="W592" s="438"/>
      <c r="X592" s="438"/>
      <c r="Y592" s="438"/>
      <c r="Z592" s="438"/>
      <c r="AA592" s="438"/>
      <c r="AB592" s="438"/>
      <c r="AC592" s="438"/>
      <c r="AD592" s="438"/>
    </row>
    <row r="593" ht="13.5" customHeight="1">
      <c r="A593" s="438"/>
      <c r="B593" s="438"/>
      <c r="C593" s="438"/>
      <c r="D593" s="438"/>
      <c r="E593" s="409"/>
      <c r="F593" s="438"/>
      <c r="G593" s="438"/>
      <c r="H593" s="438"/>
      <c r="I593" s="438"/>
      <c r="J593" s="438"/>
      <c r="K593" s="438"/>
      <c r="L593" s="438"/>
      <c r="M593" s="438"/>
      <c r="N593" s="438"/>
      <c r="O593" s="438"/>
      <c r="P593" s="438"/>
      <c r="Q593" s="438"/>
      <c r="R593" s="438"/>
      <c r="S593" s="438"/>
      <c r="T593" s="438"/>
      <c r="U593" s="438"/>
      <c r="V593" s="438"/>
      <c r="W593" s="438"/>
      <c r="X593" s="438"/>
      <c r="Y593" s="438"/>
      <c r="Z593" s="438"/>
      <c r="AA593" s="438"/>
      <c r="AB593" s="438"/>
      <c r="AC593" s="438"/>
      <c r="AD593" s="438"/>
    </row>
    <row r="594" ht="13.5" customHeight="1">
      <c r="A594" s="438"/>
      <c r="B594" s="438"/>
      <c r="C594" s="438"/>
      <c r="D594" s="438"/>
      <c r="E594" s="409"/>
      <c r="F594" s="438"/>
      <c r="G594" s="438"/>
      <c r="H594" s="438"/>
      <c r="I594" s="438"/>
      <c r="J594" s="438"/>
      <c r="K594" s="438"/>
      <c r="L594" s="438"/>
      <c r="M594" s="438"/>
      <c r="N594" s="438"/>
      <c r="O594" s="438"/>
      <c r="P594" s="438"/>
      <c r="Q594" s="438"/>
      <c r="R594" s="438"/>
      <c r="S594" s="438"/>
      <c r="T594" s="438"/>
      <c r="U594" s="438"/>
      <c r="V594" s="438"/>
      <c r="W594" s="438"/>
      <c r="X594" s="438"/>
      <c r="Y594" s="438"/>
      <c r="Z594" s="438"/>
      <c r="AA594" s="438"/>
      <c r="AB594" s="438"/>
      <c r="AC594" s="438"/>
      <c r="AD594" s="438"/>
    </row>
    <row r="595" ht="13.5" customHeight="1">
      <c r="A595" s="438"/>
      <c r="B595" s="438"/>
      <c r="C595" s="438"/>
      <c r="D595" s="438"/>
      <c r="E595" s="409"/>
      <c r="F595" s="438"/>
      <c r="G595" s="438"/>
      <c r="H595" s="438"/>
      <c r="I595" s="438"/>
      <c r="J595" s="438"/>
      <c r="K595" s="438"/>
      <c r="L595" s="438"/>
      <c r="M595" s="438"/>
      <c r="N595" s="438"/>
      <c r="O595" s="438"/>
      <c r="P595" s="438"/>
      <c r="Q595" s="438"/>
      <c r="R595" s="438"/>
      <c r="S595" s="438"/>
      <c r="T595" s="438"/>
      <c r="U595" s="438"/>
      <c r="V595" s="438"/>
      <c r="W595" s="438"/>
      <c r="X595" s="438"/>
      <c r="Y595" s="438"/>
      <c r="Z595" s="438"/>
      <c r="AA595" s="438"/>
      <c r="AB595" s="438"/>
      <c r="AC595" s="438"/>
      <c r="AD595" s="438"/>
    </row>
    <row r="596" ht="13.5" customHeight="1">
      <c r="A596" s="438"/>
      <c r="B596" s="438"/>
      <c r="C596" s="438"/>
      <c r="D596" s="438"/>
      <c r="E596" s="409"/>
      <c r="F596" s="438"/>
      <c r="G596" s="438"/>
      <c r="H596" s="438"/>
      <c r="I596" s="438"/>
      <c r="J596" s="438"/>
      <c r="K596" s="438"/>
      <c r="L596" s="438"/>
      <c r="M596" s="438"/>
      <c r="N596" s="438"/>
      <c r="O596" s="438"/>
      <c r="P596" s="438"/>
      <c r="Q596" s="438"/>
      <c r="R596" s="438"/>
      <c r="S596" s="438"/>
      <c r="T596" s="438"/>
      <c r="U596" s="438"/>
      <c r="V596" s="438"/>
      <c r="W596" s="438"/>
      <c r="X596" s="438"/>
      <c r="Y596" s="438"/>
      <c r="Z596" s="438"/>
      <c r="AA596" s="438"/>
      <c r="AB596" s="438"/>
      <c r="AC596" s="438"/>
      <c r="AD596" s="438"/>
    </row>
    <row r="597" ht="13.5" customHeight="1">
      <c r="A597" s="438"/>
      <c r="B597" s="438"/>
      <c r="C597" s="438"/>
      <c r="D597" s="438"/>
      <c r="E597" s="409"/>
      <c r="F597" s="438"/>
      <c r="G597" s="438"/>
      <c r="H597" s="438"/>
      <c r="I597" s="438"/>
      <c r="J597" s="438"/>
      <c r="K597" s="438"/>
      <c r="L597" s="438"/>
      <c r="M597" s="438"/>
      <c r="N597" s="438"/>
      <c r="O597" s="438"/>
      <c r="P597" s="438"/>
      <c r="Q597" s="438"/>
      <c r="R597" s="438"/>
      <c r="S597" s="438"/>
      <c r="T597" s="438"/>
      <c r="U597" s="438"/>
      <c r="V597" s="438"/>
      <c r="W597" s="438"/>
      <c r="X597" s="438"/>
      <c r="Y597" s="438"/>
      <c r="Z597" s="438"/>
      <c r="AA597" s="438"/>
      <c r="AB597" s="438"/>
      <c r="AC597" s="438"/>
      <c r="AD597" s="438"/>
    </row>
    <row r="598" ht="13.5" customHeight="1">
      <c r="A598" s="438"/>
      <c r="B598" s="438"/>
      <c r="C598" s="438"/>
      <c r="D598" s="438"/>
      <c r="E598" s="409"/>
      <c r="F598" s="438"/>
      <c r="G598" s="438"/>
      <c r="H598" s="438"/>
      <c r="I598" s="438"/>
      <c r="J598" s="438"/>
      <c r="K598" s="438"/>
      <c r="L598" s="438"/>
      <c r="M598" s="438"/>
      <c r="N598" s="438"/>
      <c r="O598" s="438"/>
      <c r="P598" s="438"/>
      <c r="Q598" s="438"/>
      <c r="R598" s="438"/>
      <c r="S598" s="438"/>
      <c r="T598" s="438"/>
      <c r="U598" s="438"/>
      <c r="V598" s="438"/>
      <c r="W598" s="438"/>
      <c r="X598" s="438"/>
      <c r="Y598" s="438"/>
      <c r="Z598" s="438"/>
      <c r="AA598" s="438"/>
      <c r="AB598" s="438"/>
      <c r="AC598" s="438"/>
      <c r="AD598" s="438"/>
    </row>
    <row r="599" ht="13.5" customHeight="1">
      <c r="A599" s="438"/>
      <c r="B599" s="438"/>
      <c r="C599" s="438"/>
      <c r="D599" s="438"/>
      <c r="E599" s="409"/>
      <c r="F599" s="438"/>
      <c r="G599" s="438"/>
      <c r="H599" s="438"/>
      <c r="I599" s="438"/>
      <c r="J599" s="438"/>
      <c r="K599" s="438"/>
      <c r="L599" s="438"/>
      <c r="M599" s="438"/>
      <c r="N599" s="438"/>
      <c r="O599" s="438"/>
      <c r="P599" s="438"/>
      <c r="Q599" s="438"/>
      <c r="R599" s="438"/>
      <c r="S599" s="438"/>
      <c r="T599" s="438"/>
      <c r="U599" s="438"/>
      <c r="V599" s="438"/>
      <c r="W599" s="438"/>
      <c r="X599" s="438"/>
      <c r="Y599" s="438"/>
      <c r="Z599" s="438"/>
      <c r="AA599" s="438"/>
      <c r="AB599" s="438"/>
      <c r="AC599" s="438"/>
      <c r="AD599" s="438"/>
    </row>
    <row r="600" ht="13.5" customHeight="1">
      <c r="A600" s="438"/>
      <c r="B600" s="438"/>
      <c r="C600" s="438"/>
      <c r="D600" s="438"/>
      <c r="E600" s="409"/>
      <c r="F600" s="438"/>
      <c r="G600" s="438"/>
      <c r="H600" s="438"/>
      <c r="I600" s="438"/>
      <c r="J600" s="438"/>
      <c r="K600" s="438"/>
      <c r="L600" s="438"/>
      <c r="M600" s="438"/>
      <c r="N600" s="438"/>
      <c r="O600" s="438"/>
      <c r="P600" s="438"/>
      <c r="Q600" s="438"/>
      <c r="R600" s="438"/>
      <c r="S600" s="438"/>
      <c r="T600" s="438"/>
      <c r="U600" s="438"/>
      <c r="V600" s="438"/>
      <c r="W600" s="438"/>
      <c r="X600" s="438"/>
      <c r="Y600" s="438"/>
      <c r="Z600" s="438"/>
      <c r="AA600" s="438"/>
      <c r="AB600" s="438"/>
      <c r="AC600" s="438"/>
      <c r="AD600" s="438"/>
    </row>
    <row r="601" ht="13.5" customHeight="1">
      <c r="A601" s="438"/>
      <c r="B601" s="438"/>
      <c r="C601" s="438"/>
      <c r="D601" s="438"/>
      <c r="E601" s="409"/>
      <c r="F601" s="438"/>
      <c r="G601" s="438"/>
      <c r="H601" s="438"/>
      <c r="I601" s="438"/>
      <c r="J601" s="438"/>
      <c r="K601" s="438"/>
      <c r="L601" s="438"/>
      <c r="M601" s="438"/>
      <c r="N601" s="438"/>
      <c r="O601" s="438"/>
      <c r="P601" s="438"/>
      <c r="Q601" s="438"/>
      <c r="R601" s="438"/>
      <c r="S601" s="438"/>
      <c r="T601" s="438"/>
      <c r="U601" s="438"/>
      <c r="V601" s="438"/>
      <c r="W601" s="438"/>
      <c r="X601" s="438"/>
      <c r="Y601" s="438"/>
      <c r="Z601" s="438"/>
      <c r="AA601" s="438"/>
      <c r="AB601" s="438"/>
      <c r="AC601" s="438"/>
      <c r="AD601" s="438"/>
    </row>
    <row r="602" ht="13.5" customHeight="1">
      <c r="A602" s="438"/>
      <c r="B602" s="438"/>
      <c r="C602" s="438"/>
      <c r="D602" s="438"/>
      <c r="E602" s="409"/>
      <c r="F602" s="438"/>
      <c r="G602" s="438"/>
      <c r="H602" s="438"/>
      <c r="I602" s="438"/>
      <c r="J602" s="438"/>
      <c r="K602" s="438"/>
      <c r="L602" s="438"/>
      <c r="M602" s="438"/>
      <c r="N602" s="438"/>
      <c r="O602" s="438"/>
      <c r="P602" s="438"/>
      <c r="Q602" s="438"/>
      <c r="R602" s="438"/>
      <c r="S602" s="438"/>
      <c r="T602" s="438"/>
      <c r="U602" s="438"/>
      <c r="V602" s="438"/>
      <c r="W602" s="438"/>
      <c r="X602" s="438"/>
      <c r="Y602" s="438"/>
      <c r="Z602" s="438"/>
      <c r="AA602" s="438"/>
      <c r="AB602" s="438"/>
      <c r="AC602" s="438"/>
      <c r="AD602" s="438"/>
    </row>
    <row r="603" ht="13.5" customHeight="1">
      <c r="A603" s="438"/>
      <c r="B603" s="438"/>
      <c r="C603" s="438"/>
      <c r="D603" s="438"/>
      <c r="E603" s="409"/>
      <c r="F603" s="438"/>
      <c r="G603" s="438"/>
      <c r="H603" s="438"/>
      <c r="I603" s="438"/>
      <c r="J603" s="438"/>
      <c r="K603" s="438"/>
      <c r="L603" s="438"/>
      <c r="M603" s="438"/>
      <c r="N603" s="438"/>
      <c r="O603" s="438"/>
      <c r="P603" s="438"/>
      <c r="Q603" s="438"/>
      <c r="R603" s="438"/>
      <c r="S603" s="438"/>
      <c r="T603" s="438"/>
      <c r="U603" s="438"/>
      <c r="V603" s="438"/>
      <c r="W603" s="438"/>
      <c r="X603" s="438"/>
      <c r="Y603" s="438"/>
      <c r="Z603" s="438"/>
      <c r="AA603" s="438"/>
      <c r="AB603" s="438"/>
      <c r="AC603" s="438"/>
      <c r="AD603" s="438"/>
    </row>
    <row r="604" ht="13.5" customHeight="1">
      <c r="A604" s="438"/>
      <c r="B604" s="438"/>
      <c r="C604" s="438"/>
      <c r="D604" s="438"/>
      <c r="E604" s="409"/>
      <c r="F604" s="438"/>
      <c r="G604" s="438"/>
      <c r="H604" s="438"/>
      <c r="I604" s="438"/>
      <c r="J604" s="438"/>
      <c r="K604" s="438"/>
      <c r="L604" s="438"/>
      <c r="M604" s="438"/>
      <c r="N604" s="438"/>
      <c r="O604" s="438"/>
      <c r="P604" s="438"/>
      <c r="Q604" s="438"/>
      <c r="R604" s="438"/>
      <c r="S604" s="438"/>
      <c r="T604" s="438"/>
      <c r="U604" s="438"/>
      <c r="V604" s="438"/>
      <c r="W604" s="438"/>
      <c r="X604" s="438"/>
      <c r="Y604" s="438"/>
      <c r="Z604" s="438"/>
      <c r="AA604" s="438"/>
      <c r="AB604" s="438"/>
      <c r="AC604" s="438"/>
      <c r="AD604" s="438"/>
    </row>
    <row r="605" ht="13.5" customHeight="1">
      <c r="A605" s="438"/>
      <c r="B605" s="438"/>
      <c r="C605" s="438"/>
      <c r="D605" s="438"/>
      <c r="E605" s="409"/>
      <c r="F605" s="438"/>
      <c r="G605" s="438"/>
      <c r="H605" s="438"/>
      <c r="I605" s="438"/>
      <c r="J605" s="438"/>
      <c r="K605" s="438"/>
      <c r="L605" s="438"/>
      <c r="M605" s="438"/>
      <c r="N605" s="438"/>
      <c r="O605" s="438"/>
      <c r="P605" s="438"/>
      <c r="Q605" s="438"/>
      <c r="R605" s="438"/>
      <c r="S605" s="438"/>
      <c r="T605" s="438"/>
      <c r="U605" s="438"/>
      <c r="V605" s="438"/>
      <c r="W605" s="438"/>
      <c r="X605" s="438"/>
      <c r="Y605" s="438"/>
      <c r="Z605" s="438"/>
      <c r="AA605" s="438"/>
      <c r="AB605" s="438"/>
      <c r="AC605" s="438"/>
      <c r="AD605" s="438"/>
    </row>
    <row r="606" ht="13.5" customHeight="1">
      <c r="A606" s="438"/>
      <c r="B606" s="438"/>
      <c r="C606" s="438"/>
      <c r="D606" s="438"/>
      <c r="E606" s="409"/>
      <c r="F606" s="438"/>
      <c r="G606" s="438"/>
      <c r="H606" s="438"/>
      <c r="I606" s="438"/>
      <c r="J606" s="438"/>
      <c r="K606" s="438"/>
      <c r="L606" s="438"/>
      <c r="M606" s="438"/>
      <c r="N606" s="438"/>
      <c r="O606" s="438"/>
      <c r="P606" s="438"/>
      <c r="Q606" s="438"/>
      <c r="R606" s="438"/>
      <c r="S606" s="438"/>
      <c r="T606" s="438"/>
      <c r="U606" s="438"/>
      <c r="V606" s="438"/>
      <c r="W606" s="438"/>
      <c r="X606" s="438"/>
      <c r="Y606" s="438"/>
      <c r="Z606" s="438"/>
      <c r="AA606" s="438"/>
      <c r="AB606" s="438"/>
      <c r="AC606" s="438"/>
      <c r="AD606" s="438"/>
    </row>
    <row r="607" ht="13.5" customHeight="1">
      <c r="A607" s="438"/>
      <c r="B607" s="438"/>
      <c r="C607" s="438"/>
      <c r="D607" s="438"/>
      <c r="E607" s="409"/>
      <c r="F607" s="438"/>
      <c r="G607" s="438"/>
      <c r="H607" s="438"/>
      <c r="I607" s="438"/>
      <c r="J607" s="438"/>
      <c r="K607" s="438"/>
      <c r="L607" s="438"/>
      <c r="M607" s="438"/>
      <c r="N607" s="438"/>
      <c r="O607" s="438"/>
      <c r="P607" s="438"/>
      <c r="Q607" s="438"/>
      <c r="R607" s="438"/>
      <c r="S607" s="438"/>
      <c r="T607" s="438"/>
      <c r="U607" s="438"/>
      <c r="V607" s="438"/>
      <c r="W607" s="438"/>
      <c r="X607" s="438"/>
      <c r="Y607" s="438"/>
      <c r="Z607" s="438"/>
      <c r="AA607" s="438"/>
      <c r="AB607" s="438"/>
      <c r="AC607" s="438"/>
      <c r="AD607" s="438"/>
    </row>
    <row r="608" ht="13.5" customHeight="1">
      <c r="A608" s="438"/>
      <c r="B608" s="438"/>
      <c r="C608" s="438"/>
      <c r="D608" s="438"/>
      <c r="E608" s="409"/>
      <c r="F608" s="438"/>
      <c r="G608" s="438"/>
      <c r="H608" s="438"/>
      <c r="I608" s="438"/>
      <c r="J608" s="438"/>
      <c r="K608" s="438"/>
      <c r="L608" s="438"/>
      <c r="M608" s="438"/>
      <c r="N608" s="438"/>
      <c r="O608" s="438"/>
      <c r="P608" s="438"/>
      <c r="Q608" s="438"/>
      <c r="R608" s="438"/>
      <c r="S608" s="438"/>
      <c r="T608" s="438"/>
      <c r="U608" s="438"/>
      <c r="V608" s="438"/>
      <c r="W608" s="438"/>
      <c r="X608" s="438"/>
      <c r="Y608" s="438"/>
      <c r="Z608" s="438"/>
      <c r="AA608" s="438"/>
      <c r="AB608" s="438"/>
      <c r="AC608" s="438"/>
      <c r="AD608" s="438"/>
    </row>
    <row r="609" ht="13.5" customHeight="1">
      <c r="A609" s="438"/>
      <c r="B609" s="438"/>
      <c r="C609" s="438"/>
      <c r="D609" s="438"/>
      <c r="E609" s="409"/>
      <c r="F609" s="438"/>
      <c r="G609" s="438"/>
      <c r="H609" s="438"/>
      <c r="I609" s="438"/>
      <c r="J609" s="438"/>
      <c r="K609" s="438"/>
      <c r="L609" s="438"/>
      <c r="M609" s="438"/>
      <c r="N609" s="438"/>
      <c r="O609" s="438"/>
      <c r="P609" s="438"/>
      <c r="Q609" s="438"/>
      <c r="R609" s="438"/>
      <c r="S609" s="438"/>
      <c r="T609" s="438"/>
      <c r="U609" s="438"/>
      <c r="V609" s="438"/>
      <c r="W609" s="438"/>
      <c r="X609" s="438"/>
      <c r="Y609" s="438"/>
      <c r="Z609" s="438"/>
      <c r="AA609" s="438"/>
      <c r="AB609" s="438"/>
      <c r="AC609" s="438"/>
      <c r="AD609" s="438"/>
    </row>
    <row r="610" ht="13.5" customHeight="1">
      <c r="A610" s="438"/>
      <c r="B610" s="438"/>
      <c r="C610" s="438"/>
      <c r="D610" s="438"/>
      <c r="E610" s="409"/>
      <c r="F610" s="438"/>
      <c r="G610" s="438"/>
      <c r="H610" s="438"/>
      <c r="I610" s="438"/>
      <c r="J610" s="438"/>
      <c r="K610" s="438"/>
      <c r="L610" s="438"/>
      <c r="M610" s="438"/>
      <c r="N610" s="438"/>
      <c r="O610" s="438"/>
      <c r="P610" s="438"/>
      <c r="Q610" s="438"/>
      <c r="R610" s="438"/>
      <c r="S610" s="438"/>
      <c r="T610" s="438"/>
      <c r="U610" s="438"/>
      <c r="V610" s="438"/>
      <c r="W610" s="438"/>
      <c r="X610" s="438"/>
      <c r="Y610" s="438"/>
      <c r="Z610" s="438"/>
      <c r="AA610" s="438"/>
      <c r="AB610" s="438"/>
      <c r="AC610" s="438"/>
      <c r="AD610" s="438"/>
    </row>
    <row r="611" ht="13.5" customHeight="1">
      <c r="A611" s="438"/>
      <c r="B611" s="438"/>
      <c r="C611" s="438"/>
      <c r="D611" s="438"/>
      <c r="E611" s="409"/>
      <c r="F611" s="438"/>
      <c r="G611" s="438"/>
      <c r="H611" s="438"/>
      <c r="I611" s="438"/>
      <c r="J611" s="438"/>
      <c r="K611" s="438"/>
      <c r="L611" s="438"/>
      <c r="M611" s="438"/>
      <c r="N611" s="438"/>
      <c r="O611" s="438"/>
      <c r="P611" s="438"/>
      <c r="Q611" s="438"/>
      <c r="R611" s="438"/>
      <c r="S611" s="438"/>
      <c r="T611" s="438"/>
      <c r="U611" s="438"/>
      <c r="V611" s="438"/>
      <c r="W611" s="438"/>
      <c r="X611" s="438"/>
      <c r="Y611" s="438"/>
      <c r="Z611" s="438"/>
      <c r="AA611" s="438"/>
      <c r="AB611" s="438"/>
      <c r="AC611" s="438"/>
      <c r="AD611" s="438"/>
    </row>
    <row r="612" ht="13.5" customHeight="1">
      <c r="A612" s="438"/>
      <c r="B612" s="438"/>
      <c r="C612" s="438"/>
      <c r="D612" s="438"/>
      <c r="E612" s="409"/>
      <c r="F612" s="438"/>
      <c r="G612" s="438"/>
      <c r="H612" s="438"/>
      <c r="I612" s="438"/>
      <c r="J612" s="438"/>
      <c r="K612" s="438"/>
      <c r="L612" s="438"/>
      <c r="M612" s="438"/>
      <c r="N612" s="438"/>
      <c r="O612" s="438"/>
      <c r="P612" s="438"/>
      <c r="Q612" s="438"/>
      <c r="R612" s="438"/>
      <c r="S612" s="438"/>
      <c r="T612" s="438"/>
      <c r="U612" s="438"/>
      <c r="V612" s="438"/>
      <c r="W612" s="438"/>
      <c r="X612" s="438"/>
      <c r="Y612" s="438"/>
      <c r="Z612" s="438"/>
      <c r="AA612" s="438"/>
      <c r="AB612" s="438"/>
      <c r="AC612" s="438"/>
      <c r="AD612" s="438"/>
    </row>
    <row r="613" ht="13.5" customHeight="1">
      <c r="A613" s="438"/>
      <c r="B613" s="438"/>
      <c r="C613" s="438"/>
      <c r="D613" s="438"/>
      <c r="E613" s="409"/>
      <c r="F613" s="438"/>
      <c r="G613" s="438"/>
      <c r="H613" s="438"/>
      <c r="I613" s="438"/>
      <c r="J613" s="438"/>
      <c r="K613" s="438"/>
      <c r="L613" s="438"/>
      <c r="M613" s="438"/>
      <c r="N613" s="438"/>
      <c r="O613" s="438"/>
      <c r="P613" s="438"/>
      <c r="Q613" s="438"/>
      <c r="R613" s="438"/>
      <c r="S613" s="438"/>
      <c r="T613" s="438"/>
      <c r="U613" s="438"/>
      <c r="V613" s="438"/>
      <c r="W613" s="438"/>
      <c r="X613" s="438"/>
      <c r="Y613" s="438"/>
      <c r="Z613" s="438"/>
      <c r="AA613" s="438"/>
      <c r="AB613" s="438"/>
      <c r="AC613" s="438"/>
      <c r="AD613" s="438"/>
    </row>
    <row r="614" ht="13.5" customHeight="1">
      <c r="A614" s="438"/>
      <c r="B614" s="438"/>
      <c r="C614" s="438"/>
      <c r="D614" s="438"/>
      <c r="E614" s="409"/>
      <c r="F614" s="438"/>
      <c r="G614" s="438"/>
      <c r="H614" s="438"/>
      <c r="I614" s="438"/>
      <c r="J614" s="438"/>
      <c r="K614" s="438"/>
      <c r="L614" s="438"/>
      <c r="M614" s="438"/>
      <c r="N614" s="438"/>
      <c r="O614" s="438"/>
      <c r="P614" s="438"/>
      <c r="Q614" s="438"/>
      <c r="R614" s="438"/>
      <c r="S614" s="438"/>
      <c r="T614" s="438"/>
      <c r="U614" s="438"/>
      <c r="V614" s="438"/>
      <c r="W614" s="438"/>
      <c r="X614" s="438"/>
      <c r="Y614" s="438"/>
      <c r="Z614" s="438"/>
      <c r="AA614" s="438"/>
      <c r="AB614" s="438"/>
      <c r="AC614" s="438"/>
      <c r="AD614" s="438"/>
    </row>
    <row r="615" ht="13.5" customHeight="1">
      <c r="A615" s="438"/>
      <c r="B615" s="438"/>
      <c r="C615" s="438"/>
      <c r="D615" s="438"/>
      <c r="E615" s="409"/>
      <c r="F615" s="438"/>
      <c r="G615" s="438"/>
      <c r="H615" s="438"/>
      <c r="I615" s="438"/>
      <c r="J615" s="438"/>
      <c r="K615" s="438"/>
      <c r="L615" s="438"/>
      <c r="M615" s="438"/>
      <c r="N615" s="438"/>
      <c r="O615" s="438"/>
      <c r="P615" s="438"/>
      <c r="Q615" s="438"/>
      <c r="R615" s="438"/>
      <c r="S615" s="438"/>
      <c r="T615" s="438"/>
      <c r="U615" s="438"/>
      <c r="V615" s="438"/>
      <c r="W615" s="438"/>
      <c r="X615" s="438"/>
      <c r="Y615" s="438"/>
      <c r="Z615" s="438"/>
      <c r="AA615" s="438"/>
      <c r="AB615" s="438"/>
      <c r="AC615" s="438"/>
      <c r="AD615" s="438"/>
    </row>
    <row r="616" ht="13.5" customHeight="1">
      <c r="A616" s="438"/>
      <c r="B616" s="438"/>
      <c r="C616" s="438"/>
      <c r="D616" s="438"/>
      <c r="E616" s="409"/>
      <c r="F616" s="438"/>
      <c r="G616" s="438"/>
      <c r="H616" s="438"/>
      <c r="I616" s="438"/>
      <c r="J616" s="438"/>
      <c r="K616" s="438"/>
      <c r="L616" s="438"/>
      <c r="M616" s="438"/>
      <c r="N616" s="438"/>
      <c r="O616" s="438"/>
      <c r="P616" s="438"/>
      <c r="Q616" s="438"/>
      <c r="R616" s="438"/>
      <c r="S616" s="438"/>
      <c r="T616" s="438"/>
      <c r="U616" s="438"/>
      <c r="V616" s="438"/>
      <c r="W616" s="438"/>
      <c r="X616" s="438"/>
      <c r="Y616" s="438"/>
      <c r="Z616" s="438"/>
      <c r="AA616" s="438"/>
      <c r="AB616" s="438"/>
      <c r="AC616" s="438"/>
      <c r="AD616" s="438"/>
    </row>
    <row r="617" ht="13.5" customHeight="1">
      <c r="A617" s="438"/>
      <c r="B617" s="438"/>
      <c r="C617" s="438"/>
      <c r="D617" s="438"/>
      <c r="E617" s="409"/>
      <c r="F617" s="438"/>
      <c r="G617" s="438"/>
      <c r="H617" s="438"/>
      <c r="I617" s="438"/>
      <c r="J617" s="438"/>
      <c r="K617" s="438"/>
      <c r="L617" s="438"/>
      <c r="M617" s="438"/>
      <c r="N617" s="438"/>
      <c r="O617" s="438"/>
      <c r="P617" s="438"/>
      <c r="Q617" s="438"/>
      <c r="R617" s="438"/>
      <c r="S617" s="438"/>
      <c r="T617" s="438"/>
      <c r="U617" s="438"/>
      <c r="V617" s="438"/>
      <c r="W617" s="438"/>
      <c r="X617" s="438"/>
      <c r="Y617" s="438"/>
      <c r="Z617" s="438"/>
      <c r="AA617" s="438"/>
      <c r="AB617" s="438"/>
      <c r="AC617" s="438"/>
      <c r="AD617" s="438"/>
    </row>
    <row r="618" ht="13.5" customHeight="1">
      <c r="A618" s="438"/>
      <c r="B618" s="438"/>
      <c r="C618" s="438"/>
      <c r="D618" s="438"/>
      <c r="E618" s="409"/>
      <c r="F618" s="438"/>
      <c r="G618" s="438"/>
      <c r="H618" s="438"/>
      <c r="I618" s="438"/>
      <c r="J618" s="438"/>
      <c r="K618" s="438"/>
      <c r="L618" s="438"/>
      <c r="M618" s="438"/>
      <c r="N618" s="438"/>
      <c r="O618" s="438"/>
      <c r="P618" s="438"/>
      <c r="Q618" s="438"/>
      <c r="R618" s="438"/>
      <c r="S618" s="438"/>
      <c r="T618" s="438"/>
      <c r="U618" s="438"/>
      <c r="V618" s="438"/>
      <c r="W618" s="438"/>
      <c r="X618" s="438"/>
      <c r="Y618" s="438"/>
      <c r="Z618" s="438"/>
      <c r="AA618" s="438"/>
      <c r="AB618" s="438"/>
      <c r="AC618" s="438"/>
      <c r="AD618" s="438"/>
    </row>
    <row r="619" ht="13.5" customHeight="1">
      <c r="A619" s="438"/>
      <c r="B619" s="438"/>
      <c r="C619" s="438"/>
      <c r="D619" s="438"/>
      <c r="E619" s="409"/>
      <c r="F619" s="438"/>
      <c r="G619" s="438"/>
      <c r="H619" s="438"/>
      <c r="I619" s="438"/>
      <c r="J619" s="438"/>
      <c r="K619" s="438"/>
      <c r="L619" s="438"/>
      <c r="M619" s="438"/>
      <c r="N619" s="438"/>
      <c r="O619" s="438"/>
      <c r="P619" s="438"/>
      <c r="Q619" s="438"/>
      <c r="R619" s="438"/>
      <c r="S619" s="438"/>
      <c r="T619" s="438"/>
      <c r="U619" s="438"/>
      <c r="V619" s="438"/>
      <c r="W619" s="438"/>
      <c r="X619" s="438"/>
      <c r="Y619" s="438"/>
      <c r="Z619" s="438"/>
      <c r="AA619" s="438"/>
      <c r="AB619" s="438"/>
      <c r="AC619" s="438"/>
      <c r="AD619" s="438"/>
    </row>
    <row r="620" ht="13.5" customHeight="1">
      <c r="A620" s="438"/>
      <c r="B620" s="438"/>
      <c r="C620" s="438"/>
      <c r="D620" s="438"/>
      <c r="E620" s="409"/>
      <c r="F620" s="438"/>
      <c r="G620" s="438"/>
      <c r="H620" s="438"/>
      <c r="I620" s="438"/>
      <c r="J620" s="438"/>
      <c r="K620" s="438"/>
      <c r="L620" s="438"/>
      <c r="M620" s="438"/>
      <c r="N620" s="438"/>
      <c r="O620" s="438"/>
      <c r="P620" s="438"/>
      <c r="Q620" s="438"/>
      <c r="R620" s="438"/>
      <c r="S620" s="438"/>
      <c r="T620" s="438"/>
      <c r="U620" s="438"/>
      <c r="V620" s="438"/>
      <c r="W620" s="438"/>
      <c r="X620" s="438"/>
      <c r="Y620" s="438"/>
      <c r="Z620" s="438"/>
      <c r="AA620" s="438"/>
      <c r="AB620" s="438"/>
      <c r="AC620" s="438"/>
      <c r="AD620" s="438"/>
    </row>
    <row r="621" ht="13.5" customHeight="1">
      <c r="A621" s="438"/>
      <c r="B621" s="438"/>
      <c r="C621" s="438"/>
      <c r="D621" s="438"/>
      <c r="E621" s="409"/>
      <c r="F621" s="438"/>
      <c r="G621" s="438"/>
      <c r="H621" s="438"/>
      <c r="I621" s="438"/>
      <c r="J621" s="438"/>
      <c r="K621" s="438"/>
      <c r="L621" s="438"/>
      <c r="M621" s="438"/>
      <c r="N621" s="438"/>
      <c r="O621" s="438"/>
      <c r="P621" s="438"/>
      <c r="Q621" s="438"/>
      <c r="R621" s="438"/>
      <c r="S621" s="438"/>
      <c r="T621" s="438"/>
      <c r="U621" s="438"/>
      <c r="V621" s="438"/>
      <c r="W621" s="438"/>
      <c r="X621" s="438"/>
      <c r="Y621" s="438"/>
      <c r="Z621" s="438"/>
      <c r="AA621" s="438"/>
      <c r="AB621" s="438"/>
      <c r="AC621" s="438"/>
      <c r="AD621" s="438"/>
    </row>
    <row r="622" ht="13.5" customHeight="1">
      <c r="A622" s="438"/>
      <c r="B622" s="438"/>
      <c r="C622" s="438"/>
      <c r="D622" s="438"/>
      <c r="E622" s="409"/>
      <c r="F622" s="438"/>
      <c r="G622" s="438"/>
      <c r="H622" s="438"/>
      <c r="I622" s="438"/>
      <c r="J622" s="438"/>
      <c r="K622" s="438"/>
      <c r="L622" s="438"/>
      <c r="M622" s="438"/>
      <c r="N622" s="438"/>
      <c r="O622" s="438"/>
      <c r="P622" s="438"/>
      <c r="Q622" s="438"/>
      <c r="R622" s="438"/>
      <c r="S622" s="438"/>
      <c r="T622" s="438"/>
      <c r="U622" s="438"/>
      <c r="V622" s="438"/>
      <c r="W622" s="438"/>
      <c r="X622" s="438"/>
      <c r="Y622" s="438"/>
      <c r="Z622" s="438"/>
      <c r="AA622" s="438"/>
      <c r="AB622" s="438"/>
      <c r="AC622" s="438"/>
      <c r="AD622" s="438"/>
    </row>
    <row r="623" ht="13.5" customHeight="1">
      <c r="A623" s="438"/>
      <c r="B623" s="438"/>
      <c r="C623" s="438"/>
      <c r="D623" s="438"/>
      <c r="E623" s="409"/>
      <c r="F623" s="438"/>
      <c r="G623" s="438"/>
      <c r="H623" s="438"/>
      <c r="I623" s="438"/>
      <c r="J623" s="438"/>
      <c r="K623" s="438"/>
      <c r="L623" s="438"/>
      <c r="M623" s="438"/>
      <c r="N623" s="438"/>
      <c r="O623" s="438"/>
      <c r="P623" s="438"/>
      <c r="Q623" s="438"/>
      <c r="R623" s="438"/>
      <c r="S623" s="438"/>
      <c r="T623" s="438"/>
      <c r="U623" s="438"/>
      <c r="V623" s="438"/>
      <c r="W623" s="438"/>
      <c r="X623" s="438"/>
      <c r="Y623" s="438"/>
      <c r="Z623" s="438"/>
      <c r="AA623" s="438"/>
      <c r="AB623" s="438"/>
      <c r="AC623" s="438"/>
      <c r="AD623" s="438"/>
    </row>
    <row r="624" ht="13.5" customHeight="1">
      <c r="A624" s="438"/>
      <c r="B624" s="438"/>
      <c r="C624" s="438"/>
      <c r="D624" s="438"/>
      <c r="E624" s="409"/>
      <c r="F624" s="438"/>
      <c r="G624" s="438"/>
      <c r="H624" s="438"/>
      <c r="I624" s="438"/>
      <c r="J624" s="438"/>
      <c r="K624" s="438"/>
      <c r="L624" s="438"/>
      <c r="M624" s="438"/>
      <c r="N624" s="438"/>
      <c r="O624" s="438"/>
      <c r="P624" s="438"/>
      <c r="Q624" s="438"/>
      <c r="R624" s="438"/>
      <c r="S624" s="438"/>
      <c r="T624" s="438"/>
      <c r="U624" s="438"/>
      <c r="V624" s="438"/>
      <c r="W624" s="438"/>
      <c r="X624" s="438"/>
      <c r="Y624" s="438"/>
      <c r="Z624" s="438"/>
      <c r="AA624" s="438"/>
      <c r="AB624" s="438"/>
      <c r="AC624" s="438"/>
      <c r="AD624" s="438"/>
    </row>
    <row r="625" ht="13.5" customHeight="1">
      <c r="A625" s="438"/>
      <c r="B625" s="438"/>
      <c r="C625" s="438"/>
      <c r="D625" s="438"/>
      <c r="E625" s="409"/>
      <c r="F625" s="438"/>
      <c r="G625" s="438"/>
      <c r="H625" s="438"/>
      <c r="I625" s="438"/>
      <c r="J625" s="438"/>
      <c r="K625" s="438"/>
      <c r="L625" s="438"/>
      <c r="M625" s="438"/>
      <c r="N625" s="438"/>
      <c r="O625" s="438"/>
      <c r="P625" s="438"/>
      <c r="Q625" s="438"/>
      <c r="R625" s="438"/>
      <c r="S625" s="438"/>
      <c r="T625" s="438"/>
      <c r="U625" s="438"/>
      <c r="V625" s="438"/>
      <c r="W625" s="438"/>
      <c r="X625" s="438"/>
      <c r="Y625" s="438"/>
      <c r="Z625" s="438"/>
      <c r="AA625" s="438"/>
      <c r="AB625" s="438"/>
      <c r="AC625" s="438"/>
      <c r="AD625" s="438"/>
    </row>
    <row r="626" ht="13.5" customHeight="1">
      <c r="A626" s="438"/>
      <c r="B626" s="438"/>
      <c r="C626" s="438"/>
      <c r="D626" s="438"/>
      <c r="E626" s="409"/>
      <c r="F626" s="438"/>
      <c r="G626" s="438"/>
      <c r="H626" s="438"/>
      <c r="I626" s="438"/>
      <c r="J626" s="438"/>
      <c r="K626" s="438"/>
      <c r="L626" s="438"/>
      <c r="M626" s="438"/>
      <c r="N626" s="438"/>
      <c r="O626" s="438"/>
      <c r="P626" s="438"/>
      <c r="Q626" s="438"/>
      <c r="R626" s="438"/>
      <c r="S626" s="438"/>
      <c r="T626" s="438"/>
      <c r="U626" s="438"/>
      <c r="V626" s="438"/>
      <c r="W626" s="438"/>
      <c r="X626" s="438"/>
      <c r="Y626" s="438"/>
      <c r="Z626" s="438"/>
      <c r="AA626" s="438"/>
      <c r="AB626" s="438"/>
      <c r="AC626" s="438"/>
      <c r="AD626" s="438"/>
    </row>
    <row r="627" ht="13.5" customHeight="1">
      <c r="A627" s="438"/>
      <c r="B627" s="438"/>
      <c r="C627" s="438"/>
      <c r="D627" s="438"/>
      <c r="E627" s="409"/>
      <c r="F627" s="438"/>
      <c r="G627" s="438"/>
      <c r="H627" s="438"/>
      <c r="I627" s="438"/>
      <c r="J627" s="438"/>
      <c r="K627" s="438"/>
      <c r="L627" s="438"/>
      <c r="M627" s="438"/>
      <c r="N627" s="438"/>
      <c r="O627" s="438"/>
      <c r="P627" s="438"/>
      <c r="Q627" s="438"/>
      <c r="R627" s="438"/>
      <c r="S627" s="438"/>
      <c r="T627" s="438"/>
      <c r="U627" s="438"/>
      <c r="V627" s="438"/>
      <c r="W627" s="438"/>
      <c r="X627" s="438"/>
      <c r="Y627" s="438"/>
      <c r="Z627" s="438"/>
      <c r="AA627" s="438"/>
      <c r="AB627" s="438"/>
      <c r="AC627" s="438"/>
      <c r="AD627" s="438"/>
    </row>
    <row r="628" ht="13.5" customHeight="1">
      <c r="A628" s="438"/>
      <c r="B628" s="438"/>
      <c r="C628" s="438"/>
      <c r="D628" s="438"/>
      <c r="E628" s="409"/>
      <c r="F628" s="438"/>
      <c r="G628" s="438"/>
      <c r="H628" s="438"/>
      <c r="I628" s="438"/>
      <c r="J628" s="438"/>
      <c r="K628" s="438"/>
      <c r="L628" s="438"/>
      <c r="M628" s="438"/>
      <c r="N628" s="438"/>
      <c r="O628" s="438"/>
      <c r="P628" s="438"/>
      <c r="Q628" s="438"/>
      <c r="R628" s="438"/>
      <c r="S628" s="438"/>
      <c r="T628" s="438"/>
      <c r="U628" s="438"/>
      <c r="V628" s="438"/>
      <c r="W628" s="438"/>
      <c r="X628" s="438"/>
      <c r="Y628" s="438"/>
      <c r="Z628" s="438"/>
      <c r="AA628" s="438"/>
      <c r="AB628" s="438"/>
      <c r="AC628" s="438"/>
      <c r="AD628" s="438"/>
    </row>
    <row r="629" ht="13.5" customHeight="1">
      <c r="A629" s="438"/>
      <c r="B629" s="438"/>
      <c r="C629" s="438"/>
      <c r="D629" s="438"/>
      <c r="E629" s="409"/>
      <c r="F629" s="438"/>
      <c r="G629" s="438"/>
      <c r="H629" s="438"/>
      <c r="I629" s="438"/>
      <c r="J629" s="438"/>
      <c r="K629" s="438"/>
      <c r="L629" s="438"/>
      <c r="M629" s="438"/>
      <c r="N629" s="438"/>
      <c r="O629" s="438"/>
      <c r="P629" s="438"/>
      <c r="Q629" s="438"/>
      <c r="R629" s="438"/>
      <c r="S629" s="438"/>
      <c r="T629" s="438"/>
      <c r="U629" s="438"/>
      <c r="V629" s="438"/>
      <c r="W629" s="438"/>
      <c r="X629" s="438"/>
      <c r="Y629" s="438"/>
      <c r="Z629" s="438"/>
      <c r="AA629" s="438"/>
      <c r="AB629" s="438"/>
      <c r="AC629" s="438"/>
      <c r="AD629" s="438"/>
    </row>
    <row r="630" ht="13.5" customHeight="1">
      <c r="A630" s="438"/>
      <c r="B630" s="438"/>
      <c r="C630" s="438"/>
      <c r="D630" s="438"/>
      <c r="E630" s="409"/>
      <c r="F630" s="438"/>
      <c r="G630" s="438"/>
      <c r="H630" s="438"/>
      <c r="I630" s="438"/>
      <c r="J630" s="438"/>
      <c r="K630" s="438"/>
      <c r="L630" s="438"/>
      <c r="M630" s="438"/>
      <c r="N630" s="438"/>
      <c r="O630" s="438"/>
      <c r="P630" s="438"/>
      <c r="Q630" s="438"/>
      <c r="R630" s="438"/>
      <c r="S630" s="438"/>
      <c r="T630" s="438"/>
      <c r="U630" s="438"/>
      <c r="V630" s="438"/>
      <c r="W630" s="438"/>
      <c r="X630" s="438"/>
      <c r="Y630" s="438"/>
      <c r="Z630" s="438"/>
      <c r="AA630" s="438"/>
      <c r="AB630" s="438"/>
      <c r="AC630" s="438"/>
      <c r="AD630" s="438"/>
    </row>
    <row r="631" ht="13.5" customHeight="1">
      <c r="A631" s="438"/>
      <c r="B631" s="438"/>
      <c r="C631" s="438"/>
      <c r="D631" s="438"/>
      <c r="E631" s="409"/>
      <c r="F631" s="438"/>
      <c r="G631" s="438"/>
      <c r="H631" s="438"/>
      <c r="I631" s="438"/>
      <c r="J631" s="438"/>
      <c r="K631" s="438"/>
      <c r="L631" s="438"/>
      <c r="M631" s="438"/>
      <c r="N631" s="438"/>
      <c r="O631" s="438"/>
      <c r="P631" s="438"/>
      <c r="Q631" s="438"/>
      <c r="R631" s="438"/>
      <c r="S631" s="438"/>
      <c r="T631" s="438"/>
      <c r="U631" s="438"/>
      <c r="V631" s="438"/>
      <c r="W631" s="438"/>
      <c r="X631" s="438"/>
      <c r="Y631" s="438"/>
      <c r="Z631" s="438"/>
      <c r="AA631" s="438"/>
      <c r="AB631" s="438"/>
      <c r="AC631" s="438"/>
      <c r="AD631" s="438"/>
    </row>
    <row r="632" ht="13.5" customHeight="1">
      <c r="A632" s="438"/>
      <c r="B632" s="438"/>
      <c r="C632" s="438"/>
      <c r="D632" s="438"/>
      <c r="E632" s="409"/>
      <c r="F632" s="438"/>
      <c r="G632" s="438"/>
      <c r="H632" s="438"/>
      <c r="I632" s="438"/>
      <c r="J632" s="438"/>
      <c r="K632" s="438"/>
      <c r="L632" s="438"/>
      <c r="M632" s="438"/>
      <c r="N632" s="438"/>
      <c r="O632" s="438"/>
      <c r="P632" s="438"/>
      <c r="Q632" s="438"/>
      <c r="R632" s="438"/>
      <c r="S632" s="438"/>
      <c r="T632" s="438"/>
      <c r="U632" s="438"/>
      <c r="V632" s="438"/>
      <c r="W632" s="438"/>
      <c r="X632" s="438"/>
      <c r="Y632" s="438"/>
      <c r="Z632" s="438"/>
      <c r="AA632" s="438"/>
      <c r="AB632" s="438"/>
      <c r="AC632" s="438"/>
      <c r="AD632" s="438"/>
    </row>
    <row r="633" ht="13.5" customHeight="1">
      <c r="A633" s="438"/>
      <c r="B633" s="438"/>
      <c r="C633" s="438"/>
      <c r="D633" s="438"/>
      <c r="E633" s="409"/>
      <c r="F633" s="438"/>
      <c r="G633" s="438"/>
      <c r="H633" s="438"/>
      <c r="I633" s="438"/>
      <c r="J633" s="438"/>
      <c r="K633" s="438"/>
      <c r="L633" s="438"/>
      <c r="M633" s="438"/>
      <c r="N633" s="438"/>
      <c r="O633" s="438"/>
      <c r="P633" s="438"/>
      <c r="Q633" s="438"/>
      <c r="R633" s="438"/>
      <c r="S633" s="438"/>
      <c r="T633" s="438"/>
      <c r="U633" s="438"/>
      <c r="V633" s="438"/>
      <c r="W633" s="438"/>
      <c r="X633" s="438"/>
      <c r="Y633" s="438"/>
      <c r="Z633" s="438"/>
      <c r="AA633" s="438"/>
      <c r="AB633" s="438"/>
      <c r="AC633" s="438"/>
      <c r="AD633" s="438"/>
    </row>
    <row r="634" ht="13.5" customHeight="1">
      <c r="A634" s="438"/>
      <c r="B634" s="438"/>
      <c r="C634" s="438"/>
      <c r="D634" s="438"/>
      <c r="E634" s="409"/>
      <c r="F634" s="438"/>
      <c r="G634" s="438"/>
      <c r="H634" s="438"/>
      <c r="I634" s="438"/>
      <c r="J634" s="438"/>
      <c r="K634" s="438"/>
      <c r="L634" s="438"/>
      <c r="M634" s="438"/>
      <c r="N634" s="438"/>
      <c r="O634" s="438"/>
      <c r="P634" s="438"/>
      <c r="Q634" s="438"/>
      <c r="R634" s="438"/>
      <c r="S634" s="438"/>
      <c r="T634" s="438"/>
      <c r="U634" s="438"/>
      <c r="V634" s="438"/>
      <c r="W634" s="438"/>
      <c r="X634" s="438"/>
      <c r="Y634" s="438"/>
      <c r="Z634" s="438"/>
      <c r="AA634" s="438"/>
      <c r="AB634" s="438"/>
      <c r="AC634" s="438"/>
      <c r="AD634" s="438"/>
    </row>
    <row r="635" ht="13.5" customHeight="1">
      <c r="A635" s="438"/>
      <c r="B635" s="438"/>
      <c r="C635" s="438"/>
      <c r="D635" s="438"/>
      <c r="E635" s="409"/>
      <c r="F635" s="438"/>
      <c r="G635" s="438"/>
      <c r="H635" s="438"/>
      <c r="I635" s="438"/>
      <c r="J635" s="438"/>
      <c r="K635" s="438"/>
      <c r="L635" s="438"/>
      <c r="M635" s="438"/>
      <c r="N635" s="438"/>
      <c r="O635" s="438"/>
      <c r="P635" s="438"/>
      <c r="Q635" s="438"/>
      <c r="R635" s="438"/>
      <c r="S635" s="438"/>
      <c r="T635" s="438"/>
      <c r="U635" s="438"/>
      <c r="V635" s="438"/>
      <c r="W635" s="438"/>
      <c r="X635" s="438"/>
      <c r="Y635" s="438"/>
      <c r="Z635" s="438"/>
      <c r="AA635" s="438"/>
      <c r="AB635" s="438"/>
      <c r="AC635" s="438"/>
      <c r="AD635" s="438"/>
    </row>
    <row r="636" ht="13.5" customHeight="1">
      <c r="A636" s="438"/>
      <c r="B636" s="438"/>
      <c r="C636" s="438"/>
      <c r="D636" s="438"/>
      <c r="E636" s="409"/>
      <c r="F636" s="438"/>
      <c r="G636" s="438"/>
      <c r="H636" s="438"/>
      <c r="I636" s="438"/>
      <c r="J636" s="438"/>
      <c r="K636" s="438"/>
      <c r="L636" s="438"/>
      <c r="M636" s="438"/>
      <c r="N636" s="438"/>
      <c r="O636" s="438"/>
      <c r="P636" s="438"/>
      <c r="Q636" s="438"/>
      <c r="R636" s="438"/>
      <c r="S636" s="438"/>
      <c r="T636" s="438"/>
      <c r="U636" s="438"/>
      <c r="V636" s="438"/>
      <c r="W636" s="438"/>
      <c r="X636" s="438"/>
      <c r="Y636" s="438"/>
      <c r="Z636" s="438"/>
      <c r="AA636" s="438"/>
      <c r="AB636" s="438"/>
      <c r="AC636" s="438"/>
      <c r="AD636" s="438"/>
    </row>
    <row r="637" ht="13.5" customHeight="1">
      <c r="A637" s="438"/>
      <c r="B637" s="438"/>
      <c r="C637" s="438"/>
      <c r="D637" s="438"/>
      <c r="E637" s="409"/>
      <c r="F637" s="438"/>
      <c r="G637" s="438"/>
      <c r="H637" s="438"/>
      <c r="I637" s="438"/>
      <c r="J637" s="438"/>
      <c r="K637" s="438"/>
      <c r="L637" s="438"/>
      <c r="M637" s="438"/>
      <c r="N637" s="438"/>
      <c r="O637" s="438"/>
      <c r="P637" s="438"/>
      <c r="Q637" s="438"/>
      <c r="R637" s="438"/>
      <c r="S637" s="438"/>
      <c r="T637" s="438"/>
      <c r="U637" s="438"/>
      <c r="V637" s="438"/>
      <c r="W637" s="438"/>
      <c r="X637" s="438"/>
      <c r="Y637" s="438"/>
      <c r="Z637" s="438"/>
      <c r="AA637" s="438"/>
      <c r="AB637" s="438"/>
      <c r="AC637" s="438"/>
      <c r="AD637" s="438"/>
    </row>
    <row r="638" ht="13.5" customHeight="1">
      <c r="A638" s="438"/>
      <c r="B638" s="438"/>
      <c r="C638" s="438"/>
      <c r="D638" s="438"/>
      <c r="E638" s="409"/>
      <c r="F638" s="438"/>
      <c r="G638" s="438"/>
      <c r="H638" s="438"/>
      <c r="I638" s="438"/>
      <c r="J638" s="438"/>
      <c r="K638" s="438"/>
      <c r="L638" s="438"/>
      <c r="M638" s="438"/>
      <c r="N638" s="438"/>
      <c r="O638" s="438"/>
      <c r="P638" s="438"/>
      <c r="Q638" s="438"/>
      <c r="R638" s="438"/>
      <c r="S638" s="438"/>
      <c r="T638" s="438"/>
      <c r="U638" s="438"/>
      <c r="V638" s="438"/>
      <c r="W638" s="438"/>
      <c r="X638" s="438"/>
      <c r="Y638" s="438"/>
      <c r="Z638" s="438"/>
      <c r="AA638" s="438"/>
      <c r="AB638" s="438"/>
      <c r="AC638" s="438"/>
      <c r="AD638" s="438"/>
    </row>
    <row r="639" ht="13.5" customHeight="1">
      <c r="A639" s="438"/>
      <c r="B639" s="438"/>
      <c r="C639" s="438"/>
      <c r="D639" s="438"/>
      <c r="E639" s="409"/>
      <c r="F639" s="438"/>
      <c r="G639" s="438"/>
      <c r="H639" s="438"/>
      <c r="I639" s="438"/>
      <c r="J639" s="438"/>
      <c r="K639" s="438"/>
      <c r="L639" s="438"/>
      <c r="M639" s="438"/>
      <c r="N639" s="438"/>
      <c r="O639" s="438"/>
      <c r="P639" s="438"/>
      <c r="Q639" s="438"/>
      <c r="R639" s="438"/>
      <c r="S639" s="438"/>
      <c r="T639" s="438"/>
      <c r="U639" s="438"/>
      <c r="V639" s="438"/>
      <c r="W639" s="438"/>
      <c r="X639" s="438"/>
      <c r="Y639" s="438"/>
      <c r="Z639" s="438"/>
      <c r="AA639" s="438"/>
      <c r="AB639" s="438"/>
      <c r="AC639" s="438"/>
      <c r="AD639" s="438"/>
    </row>
    <row r="640" ht="13.5" customHeight="1">
      <c r="A640" s="438"/>
      <c r="B640" s="438"/>
      <c r="C640" s="438"/>
      <c r="D640" s="438"/>
      <c r="E640" s="409"/>
      <c r="F640" s="438"/>
      <c r="G640" s="438"/>
      <c r="H640" s="438"/>
      <c r="I640" s="438"/>
      <c r="J640" s="438"/>
      <c r="K640" s="438"/>
      <c r="L640" s="438"/>
      <c r="M640" s="438"/>
      <c r="N640" s="438"/>
      <c r="O640" s="438"/>
      <c r="P640" s="438"/>
      <c r="Q640" s="438"/>
      <c r="R640" s="438"/>
      <c r="S640" s="438"/>
      <c r="T640" s="438"/>
      <c r="U640" s="438"/>
      <c r="V640" s="438"/>
      <c r="W640" s="438"/>
      <c r="X640" s="438"/>
      <c r="Y640" s="438"/>
      <c r="Z640" s="438"/>
      <c r="AA640" s="438"/>
      <c r="AB640" s="438"/>
      <c r="AC640" s="438"/>
      <c r="AD640" s="438"/>
    </row>
    <row r="641" ht="13.5" customHeight="1">
      <c r="A641" s="438"/>
      <c r="B641" s="438"/>
      <c r="C641" s="438"/>
      <c r="D641" s="438"/>
      <c r="E641" s="409"/>
      <c r="F641" s="438"/>
      <c r="G641" s="438"/>
      <c r="H641" s="438"/>
      <c r="I641" s="438"/>
      <c r="J641" s="438"/>
      <c r="K641" s="438"/>
      <c r="L641" s="438"/>
      <c r="M641" s="438"/>
      <c r="N641" s="438"/>
      <c r="O641" s="438"/>
      <c r="P641" s="438"/>
      <c r="Q641" s="438"/>
      <c r="R641" s="438"/>
      <c r="S641" s="438"/>
      <c r="T641" s="438"/>
      <c r="U641" s="438"/>
      <c r="V641" s="438"/>
      <c r="W641" s="438"/>
      <c r="X641" s="438"/>
      <c r="Y641" s="438"/>
      <c r="Z641" s="438"/>
      <c r="AA641" s="438"/>
      <c r="AB641" s="438"/>
      <c r="AC641" s="438"/>
      <c r="AD641" s="438"/>
    </row>
    <row r="642" ht="13.5" customHeight="1">
      <c r="A642" s="438"/>
      <c r="B642" s="438"/>
      <c r="C642" s="438"/>
      <c r="D642" s="438"/>
      <c r="E642" s="409"/>
      <c r="F642" s="438"/>
      <c r="G642" s="438"/>
      <c r="H642" s="438"/>
      <c r="I642" s="438"/>
      <c r="J642" s="438"/>
      <c r="K642" s="438"/>
      <c r="L642" s="438"/>
      <c r="M642" s="438"/>
      <c r="N642" s="438"/>
      <c r="O642" s="438"/>
      <c r="P642" s="438"/>
      <c r="Q642" s="438"/>
      <c r="R642" s="438"/>
      <c r="S642" s="438"/>
      <c r="T642" s="438"/>
      <c r="U642" s="438"/>
      <c r="V642" s="438"/>
      <c r="W642" s="438"/>
      <c r="X642" s="438"/>
      <c r="Y642" s="438"/>
      <c r="Z642" s="438"/>
      <c r="AA642" s="438"/>
      <c r="AB642" s="438"/>
      <c r="AC642" s="438"/>
      <c r="AD642" s="438"/>
    </row>
    <row r="643" ht="13.5" customHeight="1">
      <c r="A643" s="438"/>
      <c r="B643" s="438"/>
      <c r="C643" s="438"/>
      <c r="D643" s="438"/>
      <c r="E643" s="409"/>
      <c r="F643" s="438"/>
      <c r="G643" s="438"/>
      <c r="H643" s="438"/>
      <c r="I643" s="438"/>
      <c r="J643" s="438"/>
      <c r="K643" s="438"/>
      <c r="L643" s="438"/>
      <c r="M643" s="438"/>
      <c r="N643" s="438"/>
      <c r="O643" s="438"/>
      <c r="P643" s="438"/>
      <c r="Q643" s="438"/>
      <c r="R643" s="438"/>
      <c r="S643" s="438"/>
      <c r="T643" s="438"/>
      <c r="U643" s="438"/>
      <c r="V643" s="438"/>
      <c r="W643" s="438"/>
      <c r="X643" s="438"/>
      <c r="Y643" s="438"/>
      <c r="Z643" s="438"/>
      <c r="AA643" s="438"/>
      <c r="AB643" s="438"/>
      <c r="AC643" s="438"/>
      <c r="AD643" s="438"/>
    </row>
    <row r="644" ht="13.5" customHeight="1">
      <c r="A644" s="438"/>
      <c r="B644" s="438"/>
      <c r="C644" s="438"/>
      <c r="D644" s="438"/>
      <c r="E644" s="409"/>
      <c r="F644" s="438"/>
      <c r="G644" s="438"/>
      <c r="H644" s="438"/>
      <c r="I644" s="438"/>
      <c r="J644" s="438"/>
      <c r="K644" s="438"/>
      <c r="L644" s="438"/>
      <c r="M644" s="438"/>
      <c r="N644" s="438"/>
      <c r="O644" s="438"/>
      <c r="P644" s="438"/>
      <c r="Q644" s="438"/>
      <c r="R644" s="438"/>
      <c r="S644" s="438"/>
      <c r="T644" s="438"/>
      <c r="U644" s="438"/>
      <c r="V644" s="438"/>
      <c r="W644" s="438"/>
      <c r="X644" s="438"/>
      <c r="Y644" s="438"/>
      <c r="Z644" s="438"/>
      <c r="AA644" s="438"/>
      <c r="AB644" s="438"/>
      <c r="AC644" s="438"/>
      <c r="AD644" s="438"/>
    </row>
    <row r="645" ht="13.5" customHeight="1">
      <c r="A645" s="438"/>
      <c r="B645" s="438"/>
      <c r="C645" s="438"/>
      <c r="D645" s="438"/>
      <c r="E645" s="409"/>
      <c r="F645" s="438"/>
      <c r="G645" s="438"/>
      <c r="H645" s="438"/>
      <c r="I645" s="438"/>
      <c r="J645" s="438"/>
      <c r="K645" s="438"/>
      <c r="L645" s="438"/>
      <c r="M645" s="438"/>
      <c r="N645" s="438"/>
      <c r="O645" s="438"/>
      <c r="P645" s="438"/>
      <c r="Q645" s="438"/>
      <c r="R645" s="438"/>
      <c r="S645" s="438"/>
      <c r="T645" s="438"/>
      <c r="U645" s="438"/>
      <c r="V645" s="438"/>
      <c r="W645" s="438"/>
      <c r="X645" s="438"/>
      <c r="Y645" s="438"/>
      <c r="Z645" s="438"/>
      <c r="AA645" s="438"/>
      <c r="AB645" s="438"/>
      <c r="AC645" s="438"/>
      <c r="AD645" s="438"/>
    </row>
    <row r="646" ht="13.5" customHeight="1">
      <c r="A646" s="438"/>
      <c r="B646" s="438"/>
      <c r="C646" s="438"/>
      <c r="D646" s="438"/>
      <c r="E646" s="409"/>
      <c r="F646" s="438"/>
      <c r="G646" s="438"/>
      <c r="H646" s="438"/>
      <c r="I646" s="438"/>
      <c r="J646" s="438"/>
      <c r="K646" s="438"/>
      <c r="L646" s="438"/>
      <c r="M646" s="438"/>
      <c r="N646" s="438"/>
      <c r="O646" s="438"/>
      <c r="P646" s="438"/>
      <c r="Q646" s="438"/>
      <c r="R646" s="438"/>
      <c r="S646" s="438"/>
      <c r="T646" s="438"/>
      <c r="U646" s="438"/>
      <c r="V646" s="438"/>
      <c r="W646" s="438"/>
      <c r="X646" s="438"/>
      <c r="Y646" s="438"/>
      <c r="Z646" s="438"/>
      <c r="AA646" s="438"/>
      <c r="AB646" s="438"/>
      <c r="AC646" s="438"/>
      <c r="AD646" s="438"/>
    </row>
    <row r="647" ht="13.5" customHeight="1">
      <c r="A647" s="438"/>
      <c r="B647" s="438"/>
      <c r="C647" s="438"/>
      <c r="D647" s="438"/>
      <c r="E647" s="409"/>
      <c r="F647" s="438"/>
      <c r="G647" s="438"/>
      <c r="H647" s="438"/>
      <c r="I647" s="438"/>
      <c r="J647" s="438"/>
      <c r="K647" s="438"/>
      <c r="L647" s="438"/>
      <c r="M647" s="438"/>
      <c r="N647" s="438"/>
      <c r="O647" s="438"/>
      <c r="P647" s="438"/>
      <c r="Q647" s="438"/>
      <c r="R647" s="438"/>
      <c r="S647" s="438"/>
      <c r="T647" s="438"/>
      <c r="U647" s="438"/>
      <c r="V647" s="438"/>
      <c r="W647" s="438"/>
      <c r="X647" s="438"/>
      <c r="Y647" s="438"/>
      <c r="Z647" s="438"/>
      <c r="AA647" s="438"/>
      <c r="AB647" s="438"/>
      <c r="AC647" s="438"/>
      <c r="AD647" s="438"/>
    </row>
    <row r="648" ht="13.5" customHeight="1">
      <c r="A648" s="438"/>
      <c r="B648" s="438"/>
      <c r="C648" s="438"/>
      <c r="D648" s="438"/>
      <c r="E648" s="409"/>
      <c r="F648" s="438"/>
      <c r="G648" s="438"/>
      <c r="H648" s="438"/>
      <c r="I648" s="438"/>
      <c r="J648" s="438"/>
      <c r="K648" s="438"/>
      <c r="L648" s="438"/>
      <c r="M648" s="438"/>
      <c r="N648" s="438"/>
      <c r="O648" s="438"/>
      <c r="P648" s="438"/>
      <c r="Q648" s="438"/>
      <c r="R648" s="438"/>
      <c r="S648" s="438"/>
      <c r="T648" s="438"/>
      <c r="U648" s="438"/>
      <c r="V648" s="438"/>
      <c r="W648" s="438"/>
      <c r="X648" s="438"/>
      <c r="Y648" s="438"/>
      <c r="Z648" s="438"/>
      <c r="AA648" s="438"/>
      <c r="AB648" s="438"/>
      <c r="AC648" s="438"/>
      <c r="AD648" s="438"/>
    </row>
    <row r="649" ht="13.5" customHeight="1">
      <c r="A649" s="438"/>
      <c r="B649" s="438"/>
      <c r="C649" s="438"/>
      <c r="D649" s="438"/>
      <c r="E649" s="409"/>
      <c r="F649" s="438"/>
      <c r="G649" s="438"/>
      <c r="H649" s="438"/>
      <c r="I649" s="438"/>
      <c r="J649" s="438"/>
      <c r="K649" s="438"/>
      <c r="L649" s="438"/>
      <c r="M649" s="438"/>
      <c r="N649" s="438"/>
      <c r="O649" s="438"/>
      <c r="P649" s="438"/>
      <c r="Q649" s="438"/>
      <c r="R649" s="438"/>
      <c r="S649" s="438"/>
      <c r="T649" s="438"/>
      <c r="U649" s="438"/>
      <c r="V649" s="438"/>
      <c r="W649" s="438"/>
      <c r="X649" s="438"/>
      <c r="Y649" s="438"/>
      <c r="Z649" s="438"/>
      <c r="AA649" s="438"/>
      <c r="AB649" s="438"/>
      <c r="AC649" s="438"/>
      <c r="AD649" s="438"/>
    </row>
    <row r="650" ht="13.5" customHeight="1">
      <c r="A650" s="438"/>
      <c r="B650" s="438"/>
      <c r="C650" s="438"/>
      <c r="D650" s="438"/>
      <c r="E650" s="409"/>
      <c r="F650" s="438"/>
      <c r="G650" s="438"/>
      <c r="H650" s="438"/>
      <c r="I650" s="438"/>
      <c r="J650" s="438"/>
      <c r="K650" s="438"/>
      <c r="L650" s="438"/>
      <c r="M650" s="438"/>
      <c r="N650" s="438"/>
      <c r="O650" s="438"/>
      <c r="P650" s="438"/>
      <c r="Q650" s="438"/>
      <c r="R650" s="438"/>
      <c r="S650" s="438"/>
      <c r="T650" s="438"/>
      <c r="U650" s="438"/>
      <c r="V650" s="438"/>
      <c r="W650" s="438"/>
      <c r="X650" s="438"/>
      <c r="Y650" s="438"/>
      <c r="Z650" s="438"/>
      <c r="AA650" s="438"/>
      <c r="AB650" s="438"/>
      <c r="AC650" s="438"/>
      <c r="AD650" s="438"/>
    </row>
    <row r="651" ht="13.5" customHeight="1">
      <c r="A651" s="438"/>
      <c r="B651" s="438"/>
      <c r="C651" s="438"/>
      <c r="D651" s="438"/>
      <c r="E651" s="409"/>
      <c r="F651" s="438"/>
      <c r="G651" s="438"/>
      <c r="H651" s="438"/>
      <c r="I651" s="438"/>
      <c r="J651" s="438"/>
      <c r="K651" s="438"/>
      <c r="L651" s="438"/>
      <c r="M651" s="438"/>
      <c r="N651" s="438"/>
      <c r="O651" s="438"/>
      <c r="P651" s="438"/>
      <c r="Q651" s="438"/>
      <c r="R651" s="438"/>
      <c r="S651" s="438"/>
      <c r="T651" s="438"/>
      <c r="U651" s="438"/>
      <c r="V651" s="438"/>
      <c r="W651" s="438"/>
      <c r="X651" s="438"/>
      <c r="Y651" s="438"/>
      <c r="Z651" s="438"/>
      <c r="AA651" s="438"/>
      <c r="AB651" s="438"/>
      <c r="AC651" s="438"/>
      <c r="AD651" s="438"/>
    </row>
    <row r="652" ht="13.5" customHeight="1">
      <c r="A652" s="438"/>
      <c r="B652" s="438"/>
      <c r="C652" s="438"/>
      <c r="D652" s="438"/>
      <c r="E652" s="409"/>
      <c r="F652" s="438"/>
      <c r="G652" s="438"/>
      <c r="H652" s="438"/>
      <c r="I652" s="438"/>
      <c r="J652" s="438"/>
      <c r="K652" s="438"/>
      <c r="L652" s="438"/>
      <c r="M652" s="438"/>
      <c r="N652" s="438"/>
      <c r="O652" s="438"/>
      <c r="P652" s="438"/>
      <c r="Q652" s="438"/>
      <c r="R652" s="438"/>
      <c r="S652" s="438"/>
      <c r="T652" s="438"/>
      <c r="U652" s="438"/>
      <c r="V652" s="438"/>
      <c r="W652" s="438"/>
      <c r="X652" s="438"/>
      <c r="Y652" s="438"/>
      <c r="Z652" s="438"/>
      <c r="AA652" s="438"/>
      <c r="AB652" s="438"/>
      <c r="AC652" s="438"/>
      <c r="AD652" s="438"/>
    </row>
    <row r="653" ht="13.5" customHeight="1">
      <c r="A653" s="438"/>
      <c r="B653" s="438"/>
      <c r="C653" s="438"/>
      <c r="D653" s="438"/>
      <c r="E653" s="409"/>
      <c r="F653" s="438"/>
      <c r="G653" s="438"/>
      <c r="H653" s="438"/>
      <c r="I653" s="438"/>
      <c r="J653" s="438"/>
      <c r="K653" s="438"/>
      <c r="L653" s="438"/>
      <c r="M653" s="438"/>
      <c r="N653" s="438"/>
      <c r="O653" s="438"/>
      <c r="P653" s="438"/>
      <c r="Q653" s="438"/>
      <c r="R653" s="438"/>
      <c r="S653" s="438"/>
      <c r="T653" s="438"/>
      <c r="U653" s="438"/>
      <c r="V653" s="438"/>
      <c r="W653" s="438"/>
      <c r="X653" s="438"/>
      <c r="Y653" s="438"/>
      <c r="Z653" s="438"/>
      <c r="AA653" s="438"/>
      <c r="AB653" s="438"/>
      <c r="AC653" s="438"/>
      <c r="AD653" s="438"/>
    </row>
    <row r="654" ht="13.5" customHeight="1">
      <c r="A654" s="438"/>
      <c r="B654" s="438"/>
      <c r="C654" s="438"/>
      <c r="D654" s="438"/>
      <c r="E654" s="409"/>
      <c r="F654" s="438"/>
      <c r="G654" s="438"/>
      <c r="H654" s="438"/>
      <c r="I654" s="438"/>
      <c r="J654" s="438"/>
      <c r="K654" s="438"/>
      <c r="L654" s="438"/>
      <c r="M654" s="438"/>
      <c r="N654" s="438"/>
      <c r="O654" s="438"/>
      <c r="P654" s="438"/>
      <c r="Q654" s="438"/>
      <c r="R654" s="438"/>
      <c r="S654" s="438"/>
      <c r="T654" s="438"/>
      <c r="U654" s="438"/>
      <c r="V654" s="438"/>
      <c r="W654" s="438"/>
      <c r="X654" s="438"/>
      <c r="Y654" s="438"/>
      <c r="Z654" s="438"/>
      <c r="AA654" s="438"/>
      <c r="AB654" s="438"/>
      <c r="AC654" s="438"/>
      <c r="AD654" s="438"/>
    </row>
    <row r="655" ht="13.5" customHeight="1">
      <c r="A655" s="438"/>
      <c r="B655" s="438"/>
      <c r="C655" s="438"/>
      <c r="D655" s="438"/>
      <c r="E655" s="409"/>
      <c r="F655" s="438"/>
      <c r="G655" s="438"/>
      <c r="H655" s="438"/>
      <c r="I655" s="438"/>
      <c r="J655" s="438"/>
      <c r="K655" s="438"/>
      <c r="L655" s="438"/>
      <c r="M655" s="438"/>
      <c r="N655" s="438"/>
      <c r="O655" s="438"/>
      <c r="P655" s="438"/>
      <c r="Q655" s="438"/>
      <c r="R655" s="438"/>
      <c r="S655" s="438"/>
      <c r="T655" s="438"/>
      <c r="U655" s="438"/>
      <c r="V655" s="438"/>
      <c r="W655" s="438"/>
      <c r="X655" s="438"/>
      <c r="Y655" s="438"/>
      <c r="Z655" s="438"/>
      <c r="AA655" s="438"/>
      <c r="AB655" s="438"/>
      <c r="AC655" s="438"/>
      <c r="AD655" s="438"/>
    </row>
    <row r="656" ht="13.5" customHeight="1">
      <c r="A656" s="438"/>
      <c r="B656" s="438"/>
      <c r="C656" s="438"/>
      <c r="D656" s="438"/>
      <c r="E656" s="409"/>
      <c r="F656" s="438"/>
      <c r="G656" s="438"/>
      <c r="H656" s="438"/>
      <c r="I656" s="438"/>
      <c r="J656" s="438"/>
      <c r="K656" s="438"/>
      <c r="L656" s="438"/>
      <c r="M656" s="438"/>
      <c r="N656" s="438"/>
      <c r="O656" s="438"/>
      <c r="P656" s="438"/>
      <c r="Q656" s="438"/>
      <c r="R656" s="438"/>
      <c r="S656" s="438"/>
      <c r="T656" s="438"/>
      <c r="U656" s="438"/>
      <c r="V656" s="438"/>
      <c r="W656" s="438"/>
      <c r="X656" s="438"/>
      <c r="Y656" s="438"/>
      <c r="Z656" s="438"/>
      <c r="AA656" s="438"/>
      <c r="AB656" s="438"/>
      <c r="AC656" s="438"/>
      <c r="AD656" s="438"/>
    </row>
    <row r="657" ht="13.5" customHeight="1">
      <c r="A657" s="438"/>
      <c r="B657" s="438"/>
      <c r="C657" s="438"/>
      <c r="D657" s="438"/>
      <c r="E657" s="409"/>
      <c r="F657" s="438"/>
      <c r="G657" s="438"/>
      <c r="H657" s="438"/>
      <c r="I657" s="438"/>
      <c r="J657" s="438"/>
      <c r="K657" s="438"/>
      <c r="L657" s="438"/>
      <c r="M657" s="438"/>
      <c r="N657" s="438"/>
      <c r="O657" s="438"/>
      <c r="P657" s="438"/>
      <c r="Q657" s="438"/>
      <c r="R657" s="438"/>
      <c r="S657" s="438"/>
      <c r="T657" s="438"/>
      <c r="U657" s="438"/>
      <c r="V657" s="438"/>
      <c r="W657" s="438"/>
      <c r="X657" s="438"/>
      <c r="Y657" s="438"/>
      <c r="Z657" s="438"/>
      <c r="AA657" s="438"/>
      <c r="AB657" s="438"/>
      <c r="AC657" s="438"/>
      <c r="AD657" s="438"/>
    </row>
    <row r="658" ht="13.5" customHeight="1">
      <c r="A658" s="438"/>
      <c r="B658" s="438"/>
      <c r="C658" s="438"/>
      <c r="D658" s="438"/>
      <c r="E658" s="409"/>
      <c r="F658" s="438"/>
      <c r="G658" s="438"/>
      <c r="H658" s="438"/>
      <c r="I658" s="438"/>
      <c r="J658" s="438"/>
      <c r="K658" s="438"/>
      <c r="L658" s="438"/>
      <c r="M658" s="438"/>
      <c r="N658" s="438"/>
      <c r="O658" s="438"/>
      <c r="P658" s="438"/>
      <c r="Q658" s="438"/>
      <c r="R658" s="438"/>
      <c r="S658" s="438"/>
      <c r="T658" s="438"/>
      <c r="U658" s="438"/>
      <c r="V658" s="438"/>
      <c r="W658" s="438"/>
      <c r="X658" s="438"/>
      <c r="Y658" s="438"/>
      <c r="Z658" s="438"/>
      <c r="AA658" s="438"/>
      <c r="AB658" s="438"/>
      <c r="AC658" s="438"/>
      <c r="AD658" s="438"/>
    </row>
    <row r="659" ht="13.5" customHeight="1">
      <c r="A659" s="438"/>
      <c r="B659" s="438"/>
      <c r="C659" s="438"/>
      <c r="D659" s="438"/>
      <c r="E659" s="409"/>
      <c r="F659" s="438"/>
      <c r="G659" s="438"/>
      <c r="H659" s="438"/>
      <c r="I659" s="438"/>
      <c r="J659" s="438"/>
      <c r="K659" s="438"/>
      <c r="L659" s="438"/>
      <c r="M659" s="438"/>
      <c r="N659" s="438"/>
      <c r="O659" s="438"/>
      <c r="P659" s="438"/>
      <c r="Q659" s="438"/>
      <c r="R659" s="438"/>
      <c r="S659" s="438"/>
      <c r="T659" s="438"/>
      <c r="U659" s="438"/>
      <c r="V659" s="438"/>
      <c r="W659" s="438"/>
      <c r="X659" s="438"/>
      <c r="Y659" s="438"/>
      <c r="Z659" s="438"/>
      <c r="AA659" s="438"/>
      <c r="AB659" s="438"/>
      <c r="AC659" s="438"/>
      <c r="AD659" s="438"/>
    </row>
    <row r="660" ht="13.5" customHeight="1">
      <c r="A660" s="438"/>
      <c r="B660" s="438"/>
      <c r="C660" s="438"/>
      <c r="D660" s="438"/>
      <c r="E660" s="409"/>
      <c r="F660" s="438"/>
      <c r="G660" s="438"/>
      <c r="H660" s="438"/>
      <c r="I660" s="438"/>
      <c r="J660" s="438"/>
      <c r="K660" s="438"/>
      <c r="L660" s="438"/>
      <c r="M660" s="438"/>
      <c r="N660" s="438"/>
      <c r="O660" s="438"/>
      <c r="P660" s="438"/>
      <c r="Q660" s="438"/>
      <c r="R660" s="438"/>
      <c r="S660" s="438"/>
      <c r="T660" s="438"/>
      <c r="U660" s="438"/>
      <c r="V660" s="438"/>
      <c r="W660" s="438"/>
      <c r="X660" s="438"/>
      <c r="Y660" s="438"/>
      <c r="Z660" s="438"/>
      <c r="AA660" s="438"/>
      <c r="AB660" s="438"/>
      <c r="AC660" s="438"/>
      <c r="AD660" s="438"/>
    </row>
    <row r="661" ht="13.5" customHeight="1">
      <c r="A661" s="438"/>
      <c r="B661" s="438"/>
      <c r="C661" s="438"/>
      <c r="D661" s="438"/>
      <c r="E661" s="409"/>
      <c r="F661" s="438"/>
      <c r="G661" s="438"/>
      <c r="H661" s="438"/>
      <c r="I661" s="438"/>
      <c r="J661" s="438"/>
      <c r="K661" s="438"/>
      <c r="L661" s="438"/>
      <c r="M661" s="438"/>
      <c r="N661" s="438"/>
      <c r="O661" s="438"/>
      <c r="P661" s="438"/>
      <c r="Q661" s="438"/>
      <c r="R661" s="438"/>
      <c r="S661" s="438"/>
      <c r="T661" s="438"/>
      <c r="U661" s="438"/>
      <c r="V661" s="438"/>
      <c r="W661" s="438"/>
      <c r="X661" s="438"/>
      <c r="Y661" s="438"/>
      <c r="Z661" s="438"/>
      <c r="AA661" s="438"/>
      <c r="AB661" s="438"/>
      <c r="AC661" s="438"/>
      <c r="AD661" s="438"/>
    </row>
    <row r="662" ht="13.5" customHeight="1">
      <c r="A662" s="438"/>
      <c r="B662" s="438"/>
      <c r="C662" s="438"/>
      <c r="D662" s="438"/>
      <c r="E662" s="409"/>
      <c r="F662" s="438"/>
      <c r="G662" s="438"/>
      <c r="H662" s="438"/>
      <c r="I662" s="438"/>
      <c r="J662" s="438"/>
      <c r="K662" s="438"/>
      <c r="L662" s="438"/>
      <c r="M662" s="438"/>
      <c r="N662" s="438"/>
      <c r="O662" s="438"/>
      <c r="P662" s="438"/>
      <c r="Q662" s="438"/>
      <c r="R662" s="438"/>
      <c r="S662" s="438"/>
      <c r="T662" s="438"/>
      <c r="U662" s="438"/>
      <c r="V662" s="438"/>
      <c r="W662" s="438"/>
      <c r="X662" s="438"/>
      <c r="Y662" s="438"/>
      <c r="Z662" s="438"/>
      <c r="AA662" s="438"/>
      <c r="AB662" s="438"/>
      <c r="AC662" s="438"/>
      <c r="AD662" s="438"/>
    </row>
    <row r="663" ht="13.5" customHeight="1">
      <c r="A663" s="438"/>
      <c r="B663" s="438"/>
      <c r="C663" s="438"/>
      <c r="D663" s="438"/>
      <c r="E663" s="409"/>
      <c r="F663" s="438"/>
      <c r="G663" s="438"/>
      <c r="H663" s="438"/>
      <c r="I663" s="438"/>
      <c r="J663" s="438"/>
      <c r="K663" s="438"/>
      <c r="L663" s="438"/>
      <c r="M663" s="438"/>
      <c r="N663" s="438"/>
      <c r="O663" s="438"/>
      <c r="P663" s="438"/>
      <c r="Q663" s="438"/>
      <c r="R663" s="438"/>
      <c r="S663" s="438"/>
      <c r="T663" s="438"/>
      <c r="U663" s="438"/>
      <c r="V663" s="438"/>
      <c r="W663" s="438"/>
      <c r="X663" s="438"/>
      <c r="Y663" s="438"/>
      <c r="Z663" s="438"/>
      <c r="AA663" s="438"/>
      <c r="AB663" s="438"/>
      <c r="AC663" s="438"/>
      <c r="AD663" s="438"/>
    </row>
    <row r="664" ht="13.5" customHeight="1">
      <c r="A664" s="438"/>
      <c r="B664" s="438"/>
      <c r="C664" s="438"/>
      <c r="D664" s="438"/>
      <c r="E664" s="409"/>
      <c r="F664" s="438"/>
      <c r="G664" s="438"/>
      <c r="H664" s="438"/>
      <c r="I664" s="438"/>
      <c r="J664" s="438"/>
      <c r="K664" s="438"/>
      <c r="L664" s="438"/>
      <c r="M664" s="438"/>
      <c r="N664" s="438"/>
      <c r="O664" s="438"/>
      <c r="P664" s="438"/>
      <c r="Q664" s="438"/>
      <c r="R664" s="438"/>
      <c r="S664" s="438"/>
      <c r="T664" s="438"/>
      <c r="U664" s="438"/>
      <c r="V664" s="438"/>
      <c r="W664" s="438"/>
      <c r="X664" s="438"/>
      <c r="Y664" s="438"/>
      <c r="Z664" s="438"/>
      <c r="AA664" s="438"/>
      <c r="AB664" s="438"/>
      <c r="AC664" s="438"/>
      <c r="AD664" s="438"/>
    </row>
    <row r="665" ht="13.5" customHeight="1">
      <c r="A665" s="438"/>
      <c r="B665" s="438"/>
      <c r="C665" s="438"/>
      <c r="D665" s="438"/>
      <c r="E665" s="409"/>
      <c r="F665" s="438"/>
      <c r="G665" s="438"/>
      <c r="H665" s="438"/>
      <c r="I665" s="438"/>
      <c r="J665" s="438"/>
      <c r="K665" s="438"/>
      <c r="L665" s="438"/>
      <c r="M665" s="438"/>
      <c r="N665" s="438"/>
      <c r="O665" s="438"/>
      <c r="P665" s="438"/>
      <c r="Q665" s="438"/>
      <c r="R665" s="438"/>
      <c r="S665" s="438"/>
      <c r="T665" s="438"/>
      <c r="U665" s="438"/>
      <c r="V665" s="438"/>
      <c r="W665" s="438"/>
      <c r="X665" s="438"/>
      <c r="Y665" s="438"/>
      <c r="Z665" s="438"/>
      <c r="AA665" s="438"/>
      <c r="AB665" s="438"/>
      <c r="AC665" s="438"/>
      <c r="AD665" s="438"/>
    </row>
    <row r="666" ht="13.5" customHeight="1">
      <c r="A666" s="438"/>
      <c r="B666" s="438"/>
      <c r="C666" s="438"/>
      <c r="D666" s="438"/>
      <c r="E666" s="409"/>
      <c r="F666" s="438"/>
      <c r="G666" s="438"/>
      <c r="H666" s="438"/>
      <c r="I666" s="438"/>
      <c r="J666" s="438"/>
      <c r="K666" s="438"/>
      <c r="L666" s="438"/>
      <c r="M666" s="438"/>
      <c r="N666" s="438"/>
      <c r="O666" s="438"/>
      <c r="P666" s="438"/>
      <c r="Q666" s="438"/>
      <c r="R666" s="438"/>
      <c r="S666" s="438"/>
      <c r="T666" s="438"/>
      <c r="U666" s="438"/>
      <c r="V666" s="438"/>
      <c r="W666" s="438"/>
      <c r="X666" s="438"/>
      <c r="Y666" s="438"/>
      <c r="Z666" s="438"/>
      <c r="AA666" s="438"/>
      <c r="AB666" s="438"/>
      <c r="AC666" s="438"/>
      <c r="AD666" s="438"/>
    </row>
    <row r="667" ht="13.5" customHeight="1">
      <c r="A667" s="438"/>
      <c r="B667" s="438"/>
      <c r="C667" s="438"/>
      <c r="D667" s="438"/>
      <c r="E667" s="409"/>
      <c r="F667" s="438"/>
      <c r="G667" s="438"/>
      <c r="H667" s="438"/>
      <c r="I667" s="438"/>
      <c r="J667" s="438"/>
      <c r="K667" s="438"/>
      <c r="L667" s="438"/>
      <c r="M667" s="438"/>
      <c r="N667" s="438"/>
      <c r="O667" s="438"/>
      <c r="P667" s="438"/>
      <c r="Q667" s="438"/>
      <c r="R667" s="438"/>
      <c r="S667" s="438"/>
      <c r="T667" s="438"/>
      <c r="U667" s="438"/>
      <c r="V667" s="438"/>
      <c r="W667" s="438"/>
      <c r="X667" s="438"/>
      <c r="Y667" s="438"/>
      <c r="Z667" s="438"/>
      <c r="AA667" s="438"/>
      <c r="AB667" s="438"/>
      <c r="AC667" s="438"/>
      <c r="AD667" s="438"/>
    </row>
    <row r="668" ht="13.5" customHeight="1">
      <c r="A668" s="438"/>
      <c r="B668" s="438"/>
      <c r="C668" s="438"/>
      <c r="D668" s="438"/>
      <c r="E668" s="409"/>
      <c r="F668" s="438"/>
      <c r="G668" s="438"/>
      <c r="H668" s="438"/>
      <c r="I668" s="438"/>
      <c r="J668" s="438"/>
      <c r="K668" s="438"/>
      <c r="L668" s="438"/>
      <c r="M668" s="438"/>
      <c r="N668" s="438"/>
      <c r="O668" s="438"/>
      <c r="P668" s="438"/>
      <c r="Q668" s="438"/>
      <c r="R668" s="438"/>
      <c r="S668" s="438"/>
      <c r="T668" s="438"/>
      <c r="U668" s="438"/>
      <c r="V668" s="438"/>
      <c r="W668" s="438"/>
      <c r="X668" s="438"/>
      <c r="Y668" s="438"/>
      <c r="Z668" s="438"/>
      <c r="AA668" s="438"/>
      <c r="AB668" s="438"/>
      <c r="AC668" s="438"/>
      <c r="AD668" s="438"/>
    </row>
    <row r="669" ht="13.5" customHeight="1">
      <c r="A669" s="438"/>
      <c r="B669" s="438"/>
      <c r="C669" s="438"/>
      <c r="D669" s="438"/>
      <c r="E669" s="409"/>
      <c r="F669" s="438"/>
      <c r="G669" s="438"/>
      <c r="H669" s="438"/>
      <c r="I669" s="438"/>
      <c r="J669" s="438"/>
      <c r="K669" s="438"/>
      <c r="L669" s="438"/>
      <c r="M669" s="438"/>
      <c r="N669" s="438"/>
      <c r="O669" s="438"/>
      <c r="P669" s="438"/>
      <c r="Q669" s="438"/>
      <c r="R669" s="438"/>
      <c r="S669" s="438"/>
      <c r="T669" s="438"/>
      <c r="U669" s="438"/>
      <c r="V669" s="438"/>
      <c r="W669" s="438"/>
      <c r="X669" s="438"/>
      <c r="Y669" s="438"/>
      <c r="Z669" s="438"/>
      <c r="AA669" s="438"/>
      <c r="AB669" s="438"/>
      <c r="AC669" s="438"/>
      <c r="AD669" s="438"/>
    </row>
    <row r="670" ht="13.5" customHeight="1">
      <c r="A670" s="438"/>
      <c r="B670" s="438"/>
      <c r="C670" s="438"/>
      <c r="D670" s="438"/>
      <c r="E670" s="409"/>
      <c r="F670" s="438"/>
      <c r="G670" s="438"/>
      <c r="H670" s="438"/>
      <c r="I670" s="438"/>
      <c r="J670" s="438"/>
      <c r="K670" s="438"/>
      <c r="L670" s="438"/>
      <c r="M670" s="438"/>
      <c r="N670" s="438"/>
      <c r="O670" s="438"/>
      <c r="P670" s="438"/>
      <c r="Q670" s="438"/>
      <c r="R670" s="438"/>
      <c r="S670" s="438"/>
      <c r="T670" s="438"/>
      <c r="U670" s="438"/>
      <c r="V670" s="438"/>
      <c r="W670" s="438"/>
      <c r="X670" s="438"/>
      <c r="Y670" s="438"/>
      <c r="Z670" s="438"/>
      <c r="AA670" s="438"/>
      <c r="AB670" s="438"/>
      <c r="AC670" s="438"/>
      <c r="AD670" s="438"/>
    </row>
    <row r="671" ht="13.5" customHeight="1">
      <c r="A671" s="438"/>
      <c r="B671" s="438"/>
      <c r="C671" s="438"/>
      <c r="D671" s="438"/>
      <c r="E671" s="409"/>
      <c r="F671" s="438"/>
      <c r="G671" s="438"/>
      <c r="H671" s="438"/>
      <c r="I671" s="438"/>
      <c r="J671" s="438"/>
      <c r="K671" s="438"/>
      <c r="L671" s="438"/>
      <c r="M671" s="438"/>
      <c r="N671" s="438"/>
      <c r="O671" s="438"/>
      <c r="P671" s="438"/>
      <c r="Q671" s="438"/>
      <c r="R671" s="438"/>
      <c r="S671" s="438"/>
      <c r="T671" s="438"/>
      <c r="U671" s="438"/>
      <c r="V671" s="438"/>
      <c r="W671" s="438"/>
      <c r="X671" s="438"/>
      <c r="Y671" s="438"/>
      <c r="Z671" s="438"/>
      <c r="AA671" s="438"/>
      <c r="AB671" s="438"/>
      <c r="AC671" s="438"/>
      <c r="AD671" s="438"/>
    </row>
    <row r="672" ht="13.5" customHeight="1">
      <c r="A672" s="438"/>
      <c r="B672" s="438"/>
      <c r="C672" s="438"/>
      <c r="D672" s="438"/>
      <c r="E672" s="409"/>
      <c r="F672" s="438"/>
      <c r="G672" s="438"/>
      <c r="H672" s="438"/>
      <c r="I672" s="438"/>
      <c r="J672" s="438"/>
      <c r="K672" s="438"/>
      <c r="L672" s="438"/>
      <c r="M672" s="438"/>
      <c r="N672" s="438"/>
      <c r="O672" s="438"/>
      <c r="P672" s="438"/>
      <c r="Q672" s="438"/>
      <c r="R672" s="438"/>
      <c r="S672" s="438"/>
      <c r="T672" s="438"/>
      <c r="U672" s="438"/>
      <c r="V672" s="438"/>
      <c r="W672" s="438"/>
      <c r="X672" s="438"/>
      <c r="Y672" s="438"/>
      <c r="Z672" s="438"/>
      <c r="AA672" s="438"/>
      <c r="AB672" s="438"/>
      <c r="AC672" s="438"/>
      <c r="AD672" s="438"/>
    </row>
    <row r="673" ht="13.5" customHeight="1">
      <c r="A673" s="438"/>
      <c r="B673" s="438"/>
      <c r="C673" s="438"/>
      <c r="D673" s="438"/>
      <c r="E673" s="409"/>
      <c r="F673" s="438"/>
      <c r="G673" s="438"/>
      <c r="H673" s="438"/>
      <c r="I673" s="438"/>
      <c r="J673" s="438"/>
      <c r="K673" s="438"/>
      <c r="L673" s="438"/>
      <c r="M673" s="438"/>
      <c r="N673" s="438"/>
      <c r="O673" s="438"/>
      <c r="P673" s="438"/>
      <c r="Q673" s="438"/>
      <c r="R673" s="438"/>
      <c r="S673" s="438"/>
      <c r="T673" s="438"/>
      <c r="U673" s="438"/>
      <c r="V673" s="438"/>
      <c r="W673" s="438"/>
      <c r="X673" s="438"/>
      <c r="Y673" s="438"/>
      <c r="Z673" s="438"/>
      <c r="AA673" s="438"/>
      <c r="AB673" s="438"/>
      <c r="AC673" s="438"/>
      <c r="AD673" s="438"/>
    </row>
    <row r="674" ht="13.5" customHeight="1">
      <c r="A674" s="438"/>
      <c r="B674" s="438"/>
      <c r="C674" s="438"/>
      <c r="D674" s="438"/>
      <c r="E674" s="409"/>
      <c r="F674" s="438"/>
      <c r="G674" s="438"/>
      <c r="H674" s="438"/>
      <c r="I674" s="438"/>
      <c r="J674" s="438"/>
      <c r="K674" s="438"/>
      <c r="L674" s="438"/>
      <c r="M674" s="438"/>
      <c r="N674" s="438"/>
      <c r="O674" s="438"/>
      <c r="P674" s="438"/>
      <c r="Q674" s="438"/>
      <c r="R674" s="438"/>
      <c r="S674" s="438"/>
      <c r="T674" s="438"/>
      <c r="U674" s="438"/>
      <c r="V674" s="438"/>
      <c r="W674" s="438"/>
      <c r="X674" s="438"/>
      <c r="Y674" s="438"/>
      <c r="Z674" s="438"/>
      <c r="AA674" s="438"/>
      <c r="AB674" s="438"/>
      <c r="AC674" s="438"/>
      <c r="AD674" s="438"/>
    </row>
    <row r="675" ht="13.5" customHeight="1">
      <c r="A675" s="438"/>
      <c r="B675" s="438"/>
      <c r="C675" s="438"/>
      <c r="D675" s="438"/>
      <c r="E675" s="409"/>
      <c r="F675" s="438"/>
      <c r="G675" s="438"/>
      <c r="H675" s="438"/>
      <c r="I675" s="438"/>
      <c r="J675" s="438"/>
      <c r="K675" s="438"/>
      <c r="L675" s="438"/>
      <c r="M675" s="438"/>
      <c r="N675" s="438"/>
      <c r="O675" s="438"/>
      <c r="P675" s="438"/>
      <c r="Q675" s="438"/>
      <c r="R675" s="438"/>
      <c r="S675" s="438"/>
      <c r="T675" s="438"/>
      <c r="U675" s="438"/>
      <c r="V675" s="438"/>
      <c r="W675" s="438"/>
      <c r="X675" s="438"/>
      <c r="Y675" s="438"/>
      <c r="Z675" s="438"/>
      <c r="AA675" s="438"/>
      <c r="AB675" s="438"/>
      <c r="AC675" s="438"/>
      <c r="AD675" s="438"/>
    </row>
    <row r="676" ht="13.5" customHeight="1">
      <c r="A676" s="438"/>
      <c r="B676" s="438"/>
      <c r="C676" s="438"/>
      <c r="D676" s="438"/>
      <c r="E676" s="409"/>
      <c r="F676" s="438"/>
      <c r="G676" s="438"/>
      <c r="H676" s="438"/>
      <c r="I676" s="438"/>
      <c r="J676" s="438"/>
      <c r="K676" s="438"/>
      <c r="L676" s="438"/>
      <c r="M676" s="438"/>
      <c r="N676" s="438"/>
      <c r="O676" s="438"/>
      <c r="P676" s="438"/>
      <c r="Q676" s="438"/>
      <c r="R676" s="438"/>
      <c r="S676" s="438"/>
      <c r="T676" s="438"/>
      <c r="U676" s="438"/>
      <c r="V676" s="438"/>
      <c r="W676" s="438"/>
      <c r="X676" s="438"/>
      <c r="Y676" s="438"/>
      <c r="Z676" s="438"/>
      <c r="AA676" s="438"/>
      <c r="AB676" s="438"/>
      <c r="AC676" s="438"/>
      <c r="AD676" s="438"/>
    </row>
    <row r="677" ht="13.5" customHeight="1">
      <c r="A677" s="438"/>
      <c r="B677" s="438"/>
      <c r="C677" s="438"/>
      <c r="D677" s="438"/>
      <c r="E677" s="409"/>
      <c r="F677" s="438"/>
      <c r="G677" s="438"/>
      <c r="H677" s="438"/>
      <c r="I677" s="438"/>
      <c r="J677" s="438"/>
      <c r="K677" s="438"/>
      <c r="L677" s="438"/>
      <c r="M677" s="438"/>
      <c r="N677" s="438"/>
      <c r="O677" s="438"/>
      <c r="P677" s="438"/>
      <c r="Q677" s="438"/>
      <c r="R677" s="438"/>
      <c r="S677" s="438"/>
      <c r="T677" s="438"/>
      <c r="U677" s="438"/>
      <c r="V677" s="438"/>
      <c r="W677" s="438"/>
      <c r="X677" s="438"/>
      <c r="Y677" s="438"/>
      <c r="Z677" s="438"/>
      <c r="AA677" s="438"/>
      <c r="AB677" s="438"/>
      <c r="AC677" s="438"/>
      <c r="AD677" s="438"/>
    </row>
    <row r="678" ht="13.5" customHeight="1">
      <c r="A678" s="438"/>
      <c r="B678" s="438"/>
      <c r="C678" s="438"/>
      <c r="D678" s="438"/>
      <c r="E678" s="409"/>
      <c r="F678" s="438"/>
      <c r="G678" s="438"/>
      <c r="H678" s="438"/>
      <c r="I678" s="438"/>
      <c r="J678" s="438"/>
      <c r="K678" s="438"/>
      <c r="L678" s="438"/>
      <c r="M678" s="438"/>
      <c r="N678" s="438"/>
      <c r="O678" s="438"/>
      <c r="P678" s="438"/>
      <c r="Q678" s="438"/>
      <c r="R678" s="438"/>
      <c r="S678" s="438"/>
      <c r="T678" s="438"/>
      <c r="U678" s="438"/>
      <c r="V678" s="438"/>
      <c r="W678" s="438"/>
      <c r="X678" s="438"/>
      <c r="Y678" s="438"/>
      <c r="Z678" s="438"/>
      <c r="AA678" s="438"/>
      <c r="AB678" s="438"/>
      <c r="AC678" s="438"/>
      <c r="AD678" s="438"/>
    </row>
    <row r="679" ht="13.5" customHeight="1">
      <c r="A679" s="438"/>
      <c r="B679" s="438"/>
      <c r="C679" s="438"/>
      <c r="D679" s="438"/>
      <c r="E679" s="409"/>
      <c r="F679" s="438"/>
      <c r="G679" s="438"/>
      <c r="H679" s="438"/>
      <c r="I679" s="438"/>
      <c r="J679" s="438"/>
      <c r="K679" s="438"/>
      <c r="L679" s="438"/>
      <c r="M679" s="438"/>
      <c r="N679" s="438"/>
      <c r="O679" s="438"/>
      <c r="P679" s="438"/>
      <c r="Q679" s="438"/>
      <c r="R679" s="438"/>
      <c r="S679" s="438"/>
      <c r="T679" s="438"/>
      <c r="U679" s="438"/>
      <c r="V679" s="438"/>
      <c r="W679" s="438"/>
      <c r="X679" s="438"/>
      <c r="Y679" s="438"/>
      <c r="Z679" s="438"/>
      <c r="AA679" s="438"/>
      <c r="AB679" s="438"/>
      <c r="AC679" s="438"/>
      <c r="AD679" s="438"/>
    </row>
    <row r="680" ht="13.5" customHeight="1">
      <c r="A680" s="438"/>
      <c r="B680" s="438"/>
      <c r="C680" s="438"/>
      <c r="D680" s="438"/>
      <c r="E680" s="409"/>
      <c r="F680" s="438"/>
      <c r="G680" s="438"/>
      <c r="H680" s="438"/>
      <c r="I680" s="438"/>
      <c r="J680" s="438"/>
      <c r="K680" s="438"/>
      <c r="L680" s="438"/>
      <c r="M680" s="438"/>
      <c r="N680" s="438"/>
      <c r="O680" s="438"/>
      <c r="P680" s="438"/>
      <c r="Q680" s="438"/>
      <c r="R680" s="438"/>
      <c r="S680" s="438"/>
      <c r="T680" s="438"/>
      <c r="U680" s="438"/>
      <c r="V680" s="438"/>
      <c r="W680" s="438"/>
      <c r="X680" s="438"/>
      <c r="Y680" s="438"/>
      <c r="Z680" s="438"/>
      <c r="AA680" s="438"/>
      <c r="AB680" s="438"/>
      <c r="AC680" s="438"/>
      <c r="AD680" s="438"/>
    </row>
    <row r="681" ht="13.5" customHeight="1">
      <c r="A681" s="438"/>
      <c r="B681" s="438"/>
      <c r="C681" s="438"/>
      <c r="D681" s="438"/>
      <c r="E681" s="409"/>
      <c r="F681" s="438"/>
      <c r="G681" s="438"/>
      <c r="H681" s="438"/>
      <c r="I681" s="438"/>
      <c r="J681" s="438"/>
      <c r="K681" s="438"/>
      <c r="L681" s="438"/>
      <c r="M681" s="438"/>
      <c r="N681" s="438"/>
      <c r="O681" s="438"/>
      <c r="P681" s="438"/>
      <c r="Q681" s="438"/>
      <c r="R681" s="438"/>
      <c r="S681" s="438"/>
      <c r="T681" s="438"/>
      <c r="U681" s="438"/>
      <c r="V681" s="438"/>
      <c r="W681" s="438"/>
      <c r="X681" s="438"/>
      <c r="Y681" s="438"/>
      <c r="Z681" s="438"/>
      <c r="AA681" s="438"/>
      <c r="AB681" s="438"/>
      <c r="AC681" s="438"/>
      <c r="AD681" s="438"/>
    </row>
    <row r="682" ht="13.5" customHeight="1">
      <c r="A682" s="438"/>
      <c r="B682" s="438"/>
      <c r="C682" s="438"/>
      <c r="D682" s="438"/>
      <c r="E682" s="409"/>
      <c r="F682" s="438"/>
      <c r="G682" s="438"/>
      <c r="H682" s="438"/>
      <c r="I682" s="438"/>
      <c r="J682" s="438"/>
      <c r="K682" s="438"/>
      <c r="L682" s="438"/>
      <c r="M682" s="438"/>
      <c r="N682" s="438"/>
      <c r="O682" s="438"/>
      <c r="P682" s="438"/>
      <c r="Q682" s="438"/>
      <c r="R682" s="438"/>
      <c r="S682" s="438"/>
      <c r="T682" s="438"/>
      <c r="U682" s="438"/>
      <c r="V682" s="438"/>
      <c r="W682" s="438"/>
      <c r="X682" s="438"/>
      <c r="Y682" s="438"/>
      <c r="Z682" s="438"/>
      <c r="AA682" s="438"/>
      <c r="AB682" s="438"/>
      <c r="AC682" s="438"/>
      <c r="AD682" s="438"/>
    </row>
    <row r="683" ht="13.5" customHeight="1">
      <c r="A683" s="438"/>
      <c r="B683" s="438"/>
      <c r="C683" s="438"/>
      <c r="D683" s="438"/>
      <c r="E683" s="409"/>
      <c r="F683" s="438"/>
      <c r="G683" s="438"/>
      <c r="H683" s="438"/>
      <c r="I683" s="438"/>
      <c r="J683" s="438"/>
      <c r="K683" s="438"/>
      <c r="L683" s="438"/>
      <c r="M683" s="438"/>
      <c r="N683" s="438"/>
      <c r="O683" s="438"/>
      <c r="P683" s="438"/>
      <c r="Q683" s="438"/>
      <c r="R683" s="438"/>
      <c r="S683" s="438"/>
      <c r="T683" s="438"/>
      <c r="U683" s="438"/>
      <c r="V683" s="438"/>
      <c r="W683" s="438"/>
      <c r="X683" s="438"/>
      <c r="Y683" s="438"/>
      <c r="Z683" s="438"/>
      <c r="AA683" s="438"/>
      <c r="AB683" s="438"/>
      <c r="AC683" s="438"/>
      <c r="AD683" s="438"/>
    </row>
    <row r="684" ht="13.5" customHeight="1">
      <c r="A684" s="438"/>
      <c r="B684" s="438"/>
      <c r="C684" s="438"/>
      <c r="D684" s="438"/>
      <c r="E684" s="409"/>
      <c r="F684" s="438"/>
      <c r="G684" s="438"/>
      <c r="H684" s="438"/>
      <c r="I684" s="438"/>
      <c r="J684" s="438"/>
      <c r="K684" s="438"/>
      <c r="L684" s="438"/>
      <c r="M684" s="438"/>
      <c r="N684" s="438"/>
      <c r="O684" s="438"/>
      <c r="P684" s="438"/>
      <c r="Q684" s="438"/>
      <c r="R684" s="438"/>
      <c r="S684" s="438"/>
      <c r="T684" s="438"/>
      <c r="U684" s="438"/>
      <c r="V684" s="438"/>
      <c r="W684" s="438"/>
      <c r="X684" s="438"/>
      <c r="Y684" s="438"/>
      <c r="Z684" s="438"/>
      <c r="AA684" s="438"/>
      <c r="AB684" s="438"/>
      <c r="AC684" s="438"/>
      <c r="AD684" s="438"/>
    </row>
    <row r="685" ht="13.5" customHeight="1">
      <c r="A685" s="438"/>
      <c r="B685" s="438"/>
      <c r="C685" s="438"/>
      <c r="D685" s="438"/>
      <c r="E685" s="409"/>
      <c r="F685" s="438"/>
      <c r="G685" s="438"/>
      <c r="H685" s="438"/>
      <c r="I685" s="438"/>
      <c r="J685" s="438"/>
      <c r="K685" s="438"/>
      <c r="L685" s="438"/>
      <c r="M685" s="438"/>
      <c r="N685" s="438"/>
      <c r="O685" s="438"/>
      <c r="P685" s="438"/>
      <c r="Q685" s="438"/>
      <c r="R685" s="438"/>
      <c r="S685" s="438"/>
      <c r="T685" s="438"/>
      <c r="U685" s="438"/>
      <c r="V685" s="438"/>
      <c r="W685" s="438"/>
      <c r="X685" s="438"/>
      <c r="Y685" s="438"/>
      <c r="Z685" s="438"/>
      <c r="AA685" s="438"/>
      <c r="AB685" s="438"/>
      <c r="AC685" s="438"/>
      <c r="AD685" s="438"/>
    </row>
    <row r="686" ht="13.5" customHeight="1">
      <c r="A686" s="438"/>
      <c r="B686" s="438"/>
      <c r="C686" s="438"/>
      <c r="D686" s="438"/>
      <c r="E686" s="409"/>
      <c r="F686" s="438"/>
      <c r="G686" s="438"/>
      <c r="H686" s="438"/>
      <c r="I686" s="438"/>
      <c r="J686" s="438"/>
      <c r="K686" s="438"/>
      <c r="L686" s="438"/>
      <c r="M686" s="438"/>
      <c r="N686" s="438"/>
      <c r="O686" s="438"/>
      <c r="P686" s="438"/>
      <c r="Q686" s="438"/>
      <c r="R686" s="438"/>
      <c r="S686" s="438"/>
      <c r="T686" s="438"/>
      <c r="U686" s="438"/>
      <c r="V686" s="438"/>
      <c r="W686" s="438"/>
      <c r="X686" s="438"/>
      <c r="Y686" s="438"/>
      <c r="Z686" s="438"/>
      <c r="AA686" s="438"/>
      <c r="AB686" s="438"/>
      <c r="AC686" s="438"/>
      <c r="AD686" s="438"/>
    </row>
    <row r="687" ht="13.5" customHeight="1">
      <c r="A687" s="438"/>
      <c r="B687" s="438"/>
      <c r="C687" s="438"/>
      <c r="D687" s="438"/>
      <c r="E687" s="409"/>
      <c r="F687" s="438"/>
      <c r="G687" s="438"/>
      <c r="H687" s="438"/>
      <c r="I687" s="438"/>
      <c r="J687" s="438"/>
      <c r="K687" s="438"/>
      <c r="L687" s="438"/>
      <c r="M687" s="438"/>
      <c r="N687" s="438"/>
      <c r="O687" s="438"/>
      <c r="P687" s="438"/>
      <c r="Q687" s="438"/>
      <c r="R687" s="438"/>
      <c r="S687" s="438"/>
      <c r="T687" s="438"/>
      <c r="U687" s="438"/>
      <c r="V687" s="438"/>
      <c r="W687" s="438"/>
      <c r="X687" s="438"/>
      <c r="Y687" s="438"/>
      <c r="Z687" s="438"/>
      <c r="AA687" s="438"/>
      <c r="AB687" s="438"/>
      <c r="AC687" s="438"/>
      <c r="AD687" s="438"/>
    </row>
    <row r="688" ht="13.5" customHeight="1">
      <c r="A688" s="438"/>
      <c r="B688" s="438"/>
      <c r="C688" s="438"/>
      <c r="D688" s="438"/>
      <c r="E688" s="409"/>
      <c r="F688" s="438"/>
      <c r="G688" s="438"/>
      <c r="H688" s="438"/>
      <c r="I688" s="438"/>
      <c r="J688" s="438"/>
      <c r="K688" s="438"/>
      <c r="L688" s="438"/>
      <c r="M688" s="438"/>
      <c r="N688" s="438"/>
      <c r="O688" s="438"/>
      <c r="P688" s="438"/>
      <c r="Q688" s="438"/>
      <c r="R688" s="438"/>
      <c r="S688" s="438"/>
      <c r="T688" s="438"/>
      <c r="U688" s="438"/>
      <c r="V688" s="438"/>
      <c r="W688" s="438"/>
      <c r="X688" s="438"/>
      <c r="Y688" s="438"/>
      <c r="Z688" s="438"/>
      <c r="AA688" s="438"/>
      <c r="AB688" s="438"/>
      <c r="AC688" s="438"/>
      <c r="AD688" s="438"/>
    </row>
    <row r="689" ht="13.5" customHeight="1">
      <c r="A689" s="438"/>
      <c r="B689" s="438"/>
      <c r="C689" s="438"/>
      <c r="D689" s="438"/>
      <c r="E689" s="409"/>
      <c r="F689" s="438"/>
      <c r="G689" s="438"/>
      <c r="H689" s="438"/>
      <c r="I689" s="438"/>
      <c r="J689" s="438"/>
      <c r="K689" s="438"/>
      <c r="L689" s="438"/>
      <c r="M689" s="438"/>
      <c r="N689" s="438"/>
      <c r="O689" s="438"/>
      <c r="P689" s="438"/>
      <c r="Q689" s="438"/>
      <c r="R689" s="438"/>
      <c r="S689" s="438"/>
      <c r="T689" s="438"/>
      <c r="U689" s="438"/>
      <c r="V689" s="438"/>
      <c r="W689" s="438"/>
      <c r="X689" s="438"/>
      <c r="Y689" s="438"/>
      <c r="Z689" s="438"/>
      <c r="AA689" s="438"/>
      <c r="AB689" s="438"/>
      <c r="AC689" s="438"/>
      <c r="AD689" s="438"/>
    </row>
    <row r="690" ht="13.5" customHeight="1">
      <c r="A690" s="438"/>
      <c r="B690" s="438"/>
      <c r="C690" s="438"/>
      <c r="D690" s="438"/>
      <c r="E690" s="409"/>
      <c r="F690" s="438"/>
      <c r="G690" s="438"/>
      <c r="H690" s="438"/>
      <c r="I690" s="438"/>
      <c r="J690" s="438"/>
      <c r="K690" s="438"/>
      <c r="L690" s="438"/>
      <c r="M690" s="438"/>
      <c r="N690" s="438"/>
      <c r="O690" s="438"/>
      <c r="P690" s="438"/>
      <c r="Q690" s="438"/>
      <c r="R690" s="438"/>
      <c r="S690" s="438"/>
      <c r="T690" s="438"/>
      <c r="U690" s="438"/>
      <c r="V690" s="438"/>
      <c r="W690" s="438"/>
      <c r="X690" s="438"/>
      <c r="Y690" s="438"/>
      <c r="Z690" s="438"/>
      <c r="AA690" s="438"/>
      <c r="AB690" s="438"/>
      <c r="AC690" s="438"/>
      <c r="AD690" s="438"/>
    </row>
    <row r="691" ht="13.5" customHeight="1">
      <c r="A691" s="438"/>
      <c r="B691" s="438"/>
      <c r="C691" s="438"/>
      <c r="D691" s="438"/>
      <c r="E691" s="409"/>
      <c r="F691" s="438"/>
      <c r="G691" s="438"/>
      <c r="H691" s="438"/>
      <c r="I691" s="438"/>
      <c r="J691" s="438"/>
      <c r="K691" s="438"/>
      <c r="L691" s="438"/>
      <c r="M691" s="438"/>
      <c r="N691" s="438"/>
      <c r="O691" s="438"/>
      <c r="P691" s="438"/>
      <c r="Q691" s="438"/>
      <c r="R691" s="438"/>
      <c r="S691" s="438"/>
      <c r="T691" s="438"/>
      <c r="U691" s="438"/>
      <c r="V691" s="438"/>
      <c r="W691" s="438"/>
      <c r="X691" s="438"/>
      <c r="Y691" s="438"/>
      <c r="Z691" s="438"/>
      <c r="AA691" s="438"/>
      <c r="AB691" s="438"/>
      <c r="AC691" s="438"/>
      <c r="AD691" s="438"/>
    </row>
    <row r="692" ht="13.5" customHeight="1">
      <c r="A692" s="438"/>
      <c r="B692" s="438"/>
      <c r="C692" s="438"/>
      <c r="D692" s="438"/>
      <c r="E692" s="409"/>
      <c r="F692" s="438"/>
      <c r="G692" s="438"/>
      <c r="H692" s="438"/>
      <c r="I692" s="438"/>
      <c r="J692" s="438"/>
      <c r="K692" s="438"/>
      <c r="L692" s="438"/>
      <c r="M692" s="438"/>
      <c r="N692" s="438"/>
      <c r="O692" s="438"/>
      <c r="P692" s="438"/>
      <c r="Q692" s="438"/>
      <c r="R692" s="438"/>
      <c r="S692" s="438"/>
      <c r="T692" s="438"/>
      <c r="U692" s="438"/>
      <c r="V692" s="438"/>
      <c r="W692" s="438"/>
      <c r="X692" s="438"/>
      <c r="Y692" s="438"/>
      <c r="Z692" s="438"/>
      <c r="AA692" s="438"/>
      <c r="AB692" s="438"/>
      <c r="AC692" s="438"/>
      <c r="AD692" s="438"/>
    </row>
    <row r="693" ht="13.5" customHeight="1">
      <c r="A693" s="438"/>
      <c r="B693" s="438"/>
      <c r="C693" s="438"/>
      <c r="D693" s="438"/>
      <c r="E693" s="409"/>
      <c r="F693" s="438"/>
      <c r="G693" s="438"/>
      <c r="H693" s="438"/>
      <c r="I693" s="438"/>
      <c r="J693" s="438"/>
      <c r="K693" s="438"/>
      <c r="L693" s="438"/>
      <c r="M693" s="438"/>
      <c r="N693" s="438"/>
      <c r="O693" s="438"/>
      <c r="P693" s="438"/>
      <c r="Q693" s="438"/>
      <c r="R693" s="438"/>
      <c r="S693" s="438"/>
      <c r="T693" s="438"/>
      <c r="U693" s="438"/>
      <c r="V693" s="438"/>
      <c r="W693" s="438"/>
      <c r="X693" s="438"/>
      <c r="Y693" s="438"/>
      <c r="Z693" s="438"/>
      <c r="AA693" s="438"/>
      <c r="AB693" s="438"/>
      <c r="AC693" s="438"/>
      <c r="AD693" s="438"/>
    </row>
    <row r="694" ht="13.5" customHeight="1">
      <c r="A694" s="438"/>
      <c r="B694" s="438"/>
      <c r="C694" s="438"/>
      <c r="D694" s="438"/>
      <c r="E694" s="409"/>
      <c r="F694" s="438"/>
      <c r="G694" s="438"/>
      <c r="H694" s="438"/>
      <c r="I694" s="438"/>
      <c r="J694" s="438"/>
      <c r="K694" s="438"/>
      <c r="L694" s="438"/>
      <c r="M694" s="438"/>
      <c r="N694" s="438"/>
      <c r="O694" s="438"/>
      <c r="P694" s="438"/>
      <c r="Q694" s="438"/>
      <c r="R694" s="438"/>
      <c r="S694" s="438"/>
      <c r="T694" s="438"/>
      <c r="U694" s="438"/>
      <c r="V694" s="438"/>
      <c r="W694" s="438"/>
      <c r="X694" s="438"/>
      <c r="Y694" s="438"/>
      <c r="Z694" s="438"/>
      <c r="AA694" s="438"/>
      <c r="AB694" s="438"/>
      <c r="AC694" s="438"/>
      <c r="AD694" s="438"/>
    </row>
    <row r="695" ht="13.5" customHeight="1">
      <c r="A695" s="438"/>
      <c r="B695" s="438"/>
      <c r="C695" s="438"/>
      <c r="D695" s="438"/>
      <c r="E695" s="409"/>
      <c r="F695" s="438"/>
      <c r="G695" s="438"/>
      <c r="H695" s="438"/>
      <c r="I695" s="438"/>
      <c r="J695" s="438"/>
      <c r="K695" s="438"/>
      <c r="L695" s="438"/>
      <c r="M695" s="438"/>
      <c r="N695" s="438"/>
      <c r="O695" s="438"/>
      <c r="P695" s="438"/>
      <c r="Q695" s="438"/>
      <c r="R695" s="438"/>
      <c r="S695" s="438"/>
      <c r="T695" s="438"/>
      <c r="U695" s="438"/>
      <c r="V695" s="438"/>
      <c r="W695" s="438"/>
      <c r="X695" s="438"/>
      <c r="Y695" s="438"/>
      <c r="Z695" s="438"/>
      <c r="AA695" s="438"/>
      <c r="AB695" s="438"/>
      <c r="AC695" s="438"/>
      <c r="AD695" s="438"/>
    </row>
    <row r="696" ht="13.5" customHeight="1">
      <c r="A696" s="438"/>
      <c r="B696" s="438"/>
      <c r="C696" s="438"/>
      <c r="D696" s="438"/>
      <c r="E696" s="409"/>
      <c r="F696" s="438"/>
      <c r="G696" s="438"/>
      <c r="H696" s="438"/>
      <c r="I696" s="438"/>
      <c r="J696" s="438"/>
      <c r="K696" s="438"/>
      <c r="L696" s="438"/>
      <c r="M696" s="438"/>
      <c r="N696" s="438"/>
      <c r="O696" s="438"/>
      <c r="P696" s="438"/>
      <c r="Q696" s="438"/>
      <c r="R696" s="438"/>
      <c r="S696" s="438"/>
      <c r="T696" s="438"/>
      <c r="U696" s="438"/>
      <c r="V696" s="438"/>
      <c r="W696" s="438"/>
      <c r="X696" s="438"/>
      <c r="Y696" s="438"/>
      <c r="Z696" s="438"/>
      <c r="AA696" s="438"/>
      <c r="AB696" s="438"/>
      <c r="AC696" s="438"/>
      <c r="AD696" s="438"/>
    </row>
    <row r="697" ht="13.5" customHeight="1">
      <c r="A697" s="438"/>
      <c r="B697" s="438"/>
      <c r="C697" s="438"/>
      <c r="D697" s="438"/>
      <c r="E697" s="409"/>
      <c r="F697" s="438"/>
      <c r="G697" s="438"/>
      <c r="H697" s="438"/>
      <c r="I697" s="438"/>
      <c r="J697" s="438"/>
      <c r="K697" s="438"/>
      <c r="L697" s="438"/>
      <c r="M697" s="438"/>
      <c r="N697" s="438"/>
      <c r="O697" s="438"/>
      <c r="P697" s="438"/>
      <c r="Q697" s="438"/>
      <c r="R697" s="438"/>
      <c r="S697" s="438"/>
      <c r="T697" s="438"/>
      <c r="U697" s="438"/>
      <c r="V697" s="438"/>
      <c r="W697" s="438"/>
      <c r="X697" s="438"/>
      <c r="Y697" s="438"/>
      <c r="Z697" s="438"/>
      <c r="AA697" s="438"/>
      <c r="AB697" s="438"/>
      <c r="AC697" s="438"/>
      <c r="AD697" s="438"/>
    </row>
    <row r="698" ht="13.5" customHeight="1">
      <c r="A698" s="438"/>
      <c r="B698" s="438"/>
      <c r="C698" s="438"/>
      <c r="D698" s="438"/>
      <c r="E698" s="409"/>
      <c r="F698" s="438"/>
      <c r="G698" s="438"/>
      <c r="H698" s="438"/>
      <c r="I698" s="438"/>
      <c r="J698" s="438"/>
      <c r="K698" s="438"/>
      <c r="L698" s="438"/>
      <c r="M698" s="438"/>
      <c r="N698" s="438"/>
      <c r="O698" s="438"/>
      <c r="P698" s="438"/>
      <c r="Q698" s="438"/>
      <c r="R698" s="438"/>
      <c r="S698" s="438"/>
      <c r="T698" s="438"/>
      <c r="U698" s="438"/>
      <c r="V698" s="438"/>
      <c r="W698" s="438"/>
      <c r="X698" s="438"/>
      <c r="Y698" s="438"/>
      <c r="Z698" s="438"/>
      <c r="AA698" s="438"/>
      <c r="AB698" s="438"/>
      <c r="AC698" s="438"/>
      <c r="AD698" s="438"/>
    </row>
    <row r="699" ht="13.5" customHeight="1">
      <c r="A699" s="438"/>
      <c r="B699" s="438"/>
      <c r="C699" s="438"/>
      <c r="D699" s="438"/>
      <c r="E699" s="409"/>
      <c r="F699" s="438"/>
      <c r="G699" s="438"/>
      <c r="H699" s="438"/>
      <c r="I699" s="438"/>
      <c r="J699" s="438"/>
      <c r="K699" s="438"/>
      <c r="L699" s="438"/>
      <c r="M699" s="438"/>
      <c r="N699" s="438"/>
      <c r="O699" s="438"/>
      <c r="P699" s="438"/>
      <c r="Q699" s="438"/>
      <c r="R699" s="438"/>
      <c r="S699" s="438"/>
      <c r="T699" s="438"/>
      <c r="U699" s="438"/>
      <c r="V699" s="438"/>
      <c r="W699" s="438"/>
      <c r="X699" s="438"/>
      <c r="Y699" s="438"/>
      <c r="Z699" s="438"/>
      <c r="AA699" s="438"/>
      <c r="AB699" s="438"/>
      <c r="AC699" s="438"/>
      <c r="AD699" s="438"/>
    </row>
    <row r="700" ht="13.5" customHeight="1">
      <c r="A700" s="438"/>
      <c r="B700" s="438"/>
      <c r="C700" s="438"/>
      <c r="D700" s="438"/>
      <c r="E700" s="409"/>
      <c r="F700" s="438"/>
      <c r="G700" s="438"/>
      <c r="H700" s="438"/>
      <c r="I700" s="438"/>
      <c r="J700" s="438"/>
      <c r="K700" s="438"/>
      <c r="L700" s="438"/>
      <c r="M700" s="438"/>
      <c r="N700" s="438"/>
      <c r="O700" s="438"/>
      <c r="P700" s="438"/>
      <c r="Q700" s="438"/>
      <c r="R700" s="438"/>
      <c r="S700" s="438"/>
      <c r="T700" s="438"/>
      <c r="U700" s="438"/>
      <c r="V700" s="438"/>
      <c r="W700" s="438"/>
      <c r="X700" s="438"/>
      <c r="Y700" s="438"/>
      <c r="Z700" s="438"/>
      <c r="AA700" s="438"/>
      <c r="AB700" s="438"/>
      <c r="AC700" s="438"/>
      <c r="AD700" s="438"/>
    </row>
    <row r="701" ht="13.5" customHeight="1">
      <c r="A701" s="438"/>
      <c r="B701" s="438"/>
      <c r="C701" s="438"/>
      <c r="D701" s="438"/>
      <c r="E701" s="409"/>
      <c r="F701" s="438"/>
      <c r="G701" s="438"/>
      <c r="H701" s="438"/>
      <c r="I701" s="438"/>
      <c r="J701" s="438"/>
      <c r="K701" s="438"/>
      <c r="L701" s="438"/>
      <c r="M701" s="438"/>
      <c r="N701" s="438"/>
      <c r="O701" s="438"/>
      <c r="P701" s="438"/>
      <c r="Q701" s="438"/>
      <c r="R701" s="438"/>
      <c r="S701" s="438"/>
      <c r="T701" s="438"/>
      <c r="U701" s="438"/>
      <c r="V701" s="438"/>
      <c r="W701" s="438"/>
      <c r="X701" s="438"/>
      <c r="Y701" s="438"/>
      <c r="Z701" s="438"/>
      <c r="AA701" s="438"/>
      <c r="AB701" s="438"/>
      <c r="AC701" s="438"/>
      <c r="AD701" s="438"/>
    </row>
    <row r="702" ht="13.5" customHeight="1">
      <c r="A702" s="438"/>
      <c r="B702" s="438"/>
      <c r="C702" s="438"/>
      <c r="D702" s="438"/>
      <c r="E702" s="409"/>
      <c r="F702" s="438"/>
      <c r="G702" s="438"/>
      <c r="H702" s="438"/>
      <c r="I702" s="438"/>
      <c r="J702" s="438"/>
      <c r="K702" s="438"/>
      <c r="L702" s="438"/>
      <c r="M702" s="438"/>
      <c r="N702" s="438"/>
      <c r="O702" s="438"/>
      <c r="P702" s="438"/>
      <c r="Q702" s="438"/>
      <c r="R702" s="438"/>
      <c r="S702" s="438"/>
      <c r="T702" s="438"/>
      <c r="U702" s="438"/>
      <c r="V702" s="438"/>
      <c r="W702" s="438"/>
      <c r="X702" s="438"/>
      <c r="Y702" s="438"/>
      <c r="Z702" s="438"/>
      <c r="AA702" s="438"/>
      <c r="AB702" s="438"/>
      <c r="AC702" s="438"/>
      <c r="AD702" s="438"/>
    </row>
    <row r="703" ht="13.5" customHeight="1">
      <c r="A703" s="438"/>
      <c r="B703" s="438"/>
      <c r="C703" s="438"/>
      <c r="D703" s="438"/>
      <c r="E703" s="409"/>
      <c r="F703" s="438"/>
      <c r="G703" s="438"/>
      <c r="H703" s="438"/>
      <c r="I703" s="438"/>
      <c r="J703" s="438"/>
      <c r="K703" s="438"/>
      <c r="L703" s="438"/>
      <c r="M703" s="438"/>
      <c r="N703" s="438"/>
      <c r="O703" s="438"/>
      <c r="P703" s="438"/>
      <c r="Q703" s="438"/>
      <c r="R703" s="438"/>
      <c r="S703" s="438"/>
      <c r="T703" s="438"/>
      <c r="U703" s="438"/>
      <c r="V703" s="438"/>
      <c r="W703" s="438"/>
      <c r="X703" s="438"/>
      <c r="Y703" s="438"/>
      <c r="Z703" s="438"/>
      <c r="AA703" s="438"/>
      <c r="AB703" s="438"/>
      <c r="AC703" s="438"/>
      <c r="AD703" s="438"/>
    </row>
    <row r="704" ht="13.5" customHeight="1">
      <c r="A704" s="438"/>
      <c r="B704" s="438"/>
      <c r="C704" s="438"/>
      <c r="D704" s="438"/>
      <c r="E704" s="409"/>
      <c r="F704" s="438"/>
      <c r="G704" s="438"/>
      <c r="H704" s="438"/>
      <c r="I704" s="438"/>
      <c r="J704" s="438"/>
      <c r="K704" s="438"/>
      <c r="L704" s="438"/>
      <c r="M704" s="438"/>
      <c r="N704" s="438"/>
      <c r="O704" s="438"/>
      <c r="P704" s="438"/>
      <c r="Q704" s="438"/>
      <c r="R704" s="438"/>
      <c r="S704" s="438"/>
      <c r="T704" s="438"/>
      <c r="U704" s="438"/>
      <c r="V704" s="438"/>
      <c r="W704" s="438"/>
      <c r="X704" s="438"/>
      <c r="Y704" s="438"/>
      <c r="Z704" s="438"/>
      <c r="AA704" s="438"/>
      <c r="AB704" s="438"/>
      <c r="AC704" s="438"/>
      <c r="AD704" s="438"/>
    </row>
    <row r="705" ht="13.5" customHeight="1">
      <c r="A705" s="438"/>
      <c r="B705" s="438"/>
      <c r="C705" s="438"/>
      <c r="D705" s="438"/>
      <c r="E705" s="409"/>
      <c r="F705" s="438"/>
      <c r="G705" s="438"/>
      <c r="H705" s="438"/>
      <c r="I705" s="438"/>
      <c r="J705" s="438"/>
      <c r="K705" s="438"/>
      <c r="L705" s="438"/>
      <c r="M705" s="438"/>
      <c r="N705" s="438"/>
      <c r="O705" s="438"/>
      <c r="P705" s="438"/>
      <c r="Q705" s="438"/>
      <c r="R705" s="438"/>
      <c r="S705" s="438"/>
      <c r="T705" s="438"/>
      <c r="U705" s="438"/>
      <c r="V705" s="438"/>
      <c r="W705" s="438"/>
      <c r="X705" s="438"/>
      <c r="Y705" s="438"/>
      <c r="Z705" s="438"/>
      <c r="AA705" s="438"/>
      <c r="AB705" s="438"/>
      <c r="AC705" s="438"/>
      <c r="AD705" s="438"/>
    </row>
    <row r="706" ht="13.5" customHeight="1">
      <c r="A706" s="438"/>
      <c r="B706" s="438"/>
      <c r="C706" s="438"/>
      <c r="D706" s="438"/>
      <c r="E706" s="409"/>
      <c r="F706" s="438"/>
      <c r="G706" s="438"/>
      <c r="H706" s="438"/>
      <c r="I706" s="438"/>
      <c r="J706" s="438"/>
      <c r="K706" s="438"/>
      <c r="L706" s="438"/>
      <c r="M706" s="438"/>
      <c r="N706" s="438"/>
      <c r="O706" s="438"/>
      <c r="P706" s="438"/>
      <c r="Q706" s="438"/>
      <c r="R706" s="438"/>
      <c r="S706" s="438"/>
      <c r="T706" s="438"/>
      <c r="U706" s="438"/>
      <c r="V706" s="438"/>
      <c r="W706" s="438"/>
      <c r="X706" s="438"/>
      <c r="Y706" s="438"/>
      <c r="Z706" s="438"/>
      <c r="AA706" s="438"/>
      <c r="AB706" s="438"/>
      <c r="AC706" s="438"/>
      <c r="AD706" s="438"/>
    </row>
    <row r="707" ht="13.5" customHeight="1">
      <c r="A707" s="438"/>
      <c r="B707" s="438"/>
      <c r="C707" s="438"/>
      <c r="D707" s="438"/>
      <c r="E707" s="409"/>
      <c r="F707" s="438"/>
      <c r="G707" s="438"/>
      <c r="H707" s="438"/>
      <c r="I707" s="438"/>
      <c r="J707" s="438"/>
      <c r="K707" s="438"/>
      <c r="L707" s="438"/>
      <c r="M707" s="438"/>
      <c r="N707" s="438"/>
      <c r="O707" s="438"/>
      <c r="P707" s="438"/>
      <c r="Q707" s="438"/>
      <c r="R707" s="438"/>
      <c r="S707" s="438"/>
      <c r="T707" s="438"/>
      <c r="U707" s="438"/>
      <c r="V707" s="438"/>
      <c r="W707" s="438"/>
      <c r="X707" s="438"/>
      <c r="Y707" s="438"/>
      <c r="Z707" s="438"/>
      <c r="AA707" s="438"/>
      <c r="AB707" s="438"/>
      <c r="AC707" s="438"/>
      <c r="AD707" s="438"/>
    </row>
    <row r="708" ht="13.5" customHeight="1">
      <c r="A708" s="438"/>
      <c r="B708" s="438"/>
      <c r="C708" s="438"/>
      <c r="D708" s="438"/>
      <c r="E708" s="409"/>
      <c r="F708" s="438"/>
      <c r="G708" s="438"/>
      <c r="H708" s="438"/>
      <c r="I708" s="438"/>
      <c r="J708" s="438"/>
      <c r="K708" s="438"/>
      <c r="L708" s="438"/>
      <c r="M708" s="438"/>
      <c r="N708" s="438"/>
      <c r="O708" s="438"/>
      <c r="P708" s="438"/>
      <c r="Q708" s="438"/>
      <c r="R708" s="438"/>
      <c r="S708" s="438"/>
      <c r="T708" s="438"/>
      <c r="U708" s="438"/>
      <c r="V708" s="438"/>
      <c r="W708" s="438"/>
      <c r="X708" s="438"/>
      <c r="Y708" s="438"/>
      <c r="Z708" s="438"/>
      <c r="AA708" s="438"/>
      <c r="AB708" s="438"/>
      <c r="AC708" s="438"/>
      <c r="AD708" s="438"/>
    </row>
    <row r="709" ht="13.5" customHeight="1">
      <c r="A709" s="438"/>
      <c r="B709" s="438"/>
      <c r="C709" s="438"/>
      <c r="D709" s="438"/>
      <c r="E709" s="409"/>
      <c r="F709" s="438"/>
      <c r="G709" s="438"/>
      <c r="H709" s="438"/>
      <c r="I709" s="438"/>
      <c r="J709" s="438"/>
      <c r="K709" s="438"/>
      <c r="L709" s="438"/>
      <c r="M709" s="438"/>
      <c r="N709" s="438"/>
      <c r="O709" s="438"/>
      <c r="P709" s="438"/>
      <c r="Q709" s="438"/>
      <c r="R709" s="438"/>
      <c r="S709" s="438"/>
      <c r="T709" s="438"/>
      <c r="U709" s="438"/>
      <c r="V709" s="438"/>
      <c r="W709" s="438"/>
      <c r="X709" s="438"/>
      <c r="Y709" s="438"/>
      <c r="Z709" s="438"/>
      <c r="AA709" s="438"/>
      <c r="AB709" s="438"/>
      <c r="AC709" s="438"/>
      <c r="AD709" s="438"/>
    </row>
    <row r="710" ht="13.5" customHeight="1">
      <c r="A710" s="438"/>
      <c r="B710" s="438"/>
      <c r="C710" s="438"/>
      <c r="D710" s="438"/>
      <c r="E710" s="409"/>
      <c r="F710" s="438"/>
      <c r="G710" s="438"/>
      <c r="H710" s="438"/>
      <c r="I710" s="438"/>
      <c r="J710" s="438"/>
      <c r="K710" s="438"/>
      <c r="L710" s="438"/>
      <c r="M710" s="438"/>
      <c r="N710" s="438"/>
      <c r="O710" s="438"/>
      <c r="P710" s="438"/>
      <c r="Q710" s="438"/>
      <c r="R710" s="438"/>
      <c r="S710" s="438"/>
      <c r="T710" s="438"/>
      <c r="U710" s="438"/>
      <c r="V710" s="438"/>
      <c r="W710" s="438"/>
      <c r="X710" s="438"/>
      <c r="Y710" s="438"/>
      <c r="Z710" s="438"/>
      <c r="AA710" s="438"/>
      <c r="AB710" s="438"/>
      <c r="AC710" s="438"/>
      <c r="AD710" s="438"/>
    </row>
    <row r="711" ht="13.5" customHeight="1">
      <c r="A711" s="438"/>
      <c r="B711" s="438"/>
      <c r="C711" s="438"/>
      <c r="D711" s="438"/>
      <c r="E711" s="409"/>
      <c r="F711" s="438"/>
      <c r="G711" s="438"/>
      <c r="H711" s="438"/>
      <c r="I711" s="438"/>
      <c r="J711" s="438"/>
      <c r="K711" s="438"/>
      <c r="L711" s="438"/>
      <c r="M711" s="438"/>
      <c r="N711" s="438"/>
      <c r="O711" s="438"/>
      <c r="P711" s="438"/>
      <c r="Q711" s="438"/>
      <c r="R711" s="438"/>
      <c r="S711" s="438"/>
      <c r="T711" s="438"/>
      <c r="U711" s="438"/>
      <c r="V711" s="438"/>
      <c r="W711" s="438"/>
      <c r="X711" s="438"/>
      <c r="Y711" s="438"/>
      <c r="Z711" s="438"/>
      <c r="AA711" s="438"/>
      <c r="AB711" s="438"/>
      <c r="AC711" s="438"/>
      <c r="AD711" s="438"/>
    </row>
    <row r="712" ht="13.5" customHeight="1">
      <c r="A712" s="438"/>
      <c r="B712" s="438"/>
      <c r="C712" s="438"/>
      <c r="D712" s="438"/>
      <c r="E712" s="409"/>
      <c r="F712" s="438"/>
      <c r="G712" s="438"/>
      <c r="H712" s="438"/>
      <c r="I712" s="438"/>
      <c r="J712" s="438"/>
      <c r="K712" s="438"/>
      <c r="L712" s="438"/>
      <c r="M712" s="438"/>
      <c r="N712" s="438"/>
      <c r="O712" s="438"/>
      <c r="P712" s="438"/>
      <c r="Q712" s="438"/>
      <c r="R712" s="438"/>
      <c r="S712" s="438"/>
      <c r="T712" s="438"/>
      <c r="U712" s="438"/>
      <c r="V712" s="438"/>
      <c r="W712" s="438"/>
      <c r="X712" s="438"/>
      <c r="Y712" s="438"/>
      <c r="Z712" s="438"/>
      <c r="AA712" s="438"/>
      <c r="AB712" s="438"/>
      <c r="AC712" s="438"/>
      <c r="AD712" s="438"/>
    </row>
    <row r="713" ht="13.5" customHeight="1">
      <c r="A713" s="438"/>
      <c r="B713" s="438"/>
      <c r="C713" s="438"/>
      <c r="D713" s="438"/>
      <c r="E713" s="409"/>
      <c r="F713" s="438"/>
      <c r="G713" s="438"/>
      <c r="H713" s="438"/>
      <c r="I713" s="438"/>
      <c r="J713" s="438"/>
      <c r="K713" s="438"/>
      <c r="L713" s="438"/>
      <c r="M713" s="438"/>
      <c r="N713" s="438"/>
      <c r="O713" s="438"/>
      <c r="P713" s="438"/>
      <c r="Q713" s="438"/>
      <c r="R713" s="438"/>
      <c r="S713" s="438"/>
      <c r="T713" s="438"/>
      <c r="U713" s="438"/>
      <c r="V713" s="438"/>
      <c r="W713" s="438"/>
      <c r="X713" s="438"/>
      <c r="Y713" s="438"/>
      <c r="Z713" s="438"/>
      <c r="AA713" s="438"/>
      <c r="AB713" s="438"/>
      <c r="AC713" s="438"/>
      <c r="AD713" s="438"/>
    </row>
    <row r="714" ht="13.5" customHeight="1">
      <c r="A714" s="438"/>
      <c r="B714" s="438"/>
      <c r="C714" s="438"/>
      <c r="D714" s="438"/>
      <c r="E714" s="409"/>
      <c r="F714" s="438"/>
      <c r="G714" s="438"/>
      <c r="H714" s="438"/>
      <c r="I714" s="438"/>
      <c r="J714" s="438"/>
      <c r="K714" s="438"/>
      <c r="L714" s="438"/>
      <c r="M714" s="438"/>
      <c r="N714" s="438"/>
      <c r="O714" s="438"/>
      <c r="P714" s="438"/>
      <c r="Q714" s="438"/>
      <c r="R714" s="438"/>
      <c r="S714" s="438"/>
      <c r="T714" s="438"/>
      <c r="U714" s="438"/>
      <c r="V714" s="438"/>
      <c r="W714" s="438"/>
      <c r="X714" s="438"/>
      <c r="Y714" s="438"/>
      <c r="Z714" s="438"/>
      <c r="AA714" s="438"/>
      <c r="AB714" s="438"/>
      <c r="AC714" s="438"/>
      <c r="AD714" s="438"/>
    </row>
    <row r="715" ht="13.5" customHeight="1">
      <c r="A715" s="438"/>
      <c r="B715" s="438"/>
      <c r="C715" s="438"/>
      <c r="D715" s="438"/>
      <c r="E715" s="409"/>
      <c r="F715" s="438"/>
      <c r="G715" s="438"/>
      <c r="H715" s="438"/>
      <c r="I715" s="438"/>
      <c r="J715" s="438"/>
      <c r="K715" s="438"/>
      <c r="L715" s="438"/>
      <c r="M715" s="438"/>
      <c r="N715" s="438"/>
      <c r="O715" s="438"/>
      <c r="P715" s="438"/>
      <c r="Q715" s="438"/>
      <c r="R715" s="438"/>
      <c r="S715" s="438"/>
      <c r="T715" s="438"/>
      <c r="U715" s="438"/>
      <c r="V715" s="438"/>
      <c r="W715" s="438"/>
      <c r="X715" s="438"/>
      <c r="Y715" s="438"/>
      <c r="Z715" s="438"/>
      <c r="AA715" s="438"/>
      <c r="AB715" s="438"/>
      <c r="AC715" s="438"/>
      <c r="AD715" s="438"/>
    </row>
    <row r="716" ht="13.5" customHeight="1">
      <c r="A716" s="438"/>
      <c r="B716" s="438"/>
      <c r="C716" s="438"/>
      <c r="D716" s="438"/>
      <c r="E716" s="409"/>
      <c r="F716" s="438"/>
      <c r="G716" s="438"/>
      <c r="H716" s="438"/>
      <c r="I716" s="438"/>
      <c r="J716" s="438"/>
      <c r="K716" s="438"/>
      <c r="L716" s="438"/>
      <c r="M716" s="438"/>
      <c r="N716" s="438"/>
      <c r="O716" s="438"/>
      <c r="P716" s="438"/>
      <c r="Q716" s="438"/>
      <c r="R716" s="438"/>
      <c r="S716" s="438"/>
      <c r="T716" s="438"/>
      <c r="U716" s="438"/>
      <c r="V716" s="438"/>
      <c r="W716" s="438"/>
      <c r="X716" s="438"/>
      <c r="Y716" s="438"/>
      <c r="Z716" s="438"/>
      <c r="AA716" s="438"/>
      <c r="AB716" s="438"/>
      <c r="AC716" s="438"/>
      <c r="AD716" s="438"/>
    </row>
    <row r="717" ht="13.5" customHeight="1">
      <c r="A717" s="438"/>
      <c r="B717" s="438"/>
      <c r="C717" s="438"/>
      <c r="D717" s="438"/>
      <c r="E717" s="409"/>
      <c r="F717" s="438"/>
      <c r="G717" s="438"/>
      <c r="H717" s="438"/>
      <c r="I717" s="438"/>
      <c r="J717" s="438"/>
      <c r="K717" s="438"/>
      <c r="L717" s="438"/>
      <c r="M717" s="438"/>
      <c r="N717" s="438"/>
      <c r="O717" s="438"/>
      <c r="P717" s="438"/>
      <c r="Q717" s="438"/>
      <c r="R717" s="438"/>
      <c r="S717" s="438"/>
      <c r="T717" s="438"/>
      <c r="U717" s="438"/>
      <c r="V717" s="438"/>
      <c r="W717" s="438"/>
      <c r="X717" s="438"/>
      <c r="Y717" s="438"/>
      <c r="Z717" s="438"/>
      <c r="AA717" s="438"/>
      <c r="AB717" s="438"/>
      <c r="AC717" s="438"/>
      <c r="AD717" s="438"/>
    </row>
    <row r="718" ht="13.5" customHeight="1">
      <c r="A718" s="438"/>
      <c r="B718" s="438"/>
      <c r="C718" s="438"/>
      <c r="D718" s="438"/>
      <c r="E718" s="409"/>
      <c r="F718" s="438"/>
      <c r="G718" s="438"/>
      <c r="H718" s="438"/>
      <c r="I718" s="438"/>
      <c r="J718" s="438"/>
      <c r="K718" s="438"/>
      <c r="L718" s="438"/>
      <c r="M718" s="438"/>
      <c r="N718" s="438"/>
      <c r="O718" s="438"/>
      <c r="P718" s="438"/>
      <c r="Q718" s="438"/>
      <c r="R718" s="438"/>
      <c r="S718" s="438"/>
      <c r="T718" s="438"/>
      <c r="U718" s="438"/>
      <c r="V718" s="438"/>
      <c r="W718" s="438"/>
      <c r="X718" s="438"/>
      <c r="Y718" s="438"/>
      <c r="Z718" s="438"/>
      <c r="AA718" s="438"/>
      <c r="AB718" s="438"/>
      <c r="AC718" s="438"/>
      <c r="AD718" s="438"/>
    </row>
    <row r="719" ht="13.5" customHeight="1">
      <c r="A719" s="438"/>
      <c r="B719" s="438"/>
      <c r="C719" s="438"/>
      <c r="D719" s="438"/>
      <c r="E719" s="409"/>
      <c r="F719" s="438"/>
      <c r="G719" s="438"/>
      <c r="H719" s="438"/>
      <c r="I719" s="438"/>
      <c r="J719" s="438"/>
      <c r="K719" s="438"/>
      <c r="L719" s="438"/>
      <c r="M719" s="438"/>
      <c r="N719" s="438"/>
      <c r="O719" s="438"/>
      <c r="P719" s="438"/>
      <c r="Q719" s="438"/>
      <c r="R719" s="438"/>
      <c r="S719" s="438"/>
      <c r="T719" s="438"/>
      <c r="U719" s="438"/>
      <c r="V719" s="438"/>
      <c r="W719" s="438"/>
      <c r="X719" s="438"/>
      <c r="Y719" s="438"/>
      <c r="Z719" s="438"/>
      <c r="AA719" s="438"/>
      <c r="AB719" s="438"/>
      <c r="AC719" s="438"/>
      <c r="AD719" s="438"/>
    </row>
    <row r="720" ht="13.5" customHeight="1">
      <c r="A720" s="438"/>
      <c r="B720" s="438"/>
      <c r="C720" s="438"/>
      <c r="D720" s="438"/>
      <c r="E720" s="409"/>
      <c r="F720" s="438"/>
      <c r="G720" s="438"/>
      <c r="H720" s="438"/>
      <c r="I720" s="438"/>
      <c r="J720" s="438"/>
      <c r="K720" s="438"/>
      <c r="L720" s="438"/>
      <c r="M720" s="438"/>
      <c r="N720" s="438"/>
      <c r="O720" s="438"/>
      <c r="P720" s="438"/>
      <c r="Q720" s="438"/>
      <c r="R720" s="438"/>
      <c r="S720" s="438"/>
      <c r="T720" s="438"/>
      <c r="U720" s="438"/>
      <c r="V720" s="438"/>
      <c r="W720" s="438"/>
      <c r="X720" s="438"/>
      <c r="Y720" s="438"/>
      <c r="Z720" s="438"/>
      <c r="AA720" s="438"/>
      <c r="AB720" s="438"/>
      <c r="AC720" s="438"/>
      <c r="AD720" s="438"/>
    </row>
    <row r="721" ht="13.5" customHeight="1">
      <c r="A721" s="438"/>
      <c r="B721" s="438"/>
      <c r="C721" s="438"/>
      <c r="D721" s="438"/>
      <c r="E721" s="409"/>
      <c r="F721" s="438"/>
      <c r="G721" s="438"/>
      <c r="H721" s="438"/>
      <c r="I721" s="438"/>
      <c r="J721" s="438"/>
      <c r="K721" s="438"/>
      <c r="L721" s="438"/>
      <c r="M721" s="438"/>
      <c r="N721" s="438"/>
      <c r="O721" s="438"/>
      <c r="P721" s="438"/>
      <c r="Q721" s="438"/>
      <c r="R721" s="438"/>
      <c r="S721" s="438"/>
      <c r="T721" s="438"/>
      <c r="U721" s="438"/>
      <c r="V721" s="438"/>
      <c r="W721" s="438"/>
      <c r="X721" s="438"/>
      <c r="Y721" s="438"/>
      <c r="Z721" s="438"/>
      <c r="AA721" s="438"/>
      <c r="AB721" s="438"/>
      <c r="AC721" s="438"/>
      <c r="AD721" s="438"/>
    </row>
    <row r="722" ht="13.5" customHeight="1">
      <c r="A722" s="438"/>
      <c r="B722" s="438"/>
      <c r="C722" s="438"/>
      <c r="D722" s="438"/>
      <c r="E722" s="409"/>
      <c r="F722" s="438"/>
      <c r="G722" s="438"/>
      <c r="H722" s="438"/>
      <c r="I722" s="438"/>
      <c r="J722" s="438"/>
      <c r="K722" s="438"/>
      <c r="L722" s="438"/>
      <c r="M722" s="438"/>
      <c r="N722" s="438"/>
      <c r="O722" s="438"/>
      <c r="P722" s="438"/>
      <c r="Q722" s="438"/>
      <c r="R722" s="438"/>
      <c r="S722" s="438"/>
      <c r="T722" s="438"/>
      <c r="U722" s="438"/>
      <c r="V722" s="438"/>
      <c r="W722" s="438"/>
      <c r="X722" s="438"/>
      <c r="Y722" s="438"/>
      <c r="Z722" s="438"/>
      <c r="AA722" s="438"/>
      <c r="AB722" s="438"/>
      <c r="AC722" s="438"/>
      <c r="AD722" s="438"/>
    </row>
    <row r="723" ht="13.5" customHeight="1">
      <c r="A723" s="438"/>
      <c r="B723" s="438"/>
      <c r="C723" s="438"/>
      <c r="D723" s="438"/>
      <c r="E723" s="409"/>
      <c r="F723" s="438"/>
      <c r="G723" s="438"/>
      <c r="H723" s="438"/>
      <c r="I723" s="438"/>
      <c r="J723" s="438"/>
      <c r="K723" s="438"/>
      <c r="L723" s="438"/>
      <c r="M723" s="438"/>
      <c r="N723" s="438"/>
      <c r="O723" s="438"/>
      <c r="P723" s="438"/>
      <c r="Q723" s="438"/>
      <c r="R723" s="438"/>
      <c r="S723" s="438"/>
      <c r="T723" s="438"/>
      <c r="U723" s="438"/>
      <c r="V723" s="438"/>
      <c r="W723" s="438"/>
      <c r="X723" s="438"/>
      <c r="Y723" s="438"/>
      <c r="Z723" s="438"/>
      <c r="AA723" s="438"/>
      <c r="AB723" s="438"/>
      <c r="AC723" s="438"/>
      <c r="AD723" s="438"/>
    </row>
    <row r="724" ht="13.5" customHeight="1">
      <c r="A724" s="438"/>
      <c r="B724" s="438"/>
      <c r="C724" s="438"/>
      <c r="D724" s="438"/>
      <c r="E724" s="409"/>
      <c r="F724" s="438"/>
      <c r="G724" s="438"/>
      <c r="H724" s="438"/>
      <c r="I724" s="438"/>
      <c r="J724" s="438"/>
      <c r="K724" s="438"/>
      <c r="L724" s="438"/>
      <c r="M724" s="438"/>
      <c r="N724" s="438"/>
      <c r="O724" s="438"/>
      <c r="P724" s="438"/>
      <c r="Q724" s="438"/>
      <c r="R724" s="438"/>
      <c r="S724" s="438"/>
      <c r="T724" s="438"/>
      <c r="U724" s="438"/>
      <c r="V724" s="438"/>
      <c r="W724" s="438"/>
      <c r="X724" s="438"/>
      <c r="Y724" s="438"/>
      <c r="Z724" s="438"/>
      <c r="AA724" s="438"/>
      <c r="AB724" s="438"/>
      <c r="AC724" s="438"/>
      <c r="AD724" s="438"/>
    </row>
    <row r="725" ht="13.5" customHeight="1">
      <c r="A725" s="438"/>
      <c r="B725" s="438"/>
      <c r="C725" s="438"/>
      <c r="D725" s="438"/>
      <c r="E725" s="409"/>
      <c r="F725" s="438"/>
      <c r="G725" s="438"/>
      <c r="H725" s="438"/>
      <c r="I725" s="438"/>
      <c r="J725" s="438"/>
      <c r="K725" s="438"/>
      <c r="L725" s="438"/>
      <c r="M725" s="438"/>
      <c r="N725" s="438"/>
      <c r="O725" s="438"/>
      <c r="P725" s="438"/>
      <c r="Q725" s="438"/>
      <c r="R725" s="438"/>
      <c r="S725" s="438"/>
      <c r="T725" s="438"/>
      <c r="U725" s="438"/>
      <c r="V725" s="438"/>
      <c r="W725" s="438"/>
      <c r="X725" s="438"/>
      <c r="Y725" s="438"/>
      <c r="Z725" s="438"/>
      <c r="AA725" s="438"/>
      <c r="AB725" s="438"/>
      <c r="AC725" s="438"/>
      <c r="AD725" s="438"/>
    </row>
    <row r="726" ht="13.5" customHeight="1">
      <c r="A726" s="438"/>
      <c r="B726" s="438"/>
      <c r="C726" s="438"/>
      <c r="D726" s="438"/>
      <c r="E726" s="409"/>
      <c r="F726" s="438"/>
      <c r="G726" s="438"/>
      <c r="H726" s="438"/>
      <c r="I726" s="438"/>
      <c r="J726" s="438"/>
      <c r="K726" s="438"/>
      <c r="L726" s="438"/>
      <c r="M726" s="438"/>
      <c r="N726" s="438"/>
      <c r="O726" s="438"/>
      <c r="P726" s="438"/>
      <c r="Q726" s="438"/>
      <c r="R726" s="438"/>
      <c r="S726" s="438"/>
      <c r="T726" s="438"/>
      <c r="U726" s="438"/>
      <c r="V726" s="438"/>
      <c r="W726" s="438"/>
      <c r="X726" s="438"/>
      <c r="Y726" s="438"/>
      <c r="Z726" s="438"/>
      <c r="AA726" s="438"/>
      <c r="AB726" s="438"/>
      <c r="AC726" s="438"/>
      <c r="AD726" s="438"/>
    </row>
    <row r="727" ht="13.5" customHeight="1">
      <c r="A727" s="438"/>
      <c r="B727" s="438"/>
      <c r="C727" s="438"/>
      <c r="D727" s="438"/>
      <c r="E727" s="409"/>
      <c r="F727" s="438"/>
      <c r="G727" s="438"/>
      <c r="H727" s="438"/>
      <c r="I727" s="438"/>
      <c r="J727" s="438"/>
      <c r="K727" s="438"/>
      <c r="L727" s="438"/>
      <c r="M727" s="438"/>
      <c r="N727" s="438"/>
      <c r="O727" s="438"/>
      <c r="P727" s="438"/>
      <c r="Q727" s="438"/>
      <c r="R727" s="438"/>
      <c r="S727" s="438"/>
      <c r="T727" s="438"/>
      <c r="U727" s="438"/>
      <c r="V727" s="438"/>
      <c r="W727" s="438"/>
      <c r="X727" s="438"/>
      <c r="Y727" s="438"/>
      <c r="Z727" s="438"/>
      <c r="AA727" s="438"/>
      <c r="AB727" s="438"/>
      <c r="AC727" s="438"/>
      <c r="AD727" s="438"/>
    </row>
    <row r="728" ht="13.5" customHeight="1">
      <c r="A728" s="438"/>
      <c r="B728" s="438"/>
      <c r="C728" s="438"/>
      <c r="D728" s="438"/>
      <c r="E728" s="409"/>
      <c r="F728" s="438"/>
      <c r="G728" s="438"/>
      <c r="H728" s="438"/>
      <c r="I728" s="438"/>
      <c r="J728" s="438"/>
      <c r="K728" s="438"/>
      <c r="L728" s="438"/>
      <c r="M728" s="438"/>
      <c r="N728" s="438"/>
      <c r="O728" s="438"/>
      <c r="P728" s="438"/>
      <c r="Q728" s="438"/>
      <c r="R728" s="438"/>
      <c r="S728" s="438"/>
      <c r="T728" s="438"/>
      <c r="U728" s="438"/>
      <c r="V728" s="438"/>
      <c r="W728" s="438"/>
      <c r="X728" s="438"/>
      <c r="Y728" s="438"/>
      <c r="Z728" s="438"/>
      <c r="AA728" s="438"/>
      <c r="AB728" s="438"/>
      <c r="AC728" s="438"/>
      <c r="AD728" s="438"/>
    </row>
    <row r="729" ht="13.5" customHeight="1">
      <c r="A729" s="438"/>
      <c r="B729" s="438"/>
      <c r="C729" s="438"/>
      <c r="D729" s="438"/>
      <c r="E729" s="409"/>
      <c r="F729" s="438"/>
      <c r="G729" s="438"/>
      <c r="H729" s="438"/>
      <c r="I729" s="438"/>
      <c r="J729" s="438"/>
      <c r="K729" s="438"/>
      <c r="L729" s="438"/>
      <c r="M729" s="438"/>
      <c r="N729" s="438"/>
      <c r="O729" s="438"/>
      <c r="P729" s="438"/>
      <c r="Q729" s="438"/>
      <c r="R729" s="438"/>
      <c r="S729" s="438"/>
      <c r="T729" s="438"/>
      <c r="U729" s="438"/>
      <c r="V729" s="438"/>
      <c r="W729" s="438"/>
      <c r="X729" s="438"/>
      <c r="Y729" s="438"/>
      <c r="Z729" s="438"/>
      <c r="AA729" s="438"/>
      <c r="AB729" s="438"/>
      <c r="AC729" s="438"/>
      <c r="AD729" s="438"/>
    </row>
    <row r="730" ht="13.5" customHeight="1">
      <c r="A730" s="438"/>
      <c r="B730" s="438"/>
      <c r="C730" s="438"/>
      <c r="D730" s="438"/>
      <c r="E730" s="409"/>
      <c r="F730" s="438"/>
      <c r="G730" s="438"/>
      <c r="H730" s="438"/>
      <c r="I730" s="438"/>
      <c r="J730" s="438"/>
      <c r="K730" s="438"/>
      <c r="L730" s="438"/>
      <c r="M730" s="438"/>
      <c r="N730" s="438"/>
      <c r="O730" s="438"/>
      <c r="P730" s="438"/>
      <c r="Q730" s="438"/>
      <c r="R730" s="438"/>
      <c r="S730" s="438"/>
      <c r="T730" s="438"/>
      <c r="U730" s="438"/>
      <c r="V730" s="438"/>
      <c r="W730" s="438"/>
      <c r="X730" s="438"/>
      <c r="Y730" s="438"/>
      <c r="Z730" s="438"/>
      <c r="AA730" s="438"/>
      <c r="AB730" s="438"/>
      <c r="AC730" s="438"/>
      <c r="AD730" s="438"/>
    </row>
    <row r="731" ht="13.5" customHeight="1">
      <c r="A731" s="438"/>
      <c r="B731" s="438"/>
      <c r="C731" s="438"/>
      <c r="D731" s="438"/>
      <c r="E731" s="409"/>
      <c r="F731" s="438"/>
      <c r="G731" s="438"/>
      <c r="H731" s="438"/>
      <c r="I731" s="438"/>
      <c r="J731" s="438"/>
      <c r="K731" s="438"/>
      <c r="L731" s="438"/>
      <c r="M731" s="438"/>
      <c r="N731" s="438"/>
      <c r="O731" s="438"/>
      <c r="P731" s="438"/>
      <c r="Q731" s="438"/>
      <c r="R731" s="438"/>
      <c r="S731" s="438"/>
      <c r="T731" s="438"/>
      <c r="U731" s="438"/>
      <c r="V731" s="438"/>
      <c r="W731" s="438"/>
      <c r="X731" s="438"/>
      <c r="Y731" s="438"/>
      <c r="Z731" s="438"/>
      <c r="AA731" s="438"/>
      <c r="AB731" s="438"/>
      <c r="AC731" s="438"/>
      <c r="AD731" s="438"/>
    </row>
    <row r="732" ht="13.5" customHeight="1">
      <c r="A732" s="438"/>
      <c r="B732" s="438"/>
      <c r="C732" s="438"/>
      <c r="D732" s="438"/>
      <c r="E732" s="409"/>
      <c r="F732" s="438"/>
      <c r="G732" s="438"/>
      <c r="H732" s="438"/>
      <c r="I732" s="438"/>
      <c r="J732" s="438"/>
      <c r="K732" s="438"/>
      <c r="L732" s="438"/>
      <c r="M732" s="438"/>
      <c r="N732" s="438"/>
      <c r="O732" s="438"/>
      <c r="P732" s="438"/>
      <c r="Q732" s="438"/>
      <c r="R732" s="438"/>
      <c r="S732" s="438"/>
      <c r="T732" s="438"/>
      <c r="U732" s="438"/>
      <c r="V732" s="438"/>
      <c r="W732" s="438"/>
      <c r="X732" s="438"/>
      <c r="Y732" s="438"/>
      <c r="Z732" s="438"/>
      <c r="AA732" s="438"/>
      <c r="AB732" s="438"/>
      <c r="AC732" s="438"/>
      <c r="AD732" s="438"/>
    </row>
    <row r="733" ht="13.5" customHeight="1">
      <c r="A733" s="438"/>
      <c r="B733" s="438"/>
      <c r="C733" s="438"/>
      <c r="D733" s="438"/>
      <c r="E733" s="409"/>
      <c r="F733" s="438"/>
      <c r="G733" s="438"/>
      <c r="H733" s="438"/>
      <c r="I733" s="438"/>
      <c r="J733" s="438"/>
      <c r="K733" s="438"/>
      <c r="L733" s="438"/>
      <c r="M733" s="438"/>
      <c r="N733" s="438"/>
      <c r="O733" s="438"/>
      <c r="P733" s="438"/>
      <c r="Q733" s="438"/>
      <c r="R733" s="438"/>
      <c r="S733" s="438"/>
      <c r="T733" s="438"/>
      <c r="U733" s="438"/>
      <c r="V733" s="438"/>
      <c r="W733" s="438"/>
      <c r="X733" s="438"/>
      <c r="Y733" s="438"/>
      <c r="Z733" s="438"/>
      <c r="AA733" s="438"/>
      <c r="AB733" s="438"/>
      <c r="AC733" s="438"/>
      <c r="AD733" s="438"/>
    </row>
    <row r="734" ht="13.5" customHeight="1">
      <c r="A734" s="438"/>
      <c r="B734" s="438"/>
      <c r="C734" s="438"/>
      <c r="D734" s="438"/>
      <c r="E734" s="409"/>
      <c r="F734" s="438"/>
      <c r="G734" s="438"/>
      <c r="H734" s="438"/>
      <c r="I734" s="438"/>
      <c r="J734" s="438"/>
      <c r="K734" s="438"/>
      <c r="L734" s="438"/>
      <c r="M734" s="438"/>
      <c r="N734" s="438"/>
      <c r="O734" s="438"/>
      <c r="P734" s="438"/>
      <c r="Q734" s="438"/>
      <c r="R734" s="438"/>
      <c r="S734" s="438"/>
      <c r="T734" s="438"/>
      <c r="U734" s="438"/>
      <c r="V734" s="438"/>
      <c r="W734" s="438"/>
      <c r="X734" s="438"/>
      <c r="Y734" s="438"/>
      <c r="Z734" s="438"/>
      <c r="AA734" s="438"/>
      <c r="AB734" s="438"/>
      <c r="AC734" s="438"/>
      <c r="AD734" s="438"/>
    </row>
    <row r="735" ht="13.5" customHeight="1">
      <c r="A735" s="438"/>
      <c r="B735" s="438"/>
      <c r="C735" s="438"/>
      <c r="D735" s="438"/>
      <c r="E735" s="409"/>
      <c r="F735" s="438"/>
      <c r="G735" s="438"/>
      <c r="H735" s="438"/>
      <c r="I735" s="438"/>
      <c r="J735" s="438"/>
      <c r="K735" s="438"/>
      <c r="L735" s="438"/>
      <c r="M735" s="438"/>
      <c r="N735" s="438"/>
      <c r="O735" s="438"/>
      <c r="P735" s="438"/>
      <c r="Q735" s="438"/>
      <c r="R735" s="438"/>
      <c r="S735" s="438"/>
      <c r="T735" s="438"/>
      <c r="U735" s="438"/>
      <c r="V735" s="438"/>
      <c r="W735" s="438"/>
      <c r="X735" s="438"/>
      <c r="Y735" s="438"/>
      <c r="Z735" s="438"/>
      <c r="AA735" s="438"/>
      <c r="AB735" s="438"/>
      <c r="AC735" s="438"/>
      <c r="AD735" s="438"/>
    </row>
    <row r="736" ht="13.5" customHeight="1">
      <c r="A736" s="438"/>
      <c r="B736" s="438"/>
      <c r="C736" s="438"/>
      <c r="D736" s="438"/>
      <c r="E736" s="409"/>
      <c r="F736" s="438"/>
      <c r="G736" s="438"/>
      <c r="H736" s="438"/>
      <c r="I736" s="438"/>
      <c r="J736" s="438"/>
      <c r="K736" s="438"/>
      <c r="L736" s="438"/>
      <c r="M736" s="438"/>
      <c r="N736" s="438"/>
      <c r="O736" s="438"/>
      <c r="P736" s="438"/>
      <c r="Q736" s="438"/>
      <c r="R736" s="438"/>
      <c r="S736" s="438"/>
      <c r="T736" s="438"/>
      <c r="U736" s="438"/>
      <c r="V736" s="438"/>
      <c r="W736" s="438"/>
      <c r="X736" s="438"/>
      <c r="Y736" s="438"/>
      <c r="Z736" s="438"/>
      <c r="AA736" s="438"/>
      <c r="AB736" s="438"/>
      <c r="AC736" s="438"/>
      <c r="AD736" s="438"/>
    </row>
    <row r="737" ht="13.5" customHeight="1">
      <c r="A737" s="438"/>
      <c r="B737" s="438"/>
      <c r="C737" s="438"/>
      <c r="D737" s="438"/>
      <c r="E737" s="409"/>
      <c r="F737" s="438"/>
      <c r="G737" s="438"/>
      <c r="H737" s="438"/>
      <c r="I737" s="438"/>
      <c r="J737" s="438"/>
      <c r="K737" s="438"/>
      <c r="L737" s="438"/>
      <c r="M737" s="438"/>
      <c r="N737" s="438"/>
      <c r="O737" s="438"/>
      <c r="P737" s="438"/>
      <c r="Q737" s="438"/>
      <c r="R737" s="438"/>
      <c r="S737" s="438"/>
      <c r="T737" s="438"/>
      <c r="U737" s="438"/>
      <c r="V737" s="438"/>
      <c r="W737" s="438"/>
      <c r="X737" s="438"/>
      <c r="Y737" s="438"/>
      <c r="Z737" s="438"/>
      <c r="AA737" s="438"/>
      <c r="AB737" s="438"/>
      <c r="AC737" s="438"/>
      <c r="AD737" s="438"/>
    </row>
    <row r="738" ht="13.5" customHeight="1">
      <c r="A738" s="438"/>
      <c r="B738" s="438"/>
      <c r="C738" s="438"/>
      <c r="D738" s="438"/>
      <c r="E738" s="409"/>
      <c r="F738" s="438"/>
      <c r="G738" s="438"/>
      <c r="H738" s="438"/>
      <c r="I738" s="438"/>
      <c r="J738" s="438"/>
      <c r="K738" s="438"/>
      <c r="L738" s="438"/>
      <c r="M738" s="438"/>
      <c r="N738" s="438"/>
      <c r="O738" s="438"/>
      <c r="P738" s="438"/>
      <c r="Q738" s="438"/>
      <c r="R738" s="438"/>
      <c r="S738" s="438"/>
      <c r="T738" s="438"/>
      <c r="U738" s="438"/>
      <c r="V738" s="438"/>
      <c r="W738" s="438"/>
      <c r="X738" s="438"/>
      <c r="Y738" s="438"/>
      <c r="Z738" s="438"/>
      <c r="AA738" s="438"/>
      <c r="AB738" s="438"/>
      <c r="AC738" s="438"/>
      <c r="AD738" s="438"/>
    </row>
    <row r="739" ht="13.5" customHeight="1">
      <c r="A739" s="438"/>
      <c r="B739" s="438"/>
      <c r="C739" s="438"/>
      <c r="D739" s="438"/>
      <c r="E739" s="409"/>
      <c r="F739" s="438"/>
      <c r="G739" s="438"/>
      <c r="H739" s="438"/>
      <c r="I739" s="438"/>
      <c r="J739" s="438"/>
      <c r="K739" s="438"/>
      <c r="L739" s="438"/>
      <c r="M739" s="438"/>
      <c r="N739" s="438"/>
      <c r="O739" s="438"/>
      <c r="P739" s="438"/>
      <c r="Q739" s="438"/>
      <c r="R739" s="438"/>
      <c r="S739" s="438"/>
      <c r="T739" s="438"/>
      <c r="U739" s="438"/>
      <c r="V739" s="438"/>
      <c r="W739" s="438"/>
      <c r="X739" s="438"/>
      <c r="Y739" s="438"/>
      <c r="Z739" s="438"/>
      <c r="AA739" s="438"/>
      <c r="AB739" s="438"/>
      <c r="AC739" s="438"/>
      <c r="AD739" s="438"/>
    </row>
    <row r="740" ht="13.5" customHeight="1">
      <c r="A740" s="438"/>
      <c r="B740" s="438"/>
      <c r="C740" s="438"/>
      <c r="D740" s="438"/>
      <c r="E740" s="409"/>
      <c r="F740" s="438"/>
      <c r="G740" s="438"/>
      <c r="H740" s="438"/>
      <c r="I740" s="438"/>
      <c r="J740" s="438"/>
      <c r="K740" s="438"/>
      <c r="L740" s="438"/>
      <c r="M740" s="438"/>
      <c r="N740" s="438"/>
      <c r="O740" s="438"/>
      <c r="P740" s="438"/>
      <c r="Q740" s="438"/>
      <c r="R740" s="438"/>
      <c r="S740" s="438"/>
      <c r="T740" s="438"/>
      <c r="U740" s="438"/>
      <c r="V740" s="438"/>
      <c r="W740" s="438"/>
      <c r="X740" s="438"/>
      <c r="Y740" s="438"/>
      <c r="Z740" s="438"/>
      <c r="AA740" s="438"/>
      <c r="AB740" s="438"/>
      <c r="AC740" s="438"/>
      <c r="AD740" s="438"/>
    </row>
    <row r="741" ht="13.5" customHeight="1">
      <c r="A741" s="438"/>
      <c r="B741" s="438"/>
      <c r="C741" s="438"/>
      <c r="D741" s="438"/>
      <c r="E741" s="409"/>
      <c r="F741" s="438"/>
      <c r="G741" s="438"/>
      <c r="H741" s="438"/>
      <c r="I741" s="438"/>
      <c r="J741" s="438"/>
      <c r="K741" s="438"/>
      <c r="L741" s="438"/>
      <c r="M741" s="438"/>
      <c r="N741" s="438"/>
      <c r="O741" s="438"/>
      <c r="P741" s="438"/>
      <c r="Q741" s="438"/>
      <c r="R741" s="438"/>
      <c r="S741" s="438"/>
      <c r="T741" s="438"/>
      <c r="U741" s="438"/>
      <c r="V741" s="438"/>
      <c r="W741" s="438"/>
      <c r="X741" s="438"/>
      <c r="Y741" s="438"/>
      <c r="Z741" s="438"/>
      <c r="AA741" s="438"/>
      <c r="AB741" s="438"/>
      <c r="AC741" s="438"/>
      <c r="AD741" s="438"/>
    </row>
    <row r="742" ht="13.5" customHeight="1">
      <c r="A742" s="438"/>
      <c r="B742" s="438"/>
      <c r="C742" s="438"/>
      <c r="D742" s="438"/>
      <c r="E742" s="409"/>
      <c r="F742" s="438"/>
      <c r="G742" s="438"/>
      <c r="H742" s="438"/>
      <c r="I742" s="438"/>
      <c r="J742" s="438"/>
      <c r="K742" s="438"/>
      <c r="L742" s="438"/>
      <c r="M742" s="438"/>
      <c r="N742" s="438"/>
      <c r="O742" s="438"/>
      <c r="P742" s="438"/>
      <c r="Q742" s="438"/>
      <c r="R742" s="438"/>
      <c r="S742" s="438"/>
      <c r="T742" s="438"/>
      <c r="U742" s="438"/>
      <c r="V742" s="438"/>
      <c r="W742" s="438"/>
      <c r="X742" s="438"/>
      <c r="Y742" s="438"/>
      <c r="Z742" s="438"/>
      <c r="AA742" s="438"/>
      <c r="AB742" s="438"/>
      <c r="AC742" s="438"/>
      <c r="AD742" s="438"/>
    </row>
    <row r="743" ht="13.5" customHeight="1">
      <c r="A743" s="438"/>
      <c r="B743" s="438"/>
      <c r="C743" s="438"/>
      <c r="D743" s="438"/>
      <c r="E743" s="409"/>
      <c r="F743" s="438"/>
      <c r="G743" s="438"/>
      <c r="H743" s="438"/>
      <c r="I743" s="438"/>
      <c r="J743" s="438"/>
      <c r="K743" s="438"/>
      <c r="L743" s="438"/>
      <c r="M743" s="438"/>
      <c r="N743" s="438"/>
      <c r="O743" s="438"/>
      <c r="P743" s="438"/>
      <c r="Q743" s="438"/>
      <c r="R743" s="438"/>
      <c r="S743" s="438"/>
      <c r="T743" s="438"/>
      <c r="U743" s="438"/>
      <c r="V743" s="438"/>
      <c r="W743" s="438"/>
      <c r="X743" s="438"/>
      <c r="Y743" s="438"/>
      <c r="Z743" s="438"/>
      <c r="AA743" s="438"/>
      <c r="AB743" s="438"/>
      <c r="AC743" s="438"/>
      <c r="AD743" s="438"/>
    </row>
    <row r="744" ht="13.5" customHeight="1">
      <c r="A744" s="438"/>
      <c r="B744" s="438"/>
      <c r="C744" s="438"/>
      <c r="D744" s="438"/>
      <c r="E744" s="409"/>
      <c r="F744" s="438"/>
      <c r="G744" s="438"/>
      <c r="H744" s="438"/>
      <c r="I744" s="438"/>
      <c r="J744" s="438"/>
      <c r="K744" s="438"/>
      <c r="L744" s="438"/>
      <c r="M744" s="438"/>
      <c r="N744" s="438"/>
      <c r="O744" s="438"/>
      <c r="P744" s="438"/>
      <c r="Q744" s="438"/>
      <c r="R744" s="438"/>
      <c r="S744" s="438"/>
      <c r="T744" s="438"/>
      <c r="U744" s="438"/>
      <c r="V744" s="438"/>
      <c r="W744" s="438"/>
      <c r="X744" s="438"/>
      <c r="Y744" s="438"/>
      <c r="Z744" s="438"/>
      <c r="AA744" s="438"/>
      <c r="AB744" s="438"/>
      <c r="AC744" s="438"/>
      <c r="AD744" s="438"/>
    </row>
    <row r="745" ht="13.5" customHeight="1">
      <c r="A745" s="438"/>
      <c r="B745" s="438"/>
      <c r="C745" s="438"/>
      <c r="D745" s="438"/>
      <c r="E745" s="409"/>
      <c r="F745" s="438"/>
      <c r="G745" s="438"/>
      <c r="H745" s="438"/>
      <c r="I745" s="438"/>
      <c r="J745" s="438"/>
      <c r="K745" s="438"/>
      <c r="L745" s="438"/>
      <c r="M745" s="438"/>
      <c r="N745" s="438"/>
      <c r="O745" s="438"/>
      <c r="P745" s="438"/>
      <c r="Q745" s="438"/>
      <c r="R745" s="438"/>
      <c r="S745" s="438"/>
      <c r="T745" s="438"/>
      <c r="U745" s="438"/>
      <c r="V745" s="438"/>
      <c r="W745" s="438"/>
      <c r="X745" s="438"/>
      <c r="Y745" s="438"/>
      <c r="Z745" s="438"/>
      <c r="AA745" s="438"/>
      <c r="AB745" s="438"/>
      <c r="AC745" s="438"/>
      <c r="AD745" s="438"/>
    </row>
    <row r="746" ht="13.5" customHeight="1">
      <c r="A746" s="438"/>
      <c r="B746" s="438"/>
      <c r="C746" s="438"/>
      <c r="D746" s="438"/>
      <c r="E746" s="409"/>
      <c r="F746" s="438"/>
      <c r="G746" s="438"/>
      <c r="H746" s="438"/>
      <c r="I746" s="438"/>
      <c r="J746" s="438"/>
      <c r="K746" s="438"/>
      <c r="L746" s="438"/>
      <c r="M746" s="438"/>
      <c r="N746" s="438"/>
      <c r="O746" s="438"/>
      <c r="P746" s="438"/>
      <c r="Q746" s="438"/>
      <c r="R746" s="438"/>
      <c r="S746" s="438"/>
      <c r="T746" s="438"/>
      <c r="U746" s="438"/>
      <c r="V746" s="438"/>
      <c r="W746" s="438"/>
      <c r="X746" s="438"/>
      <c r="Y746" s="438"/>
      <c r="Z746" s="438"/>
      <c r="AA746" s="438"/>
      <c r="AB746" s="438"/>
      <c r="AC746" s="438"/>
      <c r="AD746" s="438"/>
    </row>
    <row r="747" ht="13.5" customHeight="1">
      <c r="A747" s="438"/>
      <c r="B747" s="438"/>
      <c r="C747" s="438"/>
      <c r="D747" s="438"/>
      <c r="E747" s="409"/>
      <c r="F747" s="438"/>
      <c r="G747" s="438"/>
      <c r="H747" s="438"/>
      <c r="I747" s="438"/>
      <c r="J747" s="438"/>
      <c r="K747" s="438"/>
      <c r="L747" s="438"/>
      <c r="M747" s="438"/>
      <c r="N747" s="438"/>
      <c r="O747" s="438"/>
      <c r="P747" s="438"/>
      <c r="Q747" s="438"/>
      <c r="R747" s="438"/>
      <c r="S747" s="438"/>
      <c r="T747" s="438"/>
      <c r="U747" s="438"/>
      <c r="V747" s="438"/>
      <c r="W747" s="438"/>
      <c r="X747" s="438"/>
      <c r="Y747" s="438"/>
      <c r="Z747" s="438"/>
      <c r="AA747" s="438"/>
      <c r="AB747" s="438"/>
      <c r="AC747" s="438"/>
      <c r="AD747" s="438"/>
    </row>
    <row r="748" ht="13.5" customHeight="1">
      <c r="A748" s="438"/>
      <c r="B748" s="438"/>
      <c r="C748" s="438"/>
      <c r="D748" s="438"/>
      <c r="E748" s="409"/>
      <c r="F748" s="438"/>
      <c r="G748" s="438"/>
      <c r="H748" s="438"/>
      <c r="I748" s="438"/>
      <c r="J748" s="438"/>
      <c r="K748" s="438"/>
      <c r="L748" s="438"/>
      <c r="M748" s="438"/>
      <c r="N748" s="438"/>
      <c r="O748" s="438"/>
      <c r="P748" s="438"/>
      <c r="Q748" s="438"/>
      <c r="R748" s="438"/>
      <c r="S748" s="438"/>
      <c r="T748" s="438"/>
      <c r="U748" s="438"/>
      <c r="V748" s="438"/>
      <c r="W748" s="438"/>
      <c r="X748" s="438"/>
      <c r="Y748" s="438"/>
      <c r="Z748" s="438"/>
      <c r="AA748" s="438"/>
      <c r="AB748" s="438"/>
      <c r="AC748" s="438"/>
      <c r="AD748" s="438"/>
    </row>
    <row r="749" ht="13.5" customHeight="1">
      <c r="A749" s="438"/>
      <c r="B749" s="438"/>
      <c r="C749" s="438"/>
      <c r="D749" s="438"/>
      <c r="E749" s="409"/>
      <c r="F749" s="438"/>
      <c r="G749" s="438"/>
      <c r="H749" s="438"/>
      <c r="I749" s="438"/>
      <c r="J749" s="438"/>
      <c r="K749" s="438"/>
      <c r="L749" s="438"/>
      <c r="M749" s="438"/>
      <c r="N749" s="438"/>
      <c r="O749" s="438"/>
      <c r="P749" s="438"/>
      <c r="Q749" s="438"/>
      <c r="R749" s="438"/>
      <c r="S749" s="438"/>
      <c r="T749" s="438"/>
      <c r="U749" s="438"/>
      <c r="V749" s="438"/>
      <c r="W749" s="438"/>
      <c r="X749" s="438"/>
      <c r="Y749" s="438"/>
      <c r="Z749" s="438"/>
      <c r="AA749" s="438"/>
      <c r="AB749" s="438"/>
      <c r="AC749" s="438"/>
      <c r="AD749" s="438"/>
    </row>
    <row r="750" ht="13.5" customHeight="1">
      <c r="A750" s="438"/>
      <c r="B750" s="438"/>
      <c r="C750" s="438"/>
      <c r="D750" s="438"/>
      <c r="E750" s="409"/>
      <c r="F750" s="438"/>
      <c r="G750" s="438"/>
      <c r="H750" s="438"/>
      <c r="I750" s="438"/>
      <c r="J750" s="438"/>
      <c r="K750" s="438"/>
      <c r="L750" s="438"/>
      <c r="M750" s="438"/>
      <c r="N750" s="438"/>
      <c r="O750" s="438"/>
      <c r="P750" s="438"/>
      <c r="Q750" s="438"/>
      <c r="R750" s="438"/>
      <c r="S750" s="438"/>
      <c r="T750" s="438"/>
      <c r="U750" s="438"/>
      <c r="V750" s="438"/>
      <c r="W750" s="438"/>
      <c r="X750" s="438"/>
      <c r="Y750" s="438"/>
      <c r="Z750" s="438"/>
      <c r="AA750" s="438"/>
      <c r="AB750" s="438"/>
      <c r="AC750" s="438"/>
      <c r="AD750" s="438"/>
    </row>
    <row r="751" ht="13.5" customHeight="1">
      <c r="A751" s="438"/>
      <c r="B751" s="438"/>
      <c r="C751" s="438"/>
      <c r="D751" s="438"/>
      <c r="E751" s="409"/>
      <c r="F751" s="438"/>
      <c r="G751" s="438"/>
      <c r="H751" s="438"/>
      <c r="I751" s="438"/>
      <c r="J751" s="438"/>
      <c r="K751" s="438"/>
      <c r="L751" s="438"/>
      <c r="M751" s="438"/>
      <c r="N751" s="438"/>
      <c r="O751" s="438"/>
      <c r="P751" s="438"/>
      <c r="Q751" s="438"/>
      <c r="R751" s="438"/>
      <c r="S751" s="438"/>
      <c r="T751" s="438"/>
      <c r="U751" s="438"/>
      <c r="V751" s="438"/>
      <c r="W751" s="438"/>
      <c r="X751" s="438"/>
      <c r="Y751" s="438"/>
      <c r="Z751" s="438"/>
      <c r="AA751" s="438"/>
      <c r="AB751" s="438"/>
      <c r="AC751" s="438"/>
      <c r="AD751" s="438"/>
    </row>
    <row r="752" ht="13.5" customHeight="1">
      <c r="A752" s="438"/>
      <c r="B752" s="438"/>
      <c r="C752" s="438"/>
      <c r="D752" s="438"/>
      <c r="E752" s="409"/>
      <c r="F752" s="438"/>
      <c r="G752" s="438"/>
      <c r="H752" s="438"/>
      <c r="I752" s="438"/>
      <c r="J752" s="438"/>
      <c r="K752" s="438"/>
      <c r="L752" s="438"/>
      <c r="M752" s="438"/>
      <c r="N752" s="438"/>
      <c r="O752" s="438"/>
      <c r="P752" s="438"/>
      <c r="Q752" s="438"/>
      <c r="R752" s="438"/>
      <c r="S752" s="438"/>
      <c r="T752" s="438"/>
      <c r="U752" s="438"/>
      <c r="V752" s="438"/>
      <c r="W752" s="438"/>
      <c r="X752" s="438"/>
      <c r="Y752" s="438"/>
      <c r="Z752" s="438"/>
      <c r="AA752" s="438"/>
      <c r="AB752" s="438"/>
      <c r="AC752" s="438"/>
      <c r="AD752" s="438"/>
    </row>
    <row r="753" ht="13.5" customHeight="1">
      <c r="A753" s="438"/>
      <c r="B753" s="438"/>
      <c r="C753" s="438"/>
      <c r="D753" s="438"/>
      <c r="E753" s="409"/>
      <c r="F753" s="438"/>
      <c r="G753" s="438"/>
      <c r="H753" s="438"/>
      <c r="I753" s="438"/>
      <c r="J753" s="438"/>
      <c r="K753" s="438"/>
      <c r="L753" s="438"/>
      <c r="M753" s="438"/>
      <c r="N753" s="438"/>
      <c r="O753" s="438"/>
      <c r="P753" s="438"/>
      <c r="Q753" s="438"/>
      <c r="R753" s="438"/>
      <c r="S753" s="438"/>
      <c r="T753" s="438"/>
      <c r="U753" s="438"/>
      <c r="V753" s="438"/>
      <c r="W753" s="438"/>
      <c r="X753" s="438"/>
      <c r="Y753" s="438"/>
      <c r="Z753" s="438"/>
      <c r="AA753" s="438"/>
      <c r="AB753" s="438"/>
      <c r="AC753" s="438"/>
      <c r="AD753" s="438"/>
    </row>
    <row r="754" ht="13.5" customHeight="1">
      <c r="A754" s="438"/>
      <c r="B754" s="438"/>
      <c r="C754" s="438"/>
      <c r="D754" s="438"/>
      <c r="E754" s="409"/>
      <c r="F754" s="438"/>
      <c r="G754" s="438"/>
      <c r="H754" s="438"/>
      <c r="I754" s="438"/>
      <c r="J754" s="438"/>
      <c r="K754" s="438"/>
      <c r="L754" s="438"/>
      <c r="M754" s="438"/>
      <c r="N754" s="438"/>
      <c r="O754" s="438"/>
      <c r="P754" s="438"/>
      <c r="Q754" s="438"/>
      <c r="R754" s="438"/>
      <c r="S754" s="438"/>
      <c r="T754" s="438"/>
      <c r="U754" s="438"/>
      <c r="V754" s="438"/>
      <c r="W754" s="438"/>
      <c r="X754" s="438"/>
      <c r="Y754" s="438"/>
      <c r="Z754" s="438"/>
      <c r="AA754" s="438"/>
      <c r="AB754" s="438"/>
      <c r="AC754" s="438"/>
      <c r="AD754" s="438"/>
    </row>
    <row r="755" ht="13.5" customHeight="1">
      <c r="A755" s="438"/>
      <c r="B755" s="438"/>
      <c r="C755" s="438"/>
      <c r="D755" s="438"/>
      <c r="E755" s="409"/>
      <c r="F755" s="438"/>
      <c r="G755" s="438"/>
      <c r="H755" s="438"/>
      <c r="I755" s="438"/>
      <c r="J755" s="438"/>
      <c r="K755" s="438"/>
      <c r="L755" s="438"/>
      <c r="M755" s="438"/>
      <c r="N755" s="438"/>
      <c r="O755" s="438"/>
      <c r="P755" s="438"/>
      <c r="Q755" s="438"/>
      <c r="R755" s="438"/>
      <c r="S755" s="438"/>
      <c r="T755" s="438"/>
      <c r="U755" s="438"/>
      <c r="V755" s="438"/>
      <c r="W755" s="438"/>
      <c r="X755" s="438"/>
      <c r="Y755" s="438"/>
      <c r="Z755" s="438"/>
      <c r="AA755" s="438"/>
      <c r="AB755" s="438"/>
      <c r="AC755" s="438"/>
      <c r="AD755" s="438"/>
    </row>
    <row r="756" ht="13.5" customHeight="1">
      <c r="A756" s="438"/>
      <c r="B756" s="438"/>
      <c r="C756" s="438"/>
      <c r="D756" s="438"/>
      <c r="E756" s="409"/>
      <c r="F756" s="438"/>
      <c r="G756" s="438"/>
      <c r="H756" s="438"/>
      <c r="I756" s="438"/>
      <c r="J756" s="438"/>
      <c r="K756" s="438"/>
      <c r="L756" s="438"/>
      <c r="M756" s="438"/>
      <c r="N756" s="438"/>
      <c r="O756" s="438"/>
      <c r="P756" s="438"/>
      <c r="Q756" s="438"/>
      <c r="R756" s="438"/>
      <c r="S756" s="438"/>
      <c r="T756" s="438"/>
      <c r="U756" s="438"/>
      <c r="V756" s="438"/>
      <c r="W756" s="438"/>
      <c r="X756" s="438"/>
      <c r="Y756" s="438"/>
      <c r="Z756" s="438"/>
      <c r="AA756" s="438"/>
      <c r="AB756" s="438"/>
      <c r="AC756" s="438"/>
      <c r="AD756" s="438"/>
    </row>
    <row r="757" ht="13.5" customHeight="1">
      <c r="A757" s="438"/>
      <c r="B757" s="438"/>
      <c r="C757" s="438"/>
      <c r="D757" s="438"/>
      <c r="E757" s="409"/>
      <c r="F757" s="438"/>
      <c r="G757" s="438"/>
      <c r="H757" s="438"/>
      <c r="I757" s="438"/>
      <c r="J757" s="438"/>
      <c r="K757" s="438"/>
      <c r="L757" s="438"/>
      <c r="M757" s="438"/>
      <c r="N757" s="438"/>
      <c r="O757" s="438"/>
      <c r="P757" s="438"/>
      <c r="Q757" s="438"/>
      <c r="R757" s="438"/>
      <c r="S757" s="438"/>
      <c r="T757" s="438"/>
      <c r="U757" s="438"/>
      <c r="V757" s="438"/>
      <c r="W757" s="438"/>
      <c r="X757" s="438"/>
      <c r="Y757" s="438"/>
      <c r="Z757" s="438"/>
      <c r="AA757" s="438"/>
      <c r="AB757" s="438"/>
      <c r="AC757" s="438"/>
      <c r="AD757" s="438"/>
    </row>
    <row r="758" ht="13.5" customHeight="1">
      <c r="A758" s="438"/>
      <c r="B758" s="438"/>
      <c r="C758" s="438"/>
      <c r="D758" s="438"/>
      <c r="E758" s="409"/>
      <c r="F758" s="438"/>
      <c r="G758" s="438"/>
      <c r="H758" s="438"/>
      <c r="I758" s="438"/>
      <c r="J758" s="438"/>
      <c r="K758" s="438"/>
      <c r="L758" s="438"/>
      <c r="M758" s="438"/>
      <c r="N758" s="438"/>
      <c r="O758" s="438"/>
      <c r="P758" s="438"/>
      <c r="Q758" s="438"/>
      <c r="R758" s="438"/>
      <c r="S758" s="438"/>
      <c r="T758" s="438"/>
      <c r="U758" s="438"/>
      <c r="V758" s="438"/>
      <c r="W758" s="438"/>
      <c r="X758" s="438"/>
      <c r="Y758" s="438"/>
      <c r="Z758" s="438"/>
      <c r="AA758" s="438"/>
      <c r="AB758" s="438"/>
      <c r="AC758" s="438"/>
      <c r="AD758" s="438"/>
    </row>
    <row r="759" ht="13.5" customHeight="1">
      <c r="A759" s="438"/>
      <c r="B759" s="438"/>
      <c r="C759" s="438"/>
      <c r="D759" s="438"/>
      <c r="E759" s="409"/>
      <c r="F759" s="438"/>
      <c r="G759" s="438"/>
      <c r="H759" s="438"/>
      <c r="I759" s="438"/>
      <c r="J759" s="438"/>
      <c r="K759" s="438"/>
      <c r="L759" s="438"/>
      <c r="M759" s="438"/>
      <c r="N759" s="438"/>
      <c r="O759" s="438"/>
      <c r="P759" s="438"/>
      <c r="Q759" s="438"/>
      <c r="R759" s="438"/>
      <c r="S759" s="438"/>
      <c r="T759" s="438"/>
      <c r="U759" s="438"/>
      <c r="V759" s="438"/>
      <c r="W759" s="438"/>
      <c r="X759" s="438"/>
      <c r="Y759" s="438"/>
      <c r="Z759" s="438"/>
      <c r="AA759" s="438"/>
      <c r="AB759" s="438"/>
      <c r="AC759" s="438"/>
      <c r="AD759" s="438"/>
    </row>
    <row r="760" ht="13.5" customHeight="1">
      <c r="A760" s="438"/>
      <c r="B760" s="438"/>
      <c r="C760" s="438"/>
      <c r="D760" s="438"/>
      <c r="E760" s="409"/>
      <c r="F760" s="438"/>
      <c r="G760" s="438"/>
      <c r="H760" s="438"/>
      <c r="I760" s="438"/>
      <c r="J760" s="438"/>
      <c r="K760" s="438"/>
      <c r="L760" s="438"/>
      <c r="M760" s="438"/>
      <c r="N760" s="438"/>
      <c r="O760" s="438"/>
      <c r="P760" s="438"/>
      <c r="Q760" s="438"/>
      <c r="R760" s="438"/>
      <c r="S760" s="438"/>
      <c r="T760" s="438"/>
      <c r="U760" s="438"/>
      <c r="V760" s="438"/>
      <c r="W760" s="438"/>
      <c r="X760" s="438"/>
      <c r="Y760" s="438"/>
      <c r="Z760" s="438"/>
      <c r="AA760" s="438"/>
      <c r="AB760" s="438"/>
      <c r="AC760" s="438"/>
      <c r="AD760" s="438"/>
    </row>
    <row r="761" ht="13.5" customHeight="1">
      <c r="A761" s="438"/>
      <c r="B761" s="438"/>
      <c r="C761" s="438"/>
      <c r="D761" s="438"/>
      <c r="E761" s="409"/>
      <c r="F761" s="438"/>
      <c r="G761" s="438"/>
      <c r="H761" s="438"/>
      <c r="I761" s="438"/>
      <c r="J761" s="438"/>
      <c r="K761" s="438"/>
      <c r="L761" s="438"/>
      <c r="M761" s="438"/>
      <c r="N761" s="438"/>
      <c r="O761" s="438"/>
      <c r="P761" s="438"/>
      <c r="Q761" s="438"/>
      <c r="R761" s="438"/>
      <c r="S761" s="438"/>
      <c r="T761" s="438"/>
      <c r="U761" s="438"/>
      <c r="V761" s="438"/>
      <c r="W761" s="438"/>
      <c r="X761" s="438"/>
      <c r="Y761" s="438"/>
      <c r="Z761" s="438"/>
      <c r="AA761" s="438"/>
      <c r="AB761" s="438"/>
      <c r="AC761" s="438"/>
      <c r="AD761" s="438"/>
    </row>
    <row r="762" ht="13.5" customHeight="1">
      <c r="A762" s="438"/>
      <c r="B762" s="438"/>
      <c r="C762" s="438"/>
      <c r="D762" s="438"/>
      <c r="E762" s="409"/>
      <c r="F762" s="438"/>
      <c r="G762" s="438"/>
      <c r="H762" s="438"/>
      <c r="I762" s="438"/>
      <c r="J762" s="438"/>
      <c r="K762" s="438"/>
      <c r="L762" s="438"/>
      <c r="M762" s="438"/>
      <c r="N762" s="438"/>
      <c r="O762" s="438"/>
      <c r="P762" s="438"/>
      <c r="Q762" s="438"/>
      <c r="R762" s="438"/>
      <c r="S762" s="438"/>
      <c r="T762" s="438"/>
      <c r="U762" s="438"/>
      <c r="V762" s="438"/>
      <c r="W762" s="438"/>
      <c r="X762" s="438"/>
      <c r="Y762" s="438"/>
      <c r="Z762" s="438"/>
      <c r="AA762" s="438"/>
      <c r="AB762" s="438"/>
      <c r="AC762" s="438"/>
      <c r="AD762" s="438"/>
    </row>
    <row r="763" ht="13.5" customHeight="1">
      <c r="A763" s="438"/>
      <c r="B763" s="438"/>
      <c r="C763" s="438"/>
      <c r="D763" s="438"/>
      <c r="E763" s="409"/>
      <c r="F763" s="438"/>
      <c r="G763" s="438"/>
      <c r="H763" s="438"/>
      <c r="I763" s="438"/>
      <c r="J763" s="438"/>
      <c r="K763" s="438"/>
      <c r="L763" s="438"/>
      <c r="M763" s="438"/>
      <c r="N763" s="438"/>
      <c r="O763" s="438"/>
      <c r="P763" s="438"/>
      <c r="Q763" s="438"/>
      <c r="R763" s="438"/>
      <c r="S763" s="438"/>
      <c r="T763" s="438"/>
      <c r="U763" s="438"/>
      <c r="V763" s="438"/>
      <c r="W763" s="438"/>
      <c r="X763" s="438"/>
      <c r="Y763" s="438"/>
      <c r="Z763" s="438"/>
      <c r="AA763" s="438"/>
      <c r="AB763" s="438"/>
      <c r="AC763" s="438"/>
      <c r="AD763" s="438"/>
    </row>
    <row r="764" ht="13.5" customHeight="1">
      <c r="A764" s="438"/>
      <c r="B764" s="438"/>
      <c r="C764" s="438"/>
      <c r="D764" s="438"/>
      <c r="E764" s="409"/>
      <c r="F764" s="438"/>
      <c r="G764" s="438"/>
      <c r="H764" s="438"/>
      <c r="I764" s="438"/>
      <c r="J764" s="438"/>
      <c r="K764" s="438"/>
      <c r="L764" s="438"/>
      <c r="M764" s="438"/>
      <c r="N764" s="438"/>
      <c r="O764" s="438"/>
      <c r="P764" s="438"/>
      <c r="Q764" s="438"/>
      <c r="R764" s="438"/>
      <c r="S764" s="438"/>
      <c r="T764" s="438"/>
      <c r="U764" s="438"/>
      <c r="V764" s="438"/>
      <c r="W764" s="438"/>
      <c r="X764" s="438"/>
      <c r="Y764" s="438"/>
      <c r="Z764" s="438"/>
      <c r="AA764" s="438"/>
      <c r="AB764" s="438"/>
      <c r="AC764" s="438"/>
      <c r="AD764" s="438"/>
    </row>
    <row r="765" ht="13.5" customHeight="1">
      <c r="A765" s="438"/>
      <c r="B765" s="438"/>
      <c r="C765" s="438"/>
      <c r="D765" s="438"/>
      <c r="E765" s="409"/>
      <c r="F765" s="438"/>
      <c r="G765" s="438"/>
      <c r="H765" s="438"/>
      <c r="I765" s="438"/>
      <c r="J765" s="438"/>
      <c r="K765" s="438"/>
      <c r="L765" s="438"/>
      <c r="M765" s="438"/>
      <c r="N765" s="438"/>
      <c r="O765" s="438"/>
      <c r="P765" s="438"/>
      <c r="Q765" s="438"/>
      <c r="R765" s="438"/>
      <c r="S765" s="438"/>
      <c r="T765" s="438"/>
      <c r="U765" s="438"/>
      <c r="V765" s="438"/>
      <c r="W765" s="438"/>
      <c r="X765" s="438"/>
      <c r="Y765" s="438"/>
      <c r="Z765" s="438"/>
      <c r="AA765" s="438"/>
      <c r="AB765" s="438"/>
      <c r="AC765" s="438"/>
      <c r="AD765" s="438"/>
    </row>
    <row r="766" ht="13.5" customHeight="1">
      <c r="A766" s="438"/>
      <c r="B766" s="438"/>
      <c r="C766" s="438"/>
      <c r="D766" s="438"/>
      <c r="E766" s="409"/>
      <c r="F766" s="438"/>
      <c r="G766" s="438"/>
      <c r="H766" s="438"/>
      <c r="I766" s="438"/>
      <c r="J766" s="438"/>
      <c r="K766" s="438"/>
      <c r="L766" s="438"/>
      <c r="M766" s="438"/>
      <c r="N766" s="438"/>
      <c r="O766" s="438"/>
      <c r="P766" s="438"/>
      <c r="Q766" s="438"/>
      <c r="R766" s="438"/>
      <c r="S766" s="438"/>
      <c r="T766" s="438"/>
      <c r="U766" s="438"/>
      <c r="V766" s="438"/>
      <c r="W766" s="438"/>
      <c r="X766" s="438"/>
      <c r="Y766" s="438"/>
      <c r="Z766" s="438"/>
      <c r="AA766" s="438"/>
      <c r="AB766" s="438"/>
      <c r="AC766" s="438"/>
      <c r="AD766" s="438"/>
    </row>
    <row r="767" ht="13.5" customHeight="1">
      <c r="A767" s="438"/>
      <c r="B767" s="438"/>
      <c r="C767" s="438"/>
      <c r="D767" s="438"/>
      <c r="E767" s="409"/>
      <c r="F767" s="438"/>
      <c r="G767" s="438"/>
      <c r="H767" s="438"/>
      <c r="I767" s="438"/>
      <c r="J767" s="438"/>
      <c r="K767" s="438"/>
      <c r="L767" s="438"/>
      <c r="M767" s="438"/>
      <c r="N767" s="438"/>
      <c r="O767" s="438"/>
      <c r="P767" s="438"/>
      <c r="Q767" s="438"/>
      <c r="R767" s="438"/>
      <c r="S767" s="438"/>
      <c r="T767" s="438"/>
      <c r="U767" s="438"/>
      <c r="V767" s="438"/>
      <c r="W767" s="438"/>
      <c r="X767" s="438"/>
      <c r="Y767" s="438"/>
      <c r="Z767" s="438"/>
      <c r="AA767" s="438"/>
      <c r="AB767" s="438"/>
      <c r="AC767" s="438"/>
      <c r="AD767" s="438"/>
    </row>
    <row r="768" ht="13.5" customHeight="1">
      <c r="A768" s="438"/>
      <c r="B768" s="438"/>
      <c r="C768" s="438"/>
      <c r="D768" s="438"/>
      <c r="E768" s="409"/>
      <c r="F768" s="438"/>
      <c r="G768" s="438"/>
      <c r="H768" s="438"/>
      <c r="I768" s="438"/>
      <c r="J768" s="438"/>
      <c r="K768" s="438"/>
      <c r="L768" s="438"/>
      <c r="M768" s="438"/>
      <c r="N768" s="438"/>
      <c r="O768" s="438"/>
      <c r="P768" s="438"/>
      <c r="Q768" s="438"/>
      <c r="R768" s="438"/>
      <c r="S768" s="438"/>
      <c r="T768" s="438"/>
      <c r="U768" s="438"/>
      <c r="V768" s="438"/>
      <c r="W768" s="438"/>
      <c r="X768" s="438"/>
      <c r="Y768" s="438"/>
      <c r="Z768" s="438"/>
      <c r="AA768" s="438"/>
      <c r="AB768" s="438"/>
      <c r="AC768" s="438"/>
      <c r="AD768" s="438"/>
    </row>
    <row r="769" ht="13.5" customHeight="1">
      <c r="A769" s="438"/>
      <c r="B769" s="438"/>
      <c r="C769" s="438"/>
      <c r="D769" s="438"/>
      <c r="E769" s="409"/>
      <c r="F769" s="438"/>
      <c r="G769" s="438"/>
      <c r="H769" s="438"/>
      <c r="I769" s="438"/>
      <c r="J769" s="438"/>
      <c r="K769" s="438"/>
      <c r="L769" s="438"/>
      <c r="M769" s="438"/>
      <c r="N769" s="438"/>
      <c r="O769" s="438"/>
      <c r="P769" s="438"/>
      <c r="Q769" s="438"/>
      <c r="R769" s="438"/>
      <c r="S769" s="438"/>
      <c r="T769" s="438"/>
      <c r="U769" s="438"/>
      <c r="V769" s="438"/>
      <c r="W769" s="438"/>
      <c r="X769" s="438"/>
      <c r="Y769" s="438"/>
      <c r="Z769" s="438"/>
      <c r="AA769" s="438"/>
      <c r="AB769" s="438"/>
      <c r="AC769" s="438"/>
      <c r="AD769" s="438"/>
    </row>
    <row r="770" ht="13.5" customHeight="1">
      <c r="A770" s="438"/>
      <c r="B770" s="438"/>
      <c r="C770" s="438"/>
      <c r="D770" s="438"/>
      <c r="E770" s="409"/>
      <c r="F770" s="438"/>
      <c r="G770" s="438"/>
      <c r="H770" s="438"/>
      <c r="I770" s="438"/>
      <c r="J770" s="438"/>
      <c r="K770" s="438"/>
      <c r="L770" s="438"/>
      <c r="M770" s="438"/>
      <c r="N770" s="438"/>
      <c r="O770" s="438"/>
      <c r="P770" s="438"/>
      <c r="Q770" s="438"/>
      <c r="R770" s="438"/>
      <c r="S770" s="438"/>
      <c r="T770" s="438"/>
      <c r="U770" s="438"/>
      <c r="V770" s="438"/>
      <c r="W770" s="438"/>
      <c r="X770" s="438"/>
      <c r="Y770" s="438"/>
      <c r="Z770" s="438"/>
      <c r="AA770" s="438"/>
      <c r="AB770" s="438"/>
      <c r="AC770" s="438"/>
      <c r="AD770" s="438"/>
    </row>
    <row r="771" ht="13.5" customHeight="1">
      <c r="A771" s="438"/>
      <c r="B771" s="438"/>
      <c r="C771" s="438"/>
      <c r="D771" s="438"/>
      <c r="E771" s="409"/>
      <c r="F771" s="438"/>
      <c r="G771" s="438"/>
      <c r="H771" s="438"/>
      <c r="I771" s="438"/>
      <c r="J771" s="438"/>
      <c r="K771" s="438"/>
      <c r="L771" s="438"/>
      <c r="M771" s="438"/>
      <c r="N771" s="438"/>
      <c r="O771" s="438"/>
      <c r="P771" s="438"/>
      <c r="Q771" s="438"/>
      <c r="R771" s="438"/>
      <c r="S771" s="438"/>
      <c r="T771" s="438"/>
      <c r="U771" s="438"/>
      <c r="V771" s="438"/>
      <c r="W771" s="438"/>
      <c r="X771" s="438"/>
      <c r="Y771" s="438"/>
      <c r="Z771" s="438"/>
      <c r="AA771" s="438"/>
      <c r="AB771" s="438"/>
      <c r="AC771" s="438"/>
      <c r="AD771" s="438"/>
    </row>
    <row r="772" ht="13.5" customHeight="1">
      <c r="A772" s="438"/>
      <c r="B772" s="438"/>
      <c r="C772" s="438"/>
      <c r="D772" s="438"/>
      <c r="E772" s="409"/>
      <c r="F772" s="438"/>
      <c r="G772" s="438"/>
      <c r="H772" s="438"/>
      <c r="I772" s="438"/>
      <c r="J772" s="438"/>
      <c r="K772" s="438"/>
      <c r="L772" s="438"/>
      <c r="M772" s="438"/>
      <c r="N772" s="438"/>
      <c r="O772" s="438"/>
      <c r="P772" s="438"/>
      <c r="Q772" s="438"/>
      <c r="R772" s="438"/>
      <c r="S772" s="438"/>
      <c r="T772" s="438"/>
      <c r="U772" s="438"/>
      <c r="V772" s="438"/>
      <c r="W772" s="438"/>
      <c r="X772" s="438"/>
      <c r="Y772" s="438"/>
      <c r="Z772" s="438"/>
      <c r="AA772" s="438"/>
      <c r="AB772" s="438"/>
      <c r="AC772" s="438"/>
      <c r="AD772" s="438"/>
    </row>
    <row r="773" ht="13.5" customHeight="1">
      <c r="A773" s="438"/>
      <c r="B773" s="438"/>
      <c r="C773" s="438"/>
      <c r="D773" s="438"/>
      <c r="E773" s="409"/>
      <c r="F773" s="438"/>
      <c r="G773" s="438"/>
      <c r="H773" s="438"/>
      <c r="I773" s="438"/>
      <c r="J773" s="438"/>
      <c r="K773" s="438"/>
      <c r="L773" s="438"/>
      <c r="M773" s="438"/>
      <c r="N773" s="438"/>
      <c r="O773" s="438"/>
      <c r="P773" s="438"/>
      <c r="Q773" s="438"/>
      <c r="R773" s="438"/>
      <c r="S773" s="438"/>
      <c r="T773" s="438"/>
      <c r="U773" s="438"/>
      <c r="V773" s="438"/>
      <c r="W773" s="438"/>
      <c r="X773" s="438"/>
      <c r="Y773" s="438"/>
      <c r="Z773" s="438"/>
      <c r="AA773" s="438"/>
      <c r="AB773" s="438"/>
      <c r="AC773" s="438"/>
      <c r="AD773" s="438"/>
    </row>
    <row r="774" ht="13.5" customHeight="1">
      <c r="A774" s="438"/>
      <c r="B774" s="438"/>
      <c r="C774" s="438"/>
      <c r="D774" s="438"/>
      <c r="E774" s="409"/>
      <c r="F774" s="438"/>
      <c r="G774" s="438"/>
      <c r="H774" s="438"/>
      <c r="I774" s="438"/>
      <c r="J774" s="438"/>
      <c r="K774" s="438"/>
      <c r="L774" s="438"/>
      <c r="M774" s="438"/>
      <c r="N774" s="438"/>
      <c r="O774" s="438"/>
      <c r="P774" s="438"/>
      <c r="Q774" s="438"/>
      <c r="R774" s="438"/>
      <c r="S774" s="438"/>
      <c r="T774" s="438"/>
      <c r="U774" s="438"/>
      <c r="V774" s="438"/>
      <c r="W774" s="438"/>
      <c r="X774" s="438"/>
      <c r="Y774" s="438"/>
      <c r="Z774" s="438"/>
      <c r="AA774" s="438"/>
      <c r="AB774" s="438"/>
      <c r="AC774" s="438"/>
      <c r="AD774" s="438"/>
    </row>
    <row r="775" ht="13.5" customHeight="1">
      <c r="A775" s="438"/>
      <c r="B775" s="438"/>
      <c r="C775" s="438"/>
      <c r="D775" s="438"/>
      <c r="E775" s="409"/>
      <c r="F775" s="438"/>
      <c r="G775" s="438"/>
      <c r="H775" s="438"/>
      <c r="I775" s="438"/>
      <c r="J775" s="438"/>
      <c r="K775" s="438"/>
      <c r="L775" s="438"/>
      <c r="M775" s="438"/>
      <c r="N775" s="438"/>
      <c r="O775" s="438"/>
      <c r="P775" s="438"/>
      <c r="Q775" s="438"/>
      <c r="R775" s="438"/>
      <c r="S775" s="438"/>
      <c r="T775" s="438"/>
      <c r="U775" s="438"/>
      <c r="V775" s="438"/>
      <c r="W775" s="438"/>
      <c r="X775" s="438"/>
      <c r="Y775" s="438"/>
      <c r="Z775" s="438"/>
      <c r="AA775" s="438"/>
      <c r="AB775" s="438"/>
      <c r="AC775" s="438"/>
      <c r="AD775" s="438"/>
    </row>
    <row r="776" ht="13.5" customHeight="1">
      <c r="A776" s="438"/>
      <c r="B776" s="438"/>
      <c r="C776" s="438"/>
      <c r="D776" s="438"/>
      <c r="E776" s="409"/>
      <c r="F776" s="438"/>
      <c r="G776" s="438"/>
      <c r="H776" s="438"/>
      <c r="I776" s="438"/>
      <c r="J776" s="438"/>
      <c r="K776" s="438"/>
      <c r="L776" s="438"/>
      <c r="M776" s="438"/>
      <c r="N776" s="438"/>
      <c r="O776" s="438"/>
      <c r="P776" s="438"/>
      <c r="Q776" s="438"/>
      <c r="R776" s="438"/>
      <c r="S776" s="438"/>
      <c r="T776" s="438"/>
      <c r="U776" s="438"/>
      <c r="V776" s="438"/>
      <c r="W776" s="438"/>
      <c r="X776" s="438"/>
      <c r="Y776" s="438"/>
      <c r="Z776" s="438"/>
      <c r="AA776" s="438"/>
      <c r="AB776" s="438"/>
      <c r="AC776" s="438"/>
      <c r="AD776" s="438"/>
    </row>
    <row r="777" ht="13.5" customHeight="1">
      <c r="A777" s="438"/>
      <c r="B777" s="438"/>
      <c r="C777" s="438"/>
      <c r="D777" s="438"/>
      <c r="E777" s="409"/>
      <c r="F777" s="438"/>
      <c r="G777" s="438"/>
      <c r="H777" s="438"/>
      <c r="I777" s="438"/>
      <c r="J777" s="438"/>
      <c r="K777" s="438"/>
      <c r="L777" s="438"/>
      <c r="M777" s="438"/>
      <c r="N777" s="438"/>
      <c r="O777" s="438"/>
      <c r="P777" s="438"/>
      <c r="Q777" s="438"/>
      <c r="R777" s="438"/>
      <c r="S777" s="438"/>
      <c r="T777" s="438"/>
      <c r="U777" s="438"/>
      <c r="V777" s="438"/>
      <c r="W777" s="438"/>
      <c r="X777" s="438"/>
      <c r="Y777" s="438"/>
      <c r="Z777" s="438"/>
      <c r="AA777" s="438"/>
      <c r="AB777" s="438"/>
      <c r="AC777" s="438"/>
      <c r="AD777" s="438"/>
    </row>
    <row r="778" ht="13.5" customHeight="1">
      <c r="A778" s="438"/>
      <c r="B778" s="438"/>
      <c r="C778" s="438"/>
      <c r="D778" s="438"/>
      <c r="E778" s="409"/>
      <c r="F778" s="438"/>
      <c r="G778" s="438"/>
      <c r="H778" s="438"/>
      <c r="I778" s="438"/>
      <c r="J778" s="438"/>
      <c r="K778" s="438"/>
      <c r="L778" s="438"/>
      <c r="M778" s="438"/>
      <c r="N778" s="438"/>
      <c r="O778" s="438"/>
      <c r="P778" s="438"/>
      <c r="Q778" s="438"/>
      <c r="R778" s="438"/>
      <c r="S778" s="438"/>
      <c r="T778" s="438"/>
      <c r="U778" s="438"/>
      <c r="V778" s="438"/>
      <c r="W778" s="438"/>
      <c r="X778" s="438"/>
      <c r="Y778" s="438"/>
      <c r="Z778" s="438"/>
      <c r="AA778" s="438"/>
      <c r="AB778" s="438"/>
      <c r="AC778" s="438"/>
      <c r="AD778" s="438"/>
    </row>
    <row r="779" ht="13.5" customHeight="1">
      <c r="A779" s="438"/>
      <c r="B779" s="438"/>
      <c r="C779" s="438"/>
      <c r="D779" s="438"/>
      <c r="E779" s="409"/>
      <c r="F779" s="438"/>
      <c r="G779" s="438"/>
      <c r="H779" s="438"/>
      <c r="I779" s="438"/>
      <c r="J779" s="438"/>
      <c r="K779" s="438"/>
      <c r="L779" s="438"/>
      <c r="M779" s="438"/>
      <c r="N779" s="438"/>
      <c r="O779" s="438"/>
      <c r="P779" s="438"/>
      <c r="Q779" s="438"/>
      <c r="R779" s="438"/>
      <c r="S779" s="438"/>
      <c r="T779" s="438"/>
      <c r="U779" s="438"/>
      <c r="V779" s="438"/>
      <c r="W779" s="438"/>
      <c r="X779" s="438"/>
      <c r="Y779" s="438"/>
      <c r="Z779" s="438"/>
      <c r="AA779" s="438"/>
      <c r="AB779" s="438"/>
      <c r="AC779" s="438"/>
      <c r="AD779" s="438"/>
    </row>
    <row r="780" ht="13.5" customHeight="1">
      <c r="A780" s="438"/>
      <c r="B780" s="438"/>
      <c r="C780" s="438"/>
      <c r="D780" s="438"/>
      <c r="E780" s="409"/>
      <c r="F780" s="438"/>
      <c r="G780" s="438"/>
      <c r="H780" s="438"/>
      <c r="I780" s="438"/>
      <c r="J780" s="438"/>
      <c r="K780" s="438"/>
      <c r="L780" s="438"/>
      <c r="M780" s="438"/>
      <c r="N780" s="438"/>
      <c r="O780" s="438"/>
      <c r="P780" s="438"/>
      <c r="Q780" s="438"/>
      <c r="R780" s="438"/>
      <c r="S780" s="438"/>
      <c r="T780" s="438"/>
      <c r="U780" s="438"/>
      <c r="V780" s="438"/>
      <c r="W780" s="438"/>
      <c r="X780" s="438"/>
      <c r="Y780" s="438"/>
      <c r="Z780" s="438"/>
      <c r="AA780" s="438"/>
      <c r="AB780" s="438"/>
      <c r="AC780" s="438"/>
      <c r="AD780" s="438"/>
    </row>
    <row r="781" ht="13.5" customHeight="1">
      <c r="A781" s="438"/>
      <c r="B781" s="438"/>
      <c r="C781" s="438"/>
      <c r="D781" s="438"/>
      <c r="E781" s="409"/>
      <c r="F781" s="438"/>
      <c r="G781" s="438"/>
      <c r="H781" s="438"/>
      <c r="I781" s="438"/>
      <c r="J781" s="438"/>
      <c r="K781" s="438"/>
      <c r="L781" s="438"/>
      <c r="M781" s="438"/>
      <c r="N781" s="438"/>
      <c r="O781" s="438"/>
      <c r="P781" s="438"/>
      <c r="Q781" s="438"/>
      <c r="R781" s="438"/>
      <c r="S781" s="438"/>
      <c r="T781" s="438"/>
      <c r="U781" s="438"/>
      <c r="V781" s="438"/>
      <c r="W781" s="438"/>
      <c r="X781" s="438"/>
      <c r="Y781" s="438"/>
      <c r="Z781" s="438"/>
      <c r="AA781" s="438"/>
      <c r="AB781" s="438"/>
      <c r="AC781" s="438"/>
      <c r="AD781" s="438"/>
    </row>
    <row r="782" ht="13.5" customHeight="1">
      <c r="A782" s="438"/>
      <c r="B782" s="438"/>
      <c r="C782" s="438"/>
      <c r="D782" s="438"/>
      <c r="E782" s="409"/>
      <c r="F782" s="438"/>
      <c r="G782" s="438"/>
      <c r="H782" s="438"/>
      <c r="I782" s="438"/>
      <c r="J782" s="438"/>
      <c r="K782" s="438"/>
      <c r="L782" s="438"/>
      <c r="M782" s="438"/>
      <c r="N782" s="438"/>
      <c r="O782" s="438"/>
      <c r="P782" s="438"/>
      <c r="Q782" s="438"/>
      <c r="R782" s="438"/>
      <c r="S782" s="438"/>
      <c r="T782" s="438"/>
      <c r="U782" s="438"/>
      <c r="V782" s="438"/>
      <c r="W782" s="438"/>
      <c r="X782" s="438"/>
      <c r="Y782" s="438"/>
      <c r="Z782" s="438"/>
      <c r="AA782" s="438"/>
      <c r="AB782" s="438"/>
      <c r="AC782" s="438"/>
      <c r="AD782" s="438"/>
    </row>
    <row r="783" ht="13.5" customHeight="1">
      <c r="A783" s="438"/>
      <c r="B783" s="438"/>
      <c r="C783" s="438"/>
      <c r="D783" s="438"/>
      <c r="E783" s="409"/>
      <c r="F783" s="438"/>
      <c r="G783" s="438"/>
      <c r="H783" s="438"/>
      <c r="I783" s="438"/>
      <c r="J783" s="438"/>
      <c r="K783" s="438"/>
      <c r="L783" s="438"/>
      <c r="M783" s="438"/>
      <c r="N783" s="438"/>
      <c r="O783" s="438"/>
      <c r="P783" s="438"/>
      <c r="Q783" s="438"/>
      <c r="R783" s="438"/>
      <c r="S783" s="438"/>
      <c r="T783" s="438"/>
      <c r="U783" s="438"/>
      <c r="V783" s="438"/>
      <c r="W783" s="438"/>
      <c r="X783" s="438"/>
      <c r="Y783" s="438"/>
      <c r="Z783" s="438"/>
      <c r="AA783" s="438"/>
      <c r="AB783" s="438"/>
      <c r="AC783" s="438"/>
      <c r="AD783" s="438"/>
    </row>
    <row r="784" ht="13.5" customHeight="1">
      <c r="A784" s="438"/>
      <c r="B784" s="438"/>
      <c r="C784" s="438"/>
      <c r="D784" s="438"/>
      <c r="E784" s="409"/>
      <c r="F784" s="438"/>
      <c r="G784" s="438"/>
      <c r="H784" s="438"/>
      <c r="I784" s="438"/>
      <c r="J784" s="438"/>
      <c r="K784" s="438"/>
      <c r="L784" s="438"/>
      <c r="M784" s="438"/>
      <c r="N784" s="438"/>
      <c r="O784" s="438"/>
      <c r="P784" s="438"/>
      <c r="Q784" s="438"/>
      <c r="R784" s="438"/>
      <c r="S784" s="438"/>
      <c r="T784" s="438"/>
      <c r="U784" s="438"/>
      <c r="V784" s="438"/>
      <c r="W784" s="438"/>
      <c r="X784" s="438"/>
      <c r="Y784" s="438"/>
      <c r="Z784" s="438"/>
      <c r="AA784" s="438"/>
      <c r="AB784" s="438"/>
      <c r="AC784" s="438"/>
      <c r="AD784" s="438"/>
    </row>
    <row r="785" ht="13.5" customHeight="1">
      <c r="A785" s="438"/>
      <c r="B785" s="438"/>
      <c r="C785" s="438"/>
      <c r="D785" s="438"/>
      <c r="E785" s="409"/>
      <c r="F785" s="438"/>
      <c r="G785" s="438"/>
      <c r="H785" s="438"/>
      <c r="I785" s="438"/>
      <c r="J785" s="438"/>
      <c r="K785" s="438"/>
      <c r="L785" s="438"/>
      <c r="M785" s="438"/>
      <c r="N785" s="438"/>
      <c r="O785" s="438"/>
      <c r="P785" s="438"/>
      <c r="Q785" s="438"/>
      <c r="R785" s="438"/>
      <c r="S785" s="438"/>
      <c r="T785" s="438"/>
      <c r="U785" s="438"/>
      <c r="V785" s="438"/>
      <c r="W785" s="438"/>
      <c r="X785" s="438"/>
      <c r="Y785" s="438"/>
      <c r="Z785" s="438"/>
      <c r="AA785" s="438"/>
      <c r="AB785" s="438"/>
      <c r="AC785" s="438"/>
      <c r="AD785" s="438"/>
    </row>
    <row r="786" ht="13.5" customHeight="1">
      <c r="A786" s="438"/>
      <c r="B786" s="438"/>
      <c r="C786" s="438"/>
      <c r="D786" s="438"/>
      <c r="E786" s="409"/>
      <c r="F786" s="438"/>
      <c r="G786" s="438"/>
      <c r="H786" s="438"/>
      <c r="I786" s="438"/>
      <c r="J786" s="438"/>
      <c r="K786" s="438"/>
      <c r="L786" s="438"/>
      <c r="M786" s="438"/>
      <c r="N786" s="438"/>
      <c r="O786" s="438"/>
      <c r="P786" s="438"/>
      <c r="Q786" s="438"/>
      <c r="R786" s="438"/>
      <c r="S786" s="438"/>
      <c r="T786" s="438"/>
      <c r="U786" s="438"/>
      <c r="V786" s="438"/>
      <c r="W786" s="438"/>
      <c r="X786" s="438"/>
      <c r="Y786" s="438"/>
      <c r="Z786" s="438"/>
      <c r="AA786" s="438"/>
      <c r="AB786" s="438"/>
      <c r="AC786" s="438"/>
      <c r="AD786" s="438"/>
    </row>
    <row r="787" ht="13.5" customHeight="1">
      <c r="A787" s="438"/>
      <c r="B787" s="438"/>
      <c r="C787" s="438"/>
      <c r="D787" s="438"/>
      <c r="E787" s="409"/>
      <c r="F787" s="438"/>
      <c r="G787" s="438"/>
      <c r="H787" s="438"/>
      <c r="I787" s="438"/>
      <c r="J787" s="438"/>
      <c r="K787" s="438"/>
      <c r="L787" s="438"/>
      <c r="M787" s="438"/>
      <c r="N787" s="438"/>
      <c r="O787" s="438"/>
      <c r="P787" s="438"/>
      <c r="Q787" s="438"/>
      <c r="R787" s="438"/>
      <c r="S787" s="438"/>
      <c r="T787" s="438"/>
      <c r="U787" s="438"/>
      <c r="V787" s="438"/>
      <c r="W787" s="438"/>
      <c r="X787" s="438"/>
      <c r="Y787" s="438"/>
      <c r="Z787" s="438"/>
      <c r="AA787" s="438"/>
      <c r="AB787" s="438"/>
      <c r="AC787" s="438"/>
      <c r="AD787" s="438"/>
    </row>
    <row r="788" ht="13.5" customHeight="1">
      <c r="A788" s="438"/>
      <c r="B788" s="438"/>
      <c r="C788" s="438"/>
      <c r="D788" s="438"/>
      <c r="E788" s="409"/>
      <c r="F788" s="438"/>
      <c r="G788" s="438"/>
      <c r="H788" s="438"/>
      <c r="I788" s="438"/>
      <c r="J788" s="438"/>
      <c r="K788" s="438"/>
      <c r="L788" s="438"/>
      <c r="M788" s="438"/>
      <c r="N788" s="438"/>
      <c r="O788" s="438"/>
      <c r="P788" s="438"/>
      <c r="Q788" s="438"/>
      <c r="R788" s="438"/>
      <c r="S788" s="438"/>
      <c r="T788" s="438"/>
      <c r="U788" s="438"/>
      <c r="V788" s="438"/>
      <c r="W788" s="438"/>
      <c r="X788" s="438"/>
      <c r="Y788" s="438"/>
      <c r="Z788" s="438"/>
      <c r="AA788" s="438"/>
      <c r="AB788" s="438"/>
      <c r="AC788" s="438"/>
      <c r="AD788" s="438"/>
    </row>
    <row r="789" ht="13.5" customHeight="1">
      <c r="A789" s="438"/>
      <c r="B789" s="438"/>
      <c r="C789" s="438"/>
      <c r="D789" s="438"/>
      <c r="E789" s="409"/>
      <c r="F789" s="438"/>
      <c r="G789" s="438"/>
      <c r="H789" s="438"/>
      <c r="I789" s="438"/>
      <c r="J789" s="438"/>
      <c r="K789" s="438"/>
      <c r="L789" s="438"/>
      <c r="M789" s="438"/>
      <c r="N789" s="438"/>
      <c r="O789" s="438"/>
      <c r="P789" s="438"/>
      <c r="Q789" s="438"/>
      <c r="R789" s="438"/>
      <c r="S789" s="438"/>
      <c r="T789" s="438"/>
      <c r="U789" s="438"/>
      <c r="V789" s="438"/>
      <c r="W789" s="438"/>
      <c r="X789" s="438"/>
      <c r="Y789" s="438"/>
      <c r="Z789" s="438"/>
      <c r="AA789" s="438"/>
      <c r="AB789" s="438"/>
      <c r="AC789" s="438"/>
      <c r="AD789" s="438"/>
    </row>
    <row r="790" ht="13.5" customHeight="1">
      <c r="A790" s="438"/>
      <c r="B790" s="438"/>
      <c r="C790" s="438"/>
      <c r="D790" s="438"/>
      <c r="E790" s="409"/>
      <c r="F790" s="438"/>
      <c r="G790" s="438"/>
      <c r="H790" s="438"/>
      <c r="I790" s="438"/>
      <c r="J790" s="438"/>
      <c r="K790" s="438"/>
      <c r="L790" s="438"/>
      <c r="M790" s="438"/>
      <c r="N790" s="438"/>
      <c r="O790" s="438"/>
      <c r="P790" s="438"/>
      <c r="Q790" s="438"/>
      <c r="R790" s="438"/>
      <c r="S790" s="438"/>
      <c r="T790" s="438"/>
      <c r="U790" s="438"/>
      <c r="V790" s="438"/>
      <c r="W790" s="438"/>
      <c r="X790" s="438"/>
      <c r="Y790" s="438"/>
      <c r="Z790" s="438"/>
      <c r="AA790" s="438"/>
      <c r="AB790" s="438"/>
      <c r="AC790" s="438"/>
      <c r="AD790" s="438"/>
    </row>
    <row r="791" ht="13.5" customHeight="1">
      <c r="A791" s="438"/>
      <c r="B791" s="438"/>
      <c r="C791" s="438"/>
      <c r="D791" s="438"/>
      <c r="E791" s="409"/>
      <c r="F791" s="438"/>
      <c r="G791" s="438"/>
      <c r="H791" s="438"/>
      <c r="I791" s="438"/>
      <c r="J791" s="438"/>
      <c r="K791" s="438"/>
      <c r="L791" s="438"/>
      <c r="M791" s="438"/>
      <c r="N791" s="438"/>
      <c r="O791" s="438"/>
      <c r="P791" s="438"/>
      <c r="Q791" s="438"/>
      <c r="R791" s="438"/>
      <c r="S791" s="438"/>
      <c r="T791" s="438"/>
      <c r="U791" s="438"/>
      <c r="V791" s="438"/>
      <c r="W791" s="438"/>
      <c r="X791" s="438"/>
      <c r="Y791" s="438"/>
      <c r="Z791" s="438"/>
      <c r="AA791" s="438"/>
      <c r="AB791" s="438"/>
      <c r="AC791" s="438"/>
      <c r="AD791" s="438"/>
    </row>
    <row r="792" ht="13.5" customHeight="1">
      <c r="A792" s="438"/>
      <c r="B792" s="438"/>
      <c r="C792" s="438"/>
      <c r="D792" s="438"/>
      <c r="E792" s="409"/>
      <c r="F792" s="438"/>
      <c r="G792" s="438"/>
      <c r="H792" s="438"/>
      <c r="I792" s="438"/>
      <c r="J792" s="438"/>
      <c r="K792" s="438"/>
      <c r="L792" s="438"/>
      <c r="M792" s="438"/>
      <c r="N792" s="438"/>
      <c r="O792" s="438"/>
      <c r="P792" s="438"/>
      <c r="Q792" s="438"/>
      <c r="R792" s="438"/>
      <c r="S792" s="438"/>
      <c r="T792" s="438"/>
      <c r="U792" s="438"/>
      <c r="V792" s="438"/>
      <c r="W792" s="438"/>
      <c r="X792" s="438"/>
      <c r="Y792" s="438"/>
      <c r="Z792" s="438"/>
      <c r="AA792" s="438"/>
      <c r="AB792" s="438"/>
      <c r="AC792" s="438"/>
      <c r="AD792" s="438"/>
    </row>
    <row r="793" ht="13.5" customHeight="1">
      <c r="A793" s="438"/>
      <c r="B793" s="438"/>
      <c r="C793" s="438"/>
      <c r="D793" s="438"/>
      <c r="E793" s="409"/>
      <c r="F793" s="438"/>
      <c r="G793" s="438"/>
      <c r="H793" s="438"/>
      <c r="I793" s="438"/>
      <c r="J793" s="438"/>
      <c r="K793" s="438"/>
      <c r="L793" s="438"/>
      <c r="M793" s="438"/>
      <c r="N793" s="438"/>
      <c r="O793" s="438"/>
      <c r="P793" s="438"/>
      <c r="Q793" s="438"/>
      <c r="R793" s="438"/>
      <c r="S793" s="438"/>
      <c r="T793" s="438"/>
      <c r="U793" s="438"/>
      <c r="V793" s="438"/>
      <c r="W793" s="438"/>
      <c r="X793" s="438"/>
      <c r="Y793" s="438"/>
      <c r="Z793" s="438"/>
      <c r="AA793" s="438"/>
      <c r="AB793" s="438"/>
      <c r="AC793" s="438"/>
      <c r="AD793" s="438"/>
    </row>
    <row r="794" ht="13.5" customHeight="1">
      <c r="A794" s="438"/>
      <c r="B794" s="438"/>
      <c r="C794" s="438"/>
      <c r="D794" s="438"/>
      <c r="E794" s="409"/>
      <c r="F794" s="438"/>
      <c r="G794" s="438"/>
      <c r="H794" s="438"/>
      <c r="I794" s="438"/>
      <c r="J794" s="438"/>
      <c r="K794" s="438"/>
      <c r="L794" s="438"/>
      <c r="M794" s="438"/>
      <c r="N794" s="438"/>
      <c r="O794" s="438"/>
      <c r="P794" s="438"/>
      <c r="Q794" s="438"/>
      <c r="R794" s="438"/>
      <c r="S794" s="438"/>
      <c r="T794" s="438"/>
      <c r="U794" s="438"/>
      <c r="V794" s="438"/>
      <c r="W794" s="438"/>
      <c r="X794" s="438"/>
      <c r="Y794" s="438"/>
      <c r="Z794" s="438"/>
      <c r="AA794" s="438"/>
      <c r="AB794" s="438"/>
      <c r="AC794" s="438"/>
      <c r="AD794" s="438"/>
    </row>
    <row r="795" ht="13.5" customHeight="1">
      <c r="A795" s="438"/>
      <c r="B795" s="438"/>
      <c r="C795" s="438"/>
      <c r="D795" s="438"/>
      <c r="E795" s="409"/>
      <c r="F795" s="438"/>
      <c r="G795" s="438"/>
      <c r="H795" s="438"/>
      <c r="I795" s="438"/>
      <c r="J795" s="438"/>
      <c r="K795" s="438"/>
      <c r="L795" s="438"/>
      <c r="M795" s="438"/>
      <c r="N795" s="438"/>
      <c r="O795" s="438"/>
      <c r="P795" s="438"/>
      <c r="Q795" s="438"/>
      <c r="R795" s="438"/>
      <c r="S795" s="438"/>
      <c r="T795" s="438"/>
      <c r="U795" s="438"/>
      <c r="V795" s="438"/>
      <c r="W795" s="438"/>
      <c r="X795" s="438"/>
      <c r="Y795" s="438"/>
      <c r="Z795" s="438"/>
      <c r="AA795" s="438"/>
      <c r="AB795" s="438"/>
      <c r="AC795" s="438"/>
      <c r="AD795" s="438"/>
    </row>
    <row r="796" ht="13.5" customHeight="1">
      <c r="A796" s="438"/>
      <c r="B796" s="438"/>
      <c r="C796" s="438"/>
      <c r="D796" s="438"/>
      <c r="E796" s="409"/>
      <c r="F796" s="438"/>
      <c r="G796" s="438"/>
      <c r="H796" s="438"/>
      <c r="I796" s="438"/>
      <c r="J796" s="438"/>
      <c r="K796" s="438"/>
      <c r="L796" s="438"/>
      <c r="M796" s="438"/>
      <c r="N796" s="438"/>
      <c r="O796" s="438"/>
      <c r="P796" s="438"/>
      <c r="Q796" s="438"/>
      <c r="R796" s="438"/>
      <c r="S796" s="438"/>
      <c r="T796" s="438"/>
      <c r="U796" s="438"/>
      <c r="V796" s="438"/>
      <c r="W796" s="438"/>
      <c r="X796" s="438"/>
      <c r="Y796" s="438"/>
      <c r="Z796" s="438"/>
      <c r="AA796" s="438"/>
      <c r="AB796" s="438"/>
      <c r="AC796" s="438"/>
      <c r="AD796" s="438"/>
    </row>
    <row r="797" ht="13.5" customHeight="1">
      <c r="A797" s="438"/>
      <c r="B797" s="438"/>
      <c r="C797" s="438"/>
      <c r="D797" s="438"/>
      <c r="E797" s="409"/>
      <c r="F797" s="438"/>
      <c r="G797" s="438"/>
      <c r="H797" s="438"/>
      <c r="I797" s="438"/>
      <c r="J797" s="438"/>
      <c r="K797" s="438"/>
      <c r="L797" s="438"/>
      <c r="M797" s="438"/>
      <c r="N797" s="438"/>
      <c r="O797" s="438"/>
      <c r="P797" s="438"/>
      <c r="Q797" s="438"/>
      <c r="R797" s="438"/>
      <c r="S797" s="438"/>
      <c r="T797" s="438"/>
      <c r="U797" s="438"/>
      <c r="V797" s="438"/>
      <c r="W797" s="438"/>
      <c r="X797" s="438"/>
      <c r="Y797" s="438"/>
      <c r="Z797" s="438"/>
      <c r="AA797" s="438"/>
      <c r="AB797" s="438"/>
      <c r="AC797" s="438"/>
      <c r="AD797" s="438"/>
    </row>
    <row r="798" ht="13.5" customHeight="1">
      <c r="A798" s="438"/>
      <c r="B798" s="438"/>
      <c r="C798" s="438"/>
      <c r="D798" s="438"/>
      <c r="E798" s="409"/>
      <c r="F798" s="438"/>
      <c r="G798" s="438"/>
      <c r="H798" s="438"/>
      <c r="I798" s="438"/>
      <c r="J798" s="438"/>
      <c r="K798" s="438"/>
      <c r="L798" s="438"/>
      <c r="M798" s="438"/>
      <c r="N798" s="438"/>
      <c r="O798" s="438"/>
      <c r="P798" s="438"/>
      <c r="Q798" s="438"/>
      <c r="R798" s="438"/>
      <c r="S798" s="438"/>
      <c r="T798" s="438"/>
      <c r="U798" s="438"/>
      <c r="V798" s="438"/>
      <c r="W798" s="438"/>
      <c r="X798" s="438"/>
      <c r="Y798" s="438"/>
      <c r="Z798" s="438"/>
      <c r="AA798" s="438"/>
      <c r="AB798" s="438"/>
      <c r="AC798" s="438"/>
      <c r="AD798" s="438"/>
    </row>
    <row r="799" ht="13.5" customHeight="1">
      <c r="A799" s="438"/>
      <c r="B799" s="438"/>
      <c r="C799" s="438"/>
      <c r="D799" s="438"/>
      <c r="E799" s="409"/>
      <c r="F799" s="438"/>
      <c r="G799" s="438"/>
      <c r="H799" s="438"/>
      <c r="I799" s="438"/>
      <c r="J799" s="438"/>
      <c r="K799" s="438"/>
      <c r="L799" s="438"/>
      <c r="M799" s="438"/>
      <c r="N799" s="438"/>
      <c r="O799" s="438"/>
      <c r="P799" s="438"/>
      <c r="Q799" s="438"/>
      <c r="R799" s="438"/>
      <c r="S799" s="438"/>
      <c r="T799" s="438"/>
      <c r="U799" s="438"/>
      <c r="V799" s="438"/>
      <c r="W799" s="438"/>
      <c r="X799" s="438"/>
      <c r="Y799" s="438"/>
      <c r="Z799" s="438"/>
      <c r="AA799" s="438"/>
      <c r="AB799" s="438"/>
      <c r="AC799" s="438"/>
      <c r="AD799" s="438"/>
    </row>
    <row r="800" ht="13.5" customHeight="1">
      <c r="A800" s="438"/>
      <c r="B800" s="438"/>
      <c r="C800" s="438"/>
      <c r="D800" s="438"/>
      <c r="E800" s="409"/>
      <c r="F800" s="438"/>
      <c r="G800" s="438"/>
      <c r="H800" s="438"/>
      <c r="I800" s="438"/>
      <c r="J800" s="438"/>
      <c r="K800" s="438"/>
      <c r="L800" s="438"/>
      <c r="M800" s="438"/>
      <c r="N800" s="438"/>
      <c r="O800" s="438"/>
      <c r="P800" s="438"/>
      <c r="Q800" s="438"/>
      <c r="R800" s="438"/>
      <c r="S800" s="438"/>
      <c r="T800" s="438"/>
      <c r="U800" s="438"/>
      <c r="V800" s="438"/>
      <c r="W800" s="438"/>
      <c r="X800" s="438"/>
      <c r="Y800" s="438"/>
      <c r="Z800" s="438"/>
      <c r="AA800" s="438"/>
      <c r="AB800" s="438"/>
      <c r="AC800" s="438"/>
      <c r="AD800" s="438"/>
    </row>
    <row r="801" ht="13.5" customHeight="1">
      <c r="A801" s="438"/>
      <c r="B801" s="438"/>
      <c r="C801" s="438"/>
      <c r="D801" s="438"/>
      <c r="E801" s="409"/>
      <c r="F801" s="438"/>
      <c r="G801" s="438"/>
      <c r="H801" s="438"/>
      <c r="I801" s="438"/>
      <c r="J801" s="438"/>
      <c r="K801" s="438"/>
      <c r="L801" s="438"/>
      <c r="M801" s="438"/>
      <c r="N801" s="438"/>
      <c r="O801" s="438"/>
      <c r="P801" s="438"/>
      <c r="Q801" s="438"/>
      <c r="R801" s="438"/>
      <c r="S801" s="438"/>
      <c r="T801" s="438"/>
      <c r="U801" s="438"/>
      <c r="V801" s="438"/>
      <c r="W801" s="438"/>
      <c r="X801" s="438"/>
      <c r="Y801" s="438"/>
      <c r="Z801" s="438"/>
      <c r="AA801" s="438"/>
      <c r="AB801" s="438"/>
      <c r="AC801" s="438"/>
      <c r="AD801" s="438"/>
    </row>
    <row r="802" ht="13.5" customHeight="1">
      <c r="A802" s="438"/>
      <c r="B802" s="438"/>
      <c r="C802" s="438"/>
      <c r="D802" s="438"/>
      <c r="E802" s="409"/>
      <c r="F802" s="438"/>
      <c r="G802" s="438"/>
      <c r="H802" s="438"/>
      <c r="I802" s="438"/>
      <c r="J802" s="438"/>
      <c r="K802" s="438"/>
      <c r="L802" s="438"/>
      <c r="M802" s="438"/>
      <c r="N802" s="438"/>
      <c r="O802" s="438"/>
      <c r="P802" s="438"/>
      <c r="Q802" s="438"/>
      <c r="R802" s="438"/>
      <c r="S802" s="438"/>
      <c r="T802" s="438"/>
      <c r="U802" s="438"/>
      <c r="V802" s="438"/>
      <c r="W802" s="438"/>
      <c r="X802" s="438"/>
      <c r="Y802" s="438"/>
      <c r="Z802" s="438"/>
      <c r="AA802" s="438"/>
      <c r="AB802" s="438"/>
      <c r="AC802" s="438"/>
      <c r="AD802" s="438"/>
    </row>
    <row r="803" ht="13.5" customHeight="1">
      <c r="A803" s="438"/>
      <c r="B803" s="438"/>
      <c r="C803" s="438"/>
      <c r="D803" s="438"/>
      <c r="E803" s="409"/>
      <c r="F803" s="438"/>
      <c r="G803" s="438"/>
      <c r="H803" s="438"/>
      <c r="I803" s="438"/>
      <c r="J803" s="438"/>
      <c r="K803" s="438"/>
      <c r="L803" s="438"/>
      <c r="M803" s="438"/>
      <c r="N803" s="438"/>
      <c r="O803" s="438"/>
      <c r="P803" s="438"/>
      <c r="Q803" s="438"/>
      <c r="R803" s="438"/>
      <c r="S803" s="438"/>
      <c r="T803" s="438"/>
      <c r="U803" s="438"/>
      <c r="V803" s="438"/>
      <c r="W803" s="438"/>
      <c r="X803" s="438"/>
      <c r="Y803" s="438"/>
      <c r="Z803" s="438"/>
      <c r="AA803" s="438"/>
      <c r="AB803" s="438"/>
      <c r="AC803" s="438"/>
      <c r="AD803" s="438"/>
    </row>
    <row r="804" ht="13.5" customHeight="1">
      <c r="A804" s="438"/>
      <c r="B804" s="438"/>
      <c r="C804" s="438"/>
      <c r="D804" s="438"/>
      <c r="E804" s="409"/>
      <c r="F804" s="438"/>
      <c r="G804" s="438"/>
      <c r="H804" s="438"/>
      <c r="I804" s="438"/>
      <c r="J804" s="438"/>
      <c r="K804" s="438"/>
      <c r="L804" s="438"/>
      <c r="M804" s="438"/>
      <c r="N804" s="438"/>
      <c r="O804" s="438"/>
      <c r="P804" s="438"/>
      <c r="Q804" s="438"/>
      <c r="R804" s="438"/>
      <c r="S804" s="438"/>
      <c r="T804" s="438"/>
      <c r="U804" s="438"/>
      <c r="V804" s="438"/>
      <c r="W804" s="438"/>
      <c r="X804" s="438"/>
      <c r="Y804" s="438"/>
      <c r="Z804" s="438"/>
      <c r="AA804" s="438"/>
      <c r="AB804" s="438"/>
      <c r="AC804" s="438"/>
      <c r="AD804" s="438"/>
    </row>
    <row r="805" ht="13.5" customHeight="1">
      <c r="A805" s="438"/>
      <c r="B805" s="438"/>
      <c r="C805" s="438"/>
      <c r="D805" s="438"/>
      <c r="E805" s="409"/>
      <c r="F805" s="438"/>
      <c r="G805" s="438"/>
      <c r="H805" s="438"/>
      <c r="I805" s="438"/>
      <c r="J805" s="438"/>
      <c r="K805" s="438"/>
      <c r="L805" s="438"/>
      <c r="M805" s="438"/>
      <c r="N805" s="438"/>
      <c r="O805" s="438"/>
      <c r="P805" s="438"/>
      <c r="Q805" s="438"/>
      <c r="R805" s="438"/>
      <c r="S805" s="438"/>
      <c r="T805" s="438"/>
      <c r="U805" s="438"/>
      <c r="V805" s="438"/>
      <c r="W805" s="438"/>
      <c r="X805" s="438"/>
      <c r="Y805" s="438"/>
      <c r="Z805" s="438"/>
      <c r="AA805" s="438"/>
      <c r="AB805" s="438"/>
      <c r="AC805" s="438"/>
      <c r="AD805" s="438"/>
    </row>
    <row r="806" ht="13.5" customHeight="1">
      <c r="A806" s="438"/>
      <c r="B806" s="438"/>
      <c r="C806" s="438"/>
      <c r="D806" s="438"/>
      <c r="E806" s="409"/>
      <c r="F806" s="438"/>
      <c r="G806" s="438"/>
      <c r="H806" s="438"/>
      <c r="I806" s="438"/>
      <c r="J806" s="438"/>
      <c r="K806" s="438"/>
      <c r="L806" s="438"/>
      <c r="M806" s="438"/>
      <c r="N806" s="438"/>
      <c r="O806" s="438"/>
      <c r="P806" s="438"/>
      <c r="Q806" s="438"/>
      <c r="R806" s="438"/>
      <c r="S806" s="438"/>
      <c r="T806" s="438"/>
      <c r="U806" s="438"/>
      <c r="V806" s="438"/>
      <c r="W806" s="438"/>
      <c r="X806" s="438"/>
      <c r="Y806" s="438"/>
      <c r="Z806" s="438"/>
      <c r="AA806" s="438"/>
      <c r="AB806" s="438"/>
      <c r="AC806" s="438"/>
      <c r="AD806" s="438"/>
    </row>
    <row r="807" ht="13.5" customHeight="1">
      <c r="A807" s="438"/>
      <c r="B807" s="438"/>
      <c r="C807" s="438"/>
      <c r="D807" s="438"/>
      <c r="E807" s="409"/>
      <c r="F807" s="438"/>
      <c r="G807" s="438"/>
      <c r="H807" s="438"/>
      <c r="I807" s="438"/>
      <c r="J807" s="438"/>
      <c r="K807" s="438"/>
      <c r="L807" s="438"/>
      <c r="M807" s="438"/>
      <c r="N807" s="438"/>
      <c r="O807" s="438"/>
      <c r="P807" s="438"/>
      <c r="Q807" s="438"/>
      <c r="R807" s="438"/>
      <c r="S807" s="438"/>
      <c r="T807" s="438"/>
      <c r="U807" s="438"/>
      <c r="V807" s="438"/>
      <c r="W807" s="438"/>
      <c r="X807" s="438"/>
      <c r="Y807" s="438"/>
      <c r="Z807" s="438"/>
      <c r="AA807" s="438"/>
      <c r="AB807" s="438"/>
      <c r="AC807" s="438"/>
      <c r="AD807" s="438"/>
    </row>
    <row r="808" ht="13.5" customHeight="1">
      <c r="A808" s="438"/>
      <c r="B808" s="438"/>
      <c r="C808" s="438"/>
      <c r="D808" s="438"/>
      <c r="E808" s="409"/>
      <c r="F808" s="438"/>
      <c r="G808" s="438"/>
      <c r="H808" s="438"/>
      <c r="I808" s="438"/>
      <c r="J808" s="438"/>
      <c r="K808" s="438"/>
      <c r="L808" s="438"/>
      <c r="M808" s="438"/>
      <c r="N808" s="438"/>
      <c r="O808" s="438"/>
      <c r="P808" s="438"/>
      <c r="Q808" s="438"/>
      <c r="R808" s="438"/>
      <c r="S808" s="438"/>
      <c r="T808" s="438"/>
      <c r="U808" s="438"/>
      <c r="V808" s="438"/>
      <c r="W808" s="438"/>
      <c r="X808" s="438"/>
      <c r="Y808" s="438"/>
      <c r="Z808" s="438"/>
      <c r="AA808" s="438"/>
      <c r="AB808" s="438"/>
      <c r="AC808" s="438"/>
      <c r="AD808" s="438"/>
    </row>
    <row r="809" ht="13.5" customHeight="1">
      <c r="A809" s="438"/>
      <c r="B809" s="438"/>
      <c r="C809" s="438"/>
      <c r="D809" s="438"/>
      <c r="E809" s="409"/>
      <c r="F809" s="438"/>
      <c r="G809" s="438"/>
      <c r="H809" s="438"/>
      <c r="I809" s="438"/>
      <c r="J809" s="438"/>
      <c r="K809" s="438"/>
      <c r="L809" s="438"/>
      <c r="M809" s="438"/>
      <c r="N809" s="438"/>
      <c r="O809" s="438"/>
      <c r="P809" s="438"/>
      <c r="Q809" s="438"/>
      <c r="R809" s="438"/>
      <c r="S809" s="438"/>
      <c r="T809" s="438"/>
      <c r="U809" s="438"/>
      <c r="V809" s="438"/>
      <c r="W809" s="438"/>
      <c r="X809" s="438"/>
      <c r="Y809" s="438"/>
      <c r="Z809" s="438"/>
      <c r="AA809" s="438"/>
      <c r="AB809" s="438"/>
      <c r="AC809" s="438"/>
      <c r="AD809" s="438"/>
    </row>
    <row r="810" ht="13.5" customHeight="1">
      <c r="A810" s="438"/>
      <c r="B810" s="438"/>
      <c r="C810" s="438"/>
      <c r="D810" s="438"/>
      <c r="E810" s="409"/>
      <c r="F810" s="438"/>
      <c r="G810" s="438"/>
      <c r="H810" s="438"/>
      <c r="I810" s="438"/>
      <c r="J810" s="438"/>
      <c r="K810" s="438"/>
      <c r="L810" s="438"/>
      <c r="M810" s="438"/>
      <c r="N810" s="438"/>
      <c r="O810" s="438"/>
      <c r="P810" s="438"/>
      <c r="Q810" s="438"/>
      <c r="R810" s="438"/>
      <c r="S810" s="438"/>
      <c r="T810" s="438"/>
      <c r="U810" s="438"/>
      <c r="V810" s="438"/>
      <c r="W810" s="438"/>
      <c r="X810" s="438"/>
      <c r="Y810" s="438"/>
      <c r="Z810" s="438"/>
      <c r="AA810" s="438"/>
      <c r="AB810" s="438"/>
      <c r="AC810" s="438"/>
      <c r="AD810" s="438"/>
    </row>
    <row r="811" ht="13.5" customHeight="1">
      <c r="A811" s="438"/>
      <c r="B811" s="438"/>
      <c r="C811" s="438"/>
      <c r="D811" s="438"/>
      <c r="E811" s="409"/>
      <c r="F811" s="438"/>
      <c r="G811" s="438"/>
      <c r="H811" s="438"/>
      <c r="I811" s="438"/>
      <c r="J811" s="438"/>
      <c r="K811" s="438"/>
      <c r="L811" s="438"/>
      <c r="M811" s="438"/>
      <c r="N811" s="438"/>
      <c r="O811" s="438"/>
      <c r="P811" s="438"/>
      <c r="Q811" s="438"/>
      <c r="R811" s="438"/>
      <c r="S811" s="438"/>
      <c r="T811" s="438"/>
      <c r="U811" s="438"/>
      <c r="V811" s="438"/>
      <c r="W811" s="438"/>
      <c r="X811" s="438"/>
      <c r="Y811" s="438"/>
      <c r="Z811" s="438"/>
      <c r="AA811" s="438"/>
      <c r="AB811" s="438"/>
      <c r="AC811" s="438"/>
      <c r="AD811" s="438"/>
    </row>
    <row r="812" ht="13.5" customHeight="1">
      <c r="A812" s="438"/>
      <c r="B812" s="438"/>
      <c r="C812" s="438"/>
      <c r="D812" s="438"/>
      <c r="E812" s="409"/>
      <c r="F812" s="438"/>
      <c r="G812" s="438"/>
      <c r="H812" s="438"/>
      <c r="I812" s="438"/>
      <c r="J812" s="438"/>
      <c r="K812" s="438"/>
      <c r="L812" s="438"/>
      <c r="M812" s="438"/>
      <c r="N812" s="438"/>
      <c r="O812" s="438"/>
      <c r="P812" s="438"/>
      <c r="Q812" s="438"/>
      <c r="R812" s="438"/>
      <c r="S812" s="438"/>
      <c r="T812" s="438"/>
      <c r="U812" s="438"/>
      <c r="V812" s="438"/>
      <c r="W812" s="438"/>
      <c r="X812" s="438"/>
      <c r="Y812" s="438"/>
      <c r="Z812" s="438"/>
      <c r="AA812" s="438"/>
      <c r="AB812" s="438"/>
      <c r="AC812" s="438"/>
      <c r="AD812" s="438"/>
    </row>
    <row r="813" ht="13.5" customHeight="1">
      <c r="A813" s="438"/>
      <c r="B813" s="438"/>
      <c r="C813" s="438"/>
      <c r="D813" s="438"/>
      <c r="E813" s="409"/>
      <c r="F813" s="438"/>
      <c r="G813" s="438"/>
      <c r="H813" s="438"/>
      <c r="I813" s="438"/>
      <c r="J813" s="438"/>
      <c r="K813" s="438"/>
      <c r="L813" s="438"/>
      <c r="M813" s="438"/>
      <c r="N813" s="438"/>
      <c r="O813" s="438"/>
      <c r="P813" s="438"/>
      <c r="Q813" s="438"/>
      <c r="R813" s="438"/>
      <c r="S813" s="438"/>
      <c r="T813" s="438"/>
      <c r="U813" s="438"/>
      <c r="V813" s="438"/>
      <c r="W813" s="438"/>
      <c r="X813" s="438"/>
      <c r="Y813" s="438"/>
      <c r="Z813" s="438"/>
      <c r="AA813" s="438"/>
      <c r="AB813" s="438"/>
      <c r="AC813" s="438"/>
      <c r="AD813" s="438"/>
    </row>
    <row r="814" ht="13.5" customHeight="1">
      <c r="A814" s="438"/>
      <c r="B814" s="438"/>
      <c r="C814" s="438"/>
      <c r="D814" s="438"/>
      <c r="E814" s="409"/>
      <c r="F814" s="438"/>
      <c r="G814" s="438"/>
      <c r="H814" s="438"/>
      <c r="I814" s="438"/>
      <c r="J814" s="438"/>
      <c r="K814" s="438"/>
      <c r="L814" s="438"/>
      <c r="M814" s="438"/>
      <c r="N814" s="438"/>
      <c r="O814" s="438"/>
      <c r="P814" s="438"/>
      <c r="Q814" s="438"/>
      <c r="R814" s="438"/>
      <c r="S814" s="438"/>
      <c r="T814" s="438"/>
      <c r="U814" s="438"/>
      <c r="V814" s="438"/>
      <c r="W814" s="438"/>
      <c r="X814" s="438"/>
      <c r="Y814" s="438"/>
      <c r="Z814" s="438"/>
      <c r="AA814" s="438"/>
      <c r="AB814" s="438"/>
      <c r="AC814" s="438"/>
      <c r="AD814" s="438"/>
    </row>
    <row r="815" ht="13.5" customHeight="1">
      <c r="A815" s="438"/>
      <c r="B815" s="438"/>
      <c r="C815" s="438"/>
      <c r="D815" s="438"/>
      <c r="E815" s="409"/>
      <c r="F815" s="438"/>
      <c r="G815" s="438"/>
      <c r="H815" s="438"/>
      <c r="I815" s="438"/>
      <c r="J815" s="438"/>
      <c r="K815" s="438"/>
      <c r="L815" s="438"/>
      <c r="M815" s="438"/>
      <c r="N815" s="438"/>
      <c r="O815" s="438"/>
      <c r="P815" s="438"/>
      <c r="Q815" s="438"/>
      <c r="R815" s="438"/>
      <c r="S815" s="438"/>
      <c r="T815" s="438"/>
      <c r="U815" s="438"/>
      <c r="V815" s="438"/>
      <c r="W815" s="438"/>
      <c r="X815" s="438"/>
      <c r="Y815" s="438"/>
      <c r="Z815" s="438"/>
      <c r="AA815" s="438"/>
      <c r="AB815" s="438"/>
      <c r="AC815" s="438"/>
      <c r="AD815" s="438"/>
    </row>
    <row r="816" ht="13.5" customHeight="1">
      <c r="A816" s="438"/>
      <c r="B816" s="438"/>
      <c r="C816" s="438"/>
      <c r="D816" s="438"/>
      <c r="E816" s="409"/>
      <c r="F816" s="438"/>
      <c r="G816" s="438"/>
      <c r="H816" s="438"/>
      <c r="I816" s="438"/>
      <c r="J816" s="438"/>
      <c r="K816" s="438"/>
      <c r="L816" s="438"/>
      <c r="M816" s="438"/>
      <c r="N816" s="438"/>
      <c r="O816" s="438"/>
      <c r="P816" s="438"/>
      <c r="Q816" s="438"/>
      <c r="R816" s="438"/>
      <c r="S816" s="438"/>
      <c r="T816" s="438"/>
      <c r="U816" s="438"/>
      <c r="V816" s="438"/>
      <c r="W816" s="438"/>
      <c r="X816" s="438"/>
      <c r="Y816" s="438"/>
      <c r="Z816" s="438"/>
      <c r="AA816" s="438"/>
      <c r="AB816" s="438"/>
      <c r="AC816" s="438"/>
      <c r="AD816" s="438"/>
    </row>
    <row r="817" ht="13.5" customHeight="1">
      <c r="A817" s="438"/>
      <c r="B817" s="438"/>
      <c r="C817" s="438"/>
      <c r="D817" s="438"/>
      <c r="E817" s="409"/>
      <c r="F817" s="438"/>
      <c r="G817" s="438"/>
      <c r="H817" s="438"/>
      <c r="I817" s="438"/>
      <c r="J817" s="438"/>
      <c r="K817" s="438"/>
      <c r="L817" s="438"/>
      <c r="M817" s="438"/>
      <c r="N817" s="438"/>
      <c r="O817" s="438"/>
      <c r="P817" s="438"/>
      <c r="Q817" s="438"/>
      <c r="R817" s="438"/>
      <c r="S817" s="438"/>
      <c r="T817" s="438"/>
      <c r="U817" s="438"/>
      <c r="V817" s="438"/>
      <c r="W817" s="438"/>
      <c r="X817" s="438"/>
      <c r="Y817" s="438"/>
      <c r="Z817" s="438"/>
      <c r="AA817" s="438"/>
      <c r="AB817" s="438"/>
      <c r="AC817" s="438"/>
      <c r="AD817" s="438"/>
    </row>
    <row r="818" ht="13.5" customHeight="1">
      <c r="A818" s="438"/>
      <c r="B818" s="438"/>
      <c r="C818" s="438"/>
      <c r="D818" s="438"/>
      <c r="E818" s="409"/>
      <c r="F818" s="438"/>
      <c r="G818" s="438"/>
      <c r="H818" s="438"/>
      <c r="I818" s="438"/>
      <c r="J818" s="438"/>
      <c r="K818" s="438"/>
      <c r="L818" s="438"/>
      <c r="M818" s="438"/>
      <c r="N818" s="438"/>
      <c r="O818" s="438"/>
      <c r="P818" s="438"/>
      <c r="Q818" s="438"/>
      <c r="R818" s="438"/>
      <c r="S818" s="438"/>
      <c r="T818" s="438"/>
      <c r="U818" s="438"/>
      <c r="V818" s="438"/>
      <c r="W818" s="438"/>
      <c r="X818" s="438"/>
      <c r="Y818" s="438"/>
      <c r="Z818" s="438"/>
      <c r="AA818" s="438"/>
      <c r="AB818" s="438"/>
      <c r="AC818" s="438"/>
      <c r="AD818" s="438"/>
    </row>
    <row r="819" ht="13.5" customHeight="1">
      <c r="A819" s="438"/>
      <c r="B819" s="438"/>
      <c r="C819" s="438"/>
      <c r="D819" s="438"/>
      <c r="E819" s="409"/>
      <c r="F819" s="438"/>
      <c r="G819" s="438"/>
      <c r="H819" s="438"/>
      <c r="I819" s="438"/>
      <c r="J819" s="438"/>
      <c r="K819" s="438"/>
      <c r="L819" s="438"/>
      <c r="M819" s="438"/>
      <c r="N819" s="438"/>
      <c r="O819" s="438"/>
      <c r="P819" s="438"/>
      <c r="Q819" s="438"/>
      <c r="R819" s="438"/>
      <c r="S819" s="438"/>
      <c r="T819" s="438"/>
      <c r="U819" s="438"/>
      <c r="V819" s="438"/>
      <c r="W819" s="438"/>
      <c r="X819" s="438"/>
      <c r="Y819" s="438"/>
      <c r="Z819" s="438"/>
      <c r="AA819" s="438"/>
      <c r="AB819" s="438"/>
      <c r="AC819" s="438"/>
      <c r="AD819" s="438"/>
    </row>
    <row r="820" ht="13.5" customHeight="1">
      <c r="A820" s="438"/>
      <c r="B820" s="438"/>
      <c r="C820" s="438"/>
      <c r="D820" s="438"/>
      <c r="E820" s="409"/>
      <c r="F820" s="438"/>
      <c r="G820" s="438"/>
      <c r="H820" s="438"/>
      <c r="I820" s="438"/>
      <c r="J820" s="438"/>
      <c r="K820" s="438"/>
      <c r="L820" s="438"/>
      <c r="M820" s="438"/>
      <c r="N820" s="438"/>
      <c r="O820" s="438"/>
      <c r="P820" s="438"/>
      <c r="Q820" s="438"/>
      <c r="R820" s="438"/>
      <c r="S820" s="438"/>
      <c r="T820" s="438"/>
      <c r="U820" s="438"/>
      <c r="V820" s="438"/>
      <c r="W820" s="438"/>
      <c r="X820" s="438"/>
      <c r="Y820" s="438"/>
      <c r="Z820" s="438"/>
      <c r="AA820" s="438"/>
      <c r="AB820" s="438"/>
      <c r="AC820" s="438"/>
      <c r="AD820" s="438"/>
    </row>
    <row r="821" ht="13.5" customHeight="1">
      <c r="A821" s="438"/>
      <c r="B821" s="438"/>
      <c r="C821" s="438"/>
      <c r="D821" s="438"/>
      <c r="E821" s="409"/>
      <c r="F821" s="438"/>
      <c r="G821" s="438"/>
      <c r="H821" s="438"/>
      <c r="I821" s="438"/>
      <c r="J821" s="438"/>
      <c r="K821" s="438"/>
      <c r="L821" s="438"/>
      <c r="M821" s="438"/>
      <c r="N821" s="438"/>
      <c r="O821" s="438"/>
      <c r="P821" s="438"/>
      <c r="Q821" s="438"/>
      <c r="R821" s="438"/>
      <c r="S821" s="438"/>
      <c r="T821" s="438"/>
      <c r="U821" s="438"/>
      <c r="V821" s="438"/>
      <c r="W821" s="438"/>
      <c r="X821" s="438"/>
      <c r="Y821" s="438"/>
      <c r="Z821" s="438"/>
      <c r="AA821" s="438"/>
      <c r="AB821" s="438"/>
      <c r="AC821" s="438"/>
      <c r="AD821" s="438"/>
    </row>
    <row r="822" ht="13.5" customHeight="1">
      <c r="A822" s="438"/>
      <c r="B822" s="438"/>
      <c r="C822" s="438"/>
      <c r="D822" s="438"/>
      <c r="E822" s="409"/>
      <c r="F822" s="438"/>
      <c r="G822" s="438"/>
      <c r="H822" s="438"/>
      <c r="I822" s="438"/>
      <c r="J822" s="438"/>
      <c r="K822" s="438"/>
      <c r="L822" s="438"/>
      <c r="M822" s="438"/>
      <c r="N822" s="438"/>
      <c r="O822" s="438"/>
      <c r="P822" s="438"/>
      <c r="Q822" s="438"/>
      <c r="R822" s="438"/>
      <c r="S822" s="438"/>
      <c r="T822" s="438"/>
      <c r="U822" s="438"/>
      <c r="V822" s="438"/>
      <c r="W822" s="438"/>
      <c r="X822" s="438"/>
      <c r="Y822" s="438"/>
      <c r="Z822" s="438"/>
      <c r="AA822" s="438"/>
      <c r="AB822" s="438"/>
      <c r="AC822" s="438"/>
      <c r="AD822" s="438"/>
    </row>
    <row r="823" ht="13.5" customHeight="1">
      <c r="A823" s="438"/>
      <c r="B823" s="438"/>
      <c r="C823" s="438"/>
      <c r="D823" s="438"/>
      <c r="E823" s="409"/>
      <c r="F823" s="438"/>
      <c r="G823" s="438"/>
      <c r="H823" s="438"/>
      <c r="I823" s="438"/>
      <c r="J823" s="438"/>
      <c r="K823" s="438"/>
      <c r="L823" s="438"/>
      <c r="M823" s="438"/>
      <c r="N823" s="438"/>
      <c r="O823" s="438"/>
      <c r="P823" s="438"/>
      <c r="Q823" s="438"/>
      <c r="R823" s="438"/>
      <c r="S823" s="438"/>
      <c r="T823" s="438"/>
      <c r="U823" s="438"/>
      <c r="V823" s="438"/>
      <c r="W823" s="438"/>
      <c r="X823" s="438"/>
      <c r="Y823" s="438"/>
      <c r="Z823" s="438"/>
      <c r="AA823" s="438"/>
      <c r="AB823" s="438"/>
      <c r="AC823" s="438"/>
      <c r="AD823" s="438"/>
    </row>
    <row r="824" ht="13.5" customHeight="1">
      <c r="A824" s="438"/>
      <c r="B824" s="438"/>
      <c r="C824" s="438"/>
      <c r="D824" s="438"/>
      <c r="E824" s="409"/>
      <c r="F824" s="438"/>
      <c r="G824" s="438"/>
      <c r="H824" s="438"/>
      <c r="I824" s="438"/>
      <c r="J824" s="438"/>
      <c r="K824" s="438"/>
      <c r="L824" s="438"/>
      <c r="M824" s="438"/>
      <c r="N824" s="438"/>
      <c r="O824" s="438"/>
      <c r="P824" s="438"/>
      <c r="Q824" s="438"/>
      <c r="R824" s="438"/>
      <c r="S824" s="438"/>
      <c r="T824" s="438"/>
      <c r="U824" s="438"/>
      <c r="V824" s="438"/>
      <c r="W824" s="438"/>
      <c r="X824" s="438"/>
      <c r="Y824" s="438"/>
      <c r="Z824" s="438"/>
      <c r="AA824" s="438"/>
      <c r="AB824" s="438"/>
      <c r="AC824" s="438"/>
      <c r="AD824" s="438"/>
    </row>
    <row r="825" ht="13.5" customHeight="1">
      <c r="A825" s="438"/>
      <c r="B825" s="438"/>
      <c r="C825" s="438"/>
      <c r="D825" s="438"/>
      <c r="E825" s="409"/>
      <c r="F825" s="438"/>
      <c r="G825" s="438"/>
      <c r="H825" s="438"/>
      <c r="I825" s="438"/>
      <c r="J825" s="438"/>
      <c r="K825" s="438"/>
      <c r="L825" s="438"/>
      <c r="M825" s="438"/>
      <c r="N825" s="438"/>
      <c r="O825" s="438"/>
      <c r="P825" s="438"/>
      <c r="Q825" s="438"/>
      <c r="R825" s="438"/>
      <c r="S825" s="438"/>
      <c r="T825" s="438"/>
      <c r="U825" s="438"/>
      <c r="V825" s="438"/>
      <c r="W825" s="438"/>
      <c r="X825" s="438"/>
      <c r="Y825" s="438"/>
      <c r="Z825" s="438"/>
      <c r="AA825" s="438"/>
      <c r="AB825" s="438"/>
      <c r="AC825" s="438"/>
      <c r="AD825" s="438"/>
    </row>
    <row r="826" ht="13.5" customHeight="1">
      <c r="A826" s="438"/>
      <c r="B826" s="438"/>
      <c r="C826" s="438"/>
      <c r="D826" s="438"/>
      <c r="E826" s="409"/>
      <c r="F826" s="438"/>
      <c r="G826" s="438"/>
      <c r="H826" s="438"/>
      <c r="I826" s="438"/>
      <c r="J826" s="438"/>
      <c r="K826" s="438"/>
      <c r="L826" s="438"/>
      <c r="M826" s="438"/>
      <c r="N826" s="438"/>
      <c r="O826" s="438"/>
      <c r="P826" s="438"/>
      <c r="Q826" s="438"/>
      <c r="R826" s="438"/>
      <c r="S826" s="438"/>
      <c r="T826" s="438"/>
      <c r="U826" s="438"/>
      <c r="V826" s="438"/>
      <c r="W826" s="438"/>
      <c r="X826" s="438"/>
      <c r="Y826" s="438"/>
      <c r="Z826" s="438"/>
      <c r="AA826" s="438"/>
      <c r="AB826" s="438"/>
      <c r="AC826" s="438"/>
      <c r="AD826" s="438"/>
    </row>
    <row r="827" ht="13.5" customHeight="1">
      <c r="A827" s="438"/>
      <c r="B827" s="438"/>
      <c r="C827" s="438"/>
      <c r="D827" s="438"/>
      <c r="E827" s="409"/>
      <c r="F827" s="438"/>
      <c r="G827" s="438"/>
      <c r="H827" s="438"/>
      <c r="I827" s="438"/>
      <c r="J827" s="438"/>
      <c r="K827" s="438"/>
      <c r="L827" s="438"/>
      <c r="M827" s="438"/>
      <c r="N827" s="438"/>
      <c r="O827" s="438"/>
      <c r="P827" s="438"/>
      <c r="Q827" s="438"/>
      <c r="R827" s="438"/>
      <c r="S827" s="438"/>
      <c r="T827" s="438"/>
      <c r="U827" s="438"/>
      <c r="V827" s="438"/>
      <c r="W827" s="438"/>
      <c r="X827" s="438"/>
      <c r="Y827" s="438"/>
      <c r="Z827" s="438"/>
      <c r="AA827" s="438"/>
      <c r="AB827" s="438"/>
      <c r="AC827" s="438"/>
      <c r="AD827" s="438"/>
    </row>
    <row r="828" ht="13.5" customHeight="1">
      <c r="A828" s="438"/>
      <c r="B828" s="438"/>
      <c r="C828" s="438"/>
      <c r="D828" s="438"/>
      <c r="E828" s="409"/>
      <c r="F828" s="438"/>
      <c r="G828" s="438"/>
      <c r="H828" s="438"/>
      <c r="I828" s="438"/>
      <c r="J828" s="438"/>
      <c r="K828" s="438"/>
      <c r="L828" s="438"/>
      <c r="M828" s="438"/>
      <c r="N828" s="438"/>
      <c r="O828" s="438"/>
      <c r="P828" s="438"/>
      <c r="Q828" s="438"/>
      <c r="R828" s="438"/>
      <c r="S828" s="438"/>
      <c r="T828" s="438"/>
      <c r="U828" s="438"/>
      <c r="V828" s="438"/>
      <c r="W828" s="438"/>
      <c r="X828" s="438"/>
      <c r="Y828" s="438"/>
      <c r="Z828" s="438"/>
      <c r="AA828" s="438"/>
      <c r="AB828" s="438"/>
      <c r="AC828" s="438"/>
      <c r="AD828" s="438"/>
    </row>
    <row r="829" ht="13.5" customHeight="1">
      <c r="A829" s="438"/>
      <c r="B829" s="438"/>
      <c r="C829" s="438"/>
      <c r="D829" s="438"/>
      <c r="E829" s="409"/>
      <c r="F829" s="438"/>
      <c r="G829" s="438"/>
      <c r="H829" s="438"/>
      <c r="I829" s="438"/>
      <c r="J829" s="438"/>
      <c r="K829" s="438"/>
      <c r="L829" s="438"/>
      <c r="M829" s="438"/>
      <c r="N829" s="438"/>
      <c r="O829" s="438"/>
      <c r="P829" s="438"/>
      <c r="Q829" s="438"/>
      <c r="R829" s="438"/>
      <c r="S829" s="438"/>
      <c r="T829" s="438"/>
      <c r="U829" s="438"/>
      <c r="V829" s="438"/>
      <c r="W829" s="438"/>
      <c r="X829" s="438"/>
      <c r="Y829" s="438"/>
      <c r="Z829" s="438"/>
      <c r="AA829" s="438"/>
      <c r="AB829" s="438"/>
      <c r="AC829" s="438"/>
      <c r="AD829" s="438"/>
    </row>
    <row r="830" ht="13.5" customHeight="1">
      <c r="A830" s="438"/>
      <c r="B830" s="438"/>
      <c r="C830" s="438"/>
      <c r="D830" s="438"/>
      <c r="E830" s="409"/>
      <c r="F830" s="438"/>
      <c r="G830" s="438"/>
      <c r="H830" s="438"/>
      <c r="I830" s="438"/>
      <c r="J830" s="438"/>
      <c r="K830" s="438"/>
      <c r="L830" s="438"/>
      <c r="M830" s="438"/>
      <c r="N830" s="438"/>
      <c r="O830" s="438"/>
      <c r="P830" s="438"/>
      <c r="Q830" s="438"/>
      <c r="R830" s="438"/>
      <c r="S830" s="438"/>
      <c r="T830" s="438"/>
      <c r="U830" s="438"/>
      <c r="V830" s="438"/>
      <c r="W830" s="438"/>
      <c r="X830" s="438"/>
      <c r="Y830" s="438"/>
      <c r="Z830" s="438"/>
      <c r="AA830" s="438"/>
      <c r="AB830" s="438"/>
      <c r="AC830" s="438"/>
      <c r="AD830" s="438"/>
    </row>
    <row r="831" ht="13.5" customHeight="1">
      <c r="A831" s="438"/>
      <c r="B831" s="438"/>
      <c r="C831" s="438"/>
      <c r="D831" s="438"/>
      <c r="E831" s="409"/>
      <c r="F831" s="438"/>
      <c r="G831" s="438"/>
      <c r="H831" s="438"/>
      <c r="I831" s="438"/>
      <c r="J831" s="438"/>
      <c r="K831" s="438"/>
      <c r="L831" s="438"/>
      <c r="M831" s="438"/>
      <c r="N831" s="438"/>
      <c r="O831" s="438"/>
      <c r="P831" s="438"/>
      <c r="Q831" s="438"/>
      <c r="R831" s="438"/>
      <c r="S831" s="438"/>
      <c r="T831" s="438"/>
      <c r="U831" s="438"/>
      <c r="V831" s="438"/>
      <c r="W831" s="438"/>
      <c r="X831" s="438"/>
      <c r="Y831" s="438"/>
      <c r="Z831" s="438"/>
      <c r="AA831" s="438"/>
      <c r="AB831" s="438"/>
      <c r="AC831" s="438"/>
      <c r="AD831" s="438"/>
    </row>
    <row r="832" ht="13.5" customHeight="1">
      <c r="A832" s="438"/>
      <c r="B832" s="438"/>
      <c r="C832" s="438"/>
      <c r="D832" s="438"/>
      <c r="E832" s="409"/>
      <c r="F832" s="438"/>
      <c r="G832" s="438"/>
      <c r="H832" s="438"/>
      <c r="I832" s="438"/>
      <c r="J832" s="438"/>
      <c r="K832" s="438"/>
      <c r="L832" s="438"/>
      <c r="M832" s="438"/>
      <c r="N832" s="438"/>
      <c r="O832" s="438"/>
      <c r="P832" s="438"/>
      <c r="Q832" s="438"/>
      <c r="R832" s="438"/>
      <c r="S832" s="438"/>
      <c r="T832" s="438"/>
      <c r="U832" s="438"/>
      <c r="V832" s="438"/>
      <c r="W832" s="438"/>
      <c r="X832" s="438"/>
      <c r="Y832" s="438"/>
      <c r="Z832" s="438"/>
      <c r="AA832" s="438"/>
      <c r="AB832" s="438"/>
      <c r="AC832" s="438"/>
      <c r="AD832" s="438"/>
    </row>
    <row r="833" ht="13.5" customHeight="1">
      <c r="A833" s="438"/>
      <c r="B833" s="438"/>
      <c r="C833" s="438"/>
      <c r="D833" s="438"/>
      <c r="E833" s="409"/>
      <c r="F833" s="438"/>
      <c r="G833" s="438"/>
      <c r="H833" s="438"/>
      <c r="I833" s="438"/>
      <c r="J833" s="438"/>
      <c r="K833" s="438"/>
      <c r="L833" s="438"/>
      <c r="M833" s="438"/>
      <c r="N833" s="438"/>
      <c r="O833" s="438"/>
      <c r="P833" s="438"/>
      <c r="Q833" s="438"/>
      <c r="R833" s="438"/>
      <c r="S833" s="438"/>
      <c r="T833" s="438"/>
      <c r="U833" s="438"/>
      <c r="V833" s="438"/>
      <c r="W833" s="438"/>
      <c r="X833" s="438"/>
      <c r="Y833" s="438"/>
      <c r="Z833" s="438"/>
      <c r="AA833" s="438"/>
      <c r="AB833" s="438"/>
      <c r="AC833" s="438"/>
      <c r="AD833" s="438"/>
    </row>
    <row r="834" ht="13.5" customHeight="1">
      <c r="A834" s="438"/>
      <c r="B834" s="438"/>
      <c r="C834" s="438"/>
      <c r="D834" s="438"/>
      <c r="E834" s="409"/>
      <c r="F834" s="438"/>
      <c r="G834" s="438"/>
      <c r="H834" s="438"/>
      <c r="I834" s="438"/>
      <c r="J834" s="438"/>
      <c r="K834" s="438"/>
      <c r="L834" s="438"/>
      <c r="M834" s="438"/>
      <c r="N834" s="438"/>
      <c r="O834" s="438"/>
      <c r="P834" s="438"/>
      <c r="Q834" s="438"/>
      <c r="R834" s="438"/>
      <c r="S834" s="438"/>
      <c r="T834" s="438"/>
      <c r="U834" s="438"/>
      <c r="V834" s="438"/>
      <c r="W834" s="438"/>
      <c r="X834" s="438"/>
      <c r="Y834" s="438"/>
      <c r="Z834" s="438"/>
      <c r="AA834" s="438"/>
      <c r="AB834" s="438"/>
      <c r="AC834" s="438"/>
      <c r="AD834" s="438"/>
    </row>
    <row r="835" ht="13.5" customHeight="1">
      <c r="A835" s="438"/>
      <c r="B835" s="438"/>
      <c r="C835" s="438"/>
      <c r="D835" s="438"/>
      <c r="E835" s="409"/>
      <c r="F835" s="438"/>
      <c r="G835" s="438"/>
      <c r="H835" s="438"/>
      <c r="I835" s="438"/>
      <c r="J835" s="438"/>
      <c r="K835" s="438"/>
      <c r="L835" s="438"/>
      <c r="M835" s="438"/>
      <c r="N835" s="438"/>
      <c r="O835" s="438"/>
      <c r="P835" s="438"/>
      <c r="Q835" s="438"/>
      <c r="R835" s="438"/>
      <c r="S835" s="438"/>
      <c r="T835" s="438"/>
      <c r="U835" s="438"/>
      <c r="V835" s="438"/>
      <c r="W835" s="438"/>
      <c r="X835" s="438"/>
      <c r="Y835" s="438"/>
      <c r="Z835" s="438"/>
      <c r="AA835" s="438"/>
      <c r="AB835" s="438"/>
      <c r="AC835" s="438"/>
      <c r="AD835" s="438"/>
    </row>
    <row r="836" ht="13.5" customHeight="1">
      <c r="A836" s="438"/>
      <c r="B836" s="438"/>
      <c r="C836" s="438"/>
      <c r="D836" s="438"/>
      <c r="E836" s="409"/>
      <c r="F836" s="438"/>
      <c r="G836" s="438"/>
      <c r="H836" s="438"/>
      <c r="I836" s="438"/>
      <c r="J836" s="438"/>
      <c r="K836" s="438"/>
      <c r="L836" s="438"/>
      <c r="M836" s="438"/>
      <c r="N836" s="438"/>
      <c r="O836" s="438"/>
      <c r="P836" s="438"/>
      <c r="Q836" s="438"/>
      <c r="R836" s="438"/>
      <c r="S836" s="438"/>
      <c r="T836" s="438"/>
      <c r="U836" s="438"/>
      <c r="V836" s="438"/>
      <c r="W836" s="438"/>
      <c r="X836" s="438"/>
      <c r="Y836" s="438"/>
      <c r="Z836" s="438"/>
      <c r="AA836" s="438"/>
      <c r="AB836" s="438"/>
      <c r="AC836" s="438"/>
      <c r="AD836" s="438"/>
    </row>
    <row r="837" ht="13.5" customHeight="1">
      <c r="A837" s="438"/>
      <c r="B837" s="438"/>
      <c r="C837" s="438"/>
      <c r="D837" s="438"/>
      <c r="E837" s="409"/>
      <c r="F837" s="438"/>
      <c r="G837" s="438"/>
      <c r="H837" s="438"/>
      <c r="I837" s="438"/>
      <c r="J837" s="438"/>
      <c r="K837" s="438"/>
      <c r="L837" s="438"/>
      <c r="M837" s="438"/>
      <c r="N837" s="438"/>
      <c r="O837" s="438"/>
      <c r="P837" s="438"/>
      <c r="Q837" s="438"/>
      <c r="R837" s="438"/>
      <c r="S837" s="438"/>
      <c r="T837" s="438"/>
      <c r="U837" s="438"/>
      <c r="V837" s="438"/>
      <c r="W837" s="438"/>
      <c r="X837" s="438"/>
      <c r="Y837" s="438"/>
      <c r="Z837" s="438"/>
      <c r="AA837" s="438"/>
      <c r="AB837" s="438"/>
      <c r="AC837" s="438"/>
      <c r="AD837" s="438"/>
    </row>
    <row r="838" ht="13.5" customHeight="1">
      <c r="A838" s="438"/>
      <c r="B838" s="438"/>
      <c r="C838" s="438"/>
      <c r="D838" s="438"/>
      <c r="E838" s="409"/>
      <c r="F838" s="438"/>
      <c r="G838" s="438"/>
      <c r="H838" s="438"/>
      <c r="I838" s="438"/>
      <c r="J838" s="438"/>
      <c r="K838" s="438"/>
      <c r="L838" s="438"/>
      <c r="M838" s="438"/>
      <c r="N838" s="438"/>
      <c r="O838" s="438"/>
      <c r="P838" s="438"/>
      <c r="Q838" s="438"/>
      <c r="R838" s="438"/>
      <c r="S838" s="438"/>
      <c r="T838" s="438"/>
      <c r="U838" s="438"/>
      <c r="V838" s="438"/>
      <c r="W838" s="438"/>
      <c r="X838" s="438"/>
      <c r="Y838" s="438"/>
      <c r="Z838" s="438"/>
      <c r="AA838" s="438"/>
      <c r="AB838" s="438"/>
      <c r="AC838" s="438"/>
      <c r="AD838" s="438"/>
    </row>
    <row r="839" ht="13.5" customHeight="1">
      <c r="A839" s="438"/>
      <c r="B839" s="438"/>
      <c r="C839" s="438"/>
      <c r="D839" s="438"/>
      <c r="E839" s="409"/>
      <c r="F839" s="438"/>
      <c r="G839" s="438"/>
      <c r="H839" s="438"/>
      <c r="I839" s="438"/>
      <c r="J839" s="438"/>
      <c r="K839" s="438"/>
      <c r="L839" s="438"/>
      <c r="M839" s="438"/>
      <c r="N839" s="438"/>
      <c r="O839" s="438"/>
      <c r="P839" s="438"/>
      <c r="Q839" s="438"/>
      <c r="R839" s="438"/>
      <c r="S839" s="438"/>
      <c r="T839" s="438"/>
      <c r="U839" s="438"/>
      <c r="V839" s="438"/>
      <c r="W839" s="438"/>
      <c r="X839" s="438"/>
      <c r="Y839" s="438"/>
      <c r="Z839" s="438"/>
      <c r="AA839" s="438"/>
      <c r="AB839" s="438"/>
      <c r="AC839" s="438"/>
      <c r="AD839" s="438"/>
    </row>
    <row r="840" ht="13.5" customHeight="1">
      <c r="A840" s="438"/>
      <c r="B840" s="438"/>
      <c r="C840" s="438"/>
      <c r="D840" s="438"/>
      <c r="E840" s="409"/>
      <c r="F840" s="438"/>
      <c r="G840" s="438"/>
      <c r="H840" s="438"/>
      <c r="I840" s="438"/>
      <c r="J840" s="438"/>
      <c r="K840" s="438"/>
      <c r="L840" s="438"/>
      <c r="M840" s="438"/>
      <c r="N840" s="438"/>
      <c r="O840" s="438"/>
      <c r="P840" s="438"/>
      <c r="Q840" s="438"/>
      <c r="R840" s="438"/>
      <c r="S840" s="438"/>
      <c r="T840" s="438"/>
      <c r="U840" s="438"/>
      <c r="V840" s="438"/>
      <c r="W840" s="438"/>
      <c r="X840" s="438"/>
      <c r="Y840" s="438"/>
      <c r="Z840" s="438"/>
      <c r="AA840" s="438"/>
      <c r="AB840" s="438"/>
      <c r="AC840" s="438"/>
      <c r="AD840" s="438"/>
    </row>
    <row r="841" ht="13.5" customHeight="1">
      <c r="A841" s="438"/>
      <c r="B841" s="438"/>
      <c r="C841" s="438"/>
      <c r="D841" s="438"/>
      <c r="E841" s="409"/>
      <c r="F841" s="438"/>
      <c r="G841" s="438"/>
      <c r="H841" s="438"/>
      <c r="I841" s="438"/>
      <c r="J841" s="438"/>
      <c r="K841" s="438"/>
      <c r="L841" s="438"/>
      <c r="M841" s="438"/>
      <c r="N841" s="438"/>
      <c r="O841" s="438"/>
      <c r="P841" s="438"/>
      <c r="Q841" s="438"/>
      <c r="R841" s="438"/>
      <c r="S841" s="438"/>
      <c r="T841" s="438"/>
      <c r="U841" s="438"/>
      <c r="V841" s="438"/>
      <c r="W841" s="438"/>
      <c r="X841" s="438"/>
      <c r="Y841" s="438"/>
      <c r="Z841" s="438"/>
      <c r="AA841" s="438"/>
      <c r="AB841" s="438"/>
      <c r="AC841" s="438"/>
      <c r="AD841" s="438"/>
    </row>
    <row r="842" ht="13.5" customHeight="1">
      <c r="A842" s="438"/>
      <c r="B842" s="438"/>
      <c r="C842" s="438"/>
      <c r="D842" s="438"/>
      <c r="E842" s="409"/>
      <c r="F842" s="438"/>
      <c r="G842" s="438"/>
      <c r="H842" s="438"/>
      <c r="I842" s="438"/>
      <c r="J842" s="438"/>
      <c r="K842" s="438"/>
      <c r="L842" s="438"/>
      <c r="M842" s="438"/>
      <c r="N842" s="438"/>
      <c r="O842" s="438"/>
      <c r="P842" s="438"/>
      <c r="Q842" s="438"/>
      <c r="R842" s="438"/>
      <c r="S842" s="438"/>
      <c r="T842" s="438"/>
      <c r="U842" s="438"/>
      <c r="V842" s="438"/>
      <c r="W842" s="438"/>
      <c r="X842" s="438"/>
      <c r="Y842" s="438"/>
      <c r="Z842" s="438"/>
      <c r="AA842" s="438"/>
      <c r="AB842" s="438"/>
      <c r="AC842" s="438"/>
      <c r="AD842" s="438"/>
    </row>
    <row r="843" ht="13.5" customHeight="1">
      <c r="A843" s="438"/>
      <c r="B843" s="438"/>
      <c r="C843" s="438"/>
      <c r="D843" s="438"/>
      <c r="E843" s="409"/>
      <c r="F843" s="438"/>
      <c r="G843" s="438"/>
      <c r="H843" s="438"/>
      <c r="I843" s="438"/>
      <c r="J843" s="438"/>
      <c r="K843" s="438"/>
      <c r="L843" s="438"/>
      <c r="M843" s="438"/>
      <c r="N843" s="438"/>
      <c r="O843" s="438"/>
      <c r="P843" s="438"/>
      <c r="Q843" s="438"/>
      <c r="R843" s="438"/>
      <c r="S843" s="438"/>
      <c r="T843" s="438"/>
      <c r="U843" s="438"/>
      <c r="V843" s="438"/>
      <c r="W843" s="438"/>
      <c r="X843" s="438"/>
      <c r="Y843" s="438"/>
      <c r="Z843" s="438"/>
      <c r="AA843" s="438"/>
      <c r="AB843" s="438"/>
      <c r="AC843" s="438"/>
      <c r="AD843" s="438"/>
    </row>
    <row r="844" ht="13.5" customHeight="1">
      <c r="A844" s="438"/>
      <c r="B844" s="438"/>
      <c r="C844" s="438"/>
      <c r="D844" s="438"/>
      <c r="E844" s="409"/>
      <c r="F844" s="438"/>
      <c r="G844" s="438"/>
      <c r="H844" s="438"/>
      <c r="I844" s="438"/>
      <c r="J844" s="438"/>
      <c r="K844" s="438"/>
      <c r="L844" s="438"/>
      <c r="M844" s="438"/>
      <c r="N844" s="438"/>
      <c r="O844" s="438"/>
      <c r="P844" s="438"/>
      <c r="Q844" s="438"/>
      <c r="R844" s="438"/>
      <c r="S844" s="438"/>
      <c r="T844" s="438"/>
      <c r="U844" s="438"/>
      <c r="V844" s="438"/>
      <c r="W844" s="438"/>
      <c r="X844" s="438"/>
      <c r="Y844" s="438"/>
      <c r="Z844" s="438"/>
      <c r="AA844" s="438"/>
      <c r="AB844" s="438"/>
      <c r="AC844" s="438"/>
      <c r="AD844" s="438"/>
    </row>
    <row r="845" ht="13.5" customHeight="1">
      <c r="A845" s="438"/>
      <c r="B845" s="438"/>
      <c r="C845" s="438"/>
      <c r="D845" s="438"/>
      <c r="E845" s="409"/>
      <c r="F845" s="438"/>
      <c r="G845" s="438"/>
      <c r="H845" s="438"/>
      <c r="I845" s="438"/>
      <c r="J845" s="438"/>
      <c r="K845" s="438"/>
      <c r="L845" s="438"/>
      <c r="M845" s="438"/>
      <c r="N845" s="438"/>
      <c r="O845" s="438"/>
      <c r="P845" s="438"/>
      <c r="Q845" s="438"/>
      <c r="R845" s="438"/>
      <c r="S845" s="438"/>
      <c r="T845" s="438"/>
      <c r="U845" s="438"/>
      <c r="V845" s="438"/>
      <c r="W845" s="438"/>
      <c r="X845" s="438"/>
      <c r="Y845" s="438"/>
      <c r="Z845" s="438"/>
      <c r="AA845" s="438"/>
      <c r="AB845" s="438"/>
      <c r="AC845" s="438"/>
      <c r="AD845" s="438"/>
    </row>
    <row r="846" ht="13.5" customHeight="1">
      <c r="A846" s="438"/>
      <c r="B846" s="438"/>
      <c r="C846" s="438"/>
      <c r="D846" s="438"/>
      <c r="E846" s="409"/>
      <c r="F846" s="438"/>
      <c r="G846" s="438"/>
      <c r="H846" s="438"/>
      <c r="I846" s="438"/>
      <c r="J846" s="438"/>
      <c r="K846" s="438"/>
      <c r="L846" s="438"/>
      <c r="M846" s="438"/>
      <c r="N846" s="438"/>
      <c r="O846" s="438"/>
      <c r="P846" s="438"/>
      <c r="Q846" s="438"/>
      <c r="R846" s="438"/>
      <c r="S846" s="438"/>
      <c r="T846" s="438"/>
      <c r="U846" s="438"/>
      <c r="V846" s="438"/>
      <c r="W846" s="438"/>
      <c r="X846" s="438"/>
      <c r="Y846" s="438"/>
      <c r="Z846" s="438"/>
      <c r="AA846" s="438"/>
      <c r="AB846" s="438"/>
      <c r="AC846" s="438"/>
      <c r="AD846" s="438"/>
    </row>
    <row r="847" ht="13.5" customHeight="1">
      <c r="A847" s="438"/>
      <c r="B847" s="438"/>
      <c r="C847" s="438"/>
      <c r="D847" s="438"/>
      <c r="E847" s="409"/>
      <c r="F847" s="438"/>
      <c r="G847" s="438"/>
      <c r="H847" s="438"/>
      <c r="I847" s="438"/>
      <c r="J847" s="438"/>
      <c r="K847" s="438"/>
      <c r="L847" s="438"/>
      <c r="M847" s="438"/>
      <c r="N847" s="438"/>
      <c r="O847" s="438"/>
      <c r="P847" s="438"/>
      <c r="Q847" s="438"/>
      <c r="R847" s="438"/>
      <c r="S847" s="438"/>
      <c r="T847" s="438"/>
      <c r="U847" s="438"/>
      <c r="V847" s="438"/>
      <c r="W847" s="438"/>
      <c r="X847" s="438"/>
      <c r="Y847" s="438"/>
      <c r="Z847" s="438"/>
      <c r="AA847" s="438"/>
      <c r="AB847" s="438"/>
      <c r="AC847" s="438"/>
      <c r="AD847" s="438"/>
    </row>
    <row r="848" ht="13.5" customHeight="1">
      <c r="A848" s="438"/>
      <c r="B848" s="438"/>
      <c r="C848" s="438"/>
      <c r="D848" s="438"/>
      <c r="E848" s="409"/>
      <c r="F848" s="438"/>
      <c r="G848" s="438"/>
      <c r="H848" s="438"/>
      <c r="I848" s="438"/>
      <c r="J848" s="438"/>
      <c r="K848" s="438"/>
      <c r="L848" s="438"/>
      <c r="M848" s="438"/>
      <c r="N848" s="438"/>
      <c r="O848" s="438"/>
      <c r="P848" s="438"/>
      <c r="Q848" s="438"/>
      <c r="R848" s="438"/>
      <c r="S848" s="438"/>
      <c r="T848" s="438"/>
      <c r="U848" s="438"/>
      <c r="V848" s="438"/>
      <c r="W848" s="438"/>
      <c r="X848" s="438"/>
      <c r="Y848" s="438"/>
      <c r="Z848" s="438"/>
      <c r="AA848" s="438"/>
      <c r="AB848" s="438"/>
      <c r="AC848" s="438"/>
      <c r="AD848" s="438"/>
    </row>
    <row r="849" ht="13.5" customHeight="1">
      <c r="A849" s="438"/>
      <c r="B849" s="438"/>
      <c r="C849" s="438"/>
      <c r="D849" s="438"/>
      <c r="E849" s="409"/>
      <c r="F849" s="438"/>
      <c r="G849" s="438"/>
      <c r="H849" s="438"/>
      <c r="I849" s="438"/>
      <c r="J849" s="438"/>
      <c r="K849" s="438"/>
      <c r="L849" s="438"/>
      <c r="M849" s="438"/>
      <c r="N849" s="438"/>
      <c r="O849" s="438"/>
      <c r="P849" s="438"/>
      <c r="Q849" s="438"/>
      <c r="R849" s="438"/>
      <c r="S849" s="438"/>
      <c r="T849" s="438"/>
      <c r="U849" s="438"/>
      <c r="V849" s="438"/>
      <c r="W849" s="438"/>
      <c r="X849" s="438"/>
      <c r="Y849" s="438"/>
      <c r="Z849" s="438"/>
      <c r="AA849" s="438"/>
      <c r="AB849" s="438"/>
      <c r="AC849" s="438"/>
      <c r="AD849" s="438"/>
    </row>
    <row r="850" ht="13.5" customHeight="1">
      <c r="A850" s="438"/>
      <c r="B850" s="438"/>
      <c r="C850" s="438"/>
      <c r="D850" s="438"/>
      <c r="E850" s="409"/>
      <c r="F850" s="438"/>
      <c r="G850" s="438"/>
      <c r="H850" s="438"/>
      <c r="I850" s="438"/>
      <c r="J850" s="438"/>
      <c r="K850" s="438"/>
      <c r="L850" s="438"/>
      <c r="M850" s="438"/>
      <c r="N850" s="438"/>
      <c r="O850" s="438"/>
      <c r="P850" s="438"/>
      <c r="Q850" s="438"/>
      <c r="R850" s="438"/>
      <c r="S850" s="438"/>
      <c r="T850" s="438"/>
      <c r="U850" s="438"/>
      <c r="V850" s="438"/>
      <c r="W850" s="438"/>
      <c r="X850" s="438"/>
      <c r="Y850" s="438"/>
      <c r="Z850" s="438"/>
      <c r="AA850" s="438"/>
      <c r="AB850" s="438"/>
      <c r="AC850" s="438"/>
      <c r="AD850" s="438"/>
    </row>
    <row r="851" ht="13.5" customHeight="1">
      <c r="A851" s="438"/>
      <c r="B851" s="438"/>
      <c r="C851" s="438"/>
      <c r="D851" s="438"/>
      <c r="E851" s="409"/>
      <c r="F851" s="438"/>
      <c r="G851" s="438"/>
      <c r="H851" s="438"/>
      <c r="I851" s="438"/>
      <c r="J851" s="438"/>
      <c r="K851" s="438"/>
      <c r="L851" s="438"/>
      <c r="M851" s="438"/>
      <c r="N851" s="438"/>
      <c r="O851" s="438"/>
      <c r="P851" s="438"/>
      <c r="Q851" s="438"/>
      <c r="R851" s="438"/>
      <c r="S851" s="438"/>
      <c r="T851" s="438"/>
      <c r="U851" s="438"/>
      <c r="V851" s="438"/>
      <c r="W851" s="438"/>
      <c r="X851" s="438"/>
      <c r="Y851" s="438"/>
      <c r="Z851" s="438"/>
      <c r="AA851" s="438"/>
      <c r="AB851" s="438"/>
      <c r="AC851" s="438"/>
      <c r="AD851" s="438"/>
    </row>
    <row r="852" ht="13.5" customHeight="1">
      <c r="A852" s="438"/>
      <c r="B852" s="438"/>
      <c r="C852" s="438"/>
      <c r="D852" s="438"/>
      <c r="E852" s="409"/>
      <c r="F852" s="438"/>
      <c r="G852" s="438"/>
      <c r="H852" s="438"/>
      <c r="I852" s="438"/>
      <c r="J852" s="438"/>
      <c r="K852" s="438"/>
      <c r="L852" s="438"/>
      <c r="M852" s="438"/>
      <c r="N852" s="438"/>
      <c r="O852" s="438"/>
      <c r="P852" s="438"/>
      <c r="Q852" s="438"/>
      <c r="R852" s="438"/>
      <c r="S852" s="438"/>
      <c r="T852" s="438"/>
      <c r="U852" s="438"/>
      <c r="V852" s="438"/>
      <c r="W852" s="438"/>
      <c r="X852" s="438"/>
      <c r="Y852" s="438"/>
      <c r="Z852" s="438"/>
      <c r="AA852" s="438"/>
      <c r="AB852" s="438"/>
      <c r="AC852" s="438"/>
      <c r="AD852" s="438"/>
    </row>
    <row r="853" ht="13.5" customHeight="1">
      <c r="A853" s="438"/>
      <c r="B853" s="438"/>
      <c r="C853" s="438"/>
      <c r="D853" s="438"/>
      <c r="E853" s="409"/>
      <c r="F853" s="438"/>
      <c r="G853" s="438"/>
      <c r="H853" s="438"/>
      <c r="I853" s="438"/>
      <c r="J853" s="438"/>
      <c r="K853" s="438"/>
      <c r="L853" s="438"/>
      <c r="M853" s="438"/>
      <c r="N853" s="438"/>
      <c r="O853" s="438"/>
      <c r="P853" s="438"/>
      <c r="Q853" s="438"/>
      <c r="R853" s="438"/>
      <c r="S853" s="438"/>
      <c r="T853" s="438"/>
      <c r="U853" s="438"/>
      <c r="V853" s="438"/>
      <c r="W853" s="438"/>
      <c r="X853" s="438"/>
      <c r="Y853" s="438"/>
      <c r="Z853" s="438"/>
      <c r="AA853" s="438"/>
      <c r="AB853" s="438"/>
      <c r="AC853" s="438"/>
      <c r="AD853" s="438"/>
    </row>
    <row r="854" ht="13.5" customHeight="1">
      <c r="A854" s="438"/>
      <c r="B854" s="438"/>
      <c r="C854" s="438"/>
      <c r="D854" s="438"/>
      <c r="E854" s="409"/>
      <c r="F854" s="438"/>
      <c r="G854" s="438"/>
      <c r="H854" s="438"/>
      <c r="I854" s="438"/>
      <c r="J854" s="438"/>
      <c r="K854" s="438"/>
      <c r="L854" s="438"/>
      <c r="M854" s="438"/>
      <c r="N854" s="438"/>
      <c r="O854" s="438"/>
      <c r="P854" s="438"/>
      <c r="Q854" s="438"/>
      <c r="R854" s="438"/>
      <c r="S854" s="438"/>
      <c r="T854" s="438"/>
      <c r="U854" s="438"/>
      <c r="V854" s="438"/>
      <c r="W854" s="438"/>
      <c r="X854" s="438"/>
      <c r="Y854" s="438"/>
      <c r="Z854" s="438"/>
      <c r="AA854" s="438"/>
      <c r="AB854" s="438"/>
      <c r="AC854" s="438"/>
      <c r="AD854" s="438"/>
    </row>
    <row r="855" ht="13.5" customHeight="1">
      <c r="A855" s="438"/>
      <c r="B855" s="438"/>
      <c r="C855" s="438"/>
      <c r="D855" s="438"/>
      <c r="E855" s="409"/>
      <c r="F855" s="438"/>
      <c r="G855" s="438"/>
      <c r="H855" s="438"/>
      <c r="I855" s="438"/>
      <c r="J855" s="438"/>
      <c r="K855" s="438"/>
      <c r="L855" s="438"/>
      <c r="M855" s="438"/>
      <c r="N855" s="438"/>
      <c r="O855" s="438"/>
      <c r="P855" s="438"/>
      <c r="Q855" s="438"/>
      <c r="R855" s="438"/>
      <c r="S855" s="438"/>
      <c r="T855" s="438"/>
      <c r="U855" s="438"/>
      <c r="V855" s="438"/>
      <c r="W855" s="438"/>
      <c r="X855" s="438"/>
      <c r="Y855" s="438"/>
      <c r="Z855" s="438"/>
      <c r="AA855" s="438"/>
      <c r="AB855" s="438"/>
      <c r="AC855" s="438"/>
      <c r="AD855" s="438"/>
    </row>
    <row r="856" ht="13.5" customHeight="1">
      <c r="A856" s="438"/>
      <c r="B856" s="438"/>
      <c r="C856" s="438"/>
      <c r="D856" s="438"/>
      <c r="E856" s="409"/>
      <c r="F856" s="438"/>
      <c r="G856" s="438"/>
      <c r="H856" s="438"/>
      <c r="I856" s="438"/>
      <c r="J856" s="438"/>
      <c r="K856" s="438"/>
      <c r="L856" s="438"/>
      <c r="M856" s="438"/>
      <c r="N856" s="438"/>
      <c r="O856" s="438"/>
      <c r="P856" s="438"/>
      <c r="Q856" s="438"/>
      <c r="R856" s="438"/>
      <c r="S856" s="438"/>
      <c r="T856" s="438"/>
      <c r="U856" s="438"/>
      <c r="V856" s="438"/>
      <c r="W856" s="438"/>
      <c r="X856" s="438"/>
      <c r="Y856" s="438"/>
      <c r="Z856" s="438"/>
      <c r="AA856" s="438"/>
      <c r="AB856" s="438"/>
      <c r="AC856" s="438"/>
      <c r="AD856" s="438"/>
    </row>
    <row r="857" ht="13.5" customHeight="1">
      <c r="A857" s="438"/>
      <c r="B857" s="438"/>
      <c r="C857" s="438"/>
      <c r="D857" s="438"/>
      <c r="E857" s="409"/>
      <c r="F857" s="438"/>
      <c r="G857" s="438"/>
      <c r="H857" s="438"/>
      <c r="I857" s="438"/>
      <c r="J857" s="438"/>
      <c r="K857" s="438"/>
      <c r="L857" s="438"/>
      <c r="M857" s="438"/>
      <c r="N857" s="438"/>
      <c r="O857" s="438"/>
      <c r="P857" s="438"/>
      <c r="Q857" s="438"/>
      <c r="R857" s="438"/>
      <c r="S857" s="438"/>
      <c r="T857" s="438"/>
      <c r="U857" s="438"/>
      <c r="V857" s="438"/>
      <c r="W857" s="438"/>
      <c r="X857" s="438"/>
      <c r="Y857" s="438"/>
      <c r="Z857" s="438"/>
      <c r="AA857" s="438"/>
      <c r="AB857" s="438"/>
      <c r="AC857" s="438"/>
      <c r="AD857" s="438"/>
    </row>
    <row r="858" ht="13.5" customHeight="1">
      <c r="A858" s="438"/>
      <c r="B858" s="438"/>
      <c r="C858" s="438"/>
      <c r="D858" s="438"/>
      <c r="E858" s="409"/>
      <c r="F858" s="438"/>
      <c r="G858" s="438"/>
      <c r="H858" s="438"/>
      <c r="I858" s="438"/>
      <c r="J858" s="438"/>
      <c r="K858" s="438"/>
      <c r="L858" s="438"/>
      <c r="M858" s="438"/>
      <c r="N858" s="438"/>
      <c r="O858" s="438"/>
      <c r="P858" s="438"/>
      <c r="Q858" s="438"/>
      <c r="R858" s="438"/>
      <c r="S858" s="438"/>
      <c r="T858" s="438"/>
      <c r="U858" s="438"/>
      <c r="V858" s="438"/>
      <c r="W858" s="438"/>
      <c r="X858" s="438"/>
      <c r="Y858" s="438"/>
      <c r="Z858" s="438"/>
      <c r="AA858" s="438"/>
      <c r="AB858" s="438"/>
      <c r="AC858" s="438"/>
      <c r="AD858" s="438"/>
    </row>
    <row r="859" ht="13.5" customHeight="1">
      <c r="A859" s="438"/>
      <c r="B859" s="438"/>
      <c r="C859" s="438"/>
      <c r="D859" s="438"/>
      <c r="E859" s="409"/>
      <c r="F859" s="438"/>
      <c r="G859" s="438"/>
      <c r="H859" s="438"/>
      <c r="I859" s="438"/>
      <c r="J859" s="438"/>
      <c r="K859" s="438"/>
      <c r="L859" s="438"/>
      <c r="M859" s="438"/>
      <c r="N859" s="438"/>
      <c r="O859" s="438"/>
      <c r="P859" s="438"/>
      <c r="Q859" s="438"/>
      <c r="R859" s="438"/>
      <c r="S859" s="438"/>
      <c r="T859" s="438"/>
      <c r="U859" s="438"/>
      <c r="V859" s="438"/>
      <c r="W859" s="438"/>
      <c r="X859" s="438"/>
      <c r="Y859" s="438"/>
      <c r="Z859" s="438"/>
      <c r="AA859" s="438"/>
      <c r="AB859" s="438"/>
      <c r="AC859" s="438"/>
      <c r="AD859" s="438"/>
    </row>
    <row r="860" ht="13.5" customHeight="1">
      <c r="A860" s="438"/>
      <c r="B860" s="438"/>
      <c r="C860" s="438"/>
      <c r="D860" s="438"/>
      <c r="E860" s="409"/>
      <c r="F860" s="438"/>
      <c r="G860" s="438"/>
      <c r="H860" s="438"/>
      <c r="I860" s="438"/>
      <c r="J860" s="438"/>
      <c r="K860" s="438"/>
      <c r="L860" s="438"/>
      <c r="M860" s="438"/>
      <c r="N860" s="438"/>
      <c r="O860" s="438"/>
      <c r="P860" s="438"/>
      <c r="Q860" s="438"/>
      <c r="R860" s="438"/>
      <c r="S860" s="438"/>
      <c r="T860" s="438"/>
      <c r="U860" s="438"/>
      <c r="V860" s="438"/>
      <c r="W860" s="438"/>
      <c r="X860" s="438"/>
      <c r="Y860" s="438"/>
      <c r="Z860" s="438"/>
      <c r="AA860" s="438"/>
      <c r="AB860" s="438"/>
      <c r="AC860" s="438"/>
      <c r="AD860" s="438"/>
    </row>
    <row r="861" ht="13.5" customHeight="1">
      <c r="A861" s="438"/>
      <c r="B861" s="438"/>
      <c r="C861" s="438"/>
      <c r="D861" s="438"/>
      <c r="E861" s="409"/>
      <c r="F861" s="438"/>
      <c r="G861" s="438"/>
      <c r="H861" s="438"/>
      <c r="I861" s="438"/>
      <c r="J861" s="438"/>
      <c r="K861" s="438"/>
      <c r="L861" s="438"/>
      <c r="M861" s="438"/>
      <c r="N861" s="438"/>
      <c r="O861" s="438"/>
      <c r="P861" s="438"/>
      <c r="Q861" s="438"/>
      <c r="R861" s="438"/>
      <c r="S861" s="438"/>
      <c r="T861" s="438"/>
      <c r="U861" s="438"/>
      <c r="V861" s="438"/>
      <c r="W861" s="438"/>
      <c r="X861" s="438"/>
      <c r="Y861" s="438"/>
      <c r="Z861" s="438"/>
      <c r="AA861" s="438"/>
      <c r="AB861" s="438"/>
      <c r="AC861" s="438"/>
      <c r="AD861" s="438"/>
    </row>
    <row r="862" ht="13.5" customHeight="1">
      <c r="A862" s="438"/>
      <c r="B862" s="438"/>
      <c r="C862" s="438"/>
      <c r="D862" s="438"/>
      <c r="E862" s="409"/>
      <c r="F862" s="438"/>
      <c r="G862" s="438"/>
      <c r="H862" s="438"/>
      <c r="I862" s="438"/>
      <c r="J862" s="438"/>
      <c r="K862" s="438"/>
      <c r="L862" s="438"/>
      <c r="M862" s="438"/>
      <c r="N862" s="438"/>
      <c r="O862" s="438"/>
      <c r="P862" s="438"/>
      <c r="Q862" s="438"/>
      <c r="R862" s="438"/>
      <c r="S862" s="438"/>
      <c r="T862" s="438"/>
      <c r="U862" s="438"/>
      <c r="V862" s="438"/>
      <c r="W862" s="438"/>
      <c r="X862" s="438"/>
      <c r="Y862" s="438"/>
      <c r="Z862" s="438"/>
      <c r="AA862" s="438"/>
      <c r="AB862" s="438"/>
      <c r="AC862" s="438"/>
      <c r="AD862" s="438"/>
    </row>
    <row r="863" ht="13.5" customHeight="1">
      <c r="A863" s="438"/>
      <c r="B863" s="438"/>
      <c r="C863" s="438"/>
      <c r="D863" s="438"/>
      <c r="E863" s="409"/>
      <c r="F863" s="438"/>
      <c r="G863" s="438"/>
      <c r="H863" s="438"/>
      <c r="I863" s="438"/>
      <c r="J863" s="438"/>
      <c r="K863" s="438"/>
      <c r="L863" s="438"/>
      <c r="M863" s="438"/>
      <c r="N863" s="438"/>
      <c r="O863" s="438"/>
      <c r="P863" s="438"/>
      <c r="Q863" s="438"/>
      <c r="R863" s="438"/>
      <c r="S863" s="438"/>
      <c r="T863" s="438"/>
      <c r="U863" s="438"/>
      <c r="V863" s="438"/>
      <c r="W863" s="438"/>
      <c r="X863" s="438"/>
      <c r="Y863" s="438"/>
      <c r="Z863" s="438"/>
      <c r="AA863" s="438"/>
      <c r="AB863" s="438"/>
      <c r="AC863" s="438"/>
      <c r="AD863" s="438"/>
    </row>
    <row r="864" ht="13.5" customHeight="1">
      <c r="A864" s="438"/>
      <c r="B864" s="438"/>
      <c r="C864" s="438"/>
      <c r="D864" s="438"/>
      <c r="E864" s="409"/>
      <c r="F864" s="438"/>
      <c r="G864" s="438"/>
      <c r="H864" s="438"/>
      <c r="I864" s="438"/>
      <c r="J864" s="438"/>
      <c r="K864" s="438"/>
      <c r="L864" s="438"/>
      <c r="M864" s="438"/>
      <c r="N864" s="438"/>
      <c r="O864" s="438"/>
      <c r="P864" s="438"/>
      <c r="Q864" s="438"/>
      <c r="R864" s="438"/>
      <c r="S864" s="438"/>
      <c r="T864" s="438"/>
      <c r="U864" s="438"/>
      <c r="V864" s="438"/>
      <c r="W864" s="438"/>
      <c r="X864" s="438"/>
      <c r="Y864" s="438"/>
      <c r="Z864" s="438"/>
      <c r="AA864" s="438"/>
      <c r="AB864" s="438"/>
      <c r="AC864" s="438"/>
      <c r="AD864" s="438"/>
    </row>
    <row r="865" ht="13.5" customHeight="1">
      <c r="A865" s="438"/>
      <c r="B865" s="438"/>
      <c r="C865" s="438"/>
      <c r="D865" s="438"/>
      <c r="E865" s="409"/>
      <c r="F865" s="438"/>
      <c r="G865" s="438"/>
      <c r="H865" s="438"/>
      <c r="I865" s="438"/>
      <c r="J865" s="438"/>
      <c r="K865" s="438"/>
      <c r="L865" s="438"/>
      <c r="M865" s="438"/>
      <c r="N865" s="438"/>
      <c r="O865" s="438"/>
      <c r="P865" s="438"/>
      <c r="Q865" s="438"/>
      <c r="R865" s="438"/>
      <c r="S865" s="438"/>
      <c r="T865" s="438"/>
      <c r="U865" s="438"/>
      <c r="V865" s="438"/>
      <c r="W865" s="438"/>
      <c r="X865" s="438"/>
      <c r="Y865" s="438"/>
      <c r="Z865" s="438"/>
      <c r="AA865" s="438"/>
      <c r="AB865" s="438"/>
      <c r="AC865" s="438"/>
      <c r="AD865" s="438"/>
    </row>
    <row r="866" ht="13.5" customHeight="1">
      <c r="A866" s="438"/>
      <c r="B866" s="438"/>
      <c r="C866" s="438"/>
      <c r="D866" s="438"/>
      <c r="E866" s="409"/>
      <c r="F866" s="438"/>
      <c r="G866" s="438"/>
      <c r="H866" s="438"/>
      <c r="I866" s="438"/>
      <c r="J866" s="438"/>
      <c r="K866" s="438"/>
      <c r="L866" s="438"/>
      <c r="M866" s="438"/>
      <c r="N866" s="438"/>
      <c r="O866" s="438"/>
      <c r="P866" s="438"/>
      <c r="Q866" s="438"/>
      <c r="R866" s="438"/>
      <c r="S866" s="438"/>
      <c r="T866" s="438"/>
      <c r="U866" s="438"/>
      <c r="V866" s="438"/>
      <c r="W866" s="438"/>
      <c r="X866" s="438"/>
      <c r="Y866" s="438"/>
      <c r="Z866" s="438"/>
      <c r="AA866" s="438"/>
      <c r="AB866" s="438"/>
      <c r="AC866" s="438"/>
      <c r="AD866" s="438"/>
    </row>
    <row r="867" ht="13.5" customHeight="1">
      <c r="A867" s="438"/>
      <c r="B867" s="438"/>
      <c r="C867" s="438"/>
      <c r="D867" s="438"/>
      <c r="E867" s="409"/>
      <c r="F867" s="438"/>
      <c r="G867" s="438"/>
      <c r="H867" s="438"/>
      <c r="I867" s="438"/>
      <c r="J867" s="438"/>
      <c r="K867" s="438"/>
      <c r="L867" s="438"/>
      <c r="M867" s="438"/>
      <c r="N867" s="438"/>
      <c r="O867" s="438"/>
      <c r="P867" s="438"/>
      <c r="Q867" s="438"/>
      <c r="R867" s="438"/>
      <c r="S867" s="438"/>
      <c r="T867" s="438"/>
      <c r="U867" s="438"/>
      <c r="V867" s="438"/>
      <c r="W867" s="438"/>
      <c r="X867" s="438"/>
      <c r="Y867" s="438"/>
      <c r="Z867" s="438"/>
      <c r="AA867" s="438"/>
      <c r="AB867" s="438"/>
      <c r="AC867" s="438"/>
      <c r="AD867" s="438"/>
    </row>
    <row r="868" ht="13.5" customHeight="1">
      <c r="A868" s="438"/>
      <c r="B868" s="438"/>
      <c r="C868" s="438"/>
      <c r="D868" s="438"/>
      <c r="E868" s="409"/>
      <c r="F868" s="438"/>
      <c r="G868" s="438"/>
      <c r="H868" s="438"/>
      <c r="I868" s="438"/>
      <c r="J868" s="438"/>
      <c r="K868" s="438"/>
      <c r="L868" s="438"/>
      <c r="M868" s="438"/>
      <c r="N868" s="438"/>
      <c r="O868" s="438"/>
      <c r="P868" s="438"/>
      <c r="Q868" s="438"/>
      <c r="R868" s="438"/>
      <c r="S868" s="438"/>
      <c r="T868" s="438"/>
      <c r="U868" s="438"/>
      <c r="V868" s="438"/>
      <c r="W868" s="438"/>
      <c r="X868" s="438"/>
      <c r="Y868" s="438"/>
      <c r="Z868" s="438"/>
      <c r="AA868" s="438"/>
      <c r="AB868" s="438"/>
      <c r="AC868" s="438"/>
      <c r="AD868" s="438"/>
    </row>
    <row r="869" ht="13.5" customHeight="1">
      <c r="A869" s="438"/>
      <c r="B869" s="438"/>
      <c r="C869" s="438"/>
      <c r="D869" s="438"/>
      <c r="E869" s="409"/>
      <c r="F869" s="438"/>
      <c r="G869" s="438"/>
      <c r="H869" s="438"/>
      <c r="I869" s="438"/>
      <c r="J869" s="438"/>
      <c r="K869" s="438"/>
      <c r="L869" s="438"/>
      <c r="M869" s="438"/>
      <c r="N869" s="438"/>
      <c r="O869" s="438"/>
      <c r="P869" s="438"/>
      <c r="Q869" s="438"/>
      <c r="R869" s="438"/>
      <c r="S869" s="438"/>
      <c r="T869" s="438"/>
      <c r="U869" s="438"/>
      <c r="V869" s="438"/>
      <c r="W869" s="438"/>
      <c r="X869" s="438"/>
      <c r="Y869" s="438"/>
      <c r="Z869" s="438"/>
      <c r="AA869" s="438"/>
      <c r="AB869" s="438"/>
      <c r="AC869" s="438"/>
      <c r="AD869" s="438"/>
    </row>
    <row r="870" ht="13.5" customHeight="1">
      <c r="A870" s="438"/>
      <c r="B870" s="438"/>
      <c r="C870" s="438"/>
      <c r="D870" s="438"/>
      <c r="E870" s="409"/>
      <c r="F870" s="438"/>
      <c r="G870" s="438"/>
      <c r="H870" s="438"/>
      <c r="I870" s="438"/>
      <c r="J870" s="438"/>
      <c r="K870" s="438"/>
      <c r="L870" s="438"/>
      <c r="M870" s="438"/>
      <c r="N870" s="438"/>
      <c r="O870" s="438"/>
      <c r="P870" s="438"/>
      <c r="Q870" s="438"/>
      <c r="R870" s="438"/>
      <c r="S870" s="438"/>
      <c r="T870" s="438"/>
      <c r="U870" s="438"/>
      <c r="V870" s="438"/>
      <c r="W870" s="438"/>
      <c r="X870" s="438"/>
      <c r="Y870" s="438"/>
      <c r="Z870" s="438"/>
      <c r="AA870" s="438"/>
      <c r="AB870" s="438"/>
      <c r="AC870" s="438"/>
      <c r="AD870" s="438"/>
    </row>
    <row r="871" ht="13.5" customHeight="1">
      <c r="A871" s="438"/>
      <c r="B871" s="438"/>
      <c r="C871" s="438"/>
      <c r="D871" s="438"/>
      <c r="E871" s="409"/>
      <c r="F871" s="438"/>
      <c r="G871" s="438"/>
      <c r="H871" s="438"/>
      <c r="I871" s="438"/>
      <c r="J871" s="438"/>
      <c r="K871" s="438"/>
      <c r="L871" s="438"/>
      <c r="M871" s="438"/>
      <c r="N871" s="438"/>
      <c r="O871" s="438"/>
      <c r="P871" s="438"/>
      <c r="Q871" s="438"/>
      <c r="R871" s="438"/>
      <c r="S871" s="438"/>
      <c r="T871" s="438"/>
      <c r="U871" s="438"/>
      <c r="V871" s="438"/>
      <c r="W871" s="438"/>
      <c r="X871" s="438"/>
      <c r="Y871" s="438"/>
      <c r="Z871" s="438"/>
      <c r="AA871" s="438"/>
      <c r="AB871" s="438"/>
      <c r="AC871" s="438"/>
      <c r="AD871" s="438"/>
    </row>
    <row r="872" ht="13.5" customHeight="1">
      <c r="A872" s="438"/>
      <c r="B872" s="438"/>
      <c r="C872" s="438"/>
      <c r="D872" s="438"/>
      <c r="E872" s="409"/>
      <c r="F872" s="438"/>
      <c r="G872" s="438"/>
      <c r="H872" s="438"/>
      <c r="I872" s="438"/>
      <c r="J872" s="438"/>
      <c r="K872" s="438"/>
      <c r="L872" s="438"/>
      <c r="M872" s="438"/>
      <c r="N872" s="438"/>
      <c r="O872" s="438"/>
      <c r="P872" s="438"/>
      <c r="Q872" s="438"/>
      <c r="R872" s="438"/>
      <c r="S872" s="438"/>
      <c r="T872" s="438"/>
      <c r="U872" s="438"/>
      <c r="V872" s="438"/>
      <c r="W872" s="438"/>
      <c r="X872" s="438"/>
      <c r="Y872" s="438"/>
      <c r="Z872" s="438"/>
      <c r="AA872" s="438"/>
      <c r="AB872" s="438"/>
      <c r="AC872" s="438"/>
      <c r="AD872" s="438"/>
    </row>
    <row r="873" ht="13.5" customHeight="1">
      <c r="A873" s="438"/>
      <c r="B873" s="438"/>
      <c r="C873" s="438"/>
      <c r="D873" s="438"/>
      <c r="E873" s="409"/>
      <c r="F873" s="438"/>
      <c r="G873" s="438"/>
      <c r="H873" s="438"/>
      <c r="I873" s="438"/>
      <c r="J873" s="438"/>
      <c r="K873" s="438"/>
      <c r="L873" s="438"/>
      <c r="M873" s="438"/>
      <c r="N873" s="438"/>
      <c r="O873" s="438"/>
      <c r="P873" s="438"/>
      <c r="Q873" s="438"/>
      <c r="R873" s="438"/>
      <c r="S873" s="438"/>
      <c r="T873" s="438"/>
      <c r="U873" s="438"/>
      <c r="V873" s="438"/>
      <c r="W873" s="438"/>
      <c r="X873" s="438"/>
      <c r="Y873" s="438"/>
      <c r="Z873" s="438"/>
      <c r="AA873" s="438"/>
      <c r="AB873" s="438"/>
      <c r="AC873" s="438"/>
      <c r="AD873" s="438"/>
    </row>
    <row r="874" ht="13.5" customHeight="1">
      <c r="A874" s="438"/>
      <c r="B874" s="438"/>
      <c r="C874" s="438"/>
      <c r="D874" s="438"/>
      <c r="E874" s="409"/>
      <c r="F874" s="438"/>
      <c r="G874" s="438"/>
      <c r="H874" s="438"/>
      <c r="I874" s="438"/>
      <c r="J874" s="438"/>
      <c r="K874" s="438"/>
      <c r="L874" s="438"/>
      <c r="M874" s="438"/>
      <c r="N874" s="438"/>
      <c r="O874" s="438"/>
      <c r="P874" s="438"/>
      <c r="Q874" s="438"/>
      <c r="R874" s="438"/>
      <c r="S874" s="438"/>
      <c r="T874" s="438"/>
      <c r="U874" s="438"/>
      <c r="V874" s="438"/>
      <c r="W874" s="438"/>
      <c r="X874" s="438"/>
      <c r="Y874" s="438"/>
      <c r="Z874" s="438"/>
      <c r="AA874" s="438"/>
      <c r="AB874" s="438"/>
      <c r="AC874" s="438"/>
      <c r="AD874" s="438"/>
    </row>
    <row r="875" ht="13.5" customHeight="1">
      <c r="A875" s="438"/>
      <c r="B875" s="438"/>
      <c r="C875" s="438"/>
      <c r="D875" s="438"/>
      <c r="E875" s="409"/>
      <c r="F875" s="438"/>
      <c r="G875" s="438"/>
      <c r="H875" s="438"/>
      <c r="I875" s="438"/>
      <c r="J875" s="438"/>
      <c r="K875" s="438"/>
      <c r="L875" s="438"/>
      <c r="M875" s="438"/>
      <c r="N875" s="438"/>
      <c r="O875" s="438"/>
      <c r="P875" s="438"/>
      <c r="Q875" s="438"/>
      <c r="R875" s="438"/>
      <c r="S875" s="438"/>
      <c r="T875" s="438"/>
      <c r="U875" s="438"/>
      <c r="V875" s="438"/>
      <c r="W875" s="438"/>
      <c r="X875" s="438"/>
      <c r="Y875" s="438"/>
      <c r="Z875" s="438"/>
      <c r="AA875" s="438"/>
      <c r="AB875" s="438"/>
      <c r="AC875" s="438"/>
      <c r="AD875" s="438"/>
    </row>
    <row r="876" ht="13.5" customHeight="1">
      <c r="A876" s="438"/>
      <c r="B876" s="438"/>
      <c r="C876" s="438"/>
      <c r="D876" s="438"/>
      <c r="E876" s="409"/>
      <c r="F876" s="438"/>
      <c r="G876" s="438"/>
      <c r="H876" s="438"/>
      <c r="I876" s="438"/>
      <c r="J876" s="438"/>
      <c r="K876" s="438"/>
      <c r="L876" s="438"/>
      <c r="M876" s="438"/>
      <c r="N876" s="438"/>
      <c r="O876" s="438"/>
      <c r="P876" s="438"/>
      <c r="Q876" s="438"/>
      <c r="R876" s="438"/>
      <c r="S876" s="438"/>
      <c r="T876" s="438"/>
      <c r="U876" s="438"/>
      <c r="V876" s="438"/>
      <c r="W876" s="438"/>
      <c r="X876" s="438"/>
      <c r="Y876" s="438"/>
      <c r="Z876" s="438"/>
      <c r="AA876" s="438"/>
      <c r="AB876" s="438"/>
      <c r="AC876" s="438"/>
      <c r="AD876" s="438"/>
    </row>
    <row r="877" ht="13.5" customHeight="1">
      <c r="A877" s="438"/>
      <c r="B877" s="438"/>
      <c r="C877" s="438"/>
      <c r="D877" s="438"/>
      <c r="E877" s="409"/>
      <c r="F877" s="438"/>
      <c r="G877" s="438"/>
      <c r="H877" s="438"/>
      <c r="I877" s="438"/>
      <c r="J877" s="438"/>
      <c r="K877" s="438"/>
      <c r="L877" s="438"/>
      <c r="M877" s="438"/>
      <c r="N877" s="438"/>
      <c r="O877" s="438"/>
      <c r="P877" s="438"/>
      <c r="Q877" s="438"/>
      <c r="R877" s="438"/>
      <c r="S877" s="438"/>
      <c r="T877" s="438"/>
      <c r="U877" s="438"/>
      <c r="V877" s="438"/>
      <c r="W877" s="438"/>
      <c r="X877" s="438"/>
      <c r="Y877" s="438"/>
      <c r="Z877" s="438"/>
      <c r="AA877" s="438"/>
      <c r="AB877" s="438"/>
      <c r="AC877" s="438"/>
      <c r="AD877" s="438"/>
    </row>
    <row r="878" ht="13.5" customHeight="1">
      <c r="A878" s="438"/>
      <c r="B878" s="438"/>
      <c r="C878" s="438"/>
      <c r="D878" s="438"/>
      <c r="E878" s="409"/>
      <c r="F878" s="438"/>
      <c r="G878" s="438"/>
      <c r="H878" s="438"/>
      <c r="I878" s="438"/>
      <c r="J878" s="438"/>
      <c r="K878" s="438"/>
      <c r="L878" s="438"/>
      <c r="M878" s="438"/>
      <c r="N878" s="438"/>
      <c r="O878" s="438"/>
      <c r="P878" s="438"/>
      <c r="Q878" s="438"/>
      <c r="R878" s="438"/>
      <c r="S878" s="438"/>
      <c r="T878" s="438"/>
      <c r="U878" s="438"/>
      <c r="V878" s="438"/>
      <c r="W878" s="438"/>
      <c r="X878" s="438"/>
      <c r="Y878" s="438"/>
      <c r="Z878" s="438"/>
      <c r="AA878" s="438"/>
      <c r="AB878" s="438"/>
      <c r="AC878" s="438"/>
      <c r="AD878" s="438"/>
    </row>
    <row r="879" ht="13.5" customHeight="1">
      <c r="A879" s="438"/>
      <c r="B879" s="438"/>
      <c r="C879" s="438"/>
      <c r="D879" s="438"/>
      <c r="E879" s="409"/>
      <c r="F879" s="438"/>
      <c r="G879" s="438"/>
      <c r="H879" s="438"/>
      <c r="I879" s="438"/>
      <c r="J879" s="438"/>
      <c r="K879" s="438"/>
      <c r="L879" s="438"/>
      <c r="M879" s="438"/>
      <c r="N879" s="438"/>
      <c r="O879" s="438"/>
      <c r="P879" s="438"/>
      <c r="Q879" s="438"/>
      <c r="R879" s="438"/>
      <c r="S879" s="438"/>
      <c r="T879" s="438"/>
      <c r="U879" s="438"/>
      <c r="V879" s="438"/>
      <c r="W879" s="438"/>
      <c r="X879" s="438"/>
      <c r="Y879" s="438"/>
      <c r="Z879" s="438"/>
      <c r="AA879" s="438"/>
      <c r="AB879" s="438"/>
      <c r="AC879" s="438"/>
      <c r="AD879" s="438"/>
    </row>
    <row r="880" ht="13.5" customHeight="1">
      <c r="A880" s="438"/>
      <c r="B880" s="438"/>
      <c r="C880" s="438"/>
      <c r="D880" s="438"/>
      <c r="E880" s="409"/>
      <c r="F880" s="438"/>
      <c r="G880" s="438"/>
      <c r="H880" s="438"/>
      <c r="I880" s="438"/>
      <c r="J880" s="438"/>
      <c r="K880" s="438"/>
      <c r="L880" s="438"/>
      <c r="M880" s="438"/>
      <c r="N880" s="438"/>
      <c r="O880" s="438"/>
      <c r="P880" s="438"/>
      <c r="Q880" s="438"/>
      <c r="R880" s="438"/>
      <c r="S880" s="438"/>
      <c r="T880" s="438"/>
      <c r="U880" s="438"/>
      <c r="V880" s="438"/>
      <c r="W880" s="438"/>
      <c r="X880" s="438"/>
      <c r="Y880" s="438"/>
      <c r="Z880" s="438"/>
      <c r="AA880" s="438"/>
      <c r="AB880" s="438"/>
      <c r="AC880" s="438"/>
      <c r="AD880" s="438"/>
    </row>
    <row r="881" ht="13.5" customHeight="1">
      <c r="A881" s="438"/>
      <c r="B881" s="438"/>
      <c r="C881" s="438"/>
      <c r="D881" s="438"/>
      <c r="E881" s="409"/>
      <c r="F881" s="438"/>
      <c r="G881" s="438"/>
      <c r="H881" s="438"/>
      <c r="I881" s="438"/>
      <c r="J881" s="438"/>
      <c r="K881" s="438"/>
      <c r="L881" s="438"/>
      <c r="M881" s="438"/>
      <c r="N881" s="438"/>
      <c r="O881" s="438"/>
      <c r="P881" s="438"/>
      <c r="Q881" s="438"/>
      <c r="R881" s="438"/>
      <c r="S881" s="438"/>
      <c r="T881" s="438"/>
      <c r="U881" s="438"/>
      <c r="V881" s="438"/>
      <c r="W881" s="438"/>
      <c r="X881" s="438"/>
      <c r="Y881" s="438"/>
      <c r="Z881" s="438"/>
      <c r="AA881" s="438"/>
      <c r="AB881" s="438"/>
      <c r="AC881" s="438"/>
      <c r="AD881" s="438"/>
    </row>
    <row r="882" ht="13.5" customHeight="1">
      <c r="A882" s="438"/>
      <c r="B882" s="438"/>
      <c r="C882" s="438"/>
      <c r="D882" s="438"/>
      <c r="E882" s="409"/>
      <c r="F882" s="438"/>
      <c r="G882" s="438"/>
      <c r="H882" s="438"/>
      <c r="I882" s="438"/>
      <c r="J882" s="438"/>
      <c r="K882" s="438"/>
      <c r="L882" s="438"/>
      <c r="M882" s="438"/>
      <c r="N882" s="438"/>
      <c r="O882" s="438"/>
      <c r="P882" s="438"/>
      <c r="Q882" s="438"/>
      <c r="R882" s="438"/>
      <c r="S882" s="438"/>
      <c r="T882" s="438"/>
      <c r="U882" s="438"/>
      <c r="V882" s="438"/>
      <c r="W882" s="438"/>
      <c r="X882" s="438"/>
      <c r="Y882" s="438"/>
      <c r="Z882" s="438"/>
      <c r="AA882" s="438"/>
      <c r="AB882" s="438"/>
      <c r="AC882" s="438"/>
      <c r="AD882" s="438"/>
    </row>
    <row r="883" ht="13.5" customHeight="1">
      <c r="A883" s="438"/>
      <c r="B883" s="438"/>
      <c r="C883" s="438"/>
      <c r="D883" s="438"/>
      <c r="E883" s="409"/>
      <c r="F883" s="438"/>
      <c r="G883" s="438"/>
      <c r="H883" s="438"/>
      <c r="I883" s="438"/>
      <c r="J883" s="438"/>
      <c r="K883" s="438"/>
      <c r="L883" s="438"/>
      <c r="M883" s="438"/>
      <c r="N883" s="438"/>
      <c r="O883" s="438"/>
      <c r="P883" s="438"/>
      <c r="Q883" s="438"/>
      <c r="R883" s="438"/>
      <c r="S883" s="438"/>
      <c r="T883" s="438"/>
      <c r="U883" s="438"/>
      <c r="V883" s="438"/>
      <c r="W883" s="438"/>
      <c r="X883" s="438"/>
      <c r="Y883" s="438"/>
      <c r="Z883" s="438"/>
      <c r="AA883" s="438"/>
      <c r="AB883" s="438"/>
      <c r="AC883" s="438"/>
      <c r="AD883" s="438"/>
    </row>
    <row r="884" ht="13.5" customHeight="1">
      <c r="A884" s="438"/>
      <c r="B884" s="438"/>
      <c r="C884" s="438"/>
      <c r="D884" s="438"/>
      <c r="E884" s="409"/>
      <c r="F884" s="438"/>
      <c r="G884" s="438"/>
      <c r="H884" s="438"/>
      <c r="I884" s="438"/>
      <c r="J884" s="438"/>
      <c r="K884" s="438"/>
      <c r="L884" s="438"/>
      <c r="M884" s="438"/>
      <c r="N884" s="438"/>
      <c r="O884" s="438"/>
      <c r="P884" s="438"/>
      <c r="Q884" s="438"/>
      <c r="R884" s="438"/>
      <c r="S884" s="438"/>
      <c r="T884" s="438"/>
      <c r="U884" s="438"/>
      <c r="V884" s="438"/>
      <c r="W884" s="438"/>
      <c r="X884" s="438"/>
      <c r="Y884" s="438"/>
      <c r="Z884" s="438"/>
      <c r="AA884" s="438"/>
      <c r="AB884" s="438"/>
      <c r="AC884" s="438"/>
      <c r="AD884" s="438"/>
    </row>
    <row r="885" ht="13.5" customHeight="1">
      <c r="A885" s="438"/>
      <c r="B885" s="438"/>
      <c r="C885" s="438"/>
      <c r="D885" s="438"/>
      <c r="E885" s="409"/>
      <c r="F885" s="438"/>
      <c r="G885" s="438"/>
      <c r="H885" s="438"/>
      <c r="I885" s="438"/>
      <c r="J885" s="438"/>
      <c r="K885" s="438"/>
      <c r="L885" s="438"/>
      <c r="M885" s="438"/>
      <c r="N885" s="438"/>
      <c r="O885" s="438"/>
      <c r="P885" s="438"/>
      <c r="Q885" s="438"/>
      <c r="R885" s="438"/>
      <c r="S885" s="438"/>
      <c r="T885" s="438"/>
      <c r="U885" s="438"/>
      <c r="V885" s="438"/>
      <c r="W885" s="438"/>
      <c r="X885" s="438"/>
      <c r="Y885" s="438"/>
      <c r="Z885" s="438"/>
      <c r="AA885" s="438"/>
      <c r="AB885" s="438"/>
      <c r="AC885" s="438"/>
      <c r="AD885" s="438"/>
    </row>
    <row r="886" ht="13.5" customHeight="1">
      <c r="A886" s="438"/>
      <c r="B886" s="438"/>
      <c r="C886" s="438"/>
      <c r="D886" s="438"/>
      <c r="E886" s="409"/>
      <c r="F886" s="438"/>
      <c r="G886" s="438"/>
      <c r="H886" s="438"/>
      <c r="I886" s="438"/>
      <c r="J886" s="438"/>
      <c r="K886" s="438"/>
      <c r="L886" s="438"/>
      <c r="M886" s="438"/>
      <c r="N886" s="438"/>
      <c r="O886" s="438"/>
      <c r="P886" s="438"/>
      <c r="Q886" s="438"/>
      <c r="R886" s="438"/>
      <c r="S886" s="438"/>
      <c r="T886" s="438"/>
      <c r="U886" s="438"/>
      <c r="V886" s="438"/>
      <c r="W886" s="438"/>
      <c r="X886" s="438"/>
      <c r="Y886" s="438"/>
      <c r="Z886" s="438"/>
      <c r="AA886" s="438"/>
      <c r="AB886" s="438"/>
      <c r="AC886" s="438"/>
      <c r="AD886" s="438"/>
    </row>
    <row r="887" ht="13.5" customHeight="1">
      <c r="A887" s="438"/>
      <c r="B887" s="438"/>
      <c r="C887" s="438"/>
      <c r="D887" s="438"/>
      <c r="E887" s="409"/>
      <c r="F887" s="438"/>
      <c r="G887" s="438"/>
      <c r="H887" s="438"/>
      <c r="I887" s="438"/>
      <c r="J887" s="438"/>
      <c r="K887" s="438"/>
      <c r="L887" s="438"/>
      <c r="M887" s="438"/>
      <c r="N887" s="438"/>
      <c r="O887" s="438"/>
      <c r="P887" s="438"/>
      <c r="Q887" s="438"/>
      <c r="R887" s="438"/>
      <c r="S887" s="438"/>
      <c r="T887" s="438"/>
      <c r="U887" s="438"/>
      <c r="V887" s="438"/>
      <c r="W887" s="438"/>
      <c r="X887" s="438"/>
      <c r="Y887" s="438"/>
      <c r="Z887" s="438"/>
      <c r="AA887" s="438"/>
      <c r="AB887" s="438"/>
      <c r="AC887" s="438"/>
      <c r="AD887" s="438"/>
    </row>
    <row r="888" ht="13.5" customHeight="1">
      <c r="A888" s="438"/>
      <c r="B888" s="438"/>
      <c r="C888" s="438"/>
      <c r="D888" s="438"/>
      <c r="E888" s="409"/>
      <c r="F888" s="438"/>
      <c r="G888" s="438"/>
      <c r="H888" s="438"/>
      <c r="I888" s="438"/>
      <c r="J888" s="438"/>
      <c r="K888" s="438"/>
      <c r="L888" s="438"/>
      <c r="M888" s="438"/>
      <c r="N888" s="438"/>
      <c r="O888" s="438"/>
      <c r="P888" s="438"/>
      <c r="Q888" s="438"/>
      <c r="R888" s="438"/>
      <c r="S888" s="438"/>
      <c r="T888" s="438"/>
      <c r="U888" s="438"/>
      <c r="V888" s="438"/>
      <c r="W888" s="438"/>
      <c r="X888" s="438"/>
      <c r="Y888" s="438"/>
      <c r="Z888" s="438"/>
      <c r="AA888" s="438"/>
      <c r="AB888" s="438"/>
      <c r="AC888" s="438"/>
      <c r="AD888" s="438"/>
    </row>
    <row r="889" ht="13.5" customHeight="1">
      <c r="A889" s="438"/>
      <c r="B889" s="438"/>
      <c r="C889" s="438"/>
      <c r="D889" s="438"/>
      <c r="E889" s="409"/>
      <c r="F889" s="438"/>
      <c r="G889" s="438"/>
      <c r="H889" s="438"/>
      <c r="I889" s="438"/>
      <c r="J889" s="438"/>
      <c r="K889" s="438"/>
      <c r="L889" s="438"/>
      <c r="M889" s="438"/>
      <c r="N889" s="438"/>
      <c r="O889" s="438"/>
      <c r="P889" s="438"/>
      <c r="Q889" s="438"/>
      <c r="R889" s="438"/>
      <c r="S889" s="438"/>
      <c r="T889" s="438"/>
      <c r="U889" s="438"/>
      <c r="V889" s="438"/>
      <c r="W889" s="438"/>
      <c r="X889" s="438"/>
      <c r="Y889" s="438"/>
      <c r="Z889" s="438"/>
      <c r="AA889" s="438"/>
      <c r="AB889" s="438"/>
      <c r="AC889" s="438"/>
      <c r="AD889" s="438"/>
    </row>
    <row r="890" ht="13.5" customHeight="1">
      <c r="A890" s="438"/>
      <c r="B890" s="438"/>
      <c r="C890" s="438"/>
      <c r="D890" s="438"/>
      <c r="E890" s="409"/>
      <c r="F890" s="438"/>
      <c r="G890" s="438"/>
      <c r="H890" s="438"/>
      <c r="I890" s="438"/>
      <c r="J890" s="438"/>
      <c r="K890" s="438"/>
      <c r="L890" s="438"/>
      <c r="M890" s="438"/>
      <c r="N890" s="438"/>
      <c r="O890" s="438"/>
      <c r="P890" s="438"/>
      <c r="Q890" s="438"/>
      <c r="R890" s="438"/>
      <c r="S890" s="438"/>
      <c r="T890" s="438"/>
      <c r="U890" s="438"/>
      <c r="V890" s="438"/>
      <c r="W890" s="438"/>
      <c r="X890" s="438"/>
      <c r="Y890" s="438"/>
      <c r="Z890" s="438"/>
      <c r="AA890" s="438"/>
      <c r="AB890" s="438"/>
      <c r="AC890" s="438"/>
      <c r="AD890" s="438"/>
    </row>
    <row r="891" ht="13.5" customHeight="1">
      <c r="A891" s="438"/>
      <c r="B891" s="438"/>
      <c r="C891" s="438"/>
      <c r="D891" s="438"/>
      <c r="E891" s="409"/>
      <c r="F891" s="438"/>
      <c r="G891" s="438"/>
      <c r="H891" s="438"/>
      <c r="I891" s="438"/>
      <c r="J891" s="438"/>
      <c r="K891" s="438"/>
      <c r="L891" s="438"/>
      <c r="M891" s="438"/>
      <c r="N891" s="438"/>
      <c r="O891" s="438"/>
      <c r="P891" s="438"/>
      <c r="Q891" s="438"/>
      <c r="R891" s="438"/>
      <c r="S891" s="438"/>
      <c r="T891" s="438"/>
      <c r="U891" s="438"/>
      <c r="V891" s="438"/>
      <c r="W891" s="438"/>
      <c r="X891" s="438"/>
      <c r="Y891" s="438"/>
      <c r="Z891" s="438"/>
      <c r="AA891" s="438"/>
      <c r="AB891" s="438"/>
      <c r="AC891" s="438"/>
      <c r="AD891" s="438"/>
    </row>
    <row r="892" ht="13.5" customHeight="1">
      <c r="A892" s="438"/>
      <c r="B892" s="438"/>
      <c r="C892" s="438"/>
      <c r="D892" s="438"/>
      <c r="E892" s="409"/>
      <c r="F892" s="438"/>
      <c r="G892" s="438"/>
      <c r="H892" s="438"/>
      <c r="I892" s="438"/>
      <c r="J892" s="438"/>
      <c r="K892" s="438"/>
      <c r="L892" s="438"/>
      <c r="M892" s="438"/>
      <c r="N892" s="438"/>
      <c r="O892" s="438"/>
      <c r="P892" s="438"/>
      <c r="Q892" s="438"/>
      <c r="R892" s="438"/>
      <c r="S892" s="438"/>
      <c r="T892" s="438"/>
      <c r="U892" s="438"/>
      <c r="V892" s="438"/>
      <c r="W892" s="438"/>
      <c r="X892" s="438"/>
      <c r="Y892" s="438"/>
      <c r="Z892" s="438"/>
      <c r="AA892" s="438"/>
      <c r="AB892" s="438"/>
      <c r="AC892" s="438"/>
      <c r="AD892" s="438"/>
    </row>
    <row r="893" ht="13.5" customHeight="1">
      <c r="A893" s="438"/>
      <c r="B893" s="438"/>
      <c r="C893" s="438"/>
      <c r="D893" s="438"/>
      <c r="E893" s="409"/>
      <c r="F893" s="438"/>
      <c r="G893" s="438"/>
      <c r="H893" s="438"/>
      <c r="I893" s="438"/>
      <c r="J893" s="438"/>
      <c r="K893" s="438"/>
      <c r="L893" s="438"/>
      <c r="M893" s="438"/>
      <c r="N893" s="438"/>
      <c r="O893" s="438"/>
      <c r="P893" s="438"/>
      <c r="Q893" s="438"/>
      <c r="R893" s="438"/>
      <c r="S893" s="438"/>
      <c r="T893" s="438"/>
      <c r="U893" s="438"/>
      <c r="V893" s="438"/>
      <c r="W893" s="438"/>
      <c r="X893" s="438"/>
      <c r="Y893" s="438"/>
      <c r="Z893" s="438"/>
      <c r="AA893" s="438"/>
      <c r="AB893" s="438"/>
      <c r="AC893" s="438"/>
      <c r="AD893" s="438"/>
    </row>
    <row r="894" ht="13.5" customHeight="1">
      <c r="A894" s="438"/>
      <c r="B894" s="438"/>
      <c r="C894" s="438"/>
      <c r="D894" s="438"/>
      <c r="E894" s="409"/>
      <c r="F894" s="438"/>
      <c r="G894" s="438"/>
      <c r="H894" s="438"/>
      <c r="I894" s="438"/>
      <c r="J894" s="438"/>
      <c r="K894" s="438"/>
      <c r="L894" s="438"/>
      <c r="M894" s="438"/>
      <c r="N894" s="438"/>
      <c r="O894" s="438"/>
      <c r="P894" s="438"/>
      <c r="Q894" s="438"/>
      <c r="R894" s="438"/>
      <c r="S894" s="438"/>
      <c r="T894" s="438"/>
      <c r="U894" s="438"/>
      <c r="V894" s="438"/>
      <c r="W894" s="438"/>
      <c r="X894" s="438"/>
      <c r="Y894" s="438"/>
      <c r="Z894" s="438"/>
      <c r="AA894" s="438"/>
      <c r="AB894" s="438"/>
      <c r="AC894" s="438"/>
      <c r="AD894" s="438"/>
    </row>
    <row r="895" ht="13.5" customHeight="1">
      <c r="A895" s="438"/>
      <c r="B895" s="438"/>
      <c r="C895" s="438"/>
      <c r="D895" s="438"/>
      <c r="E895" s="409"/>
      <c r="F895" s="438"/>
      <c r="G895" s="438"/>
      <c r="H895" s="438"/>
      <c r="I895" s="438"/>
      <c r="J895" s="438"/>
      <c r="K895" s="438"/>
      <c r="L895" s="438"/>
      <c r="M895" s="438"/>
      <c r="N895" s="438"/>
      <c r="O895" s="438"/>
      <c r="P895" s="438"/>
      <c r="Q895" s="438"/>
      <c r="R895" s="438"/>
      <c r="S895" s="438"/>
      <c r="T895" s="438"/>
      <c r="U895" s="438"/>
      <c r="V895" s="438"/>
      <c r="W895" s="438"/>
      <c r="X895" s="438"/>
      <c r="Y895" s="438"/>
      <c r="Z895" s="438"/>
      <c r="AA895" s="438"/>
      <c r="AB895" s="438"/>
      <c r="AC895" s="438"/>
      <c r="AD895" s="438"/>
    </row>
    <row r="896" ht="13.5" customHeight="1">
      <c r="A896" s="438"/>
      <c r="B896" s="438"/>
      <c r="C896" s="438"/>
      <c r="D896" s="438"/>
      <c r="E896" s="409"/>
      <c r="F896" s="438"/>
      <c r="G896" s="438"/>
      <c r="H896" s="438"/>
      <c r="I896" s="438"/>
      <c r="J896" s="438"/>
      <c r="K896" s="438"/>
      <c r="L896" s="438"/>
      <c r="M896" s="438"/>
      <c r="N896" s="438"/>
      <c r="O896" s="438"/>
      <c r="P896" s="438"/>
      <c r="Q896" s="438"/>
      <c r="R896" s="438"/>
      <c r="S896" s="438"/>
      <c r="T896" s="438"/>
      <c r="U896" s="438"/>
      <c r="V896" s="438"/>
      <c r="W896" s="438"/>
      <c r="X896" s="438"/>
      <c r="Y896" s="438"/>
      <c r="Z896" s="438"/>
      <c r="AA896" s="438"/>
      <c r="AB896" s="438"/>
      <c r="AC896" s="438"/>
      <c r="AD896" s="438"/>
    </row>
    <row r="897" ht="13.5" customHeight="1">
      <c r="A897" s="438"/>
      <c r="B897" s="438"/>
      <c r="C897" s="438"/>
      <c r="D897" s="438"/>
      <c r="E897" s="409"/>
      <c r="F897" s="438"/>
      <c r="G897" s="438"/>
      <c r="H897" s="438"/>
      <c r="I897" s="438"/>
      <c r="J897" s="438"/>
      <c r="K897" s="438"/>
      <c r="L897" s="438"/>
      <c r="M897" s="438"/>
      <c r="N897" s="438"/>
      <c r="O897" s="438"/>
      <c r="P897" s="438"/>
      <c r="Q897" s="438"/>
      <c r="R897" s="438"/>
      <c r="S897" s="438"/>
      <c r="T897" s="438"/>
      <c r="U897" s="438"/>
      <c r="V897" s="438"/>
      <c r="W897" s="438"/>
      <c r="X897" s="438"/>
      <c r="Y897" s="438"/>
      <c r="Z897" s="438"/>
      <c r="AA897" s="438"/>
      <c r="AB897" s="438"/>
      <c r="AC897" s="438"/>
      <c r="AD897" s="438"/>
    </row>
    <row r="898" ht="13.5" customHeight="1">
      <c r="A898" s="438"/>
      <c r="B898" s="438"/>
      <c r="C898" s="438"/>
      <c r="D898" s="438"/>
      <c r="E898" s="409"/>
      <c r="F898" s="438"/>
      <c r="G898" s="438"/>
      <c r="H898" s="438"/>
      <c r="I898" s="438"/>
      <c r="J898" s="438"/>
      <c r="K898" s="438"/>
      <c r="L898" s="438"/>
      <c r="M898" s="438"/>
      <c r="N898" s="438"/>
      <c r="O898" s="438"/>
      <c r="P898" s="438"/>
      <c r="Q898" s="438"/>
      <c r="R898" s="438"/>
      <c r="S898" s="438"/>
      <c r="T898" s="438"/>
      <c r="U898" s="438"/>
      <c r="V898" s="438"/>
      <c r="W898" s="438"/>
      <c r="X898" s="438"/>
      <c r="Y898" s="438"/>
      <c r="Z898" s="438"/>
      <c r="AA898" s="438"/>
      <c r="AB898" s="438"/>
      <c r="AC898" s="438"/>
      <c r="AD898" s="438"/>
    </row>
    <row r="899" ht="13.5" customHeight="1">
      <c r="A899" s="438"/>
      <c r="B899" s="438"/>
      <c r="C899" s="438"/>
      <c r="D899" s="438"/>
      <c r="E899" s="409"/>
      <c r="F899" s="438"/>
      <c r="G899" s="438"/>
      <c r="H899" s="438"/>
      <c r="I899" s="438"/>
      <c r="J899" s="438"/>
      <c r="K899" s="438"/>
      <c r="L899" s="438"/>
      <c r="M899" s="438"/>
      <c r="N899" s="438"/>
      <c r="O899" s="438"/>
      <c r="P899" s="438"/>
      <c r="Q899" s="438"/>
      <c r="R899" s="438"/>
      <c r="S899" s="438"/>
      <c r="T899" s="438"/>
      <c r="U899" s="438"/>
      <c r="V899" s="438"/>
      <c r="W899" s="438"/>
      <c r="X899" s="438"/>
      <c r="Y899" s="438"/>
      <c r="Z899" s="438"/>
      <c r="AA899" s="438"/>
      <c r="AB899" s="438"/>
      <c r="AC899" s="438"/>
      <c r="AD899" s="438"/>
    </row>
    <row r="900" ht="13.5" customHeight="1">
      <c r="A900" s="438"/>
      <c r="B900" s="438"/>
      <c r="C900" s="438"/>
      <c r="D900" s="438"/>
      <c r="E900" s="409"/>
      <c r="F900" s="438"/>
      <c r="G900" s="438"/>
      <c r="H900" s="438"/>
      <c r="I900" s="438"/>
      <c r="J900" s="438"/>
      <c r="K900" s="438"/>
      <c r="L900" s="438"/>
      <c r="M900" s="438"/>
      <c r="N900" s="438"/>
      <c r="O900" s="438"/>
      <c r="P900" s="438"/>
      <c r="Q900" s="438"/>
      <c r="R900" s="438"/>
      <c r="S900" s="438"/>
      <c r="T900" s="438"/>
      <c r="U900" s="438"/>
      <c r="V900" s="438"/>
      <c r="W900" s="438"/>
      <c r="X900" s="438"/>
      <c r="Y900" s="438"/>
      <c r="Z900" s="438"/>
      <c r="AA900" s="438"/>
      <c r="AB900" s="438"/>
      <c r="AC900" s="438"/>
      <c r="AD900" s="438"/>
    </row>
    <row r="901" ht="13.5" customHeight="1">
      <c r="A901" s="438"/>
      <c r="B901" s="438"/>
      <c r="C901" s="438"/>
      <c r="D901" s="438"/>
      <c r="E901" s="409"/>
      <c r="F901" s="438"/>
      <c r="G901" s="438"/>
      <c r="H901" s="438"/>
      <c r="I901" s="438"/>
      <c r="J901" s="438"/>
      <c r="K901" s="438"/>
      <c r="L901" s="438"/>
      <c r="M901" s="438"/>
      <c r="N901" s="438"/>
      <c r="O901" s="438"/>
      <c r="P901" s="438"/>
      <c r="Q901" s="438"/>
      <c r="R901" s="438"/>
      <c r="S901" s="438"/>
      <c r="T901" s="438"/>
      <c r="U901" s="438"/>
      <c r="V901" s="438"/>
      <c r="W901" s="438"/>
      <c r="X901" s="438"/>
      <c r="Y901" s="438"/>
      <c r="Z901" s="438"/>
      <c r="AA901" s="438"/>
      <c r="AB901" s="438"/>
      <c r="AC901" s="438"/>
      <c r="AD901" s="438"/>
    </row>
    <row r="902" ht="13.5" customHeight="1">
      <c r="A902" s="438"/>
      <c r="B902" s="438"/>
      <c r="C902" s="438"/>
      <c r="D902" s="438"/>
      <c r="E902" s="409"/>
      <c r="F902" s="438"/>
      <c r="G902" s="438"/>
      <c r="H902" s="438"/>
      <c r="I902" s="438"/>
      <c r="J902" s="438"/>
      <c r="K902" s="438"/>
      <c r="L902" s="438"/>
      <c r="M902" s="438"/>
      <c r="N902" s="438"/>
      <c r="O902" s="438"/>
      <c r="P902" s="438"/>
      <c r="Q902" s="438"/>
      <c r="R902" s="438"/>
      <c r="S902" s="438"/>
      <c r="T902" s="438"/>
      <c r="U902" s="438"/>
      <c r="V902" s="438"/>
      <c r="W902" s="438"/>
      <c r="X902" s="438"/>
      <c r="Y902" s="438"/>
      <c r="Z902" s="438"/>
      <c r="AA902" s="438"/>
      <c r="AB902" s="438"/>
      <c r="AC902" s="438"/>
      <c r="AD902" s="438"/>
    </row>
    <row r="903" ht="13.5" customHeight="1">
      <c r="A903" s="438"/>
      <c r="B903" s="438"/>
      <c r="C903" s="438"/>
      <c r="D903" s="438"/>
      <c r="E903" s="409"/>
      <c r="F903" s="438"/>
      <c r="G903" s="438"/>
      <c r="H903" s="438"/>
      <c r="I903" s="438"/>
      <c r="J903" s="438"/>
      <c r="K903" s="438"/>
      <c r="L903" s="438"/>
      <c r="M903" s="438"/>
      <c r="N903" s="438"/>
      <c r="O903" s="438"/>
      <c r="P903" s="438"/>
      <c r="Q903" s="438"/>
      <c r="R903" s="438"/>
      <c r="S903" s="438"/>
      <c r="T903" s="438"/>
      <c r="U903" s="438"/>
      <c r="V903" s="438"/>
      <c r="W903" s="438"/>
      <c r="X903" s="438"/>
      <c r="Y903" s="438"/>
      <c r="Z903" s="438"/>
      <c r="AA903" s="438"/>
      <c r="AB903" s="438"/>
      <c r="AC903" s="438"/>
      <c r="AD903" s="438"/>
    </row>
    <row r="904" ht="13.5" customHeight="1">
      <c r="A904" s="438"/>
      <c r="B904" s="438"/>
      <c r="C904" s="438"/>
      <c r="D904" s="438"/>
      <c r="E904" s="409"/>
      <c r="F904" s="438"/>
      <c r="G904" s="438"/>
      <c r="H904" s="438"/>
      <c r="I904" s="438"/>
      <c r="J904" s="438"/>
      <c r="K904" s="438"/>
      <c r="L904" s="438"/>
      <c r="M904" s="438"/>
      <c r="N904" s="438"/>
      <c r="O904" s="438"/>
      <c r="P904" s="438"/>
      <c r="Q904" s="438"/>
      <c r="R904" s="438"/>
      <c r="S904" s="438"/>
      <c r="T904" s="438"/>
      <c r="U904" s="438"/>
      <c r="V904" s="438"/>
      <c r="W904" s="438"/>
      <c r="X904" s="438"/>
      <c r="Y904" s="438"/>
      <c r="Z904" s="438"/>
      <c r="AA904" s="438"/>
      <c r="AB904" s="438"/>
      <c r="AC904" s="438"/>
      <c r="AD904" s="438"/>
    </row>
    <row r="905" ht="13.5" customHeight="1">
      <c r="A905" s="438"/>
      <c r="B905" s="438"/>
      <c r="C905" s="438"/>
      <c r="D905" s="438"/>
      <c r="E905" s="409"/>
      <c r="F905" s="438"/>
      <c r="G905" s="438"/>
      <c r="H905" s="438"/>
      <c r="I905" s="438"/>
      <c r="J905" s="438"/>
      <c r="K905" s="438"/>
      <c r="L905" s="438"/>
      <c r="M905" s="438"/>
      <c r="N905" s="438"/>
      <c r="O905" s="438"/>
      <c r="P905" s="438"/>
      <c r="Q905" s="438"/>
      <c r="R905" s="438"/>
      <c r="S905" s="438"/>
      <c r="T905" s="438"/>
      <c r="U905" s="438"/>
      <c r="V905" s="438"/>
      <c r="W905" s="438"/>
      <c r="X905" s="438"/>
      <c r="Y905" s="438"/>
      <c r="Z905" s="438"/>
      <c r="AA905" s="438"/>
      <c r="AB905" s="438"/>
      <c r="AC905" s="438"/>
      <c r="AD905" s="438"/>
    </row>
    <row r="906" ht="13.5" customHeight="1">
      <c r="A906" s="438"/>
      <c r="B906" s="438"/>
      <c r="C906" s="438"/>
      <c r="D906" s="438"/>
      <c r="E906" s="409"/>
      <c r="F906" s="438"/>
      <c r="G906" s="438"/>
      <c r="H906" s="438"/>
      <c r="I906" s="438"/>
      <c r="J906" s="438"/>
      <c r="K906" s="438"/>
      <c r="L906" s="438"/>
      <c r="M906" s="438"/>
      <c r="N906" s="438"/>
      <c r="O906" s="438"/>
      <c r="P906" s="438"/>
      <c r="Q906" s="438"/>
      <c r="R906" s="438"/>
      <c r="S906" s="438"/>
      <c r="T906" s="438"/>
      <c r="U906" s="438"/>
      <c r="V906" s="438"/>
      <c r="W906" s="438"/>
      <c r="X906" s="438"/>
      <c r="Y906" s="438"/>
      <c r="Z906" s="438"/>
      <c r="AA906" s="438"/>
      <c r="AB906" s="438"/>
      <c r="AC906" s="438"/>
      <c r="AD906" s="438"/>
    </row>
    <row r="907" ht="13.5" customHeight="1">
      <c r="A907" s="438"/>
      <c r="B907" s="438"/>
      <c r="C907" s="438"/>
      <c r="D907" s="438"/>
      <c r="E907" s="409"/>
      <c r="F907" s="438"/>
      <c r="G907" s="438"/>
      <c r="H907" s="438"/>
      <c r="I907" s="438"/>
      <c r="J907" s="438"/>
      <c r="K907" s="438"/>
      <c r="L907" s="438"/>
      <c r="M907" s="438"/>
      <c r="N907" s="438"/>
      <c r="O907" s="438"/>
      <c r="P907" s="438"/>
      <c r="Q907" s="438"/>
      <c r="R907" s="438"/>
      <c r="S907" s="438"/>
      <c r="T907" s="438"/>
      <c r="U907" s="438"/>
      <c r="V907" s="438"/>
      <c r="W907" s="438"/>
      <c r="X907" s="438"/>
      <c r="Y907" s="438"/>
      <c r="Z907" s="438"/>
      <c r="AA907" s="438"/>
      <c r="AB907" s="438"/>
      <c r="AC907" s="438"/>
      <c r="AD907" s="438"/>
    </row>
    <row r="908" ht="13.5" customHeight="1">
      <c r="A908" s="438"/>
      <c r="B908" s="438"/>
      <c r="C908" s="438"/>
      <c r="D908" s="438"/>
      <c r="E908" s="409"/>
      <c r="F908" s="438"/>
      <c r="G908" s="438"/>
      <c r="H908" s="438"/>
      <c r="I908" s="438"/>
      <c r="J908" s="438"/>
      <c r="K908" s="438"/>
      <c r="L908" s="438"/>
      <c r="M908" s="438"/>
      <c r="N908" s="438"/>
      <c r="O908" s="438"/>
      <c r="P908" s="438"/>
      <c r="Q908" s="438"/>
      <c r="R908" s="438"/>
      <c r="S908" s="438"/>
      <c r="T908" s="438"/>
      <c r="U908" s="438"/>
      <c r="V908" s="438"/>
      <c r="W908" s="438"/>
      <c r="X908" s="438"/>
      <c r="Y908" s="438"/>
      <c r="Z908" s="438"/>
      <c r="AA908" s="438"/>
      <c r="AB908" s="438"/>
      <c r="AC908" s="438"/>
      <c r="AD908" s="438"/>
    </row>
    <row r="909" ht="13.5" customHeight="1">
      <c r="A909" s="438"/>
      <c r="B909" s="438"/>
      <c r="C909" s="438"/>
      <c r="D909" s="438"/>
      <c r="E909" s="409"/>
      <c r="F909" s="438"/>
      <c r="G909" s="438"/>
      <c r="H909" s="438"/>
      <c r="I909" s="438"/>
      <c r="J909" s="438"/>
      <c r="K909" s="438"/>
      <c r="L909" s="438"/>
      <c r="M909" s="438"/>
      <c r="N909" s="438"/>
      <c r="O909" s="438"/>
      <c r="P909" s="438"/>
      <c r="Q909" s="438"/>
      <c r="R909" s="438"/>
      <c r="S909" s="438"/>
      <c r="T909" s="438"/>
      <c r="U909" s="438"/>
      <c r="V909" s="438"/>
      <c r="W909" s="438"/>
      <c r="X909" s="438"/>
      <c r="Y909" s="438"/>
      <c r="Z909" s="438"/>
      <c r="AA909" s="438"/>
      <c r="AB909" s="438"/>
      <c r="AC909" s="438"/>
      <c r="AD909" s="438"/>
    </row>
    <row r="910" ht="13.5" customHeight="1">
      <c r="A910" s="438"/>
      <c r="B910" s="438"/>
      <c r="C910" s="438"/>
      <c r="D910" s="438"/>
      <c r="E910" s="409"/>
      <c r="F910" s="438"/>
      <c r="G910" s="438"/>
      <c r="H910" s="438"/>
      <c r="I910" s="438"/>
      <c r="J910" s="438"/>
      <c r="K910" s="438"/>
      <c r="L910" s="438"/>
      <c r="M910" s="438"/>
      <c r="N910" s="438"/>
      <c r="O910" s="438"/>
      <c r="P910" s="438"/>
      <c r="Q910" s="438"/>
      <c r="R910" s="438"/>
      <c r="S910" s="438"/>
      <c r="T910" s="438"/>
      <c r="U910" s="438"/>
      <c r="V910" s="438"/>
      <c r="W910" s="438"/>
      <c r="X910" s="438"/>
      <c r="Y910" s="438"/>
      <c r="Z910" s="438"/>
      <c r="AA910" s="438"/>
      <c r="AB910" s="438"/>
      <c r="AC910" s="438"/>
      <c r="AD910" s="438"/>
    </row>
    <row r="911" ht="13.5" customHeight="1">
      <c r="A911" s="438"/>
      <c r="B911" s="438"/>
      <c r="C911" s="438"/>
      <c r="D911" s="438"/>
      <c r="E911" s="409"/>
      <c r="F911" s="438"/>
      <c r="G911" s="438"/>
      <c r="H911" s="438"/>
      <c r="I911" s="438"/>
      <c r="J911" s="438"/>
      <c r="K911" s="438"/>
      <c r="L911" s="438"/>
      <c r="M911" s="438"/>
      <c r="N911" s="438"/>
      <c r="O911" s="438"/>
      <c r="P911" s="438"/>
      <c r="Q911" s="438"/>
      <c r="R911" s="438"/>
      <c r="S911" s="438"/>
      <c r="T911" s="438"/>
      <c r="U911" s="438"/>
      <c r="V911" s="438"/>
      <c r="W911" s="438"/>
      <c r="X911" s="438"/>
      <c r="Y911" s="438"/>
      <c r="Z911" s="438"/>
      <c r="AA911" s="438"/>
      <c r="AB911" s="438"/>
      <c r="AC911" s="438"/>
      <c r="AD911" s="438"/>
    </row>
    <row r="912" ht="13.5" customHeight="1">
      <c r="A912" s="438"/>
      <c r="B912" s="438"/>
      <c r="C912" s="438"/>
      <c r="D912" s="438"/>
      <c r="E912" s="409"/>
      <c r="F912" s="438"/>
      <c r="G912" s="438"/>
      <c r="H912" s="438"/>
      <c r="I912" s="438"/>
      <c r="J912" s="438"/>
      <c r="K912" s="438"/>
      <c r="L912" s="438"/>
      <c r="M912" s="438"/>
      <c r="N912" s="438"/>
      <c r="O912" s="438"/>
      <c r="P912" s="438"/>
      <c r="Q912" s="438"/>
      <c r="R912" s="438"/>
      <c r="S912" s="438"/>
      <c r="T912" s="438"/>
      <c r="U912" s="438"/>
      <c r="V912" s="438"/>
      <c r="W912" s="438"/>
      <c r="X912" s="438"/>
      <c r="Y912" s="438"/>
      <c r="Z912" s="438"/>
      <c r="AA912" s="438"/>
      <c r="AB912" s="438"/>
      <c r="AC912" s="438"/>
      <c r="AD912" s="438"/>
    </row>
    <row r="913" ht="13.5" customHeight="1">
      <c r="A913" s="438"/>
      <c r="B913" s="438"/>
      <c r="C913" s="438"/>
      <c r="D913" s="438"/>
      <c r="E913" s="409"/>
      <c r="F913" s="438"/>
      <c r="G913" s="438"/>
      <c r="H913" s="438"/>
      <c r="I913" s="438"/>
      <c r="J913" s="438"/>
      <c r="K913" s="438"/>
      <c r="L913" s="438"/>
      <c r="M913" s="438"/>
      <c r="N913" s="438"/>
      <c r="O913" s="438"/>
      <c r="P913" s="438"/>
      <c r="Q913" s="438"/>
      <c r="R913" s="438"/>
      <c r="S913" s="438"/>
      <c r="T913" s="438"/>
      <c r="U913" s="438"/>
      <c r="V913" s="438"/>
      <c r="W913" s="438"/>
      <c r="X913" s="438"/>
      <c r="Y913" s="438"/>
      <c r="Z913" s="438"/>
      <c r="AA913" s="438"/>
      <c r="AB913" s="438"/>
      <c r="AC913" s="438"/>
      <c r="AD913" s="438"/>
    </row>
    <row r="914" ht="13.5" customHeight="1">
      <c r="A914" s="438"/>
      <c r="B914" s="438"/>
      <c r="C914" s="438"/>
      <c r="D914" s="438"/>
      <c r="E914" s="409"/>
      <c r="F914" s="438"/>
      <c r="G914" s="438"/>
      <c r="H914" s="438"/>
      <c r="I914" s="438"/>
      <c r="J914" s="438"/>
      <c r="K914" s="438"/>
      <c r="L914" s="438"/>
      <c r="M914" s="438"/>
      <c r="N914" s="438"/>
      <c r="O914" s="438"/>
      <c r="P914" s="438"/>
      <c r="Q914" s="438"/>
      <c r="R914" s="438"/>
      <c r="S914" s="438"/>
      <c r="T914" s="438"/>
      <c r="U914" s="438"/>
      <c r="V914" s="438"/>
      <c r="W914" s="438"/>
      <c r="X914" s="438"/>
      <c r="Y914" s="438"/>
      <c r="Z914" s="438"/>
      <c r="AA914" s="438"/>
      <c r="AB914" s="438"/>
      <c r="AC914" s="438"/>
      <c r="AD914" s="438"/>
    </row>
    <row r="915" ht="13.5" customHeight="1">
      <c r="A915" s="438"/>
      <c r="B915" s="438"/>
      <c r="C915" s="438"/>
      <c r="D915" s="438"/>
      <c r="E915" s="409"/>
      <c r="F915" s="438"/>
      <c r="G915" s="438"/>
      <c r="H915" s="438"/>
      <c r="I915" s="438"/>
      <c r="J915" s="438"/>
      <c r="K915" s="438"/>
      <c r="L915" s="438"/>
      <c r="M915" s="438"/>
      <c r="N915" s="438"/>
      <c r="O915" s="438"/>
      <c r="P915" s="438"/>
      <c r="Q915" s="438"/>
      <c r="R915" s="438"/>
      <c r="S915" s="438"/>
      <c r="T915" s="438"/>
      <c r="U915" s="438"/>
      <c r="V915" s="438"/>
      <c r="W915" s="438"/>
      <c r="X915" s="438"/>
      <c r="Y915" s="438"/>
      <c r="Z915" s="438"/>
      <c r="AA915" s="438"/>
      <c r="AB915" s="438"/>
      <c r="AC915" s="438"/>
      <c r="AD915" s="438"/>
    </row>
    <row r="916" ht="13.5" customHeight="1">
      <c r="A916" s="438"/>
      <c r="B916" s="438"/>
      <c r="C916" s="438"/>
      <c r="D916" s="438"/>
      <c r="E916" s="409"/>
      <c r="F916" s="438"/>
      <c r="G916" s="438"/>
      <c r="H916" s="438"/>
      <c r="I916" s="438"/>
      <c r="J916" s="438"/>
      <c r="K916" s="438"/>
      <c r="L916" s="438"/>
      <c r="M916" s="438"/>
      <c r="N916" s="438"/>
      <c r="O916" s="438"/>
      <c r="P916" s="438"/>
      <c r="Q916" s="438"/>
      <c r="R916" s="438"/>
      <c r="S916" s="438"/>
      <c r="T916" s="438"/>
      <c r="U916" s="438"/>
      <c r="V916" s="438"/>
      <c r="W916" s="438"/>
      <c r="X916" s="438"/>
      <c r="Y916" s="438"/>
      <c r="Z916" s="438"/>
      <c r="AA916" s="438"/>
      <c r="AB916" s="438"/>
      <c r="AC916" s="438"/>
      <c r="AD916" s="438"/>
    </row>
    <row r="917" ht="13.5" customHeight="1">
      <c r="A917" s="438"/>
      <c r="B917" s="438"/>
      <c r="C917" s="438"/>
      <c r="D917" s="438"/>
      <c r="E917" s="409"/>
      <c r="F917" s="438"/>
      <c r="G917" s="438"/>
      <c r="H917" s="438"/>
      <c r="I917" s="438"/>
      <c r="J917" s="438"/>
      <c r="K917" s="438"/>
      <c r="L917" s="438"/>
      <c r="M917" s="438"/>
      <c r="N917" s="438"/>
      <c r="O917" s="438"/>
      <c r="P917" s="438"/>
      <c r="Q917" s="438"/>
      <c r="R917" s="438"/>
      <c r="S917" s="438"/>
      <c r="T917" s="438"/>
      <c r="U917" s="438"/>
      <c r="V917" s="438"/>
      <c r="W917" s="438"/>
      <c r="X917" s="438"/>
      <c r="Y917" s="438"/>
      <c r="Z917" s="438"/>
      <c r="AA917" s="438"/>
      <c r="AB917" s="438"/>
      <c r="AC917" s="438"/>
      <c r="AD917" s="438"/>
    </row>
    <row r="918" ht="13.5" customHeight="1">
      <c r="A918" s="438"/>
      <c r="B918" s="438"/>
      <c r="C918" s="438"/>
      <c r="D918" s="438"/>
      <c r="E918" s="409"/>
      <c r="F918" s="438"/>
      <c r="G918" s="438"/>
      <c r="H918" s="438"/>
      <c r="I918" s="438"/>
      <c r="J918" s="438"/>
      <c r="K918" s="438"/>
      <c r="L918" s="438"/>
      <c r="M918" s="438"/>
      <c r="N918" s="438"/>
      <c r="O918" s="438"/>
      <c r="P918" s="438"/>
      <c r="Q918" s="438"/>
      <c r="R918" s="438"/>
      <c r="S918" s="438"/>
      <c r="T918" s="438"/>
      <c r="U918" s="438"/>
      <c r="V918" s="438"/>
      <c r="W918" s="438"/>
      <c r="X918" s="438"/>
      <c r="Y918" s="438"/>
      <c r="Z918" s="438"/>
      <c r="AA918" s="438"/>
      <c r="AB918" s="438"/>
      <c r="AC918" s="438"/>
      <c r="AD918" s="438"/>
    </row>
    <row r="919" ht="13.5" customHeight="1">
      <c r="A919" s="438"/>
      <c r="B919" s="438"/>
      <c r="C919" s="438"/>
      <c r="D919" s="438"/>
      <c r="E919" s="409"/>
      <c r="F919" s="438"/>
      <c r="G919" s="438"/>
      <c r="H919" s="438"/>
      <c r="I919" s="438"/>
      <c r="J919" s="438"/>
      <c r="K919" s="438"/>
      <c r="L919" s="438"/>
      <c r="M919" s="438"/>
      <c r="N919" s="438"/>
      <c r="O919" s="438"/>
      <c r="P919" s="438"/>
      <c r="Q919" s="438"/>
      <c r="R919" s="438"/>
      <c r="S919" s="438"/>
      <c r="T919" s="438"/>
      <c r="U919" s="438"/>
      <c r="V919" s="438"/>
      <c r="W919" s="438"/>
      <c r="X919" s="438"/>
      <c r="Y919" s="438"/>
      <c r="Z919" s="438"/>
      <c r="AA919" s="438"/>
      <c r="AB919" s="438"/>
      <c r="AC919" s="438"/>
      <c r="AD919" s="438"/>
    </row>
    <row r="920" ht="13.5" customHeight="1">
      <c r="A920" s="438"/>
      <c r="B920" s="438"/>
      <c r="C920" s="438"/>
      <c r="D920" s="438"/>
      <c r="E920" s="409"/>
      <c r="F920" s="438"/>
      <c r="G920" s="438"/>
      <c r="H920" s="438"/>
      <c r="I920" s="438"/>
      <c r="J920" s="438"/>
      <c r="K920" s="438"/>
      <c r="L920" s="438"/>
      <c r="M920" s="438"/>
      <c r="N920" s="438"/>
      <c r="O920" s="438"/>
      <c r="P920" s="438"/>
      <c r="Q920" s="438"/>
      <c r="R920" s="438"/>
      <c r="S920" s="438"/>
      <c r="T920" s="438"/>
      <c r="U920" s="438"/>
      <c r="V920" s="438"/>
      <c r="W920" s="438"/>
      <c r="X920" s="438"/>
      <c r="Y920" s="438"/>
      <c r="Z920" s="438"/>
      <c r="AA920" s="438"/>
      <c r="AB920" s="438"/>
      <c r="AC920" s="438"/>
      <c r="AD920" s="438"/>
    </row>
    <row r="921" ht="13.5" customHeight="1">
      <c r="A921" s="438"/>
      <c r="B921" s="438"/>
      <c r="C921" s="438"/>
      <c r="D921" s="438"/>
      <c r="E921" s="409"/>
      <c r="F921" s="438"/>
      <c r="G921" s="438"/>
      <c r="H921" s="438"/>
      <c r="I921" s="438"/>
      <c r="J921" s="438"/>
      <c r="K921" s="438"/>
      <c r="L921" s="438"/>
      <c r="M921" s="438"/>
      <c r="N921" s="438"/>
      <c r="O921" s="438"/>
      <c r="P921" s="438"/>
      <c r="Q921" s="438"/>
      <c r="R921" s="438"/>
      <c r="S921" s="438"/>
      <c r="T921" s="438"/>
      <c r="U921" s="438"/>
      <c r="V921" s="438"/>
      <c r="W921" s="438"/>
      <c r="X921" s="438"/>
      <c r="Y921" s="438"/>
      <c r="Z921" s="438"/>
      <c r="AA921" s="438"/>
      <c r="AB921" s="438"/>
      <c r="AC921" s="438"/>
      <c r="AD921" s="438"/>
    </row>
    <row r="922" ht="13.5" customHeight="1">
      <c r="A922" s="438"/>
      <c r="B922" s="438"/>
      <c r="C922" s="438"/>
      <c r="D922" s="438"/>
      <c r="E922" s="409"/>
      <c r="F922" s="438"/>
      <c r="G922" s="438"/>
      <c r="H922" s="438"/>
      <c r="I922" s="438"/>
      <c r="J922" s="438"/>
      <c r="K922" s="438"/>
      <c r="L922" s="438"/>
      <c r="M922" s="438"/>
      <c r="N922" s="438"/>
      <c r="O922" s="438"/>
      <c r="P922" s="438"/>
      <c r="Q922" s="438"/>
      <c r="R922" s="438"/>
      <c r="S922" s="438"/>
      <c r="T922" s="438"/>
      <c r="U922" s="438"/>
      <c r="V922" s="438"/>
      <c r="W922" s="438"/>
      <c r="X922" s="438"/>
      <c r="Y922" s="438"/>
      <c r="Z922" s="438"/>
      <c r="AA922" s="438"/>
      <c r="AB922" s="438"/>
      <c r="AC922" s="438"/>
      <c r="AD922" s="438"/>
    </row>
    <row r="923" ht="13.5" customHeight="1">
      <c r="A923" s="438"/>
      <c r="B923" s="438"/>
      <c r="C923" s="438"/>
      <c r="D923" s="438"/>
      <c r="E923" s="409"/>
      <c r="F923" s="438"/>
      <c r="G923" s="438"/>
      <c r="H923" s="438"/>
      <c r="I923" s="438"/>
      <c r="J923" s="438"/>
      <c r="K923" s="438"/>
      <c r="L923" s="438"/>
      <c r="M923" s="438"/>
      <c r="N923" s="438"/>
      <c r="O923" s="438"/>
      <c r="P923" s="438"/>
      <c r="Q923" s="438"/>
      <c r="R923" s="438"/>
      <c r="S923" s="438"/>
      <c r="T923" s="438"/>
      <c r="U923" s="438"/>
      <c r="V923" s="438"/>
      <c r="W923" s="438"/>
      <c r="X923" s="438"/>
      <c r="Y923" s="438"/>
      <c r="Z923" s="438"/>
      <c r="AA923" s="438"/>
      <c r="AB923" s="438"/>
      <c r="AC923" s="438"/>
      <c r="AD923" s="438"/>
    </row>
    <row r="924" ht="13.5" customHeight="1">
      <c r="A924" s="438"/>
      <c r="B924" s="438"/>
      <c r="C924" s="438"/>
      <c r="D924" s="438"/>
      <c r="E924" s="409"/>
      <c r="F924" s="438"/>
      <c r="G924" s="438"/>
      <c r="H924" s="438"/>
      <c r="I924" s="438"/>
      <c r="J924" s="438"/>
      <c r="K924" s="438"/>
      <c r="L924" s="438"/>
      <c r="M924" s="438"/>
      <c r="N924" s="438"/>
      <c r="O924" s="438"/>
      <c r="P924" s="438"/>
      <c r="Q924" s="438"/>
      <c r="R924" s="438"/>
      <c r="S924" s="438"/>
      <c r="T924" s="438"/>
      <c r="U924" s="438"/>
      <c r="V924" s="438"/>
      <c r="W924" s="438"/>
      <c r="X924" s="438"/>
      <c r="Y924" s="438"/>
      <c r="Z924" s="438"/>
      <c r="AA924" s="438"/>
      <c r="AB924" s="438"/>
      <c r="AC924" s="438"/>
      <c r="AD924" s="438"/>
    </row>
    <row r="925" ht="13.5" customHeight="1">
      <c r="A925" s="438"/>
      <c r="B925" s="438"/>
      <c r="C925" s="438"/>
      <c r="D925" s="438"/>
      <c r="E925" s="409"/>
      <c r="F925" s="438"/>
      <c r="G925" s="438"/>
      <c r="H925" s="438"/>
      <c r="I925" s="438"/>
      <c r="J925" s="438"/>
      <c r="K925" s="438"/>
      <c r="L925" s="438"/>
      <c r="M925" s="438"/>
      <c r="N925" s="438"/>
      <c r="O925" s="438"/>
      <c r="P925" s="438"/>
      <c r="Q925" s="438"/>
      <c r="R925" s="438"/>
      <c r="S925" s="438"/>
      <c r="T925" s="438"/>
      <c r="U925" s="438"/>
      <c r="V925" s="438"/>
      <c r="W925" s="438"/>
      <c r="X925" s="438"/>
      <c r="Y925" s="438"/>
      <c r="Z925" s="438"/>
      <c r="AA925" s="438"/>
      <c r="AB925" s="438"/>
      <c r="AC925" s="438"/>
      <c r="AD925" s="438"/>
    </row>
    <row r="926" ht="13.5" customHeight="1">
      <c r="A926" s="438"/>
      <c r="B926" s="438"/>
      <c r="C926" s="438"/>
      <c r="D926" s="438"/>
      <c r="E926" s="409"/>
      <c r="F926" s="438"/>
      <c r="G926" s="438"/>
      <c r="H926" s="438"/>
      <c r="I926" s="438"/>
      <c r="J926" s="438"/>
      <c r="K926" s="438"/>
      <c r="L926" s="438"/>
      <c r="M926" s="438"/>
      <c r="N926" s="438"/>
      <c r="O926" s="438"/>
      <c r="P926" s="438"/>
      <c r="Q926" s="438"/>
      <c r="R926" s="438"/>
      <c r="S926" s="438"/>
      <c r="T926" s="438"/>
      <c r="U926" s="438"/>
      <c r="V926" s="438"/>
      <c r="W926" s="438"/>
      <c r="X926" s="438"/>
      <c r="Y926" s="438"/>
      <c r="Z926" s="438"/>
      <c r="AA926" s="438"/>
      <c r="AB926" s="438"/>
      <c r="AC926" s="438"/>
      <c r="AD926" s="438"/>
    </row>
    <row r="927" ht="13.5" customHeight="1">
      <c r="A927" s="438"/>
      <c r="B927" s="438"/>
      <c r="C927" s="438"/>
      <c r="D927" s="438"/>
      <c r="E927" s="409"/>
      <c r="F927" s="438"/>
      <c r="G927" s="438"/>
      <c r="H927" s="438"/>
      <c r="I927" s="438"/>
      <c r="J927" s="438"/>
      <c r="K927" s="438"/>
      <c r="L927" s="438"/>
      <c r="M927" s="438"/>
      <c r="N927" s="438"/>
      <c r="O927" s="438"/>
      <c r="P927" s="438"/>
      <c r="Q927" s="438"/>
      <c r="R927" s="438"/>
      <c r="S927" s="438"/>
      <c r="T927" s="438"/>
      <c r="U927" s="438"/>
      <c r="V927" s="438"/>
      <c r="W927" s="438"/>
      <c r="X927" s="438"/>
      <c r="Y927" s="438"/>
      <c r="Z927" s="438"/>
      <c r="AA927" s="438"/>
      <c r="AB927" s="438"/>
      <c r="AC927" s="438"/>
      <c r="AD927" s="438"/>
    </row>
    <row r="928" ht="13.5" customHeight="1">
      <c r="A928" s="438"/>
      <c r="B928" s="438"/>
      <c r="C928" s="438"/>
      <c r="D928" s="438"/>
      <c r="E928" s="409"/>
      <c r="F928" s="438"/>
      <c r="G928" s="438"/>
      <c r="H928" s="438"/>
      <c r="I928" s="438"/>
      <c r="J928" s="438"/>
      <c r="K928" s="438"/>
      <c r="L928" s="438"/>
      <c r="M928" s="438"/>
      <c r="N928" s="438"/>
      <c r="O928" s="438"/>
      <c r="P928" s="438"/>
      <c r="Q928" s="438"/>
      <c r="R928" s="438"/>
      <c r="S928" s="438"/>
      <c r="T928" s="438"/>
      <c r="U928" s="438"/>
      <c r="V928" s="438"/>
      <c r="W928" s="438"/>
      <c r="X928" s="438"/>
      <c r="Y928" s="438"/>
      <c r="Z928" s="438"/>
      <c r="AA928" s="438"/>
      <c r="AB928" s="438"/>
      <c r="AC928" s="438"/>
      <c r="AD928" s="438"/>
    </row>
    <row r="929" ht="13.5" customHeight="1">
      <c r="A929" s="438"/>
      <c r="B929" s="438"/>
      <c r="C929" s="438"/>
      <c r="D929" s="438"/>
      <c r="E929" s="409"/>
      <c r="F929" s="438"/>
      <c r="G929" s="438"/>
      <c r="H929" s="438"/>
      <c r="I929" s="438"/>
      <c r="J929" s="438"/>
      <c r="K929" s="438"/>
      <c r="L929" s="438"/>
      <c r="M929" s="438"/>
      <c r="N929" s="438"/>
      <c r="O929" s="438"/>
      <c r="P929" s="438"/>
      <c r="Q929" s="438"/>
      <c r="R929" s="438"/>
      <c r="S929" s="438"/>
      <c r="T929" s="438"/>
      <c r="U929" s="438"/>
      <c r="V929" s="438"/>
      <c r="W929" s="438"/>
      <c r="X929" s="438"/>
      <c r="Y929" s="438"/>
      <c r="Z929" s="438"/>
      <c r="AA929" s="438"/>
      <c r="AB929" s="438"/>
      <c r="AC929" s="438"/>
      <c r="AD929" s="438"/>
    </row>
    <row r="930" ht="13.5" customHeight="1">
      <c r="A930" s="438"/>
      <c r="B930" s="438"/>
      <c r="C930" s="438"/>
      <c r="D930" s="438"/>
      <c r="E930" s="409"/>
      <c r="F930" s="438"/>
      <c r="G930" s="438"/>
      <c r="H930" s="438"/>
      <c r="I930" s="438"/>
      <c r="J930" s="438"/>
      <c r="K930" s="438"/>
      <c r="L930" s="438"/>
      <c r="M930" s="438"/>
      <c r="N930" s="438"/>
      <c r="O930" s="438"/>
      <c r="P930" s="438"/>
      <c r="Q930" s="438"/>
      <c r="R930" s="438"/>
      <c r="S930" s="438"/>
      <c r="T930" s="438"/>
      <c r="U930" s="438"/>
      <c r="V930" s="438"/>
      <c r="W930" s="438"/>
      <c r="X930" s="438"/>
      <c r="Y930" s="438"/>
      <c r="Z930" s="438"/>
      <c r="AA930" s="438"/>
      <c r="AB930" s="438"/>
      <c r="AC930" s="438"/>
      <c r="AD930" s="438"/>
    </row>
    <row r="931" ht="13.5" customHeight="1">
      <c r="A931" s="438"/>
      <c r="B931" s="438"/>
      <c r="C931" s="438"/>
      <c r="D931" s="438"/>
      <c r="E931" s="409"/>
      <c r="F931" s="438"/>
      <c r="G931" s="438"/>
      <c r="H931" s="438"/>
      <c r="I931" s="438"/>
      <c r="J931" s="438"/>
      <c r="K931" s="438"/>
      <c r="L931" s="438"/>
      <c r="M931" s="438"/>
      <c r="N931" s="438"/>
      <c r="O931" s="438"/>
      <c r="P931" s="438"/>
      <c r="Q931" s="438"/>
      <c r="R931" s="438"/>
      <c r="S931" s="438"/>
      <c r="T931" s="438"/>
      <c r="U931" s="438"/>
      <c r="V931" s="438"/>
      <c r="W931" s="438"/>
      <c r="X931" s="438"/>
      <c r="Y931" s="438"/>
      <c r="Z931" s="438"/>
      <c r="AA931" s="438"/>
      <c r="AB931" s="438"/>
      <c r="AC931" s="438"/>
      <c r="AD931" s="438"/>
    </row>
    <row r="932" ht="13.5" customHeight="1">
      <c r="A932" s="438"/>
      <c r="B932" s="438"/>
      <c r="C932" s="438"/>
      <c r="D932" s="438"/>
      <c r="E932" s="409"/>
      <c r="F932" s="438"/>
      <c r="G932" s="438"/>
      <c r="H932" s="438"/>
      <c r="I932" s="438"/>
      <c r="J932" s="438"/>
      <c r="K932" s="438"/>
      <c r="L932" s="438"/>
      <c r="M932" s="438"/>
      <c r="N932" s="438"/>
      <c r="O932" s="438"/>
      <c r="P932" s="438"/>
      <c r="Q932" s="438"/>
      <c r="R932" s="438"/>
      <c r="S932" s="438"/>
      <c r="T932" s="438"/>
      <c r="U932" s="438"/>
      <c r="V932" s="438"/>
      <c r="W932" s="438"/>
      <c r="X932" s="438"/>
      <c r="Y932" s="438"/>
      <c r="Z932" s="438"/>
      <c r="AA932" s="438"/>
      <c r="AB932" s="438"/>
      <c r="AC932" s="438"/>
      <c r="AD932" s="438"/>
    </row>
    <row r="933" ht="13.5" customHeight="1">
      <c r="A933" s="438"/>
      <c r="B933" s="438"/>
      <c r="C933" s="438"/>
      <c r="D933" s="438"/>
      <c r="E933" s="409"/>
      <c r="F933" s="438"/>
      <c r="G933" s="438"/>
      <c r="H933" s="438"/>
      <c r="I933" s="438"/>
      <c r="J933" s="438"/>
      <c r="K933" s="438"/>
      <c r="L933" s="438"/>
      <c r="M933" s="438"/>
      <c r="N933" s="438"/>
      <c r="O933" s="438"/>
      <c r="P933" s="438"/>
      <c r="Q933" s="438"/>
      <c r="R933" s="438"/>
      <c r="S933" s="438"/>
      <c r="T933" s="438"/>
      <c r="U933" s="438"/>
      <c r="V933" s="438"/>
      <c r="W933" s="438"/>
      <c r="X933" s="438"/>
      <c r="Y933" s="438"/>
      <c r="Z933" s="438"/>
      <c r="AA933" s="438"/>
      <c r="AB933" s="438"/>
      <c r="AC933" s="438"/>
      <c r="AD933" s="438"/>
    </row>
    <row r="934" ht="13.5" customHeight="1">
      <c r="A934" s="438"/>
      <c r="B934" s="438"/>
      <c r="C934" s="438"/>
      <c r="D934" s="438"/>
      <c r="E934" s="409"/>
      <c r="F934" s="438"/>
      <c r="G934" s="438"/>
      <c r="H934" s="438"/>
      <c r="I934" s="438"/>
      <c r="J934" s="438"/>
      <c r="K934" s="438"/>
      <c r="L934" s="438"/>
      <c r="M934" s="438"/>
      <c r="N934" s="438"/>
      <c r="O934" s="438"/>
      <c r="P934" s="438"/>
      <c r="Q934" s="438"/>
      <c r="R934" s="438"/>
      <c r="S934" s="438"/>
      <c r="T934" s="438"/>
      <c r="U934" s="438"/>
      <c r="V934" s="438"/>
      <c r="W934" s="438"/>
      <c r="X934" s="438"/>
      <c r="Y934" s="438"/>
      <c r="Z934" s="438"/>
      <c r="AA934" s="438"/>
      <c r="AB934" s="438"/>
      <c r="AC934" s="438"/>
      <c r="AD934" s="438"/>
    </row>
    <row r="935" ht="13.5" customHeight="1">
      <c r="A935" s="438"/>
      <c r="B935" s="438"/>
      <c r="C935" s="438"/>
      <c r="D935" s="438"/>
      <c r="E935" s="409"/>
      <c r="F935" s="438"/>
      <c r="G935" s="438"/>
      <c r="H935" s="438"/>
      <c r="I935" s="438"/>
      <c r="J935" s="438"/>
      <c r="K935" s="438"/>
      <c r="L935" s="438"/>
      <c r="M935" s="438"/>
      <c r="N935" s="438"/>
      <c r="O935" s="438"/>
      <c r="P935" s="438"/>
      <c r="Q935" s="438"/>
      <c r="R935" s="438"/>
      <c r="S935" s="438"/>
      <c r="T935" s="438"/>
      <c r="U935" s="438"/>
      <c r="V935" s="438"/>
      <c r="W935" s="438"/>
      <c r="X935" s="438"/>
      <c r="Y935" s="438"/>
      <c r="Z935" s="438"/>
      <c r="AA935" s="438"/>
      <c r="AB935" s="438"/>
      <c r="AC935" s="438"/>
      <c r="AD935" s="438"/>
    </row>
    <row r="936" ht="13.5" customHeight="1">
      <c r="A936" s="438"/>
      <c r="B936" s="438"/>
      <c r="C936" s="438"/>
      <c r="D936" s="438"/>
      <c r="E936" s="409"/>
      <c r="F936" s="438"/>
      <c r="G936" s="438"/>
      <c r="H936" s="438"/>
      <c r="I936" s="438"/>
      <c r="J936" s="438"/>
      <c r="K936" s="438"/>
      <c r="L936" s="438"/>
      <c r="M936" s="438"/>
      <c r="N936" s="438"/>
      <c r="O936" s="438"/>
      <c r="P936" s="438"/>
      <c r="Q936" s="438"/>
      <c r="R936" s="438"/>
      <c r="S936" s="438"/>
      <c r="T936" s="438"/>
      <c r="U936" s="438"/>
      <c r="V936" s="438"/>
      <c r="W936" s="438"/>
      <c r="X936" s="438"/>
      <c r="Y936" s="438"/>
      <c r="Z936" s="438"/>
      <c r="AA936" s="438"/>
      <c r="AB936" s="438"/>
      <c r="AC936" s="438"/>
      <c r="AD936" s="438"/>
    </row>
    <row r="937" ht="13.5" customHeight="1">
      <c r="A937" s="438"/>
      <c r="B937" s="438"/>
      <c r="C937" s="438"/>
      <c r="D937" s="438"/>
      <c r="E937" s="409"/>
      <c r="F937" s="438"/>
      <c r="G937" s="438"/>
      <c r="H937" s="438"/>
      <c r="I937" s="438"/>
      <c r="J937" s="438"/>
      <c r="K937" s="438"/>
      <c r="L937" s="438"/>
      <c r="M937" s="438"/>
      <c r="N937" s="438"/>
      <c r="O937" s="438"/>
      <c r="P937" s="438"/>
      <c r="Q937" s="438"/>
      <c r="R937" s="438"/>
      <c r="S937" s="438"/>
      <c r="T937" s="438"/>
      <c r="U937" s="438"/>
      <c r="V937" s="438"/>
      <c r="W937" s="438"/>
      <c r="X937" s="438"/>
      <c r="Y937" s="438"/>
      <c r="Z937" s="438"/>
      <c r="AA937" s="438"/>
      <c r="AB937" s="438"/>
      <c r="AC937" s="438"/>
      <c r="AD937" s="438"/>
    </row>
    <row r="938" ht="13.5" customHeight="1">
      <c r="A938" s="438"/>
      <c r="B938" s="438"/>
      <c r="C938" s="438"/>
      <c r="D938" s="438"/>
      <c r="E938" s="409"/>
      <c r="F938" s="438"/>
      <c r="G938" s="438"/>
      <c r="H938" s="438"/>
      <c r="I938" s="438"/>
      <c r="J938" s="438"/>
      <c r="K938" s="438"/>
      <c r="L938" s="438"/>
      <c r="M938" s="438"/>
      <c r="N938" s="438"/>
      <c r="O938" s="438"/>
      <c r="P938" s="438"/>
      <c r="Q938" s="438"/>
      <c r="R938" s="438"/>
      <c r="S938" s="438"/>
      <c r="T938" s="438"/>
      <c r="U938" s="438"/>
      <c r="V938" s="438"/>
      <c r="W938" s="438"/>
      <c r="X938" s="438"/>
      <c r="Y938" s="438"/>
      <c r="Z938" s="438"/>
      <c r="AA938" s="438"/>
      <c r="AB938" s="438"/>
      <c r="AC938" s="438"/>
      <c r="AD938" s="438"/>
    </row>
    <row r="939" ht="13.5" customHeight="1">
      <c r="A939" s="438"/>
      <c r="B939" s="438"/>
      <c r="C939" s="438"/>
      <c r="D939" s="438"/>
      <c r="E939" s="409"/>
      <c r="F939" s="438"/>
      <c r="G939" s="438"/>
      <c r="H939" s="438"/>
      <c r="I939" s="438"/>
      <c r="J939" s="438"/>
      <c r="K939" s="438"/>
      <c r="L939" s="438"/>
      <c r="M939" s="438"/>
      <c r="N939" s="438"/>
      <c r="O939" s="438"/>
      <c r="P939" s="438"/>
      <c r="Q939" s="438"/>
      <c r="R939" s="438"/>
      <c r="S939" s="438"/>
      <c r="T939" s="438"/>
      <c r="U939" s="438"/>
      <c r="V939" s="438"/>
      <c r="W939" s="438"/>
      <c r="X939" s="438"/>
      <c r="Y939" s="438"/>
      <c r="Z939" s="438"/>
      <c r="AA939" s="438"/>
      <c r="AB939" s="438"/>
      <c r="AC939" s="438"/>
      <c r="AD939" s="438"/>
    </row>
    <row r="940" ht="13.5" customHeight="1">
      <c r="A940" s="438"/>
      <c r="B940" s="438"/>
      <c r="C940" s="438"/>
      <c r="D940" s="438"/>
      <c r="E940" s="409"/>
      <c r="F940" s="438"/>
      <c r="G940" s="438"/>
      <c r="H940" s="438"/>
      <c r="I940" s="438"/>
      <c r="J940" s="438"/>
      <c r="K940" s="438"/>
      <c r="L940" s="438"/>
      <c r="M940" s="438"/>
      <c r="N940" s="438"/>
      <c r="O940" s="438"/>
      <c r="P940" s="438"/>
      <c r="Q940" s="438"/>
      <c r="R940" s="438"/>
      <c r="S940" s="438"/>
      <c r="T940" s="438"/>
      <c r="U940" s="438"/>
      <c r="V940" s="438"/>
      <c r="W940" s="438"/>
      <c r="X940" s="438"/>
      <c r="Y940" s="438"/>
      <c r="Z940" s="438"/>
      <c r="AA940" s="438"/>
      <c r="AB940" s="438"/>
      <c r="AC940" s="438"/>
      <c r="AD940" s="438"/>
    </row>
    <row r="941" ht="13.5" customHeight="1">
      <c r="A941" s="438"/>
      <c r="B941" s="438"/>
      <c r="C941" s="438"/>
      <c r="D941" s="438"/>
      <c r="E941" s="409"/>
      <c r="F941" s="438"/>
      <c r="G941" s="438"/>
      <c r="H941" s="438"/>
      <c r="I941" s="438"/>
      <c r="J941" s="438"/>
      <c r="K941" s="438"/>
      <c r="L941" s="438"/>
      <c r="M941" s="438"/>
      <c r="N941" s="438"/>
      <c r="O941" s="438"/>
      <c r="P941" s="438"/>
      <c r="Q941" s="438"/>
      <c r="R941" s="438"/>
      <c r="S941" s="438"/>
      <c r="T941" s="438"/>
      <c r="U941" s="438"/>
      <c r="V941" s="438"/>
      <c r="W941" s="438"/>
      <c r="X941" s="438"/>
      <c r="Y941" s="438"/>
      <c r="Z941" s="438"/>
      <c r="AA941" s="438"/>
      <c r="AB941" s="438"/>
      <c r="AC941" s="438"/>
      <c r="AD941" s="438"/>
    </row>
    <row r="942" ht="13.5" customHeight="1">
      <c r="A942" s="438"/>
      <c r="B942" s="438"/>
      <c r="C942" s="438"/>
      <c r="D942" s="438"/>
      <c r="E942" s="409"/>
      <c r="F942" s="438"/>
      <c r="G942" s="438"/>
      <c r="H942" s="438"/>
      <c r="I942" s="438"/>
      <c r="J942" s="438"/>
      <c r="K942" s="438"/>
      <c r="L942" s="438"/>
      <c r="M942" s="438"/>
      <c r="N942" s="438"/>
      <c r="O942" s="438"/>
      <c r="P942" s="438"/>
      <c r="Q942" s="438"/>
      <c r="R942" s="438"/>
      <c r="S942" s="438"/>
      <c r="T942" s="438"/>
      <c r="U942" s="438"/>
      <c r="V942" s="438"/>
      <c r="W942" s="438"/>
      <c r="X942" s="438"/>
      <c r="Y942" s="438"/>
      <c r="Z942" s="438"/>
      <c r="AA942" s="438"/>
      <c r="AB942" s="438"/>
      <c r="AC942" s="438"/>
      <c r="AD942" s="438"/>
    </row>
    <row r="943" ht="13.5" customHeight="1">
      <c r="A943" s="438"/>
      <c r="B943" s="438"/>
      <c r="C943" s="438"/>
      <c r="D943" s="438"/>
      <c r="E943" s="409"/>
      <c r="F943" s="438"/>
      <c r="G943" s="438"/>
      <c r="H943" s="438"/>
      <c r="I943" s="438"/>
      <c r="J943" s="438"/>
      <c r="K943" s="438"/>
      <c r="L943" s="438"/>
      <c r="M943" s="438"/>
      <c r="N943" s="438"/>
      <c r="O943" s="438"/>
      <c r="P943" s="438"/>
      <c r="Q943" s="438"/>
      <c r="R943" s="438"/>
      <c r="S943" s="438"/>
      <c r="T943" s="438"/>
      <c r="U943" s="438"/>
      <c r="V943" s="438"/>
      <c r="W943" s="438"/>
      <c r="X943" s="438"/>
      <c r="Y943" s="438"/>
      <c r="Z943" s="438"/>
      <c r="AA943" s="438"/>
      <c r="AB943" s="438"/>
      <c r="AC943" s="438"/>
      <c r="AD943" s="438"/>
    </row>
    <row r="944" ht="13.5" customHeight="1">
      <c r="A944" s="438"/>
      <c r="B944" s="438"/>
      <c r="C944" s="438"/>
      <c r="D944" s="438"/>
      <c r="E944" s="409"/>
      <c r="F944" s="438"/>
      <c r="G944" s="438"/>
      <c r="H944" s="438"/>
      <c r="I944" s="438"/>
      <c r="J944" s="438"/>
      <c r="K944" s="438"/>
      <c r="L944" s="438"/>
      <c r="M944" s="438"/>
      <c r="N944" s="438"/>
      <c r="O944" s="438"/>
      <c r="P944" s="438"/>
      <c r="Q944" s="438"/>
      <c r="R944" s="438"/>
      <c r="S944" s="438"/>
      <c r="T944" s="438"/>
      <c r="U944" s="438"/>
      <c r="V944" s="438"/>
      <c r="W944" s="438"/>
      <c r="X944" s="438"/>
      <c r="Y944" s="438"/>
      <c r="Z944" s="438"/>
      <c r="AA944" s="438"/>
      <c r="AB944" s="438"/>
      <c r="AC944" s="438"/>
      <c r="AD944" s="438"/>
    </row>
    <row r="945" ht="13.5" customHeight="1">
      <c r="A945" s="438"/>
      <c r="B945" s="438"/>
      <c r="C945" s="438"/>
      <c r="D945" s="438"/>
      <c r="E945" s="409"/>
      <c r="F945" s="438"/>
      <c r="G945" s="438"/>
      <c r="H945" s="438"/>
      <c r="I945" s="438"/>
      <c r="J945" s="438"/>
      <c r="K945" s="438"/>
      <c r="L945" s="438"/>
      <c r="M945" s="438"/>
      <c r="N945" s="438"/>
      <c r="O945" s="438"/>
      <c r="P945" s="438"/>
      <c r="Q945" s="438"/>
      <c r="R945" s="438"/>
      <c r="S945" s="438"/>
      <c r="T945" s="438"/>
      <c r="U945" s="438"/>
      <c r="V945" s="438"/>
      <c r="W945" s="438"/>
      <c r="X945" s="438"/>
      <c r="Y945" s="438"/>
      <c r="Z945" s="438"/>
      <c r="AA945" s="438"/>
      <c r="AB945" s="438"/>
      <c r="AC945" s="438"/>
      <c r="AD945" s="438"/>
    </row>
    <row r="946" ht="13.5" customHeight="1">
      <c r="A946" s="438"/>
      <c r="B946" s="438"/>
      <c r="C946" s="438"/>
      <c r="D946" s="438"/>
      <c r="E946" s="409"/>
      <c r="F946" s="438"/>
      <c r="G946" s="438"/>
      <c r="H946" s="438"/>
      <c r="I946" s="438"/>
      <c r="J946" s="438"/>
      <c r="K946" s="438"/>
      <c r="L946" s="438"/>
      <c r="M946" s="438"/>
      <c r="N946" s="438"/>
      <c r="O946" s="438"/>
      <c r="P946" s="438"/>
      <c r="Q946" s="438"/>
      <c r="R946" s="438"/>
      <c r="S946" s="438"/>
      <c r="T946" s="438"/>
      <c r="U946" s="438"/>
      <c r="V946" s="438"/>
      <c r="W946" s="438"/>
      <c r="X946" s="438"/>
      <c r="Y946" s="438"/>
      <c r="Z946" s="438"/>
      <c r="AA946" s="438"/>
      <c r="AB946" s="438"/>
      <c r="AC946" s="438"/>
      <c r="AD946" s="438"/>
    </row>
    <row r="947" ht="13.5" customHeight="1">
      <c r="A947" s="438"/>
      <c r="B947" s="438"/>
      <c r="C947" s="438"/>
      <c r="D947" s="438"/>
      <c r="E947" s="409"/>
      <c r="F947" s="438"/>
      <c r="G947" s="438"/>
      <c r="H947" s="438"/>
      <c r="I947" s="438"/>
      <c r="J947" s="438"/>
      <c r="K947" s="438"/>
      <c r="L947" s="438"/>
      <c r="M947" s="438"/>
      <c r="N947" s="438"/>
      <c r="O947" s="438"/>
      <c r="P947" s="438"/>
      <c r="Q947" s="438"/>
      <c r="R947" s="438"/>
      <c r="S947" s="438"/>
      <c r="T947" s="438"/>
      <c r="U947" s="438"/>
      <c r="V947" s="438"/>
      <c r="W947" s="438"/>
      <c r="X947" s="438"/>
      <c r="Y947" s="438"/>
      <c r="Z947" s="438"/>
      <c r="AA947" s="438"/>
      <c r="AB947" s="438"/>
      <c r="AC947" s="438"/>
      <c r="AD947" s="438"/>
    </row>
    <row r="948" ht="13.5" customHeight="1">
      <c r="A948" s="438"/>
      <c r="B948" s="438"/>
      <c r="C948" s="438"/>
      <c r="D948" s="438"/>
      <c r="E948" s="409"/>
      <c r="F948" s="438"/>
      <c r="G948" s="438"/>
      <c r="H948" s="438"/>
      <c r="I948" s="438"/>
      <c r="J948" s="438"/>
      <c r="K948" s="438"/>
      <c r="L948" s="438"/>
      <c r="M948" s="438"/>
      <c r="N948" s="438"/>
      <c r="O948" s="438"/>
      <c r="P948" s="438"/>
      <c r="Q948" s="438"/>
      <c r="R948" s="438"/>
      <c r="S948" s="438"/>
      <c r="T948" s="438"/>
      <c r="U948" s="438"/>
      <c r="V948" s="438"/>
      <c r="W948" s="438"/>
      <c r="X948" s="438"/>
      <c r="Y948" s="438"/>
      <c r="Z948" s="438"/>
      <c r="AA948" s="438"/>
      <c r="AB948" s="438"/>
      <c r="AC948" s="438"/>
      <c r="AD948" s="438"/>
    </row>
    <row r="949" ht="13.5" customHeight="1">
      <c r="A949" s="438"/>
      <c r="B949" s="438"/>
      <c r="C949" s="438"/>
      <c r="D949" s="438"/>
      <c r="E949" s="409"/>
      <c r="F949" s="438"/>
      <c r="G949" s="438"/>
      <c r="H949" s="438"/>
      <c r="I949" s="438"/>
      <c r="J949" s="438"/>
      <c r="K949" s="438"/>
      <c r="L949" s="438"/>
      <c r="M949" s="438"/>
      <c r="N949" s="438"/>
      <c r="O949" s="438"/>
      <c r="P949" s="438"/>
      <c r="Q949" s="438"/>
      <c r="R949" s="438"/>
      <c r="S949" s="438"/>
      <c r="T949" s="438"/>
      <c r="U949" s="438"/>
      <c r="V949" s="438"/>
      <c r="W949" s="438"/>
      <c r="X949" s="438"/>
      <c r="Y949" s="438"/>
      <c r="Z949" s="438"/>
      <c r="AA949" s="438"/>
      <c r="AB949" s="438"/>
      <c r="AC949" s="438"/>
      <c r="AD949" s="438"/>
    </row>
    <row r="950" ht="13.5" customHeight="1">
      <c r="A950" s="438"/>
      <c r="B950" s="438"/>
      <c r="C950" s="438"/>
      <c r="D950" s="438"/>
      <c r="E950" s="409"/>
      <c r="F950" s="438"/>
      <c r="G950" s="438"/>
      <c r="H950" s="438"/>
      <c r="I950" s="438"/>
      <c r="J950" s="438"/>
      <c r="K950" s="438"/>
      <c r="L950" s="438"/>
      <c r="M950" s="438"/>
      <c r="N950" s="438"/>
      <c r="O950" s="438"/>
      <c r="P950" s="438"/>
      <c r="Q950" s="438"/>
      <c r="R950" s="438"/>
      <c r="S950" s="438"/>
      <c r="T950" s="438"/>
      <c r="U950" s="438"/>
      <c r="V950" s="438"/>
      <c r="W950" s="438"/>
      <c r="X950" s="438"/>
      <c r="Y950" s="438"/>
      <c r="Z950" s="438"/>
      <c r="AA950" s="438"/>
      <c r="AB950" s="438"/>
      <c r="AC950" s="438"/>
      <c r="AD950" s="438"/>
    </row>
    <row r="951" ht="13.5" customHeight="1">
      <c r="A951" s="438"/>
      <c r="B951" s="438"/>
      <c r="C951" s="438"/>
      <c r="D951" s="438"/>
      <c r="E951" s="409"/>
      <c r="F951" s="438"/>
      <c r="G951" s="438"/>
      <c r="H951" s="438"/>
      <c r="I951" s="438"/>
      <c r="J951" s="438"/>
      <c r="K951" s="438"/>
      <c r="L951" s="438"/>
      <c r="M951" s="438"/>
      <c r="N951" s="438"/>
      <c r="O951" s="438"/>
      <c r="P951" s="438"/>
      <c r="Q951" s="438"/>
      <c r="R951" s="438"/>
      <c r="S951" s="438"/>
      <c r="T951" s="438"/>
      <c r="U951" s="438"/>
      <c r="V951" s="438"/>
      <c r="W951" s="438"/>
      <c r="X951" s="438"/>
      <c r="Y951" s="438"/>
      <c r="Z951" s="438"/>
      <c r="AA951" s="438"/>
      <c r="AB951" s="438"/>
      <c r="AC951" s="438"/>
      <c r="AD951" s="438"/>
    </row>
    <row r="952" ht="13.5" customHeight="1">
      <c r="A952" s="438"/>
      <c r="B952" s="438"/>
      <c r="C952" s="438"/>
      <c r="D952" s="438"/>
      <c r="E952" s="409"/>
      <c r="F952" s="438"/>
      <c r="G952" s="438"/>
      <c r="H952" s="438"/>
      <c r="I952" s="438"/>
      <c r="J952" s="438"/>
      <c r="K952" s="438"/>
      <c r="L952" s="438"/>
      <c r="M952" s="438"/>
      <c r="N952" s="438"/>
      <c r="O952" s="438"/>
      <c r="P952" s="438"/>
      <c r="Q952" s="438"/>
      <c r="R952" s="438"/>
      <c r="S952" s="438"/>
      <c r="T952" s="438"/>
      <c r="U952" s="438"/>
      <c r="V952" s="438"/>
      <c r="W952" s="438"/>
      <c r="X952" s="438"/>
      <c r="Y952" s="438"/>
      <c r="Z952" s="438"/>
      <c r="AA952" s="438"/>
      <c r="AB952" s="438"/>
      <c r="AC952" s="438"/>
      <c r="AD952" s="438"/>
    </row>
    <row r="953" ht="13.5" customHeight="1">
      <c r="A953" s="438"/>
      <c r="B953" s="438"/>
      <c r="C953" s="438"/>
      <c r="D953" s="438"/>
      <c r="E953" s="409"/>
      <c r="F953" s="438"/>
      <c r="G953" s="438"/>
      <c r="H953" s="438"/>
      <c r="I953" s="438"/>
      <c r="J953" s="438"/>
      <c r="K953" s="438"/>
      <c r="L953" s="438"/>
      <c r="M953" s="438"/>
      <c r="N953" s="438"/>
      <c r="O953" s="438"/>
      <c r="P953" s="438"/>
      <c r="Q953" s="438"/>
      <c r="R953" s="438"/>
      <c r="S953" s="438"/>
      <c r="T953" s="438"/>
      <c r="U953" s="438"/>
      <c r="V953" s="438"/>
      <c r="W953" s="438"/>
      <c r="X953" s="438"/>
      <c r="Y953" s="438"/>
      <c r="Z953" s="438"/>
      <c r="AA953" s="438"/>
      <c r="AB953" s="438"/>
      <c r="AC953" s="438"/>
      <c r="AD953" s="438"/>
    </row>
    <row r="954" ht="13.5" customHeight="1">
      <c r="A954" s="438"/>
      <c r="B954" s="438"/>
      <c r="C954" s="438"/>
      <c r="D954" s="438"/>
      <c r="E954" s="409"/>
      <c r="F954" s="438"/>
      <c r="G954" s="438"/>
      <c r="H954" s="438"/>
      <c r="I954" s="438"/>
      <c r="J954" s="438"/>
      <c r="K954" s="438"/>
      <c r="L954" s="438"/>
      <c r="M954" s="438"/>
      <c r="N954" s="438"/>
      <c r="O954" s="438"/>
      <c r="P954" s="438"/>
      <c r="Q954" s="438"/>
      <c r="R954" s="438"/>
      <c r="S954" s="438"/>
      <c r="T954" s="438"/>
      <c r="U954" s="438"/>
      <c r="V954" s="438"/>
      <c r="W954" s="438"/>
      <c r="X954" s="438"/>
      <c r="Y954" s="438"/>
      <c r="Z954" s="438"/>
      <c r="AA954" s="438"/>
      <c r="AB954" s="438"/>
      <c r="AC954" s="438"/>
      <c r="AD954" s="438"/>
    </row>
    <row r="955" ht="13.5" customHeight="1">
      <c r="A955" s="438"/>
      <c r="B955" s="438"/>
      <c r="C955" s="438"/>
      <c r="D955" s="438"/>
      <c r="E955" s="409"/>
      <c r="F955" s="438"/>
      <c r="G955" s="438"/>
      <c r="H955" s="438"/>
      <c r="I955" s="438"/>
      <c r="J955" s="438"/>
      <c r="K955" s="438"/>
      <c r="L955" s="438"/>
      <c r="M955" s="438"/>
      <c r="N955" s="438"/>
      <c r="O955" s="438"/>
      <c r="P955" s="438"/>
      <c r="Q955" s="438"/>
      <c r="R955" s="438"/>
      <c r="S955" s="438"/>
      <c r="T955" s="438"/>
      <c r="U955" s="438"/>
      <c r="V955" s="438"/>
      <c r="W955" s="438"/>
      <c r="X955" s="438"/>
      <c r="Y955" s="438"/>
      <c r="Z955" s="438"/>
      <c r="AA955" s="438"/>
      <c r="AB955" s="438"/>
      <c r="AC955" s="438"/>
      <c r="AD955" s="438"/>
    </row>
    <row r="956" ht="13.5" customHeight="1">
      <c r="A956" s="438"/>
      <c r="B956" s="438"/>
      <c r="C956" s="438"/>
      <c r="D956" s="438"/>
      <c r="E956" s="409"/>
      <c r="F956" s="438"/>
      <c r="G956" s="438"/>
      <c r="H956" s="438"/>
      <c r="I956" s="438"/>
      <c r="J956" s="438"/>
      <c r="K956" s="438"/>
      <c r="L956" s="438"/>
      <c r="M956" s="438"/>
      <c r="N956" s="438"/>
      <c r="O956" s="438"/>
      <c r="P956" s="438"/>
      <c r="Q956" s="438"/>
      <c r="R956" s="438"/>
      <c r="S956" s="438"/>
      <c r="T956" s="438"/>
      <c r="U956" s="438"/>
      <c r="V956" s="438"/>
      <c r="W956" s="438"/>
      <c r="X956" s="438"/>
      <c r="Y956" s="438"/>
      <c r="Z956" s="438"/>
      <c r="AA956" s="438"/>
      <c r="AB956" s="438"/>
      <c r="AC956" s="438"/>
      <c r="AD956" s="438"/>
    </row>
    <row r="957" ht="13.5" customHeight="1">
      <c r="A957" s="438"/>
      <c r="B957" s="438"/>
      <c r="C957" s="438"/>
      <c r="D957" s="438"/>
      <c r="E957" s="409"/>
      <c r="F957" s="438"/>
      <c r="G957" s="438"/>
      <c r="H957" s="438"/>
      <c r="I957" s="438"/>
      <c r="J957" s="438"/>
      <c r="K957" s="438"/>
      <c r="L957" s="438"/>
      <c r="M957" s="438"/>
      <c r="N957" s="438"/>
      <c r="O957" s="438"/>
      <c r="P957" s="438"/>
      <c r="Q957" s="438"/>
      <c r="R957" s="438"/>
      <c r="S957" s="438"/>
      <c r="T957" s="438"/>
      <c r="U957" s="438"/>
      <c r="V957" s="438"/>
      <c r="W957" s="438"/>
      <c r="X957" s="438"/>
      <c r="Y957" s="438"/>
      <c r="Z957" s="438"/>
      <c r="AA957" s="438"/>
      <c r="AB957" s="438"/>
      <c r="AC957" s="438"/>
      <c r="AD957" s="438"/>
    </row>
    <row r="958" ht="13.5" customHeight="1">
      <c r="A958" s="438"/>
      <c r="B958" s="438"/>
      <c r="C958" s="438"/>
      <c r="D958" s="438"/>
      <c r="E958" s="409"/>
      <c r="F958" s="438"/>
      <c r="G958" s="438"/>
      <c r="H958" s="438"/>
      <c r="I958" s="438"/>
      <c r="J958" s="438"/>
      <c r="K958" s="438"/>
      <c r="L958" s="438"/>
      <c r="M958" s="438"/>
      <c r="N958" s="438"/>
      <c r="O958" s="438"/>
      <c r="P958" s="438"/>
      <c r="Q958" s="438"/>
      <c r="R958" s="438"/>
      <c r="S958" s="438"/>
      <c r="T958" s="438"/>
      <c r="U958" s="438"/>
      <c r="V958" s="438"/>
      <c r="W958" s="438"/>
      <c r="X958" s="438"/>
      <c r="Y958" s="438"/>
      <c r="Z958" s="438"/>
      <c r="AA958" s="438"/>
      <c r="AB958" s="438"/>
      <c r="AC958" s="438"/>
      <c r="AD958" s="438"/>
    </row>
    <row r="959" ht="13.5" customHeight="1">
      <c r="A959" s="438"/>
      <c r="B959" s="438"/>
      <c r="C959" s="438"/>
      <c r="D959" s="438"/>
      <c r="E959" s="409"/>
      <c r="F959" s="438"/>
      <c r="G959" s="438"/>
      <c r="H959" s="438"/>
      <c r="I959" s="438"/>
      <c r="J959" s="438"/>
      <c r="K959" s="438"/>
      <c r="L959" s="438"/>
      <c r="M959" s="438"/>
      <c r="N959" s="438"/>
      <c r="O959" s="438"/>
      <c r="P959" s="438"/>
      <c r="Q959" s="438"/>
      <c r="R959" s="438"/>
      <c r="S959" s="438"/>
      <c r="T959" s="438"/>
      <c r="U959" s="438"/>
      <c r="V959" s="438"/>
      <c r="W959" s="438"/>
      <c r="X959" s="438"/>
      <c r="Y959" s="438"/>
      <c r="Z959" s="438"/>
      <c r="AA959" s="438"/>
      <c r="AB959" s="438"/>
      <c r="AC959" s="438"/>
      <c r="AD959" s="438"/>
    </row>
    <row r="960" ht="13.5" customHeight="1">
      <c r="A960" s="438"/>
      <c r="B960" s="438"/>
      <c r="C960" s="438"/>
      <c r="D960" s="438"/>
      <c r="E960" s="409"/>
      <c r="F960" s="438"/>
      <c r="G960" s="438"/>
      <c r="H960" s="438"/>
      <c r="I960" s="438"/>
      <c r="J960" s="438"/>
      <c r="K960" s="438"/>
      <c r="L960" s="438"/>
      <c r="M960" s="438"/>
      <c r="N960" s="438"/>
      <c r="O960" s="438"/>
      <c r="P960" s="438"/>
      <c r="Q960" s="438"/>
      <c r="R960" s="438"/>
      <c r="S960" s="438"/>
      <c r="T960" s="438"/>
      <c r="U960" s="438"/>
      <c r="V960" s="438"/>
      <c r="W960" s="438"/>
      <c r="X960" s="438"/>
      <c r="Y960" s="438"/>
      <c r="Z960" s="438"/>
      <c r="AA960" s="438"/>
      <c r="AB960" s="438"/>
      <c r="AC960" s="438"/>
      <c r="AD960" s="438"/>
    </row>
    <row r="961" ht="13.5" customHeight="1">
      <c r="A961" s="438"/>
      <c r="B961" s="438"/>
      <c r="C961" s="438"/>
      <c r="D961" s="438"/>
      <c r="E961" s="409"/>
      <c r="F961" s="438"/>
      <c r="G961" s="438"/>
      <c r="H961" s="438"/>
      <c r="I961" s="438"/>
      <c r="J961" s="438"/>
      <c r="K961" s="438"/>
      <c r="L961" s="438"/>
      <c r="M961" s="438"/>
      <c r="N961" s="438"/>
      <c r="O961" s="438"/>
      <c r="P961" s="438"/>
      <c r="Q961" s="438"/>
      <c r="R961" s="438"/>
      <c r="S961" s="438"/>
      <c r="T961" s="438"/>
      <c r="U961" s="438"/>
      <c r="V961" s="438"/>
      <c r="W961" s="438"/>
      <c r="X961" s="438"/>
      <c r="Y961" s="438"/>
      <c r="Z961" s="438"/>
      <c r="AA961" s="438"/>
      <c r="AB961" s="438"/>
      <c r="AC961" s="438"/>
      <c r="AD961" s="438"/>
    </row>
    <row r="962" ht="13.5" customHeight="1">
      <c r="A962" s="438"/>
      <c r="B962" s="438"/>
      <c r="C962" s="438"/>
      <c r="D962" s="438"/>
      <c r="E962" s="409"/>
      <c r="F962" s="438"/>
      <c r="G962" s="438"/>
      <c r="H962" s="438"/>
      <c r="I962" s="438"/>
      <c r="J962" s="438"/>
      <c r="K962" s="438"/>
      <c r="L962" s="438"/>
      <c r="M962" s="438"/>
      <c r="N962" s="438"/>
      <c r="O962" s="438"/>
      <c r="P962" s="438"/>
      <c r="Q962" s="438"/>
      <c r="R962" s="438"/>
      <c r="S962" s="438"/>
      <c r="T962" s="438"/>
      <c r="U962" s="438"/>
      <c r="V962" s="438"/>
      <c r="W962" s="438"/>
      <c r="X962" s="438"/>
      <c r="Y962" s="438"/>
      <c r="Z962" s="438"/>
      <c r="AA962" s="438"/>
      <c r="AB962" s="438"/>
      <c r="AC962" s="438"/>
      <c r="AD962" s="438"/>
    </row>
    <row r="963" ht="13.5" customHeight="1">
      <c r="A963" s="438"/>
      <c r="B963" s="438"/>
      <c r="C963" s="438"/>
      <c r="D963" s="438"/>
      <c r="E963" s="409"/>
      <c r="F963" s="438"/>
      <c r="G963" s="438"/>
      <c r="H963" s="438"/>
      <c r="I963" s="438"/>
      <c r="J963" s="438"/>
      <c r="K963" s="438"/>
      <c r="L963" s="438"/>
      <c r="M963" s="438"/>
      <c r="N963" s="438"/>
      <c r="O963" s="438"/>
      <c r="P963" s="438"/>
      <c r="Q963" s="438"/>
      <c r="R963" s="438"/>
      <c r="S963" s="438"/>
      <c r="T963" s="438"/>
      <c r="U963" s="438"/>
      <c r="V963" s="438"/>
      <c r="W963" s="438"/>
      <c r="X963" s="438"/>
      <c r="Y963" s="438"/>
      <c r="Z963" s="438"/>
      <c r="AA963" s="438"/>
      <c r="AB963" s="438"/>
      <c r="AC963" s="438"/>
      <c r="AD963" s="438"/>
    </row>
    <row r="964" ht="13.5" customHeight="1">
      <c r="A964" s="438"/>
      <c r="B964" s="438"/>
      <c r="C964" s="438"/>
      <c r="D964" s="438"/>
      <c r="E964" s="409"/>
      <c r="F964" s="438"/>
      <c r="G964" s="438"/>
      <c r="H964" s="438"/>
      <c r="I964" s="438"/>
      <c r="J964" s="438"/>
      <c r="K964" s="438"/>
      <c r="L964" s="438"/>
      <c r="M964" s="438"/>
      <c r="N964" s="438"/>
      <c r="O964" s="438"/>
      <c r="P964" s="438"/>
      <c r="Q964" s="438"/>
      <c r="R964" s="438"/>
      <c r="S964" s="438"/>
      <c r="T964" s="438"/>
      <c r="U964" s="438"/>
      <c r="V964" s="438"/>
      <c r="W964" s="438"/>
      <c r="X964" s="438"/>
      <c r="Y964" s="438"/>
      <c r="Z964" s="438"/>
      <c r="AA964" s="438"/>
      <c r="AB964" s="438"/>
      <c r="AC964" s="438"/>
      <c r="AD964" s="438"/>
    </row>
    <row r="965" ht="13.5" customHeight="1">
      <c r="A965" s="438"/>
      <c r="B965" s="438"/>
      <c r="C965" s="438"/>
      <c r="D965" s="438"/>
      <c r="E965" s="409"/>
      <c r="F965" s="438"/>
      <c r="G965" s="438"/>
      <c r="H965" s="438"/>
      <c r="I965" s="438"/>
      <c r="J965" s="438"/>
      <c r="K965" s="438"/>
      <c r="L965" s="438"/>
      <c r="M965" s="438"/>
      <c r="N965" s="438"/>
      <c r="O965" s="438"/>
      <c r="P965" s="438"/>
      <c r="Q965" s="438"/>
      <c r="R965" s="438"/>
      <c r="S965" s="438"/>
      <c r="T965" s="438"/>
      <c r="U965" s="438"/>
      <c r="V965" s="438"/>
      <c r="W965" s="438"/>
      <c r="X965" s="438"/>
      <c r="Y965" s="438"/>
      <c r="Z965" s="438"/>
      <c r="AA965" s="438"/>
      <c r="AB965" s="438"/>
      <c r="AC965" s="438"/>
      <c r="AD965" s="438"/>
    </row>
    <row r="966" ht="13.5" customHeight="1">
      <c r="A966" s="438"/>
      <c r="B966" s="438"/>
      <c r="C966" s="438"/>
      <c r="D966" s="438"/>
      <c r="E966" s="409"/>
      <c r="F966" s="438"/>
      <c r="G966" s="438"/>
      <c r="H966" s="438"/>
      <c r="I966" s="438"/>
      <c r="J966" s="438"/>
      <c r="K966" s="438"/>
      <c r="L966" s="438"/>
      <c r="M966" s="438"/>
      <c r="N966" s="438"/>
      <c r="O966" s="438"/>
      <c r="P966" s="438"/>
      <c r="Q966" s="438"/>
      <c r="R966" s="438"/>
      <c r="S966" s="438"/>
      <c r="T966" s="438"/>
      <c r="U966" s="438"/>
      <c r="V966" s="438"/>
      <c r="W966" s="438"/>
      <c r="X966" s="438"/>
      <c r="Y966" s="438"/>
      <c r="Z966" s="438"/>
      <c r="AA966" s="438"/>
      <c r="AB966" s="438"/>
      <c r="AC966" s="438"/>
      <c r="AD966" s="438"/>
    </row>
    <row r="967" ht="13.5" customHeight="1">
      <c r="A967" s="438"/>
      <c r="B967" s="438"/>
      <c r="C967" s="438"/>
      <c r="D967" s="438"/>
      <c r="E967" s="409"/>
      <c r="F967" s="438"/>
      <c r="G967" s="438"/>
      <c r="H967" s="438"/>
      <c r="I967" s="438"/>
      <c r="J967" s="438"/>
      <c r="K967" s="438"/>
      <c r="L967" s="438"/>
      <c r="M967" s="438"/>
      <c r="N967" s="438"/>
      <c r="O967" s="438"/>
      <c r="P967" s="438"/>
      <c r="Q967" s="438"/>
      <c r="R967" s="438"/>
      <c r="S967" s="438"/>
      <c r="T967" s="438"/>
      <c r="U967" s="438"/>
      <c r="V967" s="438"/>
      <c r="W967" s="438"/>
      <c r="X967" s="438"/>
      <c r="Y967" s="438"/>
      <c r="Z967" s="438"/>
      <c r="AA967" s="438"/>
      <c r="AB967" s="438"/>
      <c r="AC967" s="438"/>
      <c r="AD967" s="438"/>
    </row>
    <row r="968" ht="13.5" customHeight="1">
      <c r="A968" s="438"/>
      <c r="B968" s="438"/>
      <c r="C968" s="438"/>
      <c r="D968" s="438"/>
      <c r="E968" s="409"/>
      <c r="F968" s="438"/>
      <c r="G968" s="438"/>
      <c r="H968" s="438"/>
      <c r="I968" s="438"/>
      <c r="J968" s="438"/>
      <c r="K968" s="438"/>
      <c r="L968" s="438"/>
      <c r="M968" s="438"/>
      <c r="N968" s="438"/>
      <c r="O968" s="438"/>
      <c r="P968" s="438"/>
      <c r="Q968" s="438"/>
      <c r="R968" s="438"/>
      <c r="S968" s="438"/>
      <c r="T968" s="438"/>
      <c r="U968" s="438"/>
      <c r="V968" s="438"/>
      <c r="W968" s="438"/>
      <c r="X968" s="438"/>
      <c r="Y968" s="438"/>
      <c r="Z968" s="438"/>
      <c r="AA968" s="438"/>
      <c r="AB968" s="438"/>
      <c r="AC968" s="438"/>
      <c r="AD968" s="438"/>
    </row>
    <row r="969" ht="13.5" customHeight="1">
      <c r="A969" s="438"/>
      <c r="B969" s="438"/>
      <c r="C969" s="438"/>
      <c r="D969" s="438"/>
      <c r="E969" s="409"/>
      <c r="F969" s="438"/>
      <c r="G969" s="438"/>
      <c r="H969" s="438"/>
      <c r="I969" s="438"/>
      <c r="J969" s="438"/>
      <c r="K969" s="438"/>
      <c r="L969" s="438"/>
      <c r="M969" s="438"/>
      <c r="N969" s="438"/>
      <c r="O969" s="438"/>
      <c r="P969" s="438"/>
      <c r="Q969" s="438"/>
      <c r="R969" s="438"/>
      <c r="S969" s="438"/>
      <c r="T969" s="438"/>
      <c r="U969" s="438"/>
      <c r="V969" s="438"/>
      <c r="W969" s="438"/>
      <c r="X969" s="438"/>
      <c r="Y969" s="438"/>
      <c r="Z969" s="438"/>
      <c r="AA969" s="438"/>
      <c r="AB969" s="438"/>
      <c r="AC969" s="438"/>
      <c r="AD969" s="438"/>
    </row>
    <row r="970" ht="13.5" customHeight="1">
      <c r="A970" s="438"/>
      <c r="B970" s="438"/>
      <c r="C970" s="438"/>
      <c r="D970" s="438"/>
      <c r="E970" s="409"/>
      <c r="F970" s="438"/>
      <c r="G970" s="438"/>
      <c r="H970" s="438"/>
      <c r="I970" s="438"/>
      <c r="J970" s="438"/>
      <c r="K970" s="438"/>
      <c r="L970" s="438"/>
      <c r="M970" s="438"/>
      <c r="N970" s="438"/>
      <c r="O970" s="438"/>
      <c r="P970" s="438"/>
      <c r="Q970" s="438"/>
      <c r="R970" s="438"/>
      <c r="S970" s="438"/>
      <c r="T970" s="438"/>
      <c r="U970" s="438"/>
      <c r="V970" s="438"/>
      <c r="W970" s="438"/>
      <c r="X970" s="438"/>
      <c r="Y970" s="438"/>
      <c r="Z970" s="438"/>
      <c r="AA970" s="438"/>
      <c r="AB970" s="438"/>
      <c r="AC970" s="438"/>
      <c r="AD970" s="438"/>
    </row>
    <row r="971" ht="13.5" customHeight="1">
      <c r="A971" s="438"/>
      <c r="B971" s="438"/>
      <c r="C971" s="438"/>
      <c r="D971" s="438"/>
      <c r="E971" s="409"/>
      <c r="F971" s="438"/>
      <c r="G971" s="438"/>
      <c r="H971" s="438"/>
      <c r="I971" s="438"/>
      <c r="J971" s="438"/>
      <c r="K971" s="438"/>
      <c r="L971" s="438"/>
      <c r="M971" s="438"/>
      <c r="N971" s="438"/>
      <c r="O971" s="438"/>
      <c r="P971" s="438"/>
      <c r="Q971" s="438"/>
      <c r="R971" s="438"/>
      <c r="S971" s="438"/>
      <c r="T971" s="438"/>
      <c r="U971" s="438"/>
      <c r="V971" s="438"/>
      <c r="W971" s="438"/>
      <c r="X971" s="438"/>
      <c r="Y971" s="438"/>
      <c r="Z971" s="438"/>
      <c r="AA971" s="438"/>
      <c r="AB971" s="438"/>
      <c r="AC971" s="438"/>
      <c r="AD971" s="438"/>
    </row>
    <row r="972" ht="13.5" customHeight="1">
      <c r="A972" s="438"/>
      <c r="B972" s="438"/>
      <c r="C972" s="438"/>
      <c r="D972" s="438"/>
      <c r="E972" s="409"/>
      <c r="F972" s="438"/>
      <c r="G972" s="438"/>
      <c r="H972" s="438"/>
      <c r="I972" s="438"/>
      <c r="J972" s="438"/>
      <c r="K972" s="438"/>
      <c r="L972" s="438"/>
      <c r="M972" s="438"/>
      <c r="N972" s="438"/>
      <c r="O972" s="438"/>
      <c r="P972" s="438"/>
      <c r="Q972" s="438"/>
      <c r="R972" s="438"/>
      <c r="S972" s="438"/>
      <c r="T972" s="438"/>
      <c r="U972" s="438"/>
      <c r="V972" s="438"/>
      <c r="W972" s="438"/>
      <c r="X972" s="438"/>
      <c r="Y972" s="438"/>
      <c r="Z972" s="438"/>
      <c r="AA972" s="438"/>
      <c r="AB972" s="438"/>
      <c r="AC972" s="438"/>
      <c r="AD972" s="438"/>
    </row>
    <row r="973" ht="13.5" customHeight="1">
      <c r="A973" s="438"/>
      <c r="B973" s="438"/>
      <c r="C973" s="438"/>
      <c r="D973" s="438"/>
      <c r="E973" s="409"/>
      <c r="F973" s="438"/>
      <c r="G973" s="438"/>
      <c r="H973" s="438"/>
      <c r="I973" s="438"/>
      <c r="J973" s="438"/>
      <c r="K973" s="438"/>
      <c r="L973" s="438"/>
      <c r="M973" s="438"/>
      <c r="N973" s="438"/>
      <c r="O973" s="438"/>
      <c r="P973" s="438"/>
      <c r="Q973" s="438"/>
      <c r="R973" s="438"/>
      <c r="S973" s="438"/>
      <c r="T973" s="438"/>
      <c r="U973" s="438"/>
      <c r="V973" s="438"/>
      <c r="W973" s="438"/>
      <c r="X973" s="438"/>
      <c r="Y973" s="438"/>
      <c r="Z973" s="438"/>
      <c r="AA973" s="438"/>
      <c r="AB973" s="438"/>
      <c r="AC973" s="438"/>
      <c r="AD973" s="438"/>
    </row>
    <row r="974" ht="13.5" customHeight="1">
      <c r="A974" s="438"/>
      <c r="B974" s="438"/>
      <c r="C974" s="438"/>
      <c r="D974" s="438"/>
      <c r="E974" s="409"/>
      <c r="F974" s="438"/>
      <c r="G974" s="438"/>
      <c r="H974" s="438"/>
      <c r="I974" s="438"/>
      <c r="J974" s="438"/>
      <c r="K974" s="438"/>
      <c r="L974" s="438"/>
      <c r="M974" s="438"/>
      <c r="N974" s="438"/>
      <c r="O974" s="438"/>
      <c r="P974" s="438"/>
      <c r="Q974" s="438"/>
      <c r="R974" s="438"/>
      <c r="S974" s="438"/>
      <c r="T974" s="438"/>
      <c r="U974" s="438"/>
      <c r="V974" s="438"/>
      <c r="W974" s="438"/>
      <c r="X974" s="438"/>
      <c r="Y974" s="438"/>
      <c r="Z974" s="438"/>
      <c r="AA974" s="438"/>
      <c r="AB974" s="438"/>
      <c r="AC974" s="438"/>
      <c r="AD974" s="438"/>
    </row>
    <row r="975" ht="13.5" customHeight="1">
      <c r="A975" s="438"/>
      <c r="B975" s="438"/>
      <c r="C975" s="438"/>
      <c r="D975" s="438"/>
      <c r="E975" s="409"/>
      <c r="F975" s="438"/>
      <c r="G975" s="438"/>
      <c r="H975" s="438"/>
      <c r="I975" s="438"/>
      <c r="J975" s="438"/>
      <c r="K975" s="438"/>
      <c r="L975" s="438"/>
      <c r="M975" s="438"/>
      <c r="N975" s="438"/>
      <c r="O975" s="438"/>
      <c r="P975" s="438"/>
      <c r="Q975" s="438"/>
      <c r="R975" s="438"/>
      <c r="S975" s="438"/>
      <c r="T975" s="438"/>
      <c r="U975" s="438"/>
      <c r="V975" s="438"/>
      <c r="W975" s="438"/>
      <c r="X975" s="438"/>
      <c r="Y975" s="438"/>
      <c r="Z975" s="438"/>
      <c r="AA975" s="438"/>
      <c r="AB975" s="438"/>
      <c r="AC975" s="438"/>
      <c r="AD975" s="438"/>
    </row>
    <row r="976" ht="13.5" customHeight="1">
      <c r="A976" s="438"/>
      <c r="B976" s="438"/>
      <c r="C976" s="438"/>
      <c r="D976" s="438"/>
      <c r="E976" s="409"/>
      <c r="F976" s="438"/>
      <c r="G976" s="438"/>
      <c r="H976" s="438"/>
      <c r="I976" s="438"/>
      <c r="J976" s="438"/>
      <c r="K976" s="438"/>
      <c r="L976" s="438"/>
      <c r="M976" s="438"/>
      <c r="N976" s="438"/>
      <c r="O976" s="438"/>
      <c r="P976" s="438"/>
      <c r="Q976" s="438"/>
      <c r="R976" s="438"/>
      <c r="S976" s="438"/>
      <c r="T976" s="438"/>
      <c r="U976" s="438"/>
      <c r="V976" s="438"/>
      <c r="W976" s="438"/>
      <c r="X976" s="438"/>
      <c r="Y976" s="438"/>
      <c r="Z976" s="438"/>
      <c r="AA976" s="438"/>
      <c r="AB976" s="438"/>
      <c r="AC976" s="438"/>
      <c r="AD976" s="438"/>
    </row>
    <row r="977" ht="13.5" customHeight="1">
      <c r="A977" s="438"/>
      <c r="B977" s="438"/>
      <c r="C977" s="438"/>
      <c r="D977" s="438"/>
      <c r="E977" s="409"/>
      <c r="F977" s="438"/>
      <c r="G977" s="438"/>
      <c r="H977" s="438"/>
      <c r="I977" s="438"/>
      <c r="J977" s="438"/>
      <c r="K977" s="438"/>
      <c r="L977" s="438"/>
      <c r="M977" s="438"/>
      <c r="N977" s="438"/>
      <c r="O977" s="438"/>
      <c r="P977" s="438"/>
      <c r="Q977" s="438"/>
      <c r="R977" s="438"/>
      <c r="S977" s="438"/>
      <c r="T977" s="438"/>
      <c r="U977" s="438"/>
      <c r="V977" s="438"/>
      <c r="W977" s="438"/>
      <c r="X977" s="438"/>
      <c r="Y977" s="438"/>
      <c r="Z977" s="438"/>
      <c r="AA977" s="438"/>
      <c r="AB977" s="438"/>
      <c r="AC977" s="438"/>
      <c r="AD977" s="438"/>
    </row>
    <row r="978" ht="13.5" customHeight="1">
      <c r="A978" s="438"/>
      <c r="B978" s="438"/>
      <c r="C978" s="438"/>
      <c r="D978" s="438"/>
      <c r="E978" s="409"/>
      <c r="F978" s="438"/>
      <c r="G978" s="438"/>
      <c r="H978" s="438"/>
      <c r="I978" s="438"/>
      <c r="J978" s="438"/>
      <c r="K978" s="438"/>
      <c r="L978" s="438"/>
      <c r="M978" s="438"/>
      <c r="N978" s="438"/>
      <c r="O978" s="438"/>
      <c r="P978" s="438"/>
      <c r="Q978" s="438"/>
      <c r="R978" s="438"/>
      <c r="S978" s="438"/>
      <c r="T978" s="438"/>
      <c r="U978" s="438"/>
      <c r="V978" s="438"/>
      <c r="W978" s="438"/>
      <c r="X978" s="438"/>
      <c r="Y978" s="438"/>
      <c r="Z978" s="438"/>
      <c r="AA978" s="438"/>
      <c r="AB978" s="438"/>
      <c r="AC978" s="438"/>
      <c r="AD978" s="438"/>
    </row>
    <row r="979" ht="13.5" customHeight="1">
      <c r="A979" s="438"/>
      <c r="B979" s="438"/>
      <c r="C979" s="438"/>
      <c r="D979" s="438"/>
      <c r="E979" s="409"/>
      <c r="F979" s="438"/>
      <c r="G979" s="438"/>
      <c r="H979" s="438"/>
      <c r="I979" s="438"/>
      <c r="J979" s="438"/>
      <c r="K979" s="438"/>
      <c r="L979" s="438"/>
      <c r="M979" s="438"/>
      <c r="N979" s="438"/>
      <c r="O979" s="438"/>
      <c r="P979" s="438"/>
      <c r="Q979" s="438"/>
      <c r="R979" s="438"/>
      <c r="S979" s="438"/>
      <c r="T979" s="438"/>
      <c r="U979" s="438"/>
      <c r="V979" s="438"/>
      <c r="W979" s="438"/>
      <c r="X979" s="438"/>
      <c r="Y979" s="438"/>
      <c r="Z979" s="438"/>
      <c r="AA979" s="438"/>
      <c r="AB979" s="438"/>
      <c r="AC979" s="438"/>
      <c r="AD979" s="438"/>
    </row>
    <row r="980" ht="13.5" customHeight="1">
      <c r="A980" s="438"/>
      <c r="B980" s="438"/>
      <c r="C980" s="438"/>
      <c r="D980" s="438"/>
      <c r="E980" s="409"/>
      <c r="F980" s="438"/>
      <c r="G980" s="438"/>
      <c r="H980" s="438"/>
      <c r="I980" s="438"/>
      <c r="J980" s="438"/>
      <c r="K980" s="438"/>
      <c r="L980" s="438"/>
      <c r="M980" s="438"/>
      <c r="N980" s="438"/>
      <c r="O980" s="438"/>
      <c r="P980" s="438"/>
      <c r="Q980" s="438"/>
      <c r="R980" s="438"/>
      <c r="S980" s="438"/>
      <c r="T980" s="438"/>
      <c r="U980" s="438"/>
      <c r="V980" s="438"/>
      <c r="W980" s="438"/>
      <c r="X980" s="438"/>
      <c r="Y980" s="438"/>
      <c r="Z980" s="438"/>
      <c r="AA980" s="438"/>
      <c r="AB980" s="438"/>
      <c r="AC980" s="438"/>
      <c r="AD980" s="438"/>
    </row>
    <row r="981" ht="13.5" customHeight="1">
      <c r="A981" s="438"/>
      <c r="B981" s="438"/>
      <c r="C981" s="438"/>
      <c r="D981" s="438"/>
      <c r="E981" s="409"/>
      <c r="F981" s="438"/>
      <c r="G981" s="438"/>
      <c r="H981" s="438"/>
      <c r="I981" s="438"/>
      <c r="J981" s="438"/>
      <c r="K981" s="438"/>
      <c r="L981" s="438"/>
      <c r="M981" s="438"/>
      <c r="N981" s="438"/>
      <c r="O981" s="438"/>
      <c r="P981" s="438"/>
      <c r="Q981" s="438"/>
      <c r="R981" s="438"/>
      <c r="S981" s="438"/>
      <c r="T981" s="438"/>
      <c r="U981" s="438"/>
      <c r="V981" s="438"/>
      <c r="W981" s="438"/>
      <c r="X981" s="438"/>
      <c r="Y981" s="438"/>
      <c r="Z981" s="438"/>
      <c r="AA981" s="438"/>
      <c r="AB981" s="438"/>
      <c r="AC981" s="438"/>
      <c r="AD981" s="438"/>
    </row>
    <row r="982" ht="13.5" customHeight="1">
      <c r="A982" s="438"/>
      <c r="B982" s="438"/>
      <c r="C982" s="438"/>
      <c r="D982" s="438"/>
      <c r="E982" s="409"/>
      <c r="F982" s="438"/>
      <c r="G982" s="438"/>
      <c r="H982" s="438"/>
      <c r="I982" s="438"/>
      <c r="J982" s="438"/>
      <c r="K982" s="438"/>
      <c r="L982" s="438"/>
      <c r="M982" s="438"/>
      <c r="N982" s="438"/>
      <c r="O982" s="438"/>
      <c r="P982" s="438"/>
      <c r="Q982" s="438"/>
      <c r="R982" s="438"/>
      <c r="S982" s="438"/>
      <c r="T982" s="438"/>
      <c r="U982" s="438"/>
      <c r="V982" s="438"/>
      <c r="W982" s="438"/>
      <c r="X982" s="438"/>
      <c r="Y982" s="438"/>
      <c r="Z982" s="438"/>
      <c r="AA982" s="438"/>
      <c r="AB982" s="438"/>
      <c r="AC982" s="438"/>
      <c r="AD982" s="438"/>
    </row>
    <row r="983" ht="13.5" customHeight="1">
      <c r="A983" s="438"/>
      <c r="B983" s="438"/>
      <c r="C983" s="438"/>
      <c r="D983" s="438"/>
      <c r="E983" s="409"/>
      <c r="F983" s="438"/>
      <c r="G983" s="438"/>
      <c r="H983" s="438"/>
      <c r="I983" s="438"/>
      <c r="J983" s="438"/>
      <c r="K983" s="438"/>
      <c r="L983" s="438"/>
      <c r="M983" s="438"/>
      <c r="N983" s="438"/>
      <c r="O983" s="438"/>
      <c r="P983" s="438"/>
      <c r="Q983" s="438"/>
      <c r="R983" s="438"/>
      <c r="S983" s="438"/>
      <c r="T983" s="438"/>
      <c r="U983" s="438"/>
      <c r="V983" s="438"/>
      <c r="W983" s="438"/>
      <c r="X983" s="438"/>
      <c r="Y983" s="438"/>
      <c r="Z983" s="438"/>
      <c r="AA983" s="438"/>
      <c r="AB983" s="438"/>
      <c r="AC983" s="438"/>
      <c r="AD983" s="438"/>
    </row>
    <row r="984" ht="13.5" customHeight="1">
      <c r="A984" s="438"/>
      <c r="B984" s="438"/>
      <c r="C984" s="438"/>
      <c r="D984" s="438"/>
      <c r="E984" s="409"/>
      <c r="F984" s="438"/>
      <c r="G984" s="438"/>
      <c r="H984" s="438"/>
      <c r="I984" s="438"/>
      <c r="J984" s="438"/>
      <c r="K984" s="438"/>
      <c r="L984" s="438"/>
      <c r="M984" s="438"/>
      <c r="N984" s="438"/>
      <c r="O984" s="438"/>
      <c r="P984" s="438"/>
      <c r="Q984" s="438"/>
      <c r="R984" s="438"/>
      <c r="S984" s="438"/>
      <c r="T984" s="438"/>
      <c r="U984" s="438"/>
      <c r="V984" s="438"/>
      <c r="W984" s="438"/>
      <c r="X984" s="438"/>
      <c r="Y984" s="438"/>
      <c r="Z984" s="438"/>
      <c r="AA984" s="438"/>
      <c r="AB984" s="438"/>
      <c r="AC984" s="438"/>
      <c r="AD984" s="438"/>
    </row>
    <row r="985" ht="13.5" customHeight="1">
      <c r="A985" s="438"/>
      <c r="B985" s="438"/>
      <c r="C985" s="438"/>
      <c r="D985" s="438"/>
      <c r="E985" s="409"/>
      <c r="F985" s="438"/>
      <c r="G985" s="438"/>
      <c r="H985" s="438"/>
      <c r="I985" s="438"/>
      <c r="J985" s="438"/>
      <c r="K985" s="438"/>
      <c r="L985" s="438"/>
      <c r="M985" s="438"/>
      <c r="N985" s="438"/>
      <c r="O985" s="438"/>
      <c r="P985" s="438"/>
      <c r="Q985" s="438"/>
      <c r="R985" s="438"/>
      <c r="S985" s="438"/>
      <c r="T985" s="438"/>
      <c r="U985" s="438"/>
      <c r="V985" s="438"/>
      <c r="W985" s="438"/>
      <c r="X985" s="438"/>
      <c r="Y985" s="438"/>
      <c r="Z985" s="438"/>
      <c r="AA985" s="438"/>
      <c r="AB985" s="438"/>
      <c r="AC985" s="438"/>
      <c r="AD985" s="438"/>
    </row>
    <row r="986" ht="13.5" customHeight="1">
      <c r="A986" s="438"/>
      <c r="B986" s="438"/>
      <c r="C986" s="438"/>
      <c r="D986" s="438"/>
      <c r="E986" s="409"/>
      <c r="F986" s="438"/>
      <c r="G986" s="438"/>
      <c r="H986" s="438"/>
      <c r="I986" s="438"/>
      <c r="J986" s="438"/>
      <c r="K986" s="438"/>
      <c r="L986" s="438"/>
      <c r="M986" s="438"/>
      <c r="N986" s="438"/>
      <c r="O986" s="438"/>
      <c r="P986" s="438"/>
      <c r="Q986" s="438"/>
      <c r="R986" s="438"/>
      <c r="S986" s="438"/>
      <c r="T986" s="438"/>
      <c r="U986" s="438"/>
      <c r="V986" s="438"/>
      <c r="W986" s="438"/>
      <c r="X986" s="438"/>
      <c r="Y986" s="438"/>
      <c r="Z986" s="438"/>
      <c r="AA986" s="438"/>
      <c r="AB986" s="438"/>
      <c r="AC986" s="438"/>
      <c r="AD986" s="438"/>
    </row>
    <row r="987" ht="13.5" customHeight="1">
      <c r="A987" s="438"/>
      <c r="B987" s="438"/>
      <c r="C987" s="438"/>
      <c r="D987" s="438"/>
      <c r="E987" s="409"/>
      <c r="F987" s="438"/>
      <c r="G987" s="438"/>
      <c r="H987" s="438"/>
      <c r="I987" s="438"/>
      <c r="J987" s="438"/>
      <c r="K987" s="438"/>
      <c r="L987" s="438"/>
      <c r="M987" s="438"/>
      <c r="N987" s="438"/>
      <c r="O987" s="438"/>
      <c r="P987" s="438"/>
      <c r="Q987" s="438"/>
      <c r="R987" s="438"/>
      <c r="S987" s="438"/>
      <c r="T987" s="438"/>
      <c r="U987" s="438"/>
      <c r="V987" s="438"/>
      <c r="W987" s="438"/>
      <c r="X987" s="438"/>
      <c r="Y987" s="438"/>
      <c r="Z987" s="438"/>
      <c r="AA987" s="438"/>
      <c r="AB987" s="438"/>
      <c r="AC987" s="438"/>
      <c r="AD987" s="438"/>
    </row>
    <row r="988" ht="13.5" customHeight="1">
      <c r="A988" s="438"/>
      <c r="B988" s="438"/>
      <c r="C988" s="438"/>
      <c r="D988" s="438"/>
      <c r="E988" s="409"/>
      <c r="F988" s="438"/>
      <c r="G988" s="438"/>
      <c r="H988" s="438"/>
      <c r="I988" s="438"/>
      <c r="J988" s="438"/>
      <c r="K988" s="438"/>
      <c r="L988" s="438"/>
      <c r="M988" s="438"/>
      <c r="N988" s="438"/>
      <c r="O988" s="438"/>
      <c r="P988" s="438"/>
      <c r="Q988" s="438"/>
      <c r="R988" s="438"/>
      <c r="S988" s="438"/>
      <c r="T988" s="438"/>
      <c r="U988" s="438"/>
      <c r="V988" s="438"/>
      <c r="W988" s="438"/>
      <c r="X988" s="438"/>
      <c r="Y988" s="438"/>
      <c r="Z988" s="438"/>
      <c r="AA988" s="438"/>
      <c r="AB988" s="438"/>
      <c r="AC988" s="438"/>
      <c r="AD988" s="438"/>
    </row>
    <row r="989" ht="13.5" customHeight="1">
      <c r="A989" s="438"/>
      <c r="B989" s="438"/>
      <c r="C989" s="438"/>
      <c r="D989" s="438"/>
      <c r="E989" s="409"/>
      <c r="F989" s="438"/>
      <c r="G989" s="438"/>
      <c r="H989" s="438"/>
      <c r="I989" s="438"/>
      <c r="J989" s="438"/>
      <c r="K989" s="438"/>
      <c r="L989" s="438"/>
      <c r="M989" s="438"/>
      <c r="N989" s="438"/>
      <c r="O989" s="438"/>
      <c r="P989" s="438"/>
      <c r="Q989" s="438"/>
      <c r="R989" s="438"/>
      <c r="S989" s="438"/>
      <c r="T989" s="438"/>
      <c r="U989" s="438"/>
      <c r="V989" s="438"/>
      <c r="W989" s="438"/>
      <c r="X989" s="438"/>
      <c r="Y989" s="438"/>
      <c r="Z989" s="438"/>
      <c r="AA989" s="438"/>
      <c r="AB989" s="438"/>
      <c r="AC989" s="438"/>
      <c r="AD989" s="438"/>
    </row>
    <row r="990" ht="13.5" customHeight="1">
      <c r="A990" s="438"/>
      <c r="B990" s="438"/>
      <c r="C990" s="438"/>
      <c r="D990" s="438"/>
      <c r="E990" s="409"/>
      <c r="F990" s="438"/>
      <c r="G990" s="438"/>
      <c r="H990" s="438"/>
      <c r="I990" s="438"/>
      <c r="J990" s="438"/>
      <c r="K990" s="438"/>
      <c r="L990" s="438"/>
      <c r="M990" s="438"/>
      <c r="N990" s="438"/>
      <c r="O990" s="438"/>
      <c r="P990" s="438"/>
      <c r="Q990" s="438"/>
      <c r="R990" s="438"/>
      <c r="S990" s="438"/>
      <c r="T990" s="438"/>
      <c r="U990" s="438"/>
      <c r="V990" s="438"/>
      <c r="W990" s="438"/>
      <c r="X990" s="438"/>
      <c r="Y990" s="438"/>
      <c r="Z990" s="438"/>
      <c r="AA990" s="438"/>
      <c r="AB990" s="438"/>
      <c r="AC990" s="438"/>
      <c r="AD990" s="438"/>
    </row>
    <row r="991" ht="13.5" customHeight="1">
      <c r="A991" s="438"/>
      <c r="B991" s="438"/>
      <c r="C991" s="438"/>
      <c r="D991" s="438"/>
      <c r="E991" s="409"/>
      <c r="F991" s="438"/>
      <c r="G991" s="438"/>
      <c r="H991" s="438"/>
      <c r="I991" s="438"/>
      <c r="J991" s="438"/>
      <c r="K991" s="438"/>
      <c r="L991" s="438"/>
      <c r="M991" s="438"/>
      <c r="N991" s="438"/>
      <c r="O991" s="438"/>
      <c r="P991" s="438"/>
      <c r="Q991" s="438"/>
      <c r="R991" s="438"/>
      <c r="S991" s="438"/>
      <c r="T991" s="438"/>
      <c r="U991" s="438"/>
      <c r="V991" s="438"/>
      <c r="W991" s="438"/>
      <c r="X991" s="438"/>
      <c r="Y991" s="438"/>
      <c r="Z991" s="438"/>
      <c r="AA991" s="438"/>
      <c r="AB991" s="438"/>
      <c r="AC991" s="438"/>
      <c r="AD991" s="438"/>
    </row>
    <row r="992" ht="13.5" customHeight="1">
      <c r="A992" s="438"/>
      <c r="B992" s="438"/>
      <c r="C992" s="438"/>
      <c r="D992" s="438"/>
      <c r="E992" s="409"/>
      <c r="F992" s="438"/>
      <c r="G992" s="438"/>
      <c r="H992" s="438"/>
      <c r="I992" s="438"/>
      <c r="J992" s="438"/>
      <c r="K992" s="438"/>
      <c r="L992" s="438"/>
      <c r="M992" s="438"/>
      <c r="N992" s="438"/>
      <c r="O992" s="438"/>
      <c r="P992" s="438"/>
      <c r="Q992" s="438"/>
      <c r="R992" s="438"/>
      <c r="S992" s="438"/>
      <c r="T992" s="438"/>
      <c r="U992" s="438"/>
      <c r="V992" s="438"/>
      <c r="W992" s="438"/>
      <c r="X992" s="438"/>
      <c r="Y992" s="438"/>
      <c r="Z992" s="438"/>
      <c r="AA992" s="438"/>
      <c r="AB992" s="438"/>
      <c r="AC992" s="438"/>
      <c r="AD992" s="438"/>
    </row>
    <row r="993" ht="13.5" customHeight="1">
      <c r="A993" s="438"/>
      <c r="B993" s="438"/>
      <c r="C993" s="438"/>
      <c r="D993" s="438"/>
      <c r="E993" s="409"/>
      <c r="F993" s="438"/>
      <c r="G993" s="438"/>
      <c r="H993" s="438"/>
      <c r="I993" s="438"/>
      <c r="J993" s="438"/>
      <c r="K993" s="438"/>
      <c r="L993" s="438"/>
      <c r="M993" s="438"/>
      <c r="N993" s="438"/>
      <c r="O993" s="438"/>
      <c r="P993" s="438"/>
      <c r="Q993" s="438"/>
      <c r="R993" s="438"/>
      <c r="S993" s="438"/>
      <c r="T993" s="438"/>
      <c r="U993" s="438"/>
      <c r="V993" s="438"/>
      <c r="W993" s="438"/>
      <c r="X993" s="438"/>
      <c r="Y993" s="438"/>
      <c r="Z993" s="438"/>
      <c r="AA993" s="438"/>
      <c r="AB993" s="438"/>
      <c r="AC993" s="438"/>
      <c r="AD993" s="438"/>
    </row>
    <row r="994" ht="13.5" customHeight="1">
      <c r="A994" s="438"/>
      <c r="B994" s="438"/>
      <c r="C994" s="438"/>
      <c r="D994" s="438"/>
      <c r="E994" s="409"/>
      <c r="F994" s="438"/>
      <c r="G994" s="438"/>
      <c r="H994" s="438"/>
      <c r="I994" s="438"/>
      <c r="J994" s="438"/>
      <c r="K994" s="438"/>
      <c r="L994" s="438"/>
      <c r="M994" s="438"/>
      <c r="N994" s="438"/>
      <c r="O994" s="438"/>
      <c r="P994" s="438"/>
      <c r="Q994" s="438"/>
      <c r="R994" s="438"/>
      <c r="S994" s="438"/>
      <c r="T994" s="438"/>
      <c r="U994" s="438"/>
      <c r="V994" s="438"/>
      <c r="W994" s="438"/>
      <c r="X994" s="438"/>
      <c r="Y994" s="438"/>
      <c r="Z994" s="438"/>
      <c r="AA994" s="438"/>
      <c r="AB994" s="438"/>
      <c r="AC994" s="438"/>
      <c r="AD994" s="438"/>
    </row>
    <row r="995" ht="13.5" customHeight="1">
      <c r="A995" s="438"/>
      <c r="B995" s="438"/>
      <c r="C995" s="438"/>
      <c r="D995" s="438"/>
      <c r="E995" s="409"/>
      <c r="F995" s="438"/>
      <c r="G995" s="438"/>
      <c r="H995" s="438"/>
      <c r="I995" s="438"/>
      <c r="J995" s="438"/>
      <c r="K995" s="438"/>
      <c r="L995" s="438"/>
      <c r="M995" s="438"/>
      <c r="N995" s="438"/>
      <c r="O995" s="438"/>
      <c r="P995" s="438"/>
      <c r="Q995" s="438"/>
      <c r="R995" s="438"/>
      <c r="S995" s="438"/>
      <c r="T995" s="438"/>
      <c r="U995" s="438"/>
      <c r="V995" s="438"/>
      <c r="W995" s="438"/>
      <c r="X995" s="438"/>
      <c r="Y995" s="438"/>
      <c r="Z995" s="438"/>
      <c r="AA995" s="438"/>
      <c r="AB995" s="438"/>
      <c r="AC995" s="438"/>
      <c r="AD995" s="438"/>
    </row>
    <row r="996" ht="13.5" customHeight="1">
      <c r="A996" s="438"/>
      <c r="B996" s="438"/>
      <c r="C996" s="438"/>
      <c r="D996" s="438"/>
      <c r="E996" s="409"/>
      <c r="F996" s="438"/>
      <c r="G996" s="438"/>
      <c r="H996" s="438"/>
      <c r="I996" s="438"/>
      <c r="J996" s="438"/>
      <c r="K996" s="438"/>
      <c r="L996" s="438"/>
      <c r="M996" s="438"/>
      <c r="N996" s="438"/>
      <c r="O996" s="438"/>
      <c r="P996" s="438"/>
      <c r="Q996" s="438"/>
      <c r="R996" s="438"/>
      <c r="S996" s="438"/>
      <c r="T996" s="438"/>
      <c r="U996" s="438"/>
      <c r="V996" s="438"/>
      <c r="W996" s="438"/>
      <c r="X996" s="438"/>
      <c r="Y996" s="438"/>
      <c r="Z996" s="438"/>
      <c r="AA996" s="438"/>
      <c r="AB996" s="438"/>
      <c r="AC996" s="438"/>
      <c r="AD996" s="438"/>
    </row>
    <row r="997" ht="13.5" customHeight="1">
      <c r="A997" s="438"/>
      <c r="B997" s="438"/>
      <c r="C997" s="438"/>
      <c r="D997" s="438"/>
      <c r="E997" s="409"/>
      <c r="F997" s="438"/>
      <c r="G997" s="438"/>
      <c r="H997" s="438"/>
      <c r="I997" s="438"/>
      <c r="J997" s="438"/>
      <c r="K997" s="438"/>
      <c r="L997" s="438"/>
      <c r="M997" s="438"/>
      <c r="N997" s="438"/>
      <c r="O997" s="438"/>
      <c r="P997" s="438"/>
      <c r="Q997" s="438"/>
      <c r="R997" s="438"/>
      <c r="S997" s="438"/>
      <c r="T997" s="438"/>
      <c r="U997" s="438"/>
      <c r="V997" s="438"/>
      <c r="W997" s="438"/>
      <c r="X997" s="438"/>
      <c r="Y997" s="438"/>
      <c r="Z997" s="438"/>
      <c r="AA997" s="438"/>
      <c r="AB997" s="438"/>
      <c r="AC997" s="438"/>
      <c r="AD997" s="438"/>
    </row>
    <row r="998" ht="13.5" customHeight="1">
      <c r="A998" s="438"/>
      <c r="B998" s="438"/>
      <c r="C998" s="438"/>
      <c r="D998" s="438"/>
      <c r="E998" s="409"/>
      <c r="F998" s="438"/>
      <c r="G998" s="438"/>
      <c r="H998" s="438"/>
      <c r="I998" s="438"/>
      <c r="J998" s="438"/>
      <c r="K998" s="438"/>
      <c r="L998" s="438"/>
      <c r="M998" s="438"/>
      <c r="N998" s="438"/>
      <c r="O998" s="438"/>
      <c r="P998" s="438"/>
      <c r="Q998" s="438"/>
      <c r="R998" s="438"/>
      <c r="S998" s="438"/>
      <c r="T998" s="438"/>
      <c r="U998" s="438"/>
      <c r="V998" s="438"/>
      <c r="W998" s="438"/>
      <c r="X998" s="438"/>
      <c r="Y998" s="438"/>
      <c r="Z998" s="438"/>
      <c r="AA998" s="438"/>
      <c r="AB998" s="438"/>
      <c r="AC998" s="438"/>
      <c r="AD998" s="438"/>
    </row>
    <row r="999" ht="13.5" customHeight="1">
      <c r="A999" s="438"/>
      <c r="B999" s="438"/>
      <c r="C999" s="438"/>
      <c r="D999" s="438"/>
      <c r="E999" s="409"/>
      <c r="F999" s="438"/>
      <c r="G999" s="438"/>
      <c r="H999" s="438"/>
      <c r="I999" s="438"/>
      <c r="J999" s="438"/>
      <c r="K999" s="438"/>
      <c r="L999" s="438"/>
      <c r="M999" s="438"/>
      <c r="N999" s="438"/>
      <c r="O999" s="438"/>
      <c r="P999" s="438"/>
      <c r="Q999" s="438"/>
      <c r="R999" s="438"/>
      <c r="S999" s="438"/>
      <c r="T999" s="438"/>
      <c r="U999" s="438"/>
      <c r="V999" s="438"/>
      <c r="W999" s="438"/>
      <c r="X999" s="438"/>
      <c r="Y999" s="438"/>
      <c r="Z999" s="438"/>
      <c r="AA999" s="438"/>
      <c r="AB999" s="438"/>
      <c r="AC999" s="438"/>
      <c r="AD999" s="438"/>
    </row>
    <row r="1000" ht="13.5" customHeight="1">
      <c r="A1000" s="438"/>
      <c r="B1000" s="438"/>
      <c r="C1000" s="438"/>
      <c r="D1000" s="438"/>
      <c r="E1000" s="409"/>
      <c r="F1000" s="438"/>
      <c r="G1000" s="438"/>
      <c r="H1000" s="438"/>
      <c r="I1000" s="438"/>
      <c r="J1000" s="438"/>
      <c r="K1000" s="438"/>
      <c r="L1000" s="438"/>
      <c r="M1000" s="438"/>
      <c r="N1000" s="438"/>
      <c r="O1000" s="438"/>
      <c r="P1000" s="438"/>
      <c r="Q1000" s="438"/>
      <c r="R1000" s="438"/>
      <c r="S1000" s="438"/>
      <c r="T1000" s="438"/>
      <c r="U1000" s="438"/>
      <c r="V1000" s="438"/>
      <c r="W1000" s="438"/>
      <c r="X1000" s="438"/>
      <c r="Y1000" s="438"/>
      <c r="Z1000" s="438"/>
      <c r="AA1000" s="438"/>
      <c r="AB1000" s="438"/>
      <c r="AC1000" s="438"/>
      <c r="AD1000" s="438"/>
    </row>
  </sheetData>
  <mergeCells count="5">
    <mergeCell ref="A1:D2"/>
    <mergeCell ref="F1:J2"/>
    <mergeCell ref="B77:C77"/>
    <mergeCell ref="G77:H77"/>
    <mergeCell ref="H78:J78"/>
  </mergeCells>
  <printOptions horizontalCentered="1" verticalCentered="1"/>
  <pageMargins bottom="0.138194444444444" footer="0.0" header="0.0" left="0.447916666666667" right="0.448611111111111" top="0.177777777777778"/>
  <pageSetup paperSize="9" scale="71" orientation="portrait" pageOrder="overThenDown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5.0"/>
    <col customWidth="1" min="2" max="2" width="47.0"/>
    <col customWidth="1" min="3" max="3" width="36.29"/>
    <col customWidth="1" min="4" max="4" width="22.29"/>
    <col customWidth="1" min="5" max="5" width="12.14"/>
    <col customWidth="1" min="6" max="6" width="12.0"/>
    <col customWidth="1" min="7" max="7" width="33.0"/>
    <col customWidth="1" min="8" max="8" width="31.14"/>
    <col customWidth="1" min="9" max="9" width="19.43"/>
    <col customWidth="1" min="10" max="10" width="17.71"/>
    <col customWidth="1" min="11" max="26" width="9.86"/>
  </cols>
  <sheetData>
    <row r="1" ht="13.5" customHeight="1">
      <c r="A1" s="408" t="s">
        <v>723</v>
      </c>
      <c r="B1" s="265"/>
      <c r="C1" s="265"/>
      <c r="D1" s="266"/>
      <c r="E1" s="409"/>
      <c r="F1" s="408" t="str">
        <f>A1</f>
        <v>PAGAMENTO TAXA CONDOMÍNIOS ISOLADOS PARA O BP JANEIRO 2024</v>
      </c>
      <c r="G1" s="265"/>
      <c r="H1" s="265"/>
      <c r="I1" s="265"/>
      <c r="J1" s="266"/>
      <c r="K1" s="409"/>
      <c r="L1" s="409"/>
      <c r="M1" s="409"/>
      <c r="N1" s="409"/>
      <c r="O1" s="409"/>
      <c r="P1" s="409"/>
      <c r="Q1" s="409"/>
      <c r="R1" s="409"/>
      <c r="S1" s="409"/>
      <c r="T1" s="409"/>
      <c r="U1" s="409"/>
      <c r="V1" s="409"/>
      <c r="W1" s="409"/>
      <c r="X1" s="409"/>
      <c r="Y1" s="409"/>
      <c r="Z1" s="409"/>
    </row>
    <row r="2" ht="14.25" customHeight="1">
      <c r="A2" s="267"/>
      <c r="B2" s="268"/>
      <c r="C2" s="268"/>
      <c r="D2" s="269"/>
      <c r="E2" s="409"/>
      <c r="F2" s="267"/>
      <c r="G2" s="268"/>
      <c r="H2" s="268"/>
      <c r="I2" s="268"/>
      <c r="J2" s="269"/>
      <c r="K2" s="409"/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409"/>
      <c r="Y2" s="409"/>
      <c r="Z2" s="409"/>
    </row>
    <row r="3" ht="13.5" customHeight="1">
      <c r="A3" s="410"/>
      <c r="B3" s="411" t="s">
        <v>337</v>
      </c>
      <c r="C3" s="411" t="s">
        <v>561</v>
      </c>
      <c r="D3" s="411" t="s">
        <v>562</v>
      </c>
      <c r="E3" s="409"/>
      <c r="F3" s="411"/>
      <c r="G3" s="411" t="s">
        <v>337</v>
      </c>
      <c r="H3" s="411" t="s">
        <v>561</v>
      </c>
      <c r="I3" s="411" t="s">
        <v>562</v>
      </c>
      <c r="J3" s="412" t="s">
        <v>372</v>
      </c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409"/>
      <c r="Z3" s="409"/>
    </row>
    <row r="4" ht="13.5" customHeight="1">
      <c r="A4" s="414"/>
      <c r="B4" s="417"/>
      <c r="C4" s="415"/>
      <c r="D4" s="416"/>
      <c r="E4" s="409"/>
      <c r="F4" s="414"/>
      <c r="G4" s="414"/>
      <c r="H4" s="415"/>
      <c r="I4" s="416"/>
      <c r="J4" s="417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</row>
    <row r="5" ht="13.5" customHeight="1">
      <c r="A5" s="414"/>
      <c r="B5" s="429"/>
      <c r="C5" s="415"/>
      <c r="D5" s="416"/>
      <c r="E5" s="409"/>
      <c r="F5" s="414"/>
      <c r="G5" s="414"/>
      <c r="H5" s="415"/>
      <c r="I5" s="416"/>
      <c r="J5" s="417"/>
      <c r="K5" s="409"/>
      <c r="L5" s="409"/>
      <c r="M5" s="409"/>
      <c r="N5" s="409"/>
      <c r="O5" s="409"/>
      <c r="P5" s="409"/>
      <c r="Q5" s="409"/>
      <c r="R5" s="409"/>
      <c r="S5" s="409"/>
      <c r="T5" s="409"/>
      <c r="U5" s="409"/>
      <c r="V5" s="409"/>
      <c r="W5" s="409"/>
      <c r="X5" s="409"/>
      <c r="Y5" s="409"/>
      <c r="Z5" s="409"/>
    </row>
    <row r="6" ht="13.5" customHeight="1">
      <c r="A6" s="414"/>
      <c r="B6" s="417"/>
      <c r="C6" s="415"/>
      <c r="D6" s="416"/>
      <c r="E6" s="409"/>
      <c r="F6" s="414"/>
      <c r="G6" s="414"/>
      <c r="H6" s="415"/>
      <c r="I6" s="416"/>
      <c r="J6" s="417"/>
      <c r="K6" s="409"/>
      <c r="L6" s="409"/>
      <c r="M6" s="409"/>
      <c r="N6" s="409"/>
      <c r="O6" s="409"/>
      <c r="P6" s="409"/>
      <c r="Q6" s="409"/>
      <c r="R6" s="409"/>
      <c r="S6" s="409"/>
      <c r="T6" s="409"/>
      <c r="U6" s="409"/>
      <c r="V6" s="409"/>
      <c r="W6" s="409"/>
      <c r="X6" s="409"/>
      <c r="Y6" s="409"/>
      <c r="Z6" s="409"/>
    </row>
    <row r="7" ht="13.5" customHeight="1">
      <c r="A7" s="414"/>
      <c r="B7" s="417"/>
      <c r="C7" s="415"/>
      <c r="D7" s="416"/>
      <c r="E7" s="409"/>
      <c r="F7" s="414"/>
      <c r="G7" s="414"/>
      <c r="H7" s="415"/>
      <c r="I7" s="416"/>
      <c r="J7" s="417"/>
      <c r="K7" s="409"/>
      <c r="L7" s="409"/>
      <c r="M7" s="409"/>
      <c r="N7" s="409"/>
      <c r="O7" s="409"/>
      <c r="P7" s="409"/>
      <c r="Q7" s="409"/>
      <c r="R7" s="409"/>
      <c r="S7" s="409"/>
      <c r="T7" s="409"/>
      <c r="U7" s="409"/>
      <c r="V7" s="409"/>
      <c r="W7" s="409"/>
      <c r="X7" s="409"/>
      <c r="Y7" s="409"/>
      <c r="Z7" s="409"/>
    </row>
    <row r="8" ht="13.5" customHeight="1">
      <c r="A8" s="414"/>
      <c r="B8" s="417"/>
      <c r="C8" s="415"/>
      <c r="D8" s="416"/>
      <c r="E8" s="409"/>
      <c r="F8" s="414"/>
      <c r="G8" s="414"/>
      <c r="H8" s="415"/>
      <c r="I8" s="416"/>
      <c r="J8" s="417"/>
      <c r="K8" s="409"/>
      <c r="L8" s="409"/>
      <c r="M8" s="409"/>
      <c r="N8" s="409"/>
      <c r="O8" s="409"/>
      <c r="P8" s="409"/>
      <c r="Q8" s="409"/>
      <c r="R8" s="409"/>
      <c r="S8" s="409"/>
      <c r="T8" s="409"/>
      <c r="U8" s="409"/>
      <c r="V8" s="409"/>
      <c r="W8" s="409"/>
      <c r="X8" s="409"/>
      <c r="Y8" s="409"/>
      <c r="Z8" s="409"/>
    </row>
    <row r="9" ht="13.5" customHeight="1">
      <c r="A9" s="414"/>
      <c r="B9" s="417"/>
      <c r="C9" s="415"/>
      <c r="D9" s="416"/>
      <c r="E9" s="409"/>
      <c r="F9" s="414"/>
      <c r="G9" s="414"/>
      <c r="H9" s="415"/>
      <c r="I9" s="416"/>
      <c r="J9" s="417"/>
      <c r="K9" s="409"/>
      <c r="L9" s="409"/>
      <c r="M9" s="409"/>
      <c r="N9" s="409"/>
      <c r="O9" s="409"/>
      <c r="P9" s="409"/>
      <c r="Q9" s="409"/>
      <c r="R9" s="409"/>
      <c r="S9" s="409"/>
      <c r="T9" s="409"/>
      <c r="U9" s="409"/>
      <c r="V9" s="409"/>
      <c r="W9" s="409"/>
      <c r="X9" s="409"/>
      <c r="Y9" s="409"/>
      <c r="Z9" s="409"/>
    </row>
    <row r="10" ht="13.5" customHeight="1">
      <c r="A10" s="414"/>
      <c r="B10" s="417"/>
      <c r="C10" s="415"/>
      <c r="D10" s="416"/>
      <c r="E10" s="409"/>
      <c r="F10" s="414"/>
      <c r="G10" s="414"/>
      <c r="H10" s="415"/>
      <c r="I10" s="416"/>
      <c r="J10" s="417"/>
      <c r="K10" s="409"/>
      <c r="L10" s="409"/>
      <c r="M10" s="409"/>
      <c r="N10" s="409"/>
      <c r="O10" s="409"/>
      <c r="P10" s="409"/>
      <c r="Q10" s="409"/>
      <c r="R10" s="409"/>
      <c r="S10" s="409"/>
      <c r="T10" s="409"/>
      <c r="U10" s="409"/>
      <c r="V10" s="409"/>
      <c r="W10" s="409"/>
      <c r="X10" s="409"/>
      <c r="Y10" s="409"/>
      <c r="Z10" s="409"/>
    </row>
    <row r="11" ht="13.5" customHeight="1">
      <c r="A11" s="414"/>
      <c r="B11" s="417"/>
      <c r="C11" s="415"/>
      <c r="D11" s="416"/>
      <c r="E11" s="409"/>
      <c r="F11" s="414"/>
      <c r="G11" s="414"/>
      <c r="H11" s="415"/>
      <c r="I11" s="416"/>
      <c r="J11" s="417"/>
      <c r="K11" s="409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/>
      <c r="Z11" s="409"/>
    </row>
    <row r="12" ht="13.5" customHeight="1">
      <c r="A12" s="414"/>
      <c r="B12" s="417"/>
      <c r="C12" s="415"/>
      <c r="D12" s="416"/>
      <c r="E12" s="409"/>
      <c r="F12" s="414"/>
      <c r="G12" s="414"/>
      <c r="H12" s="415"/>
      <c r="I12" s="416"/>
      <c r="J12" s="417"/>
      <c r="K12" s="409"/>
      <c r="L12" s="409"/>
      <c r="M12" s="409"/>
      <c r="N12" s="409"/>
      <c r="O12" s="409"/>
      <c r="P12" s="409"/>
      <c r="Q12" s="409"/>
      <c r="R12" s="409"/>
      <c r="S12" s="409"/>
      <c r="T12" s="409"/>
      <c r="U12" s="409"/>
      <c r="V12" s="409"/>
      <c r="W12" s="409"/>
      <c r="X12" s="409"/>
      <c r="Y12" s="409"/>
      <c r="Z12" s="409"/>
    </row>
    <row r="13" ht="13.5" customHeight="1">
      <c r="A13" s="414"/>
      <c r="B13" s="417"/>
      <c r="C13" s="415"/>
      <c r="D13" s="416"/>
      <c r="E13" s="409"/>
      <c r="F13" s="414"/>
      <c r="G13" s="414"/>
      <c r="H13" s="415"/>
      <c r="I13" s="416"/>
      <c r="J13" s="417"/>
      <c r="K13" s="409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409"/>
      <c r="X13" s="409"/>
      <c r="Y13" s="409"/>
      <c r="Z13" s="409"/>
    </row>
    <row r="14" ht="13.5" customHeight="1">
      <c r="A14" s="414"/>
      <c r="B14" s="429"/>
      <c r="C14" s="415"/>
      <c r="D14" s="416"/>
      <c r="E14" s="409"/>
      <c r="F14" s="414"/>
      <c r="G14" s="414"/>
      <c r="H14" s="415"/>
      <c r="I14" s="416"/>
      <c r="J14" s="417"/>
      <c r="K14" s="409"/>
      <c r="L14" s="409"/>
      <c r="M14" s="409"/>
      <c r="N14" s="409"/>
      <c r="O14" s="409"/>
      <c r="P14" s="409"/>
      <c r="Q14" s="409"/>
      <c r="R14" s="409"/>
      <c r="S14" s="409"/>
      <c r="T14" s="409"/>
      <c r="U14" s="409"/>
      <c r="V14" s="409"/>
      <c r="W14" s="409"/>
      <c r="X14" s="409"/>
      <c r="Y14" s="409"/>
      <c r="Z14" s="409"/>
    </row>
    <row r="15" ht="13.5" customHeight="1">
      <c r="A15" s="414"/>
      <c r="B15" s="429"/>
      <c r="C15" s="415"/>
      <c r="D15" s="416"/>
      <c r="E15" s="409"/>
      <c r="F15" s="414"/>
      <c r="G15" s="414"/>
      <c r="H15" s="415"/>
      <c r="I15" s="416"/>
      <c r="J15" s="417"/>
      <c r="K15" s="409"/>
      <c r="L15" s="409"/>
      <c r="M15" s="409"/>
      <c r="N15" s="409"/>
      <c r="O15" s="409"/>
      <c r="P15" s="409"/>
      <c r="Q15" s="409"/>
      <c r="R15" s="409"/>
      <c r="S15" s="409"/>
      <c r="T15" s="409"/>
      <c r="U15" s="409"/>
      <c r="V15" s="409"/>
      <c r="W15" s="409"/>
      <c r="X15" s="409"/>
      <c r="Y15" s="409"/>
      <c r="Z15" s="409"/>
    </row>
    <row r="16" ht="13.5" customHeight="1">
      <c r="A16" s="414"/>
      <c r="B16" s="429"/>
      <c r="C16" s="415"/>
      <c r="D16" s="416"/>
      <c r="E16" s="409"/>
      <c r="F16" s="414"/>
      <c r="G16" s="414"/>
      <c r="H16" s="415"/>
      <c r="I16" s="416"/>
      <c r="J16" s="417"/>
      <c r="K16" s="409"/>
      <c r="L16" s="409"/>
      <c r="M16" s="409"/>
      <c r="N16" s="409"/>
      <c r="O16" s="409"/>
      <c r="P16" s="409"/>
      <c r="Q16" s="409"/>
      <c r="R16" s="409"/>
      <c r="S16" s="409"/>
      <c r="T16" s="409"/>
      <c r="U16" s="409"/>
      <c r="V16" s="409"/>
      <c r="W16" s="409"/>
      <c r="X16" s="409"/>
      <c r="Y16" s="409"/>
      <c r="Z16" s="409"/>
    </row>
    <row r="17" ht="13.5" customHeight="1">
      <c r="A17" s="414"/>
      <c r="B17" s="417"/>
      <c r="C17" s="415"/>
      <c r="D17" s="416"/>
      <c r="E17" s="409"/>
      <c r="F17" s="414"/>
      <c r="G17" s="414"/>
      <c r="H17" s="415"/>
      <c r="I17" s="416"/>
      <c r="J17" s="417"/>
      <c r="K17" s="409"/>
      <c r="L17" s="409"/>
      <c r="M17" s="409"/>
      <c r="N17" s="409"/>
      <c r="O17" s="409"/>
      <c r="P17" s="409"/>
      <c r="Q17" s="409"/>
      <c r="R17" s="409"/>
      <c r="S17" s="409"/>
      <c r="T17" s="409"/>
      <c r="U17" s="409"/>
      <c r="V17" s="409"/>
      <c r="W17" s="409"/>
      <c r="X17" s="409"/>
      <c r="Y17" s="409"/>
      <c r="Z17" s="409"/>
    </row>
    <row r="18" ht="13.5" customHeight="1">
      <c r="A18" s="414"/>
      <c r="B18" s="429"/>
      <c r="C18" s="415"/>
      <c r="D18" s="416"/>
      <c r="E18" s="409"/>
      <c r="F18" s="414"/>
      <c r="G18" s="414"/>
      <c r="H18" s="415"/>
      <c r="I18" s="416"/>
      <c r="J18" s="417"/>
      <c r="K18" s="409"/>
      <c r="L18" s="409"/>
      <c r="M18" s="409"/>
      <c r="N18" s="409"/>
      <c r="O18" s="409"/>
      <c r="P18" s="409"/>
      <c r="Q18" s="409"/>
      <c r="R18" s="409"/>
      <c r="S18" s="409"/>
      <c r="T18" s="409"/>
      <c r="U18" s="409"/>
      <c r="V18" s="409"/>
      <c r="W18" s="409"/>
      <c r="X18" s="409"/>
      <c r="Y18" s="409"/>
      <c r="Z18" s="409"/>
    </row>
    <row r="19" ht="13.5" customHeight="1">
      <c r="A19" s="414"/>
      <c r="B19" s="417"/>
      <c r="C19" s="415"/>
      <c r="D19" s="416"/>
      <c r="E19" s="409"/>
      <c r="F19" s="414"/>
      <c r="G19" s="414"/>
      <c r="H19" s="415"/>
      <c r="I19" s="416"/>
      <c r="J19" s="417"/>
      <c r="K19" s="409"/>
      <c r="L19" s="409"/>
      <c r="M19" s="409"/>
      <c r="N19" s="409"/>
      <c r="O19" s="409"/>
      <c r="P19" s="409"/>
      <c r="Q19" s="409"/>
      <c r="R19" s="409"/>
      <c r="S19" s="409"/>
      <c r="T19" s="409"/>
      <c r="U19" s="409"/>
      <c r="V19" s="409"/>
      <c r="W19" s="409"/>
      <c r="X19" s="409"/>
      <c r="Y19" s="409"/>
      <c r="Z19" s="409"/>
    </row>
    <row r="20" ht="13.5" customHeight="1">
      <c r="A20" s="414"/>
      <c r="B20" s="429"/>
      <c r="C20" s="415"/>
      <c r="D20" s="416"/>
      <c r="E20" s="409"/>
      <c r="F20" s="414"/>
      <c r="G20" s="414"/>
      <c r="H20" s="415"/>
      <c r="I20" s="416"/>
      <c r="J20" s="417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09"/>
      <c r="V20" s="409"/>
      <c r="W20" s="409"/>
      <c r="X20" s="409"/>
      <c r="Y20" s="409"/>
      <c r="Z20" s="409"/>
    </row>
    <row r="21" ht="13.5" customHeight="1">
      <c r="A21" s="414"/>
      <c r="B21" s="417"/>
      <c r="C21" s="415"/>
      <c r="D21" s="416"/>
      <c r="E21" s="409"/>
      <c r="F21" s="414"/>
      <c r="G21" s="414"/>
      <c r="H21" s="415"/>
      <c r="I21" s="416"/>
      <c r="J21" s="417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09"/>
      <c r="V21" s="409"/>
      <c r="W21" s="409"/>
      <c r="X21" s="409"/>
      <c r="Y21" s="409"/>
      <c r="Z21" s="409"/>
    </row>
    <row r="22" ht="13.5" customHeight="1">
      <c r="A22" s="414"/>
      <c r="B22" s="429"/>
      <c r="C22" s="415"/>
      <c r="D22" s="416"/>
      <c r="E22" s="409"/>
      <c r="F22" s="414"/>
      <c r="G22" s="414"/>
      <c r="H22" s="415"/>
      <c r="I22" s="416"/>
      <c r="J22" s="417"/>
      <c r="K22" s="409"/>
      <c r="L22" s="409"/>
      <c r="M22" s="409"/>
      <c r="N22" s="409"/>
      <c r="O22" s="409"/>
      <c r="P22" s="409"/>
      <c r="Q22" s="409"/>
      <c r="R22" s="409"/>
      <c r="S22" s="409"/>
      <c r="T22" s="409"/>
      <c r="U22" s="409"/>
      <c r="V22" s="409"/>
      <c r="W22" s="409"/>
      <c r="X22" s="409"/>
      <c r="Y22" s="409"/>
      <c r="Z22" s="409"/>
    </row>
    <row r="23" ht="13.5" customHeight="1">
      <c r="A23" s="414"/>
      <c r="B23" s="417"/>
      <c r="C23" s="415"/>
      <c r="D23" s="416"/>
      <c r="E23" s="409"/>
      <c r="F23" s="414"/>
      <c r="G23" s="414"/>
      <c r="H23" s="415"/>
      <c r="I23" s="416"/>
      <c r="J23" s="417"/>
      <c r="K23" s="409"/>
      <c r="L23" s="409"/>
      <c r="M23" s="409"/>
      <c r="N23" s="409"/>
      <c r="O23" s="409"/>
      <c r="P23" s="409"/>
      <c r="Q23" s="409"/>
      <c r="R23" s="409"/>
      <c r="S23" s="409"/>
      <c r="T23" s="409"/>
      <c r="U23" s="409"/>
      <c r="V23" s="409"/>
      <c r="W23" s="409"/>
      <c r="X23" s="409"/>
      <c r="Y23" s="409"/>
      <c r="Z23" s="409"/>
    </row>
    <row r="24" ht="13.5" customHeight="1">
      <c r="A24" s="414"/>
      <c r="B24" s="429"/>
      <c r="C24" s="415"/>
      <c r="D24" s="416"/>
      <c r="E24" s="409"/>
      <c r="F24" s="414"/>
      <c r="G24" s="414"/>
      <c r="H24" s="415"/>
      <c r="I24" s="416"/>
      <c r="J24" s="417"/>
      <c r="K24" s="409"/>
      <c r="L24" s="409"/>
      <c r="M24" s="409"/>
      <c r="N24" s="409"/>
      <c r="O24" s="409"/>
      <c r="P24" s="409"/>
      <c r="Q24" s="409"/>
      <c r="R24" s="409"/>
      <c r="S24" s="409"/>
      <c r="T24" s="409"/>
      <c r="U24" s="409"/>
      <c r="V24" s="409"/>
      <c r="W24" s="409"/>
      <c r="X24" s="409"/>
      <c r="Y24" s="409"/>
      <c r="Z24" s="409"/>
    </row>
    <row r="25" ht="13.5" customHeight="1">
      <c r="A25" s="414"/>
      <c r="B25" s="417"/>
      <c r="C25" s="415"/>
      <c r="D25" s="416"/>
      <c r="E25" s="409"/>
      <c r="F25" s="414"/>
      <c r="G25" s="414"/>
      <c r="H25" s="415"/>
      <c r="I25" s="416"/>
      <c r="J25" s="417"/>
      <c r="K25" s="409"/>
      <c r="L25" s="409"/>
      <c r="M25" s="409"/>
      <c r="N25" s="409"/>
      <c r="O25" s="409"/>
      <c r="P25" s="409"/>
      <c r="Q25" s="409"/>
      <c r="R25" s="409"/>
      <c r="S25" s="409"/>
      <c r="T25" s="409"/>
      <c r="U25" s="409"/>
      <c r="V25" s="409"/>
      <c r="W25" s="409"/>
      <c r="X25" s="409"/>
      <c r="Y25" s="409"/>
      <c r="Z25" s="409"/>
    </row>
    <row r="26" ht="13.5" customHeight="1">
      <c r="A26" s="414"/>
      <c r="B26" s="429"/>
      <c r="C26" s="415"/>
      <c r="D26" s="416"/>
      <c r="E26" s="409"/>
      <c r="F26" s="414"/>
      <c r="G26" s="414"/>
      <c r="H26" s="415"/>
      <c r="I26" s="416"/>
      <c r="J26" s="417"/>
      <c r="K26" s="409"/>
      <c r="L26" s="409"/>
      <c r="M26" s="409"/>
      <c r="N26" s="409"/>
      <c r="O26" s="409"/>
      <c r="P26" s="409"/>
      <c r="Q26" s="409"/>
      <c r="R26" s="409"/>
      <c r="S26" s="409"/>
      <c r="T26" s="409"/>
      <c r="U26" s="409"/>
      <c r="V26" s="409"/>
      <c r="W26" s="409"/>
      <c r="X26" s="409"/>
      <c r="Y26" s="409"/>
      <c r="Z26" s="409"/>
    </row>
    <row r="27" ht="13.5" customHeight="1">
      <c r="A27" s="414"/>
      <c r="B27" s="429"/>
      <c r="C27" s="415"/>
      <c r="D27" s="416"/>
      <c r="E27" s="409"/>
      <c r="F27" s="414"/>
      <c r="G27" s="414"/>
      <c r="H27" s="415"/>
      <c r="I27" s="416"/>
      <c r="J27" s="417"/>
      <c r="K27" s="409"/>
      <c r="L27" s="409"/>
      <c r="M27" s="409"/>
      <c r="N27" s="409"/>
      <c r="O27" s="409"/>
      <c r="P27" s="409"/>
      <c r="Q27" s="409"/>
      <c r="R27" s="409"/>
      <c r="S27" s="409"/>
      <c r="T27" s="409"/>
      <c r="U27" s="409"/>
      <c r="V27" s="409"/>
      <c r="W27" s="409"/>
      <c r="X27" s="409"/>
      <c r="Y27" s="409"/>
      <c r="Z27" s="409"/>
    </row>
    <row r="28" ht="13.5" customHeight="1">
      <c r="A28" s="414"/>
      <c r="B28" s="429"/>
      <c r="C28" s="415"/>
      <c r="D28" s="416"/>
      <c r="E28" s="409"/>
      <c r="F28" s="414"/>
      <c r="G28" s="414"/>
      <c r="H28" s="415"/>
      <c r="I28" s="416"/>
      <c r="J28" s="417"/>
      <c r="K28" s="409"/>
      <c r="L28" s="409"/>
      <c r="M28" s="409"/>
      <c r="N28" s="409"/>
      <c r="O28" s="409"/>
      <c r="P28" s="409"/>
      <c r="Q28" s="409"/>
      <c r="R28" s="409"/>
      <c r="S28" s="409"/>
      <c r="T28" s="409"/>
      <c r="U28" s="409"/>
      <c r="V28" s="409"/>
      <c r="W28" s="409"/>
      <c r="X28" s="409"/>
      <c r="Y28" s="409"/>
      <c r="Z28" s="409"/>
    </row>
    <row r="29" ht="13.5" customHeight="1">
      <c r="A29" s="414"/>
      <c r="B29" s="417"/>
      <c r="C29" s="415"/>
      <c r="D29" s="416"/>
      <c r="E29" s="409"/>
      <c r="F29" s="414"/>
      <c r="G29" s="414"/>
      <c r="H29" s="415"/>
      <c r="I29" s="416"/>
      <c r="J29" s="417"/>
      <c r="K29" s="409"/>
      <c r="L29" s="409"/>
      <c r="M29" s="409"/>
      <c r="N29" s="409"/>
      <c r="O29" s="409"/>
      <c r="P29" s="409"/>
      <c r="Q29" s="409"/>
      <c r="R29" s="409"/>
      <c r="S29" s="409"/>
      <c r="T29" s="409"/>
      <c r="U29" s="409"/>
      <c r="V29" s="409"/>
      <c r="W29" s="409"/>
      <c r="X29" s="409"/>
      <c r="Y29" s="409"/>
      <c r="Z29" s="409"/>
    </row>
    <row r="30" ht="13.5" customHeight="1">
      <c r="A30" s="414"/>
      <c r="B30" s="417"/>
      <c r="C30" s="415"/>
      <c r="D30" s="416"/>
      <c r="E30" s="409"/>
      <c r="F30" s="414"/>
      <c r="G30" s="414"/>
      <c r="H30" s="415"/>
      <c r="I30" s="416"/>
      <c r="J30" s="417"/>
      <c r="K30" s="409"/>
      <c r="L30" s="409"/>
      <c r="M30" s="409"/>
      <c r="N30" s="409"/>
      <c r="O30" s="409"/>
      <c r="P30" s="409"/>
      <c r="Q30" s="409"/>
      <c r="R30" s="409"/>
      <c r="S30" s="409"/>
      <c r="T30" s="409"/>
      <c r="U30" s="409"/>
      <c r="V30" s="409"/>
      <c r="W30" s="409"/>
      <c r="X30" s="409"/>
      <c r="Y30" s="409"/>
      <c r="Z30" s="409"/>
    </row>
    <row r="31" ht="13.5" customHeight="1">
      <c r="A31" s="414"/>
      <c r="B31" s="417"/>
      <c r="C31" s="415"/>
      <c r="D31" s="416"/>
      <c r="E31" s="409"/>
      <c r="F31" s="414"/>
      <c r="G31" s="414"/>
      <c r="H31" s="415"/>
      <c r="I31" s="416"/>
      <c r="J31" s="417"/>
      <c r="K31" s="409"/>
      <c r="L31" s="409"/>
      <c r="M31" s="409"/>
      <c r="N31" s="409"/>
      <c r="O31" s="409"/>
      <c r="P31" s="409"/>
      <c r="Q31" s="409"/>
      <c r="R31" s="409"/>
      <c r="S31" s="409"/>
      <c r="T31" s="409"/>
      <c r="U31" s="409"/>
      <c r="V31" s="409"/>
      <c r="W31" s="409"/>
      <c r="X31" s="409"/>
      <c r="Y31" s="409"/>
      <c r="Z31" s="409"/>
    </row>
    <row r="32" ht="13.5" customHeight="1">
      <c r="A32" s="414"/>
      <c r="B32" s="417"/>
      <c r="C32" s="415"/>
      <c r="D32" s="416"/>
      <c r="E32" s="409"/>
      <c r="F32" s="414"/>
      <c r="G32" s="414"/>
      <c r="H32" s="415"/>
      <c r="I32" s="416"/>
      <c r="J32" s="417"/>
      <c r="K32" s="409"/>
      <c r="L32" s="409"/>
      <c r="M32" s="409"/>
      <c r="N32" s="409"/>
      <c r="O32" s="409"/>
      <c r="P32" s="409"/>
      <c r="Q32" s="409"/>
      <c r="R32" s="409"/>
      <c r="S32" s="409"/>
      <c r="T32" s="409"/>
      <c r="U32" s="409"/>
      <c r="V32" s="409"/>
      <c r="W32" s="409"/>
      <c r="X32" s="409"/>
      <c r="Y32" s="409"/>
      <c r="Z32" s="409"/>
    </row>
    <row r="33" ht="13.5" customHeight="1">
      <c r="A33" s="414"/>
      <c r="B33" s="417"/>
      <c r="C33" s="415"/>
      <c r="D33" s="416"/>
      <c r="E33" s="409"/>
      <c r="F33" s="414"/>
      <c r="G33" s="414"/>
      <c r="H33" s="415"/>
      <c r="I33" s="416"/>
      <c r="J33" s="417"/>
      <c r="K33" s="409"/>
      <c r="L33" s="409"/>
      <c r="M33" s="409"/>
      <c r="N33" s="409"/>
      <c r="O33" s="409"/>
      <c r="P33" s="409"/>
      <c r="Q33" s="409"/>
      <c r="R33" s="409"/>
      <c r="S33" s="409"/>
      <c r="T33" s="409"/>
      <c r="U33" s="409"/>
      <c r="V33" s="409"/>
      <c r="W33" s="409"/>
      <c r="X33" s="409"/>
      <c r="Y33" s="409"/>
      <c r="Z33" s="409"/>
    </row>
    <row r="34" ht="13.5" customHeight="1">
      <c r="A34" s="414"/>
      <c r="B34" s="417"/>
      <c r="C34" s="415"/>
      <c r="D34" s="416"/>
      <c r="E34" s="409"/>
      <c r="F34" s="414"/>
      <c r="G34" s="414"/>
      <c r="H34" s="415"/>
      <c r="I34" s="416"/>
      <c r="J34" s="417"/>
      <c r="K34" s="409"/>
      <c r="L34" s="409"/>
      <c r="M34" s="409"/>
      <c r="N34" s="409"/>
      <c r="O34" s="409"/>
      <c r="P34" s="409"/>
      <c r="Q34" s="409"/>
      <c r="R34" s="409"/>
      <c r="S34" s="409"/>
      <c r="T34" s="409"/>
      <c r="U34" s="409"/>
      <c r="V34" s="409"/>
      <c r="W34" s="409"/>
      <c r="X34" s="409"/>
      <c r="Y34" s="409"/>
      <c r="Z34" s="409"/>
    </row>
    <row r="35" ht="13.5" customHeight="1">
      <c r="A35" s="414"/>
      <c r="B35" s="417"/>
      <c r="C35" s="415"/>
      <c r="D35" s="416"/>
      <c r="E35" s="409"/>
      <c r="F35" s="414"/>
      <c r="G35" s="414"/>
      <c r="H35" s="415"/>
      <c r="I35" s="416"/>
      <c r="J35" s="417"/>
      <c r="K35" s="409"/>
      <c r="L35" s="409"/>
      <c r="M35" s="409"/>
      <c r="N35" s="409"/>
      <c r="O35" s="409"/>
      <c r="P35" s="409"/>
      <c r="Q35" s="409"/>
      <c r="R35" s="409"/>
      <c r="S35" s="409"/>
      <c r="T35" s="409"/>
      <c r="U35" s="409"/>
      <c r="V35" s="409"/>
      <c r="W35" s="409"/>
      <c r="X35" s="409"/>
      <c r="Y35" s="409"/>
      <c r="Z35" s="409"/>
    </row>
    <row r="36" ht="13.5" customHeight="1">
      <c r="A36" s="414"/>
      <c r="B36" s="429"/>
      <c r="C36" s="415"/>
      <c r="D36" s="416"/>
      <c r="E36" s="409"/>
      <c r="F36" s="414"/>
      <c r="G36" s="414"/>
      <c r="H36" s="415"/>
      <c r="I36" s="416"/>
      <c r="J36" s="417"/>
      <c r="K36" s="409"/>
      <c r="L36" s="409"/>
      <c r="M36" s="409"/>
      <c r="N36" s="409"/>
      <c r="O36" s="409"/>
      <c r="P36" s="409"/>
      <c r="Q36" s="409"/>
      <c r="R36" s="409"/>
      <c r="S36" s="409"/>
      <c r="T36" s="409"/>
      <c r="U36" s="409"/>
      <c r="V36" s="409"/>
      <c r="W36" s="409"/>
      <c r="X36" s="409"/>
      <c r="Y36" s="409"/>
      <c r="Z36" s="409"/>
    </row>
    <row r="37" ht="13.5" customHeight="1">
      <c r="A37" s="414"/>
      <c r="B37" s="429"/>
      <c r="C37" s="415"/>
      <c r="D37" s="416"/>
      <c r="E37" s="409"/>
      <c r="F37" s="414"/>
      <c r="G37" s="414"/>
      <c r="H37" s="415"/>
      <c r="I37" s="416"/>
      <c r="J37" s="417"/>
      <c r="K37" s="409"/>
      <c r="L37" s="409"/>
      <c r="M37" s="409"/>
      <c r="N37" s="409"/>
      <c r="O37" s="409"/>
      <c r="P37" s="409"/>
      <c r="Q37" s="409"/>
      <c r="R37" s="409"/>
      <c r="S37" s="409"/>
      <c r="T37" s="409"/>
      <c r="U37" s="409"/>
      <c r="V37" s="409"/>
      <c r="W37" s="409"/>
      <c r="X37" s="409"/>
      <c r="Y37" s="409"/>
      <c r="Z37" s="409"/>
    </row>
    <row r="38" ht="13.5" customHeight="1">
      <c r="A38" s="414"/>
      <c r="B38" s="429"/>
      <c r="C38" s="561"/>
      <c r="D38" s="416"/>
      <c r="E38" s="409"/>
      <c r="F38" s="414"/>
      <c r="G38" s="414"/>
      <c r="H38" s="561"/>
      <c r="I38" s="416"/>
      <c r="J38" s="417"/>
      <c r="K38" s="409"/>
      <c r="L38" s="409"/>
      <c r="M38" s="409"/>
      <c r="N38" s="409"/>
      <c r="O38" s="409"/>
      <c r="P38" s="409"/>
      <c r="Q38" s="409"/>
      <c r="R38" s="409"/>
      <c r="S38" s="409"/>
      <c r="T38" s="409"/>
      <c r="U38" s="409"/>
      <c r="V38" s="409"/>
      <c r="W38" s="409"/>
      <c r="X38" s="409"/>
      <c r="Y38" s="409"/>
      <c r="Z38" s="409"/>
    </row>
    <row r="39" ht="13.5" customHeight="1">
      <c r="A39" s="414"/>
      <c r="B39" s="417"/>
      <c r="C39" s="415"/>
      <c r="D39" s="416"/>
      <c r="E39" s="409"/>
      <c r="F39" s="414"/>
      <c r="G39" s="414"/>
      <c r="H39" s="415"/>
      <c r="I39" s="416"/>
      <c r="J39" s="417"/>
      <c r="K39" s="409"/>
      <c r="L39" s="409"/>
      <c r="M39" s="409"/>
      <c r="N39" s="409"/>
      <c r="O39" s="409"/>
      <c r="P39" s="409"/>
      <c r="Q39" s="409"/>
      <c r="R39" s="409"/>
      <c r="S39" s="409"/>
      <c r="T39" s="409"/>
      <c r="U39" s="409"/>
      <c r="V39" s="409"/>
      <c r="W39" s="409"/>
      <c r="X39" s="409"/>
      <c r="Y39" s="409"/>
      <c r="Z39" s="409"/>
    </row>
    <row r="40" ht="13.5" customHeight="1">
      <c r="A40" s="414"/>
      <c r="B40" s="417"/>
      <c r="C40" s="415"/>
      <c r="D40" s="416"/>
      <c r="E40" s="409"/>
      <c r="F40" s="414"/>
      <c r="G40" s="414"/>
      <c r="H40" s="415"/>
      <c r="I40" s="416"/>
      <c r="J40" s="417"/>
      <c r="K40" s="409"/>
      <c r="L40" s="409"/>
      <c r="M40" s="409"/>
      <c r="N40" s="409"/>
      <c r="O40" s="409"/>
      <c r="P40" s="409"/>
      <c r="Q40" s="409"/>
      <c r="R40" s="409"/>
      <c r="S40" s="409"/>
      <c r="T40" s="409"/>
      <c r="U40" s="409"/>
      <c r="V40" s="409"/>
      <c r="W40" s="409"/>
      <c r="X40" s="409"/>
      <c r="Y40" s="409"/>
      <c r="Z40" s="409"/>
    </row>
    <row r="41" ht="13.5" customHeight="1">
      <c r="A41" s="414"/>
      <c r="B41" s="429"/>
      <c r="C41" s="415"/>
      <c r="D41" s="416"/>
      <c r="E41" s="409"/>
      <c r="F41" s="414"/>
      <c r="G41" s="414"/>
      <c r="H41" s="415"/>
      <c r="I41" s="416"/>
      <c r="J41" s="417"/>
      <c r="K41" s="409"/>
      <c r="L41" s="409"/>
      <c r="M41" s="409"/>
      <c r="N41" s="409"/>
      <c r="O41" s="409"/>
      <c r="P41" s="409"/>
      <c r="Q41" s="409"/>
      <c r="R41" s="409"/>
      <c r="S41" s="409"/>
      <c r="T41" s="409"/>
      <c r="U41" s="409"/>
      <c r="V41" s="409"/>
      <c r="W41" s="409"/>
      <c r="X41" s="409"/>
      <c r="Y41" s="409"/>
      <c r="Z41" s="409"/>
    </row>
    <row r="42" ht="13.5" customHeight="1">
      <c r="A42" s="414"/>
      <c r="B42" s="429"/>
      <c r="C42" s="415"/>
      <c r="D42" s="416"/>
      <c r="E42" s="409"/>
      <c r="F42" s="414"/>
      <c r="G42" s="414"/>
      <c r="H42" s="415"/>
      <c r="I42" s="416"/>
      <c r="J42" s="417"/>
      <c r="K42" s="409"/>
      <c r="L42" s="409"/>
      <c r="M42" s="409"/>
      <c r="N42" s="409"/>
      <c r="O42" s="409"/>
      <c r="P42" s="409"/>
      <c r="Q42" s="409"/>
      <c r="R42" s="409"/>
      <c r="S42" s="409"/>
      <c r="T42" s="409"/>
      <c r="U42" s="409"/>
      <c r="V42" s="409"/>
      <c r="W42" s="409"/>
      <c r="X42" s="409"/>
      <c r="Y42" s="409"/>
      <c r="Z42" s="409"/>
    </row>
    <row r="43" ht="13.5" customHeight="1">
      <c r="A43" s="414"/>
      <c r="B43" s="429"/>
      <c r="C43" s="415"/>
      <c r="D43" s="416"/>
      <c r="E43" s="409"/>
      <c r="F43" s="414"/>
      <c r="G43" s="414"/>
      <c r="H43" s="415"/>
      <c r="I43" s="416"/>
      <c r="J43" s="417"/>
      <c r="K43" s="409"/>
      <c r="L43" s="409"/>
      <c r="M43" s="409"/>
      <c r="N43" s="409"/>
      <c r="O43" s="409"/>
      <c r="P43" s="409"/>
      <c r="Q43" s="409"/>
      <c r="R43" s="409"/>
      <c r="S43" s="409"/>
      <c r="T43" s="409"/>
      <c r="U43" s="409"/>
      <c r="V43" s="409"/>
      <c r="W43" s="409"/>
      <c r="X43" s="409"/>
      <c r="Y43" s="409"/>
      <c r="Z43" s="409"/>
    </row>
    <row r="44" ht="13.5" customHeight="1">
      <c r="A44" s="414"/>
      <c r="B44" s="429"/>
      <c r="C44" s="415"/>
      <c r="D44" s="416"/>
      <c r="E44" s="409"/>
      <c r="F44" s="414"/>
      <c r="G44" s="414"/>
      <c r="H44" s="415"/>
      <c r="I44" s="416"/>
      <c r="J44" s="417"/>
      <c r="K44" s="409"/>
      <c r="L44" s="409"/>
      <c r="M44" s="409"/>
      <c r="N44" s="409"/>
      <c r="O44" s="409"/>
      <c r="P44" s="409"/>
      <c r="Q44" s="409"/>
      <c r="R44" s="409"/>
      <c r="S44" s="409"/>
      <c r="T44" s="409"/>
      <c r="U44" s="409"/>
      <c r="V44" s="409"/>
      <c r="W44" s="409"/>
      <c r="X44" s="409"/>
      <c r="Y44" s="409"/>
      <c r="Z44" s="409"/>
    </row>
    <row r="45" ht="13.5" customHeight="1">
      <c r="A45" s="414"/>
      <c r="B45" s="429"/>
      <c r="C45" s="415"/>
      <c r="D45" s="416"/>
      <c r="E45" s="409"/>
      <c r="F45" s="414"/>
      <c r="G45" s="414"/>
      <c r="H45" s="415"/>
      <c r="I45" s="416"/>
      <c r="J45" s="417"/>
      <c r="K45" s="409"/>
      <c r="L45" s="409"/>
      <c r="M45" s="409"/>
      <c r="N45" s="409"/>
      <c r="O45" s="409"/>
      <c r="P45" s="409"/>
      <c r="Q45" s="409"/>
      <c r="R45" s="409"/>
      <c r="S45" s="409"/>
      <c r="T45" s="409"/>
      <c r="U45" s="409"/>
      <c r="V45" s="409"/>
      <c r="W45" s="409"/>
      <c r="X45" s="409"/>
      <c r="Y45" s="409"/>
      <c r="Z45" s="409"/>
    </row>
    <row r="46" ht="13.5" customHeight="1">
      <c r="A46" s="414"/>
      <c r="B46" s="429"/>
      <c r="C46" s="415"/>
      <c r="D46" s="416"/>
      <c r="E46" s="409"/>
      <c r="F46" s="414"/>
      <c r="G46" s="414"/>
      <c r="H46" s="415"/>
      <c r="I46" s="416"/>
      <c r="J46" s="417"/>
      <c r="K46" s="409"/>
      <c r="L46" s="409"/>
      <c r="M46" s="409"/>
      <c r="N46" s="409"/>
      <c r="O46" s="409"/>
      <c r="P46" s="409"/>
      <c r="Q46" s="409"/>
      <c r="R46" s="409"/>
      <c r="S46" s="409"/>
      <c r="T46" s="409"/>
      <c r="U46" s="409"/>
      <c r="V46" s="409"/>
      <c r="W46" s="409"/>
      <c r="X46" s="409"/>
      <c r="Y46" s="409"/>
      <c r="Z46" s="409"/>
    </row>
    <row r="47" ht="13.5" customHeight="1">
      <c r="A47" s="414"/>
      <c r="B47" s="429"/>
      <c r="C47" s="415"/>
      <c r="D47" s="416"/>
      <c r="E47" s="409"/>
      <c r="F47" s="414"/>
      <c r="G47" s="414"/>
      <c r="H47" s="415"/>
      <c r="I47" s="416"/>
      <c r="J47" s="417"/>
      <c r="K47" s="409"/>
      <c r="L47" s="409"/>
      <c r="M47" s="409"/>
      <c r="N47" s="409"/>
      <c r="O47" s="409"/>
      <c r="P47" s="409"/>
      <c r="Q47" s="409"/>
      <c r="R47" s="409"/>
      <c r="S47" s="409"/>
      <c r="T47" s="409"/>
      <c r="U47" s="409"/>
      <c r="V47" s="409"/>
      <c r="W47" s="409"/>
      <c r="X47" s="409"/>
      <c r="Y47" s="409"/>
      <c r="Z47" s="409"/>
    </row>
    <row r="48" ht="13.5" customHeight="1">
      <c r="A48" s="414"/>
      <c r="B48" s="557"/>
      <c r="C48" s="415"/>
      <c r="D48" s="416"/>
      <c r="E48" s="409"/>
      <c r="F48" s="414"/>
      <c r="G48" s="428"/>
      <c r="H48" s="415"/>
      <c r="I48" s="416"/>
      <c r="J48" s="417"/>
      <c r="K48" s="409"/>
      <c r="L48" s="409"/>
      <c r="M48" s="409"/>
      <c r="N48" s="409"/>
      <c r="O48" s="409"/>
      <c r="P48" s="409"/>
      <c r="Q48" s="409"/>
      <c r="R48" s="409"/>
      <c r="S48" s="409"/>
      <c r="T48" s="409"/>
      <c r="U48" s="409"/>
      <c r="V48" s="409"/>
      <c r="W48" s="409"/>
      <c r="X48" s="409"/>
      <c r="Y48" s="409"/>
      <c r="Z48" s="409"/>
    </row>
    <row r="49" ht="13.5" customHeight="1">
      <c r="A49" s="414"/>
      <c r="B49" s="429"/>
      <c r="C49" s="415"/>
      <c r="D49" s="416"/>
      <c r="E49" s="409"/>
      <c r="F49" s="414"/>
      <c r="G49" s="414"/>
      <c r="H49" s="415"/>
      <c r="I49" s="416"/>
      <c r="J49" s="417"/>
      <c r="K49" s="409"/>
      <c r="L49" s="409"/>
      <c r="M49" s="409"/>
      <c r="N49" s="409"/>
      <c r="O49" s="409"/>
      <c r="P49" s="409"/>
      <c r="Q49" s="409"/>
      <c r="R49" s="409"/>
      <c r="S49" s="409"/>
      <c r="T49" s="409"/>
      <c r="U49" s="409"/>
      <c r="V49" s="409"/>
      <c r="W49" s="409"/>
      <c r="X49" s="409"/>
      <c r="Y49" s="409"/>
      <c r="Z49" s="409"/>
    </row>
    <row r="50" ht="13.5" customHeight="1">
      <c r="A50" s="414"/>
      <c r="B50" s="429"/>
      <c r="C50" s="415"/>
      <c r="D50" s="416"/>
      <c r="E50" s="409"/>
      <c r="F50" s="414"/>
      <c r="G50" s="414"/>
      <c r="H50" s="415"/>
      <c r="I50" s="416"/>
      <c r="J50" s="417"/>
      <c r="K50" s="409"/>
      <c r="L50" s="409"/>
      <c r="M50" s="409"/>
      <c r="N50" s="409"/>
      <c r="O50" s="409"/>
      <c r="P50" s="409"/>
      <c r="Q50" s="409"/>
      <c r="R50" s="409"/>
      <c r="S50" s="409"/>
      <c r="T50" s="409"/>
      <c r="U50" s="409"/>
      <c r="V50" s="409"/>
      <c r="W50" s="409"/>
      <c r="X50" s="409"/>
      <c r="Y50" s="409"/>
      <c r="Z50" s="409"/>
    </row>
    <row r="51" ht="13.5" customHeight="1">
      <c r="A51" s="414"/>
      <c r="B51" s="429"/>
      <c r="C51" s="415"/>
      <c r="D51" s="416"/>
      <c r="E51" s="409"/>
      <c r="F51" s="414"/>
      <c r="G51" s="414"/>
      <c r="H51" s="415"/>
      <c r="I51" s="416"/>
      <c r="J51" s="417"/>
      <c r="K51" s="409"/>
      <c r="L51" s="409"/>
      <c r="M51" s="409"/>
      <c r="N51" s="409"/>
      <c r="O51" s="409"/>
      <c r="P51" s="409"/>
      <c r="Q51" s="409"/>
      <c r="R51" s="409"/>
      <c r="S51" s="409"/>
      <c r="T51" s="409"/>
      <c r="U51" s="409"/>
      <c r="V51" s="409"/>
      <c r="W51" s="409"/>
      <c r="X51" s="409"/>
      <c r="Y51" s="409"/>
      <c r="Z51" s="409"/>
    </row>
    <row r="52" ht="13.5" customHeight="1">
      <c r="A52" s="414"/>
      <c r="B52" s="417"/>
      <c r="C52" s="415"/>
      <c r="D52" s="416"/>
      <c r="E52" s="409"/>
      <c r="F52" s="414"/>
      <c r="G52" s="414"/>
      <c r="H52" s="415"/>
      <c r="I52" s="416"/>
      <c r="J52" s="417"/>
      <c r="K52" s="409"/>
      <c r="L52" s="409"/>
      <c r="M52" s="409"/>
      <c r="N52" s="409"/>
      <c r="O52" s="409"/>
      <c r="P52" s="409"/>
      <c r="Q52" s="409"/>
      <c r="R52" s="409"/>
      <c r="S52" s="409"/>
      <c r="T52" s="409"/>
      <c r="U52" s="409"/>
      <c r="V52" s="409"/>
      <c r="W52" s="409"/>
      <c r="X52" s="409"/>
      <c r="Y52" s="409"/>
      <c r="Z52" s="409"/>
    </row>
    <row r="53" ht="13.5" customHeight="1">
      <c r="A53" s="414"/>
      <c r="B53" s="417"/>
      <c r="C53" s="415"/>
      <c r="D53" s="416"/>
      <c r="E53" s="409"/>
      <c r="F53" s="414"/>
      <c r="G53" s="414"/>
      <c r="H53" s="415"/>
      <c r="I53" s="416"/>
      <c r="J53" s="417"/>
      <c r="K53" s="409"/>
      <c r="L53" s="409"/>
      <c r="M53" s="409"/>
      <c r="N53" s="409"/>
      <c r="O53" s="409"/>
      <c r="P53" s="409"/>
      <c r="Q53" s="409"/>
      <c r="R53" s="409"/>
      <c r="S53" s="409"/>
      <c r="T53" s="409"/>
      <c r="U53" s="409"/>
      <c r="V53" s="409"/>
      <c r="W53" s="409"/>
      <c r="X53" s="409"/>
      <c r="Y53" s="409"/>
      <c r="Z53" s="409"/>
    </row>
    <row r="54" ht="13.5" customHeight="1">
      <c r="A54" s="414"/>
      <c r="B54" s="417"/>
      <c r="C54" s="415"/>
      <c r="D54" s="416"/>
      <c r="E54" s="409"/>
      <c r="F54" s="414"/>
      <c r="G54" s="414"/>
      <c r="H54" s="415"/>
      <c r="I54" s="416"/>
      <c r="J54" s="417"/>
      <c r="K54" s="409"/>
      <c r="L54" s="409"/>
      <c r="M54" s="409"/>
      <c r="N54" s="409"/>
      <c r="O54" s="409"/>
      <c r="P54" s="409"/>
      <c r="Q54" s="409"/>
      <c r="R54" s="409"/>
      <c r="S54" s="409"/>
      <c r="T54" s="409"/>
      <c r="U54" s="409"/>
      <c r="V54" s="409"/>
      <c r="W54" s="409"/>
      <c r="X54" s="409"/>
      <c r="Y54" s="409"/>
      <c r="Z54" s="409"/>
    </row>
    <row r="55" ht="13.5" customHeight="1">
      <c r="A55" s="414"/>
      <c r="B55" s="417"/>
      <c r="C55" s="415"/>
      <c r="D55" s="416"/>
      <c r="E55" s="409"/>
      <c r="F55" s="414"/>
      <c r="G55" s="414"/>
      <c r="H55" s="415"/>
      <c r="I55" s="416"/>
      <c r="J55" s="417"/>
      <c r="K55" s="409"/>
      <c r="L55" s="409"/>
      <c r="M55" s="409"/>
      <c r="N55" s="409"/>
      <c r="O55" s="409"/>
      <c r="P55" s="409"/>
      <c r="Q55" s="409"/>
      <c r="R55" s="409"/>
      <c r="S55" s="409"/>
      <c r="T55" s="409"/>
      <c r="U55" s="409"/>
      <c r="V55" s="409"/>
      <c r="W55" s="409"/>
      <c r="X55" s="409"/>
      <c r="Y55" s="409"/>
      <c r="Z55" s="409"/>
    </row>
    <row r="56" ht="13.5" customHeight="1">
      <c r="A56" s="414"/>
      <c r="B56" s="429"/>
      <c r="C56" s="415"/>
      <c r="D56" s="416"/>
      <c r="E56" s="409"/>
      <c r="F56" s="414"/>
      <c r="G56" s="414"/>
      <c r="H56" s="415"/>
      <c r="I56" s="416"/>
      <c r="J56" s="417"/>
      <c r="K56" s="409"/>
      <c r="L56" s="409"/>
      <c r="M56" s="409"/>
      <c r="N56" s="409"/>
      <c r="O56" s="409"/>
      <c r="P56" s="409"/>
      <c r="Q56" s="409"/>
      <c r="R56" s="409"/>
      <c r="S56" s="409"/>
      <c r="T56" s="409"/>
      <c r="U56" s="409"/>
      <c r="V56" s="409"/>
      <c r="W56" s="409"/>
      <c r="X56" s="409"/>
      <c r="Y56" s="409"/>
      <c r="Z56" s="409"/>
    </row>
    <row r="57" ht="13.5" customHeight="1">
      <c r="A57" s="414"/>
      <c r="B57" s="429"/>
      <c r="C57" s="415"/>
      <c r="D57" s="416"/>
      <c r="E57" s="409"/>
      <c r="F57" s="414"/>
      <c r="G57" s="414"/>
      <c r="H57" s="415"/>
      <c r="I57" s="416"/>
      <c r="J57" s="417"/>
      <c r="K57" s="409"/>
      <c r="L57" s="409"/>
      <c r="M57" s="409"/>
      <c r="N57" s="409"/>
      <c r="O57" s="409"/>
      <c r="P57" s="409"/>
      <c r="Q57" s="409"/>
      <c r="R57" s="409"/>
      <c r="S57" s="409"/>
      <c r="T57" s="409"/>
      <c r="U57" s="409"/>
      <c r="V57" s="409"/>
      <c r="W57" s="409"/>
      <c r="X57" s="409"/>
      <c r="Y57" s="409"/>
      <c r="Z57" s="409"/>
    </row>
    <row r="58" ht="13.5" customHeight="1">
      <c r="A58" s="414"/>
      <c r="B58" s="429"/>
      <c r="C58" s="415"/>
      <c r="D58" s="416"/>
      <c r="E58" s="409"/>
      <c r="F58" s="414"/>
      <c r="G58" s="414"/>
      <c r="H58" s="415"/>
      <c r="I58" s="416"/>
      <c r="J58" s="417"/>
      <c r="K58" s="409"/>
      <c r="L58" s="409"/>
      <c r="M58" s="409"/>
      <c r="N58" s="409"/>
      <c r="O58" s="409"/>
      <c r="P58" s="409"/>
      <c r="Q58" s="409"/>
      <c r="R58" s="409"/>
      <c r="S58" s="409"/>
      <c r="T58" s="409"/>
      <c r="U58" s="409"/>
      <c r="V58" s="409"/>
      <c r="W58" s="409"/>
      <c r="X58" s="409"/>
      <c r="Y58" s="409"/>
      <c r="Z58" s="409"/>
    </row>
    <row r="59" ht="13.5" customHeight="1">
      <c r="A59" s="414"/>
      <c r="B59" s="429"/>
      <c r="C59" s="415"/>
      <c r="D59" s="416"/>
      <c r="E59" s="409"/>
      <c r="F59" s="414"/>
      <c r="G59" s="414"/>
      <c r="H59" s="415"/>
      <c r="I59" s="416"/>
      <c r="J59" s="417"/>
      <c r="K59" s="409"/>
      <c r="L59" s="409"/>
      <c r="M59" s="409"/>
      <c r="N59" s="409"/>
      <c r="O59" s="409"/>
      <c r="P59" s="409"/>
      <c r="Q59" s="409"/>
      <c r="R59" s="409"/>
      <c r="S59" s="409"/>
      <c r="T59" s="409"/>
      <c r="U59" s="409"/>
      <c r="V59" s="409"/>
      <c r="W59" s="409"/>
      <c r="X59" s="409"/>
      <c r="Y59" s="409"/>
      <c r="Z59" s="409"/>
    </row>
    <row r="60" ht="13.5" customHeight="1">
      <c r="A60" s="414"/>
      <c r="B60" s="429"/>
      <c r="C60" s="415"/>
      <c r="D60" s="416"/>
      <c r="E60" s="409"/>
      <c r="F60" s="414"/>
      <c r="G60" s="414"/>
      <c r="H60" s="415"/>
      <c r="I60" s="416"/>
      <c r="J60" s="417"/>
      <c r="K60" s="409"/>
      <c r="L60" s="409"/>
      <c r="M60" s="409"/>
      <c r="N60" s="409"/>
      <c r="O60" s="409"/>
      <c r="P60" s="409"/>
      <c r="Q60" s="409"/>
      <c r="R60" s="409"/>
      <c r="S60" s="409"/>
      <c r="T60" s="409"/>
      <c r="U60" s="409"/>
      <c r="V60" s="409"/>
      <c r="W60" s="409"/>
      <c r="X60" s="409"/>
      <c r="Y60" s="409"/>
      <c r="Z60" s="409"/>
    </row>
    <row r="61" ht="13.5" customHeight="1">
      <c r="A61" s="414"/>
      <c r="B61" s="429"/>
      <c r="C61" s="415"/>
      <c r="D61" s="416"/>
      <c r="E61" s="409"/>
      <c r="F61" s="414"/>
      <c r="G61" s="414"/>
      <c r="H61" s="415"/>
      <c r="I61" s="416"/>
      <c r="J61" s="417"/>
      <c r="K61" s="409"/>
      <c r="L61" s="409"/>
      <c r="M61" s="409"/>
      <c r="N61" s="409"/>
      <c r="O61" s="409"/>
      <c r="P61" s="409"/>
      <c r="Q61" s="409"/>
      <c r="R61" s="409"/>
      <c r="S61" s="409"/>
      <c r="T61" s="409"/>
      <c r="U61" s="409"/>
      <c r="V61" s="409"/>
      <c r="W61" s="409"/>
      <c r="X61" s="409"/>
      <c r="Y61" s="409"/>
      <c r="Z61" s="409"/>
    </row>
    <row r="62" ht="13.5" customHeight="1">
      <c r="A62" s="414"/>
      <c r="B62" s="429"/>
      <c r="C62" s="415"/>
      <c r="D62" s="416"/>
      <c r="E62" s="409"/>
      <c r="F62" s="414"/>
      <c r="G62" s="414"/>
      <c r="H62" s="415"/>
      <c r="I62" s="416"/>
      <c r="J62" s="417"/>
      <c r="K62" s="409"/>
      <c r="L62" s="409"/>
      <c r="M62" s="409"/>
      <c r="N62" s="409"/>
      <c r="O62" s="409"/>
      <c r="P62" s="409"/>
      <c r="Q62" s="409"/>
      <c r="R62" s="409"/>
      <c r="S62" s="409"/>
      <c r="T62" s="409"/>
      <c r="U62" s="409"/>
      <c r="V62" s="409"/>
      <c r="W62" s="409"/>
      <c r="X62" s="409"/>
      <c r="Y62" s="409"/>
      <c r="Z62" s="409"/>
    </row>
    <row r="63" ht="13.5" customHeight="1">
      <c r="A63" s="414"/>
      <c r="B63" s="429"/>
      <c r="C63" s="415"/>
      <c r="D63" s="416"/>
      <c r="E63" s="409"/>
      <c r="F63" s="414"/>
      <c r="G63" s="414"/>
      <c r="H63" s="415"/>
      <c r="I63" s="416"/>
      <c r="J63" s="417"/>
      <c r="K63" s="409"/>
      <c r="L63" s="409"/>
      <c r="M63" s="409"/>
      <c r="N63" s="409"/>
      <c r="O63" s="409"/>
      <c r="P63" s="409"/>
      <c r="Q63" s="409"/>
      <c r="R63" s="409"/>
      <c r="S63" s="409"/>
      <c r="T63" s="409"/>
      <c r="U63" s="409"/>
      <c r="V63" s="409"/>
      <c r="W63" s="409"/>
      <c r="X63" s="409"/>
      <c r="Y63" s="409"/>
      <c r="Z63" s="409"/>
    </row>
    <row r="64" ht="13.5" customHeight="1">
      <c r="A64" s="414"/>
      <c r="B64" s="429"/>
      <c r="C64" s="415"/>
      <c r="D64" s="416"/>
      <c r="E64" s="409"/>
      <c r="F64" s="414"/>
      <c r="G64" s="414"/>
      <c r="H64" s="415"/>
      <c r="I64" s="416"/>
      <c r="J64" s="417"/>
      <c r="K64" s="409"/>
      <c r="L64" s="409"/>
      <c r="M64" s="409"/>
      <c r="N64" s="409"/>
      <c r="O64" s="409"/>
      <c r="P64" s="409"/>
      <c r="Q64" s="409"/>
      <c r="R64" s="409"/>
      <c r="S64" s="409"/>
      <c r="T64" s="409"/>
      <c r="U64" s="409"/>
      <c r="V64" s="409"/>
      <c r="W64" s="409"/>
      <c r="X64" s="409"/>
      <c r="Y64" s="409"/>
      <c r="Z64" s="409"/>
    </row>
    <row r="65" ht="13.5" customHeight="1">
      <c r="A65" s="414"/>
      <c r="B65" s="429"/>
      <c r="C65" s="415"/>
      <c r="D65" s="416"/>
      <c r="E65" s="409"/>
      <c r="F65" s="414"/>
      <c r="G65" s="414"/>
      <c r="H65" s="415"/>
      <c r="I65" s="416"/>
      <c r="J65" s="417"/>
      <c r="K65" s="409"/>
      <c r="L65" s="409"/>
      <c r="M65" s="409"/>
      <c r="N65" s="409"/>
      <c r="O65" s="409"/>
      <c r="P65" s="409"/>
      <c r="Q65" s="409"/>
      <c r="R65" s="409"/>
      <c r="S65" s="409"/>
      <c r="T65" s="409"/>
      <c r="U65" s="409"/>
      <c r="V65" s="409"/>
      <c r="W65" s="409"/>
      <c r="X65" s="409"/>
      <c r="Y65" s="409"/>
      <c r="Z65" s="409"/>
    </row>
    <row r="66" ht="13.5" customHeight="1">
      <c r="A66" s="414"/>
      <c r="B66" s="429"/>
      <c r="C66" s="415"/>
      <c r="D66" s="416"/>
      <c r="E66" s="409"/>
      <c r="F66" s="414"/>
      <c r="G66" s="414"/>
      <c r="H66" s="415"/>
      <c r="I66" s="416"/>
      <c r="J66" s="417"/>
      <c r="K66" s="409"/>
      <c r="L66" s="409"/>
      <c r="M66" s="409"/>
      <c r="N66" s="409"/>
      <c r="O66" s="409"/>
      <c r="P66" s="409"/>
      <c r="Q66" s="409"/>
      <c r="R66" s="409"/>
      <c r="S66" s="409"/>
      <c r="T66" s="409"/>
      <c r="U66" s="409"/>
      <c r="V66" s="409"/>
      <c r="W66" s="409"/>
      <c r="X66" s="409"/>
      <c r="Y66" s="409"/>
      <c r="Z66" s="409"/>
    </row>
    <row r="67" ht="13.5" customHeight="1">
      <c r="A67" s="414"/>
      <c r="B67" s="429"/>
      <c r="C67" s="415"/>
      <c r="D67" s="416"/>
      <c r="E67" s="409"/>
      <c r="F67" s="414"/>
      <c r="G67" s="414"/>
      <c r="H67" s="415"/>
      <c r="I67" s="416"/>
      <c r="J67" s="417"/>
      <c r="K67" s="409"/>
      <c r="L67" s="409"/>
      <c r="M67" s="409"/>
      <c r="N67" s="409"/>
      <c r="O67" s="409"/>
      <c r="P67" s="409"/>
      <c r="Q67" s="409"/>
      <c r="R67" s="409"/>
      <c r="S67" s="409"/>
      <c r="T67" s="409"/>
      <c r="U67" s="409"/>
      <c r="V67" s="409"/>
      <c r="W67" s="409"/>
      <c r="X67" s="409"/>
      <c r="Y67" s="409"/>
      <c r="Z67" s="409"/>
    </row>
    <row r="68" ht="13.5" customHeight="1">
      <c r="A68" s="414"/>
      <c r="B68" s="429"/>
      <c r="C68" s="415"/>
      <c r="D68" s="416"/>
      <c r="E68" s="409"/>
      <c r="F68" s="414"/>
      <c r="G68" s="414"/>
      <c r="H68" s="415"/>
      <c r="I68" s="416"/>
      <c r="J68" s="417"/>
      <c r="K68" s="409"/>
      <c r="L68" s="409"/>
      <c r="M68" s="409"/>
      <c r="N68" s="409"/>
      <c r="O68" s="409"/>
      <c r="P68" s="409"/>
      <c r="Q68" s="409"/>
      <c r="R68" s="409"/>
      <c r="S68" s="409"/>
      <c r="T68" s="409"/>
      <c r="U68" s="409"/>
      <c r="V68" s="409"/>
      <c r="W68" s="409"/>
      <c r="X68" s="409"/>
      <c r="Y68" s="409"/>
      <c r="Z68" s="409"/>
    </row>
    <row r="69" ht="13.5" customHeight="1">
      <c r="A69" s="414"/>
      <c r="B69" s="429"/>
      <c r="C69" s="415"/>
      <c r="D69" s="416"/>
      <c r="E69" s="409"/>
      <c r="F69" s="414"/>
      <c r="G69" s="414"/>
      <c r="H69" s="415"/>
      <c r="I69" s="416"/>
      <c r="J69" s="417"/>
      <c r="K69" s="409"/>
      <c r="L69" s="409"/>
      <c r="M69" s="409"/>
      <c r="N69" s="409"/>
      <c r="O69" s="409"/>
      <c r="P69" s="409"/>
      <c r="Q69" s="409"/>
      <c r="R69" s="409"/>
      <c r="S69" s="409"/>
      <c r="T69" s="409"/>
      <c r="U69" s="409"/>
      <c r="V69" s="409"/>
      <c r="W69" s="409"/>
      <c r="X69" s="409"/>
      <c r="Y69" s="409"/>
      <c r="Z69" s="409"/>
    </row>
    <row r="70" ht="13.5" customHeight="1">
      <c r="A70" s="414"/>
      <c r="B70" s="429"/>
      <c r="C70" s="415"/>
      <c r="D70" s="416"/>
      <c r="E70" s="409"/>
      <c r="F70" s="414"/>
      <c r="G70" s="414"/>
      <c r="H70" s="415"/>
      <c r="I70" s="416"/>
      <c r="J70" s="417"/>
      <c r="K70" s="409"/>
      <c r="L70" s="409"/>
      <c r="M70" s="409"/>
      <c r="N70" s="409"/>
      <c r="O70" s="409"/>
      <c r="P70" s="409"/>
      <c r="Q70" s="409"/>
      <c r="R70" s="409"/>
      <c r="S70" s="409"/>
      <c r="T70" s="409"/>
      <c r="U70" s="409"/>
      <c r="V70" s="409"/>
      <c r="W70" s="409"/>
      <c r="X70" s="409"/>
      <c r="Y70" s="409"/>
      <c r="Z70" s="409"/>
    </row>
    <row r="71" ht="13.5" customHeight="1">
      <c r="A71" s="414"/>
      <c r="B71" s="429"/>
      <c r="C71" s="415"/>
      <c r="D71" s="416"/>
      <c r="E71" s="409"/>
      <c r="F71" s="414"/>
      <c r="G71" s="414"/>
      <c r="H71" s="415"/>
      <c r="I71" s="416"/>
      <c r="J71" s="417"/>
      <c r="K71" s="409"/>
      <c r="L71" s="409"/>
      <c r="M71" s="409"/>
      <c r="N71" s="409"/>
      <c r="O71" s="409"/>
      <c r="P71" s="409"/>
      <c r="Q71" s="409"/>
      <c r="R71" s="409"/>
      <c r="S71" s="409"/>
      <c r="T71" s="409"/>
      <c r="U71" s="409"/>
      <c r="V71" s="409"/>
      <c r="W71" s="409"/>
      <c r="X71" s="409"/>
      <c r="Y71" s="409"/>
      <c r="Z71" s="409"/>
    </row>
    <row r="72" ht="13.5" customHeight="1">
      <c r="A72" s="414"/>
      <c r="B72" s="429"/>
      <c r="C72" s="415"/>
      <c r="D72" s="416"/>
      <c r="E72" s="409"/>
      <c r="F72" s="414"/>
      <c r="G72" s="414"/>
      <c r="H72" s="415"/>
      <c r="I72" s="416"/>
      <c r="J72" s="417"/>
      <c r="K72" s="409"/>
      <c r="L72" s="409"/>
      <c r="M72" s="409"/>
      <c r="N72" s="409"/>
      <c r="O72" s="409"/>
      <c r="P72" s="409"/>
      <c r="Q72" s="409"/>
      <c r="R72" s="409"/>
      <c r="S72" s="409"/>
      <c r="T72" s="409"/>
      <c r="U72" s="409"/>
      <c r="V72" s="409"/>
      <c r="W72" s="409"/>
      <c r="X72" s="409"/>
      <c r="Y72" s="409"/>
      <c r="Z72" s="409"/>
    </row>
    <row r="73" ht="13.5" customHeight="1">
      <c r="A73" s="414"/>
      <c r="B73" s="429"/>
      <c r="C73" s="415"/>
      <c r="D73" s="416"/>
      <c r="E73" s="409"/>
      <c r="F73" s="414"/>
      <c r="G73" s="414"/>
      <c r="H73" s="415"/>
      <c r="I73" s="416"/>
      <c r="J73" s="417"/>
      <c r="K73" s="409"/>
      <c r="L73" s="409"/>
      <c r="M73" s="409"/>
      <c r="N73" s="409"/>
      <c r="O73" s="409"/>
      <c r="P73" s="409"/>
      <c r="Q73" s="409"/>
      <c r="R73" s="409"/>
      <c r="S73" s="409"/>
      <c r="T73" s="409"/>
      <c r="U73" s="409"/>
      <c r="V73" s="409"/>
      <c r="W73" s="409"/>
      <c r="X73" s="409"/>
      <c r="Y73" s="409"/>
      <c r="Z73" s="409"/>
    </row>
    <row r="74" ht="13.5" customHeight="1">
      <c r="A74" s="414"/>
      <c r="B74" s="429"/>
      <c r="C74" s="415"/>
      <c r="D74" s="416"/>
      <c r="E74" s="409"/>
      <c r="F74" s="414"/>
      <c r="G74" s="414"/>
      <c r="H74" s="415"/>
      <c r="I74" s="416"/>
      <c r="J74" s="417"/>
      <c r="K74" s="409"/>
      <c r="L74" s="409"/>
      <c r="M74" s="409"/>
      <c r="N74" s="409"/>
      <c r="O74" s="409"/>
      <c r="P74" s="409"/>
      <c r="Q74" s="409"/>
      <c r="R74" s="409"/>
      <c r="S74" s="409"/>
      <c r="T74" s="409"/>
      <c r="U74" s="409"/>
      <c r="V74" s="409"/>
      <c r="W74" s="409"/>
      <c r="X74" s="409"/>
      <c r="Y74" s="409"/>
      <c r="Z74" s="409"/>
    </row>
    <row r="75" ht="13.5" customHeight="1">
      <c r="A75" s="412"/>
      <c r="B75" s="411" t="s">
        <v>135</v>
      </c>
      <c r="C75" s="430">
        <f>SUM(C3:C74)</f>
        <v>0</v>
      </c>
      <c r="D75" s="412"/>
      <c r="E75" s="409"/>
      <c r="F75" s="417"/>
      <c r="G75" s="411" t="s">
        <v>135</v>
      </c>
      <c r="H75" s="430">
        <f>C75</f>
        <v>0</v>
      </c>
      <c r="I75" s="432"/>
      <c r="J75" s="433"/>
      <c r="K75" s="409"/>
      <c r="L75" s="409"/>
      <c r="M75" s="409"/>
      <c r="N75" s="409"/>
      <c r="O75" s="409"/>
      <c r="P75" s="409"/>
      <c r="Q75" s="409"/>
      <c r="R75" s="409"/>
      <c r="S75" s="409"/>
      <c r="T75" s="409"/>
      <c r="U75" s="409"/>
      <c r="V75" s="409"/>
      <c r="W75" s="409"/>
      <c r="X75" s="409"/>
      <c r="Y75" s="409"/>
      <c r="Z75" s="409"/>
    </row>
    <row r="76" ht="13.5" customHeight="1">
      <c r="A76" s="409"/>
      <c r="B76" s="409"/>
      <c r="C76" s="409"/>
      <c r="D76" s="409"/>
      <c r="E76" s="409"/>
      <c r="F76" s="409"/>
      <c r="G76" s="434"/>
      <c r="H76" s="409"/>
      <c r="I76" s="409"/>
      <c r="J76" s="409"/>
      <c r="K76" s="409"/>
      <c r="L76" s="409"/>
      <c r="M76" s="409"/>
      <c r="N76" s="409"/>
      <c r="O76" s="409"/>
      <c r="P76" s="409"/>
      <c r="Q76" s="409"/>
      <c r="R76" s="409"/>
      <c r="S76" s="409"/>
      <c r="T76" s="409"/>
      <c r="U76" s="409"/>
      <c r="V76" s="409"/>
      <c r="W76" s="409"/>
      <c r="X76" s="409"/>
      <c r="Y76" s="409"/>
      <c r="Z76" s="409"/>
    </row>
    <row r="77" ht="13.5" customHeight="1">
      <c r="A77" s="409"/>
      <c r="B77" s="436" t="s">
        <v>724</v>
      </c>
      <c r="D77" s="409"/>
      <c r="E77" s="409"/>
      <c r="F77" s="409"/>
      <c r="G77" s="435" t="s">
        <v>724</v>
      </c>
      <c r="I77" s="409"/>
      <c r="J77" s="409"/>
      <c r="K77" s="409"/>
      <c r="L77" s="409"/>
      <c r="M77" s="409"/>
      <c r="N77" s="409"/>
      <c r="O77" s="409"/>
      <c r="P77" s="409"/>
      <c r="Q77" s="409"/>
      <c r="R77" s="409"/>
      <c r="S77" s="409"/>
      <c r="T77" s="409"/>
      <c r="U77" s="409"/>
      <c r="V77" s="409"/>
      <c r="W77" s="409"/>
      <c r="X77" s="409"/>
      <c r="Y77" s="409"/>
      <c r="Z77" s="409"/>
    </row>
    <row r="78" ht="13.5" customHeight="1">
      <c r="A78" s="409"/>
      <c r="B78" s="409"/>
      <c r="C78" s="409"/>
      <c r="D78" s="409"/>
      <c r="E78" s="409"/>
      <c r="F78" s="409"/>
      <c r="G78" s="434"/>
      <c r="H78" s="409"/>
      <c r="I78" s="409"/>
      <c r="J78" s="409"/>
      <c r="K78" s="409"/>
      <c r="L78" s="409"/>
      <c r="M78" s="409"/>
      <c r="N78" s="409"/>
      <c r="O78" s="409"/>
      <c r="P78" s="409"/>
      <c r="Q78" s="409"/>
      <c r="R78" s="409"/>
      <c r="S78" s="409"/>
      <c r="T78" s="409"/>
      <c r="U78" s="409"/>
      <c r="V78" s="409"/>
      <c r="W78" s="409"/>
      <c r="X78" s="409"/>
      <c r="Y78" s="409"/>
      <c r="Z78" s="409"/>
    </row>
    <row r="79" ht="13.5" customHeight="1">
      <c r="A79" s="409"/>
      <c r="B79" s="409"/>
      <c r="C79" s="409"/>
      <c r="D79" s="409"/>
      <c r="E79" s="409"/>
      <c r="F79" s="409"/>
      <c r="G79" s="434"/>
      <c r="H79" s="409"/>
      <c r="I79" s="409"/>
      <c r="J79" s="409"/>
      <c r="K79" s="409"/>
      <c r="L79" s="409"/>
      <c r="M79" s="409"/>
      <c r="N79" s="409"/>
      <c r="O79" s="409"/>
      <c r="P79" s="409"/>
      <c r="Q79" s="409"/>
      <c r="R79" s="409"/>
      <c r="S79" s="409"/>
      <c r="T79" s="409"/>
      <c r="U79" s="409"/>
      <c r="V79" s="409"/>
      <c r="W79" s="409"/>
      <c r="X79" s="409"/>
      <c r="Y79" s="409"/>
      <c r="Z79" s="409"/>
    </row>
    <row r="80" ht="13.5" customHeight="1">
      <c r="A80" s="409"/>
      <c r="B80" s="409"/>
      <c r="C80" s="409"/>
      <c r="D80" s="409"/>
      <c r="E80" s="409"/>
      <c r="F80" s="409"/>
      <c r="G80" s="434"/>
      <c r="H80" s="409"/>
      <c r="I80" s="409"/>
      <c r="J80" s="409"/>
      <c r="K80" s="409"/>
      <c r="L80" s="409"/>
      <c r="M80" s="409"/>
      <c r="N80" s="409"/>
      <c r="O80" s="409"/>
      <c r="P80" s="409"/>
      <c r="Q80" s="409"/>
      <c r="R80" s="409"/>
      <c r="S80" s="409"/>
      <c r="T80" s="409"/>
      <c r="U80" s="409"/>
      <c r="V80" s="409"/>
      <c r="W80" s="409"/>
      <c r="X80" s="409"/>
      <c r="Y80" s="409"/>
      <c r="Z80" s="409"/>
    </row>
    <row r="81" ht="13.5" customHeight="1">
      <c r="A81" s="409"/>
      <c r="B81" s="409"/>
      <c r="C81" s="409"/>
      <c r="D81" s="409"/>
      <c r="E81" s="409"/>
      <c r="F81" s="409"/>
      <c r="G81" s="434"/>
      <c r="H81" s="409"/>
      <c r="I81" s="409"/>
      <c r="J81" s="409"/>
      <c r="K81" s="409"/>
      <c r="L81" s="409"/>
      <c r="M81" s="409"/>
      <c r="N81" s="409"/>
      <c r="O81" s="409"/>
      <c r="P81" s="409"/>
      <c r="Q81" s="409"/>
      <c r="R81" s="409"/>
      <c r="S81" s="409"/>
      <c r="T81" s="409"/>
      <c r="U81" s="409"/>
      <c r="V81" s="409"/>
      <c r="W81" s="409"/>
      <c r="X81" s="409"/>
      <c r="Y81" s="409"/>
      <c r="Z81" s="409"/>
    </row>
    <row r="82" ht="13.5" customHeight="1">
      <c r="A82" s="409"/>
      <c r="B82" s="409"/>
      <c r="C82" s="409"/>
      <c r="D82" s="409"/>
      <c r="E82" s="409"/>
      <c r="F82" s="409"/>
      <c r="G82" s="434"/>
      <c r="H82" s="409"/>
      <c r="I82" s="409"/>
      <c r="J82" s="409"/>
      <c r="K82" s="409"/>
      <c r="L82" s="409"/>
      <c r="M82" s="409"/>
      <c r="N82" s="409"/>
      <c r="O82" s="409"/>
      <c r="P82" s="409"/>
      <c r="Q82" s="409"/>
      <c r="R82" s="409"/>
      <c r="S82" s="409"/>
      <c r="T82" s="409"/>
      <c r="U82" s="409"/>
      <c r="V82" s="409"/>
      <c r="W82" s="409"/>
      <c r="X82" s="409"/>
      <c r="Y82" s="409"/>
      <c r="Z82" s="409"/>
    </row>
    <row r="83" ht="13.5" customHeight="1">
      <c r="A83" s="409"/>
      <c r="B83" s="409"/>
      <c r="C83" s="409"/>
      <c r="D83" s="409"/>
      <c r="E83" s="409"/>
      <c r="F83" s="409"/>
      <c r="G83" s="434"/>
      <c r="H83" s="409"/>
      <c r="I83" s="409"/>
      <c r="J83" s="409"/>
      <c r="K83" s="409"/>
      <c r="L83" s="409"/>
      <c r="M83" s="409"/>
      <c r="N83" s="409"/>
      <c r="O83" s="409"/>
      <c r="P83" s="409"/>
      <c r="Q83" s="409"/>
      <c r="R83" s="409"/>
      <c r="S83" s="409"/>
      <c r="T83" s="409"/>
      <c r="U83" s="409"/>
      <c r="V83" s="409"/>
      <c r="W83" s="409"/>
      <c r="X83" s="409"/>
      <c r="Y83" s="409"/>
      <c r="Z83" s="409"/>
    </row>
    <row r="84" ht="13.5" customHeight="1">
      <c r="A84" s="409"/>
      <c r="B84" s="409"/>
      <c r="C84" s="409"/>
      <c r="D84" s="409"/>
      <c r="E84" s="409"/>
      <c r="F84" s="409"/>
      <c r="G84" s="434"/>
      <c r="H84" s="409"/>
      <c r="I84" s="409"/>
      <c r="J84" s="409"/>
      <c r="K84" s="409"/>
      <c r="L84" s="409"/>
      <c r="M84" s="409"/>
      <c r="N84" s="409"/>
      <c r="O84" s="409"/>
      <c r="P84" s="409"/>
      <c r="Q84" s="409"/>
      <c r="R84" s="409"/>
      <c r="S84" s="409"/>
      <c r="T84" s="409"/>
      <c r="U84" s="409"/>
      <c r="V84" s="409"/>
      <c r="W84" s="409"/>
      <c r="X84" s="409"/>
      <c r="Y84" s="409"/>
      <c r="Z84" s="409"/>
    </row>
    <row r="85" ht="13.5" customHeight="1">
      <c r="A85" s="409"/>
      <c r="B85" s="409"/>
      <c r="C85" s="409"/>
      <c r="D85" s="409"/>
      <c r="E85" s="409"/>
      <c r="F85" s="409"/>
      <c r="G85" s="434"/>
      <c r="H85" s="409"/>
      <c r="I85" s="409"/>
      <c r="J85" s="409"/>
      <c r="K85" s="409"/>
      <c r="L85" s="409"/>
      <c r="M85" s="409"/>
      <c r="N85" s="409"/>
      <c r="O85" s="409"/>
      <c r="P85" s="409"/>
      <c r="Q85" s="409"/>
      <c r="R85" s="409"/>
      <c r="S85" s="409"/>
      <c r="T85" s="409"/>
      <c r="U85" s="409"/>
      <c r="V85" s="409"/>
      <c r="W85" s="409"/>
      <c r="X85" s="409"/>
      <c r="Y85" s="409"/>
      <c r="Z85" s="409"/>
    </row>
    <row r="86" ht="13.5" customHeight="1">
      <c r="A86" s="409"/>
      <c r="B86" s="409"/>
      <c r="C86" s="409"/>
      <c r="D86" s="409"/>
      <c r="E86" s="409"/>
      <c r="F86" s="409"/>
      <c r="G86" s="434"/>
      <c r="H86" s="409"/>
      <c r="I86" s="409"/>
      <c r="J86" s="409"/>
      <c r="K86" s="409"/>
      <c r="L86" s="409"/>
      <c r="M86" s="409"/>
      <c r="N86" s="409"/>
      <c r="O86" s="409"/>
      <c r="P86" s="409"/>
      <c r="Q86" s="409"/>
      <c r="R86" s="409"/>
      <c r="S86" s="409"/>
      <c r="T86" s="409"/>
      <c r="U86" s="409"/>
      <c r="V86" s="409"/>
      <c r="W86" s="409"/>
      <c r="X86" s="409"/>
      <c r="Y86" s="409"/>
      <c r="Z86" s="409"/>
    </row>
    <row r="87" ht="13.5" customHeight="1">
      <c r="A87" s="409"/>
      <c r="B87" s="409"/>
      <c r="C87" s="409"/>
      <c r="D87" s="409"/>
      <c r="E87" s="409"/>
      <c r="F87" s="409"/>
      <c r="G87" s="434"/>
      <c r="H87" s="409"/>
      <c r="I87" s="409"/>
      <c r="J87" s="409"/>
      <c r="K87" s="409"/>
      <c r="L87" s="409"/>
      <c r="M87" s="409"/>
      <c r="N87" s="409"/>
      <c r="O87" s="409"/>
      <c r="P87" s="409"/>
      <c r="Q87" s="409"/>
      <c r="R87" s="409"/>
      <c r="S87" s="409"/>
      <c r="T87" s="409"/>
      <c r="U87" s="409"/>
      <c r="V87" s="409"/>
      <c r="W87" s="409"/>
      <c r="X87" s="409"/>
      <c r="Y87" s="409"/>
      <c r="Z87" s="409"/>
    </row>
    <row r="88" ht="13.5" customHeight="1">
      <c r="A88" s="409"/>
      <c r="B88" s="409"/>
      <c r="C88" s="409"/>
      <c r="D88" s="409"/>
      <c r="E88" s="409"/>
      <c r="F88" s="409"/>
      <c r="G88" s="434"/>
      <c r="H88" s="409"/>
      <c r="I88" s="409"/>
      <c r="J88" s="409"/>
      <c r="K88" s="409"/>
      <c r="L88" s="409"/>
      <c r="M88" s="409"/>
      <c r="N88" s="409"/>
      <c r="O88" s="409"/>
      <c r="P88" s="409"/>
      <c r="Q88" s="409"/>
      <c r="R88" s="409"/>
      <c r="S88" s="409"/>
      <c r="T88" s="409"/>
      <c r="U88" s="409"/>
      <c r="V88" s="409"/>
      <c r="W88" s="409"/>
      <c r="X88" s="409"/>
      <c r="Y88" s="409"/>
      <c r="Z88" s="409"/>
    </row>
    <row r="89" ht="13.5" customHeight="1">
      <c r="A89" s="409"/>
      <c r="B89" s="409"/>
      <c r="C89" s="409"/>
      <c r="D89" s="409"/>
      <c r="E89" s="409"/>
      <c r="F89" s="409"/>
      <c r="G89" s="434"/>
      <c r="H89" s="409"/>
      <c r="I89" s="409"/>
      <c r="J89" s="409"/>
      <c r="K89" s="409"/>
      <c r="L89" s="409"/>
      <c r="M89" s="409"/>
      <c r="N89" s="409"/>
      <c r="O89" s="409"/>
      <c r="P89" s="409"/>
      <c r="Q89" s="409"/>
      <c r="R89" s="409"/>
      <c r="S89" s="409"/>
      <c r="T89" s="409"/>
      <c r="U89" s="409"/>
      <c r="V89" s="409"/>
      <c r="W89" s="409"/>
      <c r="X89" s="409"/>
      <c r="Y89" s="409"/>
      <c r="Z89" s="409"/>
    </row>
    <row r="90" ht="13.5" customHeight="1">
      <c r="A90" s="409"/>
      <c r="B90" s="409"/>
      <c r="C90" s="409"/>
      <c r="D90" s="409"/>
      <c r="E90" s="409"/>
      <c r="F90" s="409"/>
      <c r="G90" s="434"/>
      <c r="H90" s="409"/>
      <c r="I90" s="409"/>
      <c r="J90" s="409"/>
      <c r="K90" s="409"/>
      <c r="L90" s="409"/>
      <c r="M90" s="409"/>
      <c r="N90" s="409"/>
      <c r="O90" s="409"/>
      <c r="P90" s="409"/>
      <c r="Q90" s="409"/>
      <c r="R90" s="409"/>
      <c r="S90" s="409"/>
      <c r="T90" s="409"/>
      <c r="U90" s="409"/>
      <c r="V90" s="409"/>
      <c r="W90" s="409"/>
      <c r="X90" s="409"/>
      <c r="Y90" s="409"/>
      <c r="Z90" s="409"/>
    </row>
    <row r="91" ht="13.5" customHeight="1">
      <c r="A91" s="409"/>
      <c r="B91" s="409"/>
      <c r="C91" s="409"/>
      <c r="D91" s="409"/>
      <c r="E91" s="409"/>
      <c r="F91" s="409"/>
      <c r="G91" s="434"/>
      <c r="H91" s="409"/>
      <c r="I91" s="409"/>
      <c r="J91" s="409"/>
      <c r="K91" s="409"/>
      <c r="L91" s="409"/>
      <c r="M91" s="409"/>
      <c r="N91" s="409"/>
      <c r="O91" s="409"/>
      <c r="P91" s="409"/>
      <c r="Q91" s="409"/>
      <c r="R91" s="409"/>
      <c r="S91" s="409"/>
      <c r="T91" s="409"/>
      <c r="U91" s="409"/>
      <c r="V91" s="409"/>
      <c r="W91" s="409"/>
      <c r="X91" s="409"/>
      <c r="Y91" s="409"/>
      <c r="Z91" s="409"/>
    </row>
    <row r="92" ht="13.5" customHeight="1">
      <c r="A92" s="409"/>
      <c r="B92" s="409"/>
      <c r="C92" s="409"/>
      <c r="D92" s="409"/>
      <c r="E92" s="409"/>
      <c r="F92" s="409"/>
      <c r="G92" s="434"/>
      <c r="H92" s="409"/>
      <c r="I92" s="409"/>
      <c r="J92" s="409"/>
      <c r="K92" s="409"/>
      <c r="L92" s="409"/>
      <c r="M92" s="409"/>
      <c r="N92" s="409"/>
      <c r="O92" s="409"/>
      <c r="P92" s="409"/>
      <c r="Q92" s="409"/>
      <c r="R92" s="409"/>
      <c r="S92" s="409"/>
      <c r="T92" s="409"/>
      <c r="U92" s="409"/>
      <c r="V92" s="409"/>
      <c r="W92" s="409"/>
      <c r="X92" s="409"/>
      <c r="Y92" s="409"/>
      <c r="Z92" s="409"/>
    </row>
    <row r="93" ht="13.5" customHeight="1">
      <c r="A93" s="409"/>
      <c r="B93" s="409"/>
      <c r="C93" s="409"/>
      <c r="D93" s="409"/>
      <c r="E93" s="409"/>
      <c r="F93" s="409"/>
      <c r="G93" s="434"/>
      <c r="H93" s="409"/>
      <c r="I93" s="409"/>
      <c r="J93" s="409"/>
      <c r="K93" s="409"/>
      <c r="L93" s="409"/>
      <c r="M93" s="409"/>
      <c r="N93" s="409"/>
      <c r="O93" s="409"/>
      <c r="P93" s="409"/>
      <c r="Q93" s="409"/>
      <c r="R93" s="409"/>
      <c r="S93" s="409"/>
      <c r="T93" s="409"/>
      <c r="U93" s="409"/>
      <c r="V93" s="409"/>
      <c r="W93" s="409"/>
      <c r="X93" s="409"/>
      <c r="Y93" s="409"/>
      <c r="Z93" s="409"/>
    </row>
    <row r="94" ht="13.5" customHeight="1">
      <c r="A94" s="409"/>
      <c r="B94" s="409"/>
      <c r="C94" s="409"/>
      <c r="D94" s="409"/>
      <c r="E94" s="409"/>
      <c r="F94" s="409"/>
      <c r="G94" s="434"/>
      <c r="H94" s="409"/>
      <c r="I94" s="409"/>
      <c r="J94" s="409"/>
      <c r="K94" s="409"/>
      <c r="L94" s="409"/>
      <c r="M94" s="409"/>
      <c r="N94" s="409"/>
      <c r="O94" s="409"/>
      <c r="P94" s="409"/>
      <c r="Q94" s="409"/>
      <c r="R94" s="409"/>
      <c r="S94" s="409"/>
      <c r="T94" s="409"/>
      <c r="U94" s="409"/>
      <c r="V94" s="409"/>
      <c r="W94" s="409"/>
      <c r="X94" s="409"/>
      <c r="Y94" s="409"/>
      <c r="Z94" s="409"/>
    </row>
    <row r="95" ht="13.5" customHeight="1">
      <c r="A95" s="409"/>
      <c r="B95" s="409"/>
      <c r="C95" s="409"/>
      <c r="D95" s="409"/>
      <c r="E95" s="409"/>
      <c r="F95" s="409"/>
      <c r="G95" s="434"/>
      <c r="H95" s="409"/>
      <c r="I95" s="409"/>
      <c r="J95" s="409"/>
      <c r="K95" s="409"/>
      <c r="L95" s="409"/>
      <c r="M95" s="409"/>
      <c r="N95" s="409"/>
      <c r="O95" s="409"/>
      <c r="P95" s="409"/>
      <c r="Q95" s="409"/>
      <c r="R95" s="409"/>
      <c r="S95" s="409"/>
      <c r="T95" s="409"/>
      <c r="U95" s="409"/>
      <c r="V95" s="409"/>
      <c r="W95" s="409"/>
      <c r="X95" s="409"/>
      <c r="Y95" s="409"/>
      <c r="Z95" s="409"/>
    </row>
    <row r="96" ht="13.5" customHeight="1">
      <c r="A96" s="409"/>
      <c r="B96" s="409"/>
      <c r="C96" s="409"/>
      <c r="D96" s="409"/>
      <c r="E96" s="409"/>
      <c r="F96" s="409"/>
      <c r="G96" s="434"/>
      <c r="H96" s="409"/>
      <c r="I96" s="409"/>
      <c r="J96" s="409"/>
      <c r="K96" s="409"/>
      <c r="L96" s="409"/>
      <c r="M96" s="409"/>
      <c r="N96" s="409"/>
      <c r="O96" s="409"/>
      <c r="P96" s="409"/>
      <c r="Q96" s="409"/>
      <c r="R96" s="409"/>
      <c r="S96" s="409"/>
      <c r="T96" s="409"/>
      <c r="U96" s="409"/>
      <c r="V96" s="409"/>
      <c r="W96" s="409"/>
      <c r="X96" s="409"/>
      <c r="Y96" s="409"/>
      <c r="Z96" s="409"/>
    </row>
    <row r="97" ht="13.5" customHeight="1">
      <c r="A97" s="409"/>
      <c r="B97" s="409"/>
      <c r="C97" s="409"/>
      <c r="D97" s="409"/>
      <c r="E97" s="409"/>
      <c r="F97" s="409"/>
      <c r="G97" s="434"/>
      <c r="H97" s="409"/>
      <c r="I97" s="409"/>
      <c r="J97" s="409"/>
      <c r="K97" s="409"/>
      <c r="L97" s="409"/>
      <c r="M97" s="409"/>
      <c r="N97" s="409"/>
      <c r="O97" s="409"/>
      <c r="P97" s="409"/>
      <c r="Q97" s="409"/>
      <c r="R97" s="409"/>
      <c r="S97" s="409"/>
      <c r="T97" s="409"/>
      <c r="U97" s="409"/>
      <c r="V97" s="409"/>
      <c r="W97" s="409"/>
      <c r="X97" s="409"/>
      <c r="Y97" s="409"/>
      <c r="Z97" s="409"/>
    </row>
    <row r="98" ht="13.5" customHeight="1">
      <c r="A98" s="409"/>
      <c r="B98" s="409"/>
      <c r="C98" s="409"/>
      <c r="D98" s="409"/>
      <c r="E98" s="409"/>
      <c r="F98" s="409"/>
      <c r="G98" s="434"/>
      <c r="H98" s="409"/>
      <c r="I98" s="409"/>
      <c r="J98" s="409"/>
      <c r="K98" s="409"/>
      <c r="L98" s="409"/>
      <c r="M98" s="409"/>
      <c r="N98" s="409"/>
      <c r="O98" s="409"/>
      <c r="P98" s="409"/>
      <c r="Q98" s="409"/>
      <c r="R98" s="409"/>
      <c r="S98" s="409"/>
      <c r="T98" s="409"/>
      <c r="U98" s="409"/>
      <c r="V98" s="409"/>
      <c r="W98" s="409"/>
      <c r="X98" s="409"/>
      <c r="Y98" s="409"/>
      <c r="Z98" s="409"/>
    </row>
    <row r="99" ht="13.5" customHeight="1">
      <c r="A99" s="409"/>
      <c r="B99" s="409"/>
      <c r="C99" s="409"/>
      <c r="D99" s="409"/>
      <c r="E99" s="409"/>
      <c r="F99" s="409"/>
      <c r="G99" s="434"/>
      <c r="H99" s="409"/>
      <c r="I99" s="409"/>
      <c r="J99" s="409"/>
      <c r="K99" s="409"/>
      <c r="L99" s="409"/>
      <c r="M99" s="409"/>
      <c r="N99" s="409"/>
      <c r="O99" s="409"/>
      <c r="P99" s="409"/>
      <c r="Q99" s="409"/>
      <c r="R99" s="409"/>
      <c r="S99" s="409"/>
      <c r="T99" s="409"/>
      <c r="U99" s="409"/>
      <c r="V99" s="409"/>
      <c r="W99" s="409"/>
      <c r="X99" s="409"/>
      <c r="Y99" s="409"/>
      <c r="Z99" s="409"/>
    </row>
    <row r="100" ht="13.5" customHeight="1">
      <c r="A100" s="409"/>
      <c r="B100" s="409"/>
      <c r="C100" s="409"/>
      <c r="D100" s="409"/>
      <c r="E100" s="409"/>
      <c r="F100" s="409"/>
      <c r="G100" s="434"/>
      <c r="H100" s="409"/>
      <c r="I100" s="409"/>
      <c r="J100" s="409"/>
      <c r="K100" s="409"/>
      <c r="L100" s="409"/>
      <c r="M100" s="409"/>
      <c r="N100" s="409"/>
      <c r="O100" s="409"/>
      <c r="P100" s="409"/>
      <c r="Q100" s="409"/>
      <c r="R100" s="409"/>
      <c r="S100" s="409"/>
      <c r="T100" s="409"/>
      <c r="U100" s="409"/>
      <c r="V100" s="409"/>
      <c r="W100" s="409"/>
      <c r="X100" s="409"/>
      <c r="Y100" s="409"/>
      <c r="Z100" s="409"/>
    </row>
    <row r="101" ht="13.5" customHeight="1">
      <c r="A101" s="409"/>
      <c r="B101" s="409"/>
      <c r="C101" s="409"/>
      <c r="D101" s="409"/>
      <c r="E101" s="409"/>
      <c r="F101" s="409"/>
      <c r="G101" s="434"/>
      <c r="H101" s="409"/>
      <c r="I101" s="409"/>
      <c r="J101" s="409"/>
      <c r="K101" s="409"/>
      <c r="L101" s="409"/>
      <c r="M101" s="409"/>
      <c r="N101" s="409"/>
      <c r="O101" s="409"/>
      <c r="P101" s="409"/>
      <c r="Q101" s="409"/>
      <c r="R101" s="409"/>
      <c r="S101" s="409"/>
      <c r="T101" s="409"/>
      <c r="U101" s="409"/>
      <c r="V101" s="409"/>
      <c r="W101" s="409"/>
      <c r="X101" s="409"/>
      <c r="Y101" s="409"/>
      <c r="Z101" s="409"/>
    </row>
    <row r="102" ht="13.5" customHeight="1">
      <c r="A102" s="409"/>
      <c r="B102" s="409"/>
      <c r="C102" s="409"/>
      <c r="D102" s="409"/>
      <c r="E102" s="409"/>
      <c r="F102" s="409"/>
      <c r="G102" s="434"/>
      <c r="H102" s="409"/>
      <c r="I102" s="409"/>
      <c r="J102" s="409"/>
      <c r="K102" s="409"/>
      <c r="L102" s="409"/>
      <c r="M102" s="409"/>
      <c r="N102" s="409"/>
      <c r="O102" s="409"/>
      <c r="P102" s="409"/>
      <c r="Q102" s="409"/>
      <c r="R102" s="409"/>
      <c r="S102" s="409"/>
      <c r="T102" s="409"/>
      <c r="U102" s="409"/>
      <c r="V102" s="409"/>
      <c r="W102" s="409"/>
      <c r="X102" s="409"/>
      <c r="Y102" s="409"/>
      <c r="Z102" s="409"/>
    </row>
    <row r="103" ht="13.5" customHeight="1">
      <c r="A103" s="409"/>
      <c r="B103" s="409"/>
      <c r="C103" s="409"/>
      <c r="D103" s="409"/>
      <c r="E103" s="409"/>
      <c r="F103" s="409"/>
      <c r="G103" s="434"/>
      <c r="H103" s="409"/>
      <c r="I103" s="409"/>
      <c r="J103" s="409"/>
      <c r="K103" s="409"/>
      <c r="L103" s="409"/>
      <c r="M103" s="409"/>
      <c r="N103" s="409"/>
      <c r="O103" s="409"/>
      <c r="P103" s="409"/>
      <c r="Q103" s="409"/>
      <c r="R103" s="409"/>
      <c r="S103" s="409"/>
      <c r="T103" s="409"/>
      <c r="U103" s="409"/>
      <c r="V103" s="409"/>
      <c r="W103" s="409"/>
      <c r="X103" s="409"/>
      <c r="Y103" s="409"/>
      <c r="Z103" s="409"/>
    </row>
    <row r="104" ht="13.5" customHeight="1">
      <c r="A104" s="409"/>
      <c r="B104" s="409"/>
      <c r="C104" s="409"/>
      <c r="D104" s="409"/>
      <c r="E104" s="409"/>
      <c r="F104" s="409"/>
      <c r="G104" s="434"/>
      <c r="H104" s="409"/>
      <c r="I104" s="409"/>
      <c r="J104" s="409"/>
      <c r="K104" s="409"/>
      <c r="L104" s="409"/>
      <c r="M104" s="409"/>
      <c r="N104" s="409"/>
      <c r="O104" s="409"/>
      <c r="P104" s="409"/>
      <c r="Q104" s="409"/>
      <c r="R104" s="409"/>
      <c r="S104" s="409"/>
      <c r="T104" s="409"/>
      <c r="U104" s="409"/>
      <c r="V104" s="409"/>
      <c r="W104" s="409"/>
      <c r="X104" s="409"/>
      <c r="Y104" s="409"/>
      <c r="Z104" s="409"/>
    </row>
    <row r="105" ht="13.5" customHeight="1">
      <c r="A105" s="409"/>
      <c r="B105" s="409"/>
      <c r="C105" s="409"/>
      <c r="D105" s="409"/>
      <c r="E105" s="409"/>
      <c r="F105" s="409"/>
      <c r="G105" s="434"/>
      <c r="H105" s="409"/>
      <c r="I105" s="409"/>
      <c r="J105" s="409"/>
      <c r="K105" s="409"/>
      <c r="L105" s="409"/>
      <c r="M105" s="409"/>
      <c r="N105" s="409"/>
      <c r="O105" s="409"/>
      <c r="P105" s="409"/>
      <c r="Q105" s="409"/>
      <c r="R105" s="409"/>
      <c r="S105" s="409"/>
      <c r="T105" s="409"/>
      <c r="U105" s="409"/>
      <c r="V105" s="409"/>
      <c r="W105" s="409"/>
      <c r="X105" s="409"/>
      <c r="Y105" s="409"/>
      <c r="Z105" s="409"/>
    </row>
    <row r="106" ht="13.5" customHeight="1">
      <c r="A106" s="409"/>
      <c r="B106" s="409"/>
      <c r="C106" s="409"/>
      <c r="D106" s="409"/>
      <c r="E106" s="409"/>
      <c r="F106" s="409"/>
      <c r="G106" s="434"/>
      <c r="H106" s="409"/>
      <c r="I106" s="409"/>
      <c r="J106" s="409"/>
      <c r="K106" s="409"/>
      <c r="L106" s="409"/>
      <c r="M106" s="409"/>
      <c r="N106" s="409"/>
      <c r="O106" s="409"/>
      <c r="P106" s="409"/>
      <c r="Q106" s="409"/>
      <c r="R106" s="409"/>
      <c r="S106" s="409"/>
      <c r="T106" s="409"/>
      <c r="U106" s="409"/>
      <c r="V106" s="409"/>
      <c r="W106" s="409"/>
      <c r="X106" s="409"/>
      <c r="Y106" s="409"/>
      <c r="Z106" s="409"/>
    </row>
    <row r="107" ht="13.5" customHeight="1">
      <c r="A107" s="409"/>
      <c r="B107" s="409"/>
      <c r="C107" s="409"/>
      <c r="D107" s="409"/>
      <c r="E107" s="409"/>
      <c r="F107" s="409"/>
      <c r="G107" s="434"/>
      <c r="H107" s="409"/>
      <c r="I107" s="409"/>
      <c r="J107" s="409"/>
      <c r="K107" s="409"/>
      <c r="L107" s="409"/>
      <c r="M107" s="409"/>
      <c r="N107" s="409"/>
      <c r="O107" s="409"/>
      <c r="P107" s="409"/>
      <c r="Q107" s="409"/>
      <c r="R107" s="409"/>
      <c r="S107" s="409"/>
      <c r="T107" s="409"/>
      <c r="U107" s="409"/>
      <c r="V107" s="409"/>
      <c r="W107" s="409"/>
      <c r="X107" s="409"/>
      <c r="Y107" s="409"/>
      <c r="Z107" s="409"/>
    </row>
    <row r="108" ht="13.5" customHeight="1">
      <c r="A108" s="409"/>
      <c r="B108" s="409"/>
      <c r="C108" s="409"/>
      <c r="D108" s="409"/>
      <c r="E108" s="409"/>
      <c r="F108" s="409"/>
      <c r="G108" s="434"/>
      <c r="H108" s="409"/>
      <c r="I108" s="409"/>
      <c r="J108" s="409"/>
      <c r="K108" s="409"/>
      <c r="L108" s="409"/>
      <c r="M108" s="409"/>
      <c r="N108" s="409"/>
      <c r="O108" s="409"/>
      <c r="P108" s="409"/>
      <c r="Q108" s="409"/>
      <c r="R108" s="409"/>
      <c r="S108" s="409"/>
      <c r="T108" s="409"/>
      <c r="U108" s="409"/>
      <c r="V108" s="409"/>
      <c r="W108" s="409"/>
      <c r="X108" s="409"/>
      <c r="Y108" s="409"/>
      <c r="Z108" s="409"/>
    </row>
    <row r="109" ht="13.5" customHeight="1">
      <c r="A109" s="409"/>
      <c r="B109" s="409"/>
      <c r="C109" s="409"/>
      <c r="D109" s="409"/>
      <c r="E109" s="409"/>
      <c r="F109" s="409"/>
      <c r="G109" s="434"/>
      <c r="H109" s="409"/>
      <c r="I109" s="409"/>
      <c r="J109" s="409"/>
      <c r="K109" s="409"/>
      <c r="L109" s="409"/>
      <c r="M109" s="409"/>
      <c r="N109" s="409"/>
      <c r="O109" s="409"/>
      <c r="P109" s="409"/>
      <c r="Q109" s="409"/>
      <c r="R109" s="409"/>
      <c r="S109" s="409"/>
      <c r="T109" s="409"/>
      <c r="U109" s="409"/>
      <c r="V109" s="409"/>
      <c r="W109" s="409"/>
      <c r="X109" s="409"/>
      <c r="Y109" s="409"/>
      <c r="Z109" s="409"/>
    </row>
    <row r="110" ht="13.5" customHeight="1">
      <c r="A110" s="409"/>
      <c r="B110" s="409"/>
      <c r="C110" s="409"/>
      <c r="D110" s="409"/>
      <c r="E110" s="409"/>
      <c r="F110" s="409"/>
      <c r="G110" s="434"/>
      <c r="H110" s="409"/>
      <c r="I110" s="409"/>
      <c r="J110" s="409"/>
      <c r="K110" s="409"/>
      <c r="L110" s="409"/>
      <c r="M110" s="409"/>
      <c r="N110" s="409"/>
      <c r="O110" s="409"/>
      <c r="P110" s="409"/>
      <c r="Q110" s="409"/>
      <c r="R110" s="409"/>
      <c r="S110" s="409"/>
      <c r="T110" s="409"/>
      <c r="U110" s="409"/>
      <c r="V110" s="409"/>
      <c r="W110" s="409"/>
      <c r="X110" s="409"/>
      <c r="Y110" s="409"/>
      <c r="Z110" s="409"/>
    </row>
    <row r="111" ht="13.5" customHeight="1">
      <c r="A111" s="409"/>
      <c r="B111" s="409"/>
      <c r="C111" s="409"/>
      <c r="D111" s="409"/>
      <c r="E111" s="409"/>
      <c r="F111" s="409"/>
      <c r="G111" s="434"/>
      <c r="H111" s="409"/>
      <c r="I111" s="409"/>
      <c r="J111" s="409"/>
      <c r="K111" s="409"/>
      <c r="L111" s="409"/>
      <c r="M111" s="409"/>
      <c r="N111" s="409"/>
      <c r="O111" s="409"/>
      <c r="P111" s="409"/>
      <c r="Q111" s="409"/>
      <c r="R111" s="409"/>
      <c r="S111" s="409"/>
      <c r="T111" s="409"/>
      <c r="U111" s="409"/>
      <c r="V111" s="409"/>
      <c r="W111" s="409"/>
      <c r="X111" s="409"/>
      <c r="Y111" s="409"/>
      <c r="Z111" s="409"/>
    </row>
    <row r="112" ht="13.5" customHeight="1">
      <c r="A112" s="409"/>
      <c r="B112" s="409"/>
      <c r="C112" s="409"/>
      <c r="D112" s="409"/>
      <c r="E112" s="409"/>
      <c r="F112" s="409"/>
      <c r="G112" s="434"/>
      <c r="H112" s="409"/>
      <c r="I112" s="409"/>
      <c r="J112" s="409"/>
      <c r="K112" s="409"/>
      <c r="L112" s="409"/>
      <c r="M112" s="409"/>
      <c r="N112" s="409"/>
      <c r="O112" s="409"/>
      <c r="P112" s="409"/>
      <c r="Q112" s="409"/>
      <c r="R112" s="409"/>
      <c r="S112" s="409"/>
      <c r="T112" s="409"/>
      <c r="U112" s="409"/>
      <c r="V112" s="409"/>
      <c r="W112" s="409"/>
      <c r="X112" s="409"/>
      <c r="Y112" s="409"/>
      <c r="Z112" s="409"/>
    </row>
    <row r="113" ht="13.5" customHeight="1">
      <c r="A113" s="409"/>
      <c r="B113" s="409"/>
      <c r="C113" s="409"/>
      <c r="D113" s="409"/>
      <c r="E113" s="409"/>
      <c r="F113" s="409"/>
      <c r="G113" s="434"/>
      <c r="H113" s="409"/>
      <c r="I113" s="409"/>
      <c r="J113" s="409"/>
      <c r="K113" s="409"/>
      <c r="L113" s="409"/>
      <c r="M113" s="409"/>
      <c r="N113" s="409"/>
      <c r="O113" s="409"/>
      <c r="P113" s="409"/>
      <c r="Q113" s="409"/>
      <c r="R113" s="409"/>
      <c r="S113" s="409"/>
      <c r="T113" s="409"/>
      <c r="U113" s="409"/>
      <c r="V113" s="409"/>
      <c r="W113" s="409"/>
      <c r="X113" s="409"/>
      <c r="Y113" s="409"/>
      <c r="Z113" s="409"/>
    </row>
    <row r="114" ht="13.5" customHeight="1">
      <c r="A114" s="409"/>
      <c r="B114" s="409"/>
      <c r="C114" s="409"/>
      <c r="D114" s="409"/>
      <c r="E114" s="409"/>
      <c r="F114" s="409"/>
      <c r="G114" s="434"/>
      <c r="H114" s="409"/>
      <c r="I114" s="409"/>
      <c r="J114" s="409"/>
      <c r="K114" s="409"/>
      <c r="L114" s="409"/>
      <c r="M114" s="409"/>
      <c r="N114" s="409"/>
      <c r="O114" s="409"/>
      <c r="P114" s="409"/>
      <c r="Q114" s="409"/>
      <c r="R114" s="409"/>
      <c r="S114" s="409"/>
      <c r="T114" s="409"/>
      <c r="U114" s="409"/>
      <c r="V114" s="409"/>
      <c r="W114" s="409"/>
      <c r="X114" s="409"/>
      <c r="Y114" s="409"/>
      <c r="Z114" s="409"/>
    </row>
    <row r="115" ht="13.5" customHeight="1">
      <c r="A115" s="409"/>
      <c r="B115" s="409"/>
      <c r="C115" s="409"/>
      <c r="D115" s="409"/>
      <c r="E115" s="409"/>
      <c r="F115" s="409"/>
      <c r="G115" s="434"/>
      <c r="H115" s="409"/>
      <c r="I115" s="409"/>
      <c r="J115" s="409"/>
      <c r="K115" s="409"/>
      <c r="L115" s="409"/>
      <c r="M115" s="409"/>
      <c r="N115" s="409"/>
      <c r="O115" s="409"/>
      <c r="P115" s="409"/>
      <c r="Q115" s="409"/>
      <c r="R115" s="409"/>
      <c r="S115" s="409"/>
      <c r="T115" s="409"/>
      <c r="U115" s="409"/>
      <c r="V115" s="409"/>
      <c r="W115" s="409"/>
      <c r="X115" s="409"/>
      <c r="Y115" s="409"/>
      <c r="Z115" s="409"/>
    </row>
    <row r="116" ht="13.5" customHeight="1">
      <c r="A116" s="409"/>
      <c r="B116" s="409"/>
      <c r="C116" s="409"/>
      <c r="D116" s="409"/>
      <c r="E116" s="409"/>
      <c r="F116" s="409"/>
      <c r="G116" s="434"/>
      <c r="H116" s="409"/>
      <c r="I116" s="409"/>
      <c r="J116" s="409"/>
      <c r="K116" s="409"/>
      <c r="L116" s="409"/>
      <c r="M116" s="409"/>
      <c r="N116" s="409"/>
      <c r="O116" s="409"/>
      <c r="P116" s="409"/>
      <c r="Q116" s="409"/>
      <c r="R116" s="409"/>
      <c r="S116" s="409"/>
      <c r="T116" s="409"/>
      <c r="U116" s="409"/>
      <c r="V116" s="409"/>
      <c r="W116" s="409"/>
      <c r="X116" s="409"/>
      <c r="Y116" s="409"/>
      <c r="Z116" s="409"/>
    </row>
    <row r="117" ht="13.5" customHeight="1">
      <c r="A117" s="409"/>
      <c r="B117" s="409"/>
      <c r="C117" s="409"/>
      <c r="D117" s="409"/>
      <c r="E117" s="409"/>
      <c r="F117" s="409"/>
      <c r="G117" s="434"/>
      <c r="H117" s="409"/>
      <c r="I117" s="409"/>
      <c r="J117" s="409"/>
      <c r="K117" s="409"/>
      <c r="L117" s="409"/>
      <c r="M117" s="409"/>
      <c r="N117" s="409"/>
      <c r="O117" s="409"/>
      <c r="P117" s="409"/>
      <c r="Q117" s="409"/>
      <c r="R117" s="409"/>
      <c r="S117" s="409"/>
      <c r="T117" s="409"/>
      <c r="U117" s="409"/>
      <c r="V117" s="409"/>
      <c r="W117" s="409"/>
      <c r="X117" s="409"/>
      <c r="Y117" s="409"/>
      <c r="Z117" s="409"/>
    </row>
    <row r="118" ht="13.5" customHeight="1">
      <c r="A118" s="409"/>
      <c r="B118" s="409"/>
      <c r="C118" s="409"/>
      <c r="D118" s="409"/>
      <c r="E118" s="409"/>
      <c r="F118" s="409"/>
      <c r="G118" s="434"/>
      <c r="H118" s="409"/>
      <c r="I118" s="409"/>
      <c r="J118" s="409"/>
      <c r="K118" s="409"/>
      <c r="L118" s="409"/>
      <c r="M118" s="409"/>
      <c r="N118" s="409"/>
      <c r="O118" s="409"/>
      <c r="P118" s="409"/>
      <c r="Q118" s="409"/>
      <c r="R118" s="409"/>
      <c r="S118" s="409"/>
      <c r="T118" s="409"/>
      <c r="U118" s="409"/>
      <c r="V118" s="409"/>
      <c r="W118" s="409"/>
      <c r="X118" s="409"/>
      <c r="Y118" s="409"/>
      <c r="Z118" s="409"/>
    </row>
    <row r="119" ht="13.5" customHeight="1">
      <c r="A119" s="409"/>
      <c r="B119" s="409"/>
      <c r="C119" s="409"/>
      <c r="D119" s="409"/>
      <c r="E119" s="409"/>
      <c r="F119" s="409"/>
      <c r="G119" s="434"/>
      <c r="H119" s="409"/>
      <c r="I119" s="409"/>
      <c r="J119" s="409"/>
      <c r="K119" s="409"/>
      <c r="L119" s="409"/>
      <c r="M119" s="409"/>
      <c r="N119" s="409"/>
      <c r="O119" s="409"/>
      <c r="P119" s="409"/>
      <c r="Q119" s="409"/>
      <c r="R119" s="409"/>
      <c r="S119" s="409"/>
      <c r="T119" s="409"/>
      <c r="U119" s="409"/>
      <c r="V119" s="409"/>
      <c r="W119" s="409"/>
      <c r="X119" s="409"/>
      <c r="Y119" s="409"/>
      <c r="Z119" s="409"/>
    </row>
    <row r="120" ht="13.5" customHeight="1">
      <c r="A120" s="409"/>
      <c r="B120" s="409"/>
      <c r="C120" s="409"/>
      <c r="D120" s="409"/>
      <c r="E120" s="409"/>
      <c r="F120" s="409"/>
      <c r="G120" s="434"/>
      <c r="H120" s="409"/>
      <c r="I120" s="409"/>
      <c r="J120" s="409"/>
      <c r="K120" s="409"/>
      <c r="L120" s="409"/>
      <c r="M120" s="409"/>
      <c r="N120" s="409"/>
      <c r="O120" s="409"/>
      <c r="P120" s="409"/>
      <c r="Q120" s="409"/>
      <c r="R120" s="409"/>
      <c r="S120" s="409"/>
      <c r="T120" s="409"/>
      <c r="U120" s="409"/>
      <c r="V120" s="409"/>
      <c r="W120" s="409"/>
      <c r="X120" s="409"/>
      <c r="Y120" s="409"/>
      <c r="Z120" s="409"/>
    </row>
    <row r="121" ht="13.5" customHeight="1">
      <c r="A121" s="409"/>
      <c r="B121" s="409"/>
      <c r="C121" s="409"/>
      <c r="D121" s="409"/>
      <c r="E121" s="409"/>
      <c r="F121" s="409"/>
      <c r="G121" s="434"/>
      <c r="H121" s="409"/>
      <c r="I121" s="409"/>
      <c r="J121" s="409"/>
      <c r="K121" s="409"/>
      <c r="L121" s="409"/>
      <c r="M121" s="409"/>
      <c r="N121" s="409"/>
      <c r="O121" s="409"/>
      <c r="P121" s="409"/>
      <c r="Q121" s="409"/>
      <c r="R121" s="409"/>
      <c r="S121" s="409"/>
      <c r="T121" s="409"/>
      <c r="U121" s="409"/>
      <c r="V121" s="409"/>
      <c r="W121" s="409"/>
      <c r="X121" s="409"/>
      <c r="Y121" s="409"/>
      <c r="Z121" s="409"/>
    </row>
    <row r="122" ht="13.5" customHeight="1">
      <c r="A122" s="409"/>
      <c r="B122" s="409"/>
      <c r="C122" s="409"/>
      <c r="D122" s="409"/>
      <c r="E122" s="409"/>
      <c r="F122" s="409"/>
      <c r="G122" s="434"/>
      <c r="H122" s="409"/>
      <c r="I122" s="409"/>
      <c r="J122" s="409"/>
      <c r="K122" s="409"/>
      <c r="L122" s="409"/>
      <c r="M122" s="409"/>
      <c r="N122" s="409"/>
      <c r="O122" s="409"/>
      <c r="P122" s="409"/>
      <c r="Q122" s="409"/>
      <c r="R122" s="409"/>
      <c r="S122" s="409"/>
      <c r="T122" s="409"/>
      <c r="U122" s="409"/>
      <c r="V122" s="409"/>
      <c r="W122" s="409"/>
      <c r="X122" s="409"/>
      <c r="Y122" s="409"/>
      <c r="Z122" s="409"/>
    </row>
    <row r="123" ht="13.5" customHeight="1">
      <c r="A123" s="409"/>
      <c r="B123" s="409"/>
      <c r="C123" s="409"/>
      <c r="D123" s="409"/>
      <c r="E123" s="409"/>
      <c r="F123" s="409"/>
      <c r="G123" s="434"/>
      <c r="H123" s="409"/>
      <c r="I123" s="409"/>
      <c r="J123" s="409"/>
      <c r="K123" s="409"/>
      <c r="L123" s="409"/>
      <c r="M123" s="409"/>
      <c r="N123" s="409"/>
      <c r="O123" s="409"/>
      <c r="P123" s="409"/>
      <c r="Q123" s="409"/>
      <c r="R123" s="409"/>
      <c r="S123" s="409"/>
      <c r="T123" s="409"/>
      <c r="U123" s="409"/>
      <c r="V123" s="409"/>
      <c r="W123" s="409"/>
      <c r="X123" s="409"/>
      <c r="Y123" s="409"/>
      <c r="Z123" s="409"/>
    </row>
    <row r="124" ht="13.5" customHeight="1">
      <c r="A124" s="409"/>
      <c r="B124" s="409"/>
      <c r="C124" s="409"/>
      <c r="D124" s="409"/>
      <c r="E124" s="409"/>
      <c r="F124" s="409"/>
      <c r="G124" s="434"/>
      <c r="H124" s="409"/>
      <c r="I124" s="409"/>
      <c r="J124" s="409"/>
      <c r="K124" s="409"/>
      <c r="L124" s="409"/>
      <c r="M124" s="409"/>
      <c r="N124" s="409"/>
      <c r="O124" s="409"/>
      <c r="P124" s="409"/>
      <c r="Q124" s="409"/>
      <c r="R124" s="409"/>
      <c r="S124" s="409"/>
      <c r="T124" s="409"/>
      <c r="U124" s="409"/>
      <c r="V124" s="409"/>
      <c r="W124" s="409"/>
      <c r="X124" s="409"/>
      <c r="Y124" s="409"/>
      <c r="Z124" s="409"/>
    </row>
    <row r="125" ht="13.5" customHeight="1">
      <c r="A125" s="409"/>
      <c r="B125" s="409"/>
      <c r="C125" s="409"/>
      <c r="D125" s="409"/>
      <c r="E125" s="409"/>
      <c r="F125" s="409"/>
      <c r="G125" s="434"/>
      <c r="H125" s="409"/>
      <c r="I125" s="409"/>
      <c r="J125" s="409"/>
      <c r="K125" s="409"/>
      <c r="L125" s="409"/>
      <c r="M125" s="409"/>
      <c r="N125" s="409"/>
      <c r="O125" s="409"/>
      <c r="P125" s="409"/>
      <c r="Q125" s="409"/>
      <c r="R125" s="409"/>
      <c r="S125" s="409"/>
      <c r="T125" s="409"/>
      <c r="U125" s="409"/>
      <c r="V125" s="409"/>
      <c r="W125" s="409"/>
      <c r="X125" s="409"/>
      <c r="Y125" s="409"/>
      <c r="Z125" s="409"/>
    </row>
    <row r="126" ht="13.5" customHeight="1">
      <c r="A126" s="409"/>
      <c r="B126" s="409"/>
      <c r="C126" s="409"/>
      <c r="D126" s="409"/>
      <c r="E126" s="409"/>
      <c r="F126" s="409"/>
      <c r="G126" s="434"/>
      <c r="H126" s="409"/>
      <c r="I126" s="409"/>
      <c r="J126" s="409"/>
      <c r="K126" s="409"/>
      <c r="L126" s="409"/>
      <c r="M126" s="409"/>
      <c r="N126" s="409"/>
      <c r="O126" s="409"/>
      <c r="P126" s="409"/>
      <c r="Q126" s="409"/>
      <c r="R126" s="409"/>
      <c r="S126" s="409"/>
      <c r="T126" s="409"/>
      <c r="U126" s="409"/>
      <c r="V126" s="409"/>
      <c r="W126" s="409"/>
      <c r="X126" s="409"/>
      <c r="Y126" s="409"/>
      <c r="Z126" s="409"/>
    </row>
    <row r="127" ht="13.5" customHeight="1">
      <c r="A127" s="409"/>
      <c r="B127" s="409"/>
      <c r="C127" s="409"/>
      <c r="D127" s="409"/>
      <c r="E127" s="409"/>
      <c r="F127" s="409"/>
      <c r="G127" s="434"/>
      <c r="H127" s="409"/>
      <c r="I127" s="409"/>
      <c r="J127" s="409"/>
      <c r="K127" s="409"/>
      <c r="L127" s="409"/>
      <c r="M127" s="409"/>
      <c r="N127" s="409"/>
      <c r="O127" s="409"/>
      <c r="P127" s="409"/>
      <c r="Q127" s="409"/>
      <c r="R127" s="409"/>
      <c r="S127" s="409"/>
      <c r="T127" s="409"/>
      <c r="U127" s="409"/>
      <c r="V127" s="409"/>
      <c r="W127" s="409"/>
      <c r="X127" s="409"/>
      <c r="Y127" s="409"/>
      <c r="Z127" s="409"/>
    </row>
    <row r="128" ht="13.5" customHeight="1">
      <c r="A128" s="409"/>
      <c r="B128" s="409"/>
      <c r="C128" s="409"/>
      <c r="D128" s="409"/>
      <c r="E128" s="409"/>
      <c r="F128" s="409"/>
      <c r="G128" s="434"/>
      <c r="H128" s="409"/>
      <c r="I128" s="409"/>
      <c r="J128" s="409"/>
      <c r="K128" s="409"/>
      <c r="L128" s="409"/>
      <c r="M128" s="409"/>
      <c r="N128" s="409"/>
      <c r="O128" s="409"/>
      <c r="P128" s="409"/>
      <c r="Q128" s="409"/>
      <c r="R128" s="409"/>
      <c r="S128" s="409"/>
      <c r="T128" s="409"/>
      <c r="U128" s="409"/>
      <c r="V128" s="409"/>
      <c r="W128" s="409"/>
      <c r="X128" s="409"/>
      <c r="Y128" s="409"/>
      <c r="Z128" s="409"/>
    </row>
    <row r="129" ht="13.5" customHeight="1">
      <c r="A129" s="409"/>
      <c r="B129" s="409"/>
      <c r="C129" s="409"/>
      <c r="D129" s="409"/>
      <c r="E129" s="409"/>
      <c r="F129" s="409"/>
      <c r="G129" s="434"/>
      <c r="H129" s="409"/>
      <c r="I129" s="409"/>
      <c r="J129" s="409"/>
      <c r="K129" s="409"/>
      <c r="L129" s="409"/>
      <c r="M129" s="409"/>
      <c r="N129" s="409"/>
      <c r="O129" s="409"/>
      <c r="P129" s="409"/>
      <c r="Q129" s="409"/>
      <c r="R129" s="409"/>
      <c r="S129" s="409"/>
      <c r="T129" s="409"/>
      <c r="U129" s="409"/>
      <c r="V129" s="409"/>
      <c r="W129" s="409"/>
      <c r="X129" s="409"/>
      <c r="Y129" s="409"/>
      <c r="Z129" s="409"/>
    </row>
    <row r="130" ht="13.5" customHeight="1">
      <c r="A130" s="409"/>
      <c r="B130" s="409"/>
      <c r="C130" s="409"/>
      <c r="D130" s="409"/>
      <c r="E130" s="409"/>
      <c r="F130" s="409"/>
      <c r="G130" s="434"/>
      <c r="H130" s="409"/>
      <c r="I130" s="409"/>
      <c r="J130" s="409"/>
      <c r="K130" s="409"/>
      <c r="L130" s="409"/>
      <c r="M130" s="409"/>
      <c r="N130" s="409"/>
      <c r="O130" s="409"/>
      <c r="P130" s="409"/>
      <c r="Q130" s="409"/>
      <c r="R130" s="409"/>
      <c r="S130" s="409"/>
      <c r="T130" s="409"/>
      <c r="U130" s="409"/>
      <c r="V130" s="409"/>
      <c r="W130" s="409"/>
      <c r="X130" s="409"/>
      <c r="Y130" s="409"/>
      <c r="Z130" s="409"/>
    </row>
    <row r="131" ht="13.5" customHeight="1">
      <c r="A131" s="409"/>
      <c r="B131" s="409"/>
      <c r="C131" s="409"/>
      <c r="D131" s="409"/>
      <c r="E131" s="409"/>
      <c r="F131" s="409"/>
      <c r="G131" s="434"/>
      <c r="H131" s="409"/>
      <c r="I131" s="409"/>
      <c r="J131" s="409"/>
      <c r="K131" s="409"/>
      <c r="L131" s="409"/>
      <c r="M131" s="409"/>
      <c r="N131" s="409"/>
      <c r="O131" s="409"/>
      <c r="P131" s="409"/>
      <c r="Q131" s="409"/>
      <c r="R131" s="409"/>
      <c r="S131" s="409"/>
      <c r="T131" s="409"/>
      <c r="U131" s="409"/>
      <c r="V131" s="409"/>
      <c r="W131" s="409"/>
      <c r="X131" s="409"/>
      <c r="Y131" s="409"/>
      <c r="Z131" s="409"/>
    </row>
    <row r="132" ht="13.5" customHeight="1">
      <c r="A132" s="409"/>
      <c r="B132" s="409"/>
      <c r="C132" s="409"/>
      <c r="D132" s="409"/>
      <c r="E132" s="409"/>
      <c r="F132" s="409"/>
      <c r="G132" s="434"/>
      <c r="H132" s="409"/>
      <c r="I132" s="409"/>
      <c r="J132" s="409"/>
      <c r="K132" s="409"/>
      <c r="L132" s="409"/>
      <c r="M132" s="409"/>
      <c r="N132" s="409"/>
      <c r="O132" s="409"/>
      <c r="P132" s="409"/>
      <c r="Q132" s="409"/>
      <c r="R132" s="409"/>
      <c r="S132" s="409"/>
      <c r="T132" s="409"/>
      <c r="U132" s="409"/>
      <c r="V132" s="409"/>
      <c r="W132" s="409"/>
      <c r="X132" s="409"/>
      <c r="Y132" s="409"/>
      <c r="Z132" s="409"/>
    </row>
    <row r="133" ht="13.5" customHeight="1">
      <c r="A133" s="409"/>
      <c r="B133" s="409"/>
      <c r="C133" s="409"/>
      <c r="D133" s="409"/>
      <c r="E133" s="409"/>
      <c r="F133" s="409"/>
      <c r="G133" s="434"/>
      <c r="H133" s="409"/>
      <c r="I133" s="409"/>
      <c r="J133" s="409"/>
      <c r="K133" s="409"/>
      <c r="L133" s="409"/>
      <c r="M133" s="409"/>
      <c r="N133" s="409"/>
      <c r="O133" s="409"/>
      <c r="P133" s="409"/>
      <c r="Q133" s="409"/>
      <c r="R133" s="409"/>
      <c r="S133" s="409"/>
      <c r="T133" s="409"/>
      <c r="U133" s="409"/>
      <c r="V133" s="409"/>
      <c r="W133" s="409"/>
      <c r="X133" s="409"/>
      <c r="Y133" s="409"/>
      <c r="Z133" s="409"/>
    </row>
    <row r="134" ht="13.5" customHeight="1">
      <c r="A134" s="409"/>
      <c r="B134" s="409"/>
      <c r="C134" s="409"/>
      <c r="D134" s="409"/>
      <c r="E134" s="409"/>
      <c r="F134" s="409"/>
      <c r="G134" s="434"/>
      <c r="H134" s="409"/>
      <c r="I134" s="409"/>
      <c r="J134" s="409"/>
      <c r="K134" s="409"/>
      <c r="L134" s="409"/>
      <c r="M134" s="409"/>
      <c r="N134" s="409"/>
      <c r="O134" s="409"/>
      <c r="P134" s="409"/>
      <c r="Q134" s="409"/>
      <c r="R134" s="409"/>
      <c r="S134" s="409"/>
      <c r="T134" s="409"/>
      <c r="U134" s="409"/>
      <c r="V134" s="409"/>
      <c r="W134" s="409"/>
      <c r="X134" s="409"/>
      <c r="Y134" s="409"/>
      <c r="Z134" s="409"/>
    </row>
    <row r="135" ht="13.5" customHeight="1">
      <c r="A135" s="409"/>
      <c r="B135" s="409"/>
      <c r="C135" s="409"/>
      <c r="D135" s="409"/>
      <c r="E135" s="409"/>
      <c r="F135" s="409"/>
      <c r="G135" s="434"/>
      <c r="H135" s="409"/>
      <c r="I135" s="409"/>
      <c r="J135" s="409"/>
      <c r="K135" s="409"/>
      <c r="L135" s="409"/>
      <c r="M135" s="409"/>
      <c r="N135" s="409"/>
      <c r="O135" s="409"/>
      <c r="P135" s="409"/>
      <c r="Q135" s="409"/>
      <c r="R135" s="409"/>
      <c r="S135" s="409"/>
      <c r="T135" s="409"/>
      <c r="U135" s="409"/>
      <c r="V135" s="409"/>
      <c r="W135" s="409"/>
      <c r="X135" s="409"/>
      <c r="Y135" s="409"/>
      <c r="Z135" s="409"/>
    </row>
    <row r="136" ht="13.5" customHeight="1">
      <c r="A136" s="409"/>
      <c r="B136" s="409"/>
      <c r="C136" s="409"/>
      <c r="D136" s="409"/>
      <c r="E136" s="409"/>
      <c r="F136" s="409"/>
      <c r="G136" s="434"/>
      <c r="H136" s="409"/>
      <c r="I136" s="409"/>
      <c r="J136" s="409"/>
      <c r="K136" s="409"/>
      <c r="L136" s="409"/>
      <c r="M136" s="409"/>
      <c r="N136" s="409"/>
      <c r="O136" s="409"/>
      <c r="P136" s="409"/>
      <c r="Q136" s="409"/>
      <c r="R136" s="409"/>
      <c r="S136" s="409"/>
      <c r="T136" s="409"/>
      <c r="U136" s="409"/>
      <c r="V136" s="409"/>
      <c r="W136" s="409"/>
      <c r="X136" s="409"/>
      <c r="Y136" s="409"/>
      <c r="Z136" s="409"/>
    </row>
    <row r="137" ht="13.5" customHeight="1">
      <c r="A137" s="409"/>
      <c r="B137" s="409"/>
      <c r="C137" s="409"/>
      <c r="D137" s="409"/>
      <c r="E137" s="409"/>
      <c r="F137" s="409"/>
      <c r="G137" s="434"/>
      <c r="H137" s="409"/>
      <c r="I137" s="409"/>
      <c r="J137" s="409"/>
      <c r="K137" s="409"/>
      <c r="L137" s="409"/>
      <c r="M137" s="409"/>
      <c r="N137" s="409"/>
      <c r="O137" s="409"/>
      <c r="P137" s="409"/>
      <c r="Q137" s="409"/>
      <c r="R137" s="409"/>
      <c r="S137" s="409"/>
      <c r="T137" s="409"/>
      <c r="U137" s="409"/>
      <c r="V137" s="409"/>
      <c r="W137" s="409"/>
      <c r="X137" s="409"/>
      <c r="Y137" s="409"/>
      <c r="Z137" s="409"/>
    </row>
    <row r="138" ht="13.5" customHeight="1">
      <c r="A138" s="409"/>
      <c r="B138" s="409"/>
      <c r="C138" s="409"/>
      <c r="D138" s="409"/>
      <c r="E138" s="409"/>
      <c r="F138" s="409"/>
      <c r="G138" s="434"/>
      <c r="H138" s="409"/>
      <c r="I138" s="409"/>
      <c r="J138" s="409"/>
      <c r="K138" s="409"/>
      <c r="L138" s="409"/>
      <c r="M138" s="409"/>
      <c r="N138" s="409"/>
      <c r="O138" s="409"/>
      <c r="P138" s="409"/>
      <c r="Q138" s="409"/>
      <c r="R138" s="409"/>
      <c r="S138" s="409"/>
      <c r="T138" s="409"/>
      <c r="U138" s="409"/>
      <c r="V138" s="409"/>
      <c r="W138" s="409"/>
      <c r="X138" s="409"/>
      <c r="Y138" s="409"/>
      <c r="Z138" s="409"/>
    </row>
    <row r="139" ht="13.5" customHeight="1">
      <c r="A139" s="409"/>
      <c r="B139" s="409"/>
      <c r="C139" s="409"/>
      <c r="D139" s="409"/>
      <c r="E139" s="409"/>
      <c r="F139" s="409"/>
      <c r="G139" s="434"/>
      <c r="H139" s="409"/>
      <c r="I139" s="409"/>
      <c r="J139" s="409"/>
      <c r="K139" s="409"/>
      <c r="L139" s="409"/>
      <c r="M139" s="409"/>
      <c r="N139" s="409"/>
      <c r="O139" s="409"/>
      <c r="P139" s="409"/>
      <c r="Q139" s="409"/>
      <c r="R139" s="409"/>
      <c r="S139" s="409"/>
      <c r="T139" s="409"/>
      <c r="U139" s="409"/>
      <c r="V139" s="409"/>
      <c r="W139" s="409"/>
      <c r="X139" s="409"/>
      <c r="Y139" s="409"/>
      <c r="Z139" s="409"/>
    </row>
    <row r="140" ht="13.5" customHeight="1">
      <c r="A140" s="409"/>
      <c r="B140" s="409"/>
      <c r="C140" s="409"/>
      <c r="D140" s="409"/>
      <c r="E140" s="409"/>
      <c r="F140" s="409"/>
      <c r="G140" s="434"/>
      <c r="H140" s="409"/>
      <c r="I140" s="409"/>
      <c r="J140" s="409"/>
      <c r="K140" s="409"/>
      <c r="L140" s="409"/>
      <c r="M140" s="409"/>
      <c r="N140" s="409"/>
      <c r="O140" s="409"/>
      <c r="P140" s="409"/>
      <c r="Q140" s="409"/>
      <c r="R140" s="409"/>
      <c r="S140" s="409"/>
      <c r="T140" s="409"/>
      <c r="U140" s="409"/>
      <c r="V140" s="409"/>
      <c r="W140" s="409"/>
      <c r="X140" s="409"/>
      <c r="Y140" s="409"/>
      <c r="Z140" s="409"/>
    </row>
    <row r="141" ht="13.5" customHeight="1">
      <c r="A141" s="409"/>
      <c r="B141" s="409"/>
      <c r="C141" s="409"/>
      <c r="D141" s="409"/>
      <c r="E141" s="409"/>
      <c r="F141" s="409"/>
      <c r="G141" s="434"/>
      <c r="H141" s="409"/>
      <c r="I141" s="409"/>
      <c r="J141" s="409"/>
      <c r="K141" s="409"/>
      <c r="L141" s="409"/>
      <c r="M141" s="409"/>
      <c r="N141" s="409"/>
      <c r="O141" s="409"/>
      <c r="P141" s="409"/>
      <c r="Q141" s="409"/>
      <c r="R141" s="409"/>
      <c r="S141" s="409"/>
      <c r="T141" s="409"/>
      <c r="U141" s="409"/>
      <c r="V141" s="409"/>
      <c r="W141" s="409"/>
      <c r="X141" s="409"/>
      <c r="Y141" s="409"/>
      <c r="Z141" s="409"/>
    </row>
    <row r="142" ht="13.5" customHeight="1">
      <c r="A142" s="409"/>
      <c r="B142" s="409"/>
      <c r="C142" s="409"/>
      <c r="D142" s="409"/>
      <c r="E142" s="409"/>
      <c r="F142" s="409"/>
      <c r="G142" s="434"/>
      <c r="H142" s="409"/>
      <c r="I142" s="409"/>
      <c r="J142" s="409"/>
      <c r="K142" s="409"/>
      <c r="L142" s="409"/>
      <c r="M142" s="409"/>
      <c r="N142" s="409"/>
      <c r="O142" s="409"/>
      <c r="P142" s="409"/>
      <c r="Q142" s="409"/>
      <c r="R142" s="409"/>
      <c r="S142" s="409"/>
      <c r="T142" s="409"/>
      <c r="U142" s="409"/>
      <c r="V142" s="409"/>
      <c r="W142" s="409"/>
      <c r="X142" s="409"/>
      <c r="Y142" s="409"/>
      <c r="Z142" s="409"/>
    </row>
    <row r="143" ht="13.5" customHeight="1">
      <c r="A143" s="409"/>
      <c r="B143" s="409"/>
      <c r="C143" s="409"/>
      <c r="D143" s="409"/>
      <c r="E143" s="409"/>
      <c r="F143" s="409"/>
      <c r="G143" s="434"/>
      <c r="H143" s="409"/>
      <c r="I143" s="409"/>
      <c r="J143" s="409"/>
      <c r="K143" s="409"/>
      <c r="L143" s="409"/>
      <c r="M143" s="409"/>
      <c r="N143" s="409"/>
      <c r="O143" s="409"/>
      <c r="P143" s="409"/>
      <c r="Q143" s="409"/>
      <c r="R143" s="409"/>
      <c r="S143" s="409"/>
      <c r="T143" s="409"/>
      <c r="U143" s="409"/>
      <c r="V143" s="409"/>
      <c r="W143" s="409"/>
      <c r="X143" s="409"/>
      <c r="Y143" s="409"/>
      <c r="Z143" s="409"/>
    </row>
    <row r="144" ht="13.5" customHeight="1">
      <c r="A144" s="409"/>
      <c r="B144" s="409"/>
      <c r="C144" s="409"/>
      <c r="D144" s="409"/>
      <c r="E144" s="409"/>
      <c r="F144" s="409"/>
      <c r="G144" s="434"/>
      <c r="H144" s="409"/>
      <c r="I144" s="409"/>
      <c r="J144" s="409"/>
      <c r="K144" s="409"/>
      <c r="L144" s="409"/>
      <c r="M144" s="409"/>
      <c r="N144" s="409"/>
      <c r="O144" s="409"/>
      <c r="P144" s="409"/>
      <c r="Q144" s="409"/>
      <c r="R144" s="409"/>
      <c r="S144" s="409"/>
      <c r="T144" s="409"/>
      <c r="U144" s="409"/>
      <c r="V144" s="409"/>
      <c r="W144" s="409"/>
      <c r="X144" s="409"/>
      <c r="Y144" s="409"/>
      <c r="Z144" s="409"/>
    </row>
    <row r="145" ht="13.5" customHeight="1">
      <c r="A145" s="409"/>
      <c r="B145" s="409"/>
      <c r="C145" s="409"/>
      <c r="D145" s="409"/>
      <c r="E145" s="409"/>
      <c r="F145" s="409"/>
      <c r="G145" s="434"/>
      <c r="H145" s="409"/>
      <c r="I145" s="409"/>
      <c r="J145" s="409"/>
      <c r="K145" s="409"/>
      <c r="L145" s="409"/>
      <c r="M145" s="409"/>
      <c r="N145" s="409"/>
      <c r="O145" s="409"/>
      <c r="P145" s="409"/>
      <c r="Q145" s="409"/>
      <c r="R145" s="409"/>
      <c r="S145" s="409"/>
      <c r="T145" s="409"/>
      <c r="U145" s="409"/>
      <c r="V145" s="409"/>
      <c r="W145" s="409"/>
      <c r="X145" s="409"/>
      <c r="Y145" s="409"/>
      <c r="Z145" s="409"/>
    </row>
    <row r="146" ht="13.5" customHeight="1">
      <c r="A146" s="409"/>
      <c r="B146" s="409"/>
      <c r="C146" s="409"/>
      <c r="D146" s="409"/>
      <c r="E146" s="409"/>
      <c r="F146" s="409"/>
      <c r="G146" s="434"/>
      <c r="H146" s="409"/>
      <c r="I146" s="409"/>
      <c r="J146" s="409"/>
      <c r="K146" s="409"/>
      <c r="L146" s="409"/>
      <c r="M146" s="409"/>
      <c r="N146" s="409"/>
      <c r="O146" s="409"/>
      <c r="P146" s="409"/>
      <c r="Q146" s="409"/>
      <c r="R146" s="409"/>
      <c r="S146" s="409"/>
      <c r="T146" s="409"/>
      <c r="U146" s="409"/>
      <c r="V146" s="409"/>
      <c r="W146" s="409"/>
      <c r="X146" s="409"/>
      <c r="Y146" s="409"/>
      <c r="Z146" s="409"/>
    </row>
    <row r="147" ht="13.5" customHeight="1">
      <c r="A147" s="409"/>
      <c r="B147" s="409"/>
      <c r="C147" s="409"/>
      <c r="D147" s="409"/>
      <c r="E147" s="409"/>
      <c r="F147" s="409"/>
      <c r="G147" s="434"/>
      <c r="H147" s="409"/>
      <c r="I147" s="409"/>
      <c r="J147" s="409"/>
      <c r="K147" s="409"/>
      <c r="L147" s="409"/>
      <c r="M147" s="409"/>
      <c r="N147" s="409"/>
      <c r="O147" s="409"/>
      <c r="P147" s="409"/>
      <c r="Q147" s="409"/>
      <c r="R147" s="409"/>
      <c r="S147" s="409"/>
      <c r="T147" s="409"/>
      <c r="U147" s="409"/>
      <c r="V147" s="409"/>
      <c r="W147" s="409"/>
      <c r="X147" s="409"/>
      <c r="Y147" s="409"/>
      <c r="Z147" s="409"/>
    </row>
    <row r="148" ht="13.5" customHeight="1">
      <c r="A148" s="409"/>
      <c r="B148" s="409"/>
      <c r="C148" s="409"/>
      <c r="D148" s="409"/>
      <c r="E148" s="409"/>
      <c r="F148" s="409"/>
      <c r="G148" s="434"/>
      <c r="H148" s="409"/>
      <c r="I148" s="409"/>
      <c r="J148" s="409"/>
      <c r="K148" s="409"/>
      <c r="L148" s="409"/>
      <c r="M148" s="409"/>
      <c r="N148" s="409"/>
      <c r="O148" s="409"/>
      <c r="P148" s="409"/>
      <c r="Q148" s="409"/>
      <c r="R148" s="409"/>
      <c r="S148" s="409"/>
      <c r="T148" s="409"/>
      <c r="U148" s="409"/>
      <c r="V148" s="409"/>
      <c r="W148" s="409"/>
      <c r="X148" s="409"/>
      <c r="Y148" s="409"/>
      <c r="Z148" s="409"/>
    </row>
    <row r="149" ht="13.5" customHeight="1">
      <c r="A149" s="409"/>
      <c r="B149" s="409"/>
      <c r="C149" s="409"/>
      <c r="D149" s="409"/>
      <c r="E149" s="409"/>
      <c r="F149" s="409"/>
      <c r="G149" s="434"/>
      <c r="H149" s="409"/>
      <c r="I149" s="409"/>
      <c r="J149" s="409"/>
      <c r="K149" s="409"/>
      <c r="L149" s="409"/>
      <c r="M149" s="409"/>
      <c r="N149" s="409"/>
      <c r="O149" s="409"/>
      <c r="P149" s="409"/>
      <c r="Q149" s="409"/>
      <c r="R149" s="409"/>
      <c r="S149" s="409"/>
      <c r="T149" s="409"/>
      <c r="U149" s="409"/>
      <c r="V149" s="409"/>
      <c r="W149" s="409"/>
      <c r="X149" s="409"/>
      <c r="Y149" s="409"/>
      <c r="Z149" s="409"/>
    </row>
    <row r="150" ht="13.5" customHeight="1">
      <c r="A150" s="409"/>
      <c r="B150" s="409"/>
      <c r="C150" s="409"/>
      <c r="D150" s="409"/>
      <c r="E150" s="409"/>
      <c r="F150" s="409"/>
      <c r="G150" s="434"/>
      <c r="H150" s="409"/>
      <c r="I150" s="409"/>
      <c r="J150" s="409"/>
      <c r="K150" s="409"/>
      <c r="L150" s="409"/>
      <c r="M150" s="409"/>
      <c r="N150" s="409"/>
      <c r="O150" s="409"/>
      <c r="P150" s="409"/>
      <c r="Q150" s="409"/>
      <c r="R150" s="409"/>
      <c r="S150" s="409"/>
      <c r="T150" s="409"/>
      <c r="U150" s="409"/>
      <c r="V150" s="409"/>
      <c r="W150" s="409"/>
      <c r="X150" s="409"/>
      <c r="Y150" s="409"/>
      <c r="Z150" s="409"/>
    </row>
    <row r="151" ht="13.5" customHeight="1">
      <c r="A151" s="409"/>
      <c r="B151" s="409"/>
      <c r="C151" s="409"/>
      <c r="D151" s="409"/>
      <c r="E151" s="409"/>
      <c r="F151" s="409"/>
      <c r="G151" s="434"/>
      <c r="H151" s="409"/>
      <c r="I151" s="409"/>
      <c r="J151" s="409"/>
      <c r="K151" s="409"/>
      <c r="L151" s="409"/>
      <c r="M151" s="409"/>
      <c r="N151" s="409"/>
      <c r="O151" s="409"/>
      <c r="P151" s="409"/>
      <c r="Q151" s="409"/>
      <c r="R151" s="409"/>
      <c r="S151" s="409"/>
      <c r="T151" s="409"/>
      <c r="U151" s="409"/>
      <c r="V151" s="409"/>
      <c r="W151" s="409"/>
      <c r="X151" s="409"/>
      <c r="Y151" s="409"/>
      <c r="Z151" s="409"/>
    </row>
    <row r="152" ht="13.5" customHeight="1">
      <c r="A152" s="409"/>
      <c r="B152" s="409"/>
      <c r="C152" s="409"/>
      <c r="D152" s="409"/>
      <c r="E152" s="409"/>
      <c r="F152" s="409"/>
      <c r="G152" s="434"/>
      <c r="H152" s="409"/>
      <c r="I152" s="409"/>
      <c r="J152" s="409"/>
      <c r="K152" s="409"/>
      <c r="L152" s="409"/>
      <c r="M152" s="409"/>
      <c r="N152" s="409"/>
      <c r="O152" s="409"/>
      <c r="P152" s="409"/>
      <c r="Q152" s="409"/>
      <c r="R152" s="409"/>
      <c r="S152" s="409"/>
      <c r="T152" s="409"/>
      <c r="U152" s="409"/>
      <c r="V152" s="409"/>
      <c r="W152" s="409"/>
      <c r="X152" s="409"/>
      <c r="Y152" s="409"/>
      <c r="Z152" s="409"/>
    </row>
    <row r="153" ht="13.5" customHeight="1">
      <c r="A153" s="409"/>
      <c r="B153" s="409"/>
      <c r="C153" s="409"/>
      <c r="D153" s="409"/>
      <c r="E153" s="409"/>
      <c r="F153" s="409"/>
      <c r="G153" s="434"/>
      <c r="H153" s="409"/>
      <c r="I153" s="409"/>
      <c r="J153" s="409"/>
      <c r="K153" s="409"/>
      <c r="L153" s="409"/>
      <c r="M153" s="409"/>
      <c r="N153" s="409"/>
      <c r="O153" s="409"/>
      <c r="P153" s="409"/>
      <c r="Q153" s="409"/>
      <c r="R153" s="409"/>
      <c r="S153" s="409"/>
      <c r="T153" s="409"/>
      <c r="U153" s="409"/>
      <c r="V153" s="409"/>
      <c r="W153" s="409"/>
      <c r="X153" s="409"/>
      <c r="Y153" s="409"/>
      <c r="Z153" s="409"/>
    </row>
    <row r="154" ht="13.5" customHeight="1">
      <c r="A154" s="409"/>
      <c r="B154" s="409"/>
      <c r="C154" s="409"/>
      <c r="D154" s="409"/>
      <c r="E154" s="409"/>
      <c r="F154" s="409"/>
      <c r="G154" s="434"/>
      <c r="H154" s="409"/>
      <c r="I154" s="409"/>
      <c r="J154" s="409"/>
      <c r="K154" s="409"/>
      <c r="L154" s="409"/>
      <c r="M154" s="409"/>
      <c r="N154" s="409"/>
      <c r="O154" s="409"/>
      <c r="P154" s="409"/>
      <c r="Q154" s="409"/>
      <c r="R154" s="409"/>
      <c r="S154" s="409"/>
      <c r="T154" s="409"/>
      <c r="U154" s="409"/>
      <c r="V154" s="409"/>
      <c r="W154" s="409"/>
      <c r="X154" s="409"/>
      <c r="Y154" s="409"/>
      <c r="Z154" s="409"/>
    </row>
    <row r="155" ht="13.5" customHeight="1">
      <c r="A155" s="409"/>
      <c r="B155" s="409"/>
      <c r="C155" s="409"/>
      <c r="D155" s="409"/>
      <c r="E155" s="409"/>
      <c r="F155" s="409"/>
      <c r="G155" s="434"/>
      <c r="H155" s="409"/>
      <c r="I155" s="409"/>
      <c r="J155" s="409"/>
      <c r="K155" s="409"/>
      <c r="L155" s="409"/>
      <c r="M155" s="409"/>
      <c r="N155" s="409"/>
      <c r="O155" s="409"/>
      <c r="P155" s="409"/>
      <c r="Q155" s="409"/>
      <c r="R155" s="409"/>
      <c r="S155" s="409"/>
      <c r="T155" s="409"/>
      <c r="U155" s="409"/>
      <c r="V155" s="409"/>
      <c r="W155" s="409"/>
      <c r="X155" s="409"/>
      <c r="Y155" s="409"/>
      <c r="Z155" s="409"/>
    </row>
    <row r="156" ht="13.5" customHeight="1">
      <c r="A156" s="409"/>
      <c r="B156" s="409"/>
      <c r="C156" s="409"/>
      <c r="D156" s="409"/>
      <c r="E156" s="409"/>
      <c r="F156" s="409"/>
      <c r="G156" s="434"/>
      <c r="H156" s="409"/>
      <c r="I156" s="409"/>
      <c r="J156" s="409"/>
      <c r="K156" s="409"/>
      <c r="L156" s="409"/>
      <c r="M156" s="409"/>
      <c r="N156" s="409"/>
      <c r="O156" s="409"/>
      <c r="P156" s="409"/>
      <c r="Q156" s="409"/>
      <c r="R156" s="409"/>
      <c r="S156" s="409"/>
      <c r="T156" s="409"/>
      <c r="U156" s="409"/>
      <c r="V156" s="409"/>
      <c r="W156" s="409"/>
      <c r="X156" s="409"/>
      <c r="Y156" s="409"/>
      <c r="Z156" s="409"/>
    </row>
    <row r="157" ht="13.5" customHeight="1">
      <c r="A157" s="409"/>
      <c r="B157" s="409"/>
      <c r="C157" s="409"/>
      <c r="D157" s="409"/>
      <c r="E157" s="409"/>
      <c r="F157" s="409"/>
      <c r="G157" s="434"/>
      <c r="H157" s="409"/>
      <c r="I157" s="409"/>
      <c r="J157" s="409"/>
      <c r="K157" s="409"/>
      <c r="L157" s="409"/>
      <c r="M157" s="409"/>
      <c r="N157" s="409"/>
      <c r="O157" s="409"/>
      <c r="P157" s="409"/>
      <c r="Q157" s="409"/>
      <c r="R157" s="409"/>
      <c r="S157" s="409"/>
      <c r="T157" s="409"/>
      <c r="U157" s="409"/>
      <c r="V157" s="409"/>
      <c r="W157" s="409"/>
      <c r="X157" s="409"/>
      <c r="Y157" s="409"/>
      <c r="Z157" s="409"/>
    </row>
    <row r="158" ht="13.5" customHeight="1">
      <c r="A158" s="409"/>
      <c r="B158" s="409"/>
      <c r="C158" s="409"/>
      <c r="D158" s="409"/>
      <c r="E158" s="409"/>
      <c r="F158" s="409"/>
      <c r="G158" s="434"/>
      <c r="H158" s="409"/>
      <c r="I158" s="409"/>
      <c r="J158" s="409"/>
      <c r="K158" s="409"/>
      <c r="L158" s="409"/>
      <c r="M158" s="409"/>
      <c r="N158" s="409"/>
      <c r="O158" s="409"/>
      <c r="P158" s="409"/>
      <c r="Q158" s="409"/>
      <c r="R158" s="409"/>
      <c r="S158" s="409"/>
      <c r="T158" s="409"/>
      <c r="U158" s="409"/>
      <c r="V158" s="409"/>
      <c r="W158" s="409"/>
      <c r="X158" s="409"/>
      <c r="Y158" s="409"/>
      <c r="Z158" s="409"/>
    </row>
    <row r="159" ht="13.5" customHeight="1">
      <c r="A159" s="409"/>
      <c r="B159" s="409"/>
      <c r="C159" s="409"/>
      <c r="D159" s="409"/>
      <c r="E159" s="409"/>
      <c r="F159" s="409"/>
      <c r="G159" s="434"/>
      <c r="H159" s="409"/>
      <c r="I159" s="409"/>
      <c r="J159" s="409"/>
      <c r="K159" s="409"/>
      <c r="L159" s="409"/>
      <c r="M159" s="409"/>
      <c r="N159" s="409"/>
      <c r="O159" s="409"/>
      <c r="P159" s="409"/>
      <c r="Q159" s="409"/>
      <c r="R159" s="409"/>
      <c r="S159" s="409"/>
      <c r="T159" s="409"/>
      <c r="U159" s="409"/>
      <c r="V159" s="409"/>
      <c r="W159" s="409"/>
      <c r="X159" s="409"/>
      <c r="Y159" s="409"/>
      <c r="Z159" s="409"/>
    </row>
    <row r="160" ht="13.5" customHeight="1">
      <c r="A160" s="409"/>
      <c r="B160" s="409"/>
      <c r="C160" s="409"/>
      <c r="D160" s="409"/>
      <c r="E160" s="409"/>
      <c r="F160" s="409"/>
      <c r="G160" s="434"/>
      <c r="H160" s="409"/>
      <c r="I160" s="409"/>
      <c r="J160" s="409"/>
      <c r="K160" s="409"/>
      <c r="L160" s="409"/>
      <c r="M160" s="409"/>
      <c r="N160" s="409"/>
      <c r="O160" s="409"/>
      <c r="P160" s="409"/>
      <c r="Q160" s="409"/>
      <c r="R160" s="409"/>
      <c r="S160" s="409"/>
      <c r="T160" s="409"/>
      <c r="U160" s="409"/>
      <c r="V160" s="409"/>
      <c r="W160" s="409"/>
      <c r="X160" s="409"/>
      <c r="Y160" s="409"/>
      <c r="Z160" s="409"/>
    </row>
    <row r="161" ht="13.5" customHeight="1">
      <c r="A161" s="409"/>
      <c r="B161" s="409"/>
      <c r="C161" s="409"/>
      <c r="D161" s="409"/>
      <c r="E161" s="409"/>
      <c r="F161" s="409"/>
      <c r="G161" s="434"/>
      <c r="H161" s="409"/>
      <c r="I161" s="409"/>
      <c r="J161" s="409"/>
      <c r="K161" s="409"/>
      <c r="L161" s="409"/>
      <c r="M161" s="409"/>
      <c r="N161" s="409"/>
      <c r="O161" s="409"/>
      <c r="P161" s="409"/>
      <c r="Q161" s="409"/>
      <c r="R161" s="409"/>
      <c r="S161" s="409"/>
      <c r="T161" s="409"/>
      <c r="U161" s="409"/>
      <c r="V161" s="409"/>
      <c r="W161" s="409"/>
      <c r="X161" s="409"/>
      <c r="Y161" s="409"/>
      <c r="Z161" s="409"/>
    </row>
    <row r="162" ht="13.5" customHeight="1">
      <c r="A162" s="409"/>
      <c r="B162" s="409"/>
      <c r="C162" s="409"/>
      <c r="D162" s="409"/>
      <c r="E162" s="409"/>
      <c r="F162" s="409"/>
      <c r="G162" s="434"/>
      <c r="H162" s="409"/>
      <c r="I162" s="409"/>
      <c r="J162" s="409"/>
      <c r="K162" s="409"/>
      <c r="L162" s="409"/>
      <c r="M162" s="409"/>
      <c r="N162" s="409"/>
      <c r="O162" s="409"/>
      <c r="P162" s="409"/>
      <c r="Q162" s="409"/>
      <c r="R162" s="409"/>
      <c r="S162" s="409"/>
      <c r="T162" s="409"/>
      <c r="U162" s="409"/>
      <c r="V162" s="409"/>
      <c r="W162" s="409"/>
      <c r="X162" s="409"/>
      <c r="Y162" s="409"/>
      <c r="Z162" s="409"/>
    </row>
    <row r="163" ht="13.5" customHeight="1">
      <c r="A163" s="409"/>
      <c r="B163" s="409"/>
      <c r="C163" s="409"/>
      <c r="D163" s="409"/>
      <c r="E163" s="409"/>
      <c r="F163" s="409"/>
      <c r="G163" s="434"/>
      <c r="H163" s="409"/>
      <c r="I163" s="409"/>
      <c r="J163" s="409"/>
      <c r="K163" s="409"/>
      <c r="L163" s="409"/>
      <c r="M163" s="409"/>
      <c r="N163" s="409"/>
      <c r="O163" s="409"/>
      <c r="P163" s="409"/>
      <c r="Q163" s="409"/>
      <c r="R163" s="409"/>
      <c r="S163" s="409"/>
      <c r="T163" s="409"/>
      <c r="U163" s="409"/>
      <c r="V163" s="409"/>
      <c r="W163" s="409"/>
      <c r="X163" s="409"/>
      <c r="Y163" s="409"/>
      <c r="Z163" s="409"/>
    </row>
    <row r="164" ht="13.5" customHeight="1">
      <c r="A164" s="409"/>
      <c r="B164" s="409"/>
      <c r="C164" s="409"/>
      <c r="D164" s="409"/>
      <c r="E164" s="409"/>
      <c r="F164" s="409"/>
      <c r="G164" s="434"/>
      <c r="H164" s="409"/>
      <c r="I164" s="409"/>
      <c r="J164" s="409"/>
      <c r="K164" s="409"/>
      <c r="L164" s="409"/>
      <c r="M164" s="409"/>
      <c r="N164" s="409"/>
      <c r="O164" s="409"/>
      <c r="P164" s="409"/>
      <c r="Q164" s="409"/>
      <c r="R164" s="409"/>
      <c r="S164" s="409"/>
      <c r="T164" s="409"/>
      <c r="U164" s="409"/>
      <c r="V164" s="409"/>
      <c r="W164" s="409"/>
      <c r="X164" s="409"/>
      <c r="Y164" s="409"/>
      <c r="Z164" s="409"/>
    </row>
    <row r="165" ht="13.5" customHeight="1">
      <c r="A165" s="409"/>
      <c r="B165" s="409"/>
      <c r="C165" s="409"/>
      <c r="D165" s="409"/>
      <c r="E165" s="409"/>
      <c r="F165" s="409"/>
      <c r="G165" s="434"/>
      <c r="H165" s="409"/>
      <c r="I165" s="409"/>
      <c r="J165" s="409"/>
      <c r="K165" s="409"/>
      <c r="L165" s="409"/>
      <c r="M165" s="409"/>
      <c r="N165" s="409"/>
      <c r="O165" s="409"/>
      <c r="P165" s="409"/>
      <c r="Q165" s="409"/>
      <c r="R165" s="409"/>
      <c r="S165" s="409"/>
      <c r="T165" s="409"/>
      <c r="U165" s="409"/>
      <c r="V165" s="409"/>
      <c r="W165" s="409"/>
      <c r="X165" s="409"/>
      <c r="Y165" s="409"/>
      <c r="Z165" s="409"/>
    </row>
    <row r="166" ht="13.5" customHeight="1">
      <c r="A166" s="409"/>
      <c r="B166" s="409"/>
      <c r="C166" s="409"/>
      <c r="D166" s="409"/>
      <c r="E166" s="409"/>
      <c r="F166" s="409"/>
      <c r="G166" s="434"/>
      <c r="H166" s="409"/>
      <c r="I166" s="409"/>
      <c r="J166" s="409"/>
      <c r="K166" s="409"/>
      <c r="L166" s="409"/>
      <c r="M166" s="409"/>
      <c r="N166" s="409"/>
      <c r="O166" s="409"/>
      <c r="P166" s="409"/>
      <c r="Q166" s="409"/>
      <c r="R166" s="409"/>
      <c r="S166" s="409"/>
      <c r="T166" s="409"/>
      <c r="U166" s="409"/>
      <c r="V166" s="409"/>
      <c r="W166" s="409"/>
      <c r="X166" s="409"/>
      <c r="Y166" s="409"/>
      <c r="Z166" s="409"/>
    </row>
    <row r="167" ht="13.5" customHeight="1">
      <c r="A167" s="409"/>
      <c r="B167" s="409"/>
      <c r="C167" s="409"/>
      <c r="D167" s="409"/>
      <c r="E167" s="409"/>
      <c r="F167" s="409"/>
      <c r="G167" s="434"/>
      <c r="H167" s="409"/>
      <c r="I167" s="409"/>
      <c r="J167" s="409"/>
      <c r="K167" s="409"/>
      <c r="L167" s="409"/>
      <c r="M167" s="409"/>
      <c r="N167" s="409"/>
      <c r="O167" s="409"/>
      <c r="P167" s="409"/>
      <c r="Q167" s="409"/>
      <c r="R167" s="409"/>
      <c r="S167" s="409"/>
      <c r="T167" s="409"/>
      <c r="U167" s="409"/>
      <c r="V167" s="409"/>
      <c r="W167" s="409"/>
      <c r="X167" s="409"/>
      <c r="Y167" s="409"/>
      <c r="Z167" s="409"/>
    </row>
    <row r="168" ht="13.5" customHeight="1">
      <c r="A168" s="409"/>
      <c r="B168" s="409"/>
      <c r="C168" s="409"/>
      <c r="D168" s="409"/>
      <c r="E168" s="409"/>
      <c r="F168" s="409"/>
      <c r="G168" s="434"/>
      <c r="H168" s="409"/>
      <c r="I168" s="409"/>
      <c r="J168" s="409"/>
      <c r="K168" s="409"/>
      <c r="L168" s="409"/>
      <c r="M168" s="409"/>
      <c r="N168" s="409"/>
      <c r="O168" s="409"/>
      <c r="P168" s="409"/>
      <c r="Q168" s="409"/>
      <c r="R168" s="409"/>
      <c r="S168" s="409"/>
      <c r="T168" s="409"/>
      <c r="U168" s="409"/>
      <c r="V168" s="409"/>
      <c r="W168" s="409"/>
      <c r="X168" s="409"/>
      <c r="Y168" s="409"/>
      <c r="Z168" s="409"/>
    </row>
    <row r="169" ht="13.5" customHeight="1">
      <c r="A169" s="409"/>
      <c r="B169" s="409"/>
      <c r="C169" s="409"/>
      <c r="D169" s="409"/>
      <c r="E169" s="409"/>
      <c r="F169" s="409"/>
      <c r="G169" s="434"/>
      <c r="H169" s="409"/>
      <c r="I169" s="409"/>
      <c r="J169" s="409"/>
      <c r="K169" s="409"/>
      <c r="L169" s="409"/>
      <c r="M169" s="409"/>
      <c r="N169" s="409"/>
      <c r="O169" s="409"/>
      <c r="P169" s="409"/>
      <c r="Q169" s="409"/>
      <c r="R169" s="409"/>
      <c r="S169" s="409"/>
      <c r="T169" s="409"/>
      <c r="U169" s="409"/>
      <c r="V169" s="409"/>
      <c r="W169" s="409"/>
      <c r="X169" s="409"/>
      <c r="Y169" s="409"/>
      <c r="Z169" s="409"/>
    </row>
    <row r="170" ht="13.5" customHeight="1">
      <c r="A170" s="409"/>
      <c r="B170" s="409"/>
      <c r="C170" s="409"/>
      <c r="D170" s="409"/>
      <c r="E170" s="409"/>
      <c r="F170" s="409"/>
      <c r="G170" s="434"/>
      <c r="H170" s="409"/>
      <c r="I170" s="409"/>
      <c r="J170" s="409"/>
      <c r="K170" s="409"/>
      <c r="L170" s="409"/>
      <c r="M170" s="409"/>
      <c r="N170" s="409"/>
      <c r="O170" s="409"/>
      <c r="P170" s="409"/>
      <c r="Q170" s="409"/>
      <c r="R170" s="409"/>
      <c r="S170" s="409"/>
      <c r="T170" s="409"/>
      <c r="U170" s="409"/>
      <c r="V170" s="409"/>
      <c r="W170" s="409"/>
      <c r="X170" s="409"/>
      <c r="Y170" s="409"/>
      <c r="Z170" s="409"/>
    </row>
    <row r="171" ht="13.5" customHeight="1">
      <c r="A171" s="409"/>
      <c r="B171" s="409"/>
      <c r="C171" s="409"/>
      <c r="D171" s="409"/>
      <c r="E171" s="409"/>
      <c r="F171" s="409"/>
      <c r="G171" s="434"/>
      <c r="H171" s="409"/>
      <c r="I171" s="409"/>
      <c r="J171" s="409"/>
      <c r="K171" s="409"/>
      <c r="L171" s="409"/>
      <c r="M171" s="409"/>
      <c r="N171" s="409"/>
      <c r="O171" s="409"/>
      <c r="P171" s="409"/>
      <c r="Q171" s="409"/>
      <c r="R171" s="409"/>
      <c r="S171" s="409"/>
      <c r="T171" s="409"/>
      <c r="U171" s="409"/>
      <c r="V171" s="409"/>
      <c r="W171" s="409"/>
      <c r="X171" s="409"/>
      <c r="Y171" s="409"/>
      <c r="Z171" s="409"/>
    </row>
    <row r="172" ht="13.5" customHeight="1">
      <c r="A172" s="409"/>
      <c r="B172" s="409"/>
      <c r="C172" s="409"/>
      <c r="D172" s="409"/>
      <c r="E172" s="409"/>
      <c r="F172" s="409"/>
      <c r="G172" s="434"/>
      <c r="H172" s="409"/>
      <c r="I172" s="409"/>
      <c r="J172" s="409"/>
      <c r="K172" s="409"/>
      <c r="L172" s="409"/>
      <c r="M172" s="409"/>
      <c r="N172" s="409"/>
      <c r="O172" s="409"/>
      <c r="P172" s="409"/>
      <c r="Q172" s="409"/>
      <c r="R172" s="409"/>
      <c r="S172" s="409"/>
      <c r="T172" s="409"/>
      <c r="U172" s="409"/>
      <c r="V172" s="409"/>
      <c r="W172" s="409"/>
      <c r="X172" s="409"/>
      <c r="Y172" s="409"/>
      <c r="Z172" s="409"/>
    </row>
    <row r="173" ht="13.5" customHeight="1">
      <c r="A173" s="409"/>
      <c r="B173" s="409"/>
      <c r="C173" s="409"/>
      <c r="D173" s="409"/>
      <c r="E173" s="409"/>
      <c r="F173" s="409"/>
      <c r="G173" s="434"/>
      <c r="H173" s="409"/>
      <c r="I173" s="409"/>
      <c r="J173" s="409"/>
      <c r="K173" s="409"/>
      <c r="L173" s="409"/>
      <c r="M173" s="409"/>
      <c r="N173" s="409"/>
      <c r="O173" s="409"/>
      <c r="P173" s="409"/>
      <c r="Q173" s="409"/>
      <c r="R173" s="409"/>
      <c r="S173" s="409"/>
      <c r="T173" s="409"/>
      <c r="U173" s="409"/>
      <c r="V173" s="409"/>
      <c r="W173" s="409"/>
      <c r="X173" s="409"/>
      <c r="Y173" s="409"/>
      <c r="Z173" s="409"/>
    </row>
    <row r="174" ht="13.5" customHeight="1">
      <c r="A174" s="409"/>
      <c r="B174" s="409"/>
      <c r="C174" s="409"/>
      <c r="D174" s="409"/>
      <c r="E174" s="409"/>
      <c r="F174" s="409"/>
      <c r="G174" s="434"/>
      <c r="H174" s="409"/>
      <c r="I174" s="409"/>
      <c r="J174" s="409"/>
      <c r="K174" s="409"/>
      <c r="L174" s="409"/>
      <c r="M174" s="409"/>
      <c r="N174" s="409"/>
      <c r="O174" s="409"/>
      <c r="P174" s="409"/>
      <c r="Q174" s="409"/>
      <c r="R174" s="409"/>
      <c r="S174" s="409"/>
      <c r="T174" s="409"/>
      <c r="U174" s="409"/>
      <c r="V174" s="409"/>
      <c r="W174" s="409"/>
      <c r="X174" s="409"/>
      <c r="Y174" s="409"/>
      <c r="Z174" s="409"/>
    </row>
    <row r="175" ht="13.5" customHeight="1">
      <c r="A175" s="409"/>
      <c r="B175" s="409"/>
      <c r="C175" s="409"/>
      <c r="D175" s="409"/>
      <c r="E175" s="409"/>
      <c r="F175" s="409"/>
      <c r="G175" s="434"/>
      <c r="H175" s="409"/>
      <c r="I175" s="409"/>
      <c r="J175" s="409"/>
      <c r="K175" s="409"/>
      <c r="L175" s="409"/>
      <c r="M175" s="409"/>
      <c r="N175" s="409"/>
      <c r="O175" s="409"/>
      <c r="P175" s="409"/>
      <c r="Q175" s="409"/>
      <c r="R175" s="409"/>
      <c r="S175" s="409"/>
      <c r="T175" s="409"/>
      <c r="U175" s="409"/>
      <c r="V175" s="409"/>
      <c r="W175" s="409"/>
      <c r="X175" s="409"/>
      <c r="Y175" s="409"/>
      <c r="Z175" s="409"/>
    </row>
    <row r="176" ht="13.5" customHeight="1">
      <c r="A176" s="409"/>
      <c r="B176" s="409"/>
      <c r="C176" s="409"/>
      <c r="D176" s="409"/>
      <c r="E176" s="409"/>
      <c r="F176" s="409"/>
      <c r="G176" s="434"/>
      <c r="H176" s="409"/>
      <c r="I176" s="409"/>
      <c r="J176" s="409"/>
      <c r="K176" s="409"/>
      <c r="L176" s="409"/>
      <c r="M176" s="409"/>
      <c r="N176" s="409"/>
      <c r="O176" s="409"/>
      <c r="P176" s="409"/>
      <c r="Q176" s="409"/>
      <c r="R176" s="409"/>
      <c r="S176" s="409"/>
      <c r="T176" s="409"/>
      <c r="U176" s="409"/>
      <c r="V176" s="409"/>
      <c r="W176" s="409"/>
      <c r="X176" s="409"/>
      <c r="Y176" s="409"/>
      <c r="Z176" s="409"/>
    </row>
    <row r="177" ht="13.5" customHeight="1">
      <c r="A177" s="409"/>
      <c r="B177" s="409"/>
      <c r="C177" s="409"/>
      <c r="D177" s="409"/>
      <c r="E177" s="409"/>
      <c r="F177" s="409"/>
      <c r="G177" s="434"/>
      <c r="H177" s="409"/>
      <c r="I177" s="409"/>
      <c r="J177" s="409"/>
      <c r="K177" s="409"/>
      <c r="L177" s="409"/>
      <c r="M177" s="409"/>
      <c r="N177" s="409"/>
      <c r="O177" s="409"/>
      <c r="P177" s="409"/>
      <c r="Q177" s="409"/>
      <c r="R177" s="409"/>
      <c r="S177" s="409"/>
      <c r="T177" s="409"/>
      <c r="U177" s="409"/>
      <c r="V177" s="409"/>
      <c r="W177" s="409"/>
      <c r="X177" s="409"/>
      <c r="Y177" s="409"/>
      <c r="Z177" s="409"/>
    </row>
    <row r="178" ht="13.5" customHeight="1">
      <c r="A178" s="409"/>
      <c r="B178" s="409"/>
      <c r="C178" s="409"/>
      <c r="D178" s="409"/>
      <c r="E178" s="409"/>
      <c r="F178" s="409"/>
      <c r="G178" s="434"/>
      <c r="H178" s="409"/>
      <c r="I178" s="409"/>
      <c r="J178" s="409"/>
      <c r="K178" s="409"/>
      <c r="L178" s="409"/>
      <c r="M178" s="409"/>
      <c r="N178" s="409"/>
      <c r="O178" s="409"/>
      <c r="P178" s="409"/>
      <c r="Q178" s="409"/>
      <c r="R178" s="409"/>
      <c r="S178" s="409"/>
      <c r="T178" s="409"/>
      <c r="U178" s="409"/>
      <c r="V178" s="409"/>
      <c r="W178" s="409"/>
      <c r="X178" s="409"/>
      <c r="Y178" s="409"/>
      <c r="Z178" s="409"/>
    </row>
    <row r="179" ht="13.5" customHeight="1">
      <c r="A179" s="409"/>
      <c r="B179" s="409"/>
      <c r="C179" s="409"/>
      <c r="D179" s="409"/>
      <c r="E179" s="409"/>
      <c r="F179" s="409"/>
      <c r="G179" s="434"/>
      <c r="H179" s="409"/>
      <c r="I179" s="409"/>
      <c r="J179" s="409"/>
      <c r="K179" s="409"/>
      <c r="L179" s="409"/>
      <c r="M179" s="409"/>
      <c r="N179" s="409"/>
      <c r="O179" s="409"/>
      <c r="P179" s="409"/>
      <c r="Q179" s="409"/>
      <c r="R179" s="409"/>
      <c r="S179" s="409"/>
      <c r="T179" s="409"/>
      <c r="U179" s="409"/>
      <c r="V179" s="409"/>
      <c r="W179" s="409"/>
      <c r="X179" s="409"/>
      <c r="Y179" s="409"/>
      <c r="Z179" s="409"/>
    </row>
    <row r="180" ht="13.5" customHeight="1">
      <c r="A180" s="409"/>
      <c r="B180" s="409"/>
      <c r="C180" s="409"/>
      <c r="D180" s="409"/>
      <c r="E180" s="409"/>
      <c r="F180" s="409"/>
      <c r="G180" s="434"/>
      <c r="H180" s="409"/>
      <c r="I180" s="409"/>
      <c r="J180" s="409"/>
      <c r="K180" s="409"/>
      <c r="L180" s="409"/>
      <c r="M180" s="409"/>
      <c r="N180" s="409"/>
      <c r="O180" s="409"/>
      <c r="P180" s="409"/>
      <c r="Q180" s="409"/>
      <c r="R180" s="409"/>
      <c r="S180" s="409"/>
      <c r="T180" s="409"/>
      <c r="U180" s="409"/>
      <c r="V180" s="409"/>
      <c r="W180" s="409"/>
      <c r="X180" s="409"/>
      <c r="Y180" s="409"/>
      <c r="Z180" s="409"/>
    </row>
    <row r="181" ht="13.5" customHeight="1">
      <c r="A181" s="409"/>
      <c r="B181" s="409"/>
      <c r="C181" s="409"/>
      <c r="D181" s="409"/>
      <c r="E181" s="409"/>
      <c r="F181" s="409"/>
      <c r="G181" s="434"/>
      <c r="H181" s="409"/>
      <c r="I181" s="409"/>
      <c r="J181" s="409"/>
      <c r="K181" s="409"/>
      <c r="L181" s="409"/>
      <c r="M181" s="409"/>
      <c r="N181" s="409"/>
      <c r="O181" s="409"/>
      <c r="P181" s="409"/>
      <c r="Q181" s="409"/>
      <c r="R181" s="409"/>
      <c r="S181" s="409"/>
      <c r="T181" s="409"/>
      <c r="U181" s="409"/>
      <c r="V181" s="409"/>
      <c r="W181" s="409"/>
      <c r="X181" s="409"/>
      <c r="Y181" s="409"/>
      <c r="Z181" s="409"/>
    </row>
    <row r="182" ht="13.5" customHeight="1">
      <c r="A182" s="409"/>
      <c r="B182" s="409"/>
      <c r="C182" s="409"/>
      <c r="D182" s="409"/>
      <c r="E182" s="409"/>
      <c r="F182" s="409"/>
      <c r="G182" s="434"/>
      <c r="H182" s="409"/>
      <c r="I182" s="409"/>
      <c r="J182" s="409"/>
      <c r="K182" s="409"/>
      <c r="L182" s="409"/>
      <c r="M182" s="409"/>
      <c r="N182" s="409"/>
      <c r="O182" s="409"/>
      <c r="P182" s="409"/>
      <c r="Q182" s="409"/>
      <c r="R182" s="409"/>
      <c r="S182" s="409"/>
      <c r="T182" s="409"/>
      <c r="U182" s="409"/>
      <c r="V182" s="409"/>
      <c r="W182" s="409"/>
      <c r="X182" s="409"/>
      <c r="Y182" s="409"/>
      <c r="Z182" s="409"/>
    </row>
    <row r="183" ht="13.5" customHeight="1">
      <c r="A183" s="409"/>
      <c r="B183" s="409"/>
      <c r="C183" s="409"/>
      <c r="D183" s="409"/>
      <c r="E183" s="409"/>
      <c r="F183" s="409"/>
      <c r="G183" s="434"/>
      <c r="H183" s="409"/>
      <c r="I183" s="409"/>
      <c r="J183" s="409"/>
      <c r="K183" s="409"/>
      <c r="L183" s="409"/>
      <c r="M183" s="409"/>
      <c r="N183" s="409"/>
      <c r="O183" s="409"/>
      <c r="P183" s="409"/>
      <c r="Q183" s="409"/>
      <c r="R183" s="409"/>
      <c r="S183" s="409"/>
      <c r="T183" s="409"/>
      <c r="U183" s="409"/>
      <c r="V183" s="409"/>
      <c r="W183" s="409"/>
      <c r="X183" s="409"/>
      <c r="Y183" s="409"/>
      <c r="Z183" s="409"/>
    </row>
    <row r="184" ht="13.5" customHeight="1">
      <c r="A184" s="409"/>
      <c r="B184" s="409"/>
      <c r="C184" s="409"/>
      <c r="D184" s="409"/>
      <c r="E184" s="409"/>
      <c r="F184" s="409"/>
      <c r="G184" s="434"/>
      <c r="H184" s="409"/>
      <c r="I184" s="409"/>
      <c r="J184" s="409"/>
      <c r="K184" s="409"/>
      <c r="L184" s="409"/>
      <c r="M184" s="409"/>
      <c r="N184" s="409"/>
      <c r="O184" s="409"/>
      <c r="P184" s="409"/>
      <c r="Q184" s="409"/>
      <c r="R184" s="409"/>
      <c r="S184" s="409"/>
      <c r="T184" s="409"/>
      <c r="U184" s="409"/>
      <c r="V184" s="409"/>
      <c r="W184" s="409"/>
      <c r="X184" s="409"/>
      <c r="Y184" s="409"/>
      <c r="Z184" s="409"/>
    </row>
    <row r="185" ht="13.5" customHeight="1">
      <c r="A185" s="409"/>
      <c r="B185" s="409"/>
      <c r="C185" s="409"/>
      <c r="D185" s="409"/>
      <c r="E185" s="409"/>
      <c r="F185" s="409"/>
      <c r="G185" s="434"/>
      <c r="H185" s="409"/>
      <c r="I185" s="409"/>
      <c r="J185" s="409"/>
      <c r="K185" s="409"/>
      <c r="L185" s="409"/>
      <c r="M185" s="409"/>
      <c r="N185" s="409"/>
      <c r="O185" s="409"/>
      <c r="P185" s="409"/>
      <c r="Q185" s="409"/>
      <c r="R185" s="409"/>
      <c r="S185" s="409"/>
      <c r="T185" s="409"/>
      <c r="U185" s="409"/>
      <c r="V185" s="409"/>
      <c r="W185" s="409"/>
      <c r="X185" s="409"/>
      <c r="Y185" s="409"/>
      <c r="Z185" s="409"/>
    </row>
    <row r="186" ht="13.5" customHeight="1">
      <c r="A186" s="409"/>
      <c r="B186" s="409"/>
      <c r="C186" s="409"/>
      <c r="D186" s="409"/>
      <c r="E186" s="409"/>
      <c r="F186" s="409"/>
      <c r="G186" s="434"/>
      <c r="H186" s="409"/>
      <c r="I186" s="409"/>
      <c r="J186" s="409"/>
      <c r="K186" s="409"/>
      <c r="L186" s="409"/>
      <c r="M186" s="409"/>
      <c r="N186" s="409"/>
      <c r="O186" s="409"/>
      <c r="P186" s="409"/>
      <c r="Q186" s="409"/>
      <c r="R186" s="409"/>
      <c r="S186" s="409"/>
      <c r="T186" s="409"/>
      <c r="U186" s="409"/>
      <c r="V186" s="409"/>
      <c r="W186" s="409"/>
      <c r="X186" s="409"/>
      <c r="Y186" s="409"/>
      <c r="Z186" s="409"/>
    </row>
    <row r="187" ht="13.5" customHeight="1">
      <c r="A187" s="409"/>
      <c r="B187" s="409"/>
      <c r="C187" s="409"/>
      <c r="D187" s="409"/>
      <c r="E187" s="409"/>
      <c r="F187" s="409"/>
      <c r="G187" s="434"/>
      <c r="H187" s="409"/>
      <c r="I187" s="409"/>
      <c r="J187" s="409"/>
      <c r="K187" s="409"/>
      <c r="L187" s="409"/>
      <c r="M187" s="409"/>
      <c r="N187" s="409"/>
      <c r="O187" s="409"/>
      <c r="P187" s="409"/>
      <c r="Q187" s="409"/>
      <c r="R187" s="409"/>
      <c r="S187" s="409"/>
      <c r="T187" s="409"/>
      <c r="U187" s="409"/>
      <c r="V187" s="409"/>
      <c r="W187" s="409"/>
      <c r="X187" s="409"/>
      <c r="Y187" s="409"/>
      <c r="Z187" s="409"/>
    </row>
    <row r="188" ht="13.5" customHeight="1">
      <c r="A188" s="409"/>
      <c r="B188" s="409"/>
      <c r="C188" s="409"/>
      <c r="D188" s="409"/>
      <c r="E188" s="409"/>
      <c r="F188" s="409"/>
      <c r="G188" s="434"/>
      <c r="H188" s="409"/>
      <c r="I188" s="409"/>
      <c r="J188" s="409"/>
      <c r="K188" s="409"/>
      <c r="L188" s="409"/>
      <c r="M188" s="409"/>
      <c r="N188" s="409"/>
      <c r="O188" s="409"/>
      <c r="P188" s="409"/>
      <c r="Q188" s="409"/>
      <c r="R188" s="409"/>
      <c r="S188" s="409"/>
      <c r="T188" s="409"/>
      <c r="U188" s="409"/>
      <c r="V188" s="409"/>
      <c r="W188" s="409"/>
      <c r="X188" s="409"/>
      <c r="Y188" s="409"/>
      <c r="Z188" s="409"/>
    </row>
    <row r="189" ht="13.5" customHeight="1">
      <c r="A189" s="409"/>
      <c r="B189" s="409"/>
      <c r="C189" s="409"/>
      <c r="D189" s="409"/>
      <c r="E189" s="409"/>
      <c r="F189" s="409"/>
      <c r="G189" s="434"/>
      <c r="H189" s="409"/>
      <c r="I189" s="409"/>
      <c r="J189" s="409"/>
      <c r="K189" s="409"/>
      <c r="L189" s="409"/>
      <c r="M189" s="409"/>
      <c r="N189" s="409"/>
      <c r="O189" s="409"/>
      <c r="P189" s="409"/>
      <c r="Q189" s="409"/>
      <c r="R189" s="409"/>
      <c r="S189" s="409"/>
      <c r="T189" s="409"/>
      <c r="U189" s="409"/>
      <c r="V189" s="409"/>
      <c r="W189" s="409"/>
      <c r="X189" s="409"/>
      <c r="Y189" s="409"/>
      <c r="Z189" s="409"/>
    </row>
    <row r="190" ht="13.5" customHeight="1">
      <c r="A190" s="409"/>
      <c r="B190" s="409"/>
      <c r="C190" s="409"/>
      <c r="D190" s="409"/>
      <c r="E190" s="409"/>
      <c r="F190" s="409"/>
      <c r="G190" s="434"/>
      <c r="H190" s="409"/>
      <c r="I190" s="409"/>
      <c r="J190" s="409"/>
      <c r="K190" s="409"/>
      <c r="L190" s="409"/>
      <c r="M190" s="409"/>
      <c r="N190" s="409"/>
      <c r="O190" s="409"/>
      <c r="P190" s="409"/>
      <c r="Q190" s="409"/>
      <c r="R190" s="409"/>
      <c r="S190" s="409"/>
      <c r="T190" s="409"/>
      <c r="U190" s="409"/>
      <c r="V190" s="409"/>
      <c r="W190" s="409"/>
      <c r="X190" s="409"/>
      <c r="Y190" s="409"/>
      <c r="Z190" s="409"/>
    </row>
    <row r="191" ht="13.5" customHeight="1">
      <c r="A191" s="409"/>
      <c r="B191" s="409"/>
      <c r="C191" s="409"/>
      <c r="D191" s="409"/>
      <c r="E191" s="409"/>
      <c r="F191" s="409"/>
      <c r="G191" s="434"/>
      <c r="H191" s="409"/>
      <c r="I191" s="409"/>
      <c r="J191" s="409"/>
      <c r="K191" s="409"/>
      <c r="L191" s="409"/>
      <c r="M191" s="409"/>
      <c r="N191" s="409"/>
      <c r="O191" s="409"/>
      <c r="P191" s="409"/>
      <c r="Q191" s="409"/>
      <c r="R191" s="409"/>
      <c r="S191" s="409"/>
      <c r="T191" s="409"/>
      <c r="U191" s="409"/>
      <c r="V191" s="409"/>
      <c r="W191" s="409"/>
      <c r="X191" s="409"/>
      <c r="Y191" s="409"/>
      <c r="Z191" s="409"/>
    </row>
    <row r="192" ht="13.5" customHeight="1">
      <c r="A192" s="409"/>
      <c r="B192" s="409"/>
      <c r="C192" s="409"/>
      <c r="D192" s="409"/>
      <c r="E192" s="409"/>
      <c r="F192" s="409"/>
      <c r="G192" s="434"/>
      <c r="H192" s="409"/>
      <c r="I192" s="409"/>
      <c r="J192" s="409"/>
      <c r="K192" s="409"/>
      <c r="L192" s="409"/>
      <c r="M192" s="409"/>
      <c r="N192" s="409"/>
      <c r="O192" s="409"/>
      <c r="P192" s="409"/>
      <c r="Q192" s="409"/>
      <c r="R192" s="409"/>
      <c r="S192" s="409"/>
      <c r="T192" s="409"/>
      <c r="U192" s="409"/>
      <c r="V192" s="409"/>
      <c r="W192" s="409"/>
      <c r="X192" s="409"/>
      <c r="Y192" s="409"/>
      <c r="Z192" s="409"/>
    </row>
    <row r="193" ht="13.5" customHeight="1">
      <c r="A193" s="409"/>
      <c r="B193" s="409"/>
      <c r="C193" s="409"/>
      <c r="D193" s="409"/>
      <c r="E193" s="409"/>
      <c r="F193" s="409"/>
      <c r="G193" s="434"/>
      <c r="H193" s="409"/>
      <c r="I193" s="409"/>
      <c r="J193" s="409"/>
      <c r="K193" s="409"/>
      <c r="L193" s="409"/>
      <c r="M193" s="409"/>
      <c r="N193" s="409"/>
      <c r="O193" s="409"/>
      <c r="P193" s="409"/>
      <c r="Q193" s="409"/>
      <c r="R193" s="409"/>
      <c r="S193" s="409"/>
      <c r="T193" s="409"/>
      <c r="U193" s="409"/>
      <c r="V193" s="409"/>
      <c r="W193" s="409"/>
      <c r="X193" s="409"/>
      <c r="Y193" s="409"/>
      <c r="Z193" s="409"/>
    </row>
    <row r="194" ht="13.5" customHeight="1">
      <c r="A194" s="409"/>
      <c r="B194" s="409"/>
      <c r="C194" s="409"/>
      <c r="D194" s="409"/>
      <c r="E194" s="409"/>
      <c r="F194" s="409"/>
      <c r="G194" s="434"/>
      <c r="H194" s="409"/>
      <c r="I194" s="409"/>
      <c r="J194" s="409"/>
      <c r="K194" s="409"/>
      <c r="L194" s="409"/>
      <c r="M194" s="409"/>
      <c r="N194" s="409"/>
      <c r="O194" s="409"/>
      <c r="P194" s="409"/>
      <c r="Q194" s="409"/>
      <c r="R194" s="409"/>
      <c r="S194" s="409"/>
      <c r="T194" s="409"/>
      <c r="U194" s="409"/>
      <c r="V194" s="409"/>
      <c r="W194" s="409"/>
      <c r="X194" s="409"/>
      <c r="Y194" s="409"/>
      <c r="Z194" s="409"/>
    </row>
    <row r="195" ht="13.5" customHeight="1">
      <c r="A195" s="409"/>
      <c r="B195" s="409"/>
      <c r="C195" s="409"/>
      <c r="D195" s="409"/>
      <c r="E195" s="409"/>
      <c r="F195" s="409"/>
      <c r="G195" s="434"/>
      <c r="H195" s="409"/>
      <c r="I195" s="409"/>
      <c r="J195" s="409"/>
      <c r="K195" s="409"/>
      <c r="L195" s="409"/>
      <c r="M195" s="409"/>
      <c r="N195" s="409"/>
      <c r="O195" s="409"/>
      <c r="P195" s="409"/>
      <c r="Q195" s="409"/>
      <c r="R195" s="409"/>
      <c r="S195" s="409"/>
      <c r="T195" s="409"/>
      <c r="U195" s="409"/>
      <c r="V195" s="409"/>
      <c r="W195" s="409"/>
      <c r="X195" s="409"/>
      <c r="Y195" s="409"/>
      <c r="Z195" s="409"/>
    </row>
    <row r="196" ht="13.5" customHeight="1">
      <c r="A196" s="409"/>
      <c r="B196" s="409"/>
      <c r="C196" s="409"/>
      <c r="D196" s="409"/>
      <c r="E196" s="409"/>
      <c r="F196" s="409"/>
      <c r="G196" s="434"/>
      <c r="H196" s="409"/>
      <c r="I196" s="409"/>
      <c r="J196" s="409"/>
      <c r="K196" s="409"/>
      <c r="L196" s="409"/>
      <c r="M196" s="409"/>
      <c r="N196" s="409"/>
      <c r="O196" s="409"/>
      <c r="P196" s="409"/>
      <c r="Q196" s="409"/>
      <c r="R196" s="409"/>
      <c r="S196" s="409"/>
      <c r="T196" s="409"/>
      <c r="U196" s="409"/>
      <c r="V196" s="409"/>
      <c r="W196" s="409"/>
      <c r="X196" s="409"/>
      <c r="Y196" s="409"/>
      <c r="Z196" s="409"/>
    </row>
    <row r="197" ht="13.5" customHeight="1">
      <c r="A197" s="409"/>
      <c r="B197" s="409"/>
      <c r="C197" s="409"/>
      <c r="D197" s="409"/>
      <c r="E197" s="409"/>
      <c r="F197" s="409"/>
      <c r="G197" s="434"/>
      <c r="H197" s="409"/>
      <c r="I197" s="409"/>
      <c r="J197" s="409"/>
      <c r="K197" s="409"/>
      <c r="L197" s="409"/>
      <c r="M197" s="409"/>
      <c r="N197" s="409"/>
      <c r="O197" s="409"/>
      <c r="P197" s="409"/>
      <c r="Q197" s="409"/>
      <c r="R197" s="409"/>
      <c r="S197" s="409"/>
      <c r="T197" s="409"/>
      <c r="U197" s="409"/>
      <c r="V197" s="409"/>
      <c r="W197" s="409"/>
      <c r="X197" s="409"/>
      <c r="Y197" s="409"/>
      <c r="Z197" s="409"/>
    </row>
    <row r="198" ht="13.5" customHeight="1">
      <c r="A198" s="409"/>
      <c r="B198" s="409"/>
      <c r="C198" s="409"/>
      <c r="D198" s="409"/>
      <c r="E198" s="409"/>
      <c r="F198" s="409"/>
      <c r="G198" s="434"/>
      <c r="H198" s="409"/>
      <c r="I198" s="409"/>
      <c r="J198" s="409"/>
      <c r="K198" s="409"/>
      <c r="L198" s="409"/>
      <c r="M198" s="409"/>
      <c r="N198" s="409"/>
      <c r="O198" s="409"/>
      <c r="P198" s="409"/>
      <c r="Q198" s="409"/>
      <c r="R198" s="409"/>
      <c r="S198" s="409"/>
      <c r="T198" s="409"/>
      <c r="U198" s="409"/>
      <c r="V198" s="409"/>
      <c r="W198" s="409"/>
      <c r="X198" s="409"/>
      <c r="Y198" s="409"/>
      <c r="Z198" s="409"/>
    </row>
    <row r="199" ht="13.5" customHeight="1">
      <c r="A199" s="409"/>
      <c r="B199" s="409"/>
      <c r="C199" s="409"/>
      <c r="D199" s="409"/>
      <c r="E199" s="409"/>
      <c r="F199" s="409"/>
      <c r="G199" s="434"/>
      <c r="H199" s="409"/>
      <c r="I199" s="409"/>
      <c r="J199" s="409"/>
      <c r="K199" s="409"/>
      <c r="L199" s="409"/>
      <c r="M199" s="409"/>
      <c r="N199" s="409"/>
      <c r="O199" s="409"/>
      <c r="P199" s="409"/>
      <c r="Q199" s="409"/>
      <c r="R199" s="409"/>
      <c r="S199" s="409"/>
      <c r="T199" s="409"/>
      <c r="U199" s="409"/>
      <c r="V199" s="409"/>
      <c r="W199" s="409"/>
      <c r="X199" s="409"/>
      <c r="Y199" s="409"/>
      <c r="Z199" s="409"/>
    </row>
    <row r="200" ht="13.5" customHeight="1">
      <c r="A200" s="409"/>
      <c r="B200" s="409"/>
      <c r="C200" s="409"/>
      <c r="D200" s="409"/>
      <c r="E200" s="409"/>
      <c r="F200" s="409"/>
      <c r="G200" s="434"/>
      <c r="H200" s="409"/>
      <c r="I200" s="409"/>
      <c r="J200" s="409"/>
      <c r="K200" s="409"/>
      <c r="L200" s="409"/>
      <c r="M200" s="409"/>
      <c r="N200" s="409"/>
      <c r="O200" s="409"/>
      <c r="P200" s="409"/>
      <c r="Q200" s="409"/>
      <c r="R200" s="409"/>
      <c r="S200" s="409"/>
      <c r="T200" s="409"/>
      <c r="U200" s="409"/>
      <c r="V200" s="409"/>
      <c r="W200" s="409"/>
      <c r="X200" s="409"/>
      <c r="Y200" s="409"/>
      <c r="Z200" s="409"/>
    </row>
    <row r="201" ht="13.5" customHeight="1">
      <c r="A201" s="409"/>
      <c r="B201" s="409"/>
      <c r="C201" s="409"/>
      <c r="D201" s="409"/>
      <c r="E201" s="409"/>
      <c r="F201" s="409"/>
      <c r="G201" s="434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09"/>
      <c r="T201" s="409"/>
      <c r="U201" s="409"/>
      <c r="V201" s="409"/>
      <c r="W201" s="409"/>
      <c r="X201" s="409"/>
      <c r="Y201" s="409"/>
      <c r="Z201" s="409"/>
    </row>
    <row r="202" ht="13.5" customHeight="1">
      <c r="A202" s="409"/>
      <c r="B202" s="409"/>
      <c r="C202" s="409"/>
      <c r="D202" s="409"/>
      <c r="E202" s="409"/>
      <c r="F202" s="409"/>
      <c r="G202" s="434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09"/>
      <c r="T202" s="409"/>
      <c r="U202" s="409"/>
      <c r="V202" s="409"/>
      <c r="W202" s="409"/>
      <c r="X202" s="409"/>
      <c r="Y202" s="409"/>
      <c r="Z202" s="409"/>
    </row>
    <row r="203" ht="13.5" customHeight="1">
      <c r="A203" s="409"/>
      <c r="B203" s="409"/>
      <c r="C203" s="409"/>
      <c r="D203" s="409"/>
      <c r="E203" s="409"/>
      <c r="F203" s="409"/>
      <c r="G203" s="434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09"/>
      <c r="U203" s="409"/>
      <c r="V203" s="409"/>
      <c r="W203" s="409"/>
      <c r="X203" s="409"/>
      <c r="Y203" s="409"/>
      <c r="Z203" s="409"/>
    </row>
    <row r="204" ht="13.5" customHeight="1">
      <c r="A204" s="409"/>
      <c r="B204" s="409"/>
      <c r="C204" s="409"/>
      <c r="D204" s="409"/>
      <c r="E204" s="409"/>
      <c r="F204" s="409"/>
      <c r="G204" s="434"/>
      <c r="H204" s="409"/>
      <c r="I204" s="409"/>
      <c r="J204" s="409"/>
      <c r="K204" s="409"/>
      <c r="L204" s="409"/>
      <c r="M204" s="409"/>
      <c r="N204" s="409"/>
      <c r="O204" s="409"/>
      <c r="P204" s="409"/>
      <c r="Q204" s="409"/>
      <c r="R204" s="409"/>
      <c r="S204" s="409"/>
      <c r="T204" s="409"/>
      <c r="U204" s="409"/>
      <c r="V204" s="409"/>
      <c r="W204" s="409"/>
      <c r="X204" s="409"/>
      <c r="Y204" s="409"/>
      <c r="Z204" s="409"/>
    </row>
    <row r="205" ht="13.5" customHeight="1">
      <c r="A205" s="409"/>
      <c r="B205" s="409"/>
      <c r="C205" s="409"/>
      <c r="D205" s="409"/>
      <c r="E205" s="409"/>
      <c r="F205" s="409"/>
      <c r="G205" s="434"/>
      <c r="H205" s="409"/>
      <c r="I205" s="409"/>
      <c r="J205" s="409"/>
      <c r="K205" s="409"/>
      <c r="L205" s="409"/>
      <c r="M205" s="409"/>
      <c r="N205" s="409"/>
      <c r="O205" s="409"/>
      <c r="P205" s="409"/>
      <c r="Q205" s="409"/>
      <c r="R205" s="409"/>
      <c r="S205" s="409"/>
      <c r="T205" s="409"/>
      <c r="U205" s="409"/>
      <c r="V205" s="409"/>
      <c r="W205" s="409"/>
      <c r="X205" s="409"/>
      <c r="Y205" s="409"/>
      <c r="Z205" s="409"/>
    </row>
    <row r="206" ht="13.5" customHeight="1">
      <c r="A206" s="409"/>
      <c r="B206" s="409"/>
      <c r="C206" s="409"/>
      <c r="D206" s="409"/>
      <c r="E206" s="409"/>
      <c r="F206" s="409"/>
      <c r="G206" s="434"/>
      <c r="H206" s="409"/>
      <c r="I206" s="409"/>
      <c r="J206" s="409"/>
      <c r="K206" s="409"/>
      <c r="L206" s="409"/>
      <c r="M206" s="409"/>
      <c r="N206" s="409"/>
      <c r="O206" s="409"/>
      <c r="P206" s="409"/>
      <c r="Q206" s="409"/>
      <c r="R206" s="409"/>
      <c r="S206" s="409"/>
      <c r="T206" s="409"/>
      <c r="U206" s="409"/>
      <c r="V206" s="409"/>
      <c r="W206" s="409"/>
      <c r="X206" s="409"/>
      <c r="Y206" s="409"/>
      <c r="Z206" s="409"/>
    </row>
    <row r="207" ht="13.5" customHeight="1">
      <c r="A207" s="409"/>
      <c r="B207" s="409"/>
      <c r="C207" s="409"/>
      <c r="D207" s="409"/>
      <c r="E207" s="409"/>
      <c r="F207" s="409"/>
      <c r="G207" s="434"/>
      <c r="H207" s="409"/>
      <c r="I207" s="409"/>
      <c r="J207" s="409"/>
      <c r="K207" s="409"/>
      <c r="L207" s="409"/>
      <c r="M207" s="409"/>
      <c r="N207" s="409"/>
      <c r="O207" s="409"/>
      <c r="P207" s="409"/>
      <c r="Q207" s="409"/>
      <c r="R207" s="409"/>
      <c r="S207" s="409"/>
      <c r="T207" s="409"/>
      <c r="U207" s="409"/>
      <c r="V207" s="409"/>
      <c r="W207" s="409"/>
      <c r="X207" s="409"/>
      <c r="Y207" s="409"/>
      <c r="Z207" s="409"/>
    </row>
    <row r="208" ht="13.5" customHeight="1">
      <c r="A208" s="409"/>
      <c r="B208" s="409"/>
      <c r="C208" s="409"/>
      <c r="D208" s="409"/>
      <c r="E208" s="409"/>
      <c r="F208" s="409"/>
      <c r="G208" s="434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09"/>
      <c r="T208" s="409"/>
      <c r="U208" s="409"/>
      <c r="V208" s="409"/>
      <c r="W208" s="409"/>
      <c r="X208" s="409"/>
      <c r="Y208" s="409"/>
      <c r="Z208" s="409"/>
    </row>
    <row r="209" ht="13.5" customHeight="1">
      <c r="A209" s="409"/>
      <c r="B209" s="409"/>
      <c r="C209" s="409"/>
      <c r="D209" s="409"/>
      <c r="E209" s="409"/>
      <c r="F209" s="409"/>
      <c r="G209" s="434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09"/>
      <c r="T209" s="409"/>
      <c r="U209" s="409"/>
      <c r="V209" s="409"/>
      <c r="W209" s="409"/>
      <c r="X209" s="409"/>
      <c r="Y209" s="409"/>
      <c r="Z209" s="409"/>
    </row>
    <row r="210" ht="13.5" customHeight="1">
      <c r="A210" s="409"/>
      <c r="B210" s="409"/>
      <c r="C210" s="409"/>
      <c r="D210" s="409"/>
      <c r="E210" s="409"/>
      <c r="F210" s="409"/>
      <c r="G210" s="434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09"/>
      <c r="U210" s="409"/>
      <c r="V210" s="409"/>
      <c r="W210" s="409"/>
      <c r="X210" s="409"/>
      <c r="Y210" s="409"/>
      <c r="Z210" s="409"/>
    </row>
    <row r="211" ht="13.5" customHeight="1">
      <c r="A211" s="409"/>
      <c r="B211" s="409"/>
      <c r="C211" s="409"/>
      <c r="D211" s="409"/>
      <c r="E211" s="409"/>
      <c r="F211" s="409"/>
      <c r="G211" s="434"/>
      <c r="H211" s="409"/>
      <c r="I211" s="409"/>
      <c r="J211" s="409"/>
      <c r="K211" s="409"/>
      <c r="L211" s="409"/>
      <c r="M211" s="409"/>
      <c r="N211" s="409"/>
      <c r="O211" s="409"/>
      <c r="P211" s="409"/>
      <c r="Q211" s="409"/>
      <c r="R211" s="409"/>
      <c r="S211" s="409"/>
      <c r="T211" s="409"/>
      <c r="U211" s="409"/>
      <c r="V211" s="409"/>
      <c r="W211" s="409"/>
      <c r="X211" s="409"/>
      <c r="Y211" s="409"/>
      <c r="Z211" s="409"/>
    </row>
    <row r="212" ht="13.5" customHeight="1">
      <c r="A212" s="409"/>
      <c r="B212" s="409"/>
      <c r="C212" s="409"/>
      <c r="D212" s="409"/>
      <c r="E212" s="409"/>
      <c r="F212" s="409"/>
      <c r="G212" s="434"/>
      <c r="H212" s="409"/>
      <c r="I212" s="409"/>
      <c r="J212" s="409"/>
      <c r="K212" s="409"/>
      <c r="L212" s="409"/>
      <c r="M212" s="409"/>
      <c r="N212" s="409"/>
      <c r="O212" s="409"/>
      <c r="P212" s="409"/>
      <c r="Q212" s="409"/>
      <c r="R212" s="409"/>
      <c r="S212" s="409"/>
      <c r="T212" s="409"/>
      <c r="U212" s="409"/>
      <c r="V212" s="409"/>
      <c r="W212" s="409"/>
      <c r="X212" s="409"/>
      <c r="Y212" s="409"/>
      <c r="Z212" s="409"/>
    </row>
    <row r="213" ht="13.5" customHeight="1">
      <c r="A213" s="409"/>
      <c r="B213" s="409"/>
      <c r="C213" s="409"/>
      <c r="D213" s="409"/>
      <c r="E213" s="409"/>
      <c r="F213" s="409"/>
      <c r="G213" s="434"/>
      <c r="H213" s="409"/>
      <c r="I213" s="409"/>
      <c r="J213" s="409"/>
      <c r="K213" s="409"/>
      <c r="L213" s="409"/>
      <c r="M213" s="409"/>
      <c r="N213" s="409"/>
      <c r="O213" s="409"/>
      <c r="P213" s="409"/>
      <c r="Q213" s="409"/>
      <c r="R213" s="409"/>
      <c r="S213" s="409"/>
      <c r="T213" s="409"/>
      <c r="U213" s="409"/>
      <c r="V213" s="409"/>
      <c r="W213" s="409"/>
      <c r="X213" s="409"/>
      <c r="Y213" s="409"/>
      <c r="Z213" s="409"/>
    </row>
    <row r="214" ht="13.5" customHeight="1">
      <c r="A214" s="409"/>
      <c r="B214" s="409"/>
      <c r="C214" s="409"/>
      <c r="D214" s="409"/>
      <c r="E214" s="409"/>
      <c r="F214" s="409"/>
      <c r="G214" s="434"/>
      <c r="H214" s="409"/>
      <c r="I214" s="409"/>
      <c r="J214" s="409"/>
      <c r="K214" s="409"/>
      <c r="L214" s="409"/>
      <c r="M214" s="409"/>
      <c r="N214" s="409"/>
      <c r="O214" s="409"/>
      <c r="P214" s="409"/>
      <c r="Q214" s="409"/>
      <c r="R214" s="409"/>
      <c r="S214" s="409"/>
      <c r="T214" s="409"/>
      <c r="U214" s="409"/>
      <c r="V214" s="409"/>
      <c r="W214" s="409"/>
      <c r="X214" s="409"/>
      <c r="Y214" s="409"/>
      <c r="Z214" s="409"/>
    </row>
    <row r="215" ht="13.5" customHeight="1">
      <c r="A215" s="409"/>
      <c r="B215" s="409"/>
      <c r="C215" s="409"/>
      <c r="D215" s="409"/>
      <c r="E215" s="409"/>
      <c r="F215" s="409"/>
      <c r="G215" s="434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09"/>
      <c r="T215" s="409"/>
      <c r="U215" s="409"/>
      <c r="V215" s="409"/>
      <c r="W215" s="409"/>
      <c r="X215" s="409"/>
      <c r="Y215" s="409"/>
      <c r="Z215" s="409"/>
    </row>
    <row r="216" ht="13.5" customHeight="1">
      <c r="A216" s="409"/>
      <c r="B216" s="409"/>
      <c r="C216" s="409"/>
      <c r="D216" s="409"/>
      <c r="E216" s="409"/>
      <c r="F216" s="409"/>
      <c r="G216" s="434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09"/>
      <c r="T216" s="409"/>
      <c r="U216" s="409"/>
      <c r="V216" s="409"/>
      <c r="W216" s="409"/>
      <c r="X216" s="409"/>
      <c r="Y216" s="409"/>
      <c r="Z216" s="409"/>
    </row>
    <row r="217" ht="13.5" customHeight="1">
      <c r="A217" s="409"/>
      <c r="B217" s="409"/>
      <c r="C217" s="409"/>
      <c r="D217" s="409"/>
      <c r="E217" s="409"/>
      <c r="F217" s="409"/>
      <c r="G217" s="434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09"/>
      <c r="U217" s="409"/>
      <c r="V217" s="409"/>
      <c r="W217" s="409"/>
      <c r="X217" s="409"/>
      <c r="Y217" s="409"/>
      <c r="Z217" s="409"/>
    </row>
    <row r="218" ht="13.5" customHeight="1">
      <c r="A218" s="409"/>
      <c r="B218" s="409"/>
      <c r="C218" s="409"/>
      <c r="D218" s="409"/>
      <c r="E218" s="409"/>
      <c r="F218" s="409"/>
      <c r="G218" s="434"/>
      <c r="H218" s="409"/>
      <c r="I218" s="409"/>
      <c r="J218" s="409"/>
      <c r="K218" s="409"/>
      <c r="L218" s="409"/>
      <c r="M218" s="409"/>
      <c r="N218" s="409"/>
      <c r="O218" s="409"/>
      <c r="P218" s="409"/>
      <c r="Q218" s="409"/>
      <c r="R218" s="409"/>
      <c r="S218" s="409"/>
      <c r="T218" s="409"/>
      <c r="U218" s="409"/>
      <c r="V218" s="409"/>
      <c r="W218" s="409"/>
      <c r="X218" s="409"/>
      <c r="Y218" s="409"/>
      <c r="Z218" s="409"/>
    </row>
    <row r="219" ht="13.5" customHeight="1">
      <c r="A219" s="409"/>
      <c r="B219" s="409"/>
      <c r="C219" s="409"/>
      <c r="D219" s="409"/>
      <c r="E219" s="409"/>
      <c r="F219" s="409"/>
      <c r="G219" s="434"/>
      <c r="H219" s="409"/>
      <c r="I219" s="409"/>
      <c r="J219" s="409"/>
      <c r="K219" s="409"/>
      <c r="L219" s="409"/>
      <c r="M219" s="409"/>
      <c r="N219" s="409"/>
      <c r="O219" s="409"/>
      <c r="P219" s="409"/>
      <c r="Q219" s="409"/>
      <c r="R219" s="409"/>
      <c r="S219" s="409"/>
      <c r="T219" s="409"/>
      <c r="U219" s="409"/>
      <c r="V219" s="409"/>
      <c r="W219" s="409"/>
      <c r="X219" s="409"/>
      <c r="Y219" s="409"/>
      <c r="Z219" s="409"/>
    </row>
    <row r="220" ht="13.5" customHeight="1">
      <c r="A220" s="409"/>
      <c r="B220" s="409"/>
      <c r="C220" s="409"/>
      <c r="D220" s="409"/>
      <c r="E220" s="409"/>
      <c r="F220" s="409"/>
      <c r="G220" s="434"/>
      <c r="H220" s="409"/>
      <c r="I220" s="409"/>
      <c r="J220" s="409"/>
      <c r="K220" s="409"/>
      <c r="L220" s="409"/>
      <c r="M220" s="409"/>
      <c r="N220" s="409"/>
      <c r="O220" s="409"/>
      <c r="P220" s="409"/>
      <c r="Q220" s="409"/>
      <c r="R220" s="409"/>
      <c r="S220" s="409"/>
      <c r="T220" s="409"/>
      <c r="U220" s="409"/>
      <c r="V220" s="409"/>
      <c r="W220" s="409"/>
      <c r="X220" s="409"/>
      <c r="Y220" s="409"/>
      <c r="Z220" s="409"/>
    </row>
    <row r="221" ht="13.5" customHeight="1">
      <c r="A221" s="409"/>
      <c r="B221" s="409"/>
      <c r="C221" s="409"/>
      <c r="D221" s="409"/>
      <c r="E221" s="409"/>
      <c r="F221" s="409"/>
      <c r="G221" s="434"/>
      <c r="H221" s="409"/>
      <c r="I221" s="409"/>
      <c r="J221" s="409"/>
      <c r="K221" s="409"/>
      <c r="L221" s="409"/>
      <c r="M221" s="409"/>
      <c r="N221" s="409"/>
      <c r="O221" s="409"/>
      <c r="P221" s="409"/>
      <c r="Q221" s="409"/>
      <c r="R221" s="409"/>
      <c r="S221" s="409"/>
      <c r="T221" s="409"/>
      <c r="U221" s="409"/>
      <c r="V221" s="409"/>
      <c r="W221" s="409"/>
      <c r="X221" s="409"/>
      <c r="Y221" s="409"/>
      <c r="Z221" s="409"/>
    </row>
    <row r="222" ht="13.5" customHeight="1">
      <c r="A222" s="409"/>
      <c r="B222" s="409"/>
      <c r="C222" s="409"/>
      <c r="D222" s="409"/>
      <c r="E222" s="409"/>
      <c r="F222" s="409"/>
      <c r="G222" s="434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09"/>
      <c r="T222" s="409"/>
      <c r="U222" s="409"/>
      <c r="V222" s="409"/>
      <c r="W222" s="409"/>
      <c r="X222" s="409"/>
      <c r="Y222" s="409"/>
      <c r="Z222" s="409"/>
    </row>
    <row r="223" ht="13.5" customHeight="1">
      <c r="A223" s="409"/>
      <c r="B223" s="409"/>
      <c r="C223" s="409"/>
      <c r="D223" s="409"/>
      <c r="E223" s="409"/>
      <c r="F223" s="409"/>
      <c r="G223" s="434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09"/>
      <c r="T223" s="409"/>
      <c r="U223" s="409"/>
      <c r="V223" s="409"/>
      <c r="W223" s="409"/>
      <c r="X223" s="409"/>
      <c r="Y223" s="409"/>
      <c r="Z223" s="409"/>
    </row>
    <row r="224" ht="13.5" customHeight="1">
      <c r="A224" s="409"/>
      <c r="B224" s="409"/>
      <c r="C224" s="409"/>
      <c r="D224" s="409"/>
      <c r="E224" s="409"/>
      <c r="F224" s="409"/>
      <c r="G224" s="434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09"/>
      <c r="U224" s="409"/>
      <c r="V224" s="409"/>
      <c r="W224" s="409"/>
      <c r="X224" s="409"/>
      <c r="Y224" s="409"/>
      <c r="Z224" s="409"/>
    </row>
    <row r="225" ht="13.5" customHeight="1">
      <c r="A225" s="409"/>
      <c r="B225" s="409"/>
      <c r="C225" s="409"/>
      <c r="D225" s="409"/>
      <c r="E225" s="409"/>
      <c r="F225" s="409"/>
      <c r="G225" s="434"/>
      <c r="H225" s="409"/>
      <c r="I225" s="409"/>
      <c r="J225" s="409"/>
      <c r="K225" s="409"/>
      <c r="L225" s="409"/>
      <c r="M225" s="409"/>
      <c r="N225" s="409"/>
      <c r="O225" s="409"/>
      <c r="P225" s="409"/>
      <c r="Q225" s="409"/>
      <c r="R225" s="409"/>
      <c r="S225" s="409"/>
      <c r="T225" s="409"/>
      <c r="U225" s="409"/>
      <c r="V225" s="409"/>
      <c r="W225" s="409"/>
      <c r="X225" s="409"/>
      <c r="Y225" s="409"/>
      <c r="Z225" s="409"/>
    </row>
    <row r="226" ht="13.5" customHeight="1">
      <c r="A226" s="409"/>
      <c r="B226" s="409"/>
      <c r="C226" s="409"/>
      <c r="D226" s="409"/>
      <c r="E226" s="409"/>
      <c r="F226" s="409"/>
      <c r="G226" s="434"/>
      <c r="H226" s="409"/>
      <c r="I226" s="409"/>
      <c r="J226" s="409"/>
      <c r="K226" s="409"/>
      <c r="L226" s="409"/>
      <c r="M226" s="409"/>
      <c r="N226" s="409"/>
      <c r="O226" s="409"/>
      <c r="P226" s="409"/>
      <c r="Q226" s="409"/>
      <c r="R226" s="409"/>
      <c r="S226" s="409"/>
      <c r="T226" s="409"/>
      <c r="U226" s="409"/>
      <c r="V226" s="409"/>
      <c r="W226" s="409"/>
      <c r="X226" s="409"/>
      <c r="Y226" s="409"/>
      <c r="Z226" s="409"/>
    </row>
    <row r="227" ht="13.5" customHeight="1">
      <c r="A227" s="409"/>
      <c r="B227" s="409"/>
      <c r="C227" s="409"/>
      <c r="D227" s="409"/>
      <c r="E227" s="409"/>
      <c r="F227" s="409"/>
      <c r="G227" s="434"/>
      <c r="H227" s="409"/>
      <c r="I227" s="409"/>
      <c r="J227" s="409"/>
      <c r="K227" s="409"/>
      <c r="L227" s="409"/>
      <c r="M227" s="409"/>
      <c r="N227" s="409"/>
      <c r="O227" s="409"/>
      <c r="P227" s="409"/>
      <c r="Q227" s="409"/>
      <c r="R227" s="409"/>
      <c r="S227" s="409"/>
      <c r="T227" s="409"/>
      <c r="U227" s="409"/>
      <c r="V227" s="409"/>
      <c r="W227" s="409"/>
      <c r="X227" s="409"/>
      <c r="Y227" s="409"/>
      <c r="Z227" s="409"/>
    </row>
    <row r="228" ht="13.5" customHeight="1">
      <c r="A228" s="409"/>
      <c r="B228" s="409"/>
      <c r="C228" s="409"/>
      <c r="D228" s="409"/>
      <c r="E228" s="409"/>
      <c r="F228" s="409"/>
      <c r="G228" s="434"/>
      <c r="H228" s="409"/>
      <c r="I228" s="409"/>
      <c r="J228" s="409"/>
      <c r="K228" s="409"/>
      <c r="L228" s="409"/>
      <c r="M228" s="409"/>
      <c r="N228" s="409"/>
      <c r="O228" s="409"/>
      <c r="P228" s="409"/>
      <c r="Q228" s="409"/>
      <c r="R228" s="409"/>
      <c r="S228" s="409"/>
      <c r="T228" s="409"/>
      <c r="U228" s="409"/>
      <c r="V228" s="409"/>
      <c r="W228" s="409"/>
      <c r="X228" s="409"/>
      <c r="Y228" s="409"/>
      <c r="Z228" s="409"/>
    </row>
    <row r="229" ht="13.5" customHeight="1">
      <c r="A229" s="409"/>
      <c r="B229" s="409"/>
      <c r="C229" s="409"/>
      <c r="D229" s="409"/>
      <c r="E229" s="409"/>
      <c r="F229" s="409"/>
      <c r="G229" s="434"/>
      <c r="H229" s="409"/>
      <c r="I229" s="409"/>
      <c r="J229" s="409"/>
      <c r="K229" s="409"/>
      <c r="L229" s="409"/>
      <c r="M229" s="409"/>
      <c r="N229" s="409"/>
      <c r="O229" s="409"/>
      <c r="P229" s="409"/>
      <c r="Q229" s="409"/>
      <c r="R229" s="409"/>
      <c r="S229" s="409"/>
      <c r="T229" s="409"/>
      <c r="U229" s="409"/>
      <c r="V229" s="409"/>
      <c r="W229" s="409"/>
      <c r="X229" s="409"/>
      <c r="Y229" s="409"/>
      <c r="Z229" s="409"/>
    </row>
    <row r="230" ht="13.5" customHeight="1">
      <c r="A230" s="409"/>
      <c r="B230" s="409"/>
      <c r="C230" s="409"/>
      <c r="D230" s="409"/>
      <c r="E230" s="409"/>
      <c r="F230" s="409"/>
      <c r="G230" s="434"/>
      <c r="H230" s="409"/>
      <c r="I230" s="409"/>
      <c r="J230" s="409"/>
      <c r="K230" s="409"/>
      <c r="L230" s="409"/>
      <c r="M230" s="409"/>
      <c r="N230" s="409"/>
      <c r="O230" s="409"/>
      <c r="P230" s="409"/>
      <c r="Q230" s="409"/>
      <c r="R230" s="409"/>
      <c r="S230" s="409"/>
      <c r="T230" s="409"/>
      <c r="U230" s="409"/>
      <c r="V230" s="409"/>
      <c r="W230" s="409"/>
      <c r="X230" s="409"/>
      <c r="Y230" s="409"/>
      <c r="Z230" s="409"/>
    </row>
    <row r="231" ht="13.5" customHeight="1">
      <c r="A231" s="409"/>
      <c r="B231" s="409"/>
      <c r="C231" s="409"/>
      <c r="D231" s="409"/>
      <c r="E231" s="409"/>
      <c r="F231" s="409"/>
      <c r="G231" s="434"/>
      <c r="H231" s="409"/>
      <c r="I231" s="409"/>
      <c r="J231" s="409"/>
      <c r="K231" s="409"/>
      <c r="L231" s="409"/>
      <c r="M231" s="409"/>
      <c r="N231" s="409"/>
      <c r="O231" s="409"/>
      <c r="P231" s="409"/>
      <c r="Q231" s="409"/>
      <c r="R231" s="409"/>
      <c r="S231" s="409"/>
      <c r="T231" s="409"/>
      <c r="U231" s="409"/>
      <c r="V231" s="409"/>
      <c r="W231" s="409"/>
      <c r="X231" s="409"/>
      <c r="Y231" s="409"/>
      <c r="Z231" s="409"/>
    </row>
    <row r="232" ht="13.5" customHeight="1">
      <c r="A232" s="409"/>
      <c r="B232" s="409"/>
      <c r="C232" s="409"/>
      <c r="D232" s="409"/>
      <c r="E232" s="409"/>
      <c r="F232" s="409"/>
      <c r="G232" s="434"/>
      <c r="H232" s="409"/>
      <c r="I232" s="409"/>
      <c r="J232" s="409"/>
      <c r="K232" s="409"/>
      <c r="L232" s="409"/>
      <c r="M232" s="409"/>
      <c r="N232" s="409"/>
      <c r="O232" s="409"/>
      <c r="P232" s="409"/>
      <c r="Q232" s="409"/>
      <c r="R232" s="409"/>
      <c r="S232" s="409"/>
      <c r="T232" s="409"/>
      <c r="U232" s="409"/>
      <c r="V232" s="409"/>
      <c r="W232" s="409"/>
      <c r="X232" s="409"/>
      <c r="Y232" s="409"/>
      <c r="Z232" s="409"/>
    </row>
    <row r="233" ht="13.5" customHeight="1">
      <c r="A233" s="409"/>
      <c r="B233" s="409"/>
      <c r="C233" s="409"/>
      <c r="D233" s="409"/>
      <c r="E233" s="409"/>
      <c r="F233" s="409"/>
      <c r="G233" s="434"/>
      <c r="H233" s="409"/>
      <c r="I233" s="409"/>
      <c r="J233" s="409"/>
      <c r="K233" s="409"/>
      <c r="L233" s="409"/>
      <c r="M233" s="409"/>
      <c r="N233" s="409"/>
      <c r="O233" s="409"/>
      <c r="P233" s="409"/>
      <c r="Q233" s="409"/>
      <c r="R233" s="409"/>
      <c r="S233" s="409"/>
      <c r="T233" s="409"/>
      <c r="U233" s="409"/>
      <c r="V233" s="409"/>
      <c r="W233" s="409"/>
      <c r="X233" s="409"/>
      <c r="Y233" s="409"/>
      <c r="Z233" s="409"/>
    </row>
    <row r="234" ht="13.5" customHeight="1">
      <c r="A234" s="409"/>
      <c r="B234" s="409"/>
      <c r="C234" s="409"/>
      <c r="D234" s="409"/>
      <c r="E234" s="409"/>
      <c r="F234" s="409"/>
      <c r="G234" s="434"/>
      <c r="H234" s="409"/>
      <c r="I234" s="409"/>
      <c r="J234" s="409"/>
      <c r="K234" s="409"/>
      <c r="L234" s="409"/>
      <c r="M234" s="409"/>
      <c r="N234" s="409"/>
      <c r="O234" s="409"/>
      <c r="P234" s="409"/>
      <c r="Q234" s="409"/>
      <c r="R234" s="409"/>
      <c r="S234" s="409"/>
      <c r="T234" s="409"/>
      <c r="U234" s="409"/>
      <c r="V234" s="409"/>
      <c r="W234" s="409"/>
      <c r="X234" s="409"/>
      <c r="Y234" s="409"/>
      <c r="Z234" s="409"/>
    </row>
    <row r="235" ht="13.5" customHeight="1">
      <c r="A235" s="409"/>
      <c r="B235" s="409"/>
      <c r="C235" s="409"/>
      <c r="D235" s="409"/>
      <c r="E235" s="409"/>
      <c r="F235" s="409"/>
      <c r="G235" s="434"/>
      <c r="H235" s="409"/>
      <c r="I235" s="409"/>
      <c r="J235" s="409"/>
      <c r="K235" s="409"/>
      <c r="L235" s="409"/>
      <c r="M235" s="409"/>
      <c r="N235" s="409"/>
      <c r="O235" s="409"/>
      <c r="P235" s="409"/>
      <c r="Q235" s="409"/>
      <c r="R235" s="409"/>
      <c r="S235" s="409"/>
      <c r="T235" s="409"/>
      <c r="U235" s="409"/>
      <c r="V235" s="409"/>
      <c r="W235" s="409"/>
      <c r="X235" s="409"/>
      <c r="Y235" s="409"/>
      <c r="Z235" s="409"/>
    </row>
    <row r="236" ht="13.5" customHeight="1">
      <c r="A236" s="409"/>
      <c r="B236" s="409"/>
      <c r="C236" s="409"/>
      <c r="D236" s="409"/>
      <c r="E236" s="409"/>
      <c r="F236" s="409"/>
      <c r="G236" s="434"/>
      <c r="H236" s="409"/>
      <c r="I236" s="409"/>
      <c r="J236" s="409"/>
      <c r="K236" s="409"/>
      <c r="L236" s="409"/>
      <c r="M236" s="409"/>
      <c r="N236" s="409"/>
      <c r="O236" s="409"/>
      <c r="P236" s="409"/>
      <c r="Q236" s="409"/>
      <c r="R236" s="409"/>
      <c r="S236" s="409"/>
      <c r="T236" s="409"/>
      <c r="U236" s="409"/>
      <c r="V236" s="409"/>
      <c r="W236" s="409"/>
      <c r="X236" s="409"/>
      <c r="Y236" s="409"/>
      <c r="Z236" s="409"/>
    </row>
    <row r="237" ht="13.5" customHeight="1">
      <c r="A237" s="409"/>
      <c r="B237" s="409"/>
      <c r="C237" s="409"/>
      <c r="D237" s="409"/>
      <c r="E237" s="409"/>
      <c r="F237" s="409"/>
      <c r="G237" s="434"/>
      <c r="H237" s="409"/>
      <c r="I237" s="409"/>
      <c r="J237" s="409"/>
      <c r="K237" s="409"/>
      <c r="L237" s="409"/>
      <c r="M237" s="409"/>
      <c r="N237" s="409"/>
      <c r="O237" s="409"/>
      <c r="P237" s="409"/>
      <c r="Q237" s="409"/>
      <c r="R237" s="409"/>
      <c r="S237" s="409"/>
      <c r="T237" s="409"/>
      <c r="U237" s="409"/>
      <c r="V237" s="409"/>
      <c r="W237" s="409"/>
      <c r="X237" s="409"/>
      <c r="Y237" s="409"/>
      <c r="Z237" s="409"/>
    </row>
    <row r="238" ht="13.5" customHeight="1">
      <c r="A238" s="409"/>
      <c r="B238" s="409"/>
      <c r="C238" s="409"/>
      <c r="D238" s="409"/>
      <c r="E238" s="409"/>
      <c r="F238" s="409"/>
      <c r="G238" s="434"/>
      <c r="H238" s="409"/>
      <c r="I238" s="409"/>
      <c r="J238" s="409"/>
      <c r="K238" s="409"/>
      <c r="L238" s="409"/>
      <c r="M238" s="409"/>
      <c r="N238" s="409"/>
      <c r="O238" s="409"/>
      <c r="P238" s="409"/>
      <c r="Q238" s="409"/>
      <c r="R238" s="409"/>
      <c r="S238" s="409"/>
      <c r="T238" s="409"/>
      <c r="U238" s="409"/>
      <c r="V238" s="409"/>
      <c r="W238" s="409"/>
      <c r="X238" s="409"/>
      <c r="Y238" s="409"/>
      <c r="Z238" s="409"/>
    </row>
    <row r="239" ht="13.5" customHeight="1">
      <c r="A239" s="409"/>
      <c r="B239" s="409"/>
      <c r="C239" s="409"/>
      <c r="D239" s="409"/>
      <c r="E239" s="409"/>
      <c r="F239" s="409"/>
      <c r="G239" s="434"/>
      <c r="H239" s="409"/>
      <c r="I239" s="409"/>
      <c r="J239" s="409"/>
      <c r="K239" s="409"/>
      <c r="L239" s="409"/>
      <c r="M239" s="409"/>
      <c r="N239" s="409"/>
      <c r="O239" s="409"/>
      <c r="P239" s="409"/>
      <c r="Q239" s="409"/>
      <c r="R239" s="409"/>
      <c r="S239" s="409"/>
      <c r="T239" s="409"/>
      <c r="U239" s="409"/>
      <c r="V239" s="409"/>
      <c r="W239" s="409"/>
      <c r="X239" s="409"/>
      <c r="Y239" s="409"/>
      <c r="Z239" s="409"/>
    </row>
    <row r="240" ht="13.5" customHeight="1">
      <c r="A240" s="409"/>
      <c r="B240" s="409"/>
      <c r="C240" s="409"/>
      <c r="D240" s="409"/>
      <c r="E240" s="409"/>
      <c r="F240" s="409"/>
      <c r="G240" s="434"/>
      <c r="H240" s="409"/>
      <c r="I240" s="409"/>
      <c r="J240" s="409"/>
      <c r="K240" s="409"/>
      <c r="L240" s="409"/>
      <c r="M240" s="409"/>
      <c r="N240" s="409"/>
      <c r="O240" s="409"/>
      <c r="P240" s="409"/>
      <c r="Q240" s="409"/>
      <c r="R240" s="409"/>
      <c r="S240" s="409"/>
      <c r="T240" s="409"/>
      <c r="U240" s="409"/>
      <c r="V240" s="409"/>
      <c r="W240" s="409"/>
      <c r="X240" s="409"/>
      <c r="Y240" s="409"/>
      <c r="Z240" s="409"/>
    </row>
    <row r="241" ht="13.5" customHeight="1">
      <c r="A241" s="409"/>
      <c r="B241" s="409"/>
      <c r="C241" s="409"/>
      <c r="D241" s="409"/>
      <c r="E241" s="409"/>
      <c r="F241" s="409"/>
      <c r="G241" s="434"/>
      <c r="H241" s="409"/>
      <c r="I241" s="409"/>
      <c r="J241" s="409"/>
      <c r="K241" s="409"/>
      <c r="L241" s="409"/>
      <c r="M241" s="409"/>
      <c r="N241" s="409"/>
      <c r="O241" s="409"/>
      <c r="P241" s="409"/>
      <c r="Q241" s="409"/>
      <c r="R241" s="409"/>
      <c r="S241" s="409"/>
      <c r="T241" s="409"/>
      <c r="U241" s="409"/>
      <c r="V241" s="409"/>
      <c r="W241" s="409"/>
      <c r="X241" s="409"/>
      <c r="Y241" s="409"/>
      <c r="Z241" s="409"/>
    </row>
    <row r="242" ht="13.5" customHeight="1">
      <c r="A242" s="409"/>
      <c r="B242" s="409"/>
      <c r="C242" s="409"/>
      <c r="D242" s="409"/>
      <c r="E242" s="409"/>
      <c r="F242" s="409"/>
      <c r="G242" s="434"/>
      <c r="H242" s="409"/>
      <c r="I242" s="409"/>
      <c r="J242" s="409"/>
      <c r="K242" s="409"/>
      <c r="L242" s="409"/>
      <c r="M242" s="409"/>
      <c r="N242" s="409"/>
      <c r="O242" s="409"/>
      <c r="P242" s="409"/>
      <c r="Q242" s="409"/>
      <c r="R242" s="409"/>
      <c r="S242" s="409"/>
      <c r="T242" s="409"/>
      <c r="U242" s="409"/>
      <c r="V242" s="409"/>
      <c r="W242" s="409"/>
      <c r="X242" s="409"/>
      <c r="Y242" s="409"/>
      <c r="Z242" s="409"/>
    </row>
    <row r="243" ht="13.5" customHeight="1">
      <c r="A243" s="409"/>
      <c r="B243" s="409"/>
      <c r="C243" s="409"/>
      <c r="D243" s="409"/>
      <c r="E243" s="409"/>
      <c r="F243" s="409"/>
      <c r="G243" s="434"/>
      <c r="H243" s="409"/>
      <c r="I243" s="409"/>
      <c r="J243" s="409"/>
      <c r="K243" s="409"/>
      <c r="L243" s="409"/>
      <c r="M243" s="409"/>
      <c r="N243" s="409"/>
      <c r="O243" s="409"/>
      <c r="P243" s="409"/>
      <c r="Q243" s="409"/>
      <c r="R243" s="409"/>
      <c r="S243" s="409"/>
      <c r="T243" s="409"/>
      <c r="U243" s="409"/>
      <c r="V243" s="409"/>
      <c r="W243" s="409"/>
      <c r="X243" s="409"/>
      <c r="Y243" s="409"/>
      <c r="Z243" s="409"/>
    </row>
    <row r="244" ht="13.5" customHeight="1">
      <c r="A244" s="409"/>
      <c r="B244" s="409"/>
      <c r="C244" s="409"/>
      <c r="D244" s="409"/>
      <c r="E244" s="409"/>
      <c r="F244" s="409"/>
      <c r="G244" s="434"/>
      <c r="H244" s="409"/>
      <c r="I244" s="409"/>
      <c r="J244" s="409"/>
      <c r="K244" s="409"/>
      <c r="L244" s="409"/>
      <c r="M244" s="409"/>
      <c r="N244" s="409"/>
      <c r="O244" s="409"/>
      <c r="P244" s="409"/>
      <c r="Q244" s="409"/>
      <c r="R244" s="409"/>
      <c r="S244" s="409"/>
      <c r="T244" s="409"/>
      <c r="U244" s="409"/>
      <c r="V244" s="409"/>
      <c r="W244" s="409"/>
      <c r="X244" s="409"/>
      <c r="Y244" s="409"/>
      <c r="Z244" s="409"/>
    </row>
    <row r="245" ht="13.5" customHeight="1">
      <c r="A245" s="409"/>
      <c r="B245" s="409"/>
      <c r="C245" s="409"/>
      <c r="D245" s="409"/>
      <c r="E245" s="409"/>
      <c r="F245" s="409"/>
      <c r="G245" s="434"/>
      <c r="H245" s="409"/>
      <c r="I245" s="409"/>
      <c r="J245" s="409"/>
      <c r="K245" s="409"/>
      <c r="L245" s="409"/>
      <c r="M245" s="409"/>
      <c r="N245" s="409"/>
      <c r="O245" s="409"/>
      <c r="P245" s="409"/>
      <c r="Q245" s="409"/>
      <c r="R245" s="409"/>
      <c r="S245" s="409"/>
      <c r="T245" s="409"/>
      <c r="U245" s="409"/>
      <c r="V245" s="409"/>
      <c r="W245" s="409"/>
      <c r="X245" s="409"/>
      <c r="Y245" s="409"/>
      <c r="Z245" s="409"/>
    </row>
    <row r="246" ht="13.5" customHeight="1">
      <c r="A246" s="409"/>
      <c r="B246" s="409"/>
      <c r="C246" s="409"/>
      <c r="D246" s="409"/>
      <c r="E246" s="409"/>
      <c r="F246" s="409"/>
      <c r="G246" s="434"/>
      <c r="H246" s="409"/>
      <c r="I246" s="409"/>
      <c r="J246" s="409"/>
      <c r="K246" s="409"/>
      <c r="L246" s="409"/>
      <c r="M246" s="409"/>
      <c r="N246" s="409"/>
      <c r="O246" s="409"/>
      <c r="P246" s="409"/>
      <c r="Q246" s="409"/>
      <c r="R246" s="409"/>
      <c r="S246" s="409"/>
      <c r="T246" s="409"/>
      <c r="U246" s="409"/>
      <c r="V246" s="409"/>
      <c r="W246" s="409"/>
      <c r="X246" s="409"/>
      <c r="Y246" s="409"/>
      <c r="Z246" s="409"/>
    </row>
    <row r="247" ht="13.5" customHeight="1">
      <c r="A247" s="409"/>
      <c r="B247" s="409"/>
      <c r="C247" s="409"/>
      <c r="D247" s="409"/>
      <c r="E247" s="409"/>
      <c r="F247" s="409"/>
      <c r="G247" s="434"/>
      <c r="H247" s="409"/>
      <c r="I247" s="409"/>
      <c r="J247" s="409"/>
      <c r="K247" s="409"/>
      <c r="L247" s="409"/>
      <c r="M247" s="409"/>
      <c r="N247" s="409"/>
      <c r="O247" s="409"/>
      <c r="P247" s="409"/>
      <c r="Q247" s="409"/>
      <c r="R247" s="409"/>
      <c r="S247" s="409"/>
      <c r="T247" s="409"/>
      <c r="U247" s="409"/>
      <c r="V247" s="409"/>
      <c r="W247" s="409"/>
      <c r="X247" s="409"/>
      <c r="Y247" s="409"/>
      <c r="Z247" s="409"/>
    </row>
    <row r="248" ht="13.5" customHeight="1">
      <c r="A248" s="409"/>
      <c r="B248" s="409"/>
      <c r="C248" s="409"/>
      <c r="D248" s="409"/>
      <c r="E248" s="409"/>
      <c r="F248" s="409"/>
      <c r="G248" s="434"/>
      <c r="H248" s="409"/>
      <c r="I248" s="409"/>
      <c r="J248" s="409"/>
      <c r="K248" s="409"/>
      <c r="L248" s="409"/>
      <c r="M248" s="409"/>
      <c r="N248" s="409"/>
      <c r="O248" s="409"/>
      <c r="P248" s="409"/>
      <c r="Q248" s="409"/>
      <c r="R248" s="409"/>
      <c r="S248" s="409"/>
      <c r="T248" s="409"/>
      <c r="U248" s="409"/>
      <c r="V248" s="409"/>
      <c r="W248" s="409"/>
      <c r="X248" s="409"/>
      <c r="Y248" s="409"/>
      <c r="Z248" s="409"/>
    </row>
    <row r="249" ht="13.5" customHeight="1">
      <c r="A249" s="409"/>
      <c r="B249" s="409"/>
      <c r="C249" s="409"/>
      <c r="D249" s="409"/>
      <c r="E249" s="409"/>
      <c r="F249" s="409"/>
      <c r="G249" s="434"/>
      <c r="H249" s="409"/>
      <c r="I249" s="409"/>
      <c r="J249" s="409"/>
      <c r="K249" s="409"/>
      <c r="L249" s="409"/>
      <c r="M249" s="409"/>
      <c r="N249" s="409"/>
      <c r="O249" s="409"/>
      <c r="P249" s="409"/>
      <c r="Q249" s="409"/>
      <c r="R249" s="409"/>
      <c r="S249" s="409"/>
      <c r="T249" s="409"/>
      <c r="U249" s="409"/>
      <c r="V249" s="409"/>
      <c r="W249" s="409"/>
      <c r="X249" s="409"/>
      <c r="Y249" s="409"/>
      <c r="Z249" s="409"/>
    </row>
    <row r="250" ht="13.5" customHeight="1">
      <c r="A250" s="409"/>
      <c r="B250" s="409"/>
      <c r="C250" s="409"/>
      <c r="D250" s="409"/>
      <c r="E250" s="409"/>
      <c r="F250" s="409"/>
      <c r="G250" s="434"/>
      <c r="H250" s="409"/>
      <c r="I250" s="409"/>
      <c r="J250" s="409"/>
      <c r="K250" s="409"/>
      <c r="L250" s="409"/>
      <c r="M250" s="409"/>
      <c r="N250" s="409"/>
      <c r="O250" s="409"/>
      <c r="P250" s="409"/>
      <c r="Q250" s="409"/>
      <c r="R250" s="409"/>
      <c r="S250" s="409"/>
      <c r="T250" s="409"/>
      <c r="U250" s="409"/>
      <c r="V250" s="409"/>
      <c r="W250" s="409"/>
      <c r="X250" s="409"/>
      <c r="Y250" s="409"/>
      <c r="Z250" s="409"/>
    </row>
    <row r="251" ht="13.5" customHeight="1">
      <c r="A251" s="409"/>
      <c r="B251" s="409"/>
      <c r="C251" s="409"/>
      <c r="D251" s="409"/>
      <c r="E251" s="409"/>
      <c r="F251" s="409"/>
      <c r="G251" s="434"/>
      <c r="H251" s="409"/>
      <c r="I251" s="409"/>
      <c r="J251" s="409"/>
      <c r="K251" s="409"/>
      <c r="L251" s="409"/>
      <c r="M251" s="409"/>
      <c r="N251" s="409"/>
      <c r="O251" s="409"/>
      <c r="P251" s="409"/>
      <c r="Q251" s="409"/>
      <c r="R251" s="409"/>
      <c r="S251" s="409"/>
      <c r="T251" s="409"/>
      <c r="U251" s="409"/>
      <c r="V251" s="409"/>
      <c r="W251" s="409"/>
      <c r="X251" s="409"/>
      <c r="Y251" s="409"/>
      <c r="Z251" s="409"/>
    </row>
    <row r="252" ht="13.5" customHeight="1">
      <c r="A252" s="409"/>
      <c r="B252" s="409"/>
      <c r="C252" s="409"/>
      <c r="D252" s="409"/>
      <c r="E252" s="409"/>
      <c r="F252" s="409"/>
      <c r="G252" s="434"/>
      <c r="H252" s="409"/>
      <c r="I252" s="409"/>
      <c r="J252" s="409"/>
      <c r="K252" s="409"/>
      <c r="L252" s="409"/>
      <c r="M252" s="409"/>
      <c r="N252" s="409"/>
      <c r="O252" s="409"/>
      <c r="P252" s="409"/>
      <c r="Q252" s="409"/>
      <c r="R252" s="409"/>
      <c r="S252" s="409"/>
      <c r="T252" s="409"/>
      <c r="U252" s="409"/>
      <c r="V252" s="409"/>
      <c r="W252" s="409"/>
      <c r="X252" s="409"/>
      <c r="Y252" s="409"/>
      <c r="Z252" s="409"/>
    </row>
    <row r="253" ht="13.5" customHeight="1">
      <c r="A253" s="409"/>
      <c r="B253" s="409"/>
      <c r="C253" s="409"/>
      <c r="D253" s="409"/>
      <c r="E253" s="409"/>
      <c r="F253" s="409"/>
      <c r="G253" s="434"/>
      <c r="H253" s="409"/>
      <c r="I253" s="409"/>
      <c r="J253" s="409"/>
      <c r="K253" s="409"/>
      <c r="L253" s="409"/>
      <c r="M253" s="409"/>
      <c r="N253" s="409"/>
      <c r="O253" s="409"/>
      <c r="P253" s="409"/>
      <c r="Q253" s="409"/>
      <c r="R253" s="409"/>
      <c r="S253" s="409"/>
      <c r="T253" s="409"/>
      <c r="U253" s="409"/>
      <c r="V253" s="409"/>
      <c r="W253" s="409"/>
      <c r="X253" s="409"/>
      <c r="Y253" s="409"/>
      <c r="Z253" s="409"/>
    </row>
    <row r="254" ht="13.5" customHeight="1">
      <c r="A254" s="409"/>
      <c r="B254" s="409"/>
      <c r="C254" s="409"/>
      <c r="D254" s="409"/>
      <c r="E254" s="409"/>
      <c r="F254" s="409"/>
      <c r="G254" s="434"/>
      <c r="H254" s="409"/>
      <c r="I254" s="409"/>
      <c r="J254" s="409"/>
      <c r="K254" s="409"/>
      <c r="L254" s="409"/>
      <c r="M254" s="409"/>
      <c r="N254" s="409"/>
      <c r="O254" s="409"/>
      <c r="P254" s="409"/>
      <c r="Q254" s="409"/>
      <c r="R254" s="409"/>
      <c r="S254" s="409"/>
      <c r="T254" s="409"/>
      <c r="U254" s="409"/>
      <c r="V254" s="409"/>
      <c r="W254" s="409"/>
      <c r="X254" s="409"/>
      <c r="Y254" s="409"/>
      <c r="Z254" s="409"/>
    </row>
    <row r="255" ht="13.5" customHeight="1">
      <c r="A255" s="409"/>
      <c r="B255" s="409"/>
      <c r="C255" s="409"/>
      <c r="D255" s="409"/>
      <c r="E255" s="409"/>
      <c r="F255" s="409"/>
      <c r="G255" s="434"/>
      <c r="H255" s="409"/>
      <c r="I255" s="409"/>
      <c r="J255" s="409"/>
      <c r="K255" s="409"/>
      <c r="L255" s="409"/>
      <c r="M255" s="409"/>
      <c r="N255" s="409"/>
      <c r="O255" s="409"/>
      <c r="P255" s="409"/>
      <c r="Q255" s="409"/>
      <c r="R255" s="409"/>
      <c r="S255" s="409"/>
      <c r="T255" s="409"/>
      <c r="U255" s="409"/>
      <c r="V255" s="409"/>
      <c r="W255" s="409"/>
      <c r="X255" s="409"/>
      <c r="Y255" s="409"/>
      <c r="Z255" s="409"/>
    </row>
    <row r="256" ht="13.5" customHeight="1">
      <c r="A256" s="409"/>
      <c r="B256" s="409"/>
      <c r="C256" s="409"/>
      <c r="D256" s="409"/>
      <c r="E256" s="409"/>
      <c r="F256" s="409"/>
      <c r="G256" s="434"/>
      <c r="H256" s="409"/>
      <c r="I256" s="409"/>
      <c r="J256" s="409"/>
      <c r="K256" s="409"/>
      <c r="L256" s="409"/>
      <c r="M256" s="409"/>
      <c r="N256" s="409"/>
      <c r="O256" s="409"/>
      <c r="P256" s="409"/>
      <c r="Q256" s="409"/>
      <c r="R256" s="409"/>
      <c r="S256" s="409"/>
      <c r="T256" s="409"/>
      <c r="U256" s="409"/>
      <c r="V256" s="409"/>
      <c r="W256" s="409"/>
      <c r="X256" s="409"/>
      <c r="Y256" s="409"/>
      <c r="Z256" s="409"/>
    </row>
    <row r="257" ht="13.5" customHeight="1">
      <c r="A257" s="409"/>
      <c r="B257" s="409"/>
      <c r="C257" s="409"/>
      <c r="D257" s="409"/>
      <c r="E257" s="409"/>
      <c r="F257" s="409"/>
      <c r="G257" s="434"/>
      <c r="H257" s="409"/>
      <c r="I257" s="409"/>
      <c r="J257" s="409"/>
      <c r="K257" s="409"/>
      <c r="L257" s="409"/>
      <c r="M257" s="409"/>
      <c r="N257" s="409"/>
      <c r="O257" s="409"/>
      <c r="P257" s="409"/>
      <c r="Q257" s="409"/>
      <c r="R257" s="409"/>
      <c r="S257" s="409"/>
      <c r="T257" s="409"/>
      <c r="U257" s="409"/>
      <c r="V257" s="409"/>
      <c r="W257" s="409"/>
      <c r="X257" s="409"/>
      <c r="Y257" s="409"/>
      <c r="Z257" s="409"/>
    </row>
    <row r="258" ht="13.5" customHeight="1">
      <c r="A258" s="409"/>
      <c r="B258" s="409"/>
      <c r="C258" s="409"/>
      <c r="D258" s="409"/>
      <c r="E258" s="409"/>
      <c r="F258" s="409"/>
      <c r="G258" s="434"/>
      <c r="H258" s="409"/>
      <c r="I258" s="409"/>
      <c r="J258" s="409"/>
      <c r="K258" s="409"/>
      <c r="L258" s="409"/>
      <c r="M258" s="409"/>
      <c r="N258" s="409"/>
      <c r="O258" s="409"/>
      <c r="P258" s="409"/>
      <c r="Q258" s="409"/>
      <c r="R258" s="409"/>
      <c r="S258" s="409"/>
      <c r="T258" s="409"/>
      <c r="U258" s="409"/>
      <c r="V258" s="409"/>
      <c r="W258" s="409"/>
      <c r="X258" s="409"/>
      <c r="Y258" s="409"/>
      <c r="Z258" s="409"/>
    </row>
    <row r="259" ht="13.5" customHeight="1">
      <c r="A259" s="409"/>
      <c r="B259" s="409"/>
      <c r="C259" s="409"/>
      <c r="D259" s="409"/>
      <c r="E259" s="409"/>
      <c r="F259" s="409"/>
      <c r="G259" s="434"/>
      <c r="H259" s="409"/>
      <c r="I259" s="409"/>
      <c r="J259" s="409"/>
      <c r="K259" s="409"/>
      <c r="L259" s="409"/>
      <c r="M259" s="409"/>
      <c r="N259" s="409"/>
      <c r="O259" s="409"/>
      <c r="P259" s="409"/>
      <c r="Q259" s="409"/>
      <c r="R259" s="409"/>
      <c r="S259" s="409"/>
      <c r="T259" s="409"/>
      <c r="U259" s="409"/>
      <c r="V259" s="409"/>
      <c r="W259" s="409"/>
      <c r="X259" s="409"/>
      <c r="Y259" s="409"/>
      <c r="Z259" s="409"/>
    </row>
    <row r="260" ht="13.5" customHeight="1">
      <c r="A260" s="409"/>
      <c r="B260" s="409"/>
      <c r="C260" s="409"/>
      <c r="D260" s="409"/>
      <c r="E260" s="409"/>
      <c r="F260" s="409"/>
      <c r="G260" s="434"/>
      <c r="H260" s="409"/>
      <c r="I260" s="409"/>
      <c r="J260" s="409"/>
      <c r="K260" s="409"/>
      <c r="L260" s="409"/>
      <c r="M260" s="409"/>
      <c r="N260" s="409"/>
      <c r="O260" s="409"/>
      <c r="P260" s="409"/>
      <c r="Q260" s="409"/>
      <c r="R260" s="409"/>
      <c r="S260" s="409"/>
      <c r="T260" s="409"/>
      <c r="U260" s="409"/>
      <c r="V260" s="409"/>
      <c r="W260" s="409"/>
      <c r="X260" s="409"/>
      <c r="Y260" s="409"/>
      <c r="Z260" s="409"/>
    </row>
    <row r="261" ht="13.5" customHeight="1">
      <c r="A261" s="409"/>
      <c r="B261" s="409"/>
      <c r="C261" s="409"/>
      <c r="D261" s="409"/>
      <c r="E261" s="409"/>
      <c r="F261" s="409"/>
      <c r="G261" s="434"/>
      <c r="H261" s="409"/>
      <c r="I261" s="409"/>
      <c r="J261" s="409"/>
      <c r="K261" s="409"/>
      <c r="L261" s="409"/>
      <c r="M261" s="409"/>
      <c r="N261" s="409"/>
      <c r="O261" s="409"/>
      <c r="P261" s="409"/>
      <c r="Q261" s="409"/>
      <c r="R261" s="409"/>
      <c r="S261" s="409"/>
      <c r="T261" s="409"/>
      <c r="U261" s="409"/>
      <c r="V261" s="409"/>
      <c r="W261" s="409"/>
      <c r="X261" s="409"/>
      <c r="Y261" s="409"/>
      <c r="Z261" s="409"/>
    </row>
    <row r="262" ht="13.5" customHeight="1">
      <c r="A262" s="409"/>
      <c r="B262" s="409"/>
      <c r="C262" s="409"/>
      <c r="D262" s="409"/>
      <c r="E262" s="409"/>
      <c r="F262" s="409"/>
      <c r="G262" s="434"/>
      <c r="H262" s="409"/>
      <c r="I262" s="409"/>
      <c r="J262" s="409"/>
      <c r="K262" s="409"/>
      <c r="L262" s="409"/>
      <c r="M262" s="409"/>
      <c r="N262" s="409"/>
      <c r="O262" s="409"/>
      <c r="P262" s="409"/>
      <c r="Q262" s="409"/>
      <c r="R262" s="409"/>
      <c r="S262" s="409"/>
      <c r="T262" s="409"/>
      <c r="U262" s="409"/>
      <c r="V262" s="409"/>
      <c r="W262" s="409"/>
      <c r="X262" s="409"/>
      <c r="Y262" s="409"/>
      <c r="Z262" s="409"/>
    </row>
    <row r="263" ht="13.5" customHeight="1">
      <c r="A263" s="409"/>
      <c r="B263" s="409"/>
      <c r="C263" s="409"/>
      <c r="D263" s="409"/>
      <c r="E263" s="409"/>
      <c r="F263" s="409"/>
      <c r="G263" s="434"/>
      <c r="H263" s="409"/>
      <c r="I263" s="409"/>
      <c r="J263" s="409"/>
      <c r="K263" s="409"/>
      <c r="L263" s="409"/>
      <c r="M263" s="409"/>
      <c r="N263" s="409"/>
      <c r="O263" s="409"/>
      <c r="P263" s="409"/>
      <c r="Q263" s="409"/>
      <c r="R263" s="409"/>
      <c r="S263" s="409"/>
      <c r="T263" s="409"/>
      <c r="U263" s="409"/>
      <c r="V263" s="409"/>
      <c r="W263" s="409"/>
      <c r="X263" s="409"/>
      <c r="Y263" s="409"/>
      <c r="Z263" s="409"/>
    </row>
    <row r="264" ht="13.5" customHeight="1">
      <c r="A264" s="409"/>
      <c r="B264" s="409"/>
      <c r="C264" s="409"/>
      <c r="D264" s="409"/>
      <c r="E264" s="409"/>
      <c r="F264" s="409"/>
      <c r="G264" s="434"/>
      <c r="H264" s="409"/>
      <c r="I264" s="409"/>
      <c r="J264" s="409"/>
      <c r="K264" s="409"/>
      <c r="L264" s="409"/>
      <c r="M264" s="409"/>
      <c r="N264" s="409"/>
      <c r="O264" s="409"/>
      <c r="P264" s="409"/>
      <c r="Q264" s="409"/>
      <c r="R264" s="409"/>
      <c r="S264" s="409"/>
      <c r="T264" s="409"/>
      <c r="U264" s="409"/>
      <c r="V264" s="409"/>
      <c r="W264" s="409"/>
      <c r="X264" s="409"/>
      <c r="Y264" s="409"/>
      <c r="Z264" s="409"/>
    </row>
    <row r="265" ht="13.5" customHeight="1">
      <c r="A265" s="409"/>
      <c r="B265" s="409"/>
      <c r="C265" s="409"/>
      <c r="D265" s="409"/>
      <c r="E265" s="409"/>
      <c r="F265" s="409"/>
      <c r="G265" s="434"/>
      <c r="H265" s="409"/>
      <c r="I265" s="409"/>
      <c r="J265" s="409"/>
      <c r="K265" s="409"/>
      <c r="L265" s="409"/>
      <c r="M265" s="409"/>
      <c r="N265" s="409"/>
      <c r="O265" s="409"/>
      <c r="P265" s="409"/>
      <c r="Q265" s="409"/>
      <c r="R265" s="409"/>
      <c r="S265" s="409"/>
      <c r="T265" s="409"/>
      <c r="U265" s="409"/>
      <c r="V265" s="409"/>
      <c r="W265" s="409"/>
      <c r="X265" s="409"/>
      <c r="Y265" s="409"/>
      <c r="Z265" s="409"/>
    </row>
    <row r="266" ht="13.5" customHeight="1">
      <c r="A266" s="409"/>
      <c r="B266" s="409"/>
      <c r="C266" s="409"/>
      <c r="D266" s="409"/>
      <c r="E266" s="409"/>
      <c r="F266" s="409"/>
      <c r="G266" s="434"/>
      <c r="H266" s="409"/>
      <c r="I266" s="409"/>
      <c r="J266" s="409"/>
      <c r="K266" s="409"/>
      <c r="L266" s="409"/>
      <c r="M266" s="409"/>
      <c r="N266" s="409"/>
      <c r="O266" s="409"/>
      <c r="P266" s="409"/>
      <c r="Q266" s="409"/>
      <c r="R266" s="409"/>
      <c r="S266" s="409"/>
      <c r="T266" s="409"/>
      <c r="U266" s="409"/>
      <c r="V266" s="409"/>
      <c r="W266" s="409"/>
      <c r="X266" s="409"/>
      <c r="Y266" s="409"/>
      <c r="Z266" s="409"/>
    </row>
    <row r="267" ht="13.5" customHeight="1">
      <c r="A267" s="409"/>
      <c r="B267" s="409"/>
      <c r="C267" s="409"/>
      <c r="D267" s="409"/>
      <c r="E267" s="409"/>
      <c r="F267" s="409"/>
      <c r="G267" s="434"/>
      <c r="H267" s="409"/>
      <c r="I267" s="409"/>
      <c r="J267" s="409"/>
      <c r="K267" s="409"/>
      <c r="L267" s="409"/>
      <c r="M267" s="409"/>
      <c r="N267" s="409"/>
      <c r="O267" s="409"/>
      <c r="P267" s="409"/>
      <c r="Q267" s="409"/>
      <c r="R267" s="409"/>
      <c r="S267" s="409"/>
      <c r="T267" s="409"/>
      <c r="U267" s="409"/>
      <c r="V267" s="409"/>
      <c r="W267" s="409"/>
      <c r="X267" s="409"/>
      <c r="Y267" s="409"/>
      <c r="Z267" s="409"/>
    </row>
    <row r="268" ht="13.5" customHeight="1">
      <c r="A268" s="409"/>
      <c r="B268" s="409"/>
      <c r="C268" s="409"/>
      <c r="D268" s="409"/>
      <c r="E268" s="409"/>
      <c r="F268" s="409"/>
      <c r="G268" s="434"/>
      <c r="H268" s="409"/>
      <c r="I268" s="409"/>
      <c r="J268" s="409"/>
      <c r="K268" s="409"/>
      <c r="L268" s="409"/>
      <c r="M268" s="409"/>
      <c r="N268" s="409"/>
      <c r="O268" s="409"/>
      <c r="P268" s="409"/>
      <c r="Q268" s="409"/>
      <c r="R268" s="409"/>
      <c r="S268" s="409"/>
      <c r="T268" s="409"/>
      <c r="U268" s="409"/>
      <c r="V268" s="409"/>
      <c r="W268" s="409"/>
      <c r="X268" s="409"/>
      <c r="Y268" s="409"/>
      <c r="Z268" s="409"/>
    </row>
    <row r="269" ht="13.5" customHeight="1">
      <c r="A269" s="409"/>
      <c r="B269" s="409"/>
      <c r="C269" s="409"/>
      <c r="D269" s="409"/>
      <c r="E269" s="409"/>
      <c r="F269" s="409"/>
      <c r="G269" s="434"/>
      <c r="H269" s="409"/>
      <c r="I269" s="409"/>
      <c r="J269" s="409"/>
      <c r="K269" s="409"/>
      <c r="L269" s="409"/>
      <c r="M269" s="409"/>
      <c r="N269" s="409"/>
      <c r="O269" s="409"/>
      <c r="P269" s="409"/>
      <c r="Q269" s="409"/>
      <c r="R269" s="409"/>
      <c r="S269" s="409"/>
      <c r="T269" s="409"/>
      <c r="U269" s="409"/>
      <c r="V269" s="409"/>
      <c r="W269" s="409"/>
      <c r="X269" s="409"/>
      <c r="Y269" s="409"/>
      <c r="Z269" s="409"/>
    </row>
    <row r="270" ht="13.5" customHeight="1">
      <c r="A270" s="409"/>
      <c r="B270" s="409"/>
      <c r="C270" s="409"/>
      <c r="D270" s="409"/>
      <c r="E270" s="409"/>
      <c r="F270" s="409"/>
      <c r="G270" s="434"/>
      <c r="H270" s="409"/>
      <c r="I270" s="409"/>
      <c r="J270" s="409"/>
      <c r="K270" s="409"/>
      <c r="L270" s="409"/>
      <c r="M270" s="409"/>
      <c r="N270" s="409"/>
      <c r="O270" s="409"/>
      <c r="P270" s="409"/>
      <c r="Q270" s="409"/>
      <c r="R270" s="409"/>
      <c r="S270" s="409"/>
      <c r="T270" s="409"/>
      <c r="U270" s="409"/>
      <c r="V270" s="409"/>
      <c r="W270" s="409"/>
      <c r="X270" s="409"/>
      <c r="Y270" s="409"/>
      <c r="Z270" s="409"/>
    </row>
    <row r="271" ht="13.5" customHeight="1">
      <c r="A271" s="409"/>
      <c r="B271" s="409"/>
      <c r="C271" s="409"/>
      <c r="D271" s="409"/>
      <c r="E271" s="409"/>
      <c r="F271" s="409"/>
      <c r="G271" s="434"/>
      <c r="H271" s="409"/>
      <c r="I271" s="409"/>
      <c r="J271" s="409"/>
      <c r="K271" s="409"/>
      <c r="L271" s="409"/>
      <c r="M271" s="409"/>
      <c r="N271" s="409"/>
      <c r="O271" s="409"/>
      <c r="P271" s="409"/>
      <c r="Q271" s="409"/>
      <c r="R271" s="409"/>
      <c r="S271" s="409"/>
      <c r="T271" s="409"/>
      <c r="U271" s="409"/>
      <c r="V271" s="409"/>
      <c r="W271" s="409"/>
      <c r="X271" s="409"/>
      <c r="Y271" s="409"/>
      <c r="Z271" s="409"/>
    </row>
    <row r="272" ht="13.5" customHeight="1">
      <c r="A272" s="409"/>
      <c r="B272" s="409"/>
      <c r="C272" s="409"/>
      <c r="D272" s="409"/>
      <c r="E272" s="409"/>
      <c r="F272" s="409"/>
      <c r="G272" s="434"/>
      <c r="H272" s="409"/>
      <c r="I272" s="409"/>
      <c r="J272" s="409"/>
      <c r="K272" s="409"/>
      <c r="L272" s="409"/>
      <c r="M272" s="409"/>
      <c r="N272" s="409"/>
      <c r="O272" s="409"/>
      <c r="P272" s="409"/>
      <c r="Q272" s="409"/>
      <c r="R272" s="409"/>
      <c r="S272" s="409"/>
      <c r="T272" s="409"/>
      <c r="U272" s="409"/>
      <c r="V272" s="409"/>
      <c r="W272" s="409"/>
      <c r="X272" s="409"/>
      <c r="Y272" s="409"/>
      <c r="Z272" s="409"/>
    </row>
    <row r="273" ht="13.5" customHeight="1">
      <c r="A273" s="409"/>
      <c r="B273" s="409"/>
      <c r="C273" s="409"/>
      <c r="D273" s="409"/>
      <c r="E273" s="409"/>
      <c r="F273" s="409"/>
      <c r="G273" s="434"/>
      <c r="H273" s="409"/>
      <c r="I273" s="409"/>
      <c r="J273" s="409"/>
      <c r="K273" s="409"/>
      <c r="L273" s="409"/>
      <c r="M273" s="409"/>
      <c r="N273" s="409"/>
      <c r="O273" s="409"/>
      <c r="P273" s="409"/>
      <c r="Q273" s="409"/>
      <c r="R273" s="409"/>
      <c r="S273" s="409"/>
      <c r="T273" s="409"/>
      <c r="U273" s="409"/>
      <c r="V273" s="409"/>
      <c r="W273" s="409"/>
      <c r="X273" s="409"/>
      <c r="Y273" s="409"/>
      <c r="Z273" s="409"/>
    </row>
    <row r="274" ht="13.5" customHeight="1">
      <c r="A274" s="409"/>
      <c r="B274" s="409"/>
      <c r="C274" s="409"/>
      <c r="D274" s="409"/>
      <c r="E274" s="409"/>
      <c r="F274" s="409"/>
      <c r="G274" s="434"/>
      <c r="H274" s="409"/>
      <c r="I274" s="409"/>
      <c r="J274" s="409"/>
      <c r="K274" s="409"/>
      <c r="L274" s="409"/>
      <c r="M274" s="409"/>
      <c r="N274" s="409"/>
      <c r="O274" s="409"/>
      <c r="P274" s="409"/>
      <c r="Q274" s="409"/>
      <c r="R274" s="409"/>
      <c r="S274" s="409"/>
      <c r="T274" s="409"/>
      <c r="U274" s="409"/>
      <c r="V274" s="409"/>
      <c r="W274" s="409"/>
      <c r="X274" s="409"/>
      <c r="Y274" s="409"/>
      <c r="Z274" s="409"/>
    </row>
    <row r="275" ht="13.5" customHeight="1">
      <c r="A275" s="409"/>
      <c r="B275" s="409"/>
      <c r="C275" s="409"/>
      <c r="D275" s="409"/>
      <c r="E275" s="409"/>
      <c r="F275" s="409"/>
      <c r="G275" s="434"/>
      <c r="H275" s="409"/>
      <c r="I275" s="409"/>
      <c r="J275" s="409"/>
      <c r="K275" s="409"/>
      <c r="L275" s="409"/>
      <c r="M275" s="409"/>
      <c r="N275" s="409"/>
      <c r="O275" s="409"/>
      <c r="P275" s="409"/>
      <c r="Q275" s="409"/>
      <c r="R275" s="409"/>
      <c r="S275" s="409"/>
      <c r="T275" s="409"/>
      <c r="U275" s="409"/>
      <c r="V275" s="409"/>
      <c r="W275" s="409"/>
      <c r="X275" s="409"/>
      <c r="Y275" s="409"/>
      <c r="Z275" s="409"/>
    </row>
    <row r="276" ht="13.5" customHeight="1">
      <c r="A276" s="409"/>
      <c r="B276" s="409"/>
      <c r="C276" s="409"/>
      <c r="D276" s="409"/>
      <c r="E276" s="409"/>
      <c r="F276" s="409"/>
      <c r="G276" s="434"/>
      <c r="H276" s="409"/>
      <c r="I276" s="409"/>
      <c r="J276" s="409"/>
      <c r="K276" s="409"/>
      <c r="L276" s="409"/>
      <c r="M276" s="409"/>
      <c r="N276" s="409"/>
      <c r="O276" s="409"/>
      <c r="P276" s="409"/>
      <c r="Q276" s="409"/>
      <c r="R276" s="409"/>
      <c r="S276" s="409"/>
      <c r="T276" s="409"/>
      <c r="U276" s="409"/>
      <c r="V276" s="409"/>
      <c r="W276" s="409"/>
      <c r="X276" s="409"/>
      <c r="Y276" s="409"/>
      <c r="Z276" s="409"/>
    </row>
    <row r="277" ht="13.5" customHeight="1">
      <c r="A277" s="409"/>
      <c r="B277" s="409"/>
      <c r="C277" s="409"/>
      <c r="D277" s="409"/>
      <c r="E277" s="409"/>
      <c r="F277" s="409"/>
      <c r="G277" s="434"/>
      <c r="H277" s="409"/>
      <c r="I277" s="409"/>
      <c r="J277" s="409"/>
      <c r="K277" s="409"/>
      <c r="L277" s="409"/>
      <c r="M277" s="409"/>
      <c r="N277" s="409"/>
      <c r="O277" s="409"/>
      <c r="P277" s="409"/>
      <c r="Q277" s="409"/>
      <c r="R277" s="409"/>
      <c r="S277" s="409"/>
      <c r="T277" s="409"/>
      <c r="U277" s="409"/>
      <c r="V277" s="409"/>
      <c r="W277" s="409"/>
      <c r="X277" s="409"/>
      <c r="Y277" s="409"/>
      <c r="Z277" s="409"/>
    </row>
    <row r="278" ht="13.5" customHeight="1">
      <c r="A278" s="409"/>
      <c r="B278" s="409"/>
      <c r="C278" s="409"/>
      <c r="D278" s="409"/>
      <c r="E278" s="409"/>
      <c r="F278" s="409"/>
      <c r="G278" s="434"/>
      <c r="H278" s="409"/>
      <c r="I278" s="409"/>
      <c r="J278" s="409"/>
      <c r="K278" s="409"/>
      <c r="L278" s="409"/>
      <c r="M278" s="409"/>
      <c r="N278" s="409"/>
      <c r="O278" s="409"/>
      <c r="P278" s="409"/>
      <c r="Q278" s="409"/>
      <c r="R278" s="409"/>
      <c r="S278" s="409"/>
      <c r="T278" s="409"/>
      <c r="U278" s="409"/>
      <c r="V278" s="409"/>
      <c r="W278" s="409"/>
      <c r="X278" s="409"/>
      <c r="Y278" s="409"/>
      <c r="Z278" s="409"/>
    </row>
    <row r="279" ht="13.5" customHeight="1">
      <c r="A279" s="409"/>
      <c r="B279" s="409"/>
      <c r="C279" s="409"/>
      <c r="D279" s="409"/>
      <c r="E279" s="409"/>
      <c r="F279" s="409"/>
      <c r="G279" s="434"/>
      <c r="H279" s="409"/>
      <c r="I279" s="409"/>
      <c r="J279" s="409"/>
      <c r="K279" s="409"/>
      <c r="L279" s="409"/>
      <c r="M279" s="409"/>
      <c r="N279" s="409"/>
      <c r="O279" s="409"/>
      <c r="P279" s="409"/>
      <c r="Q279" s="409"/>
      <c r="R279" s="409"/>
      <c r="S279" s="409"/>
      <c r="T279" s="409"/>
      <c r="U279" s="409"/>
      <c r="V279" s="409"/>
      <c r="W279" s="409"/>
      <c r="X279" s="409"/>
      <c r="Y279" s="409"/>
      <c r="Z279" s="409"/>
    </row>
    <row r="280" ht="13.5" customHeight="1">
      <c r="A280" s="409"/>
      <c r="B280" s="409"/>
      <c r="C280" s="409"/>
      <c r="D280" s="409"/>
      <c r="E280" s="409"/>
      <c r="F280" s="409"/>
      <c r="G280" s="434"/>
      <c r="H280" s="409"/>
      <c r="I280" s="409"/>
      <c r="J280" s="409"/>
      <c r="K280" s="409"/>
      <c r="L280" s="409"/>
      <c r="M280" s="409"/>
      <c r="N280" s="409"/>
      <c r="O280" s="409"/>
      <c r="P280" s="409"/>
      <c r="Q280" s="409"/>
      <c r="R280" s="409"/>
      <c r="S280" s="409"/>
      <c r="T280" s="409"/>
      <c r="U280" s="409"/>
      <c r="V280" s="409"/>
      <c r="W280" s="409"/>
      <c r="X280" s="409"/>
      <c r="Y280" s="409"/>
      <c r="Z280" s="409"/>
    </row>
    <row r="281" ht="13.5" customHeight="1">
      <c r="A281" s="409"/>
      <c r="B281" s="409"/>
      <c r="C281" s="409"/>
      <c r="D281" s="409"/>
      <c r="E281" s="409"/>
      <c r="F281" s="409"/>
      <c r="G281" s="434"/>
      <c r="H281" s="409"/>
      <c r="I281" s="409"/>
      <c r="J281" s="409"/>
      <c r="K281" s="409"/>
      <c r="L281" s="409"/>
      <c r="M281" s="409"/>
      <c r="N281" s="409"/>
      <c r="O281" s="409"/>
      <c r="P281" s="409"/>
      <c r="Q281" s="409"/>
      <c r="R281" s="409"/>
      <c r="S281" s="409"/>
      <c r="T281" s="409"/>
      <c r="U281" s="409"/>
      <c r="V281" s="409"/>
      <c r="W281" s="409"/>
      <c r="X281" s="409"/>
      <c r="Y281" s="409"/>
      <c r="Z281" s="409"/>
    </row>
    <row r="282" ht="13.5" customHeight="1">
      <c r="A282" s="409"/>
      <c r="B282" s="409"/>
      <c r="C282" s="409"/>
      <c r="D282" s="409"/>
      <c r="E282" s="409"/>
      <c r="F282" s="409"/>
      <c r="G282" s="434"/>
      <c r="H282" s="409"/>
      <c r="I282" s="409"/>
      <c r="J282" s="409"/>
      <c r="K282" s="409"/>
      <c r="L282" s="409"/>
      <c r="M282" s="409"/>
      <c r="N282" s="409"/>
      <c r="O282" s="409"/>
      <c r="P282" s="409"/>
      <c r="Q282" s="409"/>
      <c r="R282" s="409"/>
      <c r="S282" s="409"/>
      <c r="T282" s="409"/>
      <c r="U282" s="409"/>
      <c r="V282" s="409"/>
      <c r="W282" s="409"/>
      <c r="X282" s="409"/>
      <c r="Y282" s="409"/>
      <c r="Z282" s="409"/>
    </row>
    <row r="283" ht="13.5" customHeight="1">
      <c r="A283" s="409"/>
      <c r="B283" s="409"/>
      <c r="C283" s="409"/>
      <c r="D283" s="409"/>
      <c r="E283" s="409"/>
      <c r="F283" s="409"/>
      <c r="G283" s="434"/>
      <c r="H283" s="409"/>
      <c r="I283" s="409"/>
      <c r="J283" s="409"/>
      <c r="K283" s="409"/>
      <c r="L283" s="409"/>
      <c r="M283" s="409"/>
      <c r="N283" s="409"/>
      <c r="O283" s="409"/>
      <c r="P283" s="409"/>
      <c r="Q283" s="409"/>
      <c r="R283" s="409"/>
      <c r="S283" s="409"/>
      <c r="T283" s="409"/>
      <c r="U283" s="409"/>
      <c r="V283" s="409"/>
      <c r="W283" s="409"/>
      <c r="X283" s="409"/>
      <c r="Y283" s="409"/>
      <c r="Z283" s="409"/>
    </row>
    <row r="284" ht="13.5" customHeight="1">
      <c r="A284" s="409"/>
      <c r="B284" s="409"/>
      <c r="C284" s="409"/>
      <c r="D284" s="409"/>
      <c r="E284" s="409"/>
      <c r="F284" s="409"/>
      <c r="G284" s="434"/>
      <c r="H284" s="409"/>
      <c r="I284" s="409"/>
      <c r="J284" s="409"/>
      <c r="K284" s="409"/>
      <c r="L284" s="409"/>
      <c r="M284" s="409"/>
      <c r="N284" s="409"/>
      <c r="O284" s="409"/>
      <c r="P284" s="409"/>
      <c r="Q284" s="409"/>
      <c r="R284" s="409"/>
      <c r="S284" s="409"/>
      <c r="T284" s="409"/>
      <c r="U284" s="409"/>
      <c r="V284" s="409"/>
      <c r="W284" s="409"/>
      <c r="X284" s="409"/>
      <c r="Y284" s="409"/>
      <c r="Z284" s="409"/>
    </row>
    <row r="285" ht="13.5" customHeight="1">
      <c r="A285" s="409"/>
      <c r="B285" s="409"/>
      <c r="C285" s="409"/>
      <c r="D285" s="409"/>
      <c r="E285" s="409"/>
      <c r="F285" s="409"/>
      <c r="G285" s="434"/>
      <c r="H285" s="409"/>
      <c r="I285" s="409"/>
      <c r="J285" s="409"/>
      <c r="K285" s="409"/>
      <c r="L285" s="409"/>
      <c r="M285" s="409"/>
      <c r="N285" s="409"/>
      <c r="O285" s="409"/>
      <c r="P285" s="409"/>
      <c r="Q285" s="409"/>
      <c r="R285" s="409"/>
      <c r="S285" s="409"/>
      <c r="T285" s="409"/>
      <c r="U285" s="409"/>
      <c r="V285" s="409"/>
      <c r="W285" s="409"/>
      <c r="X285" s="409"/>
      <c r="Y285" s="409"/>
      <c r="Z285" s="409"/>
    </row>
    <row r="286" ht="13.5" customHeight="1">
      <c r="A286" s="409"/>
      <c r="B286" s="409"/>
      <c r="C286" s="409"/>
      <c r="D286" s="409"/>
      <c r="E286" s="409"/>
      <c r="F286" s="409"/>
      <c r="G286" s="434"/>
      <c r="H286" s="409"/>
      <c r="I286" s="409"/>
      <c r="J286" s="409"/>
      <c r="K286" s="409"/>
      <c r="L286" s="409"/>
      <c r="M286" s="409"/>
      <c r="N286" s="409"/>
      <c r="O286" s="409"/>
      <c r="P286" s="409"/>
      <c r="Q286" s="409"/>
      <c r="R286" s="409"/>
      <c r="S286" s="409"/>
      <c r="T286" s="409"/>
      <c r="U286" s="409"/>
      <c r="V286" s="409"/>
      <c r="W286" s="409"/>
      <c r="X286" s="409"/>
      <c r="Y286" s="409"/>
      <c r="Z286" s="409"/>
    </row>
    <row r="287" ht="13.5" customHeight="1">
      <c r="A287" s="409"/>
      <c r="B287" s="409"/>
      <c r="C287" s="409"/>
      <c r="D287" s="409"/>
      <c r="E287" s="409"/>
      <c r="F287" s="409"/>
      <c r="G287" s="434"/>
      <c r="H287" s="409"/>
      <c r="I287" s="409"/>
      <c r="J287" s="409"/>
      <c r="K287" s="409"/>
      <c r="L287" s="409"/>
      <c r="M287" s="409"/>
      <c r="N287" s="409"/>
      <c r="O287" s="409"/>
      <c r="P287" s="409"/>
      <c r="Q287" s="409"/>
      <c r="R287" s="409"/>
      <c r="S287" s="409"/>
      <c r="T287" s="409"/>
      <c r="U287" s="409"/>
      <c r="V287" s="409"/>
      <c r="W287" s="409"/>
      <c r="X287" s="409"/>
      <c r="Y287" s="409"/>
      <c r="Z287" s="409"/>
    </row>
    <row r="288" ht="13.5" customHeight="1">
      <c r="A288" s="409"/>
      <c r="B288" s="409"/>
      <c r="C288" s="409"/>
      <c r="D288" s="409"/>
      <c r="E288" s="409"/>
      <c r="F288" s="409"/>
      <c r="G288" s="434"/>
      <c r="H288" s="409"/>
      <c r="I288" s="409"/>
      <c r="J288" s="409"/>
      <c r="K288" s="409"/>
      <c r="L288" s="409"/>
      <c r="M288" s="409"/>
      <c r="N288" s="409"/>
      <c r="O288" s="409"/>
      <c r="P288" s="409"/>
      <c r="Q288" s="409"/>
      <c r="R288" s="409"/>
      <c r="S288" s="409"/>
      <c r="T288" s="409"/>
      <c r="U288" s="409"/>
      <c r="V288" s="409"/>
      <c r="W288" s="409"/>
      <c r="X288" s="409"/>
      <c r="Y288" s="409"/>
      <c r="Z288" s="409"/>
    </row>
    <row r="289" ht="13.5" customHeight="1">
      <c r="A289" s="409"/>
      <c r="B289" s="409"/>
      <c r="C289" s="409"/>
      <c r="D289" s="409"/>
      <c r="E289" s="409"/>
      <c r="F289" s="409"/>
      <c r="G289" s="434"/>
      <c r="H289" s="409"/>
      <c r="I289" s="409"/>
      <c r="J289" s="409"/>
      <c r="K289" s="409"/>
      <c r="L289" s="409"/>
      <c r="M289" s="409"/>
      <c r="N289" s="409"/>
      <c r="O289" s="409"/>
      <c r="P289" s="409"/>
      <c r="Q289" s="409"/>
      <c r="R289" s="409"/>
      <c r="S289" s="409"/>
      <c r="T289" s="409"/>
      <c r="U289" s="409"/>
      <c r="V289" s="409"/>
      <c r="W289" s="409"/>
      <c r="X289" s="409"/>
      <c r="Y289" s="409"/>
      <c r="Z289" s="409"/>
    </row>
    <row r="290" ht="13.5" customHeight="1">
      <c r="A290" s="409"/>
      <c r="B290" s="409"/>
      <c r="C290" s="409"/>
      <c r="D290" s="409"/>
      <c r="E290" s="409"/>
      <c r="F290" s="409"/>
      <c r="G290" s="434"/>
      <c r="H290" s="409"/>
      <c r="I290" s="409"/>
      <c r="J290" s="409"/>
      <c r="K290" s="409"/>
      <c r="L290" s="409"/>
      <c r="M290" s="409"/>
      <c r="N290" s="409"/>
      <c r="O290" s="409"/>
      <c r="P290" s="409"/>
      <c r="Q290" s="409"/>
      <c r="R290" s="409"/>
      <c r="S290" s="409"/>
      <c r="T290" s="409"/>
      <c r="U290" s="409"/>
      <c r="V290" s="409"/>
      <c r="W290" s="409"/>
      <c r="X290" s="409"/>
      <c r="Y290" s="409"/>
      <c r="Z290" s="409"/>
    </row>
    <row r="291" ht="13.5" customHeight="1">
      <c r="A291" s="409"/>
      <c r="B291" s="409"/>
      <c r="C291" s="409"/>
      <c r="D291" s="409"/>
      <c r="E291" s="409"/>
      <c r="F291" s="409"/>
      <c r="G291" s="434"/>
      <c r="H291" s="409"/>
      <c r="I291" s="409"/>
      <c r="J291" s="409"/>
      <c r="K291" s="409"/>
      <c r="L291" s="409"/>
      <c r="M291" s="409"/>
      <c r="N291" s="409"/>
      <c r="O291" s="409"/>
      <c r="P291" s="409"/>
      <c r="Q291" s="409"/>
      <c r="R291" s="409"/>
      <c r="S291" s="409"/>
      <c r="T291" s="409"/>
      <c r="U291" s="409"/>
      <c r="V291" s="409"/>
      <c r="W291" s="409"/>
      <c r="X291" s="409"/>
      <c r="Y291" s="409"/>
      <c r="Z291" s="409"/>
    </row>
    <row r="292" ht="13.5" customHeight="1">
      <c r="A292" s="409"/>
      <c r="B292" s="409"/>
      <c r="C292" s="409"/>
      <c r="D292" s="409"/>
      <c r="E292" s="409"/>
      <c r="F292" s="409"/>
      <c r="G292" s="434"/>
      <c r="H292" s="409"/>
      <c r="I292" s="409"/>
      <c r="J292" s="409"/>
      <c r="K292" s="409"/>
      <c r="L292" s="409"/>
      <c r="M292" s="409"/>
      <c r="N292" s="409"/>
      <c r="O292" s="409"/>
      <c r="P292" s="409"/>
      <c r="Q292" s="409"/>
      <c r="R292" s="409"/>
      <c r="S292" s="409"/>
      <c r="T292" s="409"/>
      <c r="U292" s="409"/>
      <c r="V292" s="409"/>
      <c r="W292" s="409"/>
      <c r="X292" s="409"/>
      <c r="Y292" s="409"/>
      <c r="Z292" s="409"/>
    </row>
    <row r="293" ht="13.5" customHeight="1">
      <c r="A293" s="409"/>
      <c r="B293" s="409"/>
      <c r="C293" s="409"/>
      <c r="D293" s="409"/>
      <c r="E293" s="409"/>
      <c r="F293" s="409"/>
      <c r="G293" s="434"/>
      <c r="H293" s="409"/>
      <c r="I293" s="409"/>
      <c r="J293" s="409"/>
      <c r="K293" s="409"/>
      <c r="L293" s="409"/>
      <c r="M293" s="409"/>
      <c r="N293" s="409"/>
      <c r="O293" s="409"/>
      <c r="P293" s="409"/>
      <c r="Q293" s="409"/>
      <c r="R293" s="409"/>
      <c r="S293" s="409"/>
      <c r="T293" s="409"/>
      <c r="U293" s="409"/>
      <c r="V293" s="409"/>
      <c r="W293" s="409"/>
      <c r="X293" s="409"/>
      <c r="Y293" s="409"/>
      <c r="Z293" s="409"/>
    </row>
    <row r="294" ht="13.5" customHeight="1">
      <c r="A294" s="409"/>
      <c r="B294" s="409"/>
      <c r="C294" s="409"/>
      <c r="D294" s="409"/>
      <c r="E294" s="409"/>
      <c r="F294" s="409"/>
      <c r="G294" s="434"/>
      <c r="H294" s="409"/>
      <c r="I294" s="409"/>
      <c r="J294" s="409"/>
      <c r="K294" s="409"/>
      <c r="L294" s="409"/>
      <c r="M294" s="409"/>
      <c r="N294" s="409"/>
      <c r="O294" s="409"/>
      <c r="P294" s="409"/>
      <c r="Q294" s="409"/>
      <c r="R294" s="409"/>
      <c r="S294" s="409"/>
      <c r="T294" s="409"/>
      <c r="U294" s="409"/>
      <c r="V294" s="409"/>
      <c r="W294" s="409"/>
      <c r="X294" s="409"/>
      <c r="Y294" s="409"/>
      <c r="Z294" s="409"/>
    </row>
    <row r="295" ht="13.5" customHeight="1">
      <c r="A295" s="409"/>
      <c r="B295" s="409"/>
      <c r="C295" s="409"/>
      <c r="D295" s="409"/>
      <c r="E295" s="409"/>
      <c r="F295" s="409"/>
      <c r="G295" s="434"/>
      <c r="H295" s="409"/>
      <c r="I295" s="409"/>
      <c r="J295" s="409"/>
      <c r="K295" s="409"/>
      <c r="L295" s="409"/>
      <c r="M295" s="409"/>
      <c r="N295" s="409"/>
      <c r="O295" s="409"/>
      <c r="P295" s="409"/>
      <c r="Q295" s="409"/>
      <c r="R295" s="409"/>
      <c r="S295" s="409"/>
      <c r="T295" s="409"/>
      <c r="U295" s="409"/>
      <c r="V295" s="409"/>
      <c r="W295" s="409"/>
      <c r="X295" s="409"/>
      <c r="Y295" s="409"/>
      <c r="Z295" s="409"/>
    </row>
    <row r="296" ht="13.5" customHeight="1">
      <c r="A296" s="409"/>
      <c r="B296" s="409"/>
      <c r="C296" s="409"/>
      <c r="D296" s="409"/>
      <c r="E296" s="409"/>
      <c r="F296" s="409"/>
      <c r="G296" s="434"/>
      <c r="H296" s="409"/>
      <c r="I296" s="409"/>
      <c r="J296" s="409"/>
      <c r="K296" s="409"/>
      <c r="L296" s="409"/>
      <c r="M296" s="409"/>
      <c r="N296" s="409"/>
      <c r="O296" s="409"/>
      <c r="P296" s="409"/>
      <c r="Q296" s="409"/>
      <c r="R296" s="409"/>
      <c r="S296" s="409"/>
      <c r="T296" s="409"/>
      <c r="U296" s="409"/>
      <c r="V296" s="409"/>
      <c r="W296" s="409"/>
      <c r="X296" s="409"/>
      <c r="Y296" s="409"/>
      <c r="Z296" s="409"/>
    </row>
    <row r="297" ht="13.5" customHeight="1">
      <c r="A297" s="409"/>
      <c r="B297" s="409"/>
      <c r="C297" s="409"/>
      <c r="D297" s="409"/>
      <c r="E297" s="409"/>
      <c r="F297" s="409"/>
      <c r="G297" s="434"/>
      <c r="H297" s="409"/>
      <c r="I297" s="409"/>
      <c r="J297" s="409"/>
      <c r="K297" s="409"/>
      <c r="L297" s="409"/>
      <c r="M297" s="409"/>
      <c r="N297" s="409"/>
      <c r="O297" s="409"/>
      <c r="P297" s="409"/>
      <c r="Q297" s="409"/>
      <c r="R297" s="409"/>
      <c r="S297" s="409"/>
      <c r="T297" s="409"/>
      <c r="U297" s="409"/>
      <c r="V297" s="409"/>
      <c r="W297" s="409"/>
      <c r="X297" s="409"/>
      <c r="Y297" s="409"/>
      <c r="Z297" s="409"/>
    </row>
    <row r="298" ht="13.5" customHeight="1">
      <c r="A298" s="409"/>
      <c r="B298" s="409"/>
      <c r="C298" s="409"/>
      <c r="D298" s="409"/>
      <c r="E298" s="409"/>
      <c r="F298" s="409"/>
      <c r="G298" s="434"/>
      <c r="H298" s="409"/>
      <c r="I298" s="409"/>
      <c r="J298" s="409"/>
      <c r="K298" s="409"/>
      <c r="L298" s="409"/>
      <c r="M298" s="409"/>
      <c r="N298" s="409"/>
      <c r="O298" s="409"/>
      <c r="P298" s="409"/>
      <c r="Q298" s="409"/>
      <c r="R298" s="409"/>
      <c r="S298" s="409"/>
      <c r="T298" s="409"/>
      <c r="U298" s="409"/>
      <c r="V298" s="409"/>
      <c r="W298" s="409"/>
      <c r="X298" s="409"/>
      <c r="Y298" s="409"/>
      <c r="Z298" s="409"/>
    </row>
    <row r="299" ht="13.5" customHeight="1">
      <c r="A299" s="409"/>
      <c r="B299" s="409"/>
      <c r="C299" s="409"/>
      <c r="D299" s="409"/>
      <c r="E299" s="409"/>
      <c r="F299" s="409"/>
      <c r="G299" s="434"/>
      <c r="H299" s="409"/>
      <c r="I299" s="409"/>
      <c r="J299" s="409"/>
      <c r="K299" s="409"/>
      <c r="L299" s="409"/>
      <c r="M299" s="409"/>
      <c r="N299" s="409"/>
      <c r="O299" s="409"/>
      <c r="P299" s="409"/>
      <c r="Q299" s="409"/>
      <c r="R299" s="409"/>
      <c r="S299" s="409"/>
      <c r="T299" s="409"/>
      <c r="U299" s="409"/>
      <c r="V299" s="409"/>
      <c r="W299" s="409"/>
      <c r="X299" s="409"/>
      <c r="Y299" s="409"/>
      <c r="Z299" s="409"/>
    </row>
    <row r="300" ht="13.5" customHeight="1">
      <c r="A300" s="409"/>
      <c r="B300" s="409"/>
      <c r="C300" s="409"/>
      <c r="D300" s="409"/>
      <c r="E300" s="409"/>
      <c r="F300" s="409"/>
      <c r="G300" s="434"/>
      <c r="H300" s="409"/>
      <c r="I300" s="409"/>
      <c r="J300" s="409"/>
      <c r="K300" s="409"/>
      <c r="L300" s="409"/>
      <c r="M300" s="409"/>
      <c r="N300" s="409"/>
      <c r="O300" s="409"/>
      <c r="P300" s="409"/>
      <c r="Q300" s="409"/>
      <c r="R300" s="409"/>
      <c r="S300" s="409"/>
      <c r="T300" s="409"/>
      <c r="U300" s="409"/>
      <c r="V300" s="409"/>
      <c r="W300" s="409"/>
      <c r="X300" s="409"/>
      <c r="Y300" s="409"/>
      <c r="Z300" s="409"/>
    </row>
    <row r="301" ht="13.5" customHeight="1">
      <c r="A301" s="409"/>
      <c r="B301" s="409"/>
      <c r="C301" s="409"/>
      <c r="D301" s="409"/>
      <c r="E301" s="409"/>
      <c r="F301" s="409"/>
      <c r="G301" s="434"/>
      <c r="H301" s="409"/>
      <c r="I301" s="409"/>
      <c r="J301" s="409"/>
      <c r="K301" s="409"/>
      <c r="L301" s="409"/>
      <c r="M301" s="409"/>
      <c r="N301" s="409"/>
      <c r="O301" s="409"/>
      <c r="P301" s="409"/>
      <c r="Q301" s="409"/>
      <c r="R301" s="409"/>
      <c r="S301" s="409"/>
      <c r="T301" s="409"/>
      <c r="U301" s="409"/>
      <c r="V301" s="409"/>
      <c r="W301" s="409"/>
      <c r="X301" s="409"/>
      <c r="Y301" s="409"/>
      <c r="Z301" s="409"/>
    </row>
    <row r="302" ht="13.5" customHeight="1">
      <c r="A302" s="409"/>
      <c r="B302" s="409"/>
      <c r="C302" s="409"/>
      <c r="D302" s="409"/>
      <c r="E302" s="409"/>
      <c r="F302" s="409"/>
      <c r="G302" s="434"/>
      <c r="H302" s="409"/>
      <c r="I302" s="409"/>
      <c r="J302" s="409"/>
      <c r="K302" s="409"/>
      <c r="L302" s="409"/>
      <c r="M302" s="409"/>
      <c r="N302" s="409"/>
      <c r="O302" s="409"/>
      <c r="P302" s="409"/>
      <c r="Q302" s="409"/>
      <c r="R302" s="409"/>
      <c r="S302" s="409"/>
      <c r="T302" s="409"/>
      <c r="U302" s="409"/>
      <c r="V302" s="409"/>
      <c r="W302" s="409"/>
      <c r="X302" s="409"/>
      <c r="Y302" s="409"/>
      <c r="Z302" s="409"/>
    </row>
    <row r="303" ht="13.5" customHeight="1">
      <c r="A303" s="409"/>
      <c r="B303" s="409"/>
      <c r="C303" s="409"/>
      <c r="D303" s="409"/>
      <c r="E303" s="409"/>
      <c r="F303" s="409"/>
      <c r="G303" s="434"/>
      <c r="H303" s="409"/>
      <c r="I303" s="409"/>
      <c r="J303" s="409"/>
      <c r="K303" s="409"/>
      <c r="L303" s="409"/>
      <c r="M303" s="409"/>
      <c r="N303" s="409"/>
      <c r="O303" s="409"/>
      <c r="P303" s="409"/>
      <c r="Q303" s="409"/>
      <c r="R303" s="409"/>
      <c r="S303" s="409"/>
      <c r="T303" s="409"/>
      <c r="U303" s="409"/>
      <c r="V303" s="409"/>
      <c r="W303" s="409"/>
      <c r="X303" s="409"/>
      <c r="Y303" s="409"/>
      <c r="Z303" s="409"/>
    </row>
    <row r="304" ht="13.5" customHeight="1">
      <c r="A304" s="409"/>
      <c r="B304" s="409"/>
      <c r="C304" s="409"/>
      <c r="D304" s="409"/>
      <c r="E304" s="409"/>
      <c r="F304" s="409"/>
      <c r="G304" s="434"/>
      <c r="H304" s="409"/>
      <c r="I304" s="409"/>
      <c r="J304" s="409"/>
      <c r="K304" s="409"/>
      <c r="L304" s="409"/>
      <c r="M304" s="409"/>
      <c r="N304" s="409"/>
      <c r="O304" s="409"/>
      <c r="P304" s="409"/>
      <c r="Q304" s="409"/>
      <c r="R304" s="409"/>
      <c r="S304" s="409"/>
      <c r="T304" s="409"/>
      <c r="U304" s="409"/>
      <c r="V304" s="409"/>
      <c r="W304" s="409"/>
      <c r="X304" s="409"/>
      <c r="Y304" s="409"/>
      <c r="Z304" s="409"/>
    </row>
    <row r="305" ht="13.5" customHeight="1">
      <c r="A305" s="409"/>
      <c r="B305" s="409"/>
      <c r="C305" s="409"/>
      <c r="D305" s="409"/>
      <c r="E305" s="409"/>
      <c r="F305" s="409"/>
      <c r="G305" s="434"/>
      <c r="H305" s="409"/>
      <c r="I305" s="409"/>
      <c r="J305" s="409"/>
      <c r="K305" s="409"/>
      <c r="L305" s="409"/>
      <c r="M305" s="409"/>
      <c r="N305" s="409"/>
      <c r="O305" s="409"/>
      <c r="P305" s="409"/>
      <c r="Q305" s="409"/>
      <c r="R305" s="409"/>
      <c r="S305" s="409"/>
      <c r="T305" s="409"/>
      <c r="U305" s="409"/>
      <c r="V305" s="409"/>
      <c r="W305" s="409"/>
      <c r="X305" s="409"/>
      <c r="Y305" s="409"/>
      <c r="Z305" s="409"/>
    </row>
    <row r="306" ht="13.5" customHeight="1">
      <c r="A306" s="409"/>
      <c r="B306" s="409"/>
      <c r="C306" s="409"/>
      <c r="D306" s="409"/>
      <c r="E306" s="409"/>
      <c r="F306" s="409"/>
      <c r="G306" s="434"/>
      <c r="H306" s="409"/>
      <c r="I306" s="409"/>
      <c r="J306" s="409"/>
      <c r="K306" s="409"/>
      <c r="L306" s="409"/>
      <c r="M306" s="409"/>
      <c r="N306" s="409"/>
      <c r="O306" s="409"/>
      <c r="P306" s="409"/>
      <c r="Q306" s="409"/>
      <c r="R306" s="409"/>
      <c r="S306" s="409"/>
      <c r="T306" s="409"/>
      <c r="U306" s="409"/>
      <c r="V306" s="409"/>
      <c r="W306" s="409"/>
      <c r="X306" s="409"/>
      <c r="Y306" s="409"/>
      <c r="Z306" s="409"/>
    </row>
    <row r="307" ht="13.5" customHeight="1">
      <c r="A307" s="409"/>
      <c r="B307" s="409"/>
      <c r="C307" s="409"/>
      <c r="D307" s="409"/>
      <c r="E307" s="409"/>
      <c r="F307" s="409"/>
      <c r="G307" s="434"/>
      <c r="H307" s="409"/>
      <c r="I307" s="409"/>
      <c r="J307" s="409"/>
      <c r="K307" s="409"/>
      <c r="L307" s="409"/>
      <c r="M307" s="409"/>
      <c r="N307" s="409"/>
      <c r="O307" s="409"/>
      <c r="P307" s="409"/>
      <c r="Q307" s="409"/>
      <c r="R307" s="409"/>
      <c r="S307" s="409"/>
      <c r="T307" s="409"/>
      <c r="U307" s="409"/>
      <c r="V307" s="409"/>
      <c r="W307" s="409"/>
      <c r="X307" s="409"/>
      <c r="Y307" s="409"/>
      <c r="Z307" s="409"/>
    </row>
    <row r="308" ht="13.5" customHeight="1">
      <c r="A308" s="409"/>
      <c r="B308" s="409"/>
      <c r="C308" s="409"/>
      <c r="D308" s="409"/>
      <c r="E308" s="409"/>
      <c r="F308" s="409"/>
      <c r="G308" s="434"/>
      <c r="H308" s="409"/>
      <c r="I308" s="409"/>
      <c r="J308" s="409"/>
      <c r="K308" s="409"/>
      <c r="L308" s="409"/>
      <c r="M308" s="409"/>
      <c r="N308" s="409"/>
      <c r="O308" s="409"/>
      <c r="P308" s="409"/>
      <c r="Q308" s="409"/>
      <c r="R308" s="409"/>
      <c r="S308" s="409"/>
      <c r="T308" s="409"/>
      <c r="U308" s="409"/>
      <c r="V308" s="409"/>
      <c r="W308" s="409"/>
      <c r="X308" s="409"/>
      <c r="Y308" s="409"/>
      <c r="Z308" s="409"/>
    </row>
    <row r="309" ht="13.5" customHeight="1">
      <c r="A309" s="409"/>
      <c r="B309" s="409"/>
      <c r="C309" s="409"/>
      <c r="D309" s="409"/>
      <c r="E309" s="409"/>
      <c r="F309" s="409"/>
      <c r="G309" s="434"/>
      <c r="H309" s="409"/>
      <c r="I309" s="409"/>
      <c r="J309" s="409"/>
      <c r="K309" s="409"/>
      <c r="L309" s="409"/>
      <c r="M309" s="409"/>
      <c r="N309" s="409"/>
      <c r="O309" s="409"/>
      <c r="P309" s="409"/>
      <c r="Q309" s="409"/>
      <c r="R309" s="409"/>
      <c r="S309" s="409"/>
      <c r="T309" s="409"/>
      <c r="U309" s="409"/>
      <c r="V309" s="409"/>
      <c r="W309" s="409"/>
      <c r="X309" s="409"/>
      <c r="Y309" s="409"/>
      <c r="Z309" s="409"/>
    </row>
    <row r="310" ht="13.5" customHeight="1">
      <c r="A310" s="409"/>
      <c r="B310" s="409"/>
      <c r="C310" s="409"/>
      <c r="D310" s="409"/>
      <c r="E310" s="409"/>
      <c r="F310" s="409"/>
      <c r="G310" s="434"/>
      <c r="H310" s="409"/>
      <c r="I310" s="409"/>
      <c r="J310" s="409"/>
      <c r="K310" s="409"/>
      <c r="L310" s="409"/>
      <c r="M310" s="409"/>
      <c r="N310" s="409"/>
      <c r="O310" s="409"/>
      <c r="P310" s="409"/>
      <c r="Q310" s="409"/>
      <c r="R310" s="409"/>
      <c r="S310" s="409"/>
      <c r="T310" s="409"/>
      <c r="U310" s="409"/>
      <c r="V310" s="409"/>
      <c r="W310" s="409"/>
      <c r="X310" s="409"/>
      <c r="Y310" s="409"/>
      <c r="Z310" s="409"/>
    </row>
    <row r="311" ht="13.5" customHeight="1">
      <c r="A311" s="409"/>
      <c r="B311" s="409"/>
      <c r="C311" s="409"/>
      <c r="D311" s="409"/>
      <c r="E311" s="409"/>
      <c r="F311" s="409"/>
      <c r="G311" s="434"/>
      <c r="H311" s="409"/>
      <c r="I311" s="409"/>
      <c r="J311" s="409"/>
      <c r="K311" s="409"/>
      <c r="L311" s="409"/>
      <c r="M311" s="409"/>
      <c r="N311" s="409"/>
      <c r="O311" s="409"/>
      <c r="P311" s="409"/>
      <c r="Q311" s="409"/>
      <c r="R311" s="409"/>
      <c r="S311" s="409"/>
      <c r="T311" s="409"/>
      <c r="U311" s="409"/>
      <c r="V311" s="409"/>
      <c r="W311" s="409"/>
      <c r="X311" s="409"/>
      <c r="Y311" s="409"/>
      <c r="Z311" s="409"/>
    </row>
    <row r="312" ht="13.5" customHeight="1">
      <c r="A312" s="409"/>
      <c r="B312" s="409"/>
      <c r="C312" s="409"/>
      <c r="D312" s="409"/>
      <c r="E312" s="409"/>
      <c r="F312" s="409"/>
      <c r="G312" s="434"/>
      <c r="H312" s="409"/>
      <c r="I312" s="409"/>
      <c r="J312" s="409"/>
      <c r="K312" s="409"/>
      <c r="L312" s="409"/>
      <c r="M312" s="409"/>
      <c r="N312" s="409"/>
      <c r="O312" s="409"/>
      <c r="P312" s="409"/>
      <c r="Q312" s="409"/>
      <c r="R312" s="409"/>
      <c r="S312" s="409"/>
      <c r="T312" s="409"/>
      <c r="U312" s="409"/>
      <c r="V312" s="409"/>
      <c r="W312" s="409"/>
      <c r="X312" s="409"/>
      <c r="Y312" s="409"/>
      <c r="Z312" s="409"/>
    </row>
    <row r="313" ht="13.5" customHeight="1">
      <c r="A313" s="409"/>
      <c r="B313" s="409"/>
      <c r="C313" s="409"/>
      <c r="D313" s="409"/>
      <c r="E313" s="409"/>
      <c r="F313" s="409"/>
      <c r="G313" s="434"/>
      <c r="H313" s="409"/>
      <c r="I313" s="409"/>
      <c r="J313" s="409"/>
      <c r="K313" s="409"/>
      <c r="L313" s="409"/>
      <c r="M313" s="409"/>
      <c r="N313" s="409"/>
      <c r="O313" s="409"/>
      <c r="P313" s="409"/>
      <c r="Q313" s="409"/>
      <c r="R313" s="409"/>
      <c r="S313" s="409"/>
      <c r="T313" s="409"/>
      <c r="U313" s="409"/>
      <c r="V313" s="409"/>
      <c r="W313" s="409"/>
      <c r="X313" s="409"/>
      <c r="Y313" s="409"/>
      <c r="Z313" s="409"/>
    </row>
    <row r="314" ht="13.5" customHeight="1">
      <c r="A314" s="409"/>
      <c r="B314" s="409"/>
      <c r="C314" s="409"/>
      <c r="D314" s="409"/>
      <c r="E314" s="409"/>
      <c r="F314" s="409"/>
      <c r="G314" s="434"/>
      <c r="H314" s="409"/>
      <c r="I314" s="409"/>
      <c r="J314" s="409"/>
      <c r="K314" s="409"/>
      <c r="L314" s="409"/>
      <c r="M314" s="409"/>
      <c r="N314" s="409"/>
      <c r="O314" s="409"/>
      <c r="P314" s="409"/>
      <c r="Q314" s="409"/>
      <c r="R314" s="409"/>
      <c r="S314" s="409"/>
      <c r="T314" s="409"/>
      <c r="U314" s="409"/>
      <c r="V314" s="409"/>
      <c r="W314" s="409"/>
      <c r="X314" s="409"/>
      <c r="Y314" s="409"/>
      <c r="Z314" s="409"/>
    </row>
    <row r="315" ht="13.5" customHeight="1">
      <c r="A315" s="409"/>
      <c r="B315" s="409"/>
      <c r="C315" s="409"/>
      <c r="D315" s="409"/>
      <c r="E315" s="409"/>
      <c r="F315" s="409"/>
      <c r="G315" s="434"/>
      <c r="H315" s="409"/>
      <c r="I315" s="409"/>
      <c r="J315" s="409"/>
      <c r="K315" s="409"/>
      <c r="L315" s="409"/>
      <c r="M315" s="409"/>
      <c r="N315" s="409"/>
      <c r="O315" s="409"/>
      <c r="P315" s="409"/>
      <c r="Q315" s="409"/>
      <c r="R315" s="409"/>
      <c r="S315" s="409"/>
      <c r="T315" s="409"/>
      <c r="U315" s="409"/>
      <c r="V315" s="409"/>
      <c r="W315" s="409"/>
      <c r="X315" s="409"/>
      <c r="Y315" s="409"/>
      <c r="Z315" s="409"/>
    </row>
    <row r="316" ht="13.5" customHeight="1">
      <c r="A316" s="409"/>
      <c r="B316" s="409"/>
      <c r="C316" s="409"/>
      <c r="D316" s="409"/>
      <c r="E316" s="409"/>
      <c r="F316" s="409"/>
      <c r="G316" s="434"/>
      <c r="H316" s="409"/>
      <c r="I316" s="409"/>
      <c r="J316" s="409"/>
      <c r="K316" s="409"/>
      <c r="L316" s="409"/>
      <c r="M316" s="409"/>
      <c r="N316" s="409"/>
      <c r="O316" s="409"/>
      <c r="P316" s="409"/>
      <c r="Q316" s="409"/>
      <c r="R316" s="409"/>
      <c r="S316" s="409"/>
      <c r="T316" s="409"/>
      <c r="U316" s="409"/>
      <c r="V316" s="409"/>
      <c r="W316" s="409"/>
      <c r="X316" s="409"/>
      <c r="Y316" s="409"/>
      <c r="Z316" s="409"/>
    </row>
    <row r="317" ht="13.5" customHeight="1">
      <c r="A317" s="409"/>
      <c r="B317" s="409"/>
      <c r="C317" s="409"/>
      <c r="D317" s="409"/>
      <c r="E317" s="409"/>
      <c r="F317" s="409"/>
      <c r="G317" s="434"/>
      <c r="H317" s="409"/>
      <c r="I317" s="409"/>
      <c r="J317" s="409"/>
      <c r="K317" s="409"/>
      <c r="L317" s="409"/>
      <c r="M317" s="409"/>
      <c r="N317" s="409"/>
      <c r="O317" s="409"/>
      <c r="P317" s="409"/>
      <c r="Q317" s="409"/>
      <c r="R317" s="409"/>
      <c r="S317" s="409"/>
      <c r="T317" s="409"/>
      <c r="U317" s="409"/>
      <c r="V317" s="409"/>
      <c r="W317" s="409"/>
      <c r="X317" s="409"/>
      <c r="Y317" s="409"/>
      <c r="Z317" s="409"/>
    </row>
    <row r="318" ht="13.5" customHeight="1">
      <c r="A318" s="409"/>
      <c r="B318" s="409"/>
      <c r="C318" s="409"/>
      <c r="D318" s="409"/>
      <c r="E318" s="409"/>
      <c r="F318" s="409"/>
      <c r="G318" s="434"/>
      <c r="H318" s="409"/>
      <c r="I318" s="409"/>
      <c r="J318" s="409"/>
      <c r="K318" s="409"/>
      <c r="L318" s="409"/>
      <c r="M318" s="409"/>
      <c r="N318" s="409"/>
      <c r="O318" s="409"/>
      <c r="P318" s="409"/>
      <c r="Q318" s="409"/>
      <c r="R318" s="409"/>
      <c r="S318" s="409"/>
      <c r="T318" s="409"/>
      <c r="U318" s="409"/>
      <c r="V318" s="409"/>
      <c r="W318" s="409"/>
      <c r="X318" s="409"/>
      <c r="Y318" s="409"/>
      <c r="Z318" s="409"/>
    </row>
    <row r="319" ht="13.5" customHeight="1">
      <c r="A319" s="409"/>
      <c r="B319" s="409"/>
      <c r="C319" s="409"/>
      <c r="D319" s="409"/>
      <c r="E319" s="409"/>
      <c r="F319" s="409"/>
      <c r="G319" s="434"/>
      <c r="H319" s="409"/>
      <c r="I319" s="409"/>
      <c r="J319" s="409"/>
      <c r="K319" s="409"/>
      <c r="L319" s="409"/>
      <c r="M319" s="409"/>
      <c r="N319" s="409"/>
      <c r="O319" s="409"/>
      <c r="P319" s="409"/>
      <c r="Q319" s="409"/>
      <c r="R319" s="409"/>
      <c r="S319" s="409"/>
      <c r="T319" s="409"/>
      <c r="U319" s="409"/>
      <c r="V319" s="409"/>
      <c r="W319" s="409"/>
      <c r="X319" s="409"/>
      <c r="Y319" s="409"/>
      <c r="Z319" s="409"/>
    </row>
    <row r="320" ht="13.5" customHeight="1">
      <c r="A320" s="409"/>
      <c r="B320" s="409"/>
      <c r="C320" s="409"/>
      <c r="D320" s="409"/>
      <c r="E320" s="409"/>
      <c r="F320" s="409"/>
      <c r="G320" s="434"/>
      <c r="H320" s="409"/>
      <c r="I320" s="409"/>
      <c r="J320" s="409"/>
      <c r="K320" s="409"/>
      <c r="L320" s="409"/>
      <c r="M320" s="409"/>
      <c r="N320" s="409"/>
      <c r="O320" s="409"/>
      <c r="P320" s="409"/>
      <c r="Q320" s="409"/>
      <c r="R320" s="409"/>
      <c r="S320" s="409"/>
      <c r="T320" s="409"/>
      <c r="U320" s="409"/>
      <c r="V320" s="409"/>
      <c r="W320" s="409"/>
      <c r="X320" s="409"/>
      <c r="Y320" s="409"/>
      <c r="Z320" s="409"/>
    </row>
    <row r="321" ht="13.5" customHeight="1">
      <c r="A321" s="409"/>
      <c r="B321" s="409"/>
      <c r="C321" s="409"/>
      <c r="D321" s="409"/>
      <c r="E321" s="409"/>
      <c r="F321" s="409"/>
      <c r="G321" s="434"/>
      <c r="H321" s="409"/>
      <c r="I321" s="409"/>
      <c r="J321" s="409"/>
      <c r="K321" s="409"/>
      <c r="L321" s="409"/>
      <c r="M321" s="409"/>
      <c r="N321" s="409"/>
      <c r="O321" s="409"/>
      <c r="P321" s="409"/>
      <c r="Q321" s="409"/>
      <c r="R321" s="409"/>
      <c r="S321" s="409"/>
      <c r="T321" s="409"/>
      <c r="U321" s="409"/>
      <c r="V321" s="409"/>
      <c r="W321" s="409"/>
      <c r="X321" s="409"/>
      <c r="Y321" s="409"/>
      <c r="Z321" s="409"/>
    </row>
    <row r="322" ht="13.5" customHeight="1">
      <c r="A322" s="409"/>
      <c r="B322" s="409"/>
      <c r="C322" s="409"/>
      <c r="D322" s="409"/>
      <c r="E322" s="409"/>
      <c r="F322" s="409"/>
      <c r="G322" s="434"/>
      <c r="H322" s="409"/>
      <c r="I322" s="409"/>
      <c r="J322" s="409"/>
      <c r="K322" s="409"/>
      <c r="L322" s="409"/>
      <c r="M322" s="409"/>
      <c r="N322" s="409"/>
      <c r="O322" s="409"/>
      <c r="P322" s="409"/>
      <c r="Q322" s="409"/>
      <c r="R322" s="409"/>
      <c r="S322" s="409"/>
      <c r="T322" s="409"/>
      <c r="U322" s="409"/>
      <c r="V322" s="409"/>
      <c r="W322" s="409"/>
      <c r="X322" s="409"/>
      <c r="Y322" s="409"/>
      <c r="Z322" s="409"/>
    </row>
    <row r="323" ht="13.5" customHeight="1">
      <c r="A323" s="409"/>
      <c r="B323" s="409"/>
      <c r="C323" s="409"/>
      <c r="D323" s="409"/>
      <c r="E323" s="409"/>
      <c r="F323" s="409"/>
      <c r="G323" s="434"/>
      <c r="H323" s="409"/>
      <c r="I323" s="409"/>
      <c r="J323" s="409"/>
      <c r="K323" s="409"/>
      <c r="L323" s="409"/>
      <c r="M323" s="409"/>
      <c r="N323" s="409"/>
      <c r="O323" s="409"/>
      <c r="P323" s="409"/>
      <c r="Q323" s="409"/>
      <c r="R323" s="409"/>
      <c r="S323" s="409"/>
      <c r="T323" s="409"/>
      <c r="U323" s="409"/>
      <c r="V323" s="409"/>
      <c r="W323" s="409"/>
      <c r="X323" s="409"/>
      <c r="Y323" s="409"/>
      <c r="Z323" s="409"/>
    </row>
    <row r="324" ht="13.5" customHeight="1">
      <c r="A324" s="409"/>
      <c r="B324" s="409"/>
      <c r="C324" s="409"/>
      <c r="D324" s="409"/>
      <c r="E324" s="409"/>
      <c r="F324" s="409"/>
      <c r="G324" s="434"/>
      <c r="H324" s="409"/>
      <c r="I324" s="409"/>
      <c r="J324" s="409"/>
      <c r="K324" s="409"/>
      <c r="L324" s="409"/>
      <c r="M324" s="409"/>
      <c r="N324" s="409"/>
      <c r="O324" s="409"/>
      <c r="P324" s="409"/>
      <c r="Q324" s="409"/>
      <c r="R324" s="409"/>
      <c r="S324" s="409"/>
      <c r="T324" s="409"/>
      <c r="U324" s="409"/>
      <c r="V324" s="409"/>
      <c r="W324" s="409"/>
      <c r="X324" s="409"/>
      <c r="Y324" s="409"/>
      <c r="Z324" s="409"/>
    </row>
    <row r="325" ht="13.5" customHeight="1">
      <c r="A325" s="409"/>
      <c r="B325" s="409"/>
      <c r="C325" s="409"/>
      <c r="D325" s="409"/>
      <c r="E325" s="409"/>
      <c r="F325" s="409"/>
      <c r="G325" s="434"/>
      <c r="H325" s="409"/>
      <c r="I325" s="409"/>
      <c r="J325" s="409"/>
      <c r="K325" s="409"/>
      <c r="L325" s="409"/>
      <c r="M325" s="409"/>
      <c r="N325" s="409"/>
      <c r="O325" s="409"/>
      <c r="P325" s="409"/>
      <c r="Q325" s="409"/>
      <c r="R325" s="409"/>
      <c r="S325" s="409"/>
      <c r="T325" s="409"/>
      <c r="U325" s="409"/>
      <c r="V325" s="409"/>
      <c r="W325" s="409"/>
      <c r="X325" s="409"/>
      <c r="Y325" s="409"/>
      <c r="Z325" s="409"/>
    </row>
    <row r="326" ht="13.5" customHeight="1">
      <c r="A326" s="409"/>
      <c r="B326" s="409"/>
      <c r="C326" s="409"/>
      <c r="D326" s="409"/>
      <c r="E326" s="409"/>
      <c r="F326" s="409"/>
      <c r="G326" s="434"/>
      <c r="H326" s="409"/>
      <c r="I326" s="409"/>
      <c r="J326" s="409"/>
      <c r="K326" s="409"/>
      <c r="L326" s="409"/>
      <c r="M326" s="409"/>
      <c r="N326" s="409"/>
      <c r="O326" s="409"/>
      <c r="P326" s="409"/>
      <c r="Q326" s="409"/>
      <c r="R326" s="409"/>
      <c r="S326" s="409"/>
      <c r="T326" s="409"/>
      <c r="U326" s="409"/>
      <c r="V326" s="409"/>
      <c r="W326" s="409"/>
      <c r="X326" s="409"/>
      <c r="Y326" s="409"/>
      <c r="Z326" s="409"/>
    </row>
    <row r="327" ht="13.5" customHeight="1">
      <c r="A327" s="409"/>
      <c r="B327" s="409"/>
      <c r="C327" s="409"/>
      <c r="D327" s="409"/>
      <c r="E327" s="409"/>
      <c r="F327" s="409"/>
      <c r="G327" s="434"/>
      <c r="H327" s="409"/>
      <c r="I327" s="409"/>
      <c r="J327" s="409"/>
      <c r="K327" s="409"/>
      <c r="L327" s="409"/>
      <c r="M327" s="409"/>
      <c r="N327" s="409"/>
      <c r="O327" s="409"/>
      <c r="P327" s="409"/>
      <c r="Q327" s="409"/>
      <c r="R327" s="409"/>
      <c r="S327" s="409"/>
      <c r="T327" s="409"/>
      <c r="U327" s="409"/>
      <c r="V327" s="409"/>
      <c r="W327" s="409"/>
      <c r="X327" s="409"/>
      <c r="Y327" s="409"/>
      <c r="Z327" s="409"/>
    </row>
    <row r="328" ht="13.5" customHeight="1">
      <c r="A328" s="409"/>
      <c r="B328" s="409"/>
      <c r="C328" s="409"/>
      <c r="D328" s="409"/>
      <c r="E328" s="409"/>
      <c r="F328" s="409"/>
      <c r="G328" s="434"/>
      <c r="H328" s="409"/>
      <c r="I328" s="409"/>
      <c r="J328" s="409"/>
      <c r="K328" s="409"/>
      <c r="L328" s="409"/>
      <c r="M328" s="409"/>
      <c r="N328" s="409"/>
      <c r="O328" s="409"/>
      <c r="P328" s="409"/>
      <c r="Q328" s="409"/>
      <c r="R328" s="409"/>
      <c r="S328" s="409"/>
      <c r="T328" s="409"/>
      <c r="U328" s="409"/>
      <c r="V328" s="409"/>
      <c r="W328" s="409"/>
      <c r="X328" s="409"/>
      <c r="Y328" s="409"/>
      <c r="Z328" s="409"/>
    </row>
    <row r="329" ht="13.5" customHeight="1">
      <c r="A329" s="409"/>
      <c r="B329" s="409"/>
      <c r="C329" s="409"/>
      <c r="D329" s="409"/>
      <c r="E329" s="409"/>
      <c r="F329" s="409"/>
      <c r="G329" s="434"/>
      <c r="H329" s="409"/>
      <c r="I329" s="409"/>
      <c r="J329" s="409"/>
      <c r="K329" s="409"/>
      <c r="L329" s="409"/>
      <c r="M329" s="409"/>
      <c r="N329" s="409"/>
      <c r="O329" s="409"/>
      <c r="P329" s="409"/>
      <c r="Q329" s="409"/>
      <c r="R329" s="409"/>
      <c r="S329" s="409"/>
      <c r="T329" s="409"/>
      <c r="U329" s="409"/>
      <c r="V329" s="409"/>
      <c r="W329" s="409"/>
      <c r="X329" s="409"/>
      <c r="Y329" s="409"/>
      <c r="Z329" s="409"/>
    </row>
    <row r="330" ht="13.5" customHeight="1">
      <c r="A330" s="409"/>
      <c r="B330" s="409"/>
      <c r="C330" s="409"/>
      <c r="D330" s="409"/>
      <c r="E330" s="409"/>
      <c r="F330" s="409"/>
      <c r="G330" s="434"/>
      <c r="H330" s="409"/>
      <c r="I330" s="409"/>
      <c r="J330" s="409"/>
      <c r="K330" s="409"/>
      <c r="L330" s="409"/>
      <c r="M330" s="409"/>
      <c r="N330" s="409"/>
      <c r="O330" s="409"/>
      <c r="P330" s="409"/>
      <c r="Q330" s="409"/>
      <c r="R330" s="409"/>
      <c r="S330" s="409"/>
      <c r="T330" s="409"/>
      <c r="U330" s="409"/>
      <c r="V330" s="409"/>
      <c r="W330" s="409"/>
      <c r="X330" s="409"/>
      <c r="Y330" s="409"/>
      <c r="Z330" s="409"/>
    </row>
    <row r="331" ht="13.5" customHeight="1">
      <c r="A331" s="409"/>
      <c r="B331" s="409"/>
      <c r="C331" s="409"/>
      <c r="D331" s="409"/>
      <c r="E331" s="409"/>
      <c r="F331" s="409"/>
      <c r="G331" s="434"/>
      <c r="H331" s="409"/>
      <c r="I331" s="409"/>
      <c r="J331" s="409"/>
      <c r="K331" s="409"/>
      <c r="L331" s="409"/>
      <c r="M331" s="409"/>
      <c r="N331" s="409"/>
      <c r="O331" s="409"/>
      <c r="P331" s="409"/>
      <c r="Q331" s="409"/>
      <c r="R331" s="409"/>
      <c r="S331" s="409"/>
      <c r="T331" s="409"/>
      <c r="U331" s="409"/>
      <c r="V331" s="409"/>
      <c r="W331" s="409"/>
      <c r="X331" s="409"/>
      <c r="Y331" s="409"/>
      <c r="Z331" s="409"/>
    </row>
    <row r="332" ht="13.5" customHeight="1">
      <c r="A332" s="409"/>
      <c r="B332" s="409"/>
      <c r="C332" s="409"/>
      <c r="D332" s="409"/>
      <c r="E332" s="409"/>
      <c r="F332" s="409"/>
      <c r="G332" s="434"/>
      <c r="H332" s="409"/>
      <c r="I332" s="409"/>
      <c r="J332" s="409"/>
      <c r="K332" s="409"/>
      <c r="L332" s="409"/>
      <c r="M332" s="409"/>
      <c r="N332" s="409"/>
      <c r="O332" s="409"/>
      <c r="P332" s="409"/>
      <c r="Q332" s="409"/>
      <c r="R332" s="409"/>
      <c r="S332" s="409"/>
      <c r="T332" s="409"/>
      <c r="U332" s="409"/>
      <c r="V332" s="409"/>
      <c r="W332" s="409"/>
      <c r="X332" s="409"/>
      <c r="Y332" s="409"/>
      <c r="Z332" s="409"/>
    </row>
    <row r="333" ht="13.5" customHeight="1">
      <c r="A333" s="409"/>
      <c r="B333" s="409"/>
      <c r="C333" s="409"/>
      <c r="D333" s="409"/>
      <c r="E333" s="409"/>
      <c r="F333" s="409"/>
      <c r="G333" s="434"/>
      <c r="H333" s="409"/>
      <c r="I333" s="409"/>
      <c r="J333" s="409"/>
      <c r="K333" s="409"/>
      <c r="L333" s="409"/>
      <c r="M333" s="409"/>
      <c r="N333" s="409"/>
      <c r="O333" s="409"/>
      <c r="P333" s="409"/>
      <c r="Q333" s="409"/>
      <c r="R333" s="409"/>
      <c r="S333" s="409"/>
      <c r="T333" s="409"/>
      <c r="U333" s="409"/>
      <c r="V333" s="409"/>
      <c r="W333" s="409"/>
      <c r="X333" s="409"/>
      <c r="Y333" s="409"/>
      <c r="Z333" s="409"/>
    </row>
    <row r="334" ht="13.5" customHeight="1">
      <c r="A334" s="409"/>
      <c r="B334" s="409"/>
      <c r="C334" s="409"/>
      <c r="D334" s="409"/>
      <c r="E334" s="409"/>
      <c r="F334" s="409"/>
      <c r="G334" s="434"/>
      <c r="H334" s="409"/>
      <c r="I334" s="409"/>
      <c r="J334" s="409"/>
      <c r="K334" s="409"/>
      <c r="L334" s="409"/>
      <c r="M334" s="409"/>
      <c r="N334" s="409"/>
      <c r="O334" s="409"/>
      <c r="P334" s="409"/>
      <c r="Q334" s="409"/>
      <c r="R334" s="409"/>
      <c r="S334" s="409"/>
      <c r="T334" s="409"/>
      <c r="U334" s="409"/>
      <c r="V334" s="409"/>
      <c r="W334" s="409"/>
      <c r="X334" s="409"/>
      <c r="Y334" s="409"/>
      <c r="Z334" s="409"/>
    </row>
    <row r="335" ht="13.5" customHeight="1">
      <c r="A335" s="409"/>
      <c r="B335" s="409"/>
      <c r="C335" s="409"/>
      <c r="D335" s="409"/>
      <c r="E335" s="409"/>
      <c r="F335" s="409"/>
      <c r="G335" s="434"/>
      <c r="H335" s="409"/>
      <c r="I335" s="409"/>
      <c r="J335" s="409"/>
      <c r="K335" s="409"/>
      <c r="L335" s="409"/>
      <c r="M335" s="409"/>
      <c r="N335" s="409"/>
      <c r="O335" s="409"/>
      <c r="P335" s="409"/>
      <c r="Q335" s="409"/>
      <c r="R335" s="409"/>
      <c r="S335" s="409"/>
      <c r="T335" s="409"/>
      <c r="U335" s="409"/>
      <c r="V335" s="409"/>
      <c r="W335" s="409"/>
      <c r="X335" s="409"/>
      <c r="Y335" s="409"/>
      <c r="Z335" s="409"/>
    </row>
    <row r="336" ht="13.5" customHeight="1">
      <c r="A336" s="409"/>
      <c r="B336" s="409"/>
      <c r="C336" s="409"/>
      <c r="D336" s="409"/>
      <c r="E336" s="409"/>
      <c r="F336" s="409"/>
      <c r="G336" s="434"/>
      <c r="H336" s="409"/>
      <c r="I336" s="409"/>
      <c r="J336" s="409"/>
      <c r="K336" s="409"/>
      <c r="L336" s="409"/>
      <c r="M336" s="409"/>
      <c r="N336" s="409"/>
      <c r="O336" s="409"/>
      <c r="P336" s="409"/>
      <c r="Q336" s="409"/>
      <c r="R336" s="409"/>
      <c r="S336" s="409"/>
      <c r="T336" s="409"/>
      <c r="U336" s="409"/>
      <c r="V336" s="409"/>
      <c r="W336" s="409"/>
      <c r="X336" s="409"/>
      <c r="Y336" s="409"/>
      <c r="Z336" s="409"/>
    </row>
    <row r="337" ht="13.5" customHeight="1">
      <c r="A337" s="409"/>
      <c r="B337" s="409"/>
      <c r="C337" s="409"/>
      <c r="D337" s="409"/>
      <c r="E337" s="409"/>
      <c r="F337" s="409"/>
      <c r="G337" s="434"/>
      <c r="H337" s="409"/>
      <c r="I337" s="409"/>
      <c r="J337" s="409"/>
      <c r="K337" s="409"/>
      <c r="L337" s="409"/>
      <c r="M337" s="409"/>
      <c r="N337" s="409"/>
      <c r="O337" s="409"/>
      <c r="P337" s="409"/>
      <c r="Q337" s="409"/>
      <c r="R337" s="409"/>
      <c r="S337" s="409"/>
      <c r="T337" s="409"/>
      <c r="U337" s="409"/>
      <c r="V337" s="409"/>
      <c r="W337" s="409"/>
      <c r="X337" s="409"/>
      <c r="Y337" s="409"/>
      <c r="Z337" s="409"/>
    </row>
    <row r="338" ht="13.5" customHeight="1">
      <c r="A338" s="409"/>
      <c r="B338" s="409"/>
      <c r="C338" s="409"/>
      <c r="D338" s="409"/>
      <c r="E338" s="409"/>
      <c r="F338" s="409"/>
      <c r="G338" s="434"/>
      <c r="H338" s="409"/>
      <c r="I338" s="409"/>
      <c r="J338" s="409"/>
      <c r="K338" s="409"/>
      <c r="L338" s="409"/>
      <c r="M338" s="409"/>
      <c r="N338" s="409"/>
      <c r="O338" s="409"/>
      <c r="P338" s="409"/>
      <c r="Q338" s="409"/>
      <c r="R338" s="409"/>
      <c r="S338" s="409"/>
      <c r="T338" s="409"/>
      <c r="U338" s="409"/>
      <c r="V338" s="409"/>
      <c r="W338" s="409"/>
      <c r="X338" s="409"/>
      <c r="Y338" s="409"/>
      <c r="Z338" s="409"/>
    </row>
    <row r="339" ht="13.5" customHeight="1">
      <c r="A339" s="409"/>
      <c r="B339" s="409"/>
      <c r="C339" s="409"/>
      <c r="D339" s="409"/>
      <c r="E339" s="409"/>
      <c r="F339" s="409"/>
      <c r="G339" s="434"/>
      <c r="H339" s="409"/>
      <c r="I339" s="409"/>
      <c r="J339" s="409"/>
      <c r="K339" s="409"/>
      <c r="L339" s="409"/>
      <c r="M339" s="409"/>
      <c r="N339" s="409"/>
      <c r="O339" s="409"/>
      <c r="P339" s="409"/>
      <c r="Q339" s="409"/>
      <c r="R339" s="409"/>
      <c r="S339" s="409"/>
      <c r="T339" s="409"/>
      <c r="U339" s="409"/>
      <c r="V339" s="409"/>
      <c r="W339" s="409"/>
      <c r="X339" s="409"/>
      <c r="Y339" s="409"/>
      <c r="Z339" s="409"/>
    </row>
    <row r="340" ht="13.5" customHeight="1">
      <c r="A340" s="409"/>
      <c r="B340" s="409"/>
      <c r="C340" s="409"/>
      <c r="D340" s="409"/>
      <c r="E340" s="409"/>
      <c r="F340" s="409"/>
      <c r="G340" s="434"/>
      <c r="H340" s="409"/>
      <c r="I340" s="409"/>
      <c r="J340" s="409"/>
      <c r="K340" s="409"/>
      <c r="L340" s="409"/>
      <c r="M340" s="409"/>
      <c r="N340" s="409"/>
      <c r="O340" s="409"/>
      <c r="P340" s="409"/>
      <c r="Q340" s="409"/>
      <c r="R340" s="409"/>
      <c r="S340" s="409"/>
      <c r="T340" s="409"/>
      <c r="U340" s="409"/>
      <c r="V340" s="409"/>
      <c r="W340" s="409"/>
      <c r="X340" s="409"/>
      <c r="Y340" s="409"/>
      <c r="Z340" s="409"/>
    </row>
    <row r="341" ht="13.5" customHeight="1">
      <c r="A341" s="409"/>
      <c r="B341" s="409"/>
      <c r="C341" s="409"/>
      <c r="D341" s="409"/>
      <c r="E341" s="409"/>
      <c r="F341" s="409"/>
      <c r="G341" s="434"/>
      <c r="H341" s="409"/>
      <c r="I341" s="409"/>
      <c r="J341" s="409"/>
      <c r="K341" s="409"/>
      <c r="L341" s="409"/>
      <c r="M341" s="409"/>
      <c r="N341" s="409"/>
      <c r="O341" s="409"/>
      <c r="P341" s="409"/>
      <c r="Q341" s="409"/>
      <c r="R341" s="409"/>
      <c r="S341" s="409"/>
      <c r="T341" s="409"/>
      <c r="U341" s="409"/>
      <c r="V341" s="409"/>
      <c r="W341" s="409"/>
      <c r="X341" s="409"/>
      <c r="Y341" s="409"/>
      <c r="Z341" s="409"/>
    </row>
    <row r="342" ht="13.5" customHeight="1">
      <c r="A342" s="409"/>
      <c r="B342" s="409"/>
      <c r="C342" s="409"/>
      <c r="D342" s="409"/>
      <c r="E342" s="409"/>
      <c r="F342" s="409"/>
      <c r="G342" s="434"/>
      <c r="H342" s="409"/>
      <c r="I342" s="409"/>
      <c r="J342" s="409"/>
      <c r="K342" s="409"/>
      <c r="L342" s="409"/>
      <c r="M342" s="409"/>
      <c r="N342" s="409"/>
      <c r="O342" s="409"/>
      <c r="P342" s="409"/>
      <c r="Q342" s="409"/>
      <c r="R342" s="409"/>
      <c r="S342" s="409"/>
      <c r="T342" s="409"/>
      <c r="U342" s="409"/>
      <c r="V342" s="409"/>
      <c r="W342" s="409"/>
      <c r="X342" s="409"/>
      <c r="Y342" s="409"/>
      <c r="Z342" s="409"/>
    </row>
    <row r="343" ht="13.5" customHeight="1">
      <c r="A343" s="409"/>
      <c r="B343" s="409"/>
      <c r="C343" s="409"/>
      <c r="D343" s="409"/>
      <c r="E343" s="409"/>
      <c r="F343" s="409"/>
      <c r="G343" s="434"/>
      <c r="H343" s="409"/>
      <c r="I343" s="409"/>
      <c r="J343" s="409"/>
      <c r="K343" s="409"/>
      <c r="L343" s="409"/>
      <c r="M343" s="409"/>
      <c r="N343" s="409"/>
      <c r="O343" s="409"/>
      <c r="P343" s="409"/>
      <c r="Q343" s="409"/>
      <c r="R343" s="409"/>
      <c r="S343" s="409"/>
      <c r="T343" s="409"/>
      <c r="U343" s="409"/>
      <c r="V343" s="409"/>
      <c r="W343" s="409"/>
      <c r="X343" s="409"/>
      <c r="Y343" s="409"/>
      <c r="Z343" s="409"/>
    </row>
    <row r="344" ht="13.5" customHeight="1">
      <c r="A344" s="409"/>
      <c r="B344" s="409"/>
      <c r="C344" s="409"/>
      <c r="D344" s="409"/>
      <c r="E344" s="409"/>
      <c r="F344" s="409"/>
      <c r="G344" s="434"/>
      <c r="H344" s="409"/>
      <c r="I344" s="409"/>
      <c r="J344" s="409"/>
      <c r="K344" s="409"/>
      <c r="L344" s="409"/>
      <c r="M344" s="409"/>
      <c r="N344" s="409"/>
      <c r="O344" s="409"/>
      <c r="P344" s="409"/>
      <c r="Q344" s="409"/>
      <c r="R344" s="409"/>
      <c r="S344" s="409"/>
      <c r="T344" s="409"/>
      <c r="U344" s="409"/>
      <c r="V344" s="409"/>
      <c r="W344" s="409"/>
      <c r="X344" s="409"/>
      <c r="Y344" s="409"/>
      <c r="Z344" s="409"/>
    </row>
    <row r="345" ht="13.5" customHeight="1">
      <c r="A345" s="409"/>
      <c r="B345" s="409"/>
      <c r="C345" s="409"/>
      <c r="D345" s="409"/>
      <c r="E345" s="409"/>
      <c r="F345" s="409"/>
      <c r="G345" s="434"/>
      <c r="H345" s="409"/>
      <c r="I345" s="409"/>
      <c r="J345" s="409"/>
      <c r="K345" s="409"/>
      <c r="L345" s="409"/>
      <c r="M345" s="409"/>
      <c r="N345" s="409"/>
      <c r="O345" s="409"/>
      <c r="P345" s="409"/>
      <c r="Q345" s="409"/>
      <c r="R345" s="409"/>
      <c r="S345" s="409"/>
      <c r="T345" s="409"/>
      <c r="U345" s="409"/>
      <c r="V345" s="409"/>
      <c r="W345" s="409"/>
      <c r="X345" s="409"/>
      <c r="Y345" s="409"/>
      <c r="Z345" s="409"/>
    </row>
    <row r="346" ht="13.5" customHeight="1">
      <c r="A346" s="409"/>
      <c r="B346" s="409"/>
      <c r="C346" s="409"/>
      <c r="D346" s="409"/>
      <c r="E346" s="409"/>
      <c r="F346" s="409"/>
      <c r="G346" s="434"/>
      <c r="H346" s="409"/>
      <c r="I346" s="409"/>
      <c r="J346" s="409"/>
      <c r="K346" s="409"/>
      <c r="L346" s="409"/>
      <c r="M346" s="409"/>
      <c r="N346" s="409"/>
      <c r="O346" s="409"/>
      <c r="P346" s="409"/>
      <c r="Q346" s="409"/>
      <c r="R346" s="409"/>
      <c r="S346" s="409"/>
      <c r="T346" s="409"/>
      <c r="U346" s="409"/>
      <c r="V346" s="409"/>
      <c r="W346" s="409"/>
      <c r="X346" s="409"/>
      <c r="Y346" s="409"/>
      <c r="Z346" s="409"/>
    </row>
    <row r="347" ht="13.5" customHeight="1">
      <c r="A347" s="409"/>
      <c r="B347" s="409"/>
      <c r="C347" s="409"/>
      <c r="D347" s="409"/>
      <c r="E347" s="409"/>
      <c r="F347" s="409"/>
      <c r="G347" s="434"/>
      <c r="H347" s="409"/>
      <c r="I347" s="409"/>
      <c r="J347" s="409"/>
      <c r="K347" s="409"/>
      <c r="L347" s="409"/>
      <c r="M347" s="409"/>
      <c r="N347" s="409"/>
      <c r="O347" s="409"/>
      <c r="P347" s="409"/>
      <c r="Q347" s="409"/>
      <c r="R347" s="409"/>
      <c r="S347" s="409"/>
      <c r="T347" s="409"/>
      <c r="U347" s="409"/>
      <c r="V347" s="409"/>
      <c r="W347" s="409"/>
      <c r="X347" s="409"/>
      <c r="Y347" s="409"/>
      <c r="Z347" s="409"/>
    </row>
    <row r="348" ht="13.5" customHeight="1">
      <c r="A348" s="409"/>
      <c r="B348" s="409"/>
      <c r="C348" s="409"/>
      <c r="D348" s="409"/>
      <c r="E348" s="409"/>
      <c r="F348" s="409"/>
      <c r="G348" s="434"/>
      <c r="H348" s="409"/>
      <c r="I348" s="409"/>
      <c r="J348" s="409"/>
      <c r="K348" s="409"/>
      <c r="L348" s="409"/>
      <c r="M348" s="409"/>
      <c r="N348" s="409"/>
      <c r="O348" s="409"/>
      <c r="P348" s="409"/>
      <c r="Q348" s="409"/>
      <c r="R348" s="409"/>
      <c r="S348" s="409"/>
      <c r="T348" s="409"/>
      <c r="U348" s="409"/>
      <c r="V348" s="409"/>
      <c r="W348" s="409"/>
      <c r="X348" s="409"/>
      <c r="Y348" s="409"/>
      <c r="Z348" s="409"/>
    </row>
    <row r="349" ht="13.5" customHeight="1">
      <c r="A349" s="409"/>
      <c r="B349" s="409"/>
      <c r="C349" s="409"/>
      <c r="D349" s="409"/>
      <c r="E349" s="409"/>
      <c r="F349" s="409"/>
      <c r="G349" s="434"/>
      <c r="H349" s="409"/>
      <c r="I349" s="409"/>
      <c r="J349" s="409"/>
      <c r="K349" s="409"/>
      <c r="L349" s="409"/>
      <c r="M349" s="409"/>
      <c r="N349" s="409"/>
      <c r="O349" s="409"/>
      <c r="P349" s="409"/>
      <c r="Q349" s="409"/>
      <c r="R349" s="409"/>
      <c r="S349" s="409"/>
      <c r="T349" s="409"/>
      <c r="U349" s="409"/>
      <c r="V349" s="409"/>
      <c r="W349" s="409"/>
      <c r="X349" s="409"/>
      <c r="Y349" s="409"/>
      <c r="Z349" s="409"/>
    </row>
    <row r="350" ht="13.5" customHeight="1">
      <c r="A350" s="409"/>
      <c r="B350" s="409"/>
      <c r="C350" s="409"/>
      <c r="D350" s="409"/>
      <c r="E350" s="409"/>
      <c r="F350" s="409"/>
      <c r="G350" s="434"/>
      <c r="H350" s="409"/>
      <c r="I350" s="409"/>
      <c r="J350" s="409"/>
      <c r="K350" s="409"/>
      <c r="L350" s="409"/>
      <c r="M350" s="409"/>
      <c r="N350" s="409"/>
      <c r="O350" s="409"/>
      <c r="P350" s="409"/>
      <c r="Q350" s="409"/>
      <c r="R350" s="409"/>
      <c r="S350" s="409"/>
      <c r="T350" s="409"/>
      <c r="U350" s="409"/>
      <c r="V350" s="409"/>
      <c r="W350" s="409"/>
      <c r="X350" s="409"/>
      <c r="Y350" s="409"/>
      <c r="Z350" s="409"/>
    </row>
    <row r="351" ht="13.5" customHeight="1">
      <c r="A351" s="409"/>
      <c r="B351" s="409"/>
      <c r="C351" s="409"/>
      <c r="D351" s="409"/>
      <c r="E351" s="409"/>
      <c r="F351" s="409"/>
      <c r="G351" s="434"/>
      <c r="H351" s="409"/>
      <c r="I351" s="409"/>
      <c r="J351" s="409"/>
      <c r="K351" s="409"/>
      <c r="L351" s="409"/>
      <c r="M351" s="409"/>
      <c r="N351" s="409"/>
      <c r="O351" s="409"/>
      <c r="P351" s="409"/>
      <c r="Q351" s="409"/>
      <c r="R351" s="409"/>
      <c r="S351" s="409"/>
      <c r="T351" s="409"/>
      <c r="U351" s="409"/>
      <c r="V351" s="409"/>
      <c r="W351" s="409"/>
      <c r="X351" s="409"/>
      <c r="Y351" s="409"/>
      <c r="Z351" s="409"/>
    </row>
    <row r="352" ht="13.5" customHeight="1">
      <c r="A352" s="409"/>
      <c r="B352" s="409"/>
      <c r="C352" s="409"/>
      <c r="D352" s="409"/>
      <c r="E352" s="409"/>
      <c r="F352" s="409"/>
      <c r="G352" s="434"/>
      <c r="H352" s="409"/>
      <c r="I352" s="409"/>
      <c r="J352" s="409"/>
      <c r="K352" s="409"/>
      <c r="L352" s="409"/>
      <c r="M352" s="409"/>
      <c r="N352" s="409"/>
      <c r="O352" s="409"/>
      <c r="P352" s="409"/>
      <c r="Q352" s="409"/>
      <c r="R352" s="409"/>
      <c r="S352" s="409"/>
      <c r="T352" s="409"/>
      <c r="U352" s="409"/>
      <c r="V352" s="409"/>
      <c r="W352" s="409"/>
      <c r="X352" s="409"/>
      <c r="Y352" s="409"/>
      <c r="Z352" s="409"/>
    </row>
    <row r="353" ht="13.5" customHeight="1">
      <c r="A353" s="409"/>
      <c r="B353" s="409"/>
      <c r="C353" s="409"/>
      <c r="D353" s="409"/>
      <c r="E353" s="409"/>
      <c r="F353" s="409"/>
      <c r="G353" s="434"/>
      <c r="H353" s="409"/>
      <c r="I353" s="409"/>
      <c r="J353" s="409"/>
      <c r="K353" s="409"/>
      <c r="L353" s="409"/>
      <c r="M353" s="409"/>
      <c r="N353" s="409"/>
      <c r="O353" s="409"/>
      <c r="P353" s="409"/>
      <c r="Q353" s="409"/>
      <c r="R353" s="409"/>
      <c r="S353" s="409"/>
      <c r="T353" s="409"/>
      <c r="U353" s="409"/>
      <c r="V353" s="409"/>
      <c r="W353" s="409"/>
      <c r="X353" s="409"/>
      <c r="Y353" s="409"/>
      <c r="Z353" s="409"/>
    </row>
    <row r="354" ht="13.5" customHeight="1">
      <c r="A354" s="409"/>
      <c r="B354" s="409"/>
      <c r="C354" s="409"/>
      <c r="D354" s="409"/>
      <c r="E354" s="409"/>
      <c r="F354" s="409"/>
      <c r="G354" s="434"/>
      <c r="H354" s="409"/>
      <c r="I354" s="409"/>
      <c r="J354" s="409"/>
      <c r="K354" s="409"/>
      <c r="L354" s="409"/>
      <c r="M354" s="409"/>
      <c r="N354" s="409"/>
      <c r="O354" s="409"/>
      <c r="P354" s="409"/>
      <c r="Q354" s="409"/>
      <c r="R354" s="409"/>
      <c r="S354" s="409"/>
      <c r="T354" s="409"/>
      <c r="U354" s="409"/>
      <c r="V354" s="409"/>
      <c r="W354" s="409"/>
      <c r="X354" s="409"/>
      <c r="Y354" s="409"/>
      <c r="Z354" s="409"/>
    </row>
    <row r="355" ht="13.5" customHeight="1">
      <c r="A355" s="409"/>
      <c r="B355" s="409"/>
      <c r="C355" s="409"/>
      <c r="D355" s="409"/>
      <c r="E355" s="409"/>
      <c r="F355" s="409"/>
      <c r="G355" s="434"/>
      <c r="H355" s="409"/>
      <c r="I355" s="409"/>
      <c r="J355" s="409"/>
      <c r="K355" s="409"/>
      <c r="L355" s="409"/>
      <c r="M355" s="409"/>
      <c r="N355" s="409"/>
      <c r="O355" s="409"/>
      <c r="P355" s="409"/>
      <c r="Q355" s="409"/>
      <c r="R355" s="409"/>
      <c r="S355" s="409"/>
      <c r="T355" s="409"/>
      <c r="U355" s="409"/>
      <c r="V355" s="409"/>
      <c r="W355" s="409"/>
      <c r="X355" s="409"/>
      <c r="Y355" s="409"/>
      <c r="Z355" s="409"/>
    </row>
    <row r="356" ht="13.5" customHeight="1">
      <c r="A356" s="409"/>
      <c r="B356" s="409"/>
      <c r="C356" s="409"/>
      <c r="D356" s="409"/>
      <c r="E356" s="409"/>
      <c r="F356" s="409"/>
      <c r="G356" s="434"/>
      <c r="H356" s="409"/>
      <c r="I356" s="409"/>
      <c r="J356" s="409"/>
      <c r="K356" s="409"/>
      <c r="L356" s="409"/>
      <c r="M356" s="409"/>
      <c r="N356" s="409"/>
      <c r="O356" s="409"/>
      <c r="P356" s="409"/>
      <c r="Q356" s="409"/>
      <c r="R356" s="409"/>
      <c r="S356" s="409"/>
      <c r="T356" s="409"/>
      <c r="U356" s="409"/>
      <c r="V356" s="409"/>
      <c r="W356" s="409"/>
      <c r="X356" s="409"/>
      <c r="Y356" s="409"/>
      <c r="Z356" s="409"/>
    </row>
    <row r="357" ht="13.5" customHeight="1">
      <c r="A357" s="409"/>
      <c r="B357" s="409"/>
      <c r="C357" s="409"/>
      <c r="D357" s="409"/>
      <c r="E357" s="409"/>
      <c r="F357" s="409"/>
      <c r="G357" s="434"/>
      <c r="H357" s="409"/>
      <c r="I357" s="409"/>
      <c r="J357" s="409"/>
      <c r="K357" s="409"/>
      <c r="L357" s="409"/>
      <c r="M357" s="409"/>
      <c r="N357" s="409"/>
      <c r="O357" s="409"/>
      <c r="P357" s="409"/>
      <c r="Q357" s="409"/>
      <c r="R357" s="409"/>
      <c r="S357" s="409"/>
      <c r="T357" s="409"/>
      <c r="U357" s="409"/>
      <c r="V357" s="409"/>
      <c r="W357" s="409"/>
      <c r="X357" s="409"/>
      <c r="Y357" s="409"/>
      <c r="Z357" s="409"/>
    </row>
    <row r="358" ht="13.5" customHeight="1">
      <c r="A358" s="409"/>
      <c r="B358" s="409"/>
      <c r="C358" s="409"/>
      <c r="D358" s="409"/>
      <c r="E358" s="409"/>
      <c r="F358" s="409"/>
      <c r="G358" s="434"/>
      <c r="H358" s="409"/>
      <c r="I358" s="409"/>
      <c r="J358" s="409"/>
      <c r="K358" s="409"/>
      <c r="L358" s="409"/>
      <c r="M358" s="409"/>
      <c r="N358" s="409"/>
      <c r="O358" s="409"/>
      <c r="P358" s="409"/>
      <c r="Q358" s="409"/>
      <c r="R358" s="409"/>
      <c r="S358" s="409"/>
      <c r="T358" s="409"/>
      <c r="U358" s="409"/>
      <c r="V358" s="409"/>
      <c r="W358" s="409"/>
      <c r="X358" s="409"/>
      <c r="Y358" s="409"/>
      <c r="Z358" s="409"/>
    </row>
    <row r="359" ht="13.5" customHeight="1">
      <c r="A359" s="409"/>
      <c r="B359" s="409"/>
      <c r="C359" s="409"/>
      <c r="D359" s="409"/>
      <c r="E359" s="409"/>
      <c r="F359" s="409"/>
      <c r="G359" s="434"/>
      <c r="H359" s="409"/>
      <c r="I359" s="409"/>
      <c r="J359" s="409"/>
      <c r="K359" s="409"/>
      <c r="L359" s="409"/>
      <c r="M359" s="409"/>
      <c r="N359" s="409"/>
      <c r="O359" s="409"/>
      <c r="P359" s="409"/>
      <c r="Q359" s="409"/>
      <c r="R359" s="409"/>
      <c r="S359" s="409"/>
      <c r="T359" s="409"/>
      <c r="U359" s="409"/>
      <c r="V359" s="409"/>
      <c r="W359" s="409"/>
      <c r="X359" s="409"/>
      <c r="Y359" s="409"/>
      <c r="Z359" s="409"/>
    </row>
    <row r="360" ht="13.5" customHeight="1">
      <c r="A360" s="409"/>
      <c r="B360" s="409"/>
      <c r="C360" s="409"/>
      <c r="D360" s="409"/>
      <c r="E360" s="409"/>
      <c r="F360" s="409"/>
      <c r="G360" s="434"/>
      <c r="H360" s="409"/>
      <c r="I360" s="409"/>
      <c r="J360" s="409"/>
      <c r="K360" s="409"/>
      <c r="L360" s="409"/>
      <c r="M360" s="409"/>
      <c r="N360" s="409"/>
      <c r="O360" s="409"/>
      <c r="P360" s="409"/>
      <c r="Q360" s="409"/>
      <c r="R360" s="409"/>
      <c r="S360" s="409"/>
      <c r="T360" s="409"/>
      <c r="U360" s="409"/>
      <c r="V360" s="409"/>
      <c r="W360" s="409"/>
      <c r="X360" s="409"/>
      <c r="Y360" s="409"/>
      <c r="Z360" s="409"/>
    </row>
    <row r="361" ht="13.5" customHeight="1">
      <c r="A361" s="409"/>
      <c r="B361" s="409"/>
      <c r="C361" s="409"/>
      <c r="D361" s="409"/>
      <c r="E361" s="409"/>
      <c r="F361" s="409"/>
      <c r="G361" s="434"/>
      <c r="H361" s="409"/>
      <c r="I361" s="409"/>
      <c r="J361" s="409"/>
      <c r="K361" s="409"/>
      <c r="L361" s="409"/>
      <c r="M361" s="409"/>
      <c r="N361" s="409"/>
      <c r="O361" s="409"/>
      <c r="P361" s="409"/>
      <c r="Q361" s="409"/>
      <c r="R361" s="409"/>
      <c r="S361" s="409"/>
      <c r="T361" s="409"/>
      <c r="U361" s="409"/>
      <c r="V361" s="409"/>
      <c r="W361" s="409"/>
      <c r="X361" s="409"/>
      <c r="Y361" s="409"/>
      <c r="Z361" s="409"/>
    </row>
    <row r="362" ht="13.5" customHeight="1">
      <c r="A362" s="409"/>
      <c r="B362" s="409"/>
      <c r="C362" s="409"/>
      <c r="D362" s="409"/>
      <c r="E362" s="409"/>
      <c r="F362" s="409"/>
      <c r="G362" s="434"/>
      <c r="H362" s="409"/>
      <c r="I362" s="409"/>
      <c r="J362" s="409"/>
      <c r="K362" s="409"/>
      <c r="L362" s="409"/>
      <c r="M362" s="409"/>
      <c r="N362" s="409"/>
      <c r="O362" s="409"/>
      <c r="P362" s="409"/>
      <c r="Q362" s="409"/>
      <c r="R362" s="409"/>
      <c r="S362" s="409"/>
      <c r="T362" s="409"/>
      <c r="U362" s="409"/>
      <c r="V362" s="409"/>
      <c r="W362" s="409"/>
      <c r="X362" s="409"/>
      <c r="Y362" s="409"/>
      <c r="Z362" s="409"/>
    </row>
    <row r="363" ht="13.5" customHeight="1">
      <c r="A363" s="409"/>
      <c r="B363" s="409"/>
      <c r="C363" s="409"/>
      <c r="D363" s="409"/>
      <c r="E363" s="409"/>
      <c r="F363" s="409"/>
      <c r="G363" s="434"/>
      <c r="H363" s="409"/>
      <c r="I363" s="409"/>
      <c r="J363" s="409"/>
      <c r="K363" s="409"/>
      <c r="L363" s="409"/>
      <c r="M363" s="409"/>
      <c r="N363" s="409"/>
      <c r="O363" s="409"/>
      <c r="P363" s="409"/>
      <c r="Q363" s="409"/>
      <c r="R363" s="409"/>
      <c r="S363" s="409"/>
      <c r="T363" s="409"/>
      <c r="U363" s="409"/>
      <c r="V363" s="409"/>
      <c r="W363" s="409"/>
      <c r="X363" s="409"/>
      <c r="Y363" s="409"/>
      <c r="Z363" s="409"/>
    </row>
    <row r="364" ht="13.5" customHeight="1">
      <c r="A364" s="409"/>
      <c r="B364" s="409"/>
      <c r="C364" s="409"/>
      <c r="D364" s="409"/>
      <c r="E364" s="409"/>
      <c r="F364" s="409"/>
      <c r="G364" s="434"/>
      <c r="H364" s="409"/>
      <c r="I364" s="409"/>
      <c r="J364" s="409"/>
      <c r="K364" s="409"/>
      <c r="L364" s="409"/>
      <c r="M364" s="409"/>
      <c r="N364" s="409"/>
      <c r="O364" s="409"/>
      <c r="P364" s="409"/>
      <c r="Q364" s="409"/>
      <c r="R364" s="409"/>
      <c r="S364" s="409"/>
      <c r="T364" s="409"/>
      <c r="U364" s="409"/>
      <c r="V364" s="409"/>
      <c r="W364" s="409"/>
      <c r="X364" s="409"/>
      <c r="Y364" s="409"/>
      <c r="Z364" s="409"/>
    </row>
    <row r="365" ht="13.5" customHeight="1">
      <c r="A365" s="409"/>
      <c r="B365" s="409"/>
      <c r="C365" s="409"/>
      <c r="D365" s="409"/>
      <c r="E365" s="409"/>
      <c r="F365" s="409"/>
      <c r="G365" s="434"/>
      <c r="H365" s="409"/>
      <c r="I365" s="409"/>
      <c r="J365" s="409"/>
      <c r="K365" s="409"/>
      <c r="L365" s="409"/>
      <c r="M365" s="409"/>
      <c r="N365" s="409"/>
      <c r="O365" s="409"/>
      <c r="P365" s="409"/>
      <c r="Q365" s="409"/>
      <c r="R365" s="409"/>
      <c r="S365" s="409"/>
      <c r="T365" s="409"/>
      <c r="U365" s="409"/>
      <c r="V365" s="409"/>
      <c r="W365" s="409"/>
      <c r="X365" s="409"/>
      <c r="Y365" s="409"/>
      <c r="Z365" s="409"/>
    </row>
    <row r="366" ht="13.5" customHeight="1">
      <c r="A366" s="409"/>
      <c r="B366" s="409"/>
      <c r="C366" s="409"/>
      <c r="D366" s="409"/>
      <c r="E366" s="409"/>
      <c r="F366" s="409"/>
      <c r="G366" s="434"/>
      <c r="H366" s="409"/>
      <c r="I366" s="409"/>
      <c r="J366" s="409"/>
      <c r="K366" s="409"/>
      <c r="L366" s="409"/>
      <c r="M366" s="409"/>
      <c r="N366" s="409"/>
      <c r="O366" s="409"/>
      <c r="P366" s="409"/>
      <c r="Q366" s="409"/>
      <c r="R366" s="409"/>
      <c r="S366" s="409"/>
      <c r="T366" s="409"/>
      <c r="U366" s="409"/>
      <c r="V366" s="409"/>
      <c r="W366" s="409"/>
      <c r="X366" s="409"/>
      <c r="Y366" s="409"/>
      <c r="Z366" s="409"/>
    </row>
    <row r="367" ht="13.5" customHeight="1">
      <c r="A367" s="409"/>
      <c r="B367" s="409"/>
      <c r="C367" s="409"/>
      <c r="D367" s="409"/>
      <c r="E367" s="409"/>
      <c r="F367" s="409"/>
      <c r="G367" s="434"/>
      <c r="H367" s="409"/>
      <c r="I367" s="409"/>
      <c r="J367" s="409"/>
      <c r="K367" s="409"/>
      <c r="L367" s="409"/>
      <c r="M367" s="409"/>
      <c r="N367" s="409"/>
      <c r="O367" s="409"/>
      <c r="P367" s="409"/>
      <c r="Q367" s="409"/>
      <c r="R367" s="409"/>
      <c r="S367" s="409"/>
      <c r="T367" s="409"/>
      <c r="U367" s="409"/>
      <c r="V367" s="409"/>
      <c r="W367" s="409"/>
      <c r="X367" s="409"/>
      <c r="Y367" s="409"/>
      <c r="Z367" s="409"/>
    </row>
    <row r="368" ht="13.5" customHeight="1">
      <c r="A368" s="409"/>
      <c r="B368" s="409"/>
      <c r="C368" s="409"/>
      <c r="D368" s="409"/>
      <c r="E368" s="409"/>
      <c r="F368" s="409"/>
      <c r="G368" s="434"/>
      <c r="H368" s="409"/>
      <c r="I368" s="409"/>
      <c r="J368" s="409"/>
      <c r="K368" s="409"/>
      <c r="L368" s="409"/>
      <c r="M368" s="409"/>
      <c r="N368" s="409"/>
      <c r="O368" s="409"/>
      <c r="P368" s="409"/>
      <c r="Q368" s="409"/>
      <c r="R368" s="409"/>
      <c r="S368" s="409"/>
      <c r="T368" s="409"/>
      <c r="U368" s="409"/>
      <c r="V368" s="409"/>
      <c r="W368" s="409"/>
      <c r="X368" s="409"/>
      <c r="Y368" s="409"/>
      <c r="Z368" s="409"/>
    </row>
    <row r="369" ht="13.5" customHeight="1">
      <c r="A369" s="409"/>
      <c r="B369" s="409"/>
      <c r="C369" s="409"/>
      <c r="D369" s="409"/>
      <c r="E369" s="409"/>
      <c r="F369" s="409"/>
      <c r="G369" s="434"/>
      <c r="H369" s="409"/>
      <c r="I369" s="409"/>
      <c r="J369" s="409"/>
      <c r="K369" s="409"/>
      <c r="L369" s="409"/>
      <c r="M369" s="409"/>
      <c r="N369" s="409"/>
      <c r="O369" s="409"/>
      <c r="P369" s="409"/>
      <c r="Q369" s="409"/>
      <c r="R369" s="409"/>
      <c r="S369" s="409"/>
      <c r="T369" s="409"/>
      <c r="U369" s="409"/>
      <c r="V369" s="409"/>
      <c r="W369" s="409"/>
      <c r="X369" s="409"/>
      <c r="Y369" s="409"/>
      <c r="Z369" s="409"/>
    </row>
    <row r="370" ht="13.5" customHeight="1">
      <c r="A370" s="409"/>
      <c r="B370" s="409"/>
      <c r="C370" s="409"/>
      <c r="D370" s="409"/>
      <c r="E370" s="409"/>
      <c r="F370" s="409"/>
      <c r="G370" s="434"/>
      <c r="H370" s="409"/>
      <c r="I370" s="409"/>
      <c r="J370" s="409"/>
      <c r="K370" s="409"/>
      <c r="L370" s="409"/>
      <c r="M370" s="409"/>
      <c r="N370" s="409"/>
      <c r="O370" s="409"/>
      <c r="P370" s="409"/>
      <c r="Q370" s="409"/>
      <c r="R370" s="409"/>
      <c r="S370" s="409"/>
      <c r="T370" s="409"/>
      <c r="U370" s="409"/>
      <c r="V370" s="409"/>
      <c r="W370" s="409"/>
      <c r="X370" s="409"/>
      <c r="Y370" s="409"/>
      <c r="Z370" s="409"/>
    </row>
    <row r="371" ht="13.5" customHeight="1">
      <c r="A371" s="409"/>
      <c r="B371" s="409"/>
      <c r="C371" s="409"/>
      <c r="D371" s="409"/>
      <c r="E371" s="409"/>
      <c r="F371" s="409"/>
      <c r="G371" s="434"/>
      <c r="H371" s="409"/>
      <c r="I371" s="409"/>
      <c r="J371" s="409"/>
      <c r="K371" s="409"/>
      <c r="L371" s="409"/>
      <c r="M371" s="409"/>
      <c r="N371" s="409"/>
      <c r="O371" s="409"/>
      <c r="P371" s="409"/>
      <c r="Q371" s="409"/>
      <c r="R371" s="409"/>
      <c r="S371" s="409"/>
      <c r="T371" s="409"/>
      <c r="U371" s="409"/>
      <c r="V371" s="409"/>
      <c r="W371" s="409"/>
      <c r="X371" s="409"/>
      <c r="Y371" s="409"/>
      <c r="Z371" s="409"/>
    </row>
    <row r="372" ht="13.5" customHeight="1">
      <c r="A372" s="409"/>
      <c r="B372" s="409"/>
      <c r="C372" s="409"/>
      <c r="D372" s="409"/>
      <c r="E372" s="409"/>
      <c r="F372" s="409"/>
      <c r="G372" s="434"/>
      <c r="H372" s="409"/>
      <c r="I372" s="409"/>
      <c r="J372" s="409"/>
      <c r="K372" s="409"/>
      <c r="L372" s="409"/>
      <c r="M372" s="409"/>
      <c r="N372" s="409"/>
      <c r="O372" s="409"/>
      <c r="P372" s="409"/>
      <c r="Q372" s="409"/>
      <c r="R372" s="409"/>
      <c r="S372" s="409"/>
      <c r="T372" s="409"/>
      <c r="U372" s="409"/>
      <c r="V372" s="409"/>
      <c r="W372" s="409"/>
      <c r="X372" s="409"/>
      <c r="Y372" s="409"/>
      <c r="Z372" s="409"/>
    </row>
    <row r="373" ht="13.5" customHeight="1">
      <c r="A373" s="409"/>
      <c r="B373" s="409"/>
      <c r="C373" s="409"/>
      <c r="D373" s="409"/>
      <c r="E373" s="409"/>
      <c r="F373" s="409"/>
      <c r="G373" s="434"/>
      <c r="H373" s="409"/>
      <c r="I373" s="409"/>
      <c r="J373" s="409"/>
      <c r="K373" s="409"/>
      <c r="L373" s="409"/>
      <c r="M373" s="409"/>
      <c r="N373" s="409"/>
      <c r="O373" s="409"/>
      <c r="P373" s="409"/>
      <c r="Q373" s="409"/>
      <c r="R373" s="409"/>
      <c r="S373" s="409"/>
      <c r="T373" s="409"/>
      <c r="U373" s="409"/>
      <c r="V373" s="409"/>
      <c r="W373" s="409"/>
      <c r="X373" s="409"/>
      <c r="Y373" s="409"/>
      <c r="Z373" s="409"/>
    </row>
    <row r="374" ht="13.5" customHeight="1">
      <c r="A374" s="409"/>
      <c r="B374" s="409"/>
      <c r="C374" s="409"/>
      <c r="D374" s="409"/>
      <c r="E374" s="409"/>
      <c r="F374" s="409"/>
      <c r="G374" s="434"/>
      <c r="H374" s="409"/>
      <c r="I374" s="409"/>
      <c r="J374" s="409"/>
      <c r="K374" s="409"/>
      <c r="L374" s="409"/>
      <c r="M374" s="409"/>
      <c r="N374" s="409"/>
      <c r="O374" s="409"/>
      <c r="P374" s="409"/>
      <c r="Q374" s="409"/>
      <c r="R374" s="409"/>
      <c r="S374" s="409"/>
      <c r="T374" s="409"/>
      <c r="U374" s="409"/>
      <c r="V374" s="409"/>
      <c r="W374" s="409"/>
      <c r="X374" s="409"/>
      <c r="Y374" s="409"/>
      <c r="Z374" s="409"/>
    </row>
    <row r="375" ht="13.5" customHeight="1">
      <c r="A375" s="409"/>
      <c r="B375" s="409"/>
      <c r="C375" s="409"/>
      <c r="D375" s="409"/>
      <c r="E375" s="409"/>
      <c r="F375" s="409"/>
      <c r="G375" s="434"/>
      <c r="H375" s="409"/>
      <c r="I375" s="409"/>
      <c r="J375" s="409"/>
      <c r="K375" s="409"/>
      <c r="L375" s="409"/>
      <c r="M375" s="409"/>
      <c r="N375" s="409"/>
      <c r="O375" s="409"/>
      <c r="P375" s="409"/>
      <c r="Q375" s="409"/>
      <c r="R375" s="409"/>
      <c r="S375" s="409"/>
      <c r="T375" s="409"/>
      <c r="U375" s="409"/>
      <c r="V375" s="409"/>
      <c r="W375" s="409"/>
      <c r="X375" s="409"/>
      <c r="Y375" s="409"/>
      <c r="Z375" s="409"/>
    </row>
    <row r="376" ht="13.5" customHeight="1">
      <c r="A376" s="409"/>
      <c r="B376" s="409"/>
      <c r="C376" s="409"/>
      <c r="D376" s="409"/>
      <c r="E376" s="409"/>
      <c r="F376" s="409"/>
      <c r="G376" s="434"/>
      <c r="H376" s="409"/>
      <c r="I376" s="409"/>
      <c r="J376" s="409"/>
      <c r="K376" s="409"/>
      <c r="L376" s="409"/>
      <c r="M376" s="409"/>
      <c r="N376" s="409"/>
      <c r="O376" s="409"/>
      <c r="P376" s="409"/>
      <c r="Q376" s="409"/>
      <c r="R376" s="409"/>
      <c r="S376" s="409"/>
      <c r="T376" s="409"/>
      <c r="U376" s="409"/>
      <c r="V376" s="409"/>
      <c r="W376" s="409"/>
      <c r="X376" s="409"/>
      <c r="Y376" s="409"/>
      <c r="Z376" s="409"/>
    </row>
    <row r="377" ht="13.5" customHeight="1">
      <c r="A377" s="409"/>
      <c r="B377" s="409"/>
      <c r="C377" s="409"/>
      <c r="D377" s="409"/>
      <c r="E377" s="409"/>
      <c r="F377" s="409"/>
      <c r="G377" s="434"/>
      <c r="H377" s="409"/>
      <c r="I377" s="409"/>
      <c r="J377" s="409"/>
      <c r="K377" s="409"/>
      <c r="L377" s="409"/>
      <c r="M377" s="409"/>
      <c r="N377" s="409"/>
      <c r="O377" s="409"/>
      <c r="P377" s="409"/>
      <c r="Q377" s="409"/>
      <c r="R377" s="409"/>
      <c r="S377" s="409"/>
      <c r="T377" s="409"/>
      <c r="U377" s="409"/>
      <c r="V377" s="409"/>
      <c r="W377" s="409"/>
      <c r="X377" s="409"/>
      <c r="Y377" s="409"/>
      <c r="Z377" s="409"/>
    </row>
    <row r="378" ht="13.5" customHeight="1">
      <c r="A378" s="409"/>
      <c r="B378" s="409"/>
      <c r="C378" s="409"/>
      <c r="D378" s="409"/>
      <c r="E378" s="409"/>
      <c r="F378" s="409"/>
      <c r="G378" s="434"/>
      <c r="H378" s="409"/>
      <c r="I378" s="409"/>
      <c r="J378" s="409"/>
      <c r="K378" s="409"/>
      <c r="L378" s="409"/>
      <c r="M378" s="409"/>
      <c r="N378" s="409"/>
      <c r="O378" s="409"/>
      <c r="P378" s="409"/>
      <c r="Q378" s="409"/>
      <c r="R378" s="409"/>
      <c r="S378" s="409"/>
      <c r="T378" s="409"/>
      <c r="U378" s="409"/>
      <c r="V378" s="409"/>
      <c r="W378" s="409"/>
      <c r="X378" s="409"/>
      <c r="Y378" s="409"/>
      <c r="Z378" s="409"/>
    </row>
    <row r="379" ht="13.5" customHeight="1">
      <c r="A379" s="409"/>
      <c r="B379" s="409"/>
      <c r="C379" s="409"/>
      <c r="D379" s="409"/>
      <c r="E379" s="409"/>
      <c r="F379" s="409"/>
      <c r="G379" s="434"/>
      <c r="H379" s="409"/>
      <c r="I379" s="409"/>
      <c r="J379" s="409"/>
      <c r="K379" s="409"/>
      <c r="L379" s="409"/>
      <c r="M379" s="409"/>
      <c r="N379" s="409"/>
      <c r="O379" s="409"/>
      <c r="P379" s="409"/>
      <c r="Q379" s="409"/>
      <c r="R379" s="409"/>
      <c r="S379" s="409"/>
      <c r="T379" s="409"/>
      <c r="U379" s="409"/>
      <c r="V379" s="409"/>
      <c r="W379" s="409"/>
      <c r="X379" s="409"/>
      <c r="Y379" s="409"/>
      <c r="Z379" s="409"/>
    </row>
    <row r="380" ht="13.5" customHeight="1">
      <c r="A380" s="409"/>
      <c r="B380" s="409"/>
      <c r="C380" s="409"/>
      <c r="D380" s="409"/>
      <c r="E380" s="409"/>
      <c r="F380" s="409"/>
      <c r="G380" s="434"/>
      <c r="H380" s="409"/>
      <c r="I380" s="409"/>
      <c r="J380" s="409"/>
      <c r="K380" s="409"/>
      <c r="L380" s="409"/>
      <c r="M380" s="409"/>
      <c r="N380" s="409"/>
      <c r="O380" s="409"/>
      <c r="P380" s="409"/>
      <c r="Q380" s="409"/>
      <c r="R380" s="409"/>
      <c r="S380" s="409"/>
      <c r="T380" s="409"/>
      <c r="U380" s="409"/>
      <c r="V380" s="409"/>
      <c r="W380" s="409"/>
      <c r="X380" s="409"/>
      <c r="Y380" s="409"/>
      <c r="Z380" s="409"/>
    </row>
    <row r="381" ht="13.5" customHeight="1">
      <c r="A381" s="409"/>
      <c r="B381" s="409"/>
      <c r="C381" s="409"/>
      <c r="D381" s="409"/>
      <c r="E381" s="409"/>
      <c r="F381" s="409"/>
      <c r="G381" s="434"/>
      <c r="H381" s="409"/>
      <c r="I381" s="409"/>
      <c r="J381" s="409"/>
      <c r="K381" s="409"/>
      <c r="L381" s="409"/>
      <c r="M381" s="409"/>
      <c r="N381" s="409"/>
      <c r="O381" s="409"/>
      <c r="P381" s="409"/>
      <c r="Q381" s="409"/>
      <c r="R381" s="409"/>
      <c r="S381" s="409"/>
      <c r="T381" s="409"/>
      <c r="U381" s="409"/>
      <c r="V381" s="409"/>
      <c r="W381" s="409"/>
      <c r="X381" s="409"/>
      <c r="Y381" s="409"/>
      <c r="Z381" s="409"/>
    </row>
    <row r="382" ht="13.5" customHeight="1">
      <c r="A382" s="409"/>
      <c r="B382" s="409"/>
      <c r="C382" s="409"/>
      <c r="D382" s="409"/>
      <c r="E382" s="409"/>
      <c r="F382" s="409"/>
      <c r="G382" s="434"/>
      <c r="H382" s="409"/>
      <c r="I382" s="409"/>
      <c r="J382" s="409"/>
      <c r="K382" s="409"/>
      <c r="L382" s="409"/>
      <c r="M382" s="409"/>
      <c r="N382" s="409"/>
      <c r="O382" s="409"/>
      <c r="P382" s="409"/>
      <c r="Q382" s="409"/>
      <c r="R382" s="409"/>
      <c r="S382" s="409"/>
      <c r="T382" s="409"/>
      <c r="U382" s="409"/>
      <c r="V382" s="409"/>
      <c r="W382" s="409"/>
      <c r="X382" s="409"/>
      <c r="Y382" s="409"/>
      <c r="Z382" s="409"/>
    </row>
    <row r="383" ht="13.5" customHeight="1">
      <c r="A383" s="409"/>
      <c r="B383" s="409"/>
      <c r="C383" s="409"/>
      <c r="D383" s="409"/>
      <c r="E383" s="409"/>
      <c r="F383" s="409"/>
      <c r="G383" s="434"/>
      <c r="H383" s="409"/>
      <c r="I383" s="409"/>
      <c r="J383" s="409"/>
      <c r="K383" s="409"/>
      <c r="L383" s="409"/>
      <c r="M383" s="409"/>
      <c r="N383" s="409"/>
      <c r="O383" s="409"/>
      <c r="P383" s="409"/>
      <c r="Q383" s="409"/>
      <c r="R383" s="409"/>
      <c r="S383" s="409"/>
      <c r="T383" s="409"/>
      <c r="U383" s="409"/>
      <c r="V383" s="409"/>
      <c r="W383" s="409"/>
      <c r="X383" s="409"/>
      <c r="Y383" s="409"/>
      <c r="Z383" s="409"/>
    </row>
    <row r="384" ht="13.5" customHeight="1">
      <c r="A384" s="409"/>
      <c r="B384" s="409"/>
      <c r="C384" s="409"/>
      <c r="D384" s="409"/>
      <c r="E384" s="409"/>
      <c r="F384" s="409"/>
      <c r="G384" s="434"/>
      <c r="H384" s="409"/>
      <c r="I384" s="409"/>
      <c r="J384" s="409"/>
      <c r="K384" s="409"/>
      <c r="L384" s="409"/>
      <c r="M384" s="409"/>
      <c r="N384" s="409"/>
      <c r="O384" s="409"/>
      <c r="P384" s="409"/>
      <c r="Q384" s="409"/>
      <c r="R384" s="409"/>
      <c r="S384" s="409"/>
      <c r="T384" s="409"/>
      <c r="U384" s="409"/>
      <c r="V384" s="409"/>
      <c r="W384" s="409"/>
      <c r="X384" s="409"/>
      <c r="Y384" s="409"/>
      <c r="Z384" s="409"/>
    </row>
    <row r="385" ht="13.5" customHeight="1">
      <c r="A385" s="409"/>
      <c r="B385" s="409"/>
      <c r="C385" s="409"/>
      <c r="D385" s="409"/>
      <c r="E385" s="409"/>
      <c r="F385" s="409"/>
      <c r="G385" s="434"/>
      <c r="H385" s="409"/>
      <c r="I385" s="409"/>
      <c r="J385" s="409"/>
      <c r="K385" s="409"/>
      <c r="L385" s="409"/>
      <c r="M385" s="409"/>
      <c r="N385" s="409"/>
      <c r="O385" s="409"/>
      <c r="P385" s="409"/>
      <c r="Q385" s="409"/>
      <c r="R385" s="409"/>
      <c r="S385" s="409"/>
      <c r="T385" s="409"/>
      <c r="U385" s="409"/>
      <c r="V385" s="409"/>
      <c r="W385" s="409"/>
      <c r="X385" s="409"/>
      <c r="Y385" s="409"/>
      <c r="Z385" s="409"/>
    </row>
    <row r="386" ht="13.5" customHeight="1">
      <c r="A386" s="409"/>
      <c r="B386" s="409"/>
      <c r="C386" s="409"/>
      <c r="D386" s="409"/>
      <c r="E386" s="409"/>
      <c r="F386" s="409"/>
      <c r="G386" s="434"/>
      <c r="H386" s="409"/>
      <c r="I386" s="409"/>
      <c r="J386" s="409"/>
      <c r="K386" s="409"/>
      <c r="L386" s="409"/>
      <c r="M386" s="409"/>
      <c r="N386" s="409"/>
      <c r="O386" s="409"/>
      <c r="P386" s="409"/>
      <c r="Q386" s="409"/>
      <c r="R386" s="409"/>
      <c r="S386" s="409"/>
      <c r="T386" s="409"/>
      <c r="U386" s="409"/>
      <c r="V386" s="409"/>
      <c r="W386" s="409"/>
      <c r="X386" s="409"/>
      <c r="Y386" s="409"/>
      <c r="Z386" s="409"/>
    </row>
    <row r="387" ht="13.5" customHeight="1">
      <c r="A387" s="409"/>
      <c r="B387" s="409"/>
      <c r="C387" s="409"/>
      <c r="D387" s="409"/>
      <c r="E387" s="409"/>
      <c r="F387" s="409"/>
      <c r="G387" s="434"/>
      <c r="H387" s="409"/>
      <c r="I387" s="409"/>
      <c r="J387" s="409"/>
      <c r="K387" s="409"/>
      <c r="L387" s="409"/>
      <c r="M387" s="409"/>
      <c r="N387" s="409"/>
      <c r="O387" s="409"/>
      <c r="P387" s="409"/>
      <c r="Q387" s="409"/>
      <c r="R387" s="409"/>
      <c r="S387" s="409"/>
      <c r="T387" s="409"/>
      <c r="U387" s="409"/>
      <c r="V387" s="409"/>
      <c r="W387" s="409"/>
      <c r="X387" s="409"/>
      <c r="Y387" s="409"/>
      <c r="Z387" s="409"/>
    </row>
    <row r="388" ht="13.5" customHeight="1">
      <c r="A388" s="409"/>
      <c r="B388" s="409"/>
      <c r="C388" s="409"/>
      <c r="D388" s="409"/>
      <c r="E388" s="409"/>
      <c r="F388" s="409"/>
      <c r="G388" s="434"/>
      <c r="H388" s="409"/>
      <c r="I388" s="409"/>
      <c r="J388" s="409"/>
      <c r="K388" s="409"/>
      <c r="L388" s="409"/>
      <c r="M388" s="409"/>
      <c r="N388" s="409"/>
      <c r="O388" s="409"/>
      <c r="P388" s="409"/>
      <c r="Q388" s="409"/>
      <c r="R388" s="409"/>
      <c r="S388" s="409"/>
      <c r="T388" s="409"/>
      <c r="U388" s="409"/>
      <c r="V388" s="409"/>
      <c r="W388" s="409"/>
      <c r="X388" s="409"/>
      <c r="Y388" s="409"/>
      <c r="Z388" s="409"/>
    </row>
    <row r="389" ht="13.5" customHeight="1">
      <c r="A389" s="409"/>
      <c r="B389" s="409"/>
      <c r="C389" s="409"/>
      <c r="D389" s="409"/>
      <c r="E389" s="409"/>
      <c r="F389" s="409"/>
      <c r="G389" s="434"/>
      <c r="H389" s="409"/>
      <c r="I389" s="409"/>
      <c r="J389" s="409"/>
      <c r="K389" s="409"/>
      <c r="L389" s="409"/>
      <c r="M389" s="409"/>
      <c r="N389" s="409"/>
      <c r="O389" s="409"/>
      <c r="P389" s="409"/>
      <c r="Q389" s="409"/>
      <c r="R389" s="409"/>
      <c r="S389" s="409"/>
      <c r="T389" s="409"/>
      <c r="U389" s="409"/>
      <c r="V389" s="409"/>
      <c r="W389" s="409"/>
      <c r="X389" s="409"/>
      <c r="Y389" s="409"/>
      <c r="Z389" s="409"/>
    </row>
    <row r="390" ht="13.5" customHeight="1">
      <c r="A390" s="409"/>
      <c r="B390" s="409"/>
      <c r="C390" s="409"/>
      <c r="D390" s="409"/>
      <c r="E390" s="409"/>
      <c r="F390" s="409"/>
      <c r="G390" s="434"/>
      <c r="H390" s="409"/>
      <c r="I390" s="409"/>
      <c r="J390" s="409"/>
      <c r="K390" s="409"/>
      <c r="L390" s="409"/>
      <c r="M390" s="409"/>
      <c r="N390" s="409"/>
      <c r="O390" s="409"/>
      <c r="P390" s="409"/>
      <c r="Q390" s="409"/>
      <c r="R390" s="409"/>
      <c r="S390" s="409"/>
      <c r="T390" s="409"/>
      <c r="U390" s="409"/>
      <c r="V390" s="409"/>
      <c r="W390" s="409"/>
      <c r="X390" s="409"/>
      <c r="Y390" s="409"/>
      <c r="Z390" s="409"/>
    </row>
    <row r="391" ht="13.5" customHeight="1">
      <c r="A391" s="409"/>
      <c r="B391" s="409"/>
      <c r="C391" s="409"/>
      <c r="D391" s="409"/>
      <c r="E391" s="409"/>
      <c r="F391" s="409"/>
      <c r="G391" s="434"/>
      <c r="H391" s="409"/>
      <c r="I391" s="409"/>
      <c r="J391" s="409"/>
      <c r="K391" s="409"/>
      <c r="L391" s="409"/>
      <c r="M391" s="409"/>
      <c r="N391" s="409"/>
      <c r="O391" s="409"/>
      <c r="P391" s="409"/>
      <c r="Q391" s="409"/>
      <c r="R391" s="409"/>
      <c r="S391" s="409"/>
      <c r="T391" s="409"/>
      <c r="U391" s="409"/>
      <c r="V391" s="409"/>
      <c r="W391" s="409"/>
      <c r="X391" s="409"/>
      <c r="Y391" s="409"/>
      <c r="Z391" s="409"/>
    </row>
    <row r="392" ht="13.5" customHeight="1">
      <c r="A392" s="409"/>
      <c r="B392" s="409"/>
      <c r="C392" s="409"/>
      <c r="D392" s="409"/>
      <c r="E392" s="409"/>
      <c r="F392" s="409"/>
      <c r="G392" s="434"/>
      <c r="H392" s="409"/>
      <c r="I392" s="409"/>
      <c r="J392" s="409"/>
      <c r="K392" s="409"/>
      <c r="L392" s="409"/>
      <c r="M392" s="409"/>
      <c r="N392" s="409"/>
      <c r="O392" s="409"/>
      <c r="P392" s="409"/>
      <c r="Q392" s="409"/>
      <c r="R392" s="409"/>
      <c r="S392" s="409"/>
      <c r="T392" s="409"/>
      <c r="U392" s="409"/>
      <c r="V392" s="409"/>
      <c r="W392" s="409"/>
      <c r="X392" s="409"/>
      <c r="Y392" s="409"/>
      <c r="Z392" s="409"/>
    </row>
    <row r="393" ht="13.5" customHeight="1">
      <c r="A393" s="409"/>
      <c r="B393" s="409"/>
      <c r="C393" s="409"/>
      <c r="D393" s="409"/>
      <c r="E393" s="409"/>
      <c r="F393" s="409"/>
      <c r="G393" s="434"/>
      <c r="H393" s="409"/>
      <c r="I393" s="409"/>
      <c r="J393" s="409"/>
      <c r="K393" s="409"/>
      <c r="L393" s="409"/>
      <c r="M393" s="409"/>
      <c r="N393" s="409"/>
      <c r="O393" s="409"/>
      <c r="P393" s="409"/>
      <c r="Q393" s="409"/>
      <c r="R393" s="409"/>
      <c r="S393" s="409"/>
      <c r="T393" s="409"/>
      <c r="U393" s="409"/>
      <c r="V393" s="409"/>
      <c r="W393" s="409"/>
      <c r="X393" s="409"/>
      <c r="Y393" s="409"/>
      <c r="Z393" s="409"/>
    </row>
    <row r="394" ht="13.5" customHeight="1">
      <c r="A394" s="409"/>
      <c r="B394" s="409"/>
      <c r="C394" s="409"/>
      <c r="D394" s="409"/>
      <c r="E394" s="409"/>
      <c r="F394" s="409"/>
      <c r="G394" s="434"/>
      <c r="H394" s="409"/>
      <c r="I394" s="409"/>
      <c r="J394" s="409"/>
      <c r="K394" s="409"/>
      <c r="L394" s="409"/>
      <c r="M394" s="409"/>
      <c r="N394" s="409"/>
      <c r="O394" s="409"/>
      <c r="P394" s="409"/>
      <c r="Q394" s="409"/>
      <c r="R394" s="409"/>
      <c r="S394" s="409"/>
      <c r="T394" s="409"/>
      <c r="U394" s="409"/>
      <c r="V394" s="409"/>
      <c r="W394" s="409"/>
      <c r="X394" s="409"/>
      <c r="Y394" s="409"/>
      <c r="Z394" s="409"/>
    </row>
    <row r="395" ht="13.5" customHeight="1">
      <c r="A395" s="409"/>
      <c r="B395" s="409"/>
      <c r="C395" s="409"/>
      <c r="D395" s="409"/>
      <c r="E395" s="409"/>
      <c r="F395" s="409"/>
      <c r="G395" s="434"/>
      <c r="H395" s="409"/>
      <c r="I395" s="409"/>
      <c r="J395" s="409"/>
      <c r="K395" s="409"/>
      <c r="L395" s="409"/>
      <c r="M395" s="409"/>
      <c r="N395" s="409"/>
      <c r="O395" s="409"/>
      <c r="P395" s="409"/>
      <c r="Q395" s="409"/>
      <c r="R395" s="409"/>
      <c r="S395" s="409"/>
      <c r="T395" s="409"/>
      <c r="U395" s="409"/>
      <c r="V395" s="409"/>
      <c r="W395" s="409"/>
      <c r="X395" s="409"/>
      <c r="Y395" s="409"/>
      <c r="Z395" s="409"/>
    </row>
    <row r="396" ht="13.5" customHeight="1">
      <c r="A396" s="409"/>
      <c r="B396" s="409"/>
      <c r="C396" s="409"/>
      <c r="D396" s="409"/>
      <c r="E396" s="409"/>
      <c r="F396" s="409"/>
      <c r="G396" s="434"/>
      <c r="H396" s="409"/>
      <c r="I396" s="409"/>
      <c r="J396" s="409"/>
      <c r="K396" s="409"/>
      <c r="L396" s="409"/>
      <c r="M396" s="409"/>
      <c r="N396" s="409"/>
      <c r="O396" s="409"/>
      <c r="P396" s="409"/>
      <c r="Q396" s="409"/>
      <c r="R396" s="409"/>
      <c r="S396" s="409"/>
      <c r="T396" s="409"/>
      <c r="U396" s="409"/>
      <c r="V396" s="409"/>
      <c r="W396" s="409"/>
      <c r="X396" s="409"/>
      <c r="Y396" s="409"/>
      <c r="Z396" s="409"/>
    </row>
    <row r="397" ht="13.5" customHeight="1">
      <c r="A397" s="409"/>
      <c r="B397" s="409"/>
      <c r="C397" s="409"/>
      <c r="D397" s="409"/>
      <c r="E397" s="409"/>
      <c r="F397" s="409"/>
      <c r="G397" s="434"/>
      <c r="H397" s="409"/>
      <c r="I397" s="409"/>
      <c r="J397" s="409"/>
      <c r="K397" s="409"/>
      <c r="L397" s="409"/>
      <c r="M397" s="409"/>
      <c r="N397" s="409"/>
      <c r="O397" s="409"/>
      <c r="P397" s="409"/>
      <c r="Q397" s="409"/>
      <c r="R397" s="409"/>
      <c r="S397" s="409"/>
      <c r="T397" s="409"/>
      <c r="U397" s="409"/>
      <c r="V397" s="409"/>
      <c r="W397" s="409"/>
      <c r="X397" s="409"/>
      <c r="Y397" s="409"/>
      <c r="Z397" s="409"/>
    </row>
    <row r="398" ht="13.5" customHeight="1">
      <c r="A398" s="409"/>
      <c r="B398" s="409"/>
      <c r="C398" s="409"/>
      <c r="D398" s="409"/>
      <c r="E398" s="409"/>
      <c r="F398" s="409"/>
      <c r="G398" s="434"/>
      <c r="H398" s="409"/>
      <c r="I398" s="409"/>
      <c r="J398" s="409"/>
      <c r="K398" s="409"/>
      <c r="L398" s="409"/>
      <c r="M398" s="409"/>
      <c r="N398" s="409"/>
      <c r="O398" s="409"/>
      <c r="P398" s="409"/>
      <c r="Q398" s="409"/>
      <c r="R398" s="409"/>
      <c r="S398" s="409"/>
      <c r="T398" s="409"/>
      <c r="U398" s="409"/>
      <c r="V398" s="409"/>
      <c r="W398" s="409"/>
      <c r="X398" s="409"/>
      <c r="Y398" s="409"/>
      <c r="Z398" s="409"/>
    </row>
    <row r="399" ht="13.5" customHeight="1">
      <c r="A399" s="409"/>
      <c r="B399" s="409"/>
      <c r="C399" s="409"/>
      <c r="D399" s="409"/>
      <c r="E399" s="409"/>
      <c r="F399" s="409"/>
      <c r="G399" s="434"/>
      <c r="H399" s="409"/>
      <c r="I399" s="409"/>
      <c r="J399" s="409"/>
      <c r="K399" s="409"/>
      <c r="L399" s="409"/>
      <c r="M399" s="409"/>
      <c r="N399" s="409"/>
      <c r="O399" s="409"/>
      <c r="P399" s="409"/>
      <c r="Q399" s="409"/>
      <c r="R399" s="409"/>
      <c r="S399" s="409"/>
      <c r="T399" s="409"/>
      <c r="U399" s="409"/>
      <c r="V399" s="409"/>
      <c r="W399" s="409"/>
      <c r="X399" s="409"/>
      <c r="Y399" s="409"/>
      <c r="Z399" s="409"/>
    </row>
    <row r="400" ht="13.5" customHeight="1">
      <c r="A400" s="409"/>
      <c r="B400" s="409"/>
      <c r="C400" s="409"/>
      <c r="D400" s="409"/>
      <c r="E400" s="409"/>
      <c r="F400" s="409"/>
      <c r="G400" s="434"/>
      <c r="H400" s="409"/>
      <c r="I400" s="409"/>
      <c r="J400" s="409"/>
      <c r="K400" s="409"/>
      <c r="L400" s="409"/>
      <c r="M400" s="409"/>
      <c r="N400" s="409"/>
      <c r="O400" s="409"/>
      <c r="P400" s="409"/>
      <c r="Q400" s="409"/>
      <c r="R400" s="409"/>
      <c r="S400" s="409"/>
      <c r="T400" s="409"/>
      <c r="U400" s="409"/>
      <c r="V400" s="409"/>
      <c r="W400" s="409"/>
      <c r="X400" s="409"/>
      <c r="Y400" s="409"/>
      <c r="Z400" s="409"/>
    </row>
    <row r="401" ht="13.5" customHeight="1">
      <c r="A401" s="409"/>
      <c r="B401" s="409"/>
      <c r="C401" s="409"/>
      <c r="D401" s="409"/>
      <c r="E401" s="409"/>
      <c r="F401" s="409"/>
      <c r="G401" s="434"/>
      <c r="H401" s="409"/>
      <c r="I401" s="409"/>
      <c r="J401" s="409"/>
      <c r="K401" s="409"/>
      <c r="L401" s="409"/>
      <c r="M401" s="409"/>
      <c r="N401" s="409"/>
      <c r="O401" s="409"/>
      <c r="P401" s="409"/>
      <c r="Q401" s="409"/>
      <c r="R401" s="409"/>
      <c r="S401" s="409"/>
      <c r="T401" s="409"/>
      <c r="U401" s="409"/>
      <c r="V401" s="409"/>
      <c r="W401" s="409"/>
      <c r="X401" s="409"/>
      <c r="Y401" s="409"/>
      <c r="Z401" s="409"/>
    </row>
    <row r="402" ht="13.5" customHeight="1">
      <c r="A402" s="409"/>
      <c r="B402" s="409"/>
      <c r="C402" s="409"/>
      <c r="D402" s="409"/>
      <c r="E402" s="409"/>
      <c r="F402" s="409"/>
      <c r="G402" s="434"/>
      <c r="H402" s="409"/>
      <c r="I402" s="409"/>
      <c r="J402" s="409"/>
      <c r="K402" s="409"/>
      <c r="L402" s="409"/>
      <c r="M402" s="409"/>
      <c r="N402" s="409"/>
      <c r="O402" s="409"/>
      <c r="P402" s="409"/>
      <c r="Q402" s="409"/>
      <c r="R402" s="409"/>
      <c r="S402" s="409"/>
      <c r="T402" s="409"/>
      <c r="U402" s="409"/>
      <c r="V402" s="409"/>
      <c r="W402" s="409"/>
      <c r="X402" s="409"/>
      <c r="Y402" s="409"/>
      <c r="Z402" s="409"/>
    </row>
    <row r="403" ht="13.5" customHeight="1">
      <c r="A403" s="409"/>
      <c r="B403" s="409"/>
      <c r="C403" s="409"/>
      <c r="D403" s="409"/>
      <c r="E403" s="409"/>
      <c r="F403" s="409"/>
      <c r="G403" s="434"/>
      <c r="H403" s="409"/>
      <c r="I403" s="409"/>
      <c r="J403" s="409"/>
      <c r="K403" s="409"/>
      <c r="L403" s="409"/>
      <c r="M403" s="409"/>
      <c r="N403" s="409"/>
      <c r="O403" s="409"/>
      <c r="P403" s="409"/>
      <c r="Q403" s="409"/>
      <c r="R403" s="409"/>
      <c r="S403" s="409"/>
      <c r="T403" s="409"/>
      <c r="U403" s="409"/>
      <c r="V403" s="409"/>
      <c r="W403" s="409"/>
      <c r="X403" s="409"/>
      <c r="Y403" s="409"/>
      <c r="Z403" s="409"/>
    </row>
    <row r="404" ht="13.5" customHeight="1">
      <c r="A404" s="409"/>
      <c r="B404" s="409"/>
      <c r="C404" s="409"/>
      <c r="D404" s="409"/>
      <c r="E404" s="409"/>
      <c r="F404" s="409"/>
      <c r="G404" s="434"/>
      <c r="H404" s="409"/>
      <c r="I404" s="409"/>
      <c r="J404" s="409"/>
      <c r="K404" s="409"/>
      <c r="L404" s="409"/>
      <c r="M404" s="409"/>
      <c r="N404" s="409"/>
      <c r="O404" s="409"/>
      <c r="P404" s="409"/>
      <c r="Q404" s="409"/>
      <c r="R404" s="409"/>
      <c r="S404" s="409"/>
      <c r="T404" s="409"/>
      <c r="U404" s="409"/>
      <c r="V404" s="409"/>
      <c r="W404" s="409"/>
      <c r="X404" s="409"/>
      <c r="Y404" s="409"/>
      <c r="Z404" s="409"/>
    </row>
    <row r="405" ht="13.5" customHeight="1">
      <c r="A405" s="409"/>
      <c r="B405" s="409"/>
      <c r="C405" s="409"/>
      <c r="D405" s="409"/>
      <c r="E405" s="409"/>
      <c r="F405" s="409"/>
      <c r="G405" s="434"/>
      <c r="H405" s="409"/>
      <c r="I405" s="409"/>
      <c r="J405" s="409"/>
      <c r="K405" s="409"/>
      <c r="L405" s="409"/>
      <c r="M405" s="409"/>
      <c r="N405" s="409"/>
      <c r="O405" s="409"/>
      <c r="P405" s="409"/>
      <c r="Q405" s="409"/>
      <c r="R405" s="409"/>
      <c r="S405" s="409"/>
      <c r="T405" s="409"/>
      <c r="U405" s="409"/>
      <c r="V405" s="409"/>
      <c r="W405" s="409"/>
      <c r="X405" s="409"/>
      <c r="Y405" s="409"/>
      <c r="Z405" s="409"/>
    </row>
    <row r="406" ht="13.5" customHeight="1">
      <c r="A406" s="409"/>
      <c r="B406" s="409"/>
      <c r="C406" s="409"/>
      <c r="D406" s="409"/>
      <c r="E406" s="409"/>
      <c r="F406" s="409"/>
      <c r="G406" s="434"/>
      <c r="H406" s="409"/>
      <c r="I406" s="409"/>
      <c r="J406" s="409"/>
      <c r="K406" s="409"/>
      <c r="L406" s="409"/>
      <c r="M406" s="409"/>
      <c r="N406" s="409"/>
      <c r="O406" s="409"/>
      <c r="P406" s="409"/>
      <c r="Q406" s="409"/>
      <c r="R406" s="409"/>
      <c r="S406" s="409"/>
      <c r="T406" s="409"/>
      <c r="U406" s="409"/>
      <c r="V406" s="409"/>
      <c r="W406" s="409"/>
      <c r="X406" s="409"/>
      <c r="Y406" s="409"/>
      <c r="Z406" s="409"/>
    </row>
    <row r="407" ht="13.5" customHeight="1">
      <c r="A407" s="409"/>
      <c r="B407" s="409"/>
      <c r="C407" s="409"/>
      <c r="D407" s="409"/>
      <c r="E407" s="409"/>
      <c r="F407" s="409"/>
      <c r="G407" s="434"/>
      <c r="H407" s="409"/>
      <c r="I407" s="409"/>
      <c r="J407" s="409"/>
      <c r="K407" s="409"/>
      <c r="L407" s="409"/>
      <c r="M407" s="409"/>
      <c r="N407" s="409"/>
      <c r="O407" s="409"/>
      <c r="P407" s="409"/>
      <c r="Q407" s="409"/>
      <c r="R407" s="409"/>
      <c r="S407" s="409"/>
      <c r="T407" s="409"/>
      <c r="U407" s="409"/>
      <c r="V407" s="409"/>
      <c r="W407" s="409"/>
      <c r="X407" s="409"/>
      <c r="Y407" s="409"/>
      <c r="Z407" s="409"/>
    </row>
    <row r="408" ht="13.5" customHeight="1">
      <c r="A408" s="409"/>
      <c r="B408" s="409"/>
      <c r="C408" s="409"/>
      <c r="D408" s="409"/>
      <c r="E408" s="409"/>
      <c r="F408" s="409"/>
      <c r="G408" s="434"/>
      <c r="H408" s="409"/>
      <c r="I408" s="409"/>
      <c r="J408" s="409"/>
      <c r="K408" s="409"/>
      <c r="L408" s="409"/>
      <c r="M408" s="409"/>
      <c r="N408" s="409"/>
      <c r="O408" s="409"/>
      <c r="P408" s="409"/>
      <c r="Q408" s="409"/>
      <c r="R408" s="409"/>
      <c r="S408" s="409"/>
      <c r="T408" s="409"/>
      <c r="U408" s="409"/>
      <c r="V408" s="409"/>
      <c r="W408" s="409"/>
      <c r="X408" s="409"/>
      <c r="Y408" s="409"/>
      <c r="Z408" s="409"/>
    </row>
    <row r="409" ht="13.5" customHeight="1">
      <c r="A409" s="409"/>
      <c r="B409" s="409"/>
      <c r="C409" s="409"/>
      <c r="D409" s="409"/>
      <c r="E409" s="409"/>
      <c r="F409" s="409"/>
      <c r="G409" s="434"/>
      <c r="H409" s="409"/>
      <c r="I409" s="409"/>
      <c r="J409" s="409"/>
      <c r="K409" s="409"/>
      <c r="L409" s="409"/>
      <c r="M409" s="409"/>
      <c r="N409" s="409"/>
      <c r="O409" s="409"/>
      <c r="P409" s="409"/>
      <c r="Q409" s="409"/>
      <c r="R409" s="409"/>
      <c r="S409" s="409"/>
      <c r="T409" s="409"/>
      <c r="U409" s="409"/>
      <c r="V409" s="409"/>
      <c r="W409" s="409"/>
      <c r="X409" s="409"/>
      <c r="Y409" s="409"/>
      <c r="Z409" s="409"/>
    </row>
    <row r="410" ht="13.5" customHeight="1">
      <c r="A410" s="409"/>
      <c r="B410" s="409"/>
      <c r="C410" s="409"/>
      <c r="D410" s="409"/>
      <c r="E410" s="409"/>
      <c r="F410" s="409"/>
      <c r="G410" s="434"/>
      <c r="H410" s="409"/>
      <c r="I410" s="409"/>
      <c r="J410" s="409"/>
      <c r="K410" s="409"/>
      <c r="L410" s="409"/>
      <c r="M410" s="409"/>
      <c r="N410" s="409"/>
      <c r="O410" s="409"/>
      <c r="P410" s="409"/>
      <c r="Q410" s="409"/>
      <c r="R410" s="409"/>
      <c r="S410" s="409"/>
      <c r="T410" s="409"/>
      <c r="U410" s="409"/>
      <c r="V410" s="409"/>
      <c r="W410" s="409"/>
      <c r="X410" s="409"/>
      <c r="Y410" s="409"/>
      <c r="Z410" s="409"/>
    </row>
    <row r="411" ht="13.5" customHeight="1">
      <c r="A411" s="409"/>
      <c r="B411" s="409"/>
      <c r="C411" s="409"/>
      <c r="D411" s="409"/>
      <c r="E411" s="409"/>
      <c r="F411" s="409"/>
      <c r="G411" s="434"/>
      <c r="H411" s="409"/>
      <c r="I411" s="409"/>
      <c r="J411" s="409"/>
      <c r="K411" s="409"/>
      <c r="L411" s="409"/>
      <c r="M411" s="409"/>
      <c r="N411" s="409"/>
      <c r="O411" s="409"/>
      <c r="P411" s="409"/>
      <c r="Q411" s="409"/>
      <c r="R411" s="409"/>
      <c r="S411" s="409"/>
      <c r="T411" s="409"/>
      <c r="U411" s="409"/>
      <c r="V411" s="409"/>
      <c r="W411" s="409"/>
      <c r="X411" s="409"/>
      <c r="Y411" s="409"/>
      <c r="Z411" s="409"/>
    </row>
    <row r="412" ht="13.5" customHeight="1">
      <c r="A412" s="409"/>
      <c r="B412" s="409"/>
      <c r="C412" s="409"/>
      <c r="D412" s="409"/>
      <c r="E412" s="409"/>
      <c r="F412" s="409"/>
      <c r="G412" s="434"/>
      <c r="H412" s="409"/>
      <c r="I412" s="409"/>
      <c r="J412" s="409"/>
      <c r="K412" s="409"/>
      <c r="L412" s="409"/>
      <c r="M412" s="409"/>
      <c r="N412" s="409"/>
      <c r="O412" s="409"/>
      <c r="P412" s="409"/>
      <c r="Q412" s="409"/>
      <c r="R412" s="409"/>
      <c r="S412" s="409"/>
      <c r="T412" s="409"/>
      <c r="U412" s="409"/>
      <c r="V412" s="409"/>
      <c r="W412" s="409"/>
      <c r="X412" s="409"/>
      <c r="Y412" s="409"/>
      <c r="Z412" s="409"/>
    </row>
    <row r="413" ht="13.5" customHeight="1">
      <c r="A413" s="409"/>
      <c r="B413" s="409"/>
      <c r="C413" s="409"/>
      <c r="D413" s="409"/>
      <c r="E413" s="409"/>
      <c r="F413" s="409"/>
      <c r="G413" s="434"/>
      <c r="H413" s="409"/>
      <c r="I413" s="409"/>
      <c r="J413" s="409"/>
      <c r="K413" s="409"/>
      <c r="L413" s="409"/>
      <c r="M413" s="409"/>
      <c r="N413" s="409"/>
      <c r="O413" s="409"/>
      <c r="P413" s="409"/>
      <c r="Q413" s="409"/>
      <c r="R413" s="409"/>
      <c r="S413" s="409"/>
      <c r="T413" s="409"/>
      <c r="U413" s="409"/>
      <c r="V413" s="409"/>
      <c r="W413" s="409"/>
      <c r="X413" s="409"/>
      <c r="Y413" s="409"/>
      <c r="Z413" s="409"/>
    </row>
    <row r="414" ht="13.5" customHeight="1">
      <c r="A414" s="409"/>
      <c r="B414" s="409"/>
      <c r="C414" s="409"/>
      <c r="D414" s="409"/>
      <c r="E414" s="409"/>
      <c r="F414" s="409"/>
      <c r="G414" s="434"/>
      <c r="H414" s="409"/>
      <c r="I414" s="409"/>
      <c r="J414" s="409"/>
      <c r="K414" s="409"/>
      <c r="L414" s="409"/>
      <c r="M414" s="409"/>
      <c r="N414" s="409"/>
      <c r="O414" s="409"/>
      <c r="P414" s="409"/>
      <c r="Q414" s="409"/>
      <c r="R414" s="409"/>
      <c r="S414" s="409"/>
      <c r="T414" s="409"/>
      <c r="U414" s="409"/>
      <c r="V414" s="409"/>
      <c r="W414" s="409"/>
      <c r="X414" s="409"/>
      <c r="Y414" s="409"/>
      <c r="Z414" s="409"/>
    </row>
    <row r="415" ht="13.5" customHeight="1">
      <c r="A415" s="409"/>
      <c r="B415" s="409"/>
      <c r="C415" s="409"/>
      <c r="D415" s="409"/>
      <c r="E415" s="409"/>
      <c r="F415" s="409"/>
      <c r="G415" s="434"/>
      <c r="H415" s="409"/>
      <c r="I415" s="409"/>
      <c r="J415" s="409"/>
      <c r="K415" s="409"/>
      <c r="L415" s="409"/>
      <c r="M415" s="409"/>
      <c r="N415" s="409"/>
      <c r="O415" s="409"/>
      <c r="P415" s="409"/>
      <c r="Q415" s="409"/>
      <c r="R415" s="409"/>
      <c r="S415" s="409"/>
      <c r="T415" s="409"/>
      <c r="U415" s="409"/>
      <c r="V415" s="409"/>
      <c r="W415" s="409"/>
      <c r="X415" s="409"/>
      <c r="Y415" s="409"/>
      <c r="Z415" s="409"/>
    </row>
    <row r="416" ht="13.5" customHeight="1">
      <c r="A416" s="409"/>
      <c r="B416" s="409"/>
      <c r="C416" s="409"/>
      <c r="D416" s="409"/>
      <c r="E416" s="409"/>
      <c r="F416" s="409"/>
      <c r="G416" s="434"/>
      <c r="H416" s="409"/>
      <c r="I416" s="409"/>
      <c r="J416" s="409"/>
      <c r="K416" s="409"/>
      <c r="L416" s="409"/>
      <c r="M416" s="409"/>
      <c r="N416" s="409"/>
      <c r="O416" s="409"/>
      <c r="P416" s="409"/>
      <c r="Q416" s="409"/>
      <c r="R416" s="409"/>
      <c r="S416" s="409"/>
      <c r="T416" s="409"/>
      <c r="U416" s="409"/>
      <c r="V416" s="409"/>
      <c r="W416" s="409"/>
      <c r="X416" s="409"/>
      <c r="Y416" s="409"/>
      <c r="Z416" s="409"/>
    </row>
    <row r="417" ht="13.5" customHeight="1">
      <c r="A417" s="409"/>
      <c r="B417" s="409"/>
      <c r="C417" s="409"/>
      <c r="D417" s="409"/>
      <c r="E417" s="409"/>
      <c r="F417" s="409"/>
      <c r="G417" s="434"/>
      <c r="H417" s="409"/>
      <c r="I417" s="409"/>
      <c r="J417" s="409"/>
      <c r="K417" s="409"/>
      <c r="L417" s="409"/>
      <c r="M417" s="409"/>
      <c r="N417" s="409"/>
      <c r="O417" s="409"/>
      <c r="P417" s="409"/>
      <c r="Q417" s="409"/>
      <c r="R417" s="409"/>
      <c r="S417" s="409"/>
      <c r="T417" s="409"/>
      <c r="U417" s="409"/>
      <c r="V417" s="409"/>
      <c r="W417" s="409"/>
      <c r="X417" s="409"/>
      <c r="Y417" s="409"/>
      <c r="Z417" s="409"/>
    </row>
    <row r="418" ht="13.5" customHeight="1">
      <c r="A418" s="409"/>
      <c r="B418" s="409"/>
      <c r="C418" s="409"/>
      <c r="D418" s="409"/>
      <c r="E418" s="409"/>
      <c r="F418" s="409"/>
      <c r="G418" s="434"/>
      <c r="H418" s="409"/>
      <c r="I418" s="409"/>
      <c r="J418" s="409"/>
      <c r="K418" s="409"/>
      <c r="L418" s="409"/>
      <c r="M418" s="409"/>
      <c r="N418" s="409"/>
      <c r="O418" s="409"/>
      <c r="P418" s="409"/>
      <c r="Q418" s="409"/>
      <c r="R418" s="409"/>
      <c r="S418" s="409"/>
      <c r="T418" s="409"/>
      <c r="U418" s="409"/>
      <c r="V418" s="409"/>
      <c r="W418" s="409"/>
      <c r="X418" s="409"/>
      <c r="Y418" s="409"/>
      <c r="Z418" s="409"/>
    </row>
    <row r="419" ht="13.5" customHeight="1">
      <c r="A419" s="409"/>
      <c r="B419" s="409"/>
      <c r="C419" s="409"/>
      <c r="D419" s="409"/>
      <c r="E419" s="409"/>
      <c r="F419" s="409"/>
      <c r="G419" s="434"/>
      <c r="H419" s="409"/>
      <c r="I419" s="409"/>
      <c r="J419" s="409"/>
      <c r="K419" s="409"/>
      <c r="L419" s="409"/>
      <c r="M419" s="409"/>
      <c r="N419" s="409"/>
      <c r="O419" s="409"/>
      <c r="P419" s="409"/>
      <c r="Q419" s="409"/>
      <c r="R419" s="409"/>
      <c r="S419" s="409"/>
      <c r="T419" s="409"/>
      <c r="U419" s="409"/>
      <c r="V419" s="409"/>
      <c r="W419" s="409"/>
      <c r="X419" s="409"/>
      <c r="Y419" s="409"/>
      <c r="Z419" s="409"/>
    </row>
    <row r="420" ht="13.5" customHeight="1">
      <c r="A420" s="409"/>
      <c r="B420" s="409"/>
      <c r="C420" s="409"/>
      <c r="D420" s="409"/>
      <c r="E420" s="409"/>
      <c r="F420" s="409"/>
      <c r="G420" s="434"/>
      <c r="H420" s="409"/>
      <c r="I420" s="409"/>
      <c r="J420" s="409"/>
      <c r="K420" s="409"/>
      <c r="L420" s="409"/>
      <c r="M420" s="409"/>
      <c r="N420" s="409"/>
      <c r="O420" s="409"/>
      <c r="P420" s="409"/>
      <c r="Q420" s="409"/>
      <c r="R420" s="409"/>
      <c r="S420" s="409"/>
      <c r="T420" s="409"/>
      <c r="U420" s="409"/>
      <c r="V420" s="409"/>
      <c r="W420" s="409"/>
      <c r="X420" s="409"/>
      <c r="Y420" s="409"/>
      <c r="Z420" s="409"/>
    </row>
    <row r="421" ht="13.5" customHeight="1">
      <c r="A421" s="409"/>
      <c r="B421" s="409"/>
      <c r="C421" s="409"/>
      <c r="D421" s="409"/>
      <c r="E421" s="409"/>
      <c r="F421" s="409"/>
      <c r="G421" s="434"/>
      <c r="H421" s="409"/>
      <c r="I421" s="409"/>
      <c r="J421" s="409"/>
      <c r="K421" s="409"/>
      <c r="L421" s="409"/>
      <c r="M421" s="409"/>
      <c r="N421" s="409"/>
      <c r="O421" s="409"/>
      <c r="P421" s="409"/>
      <c r="Q421" s="409"/>
      <c r="R421" s="409"/>
      <c r="S421" s="409"/>
      <c r="T421" s="409"/>
      <c r="U421" s="409"/>
      <c r="V421" s="409"/>
      <c r="W421" s="409"/>
      <c r="X421" s="409"/>
      <c r="Y421" s="409"/>
      <c r="Z421" s="409"/>
    </row>
    <row r="422" ht="13.5" customHeight="1">
      <c r="A422" s="409"/>
      <c r="B422" s="409"/>
      <c r="C422" s="409"/>
      <c r="D422" s="409"/>
      <c r="E422" s="409"/>
      <c r="F422" s="409"/>
      <c r="G422" s="434"/>
      <c r="H422" s="409"/>
      <c r="I422" s="409"/>
      <c r="J422" s="409"/>
      <c r="K422" s="409"/>
      <c r="L422" s="409"/>
      <c r="M422" s="409"/>
      <c r="N422" s="409"/>
      <c r="O422" s="409"/>
      <c r="P422" s="409"/>
      <c r="Q422" s="409"/>
      <c r="R422" s="409"/>
      <c r="S422" s="409"/>
      <c r="T422" s="409"/>
      <c r="U422" s="409"/>
      <c r="V422" s="409"/>
      <c r="W422" s="409"/>
      <c r="X422" s="409"/>
      <c r="Y422" s="409"/>
      <c r="Z422" s="409"/>
    </row>
    <row r="423" ht="13.5" customHeight="1">
      <c r="A423" s="409"/>
      <c r="B423" s="409"/>
      <c r="C423" s="409"/>
      <c r="D423" s="409"/>
      <c r="E423" s="409"/>
      <c r="F423" s="409"/>
      <c r="G423" s="434"/>
      <c r="H423" s="409"/>
      <c r="I423" s="409"/>
      <c r="J423" s="409"/>
      <c r="K423" s="409"/>
      <c r="L423" s="409"/>
      <c r="M423" s="409"/>
      <c r="N423" s="409"/>
      <c r="O423" s="409"/>
      <c r="P423" s="409"/>
      <c r="Q423" s="409"/>
      <c r="R423" s="409"/>
      <c r="S423" s="409"/>
      <c r="T423" s="409"/>
      <c r="U423" s="409"/>
      <c r="V423" s="409"/>
      <c r="W423" s="409"/>
      <c r="X423" s="409"/>
      <c r="Y423" s="409"/>
      <c r="Z423" s="409"/>
    </row>
    <row r="424" ht="13.5" customHeight="1">
      <c r="A424" s="409"/>
      <c r="B424" s="409"/>
      <c r="C424" s="409"/>
      <c r="D424" s="409"/>
      <c r="E424" s="409"/>
      <c r="F424" s="409"/>
      <c r="G424" s="434"/>
      <c r="H424" s="409"/>
      <c r="I424" s="409"/>
      <c r="J424" s="409"/>
      <c r="K424" s="409"/>
      <c r="L424" s="409"/>
      <c r="M424" s="409"/>
      <c r="N424" s="409"/>
      <c r="O424" s="409"/>
      <c r="P424" s="409"/>
      <c r="Q424" s="409"/>
      <c r="R424" s="409"/>
      <c r="S424" s="409"/>
      <c r="T424" s="409"/>
      <c r="U424" s="409"/>
      <c r="V424" s="409"/>
      <c r="W424" s="409"/>
      <c r="X424" s="409"/>
      <c r="Y424" s="409"/>
      <c r="Z424" s="409"/>
    </row>
    <row r="425" ht="13.5" customHeight="1">
      <c r="A425" s="409"/>
      <c r="B425" s="409"/>
      <c r="C425" s="409"/>
      <c r="D425" s="409"/>
      <c r="E425" s="409"/>
      <c r="F425" s="409"/>
      <c r="G425" s="434"/>
      <c r="H425" s="409"/>
      <c r="I425" s="409"/>
      <c r="J425" s="409"/>
      <c r="K425" s="409"/>
      <c r="L425" s="409"/>
      <c r="M425" s="409"/>
      <c r="N425" s="409"/>
      <c r="O425" s="409"/>
      <c r="P425" s="409"/>
      <c r="Q425" s="409"/>
      <c r="R425" s="409"/>
      <c r="S425" s="409"/>
      <c r="T425" s="409"/>
      <c r="U425" s="409"/>
      <c r="V425" s="409"/>
      <c r="W425" s="409"/>
      <c r="X425" s="409"/>
      <c r="Y425" s="409"/>
      <c r="Z425" s="409"/>
    </row>
    <row r="426" ht="13.5" customHeight="1">
      <c r="A426" s="409"/>
      <c r="B426" s="409"/>
      <c r="C426" s="409"/>
      <c r="D426" s="409"/>
      <c r="E426" s="409"/>
      <c r="F426" s="409"/>
      <c r="G426" s="434"/>
      <c r="H426" s="409"/>
      <c r="I426" s="409"/>
      <c r="J426" s="409"/>
      <c r="K426" s="409"/>
      <c r="L426" s="409"/>
      <c r="M426" s="409"/>
      <c r="N426" s="409"/>
      <c r="O426" s="409"/>
      <c r="P426" s="409"/>
      <c r="Q426" s="409"/>
      <c r="R426" s="409"/>
      <c r="S426" s="409"/>
      <c r="T426" s="409"/>
      <c r="U426" s="409"/>
      <c r="V426" s="409"/>
      <c r="W426" s="409"/>
      <c r="X426" s="409"/>
      <c r="Y426" s="409"/>
      <c r="Z426" s="409"/>
    </row>
    <row r="427" ht="13.5" customHeight="1">
      <c r="A427" s="409"/>
      <c r="B427" s="409"/>
      <c r="C427" s="409"/>
      <c r="D427" s="409"/>
      <c r="E427" s="409"/>
      <c r="F427" s="409"/>
      <c r="G427" s="434"/>
      <c r="H427" s="409"/>
      <c r="I427" s="409"/>
      <c r="J427" s="409"/>
      <c r="K427" s="409"/>
      <c r="L427" s="409"/>
      <c r="M427" s="409"/>
      <c r="N427" s="409"/>
      <c r="O427" s="409"/>
      <c r="P427" s="409"/>
      <c r="Q427" s="409"/>
      <c r="R427" s="409"/>
      <c r="S427" s="409"/>
      <c r="T427" s="409"/>
      <c r="U427" s="409"/>
      <c r="V427" s="409"/>
      <c r="W427" s="409"/>
      <c r="X427" s="409"/>
      <c r="Y427" s="409"/>
      <c r="Z427" s="409"/>
    </row>
    <row r="428" ht="13.5" customHeight="1">
      <c r="A428" s="409"/>
      <c r="B428" s="409"/>
      <c r="C428" s="409"/>
      <c r="D428" s="409"/>
      <c r="E428" s="409"/>
      <c r="F428" s="409"/>
      <c r="G428" s="434"/>
      <c r="H428" s="409"/>
      <c r="I428" s="409"/>
      <c r="J428" s="409"/>
      <c r="K428" s="409"/>
      <c r="L428" s="409"/>
      <c r="M428" s="409"/>
      <c r="N428" s="409"/>
      <c r="O428" s="409"/>
      <c r="P428" s="409"/>
      <c r="Q428" s="409"/>
      <c r="R428" s="409"/>
      <c r="S428" s="409"/>
      <c r="T428" s="409"/>
      <c r="U428" s="409"/>
      <c r="V428" s="409"/>
      <c r="W428" s="409"/>
      <c r="X428" s="409"/>
      <c r="Y428" s="409"/>
      <c r="Z428" s="409"/>
    </row>
    <row r="429" ht="13.5" customHeight="1">
      <c r="A429" s="409"/>
      <c r="B429" s="409"/>
      <c r="C429" s="409"/>
      <c r="D429" s="409"/>
      <c r="E429" s="409"/>
      <c r="F429" s="409"/>
      <c r="G429" s="434"/>
      <c r="H429" s="409"/>
      <c r="I429" s="409"/>
      <c r="J429" s="409"/>
      <c r="K429" s="409"/>
      <c r="L429" s="409"/>
      <c r="M429" s="409"/>
      <c r="N429" s="409"/>
      <c r="O429" s="409"/>
      <c r="P429" s="409"/>
      <c r="Q429" s="409"/>
      <c r="R429" s="409"/>
      <c r="S429" s="409"/>
      <c r="T429" s="409"/>
      <c r="U429" s="409"/>
      <c r="V429" s="409"/>
      <c r="W429" s="409"/>
      <c r="X429" s="409"/>
      <c r="Y429" s="409"/>
      <c r="Z429" s="409"/>
    </row>
    <row r="430" ht="13.5" customHeight="1">
      <c r="A430" s="409"/>
      <c r="B430" s="409"/>
      <c r="C430" s="409"/>
      <c r="D430" s="409"/>
      <c r="E430" s="409"/>
      <c r="F430" s="409"/>
      <c r="G430" s="434"/>
      <c r="H430" s="409"/>
      <c r="I430" s="409"/>
      <c r="J430" s="409"/>
      <c r="K430" s="409"/>
      <c r="L430" s="409"/>
      <c r="M430" s="409"/>
      <c r="N430" s="409"/>
      <c r="O430" s="409"/>
      <c r="P430" s="409"/>
      <c r="Q430" s="409"/>
      <c r="R430" s="409"/>
      <c r="S430" s="409"/>
      <c r="T430" s="409"/>
      <c r="U430" s="409"/>
      <c r="V430" s="409"/>
      <c r="W430" s="409"/>
      <c r="X430" s="409"/>
      <c r="Y430" s="409"/>
      <c r="Z430" s="409"/>
    </row>
    <row r="431" ht="13.5" customHeight="1">
      <c r="A431" s="409"/>
      <c r="B431" s="409"/>
      <c r="C431" s="409"/>
      <c r="D431" s="409"/>
      <c r="E431" s="409"/>
      <c r="F431" s="409"/>
      <c r="G431" s="434"/>
      <c r="H431" s="409"/>
      <c r="I431" s="409"/>
      <c r="J431" s="409"/>
      <c r="K431" s="409"/>
      <c r="L431" s="409"/>
      <c r="M431" s="409"/>
      <c r="N431" s="409"/>
      <c r="O431" s="409"/>
      <c r="P431" s="409"/>
      <c r="Q431" s="409"/>
      <c r="R431" s="409"/>
      <c r="S431" s="409"/>
      <c r="T431" s="409"/>
      <c r="U431" s="409"/>
      <c r="V431" s="409"/>
      <c r="W431" s="409"/>
      <c r="X431" s="409"/>
      <c r="Y431" s="409"/>
      <c r="Z431" s="409"/>
    </row>
    <row r="432" ht="13.5" customHeight="1">
      <c r="A432" s="409"/>
      <c r="B432" s="409"/>
      <c r="C432" s="409"/>
      <c r="D432" s="409"/>
      <c r="E432" s="409"/>
      <c r="F432" s="409"/>
      <c r="G432" s="434"/>
      <c r="H432" s="409"/>
      <c r="I432" s="409"/>
      <c r="J432" s="409"/>
      <c r="K432" s="409"/>
      <c r="L432" s="409"/>
      <c r="M432" s="409"/>
      <c r="N432" s="409"/>
      <c r="O432" s="409"/>
      <c r="P432" s="409"/>
      <c r="Q432" s="409"/>
      <c r="R432" s="409"/>
      <c r="S432" s="409"/>
      <c r="T432" s="409"/>
      <c r="U432" s="409"/>
      <c r="V432" s="409"/>
      <c r="W432" s="409"/>
      <c r="X432" s="409"/>
      <c r="Y432" s="409"/>
      <c r="Z432" s="409"/>
    </row>
    <row r="433" ht="13.5" customHeight="1">
      <c r="A433" s="409"/>
      <c r="B433" s="409"/>
      <c r="C433" s="409"/>
      <c r="D433" s="409"/>
      <c r="E433" s="409"/>
      <c r="F433" s="409"/>
      <c r="G433" s="434"/>
      <c r="H433" s="409"/>
      <c r="I433" s="409"/>
      <c r="J433" s="409"/>
      <c r="K433" s="409"/>
      <c r="L433" s="409"/>
      <c r="M433" s="409"/>
      <c r="N433" s="409"/>
      <c r="O433" s="409"/>
      <c r="P433" s="409"/>
      <c r="Q433" s="409"/>
      <c r="R433" s="409"/>
      <c r="S433" s="409"/>
      <c r="T433" s="409"/>
      <c r="U433" s="409"/>
      <c r="V433" s="409"/>
      <c r="W433" s="409"/>
      <c r="X433" s="409"/>
      <c r="Y433" s="409"/>
      <c r="Z433" s="409"/>
    </row>
    <row r="434" ht="13.5" customHeight="1">
      <c r="A434" s="409"/>
      <c r="B434" s="409"/>
      <c r="C434" s="409"/>
      <c r="D434" s="409"/>
      <c r="E434" s="409"/>
      <c r="F434" s="409"/>
      <c r="G434" s="434"/>
      <c r="H434" s="409"/>
      <c r="I434" s="409"/>
      <c r="J434" s="409"/>
      <c r="K434" s="409"/>
      <c r="L434" s="409"/>
      <c r="M434" s="409"/>
      <c r="N434" s="409"/>
      <c r="O434" s="409"/>
      <c r="P434" s="409"/>
      <c r="Q434" s="409"/>
      <c r="R434" s="409"/>
      <c r="S434" s="409"/>
      <c r="T434" s="409"/>
      <c r="U434" s="409"/>
      <c r="V434" s="409"/>
      <c r="W434" s="409"/>
      <c r="X434" s="409"/>
      <c r="Y434" s="409"/>
      <c r="Z434" s="409"/>
    </row>
    <row r="435" ht="13.5" customHeight="1">
      <c r="A435" s="409"/>
      <c r="B435" s="409"/>
      <c r="C435" s="409"/>
      <c r="D435" s="409"/>
      <c r="E435" s="409"/>
      <c r="F435" s="409"/>
      <c r="G435" s="434"/>
      <c r="H435" s="409"/>
      <c r="I435" s="409"/>
      <c r="J435" s="409"/>
      <c r="K435" s="409"/>
      <c r="L435" s="409"/>
      <c r="M435" s="409"/>
      <c r="N435" s="409"/>
      <c r="O435" s="409"/>
      <c r="P435" s="409"/>
      <c r="Q435" s="409"/>
      <c r="R435" s="409"/>
      <c r="S435" s="409"/>
      <c r="T435" s="409"/>
      <c r="U435" s="409"/>
      <c r="V435" s="409"/>
      <c r="W435" s="409"/>
      <c r="X435" s="409"/>
      <c r="Y435" s="409"/>
      <c r="Z435" s="409"/>
    </row>
    <row r="436" ht="13.5" customHeight="1">
      <c r="A436" s="409"/>
      <c r="B436" s="409"/>
      <c r="C436" s="409"/>
      <c r="D436" s="409"/>
      <c r="E436" s="409"/>
      <c r="F436" s="409"/>
      <c r="G436" s="434"/>
      <c r="H436" s="409"/>
      <c r="I436" s="409"/>
      <c r="J436" s="409"/>
      <c r="K436" s="409"/>
      <c r="L436" s="409"/>
      <c r="M436" s="409"/>
      <c r="N436" s="409"/>
      <c r="O436" s="409"/>
      <c r="P436" s="409"/>
      <c r="Q436" s="409"/>
      <c r="R436" s="409"/>
      <c r="S436" s="409"/>
      <c r="T436" s="409"/>
      <c r="U436" s="409"/>
      <c r="V436" s="409"/>
      <c r="W436" s="409"/>
      <c r="X436" s="409"/>
      <c r="Y436" s="409"/>
      <c r="Z436" s="409"/>
    </row>
    <row r="437" ht="13.5" customHeight="1">
      <c r="A437" s="409"/>
      <c r="B437" s="409"/>
      <c r="C437" s="409"/>
      <c r="D437" s="409"/>
      <c r="E437" s="409"/>
      <c r="F437" s="409"/>
      <c r="G437" s="434"/>
      <c r="H437" s="409"/>
      <c r="I437" s="409"/>
      <c r="J437" s="409"/>
      <c r="K437" s="409"/>
      <c r="L437" s="409"/>
      <c r="M437" s="409"/>
      <c r="N437" s="409"/>
      <c r="O437" s="409"/>
      <c r="P437" s="409"/>
      <c r="Q437" s="409"/>
      <c r="R437" s="409"/>
      <c r="S437" s="409"/>
      <c r="T437" s="409"/>
      <c r="U437" s="409"/>
      <c r="V437" s="409"/>
      <c r="W437" s="409"/>
      <c r="X437" s="409"/>
      <c r="Y437" s="409"/>
      <c r="Z437" s="409"/>
    </row>
    <row r="438" ht="13.5" customHeight="1">
      <c r="A438" s="409"/>
      <c r="B438" s="409"/>
      <c r="C438" s="409"/>
      <c r="D438" s="409"/>
      <c r="E438" s="409"/>
      <c r="F438" s="409"/>
      <c r="G438" s="434"/>
      <c r="H438" s="409"/>
      <c r="I438" s="409"/>
      <c r="J438" s="409"/>
      <c r="K438" s="409"/>
      <c r="L438" s="409"/>
      <c r="M438" s="409"/>
      <c r="N438" s="409"/>
      <c r="O438" s="409"/>
      <c r="P438" s="409"/>
      <c r="Q438" s="409"/>
      <c r="R438" s="409"/>
      <c r="S438" s="409"/>
      <c r="T438" s="409"/>
      <c r="U438" s="409"/>
      <c r="V438" s="409"/>
      <c r="W438" s="409"/>
      <c r="X438" s="409"/>
      <c r="Y438" s="409"/>
      <c r="Z438" s="409"/>
    </row>
    <row r="439" ht="13.5" customHeight="1">
      <c r="A439" s="409"/>
      <c r="B439" s="409"/>
      <c r="C439" s="409"/>
      <c r="D439" s="409"/>
      <c r="E439" s="409"/>
      <c r="F439" s="409"/>
      <c r="G439" s="434"/>
      <c r="H439" s="409"/>
      <c r="I439" s="409"/>
      <c r="J439" s="409"/>
      <c r="K439" s="409"/>
      <c r="L439" s="409"/>
      <c r="M439" s="409"/>
      <c r="N439" s="409"/>
      <c r="O439" s="409"/>
      <c r="P439" s="409"/>
      <c r="Q439" s="409"/>
      <c r="R439" s="409"/>
      <c r="S439" s="409"/>
      <c r="T439" s="409"/>
      <c r="U439" s="409"/>
      <c r="V439" s="409"/>
      <c r="W439" s="409"/>
      <c r="X439" s="409"/>
      <c r="Y439" s="409"/>
      <c r="Z439" s="409"/>
    </row>
    <row r="440" ht="13.5" customHeight="1">
      <c r="A440" s="409"/>
      <c r="B440" s="409"/>
      <c r="C440" s="409"/>
      <c r="D440" s="409"/>
      <c r="E440" s="409"/>
      <c r="F440" s="409"/>
      <c r="G440" s="434"/>
      <c r="H440" s="409"/>
      <c r="I440" s="409"/>
      <c r="J440" s="409"/>
      <c r="K440" s="409"/>
      <c r="L440" s="409"/>
      <c r="M440" s="409"/>
      <c r="N440" s="409"/>
      <c r="O440" s="409"/>
      <c r="P440" s="409"/>
      <c r="Q440" s="409"/>
      <c r="R440" s="409"/>
      <c r="S440" s="409"/>
      <c r="T440" s="409"/>
      <c r="U440" s="409"/>
      <c r="V440" s="409"/>
      <c r="W440" s="409"/>
      <c r="X440" s="409"/>
      <c r="Y440" s="409"/>
      <c r="Z440" s="409"/>
    </row>
    <row r="441" ht="13.5" customHeight="1">
      <c r="A441" s="409"/>
      <c r="B441" s="409"/>
      <c r="C441" s="409"/>
      <c r="D441" s="409"/>
      <c r="E441" s="409"/>
      <c r="F441" s="409"/>
      <c r="G441" s="434"/>
      <c r="H441" s="409"/>
      <c r="I441" s="409"/>
      <c r="J441" s="409"/>
      <c r="K441" s="409"/>
      <c r="L441" s="409"/>
      <c r="M441" s="409"/>
      <c r="N441" s="409"/>
      <c r="O441" s="409"/>
      <c r="P441" s="409"/>
      <c r="Q441" s="409"/>
      <c r="R441" s="409"/>
      <c r="S441" s="409"/>
      <c r="T441" s="409"/>
      <c r="U441" s="409"/>
      <c r="V441" s="409"/>
      <c r="W441" s="409"/>
      <c r="X441" s="409"/>
      <c r="Y441" s="409"/>
      <c r="Z441" s="409"/>
    </row>
    <row r="442" ht="13.5" customHeight="1">
      <c r="A442" s="409"/>
      <c r="B442" s="409"/>
      <c r="C442" s="409"/>
      <c r="D442" s="409"/>
      <c r="E442" s="409"/>
      <c r="F442" s="409"/>
      <c r="G442" s="434"/>
      <c r="H442" s="409"/>
      <c r="I442" s="409"/>
      <c r="J442" s="409"/>
      <c r="K442" s="409"/>
      <c r="L442" s="409"/>
      <c r="M442" s="409"/>
      <c r="N442" s="409"/>
      <c r="O442" s="409"/>
      <c r="P442" s="409"/>
      <c r="Q442" s="409"/>
      <c r="R442" s="409"/>
      <c r="S442" s="409"/>
      <c r="T442" s="409"/>
      <c r="U442" s="409"/>
      <c r="V442" s="409"/>
      <c r="W442" s="409"/>
      <c r="X442" s="409"/>
      <c r="Y442" s="409"/>
      <c r="Z442" s="409"/>
    </row>
    <row r="443" ht="13.5" customHeight="1">
      <c r="A443" s="409"/>
      <c r="B443" s="409"/>
      <c r="C443" s="409"/>
      <c r="D443" s="409"/>
      <c r="E443" s="409"/>
      <c r="F443" s="409"/>
      <c r="G443" s="434"/>
      <c r="H443" s="409"/>
      <c r="I443" s="409"/>
      <c r="J443" s="409"/>
      <c r="K443" s="409"/>
      <c r="L443" s="409"/>
      <c r="M443" s="409"/>
      <c r="N443" s="409"/>
      <c r="O443" s="409"/>
      <c r="P443" s="409"/>
      <c r="Q443" s="409"/>
      <c r="R443" s="409"/>
      <c r="S443" s="409"/>
      <c r="T443" s="409"/>
      <c r="U443" s="409"/>
      <c r="V443" s="409"/>
      <c r="W443" s="409"/>
      <c r="X443" s="409"/>
      <c r="Y443" s="409"/>
      <c r="Z443" s="409"/>
    </row>
    <row r="444" ht="13.5" customHeight="1">
      <c r="A444" s="409"/>
      <c r="B444" s="409"/>
      <c r="C444" s="409"/>
      <c r="D444" s="409"/>
      <c r="E444" s="409"/>
      <c r="F444" s="409"/>
      <c r="G444" s="434"/>
      <c r="H444" s="409"/>
      <c r="I444" s="409"/>
      <c r="J444" s="409"/>
      <c r="K444" s="409"/>
      <c r="L444" s="409"/>
      <c r="M444" s="409"/>
      <c r="N444" s="409"/>
      <c r="O444" s="409"/>
      <c r="P444" s="409"/>
      <c r="Q444" s="409"/>
      <c r="R444" s="409"/>
      <c r="S444" s="409"/>
      <c r="T444" s="409"/>
      <c r="U444" s="409"/>
      <c r="V444" s="409"/>
      <c r="W444" s="409"/>
      <c r="X444" s="409"/>
      <c r="Y444" s="409"/>
      <c r="Z444" s="409"/>
    </row>
    <row r="445" ht="13.5" customHeight="1">
      <c r="A445" s="409"/>
      <c r="B445" s="409"/>
      <c r="C445" s="409"/>
      <c r="D445" s="409"/>
      <c r="E445" s="409"/>
      <c r="F445" s="409"/>
      <c r="G445" s="434"/>
      <c r="H445" s="409"/>
      <c r="I445" s="409"/>
      <c r="J445" s="409"/>
      <c r="K445" s="409"/>
      <c r="L445" s="409"/>
      <c r="M445" s="409"/>
      <c r="N445" s="409"/>
      <c r="O445" s="409"/>
      <c r="P445" s="409"/>
      <c r="Q445" s="409"/>
      <c r="R445" s="409"/>
      <c r="S445" s="409"/>
      <c r="T445" s="409"/>
      <c r="U445" s="409"/>
      <c r="V445" s="409"/>
      <c r="W445" s="409"/>
      <c r="X445" s="409"/>
      <c r="Y445" s="409"/>
      <c r="Z445" s="409"/>
    </row>
    <row r="446" ht="13.5" customHeight="1">
      <c r="A446" s="409"/>
      <c r="B446" s="409"/>
      <c r="C446" s="409"/>
      <c r="D446" s="409"/>
      <c r="E446" s="409"/>
      <c r="F446" s="409"/>
      <c r="G446" s="434"/>
      <c r="H446" s="409"/>
      <c r="I446" s="409"/>
      <c r="J446" s="409"/>
      <c r="K446" s="409"/>
      <c r="L446" s="409"/>
      <c r="M446" s="409"/>
      <c r="N446" s="409"/>
      <c r="O446" s="409"/>
      <c r="P446" s="409"/>
      <c r="Q446" s="409"/>
      <c r="R446" s="409"/>
      <c r="S446" s="409"/>
      <c r="T446" s="409"/>
      <c r="U446" s="409"/>
      <c r="V446" s="409"/>
      <c r="W446" s="409"/>
      <c r="X446" s="409"/>
      <c r="Y446" s="409"/>
      <c r="Z446" s="409"/>
    </row>
    <row r="447" ht="13.5" customHeight="1">
      <c r="A447" s="409"/>
      <c r="B447" s="409"/>
      <c r="C447" s="409"/>
      <c r="D447" s="409"/>
      <c r="E447" s="409"/>
      <c r="F447" s="409"/>
      <c r="G447" s="434"/>
      <c r="H447" s="409"/>
      <c r="I447" s="409"/>
      <c r="J447" s="409"/>
      <c r="K447" s="409"/>
      <c r="L447" s="409"/>
      <c r="M447" s="409"/>
      <c r="N447" s="409"/>
      <c r="O447" s="409"/>
      <c r="P447" s="409"/>
      <c r="Q447" s="409"/>
      <c r="R447" s="409"/>
      <c r="S447" s="409"/>
      <c r="T447" s="409"/>
      <c r="U447" s="409"/>
      <c r="V447" s="409"/>
      <c r="W447" s="409"/>
      <c r="X447" s="409"/>
      <c r="Y447" s="409"/>
      <c r="Z447" s="409"/>
    </row>
    <row r="448" ht="13.5" customHeight="1">
      <c r="A448" s="409"/>
      <c r="B448" s="409"/>
      <c r="C448" s="409"/>
      <c r="D448" s="409"/>
      <c r="E448" s="409"/>
      <c r="F448" s="409"/>
      <c r="G448" s="434"/>
      <c r="H448" s="409"/>
      <c r="I448" s="409"/>
      <c r="J448" s="409"/>
      <c r="K448" s="409"/>
      <c r="L448" s="409"/>
      <c r="M448" s="409"/>
      <c r="N448" s="409"/>
      <c r="O448" s="409"/>
      <c r="P448" s="409"/>
      <c r="Q448" s="409"/>
      <c r="R448" s="409"/>
      <c r="S448" s="409"/>
      <c r="T448" s="409"/>
      <c r="U448" s="409"/>
      <c r="V448" s="409"/>
      <c r="W448" s="409"/>
      <c r="X448" s="409"/>
      <c r="Y448" s="409"/>
      <c r="Z448" s="409"/>
    </row>
    <row r="449" ht="13.5" customHeight="1">
      <c r="A449" s="409"/>
      <c r="B449" s="409"/>
      <c r="C449" s="409"/>
      <c r="D449" s="409"/>
      <c r="E449" s="409"/>
      <c r="F449" s="409"/>
      <c r="G449" s="434"/>
      <c r="H449" s="409"/>
      <c r="I449" s="409"/>
      <c r="J449" s="409"/>
      <c r="K449" s="409"/>
      <c r="L449" s="409"/>
      <c r="M449" s="409"/>
      <c r="N449" s="409"/>
      <c r="O449" s="409"/>
      <c r="P449" s="409"/>
      <c r="Q449" s="409"/>
      <c r="R449" s="409"/>
      <c r="S449" s="409"/>
      <c r="T449" s="409"/>
      <c r="U449" s="409"/>
      <c r="V449" s="409"/>
      <c r="W449" s="409"/>
      <c r="X449" s="409"/>
      <c r="Y449" s="409"/>
      <c r="Z449" s="409"/>
    </row>
    <row r="450" ht="13.5" customHeight="1">
      <c r="A450" s="409"/>
      <c r="B450" s="409"/>
      <c r="C450" s="409"/>
      <c r="D450" s="409"/>
      <c r="E450" s="409"/>
      <c r="F450" s="409"/>
      <c r="G450" s="434"/>
      <c r="H450" s="409"/>
      <c r="I450" s="409"/>
      <c r="J450" s="409"/>
      <c r="K450" s="409"/>
      <c r="L450" s="409"/>
      <c r="M450" s="409"/>
      <c r="N450" s="409"/>
      <c r="O450" s="409"/>
      <c r="P450" s="409"/>
      <c r="Q450" s="409"/>
      <c r="R450" s="409"/>
      <c r="S450" s="409"/>
      <c r="T450" s="409"/>
      <c r="U450" s="409"/>
      <c r="V450" s="409"/>
      <c r="W450" s="409"/>
      <c r="X450" s="409"/>
      <c r="Y450" s="409"/>
      <c r="Z450" s="409"/>
    </row>
    <row r="451" ht="13.5" customHeight="1">
      <c r="A451" s="409"/>
      <c r="B451" s="409"/>
      <c r="C451" s="409"/>
      <c r="D451" s="409"/>
      <c r="E451" s="409"/>
      <c r="F451" s="409"/>
      <c r="G451" s="434"/>
      <c r="H451" s="409"/>
      <c r="I451" s="409"/>
      <c r="J451" s="409"/>
      <c r="K451" s="409"/>
      <c r="L451" s="409"/>
      <c r="M451" s="409"/>
      <c r="N451" s="409"/>
      <c r="O451" s="409"/>
      <c r="P451" s="409"/>
      <c r="Q451" s="409"/>
      <c r="R451" s="409"/>
      <c r="S451" s="409"/>
      <c r="T451" s="409"/>
      <c r="U451" s="409"/>
      <c r="V451" s="409"/>
      <c r="W451" s="409"/>
      <c r="X451" s="409"/>
      <c r="Y451" s="409"/>
      <c r="Z451" s="409"/>
    </row>
    <row r="452" ht="13.5" customHeight="1">
      <c r="A452" s="409"/>
      <c r="B452" s="409"/>
      <c r="C452" s="409"/>
      <c r="D452" s="409"/>
      <c r="E452" s="409"/>
      <c r="F452" s="409"/>
      <c r="G452" s="434"/>
      <c r="H452" s="409"/>
      <c r="I452" s="409"/>
      <c r="J452" s="409"/>
      <c r="K452" s="409"/>
      <c r="L452" s="409"/>
      <c r="M452" s="409"/>
      <c r="N452" s="409"/>
      <c r="O452" s="409"/>
      <c r="P452" s="409"/>
      <c r="Q452" s="409"/>
      <c r="R452" s="409"/>
      <c r="S452" s="409"/>
      <c r="T452" s="409"/>
      <c r="U452" s="409"/>
      <c r="V452" s="409"/>
      <c r="W452" s="409"/>
      <c r="X452" s="409"/>
      <c r="Y452" s="409"/>
      <c r="Z452" s="409"/>
    </row>
    <row r="453" ht="13.5" customHeight="1">
      <c r="A453" s="409"/>
      <c r="B453" s="409"/>
      <c r="C453" s="409"/>
      <c r="D453" s="409"/>
      <c r="E453" s="409"/>
      <c r="F453" s="409"/>
      <c r="G453" s="434"/>
      <c r="H453" s="409"/>
      <c r="I453" s="409"/>
      <c r="J453" s="409"/>
      <c r="K453" s="409"/>
      <c r="L453" s="409"/>
      <c r="M453" s="409"/>
      <c r="N453" s="409"/>
      <c r="O453" s="409"/>
      <c r="P453" s="409"/>
      <c r="Q453" s="409"/>
      <c r="R453" s="409"/>
      <c r="S453" s="409"/>
      <c r="T453" s="409"/>
      <c r="U453" s="409"/>
      <c r="V453" s="409"/>
      <c r="W453" s="409"/>
      <c r="X453" s="409"/>
      <c r="Y453" s="409"/>
      <c r="Z453" s="409"/>
    </row>
    <row r="454" ht="13.5" customHeight="1">
      <c r="A454" s="409"/>
      <c r="B454" s="409"/>
      <c r="C454" s="409"/>
      <c r="D454" s="409"/>
      <c r="E454" s="409"/>
      <c r="F454" s="409"/>
      <c r="G454" s="434"/>
      <c r="H454" s="409"/>
      <c r="I454" s="409"/>
      <c r="J454" s="409"/>
      <c r="K454" s="409"/>
      <c r="L454" s="409"/>
      <c r="M454" s="409"/>
      <c r="N454" s="409"/>
      <c r="O454" s="409"/>
      <c r="P454" s="409"/>
      <c r="Q454" s="409"/>
      <c r="R454" s="409"/>
      <c r="S454" s="409"/>
      <c r="T454" s="409"/>
      <c r="U454" s="409"/>
      <c r="V454" s="409"/>
      <c r="W454" s="409"/>
      <c r="X454" s="409"/>
      <c r="Y454" s="409"/>
      <c r="Z454" s="409"/>
    </row>
    <row r="455" ht="13.5" customHeight="1">
      <c r="A455" s="409"/>
      <c r="B455" s="409"/>
      <c r="C455" s="409"/>
      <c r="D455" s="409"/>
      <c r="E455" s="409"/>
      <c r="F455" s="409"/>
      <c r="G455" s="434"/>
      <c r="H455" s="409"/>
      <c r="I455" s="409"/>
      <c r="J455" s="409"/>
      <c r="K455" s="409"/>
      <c r="L455" s="409"/>
      <c r="M455" s="409"/>
      <c r="N455" s="409"/>
      <c r="O455" s="409"/>
      <c r="P455" s="409"/>
      <c r="Q455" s="409"/>
      <c r="R455" s="409"/>
      <c r="S455" s="409"/>
      <c r="T455" s="409"/>
      <c r="U455" s="409"/>
      <c r="V455" s="409"/>
      <c r="W455" s="409"/>
      <c r="X455" s="409"/>
      <c r="Y455" s="409"/>
      <c r="Z455" s="409"/>
    </row>
    <row r="456" ht="13.5" customHeight="1">
      <c r="A456" s="409"/>
      <c r="B456" s="409"/>
      <c r="C456" s="409"/>
      <c r="D456" s="409"/>
      <c r="E456" s="409"/>
      <c r="F456" s="409"/>
      <c r="G456" s="434"/>
      <c r="H456" s="409"/>
      <c r="I456" s="409"/>
      <c r="J456" s="409"/>
      <c r="K456" s="409"/>
      <c r="L456" s="409"/>
      <c r="M456" s="409"/>
      <c r="N456" s="409"/>
      <c r="O456" s="409"/>
      <c r="P456" s="409"/>
      <c r="Q456" s="409"/>
      <c r="R456" s="409"/>
      <c r="S456" s="409"/>
      <c r="T456" s="409"/>
      <c r="U456" s="409"/>
      <c r="V456" s="409"/>
      <c r="W456" s="409"/>
      <c r="X456" s="409"/>
      <c r="Y456" s="409"/>
      <c r="Z456" s="409"/>
    </row>
    <row r="457" ht="13.5" customHeight="1">
      <c r="A457" s="409"/>
      <c r="B457" s="409"/>
      <c r="C457" s="409"/>
      <c r="D457" s="409"/>
      <c r="E457" s="409"/>
      <c r="F457" s="409"/>
      <c r="G457" s="434"/>
      <c r="H457" s="409"/>
      <c r="I457" s="409"/>
      <c r="J457" s="409"/>
      <c r="K457" s="409"/>
      <c r="L457" s="409"/>
      <c r="M457" s="409"/>
      <c r="N457" s="409"/>
      <c r="O457" s="409"/>
      <c r="P457" s="409"/>
      <c r="Q457" s="409"/>
      <c r="R457" s="409"/>
      <c r="S457" s="409"/>
      <c r="T457" s="409"/>
      <c r="U457" s="409"/>
      <c r="V457" s="409"/>
      <c r="W457" s="409"/>
      <c r="X457" s="409"/>
      <c r="Y457" s="409"/>
      <c r="Z457" s="409"/>
    </row>
    <row r="458" ht="13.5" customHeight="1">
      <c r="A458" s="409"/>
      <c r="B458" s="409"/>
      <c r="C458" s="409"/>
      <c r="D458" s="409"/>
      <c r="E458" s="409"/>
      <c r="F458" s="409"/>
      <c r="G458" s="434"/>
      <c r="H458" s="409"/>
      <c r="I458" s="409"/>
      <c r="J458" s="409"/>
      <c r="K458" s="409"/>
      <c r="L458" s="409"/>
      <c r="M458" s="409"/>
      <c r="N458" s="409"/>
      <c r="O458" s="409"/>
      <c r="P458" s="409"/>
      <c r="Q458" s="409"/>
      <c r="R458" s="409"/>
      <c r="S458" s="409"/>
      <c r="T458" s="409"/>
      <c r="U458" s="409"/>
      <c r="V458" s="409"/>
      <c r="W458" s="409"/>
      <c r="X458" s="409"/>
      <c r="Y458" s="409"/>
      <c r="Z458" s="409"/>
    </row>
    <row r="459" ht="13.5" customHeight="1">
      <c r="A459" s="409"/>
      <c r="B459" s="409"/>
      <c r="C459" s="409"/>
      <c r="D459" s="409"/>
      <c r="E459" s="409"/>
      <c r="F459" s="409"/>
      <c r="G459" s="434"/>
      <c r="H459" s="409"/>
      <c r="I459" s="409"/>
      <c r="J459" s="409"/>
      <c r="K459" s="409"/>
      <c r="L459" s="409"/>
      <c r="M459" s="409"/>
      <c r="N459" s="409"/>
      <c r="O459" s="409"/>
      <c r="P459" s="409"/>
      <c r="Q459" s="409"/>
      <c r="R459" s="409"/>
      <c r="S459" s="409"/>
      <c r="T459" s="409"/>
      <c r="U459" s="409"/>
      <c r="V459" s="409"/>
      <c r="W459" s="409"/>
      <c r="X459" s="409"/>
      <c r="Y459" s="409"/>
      <c r="Z459" s="409"/>
    </row>
    <row r="460" ht="13.5" customHeight="1">
      <c r="A460" s="409"/>
      <c r="B460" s="409"/>
      <c r="C460" s="409"/>
      <c r="D460" s="409"/>
      <c r="E460" s="409"/>
      <c r="F460" s="409"/>
      <c r="G460" s="434"/>
      <c r="H460" s="409"/>
      <c r="I460" s="409"/>
      <c r="J460" s="409"/>
      <c r="K460" s="409"/>
      <c r="L460" s="409"/>
      <c r="M460" s="409"/>
      <c r="N460" s="409"/>
      <c r="O460" s="409"/>
      <c r="P460" s="409"/>
      <c r="Q460" s="409"/>
      <c r="R460" s="409"/>
      <c r="S460" s="409"/>
      <c r="T460" s="409"/>
      <c r="U460" s="409"/>
      <c r="V460" s="409"/>
      <c r="W460" s="409"/>
      <c r="X460" s="409"/>
      <c r="Y460" s="409"/>
      <c r="Z460" s="409"/>
    </row>
    <row r="461" ht="13.5" customHeight="1">
      <c r="A461" s="409"/>
      <c r="B461" s="409"/>
      <c r="C461" s="409"/>
      <c r="D461" s="409"/>
      <c r="E461" s="409"/>
      <c r="F461" s="409"/>
      <c r="G461" s="434"/>
      <c r="H461" s="409"/>
      <c r="I461" s="409"/>
      <c r="J461" s="409"/>
      <c r="K461" s="409"/>
      <c r="L461" s="409"/>
      <c r="M461" s="409"/>
      <c r="N461" s="409"/>
      <c r="O461" s="409"/>
      <c r="P461" s="409"/>
      <c r="Q461" s="409"/>
      <c r="R461" s="409"/>
      <c r="S461" s="409"/>
      <c r="T461" s="409"/>
      <c r="U461" s="409"/>
      <c r="V461" s="409"/>
      <c r="W461" s="409"/>
      <c r="X461" s="409"/>
      <c r="Y461" s="409"/>
      <c r="Z461" s="409"/>
    </row>
    <row r="462" ht="13.5" customHeight="1">
      <c r="A462" s="409"/>
      <c r="B462" s="409"/>
      <c r="C462" s="409"/>
      <c r="D462" s="409"/>
      <c r="E462" s="409"/>
      <c r="F462" s="409"/>
      <c r="G462" s="434"/>
      <c r="H462" s="409"/>
      <c r="I462" s="409"/>
      <c r="J462" s="409"/>
      <c r="K462" s="409"/>
      <c r="L462" s="409"/>
      <c r="M462" s="409"/>
      <c r="N462" s="409"/>
      <c r="O462" s="409"/>
      <c r="P462" s="409"/>
      <c r="Q462" s="409"/>
      <c r="R462" s="409"/>
      <c r="S462" s="409"/>
      <c r="T462" s="409"/>
      <c r="U462" s="409"/>
      <c r="V462" s="409"/>
      <c r="W462" s="409"/>
      <c r="X462" s="409"/>
      <c r="Y462" s="409"/>
      <c r="Z462" s="409"/>
    </row>
    <row r="463" ht="13.5" customHeight="1">
      <c r="A463" s="409"/>
      <c r="B463" s="409"/>
      <c r="C463" s="409"/>
      <c r="D463" s="409"/>
      <c r="E463" s="409"/>
      <c r="F463" s="409"/>
      <c r="G463" s="434"/>
      <c r="H463" s="409"/>
      <c r="I463" s="409"/>
      <c r="J463" s="409"/>
      <c r="K463" s="409"/>
      <c r="L463" s="409"/>
      <c r="M463" s="409"/>
      <c r="N463" s="409"/>
      <c r="O463" s="409"/>
      <c r="P463" s="409"/>
      <c r="Q463" s="409"/>
      <c r="R463" s="409"/>
      <c r="S463" s="409"/>
      <c r="T463" s="409"/>
      <c r="U463" s="409"/>
      <c r="V463" s="409"/>
      <c r="W463" s="409"/>
      <c r="X463" s="409"/>
      <c r="Y463" s="409"/>
      <c r="Z463" s="409"/>
    </row>
    <row r="464" ht="13.5" customHeight="1">
      <c r="A464" s="409"/>
      <c r="B464" s="409"/>
      <c r="C464" s="409"/>
      <c r="D464" s="409"/>
      <c r="E464" s="409"/>
      <c r="F464" s="409"/>
      <c r="G464" s="434"/>
      <c r="H464" s="409"/>
      <c r="I464" s="409"/>
      <c r="J464" s="409"/>
      <c r="K464" s="409"/>
      <c r="L464" s="409"/>
      <c r="M464" s="409"/>
      <c r="N464" s="409"/>
      <c r="O464" s="409"/>
      <c r="P464" s="409"/>
      <c r="Q464" s="409"/>
      <c r="R464" s="409"/>
      <c r="S464" s="409"/>
      <c r="T464" s="409"/>
      <c r="U464" s="409"/>
      <c r="V464" s="409"/>
      <c r="W464" s="409"/>
      <c r="X464" s="409"/>
      <c r="Y464" s="409"/>
      <c r="Z464" s="409"/>
    </row>
    <row r="465" ht="13.5" customHeight="1">
      <c r="A465" s="409"/>
      <c r="B465" s="409"/>
      <c r="C465" s="409"/>
      <c r="D465" s="409"/>
      <c r="E465" s="409"/>
      <c r="F465" s="409"/>
      <c r="G465" s="434"/>
      <c r="H465" s="409"/>
      <c r="I465" s="409"/>
      <c r="J465" s="409"/>
      <c r="K465" s="409"/>
      <c r="L465" s="409"/>
      <c r="M465" s="409"/>
      <c r="N465" s="409"/>
      <c r="O465" s="409"/>
      <c r="P465" s="409"/>
      <c r="Q465" s="409"/>
      <c r="R465" s="409"/>
      <c r="S465" s="409"/>
      <c r="T465" s="409"/>
      <c r="U465" s="409"/>
      <c r="V465" s="409"/>
      <c r="W465" s="409"/>
      <c r="X465" s="409"/>
      <c r="Y465" s="409"/>
      <c r="Z465" s="409"/>
    </row>
    <row r="466" ht="13.5" customHeight="1">
      <c r="A466" s="409"/>
      <c r="B466" s="409"/>
      <c r="C466" s="409"/>
      <c r="D466" s="409"/>
      <c r="E466" s="409"/>
      <c r="F466" s="409"/>
      <c r="G466" s="434"/>
      <c r="H466" s="409"/>
      <c r="I466" s="409"/>
      <c r="J466" s="409"/>
      <c r="K466" s="409"/>
      <c r="L466" s="409"/>
      <c r="M466" s="409"/>
      <c r="N466" s="409"/>
      <c r="O466" s="409"/>
      <c r="P466" s="409"/>
      <c r="Q466" s="409"/>
      <c r="R466" s="409"/>
      <c r="S466" s="409"/>
      <c r="T466" s="409"/>
      <c r="U466" s="409"/>
      <c r="V466" s="409"/>
      <c r="W466" s="409"/>
      <c r="X466" s="409"/>
      <c r="Y466" s="409"/>
      <c r="Z466" s="409"/>
    </row>
    <row r="467" ht="13.5" customHeight="1">
      <c r="A467" s="409"/>
      <c r="B467" s="409"/>
      <c r="C467" s="409"/>
      <c r="D467" s="409"/>
      <c r="E467" s="409"/>
      <c r="F467" s="409"/>
      <c r="G467" s="434"/>
      <c r="H467" s="409"/>
      <c r="I467" s="409"/>
      <c r="J467" s="409"/>
      <c r="K467" s="409"/>
      <c r="L467" s="409"/>
      <c r="M467" s="409"/>
      <c r="N467" s="409"/>
      <c r="O467" s="409"/>
      <c r="P467" s="409"/>
      <c r="Q467" s="409"/>
      <c r="R467" s="409"/>
      <c r="S467" s="409"/>
      <c r="T467" s="409"/>
      <c r="U467" s="409"/>
      <c r="V467" s="409"/>
      <c r="W467" s="409"/>
      <c r="X467" s="409"/>
      <c r="Y467" s="409"/>
      <c r="Z467" s="409"/>
    </row>
    <row r="468" ht="13.5" customHeight="1">
      <c r="A468" s="409"/>
      <c r="B468" s="409"/>
      <c r="C468" s="409"/>
      <c r="D468" s="409"/>
      <c r="E468" s="409"/>
      <c r="F468" s="409"/>
      <c r="G468" s="434"/>
      <c r="H468" s="409"/>
      <c r="I468" s="409"/>
      <c r="J468" s="409"/>
      <c r="K468" s="409"/>
      <c r="L468" s="409"/>
      <c r="M468" s="409"/>
      <c r="N468" s="409"/>
      <c r="O468" s="409"/>
      <c r="P468" s="409"/>
      <c r="Q468" s="409"/>
      <c r="R468" s="409"/>
      <c r="S468" s="409"/>
      <c r="T468" s="409"/>
      <c r="U468" s="409"/>
      <c r="V468" s="409"/>
      <c r="W468" s="409"/>
      <c r="X468" s="409"/>
      <c r="Y468" s="409"/>
      <c r="Z468" s="409"/>
    </row>
    <row r="469" ht="13.5" customHeight="1">
      <c r="A469" s="409"/>
      <c r="B469" s="409"/>
      <c r="C469" s="409"/>
      <c r="D469" s="409"/>
      <c r="E469" s="409"/>
      <c r="F469" s="409"/>
      <c r="G469" s="434"/>
      <c r="H469" s="409"/>
      <c r="I469" s="409"/>
      <c r="J469" s="409"/>
      <c r="K469" s="409"/>
      <c r="L469" s="409"/>
      <c r="M469" s="409"/>
      <c r="N469" s="409"/>
      <c r="O469" s="409"/>
      <c r="P469" s="409"/>
      <c r="Q469" s="409"/>
      <c r="R469" s="409"/>
      <c r="S469" s="409"/>
      <c r="T469" s="409"/>
      <c r="U469" s="409"/>
      <c r="V469" s="409"/>
      <c r="W469" s="409"/>
      <c r="X469" s="409"/>
      <c r="Y469" s="409"/>
      <c r="Z469" s="409"/>
    </row>
    <row r="470" ht="13.5" customHeight="1">
      <c r="A470" s="409"/>
      <c r="B470" s="409"/>
      <c r="C470" s="409"/>
      <c r="D470" s="409"/>
      <c r="E470" s="409"/>
      <c r="F470" s="409"/>
      <c r="G470" s="434"/>
      <c r="H470" s="409"/>
      <c r="I470" s="409"/>
      <c r="J470" s="409"/>
      <c r="K470" s="409"/>
      <c r="L470" s="409"/>
      <c r="M470" s="409"/>
      <c r="N470" s="409"/>
      <c r="O470" s="409"/>
      <c r="P470" s="409"/>
      <c r="Q470" s="409"/>
      <c r="R470" s="409"/>
      <c r="S470" s="409"/>
      <c r="T470" s="409"/>
      <c r="U470" s="409"/>
      <c r="V470" s="409"/>
      <c r="W470" s="409"/>
      <c r="X470" s="409"/>
      <c r="Y470" s="409"/>
      <c r="Z470" s="409"/>
    </row>
    <row r="471" ht="13.5" customHeight="1">
      <c r="A471" s="409"/>
      <c r="B471" s="409"/>
      <c r="C471" s="409"/>
      <c r="D471" s="409"/>
      <c r="E471" s="409"/>
      <c r="F471" s="409"/>
      <c r="G471" s="434"/>
      <c r="H471" s="409"/>
      <c r="I471" s="409"/>
      <c r="J471" s="409"/>
      <c r="K471" s="409"/>
      <c r="L471" s="409"/>
      <c r="M471" s="409"/>
      <c r="N471" s="409"/>
      <c r="O471" s="409"/>
      <c r="P471" s="409"/>
      <c r="Q471" s="409"/>
      <c r="R471" s="409"/>
      <c r="S471" s="409"/>
      <c r="T471" s="409"/>
      <c r="U471" s="409"/>
      <c r="V471" s="409"/>
      <c r="W471" s="409"/>
      <c r="X471" s="409"/>
      <c r="Y471" s="409"/>
      <c r="Z471" s="409"/>
    </row>
    <row r="472" ht="13.5" customHeight="1">
      <c r="A472" s="409"/>
      <c r="B472" s="409"/>
      <c r="C472" s="409"/>
      <c r="D472" s="409"/>
      <c r="E472" s="409"/>
      <c r="F472" s="409"/>
      <c r="G472" s="434"/>
      <c r="H472" s="409"/>
      <c r="I472" s="409"/>
      <c r="J472" s="409"/>
      <c r="K472" s="409"/>
      <c r="L472" s="409"/>
      <c r="M472" s="409"/>
      <c r="N472" s="409"/>
      <c r="O472" s="409"/>
      <c r="P472" s="409"/>
      <c r="Q472" s="409"/>
      <c r="R472" s="409"/>
      <c r="S472" s="409"/>
      <c r="T472" s="409"/>
      <c r="U472" s="409"/>
      <c r="V472" s="409"/>
      <c r="W472" s="409"/>
      <c r="X472" s="409"/>
      <c r="Y472" s="409"/>
      <c r="Z472" s="409"/>
    </row>
    <row r="473" ht="13.5" customHeight="1">
      <c r="A473" s="409"/>
      <c r="B473" s="409"/>
      <c r="C473" s="409"/>
      <c r="D473" s="409"/>
      <c r="E473" s="409"/>
      <c r="F473" s="409"/>
      <c r="G473" s="434"/>
      <c r="H473" s="409"/>
      <c r="I473" s="409"/>
      <c r="J473" s="409"/>
      <c r="K473" s="409"/>
      <c r="L473" s="409"/>
      <c r="M473" s="409"/>
      <c r="N473" s="409"/>
      <c r="O473" s="409"/>
      <c r="P473" s="409"/>
      <c r="Q473" s="409"/>
      <c r="R473" s="409"/>
      <c r="S473" s="409"/>
      <c r="T473" s="409"/>
      <c r="U473" s="409"/>
      <c r="V473" s="409"/>
      <c r="W473" s="409"/>
      <c r="X473" s="409"/>
      <c r="Y473" s="409"/>
      <c r="Z473" s="409"/>
    </row>
    <row r="474" ht="13.5" customHeight="1">
      <c r="A474" s="409"/>
      <c r="B474" s="409"/>
      <c r="C474" s="409"/>
      <c r="D474" s="409"/>
      <c r="E474" s="409"/>
      <c r="F474" s="409"/>
      <c r="G474" s="434"/>
      <c r="H474" s="409"/>
      <c r="I474" s="409"/>
      <c r="J474" s="409"/>
      <c r="K474" s="409"/>
      <c r="L474" s="409"/>
      <c r="M474" s="409"/>
      <c r="N474" s="409"/>
      <c r="O474" s="409"/>
      <c r="P474" s="409"/>
      <c r="Q474" s="409"/>
      <c r="R474" s="409"/>
      <c r="S474" s="409"/>
      <c r="T474" s="409"/>
      <c r="U474" s="409"/>
      <c r="V474" s="409"/>
      <c r="W474" s="409"/>
      <c r="X474" s="409"/>
      <c r="Y474" s="409"/>
      <c r="Z474" s="409"/>
    </row>
    <row r="475" ht="13.5" customHeight="1">
      <c r="A475" s="409"/>
      <c r="B475" s="409"/>
      <c r="C475" s="409"/>
      <c r="D475" s="409"/>
      <c r="E475" s="409"/>
      <c r="F475" s="409"/>
      <c r="G475" s="434"/>
      <c r="H475" s="409"/>
      <c r="I475" s="409"/>
      <c r="J475" s="409"/>
      <c r="K475" s="409"/>
      <c r="L475" s="409"/>
      <c r="M475" s="409"/>
      <c r="N475" s="409"/>
      <c r="O475" s="409"/>
      <c r="P475" s="409"/>
      <c r="Q475" s="409"/>
      <c r="R475" s="409"/>
      <c r="S475" s="409"/>
      <c r="T475" s="409"/>
      <c r="U475" s="409"/>
      <c r="V475" s="409"/>
      <c r="W475" s="409"/>
      <c r="X475" s="409"/>
      <c r="Y475" s="409"/>
      <c r="Z475" s="409"/>
    </row>
    <row r="476" ht="13.5" customHeight="1">
      <c r="A476" s="409"/>
      <c r="B476" s="409"/>
      <c r="C476" s="409"/>
      <c r="D476" s="409"/>
      <c r="E476" s="409"/>
      <c r="F476" s="409"/>
      <c r="G476" s="434"/>
      <c r="H476" s="409"/>
      <c r="I476" s="409"/>
      <c r="J476" s="409"/>
      <c r="K476" s="409"/>
      <c r="L476" s="409"/>
      <c r="M476" s="409"/>
      <c r="N476" s="409"/>
      <c r="O476" s="409"/>
      <c r="P476" s="409"/>
      <c r="Q476" s="409"/>
      <c r="R476" s="409"/>
      <c r="S476" s="409"/>
      <c r="T476" s="409"/>
      <c r="U476" s="409"/>
      <c r="V476" s="409"/>
      <c r="W476" s="409"/>
      <c r="X476" s="409"/>
      <c r="Y476" s="409"/>
      <c r="Z476" s="409"/>
    </row>
    <row r="477" ht="13.5" customHeight="1">
      <c r="A477" s="409"/>
      <c r="B477" s="409"/>
      <c r="C477" s="409"/>
      <c r="D477" s="409"/>
      <c r="E477" s="409"/>
      <c r="F477" s="409"/>
      <c r="G477" s="434"/>
      <c r="H477" s="409"/>
      <c r="I477" s="409"/>
      <c r="J477" s="409"/>
      <c r="K477" s="409"/>
      <c r="L477" s="409"/>
      <c r="M477" s="409"/>
      <c r="N477" s="409"/>
      <c r="O477" s="409"/>
      <c r="P477" s="409"/>
      <c r="Q477" s="409"/>
      <c r="R477" s="409"/>
      <c r="S477" s="409"/>
      <c r="T477" s="409"/>
      <c r="U477" s="409"/>
      <c r="V477" s="409"/>
      <c r="W477" s="409"/>
      <c r="X477" s="409"/>
      <c r="Y477" s="409"/>
      <c r="Z477" s="409"/>
    </row>
    <row r="478" ht="13.5" customHeight="1">
      <c r="A478" s="409"/>
      <c r="B478" s="409"/>
      <c r="C478" s="409"/>
      <c r="D478" s="409"/>
      <c r="E478" s="409"/>
      <c r="F478" s="409"/>
      <c r="G478" s="434"/>
      <c r="H478" s="409"/>
      <c r="I478" s="409"/>
      <c r="J478" s="409"/>
      <c r="K478" s="409"/>
      <c r="L478" s="409"/>
      <c r="M478" s="409"/>
      <c r="N478" s="409"/>
      <c r="O478" s="409"/>
      <c r="P478" s="409"/>
      <c r="Q478" s="409"/>
      <c r="R478" s="409"/>
      <c r="S478" s="409"/>
      <c r="T478" s="409"/>
      <c r="U478" s="409"/>
      <c r="V478" s="409"/>
      <c r="W478" s="409"/>
      <c r="X478" s="409"/>
      <c r="Y478" s="409"/>
      <c r="Z478" s="409"/>
    </row>
    <row r="479" ht="13.5" customHeight="1">
      <c r="A479" s="409"/>
      <c r="B479" s="409"/>
      <c r="C479" s="409"/>
      <c r="D479" s="409"/>
      <c r="E479" s="409"/>
      <c r="F479" s="409"/>
      <c r="G479" s="434"/>
      <c r="H479" s="409"/>
      <c r="I479" s="409"/>
      <c r="J479" s="409"/>
      <c r="K479" s="409"/>
      <c r="L479" s="409"/>
      <c r="M479" s="409"/>
      <c r="N479" s="409"/>
      <c r="O479" s="409"/>
      <c r="P479" s="409"/>
      <c r="Q479" s="409"/>
      <c r="R479" s="409"/>
      <c r="S479" s="409"/>
      <c r="T479" s="409"/>
      <c r="U479" s="409"/>
      <c r="V479" s="409"/>
      <c r="W479" s="409"/>
      <c r="X479" s="409"/>
      <c r="Y479" s="409"/>
      <c r="Z479" s="409"/>
    </row>
    <row r="480" ht="13.5" customHeight="1">
      <c r="A480" s="409"/>
      <c r="B480" s="409"/>
      <c r="C480" s="409"/>
      <c r="D480" s="409"/>
      <c r="E480" s="409"/>
      <c r="F480" s="409"/>
      <c r="G480" s="434"/>
      <c r="H480" s="409"/>
      <c r="I480" s="409"/>
      <c r="J480" s="409"/>
      <c r="K480" s="409"/>
      <c r="L480" s="409"/>
      <c r="M480" s="409"/>
      <c r="N480" s="409"/>
      <c r="O480" s="409"/>
      <c r="P480" s="409"/>
      <c r="Q480" s="409"/>
      <c r="R480" s="409"/>
      <c r="S480" s="409"/>
      <c r="T480" s="409"/>
      <c r="U480" s="409"/>
      <c r="V480" s="409"/>
      <c r="W480" s="409"/>
      <c r="X480" s="409"/>
      <c r="Y480" s="409"/>
      <c r="Z480" s="409"/>
    </row>
    <row r="481" ht="13.5" customHeight="1">
      <c r="A481" s="409"/>
      <c r="B481" s="409"/>
      <c r="C481" s="409"/>
      <c r="D481" s="409"/>
      <c r="E481" s="409"/>
      <c r="F481" s="409"/>
      <c r="G481" s="434"/>
      <c r="H481" s="409"/>
      <c r="I481" s="409"/>
      <c r="J481" s="409"/>
      <c r="K481" s="409"/>
      <c r="L481" s="409"/>
      <c r="M481" s="409"/>
      <c r="N481" s="409"/>
      <c r="O481" s="409"/>
      <c r="P481" s="409"/>
      <c r="Q481" s="409"/>
      <c r="R481" s="409"/>
      <c r="S481" s="409"/>
      <c r="T481" s="409"/>
      <c r="U481" s="409"/>
      <c r="V481" s="409"/>
      <c r="W481" s="409"/>
      <c r="X481" s="409"/>
      <c r="Y481" s="409"/>
      <c r="Z481" s="409"/>
    </row>
    <row r="482" ht="13.5" customHeight="1">
      <c r="A482" s="409"/>
      <c r="B482" s="409"/>
      <c r="C482" s="409"/>
      <c r="D482" s="409"/>
      <c r="E482" s="409"/>
      <c r="F482" s="409"/>
      <c r="G482" s="434"/>
      <c r="H482" s="409"/>
      <c r="I482" s="409"/>
      <c r="J482" s="409"/>
      <c r="K482" s="409"/>
      <c r="L482" s="409"/>
      <c r="M482" s="409"/>
      <c r="N482" s="409"/>
      <c r="O482" s="409"/>
      <c r="P482" s="409"/>
      <c r="Q482" s="409"/>
      <c r="R482" s="409"/>
      <c r="S482" s="409"/>
      <c r="T482" s="409"/>
      <c r="U482" s="409"/>
      <c r="V482" s="409"/>
      <c r="W482" s="409"/>
      <c r="X482" s="409"/>
      <c r="Y482" s="409"/>
      <c r="Z482" s="409"/>
    </row>
    <row r="483" ht="13.5" customHeight="1">
      <c r="A483" s="409"/>
      <c r="B483" s="409"/>
      <c r="C483" s="409"/>
      <c r="D483" s="409"/>
      <c r="E483" s="409"/>
      <c r="F483" s="409"/>
      <c r="G483" s="434"/>
      <c r="H483" s="409"/>
      <c r="I483" s="409"/>
      <c r="J483" s="409"/>
      <c r="K483" s="409"/>
      <c r="L483" s="409"/>
      <c r="M483" s="409"/>
      <c r="N483" s="409"/>
      <c r="O483" s="409"/>
      <c r="P483" s="409"/>
      <c r="Q483" s="409"/>
      <c r="R483" s="409"/>
      <c r="S483" s="409"/>
      <c r="T483" s="409"/>
      <c r="U483" s="409"/>
      <c r="V483" s="409"/>
      <c r="W483" s="409"/>
      <c r="X483" s="409"/>
      <c r="Y483" s="409"/>
      <c r="Z483" s="409"/>
    </row>
    <row r="484" ht="13.5" customHeight="1">
      <c r="A484" s="409"/>
      <c r="B484" s="409"/>
      <c r="C484" s="409"/>
      <c r="D484" s="409"/>
      <c r="E484" s="409"/>
      <c r="F484" s="409"/>
      <c r="G484" s="434"/>
      <c r="H484" s="409"/>
      <c r="I484" s="409"/>
      <c r="J484" s="409"/>
      <c r="K484" s="409"/>
      <c r="L484" s="409"/>
      <c r="M484" s="409"/>
      <c r="N484" s="409"/>
      <c r="O484" s="409"/>
      <c r="P484" s="409"/>
      <c r="Q484" s="409"/>
      <c r="R484" s="409"/>
      <c r="S484" s="409"/>
      <c r="T484" s="409"/>
      <c r="U484" s="409"/>
      <c r="V484" s="409"/>
      <c r="W484" s="409"/>
      <c r="X484" s="409"/>
      <c r="Y484" s="409"/>
      <c r="Z484" s="409"/>
    </row>
    <row r="485" ht="13.5" customHeight="1">
      <c r="A485" s="409"/>
      <c r="B485" s="409"/>
      <c r="C485" s="409"/>
      <c r="D485" s="409"/>
      <c r="E485" s="409"/>
      <c r="F485" s="409"/>
      <c r="G485" s="434"/>
      <c r="H485" s="409"/>
      <c r="I485" s="409"/>
      <c r="J485" s="409"/>
      <c r="K485" s="409"/>
      <c r="L485" s="409"/>
      <c r="M485" s="409"/>
      <c r="N485" s="409"/>
      <c r="O485" s="409"/>
      <c r="P485" s="409"/>
      <c r="Q485" s="409"/>
      <c r="R485" s="409"/>
      <c r="S485" s="409"/>
      <c r="T485" s="409"/>
      <c r="U485" s="409"/>
      <c r="V485" s="409"/>
      <c r="W485" s="409"/>
      <c r="X485" s="409"/>
      <c r="Y485" s="409"/>
      <c r="Z485" s="409"/>
    </row>
    <row r="486" ht="13.5" customHeight="1">
      <c r="A486" s="409"/>
      <c r="B486" s="409"/>
      <c r="C486" s="409"/>
      <c r="D486" s="409"/>
      <c r="E486" s="409"/>
      <c r="F486" s="409"/>
      <c r="G486" s="434"/>
      <c r="H486" s="409"/>
      <c r="I486" s="409"/>
      <c r="J486" s="409"/>
      <c r="K486" s="409"/>
      <c r="L486" s="409"/>
      <c r="M486" s="409"/>
      <c r="N486" s="409"/>
      <c r="O486" s="409"/>
      <c r="P486" s="409"/>
      <c r="Q486" s="409"/>
      <c r="R486" s="409"/>
      <c r="S486" s="409"/>
      <c r="T486" s="409"/>
      <c r="U486" s="409"/>
      <c r="V486" s="409"/>
      <c r="W486" s="409"/>
      <c r="X486" s="409"/>
      <c r="Y486" s="409"/>
      <c r="Z486" s="409"/>
    </row>
    <row r="487" ht="13.5" customHeight="1">
      <c r="A487" s="409"/>
      <c r="B487" s="409"/>
      <c r="C487" s="409"/>
      <c r="D487" s="409"/>
      <c r="E487" s="409"/>
      <c r="F487" s="409"/>
      <c r="G487" s="434"/>
      <c r="H487" s="409"/>
      <c r="I487" s="409"/>
      <c r="J487" s="409"/>
      <c r="K487" s="409"/>
      <c r="L487" s="409"/>
      <c r="M487" s="409"/>
      <c r="N487" s="409"/>
      <c r="O487" s="409"/>
      <c r="P487" s="409"/>
      <c r="Q487" s="409"/>
      <c r="R487" s="409"/>
      <c r="S487" s="409"/>
      <c r="T487" s="409"/>
      <c r="U487" s="409"/>
      <c r="V487" s="409"/>
      <c r="W487" s="409"/>
      <c r="X487" s="409"/>
      <c r="Y487" s="409"/>
      <c r="Z487" s="409"/>
    </row>
    <row r="488" ht="13.5" customHeight="1">
      <c r="A488" s="409"/>
      <c r="B488" s="409"/>
      <c r="C488" s="409"/>
      <c r="D488" s="409"/>
      <c r="E488" s="409"/>
      <c r="F488" s="409"/>
      <c r="G488" s="434"/>
      <c r="H488" s="409"/>
      <c r="I488" s="409"/>
      <c r="J488" s="409"/>
      <c r="K488" s="409"/>
      <c r="L488" s="409"/>
      <c r="M488" s="409"/>
      <c r="N488" s="409"/>
      <c r="O488" s="409"/>
      <c r="P488" s="409"/>
      <c r="Q488" s="409"/>
      <c r="R488" s="409"/>
      <c r="S488" s="409"/>
      <c r="T488" s="409"/>
      <c r="U488" s="409"/>
      <c r="V488" s="409"/>
      <c r="W488" s="409"/>
      <c r="X488" s="409"/>
      <c r="Y488" s="409"/>
      <c r="Z488" s="409"/>
    </row>
    <row r="489" ht="13.5" customHeight="1">
      <c r="A489" s="409"/>
      <c r="B489" s="409"/>
      <c r="C489" s="409"/>
      <c r="D489" s="409"/>
      <c r="E489" s="409"/>
      <c r="F489" s="409"/>
      <c r="G489" s="434"/>
      <c r="H489" s="409"/>
      <c r="I489" s="409"/>
      <c r="J489" s="409"/>
      <c r="K489" s="409"/>
      <c r="L489" s="409"/>
      <c r="M489" s="409"/>
      <c r="N489" s="409"/>
      <c r="O489" s="409"/>
      <c r="P489" s="409"/>
      <c r="Q489" s="409"/>
      <c r="R489" s="409"/>
      <c r="S489" s="409"/>
      <c r="T489" s="409"/>
      <c r="U489" s="409"/>
      <c r="V489" s="409"/>
      <c r="W489" s="409"/>
      <c r="X489" s="409"/>
      <c r="Y489" s="409"/>
      <c r="Z489" s="409"/>
    </row>
    <row r="490" ht="13.5" customHeight="1">
      <c r="A490" s="409"/>
      <c r="B490" s="409"/>
      <c r="C490" s="409"/>
      <c r="D490" s="409"/>
      <c r="E490" s="409"/>
      <c r="F490" s="409"/>
      <c r="G490" s="434"/>
      <c r="H490" s="409"/>
      <c r="I490" s="409"/>
      <c r="J490" s="409"/>
      <c r="K490" s="409"/>
      <c r="L490" s="409"/>
      <c r="M490" s="409"/>
      <c r="N490" s="409"/>
      <c r="O490" s="409"/>
      <c r="P490" s="409"/>
      <c r="Q490" s="409"/>
      <c r="R490" s="409"/>
      <c r="S490" s="409"/>
      <c r="T490" s="409"/>
      <c r="U490" s="409"/>
      <c r="V490" s="409"/>
      <c r="W490" s="409"/>
      <c r="X490" s="409"/>
      <c r="Y490" s="409"/>
      <c r="Z490" s="409"/>
    </row>
    <row r="491" ht="13.5" customHeight="1">
      <c r="A491" s="409"/>
      <c r="B491" s="409"/>
      <c r="C491" s="409"/>
      <c r="D491" s="409"/>
      <c r="E491" s="409"/>
      <c r="F491" s="409"/>
      <c r="G491" s="434"/>
      <c r="H491" s="409"/>
      <c r="I491" s="409"/>
      <c r="J491" s="409"/>
      <c r="K491" s="409"/>
      <c r="L491" s="409"/>
      <c r="M491" s="409"/>
      <c r="N491" s="409"/>
      <c r="O491" s="409"/>
      <c r="P491" s="409"/>
      <c r="Q491" s="409"/>
      <c r="R491" s="409"/>
      <c r="S491" s="409"/>
      <c r="T491" s="409"/>
      <c r="U491" s="409"/>
      <c r="V491" s="409"/>
      <c r="W491" s="409"/>
      <c r="X491" s="409"/>
      <c r="Y491" s="409"/>
      <c r="Z491" s="409"/>
    </row>
    <row r="492" ht="13.5" customHeight="1">
      <c r="A492" s="409"/>
      <c r="B492" s="409"/>
      <c r="C492" s="409"/>
      <c r="D492" s="409"/>
      <c r="E492" s="409"/>
      <c r="F492" s="409"/>
      <c r="G492" s="434"/>
      <c r="H492" s="409"/>
      <c r="I492" s="409"/>
      <c r="J492" s="409"/>
      <c r="K492" s="409"/>
      <c r="L492" s="409"/>
      <c r="M492" s="409"/>
      <c r="N492" s="409"/>
      <c r="O492" s="409"/>
      <c r="P492" s="409"/>
      <c r="Q492" s="409"/>
      <c r="R492" s="409"/>
      <c r="S492" s="409"/>
      <c r="T492" s="409"/>
      <c r="U492" s="409"/>
      <c r="V492" s="409"/>
      <c r="W492" s="409"/>
      <c r="X492" s="409"/>
      <c r="Y492" s="409"/>
      <c r="Z492" s="409"/>
    </row>
    <row r="493" ht="13.5" customHeight="1">
      <c r="A493" s="409"/>
      <c r="B493" s="409"/>
      <c r="C493" s="409"/>
      <c r="D493" s="409"/>
      <c r="E493" s="409"/>
      <c r="F493" s="409"/>
      <c r="G493" s="434"/>
      <c r="H493" s="409"/>
      <c r="I493" s="409"/>
      <c r="J493" s="409"/>
      <c r="K493" s="409"/>
      <c r="L493" s="409"/>
      <c r="M493" s="409"/>
      <c r="N493" s="409"/>
      <c r="O493" s="409"/>
      <c r="P493" s="409"/>
      <c r="Q493" s="409"/>
      <c r="R493" s="409"/>
      <c r="S493" s="409"/>
      <c r="T493" s="409"/>
      <c r="U493" s="409"/>
      <c r="V493" s="409"/>
      <c r="W493" s="409"/>
      <c r="X493" s="409"/>
      <c r="Y493" s="409"/>
      <c r="Z493" s="409"/>
    </row>
    <row r="494" ht="13.5" customHeight="1">
      <c r="A494" s="409"/>
      <c r="B494" s="409"/>
      <c r="C494" s="409"/>
      <c r="D494" s="409"/>
      <c r="E494" s="409"/>
      <c r="F494" s="409"/>
      <c r="G494" s="434"/>
      <c r="H494" s="409"/>
      <c r="I494" s="409"/>
      <c r="J494" s="409"/>
      <c r="K494" s="409"/>
      <c r="L494" s="409"/>
      <c r="M494" s="409"/>
      <c r="N494" s="409"/>
      <c r="O494" s="409"/>
      <c r="P494" s="409"/>
      <c r="Q494" s="409"/>
      <c r="R494" s="409"/>
      <c r="S494" s="409"/>
      <c r="T494" s="409"/>
      <c r="U494" s="409"/>
      <c r="V494" s="409"/>
      <c r="W494" s="409"/>
      <c r="X494" s="409"/>
      <c r="Y494" s="409"/>
      <c r="Z494" s="409"/>
    </row>
    <row r="495" ht="13.5" customHeight="1">
      <c r="A495" s="409"/>
      <c r="B495" s="409"/>
      <c r="C495" s="409"/>
      <c r="D495" s="409"/>
      <c r="E495" s="409"/>
      <c r="F495" s="409"/>
      <c r="G495" s="434"/>
      <c r="H495" s="409"/>
      <c r="I495" s="409"/>
      <c r="J495" s="409"/>
      <c r="K495" s="409"/>
      <c r="L495" s="409"/>
      <c r="M495" s="409"/>
      <c r="N495" s="409"/>
      <c r="O495" s="409"/>
      <c r="P495" s="409"/>
      <c r="Q495" s="409"/>
      <c r="R495" s="409"/>
      <c r="S495" s="409"/>
      <c r="T495" s="409"/>
      <c r="U495" s="409"/>
      <c r="V495" s="409"/>
      <c r="W495" s="409"/>
      <c r="X495" s="409"/>
      <c r="Y495" s="409"/>
      <c r="Z495" s="409"/>
    </row>
    <row r="496" ht="13.5" customHeight="1">
      <c r="A496" s="409"/>
      <c r="B496" s="409"/>
      <c r="C496" s="409"/>
      <c r="D496" s="409"/>
      <c r="E496" s="409"/>
      <c r="F496" s="409"/>
      <c r="G496" s="434"/>
      <c r="H496" s="409"/>
      <c r="I496" s="409"/>
      <c r="J496" s="409"/>
      <c r="K496" s="409"/>
      <c r="L496" s="409"/>
      <c r="M496" s="409"/>
      <c r="N496" s="409"/>
      <c r="O496" s="409"/>
      <c r="P496" s="409"/>
      <c r="Q496" s="409"/>
      <c r="R496" s="409"/>
      <c r="S496" s="409"/>
      <c r="T496" s="409"/>
      <c r="U496" s="409"/>
      <c r="V496" s="409"/>
      <c r="W496" s="409"/>
      <c r="X496" s="409"/>
      <c r="Y496" s="409"/>
      <c r="Z496" s="409"/>
    </row>
    <row r="497" ht="13.5" customHeight="1">
      <c r="A497" s="409"/>
      <c r="B497" s="409"/>
      <c r="C497" s="409"/>
      <c r="D497" s="409"/>
      <c r="E497" s="409"/>
      <c r="F497" s="409"/>
      <c r="G497" s="434"/>
      <c r="H497" s="409"/>
      <c r="I497" s="409"/>
      <c r="J497" s="409"/>
      <c r="K497" s="409"/>
      <c r="L497" s="409"/>
      <c r="M497" s="409"/>
      <c r="N497" s="409"/>
      <c r="O497" s="409"/>
      <c r="P497" s="409"/>
      <c r="Q497" s="409"/>
      <c r="R497" s="409"/>
      <c r="S497" s="409"/>
      <c r="T497" s="409"/>
      <c r="U497" s="409"/>
      <c r="V497" s="409"/>
      <c r="W497" s="409"/>
      <c r="X497" s="409"/>
      <c r="Y497" s="409"/>
      <c r="Z497" s="409"/>
    </row>
    <row r="498" ht="13.5" customHeight="1">
      <c r="A498" s="409"/>
      <c r="B498" s="409"/>
      <c r="C498" s="409"/>
      <c r="D498" s="409"/>
      <c r="E498" s="409"/>
      <c r="F498" s="409"/>
      <c r="G498" s="434"/>
      <c r="H498" s="409"/>
      <c r="I498" s="409"/>
      <c r="J498" s="409"/>
      <c r="K498" s="409"/>
      <c r="L498" s="409"/>
      <c r="M498" s="409"/>
      <c r="N498" s="409"/>
      <c r="O498" s="409"/>
      <c r="P498" s="409"/>
      <c r="Q498" s="409"/>
      <c r="R498" s="409"/>
      <c r="S498" s="409"/>
      <c r="T498" s="409"/>
      <c r="U498" s="409"/>
      <c r="V498" s="409"/>
      <c r="W498" s="409"/>
      <c r="X498" s="409"/>
      <c r="Y498" s="409"/>
      <c r="Z498" s="409"/>
    </row>
    <row r="499" ht="13.5" customHeight="1">
      <c r="A499" s="409"/>
      <c r="B499" s="409"/>
      <c r="C499" s="409"/>
      <c r="D499" s="409"/>
      <c r="E499" s="409"/>
      <c r="F499" s="409"/>
      <c r="G499" s="434"/>
      <c r="H499" s="409"/>
      <c r="I499" s="409"/>
      <c r="J499" s="409"/>
      <c r="K499" s="409"/>
      <c r="L499" s="409"/>
      <c r="M499" s="409"/>
      <c r="N499" s="409"/>
      <c r="O499" s="409"/>
      <c r="P499" s="409"/>
      <c r="Q499" s="409"/>
      <c r="R499" s="409"/>
      <c r="S499" s="409"/>
      <c r="T499" s="409"/>
      <c r="U499" s="409"/>
      <c r="V499" s="409"/>
      <c r="W499" s="409"/>
      <c r="X499" s="409"/>
      <c r="Y499" s="409"/>
      <c r="Z499" s="409"/>
    </row>
    <row r="500" ht="13.5" customHeight="1">
      <c r="A500" s="409"/>
      <c r="B500" s="409"/>
      <c r="C500" s="409"/>
      <c r="D500" s="409"/>
      <c r="E500" s="409"/>
      <c r="F500" s="409"/>
      <c r="G500" s="434"/>
      <c r="H500" s="409"/>
      <c r="I500" s="409"/>
      <c r="J500" s="409"/>
      <c r="K500" s="409"/>
      <c r="L500" s="409"/>
      <c r="M500" s="409"/>
      <c r="N500" s="409"/>
      <c r="O500" s="409"/>
      <c r="P500" s="409"/>
      <c r="Q500" s="409"/>
      <c r="R500" s="409"/>
      <c r="S500" s="409"/>
      <c r="T500" s="409"/>
      <c r="U500" s="409"/>
      <c r="V500" s="409"/>
      <c r="W500" s="409"/>
      <c r="X500" s="409"/>
      <c r="Y500" s="409"/>
      <c r="Z500" s="409"/>
    </row>
    <row r="501" ht="13.5" customHeight="1">
      <c r="A501" s="409"/>
      <c r="B501" s="409"/>
      <c r="C501" s="409"/>
      <c r="D501" s="409"/>
      <c r="E501" s="409"/>
      <c r="F501" s="409"/>
      <c r="G501" s="434"/>
      <c r="H501" s="409"/>
      <c r="I501" s="409"/>
      <c r="J501" s="409"/>
      <c r="K501" s="409"/>
      <c r="L501" s="409"/>
      <c r="M501" s="409"/>
      <c r="N501" s="409"/>
      <c r="O501" s="409"/>
      <c r="P501" s="409"/>
      <c r="Q501" s="409"/>
      <c r="R501" s="409"/>
      <c r="S501" s="409"/>
      <c r="T501" s="409"/>
      <c r="U501" s="409"/>
      <c r="V501" s="409"/>
      <c r="W501" s="409"/>
      <c r="X501" s="409"/>
      <c r="Y501" s="409"/>
      <c r="Z501" s="409"/>
    </row>
    <row r="502" ht="13.5" customHeight="1">
      <c r="A502" s="409"/>
      <c r="B502" s="409"/>
      <c r="C502" s="409"/>
      <c r="D502" s="409"/>
      <c r="E502" s="409"/>
      <c r="F502" s="409"/>
      <c r="G502" s="434"/>
      <c r="H502" s="409"/>
      <c r="I502" s="409"/>
      <c r="J502" s="409"/>
      <c r="K502" s="409"/>
      <c r="L502" s="409"/>
      <c r="M502" s="409"/>
      <c r="N502" s="409"/>
      <c r="O502" s="409"/>
      <c r="P502" s="409"/>
      <c r="Q502" s="409"/>
      <c r="R502" s="409"/>
      <c r="S502" s="409"/>
      <c r="T502" s="409"/>
      <c r="U502" s="409"/>
      <c r="V502" s="409"/>
      <c r="W502" s="409"/>
      <c r="X502" s="409"/>
      <c r="Y502" s="409"/>
      <c r="Z502" s="409"/>
    </row>
    <row r="503" ht="13.5" customHeight="1">
      <c r="A503" s="409"/>
      <c r="B503" s="409"/>
      <c r="C503" s="409"/>
      <c r="D503" s="409"/>
      <c r="E503" s="409"/>
      <c r="F503" s="409"/>
      <c r="G503" s="434"/>
      <c r="H503" s="409"/>
      <c r="I503" s="409"/>
      <c r="J503" s="409"/>
      <c r="K503" s="409"/>
      <c r="L503" s="409"/>
      <c r="M503" s="409"/>
      <c r="N503" s="409"/>
      <c r="O503" s="409"/>
      <c r="P503" s="409"/>
      <c r="Q503" s="409"/>
      <c r="R503" s="409"/>
      <c r="S503" s="409"/>
      <c r="T503" s="409"/>
      <c r="U503" s="409"/>
      <c r="V503" s="409"/>
      <c r="W503" s="409"/>
      <c r="X503" s="409"/>
      <c r="Y503" s="409"/>
      <c r="Z503" s="409"/>
    </row>
    <row r="504" ht="13.5" customHeight="1">
      <c r="A504" s="409"/>
      <c r="B504" s="409"/>
      <c r="C504" s="409"/>
      <c r="D504" s="409"/>
      <c r="E504" s="409"/>
      <c r="F504" s="409"/>
      <c r="G504" s="434"/>
      <c r="H504" s="409"/>
      <c r="I504" s="409"/>
      <c r="J504" s="409"/>
      <c r="K504" s="409"/>
      <c r="L504" s="409"/>
      <c r="M504" s="409"/>
      <c r="N504" s="409"/>
      <c r="O504" s="409"/>
      <c r="P504" s="409"/>
      <c r="Q504" s="409"/>
      <c r="R504" s="409"/>
      <c r="S504" s="409"/>
      <c r="T504" s="409"/>
      <c r="U504" s="409"/>
      <c r="V504" s="409"/>
      <c r="W504" s="409"/>
      <c r="X504" s="409"/>
      <c r="Y504" s="409"/>
      <c r="Z504" s="409"/>
    </row>
    <row r="505" ht="13.5" customHeight="1">
      <c r="A505" s="409"/>
      <c r="B505" s="409"/>
      <c r="C505" s="409"/>
      <c r="D505" s="409"/>
      <c r="E505" s="409"/>
      <c r="F505" s="409"/>
      <c r="G505" s="434"/>
      <c r="H505" s="409"/>
      <c r="I505" s="409"/>
      <c r="J505" s="409"/>
      <c r="K505" s="409"/>
      <c r="L505" s="409"/>
      <c r="M505" s="409"/>
      <c r="N505" s="409"/>
      <c r="O505" s="409"/>
      <c r="P505" s="409"/>
      <c r="Q505" s="409"/>
      <c r="R505" s="409"/>
      <c r="S505" s="409"/>
      <c r="T505" s="409"/>
      <c r="U505" s="409"/>
      <c r="V505" s="409"/>
      <c r="W505" s="409"/>
      <c r="X505" s="409"/>
      <c r="Y505" s="409"/>
      <c r="Z505" s="409"/>
    </row>
    <row r="506" ht="13.5" customHeight="1">
      <c r="A506" s="409"/>
      <c r="B506" s="409"/>
      <c r="C506" s="409"/>
      <c r="D506" s="409"/>
      <c r="E506" s="409"/>
      <c r="F506" s="409"/>
      <c r="G506" s="434"/>
      <c r="H506" s="409"/>
      <c r="I506" s="409"/>
      <c r="J506" s="409"/>
      <c r="K506" s="409"/>
      <c r="L506" s="409"/>
      <c r="M506" s="409"/>
      <c r="N506" s="409"/>
      <c r="O506" s="409"/>
      <c r="P506" s="409"/>
      <c r="Q506" s="409"/>
      <c r="R506" s="409"/>
      <c r="S506" s="409"/>
      <c r="T506" s="409"/>
      <c r="U506" s="409"/>
      <c r="V506" s="409"/>
      <c r="W506" s="409"/>
      <c r="X506" s="409"/>
      <c r="Y506" s="409"/>
      <c r="Z506" s="409"/>
    </row>
    <row r="507" ht="13.5" customHeight="1">
      <c r="A507" s="409"/>
      <c r="B507" s="409"/>
      <c r="C507" s="409"/>
      <c r="D507" s="409"/>
      <c r="E507" s="409"/>
      <c r="F507" s="409"/>
      <c r="G507" s="434"/>
      <c r="H507" s="409"/>
      <c r="I507" s="409"/>
      <c r="J507" s="409"/>
      <c r="K507" s="409"/>
      <c r="L507" s="409"/>
      <c r="M507" s="409"/>
      <c r="N507" s="409"/>
      <c r="O507" s="409"/>
      <c r="P507" s="409"/>
      <c r="Q507" s="409"/>
      <c r="R507" s="409"/>
      <c r="S507" s="409"/>
      <c r="T507" s="409"/>
      <c r="U507" s="409"/>
      <c r="V507" s="409"/>
      <c r="W507" s="409"/>
      <c r="X507" s="409"/>
      <c r="Y507" s="409"/>
      <c r="Z507" s="409"/>
    </row>
    <row r="508" ht="13.5" customHeight="1">
      <c r="A508" s="409"/>
      <c r="B508" s="409"/>
      <c r="C508" s="409"/>
      <c r="D508" s="409"/>
      <c r="E508" s="409"/>
      <c r="F508" s="409"/>
      <c r="G508" s="434"/>
      <c r="H508" s="409"/>
      <c r="I508" s="409"/>
      <c r="J508" s="409"/>
      <c r="K508" s="409"/>
      <c r="L508" s="409"/>
      <c r="M508" s="409"/>
      <c r="N508" s="409"/>
      <c r="O508" s="409"/>
      <c r="P508" s="409"/>
      <c r="Q508" s="409"/>
      <c r="R508" s="409"/>
      <c r="S508" s="409"/>
      <c r="T508" s="409"/>
      <c r="U508" s="409"/>
      <c r="V508" s="409"/>
      <c r="W508" s="409"/>
      <c r="X508" s="409"/>
      <c r="Y508" s="409"/>
      <c r="Z508" s="409"/>
    </row>
    <row r="509" ht="13.5" customHeight="1">
      <c r="A509" s="409"/>
      <c r="B509" s="409"/>
      <c r="C509" s="409"/>
      <c r="D509" s="409"/>
      <c r="E509" s="409"/>
      <c r="F509" s="409"/>
      <c r="G509" s="434"/>
      <c r="H509" s="409"/>
      <c r="I509" s="409"/>
      <c r="J509" s="409"/>
      <c r="K509" s="409"/>
      <c r="L509" s="409"/>
      <c r="M509" s="409"/>
      <c r="N509" s="409"/>
      <c r="O509" s="409"/>
      <c r="P509" s="409"/>
      <c r="Q509" s="409"/>
      <c r="R509" s="409"/>
      <c r="S509" s="409"/>
      <c r="T509" s="409"/>
      <c r="U509" s="409"/>
      <c r="V509" s="409"/>
      <c r="W509" s="409"/>
      <c r="X509" s="409"/>
      <c r="Y509" s="409"/>
      <c r="Z509" s="409"/>
    </row>
    <row r="510" ht="13.5" customHeight="1">
      <c r="A510" s="409"/>
      <c r="B510" s="409"/>
      <c r="C510" s="409"/>
      <c r="D510" s="409"/>
      <c r="E510" s="409"/>
      <c r="F510" s="409"/>
      <c r="G510" s="434"/>
      <c r="H510" s="409"/>
      <c r="I510" s="409"/>
      <c r="J510" s="409"/>
      <c r="K510" s="409"/>
      <c r="L510" s="409"/>
      <c r="M510" s="409"/>
      <c r="N510" s="409"/>
      <c r="O510" s="409"/>
      <c r="P510" s="409"/>
      <c r="Q510" s="409"/>
      <c r="R510" s="409"/>
      <c r="S510" s="409"/>
      <c r="T510" s="409"/>
      <c r="U510" s="409"/>
      <c r="V510" s="409"/>
      <c r="W510" s="409"/>
      <c r="X510" s="409"/>
      <c r="Y510" s="409"/>
      <c r="Z510" s="409"/>
    </row>
    <row r="511" ht="13.5" customHeight="1">
      <c r="A511" s="409"/>
      <c r="B511" s="409"/>
      <c r="C511" s="409"/>
      <c r="D511" s="409"/>
      <c r="E511" s="409"/>
      <c r="F511" s="409"/>
      <c r="G511" s="434"/>
      <c r="H511" s="409"/>
      <c r="I511" s="409"/>
      <c r="J511" s="409"/>
      <c r="K511" s="409"/>
      <c r="L511" s="409"/>
      <c r="M511" s="409"/>
      <c r="N511" s="409"/>
      <c r="O511" s="409"/>
      <c r="P511" s="409"/>
      <c r="Q511" s="409"/>
      <c r="R511" s="409"/>
      <c r="S511" s="409"/>
      <c r="T511" s="409"/>
      <c r="U511" s="409"/>
      <c r="V511" s="409"/>
      <c r="W511" s="409"/>
      <c r="X511" s="409"/>
      <c r="Y511" s="409"/>
      <c r="Z511" s="409"/>
    </row>
    <row r="512" ht="13.5" customHeight="1">
      <c r="A512" s="409"/>
      <c r="B512" s="409"/>
      <c r="C512" s="409"/>
      <c r="D512" s="409"/>
      <c r="E512" s="409"/>
      <c r="F512" s="409"/>
      <c r="G512" s="434"/>
      <c r="H512" s="409"/>
      <c r="I512" s="409"/>
      <c r="J512" s="409"/>
      <c r="K512" s="409"/>
      <c r="L512" s="409"/>
      <c r="M512" s="409"/>
      <c r="N512" s="409"/>
      <c r="O512" s="409"/>
      <c r="P512" s="409"/>
      <c r="Q512" s="409"/>
      <c r="R512" s="409"/>
      <c r="S512" s="409"/>
      <c r="T512" s="409"/>
      <c r="U512" s="409"/>
      <c r="V512" s="409"/>
      <c r="W512" s="409"/>
      <c r="X512" s="409"/>
      <c r="Y512" s="409"/>
      <c r="Z512" s="409"/>
    </row>
    <row r="513" ht="13.5" customHeight="1">
      <c r="A513" s="409"/>
      <c r="B513" s="409"/>
      <c r="C513" s="409"/>
      <c r="D513" s="409"/>
      <c r="E513" s="409"/>
      <c r="F513" s="409"/>
      <c r="G513" s="434"/>
      <c r="H513" s="409"/>
      <c r="I513" s="409"/>
      <c r="J513" s="409"/>
      <c r="K513" s="409"/>
      <c r="L513" s="409"/>
      <c r="M513" s="409"/>
      <c r="N513" s="409"/>
      <c r="O513" s="409"/>
      <c r="P513" s="409"/>
      <c r="Q513" s="409"/>
      <c r="R513" s="409"/>
      <c r="S513" s="409"/>
      <c r="T513" s="409"/>
      <c r="U513" s="409"/>
      <c r="V513" s="409"/>
      <c r="W513" s="409"/>
      <c r="X513" s="409"/>
      <c r="Y513" s="409"/>
      <c r="Z513" s="409"/>
    </row>
    <row r="514" ht="13.5" customHeight="1">
      <c r="A514" s="409"/>
      <c r="B514" s="409"/>
      <c r="C514" s="409"/>
      <c r="D514" s="409"/>
      <c r="E514" s="409"/>
      <c r="F514" s="409"/>
      <c r="G514" s="434"/>
      <c r="H514" s="409"/>
      <c r="I514" s="409"/>
      <c r="J514" s="409"/>
      <c r="K514" s="409"/>
      <c r="L514" s="409"/>
      <c r="M514" s="409"/>
      <c r="N514" s="409"/>
      <c r="O514" s="409"/>
      <c r="P514" s="409"/>
      <c r="Q514" s="409"/>
      <c r="R514" s="409"/>
      <c r="S514" s="409"/>
      <c r="T514" s="409"/>
      <c r="U514" s="409"/>
      <c r="V514" s="409"/>
      <c r="W514" s="409"/>
      <c r="X514" s="409"/>
      <c r="Y514" s="409"/>
      <c r="Z514" s="409"/>
    </row>
    <row r="515" ht="13.5" customHeight="1">
      <c r="A515" s="409"/>
      <c r="B515" s="409"/>
      <c r="C515" s="409"/>
      <c r="D515" s="409"/>
      <c r="E515" s="409"/>
      <c r="F515" s="409"/>
      <c r="G515" s="434"/>
      <c r="H515" s="409"/>
      <c r="I515" s="409"/>
      <c r="J515" s="409"/>
      <c r="K515" s="409"/>
      <c r="L515" s="409"/>
      <c r="M515" s="409"/>
      <c r="N515" s="409"/>
      <c r="O515" s="409"/>
      <c r="P515" s="409"/>
      <c r="Q515" s="409"/>
      <c r="R515" s="409"/>
      <c r="S515" s="409"/>
      <c r="T515" s="409"/>
      <c r="U515" s="409"/>
      <c r="V515" s="409"/>
      <c r="W515" s="409"/>
      <c r="X515" s="409"/>
      <c r="Y515" s="409"/>
      <c r="Z515" s="409"/>
    </row>
    <row r="516" ht="13.5" customHeight="1">
      <c r="A516" s="409"/>
      <c r="B516" s="409"/>
      <c r="C516" s="409"/>
      <c r="D516" s="409"/>
      <c r="E516" s="409"/>
      <c r="F516" s="409"/>
      <c r="G516" s="434"/>
      <c r="H516" s="409"/>
      <c r="I516" s="409"/>
      <c r="J516" s="409"/>
      <c r="K516" s="409"/>
      <c r="L516" s="409"/>
      <c r="M516" s="409"/>
      <c r="N516" s="409"/>
      <c r="O516" s="409"/>
      <c r="P516" s="409"/>
      <c r="Q516" s="409"/>
      <c r="R516" s="409"/>
      <c r="S516" s="409"/>
      <c r="T516" s="409"/>
      <c r="U516" s="409"/>
      <c r="V516" s="409"/>
      <c r="W516" s="409"/>
      <c r="X516" s="409"/>
      <c r="Y516" s="409"/>
      <c r="Z516" s="409"/>
    </row>
    <row r="517" ht="13.5" customHeight="1">
      <c r="A517" s="409"/>
      <c r="B517" s="409"/>
      <c r="C517" s="409"/>
      <c r="D517" s="409"/>
      <c r="E517" s="409"/>
      <c r="F517" s="409"/>
      <c r="G517" s="434"/>
      <c r="H517" s="409"/>
      <c r="I517" s="409"/>
      <c r="J517" s="409"/>
      <c r="K517" s="409"/>
      <c r="L517" s="409"/>
      <c r="M517" s="409"/>
      <c r="N517" s="409"/>
      <c r="O517" s="409"/>
      <c r="P517" s="409"/>
      <c r="Q517" s="409"/>
      <c r="R517" s="409"/>
      <c r="S517" s="409"/>
      <c r="T517" s="409"/>
      <c r="U517" s="409"/>
      <c r="V517" s="409"/>
      <c r="W517" s="409"/>
      <c r="X517" s="409"/>
      <c r="Y517" s="409"/>
      <c r="Z517" s="409"/>
    </row>
    <row r="518" ht="13.5" customHeight="1">
      <c r="A518" s="409"/>
      <c r="B518" s="409"/>
      <c r="C518" s="409"/>
      <c r="D518" s="409"/>
      <c r="E518" s="409"/>
      <c r="F518" s="409"/>
      <c r="G518" s="434"/>
      <c r="H518" s="409"/>
      <c r="I518" s="409"/>
      <c r="J518" s="409"/>
      <c r="K518" s="409"/>
      <c r="L518" s="409"/>
      <c r="M518" s="409"/>
      <c r="N518" s="409"/>
      <c r="O518" s="409"/>
      <c r="P518" s="409"/>
      <c r="Q518" s="409"/>
      <c r="R518" s="409"/>
      <c r="S518" s="409"/>
      <c r="T518" s="409"/>
      <c r="U518" s="409"/>
      <c r="V518" s="409"/>
      <c r="W518" s="409"/>
      <c r="X518" s="409"/>
      <c r="Y518" s="409"/>
      <c r="Z518" s="409"/>
    </row>
    <row r="519" ht="13.5" customHeight="1">
      <c r="A519" s="409"/>
      <c r="B519" s="409"/>
      <c r="C519" s="409"/>
      <c r="D519" s="409"/>
      <c r="E519" s="409"/>
      <c r="F519" s="409"/>
      <c r="G519" s="434"/>
      <c r="H519" s="409"/>
      <c r="I519" s="409"/>
      <c r="J519" s="409"/>
      <c r="K519" s="409"/>
      <c r="L519" s="409"/>
      <c r="M519" s="409"/>
      <c r="N519" s="409"/>
      <c r="O519" s="409"/>
      <c r="P519" s="409"/>
      <c r="Q519" s="409"/>
      <c r="R519" s="409"/>
      <c r="S519" s="409"/>
      <c r="T519" s="409"/>
      <c r="U519" s="409"/>
      <c r="V519" s="409"/>
      <c r="W519" s="409"/>
      <c r="X519" s="409"/>
      <c r="Y519" s="409"/>
      <c r="Z519" s="409"/>
    </row>
    <row r="520" ht="13.5" customHeight="1">
      <c r="A520" s="409"/>
      <c r="B520" s="409"/>
      <c r="C520" s="409"/>
      <c r="D520" s="409"/>
      <c r="E520" s="409"/>
      <c r="F520" s="409"/>
      <c r="G520" s="434"/>
      <c r="H520" s="409"/>
      <c r="I520" s="409"/>
      <c r="J520" s="409"/>
      <c r="K520" s="409"/>
      <c r="L520" s="409"/>
      <c r="M520" s="409"/>
      <c r="N520" s="409"/>
      <c r="O520" s="409"/>
      <c r="P520" s="409"/>
      <c r="Q520" s="409"/>
      <c r="R520" s="409"/>
      <c r="S520" s="409"/>
      <c r="T520" s="409"/>
      <c r="U520" s="409"/>
      <c r="V520" s="409"/>
      <c r="W520" s="409"/>
      <c r="X520" s="409"/>
      <c r="Y520" s="409"/>
      <c r="Z520" s="409"/>
    </row>
    <row r="521" ht="13.5" customHeight="1">
      <c r="A521" s="409"/>
      <c r="B521" s="409"/>
      <c r="C521" s="409"/>
      <c r="D521" s="409"/>
      <c r="E521" s="409"/>
      <c r="F521" s="409"/>
      <c r="G521" s="434"/>
      <c r="H521" s="409"/>
      <c r="I521" s="409"/>
      <c r="J521" s="409"/>
      <c r="K521" s="409"/>
      <c r="L521" s="409"/>
      <c r="M521" s="409"/>
      <c r="N521" s="409"/>
      <c r="O521" s="409"/>
      <c r="P521" s="409"/>
      <c r="Q521" s="409"/>
      <c r="R521" s="409"/>
      <c r="S521" s="409"/>
      <c r="T521" s="409"/>
      <c r="U521" s="409"/>
      <c r="V521" s="409"/>
      <c r="W521" s="409"/>
      <c r="X521" s="409"/>
      <c r="Y521" s="409"/>
      <c r="Z521" s="409"/>
    </row>
    <row r="522" ht="13.5" customHeight="1">
      <c r="A522" s="409"/>
      <c r="B522" s="409"/>
      <c r="C522" s="409"/>
      <c r="D522" s="409"/>
      <c r="E522" s="409"/>
      <c r="F522" s="409"/>
      <c r="G522" s="434"/>
      <c r="H522" s="409"/>
      <c r="I522" s="409"/>
      <c r="J522" s="409"/>
      <c r="K522" s="409"/>
      <c r="L522" s="409"/>
      <c r="M522" s="409"/>
      <c r="N522" s="409"/>
      <c r="O522" s="409"/>
      <c r="P522" s="409"/>
      <c r="Q522" s="409"/>
      <c r="R522" s="409"/>
      <c r="S522" s="409"/>
      <c r="T522" s="409"/>
      <c r="U522" s="409"/>
      <c r="V522" s="409"/>
      <c r="W522" s="409"/>
      <c r="X522" s="409"/>
      <c r="Y522" s="409"/>
      <c r="Z522" s="409"/>
    </row>
    <row r="523" ht="13.5" customHeight="1">
      <c r="A523" s="409"/>
      <c r="B523" s="409"/>
      <c r="C523" s="409"/>
      <c r="D523" s="409"/>
      <c r="E523" s="409"/>
      <c r="F523" s="409"/>
      <c r="G523" s="434"/>
      <c r="H523" s="409"/>
      <c r="I523" s="409"/>
      <c r="J523" s="409"/>
      <c r="K523" s="409"/>
      <c r="L523" s="409"/>
      <c r="M523" s="409"/>
      <c r="N523" s="409"/>
      <c r="O523" s="409"/>
      <c r="P523" s="409"/>
      <c r="Q523" s="409"/>
      <c r="R523" s="409"/>
      <c r="S523" s="409"/>
      <c r="T523" s="409"/>
      <c r="U523" s="409"/>
      <c r="V523" s="409"/>
      <c r="W523" s="409"/>
      <c r="X523" s="409"/>
      <c r="Y523" s="409"/>
      <c r="Z523" s="409"/>
    </row>
    <row r="524" ht="13.5" customHeight="1">
      <c r="A524" s="409"/>
      <c r="B524" s="409"/>
      <c r="C524" s="409"/>
      <c r="D524" s="409"/>
      <c r="E524" s="409"/>
      <c r="F524" s="409"/>
      <c r="G524" s="434"/>
      <c r="H524" s="409"/>
      <c r="I524" s="409"/>
      <c r="J524" s="409"/>
      <c r="K524" s="409"/>
      <c r="L524" s="409"/>
      <c r="M524" s="409"/>
      <c r="N524" s="409"/>
      <c r="O524" s="409"/>
      <c r="P524" s="409"/>
      <c r="Q524" s="409"/>
      <c r="R524" s="409"/>
      <c r="S524" s="409"/>
      <c r="T524" s="409"/>
      <c r="U524" s="409"/>
      <c r="V524" s="409"/>
      <c r="W524" s="409"/>
      <c r="X524" s="409"/>
      <c r="Y524" s="409"/>
      <c r="Z524" s="409"/>
    </row>
    <row r="525" ht="13.5" customHeight="1">
      <c r="A525" s="409"/>
      <c r="B525" s="409"/>
      <c r="C525" s="409"/>
      <c r="D525" s="409"/>
      <c r="E525" s="409"/>
      <c r="F525" s="409"/>
      <c r="G525" s="434"/>
      <c r="H525" s="409"/>
      <c r="I525" s="409"/>
      <c r="J525" s="409"/>
      <c r="K525" s="409"/>
      <c r="L525" s="409"/>
      <c r="M525" s="409"/>
      <c r="N525" s="409"/>
      <c r="O525" s="409"/>
      <c r="P525" s="409"/>
      <c r="Q525" s="409"/>
      <c r="R525" s="409"/>
      <c r="S525" s="409"/>
      <c r="T525" s="409"/>
      <c r="U525" s="409"/>
      <c r="V525" s="409"/>
      <c r="W525" s="409"/>
      <c r="X525" s="409"/>
      <c r="Y525" s="409"/>
      <c r="Z525" s="409"/>
    </row>
    <row r="526" ht="13.5" customHeight="1">
      <c r="A526" s="409"/>
      <c r="B526" s="409"/>
      <c r="C526" s="409"/>
      <c r="D526" s="409"/>
      <c r="E526" s="409"/>
      <c r="F526" s="409"/>
      <c r="G526" s="434"/>
      <c r="H526" s="409"/>
      <c r="I526" s="409"/>
      <c r="J526" s="409"/>
      <c r="K526" s="409"/>
      <c r="L526" s="409"/>
      <c r="M526" s="409"/>
      <c r="N526" s="409"/>
      <c r="O526" s="409"/>
      <c r="P526" s="409"/>
      <c r="Q526" s="409"/>
      <c r="R526" s="409"/>
      <c r="S526" s="409"/>
      <c r="T526" s="409"/>
      <c r="U526" s="409"/>
      <c r="V526" s="409"/>
      <c r="W526" s="409"/>
      <c r="X526" s="409"/>
      <c r="Y526" s="409"/>
      <c r="Z526" s="409"/>
    </row>
    <row r="527" ht="13.5" customHeight="1">
      <c r="A527" s="409"/>
      <c r="B527" s="409"/>
      <c r="C527" s="409"/>
      <c r="D527" s="409"/>
      <c r="E527" s="409"/>
      <c r="F527" s="409"/>
      <c r="G527" s="434"/>
      <c r="H527" s="409"/>
      <c r="I527" s="409"/>
      <c r="J527" s="409"/>
      <c r="K527" s="409"/>
      <c r="L527" s="409"/>
      <c r="M527" s="409"/>
      <c r="N527" s="409"/>
      <c r="O527" s="409"/>
      <c r="P527" s="409"/>
      <c r="Q527" s="409"/>
      <c r="R527" s="409"/>
      <c r="S527" s="409"/>
      <c r="T527" s="409"/>
      <c r="U527" s="409"/>
      <c r="V527" s="409"/>
      <c r="W527" s="409"/>
      <c r="X527" s="409"/>
      <c r="Y527" s="409"/>
      <c r="Z527" s="409"/>
    </row>
    <row r="528" ht="13.5" customHeight="1">
      <c r="A528" s="409"/>
      <c r="B528" s="409"/>
      <c r="C528" s="409"/>
      <c r="D528" s="409"/>
      <c r="E528" s="409"/>
      <c r="F528" s="409"/>
      <c r="G528" s="434"/>
      <c r="H528" s="409"/>
      <c r="I528" s="409"/>
      <c r="J528" s="409"/>
      <c r="K528" s="409"/>
      <c r="L528" s="409"/>
      <c r="M528" s="409"/>
      <c r="N528" s="409"/>
      <c r="O528" s="409"/>
      <c r="P528" s="409"/>
      <c r="Q528" s="409"/>
      <c r="R528" s="409"/>
      <c r="S528" s="409"/>
      <c r="T528" s="409"/>
      <c r="U528" s="409"/>
      <c r="V528" s="409"/>
      <c r="W528" s="409"/>
      <c r="X528" s="409"/>
      <c r="Y528" s="409"/>
      <c r="Z528" s="409"/>
    </row>
    <row r="529" ht="13.5" customHeight="1">
      <c r="A529" s="409"/>
      <c r="B529" s="409"/>
      <c r="C529" s="409"/>
      <c r="D529" s="409"/>
      <c r="E529" s="409"/>
      <c r="F529" s="409"/>
      <c r="G529" s="434"/>
      <c r="H529" s="409"/>
      <c r="I529" s="409"/>
      <c r="J529" s="409"/>
      <c r="K529" s="409"/>
      <c r="L529" s="409"/>
      <c r="M529" s="409"/>
      <c r="N529" s="409"/>
      <c r="O529" s="409"/>
      <c r="P529" s="409"/>
      <c r="Q529" s="409"/>
      <c r="R529" s="409"/>
      <c r="S529" s="409"/>
      <c r="T529" s="409"/>
      <c r="U529" s="409"/>
      <c r="V529" s="409"/>
      <c r="W529" s="409"/>
      <c r="X529" s="409"/>
      <c r="Y529" s="409"/>
      <c r="Z529" s="409"/>
    </row>
    <row r="530" ht="13.5" customHeight="1">
      <c r="A530" s="409"/>
      <c r="B530" s="409"/>
      <c r="C530" s="409"/>
      <c r="D530" s="409"/>
      <c r="E530" s="409"/>
      <c r="F530" s="409"/>
      <c r="G530" s="434"/>
      <c r="H530" s="409"/>
      <c r="I530" s="409"/>
      <c r="J530" s="409"/>
      <c r="K530" s="409"/>
      <c r="L530" s="409"/>
      <c r="M530" s="409"/>
      <c r="N530" s="409"/>
      <c r="O530" s="409"/>
      <c r="P530" s="409"/>
      <c r="Q530" s="409"/>
      <c r="R530" s="409"/>
      <c r="S530" s="409"/>
      <c r="T530" s="409"/>
      <c r="U530" s="409"/>
      <c r="V530" s="409"/>
      <c r="W530" s="409"/>
      <c r="X530" s="409"/>
      <c r="Y530" s="409"/>
      <c r="Z530" s="409"/>
    </row>
    <row r="531" ht="13.5" customHeight="1">
      <c r="A531" s="409"/>
      <c r="B531" s="409"/>
      <c r="C531" s="409"/>
      <c r="D531" s="409"/>
      <c r="E531" s="409"/>
      <c r="F531" s="409"/>
      <c r="G531" s="434"/>
      <c r="H531" s="409"/>
      <c r="I531" s="409"/>
      <c r="J531" s="409"/>
      <c r="K531" s="409"/>
      <c r="L531" s="409"/>
      <c r="M531" s="409"/>
      <c r="N531" s="409"/>
      <c r="O531" s="409"/>
      <c r="P531" s="409"/>
      <c r="Q531" s="409"/>
      <c r="R531" s="409"/>
      <c r="S531" s="409"/>
      <c r="T531" s="409"/>
      <c r="U531" s="409"/>
      <c r="V531" s="409"/>
      <c r="W531" s="409"/>
      <c r="X531" s="409"/>
      <c r="Y531" s="409"/>
      <c r="Z531" s="409"/>
    </row>
    <row r="532" ht="13.5" customHeight="1">
      <c r="A532" s="409"/>
      <c r="B532" s="409"/>
      <c r="C532" s="409"/>
      <c r="D532" s="409"/>
      <c r="E532" s="409"/>
      <c r="F532" s="409"/>
      <c r="G532" s="434"/>
      <c r="H532" s="409"/>
      <c r="I532" s="409"/>
      <c r="J532" s="409"/>
      <c r="K532" s="409"/>
      <c r="L532" s="409"/>
      <c r="M532" s="409"/>
      <c r="N532" s="409"/>
      <c r="O532" s="409"/>
      <c r="P532" s="409"/>
      <c r="Q532" s="409"/>
      <c r="R532" s="409"/>
      <c r="S532" s="409"/>
      <c r="T532" s="409"/>
      <c r="U532" s="409"/>
      <c r="V532" s="409"/>
      <c r="W532" s="409"/>
      <c r="X532" s="409"/>
      <c r="Y532" s="409"/>
      <c r="Z532" s="409"/>
    </row>
    <row r="533" ht="13.5" customHeight="1">
      <c r="A533" s="409"/>
      <c r="B533" s="409"/>
      <c r="C533" s="409"/>
      <c r="D533" s="409"/>
      <c r="E533" s="409"/>
      <c r="F533" s="409"/>
      <c r="G533" s="434"/>
      <c r="H533" s="409"/>
      <c r="I533" s="409"/>
      <c r="J533" s="409"/>
      <c r="K533" s="409"/>
      <c r="L533" s="409"/>
      <c r="M533" s="409"/>
      <c r="N533" s="409"/>
      <c r="O533" s="409"/>
      <c r="P533" s="409"/>
      <c r="Q533" s="409"/>
      <c r="R533" s="409"/>
      <c r="S533" s="409"/>
      <c r="T533" s="409"/>
      <c r="U533" s="409"/>
      <c r="V533" s="409"/>
      <c r="W533" s="409"/>
      <c r="X533" s="409"/>
      <c r="Y533" s="409"/>
      <c r="Z533" s="409"/>
    </row>
    <row r="534" ht="13.5" customHeight="1">
      <c r="A534" s="409"/>
      <c r="B534" s="409"/>
      <c r="C534" s="409"/>
      <c r="D534" s="409"/>
      <c r="E534" s="409"/>
      <c r="F534" s="409"/>
      <c r="G534" s="434"/>
      <c r="H534" s="409"/>
      <c r="I534" s="409"/>
      <c r="J534" s="409"/>
      <c r="K534" s="409"/>
      <c r="L534" s="409"/>
      <c r="M534" s="409"/>
      <c r="N534" s="409"/>
      <c r="O534" s="409"/>
      <c r="P534" s="409"/>
      <c r="Q534" s="409"/>
      <c r="R534" s="409"/>
      <c r="S534" s="409"/>
      <c r="T534" s="409"/>
      <c r="U534" s="409"/>
      <c r="V534" s="409"/>
      <c r="W534" s="409"/>
      <c r="X534" s="409"/>
      <c r="Y534" s="409"/>
      <c r="Z534" s="409"/>
    </row>
    <row r="535" ht="13.5" customHeight="1">
      <c r="A535" s="409"/>
      <c r="B535" s="409"/>
      <c r="C535" s="409"/>
      <c r="D535" s="409"/>
      <c r="E535" s="409"/>
      <c r="F535" s="409"/>
      <c r="G535" s="434"/>
      <c r="H535" s="409"/>
      <c r="I535" s="409"/>
      <c r="J535" s="409"/>
      <c r="K535" s="409"/>
      <c r="L535" s="409"/>
      <c r="M535" s="409"/>
      <c r="N535" s="409"/>
      <c r="O535" s="409"/>
      <c r="P535" s="409"/>
      <c r="Q535" s="409"/>
      <c r="R535" s="409"/>
      <c r="S535" s="409"/>
      <c r="T535" s="409"/>
      <c r="U535" s="409"/>
      <c r="V535" s="409"/>
      <c r="W535" s="409"/>
      <c r="X535" s="409"/>
      <c r="Y535" s="409"/>
      <c r="Z535" s="409"/>
    </row>
    <row r="536" ht="13.5" customHeight="1">
      <c r="A536" s="409"/>
      <c r="B536" s="409"/>
      <c r="C536" s="409"/>
      <c r="D536" s="409"/>
      <c r="E536" s="409"/>
      <c r="F536" s="409"/>
      <c r="G536" s="434"/>
      <c r="H536" s="409"/>
      <c r="I536" s="409"/>
      <c r="J536" s="409"/>
      <c r="K536" s="409"/>
      <c r="L536" s="409"/>
      <c r="M536" s="409"/>
      <c r="N536" s="409"/>
      <c r="O536" s="409"/>
      <c r="P536" s="409"/>
      <c r="Q536" s="409"/>
      <c r="R536" s="409"/>
      <c r="S536" s="409"/>
      <c r="T536" s="409"/>
      <c r="U536" s="409"/>
      <c r="V536" s="409"/>
      <c r="W536" s="409"/>
      <c r="X536" s="409"/>
      <c r="Y536" s="409"/>
      <c r="Z536" s="409"/>
    </row>
    <row r="537" ht="13.5" customHeight="1">
      <c r="A537" s="409"/>
      <c r="B537" s="409"/>
      <c r="C537" s="409"/>
      <c r="D537" s="409"/>
      <c r="E537" s="409"/>
      <c r="F537" s="409"/>
      <c r="G537" s="434"/>
      <c r="H537" s="409"/>
      <c r="I537" s="409"/>
      <c r="J537" s="409"/>
      <c r="K537" s="409"/>
      <c r="L537" s="409"/>
      <c r="M537" s="409"/>
      <c r="N537" s="409"/>
      <c r="O537" s="409"/>
      <c r="P537" s="409"/>
      <c r="Q537" s="409"/>
      <c r="R537" s="409"/>
      <c r="S537" s="409"/>
      <c r="T537" s="409"/>
      <c r="U537" s="409"/>
      <c r="V537" s="409"/>
      <c r="W537" s="409"/>
      <c r="X537" s="409"/>
      <c r="Y537" s="409"/>
      <c r="Z537" s="409"/>
    </row>
    <row r="538" ht="13.5" customHeight="1">
      <c r="A538" s="409"/>
      <c r="B538" s="409"/>
      <c r="C538" s="409"/>
      <c r="D538" s="409"/>
      <c r="E538" s="409"/>
      <c r="F538" s="409"/>
      <c r="G538" s="434"/>
      <c r="H538" s="409"/>
      <c r="I538" s="409"/>
      <c r="J538" s="409"/>
      <c r="K538" s="409"/>
      <c r="L538" s="409"/>
      <c r="M538" s="409"/>
      <c r="N538" s="409"/>
      <c r="O538" s="409"/>
      <c r="P538" s="409"/>
      <c r="Q538" s="409"/>
      <c r="R538" s="409"/>
      <c r="S538" s="409"/>
      <c r="T538" s="409"/>
      <c r="U538" s="409"/>
      <c r="V538" s="409"/>
      <c r="W538" s="409"/>
      <c r="X538" s="409"/>
      <c r="Y538" s="409"/>
      <c r="Z538" s="409"/>
    </row>
    <row r="539" ht="13.5" customHeight="1">
      <c r="A539" s="409"/>
      <c r="B539" s="409"/>
      <c r="C539" s="409"/>
      <c r="D539" s="409"/>
      <c r="E539" s="409"/>
      <c r="F539" s="409"/>
      <c r="G539" s="434"/>
      <c r="H539" s="409"/>
      <c r="I539" s="409"/>
      <c r="J539" s="409"/>
      <c r="K539" s="409"/>
      <c r="L539" s="409"/>
      <c r="M539" s="409"/>
      <c r="N539" s="409"/>
      <c r="O539" s="409"/>
      <c r="P539" s="409"/>
      <c r="Q539" s="409"/>
      <c r="R539" s="409"/>
      <c r="S539" s="409"/>
      <c r="T539" s="409"/>
      <c r="U539" s="409"/>
      <c r="V539" s="409"/>
      <c r="W539" s="409"/>
      <c r="X539" s="409"/>
      <c r="Y539" s="409"/>
      <c r="Z539" s="409"/>
    </row>
    <row r="540" ht="13.5" customHeight="1">
      <c r="A540" s="409"/>
      <c r="B540" s="409"/>
      <c r="C540" s="409"/>
      <c r="D540" s="409"/>
      <c r="E540" s="409"/>
      <c r="F540" s="409"/>
      <c r="G540" s="434"/>
      <c r="H540" s="409"/>
      <c r="I540" s="409"/>
      <c r="J540" s="409"/>
      <c r="K540" s="409"/>
      <c r="L540" s="409"/>
      <c r="M540" s="409"/>
      <c r="N540" s="409"/>
      <c r="O540" s="409"/>
      <c r="P540" s="409"/>
      <c r="Q540" s="409"/>
      <c r="R540" s="409"/>
      <c r="S540" s="409"/>
      <c r="T540" s="409"/>
      <c r="U540" s="409"/>
      <c r="V540" s="409"/>
      <c r="W540" s="409"/>
      <c r="X540" s="409"/>
      <c r="Y540" s="409"/>
      <c r="Z540" s="409"/>
    </row>
    <row r="541" ht="13.5" customHeight="1">
      <c r="A541" s="409"/>
      <c r="B541" s="409"/>
      <c r="C541" s="409"/>
      <c r="D541" s="409"/>
      <c r="E541" s="409"/>
      <c r="F541" s="409"/>
      <c r="G541" s="434"/>
      <c r="H541" s="409"/>
      <c r="I541" s="409"/>
      <c r="J541" s="409"/>
      <c r="K541" s="409"/>
      <c r="L541" s="409"/>
      <c r="M541" s="409"/>
      <c r="N541" s="409"/>
      <c r="O541" s="409"/>
      <c r="P541" s="409"/>
      <c r="Q541" s="409"/>
      <c r="R541" s="409"/>
      <c r="S541" s="409"/>
      <c r="T541" s="409"/>
      <c r="U541" s="409"/>
      <c r="V541" s="409"/>
      <c r="W541" s="409"/>
      <c r="X541" s="409"/>
      <c r="Y541" s="409"/>
      <c r="Z541" s="409"/>
    </row>
    <row r="542" ht="13.5" customHeight="1">
      <c r="A542" s="409"/>
      <c r="B542" s="409"/>
      <c r="C542" s="409"/>
      <c r="D542" s="409"/>
      <c r="E542" s="409"/>
      <c r="F542" s="409"/>
      <c r="G542" s="434"/>
      <c r="H542" s="409"/>
      <c r="I542" s="409"/>
      <c r="J542" s="409"/>
      <c r="K542" s="409"/>
      <c r="L542" s="409"/>
      <c r="M542" s="409"/>
      <c r="N542" s="409"/>
      <c r="O542" s="409"/>
      <c r="P542" s="409"/>
      <c r="Q542" s="409"/>
      <c r="R542" s="409"/>
      <c r="S542" s="409"/>
      <c r="T542" s="409"/>
      <c r="U542" s="409"/>
      <c r="V542" s="409"/>
      <c r="W542" s="409"/>
      <c r="X542" s="409"/>
      <c r="Y542" s="409"/>
      <c r="Z542" s="409"/>
    </row>
    <row r="543" ht="13.5" customHeight="1">
      <c r="A543" s="409"/>
      <c r="B543" s="409"/>
      <c r="C543" s="409"/>
      <c r="D543" s="409"/>
      <c r="E543" s="409"/>
      <c r="F543" s="409"/>
      <c r="G543" s="434"/>
      <c r="H543" s="409"/>
      <c r="I543" s="409"/>
      <c r="J543" s="409"/>
      <c r="K543" s="409"/>
      <c r="L543" s="409"/>
      <c r="M543" s="409"/>
      <c r="N543" s="409"/>
      <c r="O543" s="409"/>
      <c r="P543" s="409"/>
      <c r="Q543" s="409"/>
      <c r="R543" s="409"/>
      <c r="S543" s="409"/>
      <c r="T543" s="409"/>
      <c r="U543" s="409"/>
      <c r="V543" s="409"/>
      <c r="W543" s="409"/>
      <c r="X543" s="409"/>
      <c r="Y543" s="409"/>
      <c r="Z543" s="409"/>
    </row>
    <row r="544" ht="13.5" customHeight="1">
      <c r="A544" s="409"/>
      <c r="B544" s="409"/>
      <c r="C544" s="409"/>
      <c r="D544" s="409"/>
      <c r="E544" s="409"/>
      <c r="F544" s="409"/>
      <c r="G544" s="434"/>
      <c r="H544" s="409"/>
      <c r="I544" s="409"/>
      <c r="J544" s="409"/>
      <c r="K544" s="409"/>
      <c r="L544" s="409"/>
      <c r="M544" s="409"/>
      <c r="N544" s="409"/>
      <c r="O544" s="409"/>
      <c r="P544" s="409"/>
      <c r="Q544" s="409"/>
      <c r="R544" s="409"/>
      <c r="S544" s="409"/>
      <c r="T544" s="409"/>
      <c r="U544" s="409"/>
      <c r="V544" s="409"/>
      <c r="W544" s="409"/>
      <c r="X544" s="409"/>
      <c r="Y544" s="409"/>
      <c r="Z544" s="409"/>
    </row>
    <row r="545" ht="13.5" customHeight="1">
      <c r="A545" s="409"/>
      <c r="B545" s="409"/>
      <c r="C545" s="409"/>
      <c r="D545" s="409"/>
      <c r="E545" s="409"/>
      <c r="F545" s="409"/>
      <c r="G545" s="434"/>
      <c r="H545" s="409"/>
      <c r="I545" s="409"/>
      <c r="J545" s="409"/>
      <c r="K545" s="409"/>
      <c r="L545" s="409"/>
      <c r="M545" s="409"/>
      <c r="N545" s="409"/>
      <c r="O545" s="409"/>
      <c r="P545" s="409"/>
      <c r="Q545" s="409"/>
      <c r="R545" s="409"/>
      <c r="S545" s="409"/>
      <c r="T545" s="409"/>
      <c r="U545" s="409"/>
      <c r="V545" s="409"/>
      <c r="W545" s="409"/>
      <c r="X545" s="409"/>
      <c r="Y545" s="409"/>
      <c r="Z545" s="409"/>
    </row>
    <row r="546" ht="13.5" customHeight="1">
      <c r="A546" s="409"/>
      <c r="B546" s="409"/>
      <c r="C546" s="409"/>
      <c r="D546" s="409"/>
      <c r="E546" s="409"/>
      <c r="F546" s="409"/>
      <c r="G546" s="434"/>
      <c r="H546" s="409"/>
      <c r="I546" s="409"/>
      <c r="J546" s="409"/>
      <c r="K546" s="409"/>
      <c r="L546" s="409"/>
      <c r="M546" s="409"/>
      <c r="N546" s="409"/>
      <c r="O546" s="409"/>
      <c r="P546" s="409"/>
      <c r="Q546" s="409"/>
      <c r="R546" s="409"/>
      <c r="S546" s="409"/>
      <c r="T546" s="409"/>
      <c r="U546" s="409"/>
      <c r="V546" s="409"/>
      <c r="W546" s="409"/>
      <c r="X546" s="409"/>
      <c r="Y546" s="409"/>
      <c r="Z546" s="409"/>
    </row>
    <row r="547" ht="13.5" customHeight="1">
      <c r="A547" s="409"/>
      <c r="B547" s="409"/>
      <c r="C547" s="409"/>
      <c r="D547" s="409"/>
      <c r="E547" s="409"/>
      <c r="F547" s="409"/>
      <c r="G547" s="434"/>
      <c r="H547" s="409"/>
      <c r="I547" s="409"/>
      <c r="J547" s="409"/>
      <c r="K547" s="409"/>
      <c r="L547" s="409"/>
      <c r="M547" s="409"/>
      <c r="N547" s="409"/>
      <c r="O547" s="409"/>
      <c r="P547" s="409"/>
      <c r="Q547" s="409"/>
      <c r="R547" s="409"/>
      <c r="S547" s="409"/>
      <c r="T547" s="409"/>
      <c r="U547" s="409"/>
      <c r="V547" s="409"/>
      <c r="W547" s="409"/>
      <c r="X547" s="409"/>
      <c r="Y547" s="409"/>
      <c r="Z547" s="409"/>
    </row>
    <row r="548" ht="13.5" customHeight="1">
      <c r="A548" s="409"/>
      <c r="B548" s="409"/>
      <c r="C548" s="409"/>
      <c r="D548" s="409"/>
      <c r="E548" s="409"/>
      <c r="F548" s="409"/>
      <c r="G548" s="434"/>
      <c r="H548" s="409"/>
      <c r="I548" s="409"/>
      <c r="J548" s="409"/>
      <c r="K548" s="409"/>
      <c r="L548" s="409"/>
      <c r="M548" s="409"/>
      <c r="N548" s="409"/>
      <c r="O548" s="409"/>
      <c r="P548" s="409"/>
      <c r="Q548" s="409"/>
      <c r="R548" s="409"/>
      <c r="S548" s="409"/>
      <c r="T548" s="409"/>
      <c r="U548" s="409"/>
      <c r="V548" s="409"/>
      <c r="W548" s="409"/>
      <c r="X548" s="409"/>
      <c r="Y548" s="409"/>
      <c r="Z548" s="409"/>
    </row>
    <row r="549" ht="13.5" customHeight="1">
      <c r="A549" s="409"/>
      <c r="B549" s="409"/>
      <c r="C549" s="409"/>
      <c r="D549" s="409"/>
      <c r="E549" s="409"/>
      <c r="F549" s="409"/>
      <c r="G549" s="434"/>
      <c r="H549" s="409"/>
      <c r="I549" s="409"/>
      <c r="J549" s="409"/>
      <c r="K549" s="409"/>
      <c r="L549" s="409"/>
      <c r="M549" s="409"/>
      <c r="N549" s="409"/>
      <c r="O549" s="409"/>
      <c r="P549" s="409"/>
      <c r="Q549" s="409"/>
      <c r="R549" s="409"/>
      <c r="S549" s="409"/>
      <c r="T549" s="409"/>
      <c r="U549" s="409"/>
      <c r="V549" s="409"/>
      <c r="W549" s="409"/>
      <c r="X549" s="409"/>
      <c r="Y549" s="409"/>
      <c r="Z549" s="409"/>
    </row>
    <row r="550" ht="13.5" customHeight="1">
      <c r="A550" s="409"/>
      <c r="B550" s="409"/>
      <c r="C550" s="409"/>
      <c r="D550" s="409"/>
      <c r="E550" s="409"/>
      <c r="F550" s="409"/>
      <c r="G550" s="434"/>
      <c r="H550" s="409"/>
      <c r="I550" s="409"/>
      <c r="J550" s="409"/>
      <c r="K550" s="409"/>
      <c r="L550" s="409"/>
      <c r="M550" s="409"/>
      <c r="N550" s="409"/>
      <c r="O550" s="409"/>
      <c r="P550" s="409"/>
      <c r="Q550" s="409"/>
      <c r="R550" s="409"/>
      <c r="S550" s="409"/>
      <c r="T550" s="409"/>
      <c r="U550" s="409"/>
      <c r="V550" s="409"/>
      <c r="W550" s="409"/>
      <c r="X550" s="409"/>
      <c r="Y550" s="409"/>
      <c r="Z550" s="409"/>
    </row>
    <row r="551" ht="13.5" customHeight="1">
      <c r="A551" s="409"/>
      <c r="B551" s="409"/>
      <c r="C551" s="409"/>
      <c r="D551" s="409"/>
      <c r="E551" s="409"/>
      <c r="F551" s="409"/>
      <c r="G551" s="434"/>
      <c r="H551" s="409"/>
      <c r="I551" s="409"/>
      <c r="J551" s="409"/>
      <c r="K551" s="409"/>
      <c r="L551" s="409"/>
      <c r="M551" s="409"/>
      <c r="N551" s="409"/>
      <c r="O551" s="409"/>
      <c r="P551" s="409"/>
      <c r="Q551" s="409"/>
      <c r="R551" s="409"/>
      <c r="S551" s="409"/>
      <c r="T551" s="409"/>
      <c r="U551" s="409"/>
      <c r="V551" s="409"/>
      <c r="W551" s="409"/>
      <c r="X551" s="409"/>
      <c r="Y551" s="409"/>
      <c r="Z551" s="409"/>
    </row>
    <row r="552" ht="13.5" customHeight="1">
      <c r="A552" s="409"/>
      <c r="B552" s="409"/>
      <c r="C552" s="409"/>
      <c r="D552" s="409"/>
      <c r="E552" s="409"/>
      <c r="F552" s="409"/>
      <c r="G552" s="434"/>
      <c r="H552" s="409"/>
      <c r="I552" s="409"/>
      <c r="J552" s="409"/>
      <c r="K552" s="409"/>
      <c r="L552" s="409"/>
      <c r="M552" s="409"/>
      <c r="N552" s="409"/>
      <c r="O552" s="409"/>
      <c r="P552" s="409"/>
      <c r="Q552" s="409"/>
      <c r="R552" s="409"/>
      <c r="S552" s="409"/>
      <c r="T552" s="409"/>
      <c r="U552" s="409"/>
      <c r="V552" s="409"/>
      <c r="W552" s="409"/>
      <c r="X552" s="409"/>
      <c r="Y552" s="409"/>
      <c r="Z552" s="409"/>
    </row>
    <row r="553" ht="13.5" customHeight="1">
      <c r="A553" s="409"/>
      <c r="B553" s="409"/>
      <c r="C553" s="409"/>
      <c r="D553" s="409"/>
      <c r="E553" s="409"/>
      <c r="F553" s="409"/>
      <c r="G553" s="434"/>
      <c r="H553" s="409"/>
      <c r="I553" s="409"/>
      <c r="J553" s="409"/>
      <c r="K553" s="409"/>
      <c r="L553" s="409"/>
      <c r="M553" s="409"/>
      <c r="N553" s="409"/>
      <c r="O553" s="409"/>
      <c r="P553" s="409"/>
      <c r="Q553" s="409"/>
      <c r="R553" s="409"/>
      <c r="S553" s="409"/>
      <c r="T553" s="409"/>
      <c r="U553" s="409"/>
      <c r="V553" s="409"/>
      <c r="W553" s="409"/>
      <c r="X553" s="409"/>
      <c r="Y553" s="409"/>
      <c r="Z553" s="409"/>
    </row>
    <row r="554" ht="13.5" customHeight="1">
      <c r="A554" s="409"/>
      <c r="B554" s="409"/>
      <c r="C554" s="409"/>
      <c r="D554" s="409"/>
      <c r="E554" s="409"/>
      <c r="F554" s="409"/>
      <c r="G554" s="434"/>
      <c r="H554" s="409"/>
      <c r="I554" s="409"/>
      <c r="J554" s="409"/>
      <c r="K554" s="409"/>
      <c r="L554" s="409"/>
      <c r="M554" s="409"/>
      <c r="N554" s="409"/>
      <c r="O554" s="409"/>
      <c r="P554" s="409"/>
      <c r="Q554" s="409"/>
      <c r="R554" s="409"/>
      <c r="S554" s="409"/>
      <c r="T554" s="409"/>
      <c r="U554" s="409"/>
      <c r="V554" s="409"/>
      <c r="W554" s="409"/>
      <c r="X554" s="409"/>
      <c r="Y554" s="409"/>
      <c r="Z554" s="409"/>
    </row>
    <row r="555" ht="13.5" customHeight="1">
      <c r="A555" s="409"/>
      <c r="B555" s="409"/>
      <c r="C555" s="409"/>
      <c r="D555" s="409"/>
      <c r="E555" s="409"/>
      <c r="F555" s="409"/>
      <c r="G555" s="434"/>
      <c r="H555" s="409"/>
      <c r="I555" s="409"/>
      <c r="J555" s="409"/>
      <c r="K555" s="409"/>
      <c r="L555" s="409"/>
      <c r="M555" s="409"/>
      <c r="N555" s="409"/>
      <c r="O555" s="409"/>
      <c r="P555" s="409"/>
      <c r="Q555" s="409"/>
      <c r="R555" s="409"/>
      <c r="S555" s="409"/>
      <c r="T555" s="409"/>
      <c r="U555" s="409"/>
      <c r="V555" s="409"/>
      <c r="W555" s="409"/>
      <c r="X555" s="409"/>
      <c r="Y555" s="409"/>
      <c r="Z555" s="409"/>
    </row>
    <row r="556" ht="13.5" customHeight="1">
      <c r="A556" s="409"/>
      <c r="B556" s="409"/>
      <c r="C556" s="409"/>
      <c r="D556" s="409"/>
      <c r="E556" s="409"/>
      <c r="F556" s="409"/>
      <c r="G556" s="434"/>
      <c r="H556" s="409"/>
      <c r="I556" s="409"/>
      <c r="J556" s="409"/>
      <c r="K556" s="409"/>
      <c r="L556" s="409"/>
      <c r="M556" s="409"/>
      <c r="N556" s="409"/>
      <c r="O556" s="409"/>
      <c r="P556" s="409"/>
      <c r="Q556" s="409"/>
      <c r="R556" s="409"/>
      <c r="S556" s="409"/>
      <c r="T556" s="409"/>
      <c r="U556" s="409"/>
      <c r="V556" s="409"/>
      <c r="W556" s="409"/>
      <c r="X556" s="409"/>
      <c r="Y556" s="409"/>
      <c r="Z556" s="409"/>
    </row>
    <row r="557" ht="13.5" customHeight="1">
      <c r="A557" s="409"/>
      <c r="B557" s="409"/>
      <c r="C557" s="409"/>
      <c r="D557" s="409"/>
      <c r="E557" s="409"/>
      <c r="F557" s="409"/>
      <c r="G557" s="434"/>
      <c r="H557" s="409"/>
      <c r="I557" s="409"/>
      <c r="J557" s="409"/>
      <c r="K557" s="409"/>
      <c r="L557" s="409"/>
      <c r="M557" s="409"/>
      <c r="N557" s="409"/>
      <c r="O557" s="409"/>
      <c r="P557" s="409"/>
      <c r="Q557" s="409"/>
      <c r="R557" s="409"/>
      <c r="S557" s="409"/>
      <c r="T557" s="409"/>
      <c r="U557" s="409"/>
      <c r="V557" s="409"/>
      <c r="W557" s="409"/>
      <c r="X557" s="409"/>
      <c r="Y557" s="409"/>
      <c r="Z557" s="409"/>
    </row>
    <row r="558" ht="13.5" customHeight="1">
      <c r="A558" s="409"/>
      <c r="B558" s="409"/>
      <c r="C558" s="409"/>
      <c r="D558" s="409"/>
      <c r="E558" s="409"/>
      <c r="F558" s="409"/>
      <c r="G558" s="434"/>
      <c r="H558" s="409"/>
      <c r="I558" s="409"/>
      <c r="J558" s="409"/>
      <c r="K558" s="409"/>
      <c r="L558" s="409"/>
      <c r="M558" s="409"/>
      <c r="N558" s="409"/>
      <c r="O558" s="409"/>
      <c r="P558" s="409"/>
      <c r="Q558" s="409"/>
      <c r="R558" s="409"/>
      <c r="S558" s="409"/>
      <c r="T558" s="409"/>
      <c r="U558" s="409"/>
      <c r="V558" s="409"/>
      <c r="W558" s="409"/>
      <c r="X558" s="409"/>
      <c r="Y558" s="409"/>
      <c r="Z558" s="409"/>
    </row>
    <row r="559" ht="13.5" customHeight="1">
      <c r="A559" s="409"/>
      <c r="B559" s="409"/>
      <c r="C559" s="409"/>
      <c r="D559" s="409"/>
      <c r="E559" s="409"/>
      <c r="F559" s="409"/>
      <c r="G559" s="434"/>
      <c r="H559" s="409"/>
      <c r="I559" s="409"/>
      <c r="J559" s="409"/>
      <c r="K559" s="409"/>
      <c r="L559" s="409"/>
      <c r="M559" s="409"/>
      <c r="N559" s="409"/>
      <c r="O559" s="409"/>
      <c r="P559" s="409"/>
      <c r="Q559" s="409"/>
      <c r="R559" s="409"/>
      <c r="S559" s="409"/>
      <c r="T559" s="409"/>
      <c r="U559" s="409"/>
      <c r="V559" s="409"/>
      <c r="W559" s="409"/>
      <c r="X559" s="409"/>
      <c r="Y559" s="409"/>
      <c r="Z559" s="409"/>
    </row>
    <row r="560" ht="13.5" customHeight="1">
      <c r="A560" s="409"/>
      <c r="B560" s="409"/>
      <c r="C560" s="409"/>
      <c r="D560" s="409"/>
      <c r="E560" s="409"/>
      <c r="F560" s="409"/>
      <c r="G560" s="434"/>
      <c r="H560" s="409"/>
      <c r="I560" s="409"/>
      <c r="J560" s="409"/>
      <c r="K560" s="409"/>
      <c r="L560" s="409"/>
      <c r="M560" s="409"/>
      <c r="N560" s="409"/>
      <c r="O560" s="409"/>
      <c r="P560" s="409"/>
      <c r="Q560" s="409"/>
      <c r="R560" s="409"/>
      <c r="S560" s="409"/>
      <c r="T560" s="409"/>
      <c r="U560" s="409"/>
      <c r="V560" s="409"/>
      <c r="W560" s="409"/>
      <c r="X560" s="409"/>
      <c r="Y560" s="409"/>
      <c r="Z560" s="409"/>
    </row>
    <row r="561" ht="13.5" customHeight="1">
      <c r="A561" s="409"/>
      <c r="B561" s="409"/>
      <c r="C561" s="409"/>
      <c r="D561" s="409"/>
      <c r="E561" s="409"/>
      <c r="F561" s="409"/>
      <c r="G561" s="434"/>
      <c r="H561" s="409"/>
      <c r="I561" s="409"/>
      <c r="J561" s="409"/>
      <c r="K561" s="409"/>
      <c r="L561" s="409"/>
      <c r="M561" s="409"/>
      <c r="N561" s="409"/>
      <c r="O561" s="409"/>
      <c r="P561" s="409"/>
      <c r="Q561" s="409"/>
      <c r="R561" s="409"/>
      <c r="S561" s="409"/>
      <c r="T561" s="409"/>
      <c r="U561" s="409"/>
      <c r="V561" s="409"/>
      <c r="W561" s="409"/>
      <c r="X561" s="409"/>
      <c r="Y561" s="409"/>
      <c r="Z561" s="409"/>
    </row>
    <row r="562" ht="13.5" customHeight="1">
      <c r="A562" s="409"/>
      <c r="B562" s="409"/>
      <c r="C562" s="409"/>
      <c r="D562" s="409"/>
      <c r="E562" s="409"/>
      <c r="F562" s="409"/>
      <c r="G562" s="434"/>
      <c r="H562" s="409"/>
      <c r="I562" s="409"/>
      <c r="J562" s="409"/>
      <c r="K562" s="409"/>
      <c r="L562" s="409"/>
      <c r="M562" s="409"/>
      <c r="N562" s="409"/>
      <c r="O562" s="409"/>
      <c r="P562" s="409"/>
      <c r="Q562" s="409"/>
      <c r="R562" s="409"/>
      <c r="S562" s="409"/>
      <c r="T562" s="409"/>
      <c r="U562" s="409"/>
      <c r="V562" s="409"/>
      <c r="W562" s="409"/>
      <c r="X562" s="409"/>
      <c r="Y562" s="409"/>
      <c r="Z562" s="409"/>
    </row>
    <row r="563" ht="13.5" customHeight="1">
      <c r="A563" s="409"/>
      <c r="B563" s="409"/>
      <c r="C563" s="409"/>
      <c r="D563" s="409"/>
      <c r="E563" s="409"/>
      <c r="F563" s="409"/>
      <c r="G563" s="434"/>
      <c r="H563" s="409"/>
      <c r="I563" s="409"/>
      <c r="J563" s="409"/>
      <c r="K563" s="409"/>
      <c r="L563" s="409"/>
      <c r="M563" s="409"/>
      <c r="N563" s="409"/>
      <c r="O563" s="409"/>
      <c r="P563" s="409"/>
      <c r="Q563" s="409"/>
      <c r="R563" s="409"/>
      <c r="S563" s="409"/>
      <c r="T563" s="409"/>
      <c r="U563" s="409"/>
      <c r="V563" s="409"/>
      <c r="W563" s="409"/>
      <c r="X563" s="409"/>
      <c r="Y563" s="409"/>
      <c r="Z563" s="409"/>
    </row>
    <row r="564" ht="13.5" customHeight="1">
      <c r="A564" s="409"/>
      <c r="B564" s="409"/>
      <c r="C564" s="409"/>
      <c r="D564" s="409"/>
      <c r="E564" s="409"/>
      <c r="F564" s="409"/>
      <c r="G564" s="434"/>
      <c r="H564" s="409"/>
      <c r="I564" s="409"/>
      <c r="J564" s="409"/>
      <c r="K564" s="409"/>
      <c r="L564" s="409"/>
      <c r="M564" s="409"/>
      <c r="N564" s="409"/>
      <c r="O564" s="409"/>
      <c r="P564" s="409"/>
      <c r="Q564" s="409"/>
      <c r="R564" s="409"/>
      <c r="S564" s="409"/>
      <c r="T564" s="409"/>
      <c r="U564" s="409"/>
      <c r="V564" s="409"/>
      <c r="W564" s="409"/>
      <c r="X564" s="409"/>
      <c r="Y564" s="409"/>
      <c r="Z564" s="409"/>
    </row>
    <row r="565" ht="13.5" customHeight="1">
      <c r="A565" s="409"/>
      <c r="B565" s="409"/>
      <c r="C565" s="409"/>
      <c r="D565" s="409"/>
      <c r="E565" s="409"/>
      <c r="F565" s="409"/>
      <c r="G565" s="434"/>
      <c r="H565" s="409"/>
      <c r="I565" s="409"/>
      <c r="J565" s="409"/>
      <c r="K565" s="409"/>
      <c r="L565" s="409"/>
      <c r="M565" s="409"/>
      <c r="N565" s="409"/>
      <c r="O565" s="409"/>
      <c r="P565" s="409"/>
      <c r="Q565" s="409"/>
      <c r="R565" s="409"/>
      <c r="S565" s="409"/>
      <c r="T565" s="409"/>
      <c r="U565" s="409"/>
      <c r="V565" s="409"/>
      <c r="W565" s="409"/>
      <c r="X565" s="409"/>
      <c r="Y565" s="409"/>
      <c r="Z565" s="409"/>
    </row>
    <row r="566" ht="13.5" customHeight="1">
      <c r="A566" s="409"/>
      <c r="B566" s="409"/>
      <c r="C566" s="409"/>
      <c r="D566" s="409"/>
      <c r="E566" s="409"/>
      <c r="F566" s="409"/>
      <c r="G566" s="434"/>
      <c r="H566" s="409"/>
      <c r="I566" s="409"/>
      <c r="J566" s="409"/>
      <c r="K566" s="409"/>
      <c r="L566" s="409"/>
      <c r="M566" s="409"/>
      <c r="N566" s="409"/>
      <c r="O566" s="409"/>
      <c r="P566" s="409"/>
      <c r="Q566" s="409"/>
      <c r="R566" s="409"/>
      <c r="S566" s="409"/>
      <c r="T566" s="409"/>
      <c r="U566" s="409"/>
      <c r="V566" s="409"/>
      <c r="W566" s="409"/>
      <c r="X566" s="409"/>
      <c r="Y566" s="409"/>
      <c r="Z566" s="409"/>
    </row>
    <row r="567" ht="13.5" customHeight="1">
      <c r="A567" s="409"/>
      <c r="B567" s="409"/>
      <c r="C567" s="409"/>
      <c r="D567" s="409"/>
      <c r="E567" s="409"/>
      <c r="F567" s="409"/>
      <c r="G567" s="434"/>
      <c r="H567" s="409"/>
      <c r="I567" s="409"/>
      <c r="J567" s="409"/>
      <c r="K567" s="409"/>
      <c r="L567" s="409"/>
      <c r="M567" s="409"/>
      <c r="N567" s="409"/>
      <c r="O567" s="409"/>
      <c r="P567" s="409"/>
      <c r="Q567" s="409"/>
      <c r="R567" s="409"/>
      <c r="S567" s="409"/>
      <c r="T567" s="409"/>
      <c r="U567" s="409"/>
      <c r="V567" s="409"/>
      <c r="W567" s="409"/>
      <c r="X567" s="409"/>
      <c r="Y567" s="409"/>
      <c r="Z567" s="409"/>
    </row>
    <row r="568" ht="13.5" customHeight="1">
      <c r="A568" s="409"/>
      <c r="B568" s="409"/>
      <c r="C568" s="409"/>
      <c r="D568" s="409"/>
      <c r="E568" s="409"/>
      <c r="F568" s="409"/>
      <c r="G568" s="434"/>
      <c r="H568" s="409"/>
      <c r="I568" s="409"/>
      <c r="J568" s="409"/>
      <c r="K568" s="409"/>
      <c r="L568" s="409"/>
      <c r="M568" s="409"/>
      <c r="N568" s="409"/>
      <c r="O568" s="409"/>
      <c r="P568" s="409"/>
      <c r="Q568" s="409"/>
      <c r="R568" s="409"/>
      <c r="S568" s="409"/>
      <c r="T568" s="409"/>
      <c r="U568" s="409"/>
      <c r="V568" s="409"/>
      <c r="W568" s="409"/>
      <c r="X568" s="409"/>
      <c r="Y568" s="409"/>
      <c r="Z568" s="409"/>
    </row>
    <row r="569" ht="13.5" customHeight="1">
      <c r="A569" s="409"/>
      <c r="B569" s="409"/>
      <c r="C569" s="409"/>
      <c r="D569" s="409"/>
      <c r="E569" s="409"/>
      <c r="F569" s="409"/>
      <c r="G569" s="434"/>
      <c r="H569" s="409"/>
      <c r="I569" s="409"/>
      <c r="J569" s="409"/>
      <c r="K569" s="409"/>
      <c r="L569" s="409"/>
      <c r="M569" s="409"/>
      <c r="N569" s="409"/>
      <c r="O569" s="409"/>
      <c r="P569" s="409"/>
      <c r="Q569" s="409"/>
      <c r="R569" s="409"/>
      <c r="S569" s="409"/>
      <c r="T569" s="409"/>
      <c r="U569" s="409"/>
      <c r="V569" s="409"/>
      <c r="W569" s="409"/>
      <c r="X569" s="409"/>
      <c r="Y569" s="409"/>
      <c r="Z569" s="409"/>
    </row>
    <row r="570" ht="13.5" customHeight="1">
      <c r="A570" s="409"/>
      <c r="B570" s="409"/>
      <c r="C570" s="409"/>
      <c r="D570" s="409"/>
      <c r="E570" s="409"/>
      <c r="F570" s="409"/>
      <c r="G570" s="434"/>
      <c r="H570" s="409"/>
      <c r="I570" s="409"/>
      <c r="J570" s="409"/>
      <c r="K570" s="409"/>
      <c r="L570" s="409"/>
      <c r="M570" s="409"/>
      <c r="N570" s="409"/>
      <c r="O570" s="409"/>
      <c r="P570" s="409"/>
      <c r="Q570" s="409"/>
      <c r="R570" s="409"/>
      <c r="S570" s="409"/>
      <c r="T570" s="409"/>
      <c r="U570" s="409"/>
      <c r="V570" s="409"/>
      <c r="W570" s="409"/>
      <c r="X570" s="409"/>
      <c r="Y570" s="409"/>
      <c r="Z570" s="409"/>
    </row>
    <row r="571" ht="13.5" customHeight="1">
      <c r="A571" s="409"/>
      <c r="B571" s="409"/>
      <c r="C571" s="409"/>
      <c r="D571" s="409"/>
      <c r="E571" s="409"/>
      <c r="F571" s="409"/>
      <c r="G571" s="434"/>
      <c r="H571" s="409"/>
      <c r="I571" s="409"/>
      <c r="J571" s="409"/>
      <c r="K571" s="409"/>
      <c r="L571" s="409"/>
      <c r="M571" s="409"/>
      <c r="N571" s="409"/>
      <c r="O571" s="409"/>
      <c r="P571" s="409"/>
      <c r="Q571" s="409"/>
      <c r="R571" s="409"/>
      <c r="S571" s="409"/>
      <c r="T571" s="409"/>
      <c r="U571" s="409"/>
      <c r="V571" s="409"/>
      <c r="W571" s="409"/>
      <c r="X571" s="409"/>
      <c r="Y571" s="409"/>
      <c r="Z571" s="409"/>
    </row>
    <row r="572" ht="13.5" customHeight="1">
      <c r="A572" s="409"/>
      <c r="B572" s="409"/>
      <c r="C572" s="409"/>
      <c r="D572" s="409"/>
      <c r="E572" s="409"/>
      <c r="F572" s="409"/>
      <c r="G572" s="434"/>
      <c r="H572" s="409"/>
      <c r="I572" s="409"/>
      <c r="J572" s="409"/>
      <c r="K572" s="409"/>
      <c r="L572" s="409"/>
      <c r="M572" s="409"/>
      <c r="N572" s="409"/>
      <c r="O572" s="409"/>
      <c r="P572" s="409"/>
      <c r="Q572" s="409"/>
      <c r="R572" s="409"/>
      <c r="S572" s="409"/>
      <c r="T572" s="409"/>
      <c r="U572" s="409"/>
      <c r="V572" s="409"/>
      <c r="W572" s="409"/>
      <c r="X572" s="409"/>
      <c r="Y572" s="409"/>
      <c r="Z572" s="409"/>
    </row>
    <row r="573" ht="13.5" customHeight="1">
      <c r="A573" s="409"/>
      <c r="B573" s="409"/>
      <c r="C573" s="409"/>
      <c r="D573" s="409"/>
      <c r="E573" s="409"/>
      <c r="F573" s="409"/>
      <c r="G573" s="434"/>
      <c r="H573" s="409"/>
      <c r="I573" s="409"/>
      <c r="J573" s="409"/>
      <c r="K573" s="409"/>
      <c r="L573" s="409"/>
      <c r="M573" s="409"/>
      <c r="N573" s="409"/>
      <c r="O573" s="409"/>
      <c r="P573" s="409"/>
      <c r="Q573" s="409"/>
      <c r="R573" s="409"/>
      <c r="S573" s="409"/>
      <c r="T573" s="409"/>
      <c r="U573" s="409"/>
      <c r="V573" s="409"/>
      <c r="W573" s="409"/>
      <c r="X573" s="409"/>
      <c r="Y573" s="409"/>
      <c r="Z573" s="409"/>
    </row>
    <row r="574" ht="13.5" customHeight="1">
      <c r="A574" s="409"/>
      <c r="B574" s="409"/>
      <c r="C574" s="409"/>
      <c r="D574" s="409"/>
      <c r="E574" s="409"/>
      <c r="F574" s="409"/>
      <c r="G574" s="434"/>
      <c r="H574" s="409"/>
      <c r="I574" s="409"/>
      <c r="J574" s="409"/>
      <c r="K574" s="409"/>
      <c r="L574" s="409"/>
      <c r="M574" s="409"/>
      <c r="N574" s="409"/>
      <c r="O574" s="409"/>
      <c r="P574" s="409"/>
      <c r="Q574" s="409"/>
      <c r="R574" s="409"/>
      <c r="S574" s="409"/>
      <c r="T574" s="409"/>
      <c r="U574" s="409"/>
      <c r="V574" s="409"/>
      <c r="W574" s="409"/>
      <c r="X574" s="409"/>
      <c r="Y574" s="409"/>
      <c r="Z574" s="409"/>
    </row>
    <row r="575" ht="13.5" customHeight="1">
      <c r="A575" s="409"/>
      <c r="B575" s="409"/>
      <c r="C575" s="409"/>
      <c r="D575" s="409"/>
      <c r="E575" s="409"/>
      <c r="F575" s="409"/>
      <c r="G575" s="434"/>
      <c r="H575" s="409"/>
      <c r="I575" s="409"/>
      <c r="J575" s="409"/>
      <c r="K575" s="409"/>
      <c r="L575" s="409"/>
      <c r="M575" s="409"/>
      <c r="N575" s="409"/>
      <c r="O575" s="409"/>
      <c r="P575" s="409"/>
      <c r="Q575" s="409"/>
      <c r="R575" s="409"/>
      <c r="S575" s="409"/>
      <c r="T575" s="409"/>
      <c r="U575" s="409"/>
      <c r="V575" s="409"/>
      <c r="W575" s="409"/>
      <c r="X575" s="409"/>
      <c r="Y575" s="409"/>
      <c r="Z575" s="409"/>
    </row>
    <row r="576" ht="13.5" customHeight="1">
      <c r="A576" s="409"/>
      <c r="B576" s="409"/>
      <c r="C576" s="409"/>
      <c r="D576" s="409"/>
      <c r="E576" s="409"/>
      <c r="F576" s="409"/>
      <c r="G576" s="434"/>
      <c r="H576" s="409"/>
      <c r="I576" s="409"/>
      <c r="J576" s="409"/>
      <c r="K576" s="409"/>
      <c r="L576" s="409"/>
      <c r="M576" s="409"/>
      <c r="N576" s="409"/>
      <c r="O576" s="409"/>
      <c r="P576" s="409"/>
      <c r="Q576" s="409"/>
      <c r="R576" s="409"/>
      <c r="S576" s="409"/>
      <c r="T576" s="409"/>
      <c r="U576" s="409"/>
      <c r="V576" s="409"/>
      <c r="W576" s="409"/>
      <c r="X576" s="409"/>
      <c r="Y576" s="409"/>
      <c r="Z576" s="409"/>
    </row>
    <row r="577" ht="13.5" customHeight="1">
      <c r="A577" s="409"/>
      <c r="B577" s="409"/>
      <c r="C577" s="409"/>
      <c r="D577" s="409"/>
      <c r="E577" s="409"/>
      <c r="F577" s="409"/>
      <c r="G577" s="434"/>
      <c r="H577" s="409"/>
      <c r="I577" s="409"/>
      <c r="J577" s="409"/>
      <c r="K577" s="409"/>
      <c r="L577" s="409"/>
      <c r="M577" s="409"/>
      <c r="N577" s="409"/>
      <c r="O577" s="409"/>
      <c r="P577" s="409"/>
      <c r="Q577" s="409"/>
      <c r="R577" s="409"/>
      <c r="S577" s="409"/>
      <c r="T577" s="409"/>
      <c r="U577" s="409"/>
      <c r="V577" s="409"/>
      <c r="W577" s="409"/>
      <c r="X577" s="409"/>
      <c r="Y577" s="409"/>
      <c r="Z577" s="409"/>
    </row>
    <row r="578" ht="13.5" customHeight="1">
      <c r="A578" s="409"/>
      <c r="B578" s="409"/>
      <c r="C578" s="409"/>
      <c r="D578" s="409"/>
      <c r="E578" s="409"/>
      <c r="F578" s="409"/>
      <c r="G578" s="434"/>
      <c r="H578" s="409"/>
      <c r="I578" s="409"/>
      <c r="J578" s="409"/>
      <c r="K578" s="409"/>
      <c r="L578" s="409"/>
      <c r="M578" s="409"/>
      <c r="N578" s="409"/>
      <c r="O578" s="409"/>
      <c r="P578" s="409"/>
      <c r="Q578" s="409"/>
      <c r="R578" s="409"/>
      <c r="S578" s="409"/>
      <c r="T578" s="409"/>
      <c r="U578" s="409"/>
      <c r="V578" s="409"/>
      <c r="W578" s="409"/>
      <c r="X578" s="409"/>
      <c r="Y578" s="409"/>
      <c r="Z578" s="409"/>
    </row>
    <row r="579" ht="13.5" customHeight="1">
      <c r="A579" s="409"/>
      <c r="B579" s="409"/>
      <c r="C579" s="409"/>
      <c r="D579" s="409"/>
      <c r="E579" s="409"/>
      <c r="F579" s="409"/>
      <c r="G579" s="434"/>
      <c r="H579" s="409"/>
      <c r="I579" s="409"/>
      <c r="J579" s="409"/>
      <c r="K579" s="409"/>
      <c r="L579" s="409"/>
      <c r="M579" s="409"/>
      <c r="N579" s="409"/>
      <c r="O579" s="409"/>
      <c r="P579" s="409"/>
      <c r="Q579" s="409"/>
      <c r="R579" s="409"/>
      <c r="S579" s="409"/>
      <c r="T579" s="409"/>
      <c r="U579" s="409"/>
      <c r="V579" s="409"/>
      <c r="W579" s="409"/>
      <c r="X579" s="409"/>
      <c r="Y579" s="409"/>
      <c r="Z579" s="409"/>
    </row>
    <row r="580" ht="13.5" customHeight="1">
      <c r="A580" s="409"/>
      <c r="B580" s="409"/>
      <c r="C580" s="409"/>
      <c r="D580" s="409"/>
      <c r="E580" s="409"/>
      <c r="F580" s="409"/>
      <c r="G580" s="434"/>
      <c r="H580" s="409"/>
      <c r="I580" s="409"/>
      <c r="J580" s="409"/>
      <c r="K580" s="409"/>
      <c r="L580" s="409"/>
      <c r="M580" s="409"/>
      <c r="N580" s="409"/>
      <c r="O580" s="409"/>
      <c r="P580" s="409"/>
      <c r="Q580" s="409"/>
      <c r="R580" s="409"/>
      <c r="S580" s="409"/>
      <c r="T580" s="409"/>
      <c r="U580" s="409"/>
      <c r="V580" s="409"/>
      <c r="W580" s="409"/>
      <c r="X580" s="409"/>
      <c r="Y580" s="409"/>
      <c r="Z580" s="409"/>
    </row>
    <row r="581" ht="13.5" customHeight="1">
      <c r="A581" s="409"/>
      <c r="B581" s="409"/>
      <c r="C581" s="409"/>
      <c r="D581" s="409"/>
      <c r="E581" s="409"/>
      <c r="F581" s="409"/>
      <c r="G581" s="434"/>
      <c r="H581" s="409"/>
      <c r="I581" s="409"/>
      <c r="J581" s="409"/>
      <c r="K581" s="409"/>
      <c r="L581" s="409"/>
      <c r="M581" s="409"/>
      <c r="N581" s="409"/>
      <c r="O581" s="409"/>
      <c r="P581" s="409"/>
      <c r="Q581" s="409"/>
      <c r="R581" s="409"/>
      <c r="S581" s="409"/>
      <c r="T581" s="409"/>
      <c r="U581" s="409"/>
      <c r="V581" s="409"/>
      <c r="W581" s="409"/>
      <c r="X581" s="409"/>
      <c r="Y581" s="409"/>
      <c r="Z581" s="409"/>
    </row>
    <row r="582" ht="13.5" customHeight="1">
      <c r="A582" s="409"/>
      <c r="B582" s="409"/>
      <c r="C582" s="409"/>
      <c r="D582" s="409"/>
      <c r="E582" s="409"/>
      <c r="F582" s="409"/>
      <c r="G582" s="434"/>
      <c r="H582" s="409"/>
      <c r="I582" s="409"/>
      <c r="J582" s="409"/>
      <c r="K582" s="409"/>
      <c r="L582" s="409"/>
      <c r="M582" s="409"/>
      <c r="N582" s="409"/>
      <c r="O582" s="409"/>
      <c r="P582" s="409"/>
      <c r="Q582" s="409"/>
      <c r="R582" s="409"/>
      <c r="S582" s="409"/>
      <c r="T582" s="409"/>
      <c r="U582" s="409"/>
      <c r="V582" s="409"/>
      <c r="W582" s="409"/>
      <c r="X582" s="409"/>
      <c r="Y582" s="409"/>
      <c r="Z582" s="409"/>
    </row>
    <row r="583" ht="13.5" customHeight="1">
      <c r="A583" s="409"/>
      <c r="B583" s="409"/>
      <c r="C583" s="409"/>
      <c r="D583" s="409"/>
      <c r="E583" s="409"/>
      <c r="F583" s="409"/>
      <c r="G583" s="434"/>
      <c r="H583" s="409"/>
      <c r="I583" s="409"/>
      <c r="J583" s="409"/>
      <c r="K583" s="409"/>
      <c r="L583" s="409"/>
      <c r="M583" s="409"/>
      <c r="N583" s="409"/>
      <c r="O583" s="409"/>
      <c r="P583" s="409"/>
      <c r="Q583" s="409"/>
      <c r="R583" s="409"/>
      <c r="S583" s="409"/>
      <c r="T583" s="409"/>
      <c r="U583" s="409"/>
      <c r="V583" s="409"/>
      <c r="W583" s="409"/>
      <c r="X583" s="409"/>
      <c r="Y583" s="409"/>
      <c r="Z583" s="409"/>
    </row>
    <row r="584" ht="13.5" customHeight="1">
      <c r="A584" s="409"/>
      <c r="B584" s="409"/>
      <c r="C584" s="409"/>
      <c r="D584" s="409"/>
      <c r="E584" s="409"/>
      <c r="F584" s="409"/>
      <c r="G584" s="434"/>
      <c r="H584" s="409"/>
      <c r="I584" s="409"/>
      <c r="J584" s="409"/>
      <c r="K584" s="409"/>
      <c r="L584" s="409"/>
      <c r="M584" s="409"/>
      <c r="N584" s="409"/>
      <c r="O584" s="409"/>
      <c r="P584" s="409"/>
      <c r="Q584" s="409"/>
      <c r="R584" s="409"/>
      <c r="S584" s="409"/>
      <c r="T584" s="409"/>
      <c r="U584" s="409"/>
      <c r="V584" s="409"/>
      <c r="W584" s="409"/>
      <c r="X584" s="409"/>
      <c r="Y584" s="409"/>
      <c r="Z584" s="409"/>
    </row>
    <row r="585" ht="13.5" customHeight="1">
      <c r="A585" s="409"/>
      <c r="B585" s="409"/>
      <c r="C585" s="409"/>
      <c r="D585" s="409"/>
      <c r="E585" s="409"/>
      <c r="F585" s="409"/>
      <c r="G585" s="434"/>
      <c r="H585" s="409"/>
      <c r="I585" s="409"/>
      <c r="J585" s="409"/>
      <c r="K585" s="409"/>
      <c r="L585" s="409"/>
      <c r="M585" s="409"/>
      <c r="N585" s="409"/>
      <c r="O585" s="409"/>
      <c r="P585" s="409"/>
      <c r="Q585" s="409"/>
      <c r="R585" s="409"/>
      <c r="S585" s="409"/>
      <c r="T585" s="409"/>
      <c r="U585" s="409"/>
      <c r="V585" s="409"/>
      <c r="W585" s="409"/>
      <c r="X585" s="409"/>
      <c r="Y585" s="409"/>
      <c r="Z585" s="409"/>
    </row>
    <row r="586" ht="13.5" customHeight="1">
      <c r="A586" s="409"/>
      <c r="B586" s="409"/>
      <c r="C586" s="409"/>
      <c r="D586" s="409"/>
      <c r="E586" s="409"/>
      <c r="F586" s="409"/>
      <c r="G586" s="434"/>
      <c r="H586" s="409"/>
      <c r="I586" s="409"/>
      <c r="J586" s="409"/>
      <c r="K586" s="409"/>
      <c r="L586" s="409"/>
      <c r="M586" s="409"/>
      <c r="N586" s="409"/>
      <c r="O586" s="409"/>
      <c r="P586" s="409"/>
      <c r="Q586" s="409"/>
      <c r="R586" s="409"/>
      <c r="S586" s="409"/>
      <c r="T586" s="409"/>
      <c r="U586" s="409"/>
      <c r="V586" s="409"/>
      <c r="W586" s="409"/>
      <c r="X586" s="409"/>
      <c r="Y586" s="409"/>
      <c r="Z586" s="409"/>
    </row>
    <row r="587" ht="13.5" customHeight="1">
      <c r="A587" s="409"/>
      <c r="B587" s="409"/>
      <c r="C587" s="409"/>
      <c r="D587" s="409"/>
      <c r="E587" s="409"/>
      <c r="F587" s="409"/>
      <c r="G587" s="434"/>
      <c r="H587" s="409"/>
      <c r="I587" s="409"/>
      <c r="J587" s="409"/>
      <c r="K587" s="409"/>
      <c r="L587" s="409"/>
      <c r="M587" s="409"/>
      <c r="N587" s="409"/>
      <c r="O587" s="409"/>
      <c r="P587" s="409"/>
      <c r="Q587" s="409"/>
      <c r="R587" s="409"/>
      <c r="S587" s="409"/>
      <c r="T587" s="409"/>
      <c r="U587" s="409"/>
      <c r="V587" s="409"/>
      <c r="W587" s="409"/>
      <c r="X587" s="409"/>
      <c r="Y587" s="409"/>
      <c r="Z587" s="409"/>
    </row>
    <row r="588" ht="13.5" customHeight="1">
      <c r="A588" s="409"/>
      <c r="B588" s="409"/>
      <c r="C588" s="409"/>
      <c r="D588" s="409"/>
      <c r="E588" s="409"/>
      <c r="F588" s="409"/>
      <c r="G588" s="434"/>
      <c r="H588" s="409"/>
      <c r="I588" s="409"/>
      <c r="J588" s="409"/>
      <c r="K588" s="409"/>
      <c r="L588" s="409"/>
      <c r="M588" s="409"/>
      <c r="N588" s="409"/>
      <c r="O588" s="409"/>
      <c r="P588" s="409"/>
      <c r="Q588" s="409"/>
      <c r="R588" s="409"/>
      <c r="S588" s="409"/>
      <c r="T588" s="409"/>
      <c r="U588" s="409"/>
      <c r="V588" s="409"/>
      <c r="W588" s="409"/>
      <c r="X588" s="409"/>
      <c r="Y588" s="409"/>
      <c r="Z588" s="409"/>
    </row>
    <row r="589" ht="13.5" customHeight="1">
      <c r="A589" s="409"/>
      <c r="B589" s="409"/>
      <c r="C589" s="409"/>
      <c r="D589" s="409"/>
      <c r="E589" s="409"/>
      <c r="F589" s="409"/>
      <c r="G589" s="434"/>
      <c r="H589" s="409"/>
      <c r="I589" s="409"/>
      <c r="J589" s="409"/>
      <c r="K589" s="409"/>
      <c r="L589" s="409"/>
      <c r="M589" s="409"/>
      <c r="N589" s="409"/>
      <c r="O589" s="409"/>
      <c r="P589" s="409"/>
      <c r="Q589" s="409"/>
      <c r="R589" s="409"/>
      <c r="S589" s="409"/>
      <c r="T589" s="409"/>
      <c r="U589" s="409"/>
      <c r="V589" s="409"/>
      <c r="W589" s="409"/>
      <c r="X589" s="409"/>
      <c r="Y589" s="409"/>
      <c r="Z589" s="409"/>
    </row>
    <row r="590" ht="13.5" customHeight="1">
      <c r="A590" s="409"/>
      <c r="B590" s="409"/>
      <c r="C590" s="409"/>
      <c r="D590" s="409"/>
      <c r="E590" s="409"/>
      <c r="F590" s="409"/>
      <c r="G590" s="434"/>
      <c r="H590" s="409"/>
      <c r="I590" s="409"/>
      <c r="J590" s="409"/>
      <c r="K590" s="409"/>
      <c r="L590" s="409"/>
      <c r="M590" s="409"/>
      <c r="N590" s="409"/>
      <c r="O590" s="409"/>
      <c r="P590" s="409"/>
      <c r="Q590" s="409"/>
      <c r="R590" s="409"/>
      <c r="S590" s="409"/>
      <c r="T590" s="409"/>
      <c r="U590" s="409"/>
      <c r="V590" s="409"/>
      <c r="W590" s="409"/>
      <c r="X590" s="409"/>
      <c r="Y590" s="409"/>
      <c r="Z590" s="409"/>
    </row>
    <row r="591" ht="13.5" customHeight="1">
      <c r="A591" s="409"/>
      <c r="B591" s="409"/>
      <c r="C591" s="409"/>
      <c r="D591" s="409"/>
      <c r="E591" s="409"/>
      <c r="F591" s="409"/>
      <c r="G591" s="434"/>
      <c r="H591" s="409"/>
      <c r="I591" s="409"/>
      <c r="J591" s="409"/>
      <c r="K591" s="409"/>
      <c r="L591" s="409"/>
      <c r="M591" s="409"/>
      <c r="N591" s="409"/>
      <c r="O591" s="409"/>
      <c r="P591" s="409"/>
      <c r="Q591" s="409"/>
      <c r="R591" s="409"/>
      <c r="S591" s="409"/>
      <c r="T591" s="409"/>
      <c r="U591" s="409"/>
      <c r="V591" s="409"/>
      <c r="W591" s="409"/>
      <c r="X591" s="409"/>
      <c r="Y591" s="409"/>
      <c r="Z591" s="409"/>
    </row>
    <row r="592" ht="13.5" customHeight="1">
      <c r="A592" s="409"/>
      <c r="B592" s="409"/>
      <c r="C592" s="409"/>
      <c r="D592" s="409"/>
      <c r="E592" s="409"/>
      <c r="F592" s="409"/>
      <c r="G592" s="434"/>
      <c r="H592" s="409"/>
      <c r="I592" s="409"/>
      <c r="J592" s="409"/>
      <c r="K592" s="409"/>
      <c r="L592" s="409"/>
      <c r="M592" s="409"/>
      <c r="N592" s="409"/>
      <c r="O592" s="409"/>
      <c r="P592" s="409"/>
      <c r="Q592" s="409"/>
      <c r="R592" s="409"/>
      <c r="S592" s="409"/>
      <c r="T592" s="409"/>
      <c r="U592" s="409"/>
      <c r="V592" s="409"/>
      <c r="W592" s="409"/>
      <c r="X592" s="409"/>
      <c r="Y592" s="409"/>
      <c r="Z592" s="409"/>
    </row>
    <row r="593" ht="13.5" customHeight="1">
      <c r="A593" s="409"/>
      <c r="B593" s="409"/>
      <c r="C593" s="409"/>
      <c r="D593" s="409"/>
      <c r="E593" s="409"/>
      <c r="F593" s="409"/>
      <c r="G593" s="434"/>
      <c r="H593" s="409"/>
      <c r="I593" s="409"/>
      <c r="J593" s="409"/>
      <c r="K593" s="409"/>
      <c r="L593" s="409"/>
      <c r="M593" s="409"/>
      <c r="N593" s="409"/>
      <c r="O593" s="409"/>
      <c r="P593" s="409"/>
      <c r="Q593" s="409"/>
      <c r="R593" s="409"/>
      <c r="S593" s="409"/>
      <c r="T593" s="409"/>
      <c r="U593" s="409"/>
      <c r="V593" s="409"/>
      <c r="W593" s="409"/>
      <c r="X593" s="409"/>
      <c r="Y593" s="409"/>
      <c r="Z593" s="409"/>
    </row>
    <row r="594" ht="13.5" customHeight="1">
      <c r="A594" s="409"/>
      <c r="B594" s="409"/>
      <c r="C594" s="409"/>
      <c r="D594" s="409"/>
      <c r="E594" s="409"/>
      <c r="F594" s="409"/>
      <c r="G594" s="434"/>
      <c r="H594" s="409"/>
      <c r="I594" s="409"/>
      <c r="J594" s="409"/>
      <c r="K594" s="409"/>
      <c r="L594" s="409"/>
      <c r="M594" s="409"/>
      <c r="N594" s="409"/>
      <c r="O594" s="409"/>
      <c r="P594" s="409"/>
      <c r="Q594" s="409"/>
      <c r="R594" s="409"/>
      <c r="S594" s="409"/>
      <c r="T594" s="409"/>
      <c r="U594" s="409"/>
      <c r="V594" s="409"/>
      <c r="W594" s="409"/>
      <c r="X594" s="409"/>
      <c r="Y594" s="409"/>
      <c r="Z594" s="409"/>
    </row>
    <row r="595" ht="13.5" customHeight="1">
      <c r="A595" s="409"/>
      <c r="B595" s="409"/>
      <c r="C595" s="409"/>
      <c r="D595" s="409"/>
      <c r="E595" s="409"/>
      <c r="F595" s="409"/>
      <c r="G595" s="434"/>
      <c r="H595" s="409"/>
      <c r="I595" s="409"/>
      <c r="J595" s="409"/>
      <c r="K595" s="409"/>
      <c r="L595" s="409"/>
      <c r="M595" s="409"/>
      <c r="N595" s="409"/>
      <c r="O595" s="409"/>
      <c r="P595" s="409"/>
      <c r="Q595" s="409"/>
      <c r="R595" s="409"/>
      <c r="S595" s="409"/>
      <c r="T595" s="409"/>
      <c r="U595" s="409"/>
      <c r="V595" s="409"/>
      <c r="W595" s="409"/>
      <c r="X595" s="409"/>
      <c r="Y595" s="409"/>
      <c r="Z595" s="409"/>
    </row>
    <row r="596" ht="13.5" customHeight="1">
      <c r="A596" s="409"/>
      <c r="B596" s="409"/>
      <c r="C596" s="409"/>
      <c r="D596" s="409"/>
      <c r="E596" s="409"/>
      <c r="F596" s="409"/>
      <c r="G596" s="434"/>
      <c r="H596" s="409"/>
      <c r="I596" s="409"/>
      <c r="J596" s="409"/>
      <c r="K596" s="409"/>
      <c r="L596" s="409"/>
      <c r="M596" s="409"/>
      <c r="N596" s="409"/>
      <c r="O596" s="409"/>
      <c r="P596" s="409"/>
      <c r="Q596" s="409"/>
      <c r="R596" s="409"/>
      <c r="S596" s="409"/>
      <c r="T596" s="409"/>
      <c r="U596" s="409"/>
      <c r="V596" s="409"/>
      <c r="W596" s="409"/>
      <c r="X596" s="409"/>
      <c r="Y596" s="409"/>
      <c r="Z596" s="409"/>
    </row>
    <row r="597" ht="13.5" customHeight="1">
      <c r="A597" s="409"/>
      <c r="B597" s="409"/>
      <c r="C597" s="409"/>
      <c r="D597" s="409"/>
      <c r="E597" s="409"/>
      <c r="F597" s="409"/>
      <c r="G597" s="434"/>
      <c r="H597" s="409"/>
      <c r="I597" s="409"/>
      <c r="J597" s="409"/>
      <c r="K597" s="409"/>
      <c r="L597" s="409"/>
      <c r="M597" s="409"/>
      <c r="N597" s="409"/>
      <c r="O597" s="409"/>
      <c r="P597" s="409"/>
      <c r="Q597" s="409"/>
      <c r="R597" s="409"/>
      <c r="S597" s="409"/>
      <c r="T597" s="409"/>
      <c r="U597" s="409"/>
      <c r="V597" s="409"/>
      <c r="W597" s="409"/>
      <c r="X597" s="409"/>
      <c r="Y597" s="409"/>
      <c r="Z597" s="409"/>
    </row>
    <row r="598" ht="13.5" customHeight="1">
      <c r="A598" s="409"/>
      <c r="B598" s="409"/>
      <c r="C598" s="409"/>
      <c r="D598" s="409"/>
      <c r="E598" s="409"/>
      <c r="F598" s="409"/>
      <c r="G598" s="434"/>
      <c r="H598" s="409"/>
      <c r="I598" s="409"/>
      <c r="J598" s="409"/>
      <c r="K598" s="409"/>
      <c r="L598" s="409"/>
      <c r="M598" s="409"/>
      <c r="N598" s="409"/>
      <c r="O598" s="409"/>
      <c r="P598" s="409"/>
      <c r="Q598" s="409"/>
      <c r="R598" s="409"/>
      <c r="S598" s="409"/>
      <c r="T598" s="409"/>
      <c r="U598" s="409"/>
      <c r="V598" s="409"/>
      <c r="W598" s="409"/>
      <c r="X598" s="409"/>
      <c r="Y598" s="409"/>
      <c r="Z598" s="409"/>
    </row>
    <row r="599" ht="13.5" customHeight="1">
      <c r="A599" s="409"/>
      <c r="B599" s="409"/>
      <c r="C599" s="409"/>
      <c r="D599" s="409"/>
      <c r="E599" s="409"/>
      <c r="F599" s="409"/>
      <c r="G599" s="434"/>
      <c r="H599" s="409"/>
      <c r="I599" s="409"/>
      <c r="J599" s="409"/>
      <c r="K599" s="409"/>
      <c r="L599" s="409"/>
      <c r="M599" s="409"/>
      <c r="N599" s="409"/>
      <c r="O599" s="409"/>
      <c r="P599" s="409"/>
      <c r="Q599" s="409"/>
      <c r="R599" s="409"/>
      <c r="S599" s="409"/>
      <c r="T599" s="409"/>
      <c r="U599" s="409"/>
      <c r="V599" s="409"/>
      <c r="W599" s="409"/>
      <c r="X599" s="409"/>
      <c r="Y599" s="409"/>
      <c r="Z599" s="409"/>
    </row>
    <row r="600" ht="13.5" customHeight="1">
      <c r="A600" s="409"/>
      <c r="B600" s="409"/>
      <c r="C600" s="409"/>
      <c r="D600" s="409"/>
      <c r="E600" s="409"/>
      <c r="F600" s="409"/>
      <c r="G600" s="434"/>
      <c r="H600" s="409"/>
      <c r="I600" s="409"/>
      <c r="J600" s="409"/>
      <c r="K600" s="409"/>
      <c r="L600" s="409"/>
      <c r="M600" s="409"/>
      <c r="N600" s="409"/>
      <c r="O600" s="409"/>
      <c r="P600" s="409"/>
      <c r="Q600" s="409"/>
      <c r="R600" s="409"/>
      <c r="S600" s="409"/>
      <c r="T600" s="409"/>
      <c r="U600" s="409"/>
      <c r="V600" s="409"/>
      <c r="W600" s="409"/>
      <c r="X600" s="409"/>
      <c r="Y600" s="409"/>
      <c r="Z600" s="409"/>
    </row>
    <row r="601" ht="13.5" customHeight="1">
      <c r="A601" s="409"/>
      <c r="B601" s="409"/>
      <c r="C601" s="409"/>
      <c r="D601" s="409"/>
      <c r="E601" s="409"/>
      <c r="F601" s="409"/>
      <c r="G601" s="434"/>
      <c r="H601" s="409"/>
      <c r="I601" s="409"/>
      <c r="J601" s="409"/>
      <c r="K601" s="409"/>
      <c r="L601" s="409"/>
      <c r="M601" s="409"/>
      <c r="N601" s="409"/>
      <c r="O601" s="409"/>
      <c r="P601" s="409"/>
      <c r="Q601" s="409"/>
      <c r="R601" s="409"/>
      <c r="S601" s="409"/>
      <c r="T601" s="409"/>
      <c r="U601" s="409"/>
      <c r="V601" s="409"/>
      <c r="W601" s="409"/>
      <c r="X601" s="409"/>
      <c r="Y601" s="409"/>
      <c r="Z601" s="409"/>
    </row>
    <row r="602" ht="13.5" customHeight="1">
      <c r="A602" s="409"/>
      <c r="B602" s="409"/>
      <c r="C602" s="409"/>
      <c r="D602" s="409"/>
      <c r="E602" s="409"/>
      <c r="F602" s="409"/>
      <c r="G602" s="434"/>
      <c r="H602" s="409"/>
      <c r="I602" s="409"/>
      <c r="J602" s="409"/>
      <c r="K602" s="409"/>
      <c r="L602" s="409"/>
      <c r="M602" s="409"/>
      <c r="N602" s="409"/>
      <c r="O602" s="409"/>
      <c r="P602" s="409"/>
      <c r="Q602" s="409"/>
      <c r="R602" s="409"/>
      <c r="S602" s="409"/>
      <c r="T602" s="409"/>
      <c r="U602" s="409"/>
      <c r="V602" s="409"/>
      <c r="W602" s="409"/>
      <c r="X602" s="409"/>
      <c r="Y602" s="409"/>
      <c r="Z602" s="409"/>
    </row>
    <row r="603" ht="13.5" customHeight="1">
      <c r="A603" s="409"/>
      <c r="B603" s="409"/>
      <c r="C603" s="409"/>
      <c r="D603" s="409"/>
      <c r="E603" s="409"/>
      <c r="F603" s="409"/>
      <c r="G603" s="434"/>
      <c r="H603" s="409"/>
      <c r="I603" s="409"/>
      <c r="J603" s="409"/>
      <c r="K603" s="409"/>
      <c r="L603" s="409"/>
      <c r="M603" s="409"/>
      <c r="N603" s="409"/>
      <c r="O603" s="409"/>
      <c r="P603" s="409"/>
      <c r="Q603" s="409"/>
      <c r="R603" s="409"/>
      <c r="S603" s="409"/>
      <c r="T603" s="409"/>
      <c r="U603" s="409"/>
      <c r="V603" s="409"/>
      <c r="W603" s="409"/>
      <c r="X603" s="409"/>
      <c r="Y603" s="409"/>
      <c r="Z603" s="409"/>
    </row>
    <row r="604" ht="13.5" customHeight="1">
      <c r="A604" s="409"/>
      <c r="B604" s="409"/>
      <c r="C604" s="409"/>
      <c r="D604" s="409"/>
      <c r="E604" s="409"/>
      <c r="F604" s="409"/>
      <c r="G604" s="434"/>
      <c r="H604" s="409"/>
      <c r="I604" s="409"/>
      <c r="J604" s="409"/>
      <c r="K604" s="409"/>
      <c r="L604" s="409"/>
      <c r="M604" s="409"/>
      <c r="N604" s="409"/>
      <c r="O604" s="409"/>
      <c r="P604" s="409"/>
      <c r="Q604" s="409"/>
      <c r="R604" s="409"/>
      <c r="S604" s="409"/>
      <c r="T604" s="409"/>
      <c r="U604" s="409"/>
      <c r="V604" s="409"/>
      <c r="W604" s="409"/>
      <c r="X604" s="409"/>
      <c r="Y604" s="409"/>
      <c r="Z604" s="409"/>
    </row>
    <row r="605" ht="13.5" customHeight="1">
      <c r="A605" s="409"/>
      <c r="B605" s="409"/>
      <c r="C605" s="409"/>
      <c r="D605" s="409"/>
      <c r="E605" s="409"/>
      <c r="F605" s="409"/>
      <c r="G605" s="434"/>
      <c r="H605" s="409"/>
      <c r="I605" s="409"/>
      <c r="J605" s="409"/>
      <c r="K605" s="409"/>
      <c r="L605" s="409"/>
      <c r="M605" s="409"/>
      <c r="N605" s="409"/>
      <c r="O605" s="409"/>
      <c r="P605" s="409"/>
      <c r="Q605" s="409"/>
      <c r="R605" s="409"/>
      <c r="S605" s="409"/>
      <c r="T605" s="409"/>
      <c r="U605" s="409"/>
      <c r="V605" s="409"/>
      <c r="W605" s="409"/>
      <c r="X605" s="409"/>
      <c r="Y605" s="409"/>
      <c r="Z605" s="409"/>
    </row>
    <row r="606" ht="13.5" customHeight="1">
      <c r="A606" s="409"/>
      <c r="B606" s="409"/>
      <c r="C606" s="409"/>
      <c r="D606" s="409"/>
      <c r="E606" s="409"/>
      <c r="F606" s="409"/>
      <c r="G606" s="434"/>
      <c r="H606" s="409"/>
      <c r="I606" s="409"/>
      <c r="J606" s="409"/>
      <c r="K606" s="409"/>
      <c r="L606" s="409"/>
      <c r="M606" s="409"/>
      <c r="N606" s="409"/>
      <c r="O606" s="409"/>
      <c r="P606" s="409"/>
      <c r="Q606" s="409"/>
      <c r="R606" s="409"/>
      <c r="S606" s="409"/>
      <c r="T606" s="409"/>
      <c r="U606" s="409"/>
      <c r="V606" s="409"/>
      <c r="W606" s="409"/>
      <c r="X606" s="409"/>
      <c r="Y606" s="409"/>
      <c r="Z606" s="409"/>
    </row>
    <row r="607" ht="13.5" customHeight="1">
      <c r="A607" s="409"/>
      <c r="B607" s="409"/>
      <c r="C607" s="409"/>
      <c r="D607" s="409"/>
      <c r="E607" s="409"/>
      <c r="F607" s="409"/>
      <c r="G607" s="434"/>
      <c r="H607" s="409"/>
      <c r="I607" s="409"/>
      <c r="J607" s="409"/>
      <c r="K607" s="409"/>
      <c r="L607" s="409"/>
      <c r="M607" s="409"/>
      <c r="N607" s="409"/>
      <c r="O607" s="409"/>
      <c r="P607" s="409"/>
      <c r="Q607" s="409"/>
      <c r="R607" s="409"/>
      <c r="S607" s="409"/>
      <c r="T607" s="409"/>
      <c r="U607" s="409"/>
      <c r="V607" s="409"/>
      <c r="W607" s="409"/>
      <c r="X607" s="409"/>
      <c r="Y607" s="409"/>
      <c r="Z607" s="409"/>
    </row>
    <row r="608" ht="13.5" customHeight="1">
      <c r="A608" s="409"/>
      <c r="B608" s="409"/>
      <c r="C608" s="409"/>
      <c r="D608" s="409"/>
      <c r="E608" s="409"/>
      <c r="F608" s="409"/>
      <c r="G608" s="434"/>
      <c r="H608" s="409"/>
      <c r="I608" s="409"/>
      <c r="J608" s="409"/>
      <c r="K608" s="409"/>
      <c r="L608" s="409"/>
      <c r="M608" s="409"/>
      <c r="N608" s="409"/>
      <c r="O608" s="409"/>
      <c r="P608" s="409"/>
      <c r="Q608" s="409"/>
      <c r="R608" s="409"/>
      <c r="S608" s="409"/>
      <c r="T608" s="409"/>
      <c r="U608" s="409"/>
      <c r="V608" s="409"/>
      <c r="W608" s="409"/>
      <c r="X608" s="409"/>
      <c r="Y608" s="409"/>
      <c r="Z608" s="409"/>
    </row>
    <row r="609" ht="13.5" customHeight="1">
      <c r="A609" s="409"/>
      <c r="B609" s="409"/>
      <c r="C609" s="409"/>
      <c r="D609" s="409"/>
      <c r="E609" s="409"/>
      <c r="F609" s="409"/>
      <c r="G609" s="434"/>
      <c r="H609" s="409"/>
      <c r="I609" s="409"/>
      <c r="J609" s="409"/>
      <c r="K609" s="409"/>
      <c r="L609" s="409"/>
      <c r="M609" s="409"/>
      <c r="N609" s="409"/>
      <c r="O609" s="409"/>
      <c r="P609" s="409"/>
      <c r="Q609" s="409"/>
      <c r="R609" s="409"/>
      <c r="S609" s="409"/>
      <c r="T609" s="409"/>
      <c r="U609" s="409"/>
      <c r="V609" s="409"/>
      <c r="W609" s="409"/>
      <c r="X609" s="409"/>
      <c r="Y609" s="409"/>
      <c r="Z609" s="409"/>
    </row>
    <row r="610" ht="13.5" customHeight="1">
      <c r="A610" s="409"/>
      <c r="B610" s="409"/>
      <c r="C610" s="409"/>
      <c r="D610" s="409"/>
      <c r="E610" s="409"/>
      <c r="F610" s="409"/>
      <c r="G610" s="434"/>
      <c r="H610" s="409"/>
      <c r="I610" s="409"/>
      <c r="J610" s="409"/>
      <c r="K610" s="409"/>
      <c r="L610" s="409"/>
      <c r="M610" s="409"/>
      <c r="N610" s="409"/>
      <c r="O610" s="409"/>
      <c r="P610" s="409"/>
      <c r="Q610" s="409"/>
      <c r="R610" s="409"/>
      <c r="S610" s="409"/>
      <c r="T610" s="409"/>
      <c r="U610" s="409"/>
      <c r="V610" s="409"/>
      <c r="W610" s="409"/>
      <c r="X610" s="409"/>
      <c r="Y610" s="409"/>
      <c r="Z610" s="409"/>
    </row>
    <row r="611" ht="13.5" customHeight="1">
      <c r="A611" s="409"/>
      <c r="B611" s="409"/>
      <c r="C611" s="409"/>
      <c r="D611" s="409"/>
      <c r="E611" s="409"/>
      <c r="F611" s="409"/>
      <c r="G611" s="434"/>
      <c r="H611" s="409"/>
      <c r="I611" s="409"/>
      <c r="J611" s="409"/>
      <c r="K611" s="409"/>
      <c r="L611" s="409"/>
      <c r="M611" s="409"/>
      <c r="N611" s="409"/>
      <c r="O611" s="409"/>
      <c r="P611" s="409"/>
      <c r="Q611" s="409"/>
      <c r="R611" s="409"/>
      <c r="S611" s="409"/>
      <c r="T611" s="409"/>
      <c r="U611" s="409"/>
      <c r="V611" s="409"/>
      <c r="W611" s="409"/>
      <c r="X611" s="409"/>
      <c r="Y611" s="409"/>
      <c r="Z611" s="409"/>
    </row>
    <row r="612" ht="13.5" customHeight="1">
      <c r="A612" s="409"/>
      <c r="B612" s="409"/>
      <c r="C612" s="409"/>
      <c r="D612" s="409"/>
      <c r="E612" s="409"/>
      <c r="F612" s="409"/>
      <c r="G612" s="434"/>
      <c r="H612" s="409"/>
      <c r="I612" s="409"/>
      <c r="J612" s="409"/>
      <c r="K612" s="409"/>
      <c r="L612" s="409"/>
      <c r="M612" s="409"/>
      <c r="N612" s="409"/>
      <c r="O612" s="409"/>
      <c r="P612" s="409"/>
      <c r="Q612" s="409"/>
      <c r="R612" s="409"/>
      <c r="S612" s="409"/>
      <c r="T612" s="409"/>
      <c r="U612" s="409"/>
      <c r="V612" s="409"/>
      <c r="W612" s="409"/>
      <c r="X612" s="409"/>
      <c r="Y612" s="409"/>
      <c r="Z612" s="409"/>
    </row>
    <row r="613" ht="13.5" customHeight="1">
      <c r="A613" s="409"/>
      <c r="B613" s="409"/>
      <c r="C613" s="409"/>
      <c r="D613" s="409"/>
      <c r="E613" s="409"/>
      <c r="F613" s="409"/>
      <c r="G613" s="434"/>
      <c r="H613" s="409"/>
      <c r="I613" s="409"/>
      <c r="J613" s="409"/>
      <c r="K613" s="409"/>
      <c r="L613" s="409"/>
      <c r="M613" s="409"/>
      <c r="N613" s="409"/>
      <c r="O613" s="409"/>
      <c r="P613" s="409"/>
      <c r="Q613" s="409"/>
      <c r="R613" s="409"/>
      <c r="S613" s="409"/>
      <c r="T613" s="409"/>
      <c r="U613" s="409"/>
      <c r="V613" s="409"/>
      <c r="W613" s="409"/>
      <c r="X613" s="409"/>
      <c r="Y613" s="409"/>
      <c r="Z613" s="409"/>
    </row>
    <row r="614" ht="13.5" customHeight="1">
      <c r="A614" s="409"/>
      <c r="B614" s="409"/>
      <c r="C614" s="409"/>
      <c r="D614" s="409"/>
      <c r="E614" s="409"/>
      <c r="F614" s="409"/>
      <c r="G614" s="434"/>
      <c r="H614" s="409"/>
      <c r="I614" s="409"/>
      <c r="J614" s="409"/>
      <c r="K614" s="409"/>
      <c r="L614" s="409"/>
      <c r="M614" s="409"/>
      <c r="N614" s="409"/>
      <c r="O614" s="409"/>
      <c r="P614" s="409"/>
      <c r="Q614" s="409"/>
      <c r="R614" s="409"/>
      <c r="S614" s="409"/>
      <c r="T614" s="409"/>
      <c r="U614" s="409"/>
      <c r="V614" s="409"/>
      <c r="W614" s="409"/>
      <c r="X614" s="409"/>
      <c r="Y614" s="409"/>
      <c r="Z614" s="409"/>
    </row>
    <row r="615" ht="13.5" customHeight="1">
      <c r="A615" s="409"/>
      <c r="B615" s="409"/>
      <c r="C615" s="409"/>
      <c r="D615" s="409"/>
      <c r="E615" s="409"/>
      <c r="F615" s="409"/>
      <c r="G615" s="434"/>
      <c r="H615" s="409"/>
      <c r="I615" s="409"/>
      <c r="J615" s="409"/>
      <c r="K615" s="409"/>
      <c r="L615" s="409"/>
      <c r="M615" s="409"/>
      <c r="N615" s="409"/>
      <c r="O615" s="409"/>
      <c r="P615" s="409"/>
      <c r="Q615" s="409"/>
      <c r="R615" s="409"/>
      <c r="S615" s="409"/>
      <c r="T615" s="409"/>
      <c r="U615" s="409"/>
      <c r="V615" s="409"/>
      <c r="W615" s="409"/>
      <c r="X615" s="409"/>
      <c r="Y615" s="409"/>
      <c r="Z615" s="409"/>
    </row>
    <row r="616" ht="13.5" customHeight="1">
      <c r="A616" s="409"/>
      <c r="B616" s="409"/>
      <c r="C616" s="409"/>
      <c r="D616" s="409"/>
      <c r="E616" s="409"/>
      <c r="F616" s="409"/>
      <c r="G616" s="434"/>
      <c r="H616" s="409"/>
      <c r="I616" s="409"/>
      <c r="J616" s="409"/>
      <c r="K616" s="409"/>
      <c r="L616" s="409"/>
      <c r="M616" s="409"/>
      <c r="N616" s="409"/>
      <c r="O616" s="409"/>
      <c r="P616" s="409"/>
      <c r="Q616" s="409"/>
      <c r="R616" s="409"/>
      <c r="S616" s="409"/>
      <c r="T616" s="409"/>
      <c r="U616" s="409"/>
      <c r="V616" s="409"/>
      <c r="W616" s="409"/>
      <c r="X616" s="409"/>
      <c r="Y616" s="409"/>
      <c r="Z616" s="409"/>
    </row>
    <row r="617" ht="13.5" customHeight="1">
      <c r="A617" s="409"/>
      <c r="B617" s="409"/>
      <c r="C617" s="409"/>
      <c r="D617" s="409"/>
      <c r="E617" s="409"/>
      <c r="F617" s="409"/>
      <c r="G617" s="434"/>
      <c r="H617" s="409"/>
      <c r="I617" s="409"/>
      <c r="J617" s="409"/>
      <c r="K617" s="409"/>
      <c r="L617" s="409"/>
      <c r="M617" s="409"/>
      <c r="N617" s="409"/>
      <c r="O617" s="409"/>
      <c r="P617" s="409"/>
      <c r="Q617" s="409"/>
      <c r="R617" s="409"/>
      <c r="S617" s="409"/>
      <c r="T617" s="409"/>
      <c r="U617" s="409"/>
      <c r="V617" s="409"/>
      <c r="W617" s="409"/>
      <c r="X617" s="409"/>
      <c r="Y617" s="409"/>
      <c r="Z617" s="409"/>
    </row>
    <row r="618" ht="13.5" customHeight="1">
      <c r="A618" s="409"/>
      <c r="B618" s="409"/>
      <c r="C618" s="409"/>
      <c r="D618" s="409"/>
      <c r="E618" s="409"/>
      <c r="F618" s="409"/>
      <c r="G618" s="434"/>
      <c r="H618" s="409"/>
      <c r="I618" s="409"/>
      <c r="J618" s="409"/>
      <c r="K618" s="409"/>
      <c r="L618" s="409"/>
      <c r="M618" s="409"/>
      <c r="N618" s="409"/>
      <c r="O618" s="409"/>
      <c r="P618" s="409"/>
      <c r="Q618" s="409"/>
      <c r="R618" s="409"/>
      <c r="S618" s="409"/>
      <c r="T618" s="409"/>
      <c r="U618" s="409"/>
      <c r="V618" s="409"/>
      <c r="W618" s="409"/>
      <c r="X618" s="409"/>
      <c r="Y618" s="409"/>
      <c r="Z618" s="409"/>
    </row>
    <row r="619" ht="13.5" customHeight="1">
      <c r="A619" s="409"/>
      <c r="B619" s="409"/>
      <c r="C619" s="409"/>
      <c r="D619" s="409"/>
      <c r="E619" s="409"/>
      <c r="F619" s="409"/>
      <c r="G619" s="434"/>
      <c r="H619" s="409"/>
      <c r="I619" s="409"/>
      <c r="J619" s="409"/>
      <c r="K619" s="409"/>
      <c r="L619" s="409"/>
      <c r="M619" s="409"/>
      <c r="N619" s="409"/>
      <c r="O619" s="409"/>
      <c r="P619" s="409"/>
      <c r="Q619" s="409"/>
      <c r="R619" s="409"/>
      <c r="S619" s="409"/>
      <c r="T619" s="409"/>
      <c r="U619" s="409"/>
      <c r="V619" s="409"/>
      <c r="W619" s="409"/>
      <c r="X619" s="409"/>
      <c r="Y619" s="409"/>
      <c r="Z619" s="409"/>
    </row>
    <row r="620" ht="13.5" customHeight="1">
      <c r="A620" s="409"/>
      <c r="B620" s="409"/>
      <c r="C620" s="409"/>
      <c r="D620" s="409"/>
      <c r="E620" s="409"/>
      <c r="F620" s="409"/>
      <c r="G620" s="434"/>
      <c r="H620" s="409"/>
      <c r="I620" s="409"/>
      <c r="J620" s="409"/>
      <c r="K620" s="409"/>
      <c r="L620" s="409"/>
      <c r="M620" s="409"/>
      <c r="N620" s="409"/>
      <c r="O620" s="409"/>
      <c r="P620" s="409"/>
      <c r="Q620" s="409"/>
      <c r="R620" s="409"/>
      <c r="S620" s="409"/>
      <c r="T620" s="409"/>
      <c r="U620" s="409"/>
      <c r="V620" s="409"/>
      <c r="W620" s="409"/>
      <c r="X620" s="409"/>
      <c r="Y620" s="409"/>
      <c r="Z620" s="409"/>
    </row>
    <row r="621" ht="13.5" customHeight="1">
      <c r="A621" s="409"/>
      <c r="B621" s="409"/>
      <c r="C621" s="409"/>
      <c r="D621" s="409"/>
      <c r="E621" s="409"/>
      <c r="F621" s="409"/>
      <c r="G621" s="434"/>
      <c r="H621" s="409"/>
      <c r="I621" s="409"/>
      <c r="J621" s="409"/>
      <c r="K621" s="409"/>
      <c r="L621" s="409"/>
      <c r="M621" s="409"/>
      <c r="N621" s="409"/>
      <c r="O621" s="409"/>
      <c r="P621" s="409"/>
      <c r="Q621" s="409"/>
      <c r="R621" s="409"/>
      <c r="S621" s="409"/>
      <c r="T621" s="409"/>
      <c r="U621" s="409"/>
      <c r="V621" s="409"/>
      <c r="W621" s="409"/>
      <c r="X621" s="409"/>
      <c r="Y621" s="409"/>
      <c r="Z621" s="409"/>
    </row>
    <row r="622" ht="13.5" customHeight="1">
      <c r="A622" s="409"/>
      <c r="B622" s="409"/>
      <c r="C622" s="409"/>
      <c r="D622" s="409"/>
      <c r="E622" s="409"/>
      <c r="F622" s="409"/>
      <c r="G622" s="434"/>
      <c r="H622" s="409"/>
      <c r="I622" s="409"/>
      <c r="J622" s="409"/>
      <c r="K622" s="409"/>
      <c r="L622" s="409"/>
      <c r="M622" s="409"/>
      <c r="N622" s="409"/>
      <c r="O622" s="409"/>
      <c r="P622" s="409"/>
      <c r="Q622" s="409"/>
      <c r="R622" s="409"/>
      <c r="S622" s="409"/>
      <c r="T622" s="409"/>
      <c r="U622" s="409"/>
      <c r="V622" s="409"/>
      <c r="W622" s="409"/>
      <c r="X622" s="409"/>
      <c r="Y622" s="409"/>
      <c r="Z622" s="409"/>
    </row>
    <row r="623" ht="13.5" customHeight="1">
      <c r="A623" s="409"/>
      <c r="B623" s="409"/>
      <c r="C623" s="409"/>
      <c r="D623" s="409"/>
      <c r="E623" s="409"/>
      <c r="F623" s="409"/>
      <c r="G623" s="434"/>
      <c r="H623" s="409"/>
      <c r="I623" s="409"/>
      <c r="J623" s="409"/>
      <c r="K623" s="409"/>
      <c r="L623" s="409"/>
      <c r="M623" s="409"/>
      <c r="N623" s="409"/>
      <c r="O623" s="409"/>
      <c r="P623" s="409"/>
      <c r="Q623" s="409"/>
      <c r="R623" s="409"/>
      <c r="S623" s="409"/>
      <c r="T623" s="409"/>
      <c r="U623" s="409"/>
      <c r="V623" s="409"/>
      <c r="W623" s="409"/>
      <c r="X623" s="409"/>
      <c r="Y623" s="409"/>
      <c r="Z623" s="409"/>
    </row>
    <row r="624" ht="13.5" customHeight="1">
      <c r="A624" s="409"/>
      <c r="B624" s="409"/>
      <c r="C624" s="409"/>
      <c r="D624" s="409"/>
      <c r="E624" s="409"/>
      <c r="F624" s="409"/>
      <c r="G624" s="434"/>
      <c r="H624" s="409"/>
      <c r="I624" s="409"/>
      <c r="J624" s="409"/>
      <c r="K624" s="409"/>
      <c r="L624" s="409"/>
      <c r="M624" s="409"/>
      <c r="N624" s="409"/>
      <c r="O624" s="409"/>
      <c r="P624" s="409"/>
      <c r="Q624" s="409"/>
      <c r="R624" s="409"/>
      <c r="S624" s="409"/>
      <c r="T624" s="409"/>
      <c r="U624" s="409"/>
      <c r="V624" s="409"/>
      <c r="W624" s="409"/>
      <c r="X624" s="409"/>
      <c r="Y624" s="409"/>
      <c r="Z624" s="409"/>
    </row>
    <row r="625" ht="13.5" customHeight="1">
      <c r="A625" s="409"/>
      <c r="B625" s="409"/>
      <c r="C625" s="409"/>
      <c r="D625" s="409"/>
      <c r="E625" s="409"/>
      <c r="F625" s="409"/>
      <c r="G625" s="434"/>
      <c r="H625" s="409"/>
      <c r="I625" s="409"/>
      <c r="J625" s="409"/>
      <c r="K625" s="409"/>
      <c r="L625" s="409"/>
      <c r="M625" s="409"/>
      <c r="N625" s="409"/>
      <c r="O625" s="409"/>
      <c r="P625" s="409"/>
      <c r="Q625" s="409"/>
      <c r="R625" s="409"/>
      <c r="S625" s="409"/>
      <c r="T625" s="409"/>
      <c r="U625" s="409"/>
      <c r="V625" s="409"/>
      <c r="W625" s="409"/>
      <c r="X625" s="409"/>
      <c r="Y625" s="409"/>
      <c r="Z625" s="409"/>
    </row>
    <row r="626" ht="13.5" customHeight="1">
      <c r="A626" s="409"/>
      <c r="B626" s="409"/>
      <c r="C626" s="409"/>
      <c r="D626" s="409"/>
      <c r="E626" s="409"/>
      <c r="F626" s="409"/>
      <c r="G626" s="434"/>
      <c r="H626" s="409"/>
      <c r="I626" s="409"/>
      <c r="J626" s="409"/>
      <c r="K626" s="409"/>
      <c r="L626" s="409"/>
      <c r="M626" s="409"/>
      <c r="N626" s="409"/>
      <c r="O626" s="409"/>
      <c r="P626" s="409"/>
      <c r="Q626" s="409"/>
      <c r="R626" s="409"/>
      <c r="S626" s="409"/>
      <c r="T626" s="409"/>
      <c r="U626" s="409"/>
      <c r="V626" s="409"/>
      <c r="W626" s="409"/>
      <c r="X626" s="409"/>
      <c r="Y626" s="409"/>
      <c r="Z626" s="409"/>
    </row>
    <row r="627" ht="13.5" customHeight="1">
      <c r="A627" s="409"/>
      <c r="B627" s="409"/>
      <c r="C627" s="409"/>
      <c r="D627" s="409"/>
      <c r="E627" s="409"/>
      <c r="F627" s="409"/>
      <c r="G627" s="434"/>
      <c r="H627" s="409"/>
      <c r="I627" s="409"/>
      <c r="J627" s="409"/>
      <c r="K627" s="409"/>
      <c r="L627" s="409"/>
      <c r="M627" s="409"/>
      <c r="N627" s="409"/>
      <c r="O627" s="409"/>
      <c r="P627" s="409"/>
      <c r="Q627" s="409"/>
      <c r="R627" s="409"/>
      <c r="S627" s="409"/>
      <c r="T627" s="409"/>
      <c r="U627" s="409"/>
      <c r="V627" s="409"/>
      <c r="W627" s="409"/>
      <c r="X627" s="409"/>
      <c r="Y627" s="409"/>
      <c r="Z627" s="409"/>
    </row>
    <row r="628" ht="13.5" customHeight="1">
      <c r="A628" s="409"/>
      <c r="B628" s="409"/>
      <c r="C628" s="409"/>
      <c r="D628" s="409"/>
      <c r="E628" s="409"/>
      <c r="F628" s="409"/>
      <c r="G628" s="434"/>
      <c r="H628" s="409"/>
      <c r="I628" s="409"/>
      <c r="J628" s="409"/>
      <c r="K628" s="409"/>
      <c r="L628" s="409"/>
      <c r="M628" s="409"/>
      <c r="N628" s="409"/>
      <c r="O628" s="409"/>
      <c r="P628" s="409"/>
      <c r="Q628" s="409"/>
      <c r="R628" s="409"/>
      <c r="S628" s="409"/>
      <c r="T628" s="409"/>
      <c r="U628" s="409"/>
      <c r="V628" s="409"/>
      <c r="W628" s="409"/>
      <c r="X628" s="409"/>
      <c r="Y628" s="409"/>
      <c r="Z628" s="409"/>
    </row>
    <row r="629" ht="13.5" customHeight="1">
      <c r="A629" s="409"/>
      <c r="B629" s="409"/>
      <c r="C629" s="409"/>
      <c r="D629" s="409"/>
      <c r="E629" s="409"/>
      <c r="F629" s="409"/>
      <c r="G629" s="434"/>
      <c r="H629" s="409"/>
      <c r="I629" s="409"/>
      <c r="J629" s="409"/>
      <c r="K629" s="409"/>
      <c r="L629" s="409"/>
      <c r="M629" s="409"/>
      <c r="N629" s="409"/>
      <c r="O629" s="409"/>
      <c r="P629" s="409"/>
      <c r="Q629" s="409"/>
      <c r="R629" s="409"/>
      <c r="S629" s="409"/>
      <c r="T629" s="409"/>
      <c r="U629" s="409"/>
      <c r="V629" s="409"/>
      <c r="W629" s="409"/>
      <c r="X629" s="409"/>
      <c r="Y629" s="409"/>
      <c r="Z629" s="409"/>
    </row>
    <row r="630" ht="13.5" customHeight="1">
      <c r="A630" s="409"/>
      <c r="B630" s="409"/>
      <c r="C630" s="409"/>
      <c r="D630" s="409"/>
      <c r="E630" s="409"/>
      <c r="F630" s="409"/>
      <c r="G630" s="434"/>
      <c r="H630" s="409"/>
      <c r="I630" s="409"/>
      <c r="J630" s="409"/>
      <c r="K630" s="409"/>
      <c r="L630" s="409"/>
      <c r="M630" s="409"/>
      <c r="N630" s="409"/>
      <c r="O630" s="409"/>
      <c r="P630" s="409"/>
      <c r="Q630" s="409"/>
      <c r="R630" s="409"/>
      <c r="S630" s="409"/>
      <c r="T630" s="409"/>
      <c r="U630" s="409"/>
      <c r="V630" s="409"/>
      <c r="W630" s="409"/>
      <c r="X630" s="409"/>
      <c r="Y630" s="409"/>
      <c r="Z630" s="409"/>
    </row>
    <row r="631" ht="13.5" customHeight="1">
      <c r="A631" s="409"/>
      <c r="B631" s="409"/>
      <c r="C631" s="409"/>
      <c r="D631" s="409"/>
      <c r="E631" s="409"/>
      <c r="F631" s="409"/>
      <c r="G631" s="434"/>
      <c r="H631" s="409"/>
      <c r="I631" s="409"/>
      <c r="J631" s="409"/>
      <c r="K631" s="409"/>
      <c r="L631" s="409"/>
      <c r="M631" s="409"/>
      <c r="N631" s="409"/>
      <c r="O631" s="409"/>
      <c r="P631" s="409"/>
      <c r="Q631" s="409"/>
      <c r="R631" s="409"/>
      <c r="S631" s="409"/>
      <c r="T631" s="409"/>
      <c r="U631" s="409"/>
      <c r="V631" s="409"/>
      <c r="W631" s="409"/>
      <c r="X631" s="409"/>
      <c r="Y631" s="409"/>
      <c r="Z631" s="409"/>
    </row>
    <row r="632" ht="13.5" customHeight="1">
      <c r="A632" s="409"/>
      <c r="B632" s="409"/>
      <c r="C632" s="409"/>
      <c r="D632" s="409"/>
      <c r="E632" s="409"/>
      <c r="F632" s="409"/>
      <c r="G632" s="434"/>
      <c r="H632" s="409"/>
      <c r="I632" s="409"/>
      <c r="J632" s="409"/>
      <c r="K632" s="409"/>
      <c r="L632" s="409"/>
      <c r="M632" s="409"/>
      <c r="N632" s="409"/>
      <c r="O632" s="409"/>
      <c r="P632" s="409"/>
      <c r="Q632" s="409"/>
      <c r="R632" s="409"/>
      <c r="S632" s="409"/>
      <c r="T632" s="409"/>
      <c r="U632" s="409"/>
      <c r="V632" s="409"/>
      <c r="W632" s="409"/>
      <c r="X632" s="409"/>
      <c r="Y632" s="409"/>
      <c r="Z632" s="409"/>
    </row>
    <row r="633" ht="13.5" customHeight="1">
      <c r="A633" s="409"/>
      <c r="B633" s="409"/>
      <c r="C633" s="409"/>
      <c r="D633" s="409"/>
      <c r="E633" s="409"/>
      <c r="F633" s="409"/>
      <c r="G633" s="434"/>
      <c r="H633" s="409"/>
      <c r="I633" s="409"/>
      <c r="J633" s="409"/>
      <c r="K633" s="409"/>
      <c r="L633" s="409"/>
      <c r="M633" s="409"/>
      <c r="N633" s="409"/>
      <c r="O633" s="409"/>
      <c r="P633" s="409"/>
      <c r="Q633" s="409"/>
      <c r="R633" s="409"/>
      <c r="S633" s="409"/>
      <c r="T633" s="409"/>
      <c r="U633" s="409"/>
      <c r="V633" s="409"/>
      <c r="W633" s="409"/>
      <c r="X633" s="409"/>
      <c r="Y633" s="409"/>
      <c r="Z633" s="409"/>
    </row>
    <row r="634" ht="13.5" customHeight="1">
      <c r="A634" s="409"/>
      <c r="B634" s="409"/>
      <c r="C634" s="409"/>
      <c r="D634" s="409"/>
      <c r="E634" s="409"/>
      <c r="F634" s="409"/>
      <c r="G634" s="434"/>
      <c r="H634" s="409"/>
      <c r="I634" s="409"/>
      <c r="J634" s="409"/>
      <c r="K634" s="409"/>
      <c r="L634" s="409"/>
      <c r="M634" s="409"/>
      <c r="N634" s="409"/>
      <c r="O634" s="409"/>
      <c r="P634" s="409"/>
      <c r="Q634" s="409"/>
      <c r="R634" s="409"/>
      <c r="S634" s="409"/>
      <c r="T634" s="409"/>
      <c r="U634" s="409"/>
      <c r="V634" s="409"/>
      <c r="W634" s="409"/>
      <c r="X634" s="409"/>
      <c r="Y634" s="409"/>
      <c r="Z634" s="409"/>
    </row>
    <row r="635" ht="13.5" customHeight="1">
      <c r="A635" s="409"/>
      <c r="B635" s="409"/>
      <c r="C635" s="409"/>
      <c r="D635" s="409"/>
      <c r="E635" s="409"/>
      <c r="F635" s="409"/>
      <c r="G635" s="434"/>
      <c r="H635" s="409"/>
      <c r="I635" s="409"/>
      <c r="J635" s="409"/>
      <c r="K635" s="409"/>
      <c r="L635" s="409"/>
      <c r="M635" s="409"/>
      <c r="N635" s="409"/>
      <c r="O635" s="409"/>
      <c r="P635" s="409"/>
      <c r="Q635" s="409"/>
      <c r="R635" s="409"/>
      <c r="S635" s="409"/>
      <c r="T635" s="409"/>
      <c r="U635" s="409"/>
      <c r="V635" s="409"/>
      <c r="W635" s="409"/>
      <c r="X635" s="409"/>
      <c r="Y635" s="409"/>
      <c r="Z635" s="409"/>
    </row>
    <row r="636" ht="13.5" customHeight="1">
      <c r="A636" s="409"/>
      <c r="B636" s="409"/>
      <c r="C636" s="409"/>
      <c r="D636" s="409"/>
      <c r="E636" s="409"/>
      <c r="F636" s="409"/>
      <c r="G636" s="434"/>
      <c r="H636" s="409"/>
      <c r="I636" s="409"/>
      <c r="J636" s="409"/>
      <c r="K636" s="409"/>
      <c r="L636" s="409"/>
      <c r="M636" s="409"/>
      <c r="N636" s="409"/>
      <c r="O636" s="409"/>
      <c r="P636" s="409"/>
      <c r="Q636" s="409"/>
      <c r="R636" s="409"/>
      <c r="S636" s="409"/>
      <c r="T636" s="409"/>
      <c r="U636" s="409"/>
      <c r="V636" s="409"/>
      <c r="W636" s="409"/>
      <c r="X636" s="409"/>
      <c r="Y636" s="409"/>
      <c r="Z636" s="409"/>
    </row>
    <row r="637" ht="13.5" customHeight="1">
      <c r="A637" s="409"/>
      <c r="B637" s="409"/>
      <c r="C637" s="409"/>
      <c r="D637" s="409"/>
      <c r="E637" s="409"/>
      <c r="F637" s="409"/>
      <c r="G637" s="434"/>
      <c r="H637" s="409"/>
      <c r="I637" s="409"/>
      <c r="J637" s="409"/>
      <c r="K637" s="409"/>
      <c r="L637" s="409"/>
      <c r="M637" s="409"/>
      <c r="N637" s="409"/>
      <c r="O637" s="409"/>
      <c r="P637" s="409"/>
      <c r="Q637" s="409"/>
      <c r="R637" s="409"/>
      <c r="S637" s="409"/>
      <c r="T637" s="409"/>
      <c r="U637" s="409"/>
      <c r="V637" s="409"/>
      <c r="W637" s="409"/>
      <c r="X637" s="409"/>
      <c r="Y637" s="409"/>
      <c r="Z637" s="409"/>
    </row>
    <row r="638" ht="13.5" customHeight="1">
      <c r="A638" s="409"/>
      <c r="B638" s="409"/>
      <c r="C638" s="409"/>
      <c r="D638" s="409"/>
      <c r="E638" s="409"/>
      <c r="F638" s="409"/>
      <c r="G638" s="434"/>
      <c r="H638" s="409"/>
      <c r="I638" s="409"/>
      <c r="J638" s="409"/>
      <c r="K638" s="409"/>
      <c r="L638" s="409"/>
      <c r="M638" s="409"/>
      <c r="N638" s="409"/>
      <c r="O638" s="409"/>
      <c r="P638" s="409"/>
      <c r="Q638" s="409"/>
      <c r="R638" s="409"/>
      <c r="S638" s="409"/>
      <c r="T638" s="409"/>
      <c r="U638" s="409"/>
      <c r="V638" s="409"/>
      <c r="W638" s="409"/>
      <c r="X638" s="409"/>
      <c r="Y638" s="409"/>
      <c r="Z638" s="409"/>
    </row>
    <row r="639" ht="13.5" customHeight="1">
      <c r="A639" s="409"/>
      <c r="B639" s="409"/>
      <c r="C639" s="409"/>
      <c r="D639" s="409"/>
      <c r="E639" s="409"/>
      <c r="F639" s="409"/>
      <c r="G639" s="434"/>
      <c r="H639" s="409"/>
      <c r="I639" s="409"/>
      <c r="J639" s="409"/>
      <c r="K639" s="409"/>
      <c r="L639" s="409"/>
      <c r="M639" s="409"/>
      <c r="N639" s="409"/>
      <c r="O639" s="409"/>
      <c r="P639" s="409"/>
      <c r="Q639" s="409"/>
      <c r="R639" s="409"/>
      <c r="S639" s="409"/>
      <c r="T639" s="409"/>
      <c r="U639" s="409"/>
      <c r="V639" s="409"/>
      <c r="W639" s="409"/>
      <c r="X639" s="409"/>
      <c r="Y639" s="409"/>
      <c r="Z639" s="409"/>
    </row>
    <row r="640" ht="13.5" customHeight="1">
      <c r="A640" s="409"/>
      <c r="B640" s="409"/>
      <c r="C640" s="409"/>
      <c r="D640" s="409"/>
      <c r="E640" s="409"/>
      <c r="F640" s="409"/>
      <c r="G640" s="434"/>
      <c r="H640" s="409"/>
      <c r="I640" s="409"/>
      <c r="J640" s="409"/>
      <c r="K640" s="409"/>
      <c r="L640" s="409"/>
      <c r="M640" s="409"/>
      <c r="N640" s="409"/>
      <c r="O640" s="409"/>
      <c r="P640" s="409"/>
      <c r="Q640" s="409"/>
      <c r="R640" s="409"/>
      <c r="S640" s="409"/>
      <c r="T640" s="409"/>
      <c r="U640" s="409"/>
      <c r="V640" s="409"/>
      <c r="W640" s="409"/>
      <c r="X640" s="409"/>
      <c r="Y640" s="409"/>
      <c r="Z640" s="409"/>
    </row>
    <row r="641" ht="13.5" customHeight="1">
      <c r="A641" s="409"/>
      <c r="B641" s="409"/>
      <c r="C641" s="409"/>
      <c r="D641" s="409"/>
      <c r="E641" s="409"/>
      <c r="F641" s="409"/>
      <c r="G641" s="434"/>
      <c r="H641" s="409"/>
      <c r="I641" s="409"/>
      <c r="J641" s="409"/>
      <c r="K641" s="409"/>
      <c r="L641" s="409"/>
      <c r="M641" s="409"/>
      <c r="N641" s="409"/>
      <c r="O641" s="409"/>
      <c r="P641" s="409"/>
      <c r="Q641" s="409"/>
      <c r="R641" s="409"/>
      <c r="S641" s="409"/>
      <c r="T641" s="409"/>
      <c r="U641" s="409"/>
      <c r="V641" s="409"/>
      <c r="W641" s="409"/>
      <c r="X641" s="409"/>
      <c r="Y641" s="409"/>
      <c r="Z641" s="409"/>
    </row>
    <row r="642" ht="13.5" customHeight="1">
      <c r="A642" s="409"/>
      <c r="B642" s="409"/>
      <c r="C642" s="409"/>
      <c r="D642" s="409"/>
      <c r="E642" s="409"/>
      <c r="F642" s="409"/>
      <c r="G642" s="434"/>
      <c r="H642" s="409"/>
      <c r="I642" s="409"/>
      <c r="J642" s="409"/>
      <c r="K642" s="409"/>
      <c r="L642" s="409"/>
      <c r="M642" s="409"/>
      <c r="N642" s="409"/>
      <c r="O642" s="409"/>
      <c r="P642" s="409"/>
      <c r="Q642" s="409"/>
      <c r="R642" s="409"/>
      <c r="S642" s="409"/>
      <c r="T642" s="409"/>
      <c r="U642" s="409"/>
      <c r="V642" s="409"/>
      <c r="W642" s="409"/>
      <c r="X642" s="409"/>
      <c r="Y642" s="409"/>
      <c r="Z642" s="409"/>
    </row>
    <row r="643" ht="13.5" customHeight="1">
      <c r="A643" s="409"/>
      <c r="B643" s="409"/>
      <c r="C643" s="409"/>
      <c r="D643" s="409"/>
      <c r="E643" s="409"/>
      <c r="F643" s="409"/>
      <c r="G643" s="434"/>
      <c r="H643" s="409"/>
      <c r="I643" s="409"/>
      <c r="J643" s="409"/>
      <c r="K643" s="409"/>
      <c r="L643" s="409"/>
      <c r="M643" s="409"/>
      <c r="N643" s="409"/>
      <c r="O643" s="409"/>
      <c r="P643" s="409"/>
      <c r="Q643" s="409"/>
      <c r="R643" s="409"/>
      <c r="S643" s="409"/>
      <c r="T643" s="409"/>
      <c r="U643" s="409"/>
      <c r="V643" s="409"/>
      <c r="W643" s="409"/>
      <c r="X643" s="409"/>
      <c r="Y643" s="409"/>
      <c r="Z643" s="409"/>
    </row>
    <row r="644" ht="13.5" customHeight="1">
      <c r="A644" s="409"/>
      <c r="B644" s="409"/>
      <c r="C644" s="409"/>
      <c r="D644" s="409"/>
      <c r="E644" s="409"/>
      <c r="F644" s="409"/>
      <c r="G644" s="434"/>
      <c r="H644" s="409"/>
      <c r="I644" s="409"/>
      <c r="J644" s="409"/>
      <c r="K644" s="409"/>
      <c r="L644" s="409"/>
      <c r="M644" s="409"/>
      <c r="N644" s="409"/>
      <c r="O644" s="409"/>
      <c r="P644" s="409"/>
      <c r="Q644" s="409"/>
      <c r="R644" s="409"/>
      <c r="S644" s="409"/>
      <c r="T644" s="409"/>
      <c r="U644" s="409"/>
      <c r="V644" s="409"/>
      <c r="W644" s="409"/>
      <c r="X644" s="409"/>
      <c r="Y644" s="409"/>
      <c r="Z644" s="409"/>
    </row>
    <row r="645" ht="13.5" customHeight="1">
      <c r="A645" s="409"/>
      <c r="B645" s="409"/>
      <c r="C645" s="409"/>
      <c r="D645" s="409"/>
      <c r="E645" s="409"/>
      <c r="F645" s="409"/>
      <c r="G645" s="434"/>
      <c r="H645" s="409"/>
      <c r="I645" s="409"/>
      <c r="J645" s="409"/>
      <c r="K645" s="409"/>
      <c r="L645" s="409"/>
      <c r="M645" s="409"/>
      <c r="N645" s="409"/>
      <c r="O645" s="409"/>
      <c r="P645" s="409"/>
      <c r="Q645" s="409"/>
      <c r="R645" s="409"/>
      <c r="S645" s="409"/>
      <c r="T645" s="409"/>
      <c r="U645" s="409"/>
      <c r="V645" s="409"/>
      <c r="W645" s="409"/>
      <c r="X645" s="409"/>
      <c r="Y645" s="409"/>
      <c r="Z645" s="409"/>
    </row>
    <row r="646" ht="13.5" customHeight="1">
      <c r="A646" s="409"/>
      <c r="B646" s="409"/>
      <c r="C646" s="409"/>
      <c r="D646" s="409"/>
      <c r="E646" s="409"/>
      <c r="F646" s="409"/>
      <c r="G646" s="434"/>
      <c r="H646" s="409"/>
      <c r="I646" s="409"/>
      <c r="J646" s="409"/>
      <c r="K646" s="409"/>
      <c r="L646" s="409"/>
      <c r="M646" s="409"/>
      <c r="N646" s="409"/>
      <c r="O646" s="409"/>
      <c r="P646" s="409"/>
      <c r="Q646" s="409"/>
      <c r="R646" s="409"/>
      <c r="S646" s="409"/>
      <c r="T646" s="409"/>
      <c r="U646" s="409"/>
      <c r="V646" s="409"/>
      <c r="W646" s="409"/>
      <c r="X646" s="409"/>
      <c r="Y646" s="409"/>
      <c r="Z646" s="409"/>
    </row>
    <row r="647" ht="13.5" customHeight="1">
      <c r="A647" s="409"/>
      <c r="B647" s="409"/>
      <c r="C647" s="409"/>
      <c r="D647" s="409"/>
      <c r="E647" s="409"/>
      <c r="F647" s="409"/>
      <c r="G647" s="434"/>
      <c r="H647" s="409"/>
      <c r="I647" s="409"/>
      <c r="J647" s="409"/>
      <c r="K647" s="409"/>
      <c r="L647" s="409"/>
      <c r="M647" s="409"/>
      <c r="N647" s="409"/>
      <c r="O647" s="409"/>
      <c r="P647" s="409"/>
      <c r="Q647" s="409"/>
      <c r="R647" s="409"/>
      <c r="S647" s="409"/>
      <c r="T647" s="409"/>
      <c r="U647" s="409"/>
      <c r="V647" s="409"/>
      <c r="W647" s="409"/>
      <c r="X647" s="409"/>
      <c r="Y647" s="409"/>
      <c r="Z647" s="409"/>
    </row>
    <row r="648" ht="13.5" customHeight="1">
      <c r="A648" s="409"/>
      <c r="B648" s="409"/>
      <c r="C648" s="409"/>
      <c r="D648" s="409"/>
      <c r="E648" s="409"/>
      <c r="F648" s="409"/>
      <c r="G648" s="434"/>
      <c r="H648" s="409"/>
      <c r="I648" s="409"/>
      <c r="J648" s="409"/>
      <c r="K648" s="409"/>
      <c r="L648" s="409"/>
      <c r="M648" s="409"/>
      <c r="N648" s="409"/>
      <c r="O648" s="409"/>
      <c r="P648" s="409"/>
      <c r="Q648" s="409"/>
      <c r="R648" s="409"/>
      <c r="S648" s="409"/>
      <c r="T648" s="409"/>
      <c r="U648" s="409"/>
      <c r="V648" s="409"/>
      <c r="W648" s="409"/>
      <c r="X648" s="409"/>
      <c r="Y648" s="409"/>
      <c r="Z648" s="409"/>
    </row>
    <row r="649" ht="13.5" customHeight="1">
      <c r="A649" s="409"/>
      <c r="B649" s="409"/>
      <c r="C649" s="409"/>
      <c r="D649" s="409"/>
      <c r="E649" s="409"/>
      <c r="F649" s="409"/>
      <c r="G649" s="434"/>
      <c r="H649" s="409"/>
      <c r="I649" s="409"/>
      <c r="J649" s="409"/>
      <c r="K649" s="409"/>
      <c r="L649" s="409"/>
      <c r="M649" s="409"/>
      <c r="N649" s="409"/>
      <c r="O649" s="409"/>
      <c r="P649" s="409"/>
      <c r="Q649" s="409"/>
      <c r="R649" s="409"/>
      <c r="S649" s="409"/>
      <c r="T649" s="409"/>
      <c r="U649" s="409"/>
      <c r="V649" s="409"/>
      <c r="W649" s="409"/>
      <c r="X649" s="409"/>
      <c r="Y649" s="409"/>
      <c r="Z649" s="409"/>
    </row>
    <row r="650" ht="13.5" customHeight="1">
      <c r="A650" s="409"/>
      <c r="B650" s="409"/>
      <c r="C650" s="409"/>
      <c r="D650" s="409"/>
      <c r="E650" s="409"/>
      <c r="F650" s="409"/>
      <c r="G650" s="434"/>
      <c r="H650" s="409"/>
      <c r="I650" s="409"/>
      <c r="J650" s="409"/>
      <c r="K650" s="409"/>
      <c r="L650" s="409"/>
      <c r="M650" s="409"/>
      <c r="N650" s="409"/>
      <c r="O650" s="409"/>
      <c r="P650" s="409"/>
      <c r="Q650" s="409"/>
      <c r="R650" s="409"/>
      <c r="S650" s="409"/>
      <c r="T650" s="409"/>
      <c r="U650" s="409"/>
      <c r="V650" s="409"/>
      <c r="W650" s="409"/>
      <c r="X650" s="409"/>
      <c r="Y650" s="409"/>
      <c r="Z650" s="409"/>
    </row>
    <row r="651" ht="13.5" customHeight="1">
      <c r="A651" s="409"/>
      <c r="B651" s="409"/>
      <c r="C651" s="409"/>
      <c r="D651" s="409"/>
      <c r="E651" s="409"/>
      <c r="F651" s="409"/>
      <c r="G651" s="434"/>
      <c r="H651" s="409"/>
      <c r="I651" s="409"/>
      <c r="J651" s="409"/>
      <c r="K651" s="409"/>
      <c r="L651" s="409"/>
      <c r="M651" s="409"/>
      <c r="N651" s="409"/>
      <c r="O651" s="409"/>
      <c r="P651" s="409"/>
      <c r="Q651" s="409"/>
      <c r="R651" s="409"/>
      <c r="S651" s="409"/>
      <c r="T651" s="409"/>
      <c r="U651" s="409"/>
      <c r="V651" s="409"/>
      <c r="W651" s="409"/>
      <c r="X651" s="409"/>
      <c r="Y651" s="409"/>
      <c r="Z651" s="409"/>
    </row>
    <row r="652" ht="13.5" customHeight="1">
      <c r="A652" s="409"/>
      <c r="B652" s="409"/>
      <c r="C652" s="409"/>
      <c r="D652" s="409"/>
      <c r="E652" s="409"/>
      <c r="F652" s="409"/>
      <c r="G652" s="434"/>
      <c r="H652" s="409"/>
      <c r="I652" s="409"/>
      <c r="J652" s="409"/>
      <c r="K652" s="409"/>
      <c r="L652" s="409"/>
      <c r="M652" s="409"/>
      <c r="N652" s="409"/>
      <c r="O652" s="409"/>
      <c r="P652" s="409"/>
      <c r="Q652" s="409"/>
      <c r="R652" s="409"/>
      <c r="S652" s="409"/>
      <c r="T652" s="409"/>
      <c r="U652" s="409"/>
      <c r="V652" s="409"/>
      <c r="W652" s="409"/>
      <c r="X652" s="409"/>
      <c r="Y652" s="409"/>
      <c r="Z652" s="409"/>
    </row>
    <row r="653" ht="13.5" customHeight="1">
      <c r="A653" s="409"/>
      <c r="B653" s="409"/>
      <c r="C653" s="409"/>
      <c r="D653" s="409"/>
      <c r="E653" s="409"/>
      <c r="F653" s="409"/>
      <c r="G653" s="434"/>
      <c r="H653" s="409"/>
      <c r="I653" s="409"/>
      <c r="J653" s="409"/>
      <c r="K653" s="409"/>
      <c r="L653" s="409"/>
      <c r="M653" s="409"/>
      <c r="N653" s="409"/>
      <c r="O653" s="409"/>
      <c r="P653" s="409"/>
      <c r="Q653" s="409"/>
      <c r="R653" s="409"/>
      <c r="S653" s="409"/>
      <c r="T653" s="409"/>
      <c r="U653" s="409"/>
      <c r="V653" s="409"/>
      <c r="W653" s="409"/>
      <c r="X653" s="409"/>
      <c r="Y653" s="409"/>
      <c r="Z653" s="409"/>
    </row>
    <row r="654" ht="13.5" customHeight="1">
      <c r="A654" s="409"/>
      <c r="B654" s="409"/>
      <c r="C654" s="409"/>
      <c r="D654" s="409"/>
      <c r="E654" s="409"/>
      <c r="F654" s="409"/>
      <c r="G654" s="434"/>
      <c r="H654" s="409"/>
      <c r="I654" s="409"/>
      <c r="J654" s="409"/>
      <c r="K654" s="409"/>
      <c r="L654" s="409"/>
      <c r="M654" s="409"/>
      <c r="N654" s="409"/>
      <c r="O654" s="409"/>
      <c r="P654" s="409"/>
      <c r="Q654" s="409"/>
      <c r="R654" s="409"/>
      <c r="S654" s="409"/>
      <c r="T654" s="409"/>
      <c r="U654" s="409"/>
      <c r="V654" s="409"/>
      <c r="W654" s="409"/>
      <c r="X654" s="409"/>
      <c r="Y654" s="409"/>
      <c r="Z654" s="409"/>
    </row>
    <row r="655" ht="13.5" customHeight="1">
      <c r="A655" s="409"/>
      <c r="B655" s="409"/>
      <c r="C655" s="409"/>
      <c r="D655" s="409"/>
      <c r="E655" s="409"/>
      <c r="F655" s="409"/>
      <c r="G655" s="434"/>
      <c r="H655" s="409"/>
      <c r="I655" s="409"/>
      <c r="J655" s="409"/>
      <c r="K655" s="409"/>
      <c r="L655" s="409"/>
      <c r="M655" s="409"/>
      <c r="N655" s="409"/>
      <c r="O655" s="409"/>
      <c r="P655" s="409"/>
      <c r="Q655" s="409"/>
      <c r="R655" s="409"/>
      <c r="S655" s="409"/>
      <c r="T655" s="409"/>
      <c r="U655" s="409"/>
      <c r="V655" s="409"/>
      <c r="W655" s="409"/>
      <c r="X655" s="409"/>
      <c r="Y655" s="409"/>
      <c r="Z655" s="409"/>
    </row>
    <row r="656" ht="13.5" customHeight="1">
      <c r="A656" s="409"/>
      <c r="B656" s="409"/>
      <c r="C656" s="409"/>
      <c r="D656" s="409"/>
      <c r="E656" s="409"/>
      <c r="F656" s="409"/>
      <c r="G656" s="434"/>
      <c r="H656" s="409"/>
      <c r="I656" s="409"/>
      <c r="J656" s="409"/>
      <c r="K656" s="409"/>
      <c r="L656" s="409"/>
      <c r="M656" s="409"/>
      <c r="N656" s="409"/>
      <c r="O656" s="409"/>
      <c r="P656" s="409"/>
      <c r="Q656" s="409"/>
      <c r="R656" s="409"/>
      <c r="S656" s="409"/>
      <c r="T656" s="409"/>
      <c r="U656" s="409"/>
      <c r="V656" s="409"/>
      <c r="W656" s="409"/>
      <c r="X656" s="409"/>
      <c r="Y656" s="409"/>
      <c r="Z656" s="409"/>
    </row>
    <row r="657" ht="13.5" customHeight="1">
      <c r="A657" s="409"/>
      <c r="B657" s="409"/>
      <c r="C657" s="409"/>
      <c r="D657" s="409"/>
      <c r="E657" s="409"/>
      <c r="F657" s="409"/>
      <c r="G657" s="434"/>
      <c r="H657" s="409"/>
      <c r="I657" s="409"/>
      <c r="J657" s="409"/>
      <c r="K657" s="409"/>
      <c r="L657" s="409"/>
      <c r="M657" s="409"/>
      <c r="N657" s="409"/>
      <c r="O657" s="409"/>
      <c r="P657" s="409"/>
      <c r="Q657" s="409"/>
      <c r="R657" s="409"/>
      <c r="S657" s="409"/>
      <c r="T657" s="409"/>
      <c r="U657" s="409"/>
      <c r="V657" s="409"/>
      <c r="W657" s="409"/>
      <c r="X657" s="409"/>
      <c r="Y657" s="409"/>
      <c r="Z657" s="409"/>
    </row>
    <row r="658" ht="13.5" customHeight="1">
      <c r="A658" s="409"/>
      <c r="B658" s="409"/>
      <c r="C658" s="409"/>
      <c r="D658" s="409"/>
      <c r="E658" s="409"/>
      <c r="F658" s="409"/>
      <c r="G658" s="434"/>
      <c r="H658" s="409"/>
      <c r="I658" s="409"/>
      <c r="J658" s="409"/>
      <c r="K658" s="409"/>
      <c r="L658" s="409"/>
      <c r="M658" s="409"/>
      <c r="N658" s="409"/>
      <c r="O658" s="409"/>
      <c r="P658" s="409"/>
      <c r="Q658" s="409"/>
      <c r="R658" s="409"/>
      <c r="S658" s="409"/>
      <c r="T658" s="409"/>
      <c r="U658" s="409"/>
      <c r="V658" s="409"/>
      <c r="W658" s="409"/>
      <c r="X658" s="409"/>
      <c r="Y658" s="409"/>
      <c r="Z658" s="409"/>
    </row>
    <row r="659" ht="13.5" customHeight="1">
      <c r="A659" s="409"/>
      <c r="B659" s="409"/>
      <c r="C659" s="409"/>
      <c r="D659" s="409"/>
      <c r="E659" s="409"/>
      <c r="F659" s="409"/>
      <c r="G659" s="434"/>
      <c r="H659" s="409"/>
      <c r="I659" s="409"/>
      <c r="J659" s="409"/>
      <c r="K659" s="409"/>
      <c r="L659" s="409"/>
      <c r="M659" s="409"/>
      <c r="N659" s="409"/>
      <c r="O659" s="409"/>
      <c r="P659" s="409"/>
      <c r="Q659" s="409"/>
      <c r="R659" s="409"/>
      <c r="S659" s="409"/>
      <c r="T659" s="409"/>
      <c r="U659" s="409"/>
      <c r="V659" s="409"/>
      <c r="W659" s="409"/>
      <c r="X659" s="409"/>
      <c r="Y659" s="409"/>
      <c r="Z659" s="409"/>
    </row>
    <row r="660" ht="13.5" customHeight="1">
      <c r="A660" s="409"/>
      <c r="B660" s="409"/>
      <c r="C660" s="409"/>
      <c r="D660" s="409"/>
      <c r="E660" s="409"/>
      <c r="F660" s="409"/>
      <c r="G660" s="434"/>
      <c r="H660" s="409"/>
      <c r="I660" s="409"/>
      <c r="J660" s="409"/>
      <c r="K660" s="409"/>
      <c r="L660" s="409"/>
      <c r="M660" s="409"/>
      <c r="N660" s="409"/>
      <c r="O660" s="409"/>
      <c r="P660" s="409"/>
      <c r="Q660" s="409"/>
      <c r="R660" s="409"/>
      <c r="S660" s="409"/>
      <c r="T660" s="409"/>
      <c r="U660" s="409"/>
      <c r="V660" s="409"/>
      <c r="W660" s="409"/>
      <c r="X660" s="409"/>
      <c r="Y660" s="409"/>
      <c r="Z660" s="409"/>
    </row>
    <row r="661" ht="13.5" customHeight="1">
      <c r="A661" s="409"/>
      <c r="B661" s="409"/>
      <c r="C661" s="409"/>
      <c r="D661" s="409"/>
      <c r="E661" s="409"/>
      <c r="F661" s="409"/>
      <c r="G661" s="434"/>
      <c r="H661" s="409"/>
      <c r="I661" s="409"/>
      <c r="J661" s="409"/>
      <c r="K661" s="409"/>
      <c r="L661" s="409"/>
      <c r="M661" s="409"/>
      <c r="N661" s="409"/>
      <c r="O661" s="409"/>
      <c r="P661" s="409"/>
      <c r="Q661" s="409"/>
      <c r="R661" s="409"/>
      <c r="S661" s="409"/>
      <c r="T661" s="409"/>
      <c r="U661" s="409"/>
      <c r="V661" s="409"/>
      <c r="W661" s="409"/>
      <c r="X661" s="409"/>
      <c r="Y661" s="409"/>
      <c r="Z661" s="409"/>
    </row>
    <row r="662" ht="13.5" customHeight="1">
      <c r="A662" s="409"/>
      <c r="B662" s="409"/>
      <c r="C662" s="409"/>
      <c r="D662" s="409"/>
      <c r="E662" s="409"/>
      <c r="F662" s="409"/>
      <c r="G662" s="434"/>
      <c r="H662" s="409"/>
      <c r="I662" s="409"/>
      <c r="J662" s="409"/>
      <c r="K662" s="409"/>
      <c r="L662" s="409"/>
      <c r="M662" s="409"/>
      <c r="N662" s="409"/>
      <c r="O662" s="409"/>
      <c r="P662" s="409"/>
      <c r="Q662" s="409"/>
      <c r="R662" s="409"/>
      <c r="S662" s="409"/>
      <c r="T662" s="409"/>
      <c r="U662" s="409"/>
      <c r="V662" s="409"/>
      <c r="W662" s="409"/>
      <c r="X662" s="409"/>
      <c r="Y662" s="409"/>
      <c r="Z662" s="409"/>
    </row>
    <row r="663" ht="13.5" customHeight="1">
      <c r="A663" s="409"/>
      <c r="B663" s="409"/>
      <c r="C663" s="409"/>
      <c r="D663" s="409"/>
      <c r="E663" s="409"/>
      <c r="F663" s="409"/>
      <c r="G663" s="434"/>
      <c r="H663" s="409"/>
      <c r="I663" s="409"/>
      <c r="J663" s="409"/>
      <c r="K663" s="409"/>
      <c r="L663" s="409"/>
      <c r="M663" s="409"/>
      <c r="N663" s="409"/>
      <c r="O663" s="409"/>
      <c r="P663" s="409"/>
      <c r="Q663" s="409"/>
      <c r="R663" s="409"/>
      <c r="S663" s="409"/>
      <c r="T663" s="409"/>
      <c r="U663" s="409"/>
      <c r="V663" s="409"/>
      <c r="W663" s="409"/>
      <c r="X663" s="409"/>
      <c r="Y663" s="409"/>
      <c r="Z663" s="409"/>
    </row>
    <row r="664" ht="13.5" customHeight="1">
      <c r="A664" s="409"/>
      <c r="B664" s="409"/>
      <c r="C664" s="409"/>
      <c r="D664" s="409"/>
      <c r="E664" s="409"/>
      <c r="F664" s="409"/>
      <c r="G664" s="434"/>
      <c r="H664" s="409"/>
      <c r="I664" s="409"/>
      <c r="J664" s="409"/>
      <c r="K664" s="409"/>
      <c r="L664" s="409"/>
      <c r="M664" s="409"/>
      <c r="N664" s="409"/>
      <c r="O664" s="409"/>
      <c r="P664" s="409"/>
      <c r="Q664" s="409"/>
      <c r="R664" s="409"/>
      <c r="S664" s="409"/>
      <c r="T664" s="409"/>
      <c r="U664" s="409"/>
      <c r="V664" s="409"/>
      <c r="W664" s="409"/>
      <c r="X664" s="409"/>
      <c r="Y664" s="409"/>
      <c r="Z664" s="409"/>
    </row>
    <row r="665" ht="13.5" customHeight="1">
      <c r="A665" s="409"/>
      <c r="B665" s="409"/>
      <c r="C665" s="409"/>
      <c r="D665" s="409"/>
      <c r="E665" s="409"/>
      <c r="F665" s="409"/>
      <c r="G665" s="434"/>
      <c r="H665" s="409"/>
      <c r="I665" s="409"/>
      <c r="J665" s="409"/>
      <c r="K665" s="409"/>
      <c r="L665" s="409"/>
      <c r="M665" s="409"/>
      <c r="N665" s="409"/>
      <c r="O665" s="409"/>
      <c r="P665" s="409"/>
      <c r="Q665" s="409"/>
      <c r="R665" s="409"/>
      <c r="S665" s="409"/>
      <c r="T665" s="409"/>
      <c r="U665" s="409"/>
      <c r="V665" s="409"/>
      <c r="W665" s="409"/>
      <c r="X665" s="409"/>
      <c r="Y665" s="409"/>
      <c r="Z665" s="409"/>
    </row>
    <row r="666" ht="13.5" customHeight="1">
      <c r="A666" s="409"/>
      <c r="B666" s="409"/>
      <c r="C666" s="409"/>
      <c r="D666" s="409"/>
      <c r="E666" s="409"/>
      <c r="F666" s="409"/>
      <c r="G666" s="434"/>
      <c r="H666" s="409"/>
      <c r="I666" s="409"/>
      <c r="J666" s="409"/>
      <c r="K666" s="409"/>
      <c r="L666" s="409"/>
      <c r="M666" s="409"/>
      <c r="N666" s="409"/>
      <c r="O666" s="409"/>
      <c r="P666" s="409"/>
      <c r="Q666" s="409"/>
      <c r="R666" s="409"/>
      <c r="S666" s="409"/>
      <c r="T666" s="409"/>
      <c r="U666" s="409"/>
      <c r="V666" s="409"/>
      <c r="W666" s="409"/>
      <c r="X666" s="409"/>
      <c r="Y666" s="409"/>
      <c r="Z666" s="409"/>
    </row>
    <row r="667" ht="13.5" customHeight="1">
      <c r="A667" s="409"/>
      <c r="B667" s="409"/>
      <c r="C667" s="409"/>
      <c r="D667" s="409"/>
      <c r="E667" s="409"/>
      <c r="F667" s="409"/>
      <c r="G667" s="434"/>
      <c r="H667" s="409"/>
      <c r="I667" s="409"/>
      <c r="J667" s="409"/>
      <c r="K667" s="409"/>
      <c r="L667" s="409"/>
      <c r="M667" s="409"/>
      <c r="N667" s="409"/>
      <c r="O667" s="409"/>
      <c r="P667" s="409"/>
      <c r="Q667" s="409"/>
      <c r="R667" s="409"/>
      <c r="S667" s="409"/>
      <c r="T667" s="409"/>
      <c r="U667" s="409"/>
      <c r="V667" s="409"/>
      <c r="W667" s="409"/>
      <c r="X667" s="409"/>
      <c r="Y667" s="409"/>
      <c r="Z667" s="409"/>
    </row>
    <row r="668" ht="13.5" customHeight="1">
      <c r="A668" s="409"/>
      <c r="B668" s="409"/>
      <c r="C668" s="409"/>
      <c r="D668" s="409"/>
      <c r="E668" s="409"/>
      <c r="F668" s="409"/>
      <c r="G668" s="434"/>
      <c r="H668" s="409"/>
      <c r="I668" s="409"/>
      <c r="J668" s="409"/>
      <c r="K668" s="409"/>
      <c r="L668" s="409"/>
      <c r="M668" s="409"/>
      <c r="N668" s="409"/>
      <c r="O668" s="409"/>
      <c r="P668" s="409"/>
      <c r="Q668" s="409"/>
      <c r="R668" s="409"/>
      <c r="S668" s="409"/>
      <c r="T668" s="409"/>
      <c r="U668" s="409"/>
      <c r="V668" s="409"/>
      <c r="W668" s="409"/>
      <c r="X668" s="409"/>
      <c r="Y668" s="409"/>
      <c r="Z668" s="409"/>
    </row>
    <row r="669" ht="13.5" customHeight="1">
      <c r="A669" s="409"/>
      <c r="B669" s="409"/>
      <c r="C669" s="409"/>
      <c r="D669" s="409"/>
      <c r="E669" s="409"/>
      <c r="F669" s="409"/>
      <c r="G669" s="434"/>
      <c r="H669" s="409"/>
      <c r="I669" s="409"/>
      <c r="J669" s="409"/>
      <c r="K669" s="409"/>
      <c r="L669" s="409"/>
      <c r="M669" s="409"/>
      <c r="N669" s="409"/>
      <c r="O669" s="409"/>
      <c r="P669" s="409"/>
      <c r="Q669" s="409"/>
      <c r="R669" s="409"/>
      <c r="S669" s="409"/>
      <c r="T669" s="409"/>
      <c r="U669" s="409"/>
      <c r="V669" s="409"/>
      <c r="W669" s="409"/>
      <c r="X669" s="409"/>
      <c r="Y669" s="409"/>
      <c r="Z669" s="409"/>
    </row>
    <row r="670" ht="13.5" customHeight="1">
      <c r="A670" s="409"/>
      <c r="B670" s="409"/>
      <c r="C670" s="409"/>
      <c r="D670" s="409"/>
      <c r="E670" s="409"/>
      <c r="F670" s="409"/>
      <c r="G670" s="434"/>
      <c r="H670" s="409"/>
      <c r="I670" s="409"/>
      <c r="J670" s="409"/>
      <c r="K670" s="409"/>
      <c r="L670" s="409"/>
      <c r="M670" s="409"/>
      <c r="N670" s="409"/>
      <c r="O670" s="409"/>
      <c r="P670" s="409"/>
      <c r="Q670" s="409"/>
      <c r="R670" s="409"/>
      <c r="S670" s="409"/>
      <c r="T670" s="409"/>
      <c r="U670" s="409"/>
      <c r="V670" s="409"/>
      <c r="W670" s="409"/>
      <c r="X670" s="409"/>
      <c r="Y670" s="409"/>
      <c r="Z670" s="409"/>
    </row>
    <row r="671" ht="13.5" customHeight="1">
      <c r="A671" s="409"/>
      <c r="B671" s="409"/>
      <c r="C671" s="409"/>
      <c r="D671" s="409"/>
      <c r="E671" s="409"/>
      <c r="F671" s="409"/>
      <c r="G671" s="434"/>
      <c r="H671" s="409"/>
      <c r="I671" s="409"/>
      <c r="J671" s="409"/>
      <c r="K671" s="409"/>
      <c r="L671" s="409"/>
      <c r="M671" s="409"/>
      <c r="N671" s="409"/>
      <c r="O671" s="409"/>
      <c r="P671" s="409"/>
      <c r="Q671" s="409"/>
      <c r="R671" s="409"/>
      <c r="S671" s="409"/>
      <c r="T671" s="409"/>
      <c r="U671" s="409"/>
      <c r="V671" s="409"/>
      <c r="W671" s="409"/>
      <c r="X671" s="409"/>
      <c r="Y671" s="409"/>
      <c r="Z671" s="409"/>
    </row>
    <row r="672" ht="13.5" customHeight="1">
      <c r="A672" s="409"/>
      <c r="B672" s="409"/>
      <c r="C672" s="409"/>
      <c r="D672" s="409"/>
      <c r="E672" s="409"/>
      <c r="F672" s="409"/>
      <c r="G672" s="434"/>
      <c r="H672" s="409"/>
      <c r="I672" s="409"/>
      <c r="J672" s="409"/>
      <c r="K672" s="409"/>
      <c r="L672" s="409"/>
      <c r="M672" s="409"/>
      <c r="N672" s="409"/>
      <c r="O672" s="409"/>
      <c r="P672" s="409"/>
      <c r="Q672" s="409"/>
      <c r="R672" s="409"/>
      <c r="S672" s="409"/>
      <c r="T672" s="409"/>
      <c r="U672" s="409"/>
      <c r="V672" s="409"/>
      <c r="W672" s="409"/>
      <c r="X672" s="409"/>
      <c r="Y672" s="409"/>
      <c r="Z672" s="409"/>
    </row>
    <row r="673" ht="13.5" customHeight="1">
      <c r="A673" s="409"/>
      <c r="B673" s="409"/>
      <c r="C673" s="409"/>
      <c r="D673" s="409"/>
      <c r="E673" s="409"/>
      <c r="F673" s="409"/>
      <c r="G673" s="434"/>
      <c r="H673" s="409"/>
      <c r="I673" s="409"/>
      <c r="J673" s="409"/>
      <c r="K673" s="409"/>
      <c r="L673" s="409"/>
      <c r="M673" s="409"/>
      <c r="N673" s="409"/>
      <c r="O673" s="409"/>
      <c r="P673" s="409"/>
      <c r="Q673" s="409"/>
      <c r="R673" s="409"/>
      <c r="S673" s="409"/>
      <c r="T673" s="409"/>
      <c r="U673" s="409"/>
      <c r="V673" s="409"/>
      <c r="W673" s="409"/>
      <c r="X673" s="409"/>
      <c r="Y673" s="409"/>
      <c r="Z673" s="409"/>
    </row>
    <row r="674" ht="13.5" customHeight="1">
      <c r="A674" s="409"/>
      <c r="B674" s="409"/>
      <c r="C674" s="409"/>
      <c r="D674" s="409"/>
      <c r="E674" s="409"/>
      <c r="F674" s="409"/>
      <c r="G674" s="434"/>
      <c r="H674" s="409"/>
      <c r="I674" s="409"/>
      <c r="J674" s="409"/>
      <c r="K674" s="409"/>
      <c r="L674" s="409"/>
      <c r="M674" s="409"/>
      <c r="N674" s="409"/>
      <c r="O674" s="409"/>
      <c r="P674" s="409"/>
      <c r="Q674" s="409"/>
      <c r="R674" s="409"/>
      <c r="S674" s="409"/>
      <c r="T674" s="409"/>
      <c r="U674" s="409"/>
      <c r="V674" s="409"/>
      <c r="W674" s="409"/>
      <c r="X674" s="409"/>
      <c r="Y674" s="409"/>
      <c r="Z674" s="409"/>
    </row>
    <row r="675" ht="13.5" customHeight="1">
      <c r="A675" s="409"/>
      <c r="B675" s="409"/>
      <c r="C675" s="409"/>
      <c r="D675" s="409"/>
      <c r="E675" s="409"/>
      <c r="F675" s="409"/>
      <c r="G675" s="434"/>
      <c r="H675" s="409"/>
      <c r="I675" s="409"/>
      <c r="J675" s="409"/>
      <c r="K675" s="409"/>
      <c r="L675" s="409"/>
      <c r="M675" s="409"/>
      <c r="N675" s="409"/>
      <c r="O675" s="409"/>
      <c r="P675" s="409"/>
      <c r="Q675" s="409"/>
      <c r="R675" s="409"/>
      <c r="S675" s="409"/>
      <c r="T675" s="409"/>
      <c r="U675" s="409"/>
      <c r="V675" s="409"/>
      <c r="W675" s="409"/>
      <c r="X675" s="409"/>
      <c r="Y675" s="409"/>
      <c r="Z675" s="409"/>
    </row>
    <row r="676" ht="13.5" customHeight="1">
      <c r="A676" s="409"/>
      <c r="B676" s="409"/>
      <c r="C676" s="409"/>
      <c r="D676" s="409"/>
      <c r="E676" s="409"/>
      <c r="F676" s="409"/>
      <c r="G676" s="434"/>
      <c r="H676" s="409"/>
      <c r="I676" s="409"/>
      <c r="J676" s="409"/>
      <c r="K676" s="409"/>
      <c r="L676" s="409"/>
      <c r="M676" s="409"/>
      <c r="N676" s="409"/>
      <c r="O676" s="409"/>
      <c r="P676" s="409"/>
      <c r="Q676" s="409"/>
      <c r="R676" s="409"/>
      <c r="S676" s="409"/>
      <c r="T676" s="409"/>
      <c r="U676" s="409"/>
      <c r="V676" s="409"/>
      <c r="W676" s="409"/>
      <c r="X676" s="409"/>
      <c r="Y676" s="409"/>
      <c r="Z676" s="409"/>
    </row>
    <row r="677" ht="13.5" customHeight="1">
      <c r="A677" s="409"/>
      <c r="B677" s="409"/>
      <c r="C677" s="409"/>
      <c r="D677" s="409"/>
      <c r="E677" s="409"/>
      <c r="F677" s="409"/>
      <c r="G677" s="434"/>
      <c r="H677" s="409"/>
      <c r="I677" s="409"/>
      <c r="J677" s="409"/>
      <c r="K677" s="409"/>
      <c r="L677" s="409"/>
      <c r="M677" s="409"/>
      <c r="N677" s="409"/>
      <c r="O677" s="409"/>
      <c r="P677" s="409"/>
      <c r="Q677" s="409"/>
      <c r="R677" s="409"/>
      <c r="S677" s="409"/>
      <c r="T677" s="409"/>
      <c r="U677" s="409"/>
      <c r="V677" s="409"/>
      <c r="W677" s="409"/>
      <c r="X677" s="409"/>
      <c r="Y677" s="409"/>
      <c r="Z677" s="409"/>
    </row>
    <row r="678" ht="13.5" customHeight="1">
      <c r="A678" s="409"/>
      <c r="B678" s="409"/>
      <c r="C678" s="409"/>
      <c r="D678" s="409"/>
      <c r="E678" s="409"/>
      <c r="F678" s="409"/>
      <c r="G678" s="434"/>
      <c r="H678" s="409"/>
      <c r="I678" s="409"/>
      <c r="J678" s="409"/>
      <c r="K678" s="409"/>
      <c r="L678" s="409"/>
      <c r="M678" s="409"/>
      <c r="N678" s="409"/>
      <c r="O678" s="409"/>
      <c r="P678" s="409"/>
      <c r="Q678" s="409"/>
      <c r="R678" s="409"/>
      <c r="S678" s="409"/>
      <c r="T678" s="409"/>
      <c r="U678" s="409"/>
      <c r="V678" s="409"/>
      <c r="W678" s="409"/>
      <c r="X678" s="409"/>
      <c r="Y678" s="409"/>
      <c r="Z678" s="409"/>
    </row>
    <row r="679" ht="13.5" customHeight="1">
      <c r="A679" s="409"/>
      <c r="B679" s="409"/>
      <c r="C679" s="409"/>
      <c r="D679" s="409"/>
      <c r="E679" s="409"/>
      <c r="F679" s="409"/>
      <c r="G679" s="434"/>
      <c r="H679" s="409"/>
      <c r="I679" s="409"/>
      <c r="J679" s="409"/>
      <c r="K679" s="409"/>
      <c r="L679" s="409"/>
      <c r="M679" s="409"/>
      <c r="N679" s="409"/>
      <c r="O679" s="409"/>
      <c r="P679" s="409"/>
      <c r="Q679" s="409"/>
      <c r="R679" s="409"/>
      <c r="S679" s="409"/>
      <c r="T679" s="409"/>
      <c r="U679" s="409"/>
      <c r="V679" s="409"/>
      <c r="W679" s="409"/>
      <c r="X679" s="409"/>
      <c r="Y679" s="409"/>
      <c r="Z679" s="409"/>
    </row>
    <row r="680" ht="13.5" customHeight="1">
      <c r="A680" s="409"/>
      <c r="B680" s="409"/>
      <c r="C680" s="409"/>
      <c r="D680" s="409"/>
      <c r="E680" s="409"/>
      <c r="F680" s="409"/>
      <c r="G680" s="434"/>
      <c r="H680" s="409"/>
      <c r="I680" s="409"/>
      <c r="J680" s="409"/>
      <c r="K680" s="409"/>
      <c r="L680" s="409"/>
      <c r="M680" s="409"/>
      <c r="N680" s="409"/>
      <c r="O680" s="409"/>
      <c r="P680" s="409"/>
      <c r="Q680" s="409"/>
      <c r="R680" s="409"/>
      <c r="S680" s="409"/>
      <c r="T680" s="409"/>
      <c r="U680" s="409"/>
      <c r="V680" s="409"/>
      <c r="W680" s="409"/>
      <c r="X680" s="409"/>
      <c r="Y680" s="409"/>
      <c r="Z680" s="409"/>
    </row>
    <row r="681" ht="13.5" customHeight="1">
      <c r="A681" s="409"/>
      <c r="B681" s="409"/>
      <c r="C681" s="409"/>
      <c r="D681" s="409"/>
      <c r="E681" s="409"/>
      <c r="F681" s="409"/>
      <c r="G681" s="434"/>
      <c r="H681" s="409"/>
      <c r="I681" s="409"/>
      <c r="J681" s="409"/>
      <c r="K681" s="409"/>
      <c r="L681" s="409"/>
      <c r="M681" s="409"/>
      <c r="N681" s="409"/>
      <c r="O681" s="409"/>
      <c r="P681" s="409"/>
      <c r="Q681" s="409"/>
      <c r="R681" s="409"/>
      <c r="S681" s="409"/>
      <c r="T681" s="409"/>
      <c r="U681" s="409"/>
      <c r="V681" s="409"/>
      <c r="W681" s="409"/>
      <c r="X681" s="409"/>
      <c r="Y681" s="409"/>
      <c r="Z681" s="409"/>
    </row>
    <row r="682" ht="13.5" customHeight="1">
      <c r="A682" s="409"/>
      <c r="B682" s="409"/>
      <c r="C682" s="409"/>
      <c r="D682" s="409"/>
      <c r="E682" s="409"/>
      <c r="F682" s="409"/>
      <c r="G682" s="434"/>
      <c r="H682" s="409"/>
      <c r="I682" s="409"/>
      <c r="J682" s="409"/>
      <c r="K682" s="409"/>
      <c r="L682" s="409"/>
      <c r="M682" s="409"/>
      <c r="N682" s="409"/>
      <c r="O682" s="409"/>
      <c r="P682" s="409"/>
      <c r="Q682" s="409"/>
      <c r="R682" s="409"/>
      <c r="S682" s="409"/>
      <c r="T682" s="409"/>
      <c r="U682" s="409"/>
      <c r="V682" s="409"/>
      <c r="W682" s="409"/>
      <c r="X682" s="409"/>
      <c r="Y682" s="409"/>
      <c r="Z682" s="409"/>
    </row>
    <row r="683" ht="13.5" customHeight="1">
      <c r="A683" s="409"/>
      <c r="B683" s="409"/>
      <c r="C683" s="409"/>
      <c r="D683" s="409"/>
      <c r="E683" s="409"/>
      <c r="F683" s="409"/>
      <c r="G683" s="434"/>
      <c r="H683" s="409"/>
      <c r="I683" s="409"/>
      <c r="J683" s="409"/>
      <c r="K683" s="409"/>
      <c r="L683" s="409"/>
      <c r="M683" s="409"/>
      <c r="N683" s="409"/>
      <c r="O683" s="409"/>
      <c r="P683" s="409"/>
      <c r="Q683" s="409"/>
      <c r="R683" s="409"/>
      <c r="S683" s="409"/>
      <c r="T683" s="409"/>
      <c r="U683" s="409"/>
      <c r="V683" s="409"/>
      <c r="W683" s="409"/>
      <c r="X683" s="409"/>
      <c r="Y683" s="409"/>
      <c r="Z683" s="409"/>
    </row>
    <row r="684" ht="13.5" customHeight="1">
      <c r="A684" s="409"/>
      <c r="B684" s="409"/>
      <c r="C684" s="409"/>
      <c r="D684" s="409"/>
      <c r="E684" s="409"/>
      <c r="F684" s="409"/>
      <c r="G684" s="434"/>
      <c r="H684" s="409"/>
      <c r="I684" s="409"/>
      <c r="J684" s="409"/>
      <c r="K684" s="409"/>
      <c r="L684" s="409"/>
      <c r="M684" s="409"/>
      <c r="N684" s="409"/>
      <c r="O684" s="409"/>
      <c r="P684" s="409"/>
      <c r="Q684" s="409"/>
      <c r="R684" s="409"/>
      <c r="S684" s="409"/>
      <c r="T684" s="409"/>
      <c r="U684" s="409"/>
      <c r="V684" s="409"/>
      <c r="W684" s="409"/>
      <c r="X684" s="409"/>
      <c r="Y684" s="409"/>
      <c r="Z684" s="409"/>
    </row>
    <row r="685" ht="13.5" customHeight="1">
      <c r="A685" s="409"/>
      <c r="B685" s="409"/>
      <c r="C685" s="409"/>
      <c r="D685" s="409"/>
      <c r="E685" s="409"/>
      <c r="F685" s="409"/>
      <c r="G685" s="434"/>
      <c r="H685" s="409"/>
      <c r="I685" s="409"/>
      <c r="J685" s="409"/>
      <c r="K685" s="409"/>
      <c r="L685" s="409"/>
      <c r="M685" s="409"/>
      <c r="N685" s="409"/>
      <c r="O685" s="409"/>
      <c r="P685" s="409"/>
      <c r="Q685" s="409"/>
      <c r="R685" s="409"/>
      <c r="S685" s="409"/>
      <c r="T685" s="409"/>
      <c r="U685" s="409"/>
      <c r="V685" s="409"/>
      <c r="W685" s="409"/>
      <c r="X685" s="409"/>
      <c r="Y685" s="409"/>
      <c r="Z685" s="409"/>
    </row>
    <row r="686" ht="13.5" customHeight="1">
      <c r="A686" s="409"/>
      <c r="B686" s="409"/>
      <c r="C686" s="409"/>
      <c r="D686" s="409"/>
      <c r="E686" s="409"/>
      <c r="F686" s="409"/>
      <c r="G686" s="434"/>
      <c r="H686" s="409"/>
      <c r="I686" s="409"/>
      <c r="J686" s="409"/>
      <c r="K686" s="409"/>
      <c r="L686" s="409"/>
      <c r="M686" s="409"/>
      <c r="N686" s="409"/>
      <c r="O686" s="409"/>
      <c r="P686" s="409"/>
      <c r="Q686" s="409"/>
      <c r="R686" s="409"/>
      <c r="S686" s="409"/>
      <c r="T686" s="409"/>
      <c r="U686" s="409"/>
      <c r="V686" s="409"/>
      <c r="W686" s="409"/>
      <c r="X686" s="409"/>
      <c r="Y686" s="409"/>
      <c r="Z686" s="409"/>
    </row>
    <row r="687" ht="13.5" customHeight="1">
      <c r="A687" s="409"/>
      <c r="B687" s="409"/>
      <c r="C687" s="409"/>
      <c r="D687" s="409"/>
      <c r="E687" s="409"/>
      <c r="F687" s="409"/>
      <c r="G687" s="434"/>
      <c r="H687" s="409"/>
      <c r="I687" s="409"/>
      <c r="J687" s="409"/>
      <c r="K687" s="409"/>
      <c r="L687" s="409"/>
      <c r="M687" s="409"/>
      <c r="N687" s="409"/>
      <c r="O687" s="409"/>
      <c r="P687" s="409"/>
      <c r="Q687" s="409"/>
      <c r="R687" s="409"/>
      <c r="S687" s="409"/>
      <c r="T687" s="409"/>
      <c r="U687" s="409"/>
      <c r="V687" s="409"/>
      <c r="W687" s="409"/>
      <c r="X687" s="409"/>
      <c r="Y687" s="409"/>
      <c r="Z687" s="409"/>
    </row>
    <row r="688" ht="13.5" customHeight="1">
      <c r="A688" s="409"/>
      <c r="B688" s="409"/>
      <c r="C688" s="409"/>
      <c r="D688" s="409"/>
      <c r="E688" s="409"/>
      <c r="F688" s="409"/>
      <c r="G688" s="434"/>
      <c r="H688" s="409"/>
      <c r="I688" s="409"/>
      <c r="J688" s="409"/>
      <c r="K688" s="409"/>
      <c r="L688" s="409"/>
      <c r="M688" s="409"/>
      <c r="N688" s="409"/>
      <c r="O688" s="409"/>
      <c r="P688" s="409"/>
      <c r="Q688" s="409"/>
      <c r="R688" s="409"/>
      <c r="S688" s="409"/>
      <c r="T688" s="409"/>
      <c r="U688" s="409"/>
      <c r="V688" s="409"/>
      <c r="W688" s="409"/>
      <c r="X688" s="409"/>
      <c r="Y688" s="409"/>
      <c r="Z688" s="409"/>
    </row>
    <row r="689" ht="13.5" customHeight="1">
      <c r="A689" s="409"/>
      <c r="B689" s="409"/>
      <c r="C689" s="409"/>
      <c r="D689" s="409"/>
      <c r="E689" s="409"/>
      <c r="F689" s="409"/>
      <c r="G689" s="434"/>
      <c r="H689" s="409"/>
      <c r="I689" s="409"/>
      <c r="J689" s="409"/>
      <c r="K689" s="409"/>
      <c r="L689" s="409"/>
      <c r="M689" s="409"/>
      <c r="N689" s="409"/>
      <c r="O689" s="409"/>
      <c r="P689" s="409"/>
      <c r="Q689" s="409"/>
      <c r="R689" s="409"/>
      <c r="S689" s="409"/>
      <c r="T689" s="409"/>
      <c r="U689" s="409"/>
      <c r="V689" s="409"/>
      <c r="W689" s="409"/>
      <c r="X689" s="409"/>
      <c r="Y689" s="409"/>
      <c r="Z689" s="409"/>
    </row>
    <row r="690" ht="13.5" customHeight="1">
      <c r="A690" s="409"/>
      <c r="B690" s="409"/>
      <c r="C690" s="409"/>
      <c r="D690" s="409"/>
      <c r="E690" s="409"/>
      <c r="F690" s="409"/>
      <c r="G690" s="434"/>
      <c r="H690" s="409"/>
      <c r="I690" s="409"/>
      <c r="J690" s="409"/>
      <c r="K690" s="409"/>
      <c r="L690" s="409"/>
      <c r="M690" s="409"/>
      <c r="N690" s="409"/>
      <c r="O690" s="409"/>
      <c r="P690" s="409"/>
      <c r="Q690" s="409"/>
      <c r="R690" s="409"/>
      <c r="S690" s="409"/>
      <c r="T690" s="409"/>
      <c r="U690" s="409"/>
      <c r="V690" s="409"/>
      <c r="W690" s="409"/>
      <c r="X690" s="409"/>
      <c r="Y690" s="409"/>
      <c r="Z690" s="409"/>
    </row>
    <row r="691" ht="13.5" customHeight="1">
      <c r="A691" s="409"/>
      <c r="B691" s="409"/>
      <c r="C691" s="409"/>
      <c r="D691" s="409"/>
      <c r="E691" s="409"/>
      <c r="F691" s="409"/>
      <c r="G691" s="434"/>
      <c r="H691" s="409"/>
      <c r="I691" s="409"/>
      <c r="J691" s="409"/>
      <c r="K691" s="409"/>
      <c r="L691" s="409"/>
      <c r="M691" s="409"/>
      <c r="N691" s="409"/>
      <c r="O691" s="409"/>
      <c r="P691" s="409"/>
      <c r="Q691" s="409"/>
      <c r="R691" s="409"/>
      <c r="S691" s="409"/>
      <c r="T691" s="409"/>
      <c r="U691" s="409"/>
      <c r="V691" s="409"/>
      <c r="W691" s="409"/>
      <c r="X691" s="409"/>
      <c r="Y691" s="409"/>
      <c r="Z691" s="409"/>
    </row>
    <row r="692" ht="13.5" customHeight="1">
      <c r="A692" s="409"/>
      <c r="B692" s="409"/>
      <c r="C692" s="409"/>
      <c r="D692" s="409"/>
      <c r="E692" s="409"/>
      <c r="F692" s="409"/>
      <c r="G692" s="434"/>
      <c r="H692" s="409"/>
      <c r="I692" s="409"/>
      <c r="J692" s="409"/>
      <c r="K692" s="409"/>
      <c r="L692" s="409"/>
      <c r="M692" s="409"/>
      <c r="N692" s="409"/>
      <c r="O692" s="409"/>
      <c r="P692" s="409"/>
      <c r="Q692" s="409"/>
      <c r="R692" s="409"/>
      <c r="S692" s="409"/>
      <c r="T692" s="409"/>
      <c r="U692" s="409"/>
      <c r="V692" s="409"/>
      <c r="W692" s="409"/>
      <c r="X692" s="409"/>
      <c r="Y692" s="409"/>
      <c r="Z692" s="409"/>
    </row>
    <row r="693" ht="13.5" customHeight="1">
      <c r="A693" s="409"/>
      <c r="B693" s="409"/>
      <c r="C693" s="409"/>
      <c r="D693" s="409"/>
      <c r="E693" s="409"/>
      <c r="F693" s="409"/>
      <c r="G693" s="434"/>
      <c r="H693" s="409"/>
      <c r="I693" s="409"/>
      <c r="J693" s="409"/>
      <c r="K693" s="409"/>
      <c r="L693" s="409"/>
      <c r="M693" s="409"/>
      <c r="N693" s="409"/>
      <c r="O693" s="409"/>
      <c r="P693" s="409"/>
      <c r="Q693" s="409"/>
      <c r="R693" s="409"/>
      <c r="S693" s="409"/>
      <c r="T693" s="409"/>
      <c r="U693" s="409"/>
      <c r="V693" s="409"/>
      <c r="W693" s="409"/>
      <c r="X693" s="409"/>
      <c r="Y693" s="409"/>
      <c r="Z693" s="409"/>
    </row>
    <row r="694" ht="13.5" customHeight="1">
      <c r="A694" s="409"/>
      <c r="B694" s="409"/>
      <c r="C694" s="409"/>
      <c r="D694" s="409"/>
      <c r="E694" s="409"/>
      <c r="F694" s="409"/>
      <c r="G694" s="434"/>
      <c r="H694" s="409"/>
      <c r="I694" s="409"/>
      <c r="J694" s="409"/>
      <c r="K694" s="409"/>
      <c r="L694" s="409"/>
      <c r="M694" s="409"/>
      <c r="N694" s="409"/>
      <c r="O694" s="409"/>
      <c r="P694" s="409"/>
      <c r="Q694" s="409"/>
      <c r="R694" s="409"/>
      <c r="S694" s="409"/>
      <c r="T694" s="409"/>
      <c r="U694" s="409"/>
      <c r="V694" s="409"/>
      <c r="W694" s="409"/>
      <c r="X694" s="409"/>
      <c r="Y694" s="409"/>
      <c r="Z694" s="409"/>
    </row>
    <row r="695" ht="13.5" customHeight="1">
      <c r="A695" s="409"/>
      <c r="B695" s="409"/>
      <c r="C695" s="409"/>
      <c r="D695" s="409"/>
      <c r="E695" s="409"/>
      <c r="F695" s="409"/>
      <c r="G695" s="434"/>
      <c r="H695" s="409"/>
      <c r="I695" s="409"/>
      <c r="J695" s="409"/>
      <c r="K695" s="409"/>
      <c r="L695" s="409"/>
      <c r="M695" s="409"/>
      <c r="N695" s="409"/>
      <c r="O695" s="409"/>
      <c r="P695" s="409"/>
      <c r="Q695" s="409"/>
      <c r="R695" s="409"/>
      <c r="S695" s="409"/>
      <c r="T695" s="409"/>
      <c r="U695" s="409"/>
      <c r="V695" s="409"/>
      <c r="W695" s="409"/>
      <c r="X695" s="409"/>
      <c r="Y695" s="409"/>
      <c r="Z695" s="409"/>
    </row>
    <row r="696" ht="13.5" customHeight="1">
      <c r="A696" s="409"/>
      <c r="B696" s="409"/>
      <c r="C696" s="409"/>
      <c r="D696" s="409"/>
      <c r="E696" s="409"/>
      <c r="F696" s="409"/>
      <c r="G696" s="434"/>
      <c r="H696" s="409"/>
      <c r="I696" s="409"/>
      <c r="J696" s="409"/>
      <c r="K696" s="409"/>
      <c r="L696" s="409"/>
      <c r="M696" s="409"/>
      <c r="N696" s="409"/>
      <c r="O696" s="409"/>
      <c r="P696" s="409"/>
      <c r="Q696" s="409"/>
      <c r="R696" s="409"/>
      <c r="S696" s="409"/>
      <c r="T696" s="409"/>
      <c r="U696" s="409"/>
      <c r="V696" s="409"/>
      <c r="W696" s="409"/>
      <c r="X696" s="409"/>
      <c r="Y696" s="409"/>
      <c r="Z696" s="409"/>
    </row>
    <row r="697" ht="13.5" customHeight="1">
      <c r="A697" s="409"/>
      <c r="B697" s="409"/>
      <c r="C697" s="409"/>
      <c r="D697" s="409"/>
      <c r="E697" s="409"/>
      <c r="F697" s="409"/>
      <c r="G697" s="434"/>
      <c r="H697" s="409"/>
      <c r="I697" s="409"/>
      <c r="J697" s="409"/>
      <c r="K697" s="409"/>
      <c r="L697" s="409"/>
      <c r="M697" s="409"/>
      <c r="N697" s="409"/>
      <c r="O697" s="409"/>
      <c r="P697" s="409"/>
      <c r="Q697" s="409"/>
      <c r="R697" s="409"/>
      <c r="S697" s="409"/>
      <c r="T697" s="409"/>
      <c r="U697" s="409"/>
      <c r="V697" s="409"/>
      <c r="W697" s="409"/>
      <c r="X697" s="409"/>
      <c r="Y697" s="409"/>
      <c r="Z697" s="409"/>
    </row>
    <row r="698" ht="13.5" customHeight="1">
      <c r="A698" s="409"/>
      <c r="B698" s="409"/>
      <c r="C698" s="409"/>
      <c r="D698" s="409"/>
      <c r="E698" s="409"/>
      <c r="F698" s="409"/>
      <c r="G698" s="434"/>
      <c r="H698" s="409"/>
      <c r="I698" s="409"/>
      <c r="J698" s="409"/>
      <c r="K698" s="409"/>
      <c r="L698" s="409"/>
      <c r="M698" s="409"/>
      <c r="N698" s="409"/>
      <c r="O698" s="409"/>
      <c r="P698" s="409"/>
      <c r="Q698" s="409"/>
      <c r="R698" s="409"/>
      <c r="S698" s="409"/>
      <c r="T698" s="409"/>
      <c r="U698" s="409"/>
      <c r="V698" s="409"/>
      <c r="W698" s="409"/>
      <c r="X698" s="409"/>
      <c r="Y698" s="409"/>
      <c r="Z698" s="409"/>
    </row>
    <row r="699" ht="13.5" customHeight="1">
      <c r="A699" s="409"/>
      <c r="B699" s="409"/>
      <c r="C699" s="409"/>
      <c r="D699" s="409"/>
      <c r="E699" s="409"/>
      <c r="F699" s="409"/>
      <c r="G699" s="434"/>
      <c r="H699" s="409"/>
      <c r="I699" s="409"/>
      <c r="J699" s="409"/>
      <c r="K699" s="409"/>
      <c r="L699" s="409"/>
      <c r="M699" s="409"/>
      <c r="N699" s="409"/>
      <c r="O699" s="409"/>
      <c r="P699" s="409"/>
      <c r="Q699" s="409"/>
      <c r="R699" s="409"/>
      <c r="S699" s="409"/>
      <c r="T699" s="409"/>
      <c r="U699" s="409"/>
      <c r="V699" s="409"/>
      <c r="W699" s="409"/>
      <c r="X699" s="409"/>
      <c r="Y699" s="409"/>
      <c r="Z699" s="409"/>
    </row>
    <row r="700" ht="13.5" customHeight="1">
      <c r="A700" s="409"/>
      <c r="B700" s="409"/>
      <c r="C700" s="409"/>
      <c r="D700" s="409"/>
      <c r="E700" s="409"/>
      <c r="F700" s="409"/>
      <c r="G700" s="434"/>
      <c r="H700" s="409"/>
      <c r="I700" s="409"/>
      <c r="J700" s="409"/>
      <c r="K700" s="409"/>
      <c r="L700" s="409"/>
      <c r="M700" s="409"/>
      <c r="N700" s="409"/>
      <c r="O700" s="409"/>
      <c r="P700" s="409"/>
      <c r="Q700" s="409"/>
      <c r="R700" s="409"/>
      <c r="S700" s="409"/>
      <c r="T700" s="409"/>
      <c r="U700" s="409"/>
      <c r="V700" s="409"/>
      <c r="W700" s="409"/>
      <c r="X700" s="409"/>
      <c r="Y700" s="409"/>
      <c r="Z700" s="409"/>
    </row>
    <row r="701" ht="13.5" customHeight="1">
      <c r="A701" s="409"/>
      <c r="B701" s="409"/>
      <c r="C701" s="409"/>
      <c r="D701" s="409"/>
      <c r="E701" s="409"/>
      <c r="F701" s="409"/>
      <c r="G701" s="434"/>
      <c r="H701" s="409"/>
      <c r="I701" s="409"/>
      <c r="J701" s="409"/>
      <c r="K701" s="409"/>
      <c r="L701" s="409"/>
      <c r="M701" s="409"/>
      <c r="N701" s="409"/>
      <c r="O701" s="409"/>
      <c r="P701" s="409"/>
      <c r="Q701" s="409"/>
      <c r="R701" s="409"/>
      <c r="S701" s="409"/>
      <c r="T701" s="409"/>
      <c r="U701" s="409"/>
      <c r="V701" s="409"/>
      <c r="W701" s="409"/>
      <c r="X701" s="409"/>
      <c r="Y701" s="409"/>
      <c r="Z701" s="409"/>
    </row>
    <row r="702" ht="13.5" customHeight="1">
      <c r="A702" s="409"/>
      <c r="B702" s="409"/>
      <c r="C702" s="409"/>
      <c r="D702" s="409"/>
      <c r="E702" s="409"/>
      <c r="F702" s="409"/>
      <c r="G702" s="434"/>
      <c r="H702" s="409"/>
      <c r="I702" s="409"/>
      <c r="J702" s="409"/>
      <c r="K702" s="409"/>
      <c r="L702" s="409"/>
      <c r="M702" s="409"/>
      <c r="N702" s="409"/>
      <c r="O702" s="409"/>
      <c r="P702" s="409"/>
      <c r="Q702" s="409"/>
      <c r="R702" s="409"/>
      <c r="S702" s="409"/>
      <c r="T702" s="409"/>
      <c r="U702" s="409"/>
      <c r="V702" s="409"/>
      <c r="W702" s="409"/>
      <c r="X702" s="409"/>
      <c r="Y702" s="409"/>
      <c r="Z702" s="409"/>
    </row>
    <row r="703" ht="13.5" customHeight="1">
      <c r="A703" s="409"/>
      <c r="B703" s="409"/>
      <c r="C703" s="409"/>
      <c r="D703" s="409"/>
      <c r="E703" s="409"/>
      <c r="F703" s="409"/>
      <c r="G703" s="434"/>
      <c r="H703" s="409"/>
      <c r="I703" s="409"/>
      <c r="J703" s="409"/>
      <c r="K703" s="409"/>
      <c r="L703" s="409"/>
      <c r="M703" s="409"/>
      <c r="N703" s="409"/>
      <c r="O703" s="409"/>
      <c r="P703" s="409"/>
      <c r="Q703" s="409"/>
      <c r="R703" s="409"/>
      <c r="S703" s="409"/>
      <c r="T703" s="409"/>
      <c r="U703" s="409"/>
      <c r="V703" s="409"/>
      <c r="W703" s="409"/>
      <c r="X703" s="409"/>
      <c r="Y703" s="409"/>
      <c r="Z703" s="409"/>
    </row>
    <row r="704" ht="13.5" customHeight="1">
      <c r="A704" s="409"/>
      <c r="B704" s="409"/>
      <c r="C704" s="409"/>
      <c r="D704" s="409"/>
      <c r="E704" s="409"/>
      <c r="F704" s="409"/>
      <c r="G704" s="434"/>
      <c r="H704" s="409"/>
      <c r="I704" s="409"/>
      <c r="J704" s="409"/>
      <c r="K704" s="409"/>
      <c r="L704" s="409"/>
      <c r="M704" s="409"/>
      <c r="N704" s="409"/>
      <c r="O704" s="409"/>
      <c r="P704" s="409"/>
      <c r="Q704" s="409"/>
      <c r="R704" s="409"/>
      <c r="S704" s="409"/>
      <c r="T704" s="409"/>
      <c r="U704" s="409"/>
      <c r="V704" s="409"/>
      <c r="W704" s="409"/>
      <c r="X704" s="409"/>
      <c r="Y704" s="409"/>
      <c r="Z704" s="409"/>
    </row>
    <row r="705" ht="13.5" customHeight="1">
      <c r="A705" s="409"/>
      <c r="B705" s="409"/>
      <c r="C705" s="409"/>
      <c r="D705" s="409"/>
      <c r="E705" s="409"/>
      <c r="F705" s="409"/>
      <c r="G705" s="434"/>
      <c r="H705" s="409"/>
      <c r="I705" s="409"/>
      <c r="J705" s="409"/>
      <c r="K705" s="409"/>
      <c r="L705" s="409"/>
      <c r="M705" s="409"/>
      <c r="N705" s="409"/>
      <c r="O705" s="409"/>
      <c r="P705" s="409"/>
      <c r="Q705" s="409"/>
      <c r="R705" s="409"/>
      <c r="S705" s="409"/>
      <c r="T705" s="409"/>
      <c r="U705" s="409"/>
      <c r="V705" s="409"/>
      <c r="W705" s="409"/>
      <c r="X705" s="409"/>
      <c r="Y705" s="409"/>
      <c r="Z705" s="409"/>
    </row>
    <row r="706" ht="13.5" customHeight="1">
      <c r="A706" s="409"/>
      <c r="B706" s="409"/>
      <c r="C706" s="409"/>
      <c r="D706" s="409"/>
      <c r="E706" s="409"/>
      <c r="F706" s="409"/>
      <c r="G706" s="434"/>
      <c r="H706" s="409"/>
      <c r="I706" s="409"/>
      <c r="J706" s="409"/>
      <c r="K706" s="409"/>
      <c r="L706" s="409"/>
      <c r="M706" s="409"/>
      <c r="N706" s="409"/>
      <c r="O706" s="409"/>
      <c r="P706" s="409"/>
      <c r="Q706" s="409"/>
      <c r="R706" s="409"/>
      <c r="S706" s="409"/>
      <c r="T706" s="409"/>
      <c r="U706" s="409"/>
      <c r="V706" s="409"/>
      <c r="W706" s="409"/>
      <c r="X706" s="409"/>
      <c r="Y706" s="409"/>
      <c r="Z706" s="409"/>
    </row>
    <row r="707" ht="13.5" customHeight="1">
      <c r="A707" s="409"/>
      <c r="B707" s="409"/>
      <c r="C707" s="409"/>
      <c r="D707" s="409"/>
      <c r="E707" s="409"/>
      <c r="F707" s="409"/>
      <c r="G707" s="434"/>
      <c r="H707" s="409"/>
      <c r="I707" s="409"/>
      <c r="J707" s="409"/>
      <c r="K707" s="409"/>
      <c r="L707" s="409"/>
      <c r="M707" s="409"/>
      <c r="N707" s="409"/>
      <c r="O707" s="409"/>
      <c r="P707" s="409"/>
      <c r="Q707" s="409"/>
      <c r="R707" s="409"/>
      <c r="S707" s="409"/>
      <c r="T707" s="409"/>
      <c r="U707" s="409"/>
      <c r="V707" s="409"/>
      <c r="W707" s="409"/>
      <c r="X707" s="409"/>
      <c r="Y707" s="409"/>
      <c r="Z707" s="409"/>
    </row>
    <row r="708" ht="13.5" customHeight="1">
      <c r="A708" s="409"/>
      <c r="B708" s="409"/>
      <c r="C708" s="409"/>
      <c r="D708" s="409"/>
      <c r="E708" s="409"/>
      <c r="F708" s="409"/>
      <c r="G708" s="434"/>
      <c r="H708" s="409"/>
      <c r="I708" s="409"/>
      <c r="J708" s="409"/>
      <c r="K708" s="409"/>
      <c r="L708" s="409"/>
      <c r="M708" s="409"/>
      <c r="N708" s="409"/>
      <c r="O708" s="409"/>
      <c r="P708" s="409"/>
      <c r="Q708" s="409"/>
      <c r="R708" s="409"/>
      <c r="S708" s="409"/>
      <c r="T708" s="409"/>
      <c r="U708" s="409"/>
      <c r="V708" s="409"/>
      <c r="W708" s="409"/>
      <c r="X708" s="409"/>
      <c r="Y708" s="409"/>
      <c r="Z708" s="409"/>
    </row>
    <row r="709" ht="13.5" customHeight="1">
      <c r="A709" s="409"/>
      <c r="B709" s="409"/>
      <c r="C709" s="409"/>
      <c r="D709" s="409"/>
      <c r="E709" s="409"/>
      <c r="F709" s="409"/>
      <c r="G709" s="434"/>
      <c r="H709" s="409"/>
      <c r="I709" s="409"/>
      <c r="J709" s="409"/>
      <c r="K709" s="409"/>
      <c r="L709" s="409"/>
      <c r="M709" s="409"/>
      <c r="N709" s="409"/>
      <c r="O709" s="409"/>
      <c r="P709" s="409"/>
      <c r="Q709" s="409"/>
      <c r="R709" s="409"/>
      <c r="S709" s="409"/>
      <c r="T709" s="409"/>
      <c r="U709" s="409"/>
      <c r="V709" s="409"/>
      <c r="W709" s="409"/>
      <c r="X709" s="409"/>
      <c r="Y709" s="409"/>
      <c r="Z709" s="409"/>
    </row>
    <row r="710" ht="13.5" customHeight="1">
      <c r="A710" s="409"/>
      <c r="B710" s="409"/>
      <c r="C710" s="409"/>
      <c r="D710" s="409"/>
      <c r="E710" s="409"/>
      <c r="F710" s="409"/>
      <c r="G710" s="434"/>
      <c r="H710" s="409"/>
      <c r="I710" s="409"/>
      <c r="J710" s="409"/>
      <c r="K710" s="409"/>
      <c r="L710" s="409"/>
      <c r="M710" s="409"/>
      <c r="N710" s="409"/>
      <c r="O710" s="409"/>
      <c r="P710" s="409"/>
      <c r="Q710" s="409"/>
      <c r="R710" s="409"/>
      <c r="S710" s="409"/>
      <c r="T710" s="409"/>
      <c r="U710" s="409"/>
      <c r="V710" s="409"/>
      <c r="W710" s="409"/>
      <c r="X710" s="409"/>
      <c r="Y710" s="409"/>
      <c r="Z710" s="409"/>
    </row>
    <row r="711" ht="13.5" customHeight="1">
      <c r="A711" s="409"/>
      <c r="B711" s="409"/>
      <c r="C711" s="409"/>
      <c r="D711" s="409"/>
      <c r="E711" s="409"/>
      <c r="F711" s="409"/>
      <c r="G711" s="434"/>
      <c r="H711" s="409"/>
      <c r="I711" s="409"/>
      <c r="J711" s="409"/>
      <c r="K711" s="409"/>
      <c r="L711" s="409"/>
      <c r="M711" s="409"/>
      <c r="N711" s="409"/>
      <c r="O711" s="409"/>
      <c r="P711" s="409"/>
      <c r="Q711" s="409"/>
      <c r="R711" s="409"/>
      <c r="S711" s="409"/>
      <c r="T711" s="409"/>
      <c r="U711" s="409"/>
      <c r="V711" s="409"/>
      <c r="W711" s="409"/>
      <c r="X711" s="409"/>
      <c r="Y711" s="409"/>
      <c r="Z711" s="409"/>
    </row>
    <row r="712" ht="13.5" customHeight="1">
      <c r="A712" s="409"/>
      <c r="B712" s="409"/>
      <c r="C712" s="409"/>
      <c r="D712" s="409"/>
      <c r="E712" s="409"/>
      <c r="F712" s="409"/>
      <c r="G712" s="434"/>
      <c r="H712" s="409"/>
      <c r="I712" s="409"/>
      <c r="J712" s="409"/>
      <c r="K712" s="409"/>
      <c r="L712" s="409"/>
      <c r="M712" s="409"/>
      <c r="N712" s="409"/>
      <c r="O712" s="409"/>
      <c r="P712" s="409"/>
      <c r="Q712" s="409"/>
      <c r="R712" s="409"/>
      <c r="S712" s="409"/>
      <c r="T712" s="409"/>
      <c r="U712" s="409"/>
      <c r="V712" s="409"/>
      <c r="W712" s="409"/>
      <c r="X712" s="409"/>
      <c r="Y712" s="409"/>
      <c r="Z712" s="409"/>
    </row>
    <row r="713" ht="13.5" customHeight="1">
      <c r="A713" s="409"/>
      <c r="B713" s="409"/>
      <c r="C713" s="409"/>
      <c r="D713" s="409"/>
      <c r="E713" s="409"/>
      <c r="F713" s="409"/>
      <c r="G713" s="434"/>
      <c r="H713" s="409"/>
      <c r="I713" s="409"/>
      <c r="J713" s="409"/>
      <c r="K713" s="409"/>
      <c r="L713" s="409"/>
      <c r="M713" s="409"/>
      <c r="N713" s="409"/>
      <c r="O713" s="409"/>
      <c r="P713" s="409"/>
      <c r="Q713" s="409"/>
      <c r="R713" s="409"/>
      <c r="S713" s="409"/>
      <c r="T713" s="409"/>
      <c r="U713" s="409"/>
      <c r="V713" s="409"/>
      <c r="W713" s="409"/>
      <c r="X713" s="409"/>
      <c r="Y713" s="409"/>
      <c r="Z713" s="409"/>
    </row>
    <row r="714" ht="13.5" customHeight="1">
      <c r="A714" s="409"/>
      <c r="B714" s="409"/>
      <c r="C714" s="409"/>
      <c r="D714" s="409"/>
      <c r="E714" s="409"/>
      <c r="F714" s="409"/>
      <c r="G714" s="434"/>
      <c r="H714" s="409"/>
      <c r="I714" s="409"/>
      <c r="J714" s="409"/>
      <c r="K714" s="409"/>
      <c r="L714" s="409"/>
      <c r="M714" s="409"/>
      <c r="N714" s="409"/>
      <c r="O714" s="409"/>
      <c r="P714" s="409"/>
      <c r="Q714" s="409"/>
      <c r="R714" s="409"/>
      <c r="S714" s="409"/>
      <c r="T714" s="409"/>
      <c r="U714" s="409"/>
      <c r="V714" s="409"/>
      <c r="W714" s="409"/>
      <c r="X714" s="409"/>
      <c r="Y714" s="409"/>
      <c r="Z714" s="409"/>
    </row>
    <row r="715" ht="13.5" customHeight="1">
      <c r="A715" s="409"/>
      <c r="B715" s="409"/>
      <c r="C715" s="409"/>
      <c r="D715" s="409"/>
      <c r="E715" s="409"/>
      <c r="F715" s="409"/>
      <c r="G715" s="434"/>
      <c r="H715" s="409"/>
      <c r="I715" s="409"/>
      <c r="J715" s="409"/>
      <c r="K715" s="409"/>
      <c r="L715" s="409"/>
      <c r="M715" s="409"/>
      <c r="N715" s="409"/>
      <c r="O715" s="409"/>
      <c r="P715" s="409"/>
      <c r="Q715" s="409"/>
      <c r="R715" s="409"/>
      <c r="S715" s="409"/>
      <c r="T715" s="409"/>
      <c r="U715" s="409"/>
      <c r="V715" s="409"/>
      <c r="W715" s="409"/>
      <c r="X715" s="409"/>
      <c r="Y715" s="409"/>
      <c r="Z715" s="409"/>
    </row>
    <row r="716" ht="13.5" customHeight="1">
      <c r="A716" s="409"/>
      <c r="B716" s="409"/>
      <c r="C716" s="409"/>
      <c r="D716" s="409"/>
      <c r="E716" s="409"/>
      <c r="F716" s="409"/>
      <c r="G716" s="434"/>
      <c r="H716" s="409"/>
      <c r="I716" s="409"/>
      <c r="J716" s="409"/>
      <c r="K716" s="409"/>
      <c r="L716" s="409"/>
      <c r="M716" s="409"/>
      <c r="N716" s="409"/>
      <c r="O716" s="409"/>
      <c r="P716" s="409"/>
      <c r="Q716" s="409"/>
      <c r="R716" s="409"/>
      <c r="S716" s="409"/>
      <c r="T716" s="409"/>
      <c r="U716" s="409"/>
      <c r="V716" s="409"/>
      <c r="W716" s="409"/>
      <c r="X716" s="409"/>
      <c r="Y716" s="409"/>
      <c r="Z716" s="409"/>
    </row>
    <row r="717" ht="13.5" customHeight="1">
      <c r="A717" s="409"/>
      <c r="B717" s="409"/>
      <c r="C717" s="409"/>
      <c r="D717" s="409"/>
      <c r="E717" s="409"/>
      <c r="F717" s="409"/>
      <c r="G717" s="434"/>
      <c r="H717" s="409"/>
      <c r="I717" s="409"/>
      <c r="J717" s="409"/>
      <c r="K717" s="409"/>
      <c r="L717" s="409"/>
      <c r="M717" s="409"/>
      <c r="N717" s="409"/>
      <c r="O717" s="409"/>
      <c r="P717" s="409"/>
      <c r="Q717" s="409"/>
      <c r="R717" s="409"/>
      <c r="S717" s="409"/>
      <c r="T717" s="409"/>
      <c r="U717" s="409"/>
      <c r="V717" s="409"/>
      <c r="W717" s="409"/>
      <c r="X717" s="409"/>
      <c r="Y717" s="409"/>
      <c r="Z717" s="409"/>
    </row>
    <row r="718" ht="13.5" customHeight="1">
      <c r="A718" s="409"/>
      <c r="B718" s="409"/>
      <c r="C718" s="409"/>
      <c r="D718" s="409"/>
      <c r="E718" s="409"/>
      <c r="F718" s="409"/>
      <c r="G718" s="434"/>
      <c r="H718" s="409"/>
      <c r="I718" s="409"/>
      <c r="J718" s="409"/>
      <c r="K718" s="409"/>
      <c r="L718" s="409"/>
      <c r="M718" s="409"/>
      <c r="N718" s="409"/>
      <c r="O718" s="409"/>
      <c r="P718" s="409"/>
      <c r="Q718" s="409"/>
      <c r="R718" s="409"/>
      <c r="S718" s="409"/>
      <c r="T718" s="409"/>
      <c r="U718" s="409"/>
      <c r="V718" s="409"/>
      <c r="W718" s="409"/>
      <c r="X718" s="409"/>
      <c r="Y718" s="409"/>
      <c r="Z718" s="409"/>
    </row>
    <row r="719" ht="13.5" customHeight="1">
      <c r="A719" s="409"/>
      <c r="B719" s="409"/>
      <c r="C719" s="409"/>
      <c r="D719" s="409"/>
      <c r="E719" s="409"/>
      <c r="F719" s="409"/>
      <c r="G719" s="434"/>
      <c r="H719" s="409"/>
      <c r="I719" s="409"/>
      <c r="J719" s="409"/>
      <c r="K719" s="409"/>
      <c r="L719" s="409"/>
      <c r="M719" s="409"/>
      <c r="N719" s="409"/>
      <c r="O719" s="409"/>
      <c r="P719" s="409"/>
      <c r="Q719" s="409"/>
      <c r="R719" s="409"/>
      <c r="S719" s="409"/>
      <c r="T719" s="409"/>
      <c r="U719" s="409"/>
      <c r="V719" s="409"/>
      <c r="W719" s="409"/>
      <c r="X719" s="409"/>
      <c r="Y719" s="409"/>
      <c r="Z719" s="409"/>
    </row>
    <row r="720" ht="13.5" customHeight="1">
      <c r="A720" s="409"/>
      <c r="B720" s="409"/>
      <c r="C720" s="409"/>
      <c r="D720" s="409"/>
      <c r="E720" s="409"/>
      <c r="F720" s="409"/>
      <c r="G720" s="434"/>
      <c r="H720" s="409"/>
      <c r="I720" s="409"/>
      <c r="J720" s="409"/>
      <c r="K720" s="409"/>
      <c r="L720" s="409"/>
      <c r="M720" s="409"/>
      <c r="N720" s="409"/>
      <c r="O720" s="409"/>
      <c r="P720" s="409"/>
      <c r="Q720" s="409"/>
      <c r="R720" s="409"/>
      <c r="S720" s="409"/>
      <c r="T720" s="409"/>
      <c r="U720" s="409"/>
      <c r="V720" s="409"/>
      <c r="W720" s="409"/>
      <c r="X720" s="409"/>
      <c r="Y720" s="409"/>
      <c r="Z720" s="409"/>
    </row>
    <row r="721" ht="13.5" customHeight="1">
      <c r="A721" s="409"/>
      <c r="B721" s="409"/>
      <c r="C721" s="409"/>
      <c r="D721" s="409"/>
      <c r="E721" s="409"/>
      <c r="F721" s="409"/>
      <c r="G721" s="434"/>
      <c r="H721" s="409"/>
      <c r="I721" s="409"/>
      <c r="J721" s="409"/>
      <c r="K721" s="409"/>
      <c r="L721" s="409"/>
      <c r="M721" s="409"/>
      <c r="N721" s="409"/>
      <c r="O721" s="409"/>
      <c r="P721" s="409"/>
      <c r="Q721" s="409"/>
      <c r="R721" s="409"/>
      <c r="S721" s="409"/>
      <c r="T721" s="409"/>
      <c r="U721" s="409"/>
      <c r="V721" s="409"/>
      <c r="W721" s="409"/>
      <c r="X721" s="409"/>
      <c r="Y721" s="409"/>
      <c r="Z721" s="409"/>
    </row>
    <row r="722" ht="13.5" customHeight="1">
      <c r="A722" s="409"/>
      <c r="B722" s="409"/>
      <c r="C722" s="409"/>
      <c r="D722" s="409"/>
      <c r="E722" s="409"/>
      <c r="F722" s="409"/>
      <c r="G722" s="434"/>
      <c r="H722" s="409"/>
      <c r="I722" s="409"/>
      <c r="J722" s="409"/>
      <c r="K722" s="409"/>
      <c r="L722" s="409"/>
      <c r="M722" s="409"/>
      <c r="N722" s="409"/>
      <c r="O722" s="409"/>
      <c r="P722" s="409"/>
      <c r="Q722" s="409"/>
      <c r="R722" s="409"/>
      <c r="S722" s="409"/>
      <c r="T722" s="409"/>
      <c r="U722" s="409"/>
      <c r="V722" s="409"/>
      <c r="W722" s="409"/>
      <c r="X722" s="409"/>
      <c r="Y722" s="409"/>
      <c r="Z722" s="409"/>
    </row>
    <row r="723" ht="13.5" customHeight="1">
      <c r="A723" s="409"/>
      <c r="B723" s="409"/>
      <c r="C723" s="409"/>
      <c r="D723" s="409"/>
      <c r="E723" s="409"/>
      <c r="F723" s="409"/>
      <c r="G723" s="434"/>
      <c r="H723" s="409"/>
      <c r="I723" s="409"/>
      <c r="J723" s="409"/>
      <c r="K723" s="409"/>
      <c r="L723" s="409"/>
      <c r="M723" s="409"/>
      <c r="N723" s="409"/>
      <c r="O723" s="409"/>
      <c r="P723" s="409"/>
      <c r="Q723" s="409"/>
      <c r="R723" s="409"/>
      <c r="S723" s="409"/>
      <c r="T723" s="409"/>
      <c r="U723" s="409"/>
      <c r="V723" s="409"/>
      <c r="W723" s="409"/>
      <c r="X723" s="409"/>
      <c r="Y723" s="409"/>
      <c r="Z723" s="409"/>
    </row>
    <row r="724" ht="13.5" customHeight="1">
      <c r="A724" s="409"/>
      <c r="B724" s="409"/>
      <c r="C724" s="409"/>
      <c r="D724" s="409"/>
      <c r="E724" s="409"/>
      <c r="F724" s="409"/>
      <c r="G724" s="434"/>
      <c r="H724" s="409"/>
      <c r="I724" s="409"/>
      <c r="J724" s="409"/>
      <c r="K724" s="409"/>
      <c r="L724" s="409"/>
      <c r="M724" s="409"/>
      <c r="N724" s="409"/>
      <c r="O724" s="409"/>
      <c r="P724" s="409"/>
      <c r="Q724" s="409"/>
      <c r="R724" s="409"/>
      <c r="S724" s="409"/>
      <c r="T724" s="409"/>
      <c r="U724" s="409"/>
      <c r="V724" s="409"/>
      <c r="W724" s="409"/>
      <c r="X724" s="409"/>
      <c r="Y724" s="409"/>
      <c r="Z724" s="409"/>
    </row>
    <row r="725" ht="13.5" customHeight="1">
      <c r="A725" s="409"/>
      <c r="B725" s="409"/>
      <c r="C725" s="409"/>
      <c r="D725" s="409"/>
      <c r="E725" s="409"/>
      <c r="F725" s="409"/>
      <c r="G725" s="434"/>
      <c r="H725" s="409"/>
      <c r="I725" s="409"/>
      <c r="J725" s="409"/>
      <c r="K725" s="409"/>
      <c r="L725" s="409"/>
      <c r="M725" s="409"/>
      <c r="N725" s="409"/>
      <c r="O725" s="409"/>
      <c r="P725" s="409"/>
      <c r="Q725" s="409"/>
      <c r="R725" s="409"/>
      <c r="S725" s="409"/>
      <c r="T725" s="409"/>
      <c r="U725" s="409"/>
      <c r="V725" s="409"/>
      <c r="W725" s="409"/>
      <c r="X725" s="409"/>
      <c r="Y725" s="409"/>
      <c r="Z725" s="409"/>
    </row>
    <row r="726" ht="13.5" customHeight="1">
      <c r="A726" s="409"/>
      <c r="B726" s="409"/>
      <c r="C726" s="409"/>
      <c r="D726" s="409"/>
      <c r="E726" s="409"/>
      <c r="F726" s="409"/>
      <c r="G726" s="434"/>
      <c r="H726" s="409"/>
      <c r="I726" s="409"/>
      <c r="J726" s="409"/>
      <c r="K726" s="409"/>
      <c r="L726" s="409"/>
      <c r="M726" s="409"/>
      <c r="N726" s="409"/>
      <c r="O726" s="409"/>
      <c r="P726" s="409"/>
      <c r="Q726" s="409"/>
      <c r="R726" s="409"/>
      <c r="S726" s="409"/>
      <c r="T726" s="409"/>
      <c r="U726" s="409"/>
      <c r="V726" s="409"/>
      <c r="W726" s="409"/>
      <c r="X726" s="409"/>
      <c r="Y726" s="409"/>
      <c r="Z726" s="409"/>
    </row>
    <row r="727" ht="13.5" customHeight="1">
      <c r="A727" s="409"/>
      <c r="B727" s="409"/>
      <c r="C727" s="409"/>
      <c r="D727" s="409"/>
      <c r="E727" s="409"/>
      <c r="F727" s="409"/>
      <c r="G727" s="434"/>
      <c r="H727" s="409"/>
      <c r="I727" s="409"/>
      <c r="J727" s="409"/>
      <c r="K727" s="409"/>
      <c r="L727" s="409"/>
      <c r="M727" s="409"/>
      <c r="N727" s="409"/>
      <c r="O727" s="409"/>
      <c r="P727" s="409"/>
      <c r="Q727" s="409"/>
      <c r="R727" s="409"/>
      <c r="S727" s="409"/>
      <c r="T727" s="409"/>
      <c r="U727" s="409"/>
      <c r="V727" s="409"/>
      <c r="W727" s="409"/>
      <c r="X727" s="409"/>
      <c r="Y727" s="409"/>
      <c r="Z727" s="409"/>
    </row>
    <row r="728" ht="13.5" customHeight="1">
      <c r="A728" s="409"/>
      <c r="B728" s="409"/>
      <c r="C728" s="409"/>
      <c r="D728" s="409"/>
      <c r="E728" s="409"/>
      <c r="F728" s="409"/>
      <c r="G728" s="434"/>
      <c r="H728" s="409"/>
      <c r="I728" s="409"/>
      <c r="J728" s="409"/>
      <c r="K728" s="409"/>
      <c r="L728" s="409"/>
      <c r="M728" s="409"/>
      <c r="N728" s="409"/>
      <c r="O728" s="409"/>
      <c r="P728" s="409"/>
      <c r="Q728" s="409"/>
      <c r="R728" s="409"/>
      <c r="S728" s="409"/>
      <c r="T728" s="409"/>
      <c r="U728" s="409"/>
      <c r="V728" s="409"/>
      <c r="W728" s="409"/>
      <c r="X728" s="409"/>
      <c r="Y728" s="409"/>
      <c r="Z728" s="409"/>
    </row>
    <row r="729" ht="13.5" customHeight="1">
      <c r="A729" s="409"/>
      <c r="B729" s="409"/>
      <c r="C729" s="409"/>
      <c r="D729" s="409"/>
      <c r="E729" s="409"/>
      <c r="F729" s="409"/>
      <c r="G729" s="434"/>
      <c r="H729" s="409"/>
      <c r="I729" s="409"/>
      <c r="J729" s="409"/>
      <c r="K729" s="409"/>
      <c r="L729" s="409"/>
      <c r="M729" s="409"/>
      <c r="N729" s="409"/>
      <c r="O729" s="409"/>
      <c r="P729" s="409"/>
      <c r="Q729" s="409"/>
      <c r="R729" s="409"/>
      <c r="S729" s="409"/>
      <c r="T729" s="409"/>
      <c r="U729" s="409"/>
      <c r="V729" s="409"/>
      <c r="W729" s="409"/>
      <c r="X729" s="409"/>
      <c r="Y729" s="409"/>
      <c r="Z729" s="409"/>
    </row>
    <row r="730" ht="13.5" customHeight="1">
      <c r="A730" s="409"/>
      <c r="B730" s="409"/>
      <c r="C730" s="409"/>
      <c r="D730" s="409"/>
      <c r="E730" s="409"/>
      <c r="F730" s="409"/>
      <c r="G730" s="434"/>
      <c r="H730" s="409"/>
      <c r="I730" s="409"/>
      <c r="J730" s="409"/>
      <c r="K730" s="409"/>
      <c r="L730" s="409"/>
      <c r="M730" s="409"/>
      <c r="N730" s="409"/>
      <c r="O730" s="409"/>
      <c r="P730" s="409"/>
      <c r="Q730" s="409"/>
      <c r="R730" s="409"/>
      <c r="S730" s="409"/>
      <c r="T730" s="409"/>
      <c r="U730" s="409"/>
      <c r="V730" s="409"/>
      <c r="W730" s="409"/>
      <c r="X730" s="409"/>
      <c r="Y730" s="409"/>
      <c r="Z730" s="409"/>
    </row>
    <row r="731" ht="13.5" customHeight="1">
      <c r="A731" s="409"/>
      <c r="B731" s="409"/>
      <c r="C731" s="409"/>
      <c r="D731" s="409"/>
      <c r="E731" s="409"/>
      <c r="F731" s="409"/>
      <c r="G731" s="434"/>
      <c r="H731" s="409"/>
      <c r="I731" s="409"/>
      <c r="J731" s="409"/>
      <c r="K731" s="409"/>
      <c r="L731" s="409"/>
      <c r="M731" s="409"/>
      <c r="N731" s="409"/>
      <c r="O731" s="409"/>
      <c r="P731" s="409"/>
      <c r="Q731" s="409"/>
      <c r="R731" s="409"/>
      <c r="S731" s="409"/>
      <c r="T731" s="409"/>
      <c r="U731" s="409"/>
      <c r="V731" s="409"/>
      <c r="W731" s="409"/>
      <c r="X731" s="409"/>
      <c r="Y731" s="409"/>
      <c r="Z731" s="409"/>
    </row>
    <row r="732" ht="13.5" customHeight="1">
      <c r="A732" s="409"/>
      <c r="B732" s="409"/>
      <c r="C732" s="409"/>
      <c r="D732" s="409"/>
      <c r="E732" s="409"/>
      <c r="F732" s="409"/>
      <c r="G732" s="434"/>
      <c r="H732" s="409"/>
      <c r="I732" s="409"/>
      <c r="J732" s="409"/>
      <c r="K732" s="409"/>
      <c r="L732" s="409"/>
      <c r="M732" s="409"/>
      <c r="N732" s="409"/>
      <c r="O732" s="409"/>
      <c r="P732" s="409"/>
      <c r="Q732" s="409"/>
      <c r="R732" s="409"/>
      <c r="S732" s="409"/>
      <c r="T732" s="409"/>
      <c r="U732" s="409"/>
      <c r="V732" s="409"/>
      <c r="W732" s="409"/>
      <c r="X732" s="409"/>
      <c r="Y732" s="409"/>
      <c r="Z732" s="409"/>
    </row>
    <row r="733" ht="13.5" customHeight="1">
      <c r="A733" s="409"/>
      <c r="B733" s="409"/>
      <c r="C733" s="409"/>
      <c r="D733" s="409"/>
      <c r="E733" s="409"/>
      <c r="F733" s="409"/>
      <c r="G733" s="434"/>
      <c r="H733" s="409"/>
      <c r="I733" s="409"/>
      <c r="J733" s="409"/>
      <c r="K733" s="409"/>
      <c r="L733" s="409"/>
      <c r="M733" s="409"/>
      <c r="N733" s="409"/>
      <c r="O733" s="409"/>
      <c r="P733" s="409"/>
      <c r="Q733" s="409"/>
      <c r="R733" s="409"/>
      <c r="S733" s="409"/>
      <c r="T733" s="409"/>
      <c r="U733" s="409"/>
      <c r="V733" s="409"/>
      <c r="W733" s="409"/>
      <c r="X733" s="409"/>
      <c r="Y733" s="409"/>
      <c r="Z733" s="409"/>
    </row>
    <row r="734" ht="13.5" customHeight="1">
      <c r="A734" s="409"/>
      <c r="B734" s="409"/>
      <c r="C734" s="409"/>
      <c r="D734" s="409"/>
      <c r="E734" s="409"/>
      <c r="F734" s="409"/>
      <c r="G734" s="434"/>
      <c r="H734" s="409"/>
      <c r="I734" s="409"/>
      <c r="J734" s="409"/>
      <c r="K734" s="409"/>
      <c r="L734" s="409"/>
      <c r="M734" s="409"/>
      <c r="N734" s="409"/>
      <c r="O734" s="409"/>
      <c r="P734" s="409"/>
      <c r="Q734" s="409"/>
      <c r="R734" s="409"/>
      <c r="S734" s="409"/>
      <c r="T734" s="409"/>
      <c r="U734" s="409"/>
      <c r="V734" s="409"/>
      <c r="W734" s="409"/>
      <c r="X734" s="409"/>
      <c r="Y734" s="409"/>
      <c r="Z734" s="409"/>
    </row>
    <row r="735" ht="13.5" customHeight="1">
      <c r="A735" s="409"/>
      <c r="B735" s="409"/>
      <c r="C735" s="409"/>
      <c r="D735" s="409"/>
      <c r="E735" s="409"/>
      <c r="F735" s="409"/>
      <c r="G735" s="434"/>
      <c r="H735" s="409"/>
      <c r="I735" s="409"/>
      <c r="J735" s="409"/>
      <c r="K735" s="409"/>
      <c r="L735" s="409"/>
      <c r="M735" s="409"/>
      <c r="N735" s="409"/>
      <c r="O735" s="409"/>
      <c r="P735" s="409"/>
      <c r="Q735" s="409"/>
      <c r="R735" s="409"/>
      <c r="S735" s="409"/>
      <c r="T735" s="409"/>
      <c r="U735" s="409"/>
      <c r="V735" s="409"/>
      <c r="W735" s="409"/>
      <c r="X735" s="409"/>
      <c r="Y735" s="409"/>
      <c r="Z735" s="409"/>
    </row>
    <row r="736" ht="13.5" customHeight="1">
      <c r="A736" s="409"/>
      <c r="B736" s="409"/>
      <c r="C736" s="409"/>
      <c r="D736" s="409"/>
      <c r="E736" s="409"/>
      <c r="F736" s="409"/>
      <c r="G736" s="434"/>
      <c r="H736" s="409"/>
      <c r="I736" s="409"/>
      <c r="J736" s="409"/>
      <c r="K736" s="409"/>
      <c r="L736" s="409"/>
      <c r="M736" s="409"/>
      <c r="N736" s="409"/>
      <c r="O736" s="409"/>
      <c r="P736" s="409"/>
      <c r="Q736" s="409"/>
      <c r="R736" s="409"/>
      <c r="S736" s="409"/>
      <c r="T736" s="409"/>
      <c r="U736" s="409"/>
      <c r="V736" s="409"/>
      <c r="W736" s="409"/>
      <c r="X736" s="409"/>
      <c r="Y736" s="409"/>
      <c r="Z736" s="409"/>
    </row>
    <row r="737" ht="13.5" customHeight="1">
      <c r="A737" s="409"/>
      <c r="B737" s="409"/>
      <c r="C737" s="409"/>
      <c r="D737" s="409"/>
      <c r="E737" s="409"/>
      <c r="F737" s="409"/>
      <c r="G737" s="434"/>
      <c r="H737" s="409"/>
      <c r="I737" s="409"/>
      <c r="J737" s="409"/>
      <c r="K737" s="409"/>
      <c r="L737" s="409"/>
      <c r="M737" s="409"/>
      <c r="N737" s="409"/>
      <c r="O737" s="409"/>
      <c r="P737" s="409"/>
      <c r="Q737" s="409"/>
      <c r="R737" s="409"/>
      <c r="S737" s="409"/>
      <c r="T737" s="409"/>
      <c r="U737" s="409"/>
      <c r="V737" s="409"/>
      <c r="W737" s="409"/>
      <c r="X737" s="409"/>
      <c r="Y737" s="409"/>
      <c r="Z737" s="409"/>
    </row>
    <row r="738" ht="13.5" customHeight="1">
      <c r="A738" s="409"/>
      <c r="B738" s="409"/>
      <c r="C738" s="409"/>
      <c r="D738" s="409"/>
      <c r="E738" s="409"/>
      <c r="F738" s="409"/>
      <c r="G738" s="434"/>
      <c r="H738" s="409"/>
      <c r="I738" s="409"/>
      <c r="J738" s="409"/>
      <c r="K738" s="409"/>
      <c r="L738" s="409"/>
      <c r="M738" s="409"/>
      <c r="N738" s="409"/>
      <c r="O738" s="409"/>
      <c r="P738" s="409"/>
      <c r="Q738" s="409"/>
      <c r="R738" s="409"/>
      <c r="S738" s="409"/>
      <c r="T738" s="409"/>
      <c r="U738" s="409"/>
      <c r="V738" s="409"/>
      <c r="W738" s="409"/>
      <c r="X738" s="409"/>
      <c r="Y738" s="409"/>
      <c r="Z738" s="409"/>
    </row>
    <row r="739" ht="13.5" customHeight="1">
      <c r="A739" s="409"/>
      <c r="B739" s="409"/>
      <c r="C739" s="409"/>
      <c r="D739" s="409"/>
      <c r="E739" s="409"/>
      <c r="F739" s="409"/>
      <c r="G739" s="434"/>
      <c r="H739" s="409"/>
      <c r="I739" s="409"/>
      <c r="J739" s="409"/>
      <c r="K739" s="409"/>
      <c r="L739" s="409"/>
      <c r="M739" s="409"/>
      <c r="N739" s="409"/>
      <c r="O739" s="409"/>
      <c r="P739" s="409"/>
      <c r="Q739" s="409"/>
      <c r="R739" s="409"/>
      <c r="S739" s="409"/>
      <c r="T739" s="409"/>
      <c r="U739" s="409"/>
      <c r="V739" s="409"/>
      <c r="W739" s="409"/>
      <c r="X739" s="409"/>
      <c r="Y739" s="409"/>
      <c r="Z739" s="409"/>
    </row>
    <row r="740" ht="13.5" customHeight="1">
      <c r="A740" s="409"/>
      <c r="B740" s="409"/>
      <c r="C740" s="409"/>
      <c r="D740" s="409"/>
      <c r="E740" s="409"/>
      <c r="F740" s="409"/>
      <c r="G740" s="434"/>
      <c r="H740" s="409"/>
      <c r="I740" s="409"/>
      <c r="J740" s="409"/>
      <c r="K740" s="409"/>
      <c r="L740" s="409"/>
      <c r="M740" s="409"/>
      <c r="N740" s="409"/>
      <c r="O740" s="409"/>
      <c r="P740" s="409"/>
      <c r="Q740" s="409"/>
      <c r="R740" s="409"/>
      <c r="S740" s="409"/>
      <c r="T740" s="409"/>
      <c r="U740" s="409"/>
      <c r="V740" s="409"/>
      <c r="W740" s="409"/>
      <c r="X740" s="409"/>
      <c r="Y740" s="409"/>
      <c r="Z740" s="409"/>
    </row>
    <row r="741" ht="13.5" customHeight="1">
      <c r="A741" s="409"/>
      <c r="B741" s="409"/>
      <c r="C741" s="409"/>
      <c r="D741" s="409"/>
      <c r="E741" s="409"/>
      <c r="F741" s="409"/>
      <c r="G741" s="434"/>
      <c r="H741" s="409"/>
      <c r="I741" s="409"/>
      <c r="J741" s="409"/>
      <c r="K741" s="409"/>
      <c r="L741" s="409"/>
      <c r="M741" s="409"/>
      <c r="N741" s="409"/>
      <c r="O741" s="409"/>
      <c r="P741" s="409"/>
      <c r="Q741" s="409"/>
      <c r="R741" s="409"/>
      <c r="S741" s="409"/>
      <c r="T741" s="409"/>
      <c r="U741" s="409"/>
      <c r="V741" s="409"/>
      <c r="W741" s="409"/>
      <c r="X741" s="409"/>
      <c r="Y741" s="409"/>
      <c r="Z741" s="409"/>
    </row>
    <row r="742" ht="13.5" customHeight="1">
      <c r="A742" s="409"/>
      <c r="B742" s="409"/>
      <c r="C742" s="409"/>
      <c r="D742" s="409"/>
      <c r="E742" s="409"/>
      <c r="F742" s="409"/>
      <c r="G742" s="434"/>
      <c r="H742" s="409"/>
      <c r="I742" s="409"/>
      <c r="J742" s="409"/>
      <c r="K742" s="409"/>
      <c r="L742" s="409"/>
      <c r="M742" s="409"/>
      <c r="N742" s="409"/>
      <c r="O742" s="409"/>
      <c r="P742" s="409"/>
      <c r="Q742" s="409"/>
      <c r="R742" s="409"/>
      <c r="S742" s="409"/>
      <c r="T742" s="409"/>
      <c r="U742" s="409"/>
      <c r="V742" s="409"/>
      <c r="W742" s="409"/>
      <c r="X742" s="409"/>
      <c r="Y742" s="409"/>
      <c r="Z742" s="409"/>
    </row>
    <row r="743" ht="13.5" customHeight="1">
      <c r="A743" s="409"/>
      <c r="B743" s="409"/>
      <c r="C743" s="409"/>
      <c r="D743" s="409"/>
      <c r="E743" s="409"/>
      <c r="F743" s="409"/>
      <c r="G743" s="434"/>
      <c r="H743" s="409"/>
      <c r="I743" s="409"/>
      <c r="J743" s="409"/>
      <c r="K743" s="409"/>
      <c r="L743" s="409"/>
      <c r="M743" s="409"/>
      <c r="N743" s="409"/>
      <c r="O743" s="409"/>
      <c r="P743" s="409"/>
      <c r="Q743" s="409"/>
      <c r="R743" s="409"/>
      <c r="S743" s="409"/>
      <c r="T743" s="409"/>
      <c r="U743" s="409"/>
      <c r="V743" s="409"/>
      <c r="W743" s="409"/>
      <c r="X743" s="409"/>
      <c r="Y743" s="409"/>
      <c r="Z743" s="409"/>
    </row>
    <row r="744" ht="13.5" customHeight="1">
      <c r="A744" s="409"/>
      <c r="B744" s="409"/>
      <c r="C744" s="409"/>
      <c r="D744" s="409"/>
      <c r="E744" s="409"/>
      <c r="F744" s="409"/>
      <c r="G744" s="434"/>
      <c r="H744" s="409"/>
      <c r="I744" s="409"/>
      <c r="J744" s="409"/>
      <c r="K744" s="409"/>
      <c r="L744" s="409"/>
      <c r="M744" s="409"/>
      <c r="N744" s="409"/>
      <c r="O744" s="409"/>
      <c r="P744" s="409"/>
      <c r="Q744" s="409"/>
      <c r="R744" s="409"/>
      <c r="S744" s="409"/>
      <c r="T744" s="409"/>
      <c r="U744" s="409"/>
      <c r="V744" s="409"/>
      <c r="W744" s="409"/>
      <c r="X744" s="409"/>
      <c r="Y744" s="409"/>
      <c r="Z744" s="409"/>
    </row>
    <row r="745" ht="13.5" customHeight="1">
      <c r="A745" s="409"/>
      <c r="B745" s="409"/>
      <c r="C745" s="409"/>
      <c r="D745" s="409"/>
      <c r="E745" s="409"/>
      <c r="F745" s="409"/>
      <c r="G745" s="434"/>
      <c r="H745" s="409"/>
      <c r="I745" s="409"/>
      <c r="J745" s="409"/>
      <c r="K745" s="409"/>
      <c r="L745" s="409"/>
      <c r="M745" s="409"/>
      <c r="N745" s="409"/>
      <c r="O745" s="409"/>
      <c r="P745" s="409"/>
      <c r="Q745" s="409"/>
      <c r="R745" s="409"/>
      <c r="S745" s="409"/>
      <c r="T745" s="409"/>
      <c r="U745" s="409"/>
      <c r="V745" s="409"/>
      <c r="W745" s="409"/>
      <c r="X745" s="409"/>
      <c r="Y745" s="409"/>
      <c r="Z745" s="409"/>
    </row>
    <row r="746" ht="13.5" customHeight="1">
      <c r="A746" s="409"/>
      <c r="B746" s="409"/>
      <c r="C746" s="409"/>
      <c r="D746" s="409"/>
      <c r="E746" s="409"/>
      <c r="F746" s="409"/>
      <c r="G746" s="434"/>
      <c r="H746" s="409"/>
      <c r="I746" s="409"/>
      <c r="J746" s="409"/>
      <c r="K746" s="409"/>
      <c r="L746" s="409"/>
      <c r="M746" s="409"/>
      <c r="N746" s="409"/>
      <c r="O746" s="409"/>
      <c r="P746" s="409"/>
      <c r="Q746" s="409"/>
      <c r="R746" s="409"/>
      <c r="S746" s="409"/>
      <c r="T746" s="409"/>
      <c r="U746" s="409"/>
      <c r="V746" s="409"/>
      <c r="W746" s="409"/>
      <c r="X746" s="409"/>
      <c r="Y746" s="409"/>
      <c r="Z746" s="409"/>
    </row>
    <row r="747" ht="13.5" customHeight="1">
      <c r="A747" s="409"/>
      <c r="B747" s="409"/>
      <c r="C747" s="409"/>
      <c r="D747" s="409"/>
      <c r="E747" s="409"/>
      <c r="F747" s="409"/>
      <c r="G747" s="434"/>
      <c r="H747" s="409"/>
      <c r="I747" s="409"/>
      <c r="J747" s="409"/>
      <c r="K747" s="409"/>
      <c r="L747" s="409"/>
      <c r="M747" s="409"/>
      <c r="N747" s="409"/>
      <c r="O747" s="409"/>
      <c r="P747" s="409"/>
      <c r="Q747" s="409"/>
      <c r="R747" s="409"/>
      <c r="S747" s="409"/>
      <c r="T747" s="409"/>
      <c r="U747" s="409"/>
      <c r="V747" s="409"/>
      <c r="W747" s="409"/>
      <c r="X747" s="409"/>
      <c r="Y747" s="409"/>
      <c r="Z747" s="409"/>
    </row>
    <row r="748" ht="13.5" customHeight="1">
      <c r="A748" s="409"/>
      <c r="B748" s="409"/>
      <c r="C748" s="409"/>
      <c r="D748" s="409"/>
      <c r="E748" s="409"/>
      <c r="F748" s="409"/>
      <c r="G748" s="434"/>
      <c r="H748" s="409"/>
      <c r="I748" s="409"/>
      <c r="J748" s="409"/>
      <c r="K748" s="409"/>
      <c r="L748" s="409"/>
      <c r="M748" s="409"/>
      <c r="N748" s="409"/>
      <c r="O748" s="409"/>
      <c r="P748" s="409"/>
      <c r="Q748" s="409"/>
      <c r="R748" s="409"/>
      <c r="S748" s="409"/>
      <c r="T748" s="409"/>
      <c r="U748" s="409"/>
      <c r="V748" s="409"/>
      <c r="W748" s="409"/>
      <c r="X748" s="409"/>
      <c r="Y748" s="409"/>
      <c r="Z748" s="409"/>
    </row>
    <row r="749" ht="13.5" customHeight="1">
      <c r="A749" s="409"/>
      <c r="B749" s="409"/>
      <c r="C749" s="409"/>
      <c r="D749" s="409"/>
      <c r="E749" s="409"/>
      <c r="F749" s="409"/>
      <c r="G749" s="434"/>
      <c r="H749" s="409"/>
      <c r="I749" s="409"/>
      <c r="J749" s="409"/>
      <c r="K749" s="409"/>
      <c r="L749" s="409"/>
      <c r="M749" s="409"/>
      <c r="N749" s="409"/>
      <c r="O749" s="409"/>
      <c r="P749" s="409"/>
      <c r="Q749" s="409"/>
      <c r="R749" s="409"/>
      <c r="S749" s="409"/>
      <c r="T749" s="409"/>
      <c r="U749" s="409"/>
      <c r="V749" s="409"/>
      <c r="W749" s="409"/>
      <c r="X749" s="409"/>
      <c r="Y749" s="409"/>
      <c r="Z749" s="409"/>
    </row>
    <row r="750" ht="13.5" customHeight="1">
      <c r="A750" s="409"/>
      <c r="B750" s="409"/>
      <c r="C750" s="409"/>
      <c r="D750" s="409"/>
      <c r="E750" s="409"/>
      <c r="F750" s="409"/>
      <c r="G750" s="434"/>
      <c r="H750" s="409"/>
      <c r="I750" s="409"/>
      <c r="J750" s="409"/>
      <c r="K750" s="409"/>
      <c r="L750" s="409"/>
      <c r="M750" s="409"/>
      <c r="N750" s="409"/>
      <c r="O750" s="409"/>
      <c r="P750" s="409"/>
      <c r="Q750" s="409"/>
      <c r="R750" s="409"/>
      <c r="S750" s="409"/>
      <c r="T750" s="409"/>
      <c r="U750" s="409"/>
      <c r="V750" s="409"/>
      <c r="W750" s="409"/>
      <c r="X750" s="409"/>
      <c r="Y750" s="409"/>
      <c r="Z750" s="409"/>
    </row>
    <row r="751" ht="13.5" customHeight="1">
      <c r="A751" s="409"/>
      <c r="B751" s="409"/>
      <c r="C751" s="409"/>
      <c r="D751" s="409"/>
      <c r="E751" s="409"/>
      <c r="F751" s="409"/>
      <c r="G751" s="434"/>
      <c r="H751" s="409"/>
      <c r="I751" s="409"/>
      <c r="J751" s="409"/>
      <c r="K751" s="409"/>
      <c r="L751" s="409"/>
      <c r="M751" s="409"/>
      <c r="N751" s="409"/>
      <c r="O751" s="409"/>
      <c r="P751" s="409"/>
      <c r="Q751" s="409"/>
      <c r="R751" s="409"/>
      <c r="S751" s="409"/>
      <c r="T751" s="409"/>
      <c r="U751" s="409"/>
      <c r="V751" s="409"/>
      <c r="W751" s="409"/>
      <c r="X751" s="409"/>
      <c r="Y751" s="409"/>
      <c r="Z751" s="409"/>
    </row>
    <row r="752" ht="13.5" customHeight="1">
      <c r="A752" s="409"/>
      <c r="B752" s="409"/>
      <c r="C752" s="409"/>
      <c r="D752" s="409"/>
      <c r="E752" s="409"/>
      <c r="F752" s="409"/>
      <c r="G752" s="434"/>
      <c r="H752" s="409"/>
      <c r="I752" s="409"/>
      <c r="J752" s="409"/>
      <c r="K752" s="409"/>
      <c r="L752" s="409"/>
      <c r="M752" s="409"/>
      <c r="N752" s="409"/>
      <c r="O752" s="409"/>
      <c r="P752" s="409"/>
      <c r="Q752" s="409"/>
      <c r="R752" s="409"/>
      <c r="S752" s="409"/>
      <c r="T752" s="409"/>
      <c r="U752" s="409"/>
      <c r="V752" s="409"/>
      <c r="W752" s="409"/>
      <c r="X752" s="409"/>
      <c r="Y752" s="409"/>
      <c r="Z752" s="409"/>
    </row>
    <row r="753" ht="13.5" customHeight="1">
      <c r="A753" s="409"/>
      <c r="B753" s="409"/>
      <c r="C753" s="409"/>
      <c r="D753" s="409"/>
      <c r="E753" s="409"/>
      <c r="F753" s="409"/>
      <c r="G753" s="434"/>
      <c r="H753" s="409"/>
      <c r="I753" s="409"/>
      <c r="J753" s="409"/>
      <c r="K753" s="409"/>
      <c r="L753" s="409"/>
      <c r="M753" s="409"/>
      <c r="N753" s="409"/>
      <c r="O753" s="409"/>
      <c r="P753" s="409"/>
      <c r="Q753" s="409"/>
      <c r="R753" s="409"/>
      <c r="S753" s="409"/>
      <c r="T753" s="409"/>
      <c r="U753" s="409"/>
      <c r="V753" s="409"/>
      <c r="W753" s="409"/>
      <c r="X753" s="409"/>
      <c r="Y753" s="409"/>
      <c r="Z753" s="409"/>
    </row>
    <row r="754" ht="13.5" customHeight="1">
      <c r="A754" s="409"/>
      <c r="B754" s="409"/>
      <c r="C754" s="409"/>
      <c r="D754" s="409"/>
      <c r="E754" s="409"/>
      <c r="F754" s="409"/>
      <c r="G754" s="434"/>
      <c r="H754" s="409"/>
      <c r="I754" s="409"/>
      <c r="J754" s="409"/>
      <c r="K754" s="409"/>
      <c r="L754" s="409"/>
      <c r="M754" s="409"/>
      <c r="N754" s="409"/>
      <c r="O754" s="409"/>
      <c r="P754" s="409"/>
      <c r="Q754" s="409"/>
      <c r="R754" s="409"/>
      <c r="S754" s="409"/>
      <c r="T754" s="409"/>
      <c r="U754" s="409"/>
      <c r="V754" s="409"/>
      <c r="W754" s="409"/>
      <c r="X754" s="409"/>
      <c r="Y754" s="409"/>
      <c r="Z754" s="409"/>
    </row>
    <row r="755" ht="13.5" customHeight="1">
      <c r="A755" s="409"/>
      <c r="B755" s="409"/>
      <c r="C755" s="409"/>
      <c r="D755" s="409"/>
      <c r="E755" s="409"/>
      <c r="F755" s="409"/>
      <c r="G755" s="434"/>
      <c r="H755" s="409"/>
      <c r="I755" s="409"/>
      <c r="J755" s="409"/>
      <c r="K755" s="409"/>
      <c r="L755" s="409"/>
      <c r="M755" s="409"/>
      <c r="N755" s="409"/>
      <c r="O755" s="409"/>
      <c r="P755" s="409"/>
      <c r="Q755" s="409"/>
      <c r="R755" s="409"/>
      <c r="S755" s="409"/>
      <c r="T755" s="409"/>
      <c r="U755" s="409"/>
      <c r="V755" s="409"/>
      <c r="W755" s="409"/>
      <c r="X755" s="409"/>
      <c r="Y755" s="409"/>
      <c r="Z755" s="409"/>
    </row>
    <row r="756" ht="13.5" customHeight="1">
      <c r="A756" s="409"/>
      <c r="B756" s="409"/>
      <c r="C756" s="409"/>
      <c r="D756" s="409"/>
      <c r="E756" s="409"/>
      <c r="F756" s="409"/>
      <c r="G756" s="434"/>
      <c r="H756" s="409"/>
      <c r="I756" s="409"/>
      <c r="J756" s="409"/>
      <c r="K756" s="409"/>
      <c r="L756" s="409"/>
      <c r="M756" s="409"/>
      <c r="N756" s="409"/>
      <c r="O756" s="409"/>
      <c r="P756" s="409"/>
      <c r="Q756" s="409"/>
      <c r="R756" s="409"/>
      <c r="S756" s="409"/>
      <c r="T756" s="409"/>
      <c r="U756" s="409"/>
      <c r="V756" s="409"/>
      <c r="W756" s="409"/>
      <c r="X756" s="409"/>
      <c r="Y756" s="409"/>
      <c r="Z756" s="409"/>
    </row>
    <row r="757" ht="13.5" customHeight="1">
      <c r="A757" s="409"/>
      <c r="B757" s="409"/>
      <c r="C757" s="409"/>
      <c r="D757" s="409"/>
      <c r="E757" s="409"/>
      <c r="F757" s="409"/>
      <c r="G757" s="434"/>
      <c r="H757" s="409"/>
      <c r="I757" s="409"/>
      <c r="J757" s="409"/>
      <c r="K757" s="409"/>
      <c r="L757" s="409"/>
      <c r="M757" s="409"/>
      <c r="N757" s="409"/>
      <c r="O757" s="409"/>
      <c r="P757" s="409"/>
      <c r="Q757" s="409"/>
      <c r="R757" s="409"/>
      <c r="S757" s="409"/>
      <c r="T757" s="409"/>
      <c r="U757" s="409"/>
      <c r="V757" s="409"/>
      <c r="W757" s="409"/>
      <c r="X757" s="409"/>
      <c r="Y757" s="409"/>
      <c r="Z757" s="409"/>
    </row>
    <row r="758" ht="13.5" customHeight="1">
      <c r="A758" s="409"/>
      <c r="B758" s="409"/>
      <c r="C758" s="409"/>
      <c r="D758" s="409"/>
      <c r="E758" s="409"/>
      <c r="F758" s="409"/>
      <c r="G758" s="434"/>
      <c r="H758" s="409"/>
      <c r="I758" s="409"/>
      <c r="J758" s="409"/>
      <c r="K758" s="409"/>
      <c r="L758" s="409"/>
      <c r="M758" s="409"/>
      <c r="N758" s="409"/>
      <c r="O758" s="409"/>
      <c r="P758" s="409"/>
      <c r="Q758" s="409"/>
      <c r="R758" s="409"/>
      <c r="S758" s="409"/>
      <c r="T758" s="409"/>
      <c r="U758" s="409"/>
      <c r="V758" s="409"/>
      <c r="W758" s="409"/>
      <c r="X758" s="409"/>
      <c r="Y758" s="409"/>
      <c r="Z758" s="409"/>
    </row>
    <row r="759" ht="13.5" customHeight="1">
      <c r="A759" s="409"/>
      <c r="B759" s="409"/>
      <c r="C759" s="409"/>
      <c r="D759" s="409"/>
      <c r="E759" s="409"/>
      <c r="F759" s="409"/>
      <c r="G759" s="434"/>
      <c r="H759" s="409"/>
      <c r="I759" s="409"/>
      <c r="J759" s="409"/>
      <c r="K759" s="409"/>
      <c r="L759" s="409"/>
      <c r="M759" s="409"/>
      <c r="N759" s="409"/>
      <c r="O759" s="409"/>
      <c r="P759" s="409"/>
      <c r="Q759" s="409"/>
      <c r="R759" s="409"/>
      <c r="S759" s="409"/>
      <c r="T759" s="409"/>
      <c r="U759" s="409"/>
      <c r="V759" s="409"/>
      <c r="W759" s="409"/>
      <c r="X759" s="409"/>
      <c r="Y759" s="409"/>
      <c r="Z759" s="409"/>
    </row>
    <row r="760" ht="13.5" customHeight="1">
      <c r="A760" s="409"/>
      <c r="B760" s="409"/>
      <c r="C760" s="409"/>
      <c r="D760" s="409"/>
      <c r="E760" s="409"/>
      <c r="F760" s="409"/>
      <c r="G760" s="434"/>
      <c r="H760" s="409"/>
      <c r="I760" s="409"/>
      <c r="J760" s="409"/>
      <c r="K760" s="409"/>
      <c r="L760" s="409"/>
      <c r="M760" s="409"/>
      <c r="N760" s="409"/>
      <c r="O760" s="409"/>
      <c r="P760" s="409"/>
      <c r="Q760" s="409"/>
      <c r="R760" s="409"/>
      <c r="S760" s="409"/>
      <c r="T760" s="409"/>
      <c r="U760" s="409"/>
      <c r="V760" s="409"/>
      <c r="W760" s="409"/>
      <c r="X760" s="409"/>
      <c r="Y760" s="409"/>
      <c r="Z760" s="409"/>
    </row>
    <row r="761" ht="13.5" customHeight="1">
      <c r="A761" s="409"/>
      <c r="B761" s="409"/>
      <c r="C761" s="409"/>
      <c r="D761" s="409"/>
      <c r="E761" s="409"/>
      <c r="F761" s="409"/>
      <c r="G761" s="434"/>
      <c r="H761" s="409"/>
      <c r="I761" s="409"/>
      <c r="J761" s="409"/>
      <c r="K761" s="409"/>
      <c r="L761" s="409"/>
      <c r="M761" s="409"/>
      <c r="N761" s="409"/>
      <c r="O761" s="409"/>
      <c r="P761" s="409"/>
      <c r="Q761" s="409"/>
      <c r="R761" s="409"/>
      <c r="S761" s="409"/>
      <c r="T761" s="409"/>
      <c r="U761" s="409"/>
      <c r="V761" s="409"/>
      <c r="W761" s="409"/>
      <c r="X761" s="409"/>
      <c r="Y761" s="409"/>
      <c r="Z761" s="409"/>
    </row>
    <row r="762" ht="13.5" customHeight="1">
      <c r="A762" s="409"/>
      <c r="B762" s="409"/>
      <c r="C762" s="409"/>
      <c r="D762" s="409"/>
      <c r="E762" s="409"/>
      <c r="F762" s="409"/>
      <c r="G762" s="434"/>
      <c r="H762" s="409"/>
      <c r="I762" s="409"/>
      <c r="J762" s="409"/>
      <c r="K762" s="409"/>
      <c r="L762" s="409"/>
      <c r="M762" s="409"/>
      <c r="N762" s="409"/>
      <c r="O762" s="409"/>
      <c r="P762" s="409"/>
      <c r="Q762" s="409"/>
      <c r="R762" s="409"/>
      <c r="S762" s="409"/>
      <c r="T762" s="409"/>
      <c r="U762" s="409"/>
      <c r="V762" s="409"/>
      <c r="W762" s="409"/>
      <c r="X762" s="409"/>
      <c r="Y762" s="409"/>
      <c r="Z762" s="409"/>
    </row>
    <row r="763" ht="13.5" customHeight="1">
      <c r="A763" s="409"/>
      <c r="B763" s="409"/>
      <c r="C763" s="409"/>
      <c r="D763" s="409"/>
      <c r="E763" s="409"/>
      <c r="F763" s="409"/>
      <c r="G763" s="434"/>
      <c r="H763" s="409"/>
      <c r="I763" s="409"/>
      <c r="J763" s="409"/>
      <c r="K763" s="409"/>
      <c r="L763" s="409"/>
      <c r="M763" s="409"/>
      <c r="N763" s="409"/>
      <c r="O763" s="409"/>
      <c r="P763" s="409"/>
      <c r="Q763" s="409"/>
      <c r="R763" s="409"/>
      <c r="S763" s="409"/>
      <c r="T763" s="409"/>
      <c r="U763" s="409"/>
      <c r="V763" s="409"/>
      <c r="W763" s="409"/>
      <c r="X763" s="409"/>
      <c r="Y763" s="409"/>
      <c r="Z763" s="409"/>
    </row>
    <row r="764" ht="13.5" customHeight="1">
      <c r="A764" s="409"/>
      <c r="B764" s="409"/>
      <c r="C764" s="409"/>
      <c r="D764" s="409"/>
      <c r="E764" s="409"/>
      <c r="F764" s="409"/>
      <c r="G764" s="434"/>
      <c r="H764" s="409"/>
      <c r="I764" s="409"/>
      <c r="J764" s="409"/>
      <c r="K764" s="409"/>
      <c r="L764" s="409"/>
      <c r="M764" s="409"/>
      <c r="N764" s="409"/>
      <c r="O764" s="409"/>
      <c r="P764" s="409"/>
      <c r="Q764" s="409"/>
      <c r="R764" s="409"/>
      <c r="S764" s="409"/>
      <c r="T764" s="409"/>
      <c r="U764" s="409"/>
      <c r="V764" s="409"/>
      <c r="W764" s="409"/>
      <c r="X764" s="409"/>
      <c r="Y764" s="409"/>
      <c r="Z764" s="409"/>
    </row>
    <row r="765" ht="13.5" customHeight="1">
      <c r="A765" s="409"/>
      <c r="B765" s="409"/>
      <c r="C765" s="409"/>
      <c r="D765" s="409"/>
      <c r="E765" s="409"/>
      <c r="F765" s="409"/>
      <c r="G765" s="434"/>
      <c r="H765" s="409"/>
      <c r="I765" s="409"/>
      <c r="J765" s="409"/>
      <c r="K765" s="409"/>
      <c r="L765" s="409"/>
      <c r="M765" s="409"/>
      <c r="N765" s="409"/>
      <c r="O765" s="409"/>
      <c r="P765" s="409"/>
      <c r="Q765" s="409"/>
      <c r="R765" s="409"/>
      <c r="S765" s="409"/>
      <c r="T765" s="409"/>
      <c r="U765" s="409"/>
      <c r="V765" s="409"/>
      <c r="W765" s="409"/>
      <c r="X765" s="409"/>
      <c r="Y765" s="409"/>
      <c r="Z765" s="409"/>
    </row>
    <row r="766" ht="13.5" customHeight="1">
      <c r="A766" s="409"/>
      <c r="B766" s="409"/>
      <c r="C766" s="409"/>
      <c r="D766" s="409"/>
      <c r="E766" s="409"/>
      <c r="F766" s="409"/>
      <c r="G766" s="434"/>
      <c r="H766" s="409"/>
      <c r="I766" s="409"/>
      <c r="J766" s="409"/>
      <c r="K766" s="409"/>
      <c r="L766" s="409"/>
      <c r="M766" s="409"/>
      <c r="N766" s="409"/>
      <c r="O766" s="409"/>
      <c r="P766" s="409"/>
      <c r="Q766" s="409"/>
      <c r="R766" s="409"/>
      <c r="S766" s="409"/>
      <c r="T766" s="409"/>
      <c r="U766" s="409"/>
      <c r="V766" s="409"/>
      <c r="W766" s="409"/>
      <c r="X766" s="409"/>
      <c r="Y766" s="409"/>
      <c r="Z766" s="409"/>
    </row>
    <row r="767" ht="13.5" customHeight="1">
      <c r="A767" s="409"/>
      <c r="B767" s="409"/>
      <c r="C767" s="409"/>
      <c r="D767" s="409"/>
      <c r="E767" s="409"/>
      <c r="F767" s="409"/>
      <c r="G767" s="434"/>
      <c r="H767" s="409"/>
      <c r="I767" s="409"/>
      <c r="J767" s="409"/>
      <c r="K767" s="409"/>
      <c r="L767" s="409"/>
      <c r="M767" s="409"/>
      <c r="N767" s="409"/>
      <c r="O767" s="409"/>
      <c r="P767" s="409"/>
      <c r="Q767" s="409"/>
      <c r="R767" s="409"/>
      <c r="S767" s="409"/>
      <c r="T767" s="409"/>
      <c r="U767" s="409"/>
      <c r="V767" s="409"/>
      <c r="W767" s="409"/>
      <c r="X767" s="409"/>
      <c r="Y767" s="409"/>
      <c r="Z767" s="409"/>
    </row>
    <row r="768" ht="13.5" customHeight="1">
      <c r="A768" s="409"/>
      <c r="B768" s="409"/>
      <c r="C768" s="409"/>
      <c r="D768" s="409"/>
      <c r="E768" s="409"/>
      <c r="F768" s="409"/>
      <c r="G768" s="434"/>
      <c r="H768" s="409"/>
      <c r="I768" s="409"/>
      <c r="J768" s="409"/>
      <c r="K768" s="409"/>
      <c r="L768" s="409"/>
      <c r="M768" s="409"/>
      <c r="N768" s="409"/>
      <c r="O768" s="409"/>
      <c r="P768" s="409"/>
      <c r="Q768" s="409"/>
      <c r="R768" s="409"/>
      <c r="S768" s="409"/>
      <c r="T768" s="409"/>
      <c r="U768" s="409"/>
      <c r="V768" s="409"/>
      <c r="W768" s="409"/>
      <c r="X768" s="409"/>
      <c r="Y768" s="409"/>
      <c r="Z768" s="409"/>
    </row>
    <row r="769" ht="13.5" customHeight="1">
      <c r="A769" s="409"/>
      <c r="B769" s="409"/>
      <c r="C769" s="409"/>
      <c r="D769" s="409"/>
      <c r="E769" s="409"/>
      <c r="F769" s="409"/>
      <c r="G769" s="434"/>
      <c r="H769" s="409"/>
      <c r="I769" s="409"/>
      <c r="J769" s="409"/>
      <c r="K769" s="409"/>
      <c r="L769" s="409"/>
      <c r="M769" s="409"/>
      <c r="N769" s="409"/>
      <c r="O769" s="409"/>
      <c r="P769" s="409"/>
      <c r="Q769" s="409"/>
      <c r="R769" s="409"/>
      <c r="S769" s="409"/>
      <c r="T769" s="409"/>
      <c r="U769" s="409"/>
      <c r="V769" s="409"/>
      <c r="W769" s="409"/>
      <c r="X769" s="409"/>
      <c r="Y769" s="409"/>
      <c r="Z769" s="409"/>
    </row>
    <row r="770" ht="13.5" customHeight="1">
      <c r="A770" s="409"/>
      <c r="B770" s="409"/>
      <c r="C770" s="409"/>
      <c r="D770" s="409"/>
      <c r="E770" s="409"/>
      <c r="F770" s="409"/>
      <c r="G770" s="434"/>
      <c r="H770" s="409"/>
      <c r="I770" s="409"/>
      <c r="J770" s="409"/>
      <c r="K770" s="409"/>
      <c r="L770" s="409"/>
      <c r="M770" s="409"/>
      <c r="N770" s="409"/>
      <c r="O770" s="409"/>
      <c r="P770" s="409"/>
      <c r="Q770" s="409"/>
      <c r="R770" s="409"/>
      <c r="S770" s="409"/>
      <c r="T770" s="409"/>
      <c r="U770" s="409"/>
      <c r="V770" s="409"/>
      <c r="W770" s="409"/>
      <c r="X770" s="409"/>
      <c r="Y770" s="409"/>
      <c r="Z770" s="409"/>
    </row>
    <row r="771" ht="13.5" customHeight="1">
      <c r="A771" s="409"/>
      <c r="B771" s="409"/>
      <c r="C771" s="409"/>
      <c r="D771" s="409"/>
      <c r="E771" s="409"/>
      <c r="F771" s="409"/>
      <c r="G771" s="434"/>
      <c r="H771" s="409"/>
      <c r="I771" s="409"/>
      <c r="J771" s="409"/>
      <c r="K771" s="409"/>
      <c r="L771" s="409"/>
      <c r="M771" s="409"/>
      <c r="N771" s="409"/>
      <c r="O771" s="409"/>
      <c r="P771" s="409"/>
      <c r="Q771" s="409"/>
      <c r="R771" s="409"/>
      <c r="S771" s="409"/>
      <c r="T771" s="409"/>
      <c r="U771" s="409"/>
      <c r="V771" s="409"/>
      <c r="W771" s="409"/>
      <c r="X771" s="409"/>
      <c r="Y771" s="409"/>
      <c r="Z771" s="409"/>
    </row>
    <row r="772" ht="13.5" customHeight="1">
      <c r="A772" s="409"/>
      <c r="B772" s="409"/>
      <c r="C772" s="409"/>
      <c r="D772" s="409"/>
      <c r="E772" s="409"/>
      <c r="F772" s="409"/>
      <c r="G772" s="434"/>
      <c r="H772" s="409"/>
      <c r="I772" s="409"/>
      <c r="J772" s="409"/>
      <c r="K772" s="409"/>
      <c r="L772" s="409"/>
      <c r="M772" s="409"/>
      <c r="N772" s="409"/>
      <c r="O772" s="409"/>
      <c r="P772" s="409"/>
      <c r="Q772" s="409"/>
      <c r="R772" s="409"/>
      <c r="S772" s="409"/>
      <c r="T772" s="409"/>
      <c r="U772" s="409"/>
      <c r="V772" s="409"/>
      <c r="W772" s="409"/>
      <c r="X772" s="409"/>
      <c r="Y772" s="409"/>
      <c r="Z772" s="409"/>
    </row>
    <row r="773" ht="13.5" customHeight="1">
      <c r="A773" s="409"/>
      <c r="B773" s="409"/>
      <c r="C773" s="409"/>
      <c r="D773" s="409"/>
      <c r="E773" s="409"/>
      <c r="F773" s="409"/>
      <c r="G773" s="434"/>
      <c r="H773" s="409"/>
      <c r="I773" s="409"/>
      <c r="J773" s="409"/>
      <c r="K773" s="409"/>
      <c r="L773" s="409"/>
      <c r="M773" s="409"/>
      <c r="N773" s="409"/>
      <c r="O773" s="409"/>
      <c r="P773" s="409"/>
      <c r="Q773" s="409"/>
      <c r="R773" s="409"/>
      <c r="S773" s="409"/>
      <c r="T773" s="409"/>
      <c r="U773" s="409"/>
      <c r="V773" s="409"/>
      <c r="W773" s="409"/>
      <c r="X773" s="409"/>
      <c r="Y773" s="409"/>
      <c r="Z773" s="409"/>
    </row>
    <row r="774" ht="13.5" customHeight="1">
      <c r="A774" s="409"/>
      <c r="B774" s="409"/>
      <c r="C774" s="409"/>
      <c r="D774" s="409"/>
      <c r="E774" s="409"/>
      <c r="F774" s="409"/>
      <c r="G774" s="434"/>
      <c r="H774" s="409"/>
      <c r="I774" s="409"/>
      <c r="J774" s="409"/>
      <c r="K774" s="409"/>
      <c r="L774" s="409"/>
      <c r="M774" s="409"/>
      <c r="N774" s="409"/>
      <c r="O774" s="409"/>
      <c r="P774" s="409"/>
      <c r="Q774" s="409"/>
      <c r="R774" s="409"/>
      <c r="S774" s="409"/>
      <c r="T774" s="409"/>
      <c r="U774" s="409"/>
      <c r="V774" s="409"/>
      <c r="W774" s="409"/>
      <c r="X774" s="409"/>
      <c r="Y774" s="409"/>
      <c r="Z774" s="409"/>
    </row>
    <row r="775" ht="13.5" customHeight="1">
      <c r="A775" s="409"/>
      <c r="B775" s="409"/>
      <c r="C775" s="409"/>
      <c r="D775" s="409"/>
      <c r="E775" s="409"/>
      <c r="F775" s="409"/>
      <c r="G775" s="434"/>
      <c r="H775" s="409"/>
      <c r="I775" s="409"/>
      <c r="J775" s="409"/>
      <c r="K775" s="409"/>
      <c r="L775" s="409"/>
      <c r="M775" s="409"/>
      <c r="N775" s="409"/>
      <c r="O775" s="409"/>
      <c r="P775" s="409"/>
      <c r="Q775" s="409"/>
      <c r="R775" s="409"/>
      <c r="S775" s="409"/>
      <c r="T775" s="409"/>
      <c r="U775" s="409"/>
      <c r="V775" s="409"/>
      <c r="W775" s="409"/>
      <c r="X775" s="409"/>
      <c r="Y775" s="409"/>
      <c r="Z775" s="409"/>
    </row>
    <row r="776" ht="13.5" customHeight="1">
      <c r="A776" s="409"/>
      <c r="B776" s="409"/>
      <c r="C776" s="409"/>
      <c r="D776" s="409"/>
      <c r="E776" s="409"/>
      <c r="F776" s="409"/>
      <c r="G776" s="434"/>
      <c r="H776" s="409"/>
      <c r="I776" s="409"/>
      <c r="J776" s="409"/>
      <c r="K776" s="409"/>
      <c r="L776" s="409"/>
      <c r="M776" s="409"/>
      <c r="N776" s="409"/>
      <c r="O776" s="409"/>
      <c r="P776" s="409"/>
      <c r="Q776" s="409"/>
      <c r="R776" s="409"/>
      <c r="S776" s="409"/>
      <c r="T776" s="409"/>
      <c r="U776" s="409"/>
      <c r="V776" s="409"/>
      <c r="W776" s="409"/>
      <c r="X776" s="409"/>
      <c r="Y776" s="409"/>
      <c r="Z776" s="409"/>
    </row>
    <row r="777" ht="13.5" customHeight="1">
      <c r="A777" s="409"/>
      <c r="B777" s="409"/>
      <c r="C777" s="409"/>
      <c r="D777" s="409"/>
      <c r="E777" s="409"/>
      <c r="F777" s="409"/>
      <c r="G777" s="434"/>
      <c r="H777" s="409"/>
      <c r="I777" s="409"/>
      <c r="J777" s="409"/>
      <c r="K777" s="409"/>
      <c r="L777" s="409"/>
      <c r="M777" s="409"/>
      <c r="N777" s="409"/>
      <c r="O777" s="409"/>
      <c r="P777" s="409"/>
      <c r="Q777" s="409"/>
      <c r="R777" s="409"/>
      <c r="S777" s="409"/>
      <c r="T777" s="409"/>
      <c r="U777" s="409"/>
      <c r="V777" s="409"/>
      <c r="W777" s="409"/>
      <c r="X777" s="409"/>
      <c r="Y777" s="409"/>
      <c r="Z777" s="409"/>
    </row>
    <row r="778" ht="13.5" customHeight="1">
      <c r="A778" s="409"/>
      <c r="B778" s="409"/>
      <c r="C778" s="409"/>
      <c r="D778" s="409"/>
      <c r="E778" s="409"/>
      <c r="F778" s="409"/>
      <c r="G778" s="434"/>
      <c r="H778" s="409"/>
      <c r="I778" s="409"/>
      <c r="J778" s="409"/>
      <c r="K778" s="409"/>
      <c r="L778" s="409"/>
      <c r="M778" s="409"/>
      <c r="N778" s="409"/>
      <c r="O778" s="409"/>
      <c r="P778" s="409"/>
      <c r="Q778" s="409"/>
      <c r="R778" s="409"/>
      <c r="S778" s="409"/>
      <c r="T778" s="409"/>
      <c r="U778" s="409"/>
      <c r="V778" s="409"/>
      <c r="W778" s="409"/>
      <c r="X778" s="409"/>
      <c r="Y778" s="409"/>
      <c r="Z778" s="409"/>
    </row>
    <row r="779" ht="13.5" customHeight="1">
      <c r="A779" s="409"/>
      <c r="B779" s="409"/>
      <c r="C779" s="409"/>
      <c r="D779" s="409"/>
      <c r="E779" s="409"/>
      <c r="F779" s="409"/>
      <c r="G779" s="434"/>
      <c r="H779" s="409"/>
      <c r="I779" s="409"/>
      <c r="J779" s="409"/>
      <c r="K779" s="409"/>
      <c r="L779" s="409"/>
      <c r="M779" s="409"/>
      <c r="N779" s="409"/>
      <c r="O779" s="409"/>
      <c r="P779" s="409"/>
      <c r="Q779" s="409"/>
      <c r="R779" s="409"/>
      <c r="S779" s="409"/>
      <c r="T779" s="409"/>
      <c r="U779" s="409"/>
      <c r="V779" s="409"/>
      <c r="W779" s="409"/>
      <c r="X779" s="409"/>
      <c r="Y779" s="409"/>
      <c r="Z779" s="409"/>
    </row>
    <row r="780" ht="13.5" customHeight="1">
      <c r="A780" s="409"/>
      <c r="B780" s="409"/>
      <c r="C780" s="409"/>
      <c r="D780" s="409"/>
      <c r="E780" s="409"/>
      <c r="F780" s="409"/>
      <c r="G780" s="434"/>
      <c r="H780" s="409"/>
      <c r="I780" s="409"/>
      <c r="J780" s="409"/>
      <c r="K780" s="409"/>
      <c r="L780" s="409"/>
      <c r="M780" s="409"/>
      <c r="N780" s="409"/>
      <c r="O780" s="409"/>
      <c r="P780" s="409"/>
      <c r="Q780" s="409"/>
      <c r="R780" s="409"/>
      <c r="S780" s="409"/>
      <c r="T780" s="409"/>
      <c r="U780" s="409"/>
      <c r="V780" s="409"/>
      <c r="W780" s="409"/>
      <c r="X780" s="409"/>
      <c r="Y780" s="409"/>
      <c r="Z780" s="409"/>
    </row>
    <row r="781" ht="13.5" customHeight="1">
      <c r="A781" s="409"/>
      <c r="B781" s="409"/>
      <c r="C781" s="409"/>
      <c r="D781" s="409"/>
      <c r="E781" s="409"/>
      <c r="F781" s="409"/>
      <c r="G781" s="434"/>
      <c r="H781" s="409"/>
      <c r="I781" s="409"/>
      <c r="J781" s="409"/>
      <c r="K781" s="409"/>
      <c r="L781" s="409"/>
      <c r="M781" s="409"/>
      <c r="N781" s="409"/>
      <c r="O781" s="409"/>
      <c r="P781" s="409"/>
      <c r="Q781" s="409"/>
      <c r="R781" s="409"/>
      <c r="S781" s="409"/>
      <c r="T781" s="409"/>
      <c r="U781" s="409"/>
      <c r="V781" s="409"/>
      <c r="W781" s="409"/>
      <c r="X781" s="409"/>
      <c r="Y781" s="409"/>
      <c r="Z781" s="409"/>
    </row>
    <row r="782" ht="13.5" customHeight="1">
      <c r="A782" s="409"/>
      <c r="B782" s="409"/>
      <c r="C782" s="409"/>
      <c r="D782" s="409"/>
      <c r="E782" s="409"/>
      <c r="F782" s="409"/>
      <c r="G782" s="434"/>
      <c r="H782" s="409"/>
      <c r="I782" s="409"/>
      <c r="J782" s="409"/>
      <c r="K782" s="409"/>
      <c r="L782" s="409"/>
      <c r="M782" s="409"/>
      <c r="N782" s="409"/>
      <c r="O782" s="409"/>
      <c r="P782" s="409"/>
      <c r="Q782" s="409"/>
      <c r="R782" s="409"/>
      <c r="S782" s="409"/>
      <c r="T782" s="409"/>
      <c r="U782" s="409"/>
      <c r="V782" s="409"/>
      <c r="W782" s="409"/>
      <c r="X782" s="409"/>
      <c r="Y782" s="409"/>
      <c r="Z782" s="409"/>
    </row>
    <row r="783" ht="13.5" customHeight="1">
      <c r="A783" s="409"/>
      <c r="B783" s="409"/>
      <c r="C783" s="409"/>
      <c r="D783" s="409"/>
      <c r="E783" s="409"/>
      <c r="F783" s="409"/>
      <c r="G783" s="434"/>
      <c r="H783" s="409"/>
      <c r="I783" s="409"/>
      <c r="J783" s="409"/>
      <c r="K783" s="409"/>
      <c r="L783" s="409"/>
      <c r="M783" s="409"/>
      <c r="N783" s="409"/>
      <c r="O783" s="409"/>
      <c r="P783" s="409"/>
      <c r="Q783" s="409"/>
      <c r="R783" s="409"/>
      <c r="S783" s="409"/>
      <c r="T783" s="409"/>
      <c r="U783" s="409"/>
      <c r="V783" s="409"/>
      <c r="W783" s="409"/>
      <c r="X783" s="409"/>
      <c r="Y783" s="409"/>
      <c r="Z783" s="409"/>
    </row>
    <row r="784" ht="13.5" customHeight="1">
      <c r="A784" s="409"/>
      <c r="B784" s="409"/>
      <c r="C784" s="409"/>
      <c r="D784" s="409"/>
      <c r="E784" s="409"/>
      <c r="F784" s="409"/>
      <c r="G784" s="434"/>
      <c r="H784" s="409"/>
      <c r="I784" s="409"/>
      <c r="J784" s="409"/>
      <c r="K784" s="409"/>
      <c r="L784" s="409"/>
      <c r="M784" s="409"/>
      <c r="N784" s="409"/>
      <c r="O784" s="409"/>
      <c r="P784" s="409"/>
      <c r="Q784" s="409"/>
      <c r="R784" s="409"/>
      <c r="S784" s="409"/>
      <c r="T784" s="409"/>
      <c r="U784" s="409"/>
      <c r="V784" s="409"/>
      <c r="W784" s="409"/>
      <c r="X784" s="409"/>
      <c r="Y784" s="409"/>
      <c r="Z784" s="409"/>
    </row>
    <row r="785" ht="13.5" customHeight="1">
      <c r="A785" s="409"/>
      <c r="B785" s="409"/>
      <c r="C785" s="409"/>
      <c r="D785" s="409"/>
      <c r="E785" s="409"/>
      <c r="F785" s="409"/>
      <c r="G785" s="434"/>
      <c r="H785" s="409"/>
      <c r="I785" s="409"/>
      <c r="J785" s="409"/>
      <c r="K785" s="409"/>
      <c r="L785" s="409"/>
      <c r="M785" s="409"/>
      <c r="N785" s="409"/>
      <c r="O785" s="409"/>
      <c r="P785" s="409"/>
      <c r="Q785" s="409"/>
      <c r="R785" s="409"/>
      <c r="S785" s="409"/>
      <c r="T785" s="409"/>
      <c r="U785" s="409"/>
      <c r="V785" s="409"/>
      <c r="W785" s="409"/>
      <c r="X785" s="409"/>
      <c r="Y785" s="409"/>
      <c r="Z785" s="409"/>
    </row>
    <row r="786" ht="13.5" customHeight="1">
      <c r="A786" s="409"/>
      <c r="B786" s="409"/>
      <c r="C786" s="409"/>
      <c r="D786" s="409"/>
      <c r="E786" s="409"/>
      <c r="F786" s="409"/>
      <c r="G786" s="434"/>
      <c r="H786" s="409"/>
      <c r="I786" s="409"/>
      <c r="J786" s="409"/>
      <c r="K786" s="409"/>
      <c r="L786" s="409"/>
      <c r="M786" s="409"/>
      <c r="N786" s="409"/>
      <c r="O786" s="409"/>
      <c r="P786" s="409"/>
      <c r="Q786" s="409"/>
      <c r="R786" s="409"/>
      <c r="S786" s="409"/>
      <c r="T786" s="409"/>
      <c r="U786" s="409"/>
      <c r="V786" s="409"/>
      <c r="W786" s="409"/>
      <c r="X786" s="409"/>
      <c r="Y786" s="409"/>
      <c r="Z786" s="409"/>
    </row>
    <row r="787" ht="13.5" customHeight="1">
      <c r="A787" s="409"/>
      <c r="B787" s="409"/>
      <c r="C787" s="409"/>
      <c r="D787" s="409"/>
      <c r="E787" s="409"/>
      <c r="F787" s="409"/>
      <c r="G787" s="434"/>
      <c r="H787" s="409"/>
      <c r="I787" s="409"/>
      <c r="J787" s="409"/>
      <c r="K787" s="409"/>
      <c r="L787" s="409"/>
      <c r="M787" s="409"/>
      <c r="N787" s="409"/>
      <c r="O787" s="409"/>
      <c r="P787" s="409"/>
      <c r="Q787" s="409"/>
      <c r="R787" s="409"/>
      <c r="S787" s="409"/>
      <c r="T787" s="409"/>
      <c r="U787" s="409"/>
      <c r="V787" s="409"/>
      <c r="W787" s="409"/>
      <c r="X787" s="409"/>
      <c r="Y787" s="409"/>
      <c r="Z787" s="409"/>
    </row>
    <row r="788" ht="13.5" customHeight="1">
      <c r="A788" s="409"/>
      <c r="B788" s="409"/>
      <c r="C788" s="409"/>
      <c r="D788" s="409"/>
      <c r="E788" s="409"/>
      <c r="F788" s="409"/>
      <c r="G788" s="434"/>
      <c r="H788" s="409"/>
      <c r="I788" s="409"/>
      <c r="J788" s="409"/>
      <c r="K788" s="409"/>
      <c r="L788" s="409"/>
      <c r="M788" s="409"/>
      <c r="N788" s="409"/>
      <c r="O788" s="409"/>
      <c r="P788" s="409"/>
      <c r="Q788" s="409"/>
      <c r="R788" s="409"/>
      <c r="S788" s="409"/>
      <c r="T788" s="409"/>
      <c r="U788" s="409"/>
      <c r="V788" s="409"/>
      <c r="W788" s="409"/>
      <c r="X788" s="409"/>
      <c r="Y788" s="409"/>
      <c r="Z788" s="409"/>
    </row>
    <row r="789" ht="13.5" customHeight="1">
      <c r="A789" s="409"/>
      <c r="B789" s="409"/>
      <c r="C789" s="409"/>
      <c r="D789" s="409"/>
      <c r="E789" s="409"/>
      <c r="F789" s="409"/>
      <c r="G789" s="434"/>
      <c r="H789" s="409"/>
      <c r="I789" s="409"/>
      <c r="J789" s="409"/>
      <c r="K789" s="409"/>
      <c r="L789" s="409"/>
      <c r="M789" s="409"/>
      <c r="N789" s="409"/>
      <c r="O789" s="409"/>
      <c r="P789" s="409"/>
      <c r="Q789" s="409"/>
      <c r="R789" s="409"/>
      <c r="S789" s="409"/>
      <c r="T789" s="409"/>
      <c r="U789" s="409"/>
      <c r="V789" s="409"/>
      <c r="W789" s="409"/>
      <c r="X789" s="409"/>
      <c r="Y789" s="409"/>
      <c r="Z789" s="409"/>
    </row>
    <row r="790" ht="13.5" customHeight="1">
      <c r="A790" s="409"/>
      <c r="B790" s="409"/>
      <c r="C790" s="409"/>
      <c r="D790" s="409"/>
      <c r="E790" s="409"/>
      <c r="F790" s="409"/>
      <c r="G790" s="434"/>
      <c r="H790" s="409"/>
      <c r="I790" s="409"/>
      <c r="J790" s="409"/>
      <c r="K790" s="409"/>
      <c r="L790" s="409"/>
      <c r="M790" s="409"/>
      <c r="N790" s="409"/>
      <c r="O790" s="409"/>
      <c r="P790" s="409"/>
      <c r="Q790" s="409"/>
      <c r="R790" s="409"/>
      <c r="S790" s="409"/>
      <c r="T790" s="409"/>
      <c r="U790" s="409"/>
      <c r="V790" s="409"/>
      <c r="W790" s="409"/>
      <c r="X790" s="409"/>
      <c r="Y790" s="409"/>
      <c r="Z790" s="409"/>
    </row>
    <row r="791" ht="13.5" customHeight="1">
      <c r="A791" s="409"/>
      <c r="B791" s="409"/>
      <c r="C791" s="409"/>
      <c r="D791" s="409"/>
      <c r="E791" s="409"/>
      <c r="F791" s="409"/>
      <c r="G791" s="434"/>
      <c r="H791" s="409"/>
      <c r="I791" s="409"/>
      <c r="J791" s="409"/>
      <c r="K791" s="409"/>
      <c r="L791" s="409"/>
      <c r="M791" s="409"/>
      <c r="N791" s="409"/>
      <c r="O791" s="409"/>
      <c r="P791" s="409"/>
      <c r="Q791" s="409"/>
      <c r="R791" s="409"/>
      <c r="S791" s="409"/>
      <c r="T791" s="409"/>
      <c r="U791" s="409"/>
      <c r="V791" s="409"/>
      <c r="W791" s="409"/>
      <c r="X791" s="409"/>
      <c r="Y791" s="409"/>
      <c r="Z791" s="409"/>
    </row>
    <row r="792" ht="13.5" customHeight="1">
      <c r="A792" s="409"/>
      <c r="B792" s="409"/>
      <c r="C792" s="409"/>
      <c r="D792" s="409"/>
      <c r="E792" s="409"/>
      <c r="F792" s="409"/>
      <c r="G792" s="434"/>
      <c r="H792" s="409"/>
      <c r="I792" s="409"/>
      <c r="J792" s="409"/>
      <c r="K792" s="409"/>
      <c r="L792" s="409"/>
      <c r="M792" s="409"/>
      <c r="N792" s="409"/>
      <c r="O792" s="409"/>
      <c r="P792" s="409"/>
      <c r="Q792" s="409"/>
      <c r="R792" s="409"/>
      <c r="S792" s="409"/>
      <c r="T792" s="409"/>
      <c r="U792" s="409"/>
      <c r="V792" s="409"/>
      <c r="W792" s="409"/>
      <c r="X792" s="409"/>
      <c r="Y792" s="409"/>
      <c r="Z792" s="409"/>
    </row>
    <row r="793" ht="13.5" customHeight="1">
      <c r="A793" s="409"/>
      <c r="B793" s="409"/>
      <c r="C793" s="409"/>
      <c r="D793" s="409"/>
      <c r="E793" s="409"/>
      <c r="F793" s="409"/>
      <c r="G793" s="434"/>
      <c r="H793" s="409"/>
      <c r="I793" s="409"/>
      <c r="J793" s="409"/>
      <c r="K793" s="409"/>
      <c r="L793" s="409"/>
      <c r="M793" s="409"/>
      <c r="N793" s="409"/>
      <c r="O793" s="409"/>
      <c r="P793" s="409"/>
      <c r="Q793" s="409"/>
      <c r="R793" s="409"/>
      <c r="S793" s="409"/>
      <c r="T793" s="409"/>
      <c r="U793" s="409"/>
      <c r="V793" s="409"/>
      <c r="W793" s="409"/>
      <c r="X793" s="409"/>
      <c r="Y793" s="409"/>
      <c r="Z793" s="409"/>
    </row>
    <row r="794" ht="13.5" customHeight="1">
      <c r="A794" s="409"/>
      <c r="B794" s="409"/>
      <c r="C794" s="409"/>
      <c r="D794" s="409"/>
      <c r="E794" s="409"/>
      <c r="F794" s="409"/>
      <c r="G794" s="434"/>
      <c r="H794" s="409"/>
      <c r="I794" s="409"/>
      <c r="J794" s="409"/>
      <c r="K794" s="409"/>
      <c r="L794" s="409"/>
      <c r="M794" s="409"/>
      <c r="N794" s="409"/>
      <c r="O794" s="409"/>
      <c r="P794" s="409"/>
      <c r="Q794" s="409"/>
      <c r="R794" s="409"/>
      <c r="S794" s="409"/>
      <c r="T794" s="409"/>
      <c r="U794" s="409"/>
      <c r="V794" s="409"/>
      <c r="W794" s="409"/>
      <c r="X794" s="409"/>
      <c r="Y794" s="409"/>
      <c r="Z794" s="409"/>
    </row>
    <row r="795" ht="13.5" customHeight="1">
      <c r="A795" s="409"/>
      <c r="B795" s="409"/>
      <c r="C795" s="409"/>
      <c r="D795" s="409"/>
      <c r="E795" s="409"/>
      <c r="F795" s="409"/>
      <c r="G795" s="434"/>
      <c r="H795" s="409"/>
      <c r="I795" s="409"/>
      <c r="J795" s="409"/>
      <c r="K795" s="409"/>
      <c r="L795" s="409"/>
      <c r="M795" s="409"/>
      <c r="N795" s="409"/>
      <c r="O795" s="409"/>
      <c r="P795" s="409"/>
      <c r="Q795" s="409"/>
      <c r="R795" s="409"/>
      <c r="S795" s="409"/>
      <c r="T795" s="409"/>
      <c r="U795" s="409"/>
      <c r="V795" s="409"/>
      <c r="W795" s="409"/>
      <c r="X795" s="409"/>
      <c r="Y795" s="409"/>
      <c r="Z795" s="409"/>
    </row>
    <row r="796" ht="13.5" customHeight="1">
      <c r="A796" s="409"/>
      <c r="B796" s="409"/>
      <c r="C796" s="409"/>
      <c r="D796" s="409"/>
      <c r="E796" s="409"/>
      <c r="F796" s="409"/>
      <c r="G796" s="434"/>
      <c r="H796" s="409"/>
      <c r="I796" s="409"/>
      <c r="J796" s="409"/>
      <c r="K796" s="409"/>
      <c r="L796" s="409"/>
      <c r="M796" s="409"/>
      <c r="N796" s="409"/>
      <c r="O796" s="409"/>
      <c r="P796" s="409"/>
      <c r="Q796" s="409"/>
      <c r="R796" s="409"/>
      <c r="S796" s="409"/>
      <c r="T796" s="409"/>
      <c r="U796" s="409"/>
      <c r="V796" s="409"/>
      <c r="W796" s="409"/>
      <c r="X796" s="409"/>
      <c r="Y796" s="409"/>
      <c r="Z796" s="409"/>
    </row>
    <row r="797" ht="13.5" customHeight="1">
      <c r="A797" s="409"/>
      <c r="B797" s="409"/>
      <c r="C797" s="409"/>
      <c r="D797" s="409"/>
      <c r="E797" s="409"/>
      <c r="F797" s="409"/>
      <c r="G797" s="434"/>
      <c r="H797" s="409"/>
      <c r="I797" s="409"/>
      <c r="J797" s="409"/>
      <c r="K797" s="409"/>
      <c r="L797" s="409"/>
      <c r="M797" s="409"/>
      <c r="N797" s="409"/>
      <c r="O797" s="409"/>
      <c r="P797" s="409"/>
      <c r="Q797" s="409"/>
      <c r="R797" s="409"/>
      <c r="S797" s="409"/>
      <c r="T797" s="409"/>
      <c r="U797" s="409"/>
      <c r="V797" s="409"/>
      <c r="W797" s="409"/>
      <c r="X797" s="409"/>
      <c r="Y797" s="409"/>
      <c r="Z797" s="409"/>
    </row>
    <row r="798" ht="13.5" customHeight="1">
      <c r="A798" s="409"/>
      <c r="B798" s="409"/>
      <c r="C798" s="409"/>
      <c r="D798" s="409"/>
      <c r="E798" s="409"/>
      <c r="F798" s="409"/>
      <c r="G798" s="434"/>
      <c r="H798" s="409"/>
      <c r="I798" s="409"/>
      <c r="J798" s="409"/>
      <c r="K798" s="409"/>
      <c r="L798" s="409"/>
      <c r="M798" s="409"/>
      <c r="N798" s="409"/>
      <c r="O798" s="409"/>
      <c r="P798" s="409"/>
      <c r="Q798" s="409"/>
      <c r="R798" s="409"/>
      <c r="S798" s="409"/>
      <c r="T798" s="409"/>
      <c r="U798" s="409"/>
      <c r="V798" s="409"/>
      <c r="W798" s="409"/>
      <c r="X798" s="409"/>
      <c r="Y798" s="409"/>
      <c r="Z798" s="409"/>
    </row>
    <row r="799" ht="13.5" customHeight="1">
      <c r="A799" s="409"/>
      <c r="B799" s="409"/>
      <c r="C799" s="409"/>
      <c r="D799" s="409"/>
      <c r="E799" s="409"/>
      <c r="F799" s="409"/>
      <c r="G799" s="434"/>
      <c r="H799" s="409"/>
      <c r="I799" s="409"/>
      <c r="J799" s="409"/>
      <c r="K799" s="409"/>
      <c r="L799" s="409"/>
      <c r="M799" s="409"/>
      <c r="N799" s="409"/>
      <c r="O799" s="409"/>
      <c r="P799" s="409"/>
      <c r="Q799" s="409"/>
      <c r="R799" s="409"/>
      <c r="S799" s="409"/>
      <c r="T799" s="409"/>
      <c r="U799" s="409"/>
      <c r="V799" s="409"/>
      <c r="W799" s="409"/>
      <c r="X799" s="409"/>
      <c r="Y799" s="409"/>
      <c r="Z799" s="409"/>
    </row>
    <row r="800" ht="13.5" customHeight="1">
      <c r="A800" s="409"/>
      <c r="B800" s="409"/>
      <c r="C800" s="409"/>
      <c r="D800" s="409"/>
      <c r="E800" s="409"/>
      <c r="F800" s="409"/>
      <c r="G800" s="434"/>
      <c r="H800" s="409"/>
      <c r="I800" s="409"/>
      <c r="J800" s="409"/>
      <c r="K800" s="409"/>
      <c r="L800" s="409"/>
      <c r="M800" s="409"/>
      <c r="N800" s="409"/>
      <c r="O800" s="409"/>
      <c r="P800" s="409"/>
      <c r="Q800" s="409"/>
      <c r="R800" s="409"/>
      <c r="S800" s="409"/>
      <c r="T800" s="409"/>
      <c r="U800" s="409"/>
      <c r="V800" s="409"/>
      <c r="W800" s="409"/>
      <c r="X800" s="409"/>
      <c r="Y800" s="409"/>
      <c r="Z800" s="409"/>
    </row>
    <row r="801" ht="13.5" customHeight="1">
      <c r="A801" s="409"/>
      <c r="B801" s="409"/>
      <c r="C801" s="409"/>
      <c r="D801" s="409"/>
      <c r="E801" s="409"/>
      <c r="F801" s="409"/>
      <c r="G801" s="434"/>
      <c r="H801" s="409"/>
      <c r="I801" s="409"/>
      <c r="J801" s="409"/>
      <c r="K801" s="409"/>
      <c r="L801" s="409"/>
      <c r="M801" s="409"/>
      <c r="N801" s="409"/>
      <c r="O801" s="409"/>
      <c r="P801" s="409"/>
      <c r="Q801" s="409"/>
      <c r="R801" s="409"/>
      <c r="S801" s="409"/>
      <c r="T801" s="409"/>
      <c r="U801" s="409"/>
      <c r="V801" s="409"/>
      <c r="W801" s="409"/>
      <c r="X801" s="409"/>
      <c r="Y801" s="409"/>
      <c r="Z801" s="409"/>
    </row>
    <row r="802" ht="13.5" customHeight="1">
      <c r="A802" s="409"/>
      <c r="B802" s="409"/>
      <c r="C802" s="409"/>
      <c r="D802" s="409"/>
      <c r="E802" s="409"/>
      <c r="F802" s="409"/>
      <c r="G802" s="434"/>
      <c r="H802" s="409"/>
      <c r="I802" s="409"/>
      <c r="J802" s="409"/>
      <c r="K802" s="409"/>
      <c r="L802" s="409"/>
      <c r="M802" s="409"/>
      <c r="N802" s="409"/>
      <c r="O802" s="409"/>
      <c r="P802" s="409"/>
      <c r="Q802" s="409"/>
      <c r="R802" s="409"/>
      <c r="S802" s="409"/>
      <c r="T802" s="409"/>
      <c r="U802" s="409"/>
      <c r="V802" s="409"/>
      <c r="W802" s="409"/>
      <c r="X802" s="409"/>
      <c r="Y802" s="409"/>
      <c r="Z802" s="409"/>
    </row>
    <row r="803" ht="13.5" customHeight="1">
      <c r="A803" s="409"/>
      <c r="B803" s="409"/>
      <c r="C803" s="409"/>
      <c r="D803" s="409"/>
      <c r="E803" s="409"/>
      <c r="F803" s="409"/>
      <c r="G803" s="434"/>
      <c r="H803" s="409"/>
      <c r="I803" s="409"/>
      <c r="J803" s="409"/>
      <c r="K803" s="409"/>
      <c r="L803" s="409"/>
      <c r="M803" s="409"/>
      <c r="N803" s="409"/>
      <c r="O803" s="409"/>
      <c r="P803" s="409"/>
      <c r="Q803" s="409"/>
      <c r="R803" s="409"/>
      <c r="S803" s="409"/>
      <c r="T803" s="409"/>
      <c r="U803" s="409"/>
      <c r="V803" s="409"/>
      <c r="W803" s="409"/>
      <c r="X803" s="409"/>
      <c r="Y803" s="409"/>
      <c r="Z803" s="409"/>
    </row>
    <row r="804" ht="13.5" customHeight="1">
      <c r="A804" s="409"/>
      <c r="B804" s="409"/>
      <c r="C804" s="409"/>
      <c r="D804" s="409"/>
      <c r="E804" s="409"/>
      <c r="F804" s="409"/>
      <c r="G804" s="434"/>
      <c r="H804" s="409"/>
      <c r="I804" s="409"/>
      <c r="J804" s="409"/>
      <c r="K804" s="409"/>
      <c r="L804" s="409"/>
      <c r="M804" s="409"/>
      <c r="N804" s="409"/>
      <c r="O804" s="409"/>
      <c r="P804" s="409"/>
      <c r="Q804" s="409"/>
      <c r="R804" s="409"/>
      <c r="S804" s="409"/>
      <c r="T804" s="409"/>
      <c r="U804" s="409"/>
      <c r="V804" s="409"/>
      <c r="W804" s="409"/>
      <c r="X804" s="409"/>
      <c r="Y804" s="409"/>
      <c r="Z804" s="409"/>
    </row>
    <row r="805" ht="13.5" customHeight="1">
      <c r="A805" s="409"/>
      <c r="B805" s="409"/>
      <c r="C805" s="409"/>
      <c r="D805" s="409"/>
      <c r="E805" s="409"/>
      <c r="F805" s="409"/>
      <c r="G805" s="434"/>
      <c r="H805" s="409"/>
      <c r="I805" s="409"/>
      <c r="J805" s="409"/>
      <c r="K805" s="409"/>
      <c r="L805" s="409"/>
      <c r="M805" s="409"/>
      <c r="N805" s="409"/>
      <c r="O805" s="409"/>
      <c r="P805" s="409"/>
      <c r="Q805" s="409"/>
      <c r="R805" s="409"/>
      <c r="S805" s="409"/>
      <c r="T805" s="409"/>
      <c r="U805" s="409"/>
      <c r="V805" s="409"/>
      <c r="W805" s="409"/>
      <c r="X805" s="409"/>
      <c r="Y805" s="409"/>
      <c r="Z805" s="409"/>
    </row>
    <row r="806" ht="13.5" customHeight="1">
      <c r="A806" s="409"/>
      <c r="B806" s="409"/>
      <c r="C806" s="409"/>
      <c r="D806" s="409"/>
      <c r="E806" s="409"/>
      <c r="F806" s="409"/>
      <c r="G806" s="434"/>
      <c r="H806" s="409"/>
      <c r="I806" s="409"/>
      <c r="J806" s="409"/>
      <c r="K806" s="409"/>
      <c r="L806" s="409"/>
      <c r="M806" s="409"/>
      <c r="N806" s="409"/>
      <c r="O806" s="409"/>
      <c r="P806" s="409"/>
      <c r="Q806" s="409"/>
      <c r="R806" s="409"/>
      <c r="S806" s="409"/>
      <c r="T806" s="409"/>
      <c r="U806" s="409"/>
      <c r="V806" s="409"/>
      <c r="W806" s="409"/>
      <c r="X806" s="409"/>
      <c r="Y806" s="409"/>
      <c r="Z806" s="409"/>
    </row>
    <row r="807" ht="13.5" customHeight="1">
      <c r="A807" s="409"/>
      <c r="B807" s="409"/>
      <c r="C807" s="409"/>
      <c r="D807" s="409"/>
      <c r="E807" s="409"/>
      <c r="F807" s="409"/>
      <c r="G807" s="434"/>
      <c r="H807" s="409"/>
      <c r="I807" s="409"/>
      <c r="J807" s="409"/>
      <c r="K807" s="409"/>
      <c r="L807" s="409"/>
      <c r="M807" s="409"/>
      <c r="N807" s="409"/>
      <c r="O807" s="409"/>
      <c r="P807" s="409"/>
      <c r="Q807" s="409"/>
      <c r="R807" s="409"/>
      <c r="S807" s="409"/>
      <c r="T807" s="409"/>
      <c r="U807" s="409"/>
      <c r="V807" s="409"/>
      <c r="W807" s="409"/>
      <c r="X807" s="409"/>
      <c r="Y807" s="409"/>
      <c r="Z807" s="409"/>
    </row>
    <row r="808" ht="13.5" customHeight="1">
      <c r="A808" s="409"/>
      <c r="B808" s="409"/>
      <c r="C808" s="409"/>
      <c r="D808" s="409"/>
      <c r="E808" s="409"/>
      <c r="F808" s="409"/>
      <c r="G808" s="434"/>
      <c r="H808" s="409"/>
      <c r="I808" s="409"/>
      <c r="J808" s="409"/>
      <c r="K808" s="409"/>
      <c r="L808" s="409"/>
      <c r="M808" s="409"/>
      <c r="N808" s="409"/>
      <c r="O808" s="409"/>
      <c r="P808" s="409"/>
      <c r="Q808" s="409"/>
      <c r="R808" s="409"/>
      <c r="S808" s="409"/>
      <c r="T808" s="409"/>
      <c r="U808" s="409"/>
      <c r="V808" s="409"/>
      <c r="W808" s="409"/>
      <c r="X808" s="409"/>
      <c r="Y808" s="409"/>
      <c r="Z808" s="409"/>
    </row>
    <row r="809" ht="13.5" customHeight="1">
      <c r="A809" s="409"/>
      <c r="B809" s="409"/>
      <c r="C809" s="409"/>
      <c r="D809" s="409"/>
      <c r="E809" s="409"/>
      <c r="F809" s="409"/>
      <c r="G809" s="434"/>
      <c r="H809" s="409"/>
      <c r="I809" s="409"/>
      <c r="J809" s="409"/>
      <c r="K809" s="409"/>
      <c r="L809" s="409"/>
      <c r="M809" s="409"/>
      <c r="N809" s="409"/>
      <c r="O809" s="409"/>
      <c r="P809" s="409"/>
      <c r="Q809" s="409"/>
      <c r="R809" s="409"/>
      <c r="S809" s="409"/>
      <c r="T809" s="409"/>
      <c r="U809" s="409"/>
      <c r="V809" s="409"/>
      <c r="W809" s="409"/>
      <c r="X809" s="409"/>
      <c r="Y809" s="409"/>
      <c r="Z809" s="409"/>
    </row>
    <row r="810" ht="13.5" customHeight="1">
      <c r="A810" s="409"/>
      <c r="B810" s="409"/>
      <c r="C810" s="409"/>
      <c r="D810" s="409"/>
      <c r="E810" s="409"/>
      <c r="F810" s="409"/>
      <c r="G810" s="434"/>
      <c r="H810" s="409"/>
      <c r="I810" s="409"/>
      <c r="J810" s="409"/>
      <c r="K810" s="409"/>
      <c r="L810" s="409"/>
      <c r="M810" s="409"/>
      <c r="N810" s="409"/>
      <c r="O810" s="409"/>
      <c r="P810" s="409"/>
      <c r="Q810" s="409"/>
      <c r="R810" s="409"/>
      <c r="S810" s="409"/>
      <c r="T810" s="409"/>
      <c r="U810" s="409"/>
      <c r="V810" s="409"/>
      <c r="W810" s="409"/>
      <c r="X810" s="409"/>
      <c r="Y810" s="409"/>
      <c r="Z810" s="409"/>
    </row>
    <row r="811" ht="13.5" customHeight="1">
      <c r="A811" s="409"/>
      <c r="B811" s="409"/>
      <c r="C811" s="409"/>
      <c r="D811" s="409"/>
      <c r="E811" s="409"/>
      <c r="F811" s="409"/>
      <c r="G811" s="434"/>
      <c r="H811" s="409"/>
      <c r="I811" s="409"/>
      <c r="J811" s="409"/>
      <c r="K811" s="409"/>
      <c r="L811" s="409"/>
      <c r="M811" s="409"/>
      <c r="N811" s="409"/>
      <c r="O811" s="409"/>
      <c r="P811" s="409"/>
      <c r="Q811" s="409"/>
      <c r="R811" s="409"/>
      <c r="S811" s="409"/>
      <c r="T811" s="409"/>
      <c r="U811" s="409"/>
      <c r="V811" s="409"/>
      <c r="W811" s="409"/>
      <c r="X811" s="409"/>
      <c r="Y811" s="409"/>
      <c r="Z811" s="409"/>
    </row>
    <row r="812" ht="13.5" customHeight="1">
      <c r="A812" s="409"/>
      <c r="B812" s="409"/>
      <c r="C812" s="409"/>
      <c r="D812" s="409"/>
      <c r="E812" s="409"/>
      <c r="F812" s="409"/>
      <c r="G812" s="434"/>
      <c r="H812" s="409"/>
      <c r="I812" s="409"/>
      <c r="J812" s="409"/>
      <c r="K812" s="409"/>
      <c r="L812" s="409"/>
      <c r="M812" s="409"/>
      <c r="N812" s="409"/>
      <c r="O812" s="409"/>
      <c r="P812" s="409"/>
      <c r="Q812" s="409"/>
      <c r="R812" s="409"/>
      <c r="S812" s="409"/>
      <c r="T812" s="409"/>
      <c r="U812" s="409"/>
      <c r="V812" s="409"/>
      <c r="W812" s="409"/>
      <c r="X812" s="409"/>
      <c r="Y812" s="409"/>
      <c r="Z812" s="409"/>
    </row>
    <row r="813" ht="13.5" customHeight="1">
      <c r="A813" s="409"/>
      <c r="B813" s="409"/>
      <c r="C813" s="409"/>
      <c r="D813" s="409"/>
      <c r="E813" s="409"/>
      <c r="F813" s="409"/>
      <c r="G813" s="434"/>
      <c r="H813" s="409"/>
      <c r="I813" s="409"/>
      <c r="J813" s="409"/>
      <c r="K813" s="409"/>
      <c r="L813" s="409"/>
      <c r="M813" s="409"/>
      <c r="N813" s="409"/>
      <c r="O813" s="409"/>
      <c r="P813" s="409"/>
      <c r="Q813" s="409"/>
      <c r="R813" s="409"/>
      <c r="S813" s="409"/>
      <c r="T813" s="409"/>
      <c r="U813" s="409"/>
      <c r="V813" s="409"/>
      <c r="W813" s="409"/>
      <c r="X813" s="409"/>
      <c r="Y813" s="409"/>
      <c r="Z813" s="409"/>
    </row>
    <row r="814" ht="13.5" customHeight="1">
      <c r="A814" s="409"/>
      <c r="B814" s="409"/>
      <c r="C814" s="409"/>
      <c r="D814" s="409"/>
      <c r="E814" s="409"/>
      <c r="F814" s="409"/>
      <c r="G814" s="434"/>
      <c r="H814" s="409"/>
      <c r="I814" s="409"/>
      <c r="J814" s="409"/>
      <c r="K814" s="409"/>
      <c r="L814" s="409"/>
      <c r="M814" s="409"/>
      <c r="N814" s="409"/>
      <c r="O814" s="409"/>
      <c r="P814" s="409"/>
      <c r="Q814" s="409"/>
      <c r="R814" s="409"/>
      <c r="S814" s="409"/>
      <c r="T814" s="409"/>
      <c r="U814" s="409"/>
      <c r="V814" s="409"/>
      <c r="W814" s="409"/>
      <c r="X814" s="409"/>
      <c r="Y814" s="409"/>
      <c r="Z814" s="409"/>
    </row>
    <row r="815" ht="13.5" customHeight="1">
      <c r="A815" s="409"/>
      <c r="B815" s="409"/>
      <c r="C815" s="409"/>
      <c r="D815" s="409"/>
      <c r="E815" s="409"/>
      <c r="F815" s="409"/>
      <c r="G815" s="434"/>
      <c r="H815" s="409"/>
      <c r="I815" s="409"/>
      <c r="J815" s="409"/>
      <c r="K815" s="409"/>
      <c r="L815" s="409"/>
      <c r="M815" s="409"/>
      <c r="N815" s="409"/>
      <c r="O815" s="409"/>
      <c r="P815" s="409"/>
      <c r="Q815" s="409"/>
      <c r="R815" s="409"/>
      <c r="S815" s="409"/>
      <c r="T815" s="409"/>
      <c r="U815" s="409"/>
      <c r="V815" s="409"/>
      <c r="W815" s="409"/>
      <c r="X815" s="409"/>
      <c r="Y815" s="409"/>
      <c r="Z815" s="409"/>
    </row>
    <row r="816" ht="13.5" customHeight="1">
      <c r="A816" s="409"/>
      <c r="B816" s="409"/>
      <c r="C816" s="409"/>
      <c r="D816" s="409"/>
      <c r="E816" s="409"/>
      <c r="F816" s="409"/>
      <c r="G816" s="434"/>
      <c r="H816" s="409"/>
      <c r="I816" s="409"/>
      <c r="J816" s="409"/>
      <c r="K816" s="409"/>
      <c r="L816" s="409"/>
      <c r="M816" s="409"/>
      <c r="N816" s="409"/>
      <c r="O816" s="409"/>
      <c r="P816" s="409"/>
      <c r="Q816" s="409"/>
      <c r="R816" s="409"/>
      <c r="S816" s="409"/>
      <c r="T816" s="409"/>
      <c r="U816" s="409"/>
      <c r="V816" s="409"/>
      <c r="W816" s="409"/>
      <c r="X816" s="409"/>
      <c r="Y816" s="409"/>
      <c r="Z816" s="409"/>
    </row>
    <row r="817" ht="13.5" customHeight="1">
      <c r="A817" s="409"/>
      <c r="B817" s="409"/>
      <c r="C817" s="409"/>
      <c r="D817" s="409"/>
      <c r="E817" s="409"/>
      <c r="F817" s="409"/>
      <c r="G817" s="434"/>
      <c r="H817" s="409"/>
      <c r="I817" s="409"/>
      <c r="J817" s="409"/>
      <c r="K817" s="409"/>
      <c r="L817" s="409"/>
      <c r="M817" s="409"/>
      <c r="N817" s="409"/>
      <c r="O817" s="409"/>
      <c r="P817" s="409"/>
      <c r="Q817" s="409"/>
      <c r="R817" s="409"/>
      <c r="S817" s="409"/>
      <c r="T817" s="409"/>
      <c r="U817" s="409"/>
      <c r="V817" s="409"/>
      <c r="W817" s="409"/>
      <c r="X817" s="409"/>
      <c r="Y817" s="409"/>
      <c r="Z817" s="409"/>
    </row>
    <row r="818" ht="13.5" customHeight="1">
      <c r="A818" s="409"/>
      <c r="B818" s="409"/>
      <c r="C818" s="409"/>
      <c r="D818" s="409"/>
      <c r="E818" s="409"/>
      <c r="F818" s="409"/>
      <c r="G818" s="434"/>
      <c r="H818" s="409"/>
      <c r="I818" s="409"/>
      <c r="J818" s="409"/>
      <c r="K818" s="409"/>
      <c r="L818" s="409"/>
      <c r="M818" s="409"/>
      <c r="N818" s="409"/>
      <c r="O818" s="409"/>
      <c r="P818" s="409"/>
      <c r="Q818" s="409"/>
      <c r="R818" s="409"/>
      <c r="S818" s="409"/>
      <c r="T818" s="409"/>
      <c r="U818" s="409"/>
      <c r="V818" s="409"/>
      <c r="W818" s="409"/>
      <c r="X818" s="409"/>
      <c r="Y818" s="409"/>
      <c r="Z818" s="409"/>
    </row>
    <row r="819" ht="13.5" customHeight="1">
      <c r="A819" s="409"/>
      <c r="B819" s="409"/>
      <c r="C819" s="409"/>
      <c r="D819" s="409"/>
      <c r="E819" s="409"/>
      <c r="F819" s="409"/>
      <c r="G819" s="434"/>
      <c r="H819" s="409"/>
      <c r="I819" s="409"/>
      <c r="J819" s="409"/>
      <c r="K819" s="409"/>
      <c r="L819" s="409"/>
      <c r="M819" s="409"/>
      <c r="N819" s="409"/>
      <c r="O819" s="409"/>
      <c r="P819" s="409"/>
      <c r="Q819" s="409"/>
      <c r="R819" s="409"/>
      <c r="S819" s="409"/>
      <c r="T819" s="409"/>
      <c r="U819" s="409"/>
      <c r="V819" s="409"/>
      <c r="W819" s="409"/>
      <c r="X819" s="409"/>
      <c r="Y819" s="409"/>
      <c r="Z819" s="409"/>
    </row>
    <row r="820" ht="13.5" customHeight="1">
      <c r="A820" s="409"/>
      <c r="B820" s="409"/>
      <c r="C820" s="409"/>
      <c r="D820" s="409"/>
      <c r="E820" s="409"/>
      <c r="F820" s="409"/>
      <c r="G820" s="434"/>
      <c r="H820" s="409"/>
      <c r="I820" s="409"/>
      <c r="J820" s="409"/>
      <c r="K820" s="409"/>
      <c r="L820" s="409"/>
      <c r="M820" s="409"/>
      <c r="N820" s="409"/>
      <c r="O820" s="409"/>
      <c r="P820" s="409"/>
      <c r="Q820" s="409"/>
      <c r="R820" s="409"/>
      <c r="S820" s="409"/>
      <c r="T820" s="409"/>
      <c r="U820" s="409"/>
      <c r="V820" s="409"/>
      <c r="W820" s="409"/>
      <c r="X820" s="409"/>
      <c r="Y820" s="409"/>
      <c r="Z820" s="409"/>
    </row>
    <row r="821" ht="13.5" customHeight="1">
      <c r="A821" s="409"/>
      <c r="B821" s="409"/>
      <c r="C821" s="409"/>
      <c r="D821" s="409"/>
      <c r="E821" s="409"/>
      <c r="F821" s="409"/>
      <c r="G821" s="434"/>
      <c r="H821" s="409"/>
      <c r="I821" s="409"/>
      <c r="J821" s="409"/>
      <c r="K821" s="409"/>
      <c r="L821" s="409"/>
      <c r="M821" s="409"/>
      <c r="N821" s="409"/>
      <c r="O821" s="409"/>
      <c r="P821" s="409"/>
      <c r="Q821" s="409"/>
      <c r="R821" s="409"/>
      <c r="S821" s="409"/>
      <c r="T821" s="409"/>
      <c r="U821" s="409"/>
      <c r="V821" s="409"/>
      <c r="W821" s="409"/>
      <c r="X821" s="409"/>
      <c r="Y821" s="409"/>
      <c r="Z821" s="409"/>
    </row>
    <row r="822" ht="13.5" customHeight="1">
      <c r="A822" s="409"/>
      <c r="B822" s="409"/>
      <c r="C822" s="409"/>
      <c r="D822" s="409"/>
      <c r="E822" s="409"/>
      <c r="F822" s="409"/>
      <c r="G822" s="434"/>
      <c r="H822" s="409"/>
      <c r="I822" s="409"/>
      <c r="J822" s="409"/>
      <c r="K822" s="409"/>
      <c r="L822" s="409"/>
      <c r="M822" s="409"/>
      <c r="N822" s="409"/>
      <c r="O822" s="409"/>
      <c r="P822" s="409"/>
      <c r="Q822" s="409"/>
      <c r="R822" s="409"/>
      <c r="S822" s="409"/>
      <c r="T822" s="409"/>
      <c r="U822" s="409"/>
      <c r="V822" s="409"/>
      <c r="W822" s="409"/>
      <c r="X822" s="409"/>
      <c r="Y822" s="409"/>
      <c r="Z822" s="409"/>
    </row>
    <row r="823" ht="13.5" customHeight="1">
      <c r="A823" s="409"/>
      <c r="B823" s="409"/>
      <c r="C823" s="409"/>
      <c r="D823" s="409"/>
      <c r="E823" s="409"/>
      <c r="F823" s="409"/>
      <c r="G823" s="434"/>
      <c r="H823" s="409"/>
      <c r="I823" s="409"/>
      <c r="J823" s="409"/>
      <c r="K823" s="409"/>
      <c r="L823" s="409"/>
      <c r="M823" s="409"/>
      <c r="N823" s="409"/>
      <c r="O823" s="409"/>
      <c r="P823" s="409"/>
      <c r="Q823" s="409"/>
      <c r="R823" s="409"/>
      <c r="S823" s="409"/>
      <c r="T823" s="409"/>
      <c r="U823" s="409"/>
      <c r="V823" s="409"/>
      <c r="W823" s="409"/>
      <c r="X823" s="409"/>
      <c r="Y823" s="409"/>
      <c r="Z823" s="409"/>
    </row>
    <row r="824" ht="13.5" customHeight="1">
      <c r="A824" s="409"/>
      <c r="B824" s="409"/>
      <c r="C824" s="409"/>
      <c r="D824" s="409"/>
      <c r="E824" s="409"/>
      <c r="F824" s="409"/>
      <c r="G824" s="434"/>
      <c r="H824" s="409"/>
      <c r="I824" s="409"/>
      <c r="J824" s="409"/>
      <c r="K824" s="409"/>
      <c r="L824" s="409"/>
      <c r="M824" s="409"/>
      <c r="N824" s="409"/>
      <c r="O824" s="409"/>
      <c r="P824" s="409"/>
      <c r="Q824" s="409"/>
      <c r="R824" s="409"/>
      <c r="S824" s="409"/>
      <c r="T824" s="409"/>
      <c r="U824" s="409"/>
      <c r="V824" s="409"/>
      <c r="W824" s="409"/>
      <c r="X824" s="409"/>
      <c r="Y824" s="409"/>
      <c r="Z824" s="409"/>
    </row>
    <row r="825" ht="13.5" customHeight="1">
      <c r="A825" s="409"/>
      <c r="B825" s="409"/>
      <c r="C825" s="409"/>
      <c r="D825" s="409"/>
      <c r="E825" s="409"/>
      <c r="F825" s="409"/>
      <c r="G825" s="434"/>
      <c r="H825" s="409"/>
      <c r="I825" s="409"/>
      <c r="J825" s="409"/>
      <c r="K825" s="409"/>
      <c r="L825" s="409"/>
      <c r="M825" s="409"/>
      <c r="N825" s="409"/>
      <c r="O825" s="409"/>
      <c r="P825" s="409"/>
      <c r="Q825" s="409"/>
      <c r="R825" s="409"/>
      <c r="S825" s="409"/>
      <c r="T825" s="409"/>
      <c r="U825" s="409"/>
      <c r="V825" s="409"/>
      <c r="W825" s="409"/>
      <c r="X825" s="409"/>
      <c r="Y825" s="409"/>
      <c r="Z825" s="409"/>
    </row>
    <row r="826" ht="13.5" customHeight="1">
      <c r="A826" s="409"/>
      <c r="B826" s="409"/>
      <c r="C826" s="409"/>
      <c r="D826" s="409"/>
      <c r="E826" s="409"/>
      <c r="F826" s="409"/>
      <c r="G826" s="434"/>
      <c r="H826" s="409"/>
      <c r="I826" s="409"/>
      <c r="J826" s="409"/>
      <c r="K826" s="409"/>
      <c r="L826" s="409"/>
      <c r="M826" s="409"/>
      <c r="N826" s="409"/>
      <c r="O826" s="409"/>
      <c r="P826" s="409"/>
      <c r="Q826" s="409"/>
      <c r="R826" s="409"/>
      <c r="S826" s="409"/>
      <c r="T826" s="409"/>
      <c r="U826" s="409"/>
      <c r="V826" s="409"/>
      <c r="W826" s="409"/>
      <c r="X826" s="409"/>
      <c r="Y826" s="409"/>
      <c r="Z826" s="409"/>
    </row>
    <row r="827" ht="13.5" customHeight="1">
      <c r="A827" s="409"/>
      <c r="B827" s="409"/>
      <c r="C827" s="409"/>
      <c r="D827" s="409"/>
      <c r="E827" s="409"/>
      <c r="F827" s="409"/>
      <c r="G827" s="434"/>
      <c r="H827" s="409"/>
      <c r="I827" s="409"/>
      <c r="J827" s="409"/>
      <c r="K827" s="409"/>
      <c r="L827" s="409"/>
      <c r="M827" s="409"/>
      <c r="N827" s="409"/>
      <c r="O827" s="409"/>
      <c r="P827" s="409"/>
      <c r="Q827" s="409"/>
      <c r="R827" s="409"/>
      <c r="S827" s="409"/>
      <c r="T827" s="409"/>
      <c r="U827" s="409"/>
      <c r="V827" s="409"/>
      <c r="W827" s="409"/>
      <c r="X827" s="409"/>
      <c r="Y827" s="409"/>
      <c r="Z827" s="409"/>
    </row>
    <row r="828" ht="13.5" customHeight="1">
      <c r="A828" s="409"/>
      <c r="B828" s="409"/>
      <c r="C828" s="409"/>
      <c r="D828" s="409"/>
      <c r="E828" s="409"/>
      <c r="F828" s="409"/>
      <c r="G828" s="434"/>
      <c r="H828" s="409"/>
      <c r="I828" s="409"/>
      <c r="J828" s="409"/>
      <c r="K828" s="409"/>
      <c r="L828" s="409"/>
      <c r="M828" s="409"/>
      <c r="N828" s="409"/>
      <c r="O828" s="409"/>
      <c r="P828" s="409"/>
      <c r="Q828" s="409"/>
      <c r="R828" s="409"/>
      <c r="S828" s="409"/>
      <c r="T828" s="409"/>
      <c r="U828" s="409"/>
      <c r="V828" s="409"/>
      <c r="W828" s="409"/>
      <c r="X828" s="409"/>
      <c r="Y828" s="409"/>
      <c r="Z828" s="409"/>
    </row>
    <row r="829" ht="13.5" customHeight="1">
      <c r="A829" s="409"/>
      <c r="B829" s="409"/>
      <c r="C829" s="409"/>
      <c r="D829" s="409"/>
      <c r="E829" s="409"/>
      <c r="F829" s="409"/>
      <c r="G829" s="434"/>
      <c r="H829" s="409"/>
      <c r="I829" s="409"/>
      <c r="J829" s="409"/>
      <c r="K829" s="409"/>
      <c r="L829" s="409"/>
      <c r="M829" s="409"/>
      <c r="N829" s="409"/>
      <c r="O829" s="409"/>
      <c r="P829" s="409"/>
      <c r="Q829" s="409"/>
      <c r="R829" s="409"/>
      <c r="S829" s="409"/>
      <c r="T829" s="409"/>
      <c r="U829" s="409"/>
      <c r="V829" s="409"/>
      <c r="W829" s="409"/>
      <c r="X829" s="409"/>
      <c r="Y829" s="409"/>
      <c r="Z829" s="409"/>
    </row>
    <row r="830" ht="13.5" customHeight="1">
      <c r="A830" s="409"/>
      <c r="B830" s="409"/>
      <c r="C830" s="409"/>
      <c r="D830" s="409"/>
      <c r="E830" s="409"/>
      <c r="F830" s="409"/>
      <c r="G830" s="434"/>
      <c r="H830" s="409"/>
      <c r="I830" s="409"/>
      <c r="J830" s="409"/>
      <c r="K830" s="409"/>
      <c r="L830" s="409"/>
      <c r="M830" s="409"/>
      <c r="N830" s="409"/>
      <c r="O830" s="409"/>
      <c r="P830" s="409"/>
      <c r="Q830" s="409"/>
      <c r="R830" s="409"/>
      <c r="S830" s="409"/>
      <c r="T830" s="409"/>
      <c r="U830" s="409"/>
      <c r="V830" s="409"/>
      <c r="W830" s="409"/>
      <c r="X830" s="409"/>
      <c r="Y830" s="409"/>
      <c r="Z830" s="409"/>
    </row>
    <row r="831" ht="13.5" customHeight="1">
      <c r="A831" s="409"/>
      <c r="B831" s="409"/>
      <c r="C831" s="409"/>
      <c r="D831" s="409"/>
      <c r="E831" s="409"/>
      <c r="F831" s="409"/>
      <c r="G831" s="434"/>
      <c r="H831" s="409"/>
      <c r="I831" s="409"/>
      <c r="J831" s="409"/>
      <c r="K831" s="409"/>
      <c r="L831" s="409"/>
      <c r="M831" s="409"/>
      <c r="N831" s="409"/>
      <c r="O831" s="409"/>
      <c r="P831" s="409"/>
      <c r="Q831" s="409"/>
      <c r="R831" s="409"/>
      <c r="S831" s="409"/>
      <c r="T831" s="409"/>
      <c r="U831" s="409"/>
      <c r="V831" s="409"/>
      <c r="W831" s="409"/>
      <c r="X831" s="409"/>
      <c r="Y831" s="409"/>
      <c r="Z831" s="409"/>
    </row>
    <row r="832" ht="13.5" customHeight="1">
      <c r="A832" s="409"/>
      <c r="B832" s="409"/>
      <c r="C832" s="409"/>
      <c r="D832" s="409"/>
      <c r="E832" s="409"/>
      <c r="F832" s="409"/>
      <c r="G832" s="434"/>
      <c r="H832" s="409"/>
      <c r="I832" s="409"/>
      <c r="J832" s="409"/>
      <c r="K832" s="409"/>
      <c r="L832" s="409"/>
      <c r="M832" s="409"/>
      <c r="N832" s="409"/>
      <c r="O832" s="409"/>
      <c r="P832" s="409"/>
      <c r="Q832" s="409"/>
      <c r="R832" s="409"/>
      <c r="S832" s="409"/>
      <c r="T832" s="409"/>
      <c r="U832" s="409"/>
      <c r="V832" s="409"/>
      <c r="W832" s="409"/>
      <c r="X832" s="409"/>
      <c r="Y832" s="409"/>
      <c r="Z832" s="409"/>
    </row>
    <row r="833" ht="13.5" customHeight="1">
      <c r="A833" s="409"/>
      <c r="B833" s="409"/>
      <c r="C833" s="409"/>
      <c r="D833" s="409"/>
      <c r="E833" s="409"/>
      <c r="F833" s="409"/>
      <c r="G833" s="434"/>
      <c r="H833" s="409"/>
      <c r="I833" s="409"/>
      <c r="J833" s="409"/>
      <c r="K833" s="409"/>
      <c r="L833" s="409"/>
      <c r="M833" s="409"/>
      <c r="N833" s="409"/>
      <c r="O833" s="409"/>
      <c r="P833" s="409"/>
      <c r="Q833" s="409"/>
      <c r="R833" s="409"/>
      <c r="S833" s="409"/>
      <c r="T833" s="409"/>
      <c r="U833" s="409"/>
      <c r="V833" s="409"/>
      <c r="W833" s="409"/>
      <c r="X833" s="409"/>
      <c r="Y833" s="409"/>
      <c r="Z833" s="409"/>
    </row>
    <row r="834" ht="13.5" customHeight="1">
      <c r="A834" s="409"/>
      <c r="B834" s="409"/>
      <c r="C834" s="409"/>
      <c r="D834" s="409"/>
      <c r="E834" s="409"/>
      <c r="F834" s="409"/>
      <c r="G834" s="434"/>
      <c r="H834" s="409"/>
      <c r="I834" s="409"/>
      <c r="J834" s="409"/>
      <c r="K834" s="409"/>
      <c r="L834" s="409"/>
      <c r="M834" s="409"/>
      <c r="N834" s="409"/>
      <c r="O834" s="409"/>
      <c r="P834" s="409"/>
      <c r="Q834" s="409"/>
      <c r="R834" s="409"/>
      <c r="S834" s="409"/>
      <c r="T834" s="409"/>
      <c r="U834" s="409"/>
      <c r="V834" s="409"/>
      <c r="W834" s="409"/>
      <c r="X834" s="409"/>
      <c r="Y834" s="409"/>
      <c r="Z834" s="409"/>
    </row>
    <row r="835" ht="13.5" customHeight="1">
      <c r="A835" s="409"/>
      <c r="B835" s="409"/>
      <c r="C835" s="409"/>
      <c r="D835" s="409"/>
      <c r="E835" s="409"/>
      <c r="F835" s="409"/>
      <c r="G835" s="434"/>
      <c r="H835" s="409"/>
      <c r="I835" s="409"/>
      <c r="J835" s="409"/>
      <c r="K835" s="409"/>
      <c r="L835" s="409"/>
      <c r="M835" s="409"/>
      <c r="N835" s="409"/>
      <c r="O835" s="409"/>
      <c r="P835" s="409"/>
      <c r="Q835" s="409"/>
      <c r="R835" s="409"/>
      <c r="S835" s="409"/>
      <c r="T835" s="409"/>
      <c r="U835" s="409"/>
      <c r="V835" s="409"/>
      <c r="W835" s="409"/>
      <c r="X835" s="409"/>
      <c r="Y835" s="409"/>
      <c r="Z835" s="409"/>
    </row>
    <row r="836" ht="13.5" customHeight="1">
      <c r="A836" s="409"/>
      <c r="B836" s="409"/>
      <c r="C836" s="409"/>
      <c r="D836" s="409"/>
      <c r="E836" s="409"/>
      <c r="F836" s="409"/>
      <c r="G836" s="434"/>
      <c r="H836" s="409"/>
      <c r="I836" s="409"/>
      <c r="J836" s="409"/>
      <c r="K836" s="409"/>
      <c r="L836" s="409"/>
      <c r="M836" s="409"/>
      <c r="N836" s="409"/>
      <c r="O836" s="409"/>
      <c r="P836" s="409"/>
      <c r="Q836" s="409"/>
      <c r="R836" s="409"/>
      <c r="S836" s="409"/>
      <c r="T836" s="409"/>
      <c r="U836" s="409"/>
      <c r="V836" s="409"/>
      <c r="W836" s="409"/>
      <c r="X836" s="409"/>
      <c r="Y836" s="409"/>
      <c r="Z836" s="409"/>
    </row>
    <row r="837" ht="13.5" customHeight="1">
      <c r="A837" s="409"/>
      <c r="B837" s="409"/>
      <c r="C837" s="409"/>
      <c r="D837" s="409"/>
      <c r="E837" s="409"/>
      <c r="F837" s="409"/>
      <c r="G837" s="434"/>
      <c r="H837" s="409"/>
      <c r="I837" s="409"/>
      <c r="J837" s="409"/>
      <c r="K837" s="409"/>
      <c r="L837" s="409"/>
      <c r="M837" s="409"/>
      <c r="N837" s="409"/>
      <c r="O837" s="409"/>
      <c r="P837" s="409"/>
      <c r="Q837" s="409"/>
      <c r="R837" s="409"/>
      <c r="S837" s="409"/>
      <c r="T837" s="409"/>
      <c r="U837" s="409"/>
      <c r="V837" s="409"/>
      <c r="W837" s="409"/>
      <c r="X837" s="409"/>
      <c r="Y837" s="409"/>
      <c r="Z837" s="409"/>
    </row>
    <row r="838" ht="13.5" customHeight="1">
      <c r="A838" s="409"/>
      <c r="B838" s="409"/>
      <c r="C838" s="409"/>
      <c r="D838" s="409"/>
      <c r="E838" s="409"/>
      <c r="F838" s="409"/>
      <c r="G838" s="434"/>
      <c r="H838" s="409"/>
      <c r="I838" s="409"/>
      <c r="J838" s="409"/>
      <c r="K838" s="409"/>
      <c r="L838" s="409"/>
      <c r="M838" s="409"/>
      <c r="N838" s="409"/>
      <c r="O838" s="409"/>
      <c r="P838" s="409"/>
      <c r="Q838" s="409"/>
      <c r="R838" s="409"/>
      <c r="S838" s="409"/>
      <c r="T838" s="409"/>
      <c r="U838" s="409"/>
      <c r="V838" s="409"/>
      <c r="W838" s="409"/>
      <c r="X838" s="409"/>
      <c r="Y838" s="409"/>
      <c r="Z838" s="409"/>
    </row>
    <row r="839" ht="13.5" customHeight="1">
      <c r="A839" s="409"/>
      <c r="B839" s="409"/>
      <c r="C839" s="409"/>
      <c r="D839" s="409"/>
      <c r="E839" s="409"/>
      <c r="F839" s="409"/>
      <c r="G839" s="434"/>
      <c r="H839" s="409"/>
      <c r="I839" s="409"/>
      <c r="J839" s="409"/>
      <c r="K839" s="409"/>
      <c r="L839" s="409"/>
      <c r="M839" s="409"/>
      <c r="N839" s="409"/>
      <c r="O839" s="409"/>
      <c r="P839" s="409"/>
      <c r="Q839" s="409"/>
      <c r="R839" s="409"/>
      <c r="S839" s="409"/>
      <c r="T839" s="409"/>
      <c r="U839" s="409"/>
      <c r="V839" s="409"/>
      <c r="W839" s="409"/>
      <c r="X839" s="409"/>
      <c r="Y839" s="409"/>
      <c r="Z839" s="409"/>
    </row>
    <row r="840" ht="13.5" customHeight="1">
      <c r="A840" s="409"/>
      <c r="B840" s="409"/>
      <c r="C840" s="409"/>
      <c r="D840" s="409"/>
      <c r="E840" s="409"/>
      <c r="F840" s="409"/>
      <c r="G840" s="434"/>
      <c r="H840" s="409"/>
      <c r="I840" s="409"/>
      <c r="J840" s="409"/>
      <c r="K840" s="409"/>
      <c r="L840" s="409"/>
      <c r="M840" s="409"/>
      <c r="N840" s="409"/>
      <c r="O840" s="409"/>
      <c r="P840" s="409"/>
      <c r="Q840" s="409"/>
      <c r="R840" s="409"/>
      <c r="S840" s="409"/>
      <c r="T840" s="409"/>
      <c r="U840" s="409"/>
      <c r="V840" s="409"/>
      <c r="W840" s="409"/>
      <c r="X840" s="409"/>
      <c r="Y840" s="409"/>
      <c r="Z840" s="409"/>
    </row>
    <row r="841" ht="13.5" customHeight="1">
      <c r="A841" s="409"/>
      <c r="B841" s="409"/>
      <c r="C841" s="409"/>
      <c r="D841" s="409"/>
      <c r="E841" s="409"/>
      <c r="F841" s="409"/>
      <c r="G841" s="434"/>
      <c r="H841" s="409"/>
      <c r="I841" s="409"/>
      <c r="J841" s="409"/>
      <c r="K841" s="409"/>
      <c r="L841" s="409"/>
      <c r="M841" s="409"/>
      <c r="N841" s="409"/>
      <c r="O841" s="409"/>
      <c r="P841" s="409"/>
      <c r="Q841" s="409"/>
      <c r="R841" s="409"/>
      <c r="S841" s="409"/>
      <c r="T841" s="409"/>
      <c r="U841" s="409"/>
      <c r="V841" s="409"/>
      <c r="W841" s="409"/>
      <c r="X841" s="409"/>
      <c r="Y841" s="409"/>
      <c r="Z841" s="409"/>
    </row>
    <row r="842" ht="13.5" customHeight="1">
      <c r="A842" s="409"/>
      <c r="B842" s="409"/>
      <c r="C842" s="409"/>
      <c r="D842" s="409"/>
      <c r="E842" s="409"/>
      <c r="F842" s="409"/>
      <c r="G842" s="434"/>
      <c r="H842" s="409"/>
      <c r="I842" s="409"/>
      <c r="J842" s="409"/>
      <c r="K842" s="409"/>
      <c r="L842" s="409"/>
      <c r="M842" s="409"/>
      <c r="N842" s="409"/>
      <c r="O842" s="409"/>
      <c r="P842" s="409"/>
      <c r="Q842" s="409"/>
      <c r="R842" s="409"/>
      <c r="S842" s="409"/>
      <c r="T842" s="409"/>
      <c r="U842" s="409"/>
      <c r="V842" s="409"/>
      <c r="W842" s="409"/>
      <c r="X842" s="409"/>
      <c r="Y842" s="409"/>
      <c r="Z842" s="409"/>
    </row>
    <row r="843" ht="13.5" customHeight="1">
      <c r="A843" s="409"/>
      <c r="B843" s="409"/>
      <c r="C843" s="409"/>
      <c r="D843" s="409"/>
      <c r="E843" s="409"/>
      <c r="F843" s="409"/>
      <c r="G843" s="434"/>
      <c r="H843" s="409"/>
      <c r="I843" s="409"/>
      <c r="J843" s="409"/>
      <c r="K843" s="409"/>
      <c r="L843" s="409"/>
      <c r="M843" s="409"/>
      <c r="N843" s="409"/>
      <c r="O843" s="409"/>
      <c r="P843" s="409"/>
      <c r="Q843" s="409"/>
      <c r="R843" s="409"/>
      <c r="S843" s="409"/>
      <c r="T843" s="409"/>
      <c r="U843" s="409"/>
      <c r="V843" s="409"/>
      <c r="W843" s="409"/>
      <c r="X843" s="409"/>
      <c r="Y843" s="409"/>
      <c r="Z843" s="409"/>
    </row>
    <row r="844" ht="13.5" customHeight="1">
      <c r="A844" s="409"/>
      <c r="B844" s="409"/>
      <c r="C844" s="409"/>
      <c r="D844" s="409"/>
      <c r="E844" s="409"/>
      <c r="F844" s="409"/>
      <c r="G844" s="434"/>
      <c r="H844" s="409"/>
      <c r="I844" s="409"/>
      <c r="J844" s="409"/>
      <c r="K844" s="409"/>
      <c r="L844" s="409"/>
      <c r="M844" s="409"/>
      <c r="N844" s="409"/>
      <c r="O844" s="409"/>
      <c r="P844" s="409"/>
      <c r="Q844" s="409"/>
      <c r="R844" s="409"/>
      <c r="S844" s="409"/>
      <c r="T844" s="409"/>
      <c r="U844" s="409"/>
      <c r="V844" s="409"/>
      <c r="W844" s="409"/>
      <c r="X844" s="409"/>
      <c r="Y844" s="409"/>
      <c r="Z844" s="409"/>
    </row>
    <row r="845" ht="13.5" customHeight="1">
      <c r="A845" s="409"/>
      <c r="B845" s="409"/>
      <c r="C845" s="409"/>
      <c r="D845" s="409"/>
      <c r="E845" s="409"/>
      <c r="F845" s="409"/>
      <c r="G845" s="434"/>
      <c r="H845" s="409"/>
      <c r="I845" s="409"/>
      <c r="J845" s="409"/>
      <c r="K845" s="409"/>
      <c r="L845" s="409"/>
      <c r="M845" s="409"/>
      <c r="N845" s="409"/>
      <c r="O845" s="409"/>
      <c r="P845" s="409"/>
      <c r="Q845" s="409"/>
      <c r="R845" s="409"/>
      <c r="S845" s="409"/>
      <c r="T845" s="409"/>
      <c r="U845" s="409"/>
      <c r="V845" s="409"/>
      <c r="W845" s="409"/>
      <c r="X845" s="409"/>
      <c r="Y845" s="409"/>
      <c r="Z845" s="409"/>
    </row>
    <row r="846" ht="13.5" customHeight="1">
      <c r="A846" s="409"/>
      <c r="B846" s="409"/>
      <c r="C846" s="409"/>
      <c r="D846" s="409"/>
      <c r="E846" s="409"/>
      <c r="F846" s="409"/>
      <c r="G846" s="434"/>
      <c r="H846" s="409"/>
      <c r="I846" s="409"/>
      <c r="J846" s="409"/>
      <c r="K846" s="409"/>
      <c r="L846" s="409"/>
      <c r="M846" s="409"/>
      <c r="N846" s="409"/>
      <c r="O846" s="409"/>
      <c r="P846" s="409"/>
      <c r="Q846" s="409"/>
      <c r="R846" s="409"/>
      <c r="S846" s="409"/>
      <c r="T846" s="409"/>
      <c r="U846" s="409"/>
      <c r="V846" s="409"/>
      <c r="W846" s="409"/>
      <c r="X846" s="409"/>
      <c r="Y846" s="409"/>
      <c r="Z846" s="409"/>
    </row>
    <row r="847" ht="13.5" customHeight="1">
      <c r="A847" s="409"/>
      <c r="B847" s="409"/>
      <c r="C847" s="409"/>
      <c r="D847" s="409"/>
      <c r="E847" s="409"/>
      <c r="F847" s="409"/>
      <c r="G847" s="434"/>
      <c r="H847" s="409"/>
      <c r="I847" s="409"/>
      <c r="J847" s="409"/>
      <c r="K847" s="409"/>
      <c r="L847" s="409"/>
      <c r="M847" s="409"/>
      <c r="N847" s="409"/>
      <c r="O847" s="409"/>
      <c r="P847" s="409"/>
      <c r="Q847" s="409"/>
      <c r="R847" s="409"/>
      <c r="S847" s="409"/>
      <c r="T847" s="409"/>
      <c r="U847" s="409"/>
      <c r="V847" s="409"/>
      <c r="W847" s="409"/>
      <c r="X847" s="409"/>
      <c r="Y847" s="409"/>
      <c r="Z847" s="409"/>
    </row>
    <row r="848" ht="13.5" customHeight="1">
      <c r="A848" s="409"/>
      <c r="B848" s="409"/>
      <c r="C848" s="409"/>
      <c r="D848" s="409"/>
      <c r="E848" s="409"/>
      <c r="F848" s="409"/>
      <c r="G848" s="434"/>
      <c r="H848" s="409"/>
      <c r="I848" s="409"/>
      <c r="J848" s="409"/>
      <c r="K848" s="409"/>
      <c r="L848" s="409"/>
      <c r="M848" s="409"/>
      <c r="N848" s="409"/>
      <c r="O848" s="409"/>
      <c r="P848" s="409"/>
      <c r="Q848" s="409"/>
      <c r="R848" s="409"/>
      <c r="S848" s="409"/>
      <c r="T848" s="409"/>
      <c r="U848" s="409"/>
      <c r="V848" s="409"/>
      <c r="W848" s="409"/>
      <c r="X848" s="409"/>
      <c r="Y848" s="409"/>
      <c r="Z848" s="409"/>
    </row>
    <row r="849" ht="13.5" customHeight="1">
      <c r="A849" s="409"/>
      <c r="B849" s="409"/>
      <c r="C849" s="409"/>
      <c r="D849" s="409"/>
      <c r="E849" s="409"/>
      <c r="F849" s="409"/>
      <c r="G849" s="434"/>
      <c r="H849" s="409"/>
      <c r="I849" s="409"/>
      <c r="J849" s="409"/>
      <c r="K849" s="409"/>
      <c r="L849" s="409"/>
      <c r="M849" s="409"/>
      <c r="N849" s="409"/>
      <c r="O849" s="409"/>
      <c r="P849" s="409"/>
      <c r="Q849" s="409"/>
      <c r="R849" s="409"/>
      <c r="S849" s="409"/>
      <c r="T849" s="409"/>
      <c r="U849" s="409"/>
      <c r="V849" s="409"/>
      <c r="W849" s="409"/>
      <c r="X849" s="409"/>
      <c r="Y849" s="409"/>
      <c r="Z849" s="409"/>
    </row>
    <row r="850" ht="13.5" customHeight="1">
      <c r="A850" s="409"/>
      <c r="B850" s="409"/>
      <c r="C850" s="409"/>
      <c r="D850" s="409"/>
      <c r="E850" s="409"/>
      <c r="F850" s="409"/>
      <c r="G850" s="434"/>
      <c r="H850" s="409"/>
      <c r="I850" s="409"/>
      <c r="J850" s="409"/>
      <c r="K850" s="409"/>
      <c r="L850" s="409"/>
      <c r="M850" s="409"/>
      <c r="N850" s="409"/>
      <c r="O850" s="409"/>
      <c r="P850" s="409"/>
      <c r="Q850" s="409"/>
      <c r="R850" s="409"/>
      <c r="S850" s="409"/>
      <c r="T850" s="409"/>
      <c r="U850" s="409"/>
      <c r="V850" s="409"/>
      <c r="W850" s="409"/>
      <c r="X850" s="409"/>
      <c r="Y850" s="409"/>
      <c r="Z850" s="409"/>
    </row>
    <row r="851" ht="13.5" customHeight="1">
      <c r="A851" s="409"/>
      <c r="B851" s="409"/>
      <c r="C851" s="409"/>
      <c r="D851" s="409"/>
      <c r="E851" s="409"/>
      <c r="F851" s="409"/>
      <c r="G851" s="434"/>
      <c r="H851" s="409"/>
      <c r="I851" s="409"/>
      <c r="J851" s="409"/>
      <c r="K851" s="409"/>
      <c r="L851" s="409"/>
      <c r="M851" s="409"/>
      <c r="N851" s="409"/>
      <c r="O851" s="409"/>
      <c r="P851" s="409"/>
      <c r="Q851" s="409"/>
      <c r="R851" s="409"/>
      <c r="S851" s="409"/>
      <c r="T851" s="409"/>
      <c r="U851" s="409"/>
      <c r="V851" s="409"/>
      <c r="W851" s="409"/>
      <c r="X851" s="409"/>
      <c r="Y851" s="409"/>
      <c r="Z851" s="409"/>
    </row>
    <row r="852" ht="13.5" customHeight="1">
      <c r="A852" s="409"/>
      <c r="B852" s="409"/>
      <c r="C852" s="409"/>
      <c r="D852" s="409"/>
      <c r="E852" s="409"/>
      <c r="F852" s="409"/>
      <c r="G852" s="434"/>
      <c r="H852" s="409"/>
      <c r="I852" s="409"/>
      <c r="J852" s="409"/>
      <c r="K852" s="409"/>
      <c r="L852" s="409"/>
      <c r="M852" s="409"/>
      <c r="N852" s="409"/>
      <c r="O852" s="409"/>
      <c r="P852" s="409"/>
      <c r="Q852" s="409"/>
      <c r="R852" s="409"/>
      <c r="S852" s="409"/>
      <c r="T852" s="409"/>
      <c r="U852" s="409"/>
      <c r="V852" s="409"/>
      <c r="W852" s="409"/>
      <c r="X852" s="409"/>
      <c r="Y852" s="409"/>
      <c r="Z852" s="409"/>
    </row>
    <row r="853" ht="13.5" customHeight="1">
      <c r="A853" s="409"/>
      <c r="B853" s="409"/>
      <c r="C853" s="409"/>
      <c r="D853" s="409"/>
      <c r="E853" s="409"/>
      <c r="F853" s="409"/>
      <c r="G853" s="434"/>
      <c r="H853" s="409"/>
      <c r="I853" s="409"/>
      <c r="J853" s="409"/>
      <c r="K853" s="409"/>
      <c r="L853" s="409"/>
      <c r="M853" s="409"/>
      <c r="N853" s="409"/>
      <c r="O853" s="409"/>
      <c r="P853" s="409"/>
      <c r="Q853" s="409"/>
      <c r="R853" s="409"/>
      <c r="S853" s="409"/>
      <c r="T853" s="409"/>
      <c r="U853" s="409"/>
      <c r="V853" s="409"/>
      <c r="W853" s="409"/>
      <c r="X853" s="409"/>
      <c r="Y853" s="409"/>
      <c r="Z853" s="409"/>
    </row>
    <row r="854" ht="13.5" customHeight="1">
      <c r="A854" s="409"/>
      <c r="B854" s="409"/>
      <c r="C854" s="409"/>
      <c r="D854" s="409"/>
      <c r="E854" s="409"/>
      <c r="F854" s="409"/>
      <c r="G854" s="434"/>
      <c r="H854" s="409"/>
      <c r="I854" s="409"/>
      <c r="J854" s="409"/>
      <c r="K854" s="409"/>
      <c r="L854" s="409"/>
      <c r="M854" s="409"/>
      <c r="N854" s="409"/>
      <c r="O854" s="409"/>
      <c r="P854" s="409"/>
      <c r="Q854" s="409"/>
      <c r="R854" s="409"/>
      <c r="S854" s="409"/>
      <c r="T854" s="409"/>
      <c r="U854" s="409"/>
      <c r="V854" s="409"/>
      <c r="W854" s="409"/>
      <c r="X854" s="409"/>
      <c r="Y854" s="409"/>
      <c r="Z854" s="409"/>
    </row>
    <row r="855" ht="13.5" customHeight="1">
      <c r="A855" s="409"/>
      <c r="B855" s="409"/>
      <c r="C855" s="409"/>
      <c r="D855" s="409"/>
      <c r="E855" s="409"/>
      <c r="F855" s="409"/>
      <c r="G855" s="434"/>
      <c r="H855" s="409"/>
      <c r="I855" s="409"/>
      <c r="J855" s="409"/>
      <c r="K855" s="409"/>
      <c r="L855" s="409"/>
      <c r="M855" s="409"/>
      <c r="N855" s="409"/>
      <c r="O855" s="409"/>
      <c r="P855" s="409"/>
      <c r="Q855" s="409"/>
      <c r="R855" s="409"/>
      <c r="S855" s="409"/>
      <c r="T855" s="409"/>
      <c r="U855" s="409"/>
      <c r="V855" s="409"/>
      <c r="W855" s="409"/>
      <c r="X855" s="409"/>
      <c r="Y855" s="409"/>
      <c r="Z855" s="409"/>
    </row>
    <row r="856" ht="13.5" customHeight="1">
      <c r="A856" s="409"/>
      <c r="B856" s="409"/>
      <c r="C856" s="409"/>
      <c r="D856" s="409"/>
      <c r="E856" s="409"/>
      <c r="F856" s="409"/>
      <c r="G856" s="434"/>
      <c r="H856" s="409"/>
      <c r="I856" s="409"/>
      <c r="J856" s="409"/>
      <c r="K856" s="409"/>
      <c r="L856" s="409"/>
      <c r="M856" s="409"/>
      <c r="N856" s="409"/>
      <c r="O856" s="409"/>
      <c r="P856" s="409"/>
      <c r="Q856" s="409"/>
      <c r="R856" s="409"/>
      <c r="S856" s="409"/>
      <c r="T856" s="409"/>
      <c r="U856" s="409"/>
      <c r="V856" s="409"/>
      <c r="W856" s="409"/>
      <c r="X856" s="409"/>
      <c r="Y856" s="409"/>
      <c r="Z856" s="409"/>
    </row>
    <row r="857" ht="13.5" customHeight="1">
      <c r="A857" s="409"/>
      <c r="B857" s="409"/>
      <c r="C857" s="409"/>
      <c r="D857" s="409"/>
      <c r="E857" s="409"/>
      <c r="F857" s="409"/>
      <c r="G857" s="434"/>
      <c r="H857" s="409"/>
      <c r="I857" s="409"/>
      <c r="J857" s="409"/>
      <c r="K857" s="409"/>
      <c r="L857" s="409"/>
      <c r="M857" s="409"/>
      <c r="N857" s="409"/>
      <c r="O857" s="409"/>
      <c r="P857" s="409"/>
      <c r="Q857" s="409"/>
      <c r="R857" s="409"/>
      <c r="S857" s="409"/>
      <c r="T857" s="409"/>
      <c r="U857" s="409"/>
      <c r="V857" s="409"/>
      <c r="W857" s="409"/>
      <c r="X857" s="409"/>
      <c r="Y857" s="409"/>
      <c r="Z857" s="409"/>
    </row>
    <row r="858" ht="13.5" customHeight="1">
      <c r="A858" s="409"/>
      <c r="B858" s="409"/>
      <c r="C858" s="409"/>
      <c r="D858" s="409"/>
      <c r="E858" s="409"/>
      <c r="F858" s="409"/>
      <c r="G858" s="434"/>
      <c r="H858" s="409"/>
      <c r="I858" s="409"/>
      <c r="J858" s="409"/>
      <c r="K858" s="409"/>
      <c r="L858" s="409"/>
      <c r="M858" s="409"/>
      <c r="N858" s="409"/>
      <c r="O858" s="409"/>
      <c r="P858" s="409"/>
      <c r="Q858" s="409"/>
      <c r="R858" s="409"/>
      <c r="S858" s="409"/>
      <c r="T858" s="409"/>
      <c r="U858" s="409"/>
      <c r="V858" s="409"/>
      <c r="W858" s="409"/>
      <c r="X858" s="409"/>
      <c r="Y858" s="409"/>
      <c r="Z858" s="409"/>
    </row>
    <row r="859" ht="13.5" customHeight="1">
      <c r="A859" s="409"/>
      <c r="B859" s="409"/>
      <c r="C859" s="409"/>
      <c r="D859" s="409"/>
      <c r="E859" s="409"/>
      <c r="F859" s="409"/>
      <c r="G859" s="434"/>
      <c r="H859" s="409"/>
      <c r="I859" s="409"/>
      <c r="J859" s="409"/>
      <c r="K859" s="409"/>
      <c r="L859" s="409"/>
      <c r="M859" s="409"/>
      <c r="N859" s="409"/>
      <c r="O859" s="409"/>
      <c r="P859" s="409"/>
      <c r="Q859" s="409"/>
      <c r="R859" s="409"/>
      <c r="S859" s="409"/>
      <c r="T859" s="409"/>
      <c r="U859" s="409"/>
      <c r="V859" s="409"/>
      <c r="W859" s="409"/>
      <c r="X859" s="409"/>
      <c r="Y859" s="409"/>
      <c r="Z859" s="409"/>
    </row>
    <row r="860" ht="13.5" customHeight="1">
      <c r="A860" s="409"/>
      <c r="B860" s="409"/>
      <c r="C860" s="409"/>
      <c r="D860" s="409"/>
      <c r="E860" s="409"/>
      <c r="F860" s="409"/>
      <c r="G860" s="434"/>
      <c r="H860" s="409"/>
      <c r="I860" s="409"/>
      <c r="J860" s="409"/>
      <c r="K860" s="409"/>
      <c r="L860" s="409"/>
      <c r="M860" s="409"/>
      <c r="N860" s="409"/>
      <c r="O860" s="409"/>
      <c r="P860" s="409"/>
      <c r="Q860" s="409"/>
      <c r="R860" s="409"/>
      <c r="S860" s="409"/>
      <c r="T860" s="409"/>
      <c r="U860" s="409"/>
      <c r="V860" s="409"/>
      <c r="W860" s="409"/>
      <c r="X860" s="409"/>
      <c r="Y860" s="409"/>
      <c r="Z860" s="409"/>
    </row>
    <row r="861" ht="13.5" customHeight="1">
      <c r="A861" s="409"/>
      <c r="B861" s="409"/>
      <c r="C861" s="409"/>
      <c r="D861" s="409"/>
      <c r="E861" s="409"/>
      <c r="F861" s="409"/>
      <c r="G861" s="434"/>
      <c r="H861" s="409"/>
      <c r="I861" s="409"/>
      <c r="J861" s="409"/>
      <c r="K861" s="409"/>
      <c r="L861" s="409"/>
      <c r="M861" s="409"/>
      <c r="N861" s="409"/>
      <c r="O861" s="409"/>
      <c r="P861" s="409"/>
      <c r="Q861" s="409"/>
      <c r="R861" s="409"/>
      <c r="S861" s="409"/>
      <c r="T861" s="409"/>
      <c r="U861" s="409"/>
      <c r="V861" s="409"/>
      <c r="W861" s="409"/>
      <c r="X861" s="409"/>
      <c r="Y861" s="409"/>
      <c r="Z861" s="409"/>
    </row>
    <row r="862" ht="13.5" customHeight="1">
      <c r="A862" s="409"/>
      <c r="B862" s="409"/>
      <c r="C862" s="409"/>
      <c r="D862" s="409"/>
      <c r="E862" s="409"/>
      <c r="F862" s="409"/>
      <c r="G862" s="434"/>
      <c r="H862" s="409"/>
      <c r="I862" s="409"/>
      <c r="J862" s="409"/>
      <c r="K862" s="409"/>
      <c r="L862" s="409"/>
      <c r="M862" s="409"/>
      <c r="N862" s="409"/>
      <c r="O862" s="409"/>
      <c r="P862" s="409"/>
      <c r="Q862" s="409"/>
      <c r="R862" s="409"/>
      <c r="S862" s="409"/>
      <c r="T862" s="409"/>
      <c r="U862" s="409"/>
      <c r="V862" s="409"/>
      <c r="W862" s="409"/>
      <c r="X862" s="409"/>
      <c r="Y862" s="409"/>
      <c r="Z862" s="409"/>
    </row>
    <row r="863" ht="13.5" customHeight="1">
      <c r="A863" s="409"/>
      <c r="B863" s="409"/>
      <c r="C863" s="409"/>
      <c r="D863" s="409"/>
      <c r="E863" s="409"/>
      <c r="F863" s="409"/>
      <c r="G863" s="434"/>
      <c r="H863" s="409"/>
      <c r="I863" s="409"/>
      <c r="J863" s="409"/>
      <c r="K863" s="409"/>
      <c r="L863" s="409"/>
      <c r="M863" s="409"/>
      <c r="N863" s="409"/>
      <c r="O863" s="409"/>
      <c r="P863" s="409"/>
      <c r="Q863" s="409"/>
      <c r="R863" s="409"/>
      <c r="S863" s="409"/>
      <c r="T863" s="409"/>
      <c r="U863" s="409"/>
      <c r="V863" s="409"/>
      <c r="W863" s="409"/>
      <c r="X863" s="409"/>
      <c r="Y863" s="409"/>
      <c r="Z863" s="409"/>
    </row>
    <row r="864" ht="13.5" customHeight="1">
      <c r="A864" s="409"/>
      <c r="B864" s="409"/>
      <c r="C864" s="409"/>
      <c r="D864" s="409"/>
      <c r="E864" s="409"/>
      <c r="F864" s="409"/>
      <c r="G864" s="434"/>
      <c r="H864" s="409"/>
      <c r="I864" s="409"/>
      <c r="J864" s="409"/>
      <c r="K864" s="409"/>
      <c r="L864" s="409"/>
      <c r="M864" s="409"/>
      <c r="N864" s="409"/>
      <c r="O864" s="409"/>
      <c r="P864" s="409"/>
      <c r="Q864" s="409"/>
      <c r="R864" s="409"/>
      <c r="S864" s="409"/>
      <c r="T864" s="409"/>
      <c r="U864" s="409"/>
      <c r="V864" s="409"/>
      <c r="W864" s="409"/>
      <c r="X864" s="409"/>
      <c r="Y864" s="409"/>
      <c r="Z864" s="409"/>
    </row>
    <row r="865" ht="13.5" customHeight="1">
      <c r="A865" s="409"/>
      <c r="B865" s="409"/>
      <c r="C865" s="409"/>
      <c r="D865" s="409"/>
      <c r="E865" s="409"/>
      <c r="F865" s="409"/>
      <c r="G865" s="434"/>
      <c r="H865" s="409"/>
      <c r="I865" s="409"/>
      <c r="J865" s="409"/>
      <c r="K865" s="409"/>
      <c r="L865" s="409"/>
      <c r="M865" s="409"/>
      <c r="N865" s="409"/>
      <c r="O865" s="409"/>
      <c r="P865" s="409"/>
      <c r="Q865" s="409"/>
      <c r="R865" s="409"/>
      <c r="S865" s="409"/>
      <c r="T865" s="409"/>
      <c r="U865" s="409"/>
      <c r="V865" s="409"/>
      <c r="W865" s="409"/>
      <c r="X865" s="409"/>
      <c r="Y865" s="409"/>
      <c r="Z865" s="409"/>
    </row>
    <row r="866" ht="13.5" customHeight="1">
      <c r="A866" s="409"/>
      <c r="B866" s="409"/>
      <c r="C866" s="409"/>
      <c r="D866" s="409"/>
      <c r="E866" s="409"/>
      <c r="F866" s="409"/>
      <c r="G866" s="434"/>
      <c r="H866" s="409"/>
      <c r="I866" s="409"/>
      <c r="J866" s="409"/>
      <c r="K866" s="409"/>
      <c r="L866" s="409"/>
      <c r="M866" s="409"/>
      <c r="N866" s="409"/>
      <c r="O866" s="409"/>
      <c r="P866" s="409"/>
      <c r="Q866" s="409"/>
      <c r="R866" s="409"/>
      <c r="S866" s="409"/>
      <c r="T866" s="409"/>
      <c r="U866" s="409"/>
      <c r="V866" s="409"/>
      <c r="W866" s="409"/>
      <c r="X866" s="409"/>
      <c r="Y866" s="409"/>
      <c r="Z866" s="409"/>
    </row>
    <row r="867" ht="13.5" customHeight="1">
      <c r="A867" s="409"/>
      <c r="B867" s="409"/>
      <c r="C867" s="409"/>
      <c r="D867" s="409"/>
      <c r="E867" s="409"/>
      <c r="F867" s="409"/>
      <c r="G867" s="434"/>
      <c r="H867" s="409"/>
      <c r="I867" s="409"/>
      <c r="J867" s="409"/>
      <c r="K867" s="409"/>
      <c r="L867" s="409"/>
      <c r="M867" s="409"/>
      <c r="N867" s="409"/>
      <c r="O867" s="409"/>
      <c r="P867" s="409"/>
      <c r="Q867" s="409"/>
      <c r="R867" s="409"/>
      <c r="S867" s="409"/>
      <c r="T867" s="409"/>
      <c r="U867" s="409"/>
      <c r="V867" s="409"/>
      <c r="W867" s="409"/>
      <c r="X867" s="409"/>
      <c r="Y867" s="409"/>
      <c r="Z867" s="409"/>
    </row>
    <row r="868" ht="13.5" customHeight="1">
      <c r="A868" s="409"/>
      <c r="B868" s="409"/>
      <c r="C868" s="409"/>
      <c r="D868" s="409"/>
      <c r="E868" s="409"/>
      <c r="F868" s="409"/>
      <c r="G868" s="434"/>
      <c r="H868" s="409"/>
      <c r="I868" s="409"/>
      <c r="J868" s="409"/>
      <c r="K868" s="409"/>
      <c r="L868" s="409"/>
      <c r="M868" s="409"/>
      <c r="N868" s="409"/>
      <c r="O868" s="409"/>
      <c r="P868" s="409"/>
      <c r="Q868" s="409"/>
      <c r="R868" s="409"/>
      <c r="S868" s="409"/>
      <c r="T868" s="409"/>
      <c r="U868" s="409"/>
      <c r="V868" s="409"/>
      <c r="W868" s="409"/>
      <c r="X868" s="409"/>
      <c r="Y868" s="409"/>
      <c r="Z868" s="409"/>
    </row>
    <row r="869" ht="13.5" customHeight="1">
      <c r="A869" s="409"/>
      <c r="B869" s="409"/>
      <c r="C869" s="409"/>
      <c r="D869" s="409"/>
      <c r="E869" s="409"/>
      <c r="F869" s="409"/>
      <c r="G869" s="434"/>
      <c r="H869" s="409"/>
      <c r="I869" s="409"/>
      <c r="J869" s="409"/>
      <c r="K869" s="409"/>
      <c r="L869" s="409"/>
      <c r="M869" s="409"/>
      <c r="N869" s="409"/>
      <c r="O869" s="409"/>
      <c r="P869" s="409"/>
      <c r="Q869" s="409"/>
      <c r="R869" s="409"/>
      <c r="S869" s="409"/>
      <c r="T869" s="409"/>
      <c r="U869" s="409"/>
      <c r="V869" s="409"/>
      <c r="W869" s="409"/>
      <c r="X869" s="409"/>
      <c r="Y869" s="409"/>
      <c r="Z869" s="409"/>
    </row>
    <row r="870" ht="13.5" customHeight="1">
      <c r="A870" s="409"/>
      <c r="B870" s="409"/>
      <c r="C870" s="409"/>
      <c r="D870" s="409"/>
      <c r="E870" s="409"/>
      <c r="F870" s="409"/>
      <c r="G870" s="434"/>
      <c r="H870" s="409"/>
      <c r="I870" s="409"/>
      <c r="J870" s="409"/>
      <c r="K870" s="409"/>
      <c r="L870" s="409"/>
      <c r="M870" s="409"/>
      <c r="N870" s="409"/>
      <c r="O870" s="409"/>
      <c r="P870" s="409"/>
      <c r="Q870" s="409"/>
      <c r="R870" s="409"/>
      <c r="S870" s="409"/>
      <c r="T870" s="409"/>
      <c r="U870" s="409"/>
      <c r="V870" s="409"/>
      <c r="W870" s="409"/>
      <c r="X870" s="409"/>
      <c r="Y870" s="409"/>
      <c r="Z870" s="409"/>
    </row>
    <row r="871" ht="13.5" customHeight="1">
      <c r="A871" s="409"/>
      <c r="B871" s="409"/>
      <c r="C871" s="409"/>
      <c r="D871" s="409"/>
      <c r="E871" s="409"/>
      <c r="F871" s="409"/>
      <c r="G871" s="434"/>
      <c r="H871" s="409"/>
      <c r="I871" s="409"/>
      <c r="J871" s="409"/>
      <c r="K871" s="409"/>
      <c r="L871" s="409"/>
      <c r="M871" s="409"/>
      <c r="N871" s="409"/>
      <c r="O871" s="409"/>
      <c r="P871" s="409"/>
      <c r="Q871" s="409"/>
      <c r="R871" s="409"/>
      <c r="S871" s="409"/>
      <c r="T871" s="409"/>
      <c r="U871" s="409"/>
      <c r="V871" s="409"/>
      <c r="W871" s="409"/>
      <c r="X871" s="409"/>
      <c r="Y871" s="409"/>
      <c r="Z871" s="409"/>
    </row>
    <row r="872" ht="13.5" customHeight="1">
      <c r="A872" s="409"/>
      <c r="B872" s="409"/>
      <c r="C872" s="409"/>
      <c r="D872" s="409"/>
      <c r="E872" s="409"/>
      <c r="F872" s="409"/>
      <c r="G872" s="434"/>
      <c r="H872" s="409"/>
      <c r="I872" s="409"/>
      <c r="J872" s="409"/>
      <c r="K872" s="409"/>
      <c r="L872" s="409"/>
      <c r="M872" s="409"/>
      <c r="N872" s="409"/>
      <c r="O872" s="409"/>
      <c r="P872" s="409"/>
      <c r="Q872" s="409"/>
      <c r="R872" s="409"/>
      <c r="S872" s="409"/>
      <c r="T872" s="409"/>
      <c r="U872" s="409"/>
      <c r="V872" s="409"/>
      <c r="W872" s="409"/>
      <c r="X872" s="409"/>
      <c r="Y872" s="409"/>
      <c r="Z872" s="409"/>
    </row>
    <row r="873" ht="13.5" customHeight="1">
      <c r="A873" s="409"/>
      <c r="B873" s="409"/>
      <c r="C873" s="409"/>
      <c r="D873" s="409"/>
      <c r="E873" s="409"/>
      <c r="F873" s="409"/>
      <c r="G873" s="434"/>
      <c r="H873" s="409"/>
      <c r="I873" s="409"/>
      <c r="J873" s="409"/>
      <c r="K873" s="409"/>
      <c r="L873" s="409"/>
      <c r="M873" s="409"/>
      <c r="N873" s="409"/>
      <c r="O873" s="409"/>
      <c r="P873" s="409"/>
      <c r="Q873" s="409"/>
      <c r="R873" s="409"/>
      <c r="S873" s="409"/>
      <c r="T873" s="409"/>
      <c r="U873" s="409"/>
      <c r="V873" s="409"/>
      <c r="W873" s="409"/>
      <c r="X873" s="409"/>
      <c r="Y873" s="409"/>
      <c r="Z873" s="409"/>
    </row>
    <row r="874" ht="13.5" customHeight="1">
      <c r="A874" s="409"/>
      <c r="B874" s="409"/>
      <c r="C874" s="409"/>
      <c r="D874" s="409"/>
      <c r="E874" s="409"/>
      <c r="F874" s="409"/>
      <c r="G874" s="434"/>
      <c r="H874" s="409"/>
      <c r="I874" s="409"/>
      <c r="J874" s="409"/>
      <c r="K874" s="409"/>
      <c r="L874" s="409"/>
      <c r="M874" s="409"/>
      <c r="N874" s="409"/>
      <c r="O874" s="409"/>
      <c r="P874" s="409"/>
      <c r="Q874" s="409"/>
      <c r="R874" s="409"/>
      <c r="S874" s="409"/>
      <c r="T874" s="409"/>
      <c r="U874" s="409"/>
      <c r="V874" s="409"/>
      <c r="W874" s="409"/>
      <c r="X874" s="409"/>
      <c r="Y874" s="409"/>
      <c r="Z874" s="409"/>
    </row>
    <row r="875" ht="13.5" customHeight="1">
      <c r="A875" s="409"/>
      <c r="B875" s="409"/>
      <c r="C875" s="409"/>
      <c r="D875" s="409"/>
      <c r="E875" s="409"/>
      <c r="F875" s="409"/>
      <c r="G875" s="434"/>
      <c r="H875" s="409"/>
      <c r="I875" s="409"/>
      <c r="J875" s="409"/>
      <c r="K875" s="409"/>
      <c r="L875" s="409"/>
      <c r="M875" s="409"/>
      <c r="N875" s="409"/>
      <c r="O875" s="409"/>
      <c r="P875" s="409"/>
      <c r="Q875" s="409"/>
      <c r="R875" s="409"/>
      <c r="S875" s="409"/>
      <c r="T875" s="409"/>
      <c r="U875" s="409"/>
      <c r="V875" s="409"/>
      <c r="W875" s="409"/>
      <c r="X875" s="409"/>
      <c r="Y875" s="409"/>
      <c r="Z875" s="409"/>
    </row>
    <row r="876" ht="13.5" customHeight="1">
      <c r="A876" s="409"/>
      <c r="B876" s="409"/>
      <c r="C876" s="409"/>
      <c r="D876" s="409"/>
      <c r="E876" s="409"/>
      <c r="F876" s="409"/>
      <c r="G876" s="434"/>
      <c r="H876" s="409"/>
      <c r="I876" s="409"/>
      <c r="J876" s="409"/>
      <c r="K876" s="409"/>
      <c r="L876" s="409"/>
      <c r="M876" s="409"/>
      <c r="N876" s="409"/>
      <c r="O876" s="409"/>
      <c r="P876" s="409"/>
      <c r="Q876" s="409"/>
      <c r="R876" s="409"/>
      <c r="S876" s="409"/>
      <c r="T876" s="409"/>
      <c r="U876" s="409"/>
      <c r="V876" s="409"/>
      <c r="W876" s="409"/>
      <c r="X876" s="409"/>
      <c r="Y876" s="409"/>
      <c r="Z876" s="409"/>
    </row>
    <row r="877" ht="13.5" customHeight="1">
      <c r="A877" s="409"/>
      <c r="B877" s="409"/>
      <c r="C877" s="409"/>
      <c r="D877" s="409"/>
      <c r="E877" s="409"/>
      <c r="F877" s="409"/>
      <c r="G877" s="434"/>
      <c r="H877" s="409"/>
      <c r="I877" s="409"/>
      <c r="J877" s="409"/>
      <c r="K877" s="409"/>
      <c r="L877" s="409"/>
      <c r="M877" s="409"/>
      <c r="N877" s="409"/>
      <c r="O877" s="409"/>
      <c r="P877" s="409"/>
      <c r="Q877" s="409"/>
      <c r="R877" s="409"/>
      <c r="S877" s="409"/>
      <c r="T877" s="409"/>
      <c r="U877" s="409"/>
      <c r="V877" s="409"/>
      <c r="W877" s="409"/>
      <c r="X877" s="409"/>
      <c r="Y877" s="409"/>
      <c r="Z877" s="409"/>
    </row>
    <row r="878" ht="13.5" customHeight="1">
      <c r="A878" s="409"/>
      <c r="B878" s="409"/>
      <c r="C878" s="409"/>
      <c r="D878" s="409"/>
      <c r="E878" s="409"/>
      <c r="F878" s="409"/>
      <c r="G878" s="434"/>
      <c r="H878" s="409"/>
      <c r="I878" s="409"/>
      <c r="J878" s="409"/>
      <c r="K878" s="409"/>
      <c r="L878" s="409"/>
      <c r="M878" s="409"/>
      <c r="N878" s="409"/>
      <c r="O878" s="409"/>
      <c r="P878" s="409"/>
      <c r="Q878" s="409"/>
      <c r="R878" s="409"/>
      <c r="S878" s="409"/>
      <c r="T878" s="409"/>
      <c r="U878" s="409"/>
      <c r="V878" s="409"/>
      <c r="W878" s="409"/>
      <c r="X878" s="409"/>
      <c r="Y878" s="409"/>
      <c r="Z878" s="409"/>
    </row>
    <row r="879" ht="13.5" customHeight="1">
      <c r="A879" s="409"/>
      <c r="B879" s="409"/>
      <c r="C879" s="409"/>
      <c r="D879" s="409"/>
      <c r="E879" s="409"/>
      <c r="F879" s="409"/>
      <c r="G879" s="434"/>
      <c r="H879" s="409"/>
      <c r="I879" s="409"/>
      <c r="J879" s="409"/>
      <c r="K879" s="409"/>
      <c r="L879" s="409"/>
      <c r="M879" s="409"/>
      <c r="N879" s="409"/>
      <c r="O879" s="409"/>
      <c r="P879" s="409"/>
      <c r="Q879" s="409"/>
      <c r="R879" s="409"/>
      <c r="S879" s="409"/>
      <c r="T879" s="409"/>
      <c r="U879" s="409"/>
      <c r="V879" s="409"/>
      <c r="W879" s="409"/>
      <c r="X879" s="409"/>
      <c r="Y879" s="409"/>
      <c r="Z879" s="409"/>
    </row>
    <row r="880" ht="13.5" customHeight="1">
      <c r="A880" s="409"/>
      <c r="B880" s="409"/>
      <c r="C880" s="409"/>
      <c r="D880" s="409"/>
      <c r="E880" s="409"/>
      <c r="F880" s="409"/>
      <c r="G880" s="434"/>
      <c r="H880" s="409"/>
      <c r="I880" s="409"/>
      <c r="J880" s="409"/>
      <c r="K880" s="409"/>
      <c r="L880" s="409"/>
      <c r="M880" s="409"/>
      <c r="N880" s="409"/>
      <c r="O880" s="409"/>
      <c r="P880" s="409"/>
      <c r="Q880" s="409"/>
      <c r="R880" s="409"/>
      <c r="S880" s="409"/>
      <c r="T880" s="409"/>
      <c r="U880" s="409"/>
      <c r="V880" s="409"/>
      <c r="W880" s="409"/>
      <c r="X880" s="409"/>
      <c r="Y880" s="409"/>
      <c r="Z880" s="409"/>
    </row>
    <row r="881" ht="13.5" customHeight="1">
      <c r="A881" s="409"/>
      <c r="B881" s="409"/>
      <c r="C881" s="409"/>
      <c r="D881" s="409"/>
      <c r="E881" s="409"/>
      <c r="F881" s="409"/>
      <c r="G881" s="434"/>
      <c r="H881" s="409"/>
      <c r="I881" s="409"/>
      <c r="J881" s="409"/>
      <c r="K881" s="409"/>
      <c r="L881" s="409"/>
      <c r="M881" s="409"/>
      <c r="N881" s="409"/>
      <c r="O881" s="409"/>
      <c r="P881" s="409"/>
      <c r="Q881" s="409"/>
      <c r="R881" s="409"/>
      <c r="S881" s="409"/>
      <c r="T881" s="409"/>
      <c r="U881" s="409"/>
      <c r="V881" s="409"/>
      <c r="W881" s="409"/>
      <c r="X881" s="409"/>
      <c r="Y881" s="409"/>
      <c r="Z881" s="409"/>
    </row>
    <row r="882" ht="13.5" customHeight="1">
      <c r="A882" s="409"/>
      <c r="B882" s="409"/>
      <c r="C882" s="409"/>
      <c r="D882" s="409"/>
      <c r="E882" s="409"/>
      <c r="F882" s="409"/>
      <c r="G882" s="434"/>
      <c r="H882" s="409"/>
      <c r="I882" s="409"/>
      <c r="J882" s="409"/>
      <c r="K882" s="409"/>
      <c r="L882" s="409"/>
      <c r="M882" s="409"/>
      <c r="N882" s="409"/>
      <c r="O882" s="409"/>
      <c r="P882" s="409"/>
      <c r="Q882" s="409"/>
      <c r="R882" s="409"/>
      <c r="S882" s="409"/>
      <c r="T882" s="409"/>
      <c r="U882" s="409"/>
      <c r="V882" s="409"/>
      <c r="W882" s="409"/>
      <c r="X882" s="409"/>
      <c r="Y882" s="409"/>
      <c r="Z882" s="409"/>
    </row>
    <row r="883" ht="13.5" customHeight="1">
      <c r="A883" s="409"/>
      <c r="B883" s="409"/>
      <c r="C883" s="409"/>
      <c r="D883" s="409"/>
      <c r="E883" s="409"/>
      <c r="F883" s="409"/>
      <c r="G883" s="434"/>
      <c r="H883" s="409"/>
      <c r="I883" s="409"/>
      <c r="J883" s="409"/>
      <c r="K883" s="409"/>
      <c r="L883" s="409"/>
      <c r="M883" s="409"/>
      <c r="N883" s="409"/>
      <c r="O883" s="409"/>
      <c r="P883" s="409"/>
      <c r="Q883" s="409"/>
      <c r="R883" s="409"/>
      <c r="S883" s="409"/>
      <c r="T883" s="409"/>
      <c r="U883" s="409"/>
      <c r="V883" s="409"/>
      <c r="W883" s="409"/>
      <c r="X883" s="409"/>
      <c r="Y883" s="409"/>
      <c r="Z883" s="409"/>
    </row>
    <row r="884" ht="13.5" customHeight="1">
      <c r="A884" s="409"/>
      <c r="B884" s="409"/>
      <c r="C884" s="409"/>
      <c r="D884" s="409"/>
      <c r="E884" s="409"/>
      <c r="F884" s="409"/>
      <c r="G884" s="434"/>
      <c r="H884" s="409"/>
      <c r="I884" s="409"/>
      <c r="J884" s="409"/>
      <c r="K884" s="409"/>
      <c r="L884" s="409"/>
      <c r="M884" s="409"/>
      <c r="N884" s="409"/>
      <c r="O884" s="409"/>
      <c r="P884" s="409"/>
      <c r="Q884" s="409"/>
      <c r="R884" s="409"/>
      <c r="S884" s="409"/>
      <c r="T884" s="409"/>
      <c r="U884" s="409"/>
      <c r="V884" s="409"/>
      <c r="W884" s="409"/>
      <c r="X884" s="409"/>
      <c r="Y884" s="409"/>
      <c r="Z884" s="409"/>
    </row>
    <row r="885" ht="13.5" customHeight="1">
      <c r="A885" s="409"/>
      <c r="B885" s="409"/>
      <c r="C885" s="409"/>
      <c r="D885" s="409"/>
      <c r="E885" s="409"/>
      <c r="F885" s="409"/>
      <c r="G885" s="434"/>
      <c r="H885" s="409"/>
      <c r="I885" s="409"/>
      <c r="J885" s="409"/>
      <c r="K885" s="409"/>
      <c r="L885" s="409"/>
      <c r="M885" s="409"/>
      <c r="N885" s="409"/>
      <c r="O885" s="409"/>
      <c r="P885" s="409"/>
      <c r="Q885" s="409"/>
      <c r="R885" s="409"/>
      <c r="S885" s="409"/>
      <c r="T885" s="409"/>
      <c r="U885" s="409"/>
      <c r="V885" s="409"/>
      <c r="W885" s="409"/>
      <c r="X885" s="409"/>
      <c r="Y885" s="409"/>
      <c r="Z885" s="409"/>
    </row>
    <row r="886" ht="13.5" customHeight="1">
      <c r="A886" s="409"/>
      <c r="B886" s="409"/>
      <c r="C886" s="409"/>
      <c r="D886" s="409"/>
      <c r="E886" s="409"/>
      <c r="F886" s="409"/>
      <c r="G886" s="434"/>
      <c r="H886" s="409"/>
      <c r="I886" s="409"/>
      <c r="J886" s="409"/>
      <c r="K886" s="409"/>
      <c r="L886" s="409"/>
      <c r="M886" s="409"/>
      <c r="N886" s="409"/>
      <c r="O886" s="409"/>
      <c r="P886" s="409"/>
      <c r="Q886" s="409"/>
      <c r="R886" s="409"/>
      <c r="S886" s="409"/>
      <c r="T886" s="409"/>
      <c r="U886" s="409"/>
      <c r="V886" s="409"/>
      <c r="W886" s="409"/>
      <c r="X886" s="409"/>
      <c r="Y886" s="409"/>
      <c r="Z886" s="409"/>
    </row>
    <row r="887" ht="13.5" customHeight="1">
      <c r="A887" s="409"/>
      <c r="B887" s="409"/>
      <c r="C887" s="409"/>
      <c r="D887" s="409"/>
      <c r="E887" s="409"/>
      <c r="F887" s="409"/>
      <c r="G887" s="434"/>
      <c r="H887" s="409"/>
      <c r="I887" s="409"/>
      <c r="J887" s="409"/>
      <c r="K887" s="409"/>
      <c r="L887" s="409"/>
      <c r="M887" s="409"/>
      <c r="N887" s="409"/>
      <c r="O887" s="409"/>
      <c r="P887" s="409"/>
      <c r="Q887" s="409"/>
      <c r="R887" s="409"/>
      <c r="S887" s="409"/>
      <c r="T887" s="409"/>
      <c r="U887" s="409"/>
      <c r="V887" s="409"/>
      <c r="W887" s="409"/>
      <c r="X887" s="409"/>
      <c r="Y887" s="409"/>
      <c r="Z887" s="409"/>
    </row>
    <row r="888" ht="13.5" customHeight="1">
      <c r="A888" s="409"/>
      <c r="B888" s="409"/>
      <c r="C888" s="409"/>
      <c r="D888" s="409"/>
      <c r="E888" s="409"/>
      <c r="F888" s="409"/>
      <c r="G888" s="434"/>
      <c r="H888" s="409"/>
      <c r="I888" s="409"/>
      <c r="J888" s="409"/>
      <c r="K888" s="409"/>
      <c r="L888" s="409"/>
      <c r="M888" s="409"/>
      <c r="N888" s="409"/>
      <c r="O888" s="409"/>
      <c r="P888" s="409"/>
      <c r="Q888" s="409"/>
      <c r="R888" s="409"/>
      <c r="S888" s="409"/>
      <c r="T888" s="409"/>
      <c r="U888" s="409"/>
      <c r="V888" s="409"/>
      <c r="W888" s="409"/>
      <c r="X888" s="409"/>
      <c r="Y888" s="409"/>
      <c r="Z888" s="409"/>
    </row>
    <row r="889" ht="13.5" customHeight="1">
      <c r="A889" s="409"/>
      <c r="B889" s="409"/>
      <c r="C889" s="409"/>
      <c r="D889" s="409"/>
      <c r="E889" s="409"/>
      <c r="F889" s="409"/>
      <c r="G889" s="434"/>
      <c r="H889" s="409"/>
      <c r="I889" s="409"/>
      <c r="J889" s="409"/>
      <c r="K889" s="409"/>
      <c r="L889" s="409"/>
      <c r="M889" s="409"/>
      <c r="N889" s="409"/>
      <c r="O889" s="409"/>
      <c r="P889" s="409"/>
      <c r="Q889" s="409"/>
      <c r="R889" s="409"/>
      <c r="S889" s="409"/>
      <c r="T889" s="409"/>
      <c r="U889" s="409"/>
      <c r="V889" s="409"/>
      <c r="W889" s="409"/>
      <c r="X889" s="409"/>
      <c r="Y889" s="409"/>
      <c r="Z889" s="409"/>
    </row>
    <row r="890" ht="13.5" customHeight="1">
      <c r="A890" s="409"/>
      <c r="B890" s="409"/>
      <c r="C890" s="409"/>
      <c r="D890" s="409"/>
      <c r="E890" s="409"/>
      <c r="F890" s="409"/>
      <c r="G890" s="434"/>
      <c r="H890" s="409"/>
      <c r="I890" s="409"/>
      <c r="J890" s="409"/>
      <c r="K890" s="409"/>
      <c r="L890" s="409"/>
      <c r="M890" s="409"/>
      <c r="N890" s="409"/>
      <c r="O890" s="409"/>
      <c r="P890" s="409"/>
      <c r="Q890" s="409"/>
      <c r="R890" s="409"/>
      <c r="S890" s="409"/>
      <c r="T890" s="409"/>
      <c r="U890" s="409"/>
      <c r="V890" s="409"/>
      <c r="W890" s="409"/>
      <c r="X890" s="409"/>
      <c r="Y890" s="409"/>
      <c r="Z890" s="409"/>
    </row>
    <row r="891" ht="13.5" customHeight="1">
      <c r="A891" s="409"/>
      <c r="B891" s="409"/>
      <c r="C891" s="409"/>
      <c r="D891" s="409"/>
      <c r="E891" s="409"/>
      <c r="F891" s="409"/>
      <c r="G891" s="434"/>
      <c r="H891" s="409"/>
      <c r="I891" s="409"/>
      <c r="J891" s="409"/>
      <c r="K891" s="409"/>
      <c r="L891" s="409"/>
      <c r="M891" s="409"/>
      <c r="N891" s="409"/>
      <c r="O891" s="409"/>
      <c r="P891" s="409"/>
      <c r="Q891" s="409"/>
      <c r="R891" s="409"/>
      <c r="S891" s="409"/>
      <c r="T891" s="409"/>
      <c r="U891" s="409"/>
      <c r="V891" s="409"/>
      <c r="W891" s="409"/>
      <c r="X891" s="409"/>
      <c r="Y891" s="409"/>
      <c r="Z891" s="409"/>
    </row>
    <row r="892" ht="13.5" customHeight="1">
      <c r="A892" s="409"/>
      <c r="B892" s="409"/>
      <c r="C892" s="409"/>
      <c r="D892" s="409"/>
      <c r="E892" s="409"/>
      <c r="F892" s="409"/>
      <c r="G892" s="434"/>
      <c r="H892" s="409"/>
      <c r="I892" s="409"/>
      <c r="J892" s="409"/>
      <c r="K892" s="409"/>
      <c r="L892" s="409"/>
      <c r="M892" s="409"/>
      <c r="N892" s="409"/>
      <c r="O892" s="409"/>
      <c r="P892" s="409"/>
      <c r="Q892" s="409"/>
      <c r="R892" s="409"/>
      <c r="S892" s="409"/>
      <c r="T892" s="409"/>
      <c r="U892" s="409"/>
      <c r="V892" s="409"/>
      <c r="W892" s="409"/>
      <c r="X892" s="409"/>
      <c r="Y892" s="409"/>
      <c r="Z892" s="409"/>
    </row>
    <row r="893" ht="13.5" customHeight="1">
      <c r="A893" s="409"/>
      <c r="B893" s="409"/>
      <c r="C893" s="409"/>
      <c r="D893" s="409"/>
      <c r="E893" s="409"/>
      <c r="F893" s="409"/>
      <c r="G893" s="434"/>
      <c r="H893" s="409"/>
      <c r="I893" s="409"/>
      <c r="J893" s="409"/>
      <c r="K893" s="409"/>
      <c r="L893" s="409"/>
      <c r="M893" s="409"/>
      <c r="N893" s="409"/>
      <c r="O893" s="409"/>
      <c r="P893" s="409"/>
      <c r="Q893" s="409"/>
      <c r="R893" s="409"/>
      <c r="S893" s="409"/>
      <c r="T893" s="409"/>
      <c r="U893" s="409"/>
      <c r="V893" s="409"/>
      <c r="W893" s="409"/>
      <c r="X893" s="409"/>
      <c r="Y893" s="409"/>
      <c r="Z893" s="409"/>
    </row>
    <row r="894" ht="13.5" customHeight="1">
      <c r="A894" s="409"/>
      <c r="B894" s="409"/>
      <c r="C894" s="409"/>
      <c r="D894" s="409"/>
      <c r="E894" s="409"/>
      <c r="F894" s="409"/>
      <c r="G894" s="434"/>
      <c r="H894" s="409"/>
      <c r="I894" s="409"/>
      <c r="J894" s="409"/>
      <c r="K894" s="409"/>
      <c r="L894" s="409"/>
      <c r="M894" s="409"/>
      <c r="N894" s="409"/>
      <c r="O894" s="409"/>
      <c r="P894" s="409"/>
      <c r="Q894" s="409"/>
      <c r="R894" s="409"/>
      <c r="S894" s="409"/>
      <c r="T894" s="409"/>
      <c r="U894" s="409"/>
      <c r="V894" s="409"/>
      <c r="W894" s="409"/>
      <c r="X894" s="409"/>
      <c r="Y894" s="409"/>
      <c r="Z894" s="409"/>
    </row>
    <row r="895" ht="13.5" customHeight="1">
      <c r="A895" s="409"/>
      <c r="B895" s="409"/>
      <c r="C895" s="409"/>
      <c r="D895" s="409"/>
      <c r="E895" s="409"/>
      <c r="F895" s="409"/>
      <c r="G895" s="434"/>
      <c r="H895" s="409"/>
      <c r="I895" s="409"/>
      <c r="J895" s="409"/>
      <c r="K895" s="409"/>
      <c r="L895" s="409"/>
      <c r="M895" s="409"/>
      <c r="N895" s="409"/>
      <c r="O895" s="409"/>
      <c r="P895" s="409"/>
      <c r="Q895" s="409"/>
      <c r="R895" s="409"/>
      <c r="S895" s="409"/>
      <c r="T895" s="409"/>
      <c r="U895" s="409"/>
      <c r="V895" s="409"/>
      <c r="W895" s="409"/>
      <c r="X895" s="409"/>
      <c r="Y895" s="409"/>
      <c r="Z895" s="409"/>
    </row>
    <row r="896" ht="13.5" customHeight="1">
      <c r="A896" s="409"/>
      <c r="B896" s="409"/>
      <c r="C896" s="409"/>
      <c r="D896" s="409"/>
      <c r="E896" s="409"/>
      <c r="F896" s="409"/>
      <c r="G896" s="434"/>
      <c r="H896" s="409"/>
      <c r="I896" s="409"/>
      <c r="J896" s="409"/>
      <c r="K896" s="409"/>
      <c r="L896" s="409"/>
      <c r="M896" s="409"/>
      <c r="N896" s="409"/>
      <c r="O896" s="409"/>
      <c r="P896" s="409"/>
      <c r="Q896" s="409"/>
      <c r="R896" s="409"/>
      <c r="S896" s="409"/>
      <c r="T896" s="409"/>
      <c r="U896" s="409"/>
      <c r="V896" s="409"/>
      <c r="W896" s="409"/>
      <c r="X896" s="409"/>
      <c r="Y896" s="409"/>
      <c r="Z896" s="409"/>
    </row>
    <row r="897" ht="13.5" customHeight="1">
      <c r="A897" s="409"/>
      <c r="B897" s="409"/>
      <c r="C897" s="409"/>
      <c r="D897" s="409"/>
      <c r="E897" s="409"/>
      <c r="F897" s="409"/>
      <c r="G897" s="434"/>
      <c r="H897" s="409"/>
      <c r="I897" s="409"/>
      <c r="J897" s="409"/>
      <c r="K897" s="409"/>
      <c r="L897" s="409"/>
      <c r="M897" s="409"/>
      <c r="N897" s="409"/>
      <c r="O897" s="409"/>
      <c r="P897" s="409"/>
      <c r="Q897" s="409"/>
      <c r="R897" s="409"/>
      <c r="S897" s="409"/>
      <c r="T897" s="409"/>
      <c r="U897" s="409"/>
      <c r="V897" s="409"/>
      <c r="W897" s="409"/>
      <c r="X897" s="409"/>
      <c r="Y897" s="409"/>
      <c r="Z897" s="409"/>
    </row>
    <row r="898" ht="13.5" customHeight="1">
      <c r="A898" s="409"/>
      <c r="B898" s="409"/>
      <c r="C898" s="409"/>
      <c r="D898" s="409"/>
      <c r="E898" s="409"/>
      <c r="F898" s="409"/>
      <c r="G898" s="434"/>
      <c r="H898" s="409"/>
      <c r="I898" s="409"/>
      <c r="J898" s="409"/>
      <c r="K898" s="409"/>
      <c r="L898" s="409"/>
      <c r="M898" s="409"/>
      <c r="N898" s="409"/>
      <c r="O898" s="409"/>
      <c r="P898" s="409"/>
      <c r="Q898" s="409"/>
      <c r="R898" s="409"/>
      <c r="S898" s="409"/>
      <c r="T898" s="409"/>
      <c r="U898" s="409"/>
      <c r="V898" s="409"/>
      <c r="W898" s="409"/>
      <c r="X898" s="409"/>
      <c r="Y898" s="409"/>
      <c r="Z898" s="409"/>
    </row>
    <row r="899" ht="13.5" customHeight="1">
      <c r="A899" s="409"/>
      <c r="B899" s="409"/>
      <c r="C899" s="409"/>
      <c r="D899" s="409"/>
      <c r="E899" s="409"/>
      <c r="F899" s="409"/>
      <c r="G899" s="434"/>
      <c r="H899" s="409"/>
      <c r="I899" s="409"/>
      <c r="J899" s="409"/>
      <c r="K899" s="409"/>
      <c r="L899" s="409"/>
      <c r="M899" s="409"/>
      <c r="N899" s="409"/>
      <c r="O899" s="409"/>
      <c r="P899" s="409"/>
      <c r="Q899" s="409"/>
      <c r="R899" s="409"/>
      <c r="S899" s="409"/>
      <c r="T899" s="409"/>
      <c r="U899" s="409"/>
      <c r="V899" s="409"/>
      <c r="W899" s="409"/>
      <c r="X899" s="409"/>
      <c r="Y899" s="409"/>
      <c r="Z899" s="409"/>
    </row>
    <row r="900" ht="13.5" customHeight="1">
      <c r="A900" s="409"/>
      <c r="B900" s="409"/>
      <c r="C900" s="409"/>
      <c r="D900" s="409"/>
      <c r="E900" s="409"/>
      <c r="F900" s="409"/>
      <c r="G900" s="434"/>
      <c r="H900" s="409"/>
      <c r="I900" s="409"/>
      <c r="J900" s="409"/>
      <c r="K900" s="409"/>
      <c r="L900" s="409"/>
      <c r="M900" s="409"/>
      <c r="N900" s="409"/>
      <c r="O900" s="409"/>
      <c r="P900" s="409"/>
      <c r="Q900" s="409"/>
      <c r="R900" s="409"/>
      <c r="S900" s="409"/>
      <c r="T900" s="409"/>
      <c r="U900" s="409"/>
      <c r="V900" s="409"/>
      <c r="W900" s="409"/>
      <c r="X900" s="409"/>
      <c r="Y900" s="409"/>
      <c r="Z900" s="409"/>
    </row>
    <row r="901" ht="13.5" customHeight="1">
      <c r="A901" s="409"/>
      <c r="B901" s="409"/>
      <c r="C901" s="409"/>
      <c r="D901" s="409"/>
      <c r="E901" s="409"/>
      <c r="F901" s="409"/>
      <c r="G901" s="434"/>
      <c r="H901" s="409"/>
      <c r="I901" s="409"/>
      <c r="J901" s="409"/>
      <c r="K901" s="409"/>
      <c r="L901" s="409"/>
      <c r="M901" s="409"/>
      <c r="N901" s="409"/>
      <c r="O901" s="409"/>
      <c r="P901" s="409"/>
      <c r="Q901" s="409"/>
      <c r="R901" s="409"/>
      <c r="S901" s="409"/>
      <c r="T901" s="409"/>
      <c r="U901" s="409"/>
      <c r="V901" s="409"/>
      <c r="W901" s="409"/>
      <c r="X901" s="409"/>
      <c r="Y901" s="409"/>
      <c r="Z901" s="409"/>
    </row>
    <row r="902" ht="13.5" customHeight="1">
      <c r="A902" s="409"/>
      <c r="B902" s="409"/>
      <c r="C902" s="409"/>
      <c r="D902" s="409"/>
      <c r="E902" s="409"/>
      <c r="F902" s="409"/>
      <c r="G902" s="434"/>
      <c r="H902" s="409"/>
      <c r="I902" s="409"/>
      <c r="J902" s="409"/>
      <c r="K902" s="409"/>
      <c r="L902" s="409"/>
      <c r="M902" s="409"/>
      <c r="N902" s="409"/>
      <c r="O902" s="409"/>
      <c r="P902" s="409"/>
      <c r="Q902" s="409"/>
      <c r="R902" s="409"/>
      <c r="S902" s="409"/>
      <c r="T902" s="409"/>
      <c r="U902" s="409"/>
      <c r="V902" s="409"/>
      <c r="W902" s="409"/>
      <c r="X902" s="409"/>
      <c r="Y902" s="409"/>
      <c r="Z902" s="409"/>
    </row>
    <row r="903" ht="13.5" customHeight="1">
      <c r="A903" s="409"/>
      <c r="B903" s="409"/>
      <c r="C903" s="409"/>
      <c r="D903" s="409"/>
      <c r="E903" s="409"/>
      <c r="F903" s="409"/>
      <c r="G903" s="434"/>
      <c r="H903" s="409"/>
      <c r="I903" s="409"/>
      <c r="J903" s="409"/>
      <c r="K903" s="409"/>
      <c r="L903" s="409"/>
      <c r="M903" s="409"/>
      <c r="N903" s="409"/>
      <c r="O903" s="409"/>
      <c r="P903" s="409"/>
      <c r="Q903" s="409"/>
      <c r="R903" s="409"/>
      <c r="S903" s="409"/>
      <c r="T903" s="409"/>
      <c r="U903" s="409"/>
      <c r="V903" s="409"/>
      <c r="W903" s="409"/>
      <c r="X903" s="409"/>
      <c r="Y903" s="409"/>
      <c r="Z903" s="409"/>
    </row>
    <row r="904" ht="13.5" customHeight="1">
      <c r="A904" s="409"/>
      <c r="B904" s="409"/>
      <c r="C904" s="409"/>
      <c r="D904" s="409"/>
      <c r="E904" s="409"/>
      <c r="F904" s="409"/>
      <c r="G904" s="434"/>
      <c r="H904" s="409"/>
      <c r="I904" s="409"/>
      <c r="J904" s="409"/>
      <c r="K904" s="409"/>
      <c r="L904" s="409"/>
      <c r="M904" s="409"/>
      <c r="N904" s="409"/>
      <c r="O904" s="409"/>
      <c r="P904" s="409"/>
      <c r="Q904" s="409"/>
      <c r="R904" s="409"/>
      <c r="S904" s="409"/>
      <c r="T904" s="409"/>
      <c r="U904" s="409"/>
      <c r="V904" s="409"/>
      <c r="W904" s="409"/>
      <c r="X904" s="409"/>
      <c r="Y904" s="409"/>
      <c r="Z904" s="409"/>
    </row>
    <row r="905" ht="13.5" customHeight="1">
      <c r="A905" s="409"/>
      <c r="B905" s="409"/>
      <c r="C905" s="409"/>
      <c r="D905" s="409"/>
      <c r="E905" s="409"/>
      <c r="F905" s="409"/>
      <c r="G905" s="434"/>
      <c r="H905" s="409"/>
      <c r="I905" s="409"/>
      <c r="J905" s="409"/>
      <c r="K905" s="409"/>
      <c r="L905" s="409"/>
      <c r="M905" s="409"/>
      <c r="N905" s="409"/>
      <c r="O905" s="409"/>
      <c r="P905" s="409"/>
      <c r="Q905" s="409"/>
      <c r="R905" s="409"/>
      <c r="S905" s="409"/>
      <c r="T905" s="409"/>
      <c r="U905" s="409"/>
      <c r="V905" s="409"/>
      <c r="W905" s="409"/>
      <c r="X905" s="409"/>
      <c r="Y905" s="409"/>
      <c r="Z905" s="409"/>
    </row>
    <row r="906" ht="13.5" customHeight="1">
      <c r="A906" s="409"/>
      <c r="B906" s="409"/>
      <c r="C906" s="409"/>
      <c r="D906" s="409"/>
      <c r="E906" s="409"/>
      <c r="F906" s="409"/>
      <c r="G906" s="434"/>
      <c r="H906" s="409"/>
      <c r="I906" s="409"/>
      <c r="J906" s="409"/>
      <c r="K906" s="409"/>
      <c r="L906" s="409"/>
      <c r="M906" s="409"/>
      <c r="N906" s="409"/>
      <c r="O906" s="409"/>
      <c r="P906" s="409"/>
      <c r="Q906" s="409"/>
      <c r="R906" s="409"/>
      <c r="S906" s="409"/>
      <c r="T906" s="409"/>
      <c r="U906" s="409"/>
      <c r="V906" s="409"/>
      <c r="W906" s="409"/>
      <c r="X906" s="409"/>
      <c r="Y906" s="409"/>
      <c r="Z906" s="409"/>
    </row>
    <row r="907" ht="13.5" customHeight="1">
      <c r="A907" s="409"/>
      <c r="B907" s="409"/>
      <c r="C907" s="409"/>
      <c r="D907" s="409"/>
      <c r="E907" s="409"/>
      <c r="F907" s="409"/>
      <c r="G907" s="434"/>
      <c r="H907" s="409"/>
      <c r="I907" s="409"/>
      <c r="J907" s="409"/>
      <c r="K907" s="409"/>
      <c r="L907" s="409"/>
      <c r="M907" s="409"/>
      <c r="N907" s="409"/>
      <c r="O907" s="409"/>
      <c r="P907" s="409"/>
      <c r="Q907" s="409"/>
      <c r="R907" s="409"/>
      <c r="S907" s="409"/>
      <c r="T907" s="409"/>
      <c r="U907" s="409"/>
      <c r="V907" s="409"/>
      <c r="W907" s="409"/>
      <c r="X907" s="409"/>
      <c r="Y907" s="409"/>
      <c r="Z907" s="409"/>
    </row>
    <row r="908" ht="13.5" customHeight="1">
      <c r="A908" s="409"/>
      <c r="B908" s="409"/>
      <c r="C908" s="409"/>
      <c r="D908" s="409"/>
      <c r="E908" s="409"/>
      <c r="F908" s="409"/>
      <c r="G908" s="434"/>
      <c r="H908" s="409"/>
      <c r="I908" s="409"/>
      <c r="J908" s="409"/>
      <c r="K908" s="409"/>
      <c r="L908" s="409"/>
      <c r="M908" s="409"/>
      <c r="N908" s="409"/>
      <c r="O908" s="409"/>
      <c r="P908" s="409"/>
      <c r="Q908" s="409"/>
      <c r="R908" s="409"/>
      <c r="S908" s="409"/>
      <c r="T908" s="409"/>
      <c r="U908" s="409"/>
      <c r="V908" s="409"/>
      <c r="W908" s="409"/>
      <c r="X908" s="409"/>
      <c r="Y908" s="409"/>
      <c r="Z908" s="409"/>
    </row>
    <row r="909" ht="13.5" customHeight="1">
      <c r="A909" s="409"/>
      <c r="B909" s="409"/>
      <c r="C909" s="409"/>
      <c r="D909" s="409"/>
      <c r="E909" s="409"/>
      <c r="F909" s="409"/>
      <c r="G909" s="434"/>
      <c r="H909" s="409"/>
      <c r="I909" s="409"/>
      <c r="J909" s="409"/>
      <c r="K909" s="409"/>
      <c r="L909" s="409"/>
      <c r="M909" s="409"/>
      <c r="N909" s="409"/>
      <c r="O909" s="409"/>
      <c r="P909" s="409"/>
      <c r="Q909" s="409"/>
      <c r="R909" s="409"/>
      <c r="S909" s="409"/>
      <c r="T909" s="409"/>
      <c r="U909" s="409"/>
      <c r="V909" s="409"/>
      <c r="W909" s="409"/>
      <c r="X909" s="409"/>
      <c r="Y909" s="409"/>
      <c r="Z909" s="409"/>
    </row>
    <row r="910" ht="13.5" customHeight="1">
      <c r="A910" s="409"/>
      <c r="B910" s="409"/>
      <c r="C910" s="409"/>
      <c r="D910" s="409"/>
      <c r="E910" s="409"/>
      <c r="F910" s="409"/>
      <c r="G910" s="434"/>
      <c r="H910" s="409"/>
      <c r="I910" s="409"/>
      <c r="J910" s="409"/>
      <c r="K910" s="409"/>
      <c r="L910" s="409"/>
      <c r="M910" s="409"/>
      <c r="N910" s="409"/>
      <c r="O910" s="409"/>
      <c r="P910" s="409"/>
      <c r="Q910" s="409"/>
      <c r="R910" s="409"/>
      <c r="S910" s="409"/>
      <c r="T910" s="409"/>
      <c r="U910" s="409"/>
      <c r="V910" s="409"/>
      <c r="W910" s="409"/>
      <c r="X910" s="409"/>
      <c r="Y910" s="409"/>
      <c r="Z910" s="409"/>
    </row>
    <row r="911" ht="13.5" customHeight="1">
      <c r="A911" s="409"/>
      <c r="B911" s="409"/>
      <c r="C911" s="409"/>
      <c r="D911" s="409"/>
      <c r="E911" s="409"/>
      <c r="F911" s="409"/>
      <c r="G911" s="434"/>
      <c r="H911" s="409"/>
      <c r="I911" s="409"/>
      <c r="J911" s="409"/>
      <c r="K911" s="409"/>
      <c r="L911" s="409"/>
      <c r="M911" s="409"/>
      <c r="N911" s="409"/>
      <c r="O911" s="409"/>
      <c r="P911" s="409"/>
      <c r="Q911" s="409"/>
      <c r="R911" s="409"/>
      <c r="S911" s="409"/>
      <c r="T911" s="409"/>
      <c r="U911" s="409"/>
      <c r="V911" s="409"/>
      <c r="W911" s="409"/>
      <c r="X911" s="409"/>
      <c r="Y911" s="409"/>
      <c r="Z911" s="409"/>
    </row>
    <row r="912" ht="13.5" customHeight="1">
      <c r="A912" s="409"/>
      <c r="B912" s="409"/>
      <c r="C912" s="409"/>
      <c r="D912" s="409"/>
      <c r="E912" s="409"/>
      <c r="F912" s="409"/>
      <c r="G912" s="434"/>
      <c r="H912" s="409"/>
      <c r="I912" s="409"/>
      <c r="J912" s="409"/>
      <c r="K912" s="409"/>
      <c r="L912" s="409"/>
      <c r="M912" s="409"/>
      <c r="N912" s="409"/>
      <c r="O912" s="409"/>
      <c r="P912" s="409"/>
      <c r="Q912" s="409"/>
      <c r="R912" s="409"/>
      <c r="S912" s="409"/>
      <c r="T912" s="409"/>
      <c r="U912" s="409"/>
      <c r="V912" s="409"/>
      <c r="W912" s="409"/>
      <c r="X912" s="409"/>
      <c r="Y912" s="409"/>
      <c r="Z912" s="409"/>
    </row>
    <row r="913" ht="13.5" customHeight="1">
      <c r="A913" s="409"/>
      <c r="B913" s="409"/>
      <c r="C913" s="409"/>
      <c r="D913" s="409"/>
      <c r="E913" s="409"/>
      <c r="F913" s="409"/>
      <c r="G913" s="434"/>
      <c r="H913" s="409"/>
      <c r="I913" s="409"/>
      <c r="J913" s="409"/>
      <c r="K913" s="409"/>
      <c r="L913" s="409"/>
      <c r="M913" s="409"/>
      <c r="N913" s="409"/>
      <c r="O913" s="409"/>
      <c r="P913" s="409"/>
      <c r="Q913" s="409"/>
      <c r="R913" s="409"/>
      <c r="S913" s="409"/>
      <c r="T913" s="409"/>
      <c r="U913" s="409"/>
      <c r="V913" s="409"/>
      <c r="W913" s="409"/>
      <c r="X913" s="409"/>
      <c r="Y913" s="409"/>
      <c r="Z913" s="409"/>
    </row>
    <row r="914" ht="13.5" customHeight="1">
      <c r="A914" s="409"/>
      <c r="B914" s="409"/>
      <c r="C914" s="409"/>
      <c r="D914" s="409"/>
      <c r="E914" s="409"/>
      <c r="F914" s="409"/>
      <c r="G914" s="434"/>
      <c r="H914" s="409"/>
      <c r="I914" s="409"/>
      <c r="J914" s="409"/>
      <c r="K914" s="409"/>
      <c r="L914" s="409"/>
      <c r="M914" s="409"/>
      <c r="N914" s="409"/>
      <c r="O914" s="409"/>
      <c r="P914" s="409"/>
      <c r="Q914" s="409"/>
      <c r="R914" s="409"/>
      <c r="S914" s="409"/>
      <c r="T914" s="409"/>
      <c r="U914" s="409"/>
      <c r="V914" s="409"/>
      <c r="W914" s="409"/>
      <c r="X914" s="409"/>
      <c r="Y914" s="409"/>
      <c r="Z914" s="409"/>
    </row>
    <row r="915" ht="13.5" customHeight="1">
      <c r="A915" s="409"/>
      <c r="B915" s="409"/>
      <c r="C915" s="409"/>
      <c r="D915" s="409"/>
      <c r="E915" s="409"/>
      <c r="F915" s="409"/>
      <c r="G915" s="434"/>
      <c r="H915" s="409"/>
      <c r="I915" s="409"/>
      <c r="J915" s="409"/>
      <c r="K915" s="409"/>
      <c r="L915" s="409"/>
      <c r="M915" s="409"/>
      <c r="N915" s="409"/>
      <c r="O915" s="409"/>
      <c r="P915" s="409"/>
      <c r="Q915" s="409"/>
      <c r="R915" s="409"/>
      <c r="S915" s="409"/>
      <c r="T915" s="409"/>
      <c r="U915" s="409"/>
      <c r="V915" s="409"/>
      <c r="W915" s="409"/>
      <c r="X915" s="409"/>
      <c r="Y915" s="409"/>
      <c r="Z915" s="409"/>
    </row>
    <row r="916" ht="13.5" customHeight="1">
      <c r="A916" s="409"/>
      <c r="B916" s="409"/>
      <c r="C916" s="409"/>
      <c r="D916" s="409"/>
      <c r="E916" s="409"/>
      <c r="F916" s="409"/>
      <c r="G916" s="434"/>
      <c r="H916" s="409"/>
      <c r="I916" s="409"/>
      <c r="J916" s="409"/>
      <c r="K916" s="409"/>
      <c r="L916" s="409"/>
      <c r="M916" s="409"/>
      <c r="N916" s="409"/>
      <c r="O916" s="409"/>
      <c r="P916" s="409"/>
      <c r="Q916" s="409"/>
      <c r="R916" s="409"/>
      <c r="S916" s="409"/>
      <c r="T916" s="409"/>
      <c r="U916" s="409"/>
      <c r="V916" s="409"/>
      <c r="W916" s="409"/>
      <c r="X916" s="409"/>
      <c r="Y916" s="409"/>
      <c r="Z916" s="409"/>
    </row>
    <row r="917" ht="13.5" customHeight="1">
      <c r="A917" s="409"/>
      <c r="B917" s="409"/>
      <c r="C917" s="409"/>
      <c r="D917" s="409"/>
      <c r="E917" s="409"/>
      <c r="F917" s="409"/>
      <c r="G917" s="434"/>
      <c r="H917" s="409"/>
      <c r="I917" s="409"/>
      <c r="J917" s="409"/>
      <c r="K917" s="409"/>
      <c r="L917" s="409"/>
      <c r="M917" s="409"/>
      <c r="N917" s="409"/>
      <c r="O917" s="409"/>
      <c r="P917" s="409"/>
      <c r="Q917" s="409"/>
      <c r="R917" s="409"/>
      <c r="S917" s="409"/>
      <c r="T917" s="409"/>
      <c r="U917" s="409"/>
      <c r="V917" s="409"/>
      <c r="W917" s="409"/>
      <c r="X917" s="409"/>
      <c r="Y917" s="409"/>
      <c r="Z917" s="409"/>
    </row>
    <row r="918" ht="13.5" customHeight="1">
      <c r="A918" s="409"/>
      <c r="B918" s="409"/>
      <c r="C918" s="409"/>
      <c r="D918" s="409"/>
      <c r="E918" s="409"/>
      <c r="F918" s="409"/>
      <c r="G918" s="434"/>
      <c r="H918" s="409"/>
      <c r="I918" s="409"/>
      <c r="J918" s="409"/>
      <c r="K918" s="409"/>
      <c r="L918" s="409"/>
      <c r="M918" s="409"/>
      <c r="N918" s="409"/>
      <c r="O918" s="409"/>
      <c r="P918" s="409"/>
      <c r="Q918" s="409"/>
      <c r="R918" s="409"/>
      <c r="S918" s="409"/>
      <c r="T918" s="409"/>
      <c r="U918" s="409"/>
      <c r="V918" s="409"/>
      <c r="W918" s="409"/>
      <c r="X918" s="409"/>
      <c r="Y918" s="409"/>
      <c r="Z918" s="409"/>
    </row>
    <row r="919" ht="13.5" customHeight="1">
      <c r="A919" s="409"/>
      <c r="B919" s="409"/>
      <c r="C919" s="409"/>
      <c r="D919" s="409"/>
      <c r="E919" s="409"/>
      <c r="F919" s="409"/>
      <c r="G919" s="434"/>
      <c r="H919" s="409"/>
      <c r="I919" s="409"/>
      <c r="J919" s="409"/>
      <c r="K919" s="409"/>
      <c r="L919" s="409"/>
      <c r="M919" s="409"/>
      <c r="N919" s="409"/>
      <c r="O919" s="409"/>
      <c r="P919" s="409"/>
      <c r="Q919" s="409"/>
      <c r="R919" s="409"/>
      <c r="S919" s="409"/>
      <c r="T919" s="409"/>
      <c r="U919" s="409"/>
      <c r="V919" s="409"/>
      <c r="W919" s="409"/>
      <c r="X919" s="409"/>
      <c r="Y919" s="409"/>
      <c r="Z919" s="409"/>
    </row>
    <row r="920" ht="13.5" customHeight="1">
      <c r="A920" s="409"/>
      <c r="B920" s="409"/>
      <c r="C920" s="409"/>
      <c r="D920" s="409"/>
      <c r="E920" s="409"/>
      <c r="F920" s="409"/>
      <c r="G920" s="434"/>
      <c r="H920" s="409"/>
      <c r="I920" s="409"/>
      <c r="J920" s="409"/>
      <c r="K920" s="409"/>
      <c r="L920" s="409"/>
      <c r="M920" s="409"/>
      <c r="N920" s="409"/>
      <c r="O920" s="409"/>
      <c r="P920" s="409"/>
      <c r="Q920" s="409"/>
      <c r="R920" s="409"/>
      <c r="S920" s="409"/>
      <c r="T920" s="409"/>
      <c r="U920" s="409"/>
      <c r="V920" s="409"/>
      <c r="W920" s="409"/>
      <c r="X920" s="409"/>
      <c r="Y920" s="409"/>
      <c r="Z920" s="409"/>
    </row>
    <row r="921" ht="13.5" customHeight="1">
      <c r="A921" s="409"/>
      <c r="B921" s="409"/>
      <c r="C921" s="409"/>
      <c r="D921" s="409"/>
      <c r="E921" s="409"/>
      <c r="F921" s="409"/>
      <c r="G921" s="434"/>
      <c r="H921" s="409"/>
      <c r="I921" s="409"/>
      <c r="J921" s="409"/>
      <c r="K921" s="409"/>
      <c r="L921" s="409"/>
      <c r="M921" s="409"/>
      <c r="N921" s="409"/>
      <c r="O921" s="409"/>
      <c r="P921" s="409"/>
      <c r="Q921" s="409"/>
      <c r="R921" s="409"/>
      <c r="S921" s="409"/>
      <c r="T921" s="409"/>
      <c r="U921" s="409"/>
      <c r="V921" s="409"/>
      <c r="W921" s="409"/>
      <c r="X921" s="409"/>
      <c r="Y921" s="409"/>
      <c r="Z921" s="409"/>
    </row>
    <row r="922" ht="13.5" customHeight="1">
      <c r="A922" s="409"/>
      <c r="B922" s="409"/>
      <c r="C922" s="409"/>
      <c r="D922" s="409"/>
      <c r="E922" s="409"/>
      <c r="F922" s="409"/>
      <c r="G922" s="434"/>
      <c r="H922" s="409"/>
      <c r="I922" s="409"/>
      <c r="J922" s="409"/>
      <c r="K922" s="409"/>
      <c r="L922" s="409"/>
      <c r="M922" s="409"/>
      <c r="N922" s="409"/>
      <c r="O922" s="409"/>
      <c r="P922" s="409"/>
      <c r="Q922" s="409"/>
      <c r="R922" s="409"/>
      <c r="S922" s="409"/>
      <c r="T922" s="409"/>
      <c r="U922" s="409"/>
      <c r="V922" s="409"/>
      <c r="W922" s="409"/>
      <c r="X922" s="409"/>
      <c r="Y922" s="409"/>
      <c r="Z922" s="409"/>
    </row>
    <row r="923" ht="13.5" customHeight="1">
      <c r="A923" s="409"/>
      <c r="B923" s="409"/>
      <c r="C923" s="409"/>
      <c r="D923" s="409"/>
      <c r="E923" s="409"/>
      <c r="F923" s="409"/>
      <c r="G923" s="434"/>
      <c r="H923" s="409"/>
      <c r="I923" s="409"/>
      <c r="J923" s="409"/>
      <c r="K923" s="409"/>
      <c r="L923" s="409"/>
      <c r="M923" s="409"/>
      <c r="N923" s="409"/>
      <c r="O923" s="409"/>
      <c r="P923" s="409"/>
      <c r="Q923" s="409"/>
      <c r="R923" s="409"/>
      <c r="S923" s="409"/>
      <c r="T923" s="409"/>
      <c r="U923" s="409"/>
      <c r="V923" s="409"/>
      <c r="W923" s="409"/>
      <c r="X923" s="409"/>
      <c r="Y923" s="409"/>
      <c r="Z923" s="409"/>
    </row>
    <row r="924" ht="13.5" customHeight="1">
      <c r="A924" s="409"/>
      <c r="B924" s="409"/>
      <c r="C924" s="409"/>
      <c r="D924" s="409"/>
      <c r="E924" s="409"/>
      <c r="F924" s="409"/>
      <c r="G924" s="434"/>
      <c r="H924" s="409"/>
      <c r="I924" s="409"/>
      <c r="J924" s="409"/>
      <c r="K924" s="409"/>
      <c r="L924" s="409"/>
      <c r="M924" s="409"/>
      <c r="N924" s="409"/>
      <c r="O924" s="409"/>
      <c r="P924" s="409"/>
      <c r="Q924" s="409"/>
      <c r="R924" s="409"/>
      <c r="S924" s="409"/>
      <c r="T924" s="409"/>
      <c r="U924" s="409"/>
      <c r="V924" s="409"/>
      <c r="W924" s="409"/>
      <c r="X924" s="409"/>
      <c r="Y924" s="409"/>
      <c r="Z924" s="409"/>
    </row>
    <row r="925" ht="13.5" customHeight="1">
      <c r="A925" s="409"/>
      <c r="B925" s="409"/>
      <c r="C925" s="409"/>
      <c r="D925" s="409"/>
      <c r="E925" s="409"/>
      <c r="F925" s="409"/>
      <c r="G925" s="434"/>
      <c r="H925" s="409"/>
      <c r="I925" s="409"/>
      <c r="J925" s="409"/>
      <c r="K925" s="409"/>
      <c r="L925" s="409"/>
      <c r="M925" s="409"/>
      <c r="N925" s="409"/>
      <c r="O925" s="409"/>
      <c r="P925" s="409"/>
      <c r="Q925" s="409"/>
      <c r="R925" s="409"/>
      <c r="S925" s="409"/>
      <c r="T925" s="409"/>
      <c r="U925" s="409"/>
      <c r="V925" s="409"/>
      <c r="W925" s="409"/>
      <c r="X925" s="409"/>
      <c r="Y925" s="409"/>
      <c r="Z925" s="409"/>
    </row>
    <row r="926" ht="13.5" customHeight="1">
      <c r="A926" s="409"/>
      <c r="B926" s="409"/>
      <c r="C926" s="409"/>
      <c r="D926" s="409"/>
      <c r="E926" s="409"/>
      <c r="F926" s="409"/>
      <c r="G926" s="434"/>
      <c r="H926" s="409"/>
      <c r="I926" s="409"/>
      <c r="J926" s="409"/>
      <c r="K926" s="409"/>
      <c r="L926" s="409"/>
      <c r="M926" s="409"/>
      <c r="N926" s="409"/>
      <c r="O926" s="409"/>
      <c r="P926" s="409"/>
      <c r="Q926" s="409"/>
      <c r="R926" s="409"/>
      <c r="S926" s="409"/>
      <c r="T926" s="409"/>
      <c r="U926" s="409"/>
      <c r="V926" s="409"/>
      <c r="W926" s="409"/>
      <c r="X926" s="409"/>
      <c r="Y926" s="409"/>
      <c r="Z926" s="409"/>
    </row>
    <row r="927" ht="13.5" customHeight="1">
      <c r="A927" s="409"/>
      <c r="B927" s="409"/>
      <c r="C927" s="409"/>
      <c r="D927" s="409"/>
      <c r="E927" s="409"/>
      <c r="F927" s="409"/>
      <c r="G927" s="434"/>
      <c r="H927" s="409"/>
      <c r="I927" s="409"/>
      <c r="J927" s="409"/>
      <c r="K927" s="409"/>
      <c r="L927" s="409"/>
      <c r="M927" s="409"/>
      <c r="N927" s="409"/>
      <c r="O927" s="409"/>
      <c r="P927" s="409"/>
      <c r="Q927" s="409"/>
      <c r="R927" s="409"/>
      <c r="S927" s="409"/>
      <c r="T927" s="409"/>
      <c r="U927" s="409"/>
      <c r="V927" s="409"/>
      <c r="W927" s="409"/>
      <c r="X927" s="409"/>
      <c r="Y927" s="409"/>
      <c r="Z927" s="409"/>
    </row>
    <row r="928" ht="13.5" customHeight="1">
      <c r="A928" s="409"/>
      <c r="B928" s="409"/>
      <c r="C928" s="409"/>
      <c r="D928" s="409"/>
      <c r="E928" s="409"/>
      <c r="F928" s="409"/>
      <c r="G928" s="434"/>
      <c r="H928" s="409"/>
      <c r="I928" s="409"/>
      <c r="J928" s="409"/>
      <c r="K928" s="409"/>
      <c r="L928" s="409"/>
      <c r="M928" s="409"/>
      <c r="N928" s="409"/>
      <c r="O928" s="409"/>
      <c r="P928" s="409"/>
      <c r="Q928" s="409"/>
      <c r="R928" s="409"/>
      <c r="S928" s="409"/>
      <c r="T928" s="409"/>
      <c r="U928" s="409"/>
      <c r="V928" s="409"/>
      <c r="W928" s="409"/>
      <c r="X928" s="409"/>
      <c r="Y928" s="409"/>
      <c r="Z928" s="409"/>
    </row>
    <row r="929" ht="13.5" customHeight="1">
      <c r="A929" s="409"/>
      <c r="B929" s="409"/>
      <c r="C929" s="409"/>
      <c r="D929" s="409"/>
      <c r="E929" s="409"/>
      <c r="F929" s="409"/>
      <c r="G929" s="434"/>
      <c r="H929" s="409"/>
      <c r="I929" s="409"/>
      <c r="J929" s="409"/>
      <c r="K929" s="409"/>
      <c r="L929" s="409"/>
      <c r="M929" s="409"/>
      <c r="N929" s="409"/>
      <c r="O929" s="409"/>
      <c r="P929" s="409"/>
      <c r="Q929" s="409"/>
      <c r="R929" s="409"/>
      <c r="S929" s="409"/>
      <c r="T929" s="409"/>
      <c r="U929" s="409"/>
      <c r="V929" s="409"/>
      <c r="W929" s="409"/>
      <c r="X929" s="409"/>
      <c r="Y929" s="409"/>
      <c r="Z929" s="409"/>
    </row>
    <row r="930" ht="13.5" customHeight="1">
      <c r="A930" s="409"/>
      <c r="B930" s="409"/>
      <c r="C930" s="409"/>
      <c r="D930" s="409"/>
      <c r="E930" s="409"/>
      <c r="F930" s="409"/>
      <c r="G930" s="434"/>
      <c r="H930" s="409"/>
      <c r="I930" s="409"/>
      <c r="J930" s="409"/>
      <c r="K930" s="409"/>
      <c r="L930" s="409"/>
      <c r="M930" s="409"/>
      <c r="N930" s="409"/>
      <c r="O930" s="409"/>
      <c r="P930" s="409"/>
      <c r="Q930" s="409"/>
      <c r="R930" s="409"/>
      <c r="S930" s="409"/>
      <c r="T930" s="409"/>
      <c r="U930" s="409"/>
      <c r="V930" s="409"/>
      <c r="W930" s="409"/>
      <c r="X930" s="409"/>
      <c r="Y930" s="409"/>
      <c r="Z930" s="409"/>
    </row>
    <row r="931" ht="13.5" customHeight="1">
      <c r="A931" s="409"/>
      <c r="B931" s="409"/>
      <c r="C931" s="409"/>
      <c r="D931" s="409"/>
      <c r="E931" s="409"/>
      <c r="F931" s="409"/>
      <c r="G931" s="434"/>
      <c r="H931" s="409"/>
      <c r="I931" s="409"/>
      <c r="J931" s="409"/>
      <c r="K931" s="409"/>
      <c r="L931" s="409"/>
      <c r="M931" s="409"/>
      <c r="N931" s="409"/>
      <c r="O931" s="409"/>
      <c r="P931" s="409"/>
      <c r="Q931" s="409"/>
      <c r="R931" s="409"/>
      <c r="S931" s="409"/>
      <c r="T931" s="409"/>
      <c r="U931" s="409"/>
      <c r="V931" s="409"/>
      <c r="W931" s="409"/>
      <c r="X931" s="409"/>
      <c r="Y931" s="409"/>
      <c r="Z931" s="409"/>
    </row>
    <row r="932" ht="13.5" customHeight="1">
      <c r="A932" s="409"/>
      <c r="B932" s="409"/>
      <c r="C932" s="409"/>
      <c r="D932" s="409"/>
      <c r="E932" s="409"/>
      <c r="F932" s="409"/>
      <c r="G932" s="434"/>
      <c r="H932" s="409"/>
      <c r="I932" s="409"/>
      <c r="J932" s="409"/>
      <c r="K932" s="409"/>
      <c r="L932" s="409"/>
      <c r="M932" s="409"/>
      <c r="N932" s="409"/>
      <c r="O932" s="409"/>
      <c r="P932" s="409"/>
      <c r="Q932" s="409"/>
      <c r="R932" s="409"/>
      <c r="S932" s="409"/>
      <c r="T932" s="409"/>
      <c r="U932" s="409"/>
      <c r="V932" s="409"/>
      <c r="W932" s="409"/>
      <c r="X932" s="409"/>
      <c r="Y932" s="409"/>
      <c r="Z932" s="409"/>
    </row>
    <row r="933" ht="13.5" customHeight="1">
      <c r="A933" s="409"/>
      <c r="B933" s="409"/>
      <c r="C933" s="409"/>
      <c r="D933" s="409"/>
      <c r="E933" s="409"/>
      <c r="F933" s="409"/>
      <c r="G933" s="434"/>
      <c r="H933" s="409"/>
      <c r="I933" s="409"/>
      <c r="J933" s="409"/>
      <c r="K933" s="409"/>
      <c r="L933" s="409"/>
      <c r="M933" s="409"/>
      <c r="N933" s="409"/>
      <c r="O933" s="409"/>
      <c r="P933" s="409"/>
      <c r="Q933" s="409"/>
      <c r="R933" s="409"/>
      <c r="S933" s="409"/>
      <c r="T933" s="409"/>
      <c r="U933" s="409"/>
      <c r="V933" s="409"/>
      <c r="W933" s="409"/>
      <c r="X933" s="409"/>
      <c r="Y933" s="409"/>
      <c r="Z933" s="409"/>
    </row>
    <row r="934" ht="13.5" customHeight="1">
      <c r="A934" s="409"/>
      <c r="B934" s="409"/>
      <c r="C934" s="409"/>
      <c r="D934" s="409"/>
      <c r="E934" s="409"/>
      <c r="F934" s="409"/>
      <c r="G934" s="434"/>
      <c r="H934" s="409"/>
      <c r="I934" s="409"/>
      <c r="J934" s="409"/>
      <c r="K934" s="409"/>
      <c r="L934" s="409"/>
      <c r="M934" s="409"/>
      <c r="N934" s="409"/>
      <c r="O934" s="409"/>
      <c r="P934" s="409"/>
      <c r="Q934" s="409"/>
      <c r="R934" s="409"/>
      <c r="S934" s="409"/>
      <c r="T934" s="409"/>
      <c r="U934" s="409"/>
      <c r="V934" s="409"/>
      <c r="W934" s="409"/>
      <c r="X934" s="409"/>
      <c r="Y934" s="409"/>
      <c r="Z934" s="409"/>
    </row>
    <row r="935" ht="13.5" customHeight="1">
      <c r="A935" s="409"/>
      <c r="B935" s="409"/>
      <c r="C935" s="409"/>
      <c r="D935" s="409"/>
      <c r="E935" s="409"/>
      <c r="F935" s="409"/>
      <c r="G935" s="434"/>
      <c r="H935" s="409"/>
      <c r="I935" s="409"/>
      <c r="J935" s="409"/>
      <c r="K935" s="409"/>
      <c r="L935" s="409"/>
      <c r="M935" s="409"/>
      <c r="N935" s="409"/>
      <c r="O935" s="409"/>
      <c r="P935" s="409"/>
      <c r="Q935" s="409"/>
      <c r="R935" s="409"/>
      <c r="S935" s="409"/>
      <c r="T935" s="409"/>
      <c r="U935" s="409"/>
      <c r="V935" s="409"/>
      <c r="W935" s="409"/>
      <c r="X935" s="409"/>
      <c r="Y935" s="409"/>
      <c r="Z935" s="409"/>
    </row>
    <row r="936" ht="13.5" customHeight="1">
      <c r="A936" s="409"/>
      <c r="B936" s="409"/>
      <c r="C936" s="409"/>
      <c r="D936" s="409"/>
      <c r="E936" s="409"/>
      <c r="F936" s="409"/>
      <c r="G936" s="434"/>
      <c r="H936" s="409"/>
      <c r="I936" s="409"/>
      <c r="J936" s="409"/>
      <c r="K936" s="409"/>
      <c r="L936" s="409"/>
      <c r="M936" s="409"/>
      <c r="N936" s="409"/>
      <c r="O936" s="409"/>
      <c r="P936" s="409"/>
      <c r="Q936" s="409"/>
      <c r="R936" s="409"/>
      <c r="S936" s="409"/>
      <c r="T936" s="409"/>
      <c r="U936" s="409"/>
      <c r="V936" s="409"/>
      <c r="W936" s="409"/>
      <c r="X936" s="409"/>
      <c r="Y936" s="409"/>
      <c r="Z936" s="409"/>
    </row>
    <row r="937" ht="13.5" customHeight="1">
      <c r="A937" s="409"/>
      <c r="B937" s="409"/>
      <c r="C937" s="409"/>
      <c r="D937" s="409"/>
      <c r="E937" s="409"/>
      <c r="F937" s="409"/>
      <c r="G937" s="434"/>
      <c r="H937" s="409"/>
      <c r="I937" s="409"/>
      <c r="J937" s="409"/>
      <c r="K937" s="409"/>
      <c r="L937" s="409"/>
      <c r="M937" s="409"/>
      <c r="N937" s="409"/>
      <c r="O937" s="409"/>
      <c r="P937" s="409"/>
      <c r="Q937" s="409"/>
      <c r="R937" s="409"/>
      <c r="S937" s="409"/>
      <c r="T937" s="409"/>
      <c r="U937" s="409"/>
      <c r="V937" s="409"/>
      <c r="W937" s="409"/>
      <c r="X937" s="409"/>
      <c r="Y937" s="409"/>
      <c r="Z937" s="409"/>
    </row>
    <row r="938" ht="13.5" customHeight="1">
      <c r="A938" s="409"/>
      <c r="B938" s="409"/>
      <c r="C938" s="409"/>
      <c r="D938" s="409"/>
      <c r="E938" s="409"/>
      <c r="F938" s="409"/>
      <c r="G938" s="434"/>
      <c r="H938" s="409"/>
      <c r="I938" s="409"/>
      <c r="J938" s="409"/>
      <c r="K938" s="409"/>
      <c r="L938" s="409"/>
      <c r="M938" s="409"/>
      <c r="N938" s="409"/>
      <c r="O938" s="409"/>
      <c r="P938" s="409"/>
      <c r="Q938" s="409"/>
      <c r="R938" s="409"/>
      <c r="S938" s="409"/>
      <c r="T938" s="409"/>
      <c r="U938" s="409"/>
      <c r="V938" s="409"/>
      <c r="W938" s="409"/>
      <c r="X938" s="409"/>
      <c r="Y938" s="409"/>
      <c r="Z938" s="409"/>
    </row>
    <row r="939" ht="13.5" customHeight="1">
      <c r="A939" s="409"/>
      <c r="B939" s="409"/>
      <c r="C939" s="409"/>
      <c r="D939" s="409"/>
      <c r="E939" s="409"/>
      <c r="F939" s="409"/>
      <c r="G939" s="434"/>
      <c r="H939" s="409"/>
      <c r="I939" s="409"/>
      <c r="J939" s="409"/>
      <c r="K939" s="409"/>
      <c r="L939" s="409"/>
      <c r="M939" s="409"/>
      <c r="N939" s="409"/>
      <c r="O939" s="409"/>
      <c r="P939" s="409"/>
      <c r="Q939" s="409"/>
      <c r="R939" s="409"/>
      <c r="S939" s="409"/>
      <c r="T939" s="409"/>
      <c r="U939" s="409"/>
      <c r="V939" s="409"/>
      <c r="W939" s="409"/>
      <c r="X939" s="409"/>
      <c r="Y939" s="409"/>
      <c r="Z939" s="409"/>
    </row>
    <row r="940" ht="13.5" customHeight="1">
      <c r="A940" s="409"/>
      <c r="B940" s="409"/>
      <c r="C940" s="409"/>
      <c r="D940" s="409"/>
      <c r="E940" s="409"/>
      <c r="F940" s="409"/>
      <c r="G940" s="434"/>
      <c r="H940" s="409"/>
      <c r="I940" s="409"/>
      <c r="J940" s="409"/>
      <c r="K940" s="409"/>
      <c r="L940" s="409"/>
      <c r="M940" s="409"/>
      <c r="N940" s="409"/>
      <c r="O940" s="409"/>
      <c r="P940" s="409"/>
      <c r="Q940" s="409"/>
      <c r="R940" s="409"/>
      <c r="S940" s="409"/>
      <c r="T940" s="409"/>
      <c r="U940" s="409"/>
      <c r="V940" s="409"/>
      <c r="W940" s="409"/>
      <c r="X940" s="409"/>
      <c r="Y940" s="409"/>
      <c r="Z940" s="409"/>
    </row>
    <row r="941" ht="13.5" customHeight="1">
      <c r="A941" s="409"/>
      <c r="B941" s="409"/>
      <c r="C941" s="409"/>
      <c r="D941" s="409"/>
      <c r="E941" s="409"/>
      <c r="F941" s="409"/>
      <c r="G941" s="434"/>
      <c r="H941" s="409"/>
      <c r="I941" s="409"/>
      <c r="J941" s="409"/>
      <c r="K941" s="409"/>
      <c r="L941" s="409"/>
      <c r="M941" s="409"/>
      <c r="N941" s="409"/>
      <c r="O941" s="409"/>
      <c r="P941" s="409"/>
      <c r="Q941" s="409"/>
      <c r="R941" s="409"/>
      <c r="S941" s="409"/>
      <c r="T941" s="409"/>
      <c r="U941" s="409"/>
      <c r="V941" s="409"/>
      <c r="W941" s="409"/>
      <c r="X941" s="409"/>
      <c r="Y941" s="409"/>
      <c r="Z941" s="409"/>
    </row>
    <row r="942" ht="13.5" customHeight="1">
      <c r="A942" s="409"/>
      <c r="B942" s="409"/>
      <c r="C942" s="409"/>
      <c r="D942" s="409"/>
      <c r="E942" s="409"/>
      <c r="F942" s="409"/>
      <c r="G942" s="434"/>
      <c r="H942" s="409"/>
      <c r="I942" s="409"/>
      <c r="J942" s="409"/>
      <c r="K942" s="409"/>
      <c r="L942" s="409"/>
      <c r="M942" s="409"/>
      <c r="N942" s="409"/>
      <c r="O942" s="409"/>
      <c r="P942" s="409"/>
      <c r="Q942" s="409"/>
      <c r="R942" s="409"/>
      <c r="S942" s="409"/>
      <c r="T942" s="409"/>
      <c r="U942" s="409"/>
      <c r="V942" s="409"/>
      <c r="W942" s="409"/>
      <c r="X942" s="409"/>
      <c r="Y942" s="409"/>
      <c r="Z942" s="409"/>
    </row>
    <row r="943" ht="13.5" customHeight="1">
      <c r="A943" s="409"/>
      <c r="B943" s="409"/>
      <c r="C943" s="409"/>
      <c r="D943" s="409"/>
      <c r="E943" s="409"/>
      <c r="F943" s="409"/>
      <c r="G943" s="434"/>
      <c r="H943" s="409"/>
      <c r="I943" s="409"/>
      <c r="J943" s="409"/>
      <c r="K943" s="409"/>
      <c r="L943" s="409"/>
      <c r="M943" s="409"/>
      <c r="N943" s="409"/>
      <c r="O943" s="409"/>
      <c r="P943" s="409"/>
      <c r="Q943" s="409"/>
      <c r="R943" s="409"/>
      <c r="S943" s="409"/>
      <c r="T943" s="409"/>
      <c r="U943" s="409"/>
      <c r="V943" s="409"/>
      <c r="W943" s="409"/>
      <c r="X943" s="409"/>
      <c r="Y943" s="409"/>
      <c r="Z943" s="409"/>
    </row>
    <row r="944" ht="13.5" customHeight="1">
      <c r="A944" s="409"/>
      <c r="B944" s="409"/>
      <c r="C944" s="409"/>
      <c r="D944" s="409"/>
      <c r="E944" s="409"/>
      <c r="F944" s="409"/>
      <c r="G944" s="434"/>
      <c r="H944" s="409"/>
      <c r="I944" s="409"/>
      <c r="J944" s="409"/>
      <c r="K944" s="409"/>
      <c r="L944" s="409"/>
      <c r="M944" s="409"/>
      <c r="N944" s="409"/>
      <c r="O944" s="409"/>
      <c r="P944" s="409"/>
      <c r="Q944" s="409"/>
      <c r="R944" s="409"/>
      <c r="S944" s="409"/>
      <c r="T944" s="409"/>
      <c r="U944" s="409"/>
      <c r="V944" s="409"/>
      <c r="W944" s="409"/>
      <c r="X944" s="409"/>
      <c r="Y944" s="409"/>
      <c r="Z944" s="409"/>
    </row>
    <row r="945" ht="13.5" customHeight="1">
      <c r="A945" s="409"/>
      <c r="B945" s="409"/>
      <c r="C945" s="409"/>
      <c r="D945" s="409"/>
      <c r="E945" s="409"/>
      <c r="F945" s="409"/>
      <c r="G945" s="434"/>
      <c r="H945" s="409"/>
      <c r="I945" s="409"/>
      <c r="J945" s="409"/>
      <c r="K945" s="409"/>
      <c r="L945" s="409"/>
      <c r="M945" s="409"/>
      <c r="N945" s="409"/>
      <c r="O945" s="409"/>
      <c r="P945" s="409"/>
      <c r="Q945" s="409"/>
      <c r="R945" s="409"/>
      <c r="S945" s="409"/>
      <c r="T945" s="409"/>
      <c r="U945" s="409"/>
      <c r="V945" s="409"/>
      <c r="W945" s="409"/>
      <c r="X945" s="409"/>
      <c r="Y945" s="409"/>
      <c r="Z945" s="409"/>
    </row>
    <row r="946" ht="13.5" customHeight="1">
      <c r="A946" s="409"/>
      <c r="B946" s="409"/>
      <c r="C946" s="409"/>
      <c r="D946" s="409"/>
      <c r="E946" s="409"/>
      <c r="F946" s="409"/>
      <c r="G946" s="434"/>
      <c r="H946" s="409"/>
      <c r="I946" s="409"/>
      <c r="J946" s="409"/>
      <c r="K946" s="409"/>
      <c r="L946" s="409"/>
      <c r="M946" s="409"/>
      <c r="N946" s="409"/>
      <c r="O946" s="409"/>
      <c r="P946" s="409"/>
      <c r="Q946" s="409"/>
      <c r="R946" s="409"/>
      <c r="S946" s="409"/>
      <c r="T946" s="409"/>
      <c r="U946" s="409"/>
      <c r="V946" s="409"/>
      <c r="W946" s="409"/>
      <c r="X946" s="409"/>
      <c r="Y946" s="409"/>
      <c r="Z946" s="409"/>
    </row>
    <row r="947" ht="13.5" customHeight="1">
      <c r="A947" s="409"/>
      <c r="B947" s="409"/>
      <c r="C947" s="409"/>
      <c r="D947" s="409"/>
      <c r="E947" s="409"/>
      <c r="F947" s="409"/>
      <c r="G947" s="434"/>
      <c r="H947" s="409"/>
      <c r="I947" s="409"/>
      <c r="J947" s="409"/>
      <c r="K947" s="409"/>
      <c r="L947" s="409"/>
      <c r="M947" s="409"/>
      <c r="N947" s="409"/>
      <c r="O947" s="409"/>
      <c r="P947" s="409"/>
      <c r="Q947" s="409"/>
      <c r="R947" s="409"/>
      <c r="S947" s="409"/>
      <c r="T947" s="409"/>
      <c r="U947" s="409"/>
      <c r="V947" s="409"/>
      <c r="W947" s="409"/>
      <c r="X947" s="409"/>
      <c r="Y947" s="409"/>
      <c r="Z947" s="409"/>
    </row>
    <row r="948" ht="13.5" customHeight="1">
      <c r="A948" s="409"/>
      <c r="B948" s="409"/>
      <c r="C948" s="409"/>
      <c r="D948" s="409"/>
      <c r="E948" s="409"/>
      <c r="F948" s="409"/>
      <c r="G948" s="434"/>
      <c r="H948" s="409"/>
      <c r="I948" s="409"/>
      <c r="J948" s="409"/>
      <c r="K948" s="409"/>
      <c r="L948" s="409"/>
      <c r="M948" s="409"/>
      <c r="N948" s="409"/>
      <c r="O948" s="409"/>
      <c r="P948" s="409"/>
      <c r="Q948" s="409"/>
      <c r="R948" s="409"/>
      <c r="S948" s="409"/>
      <c r="T948" s="409"/>
      <c r="U948" s="409"/>
      <c r="V948" s="409"/>
      <c r="W948" s="409"/>
      <c r="X948" s="409"/>
      <c r="Y948" s="409"/>
      <c r="Z948" s="409"/>
    </row>
    <row r="949" ht="13.5" customHeight="1">
      <c r="A949" s="409"/>
      <c r="B949" s="409"/>
      <c r="C949" s="409"/>
      <c r="D949" s="409"/>
      <c r="E949" s="409"/>
      <c r="F949" s="409"/>
      <c r="G949" s="434"/>
      <c r="H949" s="409"/>
      <c r="I949" s="409"/>
      <c r="J949" s="409"/>
      <c r="K949" s="409"/>
      <c r="L949" s="409"/>
      <c r="M949" s="409"/>
      <c r="N949" s="409"/>
      <c r="O949" s="409"/>
      <c r="P949" s="409"/>
      <c r="Q949" s="409"/>
      <c r="R949" s="409"/>
      <c r="S949" s="409"/>
      <c r="T949" s="409"/>
      <c r="U949" s="409"/>
      <c r="V949" s="409"/>
      <c r="W949" s="409"/>
      <c r="X949" s="409"/>
      <c r="Y949" s="409"/>
      <c r="Z949" s="409"/>
    </row>
    <row r="950" ht="13.5" customHeight="1">
      <c r="A950" s="409"/>
      <c r="B950" s="409"/>
      <c r="C950" s="409"/>
      <c r="D950" s="409"/>
      <c r="E950" s="409"/>
      <c r="F950" s="409"/>
      <c r="G950" s="434"/>
      <c r="H950" s="409"/>
      <c r="I950" s="409"/>
      <c r="J950" s="409"/>
      <c r="K950" s="409"/>
      <c r="L950" s="409"/>
      <c r="M950" s="409"/>
      <c r="N950" s="409"/>
      <c r="O950" s="409"/>
      <c r="P950" s="409"/>
      <c r="Q950" s="409"/>
      <c r="R950" s="409"/>
      <c r="S950" s="409"/>
      <c r="T950" s="409"/>
      <c r="U950" s="409"/>
      <c r="V950" s="409"/>
      <c r="W950" s="409"/>
      <c r="X950" s="409"/>
      <c r="Y950" s="409"/>
      <c r="Z950" s="409"/>
    </row>
    <row r="951" ht="13.5" customHeight="1">
      <c r="A951" s="409"/>
      <c r="B951" s="409"/>
      <c r="C951" s="409"/>
      <c r="D951" s="409"/>
      <c r="E951" s="409"/>
      <c r="F951" s="409"/>
      <c r="G951" s="434"/>
      <c r="H951" s="409"/>
      <c r="I951" s="409"/>
      <c r="J951" s="409"/>
      <c r="K951" s="409"/>
      <c r="L951" s="409"/>
      <c r="M951" s="409"/>
      <c r="N951" s="409"/>
      <c r="O951" s="409"/>
      <c r="P951" s="409"/>
      <c r="Q951" s="409"/>
      <c r="R951" s="409"/>
      <c r="S951" s="409"/>
      <c r="T951" s="409"/>
      <c r="U951" s="409"/>
      <c r="V951" s="409"/>
      <c r="W951" s="409"/>
      <c r="X951" s="409"/>
      <c r="Y951" s="409"/>
      <c r="Z951" s="409"/>
    </row>
    <row r="952" ht="13.5" customHeight="1">
      <c r="A952" s="409"/>
      <c r="B952" s="409"/>
      <c r="C952" s="409"/>
      <c r="D952" s="409"/>
      <c r="E952" s="409"/>
      <c r="F952" s="409"/>
      <c r="G952" s="434"/>
      <c r="H952" s="409"/>
      <c r="I952" s="409"/>
      <c r="J952" s="409"/>
      <c r="K952" s="409"/>
      <c r="L952" s="409"/>
      <c r="M952" s="409"/>
      <c r="N952" s="409"/>
      <c r="O952" s="409"/>
      <c r="P952" s="409"/>
      <c r="Q952" s="409"/>
      <c r="R952" s="409"/>
      <c r="S952" s="409"/>
      <c r="T952" s="409"/>
      <c r="U952" s="409"/>
      <c r="V952" s="409"/>
      <c r="W952" s="409"/>
      <c r="X952" s="409"/>
      <c r="Y952" s="409"/>
      <c r="Z952" s="409"/>
    </row>
    <row r="953" ht="13.5" customHeight="1">
      <c r="A953" s="409"/>
      <c r="B953" s="409"/>
      <c r="C953" s="409"/>
      <c r="D953" s="409"/>
      <c r="E953" s="409"/>
      <c r="F953" s="409"/>
      <c r="G953" s="434"/>
      <c r="H953" s="409"/>
      <c r="I953" s="409"/>
      <c r="J953" s="409"/>
      <c r="K953" s="409"/>
      <c r="L953" s="409"/>
      <c r="M953" s="409"/>
      <c r="N953" s="409"/>
      <c r="O953" s="409"/>
      <c r="P953" s="409"/>
      <c r="Q953" s="409"/>
      <c r="R953" s="409"/>
      <c r="S953" s="409"/>
      <c r="T953" s="409"/>
      <c r="U953" s="409"/>
      <c r="V953" s="409"/>
      <c r="W953" s="409"/>
      <c r="X953" s="409"/>
      <c r="Y953" s="409"/>
      <c r="Z953" s="409"/>
    </row>
    <row r="954" ht="13.5" customHeight="1">
      <c r="A954" s="409"/>
      <c r="B954" s="409"/>
      <c r="C954" s="409"/>
      <c r="D954" s="409"/>
      <c r="E954" s="409"/>
      <c r="F954" s="409"/>
      <c r="G954" s="434"/>
      <c r="H954" s="409"/>
      <c r="I954" s="409"/>
      <c r="J954" s="409"/>
      <c r="K954" s="409"/>
      <c r="L954" s="409"/>
      <c r="M954" s="409"/>
      <c r="N954" s="409"/>
      <c r="O954" s="409"/>
      <c r="P954" s="409"/>
      <c r="Q954" s="409"/>
      <c r="R954" s="409"/>
      <c r="S954" s="409"/>
      <c r="T954" s="409"/>
      <c r="U954" s="409"/>
      <c r="V954" s="409"/>
      <c r="W954" s="409"/>
      <c r="X954" s="409"/>
      <c r="Y954" s="409"/>
      <c r="Z954" s="409"/>
    </row>
    <row r="955" ht="13.5" customHeight="1">
      <c r="A955" s="409"/>
      <c r="B955" s="409"/>
      <c r="C955" s="409"/>
      <c r="D955" s="409"/>
      <c r="E955" s="409"/>
      <c r="F955" s="409"/>
      <c r="G955" s="434"/>
      <c r="H955" s="409"/>
      <c r="I955" s="409"/>
      <c r="J955" s="409"/>
      <c r="K955" s="409"/>
      <c r="L955" s="409"/>
      <c r="M955" s="409"/>
      <c r="N955" s="409"/>
      <c r="O955" s="409"/>
      <c r="P955" s="409"/>
      <c r="Q955" s="409"/>
      <c r="R955" s="409"/>
      <c r="S955" s="409"/>
      <c r="T955" s="409"/>
      <c r="U955" s="409"/>
      <c r="V955" s="409"/>
      <c r="W955" s="409"/>
      <c r="X955" s="409"/>
      <c r="Y955" s="409"/>
      <c r="Z955" s="409"/>
    </row>
    <row r="956" ht="13.5" customHeight="1">
      <c r="A956" s="409"/>
      <c r="B956" s="409"/>
      <c r="C956" s="409"/>
      <c r="D956" s="409"/>
      <c r="E956" s="409"/>
      <c r="F956" s="409"/>
      <c r="G956" s="434"/>
      <c r="H956" s="409"/>
      <c r="I956" s="409"/>
      <c r="J956" s="409"/>
      <c r="K956" s="409"/>
      <c r="L956" s="409"/>
      <c r="M956" s="409"/>
      <c r="N956" s="409"/>
      <c r="O956" s="409"/>
      <c r="P956" s="409"/>
      <c r="Q956" s="409"/>
      <c r="R956" s="409"/>
      <c r="S956" s="409"/>
      <c r="T956" s="409"/>
      <c r="U956" s="409"/>
      <c r="V956" s="409"/>
      <c r="W956" s="409"/>
      <c r="X956" s="409"/>
      <c r="Y956" s="409"/>
      <c r="Z956" s="409"/>
    </row>
    <row r="957" ht="13.5" customHeight="1">
      <c r="A957" s="409"/>
      <c r="B957" s="409"/>
      <c r="C957" s="409"/>
      <c r="D957" s="409"/>
      <c r="E957" s="409"/>
      <c r="F957" s="409"/>
      <c r="G957" s="434"/>
      <c r="H957" s="409"/>
      <c r="I957" s="409"/>
      <c r="J957" s="409"/>
      <c r="K957" s="409"/>
      <c r="L957" s="409"/>
      <c r="M957" s="409"/>
      <c r="N957" s="409"/>
      <c r="O957" s="409"/>
      <c r="P957" s="409"/>
      <c r="Q957" s="409"/>
      <c r="R957" s="409"/>
      <c r="S957" s="409"/>
      <c r="T957" s="409"/>
      <c r="U957" s="409"/>
      <c r="V957" s="409"/>
      <c r="W957" s="409"/>
      <c r="X957" s="409"/>
      <c r="Y957" s="409"/>
      <c r="Z957" s="409"/>
    </row>
    <row r="958" ht="13.5" customHeight="1">
      <c r="A958" s="409"/>
      <c r="B958" s="409"/>
      <c r="C958" s="409"/>
      <c r="D958" s="409"/>
      <c r="E958" s="409"/>
      <c r="F958" s="409"/>
      <c r="G958" s="434"/>
      <c r="H958" s="409"/>
      <c r="I958" s="409"/>
      <c r="J958" s="409"/>
      <c r="K958" s="409"/>
      <c r="L958" s="409"/>
      <c r="M958" s="409"/>
      <c r="N958" s="409"/>
      <c r="O958" s="409"/>
      <c r="P958" s="409"/>
      <c r="Q958" s="409"/>
      <c r="R958" s="409"/>
      <c r="S958" s="409"/>
      <c r="T958" s="409"/>
      <c r="U958" s="409"/>
      <c r="V958" s="409"/>
      <c r="W958" s="409"/>
      <c r="X958" s="409"/>
      <c r="Y958" s="409"/>
      <c r="Z958" s="409"/>
    </row>
    <row r="959" ht="13.5" customHeight="1">
      <c r="A959" s="409"/>
      <c r="B959" s="409"/>
      <c r="C959" s="409"/>
      <c r="D959" s="409"/>
      <c r="E959" s="409"/>
      <c r="F959" s="409"/>
      <c r="G959" s="434"/>
      <c r="H959" s="409"/>
      <c r="I959" s="409"/>
      <c r="J959" s="409"/>
      <c r="K959" s="409"/>
      <c r="L959" s="409"/>
      <c r="M959" s="409"/>
      <c r="N959" s="409"/>
      <c r="O959" s="409"/>
      <c r="P959" s="409"/>
      <c r="Q959" s="409"/>
      <c r="R959" s="409"/>
      <c r="S959" s="409"/>
      <c r="T959" s="409"/>
      <c r="U959" s="409"/>
      <c r="V959" s="409"/>
      <c r="W959" s="409"/>
      <c r="X959" s="409"/>
      <c r="Y959" s="409"/>
      <c r="Z959" s="409"/>
    </row>
    <row r="960" ht="13.5" customHeight="1">
      <c r="A960" s="409"/>
      <c r="B960" s="409"/>
      <c r="C960" s="409"/>
      <c r="D960" s="409"/>
      <c r="E960" s="409"/>
      <c r="F960" s="409"/>
      <c r="G960" s="434"/>
      <c r="H960" s="409"/>
      <c r="I960" s="409"/>
      <c r="J960" s="409"/>
      <c r="K960" s="409"/>
      <c r="L960" s="409"/>
      <c r="M960" s="409"/>
      <c r="N960" s="409"/>
      <c r="O960" s="409"/>
      <c r="P960" s="409"/>
      <c r="Q960" s="409"/>
      <c r="R960" s="409"/>
      <c r="S960" s="409"/>
      <c r="T960" s="409"/>
      <c r="U960" s="409"/>
      <c r="V960" s="409"/>
      <c r="W960" s="409"/>
      <c r="X960" s="409"/>
      <c r="Y960" s="409"/>
      <c r="Z960" s="409"/>
    </row>
    <row r="961" ht="13.5" customHeight="1">
      <c r="A961" s="409"/>
      <c r="B961" s="409"/>
      <c r="C961" s="409"/>
      <c r="D961" s="409"/>
      <c r="E961" s="409"/>
      <c r="F961" s="409"/>
      <c r="G961" s="434"/>
      <c r="H961" s="409"/>
      <c r="I961" s="409"/>
      <c r="J961" s="409"/>
      <c r="K961" s="409"/>
      <c r="L961" s="409"/>
      <c r="M961" s="409"/>
      <c r="N961" s="409"/>
      <c r="O961" s="409"/>
      <c r="P961" s="409"/>
      <c r="Q961" s="409"/>
      <c r="R961" s="409"/>
      <c r="S961" s="409"/>
      <c r="T961" s="409"/>
      <c r="U961" s="409"/>
      <c r="V961" s="409"/>
      <c r="W961" s="409"/>
      <c r="X961" s="409"/>
      <c r="Y961" s="409"/>
      <c r="Z961" s="409"/>
    </row>
    <row r="962" ht="13.5" customHeight="1">
      <c r="A962" s="409"/>
      <c r="B962" s="409"/>
      <c r="C962" s="409"/>
      <c r="D962" s="409"/>
      <c r="E962" s="409"/>
      <c r="F962" s="409"/>
      <c r="G962" s="434"/>
      <c r="H962" s="409"/>
      <c r="I962" s="409"/>
      <c r="J962" s="409"/>
      <c r="K962" s="409"/>
      <c r="L962" s="409"/>
      <c r="M962" s="409"/>
      <c r="N962" s="409"/>
      <c r="O962" s="409"/>
      <c r="P962" s="409"/>
      <c r="Q962" s="409"/>
      <c r="R962" s="409"/>
      <c r="S962" s="409"/>
      <c r="T962" s="409"/>
      <c r="U962" s="409"/>
      <c r="V962" s="409"/>
      <c r="W962" s="409"/>
      <c r="X962" s="409"/>
      <c r="Y962" s="409"/>
      <c r="Z962" s="409"/>
    </row>
    <row r="963" ht="13.5" customHeight="1">
      <c r="A963" s="409"/>
      <c r="B963" s="409"/>
      <c r="C963" s="409"/>
      <c r="D963" s="409"/>
      <c r="E963" s="409"/>
      <c r="F963" s="409"/>
      <c r="G963" s="434"/>
      <c r="H963" s="409"/>
      <c r="I963" s="409"/>
      <c r="J963" s="409"/>
      <c r="K963" s="409"/>
      <c r="L963" s="409"/>
      <c r="M963" s="409"/>
      <c r="N963" s="409"/>
      <c r="O963" s="409"/>
      <c r="P963" s="409"/>
      <c r="Q963" s="409"/>
      <c r="R963" s="409"/>
      <c r="S963" s="409"/>
      <c r="T963" s="409"/>
      <c r="U963" s="409"/>
      <c r="V963" s="409"/>
      <c r="W963" s="409"/>
      <c r="X963" s="409"/>
      <c r="Y963" s="409"/>
      <c r="Z963" s="409"/>
    </row>
    <row r="964" ht="13.5" customHeight="1">
      <c r="A964" s="409"/>
      <c r="B964" s="409"/>
      <c r="C964" s="409"/>
      <c r="D964" s="409"/>
      <c r="E964" s="409"/>
      <c r="F964" s="409"/>
      <c r="G964" s="434"/>
      <c r="H964" s="409"/>
      <c r="I964" s="409"/>
      <c r="J964" s="409"/>
      <c r="K964" s="409"/>
      <c r="L964" s="409"/>
      <c r="M964" s="409"/>
      <c r="N964" s="409"/>
      <c r="O964" s="409"/>
      <c r="P964" s="409"/>
      <c r="Q964" s="409"/>
      <c r="R964" s="409"/>
      <c r="S964" s="409"/>
      <c r="T964" s="409"/>
      <c r="U964" s="409"/>
      <c r="V964" s="409"/>
      <c r="W964" s="409"/>
      <c r="X964" s="409"/>
      <c r="Y964" s="409"/>
      <c r="Z964" s="409"/>
    </row>
    <row r="965" ht="13.5" customHeight="1">
      <c r="A965" s="409"/>
      <c r="B965" s="409"/>
      <c r="C965" s="409"/>
      <c r="D965" s="409"/>
      <c r="E965" s="409"/>
      <c r="F965" s="409"/>
      <c r="G965" s="434"/>
      <c r="H965" s="409"/>
      <c r="I965" s="409"/>
      <c r="J965" s="409"/>
      <c r="K965" s="409"/>
      <c r="L965" s="409"/>
      <c r="M965" s="409"/>
      <c r="N965" s="409"/>
      <c r="O965" s="409"/>
      <c r="P965" s="409"/>
      <c r="Q965" s="409"/>
      <c r="R965" s="409"/>
      <c r="S965" s="409"/>
      <c r="T965" s="409"/>
      <c r="U965" s="409"/>
      <c r="V965" s="409"/>
      <c r="W965" s="409"/>
      <c r="X965" s="409"/>
      <c r="Y965" s="409"/>
      <c r="Z965" s="409"/>
    </row>
    <row r="966" ht="13.5" customHeight="1">
      <c r="A966" s="409"/>
      <c r="B966" s="409"/>
      <c r="C966" s="409"/>
      <c r="D966" s="409"/>
      <c r="E966" s="409"/>
      <c r="F966" s="409"/>
      <c r="G966" s="434"/>
      <c r="H966" s="409"/>
      <c r="I966" s="409"/>
      <c r="J966" s="409"/>
      <c r="K966" s="409"/>
      <c r="L966" s="409"/>
      <c r="M966" s="409"/>
      <c r="N966" s="409"/>
      <c r="O966" s="409"/>
      <c r="P966" s="409"/>
      <c r="Q966" s="409"/>
      <c r="R966" s="409"/>
      <c r="S966" s="409"/>
      <c r="T966" s="409"/>
      <c r="U966" s="409"/>
      <c r="V966" s="409"/>
      <c r="W966" s="409"/>
      <c r="X966" s="409"/>
      <c r="Y966" s="409"/>
      <c r="Z966" s="409"/>
    </row>
    <row r="967" ht="13.5" customHeight="1">
      <c r="A967" s="409"/>
      <c r="B967" s="409"/>
      <c r="C967" s="409"/>
      <c r="D967" s="409"/>
      <c r="E967" s="409"/>
      <c r="F967" s="409"/>
      <c r="G967" s="434"/>
      <c r="H967" s="409"/>
      <c r="I967" s="409"/>
      <c r="J967" s="409"/>
      <c r="K967" s="409"/>
      <c r="L967" s="409"/>
      <c r="M967" s="409"/>
      <c r="N967" s="409"/>
      <c r="O967" s="409"/>
      <c r="P967" s="409"/>
      <c r="Q967" s="409"/>
      <c r="R967" s="409"/>
      <c r="S967" s="409"/>
      <c r="T967" s="409"/>
      <c r="U967" s="409"/>
      <c r="V967" s="409"/>
      <c r="W967" s="409"/>
      <c r="X967" s="409"/>
      <c r="Y967" s="409"/>
      <c r="Z967" s="409"/>
    </row>
    <row r="968" ht="13.5" customHeight="1">
      <c r="A968" s="409"/>
      <c r="B968" s="409"/>
      <c r="C968" s="409"/>
      <c r="D968" s="409"/>
      <c r="E968" s="409"/>
      <c r="F968" s="409"/>
      <c r="G968" s="434"/>
      <c r="H968" s="409"/>
      <c r="I968" s="409"/>
      <c r="J968" s="409"/>
      <c r="K968" s="409"/>
      <c r="L968" s="409"/>
      <c r="M968" s="409"/>
      <c r="N968" s="409"/>
      <c r="O968" s="409"/>
      <c r="P968" s="409"/>
      <c r="Q968" s="409"/>
      <c r="R968" s="409"/>
      <c r="S968" s="409"/>
      <c r="T968" s="409"/>
      <c r="U968" s="409"/>
      <c r="V968" s="409"/>
      <c r="W968" s="409"/>
      <c r="X968" s="409"/>
      <c r="Y968" s="409"/>
      <c r="Z968" s="409"/>
    </row>
    <row r="969" ht="13.5" customHeight="1">
      <c r="A969" s="409"/>
      <c r="B969" s="409"/>
      <c r="C969" s="409"/>
      <c r="D969" s="409"/>
      <c r="E969" s="409"/>
      <c r="F969" s="409"/>
      <c r="G969" s="434"/>
      <c r="H969" s="409"/>
      <c r="I969" s="409"/>
      <c r="J969" s="409"/>
      <c r="K969" s="409"/>
      <c r="L969" s="409"/>
      <c r="M969" s="409"/>
      <c r="N969" s="409"/>
      <c r="O969" s="409"/>
      <c r="P969" s="409"/>
      <c r="Q969" s="409"/>
      <c r="R969" s="409"/>
      <c r="S969" s="409"/>
      <c r="T969" s="409"/>
      <c r="U969" s="409"/>
      <c r="V969" s="409"/>
      <c r="W969" s="409"/>
      <c r="X969" s="409"/>
      <c r="Y969" s="409"/>
      <c r="Z969" s="409"/>
    </row>
    <row r="970" ht="13.5" customHeight="1">
      <c r="A970" s="409"/>
      <c r="B970" s="409"/>
      <c r="C970" s="409"/>
      <c r="D970" s="409"/>
      <c r="E970" s="409"/>
      <c r="F970" s="409"/>
      <c r="G970" s="434"/>
      <c r="H970" s="409"/>
      <c r="I970" s="409"/>
      <c r="J970" s="409"/>
      <c r="K970" s="409"/>
      <c r="L970" s="409"/>
      <c r="M970" s="409"/>
      <c r="N970" s="409"/>
      <c r="O970" s="409"/>
      <c r="P970" s="409"/>
      <c r="Q970" s="409"/>
      <c r="R970" s="409"/>
      <c r="S970" s="409"/>
      <c r="T970" s="409"/>
      <c r="U970" s="409"/>
      <c r="V970" s="409"/>
      <c r="W970" s="409"/>
      <c r="X970" s="409"/>
      <c r="Y970" s="409"/>
      <c r="Z970" s="409"/>
    </row>
    <row r="971" ht="13.5" customHeight="1">
      <c r="A971" s="409"/>
      <c r="B971" s="409"/>
      <c r="C971" s="409"/>
      <c r="D971" s="409"/>
      <c r="E971" s="409"/>
      <c r="F971" s="409"/>
      <c r="G971" s="434"/>
      <c r="H971" s="409"/>
      <c r="I971" s="409"/>
      <c r="J971" s="409"/>
      <c r="K971" s="409"/>
      <c r="L971" s="409"/>
      <c r="M971" s="409"/>
      <c r="N971" s="409"/>
      <c r="O971" s="409"/>
      <c r="P971" s="409"/>
      <c r="Q971" s="409"/>
      <c r="R971" s="409"/>
      <c r="S971" s="409"/>
      <c r="T971" s="409"/>
      <c r="U971" s="409"/>
      <c r="V971" s="409"/>
      <c r="W971" s="409"/>
      <c r="X971" s="409"/>
      <c r="Y971" s="409"/>
      <c r="Z971" s="409"/>
    </row>
    <row r="972" ht="13.5" customHeight="1">
      <c r="A972" s="409"/>
      <c r="B972" s="409"/>
      <c r="C972" s="409"/>
      <c r="D972" s="409"/>
      <c r="E972" s="409"/>
      <c r="F972" s="409"/>
      <c r="G972" s="434"/>
      <c r="H972" s="409"/>
      <c r="I972" s="409"/>
      <c r="J972" s="409"/>
      <c r="K972" s="409"/>
      <c r="L972" s="409"/>
      <c r="M972" s="409"/>
      <c r="N972" s="409"/>
      <c r="O972" s="409"/>
      <c r="P972" s="409"/>
      <c r="Q972" s="409"/>
      <c r="R972" s="409"/>
      <c r="S972" s="409"/>
      <c r="T972" s="409"/>
      <c r="U972" s="409"/>
      <c r="V972" s="409"/>
      <c r="W972" s="409"/>
      <c r="X972" s="409"/>
      <c r="Y972" s="409"/>
      <c r="Z972" s="409"/>
    </row>
    <row r="973" ht="13.5" customHeight="1">
      <c r="A973" s="409"/>
      <c r="B973" s="409"/>
      <c r="C973" s="409"/>
      <c r="D973" s="409"/>
      <c r="E973" s="409"/>
      <c r="F973" s="409"/>
      <c r="G973" s="434"/>
      <c r="H973" s="409"/>
      <c r="I973" s="409"/>
      <c r="J973" s="409"/>
      <c r="K973" s="409"/>
      <c r="L973" s="409"/>
      <c r="M973" s="409"/>
      <c r="N973" s="409"/>
      <c r="O973" s="409"/>
      <c r="P973" s="409"/>
      <c r="Q973" s="409"/>
      <c r="R973" s="409"/>
      <c r="S973" s="409"/>
      <c r="T973" s="409"/>
      <c r="U973" s="409"/>
      <c r="V973" s="409"/>
      <c r="W973" s="409"/>
      <c r="X973" s="409"/>
      <c r="Y973" s="409"/>
      <c r="Z973" s="409"/>
    </row>
    <row r="974" ht="13.5" customHeight="1">
      <c r="A974" s="409"/>
      <c r="B974" s="409"/>
      <c r="C974" s="409"/>
      <c r="D974" s="409"/>
      <c r="E974" s="409"/>
      <c r="F974" s="409"/>
      <c r="G974" s="434"/>
      <c r="H974" s="409"/>
      <c r="I974" s="409"/>
      <c r="J974" s="409"/>
      <c r="K974" s="409"/>
      <c r="L974" s="409"/>
      <c r="M974" s="409"/>
      <c r="N974" s="409"/>
      <c r="O974" s="409"/>
      <c r="P974" s="409"/>
      <c r="Q974" s="409"/>
      <c r="R974" s="409"/>
      <c r="S974" s="409"/>
      <c r="T974" s="409"/>
      <c r="U974" s="409"/>
      <c r="V974" s="409"/>
      <c r="W974" s="409"/>
      <c r="X974" s="409"/>
      <c r="Y974" s="409"/>
      <c r="Z974" s="409"/>
    </row>
    <row r="975" ht="13.5" customHeight="1">
      <c r="A975" s="409"/>
      <c r="B975" s="409"/>
      <c r="C975" s="409"/>
      <c r="D975" s="409"/>
      <c r="E975" s="409"/>
      <c r="F975" s="409"/>
      <c r="G975" s="434"/>
      <c r="H975" s="409"/>
      <c r="I975" s="409"/>
      <c r="J975" s="409"/>
      <c r="K975" s="409"/>
      <c r="L975" s="409"/>
      <c r="M975" s="409"/>
      <c r="N975" s="409"/>
      <c r="O975" s="409"/>
      <c r="P975" s="409"/>
      <c r="Q975" s="409"/>
      <c r="R975" s="409"/>
      <c r="S975" s="409"/>
      <c r="T975" s="409"/>
      <c r="U975" s="409"/>
      <c r="V975" s="409"/>
      <c r="W975" s="409"/>
      <c r="X975" s="409"/>
      <c r="Y975" s="409"/>
      <c r="Z975" s="409"/>
    </row>
    <row r="976" ht="13.5" customHeight="1">
      <c r="A976" s="409"/>
      <c r="B976" s="409"/>
      <c r="C976" s="409"/>
      <c r="D976" s="409"/>
      <c r="E976" s="409"/>
      <c r="F976" s="409"/>
      <c r="G976" s="434"/>
      <c r="H976" s="409"/>
      <c r="I976" s="409"/>
      <c r="J976" s="409"/>
      <c r="K976" s="409"/>
      <c r="L976" s="409"/>
      <c r="M976" s="409"/>
      <c r="N976" s="409"/>
      <c r="O976" s="409"/>
      <c r="P976" s="409"/>
      <c r="Q976" s="409"/>
      <c r="R976" s="409"/>
      <c r="S976" s="409"/>
      <c r="T976" s="409"/>
      <c r="U976" s="409"/>
      <c r="V976" s="409"/>
      <c r="W976" s="409"/>
      <c r="X976" s="409"/>
      <c r="Y976" s="409"/>
      <c r="Z976" s="409"/>
    </row>
    <row r="977" ht="13.5" customHeight="1">
      <c r="A977" s="409"/>
      <c r="B977" s="409"/>
      <c r="C977" s="409"/>
      <c r="D977" s="409"/>
      <c r="E977" s="409"/>
      <c r="F977" s="409"/>
      <c r="G977" s="434"/>
      <c r="H977" s="409"/>
      <c r="I977" s="409"/>
      <c r="J977" s="409"/>
      <c r="K977" s="409"/>
      <c r="L977" s="409"/>
      <c r="M977" s="409"/>
      <c r="N977" s="409"/>
      <c r="O977" s="409"/>
      <c r="P977" s="409"/>
      <c r="Q977" s="409"/>
      <c r="R977" s="409"/>
      <c r="S977" s="409"/>
      <c r="T977" s="409"/>
      <c r="U977" s="409"/>
      <c r="V977" s="409"/>
      <c r="W977" s="409"/>
      <c r="X977" s="409"/>
      <c r="Y977" s="409"/>
      <c r="Z977" s="409"/>
    </row>
    <row r="978" ht="13.5" customHeight="1">
      <c r="A978" s="409"/>
      <c r="B978" s="409"/>
      <c r="C978" s="409"/>
      <c r="D978" s="409"/>
      <c r="E978" s="409"/>
      <c r="F978" s="409"/>
      <c r="G978" s="434"/>
      <c r="H978" s="409"/>
      <c r="I978" s="409"/>
      <c r="J978" s="409"/>
      <c r="K978" s="409"/>
      <c r="L978" s="409"/>
      <c r="M978" s="409"/>
      <c r="N978" s="409"/>
      <c r="O978" s="409"/>
      <c r="P978" s="409"/>
      <c r="Q978" s="409"/>
      <c r="R978" s="409"/>
      <c r="S978" s="409"/>
      <c r="T978" s="409"/>
      <c r="U978" s="409"/>
      <c r="V978" s="409"/>
      <c r="W978" s="409"/>
      <c r="X978" s="409"/>
      <c r="Y978" s="409"/>
      <c r="Z978" s="409"/>
    </row>
    <row r="979" ht="13.5" customHeight="1">
      <c r="A979" s="409"/>
      <c r="B979" s="409"/>
      <c r="C979" s="409"/>
      <c r="D979" s="409"/>
      <c r="E979" s="409"/>
      <c r="F979" s="409"/>
      <c r="G979" s="434"/>
      <c r="H979" s="409"/>
      <c r="I979" s="409"/>
      <c r="J979" s="409"/>
      <c r="K979" s="409"/>
      <c r="L979" s="409"/>
      <c r="M979" s="409"/>
      <c r="N979" s="409"/>
      <c r="O979" s="409"/>
      <c r="P979" s="409"/>
      <c r="Q979" s="409"/>
      <c r="R979" s="409"/>
      <c r="S979" s="409"/>
      <c r="T979" s="409"/>
      <c r="U979" s="409"/>
      <c r="V979" s="409"/>
      <c r="W979" s="409"/>
      <c r="X979" s="409"/>
      <c r="Y979" s="409"/>
      <c r="Z979" s="409"/>
    </row>
    <row r="980" ht="13.5" customHeight="1">
      <c r="A980" s="409"/>
      <c r="B980" s="409"/>
      <c r="C980" s="409"/>
      <c r="D980" s="409"/>
      <c r="E980" s="409"/>
      <c r="F980" s="409"/>
      <c r="G980" s="434"/>
      <c r="H980" s="409"/>
      <c r="I980" s="409"/>
      <c r="J980" s="409"/>
      <c r="K980" s="409"/>
      <c r="L980" s="409"/>
      <c r="M980" s="409"/>
      <c r="N980" s="409"/>
      <c r="O980" s="409"/>
      <c r="P980" s="409"/>
      <c r="Q980" s="409"/>
      <c r="R980" s="409"/>
      <c r="S980" s="409"/>
      <c r="T980" s="409"/>
      <c r="U980" s="409"/>
      <c r="V980" s="409"/>
      <c r="W980" s="409"/>
      <c r="X980" s="409"/>
      <c r="Y980" s="409"/>
      <c r="Z980" s="409"/>
    </row>
    <row r="981" ht="13.5" customHeight="1">
      <c r="A981" s="409"/>
      <c r="B981" s="409"/>
      <c r="C981" s="409"/>
      <c r="D981" s="409"/>
      <c r="E981" s="409"/>
      <c r="F981" s="409"/>
      <c r="G981" s="434"/>
      <c r="H981" s="409"/>
      <c r="I981" s="409"/>
      <c r="J981" s="409"/>
      <c r="K981" s="409"/>
      <c r="L981" s="409"/>
      <c r="M981" s="409"/>
      <c r="N981" s="409"/>
      <c r="O981" s="409"/>
      <c r="P981" s="409"/>
      <c r="Q981" s="409"/>
      <c r="R981" s="409"/>
      <c r="S981" s="409"/>
      <c r="T981" s="409"/>
      <c r="U981" s="409"/>
      <c r="V981" s="409"/>
      <c r="W981" s="409"/>
      <c r="X981" s="409"/>
      <c r="Y981" s="409"/>
      <c r="Z981" s="409"/>
    </row>
    <row r="982" ht="13.5" customHeight="1">
      <c r="A982" s="409"/>
      <c r="B982" s="409"/>
      <c r="C982" s="409"/>
      <c r="D982" s="409"/>
      <c r="E982" s="409"/>
      <c r="F982" s="409"/>
      <c r="G982" s="434"/>
      <c r="H982" s="409"/>
      <c r="I982" s="409"/>
      <c r="J982" s="409"/>
      <c r="K982" s="409"/>
      <c r="L982" s="409"/>
      <c r="M982" s="409"/>
      <c r="N982" s="409"/>
      <c r="O982" s="409"/>
      <c r="P982" s="409"/>
      <c r="Q982" s="409"/>
      <c r="R982" s="409"/>
      <c r="S982" s="409"/>
      <c r="T982" s="409"/>
      <c r="U982" s="409"/>
      <c r="V982" s="409"/>
      <c r="W982" s="409"/>
      <c r="X982" s="409"/>
      <c r="Y982" s="409"/>
      <c r="Z982" s="409"/>
    </row>
    <row r="983" ht="13.5" customHeight="1">
      <c r="A983" s="409"/>
      <c r="B983" s="409"/>
      <c r="C983" s="409"/>
      <c r="D983" s="409"/>
      <c r="E983" s="409"/>
      <c r="F983" s="409"/>
      <c r="G983" s="434"/>
      <c r="H983" s="409"/>
      <c r="I983" s="409"/>
      <c r="J983" s="409"/>
      <c r="K983" s="409"/>
      <c r="L983" s="409"/>
      <c r="M983" s="409"/>
      <c r="N983" s="409"/>
      <c r="O983" s="409"/>
      <c r="P983" s="409"/>
      <c r="Q983" s="409"/>
      <c r="R983" s="409"/>
      <c r="S983" s="409"/>
      <c r="T983" s="409"/>
      <c r="U983" s="409"/>
      <c r="V983" s="409"/>
      <c r="W983" s="409"/>
      <c r="X983" s="409"/>
      <c r="Y983" s="409"/>
      <c r="Z983" s="409"/>
    </row>
    <row r="984" ht="13.5" customHeight="1">
      <c r="A984" s="409"/>
      <c r="B984" s="409"/>
      <c r="C984" s="409"/>
      <c r="D984" s="409"/>
      <c r="E984" s="409"/>
      <c r="F984" s="409"/>
      <c r="G984" s="434"/>
      <c r="H984" s="409"/>
      <c r="I984" s="409"/>
      <c r="J984" s="409"/>
      <c r="K984" s="409"/>
      <c r="L984" s="409"/>
      <c r="M984" s="409"/>
      <c r="N984" s="409"/>
      <c r="O984" s="409"/>
      <c r="P984" s="409"/>
      <c r="Q984" s="409"/>
      <c r="R984" s="409"/>
      <c r="S984" s="409"/>
      <c r="T984" s="409"/>
      <c r="U984" s="409"/>
      <c r="V984" s="409"/>
      <c r="W984" s="409"/>
      <c r="X984" s="409"/>
      <c r="Y984" s="409"/>
      <c r="Z984" s="409"/>
    </row>
    <row r="985" ht="13.5" customHeight="1">
      <c r="A985" s="409"/>
      <c r="B985" s="409"/>
      <c r="C985" s="409"/>
      <c r="D985" s="409"/>
      <c r="E985" s="409"/>
      <c r="F985" s="409"/>
      <c r="G985" s="434"/>
      <c r="H985" s="409"/>
      <c r="I985" s="409"/>
      <c r="J985" s="409"/>
      <c r="K985" s="409"/>
      <c r="L985" s="409"/>
      <c r="M985" s="409"/>
      <c r="N985" s="409"/>
      <c r="O985" s="409"/>
      <c r="P985" s="409"/>
      <c r="Q985" s="409"/>
      <c r="R985" s="409"/>
      <c r="S985" s="409"/>
      <c r="T985" s="409"/>
      <c r="U985" s="409"/>
      <c r="V985" s="409"/>
      <c r="W985" s="409"/>
      <c r="X985" s="409"/>
      <c r="Y985" s="409"/>
      <c r="Z985" s="409"/>
    </row>
    <row r="986" ht="13.5" customHeight="1">
      <c r="A986" s="409"/>
      <c r="B986" s="409"/>
      <c r="C986" s="409"/>
      <c r="D986" s="409"/>
      <c r="E986" s="409"/>
      <c r="F986" s="409"/>
      <c r="G986" s="434"/>
      <c r="H986" s="409"/>
      <c r="I986" s="409"/>
      <c r="J986" s="409"/>
      <c r="K986" s="409"/>
      <c r="L986" s="409"/>
      <c r="M986" s="409"/>
      <c r="N986" s="409"/>
      <c r="O986" s="409"/>
      <c r="P986" s="409"/>
      <c r="Q986" s="409"/>
      <c r="R986" s="409"/>
      <c r="S986" s="409"/>
      <c r="T986" s="409"/>
      <c r="U986" s="409"/>
      <c r="V986" s="409"/>
      <c r="W986" s="409"/>
      <c r="X986" s="409"/>
      <c r="Y986" s="409"/>
      <c r="Z986" s="409"/>
    </row>
    <row r="987" ht="13.5" customHeight="1">
      <c r="A987" s="409"/>
      <c r="B987" s="409"/>
      <c r="C987" s="409"/>
      <c r="D987" s="409"/>
      <c r="E987" s="409"/>
      <c r="F987" s="409"/>
      <c r="G987" s="434"/>
      <c r="H987" s="409"/>
      <c r="I987" s="409"/>
      <c r="J987" s="409"/>
      <c r="K987" s="409"/>
      <c r="L987" s="409"/>
      <c r="M987" s="409"/>
      <c r="N987" s="409"/>
      <c r="O987" s="409"/>
      <c r="P987" s="409"/>
      <c r="Q987" s="409"/>
      <c r="R987" s="409"/>
      <c r="S987" s="409"/>
      <c r="T987" s="409"/>
      <c r="U987" s="409"/>
      <c r="V987" s="409"/>
      <c r="W987" s="409"/>
      <c r="X987" s="409"/>
      <c r="Y987" s="409"/>
      <c r="Z987" s="409"/>
    </row>
    <row r="988" ht="13.5" customHeight="1">
      <c r="A988" s="409"/>
      <c r="B988" s="409"/>
      <c r="C988" s="409"/>
      <c r="D988" s="409"/>
      <c r="E988" s="409"/>
      <c r="F988" s="409"/>
      <c r="G988" s="434"/>
      <c r="H988" s="409"/>
      <c r="I988" s="409"/>
      <c r="J988" s="409"/>
      <c r="K988" s="409"/>
      <c r="L988" s="409"/>
      <c r="M988" s="409"/>
      <c r="N988" s="409"/>
      <c r="O988" s="409"/>
      <c r="P988" s="409"/>
      <c r="Q988" s="409"/>
      <c r="R988" s="409"/>
      <c r="S988" s="409"/>
      <c r="T988" s="409"/>
      <c r="U988" s="409"/>
      <c r="V988" s="409"/>
      <c r="W988" s="409"/>
      <c r="X988" s="409"/>
      <c r="Y988" s="409"/>
      <c r="Z988" s="409"/>
    </row>
    <row r="989" ht="13.5" customHeight="1">
      <c r="A989" s="409"/>
      <c r="B989" s="409"/>
      <c r="C989" s="409"/>
      <c r="D989" s="409"/>
      <c r="E989" s="409"/>
      <c r="F989" s="409"/>
      <c r="G989" s="434"/>
      <c r="H989" s="409"/>
      <c r="I989" s="409"/>
      <c r="J989" s="409"/>
      <c r="K989" s="409"/>
      <c r="L989" s="409"/>
      <c r="M989" s="409"/>
      <c r="N989" s="409"/>
      <c r="O989" s="409"/>
      <c r="P989" s="409"/>
      <c r="Q989" s="409"/>
      <c r="R989" s="409"/>
      <c r="S989" s="409"/>
      <c r="T989" s="409"/>
      <c r="U989" s="409"/>
      <c r="V989" s="409"/>
      <c r="W989" s="409"/>
      <c r="X989" s="409"/>
      <c r="Y989" s="409"/>
      <c r="Z989" s="409"/>
    </row>
    <row r="990" ht="13.5" customHeight="1">
      <c r="A990" s="409"/>
      <c r="B990" s="409"/>
      <c r="C990" s="409"/>
      <c r="D990" s="409"/>
      <c r="E990" s="409"/>
      <c r="F990" s="409"/>
      <c r="G990" s="434"/>
      <c r="H990" s="409"/>
      <c r="I990" s="409"/>
      <c r="J990" s="409"/>
      <c r="K990" s="409"/>
      <c r="L990" s="409"/>
      <c r="M990" s="409"/>
      <c r="N990" s="409"/>
      <c r="O990" s="409"/>
      <c r="P990" s="409"/>
      <c r="Q990" s="409"/>
      <c r="R990" s="409"/>
      <c r="S990" s="409"/>
      <c r="T990" s="409"/>
      <c r="U990" s="409"/>
      <c r="V990" s="409"/>
      <c r="W990" s="409"/>
      <c r="X990" s="409"/>
      <c r="Y990" s="409"/>
      <c r="Z990" s="409"/>
    </row>
    <row r="991" ht="13.5" customHeight="1">
      <c r="A991" s="409"/>
      <c r="B991" s="409"/>
      <c r="C991" s="409"/>
      <c r="D991" s="409"/>
      <c r="E991" s="409"/>
      <c r="F991" s="409"/>
      <c r="G991" s="434"/>
      <c r="H991" s="409"/>
      <c r="I991" s="409"/>
      <c r="J991" s="409"/>
      <c r="K991" s="409"/>
      <c r="L991" s="409"/>
      <c r="M991" s="409"/>
      <c r="N991" s="409"/>
      <c r="O991" s="409"/>
      <c r="P991" s="409"/>
      <c r="Q991" s="409"/>
      <c r="R991" s="409"/>
      <c r="S991" s="409"/>
      <c r="T991" s="409"/>
      <c r="U991" s="409"/>
      <c r="V991" s="409"/>
      <c r="W991" s="409"/>
      <c r="X991" s="409"/>
      <c r="Y991" s="409"/>
      <c r="Z991" s="409"/>
    </row>
    <row r="992" ht="13.5" customHeight="1">
      <c r="A992" s="409"/>
      <c r="B992" s="409"/>
      <c r="C992" s="409"/>
      <c r="D992" s="409"/>
      <c r="E992" s="409"/>
      <c r="F992" s="409"/>
      <c r="G992" s="434"/>
      <c r="H992" s="409"/>
      <c r="I992" s="409"/>
      <c r="J992" s="409"/>
      <c r="K992" s="409"/>
      <c r="L992" s="409"/>
      <c r="M992" s="409"/>
      <c r="N992" s="409"/>
      <c r="O992" s="409"/>
      <c r="P992" s="409"/>
      <c r="Q992" s="409"/>
      <c r="R992" s="409"/>
      <c r="S992" s="409"/>
      <c r="T992" s="409"/>
      <c r="U992" s="409"/>
      <c r="V992" s="409"/>
      <c r="W992" s="409"/>
      <c r="X992" s="409"/>
      <c r="Y992" s="409"/>
      <c r="Z992" s="409"/>
    </row>
    <row r="993" ht="13.5" customHeight="1">
      <c r="A993" s="409"/>
      <c r="B993" s="409"/>
      <c r="C993" s="409"/>
      <c r="D993" s="409"/>
      <c r="E993" s="409"/>
      <c r="F993" s="409"/>
      <c r="G993" s="434"/>
      <c r="H993" s="409"/>
      <c r="I993" s="409"/>
      <c r="J993" s="409"/>
      <c r="K993" s="409"/>
      <c r="L993" s="409"/>
      <c r="M993" s="409"/>
      <c r="N993" s="409"/>
      <c r="O993" s="409"/>
      <c r="P993" s="409"/>
      <c r="Q993" s="409"/>
      <c r="R993" s="409"/>
      <c r="S993" s="409"/>
      <c r="T993" s="409"/>
      <c r="U993" s="409"/>
      <c r="V993" s="409"/>
      <c r="W993" s="409"/>
      <c r="X993" s="409"/>
      <c r="Y993" s="409"/>
      <c r="Z993" s="409"/>
    </row>
    <row r="994" ht="13.5" customHeight="1">
      <c r="A994" s="409"/>
      <c r="B994" s="409"/>
      <c r="C994" s="409"/>
      <c r="D994" s="409"/>
      <c r="E994" s="409"/>
      <c r="F994" s="409"/>
      <c r="G994" s="434"/>
      <c r="H994" s="409"/>
      <c r="I994" s="409"/>
      <c r="J994" s="409"/>
      <c r="K994" s="409"/>
      <c r="L994" s="409"/>
      <c r="M994" s="409"/>
      <c r="N994" s="409"/>
      <c r="O994" s="409"/>
      <c r="P994" s="409"/>
      <c r="Q994" s="409"/>
      <c r="R994" s="409"/>
      <c r="S994" s="409"/>
      <c r="T994" s="409"/>
      <c r="U994" s="409"/>
      <c r="V994" s="409"/>
      <c r="W994" s="409"/>
      <c r="X994" s="409"/>
      <c r="Y994" s="409"/>
      <c r="Z994" s="409"/>
    </row>
    <row r="995" ht="13.5" customHeight="1">
      <c r="A995" s="409"/>
      <c r="B995" s="409"/>
      <c r="C995" s="409"/>
      <c r="D995" s="409"/>
      <c r="E995" s="409"/>
      <c r="F995" s="409"/>
      <c r="G995" s="434"/>
      <c r="H995" s="409"/>
      <c r="I995" s="409"/>
      <c r="J995" s="409"/>
      <c r="K995" s="409"/>
      <c r="L995" s="409"/>
      <c r="M995" s="409"/>
      <c r="N995" s="409"/>
      <c r="O995" s="409"/>
      <c r="P995" s="409"/>
      <c r="Q995" s="409"/>
      <c r="R995" s="409"/>
      <c r="S995" s="409"/>
      <c r="T995" s="409"/>
      <c r="U995" s="409"/>
      <c r="V995" s="409"/>
      <c r="W995" s="409"/>
      <c r="X995" s="409"/>
      <c r="Y995" s="409"/>
      <c r="Z995" s="409"/>
    </row>
    <row r="996" ht="13.5" customHeight="1">
      <c r="A996" s="409"/>
      <c r="B996" s="409"/>
      <c r="C996" s="409"/>
      <c r="D996" s="409"/>
      <c r="E996" s="409"/>
      <c r="F996" s="409"/>
      <c r="G996" s="434"/>
      <c r="H996" s="409"/>
      <c r="I996" s="409"/>
      <c r="J996" s="409"/>
      <c r="K996" s="409"/>
      <c r="L996" s="409"/>
      <c r="M996" s="409"/>
      <c r="N996" s="409"/>
      <c r="O996" s="409"/>
      <c r="P996" s="409"/>
      <c r="Q996" s="409"/>
      <c r="R996" s="409"/>
      <c r="S996" s="409"/>
      <c r="T996" s="409"/>
      <c r="U996" s="409"/>
      <c r="V996" s="409"/>
      <c r="W996" s="409"/>
      <c r="X996" s="409"/>
      <c r="Y996" s="409"/>
      <c r="Z996" s="409"/>
    </row>
    <row r="997" ht="13.5" customHeight="1">
      <c r="A997" s="409"/>
      <c r="B997" s="409"/>
      <c r="C997" s="409"/>
      <c r="D997" s="409"/>
      <c r="E997" s="409"/>
      <c r="F997" s="409"/>
      <c r="G997" s="434"/>
      <c r="H997" s="409"/>
      <c r="I997" s="409"/>
      <c r="J997" s="409"/>
      <c r="K997" s="409"/>
      <c r="L997" s="409"/>
      <c r="M997" s="409"/>
      <c r="N997" s="409"/>
      <c r="O997" s="409"/>
      <c r="P997" s="409"/>
      <c r="Q997" s="409"/>
      <c r="R997" s="409"/>
      <c r="S997" s="409"/>
      <c r="T997" s="409"/>
      <c r="U997" s="409"/>
      <c r="V997" s="409"/>
      <c r="W997" s="409"/>
      <c r="X997" s="409"/>
      <c r="Y997" s="409"/>
      <c r="Z997" s="409"/>
    </row>
    <row r="998" ht="13.5" customHeight="1">
      <c r="A998" s="409"/>
      <c r="B998" s="409"/>
      <c r="C998" s="409"/>
      <c r="D998" s="409"/>
      <c r="E998" s="409"/>
      <c r="F998" s="409"/>
      <c r="G998" s="434"/>
      <c r="H998" s="409"/>
      <c r="I998" s="409"/>
      <c r="J998" s="409"/>
      <c r="K998" s="409"/>
      <c r="L998" s="409"/>
      <c r="M998" s="409"/>
      <c r="N998" s="409"/>
      <c r="O998" s="409"/>
      <c r="P998" s="409"/>
      <c r="Q998" s="409"/>
      <c r="R998" s="409"/>
      <c r="S998" s="409"/>
      <c r="T998" s="409"/>
      <c r="U998" s="409"/>
      <c r="V998" s="409"/>
      <c r="W998" s="409"/>
      <c r="X998" s="409"/>
      <c r="Y998" s="409"/>
      <c r="Z998" s="409"/>
    </row>
    <row r="999" ht="13.5" customHeight="1">
      <c r="A999" s="409"/>
      <c r="B999" s="409"/>
      <c r="C999" s="409"/>
      <c r="D999" s="409"/>
      <c r="E999" s="409"/>
      <c r="F999" s="409"/>
      <c r="G999" s="434"/>
      <c r="H999" s="409"/>
      <c r="I999" s="409"/>
      <c r="J999" s="409"/>
      <c r="K999" s="409"/>
      <c r="L999" s="409"/>
      <c r="M999" s="409"/>
      <c r="N999" s="409"/>
      <c r="O999" s="409"/>
      <c r="P999" s="409"/>
      <c r="Q999" s="409"/>
      <c r="R999" s="409"/>
      <c r="S999" s="409"/>
      <c r="T999" s="409"/>
      <c r="U999" s="409"/>
      <c r="V999" s="409"/>
      <c r="W999" s="409"/>
      <c r="X999" s="409"/>
      <c r="Y999" s="409"/>
      <c r="Z999" s="409"/>
    </row>
    <row r="1000" ht="13.5" customHeight="1">
      <c r="A1000" s="409"/>
      <c r="B1000" s="409"/>
      <c r="C1000" s="409"/>
      <c r="D1000" s="409"/>
      <c r="E1000" s="409"/>
      <c r="F1000" s="409"/>
      <c r="G1000" s="434"/>
      <c r="H1000" s="409"/>
      <c r="I1000" s="409"/>
      <c r="J1000" s="409"/>
      <c r="K1000" s="409"/>
      <c r="L1000" s="409"/>
      <c r="M1000" s="409"/>
      <c r="N1000" s="409"/>
      <c r="O1000" s="409"/>
      <c r="P1000" s="409"/>
      <c r="Q1000" s="409"/>
      <c r="R1000" s="409"/>
      <c r="S1000" s="409"/>
      <c r="T1000" s="409"/>
      <c r="U1000" s="409"/>
      <c r="V1000" s="409"/>
      <c r="W1000" s="409"/>
      <c r="X1000" s="409"/>
      <c r="Y1000" s="409"/>
      <c r="Z1000" s="409"/>
    </row>
  </sheetData>
  <mergeCells count="4">
    <mergeCell ref="A1:D2"/>
    <mergeCell ref="F1:J2"/>
    <mergeCell ref="B77:C77"/>
    <mergeCell ref="G77:H77"/>
  </mergeCells>
  <printOptions horizontalCentered="1" verticalCentered="1"/>
  <pageMargins bottom="0.138194444444444" footer="0.0" header="0.0" left="0.447916666666667" right="0.448611111111111" top="0.177777777777778"/>
  <pageSetup paperSize="9" scale="71" orientation="portrait" pageOrder="overThenDown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9.86"/>
    <col customWidth="1" min="2" max="2" width="17.86"/>
    <col customWidth="1" min="3" max="3" width="11.57"/>
    <col customWidth="1" min="4" max="4" width="45.0"/>
    <col customWidth="1" min="5" max="5" width="13.43"/>
    <col customWidth="1" min="6" max="6" width="31.29"/>
    <col customWidth="1" min="7" max="7" width="16.0"/>
    <col customWidth="1" min="8" max="26" width="9.86"/>
  </cols>
  <sheetData>
    <row r="1">
      <c r="F1" s="568"/>
    </row>
    <row r="2">
      <c r="B2" s="569" t="s">
        <v>725</v>
      </c>
      <c r="C2" s="569" t="s">
        <v>726</v>
      </c>
      <c r="D2" s="569" t="s">
        <v>727</v>
      </c>
      <c r="E2" s="569" t="s">
        <v>728</v>
      </c>
      <c r="F2" s="569" t="s">
        <v>729</v>
      </c>
      <c r="G2" s="569" t="s">
        <v>730</v>
      </c>
    </row>
    <row r="3">
      <c r="B3" s="570" t="s">
        <v>731</v>
      </c>
      <c r="C3" s="570" t="s">
        <v>732</v>
      </c>
      <c r="D3" s="570" t="s">
        <v>733</v>
      </c>
      <c r="E3" s="571">
        <v>2090.75</v>
      </c>
      <c r="F3" s="572" t="s">
        <v>734</v>
      </c>
      <c r="G3" s="570" t="s">
        <v>735</v>
      </c>
    </row>
    <row r="4">
      <c r="B4" s="570" t="s">
        <v>731</v>
      </c>
      <c r="C4" s="570" t="s">
        <v>736</v>
      </c>
      <c r="D4" s="570" t="s">
        <v>737</v>
      </c>
      <c r="E4" s="571">
        <v>1995.11</v>
      </c>
      <c r="F4" s="572" t="s">
        <v>738</v>
      </c>
      <c r="G4" s="570" t="s">
        <v>739</v>
      </c>
    </row>
    <row r="5">
      <c r="B5" s="570" t="s">
        <v>731</v>
      </c>
      <c r="C5" s="570" t="s">
        <v>740</v>
      </c>
      <c r="D5" s="570" t="s">
        <v>741</v>
      </c>
      <c r="E5" s="571">
        <v>2053.79</v>
      </c>
      <c r="F5" s="572" t="s">
        <v>742</v>
      </c>
      <c r="G5" s="570" t="s">
        <v>743</v>
      </c>
    </row>
    <row r="6">
      <c r="B6" s="570" t="s">
        <v>731</v>
      </c>
      <c r="C6" s="570" t="s">
        <v>744</v>
      </c>
      <c r="D6" s="570" t="s">
        <v>745</v>
      </c>
      <c r="E6" s="571">
        <v>4244.32</v>
      </c>
      <c r="F6" s="572" t="s">
        <v>746</v>
      </c>
      <c r="G6" s="570" t="s">
        <v>747</v>
      </c>
    </row>
    <row r="7">
      <c r="B7" s="570" t="s">
        <v>748</v>
      </c>
      <c r="C7" s="570" t="s">
        <v>749</v>
      </c>
      <c r="D7" s="570" t="s">
        <v>750</v>
      </c>
      <c r="E7" s="571">
        <v>1852.03</v>
      </c>
      <c r="F7" s="572" t="s">
        <v>751</v>
      </c>
      <c r="G7" s="570" t="s">
        <v>752</v>
      </c>
    </row>
    <row r="8">
      <c r="B8" s="570" t="s">
        <v>748</v>
      </c>
      <c r="C8" s="570" t="s">
        <v>753</v>
      </c>
      <c r="D8" s="570" t="s">
        <v>754</v>
      </c>
      <c r="E8" s="571">
        <v>1322.72</v>
      </c>
      <c r="F8" s="572" t="s">
        <v>755</v>
      </c>
      <c r="G8" s="570" t="s">
        <v>756</v>
      </c>
    </row>
    <row r="9">
      <c r="B9" s="570" t="s">
        <v>748</v>
      </c>
      <c r="C9" s="570" t="s">
        <v>757</v>
      </c>
      <c r="D9" s="570" t="s">
        <v>758</v>
      </c>
      <c r="E9" s="571">
        <v>2347.15</v>
      </c>
      <c r="F9" s="572" t="s">
        <v>759</v>
      </c>
      <c r="G9" s="570" t="s">
        <v>760</v>
      </c>
    </row>
    <row r="10">
      <c r="B10" s="570" t="s">
        <v>761</v>
      </c>
      <c r="C10" s="570" t="s">
        <v>762</v>
      </c>
      <c r="D10" s="570" t="s">
        <v>763</v>
      </c>
      <c r="E10" s="571">
        <v>1197.56</v>
      </c>
      <c r="F10" s="572" t="s">
        <v>764</v>
      </c>
      <c r="G10" s="570" t="s">
        <v>765</v>
      </c>
    </row>
    <row r="11">
      <c r="B11" s="570" t="s">
        <v>761</v>
      </c>
      <c r="C11" s="570" t="s">
        <v>766</v>
      </c>
      <c r="D11" s="570" t="s">
        <v>767</v>
      </c>
      <c r="E11" s="571">
        <v>2931.97</v>
      </c>
      <c r="F11" s="572" t="s">
        <v>768</v>
      </c>
      <c r="G11" s="570" t="s">
        <v>769</v>
      </c>
    </row>
    <row r="12">
      <c r="B12" s="570" t="s">
        <v>761</v>
      </c>
      <c r="C12" s="570" t="s">
        <v>770</v>
      </c>
      <c r="D12" s="570" t="s">
        <v>771</v>
      </c>
      <c r="E12" s="571">
        <v>2560.31</v>
      </c>
      <c r="F12" s="572" t="s">
        <v>772</v>
      </c>
      <c r="G12" s="570" t="s">
        <v>773</v>
      </c>
    </row>
    <row r="13">
      <c r="B13" s="570" t="s">
        <v>748</v>
      </c>
      <c r="C13" s="570" t="s">
        <v>774</v>
      </c>
      <c r="D13" s="570" t="s">
        <v>775</v>
      </c>
      <c r="E13" s="571">
        <v>1581.12</v>
      </c>
      <c r="F13" s="572" t="s">
        <v>776</v>
      </c>
      <c r="G13" s="570" t="s">
        <v>777</v>
      </c>
    </row>
    <row r="14">
      <c r="B14" s="570" t="s">
        <v>778</v>
      </c>
      <c r="C14" s="570" t="s">
        <v>779</v>
      </c>
      <c r="D14" s="570" t="s">
        <v>780</v>
      </c>
      <c r="E14" s="571">
        <v>1670.8</v>
      </c>
      <c r="F14" s="572" t="s">
        <v>781</v>
      </c>
      <c r="G14" s="570" t="s">
        <v>782</v>
      </c>
    </row>
    <row r="15">
      <c r="B15" s="570" t="s">
        <v>778</v>
      </c>
      <c r="C15" s="570" t="s">
        <v>783</v>
      </c>
      <c r="D15" s="570" t="s">
        <v>784</v>
      </c>
      <c r="E15" s="571">
        <v>2347.15</v>
      </c>
      <c r="F15" s="572" t="s">
        <v>785</v>
      </c>
      <c r="G15" s="570" t="s">
        <v>786</v>
      </c>
    </row>
    <row r="16">
      <c r="B16" s="570" t="s">
        <v>778</v>
      </c>
      <c r="C16" s="570" t="s">
        <v>787</v>
      </c>
      <c r="D16" s="570" t="s">
        <v>788</v>
      </c>
      <c r="E16" s="571">
        <v>2973.26</v>
      </c>
      <c r="F16" s="572" t="s">
        <v>789</v>
      </c>
      <c r="G16" s="570" t="s">
        <v>790</v>
      </c>
    </row>
    <row r="17">
      <c r="B17" s="570" t="s">
        <v>778</v>
      </c>
      <c r="C17" s="570" t="s">
        <v>791</v>
      </c>
      <c r="D17" s="570" t="s">
        <v>792</v>
      </c>
      <c r="E17" s="571">
        <v>1197.56</v>
      </c>
      <c r="F17" s="572" t="s">
        <v>793</v>
      </c>
      <c r="G17" s="570" t="s">
        <v>794</v>
      </c>
    </row>
    <row r="18">
      <c r="B18" s="570" t="s">
        <v>795</v>
      </c>
      <c r="C18" s="570" t="s">
        <v>796</v>
      </c>
      <c r="D18" s="570" t="s">
        <v>797</v>
      </c>
      <c r="E18" s="571">
        <v>2940.39</v>
      </c>
      <c r="F18" s="572" t="s">
        <v>798</v>
      </c>
      <c r="G18" s="570" t="s">
        <v>799</v>
      </c>
    </row>
    <row r="19">
      <c r="B19" s="570" t="s">
        <v>800</v>
      </c>
      <c r="C19" s="570" t="s">
        <v>801</v>
      </c>
      <c r="D19" s="570" t="s">
        <v>802</v>
      </c>
      <c r="E19" s="571">
        <v>1452.38</v>
      </c>
      <c r="F19" s="572" t="s">
        <v>803</v>
      </c>
      <c r="G19" s="570" t="s">
        <v>804</v>
      </c>
    </row>
    <row r="20">
      <c r="B20" s="570" t="s">
        <v>805</v>
      </c>
      <c r="C20" s="570" t="s">
        <v>806</v>
      </c>
      <c r="D20" s="570" t="s">
        <v>807</v>
      </c>
      <c r="E20" s="571">
        <v>1188.31</v>
      </c>
      <c r="F20" s="572" t="s">
        <v>808</v>
      </c>
      <c r="G20" s="570" t="s">
        <v>809</v>
      </c>
    </row>
    <row r="21">
      <c r="B21" s="570" t="s">
        <v>810</v>
      </c>
      <c r="C21" s="570" t="s">
        <v>811</v>
      </c>
      <c r="D21" s="570" t="s">
        <v>812</v>
      </c>
      <c r="E21" s="571">
        <v>1057.85</v>
      </c>
      <c r="F21" s="572" t="s">
        <v>813</v>
      </c>
      <c r="G21" s="570" t="s">
        <v>814</v>
      </c>
    </row>
    <row r="22">
      <c r="B22" s="570" t="s">
        <v>815</v>
      </c>
      <c r="C22" s="570" t="s">
        <v>816</v>
      </c>
      <c r="D22" s="570" t="s">
        <v>817</v>
      </c>
      <c r="E22" s="571">
        <v>1692.84</v>
      </c>
      <c r="F22" s="572" t="s">
        <v>818</v>
      </c>
      <c r="G22" s="570" t="s">
        <v>819</v>
      </c>
    </row>
    <row r="23">
      <c r="B23" s="570" t="s">
        <v>815</v>
      </c>
      <c r="C23" s="570" t="s">
        <v>820</v>
      </c>
      <c r="D23" s="570" t="s">
        <v>821</v>
      </c>
      <c r="E23" s="571">
        <v>1278.43</v>
      </c>
      <c r="F23" s="572" t="s">
        <v>822</v>
      </c>
      <c r="G23" s="570" t="s">
        <v>823</v>
      </c>
    </row>
    <row r="24">
      <c r="B24" s="570" t="s">
        <v>824</v>
      </c>
      <c r="C24" s="570" t="s">
        <v>825</v>
      </c>
      <c r="D24" s="570" t="s">
        <v>826</v>
      </c>
      <c r="E24" s="571">
        <v>483.91</v>
      </c>
      <c r="F24" s="572" t="s">
        <v>827</v>
      </c>
      <c r="G24" s="570" t="s">
        <v>828</v>
      </c>
    </row>
    <row r="25">
      <c r="B25" s="570" t="s">
        <v>829</v>
      </c>
      <c r="C25" s="570" t="s">
        <v>830</v>
      </c>
      <c r="D25" s="570" t="s">
        <v>831</v>
      </c>
      <c r="E25" s="571">
        <v>483.91</v>
      </c>
      <c r="F25" s="572" t="s">
        <v>832</v>
      </c>
      <c r="G25" s="570" t="s">
        <v>833</v>
      </c>
    </row>
    <row r="26">
      <c r="B26" s="570" t="s">
        <v>834</v>
      </c>
      <c r="C26" s="570" t="s">
        <v>835</v>
      </c>
      <c r="D26" s="570" t="s">
        <v>836</v>
      </c>
      <c r="E26" s="571">
        <v>1884.55</v>
      </c>
      <c r="F26" s="572" t="s">
        <v>837</v>
      </c>
      <c r="G26" s="570" t="s">
        <v>838</v>
      </c>
    </row>
    <row r="27">
      <c r="B27" s="570" t="s">
        <v>839</v>
      </c>
      <c r="C27" s="570" t="s">
        <v>840</v>
      </c>
      <c r="D27" s="570" t="s">
        <v>841</v>
      </c>
      <c r="E27" s="571">
        <v>1030.5</v>
      </c>
      <c r="F27" s="572" t="s">
        <v>842</v>
      </c>
      <c r="G27" s="570" t="s">
        <v>843</v>
      </c>
    </row>
    <row r="28">
      <c r="B28" s="570" t="s">
        <v>834</v>
      </c>
      <c r="C28" s="570" t="s">
        <v>844</v>
      </c>
      <c r="D28" s="570" t="s">
        <v>845</v>
      </c>
      <c r="E28" s="571">
        <v>1858.73</v>
      </c>
      <c r="F28" s="572" t="s">
        <v>846</v>
      </c>
      <c r="G28" s="570" t="s">
        <v>847</v>
      </c>
    </row>
    <row r="29">
      <c r="B29" s="570" t="s">
        <v>848</v>
      </c>
      <c r="C29" s="570" t="s">
        <v>849</v>
      </c>
      <c r="D29" s="570" t="s">
        <v>850</v>
      </c>
      <c r="E29" s="571">
        <v>866.94</v>
      </c>
      <c r="F29" s="572" t="s">
        <v>851</v>
      </c>
      <c r="G29" s="570" t="s">
        <v>852</v>
      </c>
    </row>
    <row r="30">
      <c r="B30" s="570" t="s">
        <v>853</v>
      </c>
      <c r="C30" s="570" t="s">
        <v>854</v>
      </c>
      <c r="D30" s="570" t="s">
        <v>855</v>
      </c>
      <c r="E30" s="571">
        <v>838.04</v>
      </c>
      <c r="F30" s="572" t="s">
        <v>856</v>
      </c>
      <c r="G30" s="570" t="s">
        <v>857</v>
      </c>
    </row>
    <row r="31">
      <c r="B31" s="570" t="s">
        <v>858</v>
      </c>
      <c r="C31" s="570" t="s">
        <v>859</v>
      </c>
      <c r="D31" s="570" t="s">
        <v>860</v>
      </c>
      <c r="E31" s="571">
        <v>637.06</v>
      </c>
      <c r="F31" s="572" t="s">
        <v>861</v>
      </c>
      <c r="G31" s="570" t="s">
        <v>862</v>
      </c>
    </row>
    <row r="32">
      <c r="B32" s="570" t="s">
        <v>853</v>
      </c>
      <c r="C32" s="570" t="s">
        <v>863</v>
      </c>
      <c r="D32" s="570" t="s">
        <v>864</v>
      </c>
      <c r="E32" s="571">
        <v>875.15</v>
      </c>
      <c r="F32" s="572" t="s">
        <v>865</v>
      </c>
      <c r="G32" s="570" t="s">
        <v>866</v>
      </c>
    </row>
    <row r="33">
      <c r="B33" s="570" t="s">
        <v>867</v>
      </c>
      <c r="C33" s="570" t="s">
        <v>868</v>
      </c>
      <c r="D33" s="570" t="s">
        <v>869</v>
      </c>
      <c r="E33" s="571">
        <v>593.85</v>
      </c>
      <c r="F33" s="572" t="s">
        <v>870</v>
      </c>
      <c r="G33" s="570" t="s">
        <v>871</v>
      </c>
    </row>
    <row r="34">
      <c r="B34" s="570" t="s">
        <v>858</v>
      </c>
      <c r="C34" s="570" t="s">
        <v>872</v>
      </c>
      <c r="D34" s="570" t="s">
        <v>873</v>
      </c>
      <c r="E34" s="571">
        <v>1054.56</v>
      </c>
      <c r="F34" s="572" t="s">
        <v>874</v>
      </c>
      <c r="G34" s="570" t="s">
        <v>875</v>
      </c>
    </row>
    <row r="35">
      <c r="B35" s="570" t="s">
        <v>876</v>
      </c>
      <c r="C35" s="570" t="s">
        <v>877</v>
      </c>
      <c r="D35" s="570" t="s">
        <v>878</v>
      </c>
      <c r="E35" s="571">
        <v>154.22</v>
      </c>
      <c r="F35" s="572" t="s">
        <v>879</v>
      </c>
      <c r="G35" s="570" t="s">
        <v>880</v>
      </c>
    </row>
    <row r="36">
      <c r="B36" s="570" t="s">
        <v>881</v>
      </c>
      <c r="C36" s="570" t="s">
        <v>882</v>
      </c>
      <c r="D36" s="570" t="s">
        <v>883</v>
      </c>
      <c r="E36" s="571">
        <v>1070.18</v>
      </c>
      <c r="F36" s="572" t="s">
        <v>884</v>
      </c>
      <c r="G36" s="570" t="s">
        <v>885</v>
      </c>
    </row>
    <row r="37">
      <c r="B37" s="570" t="s">
        <v>886</v>
      </c>
      <c r="C37" s="570" t="s">
        <v>887</v>
      </c>
      <c r="D37" s="570" t="s">
        <v>888</v>
      </c>
      <c r="E37" s="571">
        <v>1254.47</v>
      </c>
      <c r="F37" s="572" t="s">
        <v>889</v>
      </c>
      <c r="G37" s="570" t="s">
        <v>890</v>
      </c>
    </row>
    <row r="38">
      <c r="B38" s="570" t="s">
        <v>886</v>
      </c>
      <c r="C38" s="570" t="s">
        <v>887</v>
      </c>
      <c r="D38" s="570" t="s">
        <v>888</v>
      </c>
      <c r="E38" s="571">
        <v>1254.47</v>
      </c>
      <c r="F38" s="572" t="s">
        <v>889</v>
      </c>
      <c r="G38" s="570" t="s">
        <v>890</v>
      </c>
    </row>
    <row r="39">
      <c r="B39" s="570" t="s">
        <v>886</v>
      </c>
      <c r="C39" s="570" t="s">
        <v>887</v>
      </c>
      <c r="D39" s="570" t="s">
        <v>888</v>
      </c>
      <c r="E39" s="571">
        <v>1254.47</v>
      </c>
      <c r="F39" s="572" t="s">
        <v>889</v>
      </c>
      <c r="G39" s="570" t="s">
        <v>890</v>
      </c>
    </row>
    <row r="40">
      <c r="B40" s="570" t="s">
        <v>891</v>
      </c>
      <c r="C40" s="570" t="s">
        <v>892</v>
      </c>
      <c r="D40" s="570" t="s">
        <v>893</v>
      </c>
      <c r="E40" s="571">
        <v>1254.47</v>
      </c>
      <c r="F40" s="572" t="s">
        <v>894</v>
      </c>
      <c r="G40" s="570" t="s">
        <v>895</v>
      </c>
    </row>
    <row r="41">
      <c r="B41" s="570" t="s">
        <v>891</v>
      </c>
      <c r="C41" s="570" t="s">
        <v>892</v>
      </c>
      <c r="D41" s="570" t="s">
        <v>893</v>
      </c>
      <c r="E41" s="571">
        <v>1254.47</v>
      </c>
      <c r="F41" s="572" t="s">
        <v>894</v>
      </c>
      <c r="G41" s="570" t="s">
        <v>895</v>
      </c>
    </row>
    <row r="42">
      <c r="B42" s="570" t="s">
        <v>896</v>
      </c>
      <c r="C42" s="570" t="s">
        <v>897</v>
      </c>
      <c r="D42" s="570" t="s">
        <v>898</v>
      </c>
      <c r="E42" s="571">
        <v>687.62</v>
      </c>
      <c r="F42" s="572" t="s">
        <v>899</v>
      </c>
      <c r="G42" s="570" t="s">
        <v>900</v>
      </c>
    </row>
    <row r="43">
      <c r="B43" s="570" t="s">
        <v>896</v>
      </c>
      <c r="C43" s="570" t="s">
        <v>901</v>
      </c>
      <c r="D43" s="570" t="s">
        <v>902</v>
      </c>
      <c r="E43" s="571">
        <v>687.62</v>
      </c>
      <c r="F43" s="572" t="s">
        <v>903</v>
      </c>
      <c r="G43" s="570" t="s">
        <v>904</v>
      </c>
    </row>
    <row r="44">
      <c r="B44" s="570" t="s">
        <v>905</v>
      </c>
      <c r="C44" s="570" t="s">
        <v>906</v>
      </c>
      <c r="D44" s="570" t="s">
        <v>907</v>
      </c>
      <c r="E44" s="571">
        <v>137.07</v>
      </c>
      <c r="F44" s="572" t="s">
        <v>908</v>
      </c>
      <c r="G44" s="570" t="s">
        <v>909</v>
      </c>
    </row>
    <row r="45">
      <c r="B45" s="570" t="s">
        <v>910</v>
      </c>
      <c r="C45" s="570" t="s">
        <v>911</v>
      </c>
      <c r="D45" s="570" t="s">
        <v>912</v>
      </c>
      <c r="E45" s="571">
        <v>770.0</v>
      </c>
      <c r="F45" s="572" t="s">
        <v>913</v>
      </c>
      <c r="G45" s="570" t="s">
        <v>914</v>
      </c>
    </row>
    <row r="46">
      <c r="B46" s="570" t="s">
        <v>915</v>
      </c>
      <c r="C46" s="570" t="s">
        <v>916</v>
      </c>
      <c r="D46" s="570" t="s">
        <v>917</v>
      </c>
      <c r="E46" s="571">
        <v>1158.63</v>
      </c>
      <c r="F46" s="572" t="s">
        <v>918</v>
      </c>
      <c r="G46" s="570" t="s">
        <v>919</v>
      </c>
    </row>
    <row r="47">
      <c r="B47" s="570" t="s">
        <v>920</v>
      </c>
      <c r="C47" s="570" t="s">
        <v>921</v>
      </c>
      <c r="D47" s="570" t="s">
        <v>922</v>
      </c>
      <c r="E47" s="571">
        <v>993.05</v>
      </c>
      <c r="F47" s="572" t="s">
        <v>923</v>
      </c>
      <c r="G47" s="570" t="s">
        <v>924</v>
      </c>
    </row>
    <row r="48">
      <c r="B48" s="570" t="s">
        <v>925</v>
      </c>
      <c r="C48" s="570" t="s">
        <v>926</v>
      </c>
      <c r="D48" s="570" t="s">
        <v>927</v>
      </c>
      <c r="E48" s="571">
        <v>649.64</v>
      </c>
      <c r="F48" s="572" t="s">
        <v>928</v>
      </c>
      <c r="G48" s="570" t="s">
        <v>929</v>
      </c>
    </row>
    <row r="49">
      <c r="B49" s="570" t="s">
        <v>930</v>
      </c>
      <c r="C49" s="570" t="s">
        <v>931</v>
      </c>
      <c r="D49" s="570" t="s">
        <v>932</v>
      </c>
      <c r="E49" s="571">
        <v>940.86</v>
      </c>
      <c r="F49" s="572" t="s">
        <v>933</v>
      </c>
      <c r="G49" s="570" t="s">
        <v>934</v>
      </c>
      <c r="J49" s="573"/>
    </row>
    <row r="50">
      <c r="B50" s="570" t="s">
        <v>935</v>
      </c>
      <c r="C50" s="570" t="s">
        <v>936</v>
      </c>
      <c r="D50" s="570" t="s">
        <v>937</v>
      </c>
      <c r="E50" s="571">
        <v>88.25</v>
      </c>
      <c r="F50" s="572" t="s">
        <v>938</v>
      </c>
      <c r="G50" s="570" t="s">
        <v>939</v>
      </c>
    </row>
    <row r="51">
      <c r="B51" s="570" t="s">
        <v>940</v>
      </c>
      <c r="C51" s="570" t="s">
        <v>941</v>
      </c>
      <c r="D51" s="570" t="s">
        <v>942</v>
      </c>
      <c r="E51" s="571">
        <v>88.25</v>
      </c>
      <c r="F51" s="572" t="s">
        <v>943</v>
      </c>
      <c r="G51" s="570" t="s">
        <v>944</v>
      </c>
    </row>
    <row r="52">
      <c r="B52" s="570" t="s">
        <v>896</v>
      </c>
      <c r="C52" s="570" t="s">
        <v>945</v>
      </c>
      <c r="D52" s="570" t="s">
        <v>946</v>
      </c>
      <c r="E52" s="571">
        <v>308.37</v>
      </c>
      <c r="F52" s="572" t="s">
        <v>947</v>
      </c>
      <c r="G52" s="570" t="s">
        <v>948</v>
      </c>
    </row>
    <row r="53">
      <c r="B53" s="570" t="s">
        <v>949</v>
      </c>
      <c r="C53" s="570" t="s">
        <v>950</v>
      </c>
      <c r="D53" s="570" t="s">
        <v>951</v>
      </c>
      <c r="E53" s="571">
        <v>870.17</v>
      </c>
      <c r="F53" s="572" t="s">
        <v>952</v>
      </c>
      <c r="G53" s="570" t="s">
        <v>953</v>
      </c>
    </row>
    <row r="54">
      <c r="B54" s="570" t="s">
        <v>954</v>
      </c>
      <c r="C54" s="570" t="s">
        <v>955</v>
      </c>
      <c r="D54" s="570" t="s">
        <v>956</v>
      </c>
      <c r="E54" s="571">
        <v>393.54</v>
      </c>
      <c r="F54" s="572" t="s">
        <v>957</v>
      </c>
      <c r="G54" s="570" t="s">
        <v>958</v>
      </c>
    </row>
    <row r="55">
      <c r="B55" s="570" t="s">
        <v>959</v>
      </c>
      <c r="C55" s="570" t="s">
        <v>960</v>
      </c>
      <c r="D55" s="570" t="s">
        <v>961</v>
      </c>
      <c r="E55" s="571">
        <v>24.71</v>
      </c>
      <c r="F55" s="572" t="s">
        <v>962</v>
      </c>
      <c r="G55" s="570" t="s">
        <v>963</v>
      </c>
    </row>
    <row r="56">
      <c r="B56" s="570" t="s">
        <v>959</v>
      </c>
      <c r="C56" s="570" t="s">
        <v>964</v>
      </c>
      <c r="D56" s="570" t="s">
        <v>965</v>
      </c>
      <c r="E56" s="571">
        <v>61.76</v>
      </c>
      <c r="F56" s="572" t="s">
        <v>966</v>
      </c>
      <c r="G56" s="570" t="s">
        <v>967</v>
      </c>
    </row>
    <row r="57">
      <c r="B57" s="570" t="s">
        <v>968</v>
      </c>
      <c r="C57" s="570" t="s">
        <v>969</v>
      </c>
      <c r="D57" s="570" t="s">
        <v>970</v>
      </c>
      <c r="E57" s="571">
        <v>1444.65</v>
      </c>
      <c r="F57" s="572" t="s">
        <v>971</v>
      </c>
      <c r="G57" s="570" t="s">
        <v>972</v>
      </c>
    </row>
    <row r="58">
      <c r="B58" s="574" t="s">
        <v>135</v>
      </c>
      <c r="C58" s="115"/>
      <c r="D58" s="116"/>
      <c r="E58" s="575">
        <f>SUM(E3:E57)</f>
        <v>69383.94</v>
      </c>
      <c r="F58" s="115"/>
      <c r="G58" s="116"/>
    </row>
    <row r="59">
      <c r="F59" s="568"/>
    </row>
    <row r="60">
      <c r="F60" s="568"/>
      <c r="G60" s="61">
        <v>69383.94</v>
      </c>
    </row>
    <row r="61">
      <c r="F61" s="568"/>
    </row>
    <row r="62">
      <c r="F62" s="568"/>
    </row>
    <row r="63">
      <c r="F63" s="568"/>
    </row>
    <row r="64">
      <c r="F64" s="568"/>
    </row>
    <row r="65">
      <c r="F65" s="568"/>
    </row>
    <row r="66">
      <c r="F66" s="568"/>
    </row>
    <row r="67">
      <c r="F67" s="568"/>
    </row>
    <row r="68">
      <c r="F68" s="568"/>
    </row>
    <row r="69">
      <c r="F69" s="568"/>
    </row>
    <row r="70">
      <c r="F70" s="568"/>
    </row>
    <row r="71">
      <c r="F71" s="568"/>
    </row>
    <row r="72">
      <c r="F72" s="568"/>
    </row>
    <row r="73">
      <c r="F73" s="568"/>
    </row>
    <row r="74">
      <c r="F74" s="568"/>
    </row>
    <row r="75">
      <c r="F75" s="568"/>
    </row>
    <row r="76">
      <c r="F76" s="568"/>
    </row>
    <row r="77">
      <c r="F77" s="568"/>
    </row>
    <row r="78">
      <c r="F78" s="568"/>
    </row>
    <row r="79">
      <c r="F79" s="568"/>
    </row>
    <row r="80">
      <c r="F80" s="568"/>
    </row>
    <row r="81">
      <c r="F81" s="568"/>
    </row>
    <row r="82">
      <c r="F82" s="568"/>
    </row>
    <row r="83">
      <c r="F83" s="568"/>
    </row>
    <row r="84">
      <c r="F84" s="568"/>
    </row>
    <row r="85">
      <c r="F85" s="568"/>
    </row>
    <row r="86">
      <c r="F86" s="568"/>
    </row>
    <row r="87">
      <c r="F87" s="568"/>
    </row>
    <row r="88">
      <c r="F88" s="568"/>
    </row>
    <row r="89">
      <c r="F89" s="568"/>
    </row>
    <row r="90">
      <c r="F90" s="568"/>
    </row>
    <row r="91">
      <c r="F91" s="568"/>
    </row>
    <row r="92">
      <c r="F92" s="568"/>
    </row>
    <row r="93">
      <c r="F93" s="568"/>
    </row>
    <row r="94">
      <c r="F94" s="568"/>
    </row>
    <row r="95">
      <c r="F95" s="568"/>
    </row>
    <row r="96">
      <c r="F96" s="568"/>
    </row>
    <row r="97">
      <c r="F97" s="568"/>
    </row>
    <row r="98">
      <c r="F98" s="568"/>
    </row>
    <row r="99">
      <c r="F99" s="568"/>
    </row>
    <row r="100">
      <c r="F100" s="568"/>
    </row>
    <row r="101">
      <c r="F101" s="568"/>
    </row>
    <row r="102">
      <c r="F102" s="568"/>
    </row>
    <row r="103">
      <c r="F103" s="568"/>
    </row>
    <row r="104">
      <c r="F104" s="568"/>
    </row>
    <row r="105">
      <c r="F105" s="568"/>
    </row>
    <row r="106">
      <c r="F106" s="568"/>
    </row>
    <row r="107">
      <c r="F107" s="568"/>
    </row>
    <row r="108">
      <c r="F108" s="568"/>
    </row>
    <row r="109">
      <c r="F109" s="568"/>
    </row>
    <row r="110">
      <c r="F110" s="568"/>
    </row>
    <row r="111">
      <c r="F111" s="568"/>
    </row>
    <row r="112">
      <c r="F112" s="568"/>
    </row>
    <row r="113">
      <c r="F113" s="568"/>
    </row>
    <row r="114">
      <c r="F114" s="568"/>
    </row>
    <row r="115">
      <c r="F115" s="568"/>
    </row>
    <row r="116">
      <c r="F116" s="568"/>
    </row>
    <row r="117">
      <c r="F117" s="568"/>
    </row>
    <row r="118">
      <c r="F118" s="568"/>
    </row>
    <row r="119">
      <c r="F119" s="568"/>
    </row>
    <row r="120">
      <c r="F120" s="568"/>
    </row>
    <row r="121">
      <c r="F121" s="568"/>
    </row>
    <row r="122">
      <c r="F122" s="568"/>
    </row>
    <row r="123">
      <c r="F123" s="568"/>
    </row>
    <row r="124">
      <c r="F124" s="568"/>
    </row>
    <row r="125">
      <c r="F125" s="568"/>
    </row>
    <row r="126">
      <c r="F126" s="568"/>
    </row>
    <row r="127">
      <c r="F127" s="568"/>
    </row>
    <row r="128">
      <c r="F128" s="568"/>
    </row>
    <row r="129">
      <c r="F129" s="568"/>
    </row>
    <row r="130">
      <c r="F130" s="568"/>
    </row>
    <row r="131">
      <c r="F131" s="568"/>
    </row>
    <row r="132">
      <c r="F132" s="568"/>
    </row>
    <row r="133">
      <c r="F133" s="568"/>
    </row>
    <row r="134">
      <c r="F134" s="568"/>
    </row>
    <row r="135">
      <c r="F135" s="568"/>
    </row>
    <row r="136">
      <c r="F136" s="568"/>
    </row>
    <row r="137">
      <c r="F137" s="568"/>
    </row>
    <row r="138">
      <c r="F138" s="568"/>
    </row>
    <row r="139">
      <c r="F139" s="568"/>
    </row>
    <row r="140">
      <c r="F140" s="568"/>
    </row>
    <row r="141">
      <c r="F141" s="568"/>
    </row>
    <row r="142">
      <c r="F142" s="568"/>
    </row>
    <row r="143">
      <c r="F143" s="568"/>
    </row>
    <row r="144">
      <c r="F144" s="568"/>
    </row>
    <row r="145">
      <c r="F145" s="568"/>
    </row>
    <row r="146">
      <c r="F146" s="568"/>
    </row>
    <row r="147">
      <c r="F147" s="568"/>
    </row>
    <row r="148">
      <c r="F148" s="568"/>
    </row>
    <row r="149">
      <c r="F149" s="568"/>
    </row>
    <row r="150">
      <c r="F150" s="568"/>
    </row>
    <row r="151">
      <c r="F151" s="568"/>
    </row>
    <row r="152">
      <c r="F152" s="568"/>
    </row>
    <row r="153">
      <c r="F153" s="568"/>
    </row>
    <row r="154">
      <c r="F154" s="568"/>
    </row>
    <row r="155">
      <c r="F155" s="568"/>
    </row>
    <row r="156">
      <c r="F156" s="568"/>
    </row>
    <row r="157">
      <c r="F157" s="568"/>
    </row>
    <row r="158">
      <c r="F158" s="568"/>
    </row>
    <row r="159">
      <c r="F159" s="568"/>
    </row>
    <row r="160">
      <c r="F160" s="568"/>
    </row>
    <row r="161">
      <c r="F161" s="568"/>
    </row>
    <row r="162">
      <c r="F162" s="568"/>
    </row>
    <row r="163">
      <c r="F163" s="568"/>
    </row>
    <row r="164">
      <c r="F164" s="568"/>
    </row>
    <row r="165">
      <c r="F165" s="568"/>
    </row>
    <row r="166">
      <c r="F166" s="568"/>
    </row>
    <row r="167">
      <c r="F167" s="568"/>
    </row>
    <row r="168">
      <c r="F168" s="568"/>
    </row>
    <row r="169">
      <c r="F169" s="568"/>
    </row>
    <row r="170">
      <c r="F170" s="568"/>
    </row>
    <row r="171">
      <c r="F171" s="568"/>
    </row>
    <row r="172">
      <c r="F172" s="568"/>
    </row>
    <row r="173">
      <c r="F173" s="568"/>
    </row>
    <row r="174">
      <c r="F174" s="568"/>
    </row>
    <row r="175">
      <c r="F175" s="568"/>
    </row>
    <row r="176">
      <c r="F176" s="568"/>
    </row>
    <row r="177">
      <c r="F177" s="568"/>
    </row>
    <row r="178">
      <c r="F178" s="568"/>
    </row>
    <row r="179">
      <c r="F179" s="568"/>
    </row>
    <row r="180">
      <c r="F180" s="568"/>
    </row>
    <row r="181">
      <c r="F181" s="568"/>
    </row>
    <row r="182">
      <c r="F182" s="568"/>
    </row>
    <row r="183">
      <c r="F183" s="568"/>
    </row>
    <row r="184">
      <c r="F184" s="568"/>
    </row>
    <row r="185">
      <c r="F185" s="568"/>
    </row>
    <row r="186">
      <c r="F186" s="568"/>
    </row>
    <row r="187">
      <c r="F187" s="568"/>
    </row>
    <row r="188">
      <c r="F188" s="568"/>
    </row>
    <row r="189">
      <c r="F189" s="568"/>
    </row>
    <row r="190">
      <c r="F190" s="568"/>
    </row>
    <row r="191">
      <c r="F191" s="568"/>
    </row>
    <row r="192">
      <c r="F192" s="568"/>
    </row>
    <row r="193">
      <c r="F193" s="568"/>
    </row>
    <row r="194">
      <c r="F194" s="568"/>
    </row>
    <row r="195">
      <c r="F195" s="568"/>
    </row>
    <row r="196">
      <c r="F196" s="568"/>
    </row>
    <row r="197">
      <c r="F197" s="568"/>
    </row>
    <row r="198">
      <c r="F198" s="568"/>
    </row>
    <row r="199">
      <c r="F199" s="568"/>
    </row>
    <row r="200">
      <c r="F200" s="568"/>
    </row>
    <row r="201">
      <c r="F201" s="568"/>
    </row>
    <row r="202">
      <c r="F202" s="568"/>
    </row>
    <row r="203">
      <c r="F203" s="568"/>
    </row>
    <row r="204">
      <c r="F204" s="568"/>
    </row>
    <row r="205">
      <c r="F205" s="568"/>
    </row>
    <row r="206">
      <c r="F206" s="568"/>
    </row>
    <row r="207">
      <c r="F207" s="568"/>
    </row>
    <row r="208">
      <c r="F208" s="568"/>
    </row>
    <row r="209">
      <c r="F209" s="568"/>
    </row>
    <row r="210">
      <c r="F210" s="568"/>
    </row>
    <row r="211">
      <c r="F211" s="568"/>
    </row>
    <row r="212">
      <c r="F212" s="568"/>
    </row>
    <row r="213">
      <c r="F213" s="568"/>
    </row>
    <row r="214">
      <c r="F214" s="568"/>
    </row>
    <row r="215">
      <c r="F215" s="568"/>
    </row>
    <row r="216">
      <c r="F216" s="568"/>
    </row>
    <row r="217">
      <c r="F217" s="568"/>
    </row>
    <row r="218">
      <c r="F218" s="568"/>
    </row>
    <row r="219">
      <c r="F219" s="568"/>
    </row>
    <row r="220">
      <c r="F220" s="568"/>
    </row>
    <row r="221">
      <c r="F221" s="568"/>
    </row>
    <row r="222">
      <c r="F222" s="568"/>
    </row>
    <row r="223">
      <c r="F223" s="568"/>
    </row>
    <row r="224">
      <c r="F224" s="568"/>
    </row>
    <row r="225">
      <c r="F225" s="568"/>
    </row>
    <row r="226">
      <c r="F226" s="568"/>
    </row>
    <row r="227">
      <c r="F227" s="568"/>
    </row>
    <row r="228">
      <c r="F228" s="568"/>
    </row>
    <row r="229">
      <c r="F229" s="568"/>
    </row>
    <row r="230">
      <c r="F230" s="568"/>
    </row>
    <row r="231">
      <c r="F231" s="568"/>
    </row>
    <row r="232">
      <c r="F232" s="568"/>
    </row>
    <row r="233">
      <c r="F233" s="568"/>
    </row>
    <row r="234">
      <c r="F234" s="568"/>
    </row>
    <row r="235">
      <c r="F235" s="568"/>
    </row>
    <row r="236">
      <c r="F236" s="568"/>
    </row>
    <row r="237">
      <c r="F237" s="568"/>
    </row>
    <row r="238">
      <c r="F238" s="568"/>
    </row>
    <row r="239">
      <c r="F239" s="568"/>
    </row>
    <row r="240">
      <c r="F240" s="568"/>
    </row>
    <row r="241">
      <c r="F241" s="568"/>
    </row>
    <row r="242">
      <c r="F242" s="568"/>
    </row>
    <row r="243">
      <c r="F243" s="568"/>
    </row>
    <row r="244">
      <c r="F244" s="568"/>
    </row>
    <row r="245">
      <c r="F245" s="568"/>
    </row>
    <row r="246">
      <c r="F246" s="568"/>
    </row>
    <row r="247">
      <c r="F247" s="568"/>
    </row>
    <row r="248">
      <c r="F248" s="568"/>
    </row>
    <row r="249">
      <c r="F249" s="568"/>
    </row>
    <row r="250">
      <c r="F250" s="568"/>
    </row>
    <row r="251">
      <c r="F251" s="568"/>
    </row>
    <row r="252">
      <c r="F252" s="568"/>
    </row>
    <row r="253">
      <c r="F253" s="568"/>
    </row>
    <row r="254">
      <c r="F254" s="568"/>
    </row>
    <row r="255">
      <c r="F255" s="568"/>
    </row>
    <row r="256">
      <c r="F256" s="568"/>
    </row>
    <row r="257">
      <c r="F257" s="568"/>
    </row>
    <row r="258">
      <c r="F258" s="568"/>
    </row>
    <row r="259">
      <c r="F259" s="568"/>
    </row>
    <row r="260">
      <c r="F260" s="568"/>
    </row>
    <row r="261">
      <c r="F261" s="568"/>
    </row>
    <row r="262">
      <c r="F262" s="568"/>
    </row>
    <row r="263">
      <c r="F263" s="568"/>
    </row>
    <row r="264">
      <c r="F264" s="568"/>
    </row>
    <row r="265">
      <c r="F265" s="568"/>
    </row>
    <row r="266">
      <c r="F266" s="568"/>
    </row>
    <row r="267">
      <c r="F267" s="568"/>
    </row>
    <row r="268">
      <c r="F268" s="568"/>
    </row>
    <row r="269">
      <c r="F269" s="568"/>
    </row>
    <row r="270">
      <c r="F270" s="568"/>
    </row>
    <row r="271">
      <c r="F271" s="568"/>
    </row>
    <row r="272">
      <c r="F272" s="568"/>
    </row>
    <row r="273">
      <c r="F273" s="568"/>
    </row>
    <row r="274">
      <c r="F274" s="568"/>
    </row>
    <row r="275">
      <c r="F275" s="568"/>
    </row>
    <row r="276">
      <c r="F276" s="568"/>
    </row>
    <row r="277">
      <c r="F277" s="568"/>
    </row>
    <row r="278">
      <c r="F278" s="568"/>
    </row>
    <row r="279">
      <c r="F279" s="568"/>
    </row>
    <row r="280">
      <c r="F280" s="568"/>
    </row>
    <row r="281">
      <c r="F281" s="568"/>
    </row>
    <row r="282">
      <c r="F282" s="568"/>
    </row>
    <row r="283">
      <c r="F283" s="568"/>
    </row>
    <row r="284">
      <c r="F284" s="568"/>
    </row>
    <row r="285">
      <c r="F285" s="568"/>
    </row>
    <row r="286">
      <c r="F286" s="568"/>
    </row>
    <row r="287">
      <c r="F287" s="568"/>
    </row>
    <row r="288">
      <c r="F288" s="568"/>
    </row>
    <row r="289">
      <c r="F289" s="568"/>
    </row>
    <row r="290">
      <c r="F290" s="568"/>
    </row>
    <row r="291">
      <c r="F291" s="568"/>
    </row>
    <row r="292">
      <c r="F292" s="568"/>
    </row>
    <row r="293">
      <c r="F293" s="568"/>
    </row>
    <row r="294">
      <c r="F294" s="568"/>
    </row>
    <row r="295">
      <c r="F295" s="568"/>
    </row>
    <row r="296">
      <c r="F296" s="568"/>
    </row>
    <row r="297">
      <c r="F297" s="568"/>
    </row>
    <row r="298">
      <c r="F298" s="568"/>
    </row>
    <row r="299">
      <c r="F299" s="568"/>
    </row>
    <row r="300">
      <c r="F300" s="568"/>
    </row>
    <row r="301">
      <c r="F301" s="568"/>
    </row>
    <row r="302">
      <c r="F302" s="568"/>
    </row>
    <row r="303">
      <c r="F303" s="568"/>
    </row>
    <row r="304">
      <c r="F304" s="568"/>
    </row>
    <row r="305">
      <c r="F305" s="568"/>
    </row>
    <row r="306">
      <c r="F306" s="568"/>
    </row>
    <row r="307">
      <c r="F307" s="568"/>
    </row>
    <row r="308">
      <c r="F308" s="568"/>
    </row>
    <row r="309">
      <c r="F309" s="568"/>
    </row>
    <row r="310">
      <c r="F310" s="568"/>
    </row>
    <row r="311">
      <c r="F311" s="568"/>
    </row>
    <row r="312">
      <c r="F312" s="568"/>
    </row>
    <row r="313">
      <c r="F313" s="568"/>
    </row>
    <row r="314">
      <c r="F314" s="568"/>
    </row>
    <row r="315">
      <c r="F315" s="568"/>
    </row>
    <row r="316">
      <c r="F316" s="568"/>
    </row>
    <row r="317">
      <c r="F317" s="568"/>
    </row>
    <row r="318">
      <c r="F318" s="568"/>
    </row>
    <row r="319">
      <c r="F319" s="568"/>
    </row>
    <row r="320">
      <c r="F320" s="568"/>
    </row>
    <row r="321">
      <c r="F321" s="568"/>
    </row>
    <row r="322">
      <c r="F322" s="568"/>
    </row>
    <row r="323">
      <c r="F323" s="568"/>
    </row>
    <row r="324">
      <c r="F324" s="568"/>
    </row>
    <row r="325">
      <c r="F325" s="568"/>
    </row>
    <row r="326">
      <c r="F326" s="568"/>
    </row>
    <row r="327">
      <c r="F327" s="568"/>
    </row>
    <row r="328">
      <c r="F328" s="568"/>
    </row>
    <row r="329">
      <c r="F329" s="568"/>
    </row>
    <row r="330">
      <c r="F330" s="568"/>
    </row>
    <row r="331">
      <c r="F331" s="568"/>
    </row>
    <row r="332">
      <c r="F332" s="568"/>
    </row>
    <row r="333">
      <c r="F333" s="568"/>
    </row>
    <row r="334">
      <c r="F334" s="568"/>
    </row>
    <row r="335">
      <c r="F335" s="568"/>
    </row>
    <row r="336">
      <c r="F336" s="568"/>
    </row>
    <row r="337">
      <c r="F337" s="568"/>
    </row>
    <row r="338">
      <c r="F338" s="568"/>
    </row>
    <row r="339">
      <c r="F339" s="568"/>
    </row>
    <row r="340">
      <c r="F340" s="568"/>
    </row>
    <row r="341">
      <c r="F341" s="568"/>
    </row>
    <row r="342">
      <c r="F342" s="568"/>
    </row>
    <row r="343">
      <c r="F343" s="568"/>
    </row>
    <row r="344">
      <c r="F344" s="568"/>
    </row>
    <row r="345">
      <c r="F345" s="568"/>
    </row>
    <row r="346">
      <c r="F346" s="568"/>
    </row>
    <row r="347">
      <c r="F347" s="568"/>
    </row>
    <row r="348">
      <c r="F348" s="568"/>
    </row>
    <row r="349">
      <c r="F349" s="568"/>
    </row>
    <row r="350">
      <c r="F350" s="568"/>
    </row>
    <row r="351">
      <c r="F351" s="568"/>
    </row>
    <row r="352">
      <c r="F352" s="568"/>
    </row>
    <row r="353">
      <c r="F353" s="568"/>
    </row>
    <row r="354">
      <c r="F354" s="568"/>
    </row>
    <row r="355">
      <c r="F355" s="568"/>
    </row>
    <row r="356">
      <c r="F356" s="568"/>
    </row>
    <row r="357">
      <c r="F357" s="568"/>
    </row>
    <row r="358">
      <c r="F358" s="568"/>
    </row>
    <row r="359">
      <c r="F359" s="568"/>
    </row>
    <row r="360">
      <c r="F360" s="568"/>
    </row>
    <row r="361">
      <c r="F361" s="568"/>
    </row>
    <row r="362">
      <c r="F362" s="568"/>
    </row>
    <row r="363">
      <c r="F363" s="568"/>
    </row>
    <row r="364">
      <c r="F364" s="568"/>
    </row>
    <row r="365">
      <c r="F365" s="568"/>
    </row>
    <row r="366">
      <c r="F366" s="568"/>
    </row>
    <row r="367">
      <c r="F367" s="568"/>
    </row>
    <row r="368">
      <c r="F368" s="568"/>
    </row>
    <row r="369">
      <c r="F369" s="568"/>
    </row>
    <row r="370">
      <c r="F370" s="568"/>
    </row>
    <row r="371">
      <c r="F371" s="568"/>
    </row>
    <row r="372">
      <c r="F372" s="568"/>
    </row>
    <row r="373">
      <c r="F373" s="568"/>
    </row>
    <row r="374">
      <c r="F374" s="568"/>
    </row>
    <row r="375">
      <c r="F375" s="568"/>
    </row>
    <row r="376">
      <c r="F376" s="568"/>
    </row>
    <row r="377">
      <c r="F377" s="568"/>
    </row>
    <row r="378">
      <c r="F378" s="568"/>
    </row>
    <row r="379">
      <c r="F379" s="568"/>
    </row>
    <row r="380">
      <c r="F380" s="568"/>
    </row>
    <row r="381">
      <c r="F381" s="568"/>
    </row>
    <row r="382">
      <c r="F382" s="568"/>
    </row>
    <row r="383">
      <c r="F383" s="568"/>
    </row>
    <row r="384">
      <c r="F384" s="568"/>
    </row>
    <row r="385">
      <c r="F385" s="568"/>
    </row>
    <row r="386">
      <c r="F386" s="568"/>
    </row>
    <row r="387">
      <c r="F387" s="568"/>
    </row>
    <row r="388">
      <c r="F388" s="568"/>
    </row>
    <row r="389">
      <c r="F389" s="568"/>
    </row>
    <row r="390">
      <c r="F390" s="568"/>
    </row>
    <row r="391">
      <c r="F391" s="568"/>
    </row>
    <row r="392">
      <c r="F392" s="568"/>
    </row>
    <row r="393">
      <c r="F393" s="568"/>
    </row>
    <row r="394">
      <c r="F394" s="568"/>
    </row>
    <row r="395">
      <c r="F395" s="568"/>
    </row>
    <row r="396">
      <c r="F396" s="568"/>
    </row>
    <row r="397">
      <c r="F397" s="568"/>
    </row>
    <row r="398">
      <c r="F398" s="568"/>
    </row>
    <row r="399">
      <c r="F399" s="568"/>
    </row>
    <row r="400">
      <c r="F400" s="568"/>
    </row>
    <row r="401">
      <c r="F401" s="568"/>
    </row>
    <row r="402">
      <c r="F402" s="568"/>
    </row>
    <row r="403">
      <c r="F403" s="568"/>
    </row>
    <row r="404">
      <c r="F404" s="568"/>
    </row>
    <row r="405">
      <c r="F405" s="568"/>
    </row>
    <row r="406">
      <c r="F406" s="568"/>
    </row>
    <row r="407">
      <c r="F407" s="568"/>
    </row>
    <row r="408">
      <c r="F408" s="568"/>
    </row>
    <row r="409">
      <c r="F409" s="568"/>
    </row>
    <row r="410">
      <c r="F410" s="568"/>
    </row>
    <row r="411">
      <c r="F411" s="568"/>
    </row>
    <row r="412">
      <c r="F412" s="568"/>
    </row>
    <row r="413">
      <c r="F413" s="568"/>
    </row>
    <row r="414">
      <c r="F414" s="568"/>
    </row>
    <row r="415">
      <c r="F415" s="568"/>
    </row>
    <row r="416">
      <c r="F416" s="568"/>
    </row>
    <row r="417">
      <c r="F417" s="568"/>
    </row>
    <row r="418">
      <c r="F418" s="568"/>
    </row>
    <row r="419">
      <c r="F419" s="568"/>
    </row>
    <row r="420">
      <c r="F420" s="568"/>
    </row>
    <row r="421">
      <c r="F421" s="568"/>
    </row>
    <row r="422">
      <c r="F422" s="568"/>
    </row>
    <row r="423">
      <c r="F423" s="568"/>
    </row>
    <row r="424">
      <c r="F424" s="568"/>
    </row>
    <row r="425">
      <c r="F425" s="568"/>
    </row>
    <row r="426">
      <c r="F426" s="568"/>
    </row>
    <row r="427">
      <c r="F427" s="568"/>
    </row>
    <row r="428">
      <c r="F428" s="568"/>
    </row>
    <row r="429">
      <c r="F429" s="568"/>
    </row>
    <row r="430">
      <c r="F430" s="568"/>
    </row>
    <row r="431">
      <c r="F431" s="568"/>
    </row>
    <row r="432">
      <c r="F432" s="568"/>
    </row>
    <row r="433">
      <c r="F433" s="568"/>
    </row>
    <row r="434">
      <c r="F434" s="568"/>
    </row>
    <row r="435">
      <c r="F435" s="568"/>
    </row>
    <row r="436">
      <c r="F436" s="568"/>
    </row>
    <row r="437">
      <c r="F437" s="568"/>
    </row>
    <row r="438">
      <c r="F438" s="568"/>
    </row>
    <row r="439">
      <c r="F439" s="568"/>
    </row>
    <row r="440">
      <c r="F440" s="568"/>
    </row>
    <row r="441">
      <c r="F441" s="568"/>
    </row>
    <row r="442">
      <c r="F442" s="568"/>
    </row>
    <row r="443">
      <c r="F443" s="568"/>
    </row>
    <row r="444">
      <c r="F444" s="568"/>
    </row>
    <row r="445">
      <c r="F445" s="568"/>
    </row>
    <row r="446">
      <c r="F446" s="568"/>
    </row>
    <row r="447">
      <c r="F447" s="568"/>
    </row>
    <row r="448">
      <c r="F448" s="568"/>
    </row>
    <row r="449">
      <c r="F449" s="568"/>
    </row>
    <row r="450">
      <c r="F450" s="568"/>
    </row>
    <row r="451">
      <c r="F451" s="568"/>
    </row>
    <row r="452">
      <c r="F452" s="568"/>
    </row>
    <row r="453">
      <c r="F453" s="568"/>
    </row>
    <row r="454">
      <c r="F454" s="568"/>
    </row>
    <row r="455">
      <c r="F455" s="568"/>
    </row>
    <row r="456">
      <c r="F456" s="568"/>
    </row>
    <row r="457">
      <c r="F457" s="568"/>
    </row>
    <row r="458">
      <c r="F458" s="568"/>
    </row>
    <row r="459">
      <c r="F459" s="568"/>
    </row>
    <row r="460">
      <c r="F460" s="568"/>
    </row>
    <row r="461">
      <c r="F461" s="568"/>
    </row>
    <row r="462">
      <c r="F462" s="568"/>
    </row>
    <row r="463">
      <c r="F463" s="568"/>
    </row>
    <row r="464">
      <c r="F464" s="568"/>
    </row>
    <row r="465">
      <c r="F465" s="568"/>
    </row>
    <row r="466">
      <c r="F466" s="568"/>
    </row>
    <row r="467">
      <c r="F467" s="568"/>
    </row>
    <row r="468">
      <c r="F468" s="568"/>
    </row>
    <row r="469">
      <c r="F469" s="568"/>
    </row>
    <row r="470">
      <c r="F470" s="568"/>
    </row>
    <row r="471">
      <c r="F471" s="568"/>
    </row>
    <row r="472">
      <c r="F472" s="568"/>
    </row>
    <row r="473">
      <c r="F473" s="568"/>
    </row>
    <row r="474">
      <c r="F474" s="568"/>
    </row>
    <row r="475">
      <c r="F475" s="568"/>
    </row>
    <row r="476">
      <c r="F476" s="568"/>
    </row>
    <row r="477">
      <c r="F477" s="568"/>
    </row>
    <row r="478">
      <c r="F478" s="568"/>
    </row>
    <row r="479">
      <c r="F479" s="568"/>
    </row>
    <row r="480">
      <c r="F480" s="568"/>
    </row>
    <row r="481">
      <c r="F481" s="568"/>
    </row>
    <row r="482">
      <c r="F482" s="568"/>
    </row>
    <row r="483">
      <c r="F483" s="568"/>
    </row>
    <row r="484">
      <c r="F484" s="568"/>
    </row>
    <row r="485">
      <c r="F485" s="568"/>
    </row>
    <row r="486">
      <c r="F486" s="568"/>
    </row>
    <row r="487">
      <c r="F487" s="568"/>
    </row>
    <row r="488">
      <c r="F488" s="568"/>
    </row>
    <row r="489">
      <c r="F489" s="568"/>
    </row>
    <row r="490">
      <c r="F490" s="568"/>
    </row>
    <row r="491">
      <c r="F491" s="568"/>
    </row>
    <row r="492">
      <c r="F492" s="568"/>
    </row>
    <row r="493">
      <c r="F493" s="568"/>
    </row>
    <row r="494">
      <c r="F494" s="568"/>
    </row>
    <row r="495">
      <c r="F495" s="568"/>
    </row>
    <row r="496">
      <c r="F496" s="568"/>
    </row>
    <row r="497">
      <c r="F497" s="568"/>
    </row>
    <row r="498">
      <c r="F498" s="568"/>
    </row>
    <row r="499">
      <c r="F499" s="568"/>
    </row>
    <row r="500">
      <c r="F500" s="568"/>
    </row>
    <row r="501">
      <c r="F501" s="568"/>
    </row>
    <row r="502">
      <c r="F502" s="568"/>
    </row>
    <row r="503">
      <c r="F503" s="568"/>
    </row>
    <row r="504">
      <c r="F504" s="568"/>
    </row>
    <row r="505">
      <c r="F505" s="568"/>
    </row>
    <row r="506">
      <c r="F506" s="568"/>
    </row>
    <row r="507">
      <c r="F507" s="568"/>
    </row>
    <row r="508">
      <c r="F508" s="568"/>
    </row>
    <row r="509">
      <c r="F509" s="568"/>
    </row>
    <row r="510">
      <c r="F510" s="568"/>
    </row>
    <row r="511">
      <c r="F511" s="568"/>
    </row>
    <row r="512">
      <c r="F512" s="568"/>
    </row>
    <row r="513">
      <c r="F513" s="568"/>
    </row>
    <row r="514">
      <c r="F514" s="568"/>
    </row>
    <row r="515">
      <c r="F515" s="568"/>
    </row>
    <row r="516">
      <c r="F516" s="568"/>
    </row>
    <row r="517">
      <c r="F517" s="568"/>
    </row>
    <row r="518">
      <c r="F518" s="568"/>
    </row>
    <row r="519">
      <c r="F519" s="568"/>
    </row>
    <row r="520">
      <c r="F520" s="568"/>
    </row>
    <row r="521">
      <c r="F521" s="568"/>
    </row>
    <row r="522">
      <c r="F522" s="568"/>
    </row>
    <row r="523">
      <c r="F523" s="568"/>
    </row>
    <row r="524">
      <c r="F524" s="568"/>
    </row>
    <row r="525">
      <c r="F525" s="568"/>
    </row>
    <row r="526">
      <c r="F526" s="568"/>
    </row>
    <row r="527">
      <c r="F527" s="568"/>
    </row>
    <row r="528">
      <c r="F528" s="568"/>
    </row>
    <row r="529">
      <c r="F529" s="568"/>
    </row>
    <row r="530">
      <c r="F530" s="568"/>
    </row>
    <row r="531">
      <c r="F531" s="568"/>
    </row>
    <row r="532">
      <c r="F532" s="568"/>
    </row>
    <row r="533">
      <c r="F533" s="568"/>
    </row>
    <row r="534">
      <c r="F534" s="568"/>
    </row>
    <row r="535">
      <c r="F535" s="568"/>
    </row>
    <row r="536">
      <c r="F536" s="568"/>
    </row>
    <row r="537">
      <c r="F537" s="568"/>
    </row>
    <row r="538">
      <c r="F538" s="568"/>
    </row>
    <row r="539">
      <c r="F539" s="568"/>
    </row>
    <row r="540">
      <c r="F540" s="568"/>
    </row>
    <row r="541">
      <c r="F541" s="568"/>
    </row>
    <row r="542">
      <c r="F542" s="568"/>
    </row>
    <row r="543">
      <c r="F543" s="568"/>
    </row>
    <row r="544">
      <c r="F544" s="568"/>
    </row>
    <row r="545">
      <c r="F545" s="568"/>
    </row>
    <row r="546">
      <c r="F546" s="568"/>
    </row>
    <row r="547">
      <c r="F547" s="568"/>
    </row>
    <row r="548">
      <c r="F548" s="568"/>
    </row>
    <row r="549">
      <c r="F549" s="568"/>
    </row>
    <row r="550">
      <c r="F550" s="568"/>
    </row>
    <row r="551">
      <c r="F551" s="568"/>
    </row>
    <row r="552">
      <c r="F552" s="568"/>
    </row>
    <row r="553">
      <c r="F553" s="568"/>
    </row>
    <row r="554">
      <c r="F554" s="568"/>
    </row>
    <row r="555">
      <c r="F555" s="568"/>
    </row>
    <row r="556">
      <c r="F556" s="568"/>
    </row>
    <row r="557">
      <c r="F557" s="568"/>
    </row>
    <row r="558">
      <c r="F558" s="568"/>
    </row>
    <row r="559">
      <c r="F559" s="568"/>
    </row>
    <row r="560">
      <c r="F560" s="568"/>
    </row>
    <row r="561">
      <c r="F561" s="568"/>
    </row>
    <row r="562">
      <c r="F562" s="568"/>
    </row>
    <row r="563">
      <c r="F563" s="568"/>
    </row>
    <row r="564">
      <c r="F564" s="568"/>
    </row>
    <row r="565">
      <c r="F565" s="568"/>
    </row>
    <row r="566">
      <c r="F566" s="568"/>
    </row>
    <row r="567">
      <c r="F567" s="568"/>
    </row>
    <row r="568">
      <c r="F568" s="568"/>
    </row>
    <row r="569">
      <c r="F569" s="568"/>
    </row>
    <row r="570">
      <c r="F570" s="568"/>
    </row>
    <row r="571">
      <c r="F571" s="568"/>
    </row>
    <row r="572">
      <c r="F572" s="568"/>
    </row>
    <row r="573">
      <c r="F573" s="568"/>
    </row>
    <row r="574">
      <c r="F574" s="568"/>
    </row>
    <row r="575">
      <c r="F575" s="568"/>
    </row>
    <row r="576">
      <c r="F576" s="568"/>
    </row>
    <row r="577">
      <c r="F577" s="568"/>
    </row>
    <row r="578">
      <c r="F578" s="568"/>
    </row>
    <row r="579">
      <c r="F579" s="568"/>
    </row>
    <row r="580">
      <c r="F580" s="568"/>
    </row>
    <row r="581">
      <c r="F581" s="568"/>
    </row>
    <row r="582">
      <c r="F582" s="568"/>
    </row>
    <row r="583">
      <c r="F583" s="568"/>
    </row>
    <row r="584">
      <c r="F584" s="568"/>
    </row>
    <row r="585">
      <c r="F585" s="568"/>
    </row>
    <row r="586">
      <c r="F586" s="568"/>
    </row>
    <row r="587">
      <c r="F587" s="568"/>
    </row>
    <row r="588">
      <c r="F588" s="568"/>
    </row>
    <row r="589">
      <c r="F589" s="568"/>
    </row>
    <row r="590">
      <c r="F590" s="568"/>
    </row>
    <row r="591">
      <c r="F591" s="568"/>
    </row>
    <row r="592">
      <c r="F592" s="568"/>
    </row>
    <row r="593">
      <c r="F593" s="568"/>
    </row>
    <row r="594">
      <c r="F594" s="568"/>
    </row>
    <row r="595">
      <c r="F595" s="568"/>
    </row>
    <row r="596">
      <c r="F596" s="568"/>
    </row>
    <row r="597">
      <c r="F597" s="568"/>
    </row>
    <row r="598">
      <c r="F598" s="568"/>
    </row>
    <row r="599">
      <c r="F599" s="568"/>
    </row>
    <row r="600">
      <c r="F600" s="568"/>
    </row>
    <row r="601">
      <c r="F601" s="568"/>
    </row>
    <row r="602">
      <c r="F602" s="568"/>
    </row>
    <row r="603">
      <c r="F603" s="568"/>
    </row>
    <row r="604">
      <c r="F604" s="568"/>
    </row>
    <row r="605">
      <c r="F605" s="568"/>
    </row>
    <row r="606">
      <c r="F606" s="568"/>
    </row>
    <row r="607">
      <c r="F607" s="568"/>
    </row>
    <row r="608">
      <c r="F608" s="568"/>
    </row>
    <row r="609">
      <c r="F609" s="568"/>
    </row>
    <row r="610">
      <c r="F610" s="568"/>
    </row>
    <row r="611">
      <c r="F611" s="568"/>
    </row>
    <row r="612">
      <c r="F612" s="568"/>
    </row>
    <row r="613">
      <c r="F613" s="568"/>
    </row>
    <row r="614">
      <c r="F614" s="568"/>
    </row>
    <row r="615">
      <c r="F615" s="568"/>
    </row>
    <row r="616">
      <c r="F616" s="568"/>
    </row>
    <row r="617">
      <c r="F617" s="568"/>
    </row>
    <row r="618">
      <c r="F618" s="568"/>
    </row>
    <row r="619">
      <c r="F619" s="568"/>
    </row>
    <row r="620">
      <c r="F620" s="568"/>
    </row>
    <row r="621">
      <c r="F621" s="568"/>
    </row>
    <row r="622">
      <c r="F622" s="568"/>
    </row>
    <row r="623">
      <c r="F623" s="568"/>
    </row>
    <row r="624">
      <c r="F624" s="568"/>
    </row>
    <row r="625">
      <c r="F625" s="568"/>
    </row>
    <row r="626">
      <c r="F626" s="568"/>
    </row>
    <row r="627">
      <c r="F627" s="568"/>
    </row>
    <row r="628">
      <c r="F628" s="568"/>
    </row>
    <row r="629">
      <c r="F629" s="568"/>
    </row>
    <row r="630">
      <c r="F630" s="568"/>
    </row>
    <row r="631">
      <c r="F631" s="568"/>
    </row>
    <row r="632">
      <c r="F632" s="568"/>
    </row>
    <row r="633">
      <c r="F633" s="568"/>
    </row>
    <row r="634">
      <c r="F634" s="568"/>
    </row>
    <row r="635">
      <c r="F635" s="568"/>
    </row>
    <row r="636">
      <c r="F636" s="568"/>
    </row>
    <row r="637">
      <c r="F637" s="568"/>
    </row>
    <row r="638">
      <c r="F638" s="568"/>
    </row>
    <row r="639">
      <c r="F639" s="568"/>
    </row>
    <row r="640">
      <c r="F640" s="568"/>
    </row>
    <row r="641">
      <c r="F641" s="568"/>
    </row>
    <row r="642">
      <c r="F642" s="568"/>
    </row>
    <row r="643">
      <c r="F643" s="568"/>
    </row>
    <row r="644">
      <c r="F644" s="568"/>
    </row>
    <row r="645">
      <c r="F645" s="568"/>
    </row>
    <row r="646">
      <c r="F646" s="568"/>
    </row>
    <row r="647">
      <c r="F647" s="568"/>
    </row>
    <row r="648">
      <c r="F648" s="568"/>
    </row>
    <row r="649">
      <c r="F649" s="568"/>
    </row>
    <row r="650">
      <c r="F650" s="568"/>
    </row>
    <row r="651">
      <c r="F651" s="568"/>
    </row>
    <row r="652">
      <c r="F652" s="568"/>
    </row>
    <row r="653">
      <c r="F653" s="568"/>
    </row>
    <row r="654">
      <c r="F654" s="568"/>
    </row>
    <row r="655">
      <c r="F655" s="568"/>
    </row>
    <row r="656">
      <c r="F656" s="568"/>
    </row>
    <row r="657">
      <c r="F657" s="568"/>
    </row>
    <row r="658">
      <c r="F658" s="568"/>
    </row>
    <row r="659">
      <c r="F659" s="568"/>
    </row>
    <row r="660">
      <c r="F660" s="568"/>
    </row>
    <row r="661">
      <c r="F661" s="568"/>
    </row>
    <row r="662">
      <c r="F662" s="568"/>
    </row>
    <row r="663">
      <c r="F663" s="568"/>
    </row>
    <row r="664">
      <c r="F664" s="568"/>
    </row>
    <row r="665">
      <c r="F665" s="568"/>
    </row>
    <row r="666">
      <c r="F666" s="568"/>
    </row>
    <row r="667">
      <c r="F667" s="568"/>
    </row>
    <row r="668">
      <c r="F668" s="568"/>
    </row>
    <row r="669">
      <c r="F669" s="568"/>
    </row>
    <row r="670">
      <c r="F670" s="568"/>
    </row>
    <row r="671">
      <c r="F671" s="568"/>
    </row>
    <row r="672">
      <c r="F672" s="568"/>
    </row>
    <row r="673">
      <c r="F673" s="568"/>
    </row>
    <row r="674">
      <c r="F674" s="568"/>
    </row>
    <row r="675">
      <c r="F675" s="568"/>
    </row>
    <row r="676">
      <c r="F676" s="568"/>
    </row>
    <row r="677">
      <c r="F677" s="568"/>
    </row>
    <row r="678">
      <c r="F678" s="568"/>
    </row>
    <row r="679">
      <c r="F679" s="568"/>
    </row>
    <row r="680">
      <c r="F680" s="568"/>
    </row>
    <row r="681">
      <c r="F681" s="568"/>
    </row>
    <row r="682">
      <c r="F682" s="568"/>
    </row>
    <row r="683">
      <c r="F683" s="568"/>
    </row>
    <row r="684">
      <c r="F684" s="568"/>
    </row>
    <row r="685">
      <c r="F685" s="568"/>
    </row>
    <row r="686">
      <c r="F686" s="568"/>
    </row>
    <row r="687">
      <c r="F687" s="568"/>
    </row>
    <row r="688">
      <c r="F688" s="568"/>
    </row>
    <row r="689">
      <c r="F689" s="568"/>
    </row>
    <row r="690">
      <c r="F690" s="568"/>
    </row>
    <row r="691">
      <c r="F691" s="568"/>
    </row>
    <row r="692">
      <c r="F692" s="568"/>
    </row>
    <row r="693">
      <c r="F693" s="568"/>
    </row>
    <row r="694">
      <c r="F694" s="568"/>
    </row>
    <row r="695">
      <c r="F695" s="568"/>
    </row>
    <row r="696">
      <c r="F696" s="568"/>
    </row>
    <row r="697">
      <c r="F697" s="568"/>
    </row>
    <row r="698">
      <c r="F698" s="568"/>
    </row>
    <row r="699">
      <c r="F699" s="568"/>
    </row>
    <row r="700">
      <c r="F700" s="568"/>
    </row>
    <row r="701">
      <c r="F701" s="568"/>
    </row>
    <row r="702">
      <c r="F702" s="568"/>
    </row>
    <row r="703">
      <c r="F703" s="568"/>
    </row>
    <row r="704">
      <c r="F704" s="568"/>
    </row>
    <row r="705">
      <c r="F705" s="568"/>
    </row>
    <row r="706">
      <c r="F706" s="568"/>
    </row>
    <row r="707">
      <c r="F707" s="568"/>
    </row>
    <row r="708">
      <c r="F708" s="568"/>
    </row>
    <row r="709">
      <c r="F709" s="568"/>
    </row>
    <row r="710">
      <c r="F710" s="568"/>
    </row>
    <row r="711">
      <c r="F711" s="568"/>
    </row>
    <row r="712">
      <c r="F712" s="568"/>
    </row>
    <row r="713">
      <c r="F713" s="568"/>
    </row>
    <row r="714">
      <c r="F714" s="568"/>
    </row>
    <row r="715">
      <c r="F715" s="568"/>
    </row>
    <row r="716">
      <c r="F716" s="568"/>
    </row>
    <row r="717">
      <c r="F717" s="568"/>
    </row>
    <row r="718">
      <c r="F718" s="568"/>
    </row>
    <row r="719">
      <c r="F719" s="568"/>
    </row>
    <row r="720">
      <c r="F720" s="568"/>
    </row>
    <row r="721">
      <c r="F721" s="568"/>
    </row>
    <row r="722">
      <c r="F722" s="568"/>
    </row>
    <row r="723">
      <c r="F723" s="568"/>
    </row>
    <row r="724">
      <c r="F724" s="568"/>
    </row>
    <row r="725">
      <c r="F725" s="568"/>
    </row>
    <row r="726">
      <c r="F726" s="568"/>
    </row>
    <row r="727">
      <c r="F727" s="568"/>
    </row>
    <row r="728">
      <c r="F728" s="568"/>
    </row>
    <row r="729">
      <c r="F729" s="568"/>
    </row>
    <row r="730">
      <c r="F730" s="568"/>
    </row>
    <row r="731">
      <c r="F731" s="568"/>
    </row>
    <row r="732">
      <c r="F732" s="568"/>
    </row>
    <row r="733">
      <c r="F733" s="568"/>
    </row>
    <row r="734">
      <c r="F734" s="568"/>
    </row>
    <row r="735">
      <c r="F735" s="568"/>
    </row>
    <row r="736">
      <c r="F736" s="568"/>
    </row>
    <row r="737">
      <c r="F737" s="568"/>
    </row>
    <row r="738">
      <c r="F738" s="568"/>
    </row>
    <row r="739">
      <c r="F739" s="568"/>
    </row>
    <row r="740">
      <c r="F740" s="568"/>
    </row>
    <row r="741">
      <c r="F741" s="568"/>
    </row>
    <row r="742">
      <c r="F742" s="568"/>
    </row>
    <row r="743">
      <c r="F743" s="568"/>
    </row>
    <row r="744">
      <c r="F744" s="568"/>
    </row>
    <row r="745">
      <c r="F745" s="568"/>
    </row>
    <row r="746">
      <c r="F746" s="568"/>
    </row>
    <row r="747">
      <c r="F747" s="568"/>
    </row>
    <row r="748">
      <c r="F748" s="568"/>
    </row>
    <row r="749">
      <c r="F749" s="568"/>
    </row>
    <row r="750">
      <c r="F750" s="568"/>
    </row>
    <row r="751">
      <c r="F751" s="568"/>
    </row>
    <row r="752">
      <c r="F752" s="568"/>
    </row>
    <row r="753">
      <c r="F753" s="568"/>
    </row>
    <row r="754">
      <c r="F754" s="568"/>
    </row>
    <row r="755">
      <c r="F755" s="568"/>
    </row>
    <row r="756">
      <c r="F756" s="568"/>
    </row>
    <row r="757">
      <c r="F757" s="568"/>
    </row>
    <row r="758">
      <c r="F758" s="568"/>
    </row>
    <row r="759">
      <c r="F759" s="568"/>
    </row>
    <row r="760">
      <c r="F760" s="568"/>
    </row>
    <row r="761">
      <c r="F761" s="568"/>
    </row>
    <row r="762">
      <c r="F762" s="568"/>
    </row>
    <row r="763">
      <c r="F763" s="568"/>
    </row>
    <row r="764">
      <c r="F764" s="568"/>
    </row>
    <row r="765">
      <c r="F765" s="568"/>
    </row>
    <row r="766">
      <c r="F766" s="568"/>
    </row>
    <row r="767">
      <c r="F767" s="568"/>
    </row>
    <row r="768">
      <c r="F768" s="568"/>
    </row>
    <row r="769">
      <c r="F769" s="568"/>
    </row>
    <row r="770">
      <c r="F770" s="568"/>
    </row>
    <row r="771">
      <c r="F771" s="568"/>
    </row>
    <row r="772">
      <c r="F772" s="568"/>
    </row>
    <row r="773">
      <c r="F773" s="568"/>
    </row>
    <row r="774">
      <c r="F774" s="568"/>
    </row>
    <row r="775">
      <c r="F775" s="568"/>
    </row>
    <row r="776">
      <c r="F776" s="568"/>
    </row>
    <row r="777">
      <c r="F777" s="568"/>
    </row>
    <row r="778">
      <c r="F778" s="568"/>
    </row>
    <row r="779">
      <c r="F779" s="568"/>
    </row>
    <row r="780">
      <c r="F780" s="568"/>
    </row>
    <row r="781">
      <c r="F781" s="568"/>
    </row>
    <row r="782">
      <c r="F782" s="568"/>
    </row>
    <row r="783">
      <c r="F783" s="568"/>
    </row>
    <row r="784">
      <c r="F784" s="568"/>
    </row>
    <row r="785">
      <c r="F785" s="568"/>
    </row>
    <row r="786">
      <c r="F786" s="568"/>
    </row>
    <row r="787">
      <c r="F787" s="568"/>
    </row>
    <row r="788">
      <c r="F788" s="568"/>
    </row>
    <row r="789">
      <c r="F789" s="568"/>
    </row>
    <row r="790">
      <c r="F790" s="568"/>
    </row>
    <row r="791">
      <c r="F791" s="568"/>
    </row>
    <row r="792">
      <c r="F792" s="568"/>
    </row>
    <row r="793">
      <c r="F793" s="568"/>
    </row>
    <row r="794">
      <c r="F794" s="568"/>
    </row>
    <row r="795">
      <c r="F795" s="568"/>
    </row>
    <row r="796">
      <c r="F796" s="568"/>
    </row>
    <row r="797">
      <c r="F797" s="568"/>
    </row>
    <row r="798">
      <c r="F798" s="568"/>
    </row>
    <row r="799">
      <c r="F799" s="568"/>
    </row>
    <row r="800">
      <c r="F800" s="568"/>
    </row>
    <row r="801">
      <c r="F801" s="568"/>
    </row>
    <row r="802">
      <c r="F802" s="568"/>
    </row>
    <row r="803">
      <c r="F803" s="568"/>
    </row>
    <row r="804">
      <c r="F804" s="568"/>
    </row>
    <row r="805">
      <c r="F805" s="568"/>
    </row>
    <row r="806">
      <c r="F806" s="568"/>
    </row>
    <row r="807">
      <c r="F807" s="568"/>
    </row>
    <row r="808">
      <c r="F808" s="568"/>
    </row>
    <row r="809">
      <c r="F809" s="568"/>
    </row>
    <row r="810">
      <c r="F810" s="568"/>
    </row>
    <row r="811">
      <c r="F811" s="568"/>
    </row>
    <row r="812">
      <c r="F812" s="568"/>
    </row>
    <row r="813">
      <c r="F813" s="568"/>
    </row>
    <row r="814">
      <c r="F814" s="568"/>
    </row>
    <row r="815">
      <c r="F815" s="568"/>
    </row>
    <row r="816">
      <c r="F816" s="568"/>
    </row>
    <row r="817">
      <c r="F817" s="568"/>
    </row>
    <row r="818">
      <c r="F818" s="568"/>
    </row>
    <row r="819">
      <c r="F819" s="568"/>
    </row>
    <row r="820">
      <c r="F820" s="568"/>
    </row>
    <row r="821">
      <c r="F821" s="568"/>
    </row>
    <row r="822">
      <c r="F822" s="568"/>
    </row>
    <row r="823">
      <c r="F823" s="568"/>
    </row>
    <row r="824">
      <c r="F824" s="568"/>
    </row>
    <row r="825">
      <c r="F825" s="568"/>
    </row>
    <row r="826">
      <c r="F826" s="568"/>
    </row>
    <row r="827">
      <c r="F827" s="568"/>
    </row>
    <row r="828">
      <c r="F828" s="568"/>
    </row>
    <row r="829">
      <c r="F829" s="568"/>
    </row>
    <row r="830">
      <c r="F830" s="568"/>
    </row>
    <row r="831">
      <c r="F831" s="568"/>
    </row>
    <row r="832">
      <c r="F832" s="568"/>
    </row>
    <row r="833">
      <c r="F833" s="568"/>
    </row>
    <row r="834">
      <c r="F834" s="568"/>
    </row>
    <row r="835">
      <c r="F835" s="568"/>
    </row>
    <row r="836">
      <c r="F836" s="568"/>
    </row>
    <row r="837">
      <c r="F837" s="568"/>
    </row>
    <row r="838">
      <c r="F838" s="568"/>
    </row>
    <row r="839">
      <c r="F839" s="568"/>
    </row>
    <row r="840">
      <c r="F840" s="568"/>
    </row>
    <row r="841">
      <c r="F841" s="568"/>
    </row>
    <row r="842">
      <c r="F842" s="568"/>
    </row>
    <row r="843">
      <c r="F843" s="568"/>
    </row>
    <row r="844">
      <c r="F844" s="568"/>
    </row>
    <row r="845">
      <c r="F845" s="568"/>
    </row>
    <row r="846">
      <c r="F846" s="568"/>
    </row>
    <row r="847">
      <c r="F847" s="568"/>
    </row>
    <row r="848">
      <c r="F848" s="568"/>
    </row>
    <row r="849">
      <c r="F849" s="568"/>
    </row>
    <row r="850">
      <c r="F850" s="568"/>
    </row>
    <row r="851">
      <c r="F851" s="568"/>
    </row>
    <row r="852">
      <c r="F852" s="568"/>
    </row>
    <row r="853">
      <c r="F853" s="568"/>
    </row>
    <row r="854">
      <c r="F854" s="568"/>
    </row>
    <row r="855">
      <c r="F855" s="568"/>
    </row>
    <row r="856">
      <c r="F856" s="568"/>
    </row>
    <row r="857">
      <c r="F857" s="568"/>
    </row>
    <row r="858">
      <c r="F858" s="568"/>
    </row>
    <row r="859">
      <c r="F859" s="568"/>
    </row>
    <row r="860">
      <c r="F860" s="568"/>
    </row>
    <row r="861">
      <c r="F861" s="568"/>
    </row>
    <row r="862">
      <c r="F862" s="568"/>
    </row>
    <row r="863">
      <c r="F863" s="568"/>
    </row>
    <row r="864">
      <c r="F864" s="568"/>
    </row>
    <row r="865">
      <c r="F865" s="568"/>
    </row>
    <row r="866">
      <c r="F866" s="568"/>
    </row>
    <row r="867">
      <c r="F867" s="568"/>
    </row>
    <row r="868">
      <c r="F868" s="568"/>
    </row>
    <row r="869">
      <c r="F869" s="568"/>
    </row>
    <row r="870">
      <c r="F870" s="568"/>
    </row>
    <row r="871">
      <c r="F871" s="568"/>
    </row>
    <row r="872">
      <c r="F872" s="568"/>
    </row>
    <row r="873">
      <c r="F873" s="568"/>
    </row>
    <row r="874">
      <c r="F874" s="568"/>
    </row>
    <row r="875">
      <c r="F875" s="568"/>
    </row>
    <row r="876">
      <c r="F876" s="568"/>
    </row>
    <row r="877">
      <c r="F877" s="568"/>
    </row>
    <row r="878">
      <c r="F878" s="568"/>
    </row>
    <row r="879">
      <c r="F879" s="568"/>
    </row>
    <row r="880">
      <c r="F880" s="568"/>
    </row>
    <row r="881">
      <c r="F881" s="568"/>
    </row>
    <row r="882">
      <c r="F882" s="568"/>
    </row>
    <row r="883">
      <c r="F883" s="568"/>
    </row>
    <row r="884">
      <c r="F884" s="568"/>
    </row>
    <row r="885">
      <c r="F885" s="568"/>
    </row>
    <row r="886">
      <c r="F886" s="568"/>
    </row>
    <row r="887">
      <c r="F887" s="568"/>
    </row>
    <row r="888">
      <c r="F888" s="568"/>
    </row>
    <row r="889">
      <c r="F889" s="568"/>
    </row>
    <row r="890">
      <c r="F890" s="568"/>
    </row>
    <row r="891">
      <c r="F891" s="568"/>
    </row>
    <row r="892">
      <c r="F892" s="568"/>
    </row>
    <row r="893">
      <c r="F893" s="568"/>
    </row>
    <row r="894">
      <c r="F894" s="568"/>
    </row>
    <row r="895">
      <c r="F895" s="568"/>
    </row>
    <row r="896">
      <c r="F896" s="568"/>
    </row>
    <row r="897">
      <c r="F897" s="568"/>
    </row>
    <row r="898">
      <c r="F898" s="568"/>
    </row>
    <row r="899">
      <c r="F899" s="568"/>
    </row>
    <row r="900">
      <c r="F900" s="568"/>
    </row>
    <row r="901">
      <c r="F901" s="568"/>
    </row>
    <row r="902">
      <c r="F902" s="568"/>
    </row>
    <row r="903">
      <c r="F903" s="568"/>
    </row>
    <row r="904">
      <c r="F904" s="568"/>
    </row>
    <row r="905">
      <c r="F905" s="568"/>
    </row>
    <row r="906">
      <c r="F906" s="568"/>
    </row>
    <row r="907">
      <c r="F907" s="568"/>
    </row>
    <row r="908">
      <c r="F908" s="568"/>
    </row>
    <row r="909">
      <c r="F909" s="568"/>
    </row>
    <row r="910">
      <c r="F910" s="568"/>
    </row>
    <row r="911">
      <c r="F911" s="568"/>
    </row>
    <row r="912">
      <c r="F912" s="568"/>
    </row>
    <row r="913">
      <c r="F913" s="568"/>
    </row>
    <row r="914">
      <c r="F914" s="568"/>
    </row>
    <row r="915">
      <c r="F915" s="568"/>
    </row>
    <row r="916">
      <c r="F916" s="568"/>
    </row>
    <row r="917">
      <c r="F917" s="568"/>
    </row>
    <row r="918">
      <c r="F918" s="568"/>
    </row>
    <row r="919">
      <c r="F919" s="568"/>
    </row>
    <row r="920">
      <c r="F920" s="568"/>
    </row>
    <row r="921">
      <c r="F921" s="568"/>
    </row>
    <row r="922">
      <c r="F922" s="568"/>
    </row>
    <row r="923">
      <c r="F923" s="568"/>
    </row>
    <row r="924">
      <c r="F924" s="568"/>
    </row>
    <row r="925">
      <c r="F925" s="568"/>
    </row>
    <row r="926">
      <c r="F926" s="568"/>
    </row>
    <row r="927">
      <c r="F927" s="568"/>
    </row>
    <row r="928">
      <c r="F928" s="568"/>
    </row>
    <row r="929">
      <c r="F929" s="568"/>
    </row>
    <row r="930">
      <c r="F930" s="568"/>
    </row>
    <row r="931">
      <c r="F931" s="568"/>
    </row>
    <row r="932">
      <c r="F932" s="568"/>
    </row>
    <row r="933">
      <c r="F933" s="568"/>
    </row>
    <row r="934">
      <c r="F934" s="568"/>
    </row>
    <row r="935">
      <c r="F935" s="568"/>
    </row>
    <row r="936">
      <c r="F936" s="568"/>
    </row>
    <row r="937">
      <c r="F937" s="568"/>
    </row>
    <row r="938">
      <c r="F938" s="568"/>
    </row>
    <row r="939">
      <c r="F939" s="568"/>
    </row>
    <row r="940">
      <c r="F940" s="568"/>
    </row>
    <row r="941">
      <c r="F941" s="568"/>
    </row>
    <row r="942">
      <c r="F942" s="568"/>
    </row>
    <row r="943">
      <c r="F943" s="568"/>
    </row>
    <row r="944">
      <c r="F944" s="568"/>
    </row>
    <row r="945">
      <c r="F945" s="568"/>
    </row>
    <row r="946">
      <c r="F946" s="568"/>
    </row>
    <row r="947">
      <c r="F947" s="568"/>
    </row>
    <row r="948">
      <c r="F948" s="568"/>
    </row>
    <row r="949">
      <c r="F949" s="568"/>
    </row>
    <row r="950">
      <c r="F950" s="568"/>
    </row>
    <row r="951">
      <c r="F951" s="568"/>
    </row>
    <row r="952">
      <c r="F952" s="568"/>
    </row>
    <row r="953">
      <c r="F953" s="568"/>
    </row>
    <row r="954">
      <c r="F954" s="568"/>
    </row>
    <row r="955">
      <c r="F955" s="568"/>
    </row>
    <row r="956">
      <c r="F956" s="568"/>
    </row>
    <row r="957">
      <c r="F957" s="568"/>
    </row>
    <row r="958">
      <c r="F958" s="568"/>
    </row>
    <row r="959">
      <c r="F959" s="568"/>
    </row>
    <row r="960">
      <c r="F960" s="568"/>
    </row>
    <row r="961">
      <c r="F961" s="568"/>
    </row>
    <row r="962">
      <c r="F962" s="568"/>
    </row>
    <row r="963">
      <c r="F963" s="568"/>
    </row>
    <row r="964">
      <c r="F964" s="568"/>
    </row>
    <row r="965">
      <c r="F965" s="568"/>
    </row>
    <row r="966">
      <c r="F966" s="568"/>
    </row>
    <row r="967">
      <c r="F967" s="568"/>
    </row>
    <row r="968">
      <c r="F968" s="568"/>
    </row>
    <row r="969">
      <c r="F969" s="568"/>
    </row>
    <row r="970">
      <c r="F970" s="568"/>
    </row>
    <row r="971">
      <c r="F971" s="568"/>
    </row>
    <row r="972">
      <c r="F972" s="568"/>
    </row>
    <row r="973">
      <c r="F973" s="568"/>
    </row>
    <row r="974">
      <c r="F974" s="568"/>
    </row>
    <row r="975">
      <c r="F975" s="568"/>
    </row>
    <row r="976">
      <c r="F976" s="568"/>
    </row>
    <row r="977">
      <c r="F977" s="568"/>
    </row>
    <row r="978">
      <c r="F978" s="568"/>
    </row>
    <row r="979">
      <c r="F979" s="568"/>
    </row>
    <row r="980">
      <c r="F980" s="568"/>
    </row>
    <row r="981">
      <c r="F981" s="568"/>
    </row>
    <row r="982">
      <c r="F982" s="568"/>
    </row>
    <row r="983">
      <c r="F983" s="568"/>
    </row>
    <row r="984">
      <c r="F984" s="568"/>
    </row>
    <row r="985">
      <c r="F985" s="568"/>
    </row>
    <row r="986">
      <c r="F986" s="568"/>
    </row>
    <row r="987">
      <c r="F987" s="568"/>
    </row>
    <row r="988">
      <c r="F988" s="568"/>
    </row>
    <row r="989">
      <c r="F989" s="568"/>
    </row>
    <row r="990">
      <c r="F990" s="568"/>
    </row>
    <row r="991">
      <c r="F991" s="568"/>
    </row>
    <row r="992">
      <c r="F992" s="568"/>
    </row>
    <row r="993">
      <c r="F993" s="568"/>
    </row>
    <row r="994">
      <c r="F994" s="568"/>
    </row>
    <row r="995">
      <c r="F995" s="568"/>
    </row>
    <row r="996">
      <c r="F996" s="568"/>
    </row>
    <row r="997">
      <c r="F997" s="568"/>
    </row>
    <row r="998">
      <c r="F998" s="568"/>
    </row>
    <row r="999">
      <c r="F999" s="568"/>
    </row>
    <row r="1000">
      <c r="F1000" s="568"/>
    </row>
  </sheetData>
  <mergeCells count="2">
    <mergeCell ref="B58:D58"/>
    <mergeCell ref="E58:G58"/>
  </mergeCells>
  <printOptions/>
  <pageMargins bottom="0.787401575" footer="0.0" header="0.0" left="0.511811024" right="0.511811024" top="0.7874015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61.43"/>
    <col customWidth="1" min="2" max="2" width="59.14"/>
    <col customWidth="1" min="3" max="3" width="20.57"/>
    <col customWidth="1" min="4" max="4" width="41.29"/>
    <col customWidth="1" min="5" max="5" width="32.71"/>
    <col customWidth="1" min="6" max="26" width="8.71"/>
  </cols>
  <sheetData>
    <row r="1">
      <c r="C1" s="576"/>
    </row>
    <row r="2">
      <c r="C2" s="576"/>
    </row>
    <row r="3">
      <c r="C3" s="576"/>
    </row>
    <row r="4">
      <c r="C4" s="576"/>
    </row>
    <row r="5">
      <c r="C5" s="576"/>
    </row>
    <row r="6">
      <c r="C6" s="576"/>
    </row>
    <row r="7">
      <c r="A7" s="577" t="s">
        <v>973</v>
      </c>
      <c r="B7" s="578"/>
      <c r="C7" s="579"/>
    </row>
    <row r="8">
      <c r="A8" s="580"/>
      <c r="C8" s="576"/>
    </row>
    <row r="9">
      <c r="A9" s="581" t="s">
        <v>974</v>
      </c>
      <c r="C9" s="576"/>
    </row>
    <row r="10">
      <c r="C10" s="576"/>
    </row>
    <row r="11">
      <c r="A11" s="582" t="s">
        <v>975</v>
      </c>
      <c r="B11" s="583" t="s">
        <v>976</v>
      </c>
      <c r="C11" s="584" t="s">
        <v>977</v>
      </c>
      <c r="D11" s="583" t="s">
        <v>976</v>
      </c>
      <c r="E11" s="584" t="s">
        <v>977</v>
      </c>
    </row>
    <row r="12">
      <c r="A12" s="585"/>
      <c r="B12" s="585"/>
      <c r="C12" s="586"/>
      <c r="D12" s="585"/>
      <c r="E12" s="586"/>
    </row>
    <row r="13">
      <c r="A13" s="585" t="s">
        <v>978</v>
      </c>
      <c r="B13" s="585" t="s">
        <v>979</v>
      </c>
      <c r="C13" s="586">
        <v>168.53</v>
      </c>
      <c r="D13" s="585" t="s">
        <v>980</v>
      </c>
      <c r="E13" s="586">
        <v>38.0</v>
      </c>
    </row>
    <row r="14">
      <c r="A14" s="585" t="s">
        <v>981</v>
      </c>
      <c r="B14" s="585" t="s">
        <v>979</v>
      </c>
      <c r="C14" s="587">
        <v>89.88</v>
      </c>
      <c r="D14" s="585" t="s">
        <v>980</v>
      </c>
      <c r="E14" s="586">
        <v>38.0</v>
      </c>
    </row>
    <row r="15">
      <c r="A15" s="585" t="s">
        <v>982</v>
      </c>
      <c r="B15" s="585" t="s">
        <v>979</v>
      </c>
      <c r="C15" s="586">
        <v>89.88</v>
      </c>
      <c r="D15" s="585" t="s">
        <v>980</v>
      </c>
      <c r="E15" s="586">
        <v>38.0</v>
      </c>
    </row>
    <row r="16">
      <c r="A16" s="585" t="s">
        <v>983</v>
      </c>
      <c r="B16" s="585" t="s">
        <v>979</v>
      </c>
      <c r="C16" s="586">
        <v>89.88</v>
      </c>
      <c r="D16" s="585" t="s">
        <v>980</v>
      </c>
      <c r="E16" s="586">
        <v>38.0</v>
      </c>
    </row>
    <row r="17">
      <c r="A17" s="585" t="s">
        <v>984</v>
      </c>
      <c r="B17" s="585" t="s">
        <v>979</v>
      </c>
      <c r="C17" s="586">
        <v>89.88</v>
      </c>
      <c r="D17" s="585" t="s">
        <v>980</v>
      </c>
      <c r="E17" s="586">
        <v>38.0</v>
      </c>
    </row>
    <row r="18">
      <c r="A18" s="585" t="s">
        <v>985</v>
      </c>
      <c r="B18" s="585" t="s">
        <v>979</v>
      </c>
      <c r="C18" s="586">
        <v>89.88</v>
      </c>
      <c r="D18" s="585" t="s">
        <v>980</v>
      </c>
      <c r="E18" s="586">
        <v>38.0</v>
      </c>
    </row>
    <row r="19">
      <c r="A19" s="585" t="s">
        <v>986</v>
      </c>
      <c r="B19" s="585" t="s">
        <v>979</v>
      </c>
      <c r="C19" s="586">
        <v>89.88</v>
      </c>
      <c r="D19" s="585" t="s">
        <v>980</v>
      </c>
      <c r="E19" s="586">
        <v>38.0</v>
      </c>
    </row>
    <row r="20">
      <c r="A20" s="585" t="s">
        <v>987</v>
      </c>
      <c r="B20" s="585" t="s">
        <v>979</v>
      </c>
      <c r="C20" s="586">
        <v>89.88</v>
      </c>
      <c r="D20" s="585" t="s">
        <v>980</v>
      </c>
      <c r="E20" s="586">
        <v>38.0</v>
      </c>
    </row>
    <row r="21">
      <c r="A21" s="585" t="s">
        <v>988</v>
      </c>
      <c r="B21" s="585" t="s">
        <v>979</v>
      </c>
      <c r="C21" s="586">
        <v>89.88</v>
      </c>
      <c r="D21" s="585" t="s">
        <v>980</v>
      </c>
      <c r="E21" s="586">
        <v>38.0</v>
      </c>
    </row>
    <row r="22">
      <c r="A22" s="585" t="s">
        <v>989</v>
      </c>
      <c r="B22" s="585" t="s">
        <v>979</v>
      </c>
      <c r="C22" s="586">
        <v>89.88</v>
      </c>
      <c r="D22" s="585" t="s">
        <v>980</v>
      </c>
      <c r="E22" s="586">
        <v>38.0</v>
      </c>
    </row>
    <row r="23">
      <c r="A23" s="585" t="s">
        <v>990</v>
      </c>
      <c r="B23" s="585" t="s">
        <v>979</v>
      </c>
      <c r="C23" s="586">
        <v>89.88</v>
      </c>
      <c r="D23" s="585" t="s">
        <v>980</v>
      </c>
      <c r="E23" s="586">
        <v>38.0</v>
      </c>
    </row>
    <row r="24">
      <c r="A24" s="585" t="s">
        <v>991</v>
      </c>
      <c r="B24" s="585" t="s">
        <v>979</v>
      </c>
      <c r="C24" s="586">
        <v>89.88</v>
      </c>
      <c r="D24" s="585" t="s">
        <v>980</v>
      </c>
      <c r="E24" s="586">
        <v>38.0</v>
      </c>
    </row>
    <row r="25">
      <c r="A25" s="585" t="s">
        <v>992</v>
      </c>
      <c r="B25" s="585" t="s">
        <v>979</v>
      </c>
      <c r="C25" s="586">
        <v>89.88</v>
      </c>
      <c r="D25" s="585" t="s">
        <v>980</v>
      </c>
      <c r="E25" s="586">
        <v>38.0</v>
      </c>
    </row>
    <row r="26">
      <c r="A26" s="585" t="s">
        <v>993</v>
      </c>
      <c r="B26" s="585" t="s">
        <v>979</v>
      </c>
      <c r="C26" s="586">
        <v>89.88</v>
      </c>
      <c r="D26" s="585" t="s">
        <v>980</v>
      </c>
      <c r="E26" s="586">
        <v>38.0</v>
      </c>
    </row>
    <row r="27">
      <c r="A27" s="585" t="s">
        <v>994</v>
      </c>
      <c r="B27" s="585" t="s">
        <v>979</v>
      </c>
      <c r="C27" s="587">
        <v>89.88</v>
      </c>
      <c r="D27" s="585" t="s">
        <v>980</v>
      </c>
      <c r="E27" s="586">
        <v>38.0</v>
      </c>
    </row>
    <row r="28">
      <c r="A28" s="585" t="s">
        <v>995</v>
      </c>
      <c r="B28" s="585" t="s">
        <v>979</v>
      </c>
      <c r="C28" s="586">
        <v>89.88</v>
      </c>
      <c r="D28" s="585" t="s">
        <v>980</v>
      </c>
      <c r="E28" s="586">
        <v>38.0</v>
      </c>
    </row>
    <row r="29">
      <c r="A29" s="585" t="s">
        <v>996</v>
      </c>
      <c r="B29" s="585" t="s">
        <v>979</v>
      </c>
      <c r="C29" s="586">
        <v>89.88</v>
      </c>
      <c r="D29" s="585" t="s">
        <v>980</v>
      </c>
      <c r="E29" s="586">
        <v>38.0</v>
      </c>
    </row>
    <row r="30">
      <c r="A30" s="585" t="s">
        <v>997</v>
      </c>
      <c r="B30" s="585" t="s">
        <v>979</v>
      </c>
      <c r="C30" s="586">
        <v>89.88</v>
      </c>
      <c r="D30" s="585" t="s">
        <v>980</v>
      </c>
      <c r="E30" s="586">
        <v>38.0</v>
      </c>
    </row>
    <row r="31">
      <c r="A31" s="585" t="s">
        <v>998</v>
      </c>
      <c r="B31" s="585" t="s">
        <v>979</v>
      </c>
      <c r="C31" s="586">
        <v>89.88</v>
      </c>
      <c r="D31" s="585" t="s">
        <v>980</v>
      </c>
      <c r="E31" s="586">
        <v>38.0</v>
      </c>
    </row>
    <row r="32">
      <c r="A32" s="585" t="s">
        <v>999</v>
      </c>
      <c r="B32" s="585" t="s">
        <v>979</v>
      </c>
      <c r="C32" s="586">
        <v>89.88</v>
      </c>
      <c r="D32" s="585" t="s">
        <v>980</v>
      </c>
      <c r="E32" s="586">
        <v>38.0</v>
      </c>
    </row>
    <row r="33">
      <c r="A33" s="585" t="s">
        <v>1000</v>
      </c>
      <c r="B33" s="585" t="s">
        <v>979</v>
      </c>
      <c r="C33" s="587">
        <v>116.84</v>
      </c>
      <c r="D33" s="585" t="s">
        <v>980</v>
      </c>
      <c r="E33" s="586">
        <v>38.0</v>
      </c>
    </row>
    <row r="34">
      <c r="A34" s="585" t="s">
        <v>1001</v>
      </c>
      <c r="B34" s="585" t="s">
        <v>979</v>
      </c>
      <c r="C34" s="587">
        <v>89.88</v>
      </c>
      <c r="D34" s="585" t="s">
        <v>980</v>
      </c>
      <c r="E34" s="586">
        <v>38.0</v>
      </c>
    </row>
    <row r="35">
      <c r="A35" s="585" t="s">
        <v>1002</v>
      </c>
      <c r="B35" s="585" t="s">
        <v>979</v>
      </c>
      <c r="C35" s="587">
        <v>89.88</v>
      </c>
      <c r="D35" s="585" t="s">
        <v>980</v>
      </c>
      <c r="E35" s="586">
        <v>38.0</v>
      </c>
    </row>
    <row r="36">
      <c r="A36" s="585" t="s">
        <v>1003</v>
      </c>
      <c r="B36" s="585" t="s">
        <v>979</v>
      </c>
      <c r="C36" s="587">
        <v>89.88</v>
      </c>
      <c r="D36" s="585" t="s">
        <v>980</v>
      </c>
      <c r="E36" s="586">
        <v>38.0</v>
      </c>
    </row>
    <row r="37">
      <c r="A37" s="585" t="s">
        <v>1004</v>
      </c>
      <c r="B37" s="585" t="s">
        <v>979</v>
      </c>
      <c r="C37" s="587">
        <v>89.88</v>
      </c>
      <c r="D37" s="585" t="s">
        <v>980</v>
      </c>
      <c r="E37" s="586">
        <v>38.0</v>
      </c>
    </row>
    <row r="38">
      <c r="A38" s="585" t="s">
        <v>1005</v>
      </c>
      <c r="B38" s="585" t="s">
        <v>979</v>
      </c>
      <c r="C38" s="587">
        <v>89.88</v>
      </c>
      <c r="D38" s="585" t="s">
        <v>980</v>
      </c>
      <c r="E38" s="586">
        <v>38.0</v>
      </c>
    </row>
    <row r="39">
      <c r="A39" s="585" t="s">
        <v>1006</v>
      </c>
      <c r="B39" s="585" t="s">
        <v>979</v>
      </c>
      <c r="C39" s="587">
        <v>89.88</v>
      </c>
      <c r="D39" s="585" t="s">
        <v>980</v>
      </c>
      <c r="E39" s="586">
        <v>38.0</v>
      </c>
    </row>
    <row r="40">
      <c r="A40" s="585" t="s">
        <v>1007</v>
      </c>
      <c r="B40" s="585" t="s">
        <v>979</v>
      </c>
      <c r="C40" s="587">
        <v>89.88</v>
      </c>
      <c r="D40" s="585" t="s">
        <v>980</v>
      </c>
      <c r="E40" s="586">
        <v>38.0</v>
      </c>
    </row>
    <row r="41">
      <c r="A41" s="585" t="s">
        <v>1008</v>
      </c>
      <c r="B41" s="585" t="s">
        <v>979</v>
      </c>
      <c r="C41" s="587">
        <v>89.88</v>
      </c>
      <c r="D41" s="585" t="s">
        <v>980</v>
      </c>
      <c r="E41" s="586">
        <v>38.0</v>
      </c>
    </row>
    <row r="42">
      <c r="A42" s="585" t="s">
        <v>1009</v>
      </c>
      <c r="B42" s="585" t="s">
        <v>979</v>
      </c>
      <c r="C42" s="587">
        <v>89.88</v>
      </c>
      <c r="D42" s="585" t="s">
        <v>980</v>
      </c>
      <c r="E42" s="586">
        <v>38.0</v>
      </c>
    </row>
    <row r="43">
      <c r="A43" s="585" t="s">
        <v>1010</v>
      </c>
      <c r="B43" s="585" t="s">
        <v>979</v>
      </c>
      <c r="C43" s="587">
        <v>89.88</v>
      </c>
      <c r="D43" s="585" t="s">
        <v>980</v>
      </c>
      <c r="E43" s="586">
        <v>38.0</v>
      </c>
    </row>
    <row r="44">
      <c r="A44" s="585"/>
      <c r="B44" s="585"/>
      <c r="C44" s="587"/>
      <c r="D44" s="585"/>
      <c r="E44" s="586"/>
    </row>
    <row r="45">
      <c r="A45" s="585"/>
      <c r="B45" s="585"/>
      <c r="C45" s="586"/>
      <c r="D45" s="585"/>
      <c r="E45" s="586"/>
    </row>
    <row r="46">
      <c r="A46" s="585"/>
      <c r="B46" s="585"/>
      <c r="C46" s="588">
        <f>SUM(C13:C45)</f>
        <v>2891.89</v>
      </c>
      <c r="D46" s="585"/>
      <c r="E46" s="588">
        <f>SUM(E13:E45)</f>
        <v>1178</v>
      </c>
    </row>
    <row r="47">
      <c r="A47" s="589"/>
      <c r="B47" s="589"/>
      <c r="C47" s="590"/>
    </row>
    <row r="48">
      <c r="A48" s="589"/>
      <c r="B48" s="589"/>
      <c r="C48" s="590"/>
      <c r="D48" s="591" t="s">
        <v>1011</v>
      </c>
      <c r="E48" s="592">
        <f>SUM(C46+E46)</f>
        <v>4069.89</v>
      </c>
    </row>
    <row r="49">
      <c r="C49" s="576"/>
    </row>
    <row r="50">
      <c r="C50" s="576"/>
    </row>
    <row r="51">
      <c r="C51" s="576"/>
    </row>
    <row r="52">
      <c r="C52" s="576"/>
    </row>
    <row r="53">
      <c r="C53" s="576"/>
    </row>
    <row r="54">
      <c r="C54" s="576"/>
    </row>
    <row r="55">
      <c r="C55" s="576"/>
    </row>
    <row r="56">
      <c r="C56" s="576"/>
    </row>
    <row r="57">
      <c r="C57" s="576"/>
    </row>
    <row r="58">
      <c r="C58" s="576"/>
    </row>
    <row r="59">
      <c r="C59" s="576"/>
    </row>
    <row r="60">
      <c r="C60" s="576"/>
    </row>
    <row r="61">
      <c r="C61" s="576"/>
    </row>
    <row r="62">
      <c r="C62" s="576"/>
    </row>
    <row r="63">
      <c r="C63" s="576"/>
    </row>
    <row r="64">
      <c r="C64" s="576"/>
    </row>
    <row r="65">
      <c r="C65" s="576"/>
    </row>
    <row r="66">
      <c r="C66" s="576"/>
    </row>
    <row r="67">
      <c r="C67" s="576"/>
    </row>
    <row r="68">
      <c r="C68" s="576"/>
    </row>
    <row r="69">
      <c r="C69" s="576"/>
    </row>
    <row r="70">
      <c r="C70" s="576"/>
    </row>
    <row r="71">
      <c r="C71" s="576"/>
    </row>
    <row r="72">
      <c r="C72" s="576"/>
    </row>
    <row r="73">
      <c r="C73" s="576"/>
    </row>
    <row r="74">
      <c r="C74" s="576"/>
    </row>
    <row r="75">
      <c r="C75" s="576"/>
    </row>
    <row r="76">
      <c r="C76" s="576"/>
    </row>
    <row r="77">
      <c r="C77" s="576"/>
    </row>
    <row r="78">
      <c r="C78" s="576"/>
    </row>
    <row r="79">
      <c r="C79" s="576"/>
    </row>
    <row r="80">
      <c r="C80" s="576"/>
    </row>
    <row r="81">
      <c r="C81" s="576"/>
    </row>
    <row r="82">
      <c r="C82" s="576"/>
    </row>
    <row r="83">
      <c r="C83" s="576"/>
    </row>
    <row r="84">
      <c r="C84" s="576"/>
    </row>
    <row r="85">
      <c r="C85" s="576"/>
    </row>
    <row r="86">
      <c r="C86" s="576"/>
    </row>
    <row r="87">
      <c r="C87" s="576"/>
    </row>
    <row r="88">
      <c r="C88" s="576"/>
    </row>
    <row r="89">
      <c r="C89" s="576"/>
    </row>
    <row r="90">
      <c r="C90" s="576"/>
    </row>
    <row r="91">
      <c r="C91" s="576"/>
    </row>
    <row r="92">
      <c r="C92" s="576"/>
    </row>
    <row r="93">
      <c r="C93" s="576"/>
    </row>
    <row r="94">
      <c r="C94" s="576"/>
    </row>
    <row r="95">
      <c r="C95" s="576"/>
    </row>
    <row r="96">
      <c r="C96" s="576"/>
    </row>
    <row r="97">
      <c r="C97" s="576"/>
    </row>
    <row r="98">
      <c r="C98" s="576"/>
    </row>
    <row r="99">
      <c r="C99" s="576"/>
    </row>
    <row r="100">
      <c r="C100" s="576"/>
    </row>
    <row r="101">
      <c r="C101" s="576"/>
    </row>
    <row r="102">
      <c r="C102" s="576"/>
    </row>
    <row r="103">
      <c r="C103" s="576"/>
    </row>
    <row r="104">
      <c r="C104" s="576"/>
    </row>
    <row r="105">
      <c r="C105" s="576"/>
    </row>
    <row r="106">
      <c r="C106" s="576"/>
    </row>
    <row r="107">
      <c r="C107" s="576"/>
    </row>
    <row r="108">
      <c r="C108" s="576"/>
    </row>
    <row r="109">
      <c r="C109" s="576"/>
    </row>
    <row r="110">
      <c r="C110" s="576"/>
    </row>
    <row r="111">
      <c r="C111" s="576"/>
    </row>
    <row r="112">
      <c r="C112" s="576"/>
    </row>
    <row r="113">
      <c r="C113" s="576"/>
    </row>
    <row r="114">
      <c r="C114" s="576"/>
    </row>
    <row r="115">
      <c r="C115" s="576"/>
    </row>
    <row r="116">
      <c r="C116" s="576"/>
    </row>
    <row r="117">
      <c r="C117" s="576"/>
    </row>
    <row r="118">
      <c r="C118" s="576"/>
    </row>
    <row r="119">
      <c r="C119" s="576"/>
    </row>
    <row r="120">
      <c r="C120" s="576"/>
    </row>
    <row r="121">
      <c r="C121" s="576"/>
    </row>
    <row r="122">
      <c r="C122" s="576"/>
    </row>
    <row r="123">
      <c r="C123" s="576"/>
    </row>
    <row r="124">
      <c r="C124" s="576"/>
    </row>
    <row r="125">
      <c r="C125" s="576"/>
    </row>
    <row r="126">
      <c r="C126" s="576"/>
    </row>
    <row r="127">
      <c r="C127" s="576"/>
    </row>
    <row r="128">
      <c r="C128" s="576"/>
    </row>
    <row r="129">
      <c r="C129" s="576"/>
    </row>
    <row r="130">
      <c r="C130" s="576"/>
    </row>
    <row r="131">
      <c r="C131" s="576"/>
    </row>
    <row r="132">
      <c r="C132" s="576"/>
    </row>
    <row r="133">
      <c r="C133" s="576"/>
    </row>
    <row r="134">
      <c r="C134" s="576"/>
    </row>
    <row r="135">
      <c r="C135" s="576"/>
    </row>
    <row r="136">
      <c r="C136" s="576"/>
    </row>
    <row r="137">
      <c r="C137" s="576"/>
    </row>
    <row r="138">
      <c r="C138" s="576"/>
    </row>
    <row r="139">
      <c r="C139" s="576"/>
    </row>
    <row r="140">
      <c r="C140" s="576"/>
    </row>
    <row r="141">
      <c r="C141" s="576"/>
    </row>
    <row r="142">
      <c r="C142" s="576"/>
    </row>
    <row r="143">
      <c r="C143" s="576"/>
    </row>
    <row r="144">
      <c r="C144" s="576"/>
    </row>
    <row r="145">
      <c r="C145" s="576"/>
    </row>
    <row r="146">
      <c r="C146" s="576"/>
    </row>
    <row r="147">
      <c r="C147" s="576"/>
    </row>
    <row r="148">
      <c r="C148" s="576"/>
    </row>
    <row r="149">
      <c r="C149" s="576"/>
    </row>
    <row r="150">
      <c r="C150" s="576"/>
    </row>
    <row r="151">
      <c r="C151" s="576"/>
    </row>
    <row r="152">
      <c r="C152" s="576"/>
    </row>
    <row r="153">
      <c r="C153" s="576"/>
    </row>
    <row r="154">
      <c r="C154" s="576"/>
    </row>
    <row r="155">
      <c r="C155" s="576"/>
    </row>
    <row r="156">
      <c r="C156" s="576"/>
    </row>
    <row r="157">
      <c r="C157" s="576"/>
    </row>
    <row r="158">
      <c r="C158" s="576"/>
    </row>
    <row r="159">
      <c r="C159" s="576"/>
    </row>
    <row r="160">
      <c r="C160" s="576"/>
    </row>
    <row r="161">
      <c r="C161" s="576"/>
    </row>
    <row r="162">
      <c r="C162" s="576"/>
    </row>
    <row r="163">
      <c r="C163" s="576"/>
    </row>
    <row r="164">
      <c r="C164" s="576"/>
    </row>
    <row r="165">
      <c r="C165" s="576"/>
    </row>
    <row r="166">
      <c r="C166" s="576"/>
    </row>
    <row r="167">
      <c r="C167" s="576"/>
    </row>
    <row r="168">
      <c r="C168" s="576"/>
    </row>
    <row r="169">
      <c r="C169" s="576"/>
    </row>
    <row r="170">
      <c r="C170" s="576"/>
    </row>
    <row r="171">
      <c r="C171" s="576"/>
    </row>
    <row r="172">
      <c r="C172" s="576"/>
    </row>
    <row r="173">
      <c r="C173" s="576"/>
    </row>
    <row r="174">
      <c r="C174" s="576"/>
    </row>
    <row r="175">
      <c r="C175" s="576"/>
    </row>
    <row r="176">
      <c r="C176" s="576"/>
    </row>
    <row r="177">
      <c r="C177" s="576"/>
    </row>
    <row r="178">
      <c r="C178" s="576"/>
    </row>
    <row r="179">
      <c r="C179" s="576"/>
    </row>
    <row r="180">
      <c r="C180" s="576"/>
    </row>
    <row r="181">
      <c r="C181" s="576"/>
    </row>
    <row r="182">
      <c r="C182" s="576"/>
    </row>
    <row r="183">
      <c r="C183" s="576"/>
    </row>
    <row r="184">
      <c r="C184" s="576"/>
    </row>
    <row r="185">
      <c r="C185" s="576"/>
    </row>
    <row r="186">
      <c r="C186" s="576"/>
    </row>
    <row r="187">
      <c r="C187" s="576"/>
    </row>
    <row r="188">
      <c r="C188" s="576"/>
    </row>
    <row r="189">
      <c r="C189" s="576"/>
    </row>
    <row r="190">
      <c r="C190" s="576"/>
    </row>
    <row r="191">
      <c r="C191" s="576"/>
    </row>
    <row r="192">
      <c r="C192" s="576"/>
    </row>
    <row r="193">
      <c r="C193" s="576"/>
    </row>
    <row r="194">
      <c r="C194" s="576"/>
    </row>
    <row r="195">
      <c r="C195" s="576"/>
    </row>
    <row r="196">
      <c r="C196" s="576"/>
    </row>
    <row r="197">
      <c r="C197" s="576"/>
    </row>
    <row r="198">
      <c r="C198" s="576"/>
    </row>
    <row r="199">
      <c r="C199" s="576"/>
    </row>
    <row r="200">
      <c r="C200" s="576"/>
    </row>
    <row r="201">
      <c r="C201" s="576"/>
    </row>
    <row r="202">
      <c r="C202" s="576"/>
    </row>
    <row r="203">
      <c r="C203" s="576"/>
    </row>
    <row r="204">
      <c r="C204" s="576"/>
    </row>
    <row r="205">
      <c r="C205" s="576"/>
    </row>
    <row r="206">
      <c r="C206" s="576"/>
    </row>
    <row r="207">
      <c r="C207" s="576"/>
    </row>
    <row r="208">
      <c r="C208" s="576"/>
    </row>
    <row r="209">
      <c r="C209" s="576"/>
    </row>
    <row r="210">
      <c r="C210" s="576"/>
    </row>
    <row r="211">
      <c r="C211" s="576"/>
    </row>
    <row r="212">
      <c r="C212" s="576"/>
    </row>
    <row r="213">
      <c r="C213" s="576"/>
    </row>
    <row r="214">
      <c r="C214" s="576"/>
    </row>
    <row r="215">
      <c r="C215" s="576"/>
    </row>
    <row r="216">
      <c r="C216" s="576"/>
    </row>
    <row r="217">
      <c r="C217" s="576"/>
    </row>
    <row r="218">
      <c r="C218" s="576"/>
    </row>
    <row r="219">
      <c r="C219" s="576"/>
    </row>
    <row r="220">
      <c r="C220" s="576"/>
    </row>
    <row r="221">
      <c r="C221" s="576"/>
    </row>
    <row r="222">
      <c r="C222" s="576"/>
    </row>
    <row r="223">
      <c r="C223" s="576"/>
    </row>
    <row r="224">
      <c r="C224" s="576"/>
    </row>
    <row r="225">
      <c r="C225" s="576"/>
    </row>
    <row r="226">
      <c r="C226" s="576"/>
    </row>
    <row r="227">
      <c r="C227" s="576"/>
    </row>
    <row r="228">
      <c r="C228" s="576"/>
    </row>
    <row r="229">
      <c r="C229" s="576"/>
    </row>
    <row r="230">
      <c r="C230" s="576"/>
    </row>
    <row r="231">
      <c r="C231" s="576"/>
    </row>
    <row r="232">
      <c r="C232" s="576"/>
    </row>
    <row r="233">
      <c r="C233" s="576"/>
    </row>
    <row r="234">
      <c r="C234" s="576"/>
    </row>
    <row r="235">
      <c r="C235" s="576"/>
    </row>
    <row r="236">
      <c r="C236" s="576"/>
    </row>
    <row r="237">
      <c r="C237" s="576"/>
    </row>
    <row r="238">
      <c r="C238" s="576"/>
    </row>
    <row r="239">
      <c r="C239" s="576"/>
    </row>
    <row r="240">
      <c r="C240" s="576"/>
    </row>
    <row r="241">
      <c r="C241" s="576"/>
    </row>
    <row r="242">
      <c r="C242" s="576"/>
    </row>
    <row r="243">
      <c r="C243" s="576"/>
    </row>
    <row r="244">
      <c r="C244" s="576"/>
    </row>
    <row r="245">
      <c r="C245" s="576"/>
    </row>
    <row r="246">
      <c r="C246" s="576"/>
    </row>
    <row r="247">
      <c r="C247" s="576"/>
    </row>
    <row r="248">
      <c r="C248" s="576"/>
    </row>
    <row r="249">
      <c r="C249" s="576"/>
    </row>
    <row r="250">
      <c r="C250" s="576"/>
    </row>
    <row r="251">
      <c r="C251" s="576"/>
    </row>
    <row r="252">
      <c r="C252" s="576"/>
    </row>
    <row r="253">
      <c r="C253" s="576"/>
    </row>
    <row r="254">
      <c r="C254" s="576"/>
    </row>
    <row r="255">
      <c r="C255" s="576"/>
    </row>
    <row r="256">
      <c r="C256" s="576"/>
    </row>
    <row r="257">
      <c r="C257" s="576"/>
    </row>
    <row r="258">
      <c r="C258" s="576"/>
    </row>
    <row r="259">
      <c r="C259" s="576"/>
    </row>
    <row r="260">
      <c r="C260" s="576"/>
    </row>
    <row r="261">
      <c r="C261" s="576"/>
    </row>
    <row r="262">
      <c r="C262" s="576"/>
    </row>
    <row r="263">
      <c r="C263" s="576"/>
    </row>
    <row r="264">
      <c r="C264" s="576"/>
    </row>
    <row r="265">
      <c r="C265" s="576"/>
    </row>
    <row r="266">
      <c r="C266" s="576"/>
    </row>
    <row r="267">
      <c r="C267" s="576"/>
    </row>
    <row r="268">
      <c r="C268" s="576"/>
    </row>
    <row r="269">
      <c r="C269" s="576"/>
    </row>
    <row r="270">
      <c r="C270" s="576"/>
    </row>
    <row r="271">
      <c r="C271" s="576"/>
    </row>
    <row r="272">
      <c r="C272" s="576"/>
    </row>
    <row r="273">
      <c r="C273" s="576"/>
    </row>
    <row r="274">
      <c r="C274" s="576"/>
    </row>
    <row r="275">
      <c r="C275" s="576"/>
    </row>
    <row r="276">
      <c r="C276" s="576"/>
    </row>
    <row r="277">
      <c r="C277" s="576"/>
    </row>
    <row r="278">
      <c r="C278" s="576"/>
    </row>
    <row r="279">
      <c r="C279" s="576"/>
    </row>
    <row r="280">
      <c r="C280" s="576"/>
    </row>
    <row r="281">
      <c r="C281" s="576"/>
    </row>
    <row r="282">
      <c r="C282" s="576"/>
    </row>
    <row r="283">
      <c r="C283" s="576"/>
    </row>
    <row r="284">
      <c r="C284" s="576"/>
    </row>
    <row r="285">
      <c r="C285" s="576"/>
    </row>
    <row r="286">
      <c r="C286" s="576"/>
    </row>
    <row r="287">
      <c r="C287" s="576"/>
    </row>
    <row r="288">
      <c r="C288" s="576"/>
    </row>
    <row r="289">
      <c r="C289" s="576"/>
    </row>
    <row r="290">
      <c r="C290" s="576"/>
    </row>
    <row r="291">
      <c r="C291" s="576"/>
    </row>
    <row r="292">
      <c r="C292" s="576"/>
    </row>
    <row r="293">
      <c r="C293" s="576"/>
    </row>
    <row r="294">
      <c r="C294" s="576"/>
    </row>
    <row r="295">
      <c r="C295" s="576"/>
    </row>
    <row r="296">
      <c r="C296" s="576"/>
    </row>
    <row r="297">
      <c r="C297" s="576"/>
    </row>
    <row r="298">
      <c r="C298" s="576"/>
    </row>
    <row r="299">
      <c r="C299" s="576"/>
    </row>
    <row r="300">
      <c r="C300" s="576"/>
    </row>
    <row r="301">
      <c r="C301" s="576"/>
    </row>
    <row r="302">
      <c r="C302" s="576"/>
    </row>
    <row r="303">
      <c r="C303" s="576"/>
    </row>
    <row r="304">
      <c r="C304" s="576"/>
    </row>
    <row r="305">
      <c r="C305" s="576"/>
    </row>
    <row r="306">
      <c r="C306" s="576"/>
    </row>
    <row r="307">
      <c r="C307" s="576"/>
    </row>
    <row r="308">
      <c r="C308" s="576"/>
    </row>
    <row r="309">
      <c r="C309" s="576"/>
    </row>
    <row r="310">
      <c r="C310" s="576"/>
    </row>
    <row r="311">
      <c r="C311" s="576"/>
    </row>
    <row r="312">
      <c r="C312" s="576"/>
    </row>
    <row r="313">
      <c r="C313" s="576"/>
    </row>
    <row r="314">
      <c r="C314" s="576"/>
    </row>
    <row r="315">
      <c r="C315" s="576"/>
    </row>
    <row r="316">
      <c r="C316" s="576"/>
    </row>
    <row r="317">
      <c r="C317" s="576"/>
    </row>
    <row r="318">
      <c r="C318" s="576"/>
    </row>
    <row r="319">
      <c r="C319" s="576"/>
    </row>
    <row r="320">
      <c r="C320" s="576"/>
    </row>
    <row r="321">
      <c r="C321" s="576"/>
    </row>
    <row r="322">
      <c r="C322" s="576"/>
    </row>
    <row r="323">
      <c r="C323" s="576"/>
    </row>
    <row r="324">
      <c r="C324" s="576"/>
    </row>
    <row r="325">
      <c r="C325" s="576"/>
    </row>
    <row r="326">
      <c r="C326" s="576"/>
    </row>
    <row r="327">
      <c r="C327" s="576"/>
    </row>
    <row r="328">
      <c r="C328" s="576"/>
    </row>
    <row r="329">
      <c r="C329" s="576"/>
    </row>
    <row r="330">
      <c r="C330" s="576"/>
    </row>
    <row r="331">
      <c r="C331" s="576"/>
    </row>
    <row r="332">
      <c r="C332" s="576"/>
    </row>
    <row r="333">
      <c r="C333" s="576"/>
    </row>
    <row r="334">
      <c r="C334" s="576"/>
    </row>
    <row r="335">
      <c r="C335" s="576"/>
    </row>
    <row r="336">
      <c r="C336" s="576"/>
    </row>
    <row r="337">
      <c r="C337" s="576"/>
    </row>
    <row r="338">
      <c r="C338" s="576"/>
    </row>
    <row r="339">
      <c r="C339" s="576"/>
    </row>
    <row r="340">
      <c r="C340" s="576"/>
    </row>
    <row r="341">
      <c r="C341" s="576"/>
    </row>
    <row r="342">
      <c r="C342" s="576"/>
    </row>
    <row r="343">
      <c r="C343" s="576"/>
    </row>
    <row r="344">
      <c r="C344" s="576"/>
    </row>
    <row r="345">
      <c r="C345" s="576"/>
    </row>
    <row r="346">
      <c r="C346" s="576"/>
    </row>
    <row r="347">
      <c r="C347" s="576"/>
    </row>
    <row r="348">
      <c r="C348" s="576"/>
    </row>
    <row r="349">
      <c r="C349" s="576"/>
    </row>
    <row r="350">
      <c r="C350" s="576"/>
    </row>
    <row r="351">
      <c r="C351" s="576"/>
    </row>
    <row r="352">
      <c r="C352" s="576"/>
    </row>
    <row r="353">
      <c r="C353" s="576"/>
    </row>
    <row r="354">
      <c r="C354" s="576"/>
    </row>
    <row r="355">
      <c r="C355" s="576"/>
    </row>
    <row r="356">
      <c r="C356" s="576"/>
    </row>
    <row r="357">
      <c r="C357" s="576"/>
    </row>
    <row r="358">
      <c r="C358" s="576"/>
    </row>
    <row r="359">
      <c r="C359" s="576"/>
    </row>
    <row r="360">
      <c r="C360" s="576"/>
    </row>
    <row r="361">
      <c r="C361" s="576"/>
    </row>
    <row r="362">
      <c r="C362" s="576"/>
    </row>
    <row r="363">
      <c r="C363" s="576"/>
    </row>
    <row r="364">
      <c r="C364" s="576"/>
    </row>
    <row r="365">
      <c r="C365" s="576"/>
    </row>
    <row r="366">
      <c r="C366" s="576"/>
    </row>
    <row r="367">
      <c r="C367" s="576"/>
    </row>
    <row r="368">
      <c r="C368" s="576"/>
    </row>
    <row r="369">
      <c r="C369" s="576"/>
    </row>
    <row r="370">
      <c r="C370" s="576"/>
    </row>
    <row r="371">
      <c r="C371" s="576"/>
    </row>
    <row r="372">
      <c r="C372" s="576"/>
    </row>
    <row r="373">
      <c r="C373" s="576"/>
    </row>
    <row r="374">
      <c r="C374" s="576"/>
    </row>
    <row r="375">
      <c r="C375" s="576"/>
    </row>
    <row r="376">
      <c r="C376" s="576"/>
    </row>
    <row r="377">
      <c r="C377" s="576"/>
    </row>
    <row r="378">
      <c r="C378" s="576"/>
    </row>
    <row r="379">
      <c r="C379" s="576"/>
    </row>
    <row r="380">
      <c r="C380" s="576"/>
    </row>
    <row r="381">
      <c r="C381" s="576"/>
    </row>
    <row r="382">
      <c r="C382" s="576"/>
    </row>
    <row r="383">
      <c r="C383" s="576"/>
    </row>
    <row r="384">
      <c r="C384" s="576"/>
    </row>
    <row r="385">
      <c r="C385" s="576"/>
    </row>
    <row r="386">
      <c r="C386" s="576"/>
    </row>
    <row r="387">
      <c r="C387" s="576"/>
    </row>
    <row r="388">
      <c r="C388" s="576"/>
    </row>
    <row r="389">
      <c r="C389" s="576"/>
    </row>
    <row r="390">
      <c r="C390" s="576"/>
    </row>
    <row r="391">
      <c r="C391" s="576"/>
    </row>
    <row r="392">
      <c r="C392" s="576"/>
    </row>
    <row r="393">
      <c r="C393" s="576"/>
    </row>
    <row r="394">
      <c r="C394" s="576"/>
    </row>
    <row r="395">
      <c r="C395" s="576"/>
    </row>
    <row r="396">
      <c r="C396" s="576"/>
    </row>
    <row r="397">
      <c r="C397" s="576"/>
    </row>
    <row r="398">
      <c r="C398" s="576"/>
    </row>
    <row r="399">
      <c r="C399" s="576"/>
    </row>
    <row r="400">
      <c r="C400" s="576"/>
    </row>
    <row r="401">
      <c r="C401" s="576"/>
    </row>
    <row r="402">
      <c r="C402" s="576"/>
    </row>
    <row r="403">
      <c r="C403" s="576"/>
    </row>
    <row r="404">
      <c r="C404" s="576"/>
    </row>
    <row r="405">
      <c r="C405" s="576"/>
    </row>
    <row r="406">
      <c r="C406" s="576"/>
    </row>
    <row r="407">
      <c r="C407" s="576"/>
    </row>
    <row r="408">
      <c r="C408" s="576"/>
    </row>
    <row r="409">
      <c r="C409" s="576"/>
    </row>
    <row r="410">
      <c r="C410" s="576"/>
    </row>
    <row r="411">
      <c r="C411" s="576"/>
    </row>
    <row r="412">
      <c r="C412" s="576"/>
    </row>
    <row r="413">
      <c r="C413" s="576"/>
    </row>
    <row r="414">
      <c r="C414" s="576"/>
    </row>
    <row r="415">
      <c r="C415" s="576"/>
    </row>
    <row r="416">
      <c r="C416" s="576"/>
    </row>
    <row r="417">
      <c r="C417" s="576"/>
    </row>
    <row r="418">
      <c r="C418" s="576"/>
    </row>
    <row r="419">
      <c r="C419" s="576"/>
    </row>
    <row r="420">
      <c r="C420" s="576"/>
    </row>
    <row r="421">
      <c r="C421" s="576"/>
    </row>
    <row r="422">
      <c r="C422" s="576"/>
    </row>
    <row r="423">
      <c r="C423" s="576"/>
    </row>
    <row r="424">
      <c r="C424" s="576"/>
    </row>
    <row r="425">
      <c r="C425" s="576"/>
    </row>
    <row r="426">
      <c r="C426" s="576"/>
    </row>
    <row r="427">
      <c r="C427" s="576"/>
    </row>
    <row r="428">
      <c r="C428" s="576"/>
    </row>
    <row r="429">
      <c r="C429" s="576"/>
    </row>
    <row r="430">
      <c r="C430" s="576"/>
    </row>
    <row r="431">
      <c r="C431" s="576"/>
    </row>
    <row r="432">
      <c r="C432" s="576"/>
    </row>
    <row r="433">
      <c r="C433" s="576"/>
    </row>
    <row r="434">
      <c r="C434" s="576"/>
    </row>
    <row r="435">
      <c r="C435" s="576"/>
    </row>
    <row r="436">
      <c r="C436" s="576"/>
    </row>
    <row r="437">
      <c r="C437" s="576"/>
    </row>
    <row r="438">
      <c r="C438" s="576"/>
    </row>
    <row r="439">
      <c r="C439" s="576"/>
    </row>
    <row r="440">
      <c r="C440" s="576"/>
    </row>
    <row r="441">
      <c r="C441" s="576"/>
    </row>
    <row r="442">
      <c r="C442" s="576"/>
    </row>
    <row r="443">
      <c r="C443" s="576"/>
    </row>
    <row r="444">
      <c r="C444" s="576"/>
    </row>
    <row r="445">
      <c r="C445" s="576"/>
    </row>
    <row r="446">
      <c r="C446" s="576"/>
    </row>
    <row r="447">
      <c r="C447" s="576"/>
    </row>
    <row r="448">
      <c r="C448" s="576"/>
    </row>
    <row r="449">
      <c r="C449" s="576"/>
    </row>
    <row r="450">
      <c r="C450" s="576"/>
    </row>
    <row r="451">
      <c r="C451" s="576"/>
    </row>
    <row r="452">
      <c r="C452" s="576"/>
    </row>
    <row r="453">
      <c r="C453" s="576"/>
    </row>
    <row r="454">
      <c r="C454" s="576"/>
    </row>
    <row r="455">
      <c r="C455" s="576"/>
    </row>
    <row r="456">
      <c r="C456" s="576"/>
    </row>
    <row r="457">
      <c r="C457" s="576"/>
    </row>
    <row r="458">
      <c r="C458" s="576"/>
    </row>
    <row r="459">
      <c r="C459" s="576"/>
    </row>
    <row r="460">
      <c r="C460" s="576"/>
    </row>
    <row r="461">
      <c r="C461" s="576"/>
    </row>
    <row r="462">
      <c r="C462" s="576"/>
    </row>
    <row r="463">
      <c r="C463" s="576"/>
    </row>
    <row r="464">
      <c r="C464" s="576"/>
    </row>
    <row r="465">
      <c r="C465" s="576"/>
    </row>
    <row r="466">
      <c r="C466" s="576"/>
    </row>
    <row r="467">
      <c r="C467" s="576"/>
    </row>
    <row r="468">
      <c r="C468" s="576"/>
    </row>
    <row r="469">
      <c r="C469" s="576"/>
    </row>
    <row r="470">
      <c r="C470" s="576"/>
    </row>
    <row r="471">
      <c r="C471" s="576"/>
    </row>
    <row r="472">
      <c r="C472" s="576"/>
    </row>
    <row r="473">
      <c r="C473" s="576"/>
    </row>
    <row r="474">
      <c r="C474" s="576"/>
    </row>
    <row r="475">
      <c r="C475" s="576"/>
    </row>
    <row r="476">
      <c r="C476" s="576"/>
    </row>
    <row r="477">
      <c r="C477" s="576"/>
    </row>
    <row r="478">
      <c r="C478" s="576"/>
    </row>
    <row r="479">
      <c r="C479" s="576"/>
    </row>
    <row r="480">
      <c r="C480" s="576"/>
    </row>
    <row r="481">
      <c r="C481" s="576"/>
    </row>
    <row r="482">
      <c r="C482" s="576"/>
    </row>
    <row r="483">
      <c r="C483" s="576"/>
    </row>
    <row r="484">
      <c r="C484" s="576"/>
    </row>
    <row r="485">
      <c r="C485" s="576"/>
    </row>
    <row r="486">
      <c r="C486" s="576"/>
    </row>
    <row r="487">
      <c r="C487" s="576"/>
    </row>
    <row r="488">
      <c r="C488" s="576"/>
    </row>
    <row r="489">
      <c r="C489" s="576"/>
    </row>
    <row r="490">
      <c r="C490" s="576"/>
    </row>
    <row r="491">
      <c r="C491" s="576"/>
    </row>
    <row r="492">
      <c r="C492" s="576"/>
    </row>
    <row r="493">
      <c r="C493" s="576"/>
    </row>
    <row r="494">
      <c r="C494" s="576"/>
    </row>
    <row r="495">
      <c r="C495" s="576"/>
    </row>
    <row r="496">
      <c r="C496" s="576"/>
    </row>
    <row r="497">
      <c r="C497" s="576"/>
    </row>
    <row r="498">
      <c r="C498" s="576"/>
    </row>
    <row r="499">
      <c r="C499" s="576"/>
    </row>
    <row r="500">
      <c r="C500" s="576"/>
    </row>
    <row r="501">
      <c r="C501" s="576"/>
    </row>
    <row r="502">
      <c r="C502" s="576"/>
    </row>
    <row r="503">
      <c r="C503" s="576"/>
    </row>
    <row r="504">
      <c r="C504" s="576"/>
    </row>
    <row r="505">
      <c r="C505" s="576"/>
    </row>
    <row r="506">
      <c r="C506" s="576"/>
    </row>
    <row r="507">
      <c r="C507" s="576"/>
    </row>
    <row r="508">
      <c r="C508" s="576"/>
    </row>
    <row r="509">
      <c r="C509" s="576"/>
    </row>
    <row r="510">
      <c r="C510" s="576"/>
    </row>
    <row r="511">
      <c r="C511" s="576"/>
    </row>
    <row r="512">
      <c r="C512" s="576"/>
    </row>
    <row r="513">
      <c r="C513" s="576"/>
    </row>
    <row r="514">
      <c r="C514" s="576"/>
    </row>
    <row r="515">
      <c r="C515" s="576"/>
    </row>
    <row r="516">
      <c r="C516" s="576"/>
    </row>
    <row r="517">
      <c r="C517" s="576"/>
    </row>
    <row r="518">
      <c r="C518" s="576"/>
    </row>
    <row r="519">
      <c r="C519" s="576"/>
    </row>
    <row r="520">
      <c r="C520" s="576"/>
    </row>
    <row r="521">
      <c r="C521" s="576"/>
    </row>
    <row r="522">
      <c r="C522" s="576"/>
    </row>
    <row r="523">
      <c r="C523" s="576"/>
    </row>
    <row r="524">
      <c r="C524" s="576"/>
    </row>
    <row r="525">
      <c r="C525" s="576"/>
    </row>
    <row r="526">
      <c r="C526" s="576"/>
    </row>
    <row r="527">
      <c r="C527" s="576"/>
    </row>
    <row r="528">
      <c r="C528" s="576"/>
    </row>
    <row r="529">
      <c r="C529" s="576"/>
    </row>
    <row r="530">
      <c r="C530" s="576"/>
    </row>
    <row r="531">
      <c r="C531" s="576"/>
    </row>
    <row r="532">
      <c r="C532" s="576"/>
    </row>
    <row r="533">
      <c r="C533" s="576"/>
    </row>
    <row r="534">
      <c r="C534" s="576"/>
    </row>
    <row r="535">
      <c r="C535" s="576"/>
    </row>
    <row r="536">
      <c r="C536" s="576"/>
    </row>
    <row r="537">
      <c r="C537" s="576"/>
    </row>
    <row r="538">
      <c r="C538" s="576"/>
    </row>
    <row r="539">
      <c r="C539" s="576"/>
    </row>
    <row r="540">
      <c r="C540" s="576"/>
    </row>
    <row r="541">
      <c r="C541" s="576"/>
    </row>
    <row r="542">
      <c r="C542" s="576"/>
    </row>
    <row r="543">
      <c r="C543" s="576"/>
    </row>
    <row r="544">
      <c r="C544" s="576"/>
    </row>
    <row r="545">
      <c r="C545" s="576"/>
    </row>
    <row r="546">
      <c r="C546" s="576"/>
    </row>
    <row r="547">
      <c r="C547" s="576"/>
    </row>
    <row r="548">
      <c r="C548" s="576"/>
    </row>
    <row r="549">
      <c r="C549" s="576"/>
    </row>
    <row r="550">
      <c r="C550" s="576"/>
    </row>
    <row r="551">
      <c r="C551" s="576"/>
    </row>
    <row r="552">
      <c r="C552" s="576"/>
    </row>
    <row r="553">
      <c r="C553" s="576"/>
    </row>
    <row r="554">
      <c r="C554" s="576"/>
    </row>
    <row r="555">
      <c r="C555" s="576"/>
    </row>
    <row r="556">
      <c r="C556" s="576"/>
    </row>
    <row r="557">
      <c r="C557" s="576"/>
    </row>
    <row r="558">
      <c r="C558" s="576"/>
    </row>
    <row r="559">
      <c r="C559" s="576"/>
    </row>
    <row r="560">
      <c r="C560" s="576"/>
    </row>
    <row r="561">
      <c r="C561" s="576"/>
    </row>
    <row r="562">
      <c r="C562" s="576"/>
    </row>
    <row r="563">
      <c r="C563" s="576"/>
    </row>
    <row r="564">
      <c r="C564" s="576"/>
    </row>
    <row r="565">
      <c r="C565" s="576"/>
    </row>
    <row r="566">
      <c r="C566" s="576"/>
    </row>
    <row r="567">
      <c r="C567" s="576"/>
    </row>
    <row r="568">
      <c r="C568" s="576"/>
    </row>
    <row r="569">
      <c r="C569" s="576"/>
    </row>
    <row r="570">
      <c r="C570" s="576"/>
    </row>
    <row r="571">
      <c r="C571" s="576"/>
    </row>
    <row r="572">
      <c r="C572" s="576"/>
    </row>
    <row r="573">
      <c r="C573" s="576"/>
    </row>
    <row r="574">
      <c r="C574" s="576"/>
    </row>
    <row r="575">
      <c r="C575" s="576"/>
    </row>
    <row r="576">
      <c r="C576" s="576"/>
    </row>
    <row r="577">
      <c r="C577" s="576"/>
    </row>
    <row r="578">
      <c r="C578" s="576"/>
    </row>
    <row r="579">
      <c r="C579" s="576"/>
    </row>
    <row r="580">
      <c r="C580" s="576"/>
    </row>
    <row r="581">
      <c r="C581" s="576"/>
    </row>
    <row r="582">
      <c r="C582" s="576"/>
    </row>
    <row r="583">
      <c r="C583" s="576"/>
    </row>
    <row r="584">
      <c r="C584" s="576"/>
    </row>
    <row r="585">
      <c r="C585" s="576"/>
    </row>
    <row r="586">
      <c r="C586" s="576"/>
    </row>
    <row r="587">
      <c r="C587" s="576"/>
    </row>
    <row r="588">
      <c r="C588" s="576"/>
    </row>
    <row r="589">
      <c r="C589" s="576"/>
    </row>
    <row r="590">
      <c r="C590" s="576"/>
    </row>
    <row r="591">
      <c r="C591" s="576"/>
    </row>
    <row r="592">
      <c r="C592" s="576"/>
    </row>
    <row r="593">
      <c r="C593" s="576"/>
    </row>
    <row r="594">
      <c r="C594" s="576"/>
    </row>
    <row r="595">
      <c r="C595" s="576"/>
    </row>
    <row r="596">
      <c r="C596" s="576"/>
    </row>
    <row r="597">
      <c r="C597" s="576"/>
    </row>
    <row r="598">
      <c r="C598" s="576"/>
    </row>
    <row r="599">
      <c r="C599" s="576"/>
    </row>
    <row r="600">
      <c r="C600" s="576"/>
    </row>
    <row r="601">
      <c r="C601" s="576"/>
    </row>
    <row r="602">
      <c r="C602" s="576"/>
    </row>
    <row r="603">
      <c r="C603" s="576"/>
    </row>
    <row r="604">
      <c r="C604" s="576"/>
    </row>
    <row r="605">
      <c r="C605" s="576"/>
    </row>
    <row r="606">
      <c r="C606" s="576"/>
    </row>
    <row r="607">
      <c r="C607" s="576"/>
    </row>
    <row r="608">
      <c r="C608" s="576"/>
    </row>
    <row r="609">
      <c r="C609" s="576"/>
    </row>
    <row r="610">
      <c r="C610" s="576"/>
    </row>
    <row r="611">
      <c r="C611" s="576"/>
    </row>
    <row r="612">
      <c r="C612" s="576"/>
    </row>
    <row r="613">
      <c r="C613" s="576"/>
    </row>
    <row r="614">
      <c r="C614" s="576"/>
    </row>
    <row r="615">
      <c r="C615" s="576"/>
    </row>
    <row r="616">
      <c r="C616" s="576"/>
    </row>
    <row r="617">
      <c r="C617" s="576"/>
    </row>
    <row r="618">
      <c r="C618" s="576"/>
    </row>
    <row r="619">
      <c r="C619" s="576"/>
    </row>
    <row r="620">
      <c r="C620" s="576"/>
    </row>
    <row r="621">
      <c r="C621" s="576"/>
    </row>
    <row r="622">
      <c r="C622" s="576"/>
    </row>
    <row r="623">
      <c r="C623" s="576"/>
    </row>
    <row r="624">
      <c r="C624" s="576"/>
    </row>
    <row r="625">
      <c r="C625" s="576"/>
    </row>
    <row r="626">
      <c r="C626" s="576"/>
    </row>
    <row r="627">
      <c r="C627" s="576"/>
    </row>
    <row r="628">
      <c r="C628" s="576"/>
    </row>
    <row r="629">
      <c r="C629" s="576"/>
    </row>
    <row r="630">
      <c r="C630" s="576"/>
    </row>
    <row r="631">
      <c r="C631" s="576"/>
    </row>
    <row r="632">
      <c r="C632" s="576"/>
    </row>
    <row r="633">
      <c r="C633" s="576"/>
    </row>
    <row r="634">
      <c r="C634" s="576"/>
    </row>
    <row r="635">
      <c r="C635" s="576"/>
    </row>
    <row r="636">
      <c r="C636" s="576"/>
    </row>
    <row r="637">
      <c r="C637" s="576"/>
    </row>
    <row r="638">
      <c r="C638" s="576"/>
    </row>
    <row r="639">
      <c r="C639" s="576"/>
    </row>
    <row r="640">
      <c r="C640" s="576"/>
    </row>
    <row r="641">
      <c r="C641" s="576"/>
    </row>
    <row r="642">
      <c r="C642" s="576"/>
    </row>
    <row r="643">
      <c r="C643" s="576"/>
    </row>
    <row r="644">
      <c r="C644" s="576"/>
    </row>
    <row r="645">
      <c r="C645" s="576"/>
    </row>
    <row r="646">
      <c r="C646" s="576"/>
    </row>
    <row r="647">
      <c r="C647" s="576"/>
    </row>
    <row r="648">
      <c r="C648" s="576"/>
    </row>
    <row r="649">
      <c r="C649" s="576"/>
    </row>
    <row r="650">
      <c r="C650" s="576"/>
    </row>
    <row r="651">
      <c r="C651" s="576"/>
    </row>
    <row r="652">
      <c r="C652" s="576"/>
    </row>
    <row r="653">
      <c r="C653" s="576"/>
    </row>
    <row r="654">
      <c r="C654" s="576"/>
    </row>
    <row r="655">
      <c r="C655" s="576"/>
    </row>
    <row r="656">
      <c r="C656" s="576"/>
    </row>
    <row r="657">
      <c r="C657" s="576"/>
    </row>
    <row r="658">
      <c r="C658" s="576"/>
    </row>
    <row r="659">
      <c r="C659" s="576"/>
    </row>
    <row r="660">
      <c r="C660" s="576"/>
    </row>
    <row r="661">
      <c r="C661" s="576"/>
    </row>
    <row r="662">
      <c r="C662" s="576"/>
    </row>
    <row r="663">
      <c r="C663" s="576"/>
    </row>
    <row r="664">
      <c r="C664" s="576"/>
    </row>
    <row r="665">
      <c r="C665" s="576"/>
    </row>
    <row r="666">
      <c r="C666" s="576"/>
    </row>
    <row r="667">
      <c r="C667" s="576"/>
    </row>
    <row r="668">
      <c r="C668" s="576"/>
    </row>
    <row r="669">
      <c r="C669" s="576"/>
    </row>
    <row r="670">
      <c r="C670" s="576"/>
    </row>
    <row r="671">
      <c r="C671" s="576"/>
    </row>
    <row r="672">
      <c r="C672" s="576"/>
    </row>
    <row r="673">
      <c r="C673" s="576"/>
    </row>
    <row r="674">
      <c r="C674" s="576"/>
    </row>
    <row r="675">
      <c r="C675" s="576"/>
    </row>
    <row r="676">
      <c r="C676" s="576"/>
    </row>
    <row r="677">
      <c r="C677" s="576"/>
    </row>
    <row r="678">
      <c r="C678" s="576"/>
    </row>
    <row r="679">
      <c r="C679" s="576"/>
    </row>
    <row r="680">
      <c r="C680" s="576"/>
    </row>
    <row r="681">
      <c r="C681" s="576"/>
    </row>
    <row r="682">
      <c r="C682" s="576"/>
    </row>
    <row r="683">
      <c r="C683" s="576"/>
    </row>
    <row r="684">
      <c r="C684" s="576"/>
    </row>
    <row r="685">
      <c r="C685" s="576"/>
    </row>
    <row r="686">
      <c r="C686" s="576"/>
    </row>
    <row r="687">
      <c r="C687" s="576"/>
    </row>
    <row r="688">
      <c r="C688" s="576"/>
    </row>
    <row r="689">
      <c r="C689" s="576"/>
    </row>
    <row r="690">
      <c r="C690" s="576"/>
    </row>
    <row r="691">
      <c r="C691" s="576"/>
    </row>
    <row r="692">
      <c r="C692" s="576"/>
    </row>
    <row r="693">
      <c r="C693" s="576"/>
    </row>
    <row r="694">
      <c r="C694" s="576"/>
    </row>
    <row r="695">
      <c r="C695" s="576"/>
    </row>
    <row r="696">
      <c r="C696" s="576"/>
    </row>
    <row r="697">
      <c r="C697" s="576"/>
    </row>
    <row r="698">
      <c r="C698" s="576"/>
    </row>
    <row r="699">
      <c r="C699" s="576"/>
    </row>
    <row r="700">
      <c r="C700" s="576"/>
    </row>
    <row r="701">
      <c r="C701" s="576"/>
    </row>
    <row r="702">
      <c r="C702" s="576"/>
    </row>
    <row r="703">
      <c r="C703" s="576"/>
    </row>
    <row r="704">
      <c r="C704" s="576"/>
    </row>
    <row r="705">
      <c r="C705" s="576"/>
    </row>
    <row r="706">
      <c r="C706" s="576"/>
    </row>
    <row r="707">
      <c r="C707" s="576"/>
    </row>
    <row r="708">
      <c r="C708" s="576"/>
    </row>
    <row r="709">
      <c r="C709" s="576"/>
    </row>
    <row r="710">
      <c r="C710" s="576"/>
    </row>
    <row r="711">
      <c r="C711" s="576"/>
    </row>
    <row r="712">
      <c r="C712" s="576"/>
    </row>
    <row r="713">
      <c r="C713" s="576"/>
    </row>
    <row r="714">
      <c r="C714" s="576"/>
    </row>
    <row r="715">
      <c r="C715" s="576"/>
    </row>
    <row r="716">
      <c r="C716" s="576"/>
    </row>
    <row r="717">
      <c r="C717" s="576"/>
    </row>
    <row r="718">
      <c r="C718" s="576"/>
    </row>
    <row r="719">
      <c r="C719" s="576"/>
    </row>
    <row r="720">
      <c r="C720" s="576"/>
    </row>
    <row r="721">
      <c r="C721" s="576"/>
    </row>
    <row r="722">
      <c r="C722" s="576"/>
    </row>
    <row r="723">
      <c r="C723" s="576"/>
    </row>
    <row r="724">
      <c r="C724" s="576"/>
    </row>
    <row r="725">
      <c r="C725" s="576"/>
    </row>
    <row r="726">
      <c r="C726" s="576"/>
    </row>
    <row r="727">
      <c r="C727" s="576"/>
    </row>
    <row r="728">
      <c r="C728" s="576"/>
    </row>
    <row r="729">
      <c r="C729" s="576"/>
    </row>
    <row r="730">
      <c r="C730" s="576"/>
    </row>
    <row r="731">
      <c r="C731" s="576"/>
    </row>
    <row r="732">
      <c r="C732" s="576"/>
    </row>
    <row r="733">
      <c r="C733" s="576"/>
    </row>
    <row r="734">
      <c r="C734" s="576"/>
    </row>
    <row r="735">
      <c r="C735" s="576"/>
    </row>
    <row r="736">
      <c r="C736" s="576"/>
    </row>
    <row r="737">
      <c r="C737" s="576"/>
    </row>
    <row r="738">
      <c r="C738" s="576"/>
    </row>
    <row r="739">
      <c r="C739" s="576"/>
    </row>
    <row r="740">
      <c r="C740" s="576"/>
    </row>
    <row r="741">
      <c r="C741" s="576"/>
    </row>
    <row r="742">
      <c r="C742" s="576"/>
    </row>
    <row r="743">
      <c r="C743" s="576"/>
    </row>
    <row r="744">
      <c r="C744" s="576"/>
    </row>
    <row r="745">
      <c r="C745" s="576"/>
    </row>
    <row r="746">
      <c r="C746" s="576"/>
    </row>
    <row r="747">
      <c r="C747" s="576"/>
    </row>
    <row r="748">
      <c r="C748" s="576"/>
    </row>
    <row r="749">
      <c r="C749" s="576"/>
    </row>
    <row r="750">
      <c r="C750" s="576"/>
    </row>
    <row r="751">
      <c r="C751" s="576"/>
    </row>
    <row r="752">
      <c r="C752" s="576"/>
    </row>
    <row r="753">
      <c r="C753" s="576"/>
    </row>
    <row r="754">
      <c r="C754" s="576"/>
    </row>
    <row r="755">
      <c r="C755" s="576"/>
    </row>
    <row r="756">
      <c r="C756" s="576"/>
    </row>
    <row r="757">
      <c r="C757" s="576"/>
    </row>
    <row r="758">
      <c r="C758" s="576"/>
    </row>
    <row r="759">
      <c r="C759" s="576"/>
    </row>
    <row r="760">
      <c r="C760" s="576"/>
    </row>
    <row r="761">
      <c r="C761" s="576"/>
    </row>
    <row r="762">
      <c r="C762" s="576"/>
    </row>
    <row r="763">
      <c r="C763" s="576"/>
    </row>
    <row r="764">
      <c r="C764" s="576"/>
    </row>
    <row r="765">
      <c r="C765" s="576"/>
    </row>
    <row r="766">
      <c r="C766" s="576"/>
    </row>
    <row r="767">
      <c r="C767" s="576"/>
    </row>
    <row r="768">
      <c r="C768" s="576"/>
    </row>
    <row r="769">
      <c r="C769" s="576"/>
    </row>
    <row r="770">
      <c r="C770" s="576"/>
    </row>
    <row r="771">
      <c r="C771" s="576"/>
    </row>
    <row r="772">
      <c r="C772" s="576"/>
    </row>
    <row r="773">
      <c r="C773" s="576"/>
    </row>
    <row r="774">
      <c r="C774" s="576"/>
    </row>
    <row r="775">
      <c r="C775" s="576"/>
    </row>
    <row r="776">
      <c r="C776" s="576"/>
    </row>
    <row r="777">
      <c r="C777" s="576"/>
    </row>
    <row r="778">
      <c r="C778" s="576"/>
    </row>
    <row r="779">
      <c r="C779" s="576"/>
    </row>
    <row r="780">
      <c r="C780" s="576"/>
    </row>
    <row r="781">
      <c r="C781" s="576"/>
    </row>
    <row r="782">
      <c r="C782" s="576"/>
    </row>
    <row r="783">
      <c r="C783" s="576"/>
    </row>
    <row r="784">
      <c r="C784" s="576"/>
    </row>
    <row r="785">
      <c r="C785" s="576"/>
    </row>
    <row r="786">
      <c r="C786" s="576"/>
    </row>
    <row r="787">
      <c r="C787" s="576"/>
    </row>
    <row r="788">
      <c r="C788" s="576"/>
    </row>
    <row r="789">
      <c r="C789" s="576"/>
    </row>
    <row r="790">
      <c r="C790" s="576"/>
    </row>
    <row r="791">
      <c r="C791" s="576"/>
    </row>
    <row r="792">
      <c r="C792" s="576"/>
    </row>
    <row r="793">
      <c r="C793" s="576"/>
    </row>
    <row r="794">
      <c r="C794" s="576"/>
    </row>
    <row r="795">
      <c r="C795" s="576"/>
    </row>
    <row r="796">
      <c r="C796" s="576"/>
    </row>
    <row r="797">
      <c r="C797" s="576"/>
    </row>
    <row r="798">
      <c r="C798" s="576"/>
    </row>
    <row r="799">
      <c r="C799" s="576"/>
    </row>
    <row r="800">
      <c r="C800" s="576"/>
    </row>
    <row r="801">
      <c r="C801" s="576"/>
    </row>
    <row r="802">
      <c r="C802" s="576"/>
    </row>
    <row r="803">
      <c r="C803" s="576"/>
    </row>
    <row r="804">
      <c r="C804" s="576"/>
    </row>
    <row r="805">
      <c r="C805" s="576"/>
    </row>
    <row r="806">
      <c r="C806" s="576"/>
    </row>
    <row r="807">
      <c r="C807" s="576"/>
    </row>
    <row r="808">
      <c r="C808" s="576"/>
    </row>
    <row r="809">
      <c r="C809" s="576"/>
    </row>
    <row r="810">
      <c r="C810" s="576"/>
    </row>
    <row r="811">
      <c r="C811" s="576"/>
    </row>
    <row r="812">
      <c r="C812" s="576"/>
    </row>
    <row r="813">
      <c r="C813" s="576"/>
    </row>
    <row r="814">
      <c r="C814" s="576"/>
    </row>
    <row r="815">
      <c r="C815" s="576"/>
    </row>
    <row r="816">
      <c r="C816" s="576"/>
    </row>
    <row r="817">
      <c r="C817" s="576"/>
    </row>
    <row r="818">
      <c r="C818" s="576"/>
    </row>
    <row r="819">
      <c r="C819" s="576"/>
    </row>
    <row r="820">
      <c r="C820" s="576"/>
    </row>
    <row r="821">
      <c r="C821" s="576"/>
    </row>
    <row r="822">
      <c r="C822" s="576"/>
    </row>
    <row r="823">
      <c r="C823" s="576"/>
    </row>
    <row r="824">
      <c r="C824" s="576"/>
    </row>
    <row r="825">
      <c r="C825" s="576"/>
    </row>
    <row r="826">
      <c r="C826" s="576"/>
    </row>
    <row r="827">
      <c r="C827" s="576"/>
    </row>
    <row r="828">
      <c r="C828" s="576"/>
    </row>
    <row r="829">
      <c r="C829" s="576"/>
    </row>
    <row r="830">
      <c r="C830" s="576"/>
    </row>
    <row r="831">
      <c r="C831" s="576"/>
    </row>
    <row r="832">
      <c r="C832" s="576"/>
    </row>
    <row r="833">
      <c r="C833" s="576"/>
    </row>
    <row r="834">
      <c r="C834" s="576"/>
    </row>
    <row r="835">
      <c r="C835" s="576"/>
    </row>
    <row r="836">
      <c r="C836" s="576"/>
    </row>
    <row r="837">
      <c r="C837" s="576"/>
    </row>
    <row r="838">
      <c r="C838" s="576"/>
    </row>
    <row r="839">
      <c r="C839" s="576"/>
    </row>
    <row r="840">
      <c r="C840" s="576"/>
    </row>
    <row r="841">
      <c r="C841" s="576"/>
    </row>
    <row r="842">
      <c r="C842" s="576"/>
    </row>
    <row r="843">
      <c r="C843" s="576"/>
    </row>
    <row r="844">
      <c r="C844" s="576"/>
    </row>
    <row r="845">
      <c r="C845" s="576"/>
    </row>
    <row r="846">
      <c r="C846" s="576"/>
    </row>
    <row r="847">
      <c r="C847" s="576"/>
    </row>
    <row r="848">
      <c r="C848" s="576"/>
    </row>
    <row r="849">
      <c r="C849" s="576"/>
    </row>
    <row r="850">
      <c r="C850" s="576"/>
    </row>
    <row r="851">
      <c r="C851" s="576"/>
    </row>
    <row r="852">
      <c r="C852" s="576"/>
    </row>
    <row r="853">
      <c r="C853" s="576"/>
    </row>
    <row r="854">
      <c r="C854" s="576"/>
    </row>
    <row r="855">
      <c r="C855" s="576"/>
    </row>
    <row r="856">
      <c r="C856" s="576"/>
    </row>
    <row r="857">
      <c r="C857" s="576"/>
    </row>
    <row r="858">
      <c r="C858" s="576"/>
    </row>
    <row r="859">
      <c r="C859" s="576"/>
    </row>
    <row r="860">
      <c r="C860" s="576"/>
    </row>
    <row r="861">
      <c r="C861" s="576"/>
    </row>
    <row r="862">
      <c r="C862" s="576"/>
    </row>
    <row r="863">
      <c r="C863" s="576"/>
    </row>
    <row r="864">
      <c r="C864" s="576"/>
    </row>
    <row r="865">
      <c r="C865" s="576"/>
    </row>
    <row r="866">
      <c r="C866" s="576"/>
    </row>
    <row r="867">
      <c r="C867" s="576"/>
    </row>
    <row r="868">
      <c r="C868" s="576"/>
    </row>
    <row r="869">
      <c r="C869" s="576"/>
    </row>
    <row r="870">
      <c r="C870" s="576"/>
    </row>
    <row r="871">
      <c r="C871" s="576"/>
    </row>
    <row r="872">
      <c r="C872" s="576"/>
    </row>
    <row r="873">
      <c r="C873" s="576"/>
    </row>
    <row r="874">
      <c r="C874" s="576"/>
    </row>
    <row r="875">
      <c r="C875" s="576"/>
    </row>
    <row r="876">
      <c r="C876" s="576"/>
    </row>
    <row r="877">
      <c r="C877" s="576"/>
    </row>
    <row r="878">
      <c r="C878" s="576"/>
    </row>
    <row r="879">
      <c r="C879" s="576"/>
    </row>
    <row r="880">
      <c r="C880" s="576"/>
    </row>
    <row r="881">
      <c r="C881" s="576"/>
    </row>
    <row r="882">
      <c r="C882" s="576"/>
    </row>
    <row r="883">
      <c r="C883" s="576"/>
    </row>
    <row r="884">
      <c r="C884" s="576"/>
    </row>
    <row r="885">
      <c r="C885" s="576"/>
    </row>
    <row r="886">
      <c r="C886" s="576"/>
    </row>
    <row r="887">
      <c r="C887" s="576"/>
    </row>
    <row r="888">
      <c r="C888" s="576"/>
    </row>
    <row r="889">
      <c r="C889" s="576"/>
    </row>
    <row r="890">
      <c r="C890" s="576"/>
    </row>
    <row r="891">
      <c r="C891" s="576"/>
    </row>
    <row r="892">
      <c r="C892" s="576"/>
    </row>
    <row r="893">
      <c r="C893" s="576"/>
    </row>
    <row r="894">
      <c r="C894" s="576"/>
    </row>
    <row r="895">
      <c r="C895" s="576"/>
    </row>
    <row r="896">
      <c r="C896" s="576"/>
    </row>
    <row r="897">
      <c r="C897" s="576"/>
    </row>
    <row r="898">
      <c r="C898" s="576"/>
    </row>
    <row r="899">
      <c r="C899" s="576"/>
    </row>
    <row r="900">
      <c r="C900" s="576"/>
    </row>
    <row r="901">
      <c r="C901" s="576"/>
    </row>
    <row r="902">
      <c r="C902" s="576"/>
    </row>
    <row r="903">
      <c r="C903" s="576"/>
    </row>
    <row r="904">
      <c r="C904" s="576"/>
    </row>
    <row r="905">
      <c r="C905" s="576"/>
    </row>
    <row r="906">
      <c r="C906" s="576"/>
    </row>
    <row r="907">
      <c r="C907" s="576"/>
    </row>
    <row r="908">
      <c r="C908" s="576"/>
    </row>
    <row r="909">
      <c r="C909" s="576"/>
    </row>
    <row r="910">
      <c r="C910" s="576"/>
    </row>
    <row r="911">
      <c r="C911" s="576"/>
    </row>
    <row r="912">
      <c r="C912" s="576"/>
    </row>
    <row r="913">
      <c r="C913" s="576"/>
    </row>
    <row r="914">
      <c r="C914" s="576"/>
    </row>
    <row r="915">
      <c r="C915" s="576"/>
    </row>
    <row r="916">
      <c r="C916" s="576"/>
    </row>
    <row r="917">
      <c r="C917" s="576"/>
    </row>
    <row r="918">
      <c r="C918" s="576"/>
    </row>
    <row r="919">
      <c r="C919" s="576"/>
    </row>
    <row r="920">
      <c r="C920" s="576"/>
    </row>
    <row r="921">
      <c r="C921" s="576"/>
    </row>
    <row r="922">
      <c r="C922" s="576"/>
    </row>
    <row r="923">
      <c r="C923" s="576"/>
    </row>
    <row r="924">
      <c r="C924" s="576"/>
    </row>
    <row r="925">
      <c r="C925" s="576"/>
    </row>
    <row r="926">
      <c r="C926" s="576"/>
    </row>
    <row r="927">
      <c r="C927" s="576"/>
    </row>
    <row r="928">
      <c r="C928" s="576"/>
    </row>
    <row r="929">
      <c r="C929" s="576"/>
    </row>
    <row r="930">
      <c r="C930" s="576"/>
    </row>
    <row r="931">
      <c r="C931" s="576"/>
    </row>
    <row r="932">
      <c r="C932" s="576"/>
    </row>
    <row r="933">
      <c r="C933" s="576"/>
    </row>
    <row r="934">
      <c r="C934" s="576"/>
    </row>
    <row r="935">
      <c r="C935" s="576"/>
    </row>
    <row r="936">
      <c r="C936" s="576"/>
    </row>
    <row r="937">
      <c r="C937" s="576"/>
    </row>
    <row r="938">
      <c r="C938" s="576"/>
    </row>
    <row r="939">
      <c r="C939" s="576"/>
    </row>
    <row r="940">
      <c r="C940" s="576"/>
    </row>
    <row r="941">
      <c r="C941" s="576"/>
    </row>
    <row r="942">
      <c r="C942" s="576"/>
    </row>
    <row r="943">
      <c r="C943" s="576"/>
    </row>
    <row r="944">
      <c r="C944" s="576"/>
    </row>
    <row r="945">
      <c r="C945" s="576"/>
    </row>
    <row r="946">
      <c r="C946" s="576"/>
    </row>
    <row r="947">
      <c r="C947" s="576"/>
    </row>
    <row r="948">
      <c r="C948" s="576"/>
    </row>
    <row r="949">
      <c r="C949" s="576"/>
    </row>
    <row r="950">
      <c r="C950" s="576"/>
    </row>
    <row r="951">
      <c r="C951" s="576"/>
    </row>
    <row r="952">
      <c r="C952" s="576"/>
    </row>
    <row r="953">
      <c r="C953" s="576"/>
    </row>
    <row r="954">
      <c r="C954" s="576"/>
    </row>
    <row r="955">
      <c r="C955" s="576"/>
    </row>
    <row r="956">
      <c r="C956" s="576"/>
    </row>
    <row r="957">
      <c r="C957" s="576"/>
    </row>
    <row r="958">
      <c r="C958" s="576"/>
    </row>
    <row r="959">
      <c r="C959" s="576"/>
    </row>
    <row r="960">
      <c r="C960" s="576"/>
    </row>
    <row r="961">
      <c r="C961" s="576"/>
    </row>
    <row r="962">
      <c r="C962" s="576"/>
    </row>
    <row r="963">
      <c r="C963" s="576"/>
    </row>
    <row r="964">
      <c r="C964" s="576"/>
    </row>
    <row r="965">
      <c r="C965" s="576"/>
    </row>
    <row r="966">
      <c r="C966" s="576"/>
    </row>
    <row r="967">
      <c r="C967" s="576"/>
    </row>
    <row r="968">
      <c r="C968" s="576"/>
    </row>
    <row r="969">
      <c r="C969" s="576"/>
    </row>
    <row r="970">
      <c r="C970" s="576"/>
    </row>
    <row r="971">
      <c r="C971" s="576"/>
    </row>
    <row r="972">
      <c r="C972" s="576"/>
    </row>
    <row r="973">
      <c r="C973" s="576"/>
    </row>
    <row r="974">
      <c r="C974" s="576"/>
    </row>
    <row r="975">
      <c r="C975" s="576"/>
    </row>
    <row r="976">
      <c r="C976" s="576"/>
    </row>
    <row r="977">
      <c r="C977" s="576"/>
    </row>
    <row r="978">
      <c r="C978" s="576"/>
    </row>
    <row r="979">
      <c r="C979" s="576"/>
    </row>
    <row r="980">
      <c r="C980" s="576"/>
    </row>
    <row r="981">
      <c r="C981" s="576"/>
    </row>
    <row r="982">
      <c r="C982" s="576"/>
    </row>
    <row r="983">
      <c r="C983" s="576"/>
    </row>
    <row r="984">
      <c r="C984" s="576"/>
    </row>
    <row r="985">
      <c r="C985" s="576"/>
    </row>
    <row r="986">
      <c r="C986" s="576"/>
    </row>
    <row r="987">
      <c r="C987" s="576"/>
    </row>
    <row r="988">
      <c r="C988" s="576"/>
    </row>
    <row r="989">
      <c r="C989" s="576"/>
    </row>
    <row r="990">
      <c r="C990" s="576"/>
    </row>
    <row r="991">
      <c r="C991" s="576"/>
    </row>
    <row r="992">
      <c r="C992" s="576"/>
    </row>
    <row r="993">
      <c r="C993" s="576"/>
    </row>
    <row r="994">
      <c r="C994" s="576"/>
    </row>
    <row r="995">
      <c r="C995" s="576"/>
    </row>
    <row r="996">
      <c r="C996" s="576"/>
    </row>
    <row r="997">
      <c r="C997" s="576"/>
    </row>
    <row r="998">
      <c r="C998" s="576"/>
    </row>
    <row r="999">
      <c r="C999" s="576"/>
    </row>
    <row r="1000">
      <c r="C1000" s="576"/>
    </row>
  </sheetData>
  <autoFilter ref="$A$11:$E$11">
    <sortState ref="A11:E11">
      <sortCondition ref="A11"/>
    </sortState>
  </autoFilter>
  <printOptions/>
  <pageMargins bottom="0.787401575" footer="0.0" header="0.0" left="0.511811024" right="0.511811024" top="0.787401575"/>
  <pageSetup paperSize="9" scale="59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20" width="29.43"/>
    <col customWidth="1" min="21" max="26" width="9.86"/>
  </cols>
  <sheetData>
    <row r="1" ht="12.75" customHeight="1">
      <c r="A1" s="593" t="s">
        <v>1012</v>
      </c>
      <c r="B1" s="593" t="s">
        <v>1013</v>
      </c>
      <c r="C1" s="593" t="s">
        <v>1014</v>
      </c>
      <c r="D1" s="593" t="s">
        <v>1015</v>
      </c>
      <c r="E1" s="593" t="s">
        <v>1016</v>
      </c>
      <c r="F1" s="593" t="s">
        <v>730</v>
      </c>
      <c r="G1" s="593" t="s">
        <v>1017</v>
      </c>
      <c r="H1" s="593" t="s">
        <v>1018</v>
      </c>
      <c r="I1" s="593" t="s">
        <v>1019</v>
      </c>
      <c r="J1" s="593" t="s">
        <v>1020</v>
      </c>
      <c r="K1" s="593" t="s">
        <v>1021</v>
      </c>
      <c r="L1" s="593" t="s">
        <v>1022</v>
      </c>
      <c r="M1" s="593" t="s">
        <v>1023</v>
      </c>
      <c r="N1" s="593" t="s">
        <v>561</v>
      </c>
      <c r="O1" s="593" t="s">
        <v>1024</v>
      </c>
      <c r="P1" s="593" t="s">
        <v>1025</v>
      </c>
      <c r="Q1" s="593" t="s">
        <v>1026</v>
      </c>
      <c r="R1" s="593" t="s">
        <v>1027</v>
      </c>
      <c r="S1" s="593" t="s">
        <v>1028</v>
      </c>
      <c r="T1" s="593" t="s">
        <v>1029</v>
      </c>
    </row>
    <row r="2" ht="12.75" customHeight="1">
      <c r="A2" s="38" t="s">
        <v>1030</v>
      </c>
      <c r="B2" s="38" t="s">
        <v>1031</v>
      </c>
      <c r="C2" s="38" t="s">
        <v>1032</v>
      </c>
      <c r="D2" s="38" t="s">
        <v>1033</v>
      </c>
      <c r="E2" s="38" t="s">
        <v>1034</v>
      </c>
      <c r="F2" s="38" t="s">
        <v>1035</v>
      </c>
      <c r="G2" s="38" t="s">
        <v>1036</v>
      </c>
      <c r="H2" s="38" t="s">
        <v>1037</v>
      </c>
      <c r="I2" s="38" t="s">
        <v>1038</v>
      </c>
      <c r="J2" s="38" t="s">
        <v>1039</v>
      </c>
      <c r="K2" s="38" t="s">
        <v>1040</v>
      </c>
      <c r="L2" s="38" t="s">
        <v>1041</v>
      </c>
      <c r="M2" s="38" t="s">
        <v>1042</v>
      </c>
      <c r="N2" s="594">
        <v>57.37</v>
      </c>
      <c r="O2" s="38"/>
      <c r="P2" s="38"/>
      <c r="Q2" s="38"/>
      <c r="R2" s="38"/>
      <c r="S2" s="38"/>
      <c r="T2" s="38" t="s">
        <v>1043</v>
      </c>
    </row>
    <row r="3" ht="12.75" customHeight="1">
      <c r="A3" s="38" t="s">
        <v>1030</v>
      </c>
      <c r="B3" s="38" t="s">
        <v>1044</v>
      </c>
      <c r="C3" s="38" t="s">
        <v>1045</v>
      </c>
      <c r="D3" s="38" t="s">
        <v>1046</v>
      </c>
      <c r="E3" s="38" t="s">
        <v>1047</v>
      </c>
      <c r="F3" s="38" t="s">
        <v>1048</v>
      </c>
      <c r="G3" s="38" t="s">
        <v>1036</v>
      </c>
      <c r="H3" s="38" t="s">
        <v>1049</v>
      </c>
      <c r="I3" s="38" t="s">
        <v>1038</v>
      </c>
      <c r="J3" s="38" t="s">
        <v>1039</v>
      </c>
      <c r="K3" s="38" t="s">
        <v>1040</v>
      </c>
      <c r="L3" s="38" t="s">
        <v>1041</v>
      </c>
      <c r="M3" s="38" t="s">
        <v>1042</v>
      </c>
      <c r="N3" s="594">
        <v>82.24</v>
      </c>
      <c r="O3" s="38"/>
      <c r="P3" s="38"/>
      <c r="Q3" s="38"/>
      <c r="R3" s="38"/>
      <c r="S3" s="38"/>
      <c r="T3" s="38" t="s">
        <v>1043</v>
      </c>
    </row>
    <row r="4" ht="12.75" customHeight="1">
      <c r="A4" s="38" t="s">
        <v>1030</v>
      </c>
      <c r="B4" s="38" t="s">
        <v>1044</v>
      </c>
      <c r="C4" s="38" t="s">
        <v>1050</v>
      </c>
      <c r="D4" s="38" t="s">
        <v>1051</v>
      </c>
      <c r="E4" s="38" t="s">
        <v>1052</v>
      </c>
      <c r="F4" s="38" t="s">
        <v>1053</v>
      </c>
      <c r="G4" s="38" t="s">
        <v>1036</v>
      </c>
      <c r="H4" s="38" t="s">
        <v>1054</v>
      </c>
      <c r="I4" s="38" t="s">
        <v>1038</v>
      </c>
      <c r="J4" s="38" t="s">
        <v>1039</v>
      </c>
      <c r="K4" s="38" t="s">
        <v>1040</v>
      </c>
      <c r="L4" s="38" t="s">
        <v>1041</v>
      </c>
      <c r="M4" s="38" t="s">
        <v>1042</v>
      </c>
      <c r="N4" s="594">
        <v>71.55</v>
      </c>
      <c r="O4" s="38"/>
      <c r="P4" s="38"/>
      <c r="Q4" s="38"/>
      <c r="R4" s="38"/>
      <c r="S4" s="38"/>
      <c r="T4" s="38" t="s">
        <v>1043</v>
      </c>
    </row>
    <row r="5" ht="12.75" customHeight="1">
      <c r="A5" s="38" t="s">
        <v>1030</v>
      </c>
      <c r="B5" s="38" t="s">
        <v>1044</v>
      </c>
      <c r="C5" s="38" t="s">
        <v>1050</v>
      </c>
      <c r="D5" s="38" t="s">
        <v>1055</v>
      </c>
      <c r="E5" s="38" t="s">
        <v>1056</v>
      </c>
      <c r="F5" s="38" t="s">
        <v>1057</v>
      </c>
      <c r="G5" s="38" t="s">
        <v>1036</v>
      </c>
      <c r="H5" s="38" t="s">
        <v>1054</v>
      </c>
      <c r="I5" s="38" t="s">
        <v>1038</v>
      </c>
      <c r="J5" s="38" t="s">
        <v>1039</v>
      </c>
      <c r="K5" s="38" t="s">
        <v>1040</v>
      </c>
      <c r="L5" s="38" t="s">
        <v>1041</v>
      </c>
      <c r="M5" s="38" t="s">
        <v>1042</v>
      </c>
      <c r="N5" s="594">
        <v>71.55</v>
      </c>
      <c r="O5" s="38"/>
      <c r="P5" s="38"/>
      <c r="Q5" s="38"/>
      <c r="R5" s="38"/>
      <c r="S5" s="38"/>
      <c r="T5" s="38" t="s">
        <v>1043</v>
      </c>
    </row>
    <row r="6" ht="12.75" customHeight="1">
      <c r="A6" s="38" t="s">
        <v>1030</v>
      </c>
      <c r="B6" s="38" t="s">
        <v>1044</v>
      </c>
      <c r="C6" s="38" t="s">
        <v>1058</v>
      </c>
      <c r="D6" s="38" t="s">
        <v>1059</v>
      </c>
      <c r="E6" s="38" t="s">
        <v>1060</v>
      </c>
      <c r="F6" s="38" t="s">
        <v>1061</v>
      </c>
      <c r="G6" s="38" t="s">
        <v>1036</v>
      </c>
      <c r="H6" s="38" t="s">
        <v>1054</v>
      </c>
      <c r="I6" s="38" t="s">
        <v>1038</v>
      </c>
      <c r="J6" s="38" t="s">
        <v>1039</v>
      </c>
      <c r="K6" s="38" t="s">
        <v>1040</v>
      </c>
      <c r="L6" s="38" t="s">
        <v>1041</v>
      </c>
      <c r="M6" s="38" t="s">
        <v>1042</v>
      </c>
      <c r="N6" s="594">
        <v>71.55</v>
      </c>
      <c r="O6" s="38"/>
      <c r="P6" s="38"/>
      <c r="Q6" s="38"/>
      <c r="R6" s="38"/>
      <c r="S6" s="38"/>
      <c r="T6" s="38" t="s">
        <v>1062</v>
      </c>
    </row>
    <row r="7" ht="12.75" customHeight="1">
      <c r="A7" s="38" t="s">
        <v>1030</v>
      </c>
      <c r="B7" s="38" t="s">
        <v>1044</v>
      </c>
      <c r="C7" s="38" t="s">
        <v>1058</v>
      </c>
      <c r="D7" s="38" t="s">
        <v>1063</v>
      </c>
      <c r="E7" s="38" t="s">
        <v>1064</v>
      </c>
      <c r="F7" s="38" t="s">
        <v>1065</v>
      </c>
      <c r="G7" s="38" t="s">
        <v>1036</v>
      </c>
      <c r="H7" s="38" t="s">
        <v>179</v>
      </c>
      <c r="I7" s="38" t="s">
        <v>1038</v>
      </c>
      <c r="J7" s="38" t="s">
        <v>1039</v>
      </c>
      <c r="K7" s="38" t="s">
        <v>1040</v>
      </c>
      <c r="L7" s="38" t="s">
        <v>1041</v>
      </c>
      <c r="M7" s="38" t="s">
        <v>1042</v>
      </c>
      <c r="N7" s="594">
        <v>39.4</v>
      </c>
      <c r="O7" s="38"/>
      <c r="P7" s="38"/>
      <c r="Q7" s="38"/>
      <c r="R7" s="38"/>
      <c r="S7" s="38"/>
      <c r="T7" s="38" t="s">
        <v>1043</v>
      </c>
    </row>
    <row r="8" ht="12.75" customHeight="1">
      <c r="A8" s="38" t="s">
        <v>1030</v>
      </c>
      <c r="B8" s="38" t="s">
        <v>1044</v>
      </c>
      <c r="C8" s="38" t="s">
        <v>1058</v>
      </c>
      <c r="D8" s="38" t="s">
        <v>1066</v>
      </c>
      <c r="E8" s="38" t="s">
        <v>1067</v>
      </c>
      <c r="F8" s="38" t="s">
        <v>1068</v>
      </c>
      <c r="G8" s="38" t="s">
        <v>1036</v>
      </c>
      <c r="H8" s="38" t="s">
        <v>1069</v>
      </c>
      <c r="I8" s="38" t="s">
        <v>1038</v>
      </c>
      <c r="J8" s="38" t="s">
        <v>1039</v>
      </c>
      <c r="K8" s="38" t="s">
        <v>1040</v>
      </c>
      <c r="L8" s="38" t="s">
        <v>1041</v>
      </c>
      <c r="M8" s="38" t="s">
        <v>1042</v>
      </c>
      <c r="N8" s="594">
        <v>26.47</v>
      </c>
      <c r="O8" s="38"/>
      <c r="P8" s="38"/>
      <c r="Q8" s="38"/>
      <c r="R8" s="38"/>
      <c r="S8" s="38"/>
      <c r="T8" s="38" t="s">
        <v>1043</v>
      </c>
    </row>
    <row r="9" ht="12.75" customHeight="1">
      <c r="A9" s="38" t="s">
        <v>1030</v>
      </c>
      <c r="B9" s="38" t="s">
        <v>1044</v>
      </c>
      <c r="C9" s="38" t="s">
        <v>1058</v>
      </c>
      <c r="D9" s="38" t="s">
        <v>1070</v>
      </c>
      <c r="E9" s="38" t="s">
        <v>1071</v>
      </c>
      <c r="F9" s="38" t="s">
        <v>1072</v>
      </c>
      <c r="G9" s="38" t="s">
        <v>1036</v>
      </c>
      <c r="H9" s="38" t="s">
        <v>179</v>
      </c>
      <c r="I9" s="38" t="s">
        <v>1038</v>
      </c>
      <c r="J9" s="38" t="s">
        <v>1039</v>
      </c>
      <c r="K9" s="38" t="s">
        <v>1040</v>
      </c>
      <c r="L9" s="38" t="s">
        <v>1041</v>
      </c>
      <c r="M9" s="38" t="s">
        <v>1042</v>
      </c>
      <c r="N9" s="594">
        <v>39.4</v>
      </c>
      <c r="O9" s="38"/>
      <c r="P9" s="38"/>
      <c r="Q9" s="38"/>
      <c r="R9" s="38"/>
      <c r="S9" s="38"/>
      <c r="T9" s="38" t="s">
        <v>1043</v>
      </c>
    </row>
    <row r="10" ht="12.75" customHeight="1">
      <c r="A10" s="38" t="s">
        <v>1030</v>
      </c>
      <c r="B10" s="38" t="s">
        <v>1044</v>
      </c>
      <c r="C10" s="38" t="s">
        <v>1058</v>
      </c>
      <c r="D10" s="38" t="s">
        <v>1073</v>
      </c>
      <c r="E10" s="38" t="s">
        <v>1074</v>
      </c>
      <c r="F10" s="38" t="s">
        <v>1075</v>
      </c>
      <c r="G10" s="38" t="s">
        <v>1036</v>
      </c>
      <c r="H10" s="38" t="s">
        <v>1069</v>
      </c>
      <c r="I10" s="38" t="s">
        <v>1038</v>
      </c>
      <c r="J10" s="38" t="s">
        <v>1039</v>
      </c>
      <c r="K10" s="38" t="s">
        <v>1040</v>
      </c>
      <c r="L10" s="38" t="s">
        <v>1041</v>
      </c>
      <c r="M10" s="38" t="s">
        <v>1042</v>
      </c>
      <c r="N10" s="594">
        <v>26.47</v>
      </c>
      <c r="O10" s="38"/>
      <c r="P10" s="38"/>
      <c r="Q10" s="38"/>
      <c r="R10" s="38"/>
      <c r="S10" s="38"/>
      <c r="T10" s="38" t="s">
        <v>1043</v>
      </c>
    </row>
    <row r="11" ht="12.75" customHeight="1">
      <c r="A11" s="38" t="s">
        <v>1030</v>
      </c>
      <c r="B11" s="38" t="s">
        <v>1044</v>
      </c>
      <c r="C11" s="38" t="s">
        <v>1058</v>
      </c>
      <c r="D11" s="38" t="s">
        <v>1076</v>
      </c>
      <c r="E11" s="38" t="s">
        <v>1077</v>
      </c>
      <c r="F11" s="38" t="s">
        <v>1078</v>
      </c>
      <c r="G11" s="38" t="s">
        <v>1036</v>
      </c>
      <c r="H11" s="38" t="s">
        <v>1037</v>
      </c>
      <c r="I11" s="38" t="s">
        <v>1038</v>
      </c>
      <c r="J11" s="38" t="s">
        <v>1039</v>
      </c>
      <c r="K11" s="38" t="s">
        <v>1040</v>
      </c>
      <c r="L11" s="38" t="s">
        <v>1041</v>
      </c>
      <c r="M11" s="38" t="s">
        <v>1042</v>
      </c>
      <c r="N11" s="594">
        <v>57.37</v>
      </c>
      <c r="O11" s="38"/>
      <c r="P11" s="38"/>
      <c r="Q11" s="38"/>
      <c r="R11" s="38"/>
      <c r="S11" s="38"/>
      <c r="T11" s="38" t="s">
        <v>1043</v>
      </c>
    </row>
    <row r="12" ht="12.75" customHeight="1">
      <c r="A12" s="38" t="s">
        <v>1030</v>
      </c>
      <c r="B12" s="38" t="s">
        <v>1044</v>
      </c>
      <c r="C12" s="38" t="s">
        <v>1079</v>
      </c>
      <c r="D12" s="38" t="s">
        <v>1080</v>
      </c>
      <c r="E12" s="38" t="s">
        <v>1081</v>
      </c>
      <c r="F12" s="38" t="s">
        <v>1082</v>
      </c>
      <c r="G12" s="38" t="s">
        <v>1036</v>
      </c>
      <c r="H12" s="38" t="s">
        <v>1049</v>
      </c>
      <c r="I12" s="38" t="s">
        <v>1038</v>
      </c>
      <c r="J12" s="38" t="s">
        <v>1039</v>
      </c>
      <c r="K12" s="38" t="s">
        <v>1040</v>
      </c>
      <c r="L12" s="38" t="s">
        <v>1041</v>
      </c>
      <c r="M12" s="38" t="s">
        <v>1042</v>
      </c>
      <c r="N12" s="594">
        <v>82.24</v>
      </c>
      <c r="O12" s="38"/>
      <c r="P12" s="38"/>
      <c r="Q12" s="38"/>
      <c r="R12" s="38"/>
      <c r="S12" s="38"/>
      <c r="T12" s="38" t="s">
        <v>1043</v>
      </c>
    </row>
    <row r="13" ht="12.75" customHeight="1">
      <c r="A13" s="38" t="s">
        <v>1030</v>
      </c>
      <c r="B13" s="38" t="s">
        <v>1044</v>
      </c>
      <c r="C13" s="38" t="s">
        <v>1079</v>
      </c>
      <c r="D13" s="38" t="s">
        <v>1083</v>
      </c>
      <c r="E13" s="38" t="s">
        <v>1084</v>
      </c>
      <c r="F13" s="38" t="s">
        <v>1085</v>
      </c>
      <c r="G13" s="38" t="s">
        <v>1036</v>
      </c>
      <c r="H13" s="38" t="s">
        <v>1086</v>
      </c>
      <c r="I13" s="38" t="s">
        <v>1038</v>
      </c>
      <c r="J13" s="38" t="s">
        <v>1039</v>
      </c>
      <c r="K13" s="38" t="s">
        <v>1040</v>
      </c>
      <c r="L13" s="38" t="s">
        <v>1041</v>
      </c>
      <c r="M13" s="38" t="s">
        <v>1042</v>
      </c>
      <c r="N13" s="594">
        <v>26.47</v>
      </c>
      <c r="O13" s="38"/>
      <c r="P13" s="38"/>
      <c r="Q13" s="38"/>
      <c r="R13" s="38"/>
      <c r="S13" s="38"/>
      <c r="T13" s="38" t="s">
        <v>1043</v>
      </c>
    </row>
    <row r="14" ht="12.75" customHeight="1">
      <c r="A14" s="38" t="s">
        <v>1030</v>
      </c>
      <c r="B14" s="38" t="s">
        <v>1044</v>
      </c>
      <c r="C14" s="38" t="s">
        <v>1079</v>
      </c>
      <c r="D14" s="38" t="s">
        <v>1087</v>
      </c>
      <c r="E14" s="38" t="s">
        <v>1088</v>
      </c>
      <c r="F14" s="38" t="s">
        <v>1089</v>
      </c>
      <c r="G14" s="38" t="s">
        <v>1036</v>
      </c>
      <c r="H14" s="38" t="s">
        <v>1086</v>
      </c>
      <c r="I14" s="38" t="s">
        <v>1038</v>
      </c>
      <c r="J14" s="38" t="s">
        <v>1039</v>
      </c>
      <c r="K14" s="38" t="s">
        <v>1040</v>
      </c>
      <c r="L14" s="38" t="s">
        <v>1041</v>
      </c>
      <c r="M14" s="38" t="s">
        <v>1042</v>
      </c>
      <c r="N14" s="594">
        <v>26.47</v>
      </c>
      <c r="O14" s="38"/>
      <c r="P14" s="38"/>
      <c r="Q14" s="38"/>
      <c r="R14" s="38"/>
      <c r="S14" s="38"/>
      <c r="T14" s="38" t="s">
        <v>1043</v>
      </c>
    </row>
    <row r="15" ht="12.75" customHeight="1">
      <c r="A15" s="38" t="s">
        <v>1030</v>
      </c>
      <c r="B15" s="38" t="s">
        <v>1044</v>
      </c>
      <c r="C15" s="38" t="s">
        <v>1079</v>
      </c>
      <c r="D15" s="38" t="s">
        <v>1090</v>
      </c>
      <c r="E15" s="38" t="s">
        <v>1091</v>
      </c>
      <c r="F15" s="38" t="s">
        <v>1092</v>
      </c>
      <c r="G15" s="38" t="s">
        <v>1036</v>
      </c>
      <c r="H15" s="38" t="s">
        <v>1054</v>
      </c>
      <c r="I15" s="38" t="s">
        <v>1038</v>
      </c>
      <c r="J15" s="38" t="s">
        <v>1039</v>
      </c>
      <c r="K15" s="38" t="s">
        <v>1040</v>
      </c>
      <c r="L15" s="38" t="s">
        <v>1041</v>
      </c>
      <c r="M15" s="38" t="s">
        <v>1042</v>
      </c>
      <c r="N15" s="594">
        <v>71.55</v>
      </c>
      <c r="O15" s="38"/>
      <c r="P15" s="38"/>
      <c r="Q15" s="38"/>
      <c r="R15" s="38"/>
      <c r="S15" s="38"/>
      <c r="T15" s="38" t="s">
        <v>1043</v>
      </c>
    </row>
    <row r="16" ht="12.75" customHeight="1">
      <c r="A16" s="38" t="s">
        <v>1030</v>
      </c>
      <c r="B16" s="38" t="s">
        <v>1044</v>
      </c>
      <c r="C16" s="38" t="s">
        <v>1079</v>
      </c>
      <c r="D16" s="38" t="s">
        <v>1093</v>
      </c>
      <c r="E16" s="38" t="s">
        <v>1094</v>
      </c>
      <c r="F16" s="38" t="s">
        <v>1095</v>
      </c>
      <c r="G16" s="38" t="s">
        <v>1036</v>
      </c>
      <c r="H16" s="38" t="s">
        <v>1054</v>
      </c>
      <c r="I16" s="38" t="s">
        <v>1038</v>
      </c>
      <c r="J16" s="38" t="s">
        <v>1039</v>
      </c>
      <c r="K16" s="38" t="s">
        <v>1040</v>
      </c>
      <c r="L16" s="38" t="s">
        <v>1041</v>
      </c>
      <c r="M16" s="38" t="s">
        <v>1042</v>
      </c>
      <c r="N16" s="594">
        <v>71.55</v>
      </c>
      <c r="O16" s="38"/>
      <c r="P16" s="38"/>
      <c r="Q16" s="38"/>
      <c r="R16" s="38"/>
      <c r="S16" s="38"/>
      <c r="T16" s="38" t="s">
        <v>1043</v>
      </c>
    </row>
    <row r="17" ht="12.75" customHeight="1">
      <c r="A17" s="38" t="s">
        <v>1030</v>
      </c>
      <c r="B17" s="38" t="s">
        <v>1044</v>
      </c>
      <c r="C17" s="38" t="s">
        <v>1079</v>
      </c>
      <c r="D17" s="38" t="s">
        <v>1096</v>
      </c>
      <c r="E17" s="38" t="s">
        <v>1097</v>
      </c>
      <c r="F17" s="38" t="s">
        <v>1098</v>
      </c>
      <c r="G17" s="38" t="s">
        <v>1036</v>
      </c>
      <c r="H17" s="38" t="s">
        <v>1054</v>
      </c>
      <c r="I17" s="38" t="s">
        <v>1038</v>
      </c>
      <c r="J17" s="38" t="s">
        <v>1039</v>
      </c>
      <c r="K17" s="38" t="s">
        <v>1040</v>
      </c>
      <c r="L17" s="38" t="s">
        <v>1041</v>
      </c>
      <c r="M17" s="38" t="s">
        <v>1042</v>
      </c>
      <c r="N17" s="594">
        <v>71.55</v>
      </c>
      <c r="O17" s="38"/>
      <c r="P17" s="38"/>
      <c r="Q17" s="38"/>
      <c r="R17" s="38"/>
      <c r="S17" s="38"/>
      <c r="T17" s="38" t="s">
        <v>1043</v>
      </c>
    </row>
    <row r="18" ht="12.75" customHeight="1">
      <c r="A18" s="38" t="s">
        <v>1030</v>
      </c>
      <c r="B18" s="38" t="s">
        <v>1044</v>
      </c>
      <c r="C18" s="38" t="s">
        <v>1079</v>
      </c>
      <c r="D18" s="38" t="s">
        <v>1099</v>
      </c>
      <c r="E18" s="38" t="s">
        <v>1100</v>
      </c>
      <c r="F18" s="38" t="s">
        <v>1101</v>
      </c>
      <c r="G18" s="38" t="s">
        <v>1036</v>
      </c>
      <c r="H18" s="38" t="s">
        <v>1054</v>
      </c>
      <c r="I18" s="38" t="s">
        <v>1038</v>
      </c>
      <c r="J18" s="38" t="s">
        <v>1039</v>
      </c>
      <c r="K18" s="38" t="s">
        <v>1040</v>
      </c>
      <c r="L18" s="38" t="s">
        <v>1041</v>
      </c>
      <c r="M18" s="38" t="s">
        <v>1042</v>
      </c>
      <c r="N18" s="594">
        <v>71.55</v>
      </c>
      <c r="O18" s="38"/>
      <c r="P18" s="38"/>
      <c r="Q18" s="38"/>
      <c r="R18" s="38"/>
      <c r="S18" s="38"/>
      <c r="T18" s="38" t="s">
        <v>1043</v>
      </c>
    </row>
    <row r="19" ht="12.75" customHeight="1">
      <c r="A19" s="38" t="s">
        <v>1030</v>
      </c>
      <c r="B19" s="38" t="s">
        <v>1044</v>
      </c>
      <c r="C19" s="38" t="s">
        <v>1079</v>
      </c>
      <c r="D19" s="38" t="s">
        <v>1102</v>
      </c>
      <c r="E19" s="38" t="s">
        <v>1103</v>
      </c>
      <c r="F19" s="38" t="s">
        <v>1104</v>
      </c>
      <c r="G19" s="38" t="s">
        <v>1036</v>
      </c>
      <c r="H19" s="38" t="s">
        <v>1054</v>
      </c>
      <c r="I19" s="38" t="s">
        <v>1038</v>
      </c>
      <c r="J19" s="38" t="s">
        <v>1039</v>
      </c>
      <c r="K19" s="38" t="s">
        <v>1040</v>
      </c>
      <c r="L19" s="38" t="s">
        <v>1041</v>
      </c>
      <c r="M19" s="38" t="s">
        <v>1042</v>
      </c>
      <c r="N19" s="594">
        <v>71.55</v>
      </c>
      <c r="O19" s="38"/>
      <c r="P19" s="38"/>
      <c r="Q19" s="38"/>
      <c r="R19" s="38"/>
      <c r="S19" s="38"/>
      <c r="T19" s="38" t="s">
        <v>1043</v>
      </c>
    </row>
    <row r="20" ht="12.75" customHeight="1">
      <c r="A20" s="38" t="s">
        <v>1030</v>
      </c>
      <c r="B20" s="38" t="s">
        <v>1044</v>
      </c>
      <c r="C20" s="38" t="s">
        <v>1079</v>
      </c>
      <c r="D20" s="38" t="s">
        <v>1105</v>
      </c>
      <c r="E20" s="38" t="s">
        <v>1106</v>
      </c>
      <c r="F20" s="38" t="s">
        <v>1107</v>
      </c>
      <c r="G20" s="38" t="s">
        <v>1036</v>
      </c>
      <c r="H20" s="38" t="s">
        <v>1054</v>
      </c>
      <c r="I20" s="38" t="s">
        <v>1038</v>
      </c>
      <c r="J20" s="38" t="s">
        <v>1039</v>
      </c>
      <c r="K20" s="38" t="s">
        <v>1040</v>
      </c>
      <c r="L20" s="38" t="s">
        <v>1041</v>
      </c>
      <c r="M20" s="38" t="s">
        <v>1042</v>
      </c>
      <c r="N20" s="594">
        <v>71.55</v>
      </c>
      <c r="O20" s="38"/>
      <c r="P20" s="38"/>
      <c r="Q20" s="38"/>
      <c r="R20" s="38"/>
      <c r="S20" s="38"/>
      <c r="T20" s="38" t="s">
        <v>1043</v>
      </c>
    </row>
    <row r="21" ht="12.75" customHeight="1">
      <c r="A21" s="38" t="s">
        <v>1030</v>
      </c>
      <c r="B21" s="38" t="s">
        <v>1044</v>
      </c>
      <c r="C21" s="38" t="s">
        <v>1079</v>
      </c>
      <c r="D21" s="38" t="s">
        <v>1108</v>
      </c>
      <c r="E21" s="38" t="s">
        <v>1109</v>
      </c>
      <c r="F21" s="38" t="s">
        <v>1110</v>
      </c>
      <c r="G21" s="38" t="s">
        <v>1036</v>
      </c>
      <c r="H21" s="38" t="s">
        <v>1054</v>
      </c>
      <c r="I21" s="38" t="s">
        <v>1038</v>
      </c>
      <c r="J21" s="38" t="s">
        <v>1039</v>
      </c>
      <c r="K21" s="38" t="s">
        <v>1040</v>
      </c>
      <c r="L21" s="38" t="s">
        <v>1041</v>
      </c>
      <c r="M21" s="38" t="s">
        <v>1042</v>
      </c>
      <c r="N21" s="594">
        <v>71.55</v>
      </c>
      <c r="O21" s="38"/>
      <c r="P21" s="38"/>
      <c r="Q21" s="38"/>
      <c r="R21" s="38"/>
      <c r="S21" s="38"/>
      <c r="T21" s="38" t="s">
        <v>1043</v>
      </c>
    </row>
    <row r="22" ht="12.75" customHeight="1">
      <c r="A22" s="38" t="s">
        <v>1030</v>
      </c>
      <c r="B22" s="38" t="s">
        <v>1044</v>
      </c>
      <c r="C22" s="38" t="s">
        <v>1079</v>
      </c>
      <c r="D22" s="38" t="s">
        <v>1111</v>
      </c>
      <c r="E22" s="38" t="s">
        <v>1112</v>
      </c>
      <c r="F22" s="38" t="s">
        <v>1113</v>
      </c>
      <c r="G22" s="38" t="s">
        <v>1036</v>
      </c>
      <c r="H22" s="38" t="s">
        <v>1054</v>
      </c>
      <c r="I22" s="38" t="s">
        <v>1038</v>
      </c>
      <c r="J22" s="38" t="s">
        <v>1039</v>
      </c>
      <c r="K22" s="38" t="s">
        <v>1040</v>
      </c>
      <c r="L22" s="38" t="s">
        <v>1041</v>
      </c>
      <c r="M22" s="38" t="s">
        <v>1042</v>
      </c>
      <c r="N22" s="594">
        <v>71.55</v>
      </c>
      <c r="O22" s="38"/>
      <c r="P22" s="38"/>
      <c r="Q22" s="38"/>
      <c r="R22" s="38"/>
      <c r="S22" s="38"/>
      <c r="T22" s="38" t="s">
        <v>1043</v>
      </c>
    </row>
    <row r="23" ht="12.75" customHeight="1">
      <c r="A23" s="38" t="s">
        <v>1030</v>
      </c>
      <c r="B23" s="38" t="s">
        <v>1044</v>
      </c>
      <c r="C23" s="38" t="s">
        <v>1079</v>
      </c>
      <c r="D23" s="38" t="s">
        <v>1114</v>
      </c>
      <c r="E23" s="38" t="s">
        <v>1115</v>
      </c>
      <c r="F23" s="38" t="s">
        <v>1116</v>
      </c>
      <c r="G23" s="38" t="s">
        <v>1036</v>
      </c>
      <c r="H23" s="38" t="s">
        <v>1054</v>
      </c>
      <c r="I23" s="38" t="s">
        <v>1038</v>
      </c>
      <c r="J23" s="38" t="s">
        <v>1039</v>
      </c>
      <c r="K23" s="38" t="s">
        <v>1040</v>
      </c>
      <c r="L23" s="38" t="s">
        <v>1041</v>
      </c>
      <c r="M23" s="38" t="s">
        <v>1042</v>
      </c>
      <c r="N23" s="594">
        <v>71.55</v>
      </c>
      <c r="O23" s="38"/>
      <c r="P23" s="38"/>
      <c r="Q23" s="38"/>
      <c r="R23" s="38"/>
      <c r="S23" s="38"/>
      <c r="T23" s="38" t="s">
        <v>1043</v>
      </c>
    </row>
    <row r="24" ht="12.75" customHeight="1">
      <c r="A24" s="38" t="s">
        <v>1030</v>
      </c>
      <c r="B24" s="38" t="s">
        <v>1044</v>
      </c>
      <c r="C24" s="38" t="s">
        <v>1079</v>
      </c>
      <c r="D24" s="38" t="s">
        <v>1117</v>
      </c>
      <c r="E24" s="38" t="s">
        <v>1118</v>
      </c>
      <c r="F24" s="38" t="s">
        <v>1119</v>
      </c>
      <c r="G24" s="38" t="s">
        <v>1036</v>
      </c>
      <c r="H24" s="38" t="s">
        <v>1054</v>
      </c>
      <c r="I24" s="38" t="s">
        <v>1038</v>
      </c>
      <c r="J24" s="38" t="s">
        <v>1039</v>
      </c>
      <c r="K24" s="38" t="s">
        <v>1040</v>
      </c>
      <c r="L24" s="38" t="s">
        <v>1041</v>
      </c>
      <c r="M24" s="38" t="s">
        <v>1042</v>
      </c>
      <c r="N24" s="594">
        <v>71.55</v>
      </c>
      <c r="O24" s="38"/>
      <c r="P24" s="38"/>
      <c r="Q24" s="38"/>
      <c r="R24" s="38"/>
      <c r="S24" s="38"/>
      <c r="T24" s="38" t="s">
        <v>1043</v>
      </c>
    </row>
    <row r="25" ht="12.75" customHeight="1">
      <c r="A25" s="38" t="s">
        <v>1030</v>
      </c>
      <c r="B25" s="38" t="s">
        <v>1044</v>
      </c>
      <c r="C25" s="38" t="s">
        <v>1079</v>
      </c>
      <c r="D25" s="38" t="s">
        <v>1120</v>
      </c>
      <c r="E25" s="38" t="s">
        <v>1121</v>
      </c>
      <c r="F25" s="38" t="s">
        <v>1122</v>
      </c>
      <c r="G25" s="38" t="s">
        <v>1036</v>
      </c>
      <c r="H25" s="38" t="s">
        <v>1054</v>
      </c>
      <c r="I25" s="38" t="s">
        <v>1038</v>
      </c>
      <c r="J25" s="38" t="s">
        <v>1039</v>
      </c>
      <c r="K25" s="38" t="s">
        <v>1040</v>
      </c>
      <c r="L25" s="38" t="s">
        <v>1041</v>
      </c>
      <c r="M25" s="38" t="s">
        <v>1042</v>
      </c>
      <c r="N25" s="594">
        <v>71.55</v>
      </c>
      <c r="O25" s="38"/>
      <c r="P25" s="38"/>
      <c r="Q25" s="38"/>
      <c r="R25" s="38"/>
      <c r="S25" s="38"/>
      <c r="T25" s="38" t="s">
        <v>1043</v>
      </c>
    </row>
    <row r="26" ht="12.75" customHeight="1">
      <c r="A26" s="38" t="s">
        <v>1030</v>
      </c>
      <c r="B26" s="38" t="s">
        <v>1044</v>
      </c>
      <c r="C26" s="38" t="s">
        <v>1079</v>
      </c>
      <c r="D26" s="38" t="s">
        <v>1123</v>
      </c>
      <c r="E26" s="38" t="s">
        <v>1124</v>
      </c>
      <c r="F26" s="38" t="s">
        <v>1125</v>
      </c>
      <c r="G26" s="38" t="s">
        <v>1036</v>
      </c>
      <c r="H26" s="38" t="s">
        <v>1037</v>
      </c>
      <c r="I26" s="38" t="s">
        <v>1038</v>
      </c>
      <c r="J26" s="38" t="s">
        <v>1039</v>
      </c>
      <c r="K26" s="38" t="s">
        <v>1040</v>
      </c>
      <c r="L26" s="38" t="s">
        <v>1041</v>
      </c>
      <c r="M26" s="38" t="s">
        <v>1042</v>
      </c>
      <c r="N26" s="594">
        <v>57.37</v>
      </c>
      <c r="O26" s="38"/>
      <c r="P26" s="38"/>
      <c r="Q26" s="38"/>
      <c r="R26" s="38"/>
      <c r="S26" s="38"/>
      <c r="T26" s="38" t="s">
        <v>1043</v>
      </c>
    </row>
    <row r="27" ht="12.75" customHeight="1">
      <c r="A27" s="38" t="s">
        <v>1030</v>
      </c>
      <c r="B27" s="38" t="s">
        <v>1044</v>
      </c>
      <c r="C27" s="38" t="s">
        <v>1079</v>
      </c>
      <c r="D27" s="38" t="s">
        <v>1126</v>
      </c>
      <c r="E27" s="38" t="s">
        <v>1127</v>
      </c>
      <c r="F27" s="38" t="s">
        <v>1128</v>
      </c>
      <c r="G27" s="38" t="s">
        <v>1036</v>
      </c>
      <c r="H27" s="38" t="s">
        <v>1037</v>
      </c>
      <c r="I27" s="38" t="s">
        <v>1038</v>
      </c>
      <c r="J27" s="38" t="s">
        <v>1039</v>
      </c>
      <c r="K27" s="38" t="s">
        <v>1040</v>
      </c>
      <c r="L27" s="38" t="s">
        <v>1041</v>
      </c>
      <c r="M27" s="38" t="s">
        <v>1042</v>
      </c>
      <c r="N27" s="594">
        <v>57.37</v>
      </c>
      <c r="O27" s="38"/>
      <c r="P27" s="38"/>
      <c r="Q27" s="38"/>
      <c r="R27" s="38"/>
      <c r="S27" s="38"/>
      <c r="T27" s="38" t="s">
        <v>1043</v>
      </c>
    </row>
    <row r="28" ht="12.75" customHeight="1">
      <c r="A28" s="38" t="s">
        <v>1030</v>
      </c>
      <c r="B28" s="38" t="s">
        <v>1044</v>
      </c>
      <c r="C28" s="38" t="s">
        <v>1079</v>
      </c>
      <c r="D28" s="38" t="s">
        <v>1129</v>
      </c>
      <c r="E28" s="38" t="s">
        <v>1130</v>
      </c>
      <c r="F28" s="38" t="s">
        <v>1131</v>
      </c>
      <c r="G28" s="38" t="s">
        <v>1036</v>
      </c>
      <c r="H28" s="38" t="s">
        <v>1037</v>
      </c>
      <c r="I28" s="38" t="s">
        <v>1038</v>
      </c>
      <c r="J28" s="38" t="s">
        <v>1039</v>
      </c>
      <c r="K28" s="38" t="s">
        <v>1040</v>
      </c>
      <c r="L28" s="38" t="s">
        <v>1041</v>
      </c>
      <c r="M28" s="38" t="s">
        <v>1042</v>
      </c>
      <c r="N28" s="594">
        <v>57.37</v>
      </c>
      <c r="O28" s="38"/>
      <c r="P28" s="38"/>
      <c r="Q28" s="38"/>
      <c r="R28" s="38"/>
      <c r="S28" s="38"/>
      <c r="T28" s="38" t="s">
        <v>1043</v>
      </c>
    </row>
    <row r="29" ht="12.75" customHeight="1">
      <c r="A29" s="38" t="s">
        <v>1030</v>
      </c>
      <c r="B29" s="38" t="s">
        <v>1044</v>
      </c>
      <c r="C29" s="38" t="s">
        <v>1079</v>
      </c>
      <c r="D29" s="38" t="s">
        <v>1132</v>
      </c>
      <c r="E29" s="38" t="s">
        <v>1133</v>
      </c>
      <c r="F29" s="38" t="s">
        <v>1134</v>
      </c>
      <c r="G29" s="38" t="s">
        <v>1036</v>
      </c>
      <c r="H29" s="38" t="s">
        <v>1037</v>
      </c>
      <c r="I29" s="38" t="s">
        <v>1038</v>
      </c>
      <c r="J29" s="38" t="s">
        <v>1039</v>
      </c>
      <c r="K29" s="38" t="s">
        <v>1040</v>
      </c>
      <c r="L29" s="38" t="s">
        <v>1041</v>
      </c>
      <c r="M29" s="38" t="s">
        <v>1042</v>
      </c>
      <c r="N29" s="594">
        <v>57.37</v>
      </c>
      <c r="O29" s="38"/>
      <c r="P29" s="38"/>
      <c r="Q29" s="38"/>
      <c r="R29" s="38"/>
      <c r="S29" s="38"/>
      <c r="T29" s="38" t="s">
        <v>1043</v>
      </c>
    </row>
    <row r="30" ht="12.75" customHeight="1">
      <c r="A30" s="38" t="s">
        <v>1030</v>
      </c>
      <c r="B30" s="38" t="s">
        <v>1044</v>
      </c>
      <c r="C30" s="38" t="s">
        <v>1079</v>
      </c>
      <c r="D30" s="38" t="s">
        <v>1132</v>
      </c>
      <c r="E30" s="38" t="s">
        <v>1133</v>
      </c>
      <c r="F30" s="38" t="s">
        <v>1134</v>
      </c>
      <c r="G30" s="38" t="s">
        <v>1036</v>
      </c>
      <c r="H30" s="38" t="s">
        <v>1037</v>
      </c>
      <c r="I30" s="38" t="s">
        <v>1038</v>
      </c>
      <c r="J30" s="38" t="s">
        <v>1039</v>
      </c>
      <c r="K30" s="38" t="s">
        <v>1040</v>
      </c>
      <c r="L30" s="38" t="s">
        <v>1135</v>
      </c>
      <c r="M30" s="38" t="s">
        <v>1136</v>
      </c>
      <c r="N30" s="594">
        <v>74.58</v>
      </c>
      <c r="O30" s="38"/>
      <c r="P30" s="38"/>
      <c r="Q30" s="38"/>
      <c r="R30" s="38"/>
      <c r="S30" s="38"/>
      <c r="T30" s="38" t="s">
        <v>1043</v>
      </c>
    </row>
    <row r="31" ht="12.75" customHeight="1">
      <c r="A31" s="38" t="s">
        <v>1030</v>
      </c>
      <c r="B31" s="38" t="s">
        <v>1044</v>
      </c>
      <c r="C31" s="38" t="s">
        <v>1079</v>
      </c>
      <c r="D31" s="38" t="s">
        <v>1137</v>
      </c>
      <c r="E31" s="38" t="s">
        <v>1138</v>
      </c>
      <c r="F31" s="38" t="s">
        <v>1139</v>
      </c>
      <c r="G31" s="38" t="s">
        <v>1036</v>
      </c>
      <c r="H31" s="38" t="s">
        <v>1037</v>
      </c>
      <c r="I31" s="38" t="s">
        <v>1038</v>
      </c>
      <c r="J31" s="38" t="s">
        <v>1039</v>
      </c>
      <c r="K31" s="38" t="s">
        <v>1040</v>
      </c>
      <c r="L31" s="38" t="s">
        <v>1041</v>
      </c>
      <c r="M31" s="38" t="s">
        <v>1042</v>
      </c>
      <c r="N31" s="594">
        <v>57.37</v>
      </c>
      <c r="O31" s="38"/>
      <c r="P31" s="38"/>
      <c r="Q31" s="38"/>
      <c r="R31" s="38"/>
      <c r="S31" s="38"/>
      <c r="T31" s="38" t="s">
        <v>1043</v>
      </c>
    </row>
    <row r="32" ht="12.75" customHeight="1">
      <c r="A32" s="38" t="s">
        <v>1030</v>
      </c>
      <c r="B32" s="38" t="s">
        <v>1044</v>
      </c>
      <c r="C32" s="38" t="s">
        <v>1079</v>
      </c>
      <c r="D32" s="38" t="s">
        <v>1140</v>
      </c>
      <c r="E32" s="38" t="s">
        <v>1141</v>
      </c>
      <c r="F32" s="38" t="s">
        <v>1142</v>
      </c>
      <c r="G32" s="38" t="s">
        <v>1036</v>
      </c>
      <c r="H32" s="38" t="s">
        <v>1037</v>
      </c>
      <c r="I32" s="38" t="s">
        <v>1038</v>
      </c>
      <c r="J32" s="38" t="s">
        <v>1039</v>
      </c>
      <c r="K32" s="38" t="s">
        <v>1040</v>
      </c>
      <c r="L32" s="38" t="s">
        <v>1041</v>
      </c>
      <c r="M32" s="38" t="s">
        <v>1042</v>
      </c>
      <c r="N32" s="594">
        <v>57.37</v>
      </c>
      <c r="O32" s="38"/>
      <c r="P32" s="38"/>
      <c r="Q32" s="38"/>
      <c r="R32" s="38"/>
      <c r="S32" s="38"/>
      <c r="T32" s="38" t="s">
        <v>1043</v>
      </c>
    </row>
    <row r="33" ht="12.75" customHeight="1">
      <c r="A33" s="38" t="s">
        <v>1030</v>
      </c>
      <c r="B33" s="38" t="s">
        <v>1044</v>
      </c>
      <c r="C33" s="38" t="s">
        <v>1079</v>
      </c>
      <c r="D33" s="38" t="s">
        <v>1143</v>
      </c>
      <c r="E33" s="38" t="s">
        <v>1144</v>
      </c>
      <c r="F33" s="38" t="s">
        <v>1145</v>
      </c>
      <c r="G33" s="38" t="s">
        <v>1036</v>
      </c>
      <c r="H33" s="38" t="s">
        <v>1037</v>
      </c>
      <c r="I33" s="38" t="s">
        <v>1038</v>
      </c>
      <c r="J33" s="38" t="s">
        <v>1039</v>
      </c>
      <c r="K33" s="38" t="s">
        <v>1040</v>
      </c>
      <c r="L33" s="38" t="s">
        <v>1041</v>
      </c>
      <c r="M33" s="38" t="s">
        <v>1042</v>
      </c>
      <c r="N33" s="594">
        <v>57.37</v>
      </c>
      <c r="O33" s="38"/>
      <c r="P33" s="38"/>
      <c r="Q33" s="38"/>
      <c r="R33" s="38"/>
      <c r="S33" s="38"/>
      <c r="T33" s="38" t="s">
        <v>1043</v>
      </c>
    </row>
    <row r="34" ht="12.75" customHeight="1">
      <c r="A34" s="38" t="s">
        <v>1030</v>
      </c>
      <c r="B34" s="38" t="s">
        <v>1044</v>
      </c>
      <c r="C34" s="38" t="s">
        <v>1079</v>
      </c>
      <c r="D34" s="38" t="s">
        <v>1146</v>
      </c>
      <c r="E34" s="38" t="s">
        <v>1147</v>
      </c>
      <c r="F34" s="38" t="s">
        <v>1148</v>
      </c>
      <c r="G34" s="38" t="s">
        <v>1036</v>
      </c>
      <c r="H34" s="38" t="s">
        <v>1037</v>
      </c>
      <c r="I34" s="38" t="s">
        <v>1038</v>
      </c>
      <c r="J34" s="38" t="s">
        <v>1039</v>
      </c>
      <c r="K34" s="38" t="s">
        <v>1040</v>
      </c>
      <c r="L34" s="38" t="s">
        <v>1041</v>
      </c>
      <c r="M34" s="38" t="s">
        <v>1042</v>
      </c>
      <c r="N34" s="594">
        <v>57.37</v>
      </c>
      <c r="O34" s="38"/>
      <c r="P34" s="38"/>
      <c r="Q34" s="38"/>
      <c r="R34" s="38"/>
      <c r="S34" s="38"/>
      <c r="T34" s="38" t="s">
        <v>1043</v>
      </c>
    </row>
    <row r="35" ht="12.75" customHeight="1">
      <c r="A35" s="38" t="s">
        <v>1030</v>
      </c>
      <c r="B35" s="38" t="s">
        <v>1044</v>
      </c>
      <c r="C35" s="38" t="s">
        <v>1079</v>
      </c>
      <c r="D35" s="38" t="s">
        <v>1149</v>
      </c>
      <c r="E35" s="38" t="s">
        <v>1150</v>
      </c>
      <c r="F35" s="38" t="s">
        <v>1151</v>
      </c>
      <c r="G35" s="38" t="s">
        <v>1036</v>
      </c>
      <c r="H35" s="38" t="s">
        <v>1037</v>
      </c>
      <c r="I35" s="38" t="s">
        <v>1038</v>
      </c>
      <c r="J35" s="38" t="s">
        <v>1039</v>
      </c>
      <c r="K35" s="38" t="s">
        <v>1040</v>
      </c>
      <c r="L35" s="38" t="s">
        <v>1041</v>
      </c>
      <c r="M35" s="38" t="s">
        <v>1042</v>
      </c>
      <c r="N35" s="594">
        <v>57.37</v>
      </c>
      <c r="O35" s="38"/>
      <c r="P35" s="38"/>
      <c r="Q35" s="38"/>
      <c r="R35" s="38"/>
      <c r="S35" s="38"/>
      <c r="T35" s="38" t="s">
        <v>1043</v>
      </c>
    </row>
    <row r="36" ht="12.75" customHeight="1">
      <c r="A36" s="38" t="s">
        <v>1030</v>
      </c>
      <c r="B36" s="38" t="s">
        <v>1044</v>
      </c>
      <c r="C36" s="38" t="s">
        <v>1079</v>
      </c>
      <c r="D36" s="38" t="s">
        <v>1152</v>
      </c>
      <c r="E36" s="38" t="s">
        <v>1153</v>
      </c>
      <c r="F36" s="38" t="s">
        <v>1154</v>
      </c>
      <c r="G36" s="38" t="s">
        <v>1036</v>
      </c>
      <c r="H36" s="38" t="s">
        <v>1037</v>
      </c>
      <c r="I36" s="38" t="s">
        <v>1038</v>
      </c>
      <c r="J36" s="38" t="s">
        <v>1039</v>
      </c>
      <c r="K36" s="38" t="s">
        <v>1040</v>
      </c>
      <c r="L36" s="38" t="s">
        <v>1041</v>
      </c>
      <c r="M36" s="38" t="s">
        <v>1042</v>
      </c>
      <c r="N36" s="594">
        <v>57.37</v>
      </c>
      <c r="O36" s="38"/>
      <c r="P36" s="38"/>
      <c r="Q36" s="38"/>
      <c r="R36" s="38"/>
      <c r="S36" s="38"/>
      <c r="T36" s="38" t="s">
        <v>1043</v>
      </c>
    </row>
    <row r="37" ht="12.75" customHeight="1">
      <c r="A37" s="38" t="s">
        <v>1030</v>
      </c>
      <c r="B37" s="38" t="s">
        <v>1044</v>
      </c>
      <c r="C37" s="38" t="s">
        <v>1079</v>
      </c>
      <c r="D37" s="38" t="s">
        <v>1155</v>
      </c>
      <c r="E37" s="38" t="s">
        <v>1156</v>
      </c>
      <c r="F37" s="38" t="s">
        <v>1157</v>
      </c>
      <c r="G37" s="38" t="s">
        <v>1036</v>
      </c>
      <c r="H37" s="38" t="s">
        <v>1037</v>
      </c>
      <c r="I37" s="38" t="s">
        <v>1038</v>
      </c>
      <c r="J37" s="38" t="s">
        <v>1039</v>
      </c>
      <c r="K37" s="38" t="s">
        <v>1040</v>
      </c>
      <c r="L37" s="38" t="s">
        <v>1041</v>
      </c>
      <c r="M37" s="38" t="s">
        <v>1042</v>
      </c>
      <c r="N37" s="594">
        <v>57.37</v>
      </c>
      <c r="O37" s="38"/>
      <c r="P37" s="38"/>
      <c r="Q37" s="38"/>
      <c r="R37" s="38"/>
      <c r="S37" s="38"/>
      <c r="T37" s="38" t="s">
        <v>1043</v>
      </c>
    </row>
    <row r="38" ht="12.75" customHeight="1">
      <c r="A38" s="38" t="s">
        <v>1030</v>
      </c>
      <c r="B38" s="38" t="s">
        <v>1044</v>
      </c>
      <c r="C38" s="38" t="s">
        <v>1079</v>
      </c>
      <c r="D38" s="38" t="s">
        <v>1158</v>
      </c>
      <c r="E38" s="38" t="s">
        <v>1159</v>
      </c>
      <c r="F38" s="38" t="s">
        <v>1160</v>
      </c>
      <c r="G38" s="38" t="s">
        <v>1036</v>
      </c>
      <c r="H38" s="38" t="s">
        <v>1037</v>
      </c>
      <c r="I38" s="38" t="s">
        <v>1038</v>
      </c>
      <c r="J38" s="38" t="s">
        <v>1039</v>
      </c>
      <c r="K38" s="38" t="s">
        <v>1040</v>
      </c>
      <c r="L38" s="38" t="s">
        <v>1041</v>
      </c>
      <c r="M38" s="38" t="s">
        <v>1042</v>
      </c>
      <c r="N38" s="594">
        <v>57.37</v>
      </c>
      <c r="O38" s="38"/>
      <c r="P38" s="38"/>
      <c r="Q38" s="38"/>
      <c r="R38" s="38"/>
      <c r="S38" s="38"/>
      <c r="T38" s="38" t="s">
        <v>1043</v>
      </c>
    </row>
    <row r="39" ht="12.75" customHeight="1">
      <c r="A39" s="38" t="s">
        <v>1030</v>
      </c>
      <c r="B39" s="38" t="s">
        <v>1044</v>
      </c>
      <c r="C39" s="38" t="s">
        <v>1079</v>
      </c>
      <c r="D39" s="38" t="s">
        <v>1161</v>
      </c>
      <c r="E39" s="38" t="s">
        <v>1162</v>
      </c>
      <c r="F39" s="38" t="s">
        <v>1163</v>
      </c>
      <c r="G39" s="38" t="s">
        <v>1036</v>
      </c>
      <c r="H39" s="38" t="s">
        <v>1037</v>
      </c>
      <c r="I39" s="38" t="s">
        <v>1038</v>
      </c>
      <c r="J39" s="38" t="s">
        <v>1039</v>
      </c>
      <c r="K39" s="38" t="s">
        <v>1040</v>
      </c>
      <c r="L39" s="38" t="s">
        <v>1041</v>
      </c>
      <c r="M39" s="38" t="s">
        <v>1042</v>
      </c>
      <c r="N39" s="594">
        <v>57.37</v>
      </c>
      <c r="O39" s="38"/>
      <c r="P39" s="38"/>
      <c r="Q39" s="38"/>
      <c r="R39" s="38"/>
      <c r="S39" s="38"/>
      <c r="T39" s="38" t="s">
        <v>1043</v>
      </c>
    </row>
    <row r="40" ht="12.75" customHeight="1">
      <c r="A40" s="38" t="s">
        <v>1030</v>
      </c>
      <c r="B40" s="38" t="s">
        <v>1044</v>
      </c>
      <c r="C40" s="38" t="s">
        <v>1079</v>
      </c>
      <c r="D40" s="38" t="s">
        <v>1164</v>
      </c>
      <c r="E40" s="38" t="s">
        <v>1165</v>
      </c>
      <c r="F40" s="38" t="s">
        <v>1166</v>
      </c>
      <c r="G40" s="38" t="s">
        <v>1036</v>
      </c>
      <c r="H40" s="38" t="s">
        <v>1037</v>
      </c>
      <c r="I40" s="38" t="s">
        <v>1038</v>
      </c>
      <c r="J40" s="38" t="s">
        <v>1039</v>
      </c>
      <c r="K40" s="38" t="s">
        <v>1040</v>
      </c>
      <c r="L40" s="38" t="s">
        <v>1041</v>
      </c>
      <c r="M40" s="38" t="s">
        <v>1042</v>
      </c>
      <c r="N40" s="594">
        <v>57.37</v>
      </c>
      <c r="O40" s="38"/>
      <c r="P40" s="38"/>
      <c r="Q40" s="38"/>
      <c r="R40" s="38"/>
      <c r="S40" s="38"/>
      <c r="T40" s="38" t="s">
        <v>1043</v>
      </c>
    </row>
    <row r="41" ht="12.75" customHeight="1">
      <c r="A41" s="38" t="s">
        <v>1030</v>
      </c>
      <c r="B41" s="38" t="s">
        <v>1044</v>
      </c>
      <c r="C41" s="38" t="s">
        <v>1079</v>
      </c>
      <c r="D41" s="38" t="s">
        <v>1167</v>
      </c>
      <c r="E41" s="38" t="s">
        <v>1168</v>
      </c>
      <c r="F41" s="38" t="s">
        <v>1169</v>
      </c>
      <c r="G41" s="38" t="s">
        <v>1036</v>
      </c>
      <c r="H41" s="38" t="s">
        <v>179</v>
      </c>
      <c r="I41" s="38" t="s">
        <v>1038</v>
      </c>
      <c r="J41" s="38" t="s">
        <v>1039</v>
      </c>
      <c r="K41" s="38" t="s">
        <v>1040</v>
      </c>
      <c r="L41" s="38" t="s">
        <v>1041</v>
      </c>
      <c r="M41" s="38" t="s">
        <v>1042</v>
      </c>
      <c r="N41" s="594">
        <v>39.4</v>
      </c>
      <c r="O41" s="38"/>
      <c r="P41" s="38"/>
      <c r="Q41" s="38"/>
      <c r="R41" s="38"/>
      <c r="S41" s="38"/>
      <c r="T41" s="38" t="s">
        <v>1043</v>
      </c>
    </row>
    <row r="42" ht="12.75" customHeight="1">
      <c r="A42" s="38" t="s">
        <v>1030</v>
      </c>
      <c r="B42" s="38" t="s">
        <v>1044</v>
      </c>
      <c r="C42" s="38" t="s">
        <v>1079</v>
      </c>
      <c r="D42" s="38" t="s">
        <v>1170</v>
      </c>
      <c r="E42" s="38" t="s">
        <v>1171</v>
      </c>
      <c r="F42" s="38" t="s">
        <v>1172</v>
      </c>
      <c r="G42" s="38" t="s">
        <v>1036</v>
      </c>
      <c r="H42" s="38" t="s">
        <v>179</v>
      </c>
      <c r="I42" s="38" t="s">
        <v>1038</v>
      </c>
      <c r="J42" s="38" t="s">
        <v>1039</v>
      </c>
      <c r="K42" s="38" t="s">
        <v>1040</v>
      </c>
      <c r="L42" s="38" t="s">
        <v>1041</v>
      </c>
      <c r="M42" s="38" t="s">
        <v>1042</v>
      </c>
      <c r="N42" s="594">
        <v>0.0</v>
      </c>
      <c r="O42" s="38"/>
      <c r="P42" s="38"/>
      <c r="Q42" s="38"/>
      <c r="R42" s="38"/>
      <c r="S42" s="38"/>
      <c r="T42" s="38" t="s">
        <v>1043</v>
      </c>
    </row>
    <row r="43" ht="12.75" customHeight="1">
      <c r="A43" s="38" t="s">
        <v>1030</v>
      </c>
      <c r="B43" s="38" t="s">
        <v>1044</v>
      </c>
      <c r="C43" s="38" t="s">
        <v>1079</v>
      </c>
      <c r="D43" s="38" t="s">
        <v>1173</v>
      </c>
      <c r="E43" s="38" t="s">
        <v>1174</v>
      </c>
      <c r="F43" s="38" t="s">
        <v>1175</v>
      </c>
      <c r="G43" s="38" t="s">
        <v>1036</v>
      </c>
      <c r="H43" s="38" t="s">
        <v>1086</v>
      </c>
      <c r="I43" s="38" t="s">
        <v>1038</v>
      </c>
      <c r="J43" s="38" t="s">
        <v>1039</v>
      </c>
      <c r="K43" s="38" t="s">
        <v>1040</v>
      </c>
      <c r="L43" s="38" t="s">
        <v>1041</v>
      </c>
      <c r="M43" s="38" t="s">
        <v>1042</v>
      </c>
      <c r="N43" s="594">
        <v>26.47</v>
      </c>
      <c r="O43" s="38"/>
      <c r="P43" s="38"/>
      <c r="Q43" s="38"/>
      <c r="R43" s="38"/>
      <c r="S43" s="38"/>
      <c r="T43" s="38" t="s">
        <v>1043</v>
      </c>
    </row>
    <row r="44" ht="12.75" customHeight="1">
      <c r="A44" s="38" t="s">
        <v>1030</v>
      </c>
      <c r="B44" s="38" t="s">
        <v>1044</v>
      </c>
      <c r="C44" s="38" t="s">
        <v>1079</v>
      </c>
      <c r="D44" s="38" t="s">
        <v>1176</v>
      </c>
      <c r="E44" s="38" t="s">
        <v>1177</v>
      </c>
      <c r="F44" s="38" t="s">
        <v>1178</v>
      </c>
      <c r="G44" s="38" t="s">
        <v>1036</v>
      </c>
      <c r="H44" s="38" t="s">
        <v>1086</v>
      </c>
      <c r="I44" s="38" t="s">
        <v>1038</v>
      </c>
      <c r="J44" s="38" t="s">
        <v>1039</v>
      </c>
      <c r="K44" s="38" t="s">
        <v>1040</v>
      </c>
      <c r="L44" s="38" t="s">
        <v>1041</v>
      </c>
      <c r="M44" s="38" t="s">
        <v>1042</v>
      </c>
      <c r="N44" s="594">
        <v>26.47</v>
      </c>
      <c r="O44" s="38"/>
      <c r="P44" s="38"/>
      <c r="Q44" s="38"/>
      <c r="R44" s="38"/>
      <c r="S44" s="38"/>
      <c r="T44" s="38" t="s">
        <v>1043</v>
      </c>
    </row>
    <row r="45" ht="12.75" customHeight="1">
      <c r="A45" s="38" t="s">
        <v>1030</v>
      </c>
      <c r="B45" s="38" t="s">
        <v>1044</v>
      </c>
      <c r="C45" s="38" t="s">
        <v>1079</v>
      </c>
      <c r="D45" s="38" t="s">
        <v>1179</v>
      </c>
      <c r="E45" s="38" t="s">
        <v>1180</v>
      </c>
      <c r="F45" s="38" t="s">
        <v>1181</v>
      </c>
      <c r="G45" s="38" t="s">
        <v>1036</v>
      </c>
      <c r="H45" s="38" t="s">
        <v>1086</v>
      </c>
      <c r="I45" s="38" t="s">
        <v>1038</v>
      </c>
      <c r="J45" s="38" t="s">
        <v>1039</v>
      </c>
      <c r="K45" s="38" t="s">
        <v>1040</v>
      </c>
      <c r="L45" s="38" t="s">
        <v>1041</v>
      </c>
      <c r="M45" s="38" t="s">
        <v>1042</v>
      </c>
      <c r="N45" s="594">
        <v>26.47</v>
      </c>
      <c r="O45" s="38"/>
      <c r="P45" s="38"/>
      <c r="Q45" s="38"/>
      <c r="R45" s="38"/>
      <c r="S45" s="38"/>
      <c r="T45" s="38" t="s">
        <v>1043</v>
      </c>
    </row>
    <row r="46" ht="12.75" customHeight="1">
      <c r="A46" s="38" t="s">
        <v>1030</v>
      </c>
      <c r="B46" s="38" t="s">
        <v>1044</v>
      </c>
      <c r="C46" s="38" t="s">
        <v>1079</v>
      </c>
      <c r="D46" s="38" t="s">
        <v>1182</v>
      </c>
      <c r="E46" s="38" t="s">
        <v>1183</v>
      </c>
      <c r="F46" s="38" t="s">
        <v>1184</v>
      </c>
      <c r="G46" s="38" t="s">
        <v>1036</v>
      </c>
      <c r="H46" s="38" t="s">
        <v>1086</v>
      </c>
      <c r="I46" s="38" t="s">
        <v>1038</v>
      </c>
      <c r="J46" s="38" t="s">
        <v>1039</v>
      </c>
      <c r="K46" s="38" t="s">
        <v>1040</v>
      </c>
      <c r="L46" s="38" t="s">
        <v>1041</v>
      </c>
      <c r="M46" s="38" t="s">
        <v>1042</v>
      </c>
      <c r="N46" s="594">
        <v>26.47</v>
      </c>
      <c r="O46" s="38"/>
      <c r="P46" s="38"/>
      <c r="Q46" s="38"/>
      <c r="R46" s="38"/>
      <c r="S46" s="38"/>
      <c r="T46" s="38" t="s">
        <v>1043</v>
      </c>
    </row>
    <row r="47" ht="12.75" customHeight="1">
      <c r="A47" s="38" t="s">
        <v>1030</v>
      </c>
      <c r="B47" s="38" t="s">
        <v>1044</v>
      </c>
      <c r="C47" s="38" t="s">
        <v>1079</v>
      </c>
      <c r="D47" s="38" t="s">
        <v>1185</v>
      </c>
      <c r="E47" s="38" t="s">
        <v>1186</v>
      </c>
      <c r="F47" s="38" t="s">
        <v>1187</v>
      </c>
      <c r="G47" s="38" t="s">
        <v>1036</v>
      </c>
      <c r="H47" s="38" t="s">
        <v>1086</v>
      </c>
      <c r="I47" s="38" t="s">
        <v>1038</v>
      </c>
      <c r="J47" s="38" t="s">
        <v>1039</v>
      </c>
      <c r="K47" s="38" t="s">
        <v>1040</v>
      </c>
      <c r="L47" s="38" t="s">
        <v>1041</v>
      </c>
      <c r="M47" s="38" t="s">
        <v>1042</v>
      </c>
      <c r="N47" s="594">
        <v>26.47</v>
      </c>
      <c r="O47" s="38"/>
      <c r="P47" s="38"/>
      <c r="Q47" s="38"/>
      <c r="R47" s="38"/>
      <c r="S47" s="38"/>
      <c r="T47" s="38" t="s">
        <v>1043</v>
      </c>
    </row>
    <row r="48" ht="12.75" customHeight="1">
      <c r="A48" s="38" t="s">
        <v>1030</v>
      </c>
      <c r="B48" s="38" t="s">
        <v>1044</v>
      </c>
      <c r="C48" s="38" t="s">
        <v>1079</v>
      </c>
      <c r="D48" s="38" t="s">
        <v>1188</v>
      </c>
      <c r="E48" s="38" t="s">
        <v>1189</v>
      </c>
      <c r="F48" s="38" t="s">
        <v>1190</v>
      </c>
      <c r="G48" s="38" t="s">
        <v>1036</v>
      </c>
      <c r="H48" s="38" t="s">
        <v>1086</v>
      </c>
      <c r="I48" s="38" t="s">
        <v>1038</v>
      </c>
      <c r="J48" s="38" t="s">
        <v>1039</v>
      </c>
      <c r="K48" s="38" t="s">
        <v>1040</v>
      </c>
      <c r="L48" s="38" t="s">
        <v>1041</v>
      </c>
      <c r="M48" s="38" t="s">
        <v>1042</v>
      </c>
      <c r="N48" s="594">
        <v>26.47</v>
      </c>
      <c r="O48" s="38"/>
      <c r="P48" s="38"/>
      <c r="Q48" s="38"/>
      <c r="R48" s="38"/>
      <c r="S48" s="38"/>
      <c r="T48" s="38" t="s">
        <v>1043</v>
      </c>
    </row>
    <row r="49" ht="12.75" customHeight="1">
      <c r="A49" s="38" t="s">
        <v>1030</v>
      </c>
      <c r="B49" s="38" t="s">
        <v>1044</v>
      </c>
      <c r="C49" s="38" t="s">
        <v>1079</v>
      </c>
      <c r="D49" s="38" t="s">
        <v>1191</v>
      </c>
      <c r="E49" s="38" t="s">
        <v>1192</v>
      </c>
      <c r="F49" s="38" t="s">
        <v>1193</v>
      </c>
      <c r="G49" s="38" t="s">
        <v>1036</v>
      </c>
      <c r="H49" s="38" t="s">
        <v>1086</v>
      </c>
      <c r="I49" s="38" t="s">
        <v>1038</v>
      </c>
      <c r="J49" s="38" t="s">
        <v>1039</v>
      </c>
      <c r="K49" s="38" t="s">
        <v>1040</v>
      </c>
      <c r="L49" s="38" t="s">
        <v>1041</v>
      </c>
      <c r="M49" s="38" t="s">
        <v>1042</v>
      </c>
      <c r="N49" s="594">
        <v>26.47</v>
      </c>
      <c r="O49" s="38"/>
      <c r="P49" s="38"/>
      <c r="Q49" s="38"/>
      <c r="R49" s="38"/>
      <c r="S49" s="38"/>
      <c r="T49" s="38" t="s">
        <v>1043</v>
      </c>
    </row>
    <row r="50" ht="12.75" customHeight="1">
      <c r="A50" s="38" t="s">
        <v>1030</v>
      </c>
      <c r="B50" s="38" t="s">
        <v>1044</v>
      </c>
      <c r="C50" s="38" t="s">
        <v>1079</v>
      </c>
      <c r="D50" s="38" t="s">
        <v>1194</v>
      </c>
      <c r="E50" s="38" t="s">
        <v>1195</v>
      </c>
      <c r="F50" s="38" t="s">
        <v>1196</v>
      </c>
      <c r="G50" s="38" t="s">
        <v>1036</v>
      </c>
      <c r="H50" s="38" t="s">
        <v>1054</v>
      </c>
      <c r="I50" s="38" t="s">
        <v>1038</v>
      </c>
      <c r="J50" s="38" t="s">
        <v>1039</v>
      </c>
      <c r="K50" s="38" t="s">
        <v>1040</v>
      </c>
      <c r="L50" s="38" t="s">
        <v>1041</v>
      </c>
      <c r="M50" s="38" t="s">
        <v>1042</v>
      </c>
      <c r="N50" s="594">
        <v>71.55</v>
      </c>
      <c r="O50" s="38"/>
      <c r="P50" s="38"/>
      <c r="Q50" s="38"/>
      <c r="R50" s="38"/>
      <c r="S50" s="38"/>
      <c r="T50" s="38" t="s">
        <v>1043</v>
      </c>
    </row>
    <row r="51" ht="12.75" customHeight="1">
      <c r="A51" s="38" t="s">
        <v>1030</v>
      </c>
      <c r="B51" s="38" t="s">
        <v>1044</v>
      </c>
      <c r="C51" s="38" t="s">
        <v>1079</v>
      </c>
      <c r="D51" s="38" t="s">
        <v>1197</v>
      </c>
      <c r="E51" s="38" t="s">
        <v>1198</v>
      </c>
      <c r="F51" s="38" t="s">
        <v>1199</v>
      </c>
      <c r="G51" s="38" t="s">
        <v>1036</v>
      </c>
      <c r="H51" s="38" t="s">
        <v>1200</v>
      </c>
      <c r="I51" s="38" t="s">
        <v>1038</v>
      </c>
      <c r="J51" s="38" t="s">
        <v>1039</v>
      </c>
      <c r="K51" s="38" t="s">
        <v>1040</v>
      </c>
      <c r="L51" s="38" t="s">
        <v>1041</v>
      </c>
      <c r="M51" s="38" t="s">
        <v>1042</v>
      </c>
      <c r="N51" s="594">
        <v>92.53</v>
      </c>
      <c r="O51" s="38"/>
      <c r="P51" s="38"/>
      <c r="Q51" s="38"/>
      <c r="R51" s="38"/>
      <c r="S51" s="38"/>
      <c r="T51" s="38" t="s">
        <v>1043</v>
      </c>
    </row>
    <row r="52" ht="12.75" customHeight="1">
      <c r="A52" s="38" t="s">
        <v>1030</v>
      </c>
      <c r="B52" s="38" t="s">
        <v>1044</v>
      </c>
      <c r="C52" s="38" t="s">
        <v>1079</v>
      </c>
      <c r="D52" s="38" t="s">
        <v>1201</v>
      </c>
      <c r="E52" s="38" t="s">
        <v>1202</v>
      </c>
      <c r="F52" s="38" t="s">
        <v>1203</v>
      </c>
      <c r="G52" s="38" t="s">
        <v>1036</v>
      </c>
      <c r="H52" s="38" t="s">
        <v>1200</v>
      </c>
      <c r="I52" s="38" t="s">
        <v>1038</v>
      </c>
      <c r="J52" s="38" t="s">
        <v>1039</v>
      </c>
      <c r="K52" s="38" t="s">
        <v>1040</v>
      </c>
      <c r="L52" s="38" t="s">
        <v>1041</v>
      </c>
      <c r="M52" s="38" t="s">
        <v>1042</v>
      </c>
      <c r="N52" s="594">
        <v>92.53</v>
      </c>
      <c r="O52" s="38"/>
      <c r="P52" s="38"/>
      <c r="Q52" s="38"/>
      <c r="R52" s="38"/>
      <c r="S52" s="38"/>
      <c r="T52" s="38" t="s">
        <v>1043</v>
      </c>
    </row>
    <row r="53" ht="12.75" customHeight="1">
      <c r="A53" s="38" t="s">
        <v>1030</v>
      </c>
      <c r="B53" s="38" t="s">
        <v>1044</v>
      </c>
      <c r="C53" s="38" t="s">
        <v>1079</v>
      </c>
      <c r="D53" s="38" t="s">
        <v>1204</v>
      </c>
      <c r="E53" s="38" t="s">
        <v>1205</v>
      </c>
      <c r="F53" s="38" t="s">
        <v>1206</v>
      </c>
      <c r="G53" s="38" t="s">
        <v>1036</v>
      </c>
      <c r="H53" s="38" t="s">
        <v>1200</v>
      </c>
      <c r="I53" s="38" t="s">
        <v>1038</v>
      </c>
      <c r="J53" s="38" t="s">
        <v>1039</v>
      </c>
      <c r="K53" s="38" t="s">
        <v>1040</v>
      </c>
      <c r="L53" s="38" t="s">
        <v>1041</v>
      </c>
      <c r="M53" s="38" t="s">
        <v>1042</v>
      </c>
      <c r="N53" s="594">
        <v>92.53</v>
      </c>
      <c r="O53" s="38"/>
      <c r="P53" s="38"/>
      <c r="Q53" s="38"/>
      <c r="R53" s="38"/>
      <c r="S53" s="38"/>
      <c r="T53" s="38" t="s">
        <v>1043</v>
      </c>
    </row>
    <row r="54" ht="12.75" customHeight="1">
      <c r="A54" s="38" t="s">
        <v>1030</v>
      </c>
      <c r="B54" s="38" t="s">
        <v>1044</v>
      </c>
      <c r="C54" s="38" t="s">
        <v>1207</v>
      </c>
      <c r="D54" s="38" t="s">
        <v>1208</v>
      </c>
      <c r="E54" s="38" t="s">
        <v>1209</v>
      </c>
      <c r="F54" s="38" t="s">
        <v>1210</v>
      </c>
      <c r="G54" s="38" t="s">
        <v>1036</v>
      </c>
      <c r="H54" s="38" t="s">
        <v>1049</v>
      </c>
      <c r="I54" s="38" t="s">
        <v>1038</v>
      </c>
      <c r="J54" s="38" t="s">
        <v>1039</v>
      </c>
      <c r="K54" s="38" t="s">
        <v>1040</v>
      </c>
      <c r="L54" s="38" t="s">
        <v>1041</v>
      </c>
      <c r="M54" s="38" t="s">
        <v>1042</v>
      </c>
      <c r="N54" s="594">
        <v>82.24</v>
      </c>
      <c r="O54" s="38"/>
      <c r="P54" s="38"/>
      <c r="Q54" s="38"/>
      <c r="R54" s="38"/>
      <c r="S54" s="38"/>
      <c r="T54" s="38" t="s">
        <v>1062</v>
      </c>
    </row>
    <row r="55" ht="12.75" customHeight="1">
      <c r="A55" s="38" t="s">
        <v>1030</v>
      </c>
      <c r="B55" s="38" t="s">
        <v>1044</v>
      </c>
      <c r="C55" s="38" t="s">
        <v>1207</v>
      </c>
      <c r="D55" s="38" t="s">
        <v>1211</v>
      </c>
      <c r="E55" s="38" t="s">
        <v>1212</v>
      </c>
      <c r="F55" s="38" t="s">
        <v>1213</v>
      </c>
      <c r="G55" s="38" t="s">
        <v>1036</v>
      </c>
      <c r="H55" s="38" t="s">
        <v>1049</v>
      </c>
      <c r="I55" s="38" t="s">
        <v>1038</v>
      </c>
      <c r="J55" s="38" t="s">
        <v>1039</v>
      </c>
      <c r="K55" s="38" t="s">
        <v>1040</v>
      </c>
      <c r="L55" s="38" t="s">
        <v>1041</v>
      </c>
      <c r="M55" s="38" t="s">
        <v>1042</v>
      </c>
      <c r="N55" s="594">
        <v>82.24</v>
      </c>
      <c r="O55" s="38"/>
      <c r="P55" s="38"/>
      <c r="Q55" s="38"/>
      <c r="R55" s="38"/>
      <c r="S55" s="38"/>
      <c r="T55" s="38" t="s">
        <v>1062</v>
      </c>
    </row>
    <row r="56" ht="12.75" customHeight="1">
      <c r="A56" s="38" t="s">
        <v>1030</v>
      </c>
      <c r="B56" s="38" t="s">
        <v>1044</v>
      </c>
      <c r="C56" s="38" t="s">
        <v>1207</v>
      </c>
      <c r="D56" s="38" t="s">
        <v>1214</v>
      </c>
      <c r="E56" s="38" t="s">
        <v>1215</v>
      </c>
      <c r="F56" s="38" t="s">
        <v>1216</v>
      </c>
      <c r="G56" s="38" t="s">
        <v>1036</v>
      </c>
      <c r="H56" s="38" t="s">
        <v>1049</v>
      </c>
      <c r="I56" s="38" t="s">
        <v>1038</v>
      </c>
      <c r="J56" s="38" t="s">
        <v>1039</v>
      </c>
      <c r="K56" s="38" t="s">
        <v>1040</v>
      </c>
      <c r="L56" s="38" t="s">
        <v>1041</v>
      </c>
      <c r="M56" s="38" t="s">
        <v>1042</v>
      </c>
      <c r="N56" s="594">
        <v>82.24</v>
      </c>
      <c r="O56" s="38"/>
      <c r="P56" s="38"/>
      <c r="Q56" s="38"/>
      <c r="R56" s="38"/>
      <c r="S56" s="38"/>
      <c r="T56" s="38" t="s">
        <v>1062</v>
      </c>
    </row>
    <row r="57" ht="12.75" customHeight="1">
      <c r="A57" s="38" t="s">
        <v>1030</v>
      </c>
      <c r="B57" s="38" t="s">
        <v>1044</v>
      </c>
      <c r="C57" s="38" t="s">
        <v>1207</v>
      </c>
      <c r="D57" s="38" t="s">
        <v>1217</v>
      </c>
      <c r="E57" s="38" t="s">
        <v>1218</v>
      </c>
      <c r="F57" s="38" t="s">
        <v>1219</v>
      </c>
      <c r="G57" s="38" t="s">
        <v>1036</v>
      </c>
      <c r="H57" s="38" t="s">
        <v>1054</v>
      </c>
      <c r="I57" s="38" t="s">
        <v>1038</v>
      </c>
      <c r="J57" s="38" t="s">
        <v>1039</v>
      </c>
      <c r="K57" s="38" t="s">
        <v>1040</v>
      </c>
      <c r="L57" s="38" t="s">
        <v>1041</v>
      </c>
      <c r="M57" s="38" t="s">
        <v>1042</v>
      </c>
      <c r="N57" s="594">
        <v>71.55</v>
      </c>
      <c r="O57" s="38"/>
      <c r="P57" s="38"/>
      <c r="Q57" s="38"/>
      <c r="R57" s="38"/>
      <c r="S57" s="38"/>
      <c r="T57" s="38" t="s">
        <v>1062</v>
      </c>
    </row>
    <row r="58" ht="12.75" customHeight="1">
      <c r="A58" s="38" t="s">
        <v>1030</v>
      </c>
      <c r="B58" s="38" t="s">
        <v>1044</v>
      </c>
      <c r="C58" s="38" t="s">
        <v>1207</v>
      </c>
      <c r="D58" s="38" t="s">
        <v>1220</v>
      </c>
      <c r="E58" s="38" t="s">
        <v>1221</v>
      </c>
      <c r="F58" s="38" t="s">
        <v>1222</v>
      </c>
      <c r="G58" s="38" t="s">
        <v>1036</v>
      </c>
      <c r="H58" s="38" t="s">
        <v>1054</v>
      </c>
      <c r="I58" s="38" t="s">
        <v>1038</v>
      </c>
      <c r="J58" s="38" t="s">
        <v>1039</v>
      </c>
      <c r="K58" s="38" t="s">
        <v>1040</v>
      </c>
      <c r="L58" s="38" t="s">
        <v>1041</v>
      </c>
      <c r="M58" s="38" t="s">
        <v>1042</v>
      </c>
      <c r="N58" s="594">
        <v>71.55</v>
      </c>
      <c r="O58" s="38"/>
      <c r="P58" s="38"/>
      <c r="Q58" s="38"/>
      <c r="R58" s="38"/>
      <c r="S58" s="38"/>
      <c r="T58" s="38" t="s">
        <v>1043</v>
      </c>
    </row>
    <row r="59" ht="12.75" customHeight="1">
      <c r="A59" s="38" t="s">
        <v>1030</v>
      </c>
      <c r="B59" s="38" t="s">
        <v>1044</v>
      </c>
      <c r="C59" s="38" t="s">
        <v>1207</v>
      </c>
      <c r="D59" s="38" t="s">
        <v>1223</v>
      </c>
      <c r="E59" s="38" t="s">
        <v>1224</v>
      </c>
      <c r="F59" s="38" t="s">
        <v>1225</v>
      </c>
      <c r="G59" s="38" t="s">
        <v>1036</v>
      </c>
      <c r="H59" s="38" t="s">
        <v>1037</v>
      </c>
      <c r="I59" s="38" t="s">
        <v>1038</v>
      </c>
      <c r="J59" s="38" t="s">
        <v>1039</v>
      </c>
      <c r="K59" s="38" t="s">
        <v>1040</v>
      </c>
      <c r="L59" s="38" t="s">
        <v>1041</v>
      </c>
      <c r="M59" s="38" t="s">
        <v>1042</v>
      </c>
      <c r="N59" s="594">
        <v>57.37</v>
      </c>
      <c r="O59" s="38"/>
      <c r="P59" s="38"/>
      <c r="Q59" s="38"/>
      <c r="R59" s="38"/>
      <c r="S59" s="38"/>
      <c r="T59" s="38" t="s">
        <v>1043</v>
      </c>
    </row>
    <row r="60" ht="12.75" customHeight="1">
      <c r="A60" s="38" t="s">
        <v>1030</v>
      </c>
      <c r="B60" s="38" t="s">
        <v>1044</v>
      </c>
      <c r="C60" s="38" t="s">
        <v>1207</v>
      </c>
      <c r="D60" s="38" t="s">
        <v>1226</v>
      </c>
      <c r="E60" s="38" t="s">
        <v>1227</v>
      </c>
      <c r="F60" s="38" t="s">
        <v>1228</v>
      </c>
      <c r="G60" s="38" t="s">
        <v>1036</v>
      </c>
      <c r="H60" s="38" t="s">
        <v>1037</v>
      </c>
      <c r="I60" s="38" t="s">
        <v>1038</v>
      </c>
      <c r="J60" s="38" t="s">
        <v>1039</v>
      </c>
      <c r="K60" s="38" t="s">
        <v>1040</v>
      </c>
      <c r="L60" s="38" t="s">
        <v>1041</v>
      </c>
      <c r="M60" s="38" t="s">
        <v>1042</v>
      </c>
      <c r="N60" s="594">
        <v>57.37</v>
      </c>
      <c r="O60" s="38"/>
      <c r="P60" s="38"/>
      <c r="Q60" s="38"/>
      <c r="R60" s="38"/>
      <c r="S60" s="38"/>
      <c r="T60" s="38" t="s">
        <v>1043</v>
      </c>
    </row>
    <row r="61" ht="12.75" customHeight="1">
      <c r="A61" s="38" t="s">
        <v>1030</v>
      </c>
      <c r="B61" s="38" t="s">
        <v>1044</v>
      </c>
      <c r="C61" s="38" t="s">
        <v>1207</v>
      </c>
      <c r="D61" s="38" t="s">
        <v>1229</v>
      </c>
      <c r="E61" s="38" t="s">
        <v>1230</v>
      </c>
      <c r="F61" s="38" t="s">
        <v>1231</v>
      </c>
      <c r="G61" s="38" t="s">
        <v>1036</v>
      </c>
      <c r="H61" s="38" t="s">
        <v>1037</v>
      </c>
      <c r="I61" s="38" t="s">
        <v>1038</v>
      </c>
      <c r="J61" s="38" t="s">
        <v>1039</v>
      </c>
      <c r="K61" s="38" t="s">
        <v>1040</v>
      </c>
      <c r="L61" s="38" t="s">
        <v>1041</v>
      </c>
      <c r="M61" s="38" t="s">
        <v>1042</v>
      </c>
      <c r="N61" s="594">
        <v>57.37</v>
      </c>
      <c r="O61" s="38"/>
      <c r="P61" s="38"/>
      <c r="Q61" s="38"/>
      <c r="R61" s="38"/>
      <c r="S61" s="38"/>
      <c r="T61" s="38" t="s">
        <v>1043</v>
      </c>
    </row>
    <row r="62" ht="12.75" customHeight="1">
      <c r="A62" s="38" t="s">
        <v>1030</v>
      </c>
      <c r="B62" s="38" t="s">
        <v>1044</v>
      </c>
      <c r="C62" s="38" t="s">
        <v>1207</v>
      </c>
      <c r="D62" s="38" t="s">
        <v>1232</v>
      </c>
      <c r="E62" s="38" t="s">
        <v>1233</v>
      </c>
      <c r="F62" s="38" t="s">
        <v>1234</v>
      </c>
      <c r="G62" s="38" t="s">
        <v>1036</v>
      </c>
      <c r="H62" s="38" t="s">
        <v>1037</v>
      </c>
      <c r="I62" s="38" t="s">
        <v>1038</v>
      </c>
      <c r="J62" s="38" t="s">
        <v>1039</v>
      </c>
      <c r="K62" s="38" t="s">
        <v>1040</v>
      </c>
      <c r="L62" s="38" t="s">
        <v>1041</v>
      </c>
      <c r="M62" s="38" t="s">
        <v>1042</v>
      </c>
      <c r="N62" s="594">
        <v>57.37</v>
      </c>
      <c r="O62" s="38"/>
      <c r="P62" s="38"/>
      <c r="Q62" s="38"/>
      <c r="R62" s="38"/>
      <c r="S62" s="38"/>
      <c r="T62" s="38" t="s">
        <v>1043</v>
      </c>
    </row>
    <row r="63" ht="12.75" customHeight="1">
      <c r="A63" s="38" t="s">
        <v>1030</v>
      </c>
      <c r="B63" s="38" t="s">
        <v>1044</v>
      </c>
      <c r="C63" s="38" t="s">
        <v>1207</v>
      </c>
      <c r="D63" s="38" t="s">
        <v>1235</v>
      </c>
      <c r="E63" s="38" t="s">
        <v>1236</v>
      </c>
      <c r="F63" s="38" t="s">
        <v>1237</v>
      </c>
      <c r="G63" s="38" t="s">
        <v>1036</v>
      </c>
      <c r="H63" s="38" t="s">
        <v>1037</v>
      </c>
      <c r="I63" s="38" t="s">
        <v>1038</v>
      </c>
      <c r="J63" s="38" t="s">
        <v>1039</v>
      </c>
      <c r="K63" s="38" t="s">
        <v>1040</v>
      </c>
      <c r="L63" s="38" t="s">
        <v>1041</v>
      </c>
      <c r="M63" s="38" t="s">
        <v>1042</v>
      </c>
      <c r="N63" s="594">
        <v>57.37</v>
      </c>
      <c r="O63" s="38"/>
      <c r="P63" s="38"/>
      <c r="Q63" s="38"/>
      <c r="R63" s="38"/>
      <c r="S63" s="38"/>
      <c r="T63" s="38" t="s">
        <v>1043</v>
      </c>
    </row>
    <row r="64" ht="12.75" customHeight="1">
      <c r="A64" s="38" t="s">
        <v>1030</v>
      </c>
      <c r="B64" s="38" t="s">
        <v>1044</v>
      </c>
      <c r="C64" s="38" t="s">
        <v>1207</v>
      </c>
      <c r="D64" s="38" t="s">
        <v>1238</v>
      </c>
      <c r="E64" s="38" t="s">
        <v>1239</v>
      </c>
      <c r="F64" s="38" t="s">
        <v>1240</v>
      </c>
      <c r="G64" s="38" t="s">
        <v>1036</v>
      </c>
      <c r="H64" s="38" t="s">
        <v>179</v>
      </c>
      <c r="I64" s="38" t="s">
        <v>1038</v>
      </c>
      <c r="J64" s="38" t="s">
        <v>1039</v>
      </c>
      <c r="K64" s="38" t="s">
        <v>1040</v>
      </c>
      <c r="L64" s="38" t="s">
        <v>1041</v>
      </c>
      <c r="M64" s="38" t="s">
        <v>1042</v>
      </c>
      <c r="N64" s="594">
        <v>39.4</v>
      </c>
      <c r="O64" s="38"/>
      <c r="P64" s="38"/>
      <c r="Q64" s="38"/>
      <c r="R64" s="38"/>
      <c r="S64" s="38"/>
      <c r="T64" s="38" t="s">
        <v>1043</v>
      </c>
    </row>
    <row r="65" ht="12.75" customHeight="1">
      <c r="A65" s="38" t="s">
        <v>1030</v>
      </c>
      <c r="B65" s="38" t="s">
        <v>1044</v>
      </c>
      <c r="C65" s="38" t="s">
        <v>1207</v>
      </c>
      <c r="D65" s="38" t="s">
        <v>1241</v>
      </c>
      <c r="E65" s="38" t="s">
        <v>1242</v>
      </c>
      <c r="F65" s="38" t="s">
        <v>1243</v>
      </c>
      <c r="G65" s="38" t="s">
        <v>1036</v>
      </c>
      <c r="H65" s="38" t="s">
        <v>179</v>
      </c>
      <c r="I65" s="38" t="s">
        <v>1038</v>
      </c>
      <c r="J65" s="38" t="s">
        <v>1039</v>
      </c>
      <c r="K65" s="38" t="s">
        <v>1040</v>
      </c>
      <c r="L65" s="38" t="s">
        <v>1041</v>
      </c>
      <c r="M65" s="38" t="s">
        <v>1042</v>
      </c>
      <c r="N65" s="594">
        <v>39.4</v>
      </c>
      <c r="O65" s="38"/>
      <c r="P65" s="38"/>
      <c r="Q65" s="38"/>
      <c r="R65" s="38"/>
      <c r="S65" s="38"/>
      <c r="T65" s="38" t="s">
        <v>1043</v>
      </c>
    </row>
    <row r="66" ht="12.75" customHeight="1">
      <c r="A66" s="38" t="s">
        <v>1030</v>
      </c>
      <c r="B66" s="38" t="s">
        <v>1044</v>
      </c>
      <c r="C66" s="38" t="s">
        <v>1207</v>
      </c>
      <c r="D66" s="38" t="s">
        <v>1244</v>
      </c>
      <c r="E66" s="38" t="s">
        <v>1245</v>
      </c>
      <c r="F66" s="38" t="s">
        <v>1246</v>
      </c>
      <c r="G66" s="38" t="s">
        <v>1036</v>
      </c>
      <c r="H66" s="38" t="s">
        <v>179</v>
      </c>
      <c r="I66" s="38" t="s">
        <v>1038</v>
      </c>
      <c r="J66" s="38" t="s">
        <v>1039</v>
      </c>
      <c r="K66" s="38" t="s">
        <v>1040</v>
      </c>
      <c r="L66" s="38" t="s">
        <v>1041</v>
      </c>
      <c r="M66" s="38" t="s">
        <v>1042</v>
      </c>
      <c r="N66" s="594">
        <v>39.4</v>
      </c>
      <c r="O66" s="38"/>
      <c r="P66" s="38"/>
      <c r="Q66" s="38"/>
      <c r="R66" s="38"/>
      <c r="S66" s="38"/>
      <c r="T66" s="38" t="s">
        <v>1043</v>
      </c>
    </row>
    <row r="67" ht="12.75" customHeight="1">
      <c r="A67" s="38" t="s">
        <v>1030</v>
      </c>
      <c r="B67" s="38" t="s">
        <v>1044</v>
      </c>
      <c r="C67" s="38" t="s">
        <v>1207</v>
      </c>
      <c r="D67" s="38" t="s">
        <v>1247</v>
      </c>
      <c r="E67" s="38" t="s">
        <v>1248</v>
      </c>
      <c r="F67" s="38" t="s">
        <v>1249</v>
      </c>
      <c r="G67" s="38" t="s">
        <v>1036</v>
      </c>
      <c r="H67" s="38" t="s">
        <v>1200</v>
      </c>
      <c r="I67" s="38" t="s">
        <v>1038</v>
      </c>
      <c r="J67" s="38" t="s">
        <v>1039</v>
      </c>
      <c r="K67" s="38" t="s">
        <v>1040</v>
      </c>
      <c r="L67" s="38" t="s">
        <v>1041</v>
      </c>
      <c r="M67" s="38" t="s">
        <v>1042</v>
      </c>
      <c r="N67" s="594">
        <v>92.53</v>
      </c>
      <c r="O67" s="38"/>
      <c r="P67" s="38"/>
      <c r="Q67" s="38"/>
      <c r="R67" s="38"/>
      <c r="S67" s="38"/>
      <c r="T67" s="38" t="s">
        <v>1062</v>
      </c>
    </row>
    <row r="68" ht="12.75" customHeight="1">
      <c r="A68" s="38" t="s">
        <v>1030</v>
      </c>
      <c r="B68" s="38" t="s">
        <v>1044</v>
      </c>
      <c r="C68" s="38" t="s">
        <v>1207</v>
      </c>
      <c r="D68" s="38" t="s">
        <v>1250</v>
      </c>
      <c r="E68" s="38" t="s">
        <v>1251</v>
      </c>
      <c r="F68" s="38" t="s">
        <v>1252</v>
      </c>
      <c r="G68" s="38" t="s">
        <v>1036</v>
      </c>
      <c r="H68" s="38" t="s">
        <v>1049</v>
      </c>
      <c r="I68" s="38" t="s">
        <v>1038</v>
      </c>
      <c r="J68" s="38" t="s">
        <v>1039</v>
      </c>
      <c r="K68" s="38" t="s">
        <v>1040</v>
      </c>
      <c r="L68" s="38" t="s">
        <v>1041</v>
      </c>
      <c r="M68" s="38" t="s">
        <v>1042</v>
      </c>
      <c r="N68" s="594">
        <v>82.24</v>
      </c>
      <c r="O68" s="38"/>
      <c r="P68" s="38"/>
      <c r="Q68" s="38"/>
      <c r="R68" s="38"/>
      <c r="S68" s="38"/>
      <c r="T68" s="38" t="s">
        <v>1043</v>
      </c>
    </row>
    <row r="69" ht="12.75" customHeight="1">
      <c r="A69" s="38" t="s">
        <v>1030</v>
      </c>
      <c r="B69" s="38" t="s">
        <v>1044</v>
      </c>
      <c r="C69" s="38" t="s">
        <v>1253</v>
      </c>
      <c r="D69" s="38" t="s">
        <v>1254</v>
      </c>
      <c r="E69" s="38" t="s">
        <v>1255</v>
      </c>
      <c r="F69" s="38" t="s">
        <v>1256</v>
      </c>
      <c r="G69" s="38" t="s">
        <v>1036</v>
      </c>
      <c r="H69" s="38" t="s">
        <v>1049</v>
      </c>
      <c r="I69" s="38" t="s">
        <v>1038</v>
      </c>
      <c r="J69" s="38" t="s">
        <v>1039</v>
      </c>
      <c r="K69" s="38" t="s">
        <v>1040</v>
      </c>
      <c r="L69" s="38" t="s">
        <v>1041</v>
      </c>
      <c r="M69" s="38" t="s">
        <v>1042</v>
      </c>
      <c r="N69" s="594">
        <v>82.24</v>
      </c>
      <c r="O69" s="38"/>
      <c r="P69" s="38"/>
      <c r="Q69" s="38"/>
      <c r="R69" s="38"/>
      <c r="S69" s="38"/>
      <c r="T69" s="38" t="s">
        <v>1062</v>
      </c>
    </row>
    <row r="70" ht="12.75" customHeight="1">
      <c r="A70" s="38" t="s">
        <v>1030</v>
      </c>
      <c r="B70" s="38" t="s">
        <v>1044</v>
      </c>
      <c r="C70" s="38" t="s">
        <v>1253</v>
      </c>
      <c r="D70" s="38" t="s">
        <v>1257</v>
      </c>
      <c r="E70" s="38" t="s">
        <v>1258</v>
      </c>
      <c r="F70" s="38" t="s">
        <v>1259</v>
      </c>
      <c r="G70" s="38" t="s">
        <v>1036</v>
      </c>
      <c r="H70" s="38" t="s">
        <v>1054</v>
      </c>
      <c r="I70" s="38" t="s">
        <v>1038</v>
      </c>
      <c r="J70" s="38" t="s">
        <v>1039</v>
      </c>
      <c r="K70" s="38" t="s">
        <v>1040</v>
      </c>
      <c r="L70" s="38" t="s">
        <v>1041</v>
      </c>
      <c r="M70" s="38" t="s">
        <v>1042</v>
      </c>
      <c r="N70" s="594">
        <v>71.55</v>
      </c>
      <c r="O70" s="38"/>
      <c r="P70" s="38"/>
      <c r="Q70" s="38"/>
      <c r="R70" s="38"/>
      <c r="S70" s="38"/>
      <c r="T70" s="38" t="s">
        <v>1043</v>
      </c>
    </row>
    <row r="71" ht="12.75" customHeight="1">
      <c r="A71" s="38" t="s">
        <v>1030</v>
      </c>
      <c r="B71" s="38" t="s">
        <v>1044</v>
      </c>
      <c r="C71" s="38" t="s">
        <v>1253</v>
      </c>
      <c r="D71" s="38" t="s">
        <v>1260</v>
      </c>
      <c r="E71" s="38" t="s">
        <v>1261</v>
      </c>
      <c r="F71" s="38" t="s">
        <v>1262</v>
      </c>
      <c r="G71" s="38" t="s">
        <v>1036</v>
      </c>
      <c r="H71" s="38" t="s">
        <v>1054</v>
      </c>
      <c r="I71" s="38" t="s">
        <v>1038</v>
      </c>
      <c r="J71" s="38" t="s">
        <v>1039</v>
      </c>
      <c r="K71" s="38" t="s">
        <v>1040</v>
      </c>
      <c r="L71" s="38" t="s">
        <v>1041</v>
      </c>
      <c r="M71" s="38" t="s">
        <v>1042</v>
      </c>
      <c r="N71" s="594">
        <v>71.55</v>
      </c>
      <c r="O71" s="38"/>
      <c r="P71" s="38"/>
      <c r="Q71" s="38"/>
      <c r="R71" s="38"/>
      <c r="S71" s="38"/>
      <c r="T71" s="38" t="s">
        <v>1062</v>
      </c>
    </row>
    <row r="72" ht="12.75" customHeight="1">
      <c r="A72" s="38" t="s">
        <v>1030</v>
      </c>
      <c r="B72" s="38" t="s">
        <v>1044</v>
      </c>
      <c r="C72" s="38" t="s">
        <v>1253</v>
      </c>
      <c r="D72" s="38" t="s">
        <v>1263</v>
      </c>
      <c r="E72" s="38" t="s">
        <v>1264</v>
      </c>
      <c r="F72" s="38" t="s">
        <v>1265</v>
      </c>
      <c r="G72" s="38" t="s">
        <v>1036</v>
      </c>
      <c r="H72" s="38" t="s">
        <v>179</v>
      </c>
      <c r="I72" s="38" t="s">
        <v>1038</v>
      </c>
      <c r="J72" s="38" t="s">
        <v>1039</v>
      </c>
      <c r="K72" s="38" t="s">
        <v>1040</v>
      </c>
      <c r="L72" s="38" t="s">
        <v>1041</v>
      </c>
      <c r="M72" s="38" t="s">
        <v>1042</v>
      </c>
      <c r="N72" s="594">
        <v>39.4</v>
      </c>
      <c r="O72" s="38"/>
      <c r="P72" s="38"/>
      <c r="Q72" s="38"/>
      <c r="R72" s="38"/>
      <c r="S72" s="38"/>
      <c r="T72" s="38" t="s">
        <v>1062</v>
      </c>
    </row>
    <row r="73" ht="12.75" customHeight="1">
      <c r="A73" s="38" t="s">
        <v>1030</v>
      </c>
      <c r="B73" s="38" t="s">
        <v>1044</v>
      </c>
      <c r="C73" s="38" t="s">
        <v>1253</v>
      </c>
      <c r="D73" s="38" t="s">
        <v>1266</v>
      </c>
      <c r="E73" s="38" t="s">
        <v>1267</v>
      </c>
      <c r="F73" s="38" t="s">
        <v>1268</v>
      </c>
      <c r="G73" s="38" t="s">
        <v>1036</v>
      </c>
      <c r="H73" s="38" t="s">
        <v>1054</v>
      </c>
      <c r="I73" s="38" t="s">
        <v>1038</v>
      </c>
      <c r="J73" s="38" t="s">
        <v>1039</v>
      </c>
      <c r="K73" s="38" t="s">
        <v>1040</v>
      </c>
      <c r="L73" s="38" t="s">
        <v>1041</v>
      </c>
      <c r="M73" s="38" t="s">
        <v>1042</v>
      </c>
      <c r="N73" s="594">
        <v>71.55</v>
      </c>
      <c r="O73" s="38"/>
      <c r="P73" s="38"/>
      <c r="Q73" s="38"/>
      <c r="R73" s="38"/>
      <c r="S73" s="38"/>
      <c r="T73" s="38" t="s">
        <v>1043</v>
      </c>
    </row>
    <row r="74" ht="12.75" customHeight="1">
      <c r="A74" s="38" t="s">
        <v>1030</v>
      </c>
      <c r="B74" s="38" t="s">
        <v>1044</v>
      </c>
      <c r="C74" s="38" t="s">
        <v>1269</v>
      </c>
      <c r="D74" s="38" t="s">
        <v>1270</v>
      </c>
      <c r="E74" s="38" t="s">
        <v>1271</v>
      </c>
      <c r="F74" s="38" t="s">
        <v>1272</v>
      </c>
      <c r="G74" s="38" t="s">
        <v>1036</v>
      </c>
      <c r="H74" s="38" t="s">
        <v>1037</v>
      </c>
      <c r="I74" s="38" t="s">
        <v>1038</v>
      </c>
      <c r="J74" s="38" t="s">
        <v>1039</v>
      </c>
      <c r="K74" s="38" t="s">
        <v>1040</v>
      </c>
      <c r="L74" s="38" t="s">
        <v>1041</v>
      </c>
      <c r="M74" s="38" t="s">
        <v>1042</v>
      </c>
      <c r="N74" s="594">
        <v>57.37</v>
      </c>
      <c r="O74" s="38"/>
      <c r="P74" s="38"/>
      <c r="Q74" s="38"/>
      <c r="R74" s="38"/>
      <c r="S74" s="38"/>
      <c r="T74" s="38" t="s">
        <v>1043</v>
      </c>
    </row>
    <row r="75" ht="12.75" customHeight="1">
      <c r="A75" s="38" t="s">
        <v>1030</v>
      </c>
      <c r="B75" s="38" t="s">
        <v>1044</v>
      </c>
      <c r="C75" s="38" t="s">
        <v>1269</v>
      </c>
      <c r="D75" s="38" t="s">
        <v>1273</v>
      </c>
      <c r="E75" s="38" t="s">
        <v>1274</v>
      </c>
      <c r="F75" s="38" t="s">
        <v>1275</v>
      </c>
      <c r="G75" s="38" t="s">
        <v>1036</v>
      </c>
      <c r="H75" s="38" t="s">
        <v>1200</v>
      </c>
      <c r="I75" s="38" t="s">
        <v>1038</v>
      </c>
      <c r="J75" s="38" t="s">
        <v>1039</v>
      </c>
      <c r="K75" s="38" t="s">
        <v>1040</v>
      </c>
      <c r="L75" s="38" t="s">
        <v>1041</v>
      </c>
      <c r="M75" s="38" t="s">
        <v>1042</v>
      </c>
      <c r="N75" s="594">
        <v>92.53</v>
      </c>
      <c r="O75" s="38"/>
      <c r="P75" s="38"/>
      <c r="Q75" s="38"/>
      <c r="R75" s="38"/>
      <c r="S75" s="38"/>
      <c r="T75" s="38" t="s">
        <v>1062</v>
      </c>
    </row>
    <row r="76" ht="12.75" customHeight="1">
      <c r="A76" s="38" t="s">
        <v>1030</v>
      </c>
      <c r="B76" s="38" t="s">
        <v>1044</v>
      </c>
      <c r="C76" s="38" t="s">
        <v>1276</v>
      </c>
      <c r="D76" s="38" t="s">
        <v>1277</v>
      </c>
      <c r="E76" s="38" t="s">
        <v>1278</v>
      </c>
      <c r="F76" s="38" t="s">
        <v>1279</v>
      </c>
      <c r="G76" s="38" t="s">
        <v>1036</v>
      </c>
      <c r="H76" s="38" t="s">
        <v>1054</v>
      </c>
      <c r="I76" s="38" t="s">
        <v>1038</v>
      </c>
      <c r="J76" s="38" t="s">
        <v>1039</v>
      </c>
      <c r="K76" s="38" t="s">
        <v>1040</v>
      </c>
      <c r="L76" s="38" t="s">
        <v>1041</v>
      </c>
      <c r="M76" s="38" t="s">
        <v>1042</v>
      </c>
      <c r="N76" s="594">
        <v>71.55</v>
      </c>
      <c r="O76" s="38"/>
      <c r="P76" s="38"/>
      <c r="Q76" s="38"/>
      <c r="R76" s="38"/>
      <c r="S76" s="38"/>
      <c r="T76" s="38" t="s">
        <v>1043</v>
      </c>
    </row>
    <row r="77" ht="12.75" customHeight="1">
      <c r="A77" s="38" t="s">
        <v>1030</v>
      </c>
      <c r="B77" s="38" t="s">
        <v>1044</v>
      </c>
      <c r="C77" s="38" t="s">
        <v>1276</v>
      </c>
      <c r="D77" s="38" t="s">
        <v>1280</v>
      </c>
      <c r="E77" s="38" t="s">
        <v>1281</v>
      </c>
      <c r="F77" s="38" t="s">
        <v>1282</v>
      </c>
      <c r="G77" s="38" t="s">
        <v>1036</v>
      </c>
      <c r="H77" s="38" t="s">
        <v>1037</v>
      </c>
      <c r="I77" s="38" t="s">
        <v>1038</v>
      </c>
      <c r="J77" s="38" t="s">
        <v>1039</v>
      </c>
      <c r="K77" s="38" t="s">
        <v>1040</v>
      </c>
      <c r="L77" s="38" t="s">
        <v>1041</v>
      </c>
      <c r="M77" s="38" t="s">
        <v>1042</v>
      </c>
      <c r="N77" s="594">
        <v>57.37</v>
      </c>
      <c r="O77" s="38"/>
      <c r="P77" s="38"/>
      <c r="Q77" s="38"/>
      <c r="R77" s="38"/>
      <c r="S77" s="38"/>
      <c r="T77" s="38" t="s">
        <v>1043</v>
      </c>
    </row>
    <row r="78" ht="12.75" customHeight="1">
      <c r="A78" s="38" t="s">
        <v>1030</v>
      </c>
      <c r="B78" s="38" t="s">
        <v>1044</v>
      </c>
      <c r="C78" s="38" t="s">
        <v>1276</v>
      </c>
      <c r="D78" s="38" t="s">
        <v>1283</v>
      </c>
      <c r="E78" s="38" t="s">
        <v>1284</v>
      </c>
      <c r="F78" s="38" t="s">
        <v>1285</v>
      </c>
      <c r="G78" s="38" t="s">
        <v>1036</v>
      </c>
      <c r="H78" s="38" t="s">
        <v>1054</v>
      </c>
      <c r="I78" s="38" t="s">
        <v>1038</v>
      </c>
      <c r="J78" s="38" t="s">
        <v>1039</v>
      </c>
      <c r="K78" s="38" t="s">
        <v>1040</v>
      </c>
      <c r="L78" s="38" t="s">
        <v>1041</v>
      </c>
      <c r="M78" s="38" t="s">
        <v>1042</v>
      </c>
      <c r="N78" s="594">
        <v>71.55</v>
      </c>
      <c r="O78" s="38"/>
      <c r="P78" s="38"/>
      <c r="Q78" s="38"/>
      <c r="R78" s="38"/>
      <c r="S78" s="38"/>
      <c r="T78" s="38" t="s">
        <v>1043</v>
      </c>
    </row>
    <row r="79" ht="12.75" customHeight="1">
      <c r="A79" s="38" t="s">
        <v>1030</v>
      </c>
      <c r="B79" s="38" t="s">
        <v>1044</v>
      </c>
      <c r="C79" s="38" t="s">
        <v>1276</v>
      </c>
      <c r="D79" s="38" t="s">
        <v>1286</v>
      </c>
      <c r="E79" s="38" t="s">
        <v>1287</v>
      </c>
      <c r="F79" s="38" t="s">
        <v>1288</v>
      </c>
      <c r="G79" s="38" t="s">
        <v>1036</v>
      </c>
      <c r="H79" s="38" t="s">
        <v>1200</v>
      </c>
      <c r="I79" s="38" t="s">
        <v>1038</v>
      </c>
      <c r="J79" s="38" t="s">
        <v>1039</v>
      </c>
      <c r="K79" s="38" t="s">
        <v>1040</v>
      </c>
      <c r="L79" s="38" t="s">
        <v>1041</v>
      </c>
      <c r="M79" s="38" t="s">
        <v>1042</v>
      </c>
      <c r="N79" s="594">
        <v>92.53</v>
      </c>
      <c r="O79" s="38"/>
      <c r="P79" s="38"/>
      <c r="Q79" s="38"/>
      <c r="R79" s="38"/>
      <c r="S79" s="38"/>
      <c r="T79" s="38" t="s">
        <v>1062</v>
      </c>
    </row>
    <row r="80" ht="12.75" customHeight="1">
      <c r="A80" s="38" t="s">
        <v>1030</v>
      </c>
      <c r="B80" s="38" t="s">
        <v>1044</v>
      </c>
      <c r="C80" s="38" t="s">
        <v>1289</v>
      </c>
      <c r="D80" s="38" t="s">
        <v>1290</v>
      </c>
      <c r="E80" s="38" t="s">
        <v>1291</v>
      </c>
      <c r="F80" s="38" t="s">
        <v>1292</v>
      </c>
      <c r="G80" s="38" t="s">
        <v>1036</v>
      </c>
      <c r="H80" s="38" t="s">
        <v>1054</v>
      </c>
      <c r="I80" s="38" t="s">
        <v>1038</v>
      </c>
      <c r="J80" s="38" t="s">
        <v>1039</v>
      </c>
      <c r="K80" s="38" t="s">
        <v>1040</v>
      </c>
      <c r="L80" s="38" t="s">
        <v>1041</v>
      </c>
      <c r="M80" s="38" t="s">
        <v>1042</v>
      </c>
      <c r="N80" s="594">
        <v>71.55</v>
      </c>
      <c r="O80" s="38"/>
      <c r="P80" s="38"/>
      <c r="Q80" s="38"/>
      <c r="R80" s="38"/>
      <c r="S80" s="38"/>
      <c r="T80" s="38" t="s">
        <v>1043</v>
      </c>
    </row>
    <row r="81" ht="12.75" customHeight="1">
      <c r="A81" s="38" t="s">
        <v>1030</v>
      </c>
      <c r="B81" s="38" t="s">
        <v>1044</v>
      </c>
      <c r="C81" s="38" t="s">
        <v>1289</v>
      </c>
      <c r="D81" s="38" t="s">
        <v>1293</v>
      </c>
      <c r="E81" s="38" t="s">
        <v>1294</v>
      </c>
      <c r="F81" s="38" t="s">
        <v>1295</v>
      </c>
      <c r="G81" s="38" t="s">
        <v>1036</v>
      </c>
      <c r="H81" s="38" t="s">
        <v>1200</v>
      </c>
      <c r="I81" s="38" t="s">
        <v>1038</v>
      </c>
      <c r="J81" s="38" t="s">
        <v>1039</v>
      </c>
      <c r="K81" s="38" t="s">
        <v>1040</v>
      </c>
      <c r="L81" s="38" t="s">
        <v>1041</v>
      </c>
      <c r="M81" s="38" t="s">
        <v>1042</v>
      </c>
      <c r="N81" s="594">
        <v>92.53</v>
      </c>
      <c r="O81" s="38"/>
      <c r="P81" s="38"/>
      <c r="Q81" s="38"/>
      <c r="R81" s="38"/>
      <c r="S81" s="38"/>
      <c r="T81" s="38" t="s">
        <v>1062</v>
      </c>
    </row>
    <row r="82" ht="12.75" customHeight="1">
      <c r="A82" s="38" t="s">
        <v>1030</v>
      </c>
      <c r="B82" s="38" t="s">
        <v>1044</v>
      </c>
      <c r="C82" s="38" t="s">
        <v>1296</v>
      </c>
      <c r="D82" s="38" t="s">
        <v>1297</v>
      </c>
      <c r="E82" s="38" t="s">
        <v>1298</v>
      </c>
      <c r="F82" s="38" t="s">
        <v>1299</v>
      </c>
      <c r="G82" s="38" t="s">
        <v>1036</v>
      </c>
      <c r="H82" s="38" t="s">
        <v>1054</v>
      </c>
      <c r="I82" s="38" t="s">
        <v>1038</v>
      </c>
      <c r="J82" s="38" t="s">
        <v>1039</v>
      </c>
      <c r="K82" s="38" t="s">
        <v>1040</v>
      </c>
      <c r="L82" s="38" t="s">
        <v>1041</v>
      </c>
      <c r="M82" s="38" t="s">
        <v>1042</v>
      </c>
      <c r="N82" s="594">
        <v>71.55</v>
      </c>
      <c r="O82" s="38"/>
      <c r="P82" s="38"/>
      <c r="Q82" s="38"/>
      <c r="R82" s="38"/>
      <c r="S82" s="38"/>
      <c r="T82" s="38" t="s">
        <v>1043</v>
      </c>
    </row>
    <row r="83" ht="12.75" customHeight="1">
      <c r="A83" s="38" t="s">
        <v>1030</v>
      </c>
      <c r="B83" s="38" t="s">
        <v>1044</v>
      </c>
      <c r="C83" s="38" t="s">
        <v>1296</v>
      </c>
      <c r="D83" s="38" t="s">
        <v>1300</v>
      </c>
      <c r="E83" s="38" t="s">
        <v>1301</v>
      </c>
      <c r="F83" s="38" t="s">
        <v>1302</v>
      </c>
      <c r="G83" s="38" t="s">
        <v>1036</v>
      </c>
      <c r="H83" s="38" t="s">
        <v>1054</v>
      </c>
      <c r="I83" s="38" t="s">
        <v>1038</v>
      </c>
      <c r="J83" s="38" t="s">
        <v>1039</v>
      </c>
      <c r="K83" s="38" t="s">
        <v>1040</v>
      </c>
      <c r="L83" s="38" t="s">
        <v>1041</v>
      </c>
      <c r="M83" s="38" t="s">
        <v>1042</v>
      </c>
      <c r="N83" s="594">
        <v>71.55</v>
      </c>
      <c r="O83" s="38"/>
      <c r="P83" s="38"/>
      <c r="Q83" s="38"/>
      <c r="R83" s="38"/>
      <c r="S83" s="38"/>
      <c r="T83" s="38" t="s">
        <v>1043</v>
      </c>
    </row>
    <row r="84" ht="12.75" customHeight="1">
      <c r="A84" s="38" t="s">
        <v>1030</v>
      </c>
      <c r="B84" s="38" t="s">
        <v>1044</v>
      </c>
      <c r="C84" s="38" t="s">
        <v>1296</v>
      </c>
      <c r="D84" s="38" t="s">
        <v>1303</v>
      </c>
      <c r="E84" s="38" t="s">
        <v>1304</v>
      </c>
      <c r="F84" s="38" t="s">
        <v>1305</v>
      </c>
      <c r="G84" s="38" t="s">
        <v>1036</v>
      </c>
      <c r="H84" s="38" t="s">
        <v>1054</v>
      </c>
      <c r="I84" s="38" t="s">
        <v>1038</v>
      </c>
      <c r="J84" s="38" t="s">
        <v>1039</v>
      </c>
      <c r="K84" s="38" t="s">
        <v>1040</v>
      </c>
      <c r="L84" s="38" t="s">
        <v>1041</v>
      </c>
      <c r="M84" s="38" t="s">
        <v>1042</v>
      </c>
      <c r="N84" s="594">
        <v>71.55</v>
      </c>
      <c r="O84" s="38"/>
      <c r="P84" s="38"/>
      <c r="Q84" s="38"/>
      <c r="R84" s="38"/>
      <c r="S84" s="38"/>
      <c r="T84" s="38" t="s">
        <v>1043</v>
      </c>
    </row>
    <row r="85" ht="12.75" customHeight="1">
      <c r="A85" s="38" t="s">
        <v>1030</v>
      </c>
      <c r="B85" s="38" t="s">
        <v>1044</v>
      </c>
      <c r="C85" s="38" t="s">
        <v>1296</v>
      </c>
      <c r="D85" s="38" t="s">
        <v>1306</v>
      </c>
      <c r="E85" s="38" t="s">
        <v>1307</v>
      </c>
      <c r="F85" s="38" t="s">
        <v>1308</v>
      </c>
      <c r="G85" s="38" t="s">
        <v>1036</v>
      </c>
      <c r="H85" s="38" t="s">
        <v>1054</v>
      </c>
      <c r="I85" s="38" t="s">
        <v>1038</v>
      </c>
      <c r="J85" s="38" t="s">
        <v>1039</v>
      </c>
      <c r="K85" s="38" t="s">
        <v>1040</v>
      </c>
      <c r="L85" s="38" t="s">
        <v>1041</v>
      </c>
      <c r="M85" s="38" t="s">
        <v>1042</v>
      </c>
      <c r="N85" s="594">
        <v>71.55</v>
      </c>
      <c r="O85" s="38"/>
      <c r="P85" s="38"/>
      <c r="Q85" s="38"/>
      <c r="R85" s="38"/>
      <c r="S85" s="38"/>
      <c r="T85" s="38" t="s">
        <v>1043</v>
      </c>
    </row>
    <row r="86" ht="12.75" customHeight="1">
      <c r="A86" s="38" t="s">
        <v>1030</v>
      </c>
      <c r="B86" s="38" t="s">
        <v>1044</v>
      </c>
      <c r="C86" s="38" t="s">
        <v>1296</v>
      </c>
      <c r="D86" s="38" t="s">
        <v>1309</v>
      </c>
      <c r="E86" s="38" t="s">
        <v>1310</v>
      </c>
      <c r="F86" s="38" t="s">
        <v>1311</v>
      </c>
      <c r="G86" s="38" t="s">
        <v>1036</v>
      </c>
      <c r="H86" s="38" t="s">
        <v>1054</v>
      </c>
      <c r="I86" s="38" t="s">
        <v>1038</v>
      </c>
      <c r="J86" s="38" t="s">
        <v>1039</v>
      </c>
      <c r="K86" s="38" t="s">
        <v>1040</v>
      </c>
      <c r="L86" s="38" t="s">
        <v>1041</v>
      </c>
      <c r="M86" s="38" t="s">
        <v>1042</v>
      </c>
      <c r="N86" s="594">
        <v>71.55</v>
      </c>
      <c r="O86" s="38"/>
      <c r="P86" s="38"/>
      <c r="Q86" s="38"/>
      <c r="R86" s="38"/>
      <c r="S86" s="38"/>
      <c r="T86" s="38" t="s">
        <v>1043</v>
      </c>
    </row>
    <row r="87" ht="12.75" customHeight="1">
      <c r="A87" s="38" t="s">
        <v>1030</v>
      </c>
      <c r="B87" s="38" t="s">
        <v>1044</v>
      </c>
      <c r="C87" s="38" t="s">
        <v>1296</v>
      </c>
      <c r="D87" s="38" t="s">
        <v>1312</v>
      </c>
      <c r="E87" s="38" t="s">
        <v>1313</v>
      </c>
      <c r="F87" s="38" t="s">
        <v>1314</v>
      </c>
      <c r="G87" s="38" t="s">
        <v>1036</v>
      </c>
      <c r="H87" s="38" t="s">
        <v>1054</v>
      </c>
      <c r="I87" s="38" t="s">
        <v>1038</v>
      </c>
      <c r="J87" s="38" t="s">
        <v>1039</v>
      </c>
      <c r="K87" s="38" t="s">
        <v>1040</v>
      </c>
      <c r="L87" s="38" t="s">
        <v>1041</v>
      </c>
      <c r="M87" s="38" t="s">
        <v>1042</v>
      </c>
      <c r="N87" s="594">
        <v>71.55</v>
      </c>
      <c r="O87" s="38"/>
      <c r="P87" s="38"/>
      <c r="Q87" s="38"/>
      <c r="R87" s="38"/>
      <c r="S87" s="38"/>
      <c r="T87" s="38" t="s">
        <v>1043</v>
      </c>
    </row>
    <row r="88" ht="12.75" customHeight="1">
      <c r="A88" s="38" t="s">
        <v>1030</v>
      </c>
      <c r="B88" s="38" t="s">
        <v>1044</v>
      </c>
      <c r="C88" s="38" t="s">
        <v>1296</v>
      </c>
      <c r="D88" s="38" t="s">
        <v>1315</v>
      </c>
      <c r="E88" s="38" t="s">
        <v>1316</v>
      </c>
      <c r="F88" s="38" t="s">
        <v>1317</v>
      </c>
      <c r="G88" s="38" t="s">
        <v>1036</v>
      </c>
      <c r="H88" s="38" t="s">
        <v>1054</v>
      </c>
      <c r="I88" s="38" t="s">
        <v>1038</v>
      </c>
      <c r="J88" s="38" t="s">
        <v>1039</v>
      </c>
      <c r="K88" s="38" t="s">
        <v>1040</v>
      </c>
      <c r="L88" s="38" t="s">
        <v>1041</v>
      </c>
      <c r="M88" s="38" t="s">
        <v>1042</v>
      </c>
      <c r="N88" s="594">
        <v>71.55</v>
      </c>
      <c r="O88" s="38"/>
      <c r="P88" s="38"/>
      <c r="Q88" s="38"/>
      <c r="R88" s="38"/>
      <c r="S88" s="38"/>
      <c r="T88" s="38" t="s">
        <v>1043</v>
      </c>
    </row>
    <row r="89" ht="12.75" customHeight="1">
      <c r="A89" s="38" t="s">
        <v>1030</v>
      </c>
      <c r="B89" s="38" t="s">
        <v>1044</v>
      </c>
      <c r="C89" s="38" t="s">
        <v>1296</v>
      </c>
      <c r="D89" s="38" t="s">
        <v>1318</v>
      </c>
      <c r="E89" s="38" t="s">
        <v>1319</v>
      </c>
      <c r="F89" s="38" t="s">
        <v>1320</v>
      </c>
      <c r="G89" s="38" t="s">
        <v>1036</v>
      </c>
      <c r="H89" s="38" t="s">
        <v>1054</v>
      </c>
      <c r="I89" s="38" t="s">
        <v>1038</v>
      </c>
      <c r="J89" s="38" t="s">
        <v>1039</v>
      </c>
      <c r="K89" s="38" t="s">
        <v>1040</v>
      </c>
      <c r="L89" s="38" t="s">
        <v>1041</v>
      </c>
      <c r="M89" s="38" t="s">
        <v>1042</v>
      </c>
      <c r="N89" s="594">
        <v>71.55</v>
      </c>
      <c r="O89" s="38"/>
      <c r="P89" s="38"/>
      <c r="Q89" s="38"/>
      <c r="R89" s="38"/>
      <c r="S89" s="38"/>
      <c r="T89" s="38" t="s">
        <v>1043</v>
      </c>
    </row>
    <row r="90" ht="12.75" customHeight="1">
      <c r="A90" s="38" t="s">
        <v>1030</v>
      </c>
      <c r="B90" s="38" t="s">
        <v>1044</v>
      </c>
      <c r="C90" s="38" t="s">
        <v>1296</v>
      </c>
      <c r="D90" s="38" t="s">
        <v>1321</v>
      </c>
      <c r="E90" s="38" t="s">
        <v>1322</v>
      </c>
      <c r="F90" s="38" t="s">
        <v>1323</v>
      </c>
      <c r="G90" s="38" t="s">
        <v>1036</v>
      </c>
      <c r="H90" s="38" t="s">
        <v>179</v>
      </c>
      <c r="I90" s="38" t="s">
        <v>1038</v>
      </c>
      <c r="J90" s="38" t="s">
        <v>1039</v>
      </c>
      <c r="K90" s="38" t="s">
        <v>1040</v>
      </c>
      <c r="L90" s="38" t="s">
        <v>1041</v>
      </c>
      <c r="M90" s="38" t="s">
        <v>1042</v>
      </c>
      <c r="N90" s="594">
        <v>39.4</v>
      </c>
      <c r="O90" s="38"/>
      <c r="P90" s="38"/>
      <c r="Q90" s="38"/>
      <c r="R90" s="38"/>
      <c r="S90" s="38"/>
      <c r="T90" s="38" t="s">
        <v>1062</v>
      </c>
    </row>
    <row r="91" ht="12.75" customHeight="1">
      <c r="A91" s="38" t="s">
        <v>1030</v>
      </c>
      <c r="B91" s="38" t="s">
        <v>1044</v>
      </c>
      <c r="C91" s="38" t="s">
        <v>1296</v>
      </c>
      <c r="D91" s="38" t="s">
        <v>1324</v>
      </c>
      <c r="E91" s="38" t="s">
        <v>1325</v>
      </c>
      <c r="F91" s="38" t="s">
        <v>1326</v>
      </c>
      <c r="G91" s="38" t="s">
        <v>1036</v>
      </c>
      <c r="H91" s="38" t="s">
        <v>1049</v>
      </c>
      <c r="I91" s="38" t="s">
        <v>1038</v>
      </c>
      <c r="J91" s="38" t="s">
        <v>1039</v>
      </c>
      <c r="K91" s="38" t="s">
        <v>1040</v>
      </c>
      <c r="L91" s="38" t="s">
        <v>1041</v>
      </c>
      <c r="M91" s="38" t="s">
        <v>1042</v>
      </c>
      <c r="N91" s="594">
        <v>82.24</v>
      </c>
      <c r="O91" s="38"/>
      <c r="P91" s="38"/>
      <c r="Q91" s="38"/>
      <c r="R91" s="38"/>
      <c r="S91" s="38"/>
      <c r="T91" s="38" t="s">
        <v>1062</v>
      </c>
    </row>
    <row r="92" ht="12.75" customHeight="1">
      <c r="A92" s="38" t="s">
        <v>1030</v>
      </c>
      <c r="B92" s="38" t="s">
        <v>1044</v>
      </c>
      <c r="C92" s="38" t="s">
        <v>1296</v>
      </c>
      <c r="D92" s="38" t="s">
        <v>1327</v>
      </c>
      <c r="E92" s="38" t="s">
        <v>1328</v>
      </c>
      <c r="F92" s="38" t="s">
        <v>1329</v>
      </c>
      <c r="G92" s="38" t="s">
        <v>1036</v>
      </c>
      <c r="H92" s="38" t="s">
        <v>1200</v>
      </c>
      <c r="I92" s="38" t="s">
        <v>1038</v>
      </c>
      <c r="J92" s="38" t="s">
        <v>1039</v>
      </c>
      <c r="K92" s="38" t="s">
        <v>1040</v>
      </c>
      <c r="L92" s="38" t="s">
        <v>1041</v>
      </c>
      <c r="M92" s="38" t="s">
        <v>1042</v>
      </c>
      <c r="N92" s="594">
        <v>92.53</v>
      </c>
      <c r="O92" s="38"/>
      <c r="P92" s="38"/>
      <c r="Q92" s="38"/>
      <c r="R92" s="38"/>
      <c r="S92" s="38"/>
      <c r="T92" s="38" t="s">
        <v>1043</v>
      </c>
    </row>
    <row r="93" ht="12.75" customHeight="1">
      <c r="A93" s="38" t="s">
        <v>1030</v>
      </c>
      <c r="B93" s="38" t="s">
        <v>1044</v>
      </c>
      <c r="C93" s="38" t="s">
        <v>1296</v>
      </c>
      <c r="D93" s="38" t="s">
        <v>1330</v>
      </c>
      <c r="E93" s="38" t="s">
        <v>1331</v>
      </c>
      <c r="F93" s="38" t="s">
        <v>1332</v>
      </c>
      <c r="G93" s="38" t="s">
        <v>1036</v>
      </c>
      <c r="H93" s="38" t="s">
        <v>179</v>
      </c>
      <c r="I93" s="38" t="s">
        <v>1038</v>
      </c>
      <c r="J93" s="38" t="s">
        <v>1039</v>
      </c>
      <c r="K93" s="38" t="s">
        <v>1040</v>
      </c>
      <c r="L93" s="38" t="s">
        <v>1041</v>
      </c>
      <c r="M93" s="38" t="s">
        <v>1042</v>
      </c>
      <c r="N93" s="594">
        <v>39.4</v>
      </c>
      <c r="O93" s="38"/>
      <c r="P93" s="38"/>
      <c r="Q93" s="38"/>
      <c r="R93" s="38"/>
      <c r="S93" s="38"/>
      <c r="T93" s="38" t="s">
        <v>1043</v>
      </c>
    </row>
    <row r="94" ht="12.75" customHeight="1">
      <c r="A94" s="38" t="s">
        <v>1030</v>
      </c>
      <c r="B94" s="38" t="s">
        <v>1044</v>
      </c>
      <c r="C94" s="38" t="s">
        <v>1296</v>
      </c>
      <c r="D94" s="38" t="s">
        <v>1333</v>
      </c>
      <c r="E94" s="38" t="s">
        <v>1334</v>
      </c>
      <c r="F94" s="38" t="s">
        <v>1335</v>
      </c>
      <c r="G94" s="38" t="s">
        <v>1036</v>
      </c>
      <c r="H94" s="38" t="s">
        <v>1037</v>
      </c>
      <c r="I94" s="38" t="s">
        <v>1038</v>
      </c>
      <c r="J94" s="38" t="s">
        <v>1039</v>
      </c>
      <c r="K94" s="38" t="s">
        <v>1040</v>
      </c>
      <c r="L94" s="38" t="s">
        <v>1041</v>
      </c>
      <c r="M94" s="38" t="s">
        <v>1042</v>
      </c>
      <c r="N94" s="594">
        <v>57.37</v>
      </c>
      <c r="O94" s="38"/>
      <c r="P94" s="38"/>
      <c r="Q94" s="38"/>
      <c r="R94" s="38"/>
      <c r="S94" s="38"/>
      <c r="T94" s="38" t="s">
        <v>1043</v>
      </c>
    </row>
    <row r="95" ht="12.75" customHeight="1">
      <c r="A95" s="38" t="s">
        <v>1030</v>
      </c>
      <c r="B95" s="38" t="s">
        <v>1044</v>
      </c>
      <c r="C95" s="38" t="s">
        <v>1296</v>
      </c>
      <c r="D95" s="38" t="s">
        <v>1336</v>
      </c>
      <c r="E95" s="38" t="s">
        <v>1337</v>
      </c>
      <c r="F95" s="38" t="s">
        <v>1338</v>
      </c>
      <c r="G95" s="38" t="s">
        <v>1036</v>
      </c>
      <c r="H95" s="38" t="s">
        <v>1037</v>
      </c>
      <c r="I95" s="38" t="s">
        <v>1038</v>
      </c>
      <c r="J95" s="38" t="s">
        <v>1039</v>
      </c>
      <c r="K95" s="38" t="s">
        <v>1040</v>
      </c>
      <c r="L95" s="38" t="s">
        <v>1041</v>
      </c>
      <c r="M95" s="38" t="s">
        <v>1042</v>
      </c>
      <c r="N95" s="594">
        <v>57.37</v>
      </c>
      <c r="O95" s="38"/>
      <c r="P95" s="38"/>
      <c r="Q95" s="38"/>
      <c r="R95" s="38"/>
      <c r="S95" s="38"/>
      <c r="T95" s="38" t="s">
        <v>1043</v>
      </c>
    </row>
    <row r="96" ht="12.75" customHeight="1">
      <c r="A96" s="38" t="s">
        <v>1030</v>
      </c>
      <c r="B96" s="38" t="s">
        <v>1044</v>
      </c>
      <c r="C96" s="38" t="s">
        <v>1296</v>
      </c>
      <c r="D96" s="38" t="s">
        <v>1339</v>
      </c>
      <c r="E96" s="38" t="s">
        <v>1340</v>
      </c>
      <c r="F96" s="38" t="s">
        <v>1341</v>
      </c>
      <c r="G96" s="38" t="s">
        <v>1036</v>
      </c>
      <c r="H96" s="38" t="s">
        <v>1054</v>
      </c>
      <c r="I96" s="38" t="s">
        <v>1038</v>
      </c>
      <c r="J96" s="38" t="s">
        <v>1039</v>
      </c>
      <c r="K96" s="38" t="s">
        <v>1040</v>
      </c>
      <c r="L96" s="38" t="s">
        <v>1135</v>
      </c>
      <c r="M96" s="38" t="s">
        <v>1136</v>
      </c>
      <c r="N96" s="594">
        <v>104.94</v>
      </c>
      <c r="O96" s="38"/>
      <c r="P96" s="38"/>
      <c r="Q96" s="38"/>
      <c r="R96" s="38"/>
      <c r="S96" s="38"/>
      <c r="T96" s="38" t="s">
        <v>1043</v>
      </c>
    </row>
    <row r="97" ht="12.75" customHeight="1">
      <c r="A97" s="38" t="s">
        <v>1030</v>
      </c>
      <c r="B97" s="38" t="s">
        <v>1044</v>
      </c>
      <c r="C97" s="38" t="s">
        <v>1296</v>
      </c>
      <c r="D97" s="38" t="s">
        <v>1339</v>
      </c>
      <c r="E97" s="38" t="s">
        <v>1340</v>
      </c>
      <c r="F97" s="38" t="s">
        <v>1341</v>
      </c>
      <c r="G97" s="38" t="s">
        <v>1036</v>
      </c>
      <c r="H97" s="38" t="s">
        <v>1054</v>
      </c>
      <c r="I97" s="38" t="s">
        <v>1038</v>
      </c>
      <c r="J97" s="38" t="s">
        <v>1039</v>
      </c>
      <c r="K97" s="38" t="s">
        <v>1040</v>
      </c>
      <c r="L97" s="38" t="s">
        <v>1041</v>
      </c>
      <c r="M97" s="38" t="s">
        <v>1042</v>
      </c>
      <c r="N97" s="594">
        <v>71.55</v>
      </c>
      <c r="O97" s="38"/>
      <c r="P97" s="38"/>
      <c r="Q97" s="38"/>
      <c r="R97" s="38"/>
      <c r="S97" s="38"/>
      <c r="T97" s="38" t="s">
        <v>1043</v>
      </c>
    </row>
    <row r="98" ht="12.75" customHeight="1">
      <c r="A98" s="38" t="s">
        <v>1030</v>
      </c>
      <c r="B98" s="38" t="s">
        <v>1044</v>
      </c>
      <c r="C98" s="38" t="s">
        <v>1296</v>
      </c>
      <c r="D98" s="38" t="s">
        <v>1342</v>
      </c>
      <c r="E98" s="38" t="s">
        <v>1343</v>
      </c>
      <c r="F98" s="38" t="s">
        <v>1344</v>
      </c>
      <c r="G98" s="38" t="s">
        <v>1036</v>
      </c>
      <c r="H98" s="38" t="s">
        <v>1037</v>
      </c>
      <c r="I98" s="38" t="s">
        <v>1038</v>
      </c>
      <c r="J98" s="38" t="s">
        <v>1039</v>
      </c>
      <c r="K98" s="38" t="s">
        <v>1040</v>
      </c>
      <c r="L98" s="38" t="s">
        <v>1041</v>
      </c>
      <c r="M98" s="38" t="s">
        <v>1042</v>
      </c>
      <c r="N98" s="594">
        <v>57.37</v>
      </c>
      <c r="O98" s="38"/>
      <c r="P98" s="38"/>
      <c r="Q98" s="38"/>
      <c r="R98" s="38"/>
      <c r="S98" s="38"/>
      <c r="T98" s="38" t="s">
        <v>1043</v>
      </c>
    </row>
    <row r="99" ht="12.75" customHeight="1">
      <c r="A99" s="38" t="s">
        <v>1030</v>
      </c>
      <c r="B99" s="38" t="s">
        <v>1044</v>
      </c>
      <c r="C99" s="38" t="s">
        <v>1296</v>
      </c>
      <c r="D99" s="38" t="s">
        <v>1345</v>
      </c>
      <c r="E99" s="38" t="s">
        <v>1346</v>
      </c>
      <c r="F99" s="38" t="s">
        <v>1347</v>
      </c>
      <c r="G99" s="38" t="s">
        <v>1036</v>
      </c>
      <c r="H99" s="38" t="s">
        <v>1037</v>
      </c>
      <c r="I99" s="38" t="s">
        <v>1038</v>
      </c>
      <c r="J99" s="38" t="s">
        <v>1039</v>
      </c>
      <c r="K99" s="38" t="s">
        <v>1040</v>
      </c>
      <c r="L99" s="38" t="s">
        <v>1041</v>
      </c>
      <c r="M99" s="38" t="s">
        <v>1042</v>
      </c>
      <c r="N99" s="594">
        <v>57.37</v>
      </c>
      <c r="O99" s="38"/>
      <c r="P99" s="38"/>
      <c r="Q99" s="38"/>
      <c r="R99" s="38"/>
      <c r="S99" s="38"/>
      <c r="T99" s="38" t="s">
        <v>1043</v>
      </c>
    </row>
    <row r="100" ht="12.75" customHeight="1">
      <c r="A100" s="38" t="s">
        <v>1030</v>
      </c>
      <c r="B100" s="38" t="s">
        <v>1044</v>
      </c>
      <c r="C100" s="38" t="s">
        <v>1296</v>
      </c>
      <c r="D100" s="38" t="s">
        <v>1348</v>
      </c>
      <c r="E100" s="38" t="s">
        <v>1349</v>
      </c>
      <c r="F100" s="38" t="s">
        <v>1350</v>
      </c>
      <c r="G100" s="38" t="s">
        <v>1036</v>
      </c>
      <c r="H100" s="38" t="s">
        <v>1037</v>
      </c>
      <c r="I100" s="38" t="s">
        <v>1038</v>
      </c>
      <c r="J100" s="38" t="s">
        <v>1039</v>
      </c>
      <c r="K100" s="38" t="s">
        <v>1040</v>
      </c>
      <c r="L100" s="38" t="s">
        <v>1041</v>
      </c>
      <c r="M100" s="38" t="s">
        <v>1042</v>
      </c>
      <c r="N100" s="594">
        <v>57.37</v>
      </c>
      <c r="O100" s="38"/>
      <c r="P100" s="38"/>
      <c r="Q100" s="38"/>
      <c r="R100" s="38"/>
      <c r="S100" s="38"/>
      <c r="T100" s="38" t="s">
        <v>1043</v>
      </c>
    </row>
    <row r="101" ht="12.75" customHeight="1">
      <c r="A101" s="38" t="s">
        <v>1030</v>
      </c>
      <c r="B101" s="38" t="s">
        <v>1044</v>
      </c>
      <c r="C101" s="38" t="s">
        <v>1296</v>
      </c>
      <c r="D101" s="38" t="s">
        <v>1351</v>
      </c>
      <c r="E101" s="38" t="s">
        <v>1352</v>
      </c>
      <c r="F101" s="38" t="s">
        <v>1353</v>
      </c>
      <c r="G101" s="38" t="s">
        <v>1036</v>
      </c>
      <c r="H101" s="38" t="s">
        <v>1037</v>
      </c>
      <c r="I101" s="38" t="s">
        <v>1038</v>
      </c>
      <c r="J101" s="38" t="s">
        <v>1039</v>
      </c>
      <c r="K101" s="38" t="s">
        <v>1040</v>
      </c>
      <c r="L101" s="38" t="s">
        <v>1041</v>
      </c>
      <c r="M101" s="38" t="s">
        <v>1042</v>
      </c>
      <c r="N101" s="594">
        <v>57.37</v>
      </c>
      <c r="O101" s="38"/>
      <c r="P101" s="38"/>
      <c r="Q101" s="38"/>
      <c r="R101" s="38"/>
      <c r="S101" s="38"/>
      <c r="T101" s="38" t="s">
        <v>1043</v>
      </c>
    </row>
    <row r="102" ht="12.75" customHeight="1">
      <c r="A102" s="38" t="s">
        <v>1030</v>
      </c>
      <c r="B102" s="38" t="s">
        <v>1044</v>
      </c>
      <c r="C102" s="38" t="s">
        <v>1296</v>
      </c>
      <c r="D102" s="38" t="s">
        <v>1354</v>
      </c>
      <c r="E102" s="38" t="s">
        <v>1355</v>
      </c>
      <c r="F102" s="38" t="s">
        <v>1356</v>
      </c>
      <c r="G102" s="38" t="s">
        <v>1036</v>
      </c>
      <c r="H102" s="38" t="s">
        <v>1037</v>
      </c>
      <c r="I102" s="38" t="s">
        <v>1038</v>
      </c>
      <c r="J102" s="38" t="s">
        <v>1039</v>
      </c>
      <c r="K102" s="38" t="s">
        <v>1040</v>
      </c>
      <c r="L102" s="38" t="s">
        <v>1041</v>
      </c>
      <c r="M102" s="38" t="s">
        <v>1042</v>
      </c>
      <c r="N102" s="594">
        <v>57.37</v>
      </c>
      <c r="O102" s="38"/>
      <c r="P102" s="38"/>
      <c r="Q102" s="38"/>
      <c r="R102" s="38"/>
      <c r="S102" s="38"/>
      <c r="T102" s="38" t="s">
        <v>1043</v>
      </c>
    </row>
    <row r="103" ht="12.75" customHeight="1">
      <c r="A103" s="38" t="s">
        <v>1030</v>
      </c>
      <c r="B103" s="38" t="s">
        <v>1044</v>
      </c>
      <c r="C103" s="38" t="s">
        <v>1296</v>
      </c>
      <c r="D103" s="38" t="s">
        <v>1357</v>
      </c>
      <c r="E103" s="38" t="s">
        <v>1358</v>
      </c>
      <c r="F103" s="38" t="s">
        <v>1359</v>
      </c>
      <c r="G103" s="38" t="s">
        <v>1036</v>
      </c>
      <c r="H103" s="38" t="s">
        <v>1037</v>
      </c>
      <c r="I103" s="38" t="s">
        <v>1038</v>
      </c>
      <c r="J103" s="38" t="s">
        <v>1039</v>
      </c>
      <c r="K103" s="38" t="s">
        <v>1040</v>
      </c>
      <c r="L103" s="38" t="s">
        <v>1041</v>
      </c>
      <c r="M103" s="38" t="s">
        <v>1042</v>
      </c>
      <c r="N103" s="594">
        <v>57.37</v>
      </c>
      <c r="O103" s="38"/>
      <c r="P103" s="38"/>
      <c r="Q103" s="38"/>
      <c r="R103" s="38"/>
      <c r="S103" s="38"/>
      <c r="T103" s="38" t="s">
        <v>1043</v>
      </c>
    </row>
    <row r="104" ht="12.75" customHeight="1">
      <c r="A104" s="38" t="s">
        <v>1030</v>
      </c>
      <c r="B104" s="38" t="s">
        <v>1044</v>
      </c>
      <c r="C104" s="38" t="s">
        <v>1296</v>
      </c>
      <c r="D104" s="38" t="s">
        <v>1360</v>
      </c>
      <c r="E104" s="38" t="s">
        <v>1361</v>
      </c>
      <c r="F104" s="38" t="s">
        <v>1362</v>
      </c>
      <c r="G104" s="38" t="s">
        <v>1036</v>
      </c>
      <c r="H104" s="38" t="s">
        <v>1037</v>
      </c>
      <c r="I104" s="38" t="s">
        <v>1038</v>
      </c>
      <c r="J104" s="38" t="s">
        <v>1039</v>
      </c>
      <c r="K104" s="38" t="s">
        <v>1040</v>
      </c>
      <c r="L104" s="38" t="s">
        <v>1041</v>
      </c>
      <c r="M104" s="38" t="s">
        <v>1042</v>
      </c>
      <c r="N104" s="594">
        <v>57.37</v>
      </c>
      <c r="O104" s="38"/>
      <c r="P104" s="38"/>
      <c r="Q104" s="38"/>
      <c r="R104" s="38"/>
      <c r="S104" s="38"/>
      <c r="T104" s="38" t="s">
        <v>1043</v>
      </c>
    </row>
    <row r="105" ht="12.75" customHeight="1">
      <c r="A105" s="38" t="s">
        <v>1030</v>
      </c>
      <c r="B105" s="38" t="s">
        <v>1044</v>
      </c>
      <c r="C105" s="38" t="s">
        <v>1296</v>
      </c>
      <c r="D105" s="38" t="s">
        <v>1363</v>
      </c>
      <c r="E105" s="38" t="s">
        <v>1364</v>
      </c>
      <c r="F105" s="38" t="s">
        <v>1365</v>
      </c>
      <c r="G105" s="38" t="s">
        <v>1036</v>
      </c>
      <c r="H105" s="38" t="s">
        <v>1037</v>
      </c>
      <c r="I105" s="38" t="s">
        <v>1038</v>
      </c>
      <c r="J105" s="38" t="s">
        <v>1039</v>
      </c>
      <c r="K105" s="38" t="s">
        <v>1040</v>
      </c>
      <c r="L105" s="38" t="s">
        <v>1041</v>
      </c>
      <c r="M105" s="38" t="s">
        <v>1042</v>
      </c>
      <c r="N105" s="594">
        <v>57.37</v>
      </c>
      <c r="O105" s="38"/>
      <c r="P105" s="38"/>
      <c r="Q105" s="38"/>
      <c r="R105" s="38"/>
      <c r="S105" s="38"/>
      <c r="T105" s="38" t="s">
        <v>1043</v>
      </c>
    </row>
    <row r="106" ht="12.75" customHeight="1">
      <c r="A106" s="38" t="s">
        <v>1030</v>
      </c>
      <c r="B106" s="38" t="s">
        <v>1044</v>
      </c>
      <c r="C106" s="38" t="s">
        <v>1296</v>
      </c>
      <c r="D106" s="38" t="s">
        <v>1366</v>
      </c>
      <c r="E106" s="38" t="s">
        <v>1367</v>
      </c>
      <c r="F106" s="38" t="s">
        <v>1368</v>
      </c>
      <c r="G106" s="38" t="s">
        <v>1036</v>
      </c>
      <c r="H106" s="38" t="s">
        <v>1037</v>
      </c>
      <c r="I106" s="38" t="s">
        <v>1038</v>
      </c>
      <c r="J106" s="38" t="s">
        <v>1039</v>
      </c>
      <c r="K106" s="38" t="s">
        <v>1040</v>
      </c>
      <c r="L106" s="38" t="s">
        <v>1041</v>
      </c>
      <c r="M106" s="38" t="s">
        <v>1042</v>
      </c>
      <c r="N106" s="594">
        <v>57.37</v>
      </c>
      <c r="O106" s="38"/>
      <c r="P106" s="38"/>
      <c r="Q106" s="38"/>
      <c r="R106" s="38"/>
      <c r="S106" s="38"/>
      <c r="T106" s="38" t="s">
        <v>1043</v>
      </c>
    </row>
    <row r="107" ht="12.75" customHeight="1">
      <c r="A107" s="38" t="s">
        <v>1030</v>
      </c>
      <c r="B107" s="38" t="s">
        <v>1044</v>
      </c>
      <c r="C107" s="38" t="s">
        <v>1296</v>
      </c>
      <c r="D107" s="38" t="s">
        <v>1369</v>
      </c>
      <c r="E107" s="38" t="s">
        <v>1370</v>
      </c>
      <c r="F107" s="38" t="s">
        <v>1371</v>
      </c>
      <c r="G107" s="38" t="s">
        <v>1036</v>
      </c>
      <c r="H107" s="38" t="s">
        <v>1037</v>
      </c>
      <c r="I107" s="38" t="s">
        <v>1038</v>
      </c>
      <c r="J107" s="38" t="s">
        <v>1039</v>
      </c>
      <c r="K107" s="38" t="s">
        <v>1040</v>
      </c>
      <c r="L107" s="38" t="s">
        <v>1041</v>
      </c>
      <c r="M107" s="38" t="s">
        <v>1042</v>
      </c>
      <c r="N107" s="594">
        <v>57.37</v>
      </c>
      <c r="O107" s="38"/>
      <c r="P107" s="38"/>
      <c r="Q107" s="38"/>
      <c r="R107" s="38"/>
      <c r="S107" s="38"/>
      <c r="T107" s="38" t="s">
        <v>1043</v>
      </c>
    </row>
    <row r="108" ht="12.75" customHeight="1">
      <c r="A108" s="38" t="s">
        <v>1030</v>
      </c>
      <c r="B108" s="38" t="s">
        <v>1044</v>
      </c>
      <c r="C108" s="38" t="s">
        <v>1296</v>
      </c>
      <c r="D108" s="38" t="s">
        <v>1372</v>
      </c>
      <c r="E108" s="38" t="s">
        <v>1373</v>
      </c>
      <c r="F108" s="38" t="s">
        <v>1374</v>
      </c>
      <c r="G108" s="38" t="s">
        <v>1036</v>
      </c>
      <c r="H108" s="38" t="s">
        <v>1037</v>
      </c>
      <c r="I108" s="38" t="s">
        <v>1038</v>
      </c>
      <c r="J108" s="38" t="s">
        <v>1039</v>
      </c>
      <c r="K108" s="38" t="s">
        <v>1040</v>
      </c>
      <c r="L108" s="38" t="s">
        <v>1041</v>
      </c>
      <c r="M108" s="38" t="s">
        <v>1042</v>
      </c>
      <c r="N108" s="594">
        <v>57.37</v>
      </c>
      <c r="O108" s="38"/>
      <c r="P108" s="38"/>
      <c r="Q108" s="38"/>
      <c r="R108" s="38"/>
      <c r="S108" s="38"/>
      <c r="T108" s="38" t="s">
        <v>1043</v>
      </c>
    </row>
    <row r="109" ht="12.75" customHeight="1">
      <c r="A109" s="38" t="s">
        <v>1030</v>
      </c>
      <c r="B109" s="38" t="s">
        <v>1044</v>
      </c>
      <c r="C109" s="38" t="s">
        <v>1296</v>
      </c>
      <c r="D109" s="38" t="s">
        <v>1375</v>
      </c>
      <c r="E109" s="38" t="s">
        <v>1376</v>
      </c>
      <c r="F109" s="38" t="s">
        <v>1377</v>
      </c>
      <c r="G109" s="38" t="s">
        <v>1036</v>
      </c>
      <c r="H109" s="38" t="s">
        <v>1037</v>
      </c>
      <c r="I109" s="38" t="s">
        <v>1038</v>
      </c>
      <c r="J109" s="38" t="s">
        <v>1039</v>
      </c>
      <c r="K109" s="38" t="s">
        <v>1040</v>
      </c>
      <c r="L109" s="38" t="s">
        <v>1041</v>
      </c>
      <c r="M109" s="38" t="s">
        <v>1042</v>
      </c>
      <c r="N109" s="594">
        <v>57.37</v>
      </c>
      <c r="O109" s="38"/>
      <c r="P109" s="38"/>
      <c r="Q109" s="38"/>
      <c r="R109" s="38"/>
      <c r="S109" s="38"/>
      <c r="T109" s="38" t="s">
        <v>1043</v>
      </c>
    </row>
    <row r="110" ht="12.75" customHeight="1">
      <c r="A110" s="38" t="s">
        <v>1030</v>
      </c>
      <c r="B110" s="38" t="s">
        <v>1044</v>
      </c>
      <c r="C110" s="38" t="s">
        <v>1296</v>
      </c>
      <c r="D110" s="38" t="s">
        <v>1378</v>
      </c>
      <c r="E110" s="38" t="s">
        <v>1379</v>
      </c>
      <c r="F110" s="38" t="s">
        <v>1380</v>
      </c>
      <c r="G110" s="38" t="s">
        <v>1036</v>
      </c>
      <c r="H110" s="38" t="s">
        <v>179</v>
      </c>
      <c r="I110" s="38" t="s">
        <v>1038</v>
      </c>
      <c r="J110" s="38" t="s">
        <v>1039</v>
      </c>
      <c r="K110" s="38" t="s">
        <v>1040</v>
      </c>
      <c r="L110" s="38" t="s">
        <v>1041</v>
      </c>
      <c r="M110" s="38" t="s">
        <v>1042</v>
      </c>
      <c r="N110" s="594">
        <v>0.0</v>
      </c>
      <c r="O110" s="38"/>
      <c r="P110" s="38"/>
      <c r="Q110" s="38"/>
      <c r="R110" s="38"/>
      <c r="S110" s="38"/>
      <c r="T110" s="38" t="s">
        <v>1043</v>
      </c>
    </row>
    <row r="111" ht="12.75" customHeight="1">
      <c r="A111" s="38" t="s">
        <v>1030</v>
      </c>
      <c r="B111" s="38" t="s">
        <v>1044</v>
      </c>
      <c r="C111" s="38" t="s">
        <v>1296</v>
      </c>
      <c r="D111" s="38" t="s">
        <v>1381</v>
      </c>
      <c r="E111" s="38" t="s">
        <v>1382</v>
      </c>
      <c r="F111" s="38" t="s">
        <v>1383</v>
      </c>
      <c r="G111" s="38" t="s">
        <v>1036</v>
      </c>
      <c r="H111" s="38" t="s">
        <v>179</v>
      </c>
      <c r="I111" s="38" t="s">
        <v>1038</v>
      </c>
      <c r="J111" s="38" t="s">
        <v>1039</v>
      </c>
      <c r="K111" s="38" t="s">
        <v>1040</v>
      </c>
      <c r="L111" s="38" t="s">
        <v>1041</v>
      </c>
      <c r="M111" s="38" t="s">
        <v>1042</v>
      </c>
      <c r="N111" s="594">
        <v>39.4</v>
      </c>
      <c r="O111" s="38"/>
      <c r="P111" s="38"/>
      <c r="Q111" s="38"/>
      <c r="R111" s="38"/>
      <c r="S111" s="38"/>
      <c r="T111" s="38" t="s">
        <v>1043</v>
      </c>
    </row>
    <row r="112" ht="12.75" customHeight="1">
      <c r="A112" s="38" t="s">
        <v>1030</v>
      </c>
      <c r="B112" s="38" t="s">
        <v>1044</v>
      </c>
      <c r="C112" s="38" t="s">
        <v>1296</v>
      </c>
      <c r="D112" s="38" t="s">
        <v>1384</v>
      </c>
      <c r="E112" s="38" t="s">
        <v>1385</v>
      </c>
      <c r="F112" s="38" t="s">
        <v>1386</v>
      </c>
      <c r="G112" s="38" t="s">
        <v>1036</v>
      </c>
      <c r="H112" s="38" t="s">
        <v>179</v>
      </c>
      <c r="I112" s="38" t="s">
        <v>1038</v>
      </c>
      <c r="J112" s="38" t="s">
        <v>1039</v>
      </c>
      <c r="K112" s="38" t="s">
        <v>1040</v>
      </c>
      <c r="L112" s="38" t="s">
        <v>1041</v>
      </c>
      <c r="M112" s="38" t="s">
        <v>1042</v>
      </c>
      <c r="N112" s="594">
        <v>39.4</v>
      </c>
      <c r="O112" s="38"/>
      <c r="P112" s="38"/>
      <c r="Q112" s="38"/>
      <c r="R112" s="38"/>
      <c r="S112" s="38"/>
      <c r="T112" s="38" t="s">
        <v>1043</v>
      </c>
    </row>
    <row r="113" ht="12.75" customHeight="1">
      <c r="A113" s="38" t="s">
        <v>1030</v>
      </c>
      <c r="B113" s="38" t="s">
        <v>1044</v>
      </c>
      <c r="C113" s="38" t="s">
        <v>1296</v>
      </c>
      <c r="D113" s="38" t="s">
        <v>1387</v>
      </c>
      <c r="E113" s="38" t="s">
        <v>1388</v>
      </c>
      <c r="F113" s="38" t="s">
        <v>1389</v>
      </c>
      <c r="G113" s="38" t="s">
        <v>1036</v>
      </c>
      <c r="H113" s="38" t="s">
        <v>179</v>
      </c>
      <c r="I113" s="38" t="s">
        <v>1038</v>
      </c>
      <c r="J113" s="38" t="s">
        <v>1039</v>
      </c>
      <c r="K113" s="38" t="s">
        <v>1040</v>
      </c>
      <c r="L113" s="38" t="s">
        <v>1041</v>
      </c>
      <c r="M113" s="38" t="s">
        <v>1042</v>
      </c>
      <c r="N113" s="594">
        <v>39.4</v>
      </c>
      <c r="O113" s="38"/>
      <c r="P113" s="38"/>
      <c r="Q113" s="38"/>
      <c r="R113" s="38"/>
      <c r="S113" s="38"/>
      <c r="T113" s="38" t="s">
        <v>1043</v>
      </c>
    </row>
    <row r="114" ht="12.75" customHeight="1">
      <c r="A114" s="38" t="s">
        <v>1030</v>
      </c>
      <c r="B114" s="38" t="s">
        <v>1044</v>
      </c>
      <c r="C114" s="38" t="s">
        <v>1296</v>
      </c>
      <c r="D114" s="38" t="s">
        <v>1390</v>
      </c>
      <c r="E114" s="38" t="s">
        <v>1391</v>
      </c>
      <c r="F114" s="38" t="s">
        <v>1392</v>
      </c>
      <c r="G114" s="38" t="s">
        <v>1036</v>
      </c>
      <c r="H114" s="38" t="s">
        <v>1086</v>
      </c>
      <c r="I114" s="38" t="s">
        <v>1038</v>
      </c>
      <c r="J114" s="38" t="s">
        <v>1039</v>
      </c>
      <c r="K114" s="38" t="s">
        <v>1040</v>
      </c>
      <c r="L114" s="38" t="s">
        <v>1041</v>
      </c>
      <c r="M114" s="38" t="s">
        <v>1042</v>
      </c>
      <c r="N114" s="594">
        <v>26.47</v>
      </c>
      <c r="O114" s="38"/>
      <c r="P114" s="38"/>
      <c r="Q114" s="38"/>
      <c r="R114" s="38"/>
      <c r="S114" s="38"/>
      <c r="T114" s="38" t="s">
        <v>1043</v>
      </c>
    </row>
    <row r="115" ht="12.75" customHeight="1">
      <c r="A115" s="38" t="s">
        <v>1030</v>
      </c>
      <c r="B115" s="38" t="s">
        <v>1044</v>
      </c>
      <c r="C115" s="38" t="s">
        <v>1296</v>
      </c>
      <c r="D115" s="38" t="s">
        <v>1393</v>
      </c>
      <c r="E115" s="38" t="s">
        <v>1394</v>
      </c>
      <c r="F115" s="38" t="s">
        <v>1395</v>
      </c>
      <c r="G115" s="38" t="s">
        <v>1036</v>
      </c>
      <c r="H115" s="38" t="s">
        <v>179</v>
      </c>
      <c r="I115" s="38" t="s">
        <v>1038</v>
      </c>
      <c r="J115" s="38" t="s">
        <v>1039</v>
      </c>
      <c r="K115" s="38" t="s">
        <v>1040</v>
      </c>
      <c r="L115" s="38" t="s">
        <v>1041</v>
      </c>
      <c r="M115" s="38" t="s">
        <v>1042</v>
      </c>
      <c r="N115" s="594">
        <v>39.4</v>
      </c>
      <c r="O115" s="38"/>
      <c r="P115" s="38"/>
      <c r="Q115" s="38"/>
      <c r="R115" s="38"/>
      <c r="S115" s="38"/>
      <c r="T115" s="38" t="s">
        <v>1043</v>
      </c>
    </row>
    <row r="116" ht="12.75" customHeight="1">
      <c r="A116" s="38" t="s">
        <v>1030</v>
      </c>
      <c r="B116" s="38" t="s">
        <v>1044</v>
      </c>
      <c r="C116" s="38" t="s">
        <v>1296</v>
      </c>
      <c r="D116" s="38" t="s">
        <v>1393</v>
      </c>
      <c r="E116" s="38" t="s">
        <v>1394</v>
      </c>
      <c r="F116" s="38" t="s">
        <v>1395</v>
      </c>
      <c r="G116" s="38" t="s">
        <v>1036</v>
      </c>
      <c r="H116" s="38" t="s">
        <v>179</v>
      </c>
      <c r="I116" s="38" t="s">
        <v>1038</v>
      </c>
      <c r="J116" s="38" t="s">
        <v>1039</v>
      </c>
      <c r="K116" s="38" t="s">
        <v>1040</v>
      </c>
      <c r="L116" s="38" t="s">
        <v>1135</v>
      </c>
      <c r="M116" s="38" t="s">
        <v>1136</v>
      </c>
      <c r="N116" s="594">
        <v>18.39</v>
      </c>
      <c r="O116" s="38"/>
      <c r="P116" s="38"/>
      <c r="Q116" s="38"/>
      <c r="R116" s="38"/>
      <c r="S116" s="38"/>
      <c r="T116" s="38" t="s">
        <v>1043</v>
      </c>
    </row>
    <row r="117" ht="12.75" customHeight="1">
      <c r="A117" s="38" t="s">
        <v>1030</v>
      </c>
      <c r="B117" s="38" t="s">
        <v>1044</v>
      </c>
      <c r="C117" s="38" t="s">
        <v>1296</v>
      </c>
      <c r="D117" s="38" t="s">
        <v>1396</v>
      </c>
      <c r="E117" s="38" t="s">
        <v>1397</v>
      </c>
      <c r="F117" s="38" t="s">
        <v>1398</v>
      </c>
      <c r="G117" s="38" t="s">
        <v>1036</v>
      </c>
      <c r="H117" s="38" t="s">
        <v>179</v>
      </c>
      <c r="I117" s="38" t="s">
        <v>1038</v>
      </c>
      <c r="J117" s="38" t="s">
        <v>1039</v>
      </c>
      <c r="K117" s="38" t="s">
        <v>1040</v>
      </c>
      <c r="L117" s="38" t="s">
        <v>1041</v>
      </c>
      <c r="M117" s="38" t="s">
        <v>1042</v>
      </c>
      <c r="N117" s="594">
        <v>39.4</v>
      </c>
      <c r="O117" s="38"/>
      <c r="P117" s="38"/>
      <c r="Q117" s="38"/>
      <c r="R117" s="38"/>
      <c r="S117" s="38"/>
      <c r="T117" s="38" t="s">
        <v>1043</v>
      </c>
    </row>
    <row r="118" ht="12.75" customHeight="1">
      <c r="A118" s="38" t="s">
        <v>1030</v>
      </c>
      <c r="B118" s="38" t="s">
        <v>1044</v>
      </c>
      <c r="C118" s="38" t="s">
        <v>1296</v>
      </c>
      <c r="D118" s="38" t="s">
        <v>1399</v>
      </c>
      <c r="E118" s="38" t="s">
        <v>1400</v>
      </c>
      <c r="F118" s="38" t="s">
        <v>1401</v>
      </c>
      <c r="G118" s="38" t="s">
        <v>1036</v>
      </c>
      <c r="H118" s="38" t="s">
        <v>1086</v>
      </c>
      <c r="I118" s="38" t="s">
        <v>1038</v>
      </c>
      <c r="J118" s="38" t="s">
        <v>1039</v>
      </c>
      <c r="K118" s="38" t="s">
        <v>1040</v>
      </c>
      <c r="L118" s="38" t="s">
        <v>1041</v>
      </c>
      <c r="M118" s="38" t="s">
        <v>1042</v>
      </c>
      <c r="N118" s="594">
        <v>26.47</v>
      </c>
      <c r="O118" s="38"/>
      <c r="P118" s="38"/>
      <c r="Q118" s="38"/>
      <c r="R118" s="38"/>
      <c r="S118" s="38"/>
      <c r="T118" s="38" t="s">
        <v>1043</v>
      </c>
    </row>
    <row r="119" ht="12.75" customHeight="1">
      <c r="A119" s="38" t="s">
        <v>1030</v>
      </c>
      <c r="B119" s="38" t="s">
        <v>1044</v>
      </c>
      <c r="C119" s="38" t="s">
        <v>1296</v>
      </c>
      <c r="D119" s="38" t="s">
        <v>1402</v>
      </c>
      <c r="E119" s="38" t="s">
        <v>1403</v>
      </c>
      <c r="F119" s="38" t="s">
        <v>1404</v>
      </c>
      <c r="G119" s="38" t="s">
        <v>1036</v>
      </c>
      <c r="H119" s="38" t="s">
        <v>1086</v>
      </c>
      <c r="I119" s="38" t="s">
        <v>1038</v>
      </c>
      <c r="J119" s="38" t="s">
        <v>1039</v>
      </c>
      <c r="K119" s="38" t="s">
        <v>1040</v>
      </c>
      <c r="L119" s="38" t="s">
        <v>1041</v>
      </c>
      <c r="M119" s="38" t="s">
        <v>1042</v>
      </c>
      <c r="N119" s="594">
        <v>26.47</v>
      </c>
      <c r="O119" s="38"/>
      <c r="P119" s="38"/>
      <c r="Q119" s="38"/>
      <c r="R119" s="38"/>
      <c r="S119" s="38"/>
      <c r="T119" s="38" t="s">
        <v>1043</v>
      </c>
    </row>
    <row r="120" ht="12.75" customHeight="1">
      <c r="A120" s="38" t="s">
        <v>1030</v>
      </c>
      <c r="B120" s="38" t="s">
        <v>1044</v>
      </c>
      <c r="C120" s="38" t="s">
        <v>1296</v>
      </c>
      <c r="D120" s="38" t="s">
        <v>1405</v>
      </c>
      <c r="E120" s="38" t="s">
        <v>1406</v>
      </c>
      <c r="F120" s="38" t="s">
        <v>1407</v>
      </c>
      <c r="G120" s="38" t="s">
        <v>1036</v>
      </c>
      <c r="H120" s="38" t="s">
        <v>1086</v>
      </c>
      <c r="I120" s="38" t="s">
        <v>1038</v>
      </c>
      <c r="J120" s="38" t="s">
        <v>1039</v>
      </c>
      <c r="K120" s="38" t="s">
        <v>1040</v>
      </c>
      <c r="L120" s="38" t="s">
        <v>1041</v>
      </c>
      <c r="M120" s="38" t="s">
        <v>1042</v>
      </c>
      <c r="N120" s="594">
        <v>26.47</v>
      </c>
      <c r="O120" s="38"/>
      <c r="P120" s="38"/>
      <c r="Q120" s="38"/>
      <c r="R120" s="38"/>
      <c r="S120" s="38"/>
      <c r="T120" s="38" t="s">
        <v>1043</v>
      </c>
    </row>
    <row r="121" ht="12.75" customHeight="1">
      <c r="A121" s="38" t="s">
        <v>1030</v>
      </c>
      <c r="B121" s="38" t="s">
        <v>1044</v>
      </c>
      <c r="C121" s="38" t="s">
        <v>1296</v>
      </c>
      <c r="D121" s="38" t="s">
        <v>1408</v>
      </c>
      <c r="E121" s="38" t="s">
        <v>1409</v>
      </c>
      <c r="F121" s="38" t="s">
        <v>1410</v>
      </c>
      <c r="G121" s="38" t="s">
        <v>1036</v>
      </c>
      <c r="H121" s="38" t="s">
        <v>1086</v>
      </c>
      <c r="I121" s="38" t="s">
        <v>1038</v>
      </c>
      <c r="J121" s="38" t="s">
        <v>1039</v>
      </c>
      <c r="K121" s="38" t="s">
        <v>1040</v>
      </c>
      <c r="L121" s="38" t="s">
        <v>1041</v>
      </c>
      <c r="M121" s="38" t="s">
        <v>1042</v>
      </c>
      <c r="N121" s="594">
        <v>26.47</v>
      </c>
      <c r="O121" s="38"/>
      <c r="P121" s="38"/>
      <c r="Q121" s="38"/>
      <c r="R121" s="38"/>
      <c r="S121" s="38"/>
      <c r="T121" s="38" t="s">
        <v>1043</v>
      </c>
    </row>
    <row r="122" ht="12.75" customHeight="1">
      <c r="A122" s="38" t="s">
        <v>1030</v>
      </c>
      <c r="B122" s="38" t="s">
        <v>1044</v>
      </c>
      <c r="C122" s="38" t="s">
        <v>1296</v>
      </c>
      <c r="D122" s="38" t="s">
        <v>1411</v>
      </c>
      <c r="E122" s="38" t="s">
        <v>1412</v>
      </c>
      <c r="F122" s="38" t="s">
        <v>1413</v>
      </c>
      <c r="G122" s="38" t="s">
        <v>1036</v>
      </c>
      <c r="H122" s="38" t="s">
        <v>1086</v>
      </c>
      <c r="I122" s="38" t="s">
        <v>1038</v>
      </c>
      <c r="J122" s="38" t="s">
        <v>1039</v>
      </c>
      <c r="K122" s="38" t="s">
        <v>1040</v>
      </c>
      <c r="L122" s="38" t="s">
        <v>1041</v>
      </c>
      <c r="M122" s="38" t="s">
        <v>1042</v>
      </c>
      <c r="N122" s="594">
        <v>26.47</v>
      </c>
      <c r="O122" s="38"/>
      <c r="P122" s="38"/>
      <c r="Q122" s="38"/>
      <c r="R122" s="38"/>
      <c r="S122" s="38"/>
      <c r="T122" s="38" t="s">
        <v>1043</v>
      </c>
    </row>
    <row r="123" ht="12.75" customHeight="1">
      <c r="A123" s="38" t="s">
        <v>1030</v>
      </c>
      <c r="B123" s="38" t="s">
        <v>1044</v>
      </c>
      <c r="C123" s="38" t="s">
        <v>1296</v>
      </c>
      <c r="D123" s="38" t="s">
        <v>1414</v>
      </c>
      <c r="E123" s="38" t="s">
        <v>1415</v>
      </c>
      <c r="F123" s="38" t="s">
        <v>1416</v>
      </c>
      <c r="G123" s="38" t="s">
        <v>1036</v>
      </c>
      <c r="H123" s="38" t="s">
        <v>1086</v>
      </c>
      <c r="I123" s="38" t="s">
        <v>1038</v>
      </c>
      <c r="J123" s="38" t="s">
        <v>1039</v>
      </c>
      <c r="K123" s="38" t="s">
        <v>1040</v>
      </c>
      <c r="L123" s="38" t="s">
        <v>1041</v>
      </c>
      <c r="M123" s="38" t="s">
        <v>1042</v>
      </c>
      <c r="N123" s="594">
        <v>26.47</v>
      </c>
      <c r="O123" s="38"/>
      <c r="P123" s="38"/>
      <c r="Q123" s="38"/>
      <c r="R123" s="38"/>
      <c r="S123" s="38"/>
      <c r="T123" s="38" t="s">
        <v>1043</v>
      </c>
    </row>
    <row r="124" ht="12.75" customHeight="1">
      <c r="A124" s="38" t="s">
        <v>1030</v>
      </c>
      <c r="B124" s="38" t="s">
        <v>1044</v>
      </c>
      <c r="C124" s="38" t="s">
        <v>1296</v>
      </c>
      <c r="D124" s="38" t="s">
        <v>1417</v>
      </c>
      <c r="E124" s="38" t="s">
        <v>1418</v>
      </c>
      <c r="F124" s="38" t="s">
        <v>1419</v>
      </c>
      <c r="G124" s="38" t="s">
        <v>1036</v>
      </c>
      <c r="H124" s="38" t="s">
        <v>1086</v>
      </c>
      <c r="I124" s="38" t="s">
        <v>1038</v>
      </c>
      <c r="J124" s="38" t="s">
        <v>1039</v>
      </c>
      <c r="K124" s="38" t="s">
        <v>1040</v>
      </c>
      <c r="L124" s="38" t="s">
        <v>1041</v>
      </c>
      <c r="M124" s="38" t="s">
        <v>1042</v>
      </c>
      <c r="N124" s="594">
        <v>26.47</v>
      </c>
      <c r="O124" s="38"/>
      <c r="P124" s="38"/>
      <c r="Q124" s="38"/>
      <c r="R124" s="38"/>
      <c r="S124" s="38"/>
      <c r="T124" s="38" t="s">
        <v>1043</v>
      </c>
    </row>
    <row r="125" ht="12.75" customHeight="1">
      <c r="A125" s="38" t="s">
        <v>1030</v>
      </c>
      <c r="B125" s="38" t="s">
        <v>1044</v>
      </c>
      <c r="C125" s="38" t="s">
        <v>1296</v>
      </c>
      <c r="D125" s="38" t="s">
        <v>1420</v>
      </c>
      <c r="E125" s="38" t="s">
        <v>1421</v>
      </c>
      <c r="F125" s="38" t="s">
        <v>1422</v>
      </c>
      <c r="G125" s="38" t="s">
        <v>1036</v>
      </c>
      <c r="H125" s="38" t="s">
        <v>1086</v>
      </c>
      <c r="I125" s="38" t="s">
        <v>1038</v>
      </c>
      <c r="J125" s="38" t="s">
        <v>1039</v>
      </c>
      <c r="K125" s="38" t="s">
        <v>1040</v>
      </c>
      <c r="L125" s="38" t="s">
        <v>1041</v>
      </c>
      <c r="M125" s="38" t="s">
        <v>1042</v>
      </c>
      <c r="N125" s="594">
        <v>26.47</v>
      </c>
      <c r="O125" s="38"/>
      <c r="P125" s="38"/>
      <c r="Q125" s="38"/>
      <c r="R125" s="38"/>
      <c r="S125" s="38"/>
      <c r="T125" s="38" t="s">
        <v>1043</v>
      </c>
    </row>
    <row r="126" ht="12.75" customHeight="1">
      <c r="A126" s="38" t="s">
        <v>1030</v>
      </c>
      <c r="B126" s="38" t="s">
        <v>1044</v>
      </c>
      <c r="C126" s="38" t="s">
        <v>1296</v>
      </c>
      <c r="D126" s="38" t="s">
        <v>1423</v>
      </c>
      <c r="E126" s="38" t="s">
        <v>1424</v>
      </c>
      <c r="F126" s="38" t="s">
        <v>1425</v>
      </c>
      <c r="G126" s="38" t="s">
        <v>1036</v>
      </c>
      <c r="H126" s="38" t="s">
        <v>1086</v>
      </c>
      <c r="I126" s="38" t="s">
        <v>1038</v>
      </c>
      <c r="J126" s="38" t="s">
        <v>1039</v>
      </c>
      <c r="K126" s="38" t="s">
        <v>1040</v>
      </c>
      <c r="L126" s="38" t="s">
        <v>1041</v>
      </c>
      <c r="M126" s="38" t="s">
        <v>1042</v>
      </c>
      <c r="N126" s="594">
        <v>26.47</v>
      </c>
      <c r="O126" s="38"/>
      <c r="P126" s="38"/>
      <c r="Q126" s="38"/>
      <c r="R126" s="38"/>
      <c r="S126" s="38"/>
      <c r="T126" s="38" t="s">
        <v>1043</v>
      </c>
    </row>
    <row r="127" ht="12.75" customHeight="1">
      <c r="A127" s="38" t="s">
        <v>1030</v>
      </c>
      <c r="B127" s="38" t="s">
        <v>1044</v>
      </c>
      <c r="C127" s="38" t="s">
        <v>1296</v>
      </c>
      <c r="D127" s="38" t="s">
        <v>1426</v>
      </c>
      <c r="E127" s="38" t="s">
        <v>1427</v>
      </c>
      <c r="F127" s="38" t="s">
        <v>1428</v>
      </c>
      <c r="G127" s="38" t="s">
        <v>1036</v>
      </c>
      <c r="H127" s="38" t="s">
        <v>1054</v>
      </c>
      <c r="I127" s="38" t="s">
        <v>1038</v>
      </c>
      <c r="J127" s="38" t="s">
        <v>1039</v>
      </c>
      <c r="K127" s="38" t="s">
        <v>1040</v>
      </c>
      <c r="L127" s="38" t="s">
        <v>1041</v>
      </c>
      <c r="M127" s="38" t="s">
        <v>1042</v>
      </c>
      <c r="N127" s="594">
        <v>71.55</v>
      </c>
      <c r="O127" s="38"/>
      <c r="P127" s="38"/>
      <c r="Q127" s="38"/>
      <c r="R127" s="38"/>
      <c r="S127" s="38"/>
      <c r="T127" s="38" t="s">
        <v>1043</v>
      </c>
    </row>
    <row r="128" ht="12.75" customHeight="1">
      <c r="A128" s="38" t="s">
        <v>1030</v>
      </c>
      <c r="B128" s="38" t="s">
        <v>1044</v>
      </c>
      <c r="C128" s="38" t="s">
        <v>1296</v>
      </c>
      <c r="D128" s="38" t="s">
        <v>1429</v>
      </c>
      <c r="E128" s="38" t="s">
        <v>1430</v>
      </c>
      <c r="F128" s="38" t="s">
        <v>1431</v>
      </c>
      <c r="G128" s="38" t="s">
        <v>1036</v>
      </c>
      <c r="H128" s="38" t="s">
        <v>1200</v>
      </c>
      <c r="I128" s="38" t="s">
        <v>1038</v>
      </c>
      <c r="J128" s="38" t="s">
        <v>1039</v>
      </c>
      <c r="K128" s="38" t="s">
        <v>1040</v>
      </c>
      <c r="L128" s="38" t="s">
        <v>1041</v>
      </c>
      <c r="M128" s="38" t="s">
        <v>1042</v>
      </c>
      <c r="N128" s="594">
        <v>92.53</v>
      </c>
      <c r="O128" s="38"/>
      <c r="P128" s="38"/>
      <c r="Q128" s="38"/>
      <c r="R128" s="38"/>
      <c r="S128" s="38"/>
      <c r="T128" s="38" t="s">
        <v>1043</v>
      </c>
    </row>
    <row r="129" ht="12.75" customHeight="1">
      <c r="A129" s="38" t="s">
        <v>1030</v>
      </c>
      <c r="B129" s="38" t="s">
        <v>1044</v>
      </c>
      <c r="C129" s="38" t="s">
        <v>1296</v>
      </c>
      <c r="D129" s="38" t="s">
        <v>1432</v>
      </c>
      <c r="E129" s="38" t="s">
        <v>1433</v>
      </c>
      <c r="F129" s="38" t="s">
        <v>1434</v>
      </c>
      <c r="G129" s="38" t="s">
        <v>1036</v>
      </c>
      <c r="H129" s="38" t="s">
        <v>1200</v>
      </c>
      <c r="I129" s="38" t="s">
        <v>1038</v>
      </c>
      <c r="J129" s="38" t="s">
        <v>1039</v>
      </c>
      <c r="K129" s="38" t="s">
        <v>1040</v>
      </c>
      <c r="L129" s="38" t="s">
        <v>1041</v>
      </c>
      <c r="M129" s="38" t="s">
        <v>1042</v>
      </c>
      <c r="N129" s="594">
        <v>92.53</v>
      </c>
      <c r="O129" s="38"/>
      <c r="P129" s="38"/>
      <c r="Q129" s="38"/>
      <c r="R129" s="38"/>
      <c r="S129" s="38"/>
      <c r="T129" s="38" t="s">
        <v>1043</v>
      </c>
    </row>
    <row r="130" ht="12.75" customHeight="1">
      <c r="A130" s="38" t="s">
        <v>1030</v>
      </c>
      <c r="B130" s="38" t="s">
        <v>1044</v>
      </c>
      <c r="C130" s="38" t="s">
        <v>1296</v>
      </c>
      <c r="D130" s="38" t="s">
        <v>1435</v>
      </c>
      <c r="E130" s="38" t="s">
        <v>1436</v>
      </c>
      <c r="F130" s="38" t="s">
        <v>1437</v>
      </c>
      <c r="G130" s="38" t="s">
        <v>1036</v>
      </c>
      <c r="H130" s="38" t="s">
        <v>1200</v>
      </c>
      <c r="I130" s="38" t="s">
        <v>1038</v>
      </c>
      <c r="J130" s="38" t="s">
        <v>1039</v>
      </c>
      <c r="K130" s="38" t="s">
        <v>1040</v>
      </c>
      <c r="L130" s="38" t="s">
        <v>1041</v>
      </c>
      <c r="M130" s="38" t="s">
        <v>1042</v>
      </c>
      <c r="N130" s="594">
        <v>92.53</v>
      </c>
      <c r="O130" s="38"/>
      <c r="P130" s="38"/>
      <c r="Q130" s="38"/>
      <c r="R130" s="38"/>
      <c r="S130" s="38"/>
      <c r="T130" s="38" t="s">
        <v>1043</v>
      </c>
    </row>
    <row r="131" ht="12.75" customHeight="1">
      <c r="A131" s="38" t="s">
        <v>1030</v>
      </c>
      <c r="B131" s="38" t="s">
        <v>1044</v>
      </c>
      <c r="C131" s="38" t="s">
        <v>1296</v>
      </c>
      <c r="D131" s="38" t="s">
        <v>1438</v>
      </c>
      <c r="E131" s="38" t="s">
        <v>1439</v>
      </c>
      <c r="F131" s="38" t="s">
        <v>1440</v>
      </c>
      <c r="G131" s="38" t="s">
        <v>1036</v>
      </c>
      <c r="H131" s="38" t="s">
        <v>1200</v>
      </c>
      <c r="I131" s="38" t="s">
        <v>1038</v>
      </c>
      <c r="J131" s="38" t="s">
        <v>1039</v>
      </c>
      <c r="K131" s="38" t="s">
        <v>1040</v>
      </c>
      <c r="L131" s="38" t="s">
        <v>1041</v>
      </c>
      <c r="M131" s="38" t="s">
        <v>1042</v>
      </c>
      <c r="N131" s="594">
        <v>92.53</v>
      </c>
      <c r="O131" s="38"/>
      <c r="P131" s="38"/>
      <c r="Q131" s="38"/>
      <c r="R131" s="38"/>
      <c r="S131" s="38"/>
      <c r="T131" s="38" t="s">
        <v>1043</v>
      </c>
    </row>
    <row r="132" ht="12.75" customHeight="1">
      <c r="A132" s="38" t="s">
        <v>1030</v>
      </c>
      <c r="B132" s="38" t="s">
        <v>1044</v>
      </c>
      <c r="C132" s="38" t="s">
        <v>1296</v>
      </c>
      <c r="D132" s="38" t="s">
        <v>1441</v>
      </c>
      <c r="E132" s="38" t="s">
        <v>1442</v>
      </c>
      <c r="F132" s="38" t="s">
        <v>1443</v>
      </c>
      <c r="G132" s="38" t="s">
        <v>1036</v>
      </c>
      <c r="H132" s="38" t="s">
        <v>1200</v>
      </c>
      <c r="I132" s="38" t="s">
        <v>1038</v>
      </c>
      <c r="J132" s="38" t="s">
        <v>1039</v>
      </c>
      <c r="K132" s="38" t="s">
        <v>1040</v>
      </c>
      <c r="L132" s="38" t="s">
        <v>1041</v>
      </c>
      <c r="M132" s="38" t="s">
        <v>1042</v>
      </c>
      <c r="N132" s="594">
        <v>92.53</v>
      </c>
      <c r="O132" s="38"/>
      <c r="P132" s="38"/>
      <c r="Q132" s="38"/>
      <c r="R132" s="38"/>
      <c r="S132" s="38"/>
      <c r="T132" s="38" t="s">
        <v>1043</v>
      </c>
    </row>
    <row r="133" ht="12.75" customHeight="1">
      <c r="A133" s="38" t="s">
        <v>1030</v>
      </c>
      <c r="B133" s="38" t="s">
        <v>1044</v>
      </c>
      <c r="C133" s="38" t="s">
        <v>1296</v>
      </c>
      <c r="D133" s="38" t="s">
        <v>1444</v>
      </c>
      <c r="E133" s="38" t="s">
        <v>1445</v>
      </c>
      <c r="F133" s="38" t="s">
        <v>1446</v>
      </c>
      <c r="G133" s="38" t="s">
        <v>1036</v>
      </c>
      <c r="H133" s="38" t="s">
        <v>1200</v>
      </c>
      <c r="I133" s="38" t="s">
        <v>1038</v>
      </c>
      <c r="J133" s="38" t="s">
        <v>1039</v>
      </c>
      <c r="K133" s="38" t="s">
        <v>1040</v>
      </c>
      <c r="L133" s="38" t="s">
        <v>1041</v>
      </c>
      <c r="M133" s="38" t="s">
        <v>1042</v>
      </c>
      <c r="N133" s="594">
        <v>92.53</v>
      </c>
      <c r="O133" s="38"/>
      <c r="P133" s="38"/>
      <c r="Q133" s="38"/>
      <c r="R133" s="38"/>
      <c r="S133" s="38"/>
      <c r="T133" s="38" t="s">
        <v>1043</v>
      </c>
    </row>
    <row r="134" ht="12.75" customHeight="1">
      <c r="A134" s="38" t="s">
        <v>1030</v>
      </c>
      <c r="B134" s="38" t="s">
        <v>1044</v>
      </c>
      <c r="C134" s="38" t="s">
        <v>1447</v>
      </c>
      <c r="D134" s="38" t="s">
        <v>1448</v>
      </c>
      <c r="E134" s="38" t="s">
        <v>1449</v>
      </c>
      <c r="F134" s="38" t="s">
        <v>1450</v>
      </c>
      <c r="G134" s="38" t="s">
        <v>1036</v>
      </c>
      <c r="H134" s="38" t="s">
        <v>1054</v>
      </c>
      <c r="I134" s="38" t="s">
        <v>1038</v>
      </c>
      <c r="J134" s="38" t="s">
        <v>1039</v>
      </c>
      <c r="K134" s="38" t="s">
        <v>1040</v>
      </c>
      <c r="L134" s="38" t="s">
        <v>1041</v>
      </c>
      <c r="M134" s="38" t="s">
        <v>1042</v>
      </c>
      <c r="N134" s="594">
        <v>71.55</v>
      </c>
      <c r="O134" s="38"/>
      <c r="P134" s="38"/>
      <c r="Q134" s="38"/>
      <c r="R134" s="38"/>
      <c r="S134" s="38"/>
      <c r="T134" s="38" t="s">
        <v>1043</v>
      </c>
    </row>
    <row r="135" ht="12.75" customHeight="1">
      <c r="A135" s="38" t="s">
        <v>1030</v>
      </c>
      <c r="B135" s="38" t="s">
        <v>1044</v>
      </c>
      <c r="C135" s="38" t="s">
        <v>1451</v>
      </c>
      <c r="D135" s="38" t="s">
        <v>1452</v>
      </c>
      <c r="E135" s="38" t="s">
        <v>1453</v>
      </c>
      <c r="F135" s="38" t="s">
        <v>1454</v>
      </c>
      <c r="G135" s="38" t="s">
        <v>1036</v>
      </c>
      <c r="H135" s="38" t="s">
        <v>1200</v>
      </c>
      <c r="I135" s="38" t="s">
        <v>1038</v>
      </c>
      <c r="J135" s="38" t="s">
        <v>1039</v>
      </c>
      <c r="K135" s="38" t="s">
        <v>1040</v>
      </c>
      <c r="L135" s="38" t="s">
        <v>1041</v>
      </c>
      <c r="M135" s="38" t="s">
        <v>1042</v>
      </c>
      <c r="N135" s="594">
        <v>92.53</v>
      </c>
      <c r="O135" s="38"/>
      <c r="P135" s="38"/>
      <c r="Q135" s="38"/>
      <c r="R135" s="38"/>
      <c r="S135" s="38"/>
      <c r="T135" s="38" t="s">
        <v>1043</v>
      </c>
    </row>
    <row r="136" ht="12.75" customHeight="1">
      <c r="A136" s="38" t="s">
        <v>1030</v>
      </c>
      <c r="B136" s="38" t="s">
        <v>1044</v>
      </c>
      <c r="C136" s="38" t="s">
        <v>1044</v>
      </c>
      <c r="D136" s="38" t="s">
        <v>1455</v>
      </c>
      <c r="E136" s="38" t="s">
        <v>1456</v>
      </c>
      <c r="F136" s="38" t="s">
        <v>1457</v>
      </c>
      <c r="G136" s="38" t="s">
        <v>1036</v>
      </c>
      <c r="H136" s="38" t="s">
        <v>1037</v>
      </c>
      <c r="I136" s="38" t="s">
        <v>1038</v>
      </c>
      <c r="J136" s="38" t="s">
        <v>1039</v>
      </c>
      <c r="K136" s="38" t="s">
        <v>1040</v>
      </c>
      <c r="L136" s="38" t="s">
        <v>1041</v>
      </c>
      <c r="M136" s="38" t="s">
        <v>1042</v>
      </c>
      <c r="N136" s="594">
        <v>57.37</v>
      </c>
      <c r="O136" s="38"/>
      <c r="P136" s="38"/>
      <c r="Q136" s="38"/>
      <c r="R136" s="38"/>
      <c r="S136" s="38"/>
      <c r="T136" s="38" t="s">
        <v>1043</v>
      </c>
    </row>
    <row r="137" ht="12.75" customHeight="1">
      <c r="A137" s="38" t="s">
        <v>1030</v>
      </c>
      <c r="B137" s="38" t="s">
        <v>1044</v>
      </c>
      <c r="C137" s="38" t="s">
        <v>1044</v>
      </c>
      <c r="D137" s="38" t="s">
        <v>1458</v>
      </c>
      <c r="E137" s="38" t="s">
        <v>1459</v>
      </c>
      <c r="F137" s="38" t="s">
        <v>1460</v>
      </c>
      <c r="G137" s="38" t="s">
        <v>1036</v>
      </c>
      <c r="H137" s="38" t="s">
        <v>179</v>
      </c>
      <c r="I137" s="38" t="s">
        <v>1038</v>
      </c>
      <c r="J137" s="38" t="s">
        <v>1039</v>
      </c>
      <c r="K137" s="38" t="s">
        <v>1040</v>
      </c>
      <c r="L137" s="38" t="s">
        <v>1041</v>
      </c>
      <c r="M137" s="38" t="s">
        <v>1042</v>
      </c>
      <c r="N137" s="594">
        <v>39.4</v>
      </c>
      <c r="O137" s="38"/>
      <c r="P137" s="38"/>
      <c r="Q137" s="38"/>
      <c r="R137" s="38"/>
      <c r="S137" s="38"/>
      <c r="T137" s="38" t="s">
        <v>1043</v>
      </c>
    </row>
    <row r="138" ht="12.75" customHeight="1">
      <c r="A138" s="38" t="s">
        <v>1030</v>
      </c>
      <c r="B138" s="38" t="s">
        <v>1044</v>
      </c>
      <c r="C138" s="38" t="s">
        <v>1044</v>
      </c>
      <c r="D138" s="38" t="s">
        <v>1461</v>
      </c>
      <c r="E138" s="38" t="s">
        <v>1462</v>
      </c>
      <c r="F138" s="38" t="s">
        <v>1463</v>
      </c>
      <c r="G138" s="38" t="s">
        <v>1036</v>
      </c>
      <c r="H138" s="38" t="s">
        <v>1464</v>
      </c>
      <c r="I138" s="38" t="s">
        <v>1038</v>
      </c>
      <c r="J138" s="38" t="s">
        <v>1039</v>
      </c>
      <c r="K138" s="38" t="s">
        <v>1040</v>
      </c>
      <c r="L138" s="38" t="s">
        <v>1041</v>
      </c>
      <c r="M138" s="38" t="s">
        <v>1042</v>
      </c>
      <c r="N138" s="594">
        <v>28.89</v>
      </c>
      <c r="O138" s="38"/>
      <c r="P138" s="38"/>
      <c r="Q138" s="38"/>
      <c r="R138" s="38"/>
      <c r="S138" s="38"/>
      <c r="T138" s="38" t="s">
        <v>1043</v>
      </c>
    </row>
    <row r="139" ht="12.75" customHeight="1">
      <c r="A139" s="38" t="s">
        <v>1030</v>
      </c>
      <c r="B139" s="38" t="s">
        <v>1044</v>
      </c>
      <c r="C139" s="38" t="s">
        <v>1465</v>
      </c>
      <c r="D139" s="38" t="s">
        <v>1466</v>
      </c>
      <c r="E139" s="38" t="s">
        <v>1467</v>
      </c>
      <c r="F139" s="38" t="s">
        <v>1468</v>
      </c>
      <c r="G139" s="38" t="s">
        <v>1036</v>
      </c>
      <c r="H139" s="38" t="s">
        <v>1037</v>
      </c>
      <c r="I139" s="38" t="s">
        <v>1038</v>
      </c>
      <c r="J139" s="38" t="s">
        <v>1039</v>
      </c>
      <c r="K139" s="38" t="s">
        <v>1040</v>
      </c>
      <c r="L139" s="38" t="s">
        <v>1041</v>
      </c>
      <c r="M139" s="38" t="s">
        <v>1042</v>
      </c>
      <c r="N139" s="594">
        <v>57.37</v>
      </c>
      <c r="O139" s="38"/>
      <c r="P139" s="38"/>
      <c r="Q139" s="38"/>
      <c r="R139" s="38"/>
      <c r="S139" s="38"/>
      <c r="T139" s="38" t="s">
        <v>1043</v>
      </c>
    </row>
    <row r="140" ht="12.75" customHeight="1">
      <c r="A140" s="38" t="s">
        <v>1030</v>
      </c>
      <c r="B140" s="38" t="s">
        <v>1044</v>
      </c>
      <c r="C140" s="38" t="s">
        <v>1465</v>
      </c>
      <c r="D140" s="38" t="s">
        <v>1469</v>
      </c>
      <c r="E140" s="38" t="s">
        <v>1470</v>
      </c>
      <c r="F140" s="38" t="s">
        <v>1471</v>
      </c>
      <c r="G140" s="38" t="s">
        <v>1036</v>
      </c>
      <c r="H140" s="38" t="s">
        <v>1037</v>
      </c>
      <c r="I140" s="38" t="s">
        <v>1038</v>
      </c>
      <c r="J140" s="38" t="s">
        <v>1039</v>
      </c>
      <c r="K140" s="38" t="s">
        <v>1040</v>
      </c>
      <c r="L140" s="38" t="s">
        <v>1041</v>
      </c>
      <c r="M140" s="38" t="s">
        <v>1042</v>
      </c>
      <c r="N140" s="594">
        <v>57.37</v>
      </c>
      <c r="O140" s="38"/>
      <c r="P140" s="38"/>
      <c r="Q140" s="38"/>
      <c r="R140" s="38"/>
      <c r="S140" s="38"/>
      <c r="T140" s="38" t="s">
        <v>1043</v>
      </c>
    </row>
    <row r="141" ht="12.75" customHeight="1">
      <c r="A141" s="38" t="s">
        <v>1030</v>
      </c>
      <c r="B141" s="38" t="s">
        <v>1044</v>
      </c>
      <c r="C141" s="38" t="s">
        <v>1472</v>
      </c>
      <c r="D141" s="38" t="s">
        <v>1473</v>
      </c>
      <c r="E141" s="38" t="s">
        <v>1474</v>
      </c>
      <c r="F141" s="38" t="s">
        <v>1475</v>
      </c>
      <c r="G141" s="38" t="s">
        <v>1036</v>
      </c>
      <c r="H141" s="38" t="s">
        <v>179</v>
      </c>
      <c r="I141" s="38" t="s">
        <v>1038</v>
      </c>
      <c r="J141" s="38" t="s">
        <v>1039</v>
      </c>
      <c r="K141" s="38" t="s">
        <v>1040</v>
      </c>
      <c r="L141" s="38" t="s">
        <v>1041</v>
      </c>
      <c r="M141" s="38" t="s">
        <v>1042</v>
      </c>
      <c r="N141" s="594">
        <v>39.4</v>
      </c>
      <c r="O141" s="38"/>
      <c r="P141" s="38"/>
      <c r="Q141" s="38"/>
      <c r="R141" s="38"/>
      <c r="S141" s="38"/>
      <c r="T141" s="38" t="s">
        <v>1043</v>
      </c>
    </row>
    <row r="142" ht="12.75" customHeight="1">
      <c r="A142" s="38" t="s">
        <v>1030</v>
      </c>
      <c r="B142" s="38" t="s">
        <v>1044</v>
      </c>
      <c r="C142" s="38" t="s">
        <v>1476</v>
      </c>
      <c r="D142" s="38" t="s">
        <v>1477</v>
      </c>
      <c r="E142" s="38" t="s">
        <v>1478</v>
      </c>
      <c r="F142" s="38" t="s">
        <v>1479</v>
      </c>
      <c r="G142" s="38" t="s">
        <v>1036</v>
      </c>
      <c r="H142" s="38" t="s">
        <v>179</v>
      </c>
      <c r="I142" s="38" t="s">
        <v>1038</v>
      </c>
      <c r="J142" s="38" t="s">
        <v>1039</v>
      </c>
      <c r="K142" s="38" t="s">
        <v>1040</v>
      </c>
      <c r="L142" s="38" t="s">
        <v>1041</v>
      </c>
      <c r="M142" s="38" t="s">
        <v>1042</v>
      </c>
      <c r="N142" s="594">
        <v>39.4</v>
      </c>
      <c r="O142" s="38"/>
      <c r="P142" s="38"/>
      <c r="Q142" s="38"/>
      <c r="R142" s="38"/>
      <c r="S142" s="38"/>
      <c r="T142" s="38" t="s">
        <v>1043</v>
      </c>
    </row>
    <row r="143" ht="12.75" customHeight="1">
      <c r="A143" s="38" t="s">
        <v>1030</v>
      </c>
      <c r="B143" s="38" t="s">
        <v>1044</v>
      </c>
      <c r="C143" s="38" t="s">
        <v>1476</v>
      </c>
      <c r="D143" s="38" t="s">
        <v>1480</v>
      </c>
      <c r="E143" s="38" t="s">
        <v>1481</v>
      </c>
      <c r="F143" s="38" t="s">
        <v>1482</v>
      </c>
      <c r="G143" s="38" t="s">
        <v>1036</v>
      </c>
      <c r="H143" s="38" t="s">
        <v>1200</v>
      </c>
      <c r="I143" s="38" t="s">
        <v>1038</v>
      </c>
      <c r="J143" s="38" t="s">
        <v>1039</v>
      </c>
      <c r="K143" s="38" t="s">
        <v>1040</v>
      </c>
      <c r="L143" s="38" t="s">
        <v>1041</v>
      </c>
      <c r="M143" s="38" t="s">
        <v>1042</v>
      </c>
      <c r="N143" s="594">
        <v>92.53</v>
      </c>
      <c r="O143" s="38"/>
      <c r="P143" s="38"/>
      <c r="Q143" s="38"/>
      <c r="R143" s="38"/>
      <c r="S143" s="38"/>
      <c r="T143" s="38" t="s">
        <v>1062</v>
      </c>
    </row>
    <row r="144" ht="12.75" customHeight="1">
      <c r="A144" s="38" t="s">
        <v>1030</v>
      </c>
      <c r="B144" s="38" t="s">
        <v>1044</v>
      </c>
      <c r="C144" s="38" t="s">
        <v>1483</v>
      </c>
      <c r="D144" s="38" t="s">
        <v>1484</v>
      </c>
      <c r="E144" s="38" t="s">
        <v>1485</v>
      </c>
      <c r="F144" s="38" t="s">
        <v>1486</v>
      </c>
      <c r="G144" s="38" t="s">
        <v>1036</v>
      </c>
      <c r="H144" s="38" t="s">
        <v>1049</v>
      </c>
      <c r="I144" s="38" t="s">
        <v>1038</v>
      </c>
      <c r="J144" s="38" t="s">
        <v>1039</v>
      </c>
      <c r="K144" s="38" t="s">
        <v>1040</v>
      </c>
      <c r="L144" s="38" t="s">
        <v>1041</v>
      </c>
      <c r="M144" s="38" t="s">
        <v>1042</v>
      </c>
      <c r="N144" s="594">
        <v>82.24</v>
      </c>
      <c r="O144" s="38"/>
      <c r="P144" s="38"/>
      <c r="Q144" s="38"/>
      <c r="R144" s="38"/>
      <c r="S144" s="38"/>
      <c r="T144" s="38" t="s">
        <v>1062</v>
      </c>
    </row>
    <row r="145" ht="12.75" customHeight="1">
      <c r="A145" s="38" t="s">
        <v>1030</v>
      </c>
      <c r="B145" s="38" t="s">
        <v>1044</v>
      </c>
      <c r="C145" s="38" t="s">
        <v>1483</v>
      </c>
      <c r="D145" s="38" t="s">
        <v>1487</v>
      </c>
      <c r="E145" s="38" t="s">
        <v>1488</v>
      </c>
      <c r="F145" s="38" t="s">
        <v>1489</v>
      </c>
      <c r="G145" s="38" t="s">
        <v>1036</v>
      </c>
      <c r="H145" s="38" t="s">
        <v>1037</v>
      </c>
      <c r="I145" s="38" t="s">
        <v>1038</v>
      </c>
      <c r="J145" s="38" t="s">
        <v>1039</v>
      </c>
      <c r="K145" s="38" t="s">
        <v>1040</v>
      </c>
      <c r="L145" s="38" t="s">
        <v>1041</v>
      </c>
      <c r="M145" s="38" t="s">
        <v>1042</v>
      </c>
      <c r="N145" s="594">
        <v>57.37</v>
      </c>
      <c r="O145" s="38"/>
      <c r="P145" s="38"/>
      <c r="Q145" s="38"/>
      <c r="R145" s="38"/>
      <c r="S145" s="38"/>
      <c r="T145" s="38" t="s">
        <v>1043</v>
      </c>
    </row>
    <row r="146" ht="12.75" customHeight="1">
      <c r="A146" s="38" t="s">
        <v>1030</v>
      </c>
      <c r="B146" s="38" t="s">
        <v>1044</v>
      </c>
      <c r="C146" s="38" t="s">
        <v>1483</v>
      </c>
      <c r="D146" s="38" t="s">
        <v>1490</v>
      </c>
      <c r="E146" s="38" t="s">
        <v>1491</v>
      </c>
      <c r="F146" s="38" t="s">
        <v>1492</v>
      </c>
      <c r="G146" s="38" t="s">
        <v>1036</v>
      </c>
      <c r="H146" s="38" t="s">
        <v>1200</v>
      </c>
      <c r="I146" s="38" t="s">
        <v>1038</v>
      </c>
      <c r="J146" s="38" t="s">
        <v>1039</v>
      </c>
      <c r="K146" s="38" t="s">
        <v>1040</v>
      </c>
      <c r="L146" s="38" t="s">
        <v>1041</v>
      </c>
      <c r="M146" s="38" t="s">
        <v>1042</v>
      </c>
      <c r="N146" s="594">
        <v>92.53</v>
      </c>
      <c r="O146" s="38"/>
      <c r="P146" s="38"/>
      <c r="Q146" s="38"/>
      <c r="R146" s="38"/>
      <c r="S146" s="38"/>
      <c r="T146" s="38" t="s">
        <v>1043</v>
      </c>
    </row>
    <row r="147" ht="12.75" customHeight="1">
      <c r="A147" s="38" t="s">
        <v>1030</v>
      </c>
      <c r="B147" s="38" t="s">
        <v>1044</v>
      </c>
      <c r="C147" s="38" t="s">
        <v>1483</v>
      </c>
      <c r="D147" s="38" t="s">
        <v>1493</v>
      </c>
      <c r="E147" s="38" t="s">
        <v>1494</v>
      </c>
      <c r="F147" s="38" t="s">
        <v>1495</v>
      </c>
      <c r="G147" s="38" t="s">
        <v>1036</v>
      </c>
      <c r="H147" s="38" t="s">
        <v>1200</v>
      </c>
      <c r="I147" s="38" t="s">
        <v>1038</v>
      </c>
      <c r="J147" s="38" t="s">
        <v>1039</v>
      </c>
      <c r="K147" s="38" t="s">
        <v>1040</v>
      </c>
      <c r="L147" s="38" t="s">
        <v>1041</v>
      </c>
      <c r="M147" s="38" t="s">
        <v>1042</v>
      </c>
      <c r="N147" s="594">
        <v>92.53</v>
      </c>
      <c r="O147" s="38"/>
      <c r="P147" s="38"/>
      <c r="Q147" s="38"/>
      <c r="R147" s="38"/>
      <c r="S147" s="38"/>
      <c r="T147" s="38" t="s">
        <v>1062</v>
      </c>
    </row>
    <row r="148" ht="12.75" customHeight="1">
      <c r="A148" s="38" t="s">
        <v>1030</v>
      </c>
      <c r="B148" s="38" t="s">
        <v>1496</v>
      </c>
      <c r="C148" s="38" t="s">
        <v>1497</v>
      </c>
      <c r="D148" s="38" t="s">
        <v>1498</v>
      </c>
      <c r="E148" s="38" t="s">
        <v>1499</v>
      </c>
      <c r="F148" s="38" t="s">
        <v>1500</v>
      </c>
      <c r="G148" s="38" t="s">
        <v>1501</v>
      </c>
      <c r="H148" s="38" t="s">
        <v>1200</v>
      </c>
      <c r="I148" s="38" t="s">
        <v>1038</v>
      </c>
      <c r="J148" s="38" t="s">
        <v>1039</v>
      </c>
      <c r="K148" s="38" t="s">
        <v>1040</v>
      </c>
      <c r="L148" s="38" t="s">
        <v>1041</v>
      </c>
      <c r="M148" s="38" t="s">
        <v>1042</v>
      </c>
      <c r="N148" s="594">
        <v>92.53</v>
      </c>
      <c r="O148" s="38"/>
      <c r="P148" s="38"/>
      <c r="Q148" s="38"/>
      <c r="R148" s="38"/>
      <c r="S148" s="38"/>
      <c r="T148" s="38" t="s">
        <v>1043</v>
      </c>
    </row>
    <row r="149" ht="12.75" customHeight="1">
      <c r="A149" s="38" t="s">
        <v>1030</v>
      </c>
      <c r="B149" s="38" t="s">
        <v>1496</v>
      </c>
      <c r="C149" s="38" t="s">
        <v>1502</v>
      </c>
      <c r="D149" s="38" t="s">
        <v>1503</v>
      </c>
      <c r="E149" s="38" t="s">
        <v>1504</v>
      </c>
      <c r="F149" s="38" t="s">
        <v>1505</v>
      </c>
      <c r="G149" s="38" t="s">
        <v>1501</v>
      </c>
      <c r="H149" s="38" t="s">
        <v>1054</v>
      </c>
      <c r="I149" s="38" t="s">
        <v>1038</v>
      </c>
      <c r="J149" s="38" t="s">
        <v>1039</v>
      </c>
      <c r="K149" s="38" t="s">
        <v>1040</v>
      </c>
      <c r="L149" s="38" t="s">
        <v>1041</v>
      </c>
      <c r="M149" s="38" t="s">
        <v>1042</v>
      </c>
      <c r="N149" s="594">
        <v>71.55</v>
      </c>
      <c r="O149" s="38"/>
      <c r="P149" s="38"/>
      <c r="Q149" s="38"/>
      <c r="R149" s="38"/>
      <c r="S149" s="38"/>
      <c r="T149" s="38" t="s">
        <v>1043</v>
      </c>
    </row>
    <row r="150" ht="12.75" customHeight="1">
      <c r="A150" s="38" t="s">
        <v>1030</v>
      </c>
      <c r="B150" s="38" t="s">
        <v>1496</v>
      </c>
      <c r="C150" s="38" t="s">
        <v>1496</v>
      </c>
      <c r="D150" s="38" t="s">
        <v>1506</v>
      </c>
      <c r="E150" s="38" t="s">
        <v>1507</v>
      </c>
      <c r="F150" s="38" t="s">
        <v>1508</v>
      </c>
      <c r="G150" s="38" t="s">
        <v>1501</v>
      </c>
      <c r="H150" s="38" t="s">
        <v>1200</v>
      </c>
      <c r="I150" s="38" t="s">
        <v>1038</v>
      </c>
      <c r="J150" s="38" t="s">
        <v>1039</v>
      </c>
      <c r="K150" s="38" t="s">
        <v>1040</v>
      </c>
      <c r="L150" s="38" t="s">
        <v>1041</v>
      </c>
      <c r="M150" s="38" t="s">
        <v>1042</v>
      </c>
      <c r="N150" s="594">
        <v>92.53</v>
      </c>
      <c r="O150" s="38"/>
      <c r="P150" s="38"/>
      <c r="Q150" s="38"/>
      <c r="R150" s="38"/>
      <c r="S150" s="38"/>
      <c r="T150" s="38" t="s">
        <v>1043</v>
      </c>
    </row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984027777777778" footer="0.0" header="0.0" left="0.747916666666667" right="0.747916666666667" top="0.984027777777778"/>
  <pageSetup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2" width="10.29"/>
    <col customWidth="1" min="3" max="3" width="39.86"/>
    <col customWidth="1" hidden="1" min="4" max="4" width="9.86"/>
    <col customWidth="1" hidden="1" min="5" max="5" width="2.0"/>
    <col customWidth="1" min="6" max="6" width="31.0"/>
    <col customWidth="1" min="7" max="7" width="9.43"/>
    <col customWidth="1" min="8" max="8" width="16.43"/>
    <col customWidth="1" min="9" max="9" width="17.57"/>
    <col customWidth="1" min="10" max="11" width="31.71"/>
    <col customWidth="1" min="12" max="12" width="26.71"/>
    <col customWidth="1" min="13" max="13" width="27.0"/>
    <col customWidth="1" min="14" max="14" width="24.71"/>
    <col customWidth="1" min="15" max="15" width="68.71"/>
    <col customWidth="1" min="16" max="16" width="35.0"/>
    <col customWidth="1" min="17" max="17" width="33.0"/>
    <col customWidth="1" min="18" max="19" width="25.86"/>
    <col customWidth="1" min="20" max="20" width="26.14"/>
    <col customWidth="1" min="21" max="21" width="21.29"/>
    <col customWidth="1" min="22" max="22" width="20.57"/>
    <col customWidth="1" min="23" max="25" width="13.0"/>
    <col customWidth="1" min="26" max="26" width="29.29"/>
  </cols>
  <sheetData>
    <row r="1" ht="21.0" customHeight="1">
      <c r="A1" s="595" t="s">
        <v>159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6"/>
    </row>
    <row r="2" ht="17.25" customHeight="1">
      <c r="A2" s="595" t="s">
        <v>160</v>
      </c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6"/>
    </row>
    <row r="3">
      <c r="A3" s="117"/>
      <c r="B3" s="117"/>
      <c r="C3" s="117"/>
      <c r="D3" s="117"/>
      <c r="E3" s="117"/>
      <c r="F3" s="117"/>
      <c r="G3" s="118"/>
      <c r="H3" s="118"/>
      <c r="I3" s="118"/>
      <c r="J3" s="117"/>
      <c r="K3" s="117"/>
      <c r="L3" s="117"/>
      <c r="M3" s="117"/>
      <c r="N3" s="596"/>
      <c r="O3" s="596"/>
      <c r="P3" s="597"/>
      <c r="Q3" s="598"/>
      <c r="R3" s="599" t="s">
        <v>1509</v>
      </c>
      <c r="S3" s="600">
        <v>45474.0</v>
      </c>
      <c r="T3" s="598"/>
      <c r="U3" s="598"/>
      <c r="V3" s="598"/>
    </row>
    <row r="4" ht="31.5" customHeight="1">
      <c r="A4" s="601" t="s">
        <v>1510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4"/>
    </row>
    <row r="5" ht="16.5" customHeight="1">
      <c r="A5" s="602" t="s">
        <v>137</v>
      </c>
      <c r="B5" s="603" t="s">
        <v>1511</v>
      </c>
      <c r="C5" s="602" t="s">
        <v>81</v>
      </c>
      <c r="D5" s="604"/>
      <c r="E5" s="604"/>
      <c r="F5" s="602" t="s">
        <v>163</v>
      </c>
      <c r="G5" s="605" t="s">
        <v>164</v>
      </c>
      <c r="H5" s="605" t="s">
        <v>165</v>
      </c>
      <c r="I5" s="606" t="s">
        <v>166</v>
      </c>
      <c r="J5" s="607" t="s">
        <v>167</v>
      </c>
      <c r="K5" s="608" t="s">
        <v>1512</v>
      </c>
      <c r="L5" s="607" t="s">
        <v>169</v>
      </c>
      <c r="M5" s="609" t="s">
        <v>170</v>
      </c>
      <c r="N5" s="610" t="s">
        <v>1513</v>
      </c>
      <c r="O5" s="4"/>
      <c r="P5" s="611" t="s">
        <v>1514</v>
      </c>
      <c r="Q5" s="607" t="s">
        <v>173</v>
      </c>
      <c r="R5" s="612" t="s">
        <v>174</v>
      </c>
      <c r="S5" s="4"/>
      <c r="T5" s="613" t="s">
        <v>372</v>
      </c>
      <c r="U5" s="609" t="s">
        <v>176</v>
      </c>
      <c r="V5" s="609" t="s">
        <v>177</v>
      </c>
    </row>
    <row r="6">
      <c r="A6" s="28"/>
      <c r="B6" s="614" t="s">
        <v>1515</v>
      </c>
      <c r="C6" s="28"/>
      <c r="D6" s="614" t="s">
        <v>1516</v>
      </c>
      <c r="E6" s="614" t="s">
        <v>1517</v>
      </c>
      <c r="F6" s="28"/>
      <c r="G6" s="28"/>
      <c r="H6" s="28"/>
      <c r="I6" s="130"/>
      <c r="J6" s="28"/>
      <c r="K6" s="615"/>
      <c r="L6" s="616"/>
      <c r="M6" s="617"/>
      <c r="N6" s="614" t="s">
        <v>561</v>
      </c>
      <c r="O6" s="614" t="s">
        <v>1518</v>
      </c>
      <c r="P6" s="130"/>
      <c r="Q6" s="28"/>
      <c r="R6" s="618" t="s">
        <v>561</v>
      </c>
      <c r="S6" s="619" t="s">
        <v>1518</v>
      </c>
      <c r="T6" s="620"/>
      <c r="U6" s="130"/>
      <c r="V6" s="130"/>
    </row>
    <row r="7" ht="18.0" customHeight="1">
      <c r="A7" s="621">
        <v>1.0</v>
      </c>
      <c r="B7" s="621">
        <v>34.0</v>
      </c>
      <c r="C7" s="621" t="s">
        <v>92</v>
      </c>
      <c r="D7" s="622">
        <v>36.0</v>
      </c>
      <c r="E7" s="622">
        <v>2.0</v>
      </c>
      <c r="F7" s="621" t="s">
        <v>178</v>
      </c>
      <c r="G7" s="623" t="s">
        <v>179</v>
      </c>
      <c r="H7" s="623">
        <v>9.0</v>
      </c>
      <c r="I7" s="624" t="s">
        <v>180</v>
      </c>
      <c r="J7" s="625">
        <v>42121.28586666666</v>
      </c>
      <c r="K7" s="626">
        <v>1895.4557999999997</v>
      </c>
      <c r="L7" s="626">
        <f>224.39+169.76</f>
        <v>394.15</v>
      </c>
      <c r="M7" s="626">
        <v>20190.62</v>
      </c>
      <c r="N7" s="627"/>
      <c r="O7" s="628"/>
      <c r="P7" s="628"/>
      <c r="Q7" s="629"/>
      <c r="R7" s="630">
        <v>3.0</v>
      </c>
      <c r="S7" s="630" t="s">
        <v>1519</v>
      </c>
      <c r="T7" s="630">
        <f t="shared" ref="T7:T51" si="1">J7-K7-L7-M7-N7-P7-Q7+R7</f>
        <v>19644.06007</v>
      </c>
      <c r="U7" s="631">
        <f>2030.096</f>
        <v>2030.096</v>
      </c>
      <c r="V7" s="632">
        <f t="shared" ref="V7:V52" si="2">T7-U7</f>
        <v>17613.96407</v>
      </c>
    </row>
    <row r="8" ht="17.25" customHeight="1">
      <c r="A8" s="633">
        <v>2.0</v>
      </c>
      <c r="B8" s="633">
        <v>36.0</v>
      </c>
      <c r="C8" s="633" t="s">
        <v>93</v>
      </c>
      <c r="D8" s="634">
        <v>36.0</v>
      </c>
      <c r="E8" s="634"/>
      <c r="F8" s="633" t="s">
        <v>181</v>
      </c>
      <c r="G8" s="635" t="s">
        <v>164</v>
      </c>
      <c r="H8" s="635" t="s">
        <v>182</v>
      </c>
      <c r="I8" s="636" t="s">
        <v>183</v>
      </c>
      <c r="J8" s="637">
        <v>44472.092399999994</v>
      </c>
      <c r="K8" s="638">
        <v>2001.2507999999998</v>
      </c>
      <c r="L8" s="638">
        <f>276.09+169.76</f>
        <v>445.85</v>
      </c>
      <c r="M8" s="638">
        <v>20190.62</v>
      </c>
      <c r="N8" s="639"/>
      <c r="O8" s="638"/>
      <c r="P8" s="638"/>
      <c r="Q8" s="638"/>
      <c r="R8" s="640">
        <v>3.0</v>
      </c>
      <c r="S8" s="640" t="s">
        <v>1519</v>
      </c>
      <c r="T8" s="640">
        <f t="shared" si="1"/>
        <v>21837.3716</v>
      </c>
      <c r="U8" s="641">
        <v>2031.0649999999996</v>
      </c>
      <c r="V8" s="642">
        <f t="shared" si="2"/>
        <v>19806.3066</v>
      </c>
    </row>
    <row r="9">
      <c r="A9" s="621">
        <v>3.0</v>
      </c>
      <c r="B9" s="621">
        <v>34.0</v>
      </c>
      <c r="C9" s="621" t="s">
        <v>94</v>
      </c>
      <c r="D9" s="622">
        <v>36.0</v>
      </c>
      <c r="E9" s="622">
        <v>3.0</v>
      </c>
      <c r="F9" s="621" t="s">
        <v>184</v>
      </c>
      <c r="G9" s="623" t="s">
        <v>164</v>
      </c>
      <c r="H9" s="623" t="s">
        <v>182</v>
      </c>
      <c r="I9" s="624" t="s">
        <v>185</v>
      </c>
      <c r="J9" s="625">
        <v>35520.41</v>
      </c>
      <c r="K9" s="626">
        <v>1597.7024999999999</v>
      </c>
      <c r="L9" s="626">
        <f>719.39+169.76</f>
        <v>889.15</v>
      </c>
      <c r="M9" s="643">
        <v>14055.1</v>
      </c>
      <c r="N9" s="644">
        <v>3414.85</v>
      </c>
      <c r="O9" s="628" t="s">
        <v>1520</v>
      </c>
      <c r="P9" s="628"/>
      <c r="Q9" s="628"/>
      <c r="R9" s="630">
        <v>3.0</v>
      </c>
      <c r="S9" s="630" t="s">
        <v>1519</v>
      </c>
      <c r="T9" s="630">
        <f t="shared" si="1"/>
        <v>15566.6075</v>
      </c>
      <c r="U9" s="631">
        <v>0.0</v>
      </c>
      <c r="V9" s="632">
        <f t="shared" si="2"/>
        <v>15566.6075</v>
      </c>
    </row>
    <row r="10">
      <c r="A10" s="633">
        <v>4.0</v>
      </c>
      <c r="B10" s="633">
        <v>36.0</v>
      </c>
      <c r="C10" s="633" t="s">
        <v>95</v>
      </c>
      <c r="D10" s="634">
        <v>36.0</v>
      </c>
      <c r="E10" s="634"/>
      <c r="F10" s="633" t="s">
        <v>186</v>
      </c>
      <c r="G10" s="635" t="s">
        <v>164</v>
      </c>
      <c r="H10" s="635" t="s">
        <v>182</v>
      </c>
      <c r="I10" s="636" t="s">
        <v>187</v>
      </c>
      <c r="J10" s="637">
        <v>43585.5063</v>
      </c>
      <c r="K10" s="638">
        <v>1961.3501999999999</v>
      </c>
      <c r="L10" s="638">
        <f>301.39+169.76</f>
        <v>471.15</v>
      </c>
      <c r="M10" s="638">
        <v>23355.52</v>
      </c>
      <c r="N10" s="639"/>
      <c r="O10" s="638"/>
      <c r="P10" s="638">
        <v>1553.2</v>
      </c>
      <c r="Q10" s="638"/>
      <c r="R10" s="640">
        <v>3.0</v>
      </c>
      <c r="S10" s="640" t="s">
        <v>1519</v>
      </c>
      <c r="T10" s="640">
        <f t="shared" si="1"/>
        <v>16247.2861</v>
      </c>
      <c r="U10" s="641">
        <v>1983.7165000000002</v>
      </c>
      <c r="V10" s="642">
        <f t="shared" si="2"/>
        <v>14263.5696</v>
      </c>
      <c r="Y10" s="645"/>
      <c r="Z10" s="646"/>
    </row>
    <row r="11">
      <c r="A11" s="621">
        <v>5.0</v>
      </c>
      <c r="B11" s="621">
        <v>16.0</v>
      </c>
      <c r="C11" s="621" t="s">
        <v>96</v>
      </c>
      <c r="D11" s="622">
        <v>24.0</v>
      </c>
      <c r="E11" s="622">
        <v>8.0</v>
      </c>
      <c r="F11" s="621" t="s">
        <v>188</v>
      </c>
      <c r="G11" s="623" t="s">
        <v>179</v>
      </c>
      <c r="H11" s="623">
        <v>9.0</v>
      </c>
      <c r="I11" s="624" t="s">
        <v>189</v>
      </c>
      <c r="J11" s="625">
        <v>17509.327600000004</v>
      </c>
      <c r="K11" s="626">
        <v>787.9175999999999</v>
      </c>
      <c r="L11" s="626">
        <f>224.39+169.76</f>
        <v>394.15</v>
      </c>
      <c r="M11" s="626">
        <v>12979.74</v>
      </c>
      <c r="N11" s="644"/>
      <c r="O11" s="628"/>
      <c r="P11" s="628"/>
      <c r="Q11" s="628"/>
      <c r="R11" s="630">
        <v>3.0</v>
      </c>
      <c r="S11" s="630" t="s">
        <v>1519</v>
      </c>
      <c r="T11" s="630">
        <f t="shared" si="1"/>
        <v>3350.52</v>
      </c>
      <c r="U11" s="631">
        <v>1166.8505000000002</v>
      </c>
      <c r="V11" s="632">
        <f t="shared" si="2"/>
        <v>2183.6695</v>
      </c>
    </row>
    <row r="12" ht="18.75" customHeight="1">
      <c r="A12" s="633">
        <v>6.0</v>
      </c>
      <c r="B12" s="633">
        <v>13.0</v>
      </c>
      <c r="C12" s="633" t="s">
        <v>97</v>
      </c>
      <c r="D12" s="634">
        <v>24.0</v>
      </c>
      <c r="E12" s="634">
        <v>11.0</v>
      </c>
      <c r="F12" s="633" t="s">
        <v>190</v>
      </c>
      <c r="G12" s="635" t="s">
        <v>164</v>
      </c>
      <c r="H12" s="635" t="s">
        <v>191</v>
      </c>
      <c r="I12" s="636" t="s">
        <v>192</v>
      </c>
      <c r="J12" s="637">
        <v>14671.2435375</v>
      </c>
      <c r="K12" s="638">
        <v>660.2076</v>
      </c>
      <c r="L12" s="638">
        <f t="shared" ref="L12:L13" si="3">235.39+169.76</f>
        <v>405.15</v>
      </c>
      <c r="M12" s="638">
        <v>12979.43</v>
      </c>
      <c r="N12" s="647"/>
      <c r="O12" s="638"/>
      <c r="P12" s="638"/>
      <c r="Q12" s="638"/>
      <c r="R12" s="640">
        <v>3.0</v>
      </c>
      <c r="S12" s="640" t="s">
        <v>1519</v>
      </c>
      <c r="T12" s="640">
        <f t="shared" si="1"/>
        <v>629.4559375</v>
      </c>
      <c r="U12" s="641">
        <v>1184.8304999999998</v>
      </c>
      <c r="V12" s="642">
        <f t="shared" si="2"/>
        <v>-555.3745625</v>
      </c>
      <c r="W12" s="648"/>
      <c r="X12" s="648"/>
      <c r="Y12" s="645"/>
      <c r="Z12" s="646"/>
    </row>
    <row r="13" ht="18.75" customHeight="1">
      <c r="A13" s="621">
        <v>7.0</v>
      </c>
      <c r="B13" s="621">
        <v>17.0</v>
      </c>
      <c r="C13" s="621" t="s">
        <v>98</v>
      </c>
      <c r="D13" s="622">
        <v>24.0</v>
      </c>
      <c r="E13" s="622">
        <v>7.0</v>
      </c>
      <c r="F13" s="621" t="s">
        <v>193</v>
      </c>
      <c r="G13" s="623" t="s">
        <v>164</v>
      </c>
      <c r="H13" s="623" t="s">
        <v>191</v>
      </c>
      <c r="I13" s="624" t="s">
        <v>194</v>
      </c>
      <c r="J13" s="625">
        <v>13557.002</v>
      </c>
      <c r="K13" s="626">
        <v>610.0645499999999</v>
      </c>
      <c r="L13" s="626">
        <f t="shared" si="3"/>
        <v>405.15</v>
      </c>
      <c r="M13" s="626">
        <v>4582.02</v>
      </c>
      <c r="N13" s="644"/>
      <c r="O13" s="628"/>
      <c r="P13" s="628"/>
      <c r="Q13" s="628"/>
      <c r="R13" s="630">
        <v>3.0</v>
      </c>
      <c r="S13" s="630" t="s">
        <v>1519</v>
      </c>
      <c r="T13" s="630">
        <f t="shared" si="1"/>
        <v>7962.76745</v>
      </c>
      <c r="U13" s="631">
        <v>864.5600000000001</v>
      </c>
      <c r="V13" s="632">
        <f t="shared" si="2"/>
        <v>7098.20745</v>
      </c>
    </row>
    <row r="14" ht="18.75" customHeight="1">
      <c r="A14" s="633">
        <v>8.0</v>
      </c>
      <c r="B14" s="633">
        <v>19.0</v>
      </c>
      <c r="C14" s="633" t="s">
        <v>99</v>
      </c>
      <c r="D14" s="634">
        <v>24.0</v>
      </c>
      <c r="E14" s="634">
        <v>5.0</v>
      </c>
      <c r="F14" s="633" t="s">
        <v>195</v>
      </c>
      <c r="G14" s="635" t="s">
        <v>164</v>
      </c>
      <c r="H14" s="635" t="s">
        <v>191</v>
      </c>
      <c r="I14" s="636" t="s">
        <v>196</v>
      </c>
      <c r="J14" s="637">
        <v>21207.98745</v>
      </c>
      <c r="K14" s="638">
        <v>954.35955</v>
      </c>
      <c r="L14" s="638">
        <f>334.39+169.76</f>
        <v>504.15</v>
      </c>
      <c r="M14" s="638">
        <v>12979.43</v>
      </c>
      <c r="N14" s="647"/>
      <c r="O14" s="638"/>
      <c r="P14" s="638"/>
      <c r="Q14" s="638"/>
      <c r="R14" s="640">
        <v>3.0</v>
      </c>
      <c r="S14" s="640" t="s">
        <v>1519</v>
      </c>
      <c r="T14" s="640">
        <f t="shared" si="1"/>
        <v>6773.0479</v>
      </c>
      <c r="U14" s="641">
        <v>1205.946</v>
      </c>
      <c r="V14" s="642">
        <f t="shared" si="2"/>
        <v>5567.1019</v>
      </c>
    </row>
    <row r="15" ht="18.75" customHeight="1">
      <c r="A15" s="621">
        <v>9.0</v>
      </c>
      <c r="B15" s="621">
        <v>17.0</v>
      </c>
      <c r="C15" s="621" t="s">
        <v>100</v>
      </c>
      <c r="D15" s="622">
        <v>18.0</v>
      </c>
      <c r="E15" s="622">
        <v>1.0</v>
      </c>
      <c r="F15" s="621" t="s">
        <v>197</v>
      </c>
      <c r="G15" s="623" t="s">
        <v>164</v>
      </c>
      <c r="H15" s="623" t="s">
        <v>182</v>
      </c>
      <c r="I15" s="624" t="s">
        <v>198</v>
      </c>
      <c r="J15" s="625">
        <v>23416.5125</v>
      </c>
      <c r="K15" s="626">
        <v>1053.7415999999998</v>
      </c>
      <c r="L15" s="626">
        <f>141.89+169.76</f>
        <v>311.65</v>
      </c>
      <c r="M15" s="626">
        <v>12038.85</v>
      </c>
      <c r="N15" s="644"/>
      <c r="O15" s="628"/>
      <c r="P15" s="628"/>
      <c r="Q15" s="628"/>
      <c r="R15" s="630">
        <v>3.0</v>
      </c>
      <c r="S15" s="630" t="s">
        <v>1519</v>
      </c>
      <c r="T15" s="630">
        <f t="shared" si="1"/>
        <v>10015.2709</v>
      </c>
      <c r="U15" s="631">
        <v>1127.625</v>
      </c>
      <c r="V15" s="632">
        <f t="shared" si="2"/>
        <v>8887.6459</v>
      </c>
    </row>
    <row r="16" ht="18.75" customHeight="1">
      <c r="A16" s="633">
        <v>10.0</v>
      </c>
      <c r="B16" s="633">
        <v>19.0</v>
      </c>
      <c r="C16" s="633" t="s">
        <v>101</v>
      </c>
      <c r="D16" s="634">
        <v>20.0</v>
      </c>
      <c r="E16" s="634">
        <v>1.0</v>
      </c>
      <c r="F16" s="633" t="s">
        <v>199</v>
      </c>
      <c r="G16" s="635" t="s">
        <v>179</v>
      </c>
      <c r="H16" s="635" t="s">
        <v>200</v>
      </c>
      <c r="I16" s="636" t="s">
        <v>201</v>
      </c>
      <c r="J16" s="637">
        <v>21303.7938</v>
      </c>
      <c r="K16" s="638">
        <v>958.6687499999999</v>
      </c>
      <c r="L16" s="638">
        <f>213.39+169.76</f>
        <v>383.15</v>
      </c>
      <c r="M16" s="638">
        <v>12044.31</v>
      </c>
      <c r="N16" s="647"/>
      <c r="O16" s="638"/>
      <c r="P16" s="638"/>
      <c r="Q16" s="638"/>
      <c r="R16" s="640">
        <v>3.0</v>
      </c>
      <c r="S16" s="640" t="s">
        <v>1519</v>
      </c>
      <c r="T16" s="640">
        <f t="shared" si="1"/>
        <v>7920.66505</v>
      </c>
      <c r="U16" s="641">
        <v>1015.612</v>
      </c>
      <c r="V16" s="642">
        <f t="shared" si="2"/>
        <v>6905.05305</v>
      </c>
    </row>
    <row r="17" ht="18.75" customHeight="1">
      <c r="A17" s="621">
        <v>11.0</v>
      </c>
      <c r="B17" s="621">
        <v>16.0</v>
      </c>
      <c r="C17" s="621" t="s">
        <v>102</v>
      </c>
      <c r="D17" s="622"/>
      <c r="E17" s="622"/>
      <c r="F17" s="621" t="s">
        <v>202</v>
      </c>
      <c r="G17" s="623" t="s">
        <v>164</v>
      </c>
      <c r="H17" s="623" t="s">
        <v>182</v>
      </c>
      <c r="I17" s="624" t="s">
        <v>203</v>
      </c>
      <c r="J17" s="625">
        <v>13419.8772</v>
      </c>
      <c r="K17" s="626">
        <v>603.8928</v>
      </c>
      <c r="L17" s="626">
        <f>224.39+169.76</f>
        <v>394.15</v>
      </c>
      <c r="M17" s="626">
        <v>4735.87</v>
      </c>
      <c r="N17" s="644">
        <v>760.8</v>
      </c>
      <c r="O17" s="628" t="s">
        <v>1521</v>
      </c>
      <c r="P17" s="628"/>
      <c r="Q17" s="628"/>
      <c r="R17" s="630">
        <v>3.0</v>
      </c>
      <c r="S17" s="630" t="s">
        <v>1519</v>
      </c>
      <c r="T17" s="630">
        <f t="shared" si="1"/>
        <v>6928.1644</v>
      </c>
      <c r="U17" s="631">
        <v>613.826</v>
      </c>
      <c r="V17" s="632">
        <f t="shared" si="2"/>
        <v>6314.3384</v>
      </c>
    </row>
    <row r="18" ht="18.75" customHeight="1">
      <c r="A18" s="633">
        <v>12.0</v>
      </c>
      <c r="B18" s="633">
        <v>20.0</v>
      </c>
      <c r="C18" s="633" t="s">
        <v>103</v>
      </c>
      <c r="D18" s="634"/>
      <c r="E18" s="634"/>
      <c r="F18" s="633" t="s">
        <v>204</v>
      </c>
      <c r="G18" s="635" t="s">
        <v>164</v>
      </c>
      <c r="H18" s="635" t="s">
        <v>205</v>
      </c>
      <c r="I18" s="636" t="s">
        <v>206</v>
      </c>
      <c r="J18" s="637">
        <v>11447.0307</v>
      </c>
      <c r="K18" s="638">
        <v>515.115</v>
      </c>
      <c r="L18" s="638">
        <f>202.39+169.76</f>
        <v>372.15</v>
      </c>
      <c r="M18" s="638">
        <v>4731.07</v>
      </c>
      <c r="N18" s="647"/>
      <c r="O18" s="638"/>
      <c r="P18" s="638"/>
      <c r="Q18" s="638"/>
      <c r="R18" s="640">
        <v>3.0</v>
      </c>
      <c r="S18" s="640" t="s">
        <v>1519</v>
      </c>
      <c r="T18" s="640">
        <f t="shared" si="1"/>
        <v>5831.6957</v>
      </c>
      <c r="U18" s="641">
        <v>520.7215</v>
      </c>
      <c r="V18" s="642">
        <f t="shared" si="2"/>
        <v>5310.9742</v>
      </c>
    </row>
    <row r="19" ht="18.75" customHeight="1">
      <c r="A19" s="621">
        <v>13.0</v>
      </c>
      <c r="B19" s="621">
        <v>16.0</v>
      </c>
      <c r="C19" s="621" t="s">
        <v>104</v>
      </c>
      <c r="D19" s="622"/>
      <c r="E19" s="622"/>
      <c r="F19" s="621" t="s">
        <v>207</v>
      </c>
      <c r="G19" s="623" t="s">
        <v>164</v>
      </c>
      <c r="H19" s="623" t="s">
        <v>205</v>
      </c>
      <c r="I19" s="624" t="s">
        <v>208</v>
      </c>
      <c r="J19" s="625">
        <v>12067.387200000001</v>
      </c>
      <c r="K19" s="626">
        <v>543.0312</v>
      </c>
      <c r="L19" s="626">
        <f>224.39+169.76</f>
        <v>394.15</v>
      </c>
      <c r="M19" s="626">
        <v>4735.87</v>
      </c>
      <c r="N19" s="644"/>
      <c r="O19" s="628"/>
      <c r="P19" s="628"/>
      <c r="Q19" s="628"/>
      <c r="R19" s="630">
        <v>3.0</v>
      </c>
      <c r="S19" s="630" t="s">
        <v>1519</v>
      </c>
      <c r="T19" s="630">
        <f t="shared" si="1"/>
        <v>6397.336</v>
      </c>
      <c r="U19" s="631">
        <v>549.576</v>
      </c>
      <c r="V19" s="632">
        <f t="shared" si="2"/>
        <v>5847.76</v>
      </c>
    </row>
    <row r="20" ht="18.75" customHeight="1">
      <c r="A20" s="633">
        <v>14.0</v>
      </c>
      <c r="B20" s="633">
        <v>16.0</v>
      </c>
      <c r="C20" s="633" t="s">
        <v>105</v>
      </c>
      <c r="D20" s="634"/>
      <c r="E20" s="634"/>
      <c r="F20" s="633" t="s">
        <v>209</v>
      </c>
      <c r="G20" s="635" t="s">
        <v>164</v>
      </c>
      <c r="H20" s="635" t="s">
        <v>182</v>
      </c>
      <c r="I20" s="636" t="s">
        <v>210</v>
      </c>
      <c r="J20" s="637">
        <v>11167.739099999999</v>
      </c>
      <c r="K20" s="638">
        <v>502.5456</v>
      </c>
      <c r="L20" s="638">
        <f>202.39+169.76</f>
        <v>372.15</v>
      </c>
      <c r="M20" s="638">
        <v>4736.1</v>
      </c>
      <c r="N20" s="647"/>
      <c r="O20" s="638"/>
      <c r="P20" s="638"/>
      <c r="Q20" s="638"/>
      <c r="R20" s="640">
        <v>3.0</v>
      </c>
      <c r="S20" s="640" t="s">
        <v>1519</v>
      </c>
      <c r="T20" s="640">
        <f t="shared" si="1"/>
        <v>5559.9435</v>
      </c>
      <c r="U20" s="641">
        <v>507.2405</v>
      </c>
      <c r="V20" s="642">
        <f t="shared" si="2"/>
        <v>5052.703</v>
      </c>
    </row>
    <row r="21" ht="18.75" customHeight="1">
      <c r="A21" s="621">
        <v>15.0</v>
      </c>
      <c r="B21" s="621">
        <v>20.0</v>
      </c>
      <c r="C21" s="621" t="s">
        <v>106</v>
      </c>
      <c r="D21" s="622"/>
      <c r="E21" s="622"/>
      <c r="F21" s="621" t="s">
        <v>211</v>
      </c>
      <c r="G21" s="623" t="s">
        <v>179</v>
      </c>
      <c r="H21" s="623">
        <v>9.0</v>
      </c>
      <c r="I21" s="649" t="s">
        <v>212</v>
      </c>
      <c r="J21" s="625">
        <v>12680.618999999999</v>
      </c>
      <c r="K21" s="626">
        <v>570.627</v>
      </c>
      <c r="L21" s="626">
        <f>158.39+169.76</f>
        <v>328.15</v>
      </c>
      <c r="M21" s="626">
        <v>4736.1</v>
      </c>
      <c r="N21" s="644">
        <v>497.5</v>
      </c>
      <c r="O21" s="628" t="s">
        <v>1522</v>
      </c>
      <c r="P21" s="628"/>
      <c r="Q21" s="628"/>
      <c r="R21" s="630">
        <v>3.0</v>
      </c>
      <c r="S21" s="630" t="s">
        <v>1519</v>
      </c>
      <c r="T21" s="630">
        <f t="shared" si="1"/>
        <v>6551.242</v>
      </c>
      <c r="U21" s="631">
        <v>576.445</v>
      </c>
      <c r="V21" s="632">
        <f t="shared" si="2"/>
        <v>5974.797</v>
      </c>
    </row>
    <row r="22" ht="18.75" customHeight="1">
      <c r="A22" s="633">
        <v>16.0</v>
      </c>
      <c r="B22" s="633">
        <v>16.0</v>
      </c>
      <c r="C22" s="633" t="s">
        <v>107</v>
      </c>
      <c r="D22" s="634" t="s">
        <v>1523</v>
      </c>
      <c r="E22" s="634"/>
      <c r="F22" s="633" t="s">
        <v>213</v>
      </c>
      <c r="G22" s="635" t="s">
        <v>164</v>
      </c>
      <c r="H22" s="636" t="s">
        <v>182</v>
      </c>
      <c r="I22" s="636" t="s">
        <v>214</v>
      </c>
      <c r="J22" s="637">
        <v>16488.026700000002</v>
      </c>
      <c r="K22" s="638">
        <v>741.9599999999999</v>
      </c>
      <c r="L22" s="638">
        <f>279.39+169.76</f>
        <v>449.15</v>
      </c>
      <c r="M22" s="638">
        <v>4698.63</v>
      </c>
      <c r="N22" s="647"/>
      <c r="O22" s="638"/>
      <c r="P22" s="638"/>
      <c r="Q22" s="638"/>
      <c r="R22" s="640">
        <v>3.0</v>
      </c>
      <c r="S22" s="640" t="s">
        <v>1519</v>
      </c>
      <c r="T22" s="640">
        <f t="shared" si="1"/>
        <v>10601.2867</v>
      </c>
      <c r="U22" s="641">
        <v>751.1855</v>
      </c>
      <c r="V22" s="642">
        <f t="shared" si="2"/>
        <v>9850.1012</v>
      </c>
    </row>
    <row r="23" ht="18.75" customHeight="1">
      <c r="A23" s="621">
        <v>17.0</v>
      </c>
      <c r="B23" s="621">
        <v>20.0</v>
      </c>
      <c r="C23" s="621" t="s">
        <v>108</v>
      </c>
      <c r="D23" s="622"/>
      <c r="E23" s="622"/>
      <c r="F23" s="621" t="s">
        <v>215</v>
      </c>
      <c r="G23" s="623" t="s">
        <v>164</v>
      </c>
      <c r="H23" s="624" t="s">
        <v>205</v>
      </c>
      <c r="I23" s="650" t="s">
        <v>216</v>
      </c>
      <c r="J23" s="625">
        <v>12204.6207</v>
      </c>
      <c r="K23" s="626">
        <v>549.207</v>
      </c>
      <c r="L23" s="626">
        <f>191.39+169.76</f>
        <v>361.15</v>
      </c>
      <c r="M23" s="626">
        <v>4698.63</v>
      </c>
      <c r="N23" s="627"/>
      <c r="O23" s="628"/>
      <c r="P23" s="628"/>
      <c r="Q23" s="628"/>
      <c r="R23" s="630">
        <v>3.0</v>
      </c>
      <c r="S23" s="630" t="s">
        <v>1519</v>
      </c>
      <c r="T23" s="630">
        <f t="shared" si="1"/>
        <v>6598.6337</v>
      </c>
      <c r="U23" s="631">
        <v>554.9174999999999</v>
      </c>
      <c r="V23" s="632">
        <f t="shared" si="2"/>
        <v>6043.7162</v>
      </c>
    </row>
    <row r="24" ht="18.75" customHeight="1">
      <c r="A24" s="633">
        <v>18.0</v>
      </c>
      <c r="B24" s="633">
        <v>16.0</v>
      </c>
      <c r="C24" s="633" t="s">
        <v>109</v>
      </c>
      <c r="D24" s="634"/>
      <c r="E24" s="634"/>
      <c r="F24" s="633" t="s">
        <v>217</v>
      </c>
      <c r="G24" s="635" t="s">
        <v>164</v>
      </c>
      <c r="H24" s="636" t="s">
        <v>182</v>
      </c>
      <c r="I24" s="636" t="s">
        <v>218</v>
      </c>
      <c r="J24" s="637">
        <v>12001.7652</v>
      </c>
      <c r="K24" s="638">
        <v>540.0792</v>
      </c>
      <c r="L24" s="638">
        <f>202.39+169.76</f>
        <v>372.15</v>
      </c>
      <c r="M24" s="638">
        <v>4698.63</v>
      </c>
      <c r="N24" s="639"/>
      <c r="O24" s="638"/>
      <c r="P24" s="638"/>
      <c r="Q24" s="638"/>
      <c r="R24" s="640">
        <v>3.0</v>
      </c>
      <c r="S24" s="640" t="s">
        <v>1519</v>
      </c>
      <c r="T24" s="640">
        <f t="shared" si="1"/>
        <v>6393.906</v>
      </c>
      <c r="U24" s="641">
        <v>546.566</v>
      </c>
      <c r="V24" s="642">
        <f t="shared" si="2"/>
        <v>5847.34</v>
      </c>
    </row>
    <row r="25" ht="18.75" customHeight="1">
      <c r="A25" s="621">
        <v>19.0</v>
      </c>
      <c r="B25" s="621">
        <v>20.0</v>
      </c>
      <c r="C25" s="621" t="s">
        <v>110</v>
      </c>
      <c r="D25" s="622"/>
      <c r="E25" s="622"/>
      <c r="F25" s="621" t="s">
        <v>219</v>
      </c>
      <c r="G25" s="623" t="s">
        <v>179</v>
      </c>
      <c r="H25" s="624">
        <v>974.0</v>
      </c>
      <c r="I25" s="650" t="s">
        <v>220</v>
      </c>
      <c r="J25" s="625">
        <v>21867.370499999997</v>
      </c>
      <c r="K25" s="626">
        <v>984.0329999999999</v>
      </c>
      <c r="L25" s="626">
        <f>191.39+169.76</f>
        <v>361.15</v>
      </c>
      <c r="M25" s="626">
        <v>12082.49</v>
      </c>
      <c r="N25" s="627"/>
      <c r="O25" s="628"/>
      <c r="P25" s="628"/>
      <c r="Q25" s="628"/>
      <c r="R25" s="630">
        <v>3.0</v>
      </c>
      <c r="S25" s="630" t="s">
        <v>1519</v>
      </c>
      <c r="T25" s="630">
        <f t="shared" si="1"/>
        <v>8442.6975</v>
      </c>
      <c r="U25" s="631">
        <v>990.8275</v>
      </c>
      <c r="V25" s="632">
        <f t="shared" si="2"/>
        <v>7451.87</v>
      </c>
    </row>
    <row r="26" ht="18.75" customHeight="1">
      <c r="A26" s="633">
        <v>20.0</v>
      </c>
      <c r="B26" s="633">
        <v>16.0</v>
      </c>
      <c r="C26" s="633" t="s">
        <v>111</v>
      </c>
      <c r="D26" s="634"/>
      <c r="E26" s="634"/>
      <c r="F26" s="633" t="s">
        <v>221</v>
      </c>
      <c r="G26" s="635" t="s">
        <v>164</v>
      </c>
      <c r="H26" s="636" t="s">
        <v>182</v>
      </c>
      <c r="I26" s="635" t="s">
        <v>222</v>
      </c>
      <c r="J26" s="637">
        <v>12852.1152</v>
      </c>
      <c r="K26" s="638">
        <v>578.3471999999999</v>
      </c>
      <c r="L26" s="638">
        <f>202.39+169.76</f>
        <v>372.15</v>
      </c>
      <c r="M26" s="638">
        <v>4734.66</v>
      </c>
      <c r="N26" s="639"/>
      <c r="O26" s="638"/>
      <c r="P26" s="638"/>
      <c r="Q26" s="638"/>
      <c r="R26" s="640">
        <v>3.0</v>
      </c>
      <c r="S26" s="640" t="s">
        <v>1519</v>
      </c>
      <c r="T26" s="640">
        <f t="shared" si="1"/>
        <v>7169.958</v>
      </c>
      <c r="U26" s="641">
        <v>586.816</v>
      </c>
      <c r="V26" s="642">
        <f t="shared" si="2"/>
        <v>6583.142</v>
      </c>
    </row>
    <row r="27" ht="18.75" customHeight="1">
      <c r="A27" s="621">
        <v>21.0</v>
      </c>
      <c r="B27" s="621">
        <v>16.0</v>
      </c>
      <c r="C27" s="621" t="s">
        <v>112</v>
      </c>
      <c r="D27" s="622">
        <v>16.0</v>
      </c>
      <c r="E27" s="622">
        <v>1.0</v>
      </c>
      <c r="F27" s="621" t="s">
        <v>223</v>
      </c>
      <c r="G27" s="623" t="s">
        <v>164</v>
      </c>
      <c r="H27" s="624" t="s">
        <v>182</v>
      </c>
      <c r="I27" s="651" t="s">
        <v>224</v>
      </c>
      <c r="J27" s="625">
        <v>11745.837918750001</v>
      </c>
      <c r="K27" s="626">
        <v>528.5654999999999</v>
      </c>
      <c r="L27" s="626">
        <f>224.39+169.76</f>
        <v>394.15</v>
      </c>
      <c r="M27" s="626">
        <v>4698.63</v>
      </c>
      <c r="N27" s="644"/>
      <c r="O27" s="628"/>
      <c r="P27" s="628"/>
      <c r="Q27" s="628"/>
      <c r="R27" s="630">
        <v>3.0</v>
      </c>
      <c r="S27" s="630" t="s">
        <v>1519</v>
      </c>
      <c r="T27" s="630">
        <f t="shared" si="1"/>
        <v>6127.492419</v>
      </c>
      <c r="U27" s="631">
        <v>568.6505000000001</v>
      </c>
      <c r="V27" s="632">
        <f t="shared" si="2"/>
        <v>5558.841919</v>
      </c>
    </row>
    <row r="28" ht="18.75" customHeight="1">
      <c r="A28" s="633">
        <v>22.0</v>
      </c>
      <c r="B28" s="633">
        <v>40.0</v>
      </c>
      <c r="C28" s="633" t="s">
        <v>113</v>
      </c>
      <c r="D28" s="634"/>
      <c r="E28" s="634"/>
      <c r="F28" s="633" t="s">
        <v>225</v>
      </c>
      <c r="G28" s="635" t="s">
        <v>164</v>
      </c>
      <c r="H28" s="636" t="s">
        <v>226</v>
      </c>
      <c r="I28" s="635" t="s">
        <v>227</v>
      </c>
      <c r="J28" s="637">
        <v>34677.672900000005</v>
      </c>
      <c r="K28" s="638">
        <v>1560.4920000000002</v>
      </c>
      <c r="L28" s="638">
        <f>246.39+169.76</f>
        <v>416.15</v>
      </c>
      <c r="M28" s="638">
        <v>16640.54</v>
      </c>
      <c r="N28" s="647"/>
      <c r="O28" s="638"/>
      <c r="P28" s="638"/>
      <c r="Q28" s="638"/>
      <c r="R28" s="640">
        <v>3.0</v>
      </c>
      <c r="S28" s="640" t="s">
        <v>1519</v>
      </c>
      <c r="T28" s="640">
        <f t="shared" si="1"/>
        <v>16063.4909</v>
      </c>
      <c r="U28" s="641">
        <v>1582.5805</v>
      </c>
      <c r="V28" s="642">
        <f t="shared" si="2"/>
        <v>14480.9104</v>
      </c>
    </row>
    <row r="29" ht="18.75" customHeight="1">
      <c r="A29" s="621">
        <v>23.0</v>
      </c>
      <c r="B29" s="621">
        <v>20.0</v>
      </c>
      <c r="C29" s="621" t="s">
        <v>114</v>
      </c>
      <c r="D29" s="622"/>
      <c r="E29" s="622"/>
      <c r="F29" s="621" t="s">
        <v>228</v>
      </c>
      <c r="G29" s="623" t="s">
        <v>179</v>
      </c>
      <c r="H29" s="624">
        <v>9.0</v>
      </c>
      <c r="I29" s="651" t="s">
        <v>229</v>
      </c>
      <c r="J29" s="625">
        <v>13843.8342</v>
      </c>
      <c r="K29" s="626">
        <v>622.971</v>
      </c>
      <c r="L29" s="626">
        <f t="shared" ref="L29:L30" si="4">191.39+169.76</f>
        <v>361.15</v>
      </c>
      <c r="M29" s="626">
        <v>4698.63</v>
      </c>
      <c r="N29" s="644"/>
      <c r="O29" s="628"/>
      <c r="P29" s="628"/>
      <c r="Q29" s="628"/>
      <c r="R29" s="630">
        <v>3.0</v>
      </c>
      <c r="S29" s="630" t="s">
        <v>1519</v>
      </c>
      <c r="T29" s="630">
        <f t="shared" si="1"/>
        <v>8164.0832</v>
      </c>
      <c r="U29" s="631">
        <v>633.461</v>
      </c>
      <c r="V29" s="632">
        <f t="shared" si="2"/>
        <v>7530.6222</v>
      </c>
    </row>
    <row r="30" ht="18.75" customHeight="1">
      <c r="A30" s="633">
        <v>24.0</v>
      </c>
      <c r="B30" s="633">
        <v>16.0</v>
      </c>
      <c r="C30" s="633" t="s">
        <v>115</v>
      </c>
      <c r="D30" s="634"/>
      <c r="E30" s="634"/>
      <c r="F30" s="633" t="s">
        <v>230</v>
      </c>
      <c r="G30" s="635" t="s">
        <v>179</v>
      </c>
      <c r="H30" s="636">
        <v>9.0</v>
      </c>
      <c r="I30" s="635" t="s">
        <v>231</v>
      </c>
      <c r="J30" s="637">
        <v>13182.304199999999</v>
      </c>
      <c r="K30" s="638">
        <v>593.2008</v>
      </c>
      <c r="L30" s="638">
        <f t="shared" si="4"/>
        <v>361.15</v>
      </c>
      <c r="M30" s="638">
        <v>4698.63</v>
      </c>
      <c r="N30" s="647"/>
      <c r="O30" s="638"/>
      <c r="P30" s="638"/>
      <c r="Q30" s="638"/>
      <c r="R30" s="640">
        <v>3.0</v>
      </c>
      <c r="S30" s="640" t="s">
        <v>1519</v>
      </c>
      <c r="T30" s="640">
        <f t="shared" si="1"/>
        <v>7532.3234</v>
      </c>
      <c r="U30" s="641">
        <v>603.311</v>
      </c>
      <c r="V30" s="642">
        <f t="shared" si="2"/>
        <v>6929.0124</v>
      </c>
    </row>
    <row r="31" ht="18.0" customHeight="1">
      <c r="A31" s="621">
        <v>25.0</v>
      </c>
      <c r="B31" s="621">
        <v>30.0</v>
      </c>
      <c r="C31" s="621" t="s">
        <v>116</v>
      </c>
      <c r="D31" s="622"/>
      <c r="E31" s="622"/>
      <c r="F31" s="621" t="s">
        <v>232</v>
      </c>
      <c r="G31" s="623" t="s">
        <v>179</v>
      </c>
      <c r="H31" s="624">
        <v>974.0</v>
      </c>
      <c r="I31" s="651" t="s">
        <v>233</v>
      </c>
      <c r="J31" s="625">
        <v>27127.9185</v>
      </c>
      <c r="K31" s="626">
        <v>1220.751</v>
      </c>
      <c r="L31" s="626">
        <f>279.39+169.76</f>
        <v>449.15</v>
      </c>
      <c r="M31" s="626">
        <v>12064.13</v>
      </c>
      <c r="N31" s="644"/>
      <c r="O31" s="628"/>
      <c r="P31" s="628"/>
      <c r="Q31" s="628"/>
      <c r="R31" s="630">
        <v>3.0</v>
      </c>
      <c r="S31" s="630" t="s">
        <v>1519</v>
      </c>
      <c r="T31" s="630">
        <f t="shared" si="1"/>
        <v>13396.8875</v>
      </c>
      <c r="U31" s="631">
        <v>1241.1675000000002</v>
      </c>
      <c r="V31" s="632">
        <f t="shared" si="2"/>
        <v>12155.72</v>
      </c>
    </row>
    <row r="32" ht="18.75" customHeight="1">
      <c r="A32" s="633">
        <v>26.0</v>
      </c>
      <c r="B32" s="633">
        <v>36.0</v>
      </c>
      <c r="C32" s="633" t="s">
        <v>117</v>
      </c>
      <c r="D32" s="634"/>
      <c r="E32" s="634"/>
      <c r="F32" s="633" t="s">
        <v>234</v>
      </c>
      <c r="G32" s="635" t="s">
        <v>164</v>
      </c>
      <c r="H32" s="636" t="s">
        <v>182</v>
      </c>
      <c r="I32" s="635" t="s">
        <v>235</v>
      </c>
      <c r="J32" s="637">
        <v>50275.1088</v>
      </c>
      <c r="K32" s="638">
        <v>2262.3786</v>
      </c>
      <c r="L32" s="638">
        <f>526.89+169.76</f>
        <v>696.65</v>
      </c>
      <c r="M32" s="638">
        <v>0.0</v>
      </c>
      <c r="N32" s="644"/>
      <c r="O32" s="652"/>
      <c r="P32" s="638"/>
      <c r="Q32" s="638"/>
      <c r="R32" s="640">
        <v>3.0</v>
      </c>
      <c r="S32" s="640" t="s">
        <v>1519</v>
      </c>
      <c r="T32" s="640">
        <f t="shared" si="1"/>
        <v>47319.0802</v>
      </c>
      <c r="U32" s="641">
        <v>2284.1040000000003</v>
      </c>
      <c r="V32" s="642">
        <f t="shared" si="2"/>
        <v>45034.9762</v>
      </c>
    </row>
    <row r="33" ht="18.75" customHeight="1">
      <c r="A33" s="621">
        <v>27.0</v>
      </c>
      <c r="B33" s="621">
        <v>31.0</v>
      </c>
      <c r="C33" s="621" t="s">
        <v>118</v>
      </c>
      <c r="D33" s="622">
        <v>36.0</v>
      </c>
      <c r="E33" s="622">
        <v>5.0</v>
      </c>
      <c r="F33" s="621" t="s">
        <v>236</v>
      </c>
      <c r="G33" s="623" t="s">
        <v>164</v>
      </c>
      <c r="H33" s="623" t="s">
        <v>182</v>
      </c>
      <c r="I33" s="623" t="s">
        <v>237</v>
      </c>
      <c r="J33" s="625">
        <v>30698.16494166667</v>
      </c>
      <c r="K33" s="653">
        <v>1381.4127</v>
      </c>
      <c r="L33" s="653">
        <f>224.39+169.76</f>
        <v>394.15</v>
      </c>
      <c r="M33" s="654">
        <v>20190.62</v>
      </c>
      <c r="N33" s="644"/>
      <c r="O33" s="628"/>
      <c r="P33" s="628"/>
      <c r="Q33" s="628"/>
      <c r="R33" s="630">
        <v>3.0</v>
      </c>
      <c r="S33" s="630" t="s">
        <v>1519</v>
      </c>
      <c r="T33" s="630">
        <f t="shared" si="1"/>
        <v>8734.982242</v>
      </c>
      <c r="U33" s="631">
        <v>1607.7545</v>
      </c>
      <c r="V33" s="632">
        <f t="shared" si="2"/>
        <v>7127.227742</v>
      </c>
      <c r="W33" s="648"/>
      <c r="X33" s="648"/>
      <c r="Y33" s="645"/>
      <c r="Z33" s="655"/>
    </row>
    <row r="34" ht="18.75" customHeight="1">
      <c r="A34" s="633">
        <v>28.0</v>
      </c>
      <c r="B34" s="633">
        <v>25.0</v>
      </c>
      <c r="C34" s="633" t="s">
        <v>119</v>
      </c>
      <c r="D34" s="634">
        <v>36.0</v>
      </c>
      <c r="E34" s="634">
        <v>12.0</v>
      </c>
      <c r="F34" s="633" t="s">
        <v>238</v>
      </c>
      <c r="G34" s="635" t="s">
        <v>164</v>
      </c>
      <c r="H34" s="635" t="s">
        <v>226</v>
      </c>
      <c r="I34" s="635" t="s">
        <v>239</v>
      </c>
      <c r="J34" s="637">
        <v>33510.12288333333</v>
      </c>
      <c r="K34" s="638">
        <v>1507.95</v>
      </c>
      <c r="L34" s="638">
        <f>383.89+169.76</f>
        <v>553.65</v>
      </c>
      <c r="M34" s="656">
        <v>20190.62</v>
      </c>
      <c r="N34" s="647"/>
      <c r="O34" s="638"/>
      <c r="P34" s="638"/>
      <c r="Q34" s="638"/>
      <c r="R34" s="640">
        <v>3.0</v>
      </c>
      <c r="S34" s="640" t="s">
        <v>1519</v>
      </c>
      <c r="T34" s="640">
        <f t="shared" si="1"/>
        <v>11260.90288</v>
      </c>
      <c r="U34" s="641">
        <v>2178.559</v>
      </c>
      <c r="V34" s="642">
        <f t="shared" si="2"/>
        <v>9082.343883</v>
      </c>
      <c r="W34" s="648"/>
      <c r="X34" s="648"/>
      <c r="Y34" s="645"/>
    </row>
    <row r="35" ht="34.5" customHeight="1">
      <c r="A35" s="657">
        <v>29.0</v>
      </c>
      <c r="B35" s="657">
        <v>24.0</v>
      </c>
      <c r="C35" s="658" t="s">
        <v>120</v>
      </c>
      <c r="D35" s="622"/>
      <c r="E35" s="622"/>
      <c r="F35" s="658" t="s">
        <v>240</v>
      </c>
      <c r="G35" s="659" t="s">
        <v>179</v>
      </c>
      <c r="H35" s="659">
        <v>630.0</v>
      </c>
      <c r="I35" s="660" t="s">
        <v>241</v>
      </c>
      <c r="J35" s="625">
        <v>42249.4608</v>
      </c>
      <c r="K35" s="661">
        <v>1901.2212</v>
      </c>
      <c r="L35" s="661">
        <f>241.99+169.86</f>
        <v>411.85</v>
      </c>
      <c r="M35" s="661">
        <v>20190.62</v>
      </c>
      <c r="N35" s="644">
        <v>2273.97</v>
      </c>
      <c r="O35" s="662" t="s">
        <v>1524</v>
      </c>
      <c r="P35" s="663">
        <v>1553.2</v>
      </c>
      <c r="Q35" s="663"/>
      <c r="R35" s="630">
        <v>3.0</v>
      </c>
      <c r="S35" s="630" t="s">
        <v>1519</v>
      </c>
      <c r="T35" s="630">
        <f t="shared" si="1"/>
        <v>15921.5996</v>
      </c>
      <c r="U35" s="664">
        <v>1928.2640000000001</v>
      </c>
      <c r="V35" s="665">
        <f t="shared" si="2"/>
        <v>13993.3356</v>
      </c>
    </row>
    <row r="36" ht="18.75" customHeight="1">
      <c r="A36" s="633">
        <v>30.0</v>
      </c>
      <c r="B36" s="633">
        <v>24.0</v>
      </c>
      <c r="C36" s="633" t="s">
        <v>121</v>
      </c>
      <c r="D36" s="634"/>
      <c r="E36" s="634"/>
      <c r="F36" s="633" t="s">
        <v>242</v>
      </c>
      <c r="G36" s="635" t="s">
        <v>179</v>
      </c>
      <c r="H36" s="635">
        <v>9.0</v>
      </c>
      <c r="I36" s="636" t="s">
        <v>243</v>
      </c>
      <c r="J36" s="637">
        <v>39614.2668</v>
      </c>
      <c r="K36" s="638">
        <v>1782.6371999999997</v>
      </c>
      <c r="L36" s="638">
        <f>498.29+169.86</f>
        <v>668.15</v>
      </c>
      <c r="M36" s="638">
        <v>20190.62</v>
      </c>
      <c r="N36" s="647">
        <v>500.0</v>
      </c>
      <c r="O36" s="638" t="s">
        <v>1525</v>
      </c>
      <c r="P36" s="638"/>
      <c r="Q36" s="638"/>
      <c r="R36" s="640">
        <v>3.0</v>
      </c>
      <c r="S36" s="640" t="s">
        <v>1519</v>
      </c>
      <c r="T36" s="640">
        <f t="shared" si="1"/>
        <v>16475.8596</v>
      </c>
      <c r="U36" s="641">
        <v>1801.994</v>
      </c>
      <c r="V36" s="642">
        <f t="shared" si="2"/>
        <v>14673.8656</v>
      </c>
    </row>
    <row r="37" ht="18.75" customHeight="1">
      <c r="A37" s="621">
        <v>31.0</v>
      </c>
      <c r="B37" s="621">
        <v>24.0</v>
      </c>
      <c r="C37" s="621" t="s">
        <v>122</v>
      </c>
      <c r="D37" s="622"/>
      <c r="E37" s="622"/>
      <c r="F37" s="621" t="s">
        <v>244</v>
      </c>
      <c r="G37" s="623" t="s">
        <v>164</v>
      </c>
      <c r="H37" s="623" t="s">
        <v>182</v>
      </c>
      <c r="I37" s="624" t="s">
        <v>245</v>
      </c>
      <c r="J37" s="625">
        <v>13516.8372</v>
      </c>
      <c r="K37" s="626">
        <v>608.256</v>
      </c>
      <c r="L37" s="626">
        <f>334.39+169.76</f>
        <v>504.15</v>
      </c>
      <c r="M37" s="626">
        <v>4698.63</v>
      </c>
      <c r="N37" s="644"/>
      <c r="O37" s="628"/>
      <c r="P37" s="626"/>
      <c r="Q37" s="628"/>
      <c r="R37" s="630">
        <v>3.0</v>
      </c>
      <c r="S37" s="630" t="s">
        <v>1519</v>
      </c>
      <c r="T37" s="630">
        <f t="shared" si="1"/>
        <v>7708.8012</v>
      </c>
      <c r="U37" s="631">
        <v>618.326</v>
      </c>
      <c r="V37" s="632">
        <f t="shared" si="2"/>
        <v>7090.4752</v>
      </c>
    </row>
    <row r="38" ht="18.75" customHeight="1">
      <c r="A38" s="633">
        <v>32.0</v>
      </c>
      <c r="B38" s="633">
        <v>24.0</v>
      </c>
      <c r="C38" s="633" t="s">
        <v>123</v>
      </c>
      <c r="D38" s="634"/>
      <c r="E38" s="634"/>
      <c r="F38" s="633" t="s">
        <v>246</v>
      </c>
      <c r="G38" s="635" t="s">
        <v>164</v>
      </c>
      <c r="H38" s="635" t="s">
        <v>182</v>
      </c>
      <c r="I38" s="636" t="s">
        <v>247</v>
      </c>
      <c r="J38" s="637">
        <v>12767.687100000001</v>
      </c>
      <c r="K38" s="638">
        <v>574.5492</v>
      </c>
      <c r="L38" s="638">
        <f>180.39+169.76</f>
        <v>350.15</v>
      </c>
      <c r="M38" s="638">
        <v>4698.63</v>
      </c>
      <c r="N38" s="647"/>
      <c r="O38" s="638"/>
      <c r="P38" s="638"/>
      <c r="Q38" s="638"/>
      <c r="R38" s="640">
        <v>3.0</v>
      </c>
      <c r="S38" s="640" t="s">
        <v>1519</v>
      </c>
      <c r="T38" s="640">
        <f t="shared" si="1"/>
        <v>7147.3579</v>
      </c>
      <c r="U38" s="641">
        <v>582.5805</v>
      </c>
      <c r="V38" s="642">
        <f t="shared" si="2"/>
        <v>6564.7774</v>
      </c>
    </row>
    <row r="39" ht="18.75" customHeight="1">
      <c r="A39" s="621">
        <v>33.0</v>
      </c>
      <c r="B39" s="621">
        <v>31.0</v>
      </c>
      <c r="C39" s="621" t="s">
        <v>124</v>
      </c>
      <c r="D39" s="622">
        <v>32.0</v>
      </c>
      <c r="E39" s="622">
        <v>1.0</v>
      </c>
      <c r="F39" s="621" t="s">
        <v>248</v>
      </c>
      <c r="G39" s="623" t="s">
        <v>179</v>
      </c>
      <c r="H39" s="623">
        <v>1502.0</v>
      </c>
      <c r="I39" s="624" t="s">
        <v>249</v>
      </c>
      <c r="J39" s="625">
        <v>14106.09045</v>
      </c>
      <c r="K39" s="626">
        <v>634.7808</v>
      </c>
      <c r="L39" s="626">
        <f>224.39+169.76</f>
        <v>394.15</v>
      </c>
      <c r="M39" s="626"/>
      <c r="N39" s="644">
        <v>382.0</v>
      </c>
      <c r="O39" s="628" t="s">
        <v>1526</v>
      </c>
      <c r="P39" s="626"/>
      <c r="Q39" s="628"/>
      <c r="R39" s="630">
        <v>3.0</v>
      </c>
      <c r="S39" s="630" t="s">
        <v>1519</v>
      </c>
      <c r="T39" s="630">
        <f t="shared" si="1"/>
        <v>12698.15965</v>
      </c>
      <c r="U39" s="631">
        <v>667.576</v>
      </c>
      <c r="V39" s="632">
        <f t="shared" si="2"/>
        <v>12030.58365</v>
      </c>
    </row>
    <row r="40">
      <c r="A40" s="633">
        <v>34.0</v>
      </c>
      <c r="B40" s="633">
        <v>37.0</v>
      </c>
      <c r="C40" s="633" t="s">
        <v>125</v>
      </c>
      <c r="D40" s="634">
        <v>40.0</v>
      </c>
      <c r="E40" s="634">
        <v>3.0</v>
      </c>
      <c r="F40" s="633" t="s">
        <v>250</v>
      </c>
      <c r="G40" s="635" t="s">
        <v>164</v>
      </c>
      <c r="H40" s="635" t="s">
        <v>182</v>
      </c>
      <c r="I40" s="636" t="s">
        <v>251</v>
      </c>
      <c r="J40" s="637">
        <v>14323.532137499998</v>
      </c>
      <c r="K40" s="638">
        <v>644.5548</v>
      </c>
      <c r="L40" s="638">
        <f>466.39+169.76</f>
        <v>636.15</v>
      </c>
      <c r="M40" s="638">
        <v>4698.63</v>
      </c>
      <c r="N40" s="647"/>
      <c r="O40" s="638"/>
      <c r="P40" s="638"/>
      <c r="Q40" s="638"/>
      <c r="R40" s="640">
        <v>3.0</v>
      </c>
      <c r="S40" s="640" t="s">
        <v>1519</v>
      </c>
      <c r="T40" s="640">
        <f t="shared" si="1"/>
        <v>8347.197338</v>
      </c>
      <c r="U40" s="641">
        <v>706.2975</v>
      </c>
      <c r="V40" s="642">
        <f t="shared" si="2"/>
        <v>7640.899838</v>
      </c>
    </row>
    <row r="41">
      <c r="A41" s="621">
        <v>35.0</v>
      </c>
      <c r="B41" s="621">
        <v>56.0</v>
      </c>
      <c r="C41" s="621" t="s">
        <v>126</v>
      </c>
      <c r="D41" s="622">
        <v>56.0</v>
      </c>
      <c r="E41" s="622"/>
      <c r="F41" s="621" t="s">
        <v>252</v>
      </c>
      <c r="G41" s="623" t="s">
        <v>179</v>
      </c>
      <c r="H41" s="623">
        <v>9.0</v>
      </c>
      <c r="I41" s="624" t="s">
        <v>253</v>
      </c>
      <c r="J41" s="625">
        <v>71592.2604</v>
      </c>
      <c r="K41" s="626">
        <v>3221.6436</v>
      </c>
      <c r="L41" s="626">
        <f>829.39+169.76</f>
        <v>999.15</v>
      </c>
      <c r="M41" s="626">
        <v>27973.13</v>
      </c>
      <c r="N41" s="644"/>
      <c r="O41" s="628"/>
      <c r="P41" s="626"/>
      <c r="Q41" s="628"/>
      <c r="R41" s="630">
        <v>3.0</v>
      </c>
      <c r="S41" s="630" t="s">
        <v>1519</v>
      </c>
      <c r="T41" s="630">
        <f t="shared" si="1"/>
        <v>39401.3368</v>
      </c>
      <c r="U41" s="631">
        <v>3298.8250000000007</v>
      </c>
      <c r="V41" s="632">
        <f t="shared" si="2"/>
        <v>36102.5118</v>
      </c>
    </row>
    <row r="42">
      <c r="A42" s="633">
        <v>36.0</v>
      </c>
      <c r="B42" s="633">
        <v>102.0</v>
      </c>
      <c r="C42" s="633" t="s">
        <v>127</v>
      </c>
      <c r="D42" s="634">
        <v>102.0</v>
      </c>
      <c r="E42" s="634"/>
      <c r="F42" s="633" t="s">
        <v>254</v>
      </c>
      <c r="G42" s="635" t="s">
        <v>179</v>
      </c>
      <c r="H42" s="635">
        <v>9.0</v>
      </c>
      <c r="I42" s="636" t="s">
        <v>255</v>
      </c>
      <c r="J42" s="637">
        <v>68548.1379</v>
      </c>
      <c r="K42" s="638">
        <v>3084.6636</v>
      </c>
      <c r="L42" s="638">
        <f>531.29+169.76</f>
        <v>701.05</v>
      </c>
      <c r="M42" s="638">
        <v>27932.44</v>
      </c>
      <c r="N42" s="666"/>
      <c r="O42" s="638"/>
      <c r="P42" s="638"/>
      <c r="Q42" s="638"/>
      <c r="R42" s="640">
        <v>3.0</v>
      </c>
      <c r="S42" s="640" t="s">
        <v>1519</v>
      </c>
      <c r="T42" s="640">
        <f t="shared" si="1"/>
        <v>36832.9843</v>
      </c>
      <c r="U42" s="641">
        <v>3148.2945</v>
      </c>
      <c r="V42" s="642">
        <f t="shared" si="2"/>
        <v>33684.6898</v>
      </c>
      <c r="W42" s="61" t="s">
        <v>1527</v>
      </c>
    </row>
    <row r="43">
      <c r="A43" s="621">
        <v>37.0</v>
      </c>
      <c r="B43" s="621">
        <v>60.0</v>
      </c>
      <c r="C43" s="621" t="s">
        <v>128</v>
      </c>
      <c r="D43" s="622">
        <v>60.0</v>
      </c>
      <c r="E43" s="622"/>
      <c r="F43" s="621" t="s">
        <v>256</v>
      </c>
      <c r="G43" s="623" t="s">
        <v>179</v>
      </c>
      <c r="H43" s="623">
        <v>9.0</v>
      </c>
      <c r="I43" s="624" t="s">
        <v>257</v>
      </c>
      <c r="J43" s="625">
        <v>43500.0033</v>
      </c>
      <c r="K43" s="626">
        <v>1957.5</v>
      </c>
      <c r="L43" s="626">
        <f>524.14+169.76</f>
        <v>693.9</v>
      </c>
      <c r="M43" s="626">
        <v>20679.34</v>
      </c>
      <c r="N43" s="667">
        <v>3860.27</v>
      </c>
      <c r="O43" s="628" t="s">
        <v>1528</v>
      </c>
      <c r="P43" s="626"/>
      <c r="Q43" s="628"/>
      <c r="R43" s="630">
        <v>3.0</v>
      </c>
      <c r="S43" s="630" t="s">
        <v>1519</v>
      </c>
      <c r="T43" s="630">
        <f t="shared" si="1"/>
        <v>16311.9933</v>
      </c>
      <c r="U43" s="631">
        <v>1984.2515</v>
      </c>
      <c r="V43" s="632">
        <f t="shared" si="2"/>
        <v>14327.7418</v>
      </c>
    </row>
    <row r="44">
      <c r="A44" s="633">
        <v>38.0</v>
      </c>
      <c r="B44" s="633">
        <v>80.0</v>
      </c>
      <c r="C44" s="633" t="s">
        <v>129</v>
      </c>
      <c r="D44" s="634"/>
      <c r="E44" s="634"/>
      <c r="F44" s="633" t="s">
        <v>258</v>
      </c>
      <c r="G44" s="635" t="s">
        <v>179</v>
      </c>
      <c r="H44" s="635">
        <v>9.0</v>
      </c>
      <c r="I44" s="636" t="s">
        <v>259</v>
      </c>
      <c r="J44" s="637">
        <v>51711.011099999996</v>
      </c>
      <c r="K44" s="638">
        <v>2327.004</v>
      </c>
      <c r="L44" s="638">
        <f t="shared" ref="L44:L45" si="5">389.39+169.76</f>
        <v>559.15</v>
      </c>
      <c r="M44" s="638">
        <v>9924.98</v>
      </c>
      <c r="N44" s="668"/>
      <c r="O44" s="638"/>
      <c r="P44" s="638"/>
      <c r="Q44" s="638"/>
      <c r="R44" s="640">
        <v>3.0</v>
      </c>
      <c r="S44" s="640" t="s">
        <v>1519</v>
      </c>
      <c r="T44" s="640">
        <f t="shared" si="1"/>
        <v>38902.8771</v>
      </c>
      <c r="U44" s="641">
        <v>2390.9365</v>
      </c>
      <c r="V44" s="642">
        <f t="shared" si="2"/>
        <v>36511.9406</v>
      </c>
    </row>
    <row r="45">
      <c r="A45" s="621">
        <v>39.0</v>
      </c>
      <c r="B45" s="621">
        <v>72.0</v>
      </c>
      <c r="C45" s="621" t="s">
        <v>130</v>
      </c>
      <c r="D45" s="622">
        <v>60.0</v>
      </c>
      <c r="E45" s="622"/>
      <c r="F45" s="621" t="s">
        <v>260</v>
      </c>
      <c r="G45" s="623" t="s">
        <v>164</v>
      </c>
      <c r="H45" s="623" t="s">
        <v>261</v>
      </c>
      <c r="I45" s="624" t="s">
        <v>262</v>
      </c>
      <c r="J45" s="625">
        <v>62095.27619999999</v>
      </c>
      <c r="K45" s="626">
        <v>2794.2731999999996</v>
      </c>
      <c r="L45" s="626">
        <f t="shared" si="5"/>
        <v>559.15</v>
      </c>
      <c r="M45" s="626">
        <v>23593.36</v>
      </c>
      <c r="N45" s="669"/>
      <c r="O45" s="628"/>
      <c r="P45" s="626"/>
      <c r="Q45" s="670">
        <v>206.53</v>
      </c>
      <c r="R45" s="630">
        <v>3.0</v>
      </c>
      <c r="S45" s="630" t="s">
        <v>1519</v>
      </c>
      <c r="T45" s="630">
        <f t="shared" si="1"/>
        <v>34944.963</v>
      </c>
      <c r="U45" s="631">
        <v>2858.571</v>
      </c>
      <c r="V45" s="632">
        <f t="shared" si="2"/>
        <v>32086.392</v>
      </c>
    </row>
    <row r="46">
      <c r="A46" s="633">
        <v>40.0</v>
      </c>
      <c r="B46" s="633">
        <v>192.0</v>
      </c>
      <c r="C46" s="633" t="s">
        <v>131</v>
      </c>
      <c r="D46" s="634"/>
      <c r="E46" s="634"/>
      <c r="F46" s="633" t="s">
        <v>263</v>
      </c>
      <c r="G46" s="635" t="s">
        <v>164</v>
      </c>
      <c r="H46" s="635" t="s">
        <v>182</v>
      </c>
      <c r="I46" s="636" t="s">
        <v>264</v>
      </c>
      <c r="J46" s="637">
        <v>90015.9222</v>
      </c>
      <c r="K46" s="638">
        <v>4050.6911999999998</v>
      </c>
      <c r="L46" s="638">
        <f>499.39+169.76</f>
        <v>669.15</v>
      </c>
      <c r="M46" s="638">
        <v>29545.18</v>
      </c>
      <c r="N46" s="668"/>
      <c r="O46" s="638"/>
      <c r="P46" s="638"/>
      <c r="Q46" s="638"/>
      <c r="R46" s="640">
        <v>3.0</v>
      </c>
      <c r="S46" s="640" t="s">
        <v>1519</v>
      </c>
      <c r="T46" s="640">
        <f t="shared" si="1"/>
        <v>55753.901</v>
      </c>
      <c r="U46" s="641">
        <v>4150.801</v>
      </c>
      <c r="V46" s="642">
        <f t="shared" si="2"/>
        <v>51603.1</v>
      </c>
    </row>
    <row r="47">
      <c r="A47" s="621">
        <v>41.0</v>
      </c>
      <c r="B47" s="621">
        <v>28.0</v>
      </c>
      <c r="C47" s="621" t="s">
        <v>132</v>
      </c>
      <c r="D47" s="622"/>
      <c r="E47" s="622"/>
      <c r="F47" s="621" t="s">
        <v>265</v>
      </c>
      <c r="G47" s="623" t="s">
        <v>179</v>
      </c>
      <c r="H47" s="623">
        <v>9.0</v>
      </c>
      <c r="I47" s="624" t="s">
        <v>266</v>
      </c>
      <c r="J47" s="625">
        <v>33600.36</v>
      </c>
      <c r="K47" s="626">
        <v>1512.0125999999998</v>
      </c>
      <c r="L47" s="626">
        <f>279.39+169.76</f>
        <v>449.15</v>
      </c>
      <c r="M47" s="626">
        <v>18698.49</v>
      </c>
      <c r="N47" s="627"/>
      <c r="O47" s="628"/>
      <c r="P47" s="626"/>
      <c r="Q47" s="628"/>
      <c r="R47" s="630">
        <v>3.0</v>
      </c>
      <c r="S47" s="630" t="s">
        <v>1519</v>
      </c>
      <c r="T47" s="630">
        <f t="shared" si="1"/>
        <v>12943.7074</v>
      </c>
      <c r="U47" s="631">
        <v>1525.9</v>
      </c>
      <c r="V47" s="632">
        <f t="shared" si="2"/>
        <v>11417.8074</v>
      </c>
    </row>
    <row r="48">
      <c r="A48" s="633">
        <v>42.0</v>
      </c>
      <c r="B48" s="633">
        <v>90.0</v>
      </c>
      <c r="C48" s="633" t="s">
        <v>133</v>
      </c>
      <c r="D48" s="634"/>
      <c r="E48" s="634"/>
      <c r="F48" s="633" t="s">
        <v>267</v>
      </c>
      <c r="G48" s="635" t="s">
        <v>164</v>
      </c>
      <c r="H48" s="635" t="s">
        <v>268</v>
      </c>
      <c r="I48" s="636" t="s">
        <v>269</v>
      </c>
      <c r="J48" s="637">
        <v>70112.9034</v>
      </c>
      <c r="K48" s="638">
        <v>3155.0714999999996</v>
      </c>
      <c r="L48" s="638">
        <f t="shared" ref="L48:L49" si="6">829.39+169.76</f>
        <v>999.15</v>
      </c>
      <c r="M48" s="638">
        <v>14643.76</v>
      </c>
      <c r="N48" s="668"/>
      <c r="O48" s="638"/>
      <c r="P48" s="638"/>
      <c r="Q48" s="638"/>
      <c r="R48" s="640">
        <v>3.0</v>
      </c>
      <c r="S48" s="640" t="s">
        <v>1519</v>
      </c>
      <c r="T48" s="640">
        <f t="shared" si="1"/>
        <v>51317.9219</v>
      </c>
      <c r="U48" s="641">
        <v>3266.347</v>
      </c>
      <c r="V48" s="642">
        <f t="shared" si="2"/>
        <v>48051.5749</v>
      </c>
    </row>
    <row r="49">
      <c r="A49" s="621">
        <v>43.0</v>
      </c>
      <c r="B49" s="621">
        <v>104.0</v>
      </c>
      <c r="C49" s="621" t="s">
        <v>134</v>
      </c>
      <c r="D49" s="622"/>
      <c r="E49" s="622"/>
      <c r="F49" s="621" t="s">
        <v>270</v>
      </c>
      <c r="G49" s="623" t="s">
        <v>164</v>
      </c>
      <c r="H49" s="623" t="s">
        <v>268</v>
      </c>
      <c r="I49" s="624" t="s">
        <v>271</v>
      </c>
      <c r="J49" s="625">
        <v>64513.878000000004</v>
      </c>
      <c r="K49" s="626">
        <v>2903.1444</v>
      </c>
      <c r="L49" s="626">
        <f t="shared" si="6"/>
        <v>999.15</v>
      </c>
      <c r="M49" s="626">
        <v>21414.65</v>
      </c>
      <c r="N49" s="671"/>
      <c r="O49" s="628"/>
      <c r="P49" s="626"/>
      <c r="Q49" s="628"/>
      <c r="R49" s="630">
        <v>3.0</v>
      </c>
      <c r="S49" s="630" t="s">
        <v>1519</v>
      </c>
      <c r="T49" s="630">
        <f t="shared" si="1"/>
        <v>39199.9336</v>
      </c>
      <c r="U49" s="631">
        <v>2971.4900000000002</v>
      </c>
      <c r="V49" s="632">
        <f t="shared" si="2"/>
        <v>36228.4436</v>
      </c>
    </row>
    <row r="50">
      <c r="A50" s="633">
        <v>44.0</v>
      </c>
      <c r="B50" s="633"/>
      <c r="C50" s="633" t="s">
        <v>272</v>
      </c>
      <c r="D50" s="634"/>
      <c r="E50" s="634"/>
      <c r="F50" s="633" t="s">
        <v>273</v>
      </c>
      <c r="G50" s="635" t="s">
        <v>164</v>
      </c>
      <c r="H50" s="635" t="s">
        <v>274</v>
      </c>
      <c r="I50" s="636" t="s">
        <v>275</v>
      </c>
      <c r="J50" s="637">
        <v>8899.65</v>
      </c>
      <c r="K50" s="638">
        <f>J50*0.045</f>
        <v>400.48425</v>
      </c>
      <c r="L50" s="638"/>
      <c r="M50" s="638"/>
      <c r="N50" s="668"/>
      <c r="O50" s="638"/>
      <c r="P50" s="638"/>
      <c r="Q50" s="638"/>
      <c r="R50" s="640"/>
      <c r="S50" s="640"/>
      <c r="T50" s="640">
        <f t="shared" si="1"/>
        <v>8499.16575</v>
      </c>
      <c r="U50" s="641"/>
      <c r="V50" s="642">
        <f t="shared" si="2"/>
        <v>8499.16575</v>
      </c>
    </row>
    <row r="51" ht="17.25" customHeight="1">
      <c r="A51" s="621">
        <v>45.0</v>
      </c>
      <c r="B51" s="621">
        <v>71.0</v>
      </c>
      <c r="C51" s="621" t="s">
        <v>1529</v>
      </c>
      <c r="D51" s="622"/>
      <c r="E51" s="622"/>
      <c r="F51" s="621"/>
      <c r="G51" s="623"/>
      <c r="H51" s="623"/>
      <c r="I51" s="624"/>
      <c r="J51" s="625">
        <v>70159.21</v>
      </c>
      <c r="K51" s="626"/>
      <c r="L51" s="626"/>
      <c r="M51" s="626"/>
      <c r="N51" s="672"/>
      <c r="O51" s="628"/>
      <c r="P51" s="628"/>
      <c r="Q51" s="628"/>
      <c r="R51" s="630"/>
      <c r="S51" s="630"/>
      <c r="T51" s="630">
        <f t="shared" si="1"/>
        <v>70159.21</v>
      </c>
      <c r="U51" s="631"/>
      <c r="V51" s="632">
        <f t="shared" si="2"/>
        <v>70159.21</v>
      </c>
    </row>
    <row r="52">
      <c r="A52" s="673" t="s">
        <v>155</v>
      </c>
      <c r="B52" s="163"/>
      <c r="C52" s="163"/>
      <c r="D52" s="163"/>
      <c r="E52" s="163"/>
      <c r="F52" s="163"/>
      <c r="G52" s="163"/>
      <c r="H52" s="163"/>
      <c r="I52" s="164"/>
      <c r="J52" s="674">
        <f>SUM(J7:J51)</f>
        <v>1399949.164</v>
      </c>
      <c r="K52" s="675">
        <f>SUM(K7:K50)</f>
        <v>59839.7661</v>
      </c>
      <c r="L52" s="676">
        <f t="shared" ref="L52:M52" si="7">SUM(L7:L51)</f>
        <v>21600</v>
      </c>
      <c r="M52" s="677">
        <f t="shared" si="7"/>
        <v>532047.95</v>
      </c>
      <c r="N52" s="678">
        <f>SUM(N7:N50)</f>
        <v>11689.39</v>
      </c>
      <c r="O52" s="679"/>
      <c r="P52" s="679"/>
      <c r="Q52" s="679">
        <f t="shared" ref="Q52:R52" si="8">SUM(Q7:Q50)</f>
        <v>206.53</v>
      </c>
      <c r="R52" s="640">
        <f t="shared" si="8"/>
        <v>129</v>
      </c>
      <c r="S52" s="640"/>
      <c r="T52" s="640">
        <f t="shared" ref="T52:U52" si="9">SUM(T7:T51)</f>
        <v>771588.1282</v>
      </c>
      <c r="U52" s="680">
        <f t="shared" si="9"/>
        <v>61408.4655</v>
      </c>
      <c r="V52" s="632">
        <f t="shared" si="2"/>
        <v>710179.6627</v>
      </c>
      <c r="W52" s="681"/>
      <c r="X52" s="681"/>
      <c r="Y52" s="681"/>
      <c r="Z52" s="681"/>
    </row>
    <row r="53" ht="19.5" customHeight="1">
      <c r="A53" s="682" t="s">
        <v>276</v>
      </c>
      <c r="B53" s="171"/>
      <c r="C53" s="171"/>
      <c r="D53" s="171"/>
      <c r="E53" s="171"/>
      <c r="F53" s="171"/>
      <c r="G53" s="171"/>
      <c r="H53" s="171"/>
      <c r="I53" s="171"/>
      <c r="J53" s="171"/>
      <c r="K53" s="171"/>
      <c r="L53" s="171"/>
      <c r="M53" s="171"/>
      <c r="N53" s="171"/>
      <c r="O53" s="171"/>
      <c r="P53" s="171"/>
      <c r="Q53" s="171"/>
      <c r="R53" s="172"/>
      <c r="S53" s="683"/>
      <c r="T53" s="684">
        <f>T52</f>
        <v>771588.1282</v>
      </c>
    </row>
    <row r="54" ht="19.5" customHeight="1">
      <c r="A54" s="685"/>
      <c r="B54" s="685"/>
      <c r="C54" s="685"/>
      <c r="D54" s="685"/>
      <c r="E54" s="685"/>
      <c r="F54" s="685"/>
      <c r="G54" s="685"/>
      <c r="H54" s="685"/>
      <c r="I54" s="685"/>
      <c r="J54" s="685"/>
      <c r="K54" s="685"/>
      <c r="L54" s="685"/>
      <c r="M54" s="685"/>
      <c r="N54" s="685"/>
      <c r="O54" s="685"/>
      <c r="P54" s="685"/>
      <c r="Q54" s="685"/>
      <c r="R54" s="685"/>
      <c r="S54" s="686"/>
      <c r="T54" s="687"/>
      <c r="U54" s="688"/>
    </row>
    <row r="55">
      <c r="A55" s="689"/>
      <c r="B55" s="689"/>
      <c r="C55" s="689"/>
      <c r="D55" s="689"/>
      <c r="E55" s="689"/>
      <c r="F55" s="689"/>
      <c r="G55" s="690"/>
      <c r="H55" s="690"/>
      <c r="I55" s="690"/>
      <c r="J55" s="691"/>
      <c r="K55" s="691"/>
      <c r="L55" s="691"/>
      <c r="M55" s="691"/>
      <c r="N55" s="689"/>
      <c r="O55" s="689"/>
      <c r="P55" s="689"/>
      <c r="Q55" s="689"/>
      <c r="R55" s="689"/>
      <c r="S55" s="689"/>
      <c r="T55" s="689"/>
      <c r="U55" s="692"/>
    </row>
    <row r="56">
      <c r="A56" s="689"/>
      <c r="B56" s="689"/>
      <c r="C56" s="689"/>
      <c r="D56" s="689"/>
      <c r="E56" s="689"/>
      <c r="F56" s="689"/>
      <c r="G56" s="690"/>
      <c r="H56" s="690"/>
      <c r="I56" s="690"/>
      <c r="J56" s="691"/>
      <c r="K56" s="691"/>
      <c r="L56" s="691"/>
      <c r="M56" s="691"/>
      <c r="N56" s="689"/>
      <c r="O56" s="689"/>
      <c r="P56" s="689"/>
      <c r="Q56" s="689"/>
      <c r="R56" s="689"/>
      <c r="S56" s="689"/>
      <c r="T56" s="689"/>
      <c r="U56" s="692"/>
    </row>
    <row r="57">
      <c r="A57" s="689"/>
      <c r="B57" s="689"/>
      <c r="C57" s="689"/>
      <c r="D57" s="689"/>
      <c r="E57" s="689"/>
      <c r="F57" s="689"/>
      <c r="G57" s="690"/>
      <c r="H57" s="690"/>
      <c r="I57" s="690"/>
      <c r="J57" s="691"/>
      <c r="K57" s="691"/>
      <c r="L57" s="691"/>
      <c r="M57" s="691"/>
      <c r="N57" s="689"/>
      <c r="O57" s="689"/>
      <c r="P57" s="689"/>
      <c r="Q57" s="689"/>
      <c r="R57" s="689"/>
      <c r="S57" s="689"/>
      <c r="T57" s="689"/>
      <c r="U57" s="692"/>
    </row>
    <row r="58">
      <c r="A58" s="689"/>
      <c r="B58" s="689"/>
      <c r="C58" s="689"/>
      <c r="D58" s="689"/>
      <c r="E58" s="689"/>
      <c r="F58" s="689"/>
      <c r="G58" s="690"/>
      <c r="H58" s="690"/>
      <c r="I58" s="690"/>
      <c r="J58" s="691"/>
      <c r="K58" s="691"/>
      <c r="L58" s="691"/>
      <c r="M58" s="691"/>
      <c r="N58" s="689"/>
      <c r="O58" s="689"/>
      <c r="P58" s="689"/>
      <c r="Q58" s="689"/>
      <c r="R58" s="689"/>
      <c r="S58" s="689"/>
      <c r="T58" s="689"/>
      <c r="U58" s="692"/>
    </row>
    <row r="59">
      <c r="A59" s="689"/>
      <c r="B59" s="689"/>
      <c r="C59" s="689"/>
      <c r="D59" s="689"/>
      <c r="E59" s="689"/>
      <c r="F59" s="689"/>
      <c r="G59" s="690"/>
      <c r="H59" s="690"/>
      <c r="I59" s="690"/>
      <c r="J59" s="691"/>
      <c r="K59" s="691"/>
      <c r="L59" s="691"/>
      <c r="M59" s="691"/>
      <c r="N59" s="689"/>
      <c r="O59" s="689"/>
      <c r="P59" s="689"/>
      <c r="Q59" s="689"/>
      <c r="R59" s="689"/>
      <c r="S59" s="689"/>
      <c r="T59" s="689"/>
      <c r="U59" s="692"/>
    </row>
    <row r="60">
      <c r="A60" s="689"/>
      <c r="B60" s="689"/>
      <c r="C60" s="689"/>
      <c r="D60" s="689"/>
      <c r="E60" s="689"/>
      <c r="F60" s="689"/>
      <c r="G60" s="690"/>
      <c r="H60" s="690"/>
      <c r="I60" s="690"/>
      <c r="J60" s="691"/>
      <c r="K60" s="691"/>
      <c r="L60" s="691"/>
      <c r="M60" s="691"/>
      <c r="N60" s="689"/>
      <c r="O60" s="689"/>
      <c r="P60" s="689"/>
      <c r="Q60" s="689"/>
      <c r="R60" s="689"/>
      <c r="S60" s="689"/>
      <c r="T60" s="689"/>
      <c r="U60" s="692"/>
    </row>
    <row r="61">
      <c r="A61" s="689"/>
      <c r="B61" s="689"/>
      <c r="C61" s="689"/>
      <c r="D61" s="689"/>
      <c r="E61" s="689"/>
      <c r="F61" s="689"/>
      <c r="G61" s="690"/>
      <c r="H61" s="690"/>
      <c r="I61" s="690"/>
      <c r="J61" s="691"/>
      <c r="K61" s="691"/>
      <c r="L61" s="691"/>
      <c r="M61" s="691"/>
      <c r="N61" s="689"/>
      <c r="O61" s="689"/>
      <c r="P61" s="689"/>
      <c r="Q61" s="689"/>
      <c r="R61" s="689"/>
      <c r="S61" s="689"/>
      <c r="T61" s="689"/>
      <c r="U61" s="692"/>
    </row>
    <row r="62">
      <c r="A62" s="689"/>
      <c r="B62" s="689"/>
      <c r="C62" s="689"/>
      <c r="D62" s="689"/>
      <c r="E62" s="689"/>
      <c r="F62" s="689"/>
      <c r="G62" s="690"/>
      <c r="H62" s="690"/>
      <c r="I62" s="690"/>
      <c r="J62" s="691"/>
      <c r="K62" s="691"/>
      <c r="L62" s="691"/>
      <c r="M62" s="691"/>
      <c r="N62" s="689"/>
      <c r="O62" s="689"/>
      <c r="P62" s="689"/>
      <c r="Q62" s="689"/>
      <c r="R62" s="689"/>
      <c r="S62" s="689"/>
      <c r="T62" s="689"/>
      <c r="U62" s="692"/>
    </row>
    <row r="63">
      <c r="A63" s="689"/>
      <c r="B63" s="689"/>
      <c r="C63" s="689"/>
      <c r="D63" s="689"/>
      <c r="E63" s="689"/>
      <c r="F63" s="689"/>
      <c r="G63" s="690"/>
      <c r="H63" s="690"/>
      <c r="I63" s="690"/>
      <c r="J63" s="691"/>
      <c r="K63" s="691"/>
      <c r="L63" s="691"/>
      <c r="M63" s="691"/>
      <c r="N63" s="689"/>
      <c r="O63" s="689"/>
      <c r="P63" s="689"/>
      <c r="Q63" s="689"/>
      <c r="R63" s="689"/>
      <c r="S63" s="689"/>
      <c r="T63" s="689"/>
      <c r="U63" s="692"/>
    </row>
    <row r="64">
      <c r="A64" s="689"/>
      <c r="B64" s="689"/>
      <c r="C64" s="689"/>
      <c r="D64" s="689"/>
      <c r="E64" s="689"/>
      <c r="F64" s="689"/>
      <c r="G64" s="690"/>
      <c r="H64" s="690"/>
      <c r="I64" s="690"/>
      <c r="J64" s="691"/>
      <c r="K64" s="691"/>
      <c r="L64" s="691"/>
      <c r="M64" s="691"/>
      <c r="N64" s="689"/>
      <c r="O64" s="689"/>
      <c r="P64" s="689"/>
      <c r="Q64" s="689"/>
      <c r="R64" s="689"/>
      <c r="S64" s="689"/>
      <c r="T64" s="689"/>
      <c r="U64" s="692"/>
    </row>
    <row r="65">
      <c r="A65" s="689"/>
      <c r="B65" s="689"/>
      <c r="C65" s="689"/>
      <c r="D65" s="689"/>
      <c r="E65" s="689"/>
      <c r="F65" s="689"/>
      <c r="G65" s="690"/>
      <c r="H65" s="690"/>
      <c r="I65" s="690"/>
      <c r="J65" s="691"/>
      <c r="K65" s="691"/>
      <c r="L65" s="691"/>
      <c r="M65" s="691"/>
      <c r="N65" s="689"/>
      <c r="O65" s="689"/>
      <c r="P65" s="689"/>
      <c r="Q65" s="689"/>
      <c r="R65" s="689"/>
      <c r="S65" s="689"/>
      <c r="T65" s="689"/>
      <c r="U65" s="692"/>
    </row>
    <row r="66">
      <c r="A66" s="689"/>
      <c r="B66" s="689"/>
      <c r="C66" s="689"/>
      <c r="D66" s="689"/>
      <c r="E66" s="689"/>
      <c r="F66" s="689"/>
      <c r="G66" s="690"/>
      <c r="H66" s="690"/>
      <c r="I66" s="690"/>
      <c r="J66" s="691"/>
      <c r="K66" s="691"/>
      <c r="L66" s="691"/>
      <c r="M66" s="691"/>
      <c r="N66" s="689"/>
      <c r="O66" s="689"/>
      <c r="P66" s="689"/>
      <c r="Q66" s="689"/>
      <c r="R66" s="689"/>
      <c r="S66" s="689"/>
      <c r="T66" s="689"/>
      <c r="U66" s="692"/>
    </row>
    <row r="67">
      <c r="A67" s="689"/>
      <c r="B67" s="689"/>
      <c r="C67" s="689"/>
      <c r="D67" s="689"/>
      <c r="E67" s="689"/>
      <c r="F67" s="689"/>
      <c r="G67" s="690"/>
      <c r="H67" s="690"/>
      <c r="I67" s="690"/>
      <c r="J67" s="691"/>
      <c r="K67" s="691"/>
      <c r="L67" s="691"/>
      <c r="M67" s="691"/>
      <c r="N67" s="689"/>
      <c r="O67" s="689"/>
      <c r="P67" s="689"/>
      <c r="Q67" s="689"/>
      <c r="R67" s="689"/>
      <c r="S67" s="689"/>
      <c r="T67" s="689"/>
      <c r="U67" s="692"/>
    </row>
    <row r="68">
      <c r="A68" s="689"/>
      <c r="B68" s="689"/>
      <c r="C68" s="689"/>
      <c r="D68" s="689"/>
      <c r="E68" s="689"/>
      <c r="F68" s="689"/>
      <c r="G68" s="690"/>
      <c r="H68" s="690"/>
      <c r="I68" s="690"/>
      <c r="J68" s="691"/>
      <c r="K68" s="691"/>
      <c r="L68" s="691"/>
      <c r="M68" s="691"/>
      <c r="N68" s="689"/>
      <c r="O68" s="689"/>
      <c r="P68" s="689"/>
      <c r="Q68" s="689"/>
      <c r="R68" s="689"/>
      <c r="S68" s="689"/>
      <c r="T68" s="689"/>
      <c r="U68" s="692"/>
    </row>
    <row r="69">
      <c r="A69" s="689"/>
      <c r="B69" s="689"/>
      <c r="C69" s="689"/>
      <c r="D69" s="689"/>
      <c r="E69" s="689"/>
      <c r="F69" s="689"/>
      <c r="G69" s="690"/>
      <c r="H69" s="690"/>
      <c r="I69" s="690"/>
      <c r="J69" s="691"/>
      <c r="K69" s="691"/>
      <c r="L69" s="691"/>
      <c r="M69" s="691"/>
      <c r="N69" s="689"/>
      <c r="O69" s="689"/>
      <c r="P69" s="689"/>
      <c r="Q69" s="689"/>
      <c r="R69" s="689"/>
      <c r="S69" s="689"/>
      <c r="T69" s="689"/>
      <c r="U69" s="692"/>
    </row>
    <row r="70">
      <c r="A70" s="689"/>
      <c r="B70" s="689"/>
      <c r="C70" s="689"/>
      <c r="D70" s="689"/>
      <c r="E70" s="689"/>
      <c r="F70" s="689"/>
      <c r="G70" s="690"/>
      <c r="H70" s="690"/>
      <c r="I70" s="690"/>
      <c r="J70" s="691"/>
      <c r="K70" s="691"/>
      <c r="L70" s="691"/>
      <c r="M70" s="691"/>
      <c r="N70" s="689"/>
      <c r="O70" s="689"/>
      <c r="P70" s="689"/>
      <c r="Q70" s="689"/>
      <c r="R70" s="689"/>
      <c r="S70" s="689"/>
      <c r="T70" s="689"/>
      <c r="U70" s="692"/>
    </row>
    <row r="71">
      <c r="A71" s="689"/>
      <c r="B71" s="689"/>
      <c r="C71" s="689"/>
      <c r="D71" s="689"/>
      <c r="E71" s="689"/>
      <c r="F71" s="689"/>
      <c r="G71" s="690"/>
      <c r="H71" s="690"/>
      <c r="I71" s="690"/>
      <c r="J71" s="691"/>
      <c r="K71" s="691"/>
      <c r="L71" s="691"/>
      <c r="M71" s="691"/>
      <c r="N71" s="689"/>
      <c r="O71" s="689"/>
      <c r="P71" s="689"/>
      <c r="Q71" s="689"/>
      <c r="R71" s="689"/>
      <c r="S71" s="689"/>
      <c r="T71" s="689"/>
      <c r="U71" s="692"/>
    </row>
    <row r="72">
      <c r="A72" s="689"/>
      <c r="B72" s="689"/>
      <c r="C72" s="689"/>
      <c r="D72" s="689"/>
      <c r="E72" s="689"/>
      <c r="F72" s="689"/>
      <c r="G72" s="690"/>
      <c r="H72" s="690"/>
      <c r="I72" s="690"/>
      <c r="J72" s="691"/>
      <c r="K72" s="691"/>
      <c r="L72" s="691"/>
      <c r="M72" s="691"/>
      <c r="N72" s="689"/>
      <c r="O72" s="689"/>
      <c r="P72" s="689"/>
      <c r="Q72" s="689"/>
      <c r="R72" s="689"/>
      <c r="S72" s="689"/>
      <c r="T72" s="689"/>
      <c r="U72" s="692"/>
    </row>
    <row r="73">
      <c r="A73" s="689"/>
      <c r="B73" s="689"/>
      <c r="C73" s="689"/>
      <c r="D73" s="689"/>
      <c r="E73" s="689"/>
      <c r="F73" s="689"/>
      <c r="G73" s="690"/>
      <c r="H73" s="690"/>
      <c r="I73" s="690"/>
      <c r="J73" s="691"/>
      <c r="K73" s="691"/>
      <c r="L73" s="691"/>
      <c r="M73" s="691"/>
      <c r="N73" s="689"/>
      <c r="O73" s="689"/>
      <c r="P73" s="689"/>
      <c r="Q73" s="689"/>
      <c r="R73" s="689"/>
      <c r="S73" s="689"/>
      <c r="T73" s="689"/>
      <c r="U73" s="692"/>
    </row>
    <row r="74">
      <c r="A74" s="689"/>
      <c r="B74" s="689"/>
      <c r="C74" s="689"/>
      <c r="D74" s="689"/>
      <c r="E74" s="689"/>
      <c r="F74" s="689"/>
      <c r="G74" s="690"/>
      <c r="H74" s="690"/>
      <c r="I74" s="690"/>
      <c r="J74" s="691"/>
      <c r="K74" s="691"/>
      <c r="L74" s="691"/>
      <c r="M74" s="691"/>
      <c r="N74" s="689"/>
      <c r="O74" s="689"/>
      <c r="P74" s="689"/>
      <c r="Q74" s="689"/>
      <c r="R74" s="689"/>
      <c r="S74" s="689"/>
      <c r="T74" s="689"/>
      <c r="U74" s="692"/>
    </row>
    <row r="75">
      <c r="A75" s="689"/>
      <c r="B75" s="689"/>
      <c r="C75" s="689"/>
      <c r="D75" s="689"/>
      <c r="E75" s="689"/>
      <c r="F75" s="689"/>
      <c r="G75" s="690"/>
      <c r="H75" s="690"/>
      <c r="I75" s="690"/>
      <c r="J75" s="691"/>
      <c r="K75" s="691"/>
      <c r="L75" s="691"/>
      <c r="M75" s="691"/>
      <c r="N75" s="689"/>
      <c r="O75" s="689"/>
      <c r="P75" s="689"/>
      <c r="Q75" s="689"/>
      <c r="R75" s="689"/>
      <c r="S75" s="689"/>
      <c r="T75" s="689"/>
      <c r="U75" s="692"/>
    </row>
    <row r="76">
      <c r="A76" s="689"/>
      <c r="B76" s="689"/>
      <c r="C76" s="689"/>
      <c r="D76" s="689"/>
      <c r="E76" s="689"/>
      <c r="F76" s="689"/>
      <c r="G76" s="690"/>
      <c r="H76" s="690"/>
      <c r="I76" s="690"/>
      <c r="J76" s="691"/>
      <c r="K76" s="691"/>
      <c r="L76" s="691"/>
      <c r="M76" s="691"/>
      <c r="N76" s="689"/>
      <c r="O76" s="689"/>
      <c r="P76" s="689"/>
      <c r="Q76" s="689"/>
      <c r="R76" s="689"/>
      <c r="S76" s="689"/>
      <c r="T76" s="689"/>
      <c r="U76" s="692"/>
    </row>
    <row r="77">
      <c r="A77" s="689"/>
      <c r="B77" s="689"/>
      <c r="C77" s="689"/>
      <c r="D77" s="689"/>
      <c r="E77" s="689"/>
      <c r="F77" s="689"/>
      <c r="G77" s="690"/>
      <c r="H77" s="690"/>
      <c r="I77" s="690"/>
      <c r="J77" s="691"/>
      <c r="K77" s="691"/>
      <c r="L77" s="691"/>
      <c r="M77" s="691"/>
      <c r="N77" s="689"/>
      <c r="O77" s="689"/>
      <c r="P77" s="689"/>
      <c r="Q77" s="689"/>
      <c r="R77" s="689"/>
      <c r="S77" s="689"/>
      <c r="T77" s="689"/>
      <c r="U77" s="692"/>
    </row>
    <row r="78">
      <c r="A78" s="689"/>
      <c r="B78" s="689"/>
      <c r="C78" s="689"/>
      <c r="D78" s="689"/>
      <c r="E78" s="689"/>
      <c r="F78" s="689"/>
      <c r="G78" s="690"/>
      <c r="H78" s="690"/>
      <c r="I78" s="690"/>
      <c r="J78" s="691"/>
      <c r="K78" s="691"/>
      <c r="L78" s="691"/>
      <c r="M78" s="691"/>
      <c r="N78" s="689"/>
      <c r="O78" s="689"/>
      <c r="P78" s="689"/>
      <c r="Q78" s="689"/>
      <c r="R78" s="689"/>
      <c r="S78" s="689"/>
      <c r="T78" s="689"/>
      <c r="U78" s="692"/>
    </row>
    <row r="79">
      <c r="A79" s="689"/>
      <c r="B79" s="689"/>
      <c r="C79" s="689"/>
      <c r="D79" s="689"/>
      <c r="E79" s="689"/>
      <c r="F79" s="689"/>
      <c r="G79" s="690"/>
      <c r="H79" s="690"/>
      <c r="I79" s="690"/>
      <c r="J79" s="691"/>
      <c r="K79" s="691"/>
      <c r="L79" s="691"/>
      <c r="M79" s="691"/>
      <c r="N79" s="689"/>
      <c r="O79" s="689"/>
      <c r="P79" s="689"/>
      <c r="Q79" s="689"/>
      <c r="R79" s="689"/>
      <c r="S79" s="689"/>
      <c r="T79" s="689"/>
      <c r="U79" s="692"/>
    </row>
    <row r="80">
      <c r="A80" s="689"/>
      <c r="B80" s="689"/>
      <c r="C80" s="689"/>
      <c r="D80" s="689"/>
      <c r="E80" s="689"/>
      <c r="F80" s="689"/>
      <c r="G80" s="690"/>
      <c r="H80" s="690"/>
      <c r="I80" s="690"/>
      <c r="J80" s="691"/>
      <c r="K80" s="691"/>
      <c r="L80" s="691"/>
      <c r="M80" s="691"/>
      <c r="N80" s="689"/>
      <c r="O80" s="689"/>
      <c r="P80" s="689"/>
      <c r="Q80" s="689"/>
      <c r="R80" s="689"/>
      <c r="S80" s="689"/>
      <c r="T80" s="689"/>
      <c r="U80" s="692"/>
    </row>
    <row r="81">
      <c r="A81" s="689"/>
      <c r="B81" s="689"/>
      <c r="C81" s="689"/>
      <c r="D81" s="689"/>
      <c r="E81" s="689"/>
      <c r="F81" s="689"/>
      <c r="G81" s="690"/>
      <c r="H81" s="690"/>
      <c r="I81" s="690"/>
      <c r="J81" s="691"/>
      <c r="K81" s="691"/>
      <c r="L81" s="691"/>
      <c r="M81" s="691"/>
      <c r="N81" s="689"/>
      <c r="O81" s="689"/>
      <c r="P81" s="689"/>
      <c r="Q81" s="689"/>
      <c r="R81" s="689"/>
      <c r="S81" s="689"/>
      <c r="T81" s="689"/>
      <c r="U81" s="692"/>
    </row>
    <row r="82">
      <c r="A82" s="689"/>
      <c r="B82" s="689"/>
      <c r="C82" s="689"/>
      <c r="D82" s="689"/>
      <c r="E82" s="689"/>
      <c r="F82" s="689"/>
      <c r="G82" s="690"/>
      <c r="H82" s="690"/>
      <c r="I82" s="690"/>
      <c r="J82" s="691"/>
      <c r="K82" s="691"/>
      <c r="L82" s="691"/>
      <c r="M82" s="691"/>
      <c r="N82" s="689"/>
      <c r="O82" s="689"/>
      <c r="P82" s="689"/>
      <c r="Q82" s="689"/>
      <c r="R82" s="689"/>
      <c r="S82" s="689"/>
      <c r="T82" s="689"/>
      <c r="U82" s="692"/>
    </row>
    <row r="83">
      <c r="A83" s="689"/>
      <c r="B83" s="689"/>
      <c r="C83" s="689"/>
      <c r="D83" s="689"/>
      <c r="E83" s="689"/>
      <c r="F83" s="689"/>
      <c r="G83" s="690"/>
      <c r="H83" s="690"/>
      <c r="I83" s="690"/>
      <c r="J83" s="691"/>
      <c r="K83" s="691"/>
      <c r="L83" s="691"/>
      <c r="M83" s="691"/>
      <c r="N83" s="689"/>
      <c r="O83" s="689"/>
      <c r="P83" s="689"/>
      <c r="Q83" s="689"/>
      <c r="R83" s="689"/>
      <c r="S83" s="689"/>
      <c r="T83" s="689"/>
      <c r="U83" s="692"/>
    </row>
    <row r="84">
      <c r="A84" s="689"/>
      <c r="B84" s="689"/>
      <c r="C84" s="689"/>
      <c r="D84" s="689"/>
      <c r="E84" s="689"/>
      <c r="F84" s="689"/>
      <c r="G84" s="690"/>
      <c r="H84" s="690"/>
      <c r="I84" s="690"/>
      <c r="J84" s="691"/>
      <c r="K84" s="691"/>
      <c r="L84" s="691"/>
      <c r="M84" s="691"/>
      <c r="N84" s="689"/>
      <c r="O84" s="689"/>
      <c r="P84" s="689"/>
      <c r="Q84" s="689"/>
      <c r="R84" s="689"/>
      <c r="S84" s="689"/>
      <c r="T84" s="689"/>
      <c r="U84" s="692"/>
    </row>
    <row r="85">
      <c r="A85" s="689"/>
      <c r="B85" s="689"/>
      <c r="C85" s="689"/>
      <c r="D85" s="689"/>
      <c r="E85" s="689"/>
      <c r="F85" s="689"/>
      <c r="G85" s="690"/>
      <c r="H85" s="690"/>
      <c r="I85" s="690"/>
      <c r="J85" s="691"/>
      <c r="K85" s="691"/>
      <c r="L85" s="691"/>
      <c r="M85" s="691"/>
      <c r="N85" s="689"/>
      <c r="O85" s="689"/>
      <c r="P85" s="689"/>
      <c r="Q85" s="689"/>
      <c r="R85" s="689"/>
      <c r="S85" s="689"/>
      <c r="T85" s="689"/>
      <c r="U85" s="692"/>
    </row>
    <row r="86">
      <c r="A86" s="689"/>
      <c r="B86" s="689"/>
      <c r="C86" s="689"/>
      <c r="D86" s="689"/>
      <c r="E86" s="689"/>
      <c r="F86" s="689"/>
      <c r="G86" s="690"/>
      <c r="H86" s="690"/>
      <c r="I86" s="690"/>
      <c r="J86" s="691"/>
      <c r="K86" s="691"/>
      <c r="L86" s="691"/>
      <c r="M86" s="691"/>
      <c r="N86" s="689"/>
      <c r="O86" s="689"/>
      <c r="P86" s="689"/>
      <c r="Q86" s="689"/>
      <c r="R86" s="689"/>
      <c r="S86" s="689"/>
      <c r="T86" s="689"/>
      <c r="U86" s="692"/>
    </row>
    <row r="87">
      <c r="A87" s="689"/>
      <c r="B87" s="689"/>
      <c r="C87" s="689"/>
      <c r="D87" s="689"/>
      <c r="E87" s="689"/>
      <c r="F87" s="689"/>
      <c r="G87" s="690"/>
      <c r="H87" s="690"/>
      <c r="I87" s="690"/>
      <c r="J87" s="691"/>
      <c r="K87" s="691"/>
      <c r="L87" s="691"/>
      <c r="M87" s="691"/>
      <c r="N87" s="689"/>
      <c r="O87" s="689"/>
      <c r="P87" s="689"/>
      <c r="Q87" s="689"/>
      <c r="R87" s="689"/>
      <c r="S87" s="689"/>
      <c r="T87" s="689"/>
      <c r="U87" s="692"/>
    </row>
    <row r="88">
      <c r="A88" s="689"/>
      <c r="B88" s="689"/>
      <c r="C88" s="689"/>
      <c r="D88" s="689"/>
      <c r="E88" s="689"/>
      <c r="F88" s="689"/>
      <c r="G88" s="690"/>
      <c r="H88" s="690"/>
      <c r="I88" s="690"/>
      <c r="J88" s="691"/>
      <c r="K88" s="691"/>
      <c r="L88" s="691"/>
      <c r="M88" s="691"/>
      <c r="N88" s="689"/>
      <c r="O88" s="689"/>
      <c r="P88" s="689"/>
      <c r="Q88" s="689"/>
      <c r="R88" s="689"/>
      <c r="S88" s="689"/>
      <c r="T88" s="689"/>
      <c r="U88" s="692"/>
    </row>
    <row r="89">
      <c r="A89" s="689"/>
      <c r="B89" s="689"/>
      <c r="C89" s="689"/>
      <c r="D89" s="689"/>
      <c r="E89" s="689"/>
      <c r="F89" s="689"/>
      <c r="G89" s="690"/>
      <c r="H89" s="690"/>
      <c r="I89" s="690"/>
      <c r="J89" s="691"/>
      <c r="K89" s="691"/>
      <c r="L89" s="691"/>
      <c r="M89" s="691"/>
      <c r="N89" s="689"/>
      <c r="O89" s="689"/>
      <c r="P89" s="689"/>
      <c r="Q89" s="689"/>
      <c r="R89" s="689"/>
      <c r="S89" s="689"/>
      <c r="T89" s="689"/>
      <c r="U89" s="692"/>
    </row>
    <row r="90">
      <c r="A90" s="689"/>
      <c r="B90" s="689"/>
      <c r="C90" s="689"/>
      <c r="D90" s="689"/>
      <c r="E90" s="689"/>
      <c r="F90" s="689"/>
      <c r="G90" s="690"/>
      <c r="H90" s="690"/>
      <c r="I90" s="690"/>
      <c r="J90" s="691"/>
      <c r="K90" s="691"/>
      <c r="L90" s="691"/>
      <c r="M90" s="691"/>
      <c r="N90" s="689"/>
      <c r="O90" s="689"/>
      <c r="P90" s="689"/>
      <c r="Q90" s="689"/>
      <c r="R90" s="689"/>
      <c r="S90" s="689"/>
      <c r="T90" s="689"/>
      <c r="U90" s="692"/>
    </row>
    <row r="91">
      <c r="A91" s="689"/>
      <c r="B91" s="689"/>
      <c r="C91" s="689"/>
      <c r="D91" s="689"/>
      <c r="E91" s="689"/>
      <c r="F91" s="689"/>
      <c r="G91" s="690"/>
      <c r="H91" s="690"/>
      <c r="I91" s="690"/>
      <c r="J91" s="691"/>
      <c r="K91" s="691"/>
      <c r="L91" s="691"/>
      <c r="M91" s="691"/>
      <c r="N91" s="689"/>
      <c r="O91" s="689"/>
      <c r="P91" s="689"/>
      <c r="Q91" s="689"/>
      <c r="R91" s="689"/>
      <c r="S91" s="689"/>
      <c r="T91" s="689"/>
      <c r="U91" s="692"/>
    </row>
    <row r="92">
      <c r="A92" s="689"/>
      <c r="B92" s="689"/>
      <c r="C92" s="689"/>
      <c r="D92" s="689"/>
      <c r="E92" s="689"/>
      <c r="F92" s="689"/>
      <c r="G92" s="690"/>
      <c r="H92" s="690"/>
      <c r="I92" s="690"/>
      <c r="J92" s="691"/>
      <c r="K92" s="691"/>
      <c r="L92" s="691"/>
      <c r="M92" s="691"/>
      <c r="N92" s="689"/>
      <c r="O92" s="689"/>
      <c r="P92" s="689"/>
      <c r="Q92" s="689"/>
      <c r="R92" s="689"/>
      <c r="S92" s="689"/>
      <c r="T92" s="689"/>
      <c r="U92" s="692"/>
    </row>
    <row r="93">
      <c r="A93" s="689"/>
      <c r="B93" s="689"/>
      <c r="C93" s="689"/>
      <c r="D93" s="689"/>
      <c r="E93" s="689"/>
      <c r="F93" s="689"/>
      <c r="G93" s="690"/>
      <c r="H93" s="690"/>
      <c r="I93" s="690"/>
      <c r="J93" s="691"/>
      <c r="K93" s="691"/>
      <c r="L93" s="691"/>
      <c r="M93" s="691"/>
      <c r="N93" s="689"/>
      <c r="O93" s="689"/>
      <c r="P93" s="689"/>
      <c r="Q93" s="689"/>
      <c r="R93" s="689"/>
      <c r="S93" s="689"/>
      <c r="T93" s="689"/>
      <c r="U93" s="692"/>
    </row>
    <row r="94">
      <c r="A94" s="689"/>
      <c r="B94" s="689"/>
      <c r="C94" s="689"/>
      <c r="D94" s="689"/>
      <c r="E94" s="689"/>
      <c r="F94" s="689"/>
      <c r="G94" s="690"/>
      <c r="H94" s="690"/>
      <c r="I94" s="690"/>
      <c r="J94" s="691"/>
      <c r="K94" s="691"/>
      <c r="L94" s="691"/>
      <c r="M94" s="691"/>
      <c r="N94" s="689"/>
      <c r="O94" s="689"/>
      <c r="P94" s="689"/>
      <c r="Q94" s="689"/>
      <c r="R94" s="689"/>
      <c r="S94" s="689"/>
      <c r="T94" s="689"/>
      <c r="U94" s="692"/>
    </row>
    <row r="95">
      <c r="A95" s="689"/>
      <c r="B95" s="689"/>
      <c r="C95" s="689"/>
      <c r="D95" s="689"/>
      <c r="E95" s="689"/>
      <c r="F95" s="689"/>
      <c r="G95" s="690"/>
      <c r="H95" s="690"/>
      <c r="I95" s="690"/>
      <c r="J95" s="691"/>
      <c r="K95" s="691"/>
      <c r="L95" s="691"/>
      <c r="M95" s="691"/>
      <c r="N95" s="689"/>
      <c r="O95" s="689"/>
      <c r="P95" s="689"/>
      <c r="Q95" s="689"/>
      <c r="R95" s="689"/>
      <c r="S95" s="689"/>
      <c r="T95" s="689"/>
      <c r="U95" s="692"/>
    </row>
    <row r="96">
      <c r="A96" s="689"/>
      <c r="B96" s="689"/>
      <c r="C96" s="689"/>
      <c r="D96" s="689"/>
      <c r="E96" s="689"/>
      <c r="F96" s="689"/>
      <c r="G96" s="690"/>
      <c r="H96" s="690"/>
      <c r="I96" s="690"/>
      <c r="J96" s="691"/>
      <c r="K96" s="691"/>
      <c r="L96" s="691"/>
      <c r="M96" s="691"/>
      <c r="N96" s="689"/>
      <c r="O96" s="689"/>
      <c r="P96" s="689"/>
      <c r="Q96" s="689"/>
      <c r="R96" s="689"/>
      <c r="S96" s="689"/>
      <c r="T96" s="689"/>
      <c r="U96" s="692"/>
    </row>
    <row r="97">
      <c r="A97" s="689"/>
      <c r="B97" s="689"/>
      <c r="C97" s="689"/>
      <c r="D97" s="689"/>
      <c r="E97" s="689"/>
      <c r="F97" s="689"/>
      <c r="G97" s="690"/>
      <c r="H97" s="690"/>
      <c r="I97" s="690"/>
      <c r="J97" s="691"/>
      <c r="K97" s="691"/>
      <c r="L97" s="691"/>
      <c r="M97" s="691"/>
      <c r="N97" s="689"/>
      <c r="O97" s="689"/>
      <c r="P97" s="689"/>
      <c r="Q97" s="689"/>
      <c r="R97" s="689"/>
      <c r="S97" s="689"/>
      <c r="T97" s="689"/>
      <c r="U97" s="692"/>
    </row>
    <row r="98">
      <c r="A98" s="689"/>
      <c r="B98" s="689"/>
      <c r="C98" s="689"/>
      <c r="D98" s="689"/>
      <c r="E98" s="689"/>
      <c r="F98" s="689"/>
      <c r="G98" s="690"/>
      <c r="H98" s="690"/>
      <c r="I98" s="690"/>
      <c r="J98" s="691"/>
      <c r="K98" s="691"/>
      <c r="L98" s="691"/>
      <c r="M98" s="691"/>
      <c r="N98" s="689"/>
      <c r="O98" s="689"/>
      <c r="P98" s="689"/>
      <c r="Q98" s="689"/>
      <c r="R98" s="689"/>
      <c r="S98" s="689"/>
      <c r="T98" s="689"/>
      <c r="U98" s="692"/>
    </row>
    <row r="99">
      <c r="A99" s="689"/>
      <c r="B99" s="689"/>
      <c r="C99" s="689"/>
      <c r="D99" s="689"/>
      <c r="E99" s="689"/>
      <c r="F99" s="689"/>
      <c r="G99" s="690"/>
      <c r="H99" s="690"/>
      <c r="I99" s="690"/>
      <c r="J99" s="691"/>
      <c r="K99" s="691"/>
      <c r="L99" s="691"/>
      <c r="M99" s="691"/>
      <c r="N99" s="689"/>
      <c r="O99" s="689"/>
      <c r="P99" s="689"/>
      <c r="Q99" s="689"/>
      <c r="R99" s="689"/>
      <c r="S99" s="689"/>
      <c r="T99" s="689"/>
      <c r="U99" s="692"/>
    </row>
    <row r="100">
      <c r="A100" s="689"/>
      <c r="B100" s="689"/>
      <c r="C100" s="689"/>
      <c r="D100" s="689"/>
      <c r="E100" s="689"/>
      <c r="F100" s="689"/>
      <c r="G100" s="690"/>
      <c r="H100" s="690"/>
      <c r="I100" s="690"/>
      <c r="J100" s="691"/>
      <c r="K100" s="691"/>
      <c r="L100" s="691"/>
      <c r="M100" s="691"/>
      <c r="N100" s="689"/>
      <c r="O100" s="689"/>
      <c r="P100" s="689"/>
      <c r="Q100" s="689"/>
      <c r="R100" s="689"/>
      <c r="S100" s="689"/>
      <c r="T100" s="689"/>
      <c r="U100" s="692"/>
    </row>
    <row r="101">
      <c r="A101" s="689"/>
      <c r="B101" s="689"/>
      <c r="C101" s="689"/>
      <c r="D101" s="689"/>
      <c r="E101" s="689"/>
      <c r="F101" s="689"/>
      <c r="G101" s="690"/>
      <c r="H101" s="690"/>
      <c r="I101" s="690"/>
      <c r="J101" s="691"/>
      <c r="K101" s="691"/>
      <c r="L101" s="691"/>
      <c r="M101" s="691"/>
      <c r="N101" s="689"/>
      <c r="O101" s="689"/>
      <c r="P101" s="689"/>
      <c r="Q101" s="689"/>
      <c r="R101" s="689"/>
      <c r="S101" s="689"/>
      <c r="T101" s="689"/>
      <c r="U101" s="692"/>
    </row>
    <row r="102">
      <c r="A102" s="689"/>
      <c r="B102" s="689"/>
      <c r="C102" s="689"/>
      <c r="D102" s="689"/>
      <c r="E102" s="689"/>
      <c r="F102" s="689"/>
      <c r="G102" s="690"/>
      <c r="H102" s="690"/>
      <c r="I102" s="690"/>
      <c r="J102" s="691"/>
      <c r="K102" s="691"/>
      <c r="L102" s="691"/>
      <c r="M102" s="691"/>
      <c r="N102" s="689"/>
      <c r="O102" s="689"/>
      <c r="P102" s="689"/>
      <c r="Q102" s="689"/>
      <c r="R102" s="689"/>
      <c r="S102" s="689"/>
      <c r="T102" s="689"/>
      <c r="U102" s="692"/>
    </row>
    <row r="103">
      <c r="A103" s="689"/>
      <c r="B103" s="689"/>
      <c r="C103" s="689"/>
      <c r="D103" s="689"/>
      <c r="E103" s="689"/>
      <c r="F103" s="689"/>
      <c r="G103" s="690"/>
      <c r="H103" s="690"/>
      <c r="I103" s="690"/>
      <c r="J103" s="691"/>
      <c r="K103" s="691"/>
      <c r="L103" s="691"/>
      <c r="M103" s="691"/>
      <c r="N103" s="689"/>
      <c r="O103" s="689"/>
      <c r="P103" s="689"/>
      <c r="Q103" s="689"/>
      <c r="R103" s="689"/>
      <c r="S103" s="689"/>
      <c r="T103" s="689"/>
      <c r="U103" s="692"/>
    </row>
    <row r="104">
      <c r="A104" s="689"/>
      <c r="B104" s="689"/>
      <c r="C104" s="689"/>
      <c r="D104" s="689"/>
      <c r="E104" s="689"/>
      <c r="F104" s="689"/>
      <c r="G104" s="690"/>
      <c r="H104" s="690"/>
      <c r="I104" s="690"/>
      <c r="J104" s="691"/>
      <c r="K104" s="691"/>
      <c r="L104" s="691"/>
      <c r="M104" s="691"/>
      <c r="N104" s="689"/>
      <c r="O104" s="689"/>
      <c r="P104" s="689"/>
      <c r="Q104" s="689"/>
      <c r="R104" s="689"/>
      <c r="S104" s="689"/>
      <c r="T104" s="689"/>
      <c r="U104" s="692"/>
    </row>
    <row r="105">
      <c r="A105" s="689"/>
      <c r="B105" s="689"/>
      <c r="C105" s="689"/>
      <c r="D105" s="689"/>
      <c r="E105" s="689"/>
      <c r="F105" s="689"/>
      <c r="G105" s="690"/>
      <c r="H105" s="690"/>
      <c r="I105" s="690"/>
      <c r="J105" s="691"/>
      <c r="K105" s="691"/>
      <c r="L105" s="691"/>
      <c r="M105" s="691"/>
      <c r="N105" s="689"/>
      <c r="O105" s="689"/>
      <c r="P105" s="689"/>
      <c r="Q105" s="689"/>
      <c r="R105" s="689"/>
      <c r="S105" s="689"/>
      <c r="T105" s="689"/>
      <c r="U105" s="692"/>
    </row>
    <row r="106">
      <c r="A106" s="689"/>
      <c r="B106" s="689"/>
      <c r="C106" s="689"/>
      <c r="D106" s="689"/>
      <c r="E106" s="689"/>
      <c r="F106" s="689"/>
      <c r="G106" s="690"/>
      <c r="H106" s="690"/>
      <c r="I106" s="690"/>
      <c r="J106" s="691"/>
      <c r="K106" s="691"/>
      <c r="L106" s="691"/>
      <c r="M106" s="691"/>
      <c r="N106" s="689"/>
      <c r="O106" s="689"/>
      <c r="P106" s="689"/>
      <c r="Q106" s="689"/>
      <c r="R106" s="689"/>
      <c r="S106" s="689"/>
      <c r="T106" s="689"/>
      <c r="U106" s="692"/>
    </row>
    <row r="107">
      <c r="A107" s="689"/>
      <c r="B107" s="689"/>
      <c r="C107" s="689"/>
      <c r="D107" s="689"/>
      <c r="E107" s="689"/>
      <c r="F107" s="689"/>
      <c r="G107" s="690"/>
      <c r="H107" s="690"/>
      <c r="I107" s="690"/>
      <c r="J107" s="691"/>
      <c r="K107" s="691"/>
      <c r="L107" s="691"/>
      <c r="M107" s="691"/>
      <c r="N107" s="689"/>
      <c r="O107" s="689"/>
      <c r="P107" s="689"/>
      <c r="Q107" s="689"/>
      <c r="R107" s="689"/>
      <c r="S107" s="689"/>
      <c r="T107" s="689"/>
      <c r="U107" s="692"/>
    </row>
    <row r="108">
      <c r="A108" s="689"/>
      <c r="B108" s="689"/>
      <c r="C108" s="689"/>
      <c r="D108" s="689"/>
      <c r="E108" s="689"/>
      <c r="F108" s="689"/>
      <c r="G108" s="690"/>
      <c r="H108" s="690"/>
      <c r="I108" s="690"/>
      <c r="J108" s="691"/>
      <c r="K108" s="691"/>
      <c r="L108" s="691"/>
      <c r="M108" s="691"/>
      <c r="N108" s="689"/>
      <c r="O108" s="689"/>
      <c r="P108" s="689"/>
      <c r="Q108" s="689"/>
      <c r="R108" s="689"/>
      <c r="S108" s="689"/>
      <c r="T108" s="689"/>
      <c r="U108" s="692"/>
    </row>
    <row r="109">
      <c r="A109" s="689"/>
      <c r="B109" s="689"/>
      <c r="C109" s="689"/>
      <c r="D109" s="689"/>
      <c r="E109" s="689"/>
      <c r="F109" s="689"/>
      <c r="G109" s="690"/>
      <c r="H109" s="690"/>
      <c r="I109" s="690"/>
      <c r="J109" s="691"/>
      <c r="K109" s="691"/>
      <c r="L109" s="691"/>
      <c r="M109" s="691"/>
      <c r="N109" s="689"/>
      <c r="O109" s="689"/>
      <c r="P109" s="689"/>
      <c r="Q109" s="689"/>
      <c r="R109" s="689"/>
      <c r="S109" s="689"/>
      <c r="T109" s="689"/>
      <c r="U109" s="692"/>
    </row>
    <row r="110">
      <c r="A110" s="689"/>
      <c r="B110" s="689"/>
      <c r="C110" s="689"/>
      <c r="D110" s="689"/>
      <c r="E110" s="689"/>
      <c r="F110" s="689"/>
      <c r="G110" s="690"/>
      <c r="H110" s="690"/>
      <c r="I110" s="690"/>
      <c r="J110" s="691"/>
      <c r="K110" s="691"/>
      <c r="L110" s="691"/>
      <c r="M110" s="691"/>
      <c r="N110" s="689"/>
      <c r="O110" s="689"/>
      <c r="P110" s="689"/>
      <c r="Q110" s="689"/>
      <c r="R110" s="689"/>
      <c r="S110" s="689"/>
      <c r="T110" s="689"/>
      <c r="U110" s="692"/>
    </row>
    <row r="111">
      <c r="A111" s="689"/>
      <c r="B111" s="689"/>
      <c r="C111" s="689"/>
      <c r="D111" s="689"/>
      <c r="E111" s="689"/>
      <c r="F111" s="689"/>
      <c r="G111" s="690"/>
      <c r="H111" s="690"/>
      <c r="I111" s="690"/>
      <c r="J111" s="691"/>
      <c r="K111" s="691"/>
      <c r="L111" s="691"/>
      <c r="M111" s="691"/>
      <c r="N111" s="689"/>
      <c r="O111" s="689"/>
      <c r="P111" s="689"/>
      <c r="Q111" s="689"/>
      <c r="R111" s="689"/>
      <c r="S111" s="689"/>
      <c r="T111" s="689"/>
      <c r="U111" s="692"/>
    </row>
    <row r="112">
      <c r="A112" s="689"/>
      <c r="B112" s="689"/>
      <c r="C112" s="689"/>
      <c r="D112" s="689"/>
      <c r="E112" s="689"/>
      <c r="F112" s="689"/>
      <c r="G112" s="690"/>
      <c r="H112" s="690"/>
      <c r="I112" s="690"/>
      <c r="J112" s="691"/>
      <c r="K112" s="691"/>
      <c r="L112" s="691"/>
      <c r="M112" s="691"/>
      <c r="N112" s="689"/>
      <c r="O112" s="689"/>
      <c r="P112" s="689"/>
      <c r="Q112" s="689"/>
      <c r="R112" s="689"/>
      <c r="S112" s="689"/>
      <c r="T112" s="689"/>
      <c r="U112" s="692"/>
    </row>
    <row r="113">
      <c r="A113" s="689"/>
      <c r="B113" s="689"/>
      <c r="C113" s="689"/>
      <c r="D113" s="689"/>
      <c r="E113" s="689"/>
      <c r="F113" s="689"/>
      <c r="G113" s="690"/>
      <c r="H113" s="690"/>
      <c r="I113" s="690"/>
      <c r="J113" s="691"/>
      <c r="K113" s="691"/>
      <c r="L113" s="691"/>
      <c r="M113" s="691"/>
      <c r="N113" s="689"/>
      <c r="O113" s="689"/>
      <c r="P113" s="689"/>
      <c r="Q113" s="689"/>
      <c r="R113" s="689"/>
      <c r="S113" s="689"/>
      <c r="T113" s="689"/>
      <c r="U113" s="692"/>
    </row>
    <row r="114">
      <c r="A114" s="689"/>
      <c r="B114" s="689"/>
      <c r="C114" s="689"/>
      <c r="D114" s="689"/>
      <c r="E114" s="689"/>
      <c r="F114" s="689"/>
      <c r="G114" s="690"/>
      <c r="H114" s="690"/>
      <c r="I114" s="690"/>
      <c r="J114" s="691"/>
      <c r="K114" s="691"/>
      <c r="L114" s="691"/>
      <c r="M114" s="691"/>
      <c r="N114" s="689"/>
      <c r="O114" s="689"/>
      <c r="P114" s="689"/>
      <c r="Q114" s="689"/>
      <c r="R114" s="689"/>
      <c r="S114" s="689"/>
      <c r="T114" s="689"/>
      <c r="U114" s="692"/>
    </row>
    <row r="115">
      <c r="A115" s="689"/>
      <c r="B115" s="689"/>
      <c r="C115" s="689"/>
      <c r="D115" s="689"/>
      <c r="E115" s="689"/>
      <c r="F115" s="689"/>
      <c r="G115" s="690"/>
      <c r="H115" s="690"/>
      <c r="I115" s="690"/>
      <c r="J115" s="691"/>
      <c r="K115" s="691"/>
      <c r="L115" s="691"/>
      <c r="M115" s="691"/>
      <c r="N115" s="689"/>
      <c r="O115" s="689"/>
      <c r="P115" s="689"/>
      <c r="Q115" s="689"/>
      <c r="R115" s="689"/>
      <c r="S115" s="689"/>
      <c r="T115" s="689"/>
      <c r="U115" s="692"/>
    </row>
    <row r="116">
      <c r="A116" s="689"/>
      <c r="B116" s="689"/>
      <c r="C116" s="689"/>
      <c r="D116" s="689"/>
      <c r="E116" s="689"/>
      <c r="F116" s="689"/>
      <c r="G116" s="690"/>
      <c r="H116" s="690"/>
      <c r="I116" s="690"/>
      <c r="J116" s="691"/>
      <c r="K116" s="691"/>
      <c r="L116" s="691"/>
      <c r="M116" s="691"/>
      <c r="N116" s="689"/>
      <c r="O116" s="689"/>
      <c r="P116" s="689"/>
      <c r="Q116" s="689"/>
      <c r="R116" s="689"/>
      <c r="S116" s="689"/>
      <c r="T116" s="689"/>
      <c r="U116" s="692"/>
    </row>
    <row r="117">
      <c r="A117" s="689"/>
      <c r="B117" s="689"/>
      <c r="C117" s="689"/>
      <c r="D117" s="689"/>
      <c r="E117" s="689"/>
      <c r="F117" s="689"/>
      <c r="G117" s="690"/>
      <c r="H117" s="690"/>
      <c r="I117" s="690"/>
      <c r="J117" s="691"/>
      <c r="K117" s="691"/>
      <c r="L117" s="691"/>
      <c r="M117" s="691"/>
      <c r="N117" s="689"/>
      <c r="O117" s="689"/>
      <c r="P117" s="689"/>
      <c r="Q117" s="689"/>
      <c r="R117" s="689"/>
      <c r="S117" s="689"/>
      <c r="T117" s="689"/>
      <c r="U117" s="692"/>
    </row>
    <row r="118">
      <c r="A118" s="689"/>
      <c r="B118" s="689"/>
      <c r="C118" s="689"/>
      <c r="D118" s="689"/>
      <c r="E118" s="689"/>
      <c r="F118" s="689"/>
      <c r="G118" s="690"/>
      <c r="H118" s="690"/>
      <c r="I118" s="690"/>
      <c r="J118" s="691"/>
      <c r="K118" s="691"/>
      <c r="L118" s="691"/>
      <c r="M118" s="691"/>
      <c r="N118" s="689"/>
      <c r="O118" s="689"/>
      <c r="P118" s="689"/>
      <c r="Q118" s="689"/>
      <c r="R118" s="689"/>
      <c r="S118" s="689"/>
      <c r="T118" s="689"/>
      <c r="U118" s="692"/>
    </row>
    <row r="119">
      <c r="A119" s="689"/>
      <c r="B119" s="689"/>
      <c r="C119" s="689"/>
      <c r="D119" s="689"/>
      <c r="E119" s="689"/>
      <c r="F119" s="689"/>
      <c r="G119" s="690"/>
      <c r="H119" s="690"/>
      <c r="I119" s="690"/>
      <c r="J119" s="691"/>
      <c r="K119" s="691"/>
      <c r="L119" s="691"/>
      <c r="M119" s="691"/>
      <c r="N119" s="689"/>
      <c r="O119" s="689"/>
      <c r="P119" s="689"/>
      <c r="Q119" s="689"/>
      <c r="R119" s="689"/>
      <c r="S119" s="689"/>
      <c r="T119" s="689"/>
      <c r="U119" s="692"/>
    </row>
    <row r="120">
      <c r="A120" s="689"/>
      <c r="B120" s="689"/>
      <c r="C120" s="689"/>
      <c r="D120" s="689"/>
      <c r="E120" s="689"/>
      <c r="F120" s="689"/>
      <c r="G120" s="690"/>
      <c r="H120" s="690"/>
      <c r="I120" s="690"/>
      <c r="J120" s="691"/>
      <c r="K120" s="691"/>
      <c r="L120" s="691"/>
      <c r="M120" s="691"/>
      <c r="N120" s="689"/>
      <c r="O120" s="689"/>
      <c r="P120" s="689"/>
      <c r="Q120" s="689"/>
      <c r="R120" s="689"/>
      <c r="S120" s="689"/>
      <c r="T120" s="689"/>
      <c r="U120" s="692"/>
    </row>
    <row r="121">
      <c r="A121" s="689"/>
      <c r="B121" s="689"/>
      <c r="C121" s="689"/>
      <c r="D121" s="689"/>
      <c r="E121" s="689"/>
      <c r="F121" s="689"/>
      <c r="G121" s="690"/>
      <c r="H121" s="690"/>
      <c r="I121" s="690"/>
      <c r="J121" s="691"/>
      <c r="K121" s="691"/>
      <c r="L121" s="691"/>
      <c r="M121" s="691"/>
      <c r="N121" s="689"/>
      <c r="O121" s="689"/>
      <c r="P121" s="689"/>
      <c r="Q121" s="689"/>
      <c r="R121" s="689"/>
      <c r="S121" s="689"/>
      <c r="T121" s="689"/>
      <c r="U121" s="692"/>
    </row>
    <row r="122">
      <c r="A122" s="689"/>
      <c r="B122" s="689"/>
      <c r="C122" s="689"/>
      <c r="D122" s="689"/>
      <c r="E122" s="689"/>
      <c r="F122" s="689"/>
      <c r="G122" s="690"/>
      <c r="H122" s="690"/>
      <c r="I122" s="690"/>
      <c r="J122" s="691"/>
      <c r="K122" s="691"/>
      <c r="L122" s="691"/>
      <c r="M122" s="691"/>
      <c r="N122" s="689"/>
      <c r="O122" s="689"/>
      <c r="P122" s="689"/>
      <c r="Q122" s="689"/>
      <c r="R122" s="689"/>
      <c r="S122" s="689"/>
      <c r="T122" s="689"/>
      <c r="U122" s="692"/>
    </row>
    <row r="123">
      <c r="A123" s="689"/>
      <c r="B123" s="689"/>
      <c r="C123" s="689"/>
      <c r="D123" s="689"/>
      <c r="E123" s="689"/>
      <c r="F123" s="689"/>
      <c r="G123" s="690"/>
      <c r="H123" s="690"/>
      <c r="I123" s="690"/>
      <c r="J123" s="691"/>
      <c r="K123" s="691"/>
      <c r="L123" s="691"/>
      <c r="M123" s="691"/>
      <c r="N123" s="689"/>
      <c r="O123" s="689"/>
      <c r="P123" s="689"/>
      <c r="Q123" s="689"/>
      <c r="R123" s="689"/>
      <c r="S123" s="689"/>
      <c r="T123" s="689"/>
      <c r="U123" s="692"/>
    </row>
    <row r="124">
      <c r="A124" s="689"/>
      <c r="B124" s="689"/>
      <c r="C124" s="689"/>
      <c r="D124" s="689"/>
      <c r="E124" s="689"/>
      <c r="F124" s="689"/>
      <c r="G124" s="690"/>
      <c r="H124" s="690"/>
      <c r="I124" s="690"/>
      <c r="J124" s="691"/>
      <c r="K124" s="691"/>
      <c r="L124" s="691"/>
      <c r="M124" s="691"/>
      <c r="N124" s="689"/>
      <c r="O124" s="689"/>
      <c r="P124" s="689"/>
      <c r="Q124" s="689"/>
      <c r="R124" s="689"/>
      <c r="S124" s="689"/>
      <c r="T124" s="689"/>
      <c r="U124" s="692"/>
    </row>
    <row r="125">
      <c r="A125" s="689"/>
      <c r="B125" s="689"/>
      <c r="C125" s="689"/>
      <c r="D125" s="689"/>
      <c r="E125" s="689"/>
      <c r="F125" s="689"/>
      <c r="G125" s="690"/>
      <c r="H125" s="690"/>
      <c r="I125" s="690"/>
      <c r="J125" s="691"/>
      <c r="K125" s="691"/>
      <c r="L125" s="691"/>
      <c r="M125" s="691"/>
      <c r="N125" s="689"/>
      <c r="O125" s="689"/>
      <c r="P125" s="689"/>
      <c r="Q125" s="689"/>
      <c r="R125" s="689"/>
      <c r="S125" s="689"/>
      <c r="T125" s="689"/>
      <c r="U125" s="692"/>
    </row>
    <row r="126">
      <c r="A126" s="689"/>
      <c r="B126" s="689"/>
      <c r="C126" s="689"/>
      <c r="D126" s="689"/>
      <c r="E126" s="689"/>
      <c r="F126" s="689"/>
      <c r="G126" s="690"/>
      <c r="H126" s="690"/>
      <c r="I126" s="690"/>
      <c r="J126" s="691"/>
      <c r="K126" s="691"/>
      <c r="L126" s="691"/>
      <c r="M126" s="691"/>
      <c r="N126" s="689"/>
      <c r="O126" s="689"/>
      <c r="P126" s="689"/>
      <c r="Q126" s="689"/>
      <c r="R126" s="689"/>
      <c r="S126" s="689"/>
      <c r="T126" s="689"/>
      <c r="U126" s="692"/>
    </row>
    <row r="127">
      <c r="A127" s="689"/>
      <c r="B127" s="689"/>
      <c r="C127" s="689"/>
      <c r="D127" s="689"/>
      <c r="E127" s="689"/>
      <c r="F127" s="689"/>
      <c r="G127" s="690"/>
      <c r="H127" s="690"/>
      <c r="I127" s="690"/>
      <c r="J127" s="691"/>
      <c r="K127" s="691"/>
      <c r="L127" s="691"/>
      <c r="M127" s="691"/>
      <c r="N127" s="689"/>
      <c r="O127" s="689"/>
      <c r="P127" s="689"/>
      <c r="Q127" s="689"/>
      <c r="R127" s="689"/>
      <c r="S127" s="689"/>
      <c r="T127" s="689"/>
      <c r="U127" s="692"/>
    </row>
    <row r="128">
      <c r="A128" s="689"/>
      <c r="B128" s="689"/>
      <c r="C128" s="689"/>
      <c r="D128" s="689"/>
      <c r="E128" s="689"/>
      <c r="F128" s="689"/>
      <c r="G128" s="690"/>
      <c r="H128" s="690"/>
      <c r="I128" s="690"/>
      <c r="J128" s="691"/>
      <c r="K128" s="691"/>
      <c r="L128" s="691"/>
      <c r="M128" s="691"/>
      <c r="N128" s="689"/>
      <c r="O128" s="689"/>
      <c r="P128" s="689"/>
      <c r="Q128" s="689"/>
      <c r="R128" s="689"/>
      <c r="S128" s="689"/>
      <c r="T128" s="689"/>
      <c r="U128" s="692"/>
    </row>
    <row r="129">
      <c r="A129" s="689"/>
      <c r="B129" s="689"/>
      <c r="C129" s="689"/>
      <c r="D129" s="689"/>
      <c r="E129" s="689"/>
      <c r="F129" s="689"/>
      <c r="G129" s="690"/>
      <c r="H129" s="690"/>
      <c r="I129" s="690"/>
      <c r="J129" s="691"/>
      <c r="K129" s="691"/>
      <c r="L129" s="691"/>
      <c r="M129" s="691"/>
      <c r="N129" s="689"/>
      <c r="O129" s="689"/>
      <c r="P129" s="689"/>
      <c r="Q129" s="689"/>
      <c r="R129" s="689"/>
      <c r="S129" s="689"/>
      <c r="T129" s="689"/>
      <c r="U129" s="692"/>
    </row>
    <row r="130">
      <c r="A130" s="689"/>
      <c r="B130" s="689"/>
      <c r="C130" s="689"/>
      <c r="D130" s="689"/>
      <c r="E130" s="689"/>
      <c r="F130" s="689"/>
      <c r="G130" s="690"/>
      <c r="H130" s="690"/>
      <c r="I130" s="690"/>
      <c r="J130" s="691"/>
      <c r="K130" s="691"/>
      <c r="L130" s="691"/>
      <c r="M130" s="691"/>
      <c r="N130" s="689"/>
      <c r="O130" s="689"/>
      <c r="P130" s="689"/>
      <c r="Q130" s="689"/>
      <c r="R130" s="689"/>
      <c r="S130" s="689"/>
      <c r="T130" s="689"/>
      <c r="U130" s="692"/>
    </row>
    <row r="131">
      <c r="A131" s="689"/>
      <c r="B131" s="689"/>
      <c r="C131" s="689"/>
      <c r="D131" s="689"/>
      <c r="E131" s="689"/>
      <c r="F131" s="689"/>
      <c r="G131" s="690"/>
      <c r="H131" s="690"/>
      <c r="I131" s="690"/>
      <c r="J131" s="691"/>
      <c r="K131" s="691"/>
      <c r="L131" s="691"/>
      <c r="M131" s="691"/>
      <c r="N131" s="689"/>
      <c r="O131" s="689"/>
      <c r="P131" s="689"/>
      <c r="Q131" s="689"/>
      <c r="R131" s="689"/>
      <c r="S131" s="689"/>
      <c r="T131" s="689"/>
      <c r="U131" s="692"/>
    </row>
    <row r="132">
      <c r="A132" s="689"/>
      <c r="B132" s="689"/>
      <c r="C132" s="689"/>
      <c r="D132" s="689"/>
      <c r="E132" s="689"/>
      <c r="F132" s="689"/>
      <c r="G132" s="690"/>
      <c r="H132" s="690"/>
      <c r="I132" s="690"/>
      <c r="J132" s="691"/>
      <c r="K132" s="691"/>
      <c r="L132" s="691"/>
      <c r="M132" s="691"/>
      <c r="N132" s="689"/>
      <c r="O132" s="689"/>
      <c r="P132" s="689"/>
      <c r="Q132" s="689"/>
      <c r="R132" s="689"/>
      <c r="S132" s="689"/>
      <c r="T132" s="689"/>
      <c r="U132" s="692"/>
    </row>
    <row r="133">
      <c r="A133" s="689"/>
      <c r="B133" s="689"/>
      <c r="C133" s="689"/>
      <c r="D133" s="689"/>
      <c r="E133" s="689"/>
      <c r="F133" s="689"/>
      <c r="G133" s="690"/>
      <c r="H133" s="690"/>
      <c r="I133" s="690"/>
      <c r="J133" s="691"/>
      <c r="K133" s="691"/>
      <c r="L133" s="691"/>
      <c r="M133" s="691"/>
      <c r="N133" s="689"/>
      <c r="O133" s="689"/>
      <c r="P133" s="689"/>
      <c r="Q133" s="689"/>
      <c r="R133" s="689"/>
      <c r="S133" s="689"/>
      <c r="T133" s="689"/>
      <c r="U133" s="692"/>
    </row>
    <row r="134">
      <c r="A134" s="689"/>
      <c r="B134" s="689"/>
      <c r="C134" s="689"/>
      <c r="D134" s="689"/>
      <c r="E134" s="689"/>
      <c r="F134" s="689"/>
      <c r="G134" s="690"/>
      <c r="H134" s="690"/>
      <c r="I134" s="690"/>
      <c r="J134" s="691"/>
      <c r="K134" s="691"/>
      <c r="L134" s="691"/>
      <c r="M134" s="691"/>
      <c r="N134" s="689"/>
      <c r="O134" s="689"/>
      <c r="P134" s="689"/>
      <c r="Q134" s="689"/>
      <c r="R134" s="689"/>
      <c r="S134" s="689"/>
      <c r="T134" s="689"/>
      <c r="U134" s="692"/>
    </row>
    <row r="135">
      <c r="A135" s="689"/>
      <c r="B135" s="689"/>
      <c r="C135" s="689"/>
      <c r="D135" s="689"/>
      <c r="E135" s="689"/>
      <c r="F135" s="689"/>
      <c r="G135" s="690"/>
      <c r="H135" s="690"/>
      <c r="I135" s="690"/>
      <c r="J135" s="691"/>
      <c r="K135" s="691"/>
      <c r="L135" s="691"/>
      <c r="M135" s="691"/>
      <c r="N135" s="689"/>
      <c r="O135" s="689"/>
      <c r="P135" s="689"/>
      <c r="Q135" s="689"/>
      <c r="R135" s="689"/>
      <c r="S135" s="689"/>
      <c r="T135" s="689"/>
      <c r="U135" s="692"/>
    </row>
    <row r="136">
      <c r="A136" s="689"/>
      <c r="B136" s="689"/>
      <c r="C136" s="689"/>
      <c r="D136" s="689"/>
      <c r="E136" s="689"/>
      <c r="F136" s="689"/>
      <c r="G136" s="690"/>
      <c r="H136" s="690"/>
      <c r="I136" s="690"/>
      <c r="J136" s="691"/>
      <c r="K136" s="691"/>
      <c r="L136" s="691"/>
      <c r="M136" s="691"/>
      <c r="N136" s="689"/>
      <c r="O136" s="689"/>
      <c r="P136" s="689"/>
      <c r="Q136" s="689"/>
      <c r="R136" s="689"/>
      <c r="S136" s="689"/>
      <c r="T136" s="689"/>
      <c r="U136" s="692"/>
    </row>
    <row r="137">
      <c r="A137" s="689"/>
      <c r="B137" s="689"/>
      <c r="C137" s="689"/>
      <c r="D137" s="689"/>
      <c r="E137" s="689"/>
      <c r="F137" s="689"/>
      <c r="G137" s="690"/>
      <c r="H137" s="690"/>
      <c r="I137" s="690"/>
      <c r="J137" s="691"/>
      <c r="K137" s="691"/>
      <c r="L137" s="691"/>
      <c r="M137" s="691"/>
      <c r="N137" s="689"/>
      <c r="O137" s="689"/>
      <c r="P137" s="689"/>
      <c r="Q137" s="689"/>
      <c r="R137" s="689"/>
      <c r="S137" s="689"/>
      <c r="T137" s="689"/>
      <c r="U137" s="692"/>
    </row>
    <row r="138">
      <c r="A138" s="689"/>
      <c r="B138" s="689"/>
      <c r="C138" s="689"/>
      <c r="D138" s="689"/>
      <c r="E138" s="689"/>
      <c r="F138" s="689"/>
      <c r="G138" s="690"/>
      <c r="H138" s="690"/>
      <c r="I138" s="690"/>
      <c r="J138" s="691"/>
      <c r="K138" s="691"/>
      <c r="L138" s="691"/>
      <c r="M138" s="691"/>
      <c r="N138" s="689"/>
      <c r="O138" s="689"/>
      <c r="P138" s="689"/>
      <c r="Q138" s="689"/>
      <c r="R138" s="689"/>
      <c r="S138" s="689"/>
      <c r="T138" s="689"/>
      <c r="U138" s="692"/>
    </row>
    <row r="139">
      <c r="A139" s="689"/>
      <c r="B139" s="689"/>
      <c r="C139" s="689"/>
      <c r="D139" s="689"/>
      <c r="E139" s="689"/>
      <c r="F139" s="689"/>
      <c r="G139" s="690"/>
      <c r="H139" s="690"/>
      <c r="I139" s="690"/>
      <c r="J139" s="691"/>
      <c r="K139" s="691"/>
      <c r="L139" s="691"/>
      <c r="M139" s="691"/>
      <c r="N139" s="689"/>
      <c r="O139" s="689"/>
      <c r="P139" s="689"/>
      <c r="Q139" s="689"/>
      <c r="R139" s="689"/>
      <c r="S139" s="689"/>
      <c r="T139" s="689"/>
      <c r="U139" s="692"/>
    </row>
    <row r="140">
      <c r="A140" s="689"/>
      <c r="B140" s="689"/>
      <c r="C140" s="689"/>
      <c r="D140" s="689"/>
      <c r="E140" s="689"/>
      <c r="F140" s="689"/>
      <c r="G140" s="690"/>
      <c r="H140" s="690"/>
      <c r="I140" s="690"/>
      <c r="J140" s="691"/>
      <c r="K140" s="691"/>
      <c r="L140" s="691"/>
      <c r="M140" s="691"/>
      <c r="N140" s="689"/>
      <c r="O140" s="689"/>
      <c r="P140" s="689"/>
      <c r="Q140" s="689"/>
      <c r="R140" s="689"/>
      <c r="S140" s="689"/>
      <c r="T140" s="689"/>
      <c r="U140" s="692"/>
    </row>
    <row r="141">
      <c r="A141" s="689"/>
      <c r="B141" s="689"/>
      <c r="C141" s="689"/>
      <c r="D141" s="689"/>
      <c r="E141" s="689"/>
      <c r="F141" s="689"/>
      <c r="G141" s="690"/>
      <c r="H141" s="690"/>
      <c r="I141" s="690"/>
      <c r="J141" s="691"/>
      <c r="K141" s="691"/>
      <c r="L141" s="691"/>
      <c r="M141" s="691"/>
      <c r="N141" s="689"/>
      <c r="O141" s="689"/>
      <c r="P141" s="689"/>
      <c r="Q141" s="689"/>
      <c r="R141" s="689"/>
      <c r="S141" s="689"/>
      <c r="T141" s="689"/>
      <c r="U141" s="692"/>
    </row>
    <row r="142">
      <c r="A142" s="689"/>
      <c r="B142" s="689"/>
      <c r="C142" s="689"/>
      <c r="D142" s="689"/>
      <c r="E142" s="689"/>
      <c r="F142" s="689"/>
      <c r="G142" s="690"/>
      <c r="H142" s="690"/>
      <c r="I142" s="690"/>
      <c r="J142" s="691"/>
      <c r="K142" s="691"/>
      <c r="L142" s="691"/>
      <c r="M142" s="691"/>
      <c r="N142" s="689"/>
      <c r="O142" s="689"/>
      <c r="P142" s="689"/>
      <c r="Q142" s="689"/>
      <c r="R142" s="689"/>
      <c r="S142" s="689"/>
      <c r="T142" s="689"/>
      <c r="U142" s="692"/>
    </row>
    <row r="143">
      <c r="A143" s="689"/>
      <c r="B143" s="689"/>
      <c r="C143" s="689"/>
      <c r="D143" s="689"/>
      <c r="E143" s="689"/>
      <c r="F143" s="689"/>
      <c r="G143" s="690"/>
      <c r="H143" s="690"/>
      <c r="I143" s="690"/>
      <c r="J143" s="691"/>
      <c r="K143" s="691"/>
      <c r="L143" s="691"/>
      <c r="M143" s="691"/>
      <c r="N143" s="689"/>
      <c r="O143" s="689"/>
      <c r="P143" s="689"/>
      <c r="Q143" s="689"/>
      <c r="R143" s="689"/>
      <c r="S143" s="689"/>
      <c r="T143" s="689"/>
      <c r="U143" s="692"/>
    </row>
    <row r="144">
      <c r="A144" s="689"/>
      <c r="B144" s="689"/>
      <c r="C144" s="689"/>
      <c r="D144" s="689"/>
      <c r="E144" s="689"/>
      <c r="F144" s="689"/>
      <c r="G144" s="690"/>
      <c r="H144" s="690"/>
      <c r="I144" s="690"/>
      <c r="J144" s="691"/>
      <c r="K144" s="691"/>
      <c r="L144" s="691"/>
      <c r="M144" s="691"/>
      <c r="N144" s="689"/>
      <c r="O144" s="689"/>
      <c r="P144" s="689"/>
      <c r="Q144" s="689"/>
      <c r="R144" s="689"/>
      <c r="S144" s="689"/>
      <c r="T144" s="689"/>
      <c r="U144" s="692"/>
    </row>
    <row r="145">
      <c r="A145" s="689"/>
      <c r="B145" s="689"/>
      <c r="C145" s="689"/>
      <c r="D145" s="689"/>
      <c r="E145" s="689"/>
      <c r="F145" s="689"/>
      <c r="G145" s="690"/>
      <c r="H145" s="690"/>
      <c r="I145" s="690"/>
      <c r="J145" s="691"/>
      <c r="K145" s="691"/>
      <c r="L145" s="691"/>
      <c r="M145" s="691"/>
      <c r="N145" s="689"/>
      <c r="O145" s="689"/>
      <c r="P145" s="689"/>
      <c r="Q145" s="689"/>
      <c r="R145" s="689"/>
      <c r="S145" s="689"/>
      <c r="T145" s="689"/>
      <c r="U145" s="692"/>
    </row>
    <row r="146">
      <c r="A146" s="689"/>
      <c r="B146" s="689"/>
      <c r="C146" s="689"/>
      <c r="D146" s="689"/>
      <c r="E146" s="689"/>
      <c r="F146" s="689"/>
      <c r="G146" s="690"/>
      <c r="H146" s="690"/>
      <c r="I146" s="690"/>
      <c r="J146" s="691"/>
      <c r="K146" s="691"/>
      <c r="L146" s="691"/>
      <c r="M146" s="691"/>
      <c r="N146" s="689"/>
      <c r="O146" s="689"/>
      <c r="P146" s="689"/>
      <c r="Q146" s="689"/>
      <c r="R146" s="689"/>
      <c r="S146" s="689"/>
      <c r="T146" s="689"/>
      <c r="U146" s="692"/>
    </row>
    <row r="147">
      <c r="A147" s="689"/>
      <c r="B147" s="689"/>
      <c r="C147" s="689"/>
      <c r="D147" s="689"/>
      <c r="E147" s="689"/>
      <c r="F147" s="689"/>
      <c r="G147" s="690"/>
      <c r="H147" s="690"/>
      <c r="I147" s="690"/>
      <c r="J147" s="691"/>
      <c r="K147" s="691"/>
      <c r="L147" s="691"/>
      <c r="M147" s="691"/>
      <c r="N147" s="689"/>
      <c r="O147" s="689"/>
      <c r="P147" s="689"/>
      <c r="Q147" s="689"/>
      <c r="R147" s="689"/>
      <c r="S147" s="689"/>
      <c r="T147" s="689"/>
      <c r="U147" s="692"/>
    </row>
    <row r="148">
      <c r="A148" s="689"/>
      <c r="B148" s="689"/>
      <c r="C148" s="689"/>
      <c r="D148" s="689"/>
      <c r="E148" s="689"/>
      <c r="F148" s="689"/>
      <c r="G148" s="690"/>
      <c r="H148" s="690"/>
      <c r="I148" s="690"/>
      <c r="J148" s="691"/>
      <c r="K148" s="691"/>
      <c r="L148" s="691"/>
      <c r="M148" s="691"/>
      <c r="N148" s="689"/>
      <c r="O148" s="689"/>
      <c r="P148" s="689"/>
      <c r="Q148" s="689"/>
      <c r="R148" s="689"/>
      <c r="S148" s="689"/>
      <c r="T148" s="689"/>
      <c r="U148" s="692"/>
    </row>
    <row r="149">
      <c r="A149" s="689"/>
      <c r="B149" s="689"/>
      <c r="C149" s="689"/>
      <c r="D149" s="689"/>
      <c r="E149" s="689"/>
      <c r="F149" s="689"/>
      <c r="G149" s="690"/>
      <c r="H149" s="690"/>
      <c r="I149" s="690"/>
      <c r="J149" s="691"/>
      <c r="K149" s="691"/>
      <c r="L149" s="691"/>
      <c r="M149" s="691"/>
      <c r="N149" s="689"/>
      <c r="O149" s="689"/>
      <c r="P149" s="689"/>
      <c r="Q149" s="689"/>
      <c r="R149" s="689"/>
      <c r="S149" s="689"/>
      <c r="T149" s="689"/>
      <c r="U149" s="692"/>
    </row>
    <row r="150">
      <c r="A150" s="689"/>
      <c r="B150" s="689"/>
      <c r="C150" s="689"/>
      <c r="D150" s="689"/>
      <c r="E150" s="689"/>
      <c r="F150" s="689"/>
      <c r="G150" s="690"/>
      <c r="H150" s="690"/>
      <c r="I150" s="690"/>
      <c r="J150" s="691"/>
      <c r="K150" s="691"/>
      <c r="L150" s="691"/>
      <c r="M150" s="691"/>
      <c r="N150" s="689"/>
      <c r="O150" s="689"/>
      <c r="P150" s="689"/>
      <c r="Q150" s="689"/>
      <c r="R150" s="689"/>
      <c r="S150" s="689"/>
      <c r="T150" s="689"/>
      <c r="U150" s="692"/>
    </row>
    <row r="151">
      <c r="A151" s="689"/>
      <c r="B151" s="689"/>
      <c r="C151" s="689"/>
      <c r="D151" s="689"/>
      <c r="E151" s="689"/>
      <c r="F151" s="689"/>
      <c r="G151" s="690"/>
      <c r="H151" s="690"/>
      <c r="I151" s="690"/>
      <c r="J151" s="691"/>
      <c r="K151" s="691"/>
      <c r="L151" s="691"/>
      <c r="M151" s="691"/>
      <c r="N151" s="689"/>
      <c r="O151" s="689"/>
      <c r="P151" s="689"/>
      <c r="Q151" s="689"/>
      <c r="R151" s="689"/>
      <c r="S151" s="689"/>
      <c r="T151" s="689"/>
      <c r="U151" s="692"/>
    </row>
    <row r="152">
      <c r="A152" s="689"/>
      <c r="B152" s="689"/>
      <c r="C152" s="689"/>
      <c r="D152" s="689"/>
      <c r="E152" s="689"/>
      <c r="F152" s="689"/>
      <c r="G152" s="690"/>
      <c r="H152" s="690"/>
      <c r="I152" s="690"/>
      <c r="J152" s="691"/>
      <c r="K152" s="691"/>
      <c r="L152" s="691"/>
      <c r="M152" s="691"/>
      <c r="N152" s="689"/>
      <c r="O152" s="689"/>
      <c r="P152" s="689"/>
      <c r="Q152" s="689"/>
      <c r="R152" s="689"/>
      <c r="S152" s="689"/>
      <c r="T152" s="689"/>
      <c r="U152" s="692"/>
    </row>
    <row r="153">
      <c r="A153" s="689"/>
      <c r="B153" s="689"/>
      <c r="C153" s="689"/>
      <c r="D153" s="689"/>
      <c r="E153" s="689"/>
      <c r="F153" s="689"/>
      <c r="G153" s="690"/>
      <c r="H153" s="690"/>
      <c r="I153" s="690"/>
      <c r="J153" s="691"/>
      <c r="K153" s="691"/>
      <c r="L153" s="691"/>
      <c r="M153" s="691"/>
      <c r="N153" s="689"/>
      <c r="O153" s="689"/>
      <c r="P153" s="689"/>
      <c r="Q153" s="689"/>
      <c r="R153" s="689"/>
      <c r="S153" s="689"/>
      <c r="T153" s="689"/>
      <c r="U153" s="692"/>
    </row>
    <row r="154">
      <c r="A154" s="689"/>
      <c r="B154" s="689"/>
      <c r="C154" s="689"/>
      <c r="D154" s="689"/>
      <c r="E154" s="689"/>
      <c r="F154" s="689"/>
      <c r="G154" s="690"/>
      <c r="H154" s="690"/>
      <c r="I154" s="690"/>
      <c r="J154" s="691"/>
      <c r="K154" s="691"/>
      <c r="L154" s="691"/>
      <c r="M154" s="691"/>
      <c r="N154" s="689"/>
      <c r="O154" s="689"/>
      <c r="P154" s="689"/>
      <c r="Q154" s="689"/>
      <c r="R154" s="689"/>
      <c r="S154" s="689"/>
      <c r="T154" s="689"/>
      <c r="U154" s="692"/>
    </row>
    <row r="155">
      <c r="A155" s="689"/>
      <c r="B155" s="689"/>
      <c r="C155" s="689"/>
      <c r="D155" s="689"/>
      <c r="E155" s="689"/>
      <c r="F155" s="689"/>
      <c r="G155" s="690"/>
      <c r="H155" s="690"/>
      <c r="I155" s="690"/>
      <c r="J155" s="691"/>
      <c r="K155" s="691"/>
      <c r="L155" s="691"/>
      <c r="M155" s="691"/>
      <c r="N155" s="689"/>
      <c r="O155" s="689"/>
      <c r="P155" s="689"/>
      <c r="Q155" s="689"/>
      <c r="R155" s="689"/>
      <c r="S155" s="689"/>
      <c r="T155" s="689"/>
      <c r="U155" s="692"/>
    </row>
    <row r="156">
      <c r="A156" s="689"/>
      <c r="B156" s="689"/>
      <c r="C156" s="689"/>
      <c r="D156" s="689"/>
      <c r="E156" s="689"/>
      <c r="F156" s="689"/>
      <c r="G156" s="690"/>
      <c r="H156" s="690"/>
      <c r="I156" s="690"/>
      <c r="J156" s="691"/>
      <c r="K156" s="691"/>
      <c r="L156" s="691"/>
      <c r="M156" s="691"/>
      <c r="N156" s="689"/>
      <c r="O156" s="689"/>
      <c r="P156" s="689"/>
      <c r="Q156" s="689"/>
      <c r="R156" s="689"/>
      <c r="S156" s="689"/>
      <c r="T156" s="689"/>
      <c r="U156" s="692"/>
    </row>
    <row r="157">
      <c r="A157" s="689"/>
      <c r="B157" s="689"/>
      <c r="C157" s="689"/>
      <c r="D157" s="689"/>
      <c r="E157" s="689"/>
      <c r="F157" s="689"/>
      <c r="G157" s="690"/>
      <c r="H157" s="690"/>
      <c r="I157" s="690"/>
      <c r="J157" s="691"/>
      <c r="K157" s="691"/>
      <c r="L157" s="691"/>
      <c r="M157" s="691"/>
      <c r="N157" s="689"/>
      <c r="O157" s="689"/>
      <c r="P157" s="689"/>
      <c r="Q157" s="689"/>
      <c r="R157" s="689"/>
      <c r="S157" s="689"/>
      <c r="T157" s="689"/>
      <c r="U157" s="692"/>
    </row>
    <row r="158">
      <c r="A158" s="689"/>
      <c r="B158" s="689"/>
      <c r="C158" s="689"/>
      <c r="D158" s="689"/>
      <c r="E158" s="689"/>
      <c r="F158" s="689"/>
      <c r="G158" s="690"/>
      <c r="H158" s="690"/>
      <c r="I158" s="690"/>
      <c r="J158" s="691"/>
      <c r="K158" s="691"/>
      <c r="L158" s="691"/>
      <c r="M158" s="691"/>
      <c r="N158" s="689"/>
      <c r="O158" s="689"/>
      <c r="P158" s="689"/>
      <c r="Q158" s="689"/>
      <c r="R158" s="689"/>
      <c r="S158" s="689"/>
      <c r="T158" s="689"/>
      <c r="U158" s="692"/>
    </row>
    <row r="159">
      <c r="A159" s="689"/>
      <c r="B159" s="689"/>
      <c r="C159" s="689"/>
      <c r="D159" s="689"/>
      <c r="E159" s="689"/>
      <c r="F159" s="689"/>
      <c r="G159" s="690"/>
      <c r="H159" s="690"/>
      <c r="I159" s="690"/>
      <c r="J159" s="691"/>
      <c r="K159" s="691"/>
      <c r="L159" s="691"/>
      <c r="M159" s="691"/>
      <c r="N159" s="689"/>
      <c r="O159" s="689"/>
      <c r="P159" s="689"/>
      <c r="Q159" s="689"/>
      <c r="R159" s="689"/>
      <c r="S159" s="689"/>
      <c r="T159" s="689"/>
      <c r="U159" s="692"/>
    </row>
    <row r="160">
      <c r="A160" s="689"/>
      <c r="B160" s="689"/>
      <c r="C160" s="689"/>
      <c r="D160" s="689"/>
      <c r="E160" s="689"/>
      <c r="F160" s="689"/>
      <c r="G160" s="690"/>
      <c r="H160" s="690"/>
      <c r="I160" s="690"/>
      <c r="J160" s="691"/>
      <c r="K160" s="691"/>
      <c r="L160" s="691"/>
      <c r="M160" s="691"/>
      <c r="N160" s="689"/>
      <c r="O160" s="689"/>
      <c r="P160" s="689"/>
      <c r="Q160" s="689"/>
      <c r="R160" s="689"/>
      <c r="S160" s="689"/>
      <c r="T160" s="689"/>
      <c r="U160" s="692"/>
    </row>
    <row r="161">
      <c r="A161" s="689"/>
      <c r="B161" s="689"/>
      <c r="C161" s="689"/>
      <c r="D161" s="689"/>
      <c r="E161" s="689"/>
      <c r="F161" s="689"/>
      <c r="G161" s="690"/>
      <c r="H161" s="690"/>
      <c r="I161" s="690"/>
      <c r="J161" s="691"/>
      <c r="K161" s="691"/>
      <c r="L161" s="691"/>
      <c r="M161" s="691"/>
      <c r="N161" s="689"/>
      <c r="O161" s="689"/>
      <c r="P161" s="689"/>
      <c r="Q161" s="689"/>
      <c r="R161" s="689"/>
      <c r="S161" s="689"/>
      <c r="T161" s="689"/>
      <c r="U161" s="692"/>
    </row>
    <row r="162">
      <c r="A162" s="689"/>
      <c r="B162" s="689"/>
      <c r="C162" s="689"/>
      <c r="D162" s="689"/>
      <c r="E162" s="689"/>
      <c r="F162" s="689"/>
      <c r="G162" s="690"/>
      <c r="H162" s="690"/>
      <c r="I162" s="690"/>
      <c r="J162" s="691"/>
      <c r="K162" s="691"/>
      <c r="L162" s="691"/>
      <c r="M162" s="691"/>
      <c r="N162" s="689"/>
      <c r="O162" s="689"/>
      <c r="P162" s="689"/>
      <c r="Q162" s="689"/>
      <c r="R162" s="689"/>
      <c r="S162" s="689"/>
      <c r="T162" s="689"/>
      <c r="U162" s="692"/>
    </row>
    <row r="163">
      <c r="A163" s="689"/>
      <c r="B163" s="689"/>
      <c r="C163" s="689"/>
      <c r="D163" s="689"/>
      <c r="E163" s="689"/>
      <c r="F163" s="689"/>
      <c r="G163" s="690"/>
      <c r="H163" s="690"/>
      <c r="I163" s="690"/>
      <c r="J163" s="691"/>
      <c r="K163" s="691"/>
      <c r="L163" s="691"/>
      <c r="M163" s="691"/>
      <c r="N163" s="689"/>
      <c r="O163" s="689"/>
      <c r="P163" s="689"/>
      <c r="Q163" s="689"/>
      <c r="R163" s="689"/>
      <c r="S163" s="689"/>
      <c r="T163" s="689"/>
      <c r="U163" s="692"/>
    </row>
    <row r="164">
      <c r="A164" s="689"/>
      <c r="B164" s="689"/>
      <c r="C164" s="689"/>
      <c r="D164" s="689"/>
      <c r="E164" s="689"/>
      <c r="F164" s="689"/>
      <c r="G164" s="690"/>
      <c r="H164" s="690"/>
      <c r="I164" s="690"/>
      <c r="J164" s="691"/>
      <c r="K164" s="691"/>
      <c r="L164" s="691"/>
      <c r="M164" s="691"/>
      <c r="N164" s="689"/>
      <c r="O164" s="689"/>
      <c r="P164" s="689"/>
      <c r="Q164" s="689"/>
      <c r="R164" s="689"/>
      <c r="S164" s="689"/>
      <c r="T164" s="689"/>
      <c r="U164" s="692"/>
    </row>
    <row r="165">
      <c r="A165" s="689"/>
      <c r="B165" s="689"/>
      <c r="C165" s="689"/>
      <c r="D165" s="689"/>
      <c r="E165" s="689"/>
      <c r="F165" s="689"/>
      <c r="G165" s="690"/>
      <c r="H165" s="690"/>
      <c r="I165" s="690"/>
      <c r="J165" s="691"/>
      <c r="K165" s="691"/>
      <c r="L165" s="691"/>
      <c r="M165" s="691"/>
      <c r="N165" s="689"/>
      <c r="O165" s="689"/>
      <c r="P165" s="689"/>
      <c r="Q165" s="689"/>
      <c r="R165" s="689"/>
      <c r="S165" s="689"/>
      <c r="T165" s="689"/>
      <c r="U165" s="692"/>
    </row>
    <row r="166">
      <c r="A166" s="689"/>
      <c r="B166" s="689"/>
      <c r="C166" s="689"/>
      <c r="D166" s="689"/>
      <c r="E166" s="689"/>
      <c r="F166" s="689"/>
      <c r="G166" s="690"/>
      <c r="H166" s="690"/>
      <c r="I166" s="690"/>
      <c r="J166" s="691"/>
      <c r="K166" s="691"/>
      <c r="L166" s="691"/>
      <c r="M166" s="691"/>
      <c r="N166" s="689"/>
      <c r="O166" s="689"/>
      <c r="P166" s="689"/>
      <c r="Q166" s="689"/>
      <c r="R166" s="689"/>
      <c r="S166" s="689"/>
      <c r="T166" s="689"/>
      <c r="U166" s="692"/>
    </row>
    <row r="167">
      <c r="A167" s="689"/>
      <c r="B167" s="689"/>
      <c r="C167" s="689"/>
      <c r="D167" s="689"/>
      <c r="E167" s="689"/>
      <c r="F167" s="689"/>
      <c r="G167" s="690"/>
      <c r="H167" s="690"/>
      <c r="I167" s="690"/>
      <c r="J167" s="691"/>
      <c r="K167" s="691"/>
      <c r="L167" s="691"/>
      <c r="M167" s="691"/>
      <c r="N167" s="689"/>
      <c r="O167" s="689"/>
      <c r="P167" s="689"/>
      <c r="Q167" s="689"/>
      <c r="R167" s="689"/>
      <c r="S167" s="689"/>
      <c r="T167" s="689"/>
      <c r="U167" s="692"/>
    </row>
    <row r="168">
      <c r="A168" s="689"/>
      <c r="B168" s="689"/>
      <c r="C168" s="689"/>
      <c r="D168" s="689"/>
      <c r="E168" s="689"/>
      <c r="F168" s="689"/>
      <c r="G168" s="690"/>
      <c r="H168" s="690"/>
      <c r="I168" s="690"/>
      <c r="J168" s="691"/>
      <c r="K168" s="691"/>
      <c r="L168" s="691"/>
      <c r="M168" s="691"/>
      <c r="N168" s="689"/>
      <c r="O168" s="689"/>
      <c r="P168" s="689"/>
      <c r="Q168" s="689"/>
      <c r="R168" s="689"/>
      <c r="S168" s="689"/>
      <c r="T168" s="689"/>
      <c r="U168" s="692"/>
    </row>
    <row r="169">
      <c r="A169" s="689"/>
      <c r="B169" s="689"/>
      <c r="C169" s="689"/>
      <c r="D169" s="689"/>
      <c r="E169" s="689"/>
      <c r="F169" s="689"/>
      <c r="G169" s="690"/>
      <c r="H169" s="690"/>
      <c r="I169" s="690"/>
      <c r="J169" s="691"/>
      <c r="K169" s="691"/>
      <c r="L169" s="691"/>
      <c r="M169" s="691"/>
      <c r="N169" s="689"/>
      <c r="O169" s="689"/>
      <c r="P169" s="689"/>
      <c r="Q169" s="689"/>
      <c r="R169" s="689"/>
      <c r="S169" s="689"/>
      <c r="T169" s="689"/>
      <c r="U169" s="692"/>
    </row>
    <row r="170">
      <c r="A170" s="689"/>
      <c r="B170" s="689"/>
      <c r="C170" s="689"/>
      <c r="D170" s="689"/>
      <c r="E170" s="689"/>
      <c r="F170" s="689"/>
      <c r="G170" s="690"/>
      <c r="H170" s="690"/>
      <c r="I170" s="690"/>
      <c r="J170" s="691"/>
      <c r="K170" s="691"/>
      <c r="L170" s="691"/>
      <c r="M170" s="691"/>
      <c r="N170" s="689"/>
      <c r="O170" s="689"/>
      <c r="P170" s="689"/>
      <c r="Q170" s="689"/>
      <c r="R170" s="689"/>
      <c r="S170" s="689"/>
      <c r="T170" s="689"/>
      <c r="U170" s="692"/>
    </row>
    <row r="171">
      <c r="A171" s="689"/>
      <c r="B171" s="689"/>
      <c r="C171" s="689"/>
      <c r="D171" s="689"/>
      <c r="E171" s="689"/>
      <c r="F171" s="689"/>
      <c r="G171" s="690"/>
      <c r="H171" s="690"/>
      <c r="I171" s="690"/>
      <c r="J171" s="691"/>
      <c r="K171" s="691"/>
      <c r="L171" s="691"/>
      <c r="M171" s="691"/>
      <c r="N171" s="689"/>
      <c r="O171" s="689"/>
      <c r="P171" s="689"/>
      <c r="Q171" s="689"/>
      <c r="R171" s="689"/>
      <c r="S171" s="689"/>
      <c r="T171" s="689"/>
      <c r="U171" s="692"/>
    </row>
    <row r="172">
      <c r="A172" s="689"/>
      <c r="B172" s="689"/>
      <c r="C172" s="689"/>
      <c r="D172" s="689"/>
      <c r="E172" s="689"/>
      <c r="F172" s="689"/>
      <c r="G172" s="690"/>
      <c r="H172" s="690"/>
      <c r="I172" s="690"/>
      <c r="J172" s="691"/>
      <c r="K172" s="691"/>
      <c r="L172" s="691"/>
      <c r="M172" s="691"/>
      <c r="N172" s="689"/>
      <c r="O172" s="689"/>
      <c r="P172" s="689"/>
      <c r="Q172" s="689"/>
      <c r="R172" s="689"/>
      <c r="S172" s="689"/>
      <c r="T172" s="689"/>
      <c r="U172" s="692"/>
    </row>
    <row r="173">
      <c r="A173" s="689"/>
      <c r="B173" s="689"/>
      <c r="C173" s="689"/>
      <c r="D173" s="689"/>
      <c r="E173" s="689"/>
      <c r="F173" s="689"/>
      <c r="G173" s="690"/>
      <c r="H173" s="690"/>
      <c r="I173" s="690"/>
      <c r="J173" s="691"/>
      <c r="K173" s="691"/>
      <c r="L173" s="691"/>
      <c r="M173" s="691"/>
      <c r="N173" s="689"/>
      <c r="O173" s="689"/>
      <c r="P173" s="689"/>
      <c r="Q173" s="689"/>
      <c r="R173" s="689"/>
      <c r="S173" s="689"/>
      <c r="T173" s="689"/>
      <c r="U173" s="692"/>
    </row>
    <row r="174">
      <c r="A174" s="689"/>
      <c r="B174" s="689"/>
      <c r="C174" s="689"/>
      <c r="D174" s="689"/>
      <c r="E174" s="689"/>
      <c r="F174" s="689"/>
      <c r="G174" s="690"/>
      <c r="H174" s="690"/>
      <c r="I174" s="690"/>
      <c r="J174" s="691"/>
      <c r="K174" s="691"/>
      <c r="L174" s="691"/>
      <c r="M174" s="691"/>
      <c r="N174" s="689"/>
      <c r="O174" s="689"/>
      <c r="P174" s="689"/>
      <c r="Q174" s="689"/>
      <c r="R174" s="689"/>
      <c r="S174" s="689"/>
      <c r="T174" s="689"/>
      <c r="U174" s="692"/>
    </row>
    <row r="175">
      <c r="A175" s="689"/>
      <c r="B175" s="689"/>
      <c r="C175" s="689"/>
      <c r="D175" s="689"/>
      <c r="E175" s="689"/>
      <c r="F175" s="689"/>
      <c r="G175" s="690"/>
      <c r="H175" s="690"/>
      <c r="I175" s="690"/>
      <c r="J175" s="691"/>
      <c r="K175" s="691"/>
      <c r="L175" s="691"/>
      <c r="M175" s="691"/>
      <c r="N175" s="689"/>
      <c r="O175" s="689"/>
      <c r="P175" s="689"/>
      <c r="Q175" s="689"/>
      <c r="R175" s="689"/>
      <c r="S175" s="689"/>
      <c r="T175" s="689"/>
      <c r="U175" s="692"/>
    </row>
    <row r="176">
      <c r="A176" s="689"/>
      <c r="B176" s="689"/>
      <c r="C176" s="689"/>
      <c r="D176" s="689"/>
      <c r="E176" s="689"/>
      <c r="F176" s="689"/>
      <c r="G176" s="690"/>
      <c r="H176" s="690"/>
      <c r="I176" s="690"/>
      <c r="J176" s="691"/>
      <c r="K176" s="691"/>
      <c r="L176" s="691"/>
      <c r="M176" s="691"/>
      <c r="N176" s="689"/>
      <c r="O176" s="689"/>
      <c r="P176" s="689"/>
      <c r="Q176" s="689"/>
      <c r="R176" s="689"/>
      <c r="S176" s="689"/>
      <c r="T176" s="689"/>
      <c r="U176" s="692"/>
    </row>
    <row r="177">
      <c r="A177" s="689"/>
      <c r="B177" s="689"/>
      <c r="C177" s="689"/>
      <c r="D177" s="689"/>
      <c r="E177" s="689"/>
      <c r="F177" s="689"/>
      <c r="G177" s="690"/>
      <c r="H177" s="690"/>
      <c r="I177" s="690"/>
      <c r="J177" s="691"/>
      <c r="K177" s="691"/>
      <c r="L177" s="691"/>
      <c r="M177" s="691"/>
      <c r="N177" s="689"/>
      <c r="O177" s="689"/>
      <c r="P177" s="689"/>
      <c r="Q177" s="689"/>
      <c r="R177" s="689"/>
      <c r="S177" s="689"/>
      <c r="T177" s="689"/>
      <c r="U177" s="692"/>
    </row>
    <row r="178">
      <c r="A178" s="689"/>
      <c r="B178" s="689"/>
      <c r="C178" s="689"/>
      <c r="D178" s="689"/>
      <c r="E178" s="689"/>
      <c r="F178" s="689"/>
      <c r="G178" s="690"/>
      <c r="H178" s="690"/>
      <c r="I178" s="690"/>
      <c r="J178" s="691"/>
      <c r="K178" s="691"/>
      <c r="L178" s="691"/>
      <c r="M178" s="691"/>
      <c r="N178" s="689"/>
      <c r="O178" s="689"/>
      <c r="P178" s="689"/>
      <c r="Q178" s="689"/>
      <c r="R178" s="689"/>
      <c r="S178" s="689"/>
      <c r="T178" s="689"/>
      <c r="U178" s="692"/>
    </row>
    <row r="179">
      <c r="A179" s="689"/>
      <c r="B179" s="689"/>
      <c r="C179" s="689"/>
      <c r="D179" s="689"/>
      <c r="E179" s="689"/>
      <c r="F179" s="689"/>
      <c r="G179" s="690"/>
      <c r="H179" s="690"/>
      <c r="I179" s="690"/>
      <c r="J179" s="691"/>
      <c r="K179" s="691"/>
      <c r="L179" s="691"/>
      <c r="M179" s="691"/>
      <c r="N179" s="689"/>
      <c r="O179" s="689"/>
      <c r="P179" s="689"/>
      <c r="Q179" s="689"/>
      <c r="R179" s="689"/>
      <c r="S179" s="689"/>
      <c r="T179" s="689"/>
      <c r="U179" s="692"/>
    </row>
    <row r="180">
      <c r="A180" s="689"/>
      <c r="B180" s="689"/>
      <c r="C180" s="689"/>
      <c r="D180" s="689"/>
      <c r="E180" s="689"/>
      <c r="F180" s="689"/>
      <c r="G180" s="690"/>
      <c r="H180" s="690"/>
      <c r="I180" s="690"/>
      <c r="J180" s="691"/>
      <c r="K180" s="691"/>
      <c r="L180" s="691"/>
      <c r="M180" s="691"/>
      <c r="N180" s="689"/>
      <c r="O180" s="689"/>
      <c r="P180" s="689"/>
      <c r="Q180" s="689"/>
      <c r="R180" s="689"/>
      <c r="S180" s="689"/>
      <c r="T180" s="689"/>
      <c r="U180" s="692"/>
    </row>
    <row r="181">
      <c r="A181" s="689"/>
      <c r="B181" s="689"/>
      <c r="C181" s="689"/>
      <c r="D181" s="689"/>
      <c r="E181" s="689"/>
      <c r="F181" s="689"/>
      <c r="G181" s="690"/>
      <c r="H181" s="690"/>
      <c r="I181" s="690"/>
      <c r="J181" s="691"/>
      <c r="K181" s="691"/>
      <c r="L181" s="691"/>
      <c r="M181" s="691"/>
      <c r="N181" s="689"/>
      <c r="O181" s="689"/>
      <c r="P181" s="689"/>
      <c r="Q181" s="689"/>
      <c r="R181" s="689"/>
      <c r="S181" s="689"/>
      <c r="T181" s="689"/>
      <c r="U181" s="692"/>
    </row>
    <row r="182">
      <c r="A182" s="689"/>
      <c r="B182" s="689"/>
      <c r="C182" s="689"/>
      <c r="D182" s="689"/>
      <c r="E182" s="689"/>
      <c r="F182" s="689"/>
      <c r="G182" s="690"/>
      <c r="H182" s="690"/>
      <c r="I182" s="690"/>
      <c r="J182" s="691"/>
      <c r="K182" s="691"/>
      <c r="L182" s="691"/>
      <c r="M182" s="691"/>
      <c r="N182" s="689"/>
      <c r="O182" s="689"/>
      <c r="P182" s="689"/>
      <c r="Q182" s="689"/>
      <c r="R182" s="689"/>
      <c r="S182" s="689"/>
      <c r="T182" s="689"/>
      <c r="U182" s="692"/>
    </row>
    <row r="183">
      <c r="A183" s="689"/>
      <c r="B183" s="689"/>
      <c r="C183" s="689"/>
      <c r="D183" s="689"/>
      <c r="E183" s="689"/>
      <c r="F183" s="689"/>
      <c r="G183" s="690"/>
      <c r="H183" s="690"/>
      <c r="I183" s="690"/>
      <c r="J183" s="691"/>
      <c r="K183" s="691"/>
      <c r="L183" s="691"/>
      <c r="M183" s="691"/>
      <c r="N183" s="689"/>
      <c r="O183" s="689"/>
      <c r="P183" s="689"/>
      <c r="Q183" s="689"/>
      <c r="R183" s="689"/>
      <c r="S183" s="689"/>
      <c r="T183" s="689"/>
      <c r="U183" s="692"/>
    </row>
    <row r="184">
      <c r="A184" s="689"/>
      <c r="B184" s="689"/>
      <c r="C184" s="689"/>
      <c r="D184" s="689"/>
      <c r="E184" s="689"/>
      <c r="F184" s="689"/>
      <c r="G184" s="690"/>
      <c r="H184" s="690"/>
      <c r="I184" s="690"/>
      <c r="J184" s="691"/>
      <c r="K184" s="691"/>
      <c r="L184" s="691"/>
      <c r="M184" s="691"/>
      <c r="N184" s="689"/>
      <c r="O184" s="689"/>
      <c r="P184" s="689"/>
      <c r="Q184" s="689"/>
      <c r="R184" s="689"/>
      <c r="S184" s="689"/>
      <c r="T184" s="689"/>
      <c r="U184" s="692"/>
    </row>
    <row r="185">
      <c r="A185" s="689"/>
      <c r="B185" s="689"/>
      <c r="C185" s="689"/>
      <c r="D185" s="689"/>
      <c r="E185" s="689"/>
      <c r="F185" s="689"/>
      <c r="G185" s="690"/>
      <c r="H185" s="690"/>
      <c r="I185" s="690"/>
      <c r="J185" s="691"/>
      <c r="K185" s="691"/>
      <c r="L185" s="691"/>
      <c r="M185" s="691"/>
      <c r="N185" s="689"/>
      <c r="O185" s="689"/>
      <c r="P185" s="689"/>
      <c r="Q185" s="689"/>
      <c r="R185" s="689"/>
      <c r="S185" s="689"/>
      <c r="T185" s="689"/>
      <c r="U185" s="692"/>
    </row>
    <row r="186">
      <c r="A186" s="689"/>
      <c r="B186" s="689"/>
      <c r="C186" s="689"/>
      <c r="D186" s="689"/>
      <c r="E186" s="689"/>
      <c r="F186" s="689"/>
      <c r="G186" s="690"/>
      <c r="H186" s="690"/>
      <c r="I186" s="690"/>
      <c r="J186" s="691"/>
      <c r="K186" s="691"/>
      <c r="L186" s="691"/>
      <c r="M186" s="691"/>
      <c r="N186" s="689"/>
      <c r="O186" s="689"/>
      <c r="P186" s="689"/>
      <c r="Q186" s="689"/>
      <c r="R186" s="689"/>
      <c r="S186" s="689"/>
      <c r="T186" s="689"/>
      <c r="U186" s="692"/>
    </row>
    <row r="187">
      <c r="A187" s="689"/>
      <c r="B187" s="689"/>
      <c r="C187" s="689"/>
      <c r="D187" s="689"/>
      <c r="E187" s="689"/>
      <c r="F187" s="689"/>
      <c r="G187" s="690"/>
      <c r="H187" s="690"/>
      <c r="I187" s="690"/>
      <c r="J187" s="691"/>
      <c r="K187" s="691"/>
      <c r="L187" s="691"/>
      <c r="M187" s="691"/>
      <c r="N187" s="689"/>
      <c r="O187" s="689"/>
      <c r="P187" s="689"/>
      <c r="Q187" s="689"/>
      <c r="R187" s="689"/>
      <c r="S187" s="689"/>
      <c r="T187" s="689"/>
      <c r="U187" s="692"/>
    </row>
    <row r="188">
      <c r="A188" s="689"/>
      <c r="B188" s="689"/>
      <c r="C188" s="689"/>
      <c r="D188" s="689"/>
      <c r="E188" s="689"/>
      <c r="F188" s="689"/>
      <c r="G188" s="690"/>
      <c r="H188" s="690"/>
      <c r="I188" s="690"/>
      <c r="J188" s="691"/>
      <c r="K188" s="691"/>
      <c r="L188" s="691"/>
      <c r="M188" s="691"/>
      <c r="N188" s="689"/>
      <c r="O188" s="689"/>
      <c r="P188" s="689"/>
      <c r="Q188" s="689"/>
      <c r="R188" s="689"/>
      <c r="S188" s="689"/>
      <c r="T188" s="689"/>
      <c r="U188" s="692"/>
    </row>
    <row r="189">
      <c r="A189" s="689"/>
      <c r="B189" s="689"/>
      <c r="C189" s="689"/>
      <c r="D189" s="689"/>
      <c r="E189" s="689"/>
      <c r="F189" s="689"/>
      <c r="G189" s="690"/>
      <c r="H189" s="690"/>
      <c r="I189" s="690"/>
      <c r="J189" s="691"/>
      <c r="K189" s="691"/>
      <c r="L189" s="691"/>
      <c r="M189" s="691"/>
      <c r="N189" s="689"/>
      <c r="O189" s="689"/>
      <c r="P189" s="689"/>
      <c r="Q189" s="689"/>
      <c r="R189" s="689"/>
      <c r="S189" s="689"/>
      <c r="T189" s="689"/>
      <c r="U189" s="692"/>
    </row>
    <row r="190">
      <c r="A190" s="689"/>
      <c r="B190" s="689"/>
      <c r="C190" s="689"/>
      <c r="D190" s="689"/>
      <c r="E190" s="689"/>
      <c r="F190" s="689"/>
      <c r="G190" s="690"/>
      <c r="H190" s="690"/>
      <c r="I190" s="690"/>
      <c r="J190" s="691"/>
      <c r="K190" s="691"/>
      <c r="L190" s="691"/>
      <c r="M190" s="691"/>
      <c r="N190" s="689"/>
      <c r="O190" s="689"/>
      <c r="P190" s="689"/>
      <c r="Q190" s="689"/>
      <c r="R190" s="689"/>
      <c r="S190" s="689"/>
      <c r="T190" s="689"/>
      <c r="U190" s="692"/>
    </row>
    <row r="191">
      <c r="A191" s="689"/>
      <c r="B191" s="689"/>
      <c r="C191" s="689"/>
      <c r="D191" s="689"/>
      <c r="E191" s="689"/>
      <c r="F191" s="689"/>
      <c r="G191" s="690"/>
      <c r="H191" s="690"/>
      <c r="I191" s="690"/>
      <c r="J191" s="691"/>
      <c r="K191" s="691"/>
      <c r="L191" s="691"/>
      <c r="M191" s="691"/>
      <c r="N191" s="689"/>
      <c r="O191" s="689"/>
      <c r="P191" s="689"/>
      <c r="Q191" s="689"/>
      <c r="R191" s="689"/>
      <c r="S191" s="689"/>
      <c r="T191" s="689"/>
      <c r="U191" s="692"/>
    </row>
    <row r="192">
      <c r="A192" s="689"/>
      <c r="B192" s="689"/>
      <c r="C192" s="689"/>
      <c r="D192" s="689"/>
      <c r="E192" s="689"/>
      <c r="F192" s="689"/>
      <c r="G192" s="690"/>
      <c r="H192" s="690"/>
      <c r="I192" s="690"/>
      <c r="J192" s="691"/>
      <c r="K192" s="691"/>
      <c r="L192" s="691"/>
      <c r="M192" s="691"/>
      <c r="N192" s="689"/>
      <c r="O192" s="689"/>
      <c r="P192" s="689"/>
      <c r="Q192" s="689"/>
      <c r="R192" s="689"/>
      <c r="S192" s="689"/>
      <c r="T192" s="689"/>
      <c r="U192" s="692"/>
    </row>
    <row r="193">
      <c r="A193" s="689"/>
      <c r="B193" s="689"/>
      <c r="C193" s="689"/>
      <c r="D193" s="689"/>
      <c r="E193" s="689"/>
      <c r="F193" s="689"/>
      <c r="G193" s="690"/>
      <c r="H193" s="690"/>
      <c r="I193" s="690"/>
      <c r="J193" s="691"/>
      <c r="K193" s="691"/>
      <c r="L193" s="691"/>
      <c r="M193" s="691"/>
      <c r="N193" s="689"/>
      <c r="O193" s="689"/>
      <c r="P193" s="689"/>
      <c r="Q193" s="689"/>
      <c r="R193" s="689"/>
      <c r="S193" s="689"/>
      <c r="T193" s="689"/>
      <c r="U193" s="692"/>
    </row>
    <row r="194">
      <c r="A194" s="689"/>
      <c r="B194" s="689"/>
      <c r="C194" s="689"/>
      <c r="D194" s="689"/>
      <c r="E194" s="689"/>
      <c r="F194" s="689"/>
      <c r="G194" s="690"/>
      <c r="H194" s="690"/>
      <c r="I194" s="690"/>
      <c r="J194" s="691"/>
      <c r="K194" s="691"/>
      <c r="L194" s="691"/>
      <c r="M194" s="691"/>
      <c r="N194" s="689"/>
      <c r="O194" s="689"/>
      <c r="P194" s="689"/>
      <c r="Q194" s="689"/>
      <c r="R194" s="689"/>
      <c r="S194" s="689"/>
      <c r="T194" s="689"/>
      <c r="U194" s="692"/>
    </row>
    <row r="195">
      <c r="A195" s="689"/>
      <c r="B195" s="689"/>
      <c r="C195" s="689"/>
      <c r="D195" s="689"/>
      <c r="E195" s="689"/>
      <c r="F195" s="689"/>
      <c r="G195" s="690"/>
      <c r="H195" s="690"/>
      <c r="I195" s="690"/>
      <c r="J195" s="691"/>
      <c r="K195" s="691"/>
      <c r="L195" s="691"/>
      <c r="M195" s="691"/>
      <c r="N195" s="689"/>
      <c r="O195" s="689"/>
      <c r="P195" s="689"/>
      <c r="Q195" s="689"/>
      <c r="R195" s="689"/>
      <c r="S195" s="689"/>
      <c r="T195" s="689"/>
      <c r="U195" s="692"/>
    </row>
    <row r="196">
      <c r="A196" s="689"/>
      <c r="B196" s="689"/>
      <c r="C196" s="689"/>
      <c r="D196" s="689"/>
      <c r="E196" s="689"/>
      <c r="F196" s="689"/>
      <c r="G196" s="690"/>
      <c r="H196" s="690"/>
      <c r="I196" s="690"/>
      <c r="J196" s="691"/>
      <c r="K196" s="691"/>
      <c r="L196" s="691"/>
      <c r="M196" s="691"/>
      <c r="N196" s="689"/>
      <c r="O196" s="689"/>
      <c r="P196" s="689"/>
      <c r="Q196" s="689"/>
      <c r="R196" s="689"/>
      <c r="S196" s="689"/>
      <c r="T196" s="689"/>
      <c r="U196" s="692"/>
    </row>
    <row r="197">
      <c r="A197" s="689"/>
      <c r="B197" s="689"/>
      <c r="C197" s="689"/>
      <c r="D197" s="689"/>
      <c r="E197" s="689"/>
      <c r="F197" s="689"/>
      <c r="G197" s="690"/>
      <c r="H197" s="690"/>
      <c r="I197" s="690"/>
      <c r="J197" s="691"/>
      <c r="K197" s="691"/>
      <c r="L197" s="691"/>
      <c r="M197" s="691"/>
      <c r="N197" s="689"/>
      <c r="O197" s="689"/>
      <c r="P197" s="689"/>
      <c r="Q197" s="689"/>
      <c r="R197" s="689"/>
      <c r="S197" s="689"/>
      <c r="T197" s="689"/>
      <c r="U197" s="692"/>
    </row>
    <row r="198">
      <c r="A198" s="689"/>
      <c r="B198" s="689"/>
      <c r="C198" s="689"/>
      <c r="D198" s="689"/>
      <c r="E198" s="689"/>
      <c r="F198" s="689"/>
      <c r="G198" s="690"/>
      <c r="H198" s="690"/>
      <c r="I198" s="690"/>
      <c r="J198" s="691"/>
      <c r="K198" s="691"/>
      <c r="L198" s="691"/>
      <c r="M198" s="691"/>
      <c r="N198" s="689"/>
      <c r="O198" s="689"/>
      <c r="P198" s="689"/>
      <c r="Q198" s="689"/>
      <c r="R198" s="689"/>
      <c r="S198" s="689"/>
      <c r="T198" s="689"/>
      <c r="U198" s="692"/>
    </row>
    <row r="199">
      <c r="A199" s="689"/>
      <c r="B199" s="689"/>
      <c r="C199" s="689"/>
      <c r="D199" s="689"/>
      <c r="E199" s="689"/>
      <c r="F199" s="689"/>
      <c r="G199" s="690"/>
      <c r="H199" s="690"/>
      <c r="I199" s="690"/>
      <c r="J199" s="691"/>
      <c r="K199" s="691"/>
      <c r="L199" s="691"/>
      <c r="M199" s="691"/>
      <c r="N199" s="689"/>
      <c r="O199" s="689"/>
      <c r="P199" s="689"/>
      <c r="Q199" s="689"/>
      <c r="R199" s="689"/>
      <c r="S199" s="689"/>
      <c r="T199" s="689"/>
      <c r="U199" s="692"/>
    </row>
    <row r="200">
      <c r="A200" s="689"/>
      <c r="B200" s="689"/>
      <c r="C200" s="689"/>
      <c r="D200" s="689"/>
      <c r="E200" s="689"/>
      <c r="F200" s="689"/>
      <c r="G200" s="690"/>
      <c r="H200" s="690"/>
      <c r="I200" s="690"/>
      <c r="J200" s="691"/>
      <c r="K200" s="691"/>
      <c r="L200" s="691"/>
      <c r="M200" s="691"/>
      <c r="N200" s="689"/>
      <c r="O200" s="689"/>
      <c r="P200" s="689"/>
      <c r="Q200" s="689"/>
      <c r="R200" s="689"/>
      <c r="S200" s="689"/>
      <c r="T200" s="689"/>
      <c r="U200" s="692"/>
    </row>
    <row r="201">
      <c r="A201" s="689"/>
      <c r="B201" s="689"/>
      <c r="C201" s="689"/>
      <c r="D201" s="689"/>
      <c r="E201" s="689"/>
      <c r="F201" s="689"/>
      <c r="G201" s="690"/>
      <c r="H201" s="690"/>
      <c r="I201" s="690"/>
      <c r="J201" s="691"/>
      <c r="K201" s="691"/>
      <c r="L201" s="691"/>
      <c r="M201" s="691"/>
      <c r="N201" s="689"/>
      <c r="O201" s="689"/>
      <c r="P201" s="689"/>
      <c r="Q201" s="689"/>
      <c r="R201" s="689"/>
      <c r="S201" s="689"/>
      <c r="T201" s="689"/>
      <c r="U201" s="692"/>
    </row>
    <row r="202">
      <c r="A202" s="689"/>
      <c r="B202" s="689"/>
      <c r="C202" s="689"/>
      <c r="D202" s="689"/>
      <c r="E202" s="689"/>
      <c r="F202" s="689"/>
      <c r="G202" s="690"/>
      <c r="H202" s="690"/>
      <c r="I202" s="690"/>
      <c r="J202" s="691"/>
      <c r="K202" s="691"/>
      <c r="L202" s="691"/>
      <c r="M202" s="691"/>
      <c r="N202" s="689"/>
      <c r="O202" s="689"/>
      <c r="P202" s="689"/>
      <c r="Q202" s="689"/>
      <c r="R202" s="689"/>
      <c r="S202" s="689"/>
      <c r="T202" s="689"/>
      <c r="U202" s="692"/>
    </row>
    <row r="203">
      <c r="A203" s="689"/>
      <c r="B203" s="689"/>
      <c r="C203" s="689"/>
      <c r="D203" s="689"/>
      <c r="E203" s="689"/>
      <c r="F203" s="689"/>
      <c r="G203" s="690"/>
      <c r="H203" s="690"/>
      <c r="I203" s="690"/>
      <c r="J203" s="691"/>
      <c r="K203" s="691"/>
      <c r="L203" s="691"/>
      <c r="M203" s="691"/>
      <c r="N203" s="689"/>
      <c r="O203" s="689"/>
      <c r="P203" s="689"/>
      <c r="Q203" s="689"/>
      <c r="R203" s="689"/>
      <c r="S203" s="689"/>
      <c r="T203" s="689"/>
      <c r="U203" s="692"/>
    </row>
    <row r="204">
      <c r="A204" s="689"/>
      <c r="B204" s="689"/>
      <c r="C204" s="689"/>
      <c r="D204" s="689"/>
      <c r="E204" s="689"/>
      <c r="F204" s="689"/>
      <c r="G204" s="690"/>
      <c r="H204" s="690"/>
      <c r="I204" s="690"/>
      <c r="J204" s="691"/>
      <c r="K204" s="691"/>
      <c r="L204" s="691"/>
      <c r="M204" s="691"/>
      <c r="N204" s="689"/>
      <c r="O204" s="689"/>
      <c r="P204" s="689"/>
      <c r="Q204" s="689"/>
      <c r="R204" s="689"/>
      <c r="S204" s="689"/>
      <c r="T204" s="689"/>
      <c r="U204" s="692"/>
    </row>
    <row r="205">
      <c r="A205" s="689"/>
      <c r="B205" s="689"/>
      <c r="C205" s="689"/>
      <c r="D205" s="689"/>
      <c r="E205" s="689"/>
      <c r="F205" s="689"/>
      <c r="G205" s="690"/>
      <c r="H205" s="690"/>
      <c r="I205" s="690"/>
      <c r="J205" s="691"/>
      <c r="K205" s="691"/>
      <c r="L205" s="691"/>
      <c r="M205" s="691"/>
      <c r="N205" s="689"/>
      <c r="O205" s="689"/>
      <c r="P205" s="689"/>
      <c r="Q205" s="689"/>
      <c r="R205" s="689"/>
      <c r="S205" s="689"/>
      <c r="T205" s="689"/>
      <c r="U205" s="692"/>
    </row>
    <row r="206">
      <c r="A206" s="689"/>
      <c r="B206" s="689"/>
      <c r="C206" s="689"/>
      <c r="D206" s="689"/>
      <c r="E206" s="689"/>
      <c r="F206" s="689"/>
      <c r="G206" s="690"/>
      <c r="H206" s="690"/>
      <c r="I206" s="690"/>
      <c r="J206" s="691"/>
      <c r="K206" s="691"/>
      <c r="L206" s="691"/>
      <c r="M206" s="691"/>
      <c r="N206" s="689"/>
      <c r="O206" s="689"/>
      <c r="P206" s="689"/>
      <c r="Q206" s="689"/>
      <c r="R206" s="689"/>
      <c r="S206" s="689"/>
      <c r="T206" s="689"/>
      <c r="U206" s="692"/>
    </row>
    <row r="207">
      <c r="A207" s="689"/>
      <c r="B207" s="689"/>
      <c r="C207" s="689"/>
      <c r="D207" s="689"/>
      <c r="E207" s="689"/>
      <c r="F207" s="689"/>
      <c r="G207" s="690"/>
      <c r="H207" s="690"/>
      <c r="I207" s="690"/>
      <c r="J207" s="691"/>
      <c r="K207" s="691"/>
      <c r="L207" s="691"/>
      <c r="M207" s="691"/>
      <c r="N207" s="689"/>
      <c r="O207" s="689"/>
      <c r="P207" s="689"/>
      <c r="Q207" s="689"/>
      <c r="R207" s="689"/>
      <c r="S207" s="689"/>
      <c r="T207" s="689"/>
      <c r="U207" s="692"/>
    </row>
    <row r="208">
      <c r="A208" s="689"/>
      <c r="B208" s="689"/>
      <c r="C208" s="689"/>
      <c r="D208" s="689"/>
      <c r="E208" s="689"/>
      <c r="F208" s="689"/>
      <c r="G208" s="690"/>
      <c r="H208" s="690"/>
      <c r="I208" s="690"/>
      <c r="J208" s="691"/>
      <c r="K208" s="691"/>
      <c r="L208" s="691"/>
      <c r="M208" s="691"/>
      <c r="N208" s="689"/>
      <c r="O208" s="689"/>
      <c r="P208" s="689"/>
      <c r="Q208" s="689"/>
      <c r="R208" s="689"/>
      <c r="S208" s="689"/>
      <c r="T208" s="689"/>
      <c r="U208" s="692"/>
    </row>
    <row r="209">
      <c r="A209" s="689"/>
      <c r="B209" s="689"/>
      <c r="C209" s="689"/>
      <c r="D209" s="689"/>
      <c r="E209" s="689"/>
      <c r="F209" s="689"/>
      <c r="G209" s="690"/>
      <c r="H209" s="690"/>
      <c r="I209" s="690"/>
      <c r="J209" s="691"/>
      <c r="K209" s="691"/>
      <c r="L209" s="691"/>
      <c r="M209" s="691"/>
      <c r="N209" s="689"/>
      <c r="O209" s="689"/>
      <c r="P209" s="689"/>
      <c r="Q209" s="689"/>
      <c r="R209" s="689"/>
      <c r="S209" s="689"/>
      <c r="T209" s="689"/>
      <c r="U209" s="692"/>
    </row>
    <row r="210">
      <c r="A210" s="689"/>
      <c r="B210" s="689"/>
      <c r="C210" s="689"/>
      <c r="D210" s="689"/>
      <c r="E210" s="689"/>
      <c r="F210" s="689"/>
      <c r="G210" s="690"/>
      <c r="H210" s="690"/>
      <c r="I210" s="690"/>
      <c r="J210" s="691"/>
      <c r="K210" s="691"/>
      <c r="L210" s="691"/>
      <c r="M210" s="691"/>
      <c r="N210" s="689"/>
      <c r="O210" s="689"/>
      <c r="P210" s="689"/>
      <c r="Q210" s="689"/>
      <c r="R210" s="689"/>
      <c r="S210" s="689"/>
      <c r="T210" s="689"/>
      <c r="U210" s="692"/>
    </row>
    <row r="211">
      <c r="A211" s="689"/>
      <c r="B211" s="689"/>
      <c r="C211" s="689"/>
      <c r="D211" s="689"/>
      <c r="E211" s="689"/>
      <c r="F211" s="689"/>
      <c r="G211" s="690"/>
      <c r="H211" s="690"/>
      <c r="I211" s="690"/>
      <c r="J211" s="691"/>
      <c r="K211" s="691"/>
      <c r="L211" s="691"/>
      <c r="M211" s="691"/>
      <c r="N211" s="689"/>
      <c r="O211" s="689"/>
      <c r="P211" s="689"/>
      <c r="Q211" s="689"/>
      <c r="R211" s="689"/>
      <c r="S211" s="689"/>
      <c r="T211" s="689"/>
      <c r="U211" s="692"/>
    </row>
    <row r="212">
      <c r="A212" s="689"/>
      <c r="B212" s="689"/>
      <c r="C212" s="689"/>
      <c r="D212" s="689"/>
      <c r="E212" s="689"/>
      <c r="F212" s="689"/>
      <c r="G212" s="690"/>
      <c r="H212" s="690"/>
      <c r="I212" s="690"/>
      <c r="J212" s="691"/>
      <c r="K212" s="691"/>
      <c r="L212" s="691"/>
      <c r="M212" s="691"/>
      <c r="N212" s="689"/>
      <c r="O212" s="689"/>
      <c r="P212" s="689"/>
      <c r="Q212" s="689"/>
      <c r="R212" s="689"/>
      <c r="S212" s="689"/>
      <c r="T212" s="689"/>
      <c r="U212" s="692"/>
    </row>
    <row r="213">
      <c r="A213" s="689"/>
      <c r="B213" s="689"/>
      <c r="C213" s="689"/>
      <c r="D213" s="689"/>
      <c r="E213" s="689"/>
      <c r="F213" s="689"/>
      <c r="G213" s="690"/>
      <c r="H213" s="690"/>
      <c r="I213" s="690"/>
      <c r="J213" s="691"/>
      <c r="K213" s="691"/>
      <c r="L213" s="691"/>
      <c r="M213" s="691"/>
      <c r="N213" s="689"/>
      <c r="O213" s="689"/>
      <c r="P213" s="689"/>
      <c r="Q213" s="689"/>
      <c r="R213" s="689"/>
      <c r="S213" s="689"/>
      <c r="T213" s="689"/>
      <c r="U213" s="692"/>
    </row>
    <row r="214">
      <c r="A214" s="689"/>
      <c r="B214" s="689"/>
      <c r="C214" s="689"/>
      <c r="D214" s="689"/>
      <c r="E214" s="689"/>
      <c r="F214" s="689"/>
      <c r="G214" s="690"/>
      <c r="H214" s="690"/>
      <c r="I214" s="690"/>
      <c r="J214" s="691"/>
      <c r="K214" s="691"/>
      <c r="L214" s="691"/>
      <c r="M214" s="691"/>
      <c r="N214" s="689"/>
      <c r="O214" s="689"/>
      <c r="P214" s="689"/>
      <c r="Q214" s="689"/>
      <c r="R214" s="689"/>
      <c r="S214" s="689"/>
      <c r="T214" s="689"/>
      <c r="U214" s="692"/>
    </row>
    <row r="215">
      <c r="A215" s="689"/>
      <c r="B215" s="689"/>
      <c r="C215" s="689"/>
      <c r="D215" s="689"/>
      <c r="E215" s="689"/>
      <c r="F215" s="689"/>
      <c r="G215" s="690"/>
      <c r="H215" s="690"/>
      <c r="I215" s="690"/>
      <c r="J215" s="691"/>
      <c r="K215" s="691"/>
      <c r="L215" s="691"/>
      <c r="M215" s="691"/>
      <c r="N215" s="689"/>
      <c r="O215" s="689"/>
      <c r="P215" s="689"/>
      <c r="Q215" s="689"/>
      <c r="R215" s="689"/>
      <c r="S215" s="689"/>
      <c r="T215" s="689"/>
      <c r="U215" s="692"/>
    </row>
    <row r="216">
      <c r="A216" s="689"/>
      <c r="B216" s="689"/>
      <c r="C216" s="689"/>
      <c r="D216" s="689"/>
      <c r="E216" s="689"/>
      <c r="F216" s="689"/>
      <c r="G216" s="690"/>
      <c r="H216" s="690"/>
      <c r="I216" s="690"/>
      <c r="J216" s="691"/>
      <c r="K216" s="691"/>
      <c r="L216" s="691"/>
      <c r="M216" s="691"/>
      <c r="N216" s="689"/>
      <c r="O216" s="689"/>
      <c r="P216" s="689"/>
      <c r="Q216" s="689"/>
      <c r="R216" s="689"/>
      <c r="S216" s="689"/>
      <c r="T216" s="689"/>
      <c r="U216" s="692"/>
    </row>
    <row r="217">
      <c r="A217" s="689"/>
      <c r="B217" s="689"/>
      <c r="C217" s="689"/>
      <c r="D217" s="689"/>
      <c r="E217" s="689"/>
      <c r="F217" s="689"/>
      <c r="G217" s="690"/>
      <c r="H217" s="690"/>
      <c r="I217" s="690"/>
      <c r="J217" s="691"/>
      <c r="K217" s="691"/>
      <c r="L217" s="691"/>
      <c r="M217" s="691"/>
      <c r="N217" s="689"/>
      <c r="O217" s="689"/>
      <c r="P217" s="689"/>
      <c r="Q217" s="689"/>
      <c r="R217" s="689"/>
      <c r="S217" s="689"/>
      <c r="T217" s="689"/>
      <c r="U217" s="692"/>
    </row>
    <row r="218">
      <c r="A218" s="689"/>
      <c r="B218" s="689"/>
      <c r="C218" s="689"/>
      <c r="D218" s="689"/>
      <c r="E218" s="689"/>
      <c r="F218" s="689"/>
      <c r="G218" s="690"/>
      <c r="H218" s="690"/>
      <c r="I218" s="690"/>
      <c r="J218" s="691"/>
      <c r="K218" s="691"/>
      <c r="L218" s="691"/>
      <c r="M218" s="691"/>
      <c r="N218" s="689"/>
      <c r="O218" s="689"/>
      <c r="P218" s="689"/>
      <c r="Q218" s="689"/>
      <c r="R218" s="689"/>
      <c r="S218" s="689"/>
      <c r="T218" s="689"/>
      <c r="U218" s="692"/>
    </row>
    <row r="219">
      <c r="A219" s="689"/>
      <c r="B219" s="689"/>
      <c r="C219" s="689"/>
      <c r="D219" s="689"/>
      <c r="E219" s="689"/>
      <c r="F219" s="689"/>
      <c r="G219" s="690"/>
      <c r="H219" s="690"/>
      <c r="I219" s="690"/>
      <c r="J219" s="691"/>
      <c r="K219" s="691"/>
      <c r="L219" s="691"/>
      <c r="M219" s="691"/>
      <c r="N219" s="689"/>
      <c r="O219" s="689"/>
      <c r="P219" s="689"/>
      <c r="Q219" s="689"/>
      <c r="R219" s="689"/>
      <c r="S219" s="689"/>
      <c r="T219" s="689"/>
      <c r="U219" s="692"/>
    </row>
    <row r="220">
      <c r="A220" s="689"/>
      <c r="B220" s="689"/>
      <c r="C220" s="689"/>
      <c r="D220" s="689"/>
      <c r="E220" s="689"/>
      <c r="F220" s="689"/>
      <c r="G220" s="690"/>
      <c r="H220" s="690"/>
      <c r="I220" s="690"/>
      <c r="J220" s="691"/>
      <c r="K220" s="691"/>
      <c r="L220" s="691"/>
      <c r="M220" s="691"/>
      <c r="N220" s="689"/>
      <c r="O220" s="689"/>
      <c r="P220" s="689"/>
      <c r="Q220" s="689"/>
      <c r="R220" s="689"/>
      <c r="S220" s="689"/>
      <c r="T220" s="689"/>
      <c r="U220" s="692"/>
    </row>
    <row r="221">
      <c r="A221" s="689"/>
      <c r="B221" s="689"/>
      <c r="C221" s="689"/>
      <c r="D221" s="689"/>
      <c r="E221" s="689"/>
      <c r="F221" s="689"/>
      <c r="G221" s="690"/>
      <c r="H221" s="690"/>
      <c r="I221" s="690"/>
      <c r="J221" s="691"/>
      <c r="K221" s="691"/>
      <c r="L221" s="691"/>
      <c r="M221" s="691"/>
      <c r="N221" s="689"/>
      <c r="O221" s="689"/>
      <c r="P221" s="689"/>
      <c r="Q221" s="689"/>
      <c r="R221" s="689"/>
      <c r="S221" s="689"/>
      <c r="T221" s="689"/>
      <c r="U221" s="692"/>
    </row>
    <row r="222">
      <c r="A222" s="689"/>
      <c r="B222" s="689"/>
      <c r="C222" s="689"/>
      <c r="D222" s="689"/>
      <c r="E222" s="689"/>
      <c r="F222" s="689"/>
      <c r="G222" s="690"/>
      <c r="H222" s="690"/>
      <c r="I222" s="690"/>
      <c r="J222" s="691"/>
      <c r="K222" s="691"/>
      <c r="L222" s="691"/>
      <c r="M222" s="691"/>
      <c r="N222" s="689"/>
      <c r="O222" s="689"/>
      <c r="P222" s="689"/>
      <c r="Q222" s="689"/>
      <c r="R222" s="689"/>
      <c r="S222" s="689"/>
      <c r="T222" s="689"/>
      <c r="U222" s="692"/>
    </row>
    <row r="223">
      <c r="A223" s="689"/>
      <c r="B223" s="689"/>
      <c r="C223" s="689"/>
      <c r="D223" s="689"/>
      <c r="E223" s="689"/>
      <c r="F223" s="689"/>
      <c r="G223" s="690"/>
      <c r="H223" s="690"/>
      <c r="I223" s="690"/>
      <c r="J223" s="691"/>
      <c r="K223" s="691"/>
      <c r="L223" s="691"/>
      <c r="M223" s="691"/>
      <c r="N223" s="689"/>
      <c r="O223" s="689"/>
      <c r="P223" s="689"/>
      <c r="Q223" s="689"/>
      <c r="R223" s="689"/>
      <c r="S223" s="689"/>
      <c r="T223" s="689"/>
      <c r="U223" s="692"/>
    </row>
    <row r="224">
      <c r="A224" s="689"/>
      <c r="B224" s="689"/>
      <c r="C224" s="689"/>
      <c r="D224" s="689"/>
      <c r="E224" s="689"/>
      <c r="F224" s="689"/>
      <c r="G224" s="690"/>
      <c r="H224" s="690"/>
      <c r="I224" s="690"/>
      <c r="J224" s="691"/>
      <c r="K224" s="691"/>
      <c r="L224" s="691"/>
      <c r="M224" s="691"/>
      <c r="N224" s="689"/>
      <c r="O224" s="689"/>
      <c r="P224" s="689"/>
      <c r="Q224" s="689"/>
      <c r="R224" s="689"/>
      <c r="S224" s="689"/>
      <c r="T224" s="689"/>
      <c r="U224" s="692"/>
    </row>
    <row r="225">
      <c r="A225" s="689"/>
      <c r="B225" s="689"/>
      <c r="C225" s="689"/>
      <c r="D225" s="689"/>
      <c r="E225" s="689"/>
      <c r="F225" s="689"/>
      <c r="G225" s="690"/>
      <c r="H225" s="690"/>
      <c r="I225" s="690"/>
      <c r="J225" s="691"/>
      <c r="K225" s="691"/>
      <c r="L225" s="691"/>
      <c r="M225" s="691"/>
      <c r="N225" s="689"/>
      <c r="O225" s="689"/>
      <c r="P225" s="689"/>
      <c r="Q225" s="689"/>
      <c r="R225" s="689"/>
      <c r="S225" s="689"/>
      <c r="T225" s="689"/>
      <c r="U225" s="692"/>
    </row>
    <row r="226">
      <c r="A226" s="689"/>
      <c r="B226" s="689"/>
      <c r="C226" s="689"/>
      <c r="D226" s="689"/>
      <c r="E226" s="689"/>
      <c r="F226" s="689"/>
      <c r="G226" s="690"/>
      <c r="H226" s="690"/>
      <c r="I226" s="690"/>
      <c r="J226" s="691"/>
      <c r="K226" s="691"/>
      <c r="L226" s="691"/>
      <c r="M226" s="691"/>
      <c r="N226" s="689"/>
      <c r="O226" s="689"/>
      <c r="P226" s="689"/>
      <c r="Q226" s="689"/>
      <c r="R226" s="689"/>
      <c r="S226" s="689"/>
      <c r="T226" s="689"/>
      <c r="U226" s="692"/>
    </row>
    <row r="227">
      <c r="A227" s="689"/>
      <c r="B227" s="689"/>
      <c r="C227" s="689"/>
      <c r="D227" s="689"/>
      <c r="E227" s="689"/>
      <c r="F227" s="689"/>
      <c r="G227" s="690"/>
      <c r="H227" s="690"/>
      <c r="I227" s="690"/>
      <c r="J227" s="691"/>
      <c r="K227" s="691"/>
      <c r="L227" s="691"/>
      <c r="M227" s="691"/>
      <c r="N227" s="689"/>
      <c r="O227" s="689"/>
      <c r="P227" s="689"/>
      <c r="Q227" s="689"/>
      <c r="R227" s="689"/>
      <c r="S227" s="689"/>
      <c r="T227" s="689"/>
      <c r="U227" s="692"/>
    </row>
    <row r="228">
      <c r="A228" s="689"/>
      <c r="B228" s="689"/>
      <c r="C228" s="689"/>
      <c r="D228" s="689"/>
      <c r="E228" s="689"/>
      <c r="F228" s="689"/>
      <c r="G228" s="690"/>
      <c r="H228" s="690"/>
      <c r="I228" s="690"/>
      <c r="J228" s="691"/>
      <c r="K228" s="691"/>
      <c r="L228" s="691"/>
      <c r="M228" s="691"/>
      <c r="N228" s="689"/>
      <c r="O228" s="689"/>
      <c r="P228" s="689"/>
      <c r="Q228" s="689"/>
      <c r="R228" s="689"/>
      <c r="S228" s="689"/>
      <c r="T228" s="689"/>
      <c r="U228" s="692"/>
    </row>
    <row r="229">
      <c r="A229" s="689"/>
      <c r="B229" s="689"/>
      <c r="C229" s="689"/>
      <c r="D229" s="689"/>
      <c r="E229" s="689"/>
      <c r="F229" s="689"/>
      <c r="G229" s="690"/>
      <c r="H229" s="690"/>
      <c r="I229" s="690"/>
      <c r="J229" s="691"/>
      <c r="K229" s="691"/>
      <c r="L229" s="691"/>
      <c r="M229" s="691"/>
      <c r="N229" s="689"/>
      <c r="O229" s="689"/>
      <c r="P229" s="689"/>
      <c r="Q229" s="689"/>
      <c r="R229" s="689"/>
      <c r="S229" s="689"/>
      <c r="T229" s="689"/>
      <c r="U229" s="692"/>
    </row>
    <row r="230">
      <c r="A230" s="689"/>
      <c r="B230" s="689"/>
      <c r="C230" s="689"/>
      <c r="D230" s="689"/>
      <c r="E230" s="689"/>
      <c r="F230" s="689"/>
      <c r="G230" s="690"/>
      <c r="H230" s="690"/>
      <c r="I230" s="690"/>
      <c r="J230" s="691"/>
      <c r="K230" s="691"/>
      <c r="L230" s="691"/>
      <c r="M230" s="691"/>
      <c r="N230" s="689"/>
      <c r="O230" s="689"/>
      <c r="P230" s="689"/>
      <c r="Q230" s="689"/>
      <c r="R230" s="689"/>
      <c r="S230" s="689"/>
      <c r="T230" s="689"/>
      <c r="U230" s="692"/>
    </row>
    <row r="231">
      <c r="A231" s="689"/>
      <c r="B231" s="689"/>
      <c r="C231" s="689"/>
      <c r="D231" s="689"/>
      <c r="E231" s="689"/>
      <c r="F231" s="689"/>
      <c r="G231" s="690"/>
      <c r="H231" s="690"/>
      <c r="I231" s="690"/>
      <c r="J231" s="691"/>
      <c r="K231" s="691"/>
      <c r="L231" s="691"/>
      <c r="M231" s="691"/>
      <c r="N231" s="689"/>
      <c r="O231" s="689"/>
      <c r="P231" s="689"/>
      <c r="Q231" s="689"/>
      <c r="R231" s="689"/>
      <c r="S231" s="689"/>
      <c r="T231" s="689"/>
      <c r="U231" s="692"/>
    </row>
    <row r="232">
      <c r="A232" s="689"/>
      <c r="B232" s="689"/>
      <c r="C232" s="689"/>
      <c r="D232" s="689"/>
      <c r="E232" s="689"/>
      <c r="F232" s="689"/>
      <c r="G232" s="690"/>
      <c r="H232" s="690"/>
      <c r="I232" s="690"/>
      <c r="J232" s="691"/>
      <c r="K232" s="691"/>
      <c r="L232" s="691"/>
      <c r="M232" s="691"/>
      <c r="N232" s="689"/>
      <c r="O232" s="689"/>
      <c r="P232" s="689"/>
      <c r="Q232" s="689"/>
      <c r="R232" s="689"/>
      <c r="S232" s="689"/>
      <c r="T232" s="689"/>
      <c r="U232" s="692"/>
    </row>
    <row r="233">
      <c r="A233" s="689"/>
      <c r="B233" s="689"/>
      <c r="C233" s="689"/>
      <c r="D233" s="689"/>
      <c r="E233" s="689"/>
      <c r="F233" s="689"/>
      <c r="G233" s="690"/>
      <c r="H233" s="690"/>
      <c r="I233" s="690"/>
      <c r="J233" s="691"/>
      <c r="K233" s="691"/>
      <c r="L233" s="691"/>
      <c r="M233" s="691"/>
      <c r="N233" s="689"/>
      <c r="O233" s="689"/>
      <c r="P233" s="689"/>
      <c r="Q233" s="689"/>
      <c r="R233" s="689"/>
      <c r="S233" s="689"/>
      <c r="T233" s="689"/>
      <c r="U233" s="692"/>
    </row>
    <row r="234">
      <c r="A234" s="689"/>
      <c r="B234" s="689"/>
      <c r="C234" s="689"/>
      <c r="D234" s="689"/>
      <c r="E234" s="689"/>
      <c r="F234" s="689"/>
      <c r="G234" s="690"/>
      <c r="H234" s="690"/>
      <c r="I234" s="690"/>
      <c r="J234" s="691"/>
      <c r="K234" s="691"/>
      <c r="L234" s="691"/>
      <c r="M234" s="691"/>
      <c r="N234" s="689"/>
      <c r="O234" s="689"/>
      <c r="P234" s="689"/>
      <c r="Q234" s="689"/>
      <c r="R234" s="689"/>
      <c r="S234" s="689"/>
      <c r="T234" s="689"/>
      <c r="U234" s="692"/>
    </row>
    <row r="235">
      <c r="A235" s="689"/>
      <c r="B235" s="689"/>
      <c r="C235" s="689"/>
      <c r="D235" s="689"/>
      <c r="E235" s="689"/>
      <c r="F235" s="689"/>
      <c r="G235" s="690"/>
      <c r="H235" s="690"/>
      <c r="I235" s="690"/>
      <c r="J235" s="691"/>
      <c r="K235" s="691"/>
      <c r="L235" s="691"/>
      <c r="M235" s="691"/>
      <c r="N235" s="689"/>
      <c r="O235" s="689"/>
      <c r="P235" s="689"/>
      <c r="Q235" s="689"/>
      <c r="R235" s="689"/>
      <c r="S235" s="689"/>
      <c r="T235" s="689"/>
      <c r="U235" s="692"/>
    </row>
    <row r="236">
      <c r="A236" s="689"/>
      <c r="B236" s="689"/>
      <c r="C236" s="689"/>
      <c r="D236" s="689"/>
      <c r="E236" s="689"/>
      <c r="F236" s="689"/>
      <c r="G236" s="690"/>
      <c r="H236" s="690"/>
      <c r="I236" s="690"/>
      <c r="J236" s="691"/>
      <c r="K236" s="691"/>
      <c r="L236" s="691"/>
      <c r="M236" s="691"/>
      <c r="N236" s="689"/>
      <c r="O236" s="689"/>
      <c r="P236" s="689"/>
      <c r="Q236" s="689"/>
      <c r="R236" s="689"/>
      <c r="S236" s="689"/>
      <c r="T236" s="689"/>
      <c r="U236" s="692"/>
    </row>
    <row r="237">
      <c r="A237" s="689"/>
      <c r="B237" s="689"/>
      <c r="C237" s="689"/>
      <c r="D237" s="689"/>
      <c r="E237" s="689"/>
      <c r="F237" s="689"/>
      <c r="G237" s="690"/>
      <c r="H237" s="690"/>
      <c r="I237" s="690"/>
      <c r="J237" s="691"/>
      <c r="K237" s="691"/>
      <c r="L237" s="691"/>
      <c r="M237" s="691"/>
      <c r="N237" s="689"/>
      <c r="O237" s="689"/>
      <c r="P237" s="689"/>
      <c r="Q237" s="689"/>
      <c r="R237" s="689"/>
      <c r="S237" s="689"/>
      <c r="T237" s="689"/>
      <c r="U237" s="692"/>
    </row>
    <row r="238">
      <c r="A238" s="689"/>
      <c r="B238" s="689"/>
      <c r="C238" s="689"/>
      <c r="D238" s="689"/>
      <c r="E238" s="689"/>
      <c r="F238" s="689"/>
      <c r="G238" s="690"/>
      <c r="H238" s="690"/>
      <c r="I238" s="690"/>
      <c r="J238" s="691"/>
      <c r="K238" s="691"/>
      <c r="L238" s="691"/>
      <c r="M238" s="691"/>
      <c r="N238" s="689"/>
      <c r="O238" s="689"/>
      <c r="P238" s="689"/>
      <c r="Q238" s="689"/>
      <c r="R238" s="689"/>
      <c r="S238" s="689"/>
      <c r="T238" s="689"/>
      <c r="U238" s="692"/>
    </row>
    <row r="239">
      <c r="A239" s="689"/>
      <c r="B239" s="689"/>
      <c r="C239" s="689"/>
      <c r="D239" s="689"/>
      <c r="E239" s="689"/>
      <c r="F239" s="689"/>
      <c r="G239" s="690"/>
      <c r="H239" s="690"/>
      <c r="I239" s="690"/>
      <c r="J239" s="691"/>
      <c r="K239" s="691"/>
      <c r="L239" s="691"/>
      <c r="M239" s="691"/>
      <c r="N239" s="689"/>
      <c r="O239" s="689"/>
      <c r="P239" s="689"/>
      <c r="Q239" s="689"/>
      <c r="R239" s="689"/>
      <c r="S239" s="689"/>
      <c r="T239" s="689"/>
      <c r="U239" s="692"/>
    </row>
    <row r="240">
      <c r="A240" s="689"/>
      <c r="B240" s="689"/>
      <c r="C240" s="689"/>
      <c r="D240" s="689"/>
      <c r="E240" s="689"/>
      <c r="F240" s="689"/>
      <c r="G240" s="690"/>
      <c r="H240" s="690"/>
      <c r="I240" s="690"/>
      <c r="J240" s="691"/>
      <c r="K240" s="691"/>
      <c r="L240" s="691"/>
      <c r="M240" s="691"/>
      <c r="N240" s="689"/>
      <c r="O240" s="689"/>
      <c r="P240" s="689"/>
      <c r="Q240" s="689"/>
      <c r="R240" s="689"/>
      <c r="S240" s="689"/>
      <c r="T240" s="689"/>
      <c r="U240" s="692"/>
    </row>
    <row r="241">
      <c r="A241" s="689"/>
      <c r="B241" s="689"/>
      <c r="C241" s="689"/>
      <c r="D241" s="689"/>
      <c r="E241" s="689"/>
      <c r="F241" s="689"/>
      <c r="G241" s="690"/>
      <c r="H241" s="690"/>
      <c r="I241" s="690"/>
      <c r="J241" s="691"/>
      <c r="K241" s="691"/>
      <c r="L241" s="691"/>
      <c r="M241" s="691"/>
      <c r="N241" s="689"/>
      <c r="O241" s="689"/>
      <c r="P241" s="689"/>
      <c r="Q241" s="689"/>
      <c r="R241" s="689"/>
      <c r="S241" s="689"/>
      <c r="T241" s="689"/>
      <c r="U241" s="692"/>
    </row>
    <row r="242">
      <c r="A242" s="689"/>
      <c r="B242" s="689"/>
      <c r="C242" s="689"/>
      <c r="D242" s="689"/>
      <c r="E242" s="689"/>
      <c r="F242" s="689"/>
      <c r="G242" s="690"/>
      <c r="H242" s="690"/>
      <c r="I242" s="690"/>
      <c r="J242" s="691"/>
      <c r="K242" s="691"/>
      <c r="L242" s="691"/>
      <c r="M242" s="691"/>
      <c r="N242" s="689"/>
      <c r="O242" s="689"/>
      <c r="P242" s="689"/>
      <c r="Q242" s="689"/>
      <c r="R242" s="689"/>
      <c r="S242" s="689"/>
      <c r="T242" s="689"/>
      <c r="U242" s="692"/>
    </row>
    <row r="243">
      <c r="A243" s="689"/>
      <c r="B243" s="689"/>
      <c r="C243" s="689"/>
      <c r="D243" s="689"/>
      <c r="E243" s="689"/>
      <c r="F243" s="689"/>
      <c r="G243" s="690"/>
      <c r="H243" s="690"/>
      <c r="I243" s="690"/>
      <c r="J243" s="691"/>
      <c r="K243" s="691"/>
      <c r="L243" s="691"/>
      <c r="M243" s="691"/>
      <c r="N243" s="689"/>
      <c r="O243" s="689"/>
      <c r="P243" s="689"/>
      <c r="Q243" s="689"/>
      <c r="R243" s="689"/>
      <c r="S243" s="689"/>
      <c r="T243" s="689"/>
      <c r="U243" s="692"/>
    </row>
    <row r="244">
      <c r="A244" s="689"/>
      <c r="B244" s="689"/>
      <c r="C244" s="689"/>
      <c r="D244" s="689"/>
      <c r="E244" s="689"/>
      <c r="F244" s="689"/>
      <c r="G244" s="690"/>
      <c r="H244" s="690"/>
      <c r="I244" s="690"/>
      <c r="J244" s="691"/>
      <c r="K244" s="691"/>
      <c r="L244" s="691"/>
      <c r="M244" s="691"/>
      <c r="N244" s="689"/>
      <c r="O244" s="689"/>
      <c r="P244" s="689"/>
      <c r="Q244" s="689"/>
      <c r="R244" s="689"/>
      <c r="S244" s="689"/>
      <c r="T244" s="689"/>
      <c r="U244" s="692"/>
    </row>
    <row r="245">
      <c r="A245" s="689"/>
      <c r="B245" s="689"/>
      <c r="C245" s="689"/>
      <c r="D245" s="689"/>
      <c r="E245" s="689"/>
      <c r="F245" s="689"/>
      <c r="G245" s="690"/>
      <c r="H245" s="690"/>
      <c r="I245" s="690"/>
      <c r="J245" s="691"/>
      <c r="K245" s="691"/>
      <c r="L245" s="691"/>
      <c r="M245" s="691"/>
      <c r="N245" s="689"/>
      <c r="O245" s="689"/>
      <c r="P245" s="689"/>
      <c r="Q245" s="689"/>
      <c r="R245" s="689"/>
      <c r="S245" s="689"/>
      <c r="T245" s="689"/>
      <c r="U245" s="692"/>
    </row>
    <row r="246">
      <c r="A246" s="689"/>
      <c r="B246" s="689"/>
      <c r="C246" s="689"/>
      <c r="D246" s="689"/>
      <c r="E246" s="689"/>
      <c r="F246" s="689"/>
      <c r="G246" s="690"/>
      <c r="H246" s="690"/>
      <c r="I246" s="690"/>
      <c r="J246" s="691"/>
      <c r="K246" s="691"/>
      <c r="L246" s="691"/>
      <c r="M246" s="691"/>
      <c r="N246" s="689"/>
      <c r="O246" s="689"/>
      <c r="P246" s="689"/>
      <c r="Q246" s="689"/>
      <c r="R246" s="689"/>
      <c r="S246" s="689"/>
      <c r="T246" s="689"/>
      <c r="U246" s="692"/>
    </row>
    <row r="247">
      <c r="A247" s="689"/>
      <c r="B247" s="689"/>
      <c r="C247" s="689"/>
      <c r="D247" s="689"/>
      <c r="E247" s="689"/>
      <c r="F247" s="689"/>
      <c r="G247" s="690"/>
      <c r="H247" s="690"/>
      <c r="I247" s="690"/>
      <c r="J247" s="691"/>
      <c r="K247" s="691"/>
      <c r="L247" s="691"/>
      <c r="M247" s="691"/>
      <c r="N247" s="689"/>
      <c r="O247" s="689"/>
      <c r="P247" s="689"/>
      <c r="Q247" s="689"/>
      <c r="R247" s="689"/>
      <c r="S247" s="689"/>
      <c r="T247" s="689"/>
      <c r="U247" s="692"/>
    </row>
    <row r="248">
      <c r="A248" s="689"/>
      <c r="B248" s="689"/>
      <c r="C248" s="689"/>
      <c r="D248" s="689"/>
      <c r="E248" s="689"/>
      <c r="F248" s="689"/>
      <c r="G248" s="690"/>
      <c r="H248" s="690"/>
      <c r="I248" s="690"/>
      <c r="J248" s="691"/>
      <c r="K248" s="691"/>
      <c r="L248" s="691"/>
      <c r="M248" s="691"/>
      <c r="N248" s="689"/>
      <c r="O248" s="689"/>
      <c r="P248" s="689"/>
      <c r="Q248" s="689"/>
      <c r="R248" s="689"/>
      <c r="S248" s="689"/>
      <c r="T248" s="689"/>
      <c r="U248" s="692"/>
    </row>
    <row r="249">
      <c r="A249" s="689"/>
      <c r="B249" s="689"/>
      <c r="C249" s="689"/>
      <c r="D249" s="689"/>
      <c r="E249" s="689"/>
      <c r="F249" s="689"/>
      <c r="G249" s="690"/>
      <c r="H249" s="690"/>
      <c r="I249" s="690"/>
      <c r="J249" s="691"/>
      <c r="K249" s="691"/>
      <c r="L249" s="691"/>
      <c r="M249" s="691"/>
      <c r="N249" s="689"/>
      <c r="O249" s="689"/>
      <c r="P249" s="689"/>
      <c r="Q249" s="689"/>
      <c r="R249" s="689"/>
      <c r="S249" s="689"/>
      <c r="T249" s="689"/>
      <c r="U249" s="692"/>
    </row>
    <row r="250">
      <c r="A250" s="689"/>
      <c r="B250" s="689"/>
      <c r="C250" s="689"/>
      <c r="D250" s="689"/>
      <c r="E250" s="689"/>
      <c r="F250" s="689"/>
      <c r="G250" s="690"/>
      <c r="H250" s="690"/>
      <c r="I250" s="690"/>
      <c r="J250" s="691"/>
      <c r="K250" s="691"/>
      <c r="L250" s="691"/>
      <c r="M250" s="691"/>
      <c r="N250" s="689"/>
      <c r="O250" s="689"/>
      <c r="P250" s="689"/>
      <c r="Q250" s="689"/>
      <c r="R250" s="689"/>
      <c r="S250" s="689"/>
      <c r="T250" s="689"/>
      <c r="U250" s="692"/>
    </row>
    <row r="251">
      <c r="A251" s="689"/>
      <c r="B251" s="689"/>
      <c r="C251" s="689"/>
      <c r="D251" s="689"/>
      <c r="E251" s="689"/>
      <c r="F251" s="689"/>
      <c r="G251" s="690"/>
      <c r="H251" s="690"/>
      <c r="I251" s="690"/>
      <c r="J251" s="691"/>
      <c r="K251" s="691"/>
      <c r="L251" s="691"/>
      <c r="M251" s="691"/>
      <c r="N251" s="689"/>
      <c r="O251" s="689"/>
      <c r="P251" s="689"/>
      <c r="Q251" s="689"/>
      <c r="R251" s="689"/>
      <c r="S251" s="689"/>
      <c r="T251" s="689"/>
      <c r="U251" s="692"/>
    </row>
    <row r="252">
      <c r="A252" s="689"/>
      <c r="B252" s="689"/>
      <c r="C252" s="689"/>
      <c r="D252" s="689"/>
      <c r="E252" s="689"/>
      <c r="F252" s="689"/>
      <c r="G252" s="690"/>
      <c r="H252" s="690"/>
      <c r="I252" s="690"/>
      <c r="J252" s="691"/>
      <c r="K252" s="691"/>
      <c r="L252" s="691"/>
      <c r="M252" s="691"/>
      <c r="N252" s="689"/>
      <c r="O252" s="689"/>
      <c r="P252" s="689"/>
      <c r="Q252" s="689"/>
      <c r="R252" s="689"/>
      <c r="S252" s="689"/>
      <c r="T252" s="689"/>
      <c r="U252" s="692"/>
    </row>
    <row r="253">
      <c r="A253" s="689"/>
      <c r="B253" s="689"/>
      <c r="C253" s="689"/>
      <c r="D253" s="689"/>
      <c r="E253" s="689"/>
      <c r="F253" s="689"/>
      <c r="G253" s="690"/>
      <c r="H253" s="690"/>
      <c r="I253" s="690"/>
      <c r="J253" s="691"/>
      <c r="K253" s="691"/>
      <c r="L253" s="691"/>
      <c r="M253" s="691"/>
      <c r="N253" s="689"/>
      <c r="O253" s="689"/>
      <c r="P253" s="689"/>
      <c r="Q253" s="689"/>
      <c r="R253" s="689"/>
      <c r="S253" s="689"/>
      <c r="T253" s="689"/>
      <c r="U253" s="692"/>
    </row>
    <row r="254">
      <c r="A254" s="689"/>
      <c r="B254" s="689"/>
      <c r="C254" s="689"/>
      <c r="D254" s="689"/>
      <c r="E254" s="689"/>
      <c r="F254" s="689"/>
      <c r="G254" s="690"/>
      <c r="H254" s="690"/>
      <c r="I254" s="690"/>
      <c r="J254" s="691"/>
      <c r="K254" s="691"/>
      <c r="L254" s="691"/>
      <c r="M254" s="691"/>
      <c r="N254" s="689"/>
      <c r="O254" s="689"/>
      <c r="P254" s="689"/>
      <c r="Q254" s="689"/>
      <c r="R254" s="689"/>
      <c r="S254" s="689"/>
      <c r="T254" s="689"/>
      <c r="U254" s="692"/>
    </row>
    <row r="255">
      <c r="A255" s="689"/>
      <c r="B255" s="689"/>
      <c r="C255" s="689"/>
      <c r="D255" s="689"/>
      <c r="E255" s="689"/>
      <c r="F255" s="689"/>
      <c r="G255" s="690"/>
      <c r="H255" s="690"/>
      <c r="I255" s="690"/>
      <c r="J255" s="691"/>
      <c r="K255" s="691"/>
      <c r="L255" s="691"/>
      <c r="M255" s="691"/>
      <c r="N255" s="689"/>
      <c r="O255" s="689"/>
      <c r="P255" s="689"/>
      <c r="Q255" s="689"/>
      <c r="R255" s="689"/>
      <c r="S255" s="689"/>
      <c r="T255" s="689"/>
      <c r="U255" s="692"/>
    </row>
    <row r="256">
      <c r="A256" s="689"/>
      <c r="B256" s="689"/>
      <c r="C256" s="689"/>
      <c r="D256" s="689"/>
      <c r="E256" s="689"/>
      <c r="F256" s="689"/>
      <c r="G256" s="690"/>
      <c r="H256" s="690"/>
      <c r="I256" s="690"/>
      <c r="J256" s="691"/>
      <c r="K256" s="691"/>
      <c r="L256" s="691"/>
      <c r="M256" s="691"/>
      <c r="N256" s="689"/>
      <c r="O256" s="689"/>
      <c r="P256" s="689"/>
      <c r="Q256" s="689"/>
      <c r="R256" s="689"/>
      <c r="S256" s="689"/>
      <c r="T256" s="689"/>
      <c r="U256" s="692"/>
    </row>
    <row r="257">
      <c r="A257" s="689"/>
      <c r="B257" s="689"/>
      <c r="C257" s="689"/>
      <c r="D257" s="689"/>
      <c r="E257" s="689"/>
      <c r="F257" s="689"/>
      <c r="G257" s="690"/>
      <c r="H257" s="690"/>
      <c r="I257" s="690"/>
      <c r="J257" s="691"/>
      <c r="K257" s="691"/>
      <c r="L257" s="691"/>
      <c r="M257" s="691"/>
      <c r="N257" s="689"/>
      <c r="O257" s="689"/>
      <c r="P257" s="689"/>
      <c r="Q257" s="689"/>
      <c r="R257" s="689"/>
      <c r="S257" s="689"/>
      <c r="T257" s="689"/>
      <c r="U257" s="692"/>
    </row>
    <row r="258">
      <c r="A258" s="689"/>
      <c r="B258" s="689"/>
      <c r="C258" s="689"/>
      <c r="D258" s="689"/>
      <c r="E258" s="689"/>
      <c r="F258" s="689"/>
      <c r="G258" s="690"/>
      <c r="H258" s="690"/>
      <c r="I258" s="690"/>
      <c r="J258" s="691"/>
      <c r="K258" s="691"/>
      <c r="L258" s="691"/>
      <c r="M258" s="691"/>
      <c r="N258" s="689"/>
      <c r="O258" s="689"/>
      <c r="P258" s="689"/>
      <c r="Q258" s="689"/>
      <c r="R258" s="689"/>
      <c r="S258" s="689"/>
      <c r="T258" s="689"/>
      <c r="U258" s="692"/>
    </row>
    <row r="259">
      <c r="A259" s="689"/>
      <c r="B259" s="689"/>
      <c r="C259" s="689"/>
      <c r="D259" s="689"/>
      <c r="E259" s="689"/>
      <c r="F259" s="689"/>
      <c r="G259" s="690"/>
      <c r="H259" s="690"/>
      <c r="I259" s="690"/>
      <c r="J259" s="691"/>
      <c r="K259" s="691"/>
      <c r="L259" s="691"/>
      <c r="M259" s="691"/>
      <c r="N259" s="689"/>
      <c r="O259" s="689"/>
      <c r="P259" s="689"/>
      <c r="Q259" s="689"/>
      <c r="R259" s="689"/>
      <c r="S259" s="689"/>
      <c r="T259" s="689"/>
      <c r="U259" s="692"/>
    </row>
    <row r="260">
      <c r="A260" s="689"/>
      <c r="B260" s="689"/>
      <c r="C260" s="689"/>
      <c r="D260" s="689"/>
      <c r="E260" s="689"/>
      <c r="F260" s="689"/>
      <c r="G260" s="690"/>
      <c r="H260" s="690"/>
      <c r="I260" s="690"/>
      <c r="J260" s="691"/>
      <c r="K260" s="691"/>
      <c r="L260" s="691"/>
      <c r="M260" s="691"/>
      <c r="N260" s="689"/>
      <c r="O260" s="689"/>
      <c r="P260" s="689"/>
      <c r="Q260" s="689"/>
      <c r="R260" s="689"/>
      <c r="S260" s="689"/>
      <c r="T260" s="689"/>
      <c r="U260" s="692"/>
    </row>
    <row r="261">
      <c r="A261" s="689"/>
      <c r="B261" s="689"/>
      <c r="C261" s="689"/>
      <c r="D261" s="689"/>
      <c r="E261" s="689"/>
      <c r="F261" s="689"/>
      <c r="G261" s="690"/>
      <c r="H261" s="690"/>
      <c r="I261" s="690"/>
      <c r="J261" s="691"/>
      <c r="K261" s="691"/>
      <c r="L261" s="691"/>
      <c r="M261" s="691"/>
      <c r="N261" s="689"/>
      <c r="O261" s="689"/>
      <c r="P261" s="689"/>
      <c r="Q261" s="689"/>
      <c r="R261" s="689"/>
      <c r="S261" s="689"/>
      <c r="T261" s="689"/>
      <c r="U261" s="692"/>
    </row>
    <row r="262">
      <c r="A262" s="689"/>
      <c r="B262" s="689"/>
      <c r="C262" s="689"/>
      <c r="D262" s="689"/>
      <c r="E262" s="689"/>
      <c r="F262" s="689"/>
      <c r="G262" s="690"/>
      <c r="H262" s="690"/>
      <c r="I262" s="690"/>
      <c r="J262" s="691"/>
      <c r="K262" s="691"/>
      <c r="L262" s="691"/>
      <c r="M262" s="691"/>
      <c r="N262" s="689"/>
      <c r="O262" s="689"/>
      <c r="P262" s="689"/>
      <c r="Q262" s="689"/>
      <c r="R262" s="689"/>
      <c r="S262" s="689"/>
      <c r="T262" s="689"/>
      <c r="U262" s="692"/>
    </row>
    <row r="263">
      <c r="A263" s="689"/>
      <c r="B263" s="689"/>
      <c r="C263" s="689"/>
      <c r="D263" s="689"/>
      <c r="E263" s="689"/>
      <c r="F263" s="689"/>
      <c r="G263" s="690"/>
      <c r="H263" s="690"/>
      <c r="I263" s="690"/>
      <c r="J263" s="691"/>
      <c r="K263" s="691"/>
      <c r="L263" s="691"/>
      <c r="M263" s="691"/>
      <c r="N263" s="689"/>
      <c r="O263" s="689"/>
      <c r="P263" s="689"/>
      <c r="Q263" s="689"/>
      <c r="R263" s="689"/>
      <c r="S263" s="689"/>
      <c r="T263" s="689"/>
      <c r="U263" s="692"/>
    </row>
    <row r="264">
      <c r="A264" s="689"/>
      <c r="B264" s="689"/>
      <c r="C264" s="689"/>
      <c r="D264" s="689"/>
      <c r="E264" s="689"/>
      <c r="F264" s="689"/>
      <c r="G264" s="690"/>
      <c r="H264" s="690"/>
      <c r="I264" s="690"/>
      <c r="J264" s="691"/>
      <c r="K264" s="691"/>
      <c r="L264" s="691"/>
      <c r="M264" s="691"/>
      <c r="N264" s="689"/>
      <c r="O264" s="689"/>
      <c r="P264" s="689"/>
      <c r="Q264" s="689"/>
      <c r="R264" s="689"/>
      <c r="S264" s="689"/>
      <c r="T264" s="689"/>
      <c r="U264" s="692"/>
    </row>
    <row r="265">
      <c r="A265" s="689"/>
      <c r="B265" s="689"/>
      <c r="C265" s="689"/>
      <c r="D265" s="689"/>
      <c r="E265" s="689"/>
      <c r="F265" s="689"/>
      <c r="G265" s="690"/>
      <c r="H265" s="690"/>
      <c r="I265" s="690"/>
      <c r="J265" s="691"/>
      <c r="K265" s="691"/>
      <c r="L265" s="691"/>
      <c r="M265" s="691"/>
      <c r="N265" s="689"/>
      <c r="O265" s="689"/>
      <c r="P265" s="689"/>
      <c r="Q265" s="689"/>
      <c r="R265" s="689"/>
      <c r="S265" s="689"/>
      <c r="T265" s="689"/>
      <c r="U265" s="692"/>
    </row>
    <row r="266">
      <c r="A266" s="689"/>
      <c r="B266" s="689"/>
      <c r="C266" s="689"/>
      <c r="D266" s="689"/>
      <c r="E266" s="689"/>
      <c r="F266" s="689"/>
      <c r="G266" s="690"/>
      <c r="H266" s="690"/>
      <c r="I266" s="690"/>
      <c r="J266" s="691"/>
      <c r="K266" s="691"/>
      <c r="L266" s="691"/>
      <c r="M266" s="691"/>
      <c r="N266" s="689"/>
      <c r="O266" s="689"/>
      <c r="P266" s="689"/>
      <c r="Q266" s="689"/>
      <c r="R266" s="689"/>
      <c r="S266" s="689"/>
      <c r="T266" s="689"/>
      <c r="U266" s="692"/>
    </row>
    <row r="267">
      <c r="A267" s="689"/>
      <c r="B267" s="689"/>
      <c r="C267" s="689"/>
      <c r="D267" s="689"/>
      <c r="E267" s="689"/>
      <c r="F267" s="689"/>
      <c r="G267" s="690"/>
      <c r="H267" s="690"/>
      <c r="I267" s="690"/>
      <c r="J267" s="691"/>
      <c r="K267" s="691"/>
      <c r="L267" s="691"/>
      <c r="M267" s="691"/>
      <c r="N267" s="689"/>
      <c r="O267" s="689"/>
      <c r="P267" s="689"/>
      <c r="Q267" s="689"/>
      <c r="R267" s="689"/>
      <c r="S267" s="689"/>
      <c r="T267" s="689"/>
      <c r="U267" s="692"/>
    </row>
    <row r="268">
      <c r="A268" s="689"/>
      <c r="B268" s="689"/>
      <c r="C268" s="689"/>
      <c r="D268" s="689"/>
      <c r="E268" s="689"/>
      <c r="F268" s="689"/>
      <c r="G268" s="690"/>
      <c r="H268" s="690"/>
      <c r="I268" s="690"/>
      <c r="J268" s="691"/>
      <c r="K268" s="691"/>
      <c r="L268" s="691"/>
      <c r="M268" s="691"/>
      <c r="N268" s="689"/>
      <c r="O268" s="689"/>
      <c r="P268" s="689"/>
      <c r="Q268" s="689"/>
      <c r="R268" s="689"/>
      <c r="S268" s="689"/>
      <c r="T268" s="689"/>
      <c r="U268" s="692"/>
    </row>
    <row r="269">
      <c r="A269" s="689"/>
      <c r="B269" s="689"/>
      <c r="C269" s="689"/>
      <c r="D269" s="689"/>
      <c r="E269" s="689"/>
      <c r="F269" s="689"/>
      <c r="G269" s="690"/>
      <c r="H269" s="690"/>
      <c r="I269" s="690"/>
      <c r="J269" s="691"/>
      <c r="K269" s="691"/>
      <c r="L269" s="691"/>
      <c r="M269" s="691"/>
      <c r="N269" s="689"/>
      <c r="O269" s="689"/>
      <c r="P269" s="689"/>
      <c r="Q269" s="689"/>
      <c r="R269" s="689"/>
      <c r="S269" s="689"/>
      <c r="T269" s="689"/>
      <c r="U269" s="692"/>
    </row>
    <row r="270">
      <c r="A270" s="689"/>
      <c r="B270" s="689"/>
      <c r="C270" s="689"/>
      <c r="D270" s="689"/>
      <c r="E270" s="689"/>
      <c r="F270" s="689"/>
      <c r="G270" s="690"/>
      <c r="H270" s="690"/>
      <c r="I270" s="690"/>
      <c r="J270" s="691"/>
      <c r="K270" s="691"/>
      <c r="L270" s="691"/>
      <c r="M270" s="691"/>
      <c r="N270" s="689"/>
      <c r="O270" s="689"/>
      <c r="P270" s="689"/>
      <c r="Q270" s="689"/>
      <c r="R270" s="689"/>
      <c r="S270" s="689"/>
      <c r="T270" s="689"/>
      <c r="U270" s="692"/>
    </row>
    <row r="271">
      <c r="A271" s="689"/>
      <c r="B271" s="689"/>
      <c r="C271" s="689"/>
      <c r="D271" s="689"/>
      <c r="E271" s="689"/>
      <c r="F271" s="689"/>
      <c r="G271" s="690"/>
      <c r="H271" s="690"/>
      <c r="I271" s="690"/>
      <c r="J271" s="691"/>
      <c r="K271" s="691"/>
      <c r="L271" s="691"/>
      <c r="M271" s="691"/>
      <c r="N271" s="689"/>
      <c r="O271" s="689"/>
      <c r="P271" s="689"/>
      <c r="Q271" s="689"/>
      <c r="R271" s="689"/>
      <c r="S271" s="689"/>
      <c r="T271" s="689"/>
      <c r="U271" s="692"/>
    </row>
    <row r="272">
      <c r="A272" s="689"/>
      <c r="B272" s="689"/>
      <c r="C272" s="689"/>
      <c r="D272" s="689"/>
      <c r="E272" s="689"/>
      <c r="F272" s="689"/>
      <c r="G272" s="690"/>
      <c r="H272" s="690"/>
      <c r="I272" s="690"/>
      <c r="J272" s="691"/>
      <c r="K272" s="691"/>
      <c r="L272" s="691"/>
      <c r="M272" s="691"/>
      <c r="N272" s="689"/>
      <c r="O272" s="689"/>
      <c r="P272" s="689"/>
      <c r="Q272" s="689"/>
      <c r="R272" s="689"/>
      <c r="S272" s="689"/>
      <c r="T272" s="689"/>
      <c r="U272" s="692"/>
    </row>
    <row r="273">
      <c r="A273" s="689"/>
      <c r="B273" s="689"/>
      <c r="C273" s="689"/>
      <c r="D273" s="689"/>
      <c r="E273" s="689"/>
      <c r="F273" s="689"/>
      <c r="G273" s="690"/>
      <c r="H273" s="690"/>
      <c r="I273" s="690"/>
      <c r="J273" s="691"/>
      <c r="K273" s="691"/>
      <c r="L273" s="691"/>
      <c r="M273" s="691"/>
      <c r="N273" s="689"/>
      <c r="O273" s="689"/>
      <c r="P273" s="689"/>
      <c r="Q273" s="689"/>
      <c r="R273" s="689"/>
      <c r="S273" s="689"/>
      <c r="T273" s="689"/>
      <c r="U273" s="692"/>
    </row>
    <row r="274">
      <c r="A274" s="689"/>
      <c r="B274" s="689"/>
      <c r="C274" s="689"/>
      <c r="D274" s="689"/>
      <c r="E274" s="689"/>
      <c r="F274" s="689"/>
      <c r="G274" s="690"/>
      <c r="H274" s="690"/>
      <c r="I274" s="690"/>
      <c r="J274" s="691"/>
      <c r="K274" s="691"/>
      <c r="L274" s="691"/>
      <c r="M274" s="691"/>
      <c r="N274" s="689"/>
      <c r="O274" s="689"/>
      <c r="P274" s="689"/>
      <c r="Q274" s="689"/>
      <c r="R274" s="689"/>
      <c r="S274" s="689"/>
      <c r="T274" s="689"/>
      <c r="U274" s="692"/>
    </row>
    <row r="275">
      <c r="A275" s="689"/>
      <c r="B275" s="689"/>
      <c r="C275" s="689"/>
      <c r="D275" s="689"/>
      <c r="E275" s="689"/>
      <c r="F275" s="689"/>
      <c r="G275" s="690"/>
      <c r="H275" s="690"/>
      <c r="I275" s="690"/>
      <c r="J275" s="691"/>
      <c r="K275" s="691"/>
      <c r="L275" s="691"/>
      <c r="M275" s="691"/>
      <c r="N275" s="689"/>
      <c r="O275" s="689"/>
      <c r="P275" s="689"/>
      <c r="Q275" s="689"/>
      <c r="R275" s="689"/>
      <c r="S275" s="689"/>
      <c r="T275" s="689"/>
      <c r="U275" s="692"/>
    </row>
    <row r="276">
      <c r="A276" s="689"/>
      <c r="B276" s="689"/>
      <c r="C276" s="689"/>
      <c r="D276" s="689"/>
      <c r="E276" s="689"/>
      <c r="F276" s="689"/>
      <c r="G276" s="690"/>
      <c r="H276" s="690"/>
      <c r="I276" s="690"/>
      <c r="J276" s="691"/>
      <c r="K276" s="691"/>
      <c r="L276" s="691"/>
      <c r="M276" s="691"/>
      <c r="N276" s="689"/>
      <c r="O276" s="689"/>
      <c r="P276" s="689"/>
      <c r="Q276" s="689"/>
      <c r="R276" s="689"/>
      <c r="S276" s="689"/>
      <c r="T276" s="689"/>
      <c r="U276" s="692"/>
    </row>
    <row r="277">
      <c r="A277" s="689"/>
      <c r="B277" s="689"/>
      <c r="C277" s="689"/>
      <c r="D277" s="689"/>
      <c r="E277" s="689"/>
      <c r="F277" s="689"/>
      <c r="G277" s="690"/>
      <c r="H277" s="690"/>
      <c r="I277" s="690"/>
      <c r="J277" s="691"/>
      <c r="K277" s="691"/>
      <c r="L277" s="691"/>
      <c r="M277" s="691"/>
      <c r="N277" s="689"/>
      <c r="O277" s="689"/>
      <c r="P277" s="689"/>
      <c r="Q277" s="689"/>
      <c r="R277" s="689"/>
      <c r="S277" s="689"/>
      <c r="T277" s="689"/>
      <c r="U277" s="692"/>
    </row>
    <row r="278">
      <c r="A278" s="689"/>
      <c r="B278" s="689"/>
      <c r="C278" s="689"/>
      <c r="D278" s="689"/>
      <c r="E278" s="689"/>
      <c r="F278" s="689"/>
      <c r="G278" s="690"/>
      <c r="H278" s="690"/>
      <c r="I278" s="690"/>
      <c r="J278" s="691"/>
      <c r="K278" s="691"/>
      <c r="L278" s="691"/>
      <c r="M278" s="691"/>
      <c r="N278" s="689"/>
      <c r="O278" s="689"/>
      <c r="P278" s="689"/>
      <c r="Q278" s="689"/>
      <c r="R278" s="689"/>
      <c r="S278" s="689"/>
      <c r="T278" s="689"/>
      <c r="U278" s="692"/>
    </row>
    <row r="279">
      <c r="A279" s="689"/>
      <c r="B279" s="689"/>
      <c r="C279" s="689"/>
      <c r="D279" s="689"/>
      <c r="E279" s="689"/>
      <c r="F279" s="689"/>
      <c r="G279" s="690"/>
      <c r="H279" s="690"/>
      <c r="I279" s="690"/>
      <c r="J279" s="691"/>
      <c r="K279" s="691"/>
      <c r="L279" s="691"/>
      <c r="M279" s="691"/>
      <c r="N279" s="689"/>
      <c r="O279" s="689"/>
      <c r="P279" s="689"/>
      <c r="Q279" s="689"/>
      <c r="R279" s="689"/>
      <c r="S279" s="689"/>
      <c r="T279" s="689"/>
      <c r="U279" s="692"/>
    </row>
    <row r="280">
      <c r="A280" s="689"/>
      <c r="B280" s="689"/>
      <c r="C280" s="689"/>
      <c r="D280" s="689"/>
      <c r="E280" s="689"/>
      <c r="F280" s="689"/>
      <c r="G280" s="690"/>
      <c r="H280" s="690"/>
      <c r="I280" s="690"/>
      <c r="J280" s="691"/>
      <c r="K280" s="691"/>
      <c r="L280" s="691"/>
      <c r="M280" s="691"/>
      <c r="N280" s="689"/>
      <c r="O280" s="689"/>
      <c r="P280" s="689"/>
      <c r="Q280" s="689"/>
      <c r="R280" s="689"/>
      <c r="S280" s="689"/>
      <c r="T280" s="689"/>
      <c r="U280" s="692"/>
    </row>
    <row r="281">
      <c r="A281" s="689"/>
      <c r="B281" s="689"/>
      <c r="C281" s="689"/>
      <c r="D281" s="689"/>
      <c r="E281" s="689"/>
      <c r="F281" s="689"/>
      <c r="G281" s="690"/>
      <c r="H281" s="690"/>
      <c r="I281" s="690"/>
      <c r="J281" s="691"/>
      <c r="K281" s="691"/>
      <c r="L281" s="691"/>
      <c r="M281" s="691"/>
      <c r="N281" s="689"/>
      <c r="O281" s="689"/>
      <c r="P281" s="689"/>
      <c r="Q281" s="689"/>
      <c r="R281" s="689"/>
      <c r="S281" s="689"/>
      <c r="T281" s="689"/>
      <c r="U281" s="692"/>
    </row>
    <row r="282">
      <c r="A282" s="689"/>
      <c r="B282" s="689"/>
      <c r="C282" s="689"/>
      <c r="D282" s="689"/>
      <c r="E282" s="689"/>
      <c r="F282" s="689"/>
      <c r="G282" s="690"/>
      <c r="H282" s="690"/>
      <c r="I282" s="690"/>
      <c r="J282" s="691"/>
      <c r="K282" s="691"/>
      <c r="L282" s="691"/>
      <c r="M282" s="691"/>
      <c r="N282" s="689"/>
      <c r="O282" s="689"/>
      <c r="P282" s="689"/>
      <c r="Q282" s="689"/>
      <c r="R282" s="689"/>
      <c r="S282" s="689"/>
      <c r="T282" s="689"/>
      <c r="U282" s="692"/>
    </row>
    <row r="283">
      <c r="A283" s="689"/>
      <c r="B283" s="689"/>
      <c r="C283" s="689"/>
      <c r="D283" s="689"/>
      <c r="E283" s="689"/>
      <c r="F283" s="689"/>
      <c r="G283" s="690"/>
      <c r="H283" s="690"/>
      <c r="I283" s="690"/>
      <c r="J283" s="691"/>
      <c r="K283" s="691"/>
      <c r="L283" s="691"/>
      <c r="M283" s="691"/>
      <c r="N283" s="689"/>
      <c r="O283" s="689"/>
      <c r="P283" s="689"/>
      <c r="Q283" s="689"/>
      <c r="R283" s="689"/>
      <c r="S283" s="689"/>
      <c r="T283" s="689"/>
      <c r="U283" s="692"/>
    </row>
    <row r="284">
      <c r="A284" s="689"/>
      <c r="B284" s="689"/>
      <c r="C284" s="689"/>
      <c r="D284" s="689"/>
      <c r="E284" s="689"/>
      <c r="F284" s="689"/>
      <c r="G284" s="690"/>
      <c r="H284" s="690"/>
      <c r="I284" s="690"/>
      <c r="J284" s="691"/>
      <c r="K284" s="691"/>
      <c r="L284" s="691"/>
      <c r="M284" s="691"/>
      <c r="N284" s="689"/>
      <c r="O284" s="689"/>
      <c r="P284" s="689"/>
      <c r="Q284" s="689"/>
      <c r="R284" s="689"/>
      <c r="S284" s="689"/>
      <c r="T284" s="689"/>
      <c r="U284" s="692"/>
    </row>
    <row r="285">
      <c r="A285" s="689"/>
      <c r="B285" s="689"/>
      <c r="C285" s="689"/>
      <c r="D285" s="689"/>
      <c r="E285" s="689"/>
      <c r="F285" s="689"/>
      <c r="G285" s="690"/>
      <c r="H285" s="690"/>
      <c r="I285" s="690"/>
      <c r="J285" s="691"/>
      <c r="K285" s="691"/>
      <c r="L285" s="691"/>
      <c r="M285" s="691"/>
      <c r="N285" s="689"/>
      <c r="O285" s="689"/>
      <c r="P285" s="689"/>
      <c r="Q285" s="689"/>
      <c r="R285" s="689"/>
      <c r="S285" s="689"/>
      <c r="T285" s="689"/>
      <c r="U285" s="692"/>
    </row>
    <row r="286">
      <c r="A286" s="689"/>
      <c r="B286" s="689"/>
      <c r="C286" s="689"/>
      <c r="D286" s="689"/>
      <c r="E286" s="689"/>
      <c r="F286" s="689"/>
      <c r="G286" s="690"/>
      <c r="H286" s="690"/>
      <c r="I286" s="690"/>
      <c r="J286" s="691"/>
      <c r="K286" s="691"/>
      <c r="L286" s="691"/>
      <c r="M286" s="691"/>
      <c r="N286" s="689"/>
      <c r="O286" s="689"/>
      <c r="P286" s="689"/>
      <c r="Q286" s="689"/>
      <c r="R286" s="689"/>
      <c r="S286" s="689"/>
      <c r="T286" s="689"/>
      <c r="U286" s="692"/>
    </row>
    <row r="287">
      <c r="A287" s="689"/>
      <c r="B287" s="689"/>
      <c r="C287" s="689"/>
      <c r="D287" s="689"/>
      <c r="E287" s="689"/>
      <c r="F287" s="689"/>
      <c r="G287" s="690"/>
      <c r="H287" s="690"/>
      <c r="I287" s="690"/>
      <c r="J287" s="691"/>
      <c r="K287" s="691"/>
      <c r="L287" s="691"/>
      <c r="M287" s="691"/>
      <c r="N287" s="689"/>
      <c r="O287" s="689"/>
      <c r="P287" s="689"/>
      <c r="Q287" s="689"/>
      <c r="R287" s="689"/>
      <c r="S287" s="689"/>
      <c r="T287" s="689"/>
      <c r="U287" s="692"/>
    </row>
    <row r="288">
      <c r="A288" s="689"/>
      <c r="B288" s="689"/>
      <c r="C288" s="689"/>
      <c r="D288" s="689"/>
      <c r="E288" s="689"/>
      <c r="F288" s="689"/>
      <c r="G288" s="690"/>
      <c r="H288" s="690"/>
      <c r="I288" s="690"/>
      <c r="J288" s="691"/>
      <c r="K288" s="691"/>
      <c r="L288" s="691"/>
      <c r="M288" s="691"/>
      <c r="N288" s="689"/>
      <c r="O288" s="689"/>
      <c r="P288" s="689"/>
      <c r="Q288" s="689"/>
      <c r="R288" s="689"/>
      <c r="S288" s="689"/>
      <c r="T288" s="689"/>
      <c r="U288" s="692"/>
    </row>
    <row r="289">
      <c r="A289" s="689"/>
      <c r="B289" s="689"/>
      <c r="C289" s="689"/>
      <c r="D289" s="689"/>
      <c r="E289" s="689"/>
      <c r="F289" s="689"/>
      <c r="G289" s="690"/>
      <c r="H289" s="690"/>
      <c r="I289" s="690"/>
      <c r="J289" s="691"/>
      <c r="K289" s="691"/>
      <c r="L289" s="691"/>
      <c r="M289" s="691"/>
      <c r="N289" s="689"/>
      <c r="O289" s="689"/>
      <c r="P289" s="689"/>
      <c r="Q289" s="689"/>
      <c r="R289" s="689"/>
      <c r="S289" s="689"/>
      <c r="T289" s="689"/>
      <c r="U289" s="692"/>
    </row>
    <row r="290">
      <c r="A290" s="689"/>
      <c r="B290" s="689"/>
      <c r="C290" s="689"/>
      <c r="D290" s="689"/>
      <c r="E290" s="689"/>
      <c r="F290" s="689"/>
      <c r="G290" s="690"/>
      <c r="H290" s="690"/>
      <c r="I290" s="690"/>
      <c r="J290" s="691"/>
      <c r="K290" s="691"/>
      <c r="L290" s="691"/>
      <c r="M290" s="691"/>
      <c r="N290" s="689"/>
      <c r="O290" s="689"/>
      <c r="P290" s="689"/>
      <c r="Q290" s="689"/>
      <c r="R290" s="689"/>
      <c r="S290" s="689"/>
      <c r="T290" s="689"/>
      <c r="U290" s="692"/>
    </row>
    <row r="291">
      <c r="A291" s="689"/>
      <c r="B291" s="689"/>
      <c r="C291" s="689"/>
      <c r="D291" s="689"/>
      <c r="E291" s="689"/>
      <c r="F291" s="689"/>
      <c r="G291" s="690"/>
      <c r="H291" s="690"/>
      <c r="I291" s="690"/>
      <c r="J291" s="691"/>
      <c r="K291" s="691"/>
      <c r="L291" s="691"/>
      <c r="M291" s="691"/>
      <c r="N291" s="689"/>
      <c r="O291" s="689"/>
      <c r="P291" s="689"/>
      <c r="Q291" s="689"/>
      <c r="R291" s="689"/>
      <c r="S291" s="689"/>
      <c r="T291" s="689"/>
      <c r="U291" s="692"/>
    </row>
    <row r="292">
      <c r="A292" s="689"/>
      <c r="B292" s="689"/>
      <c r="C292" s="689"/>
      <c r="D292" s="689"/>
      <c r="E292" s="689"/>
      <c r="F292" s="689"/>
      <c r="G292" s="690"/>
      <c r="H292" s="690"/>
      <c r="I292" s="690"/>
      <c r="J292" s="691"/>
      <c r="K292" s="691"/>
      <c r="L292" s="691"/>
      <c r="M292" s="691"/>
      <c r="N292" s="689"/>
      <c r="O292" s="689"/>
      <c r="P292" s="689"/>
      <c r="Q292" s="689"/>
      <c r="R292" s="689"/>
      <c r="S292" s="689"/>
      <c r="T292" s="689"/>
      <c r="U292" s="692"/>
    </row>
    <row r="293">
      <c r="A293" s="689"/>
      <c r="B293" s="689"/>
      <c r="C293" s="689"/>
      <c r="D293" s="689"/>
      <c r="E293" s="689"/>
      <c r="F293" s="689"/>
      <c r="G293" s="690"/>
      <c r="H293" s="690"/>
      <c r="I293" s="690"/>
      <c r="J293" s="691"/>
      <c r="K293" s="691"/>
      <c r="L293" s="691"/>
      <c r="M293" s="691"/>
      <c r="N293" s="689"/>
      <c r="O293" s="689"/>
      <c r="P293" s="689"/>
      <c r="Q293" s="689"/>
      <c r="R293" s="689"/>
      <c r="S293" s="689"/>
      <c r="T293" s="689"/>
      <c r="U293" s="692"/>
    </row>
    <row r="294">
      <c r="A294" s="689"/>
      <c r="B294" s="689"/>
      <c r="C294" s="689"/>
      <c r="D294" s="689"/>
      <c r="E294" s="689"/>
      <c r="F294" s="689"/>
      <c r="G294" s="690"/>
      <c r="H294" s="690"/>
      <c r="I294" s="690"/>
      <c r="J294" s="691"/>
      <c r="K294" s="691"/>
      <c r="L294" s="691"/>
      <c r="M294" s="691"/>
      <c r="N294" s="689"/>
      <c r="O294" s="689"/>
      <c r="P294" s="689"/>
      <c r="Q294" s="689"/>
      <c r="R294" s="689"/>
      <c r="S294" s="689"/>
      <c r="T294" s="689"/>
      <c r="U294" s="692"/>
    </row>
    <row r="295">
      <c r="A295" s="689"/>
      <c r="B295" s="689"/>
      <c r="C295" s="689"/>
      <c r="D295" s="689"/>
      <c r="E295" s="689"/>
      <c r="F295" s="689"/>
      <c r="G295" s="690"/>
      <c r="H295" s="690"/>
      <c r="I295" s="690"/>
      <c r="J295" s="691"/>
      <c r="K295" s="691"/>
      <c r="L295" s="691"/>
      <c r="M295" s="691"/>
      <c r="N295" s="689"/>
      <c r="O295" s="689"/>
      <c r="P295" s="689"/>
      <c r="Q295" s="689"/>
      <c r="R295" s="689"/>
      <c r="S295" s="689"/>
      <c r="T295" s="689"/>
      <c r="U295" s="692"/>
    </row>
    <row r="296">
      <c r="A296" s="689"/>
      <c r="B296" s="689"/>
      <c r="C296" s="689"/>
      <c r="D296" s="689"/>
      <c r="E296" s="689"/>
      <c r="F296" s="689"/>
      <c r="G296" s="690"/>
      <c r="H296" s="690"/>
      <c r="I296" s="690"/>
      <c r="J296" s="691"/>
      <c r="K296" s="691"/>
      <c r="L296" s="691"/>
      <c r="M296" s="691"/>
      <c r="N296" s="689"/>
      <c r="O296" s="689"/>
      <c r="P296" s="689"/>
      <c r="Q296" s="689"/>
      <c r="R296" s="689"/>
      <c r="S296" s="689"/>
      <c r="T296" s="689"/>
      <c r="U296" s="692"/>
    </row>
    <row r="297">
      <c r="A297" s="689"/>
      <c r="B297" s="689"/>
      <c r="C297" s="689"/>
      <c r="D297" s="689"/>
      <c r="E297" s="689"/>
      <c r="F297" s="689"/>
      <c r="G297" s="690"/>
      <c r="H297" s="690"/>
      <c r="I297" s="690"/>
      <c r="J297" s="691"/>
      <c r="K297" s="691"/>
      <c r="L297" s="691"/>
      <c r="M297" s="691"/>
      <c r="N297" s="689"/>
      <c r="O297" s="689"/>
      <c r="P297" s="689"/>
      <c r="Q297" s="689"/>
      <c r="R297" s="689"/>
      <c r="S297" s="689"/>
      <c r="T297" s="689"/>
      <c r="U297" s="692"/>
    </row>
    <row r="298">
      <c r="A298" s="689"/>
      <c r="B298" s="689"/>
      <c r="C298" s="689"/>
      <c r="D298" s="689"/>
      <c r="E298" s="689"/>
      <c r="F298" s="689"/>
      <c r="G298" s="690"/>
      <c r="H298" s="690"/>
      <c r="I298" s="690"/>
      <c r="J298" s="691"/>
      <c r="K298" s="691"/>
      <c r="L298" s="691"/>
      <c r="M298" s="691"/>
      <c r="N298" s="689"/>
      <c r="O298" s="689"/>
      <c r="P298" s="689"/>
      <c r="Q298" s="689"/>
      <c r="R298" s="689"/>
      <c r="S298" s="689"/>
      <c r="T298" s="689"/>
      <c r="U298" s="692"/>
    </row>
    <row r="299">
      <c r="A299" s="689"/>
      <c r="B299" s="689"/>
      <c r="C299" s="689"/>
      <c r="D299" s="689"/>
      <c r="E299" s="689"/>
      <c r="F299" s="689"/>
      <c r="G299" s="690"/>
      <c r="H299" s="690"/>
      <c r="I299" s="690"/>
      <c r="J299" s="691"/>
      <c r="K299" s="691"/>
      <c r="L299" s="691"/>
      <c r="M299" s="691"/>
      <c r="N299" s="689"/>
      <c r="O299" s="689"/>
      <c r="P299" s="689"/>
      <c r="Q299" s="689"/>
      <c r="R299" s="689"/>
      <c r="S299" s="689"/>
      <c r="T299" s="689"/>
      <c r="U299" s="692"/>
    </row>
    <row r="300">
      <c r="A300" s="689"/>
      <c r="B300" s="689"/>
      <c r="C300" s="689"/>
      <c r="D300" s="689"/>
      <c r="E300" s="689"/>
      <c r="F300" s="689"/>
      <c r="G300" s="690"/>
      <c r="H300" s="690"/>
      <c r="I300" s="690"/>
      <c r="J300" s="691"/>
      <c r="K300" s="691"/>
      <c r="L300" s="691"/>
      <c r="M300" s="691"/>
      <c r="N300" s="689"/>
      <c r="O300" s="689"/>
      <c r="P300" s="689"/>
      <c r="Q300" s="689"/>
      <c r="R300" s="689"/>
      <c r="S300" s="689"/>
      <c r="T300" s="689"/>
      <c r="U300" s="692"/>
    </row>
    <row r="301">
      <c r="A301" s="689"/>
      <c r="B301" s="689"/>
      <c r="C301" s="689"/>
      <c r="D301" s="689"/>
      <c r="E301" s="689"/>
      <c r="F301" s="689"/>
      <c r="G301" s="690"/>
      <c r="H301" s="690"/>
      <c r="I301" s="690"/>
      <c r="J301" s="691"/>
      <c r="K301" s="691"/>
      <c r="L301" s="691"/>
      <c r="M301" s="691"/>
      <c r="N301" s="689"/>
      <c r="O301" s="689"/>
      <c r="P301" s="689"/>
      <c r="Q301" s="689"/>
      <c r="R301" s="689"/>
      <c r="S301" s="689"/>
      <c r="T301" s="689"/>
      <c r="U301" s="692"/>
    </row>
    <row r="302">
      <c r="A302" s="689"/>
      <c r="B302" s="689"/>
      <c r="C302" s="689"/>
      <c r="D302" s="689"/>
      <c r="E302" s="689"/>
      <c r="F302" s="689"/>
      <c r="G302" s="690"/>
      <c r="H302" s="690"/>
      <c r="I302" s="690"/>
      <c r="J302" s="691"/>
      <c r="K302" s="691"/>
      <c r="L302" s="691"/>
      <c r="M302" s="691"/>
      <c r="N302" s="689"/>
      <c r="O302" s="689"/>
      <c r="P302" s="689"/>
      <c r="Q302" s="689"/>
      <c r="R302" s="689"/>
      <c r="S302" s="689"/>
      <c r="T302" s="689"/>
      <c r="U302" s="692"/>
    </row>
    <row r="303">
      <c r="A303" s="689"/>
      <c r="B303" s="689"/>
      <c r="C303" s="689"/>
      <c r="D303" s="689"/>
      <c r="E303" s="689"/>
      <c r="F303" s="689"/>
      <c r="G303" s="690"/>
      <c r="H303" s="690"/>
      <c r="I303" s="690"/>
      <c r="J303" s="691"/>
      <c r="K303" s="691"/>
      <c r="L303" s="691"/>
      <c r="M303" s="691"/>
      <c r="N303" s="689"/>
      <c r="O303" s="689"/>
      <c r="P303" s="689"/>
      <c r="Q303" s="689"/>
      <c r="R303" s="689"/>
      <c r="S303" s="689"/>
      <c r="T303" s="689"/>
      <c r="U303" s="692"/>
    </row>
    <row r="304">
      <c r="A304" s="689"/>
      <c r="B304" s="689"/>
      <c r="C304" s="689"/>
      <c r="D304" s="689"/>
      <c r="E304" s="689"/>
      <c r="F304" s="689"/>
      <c r="G304" s="690"/>
      <c r="H304" s="690"/>
      <c r="I304" s="690"/>
      <c r="J304" s="691"/>
      <c r="K304" s="691"/>
      <c r="L304" s="691"/>
      <c r="M304" s="691"/>
      <c r="N304" s="689"/>
      <c r="O304" s="689"/>
      <c r="P304" s="689"/>
      <c r="Q304" s="689"/>
      <c r="R304" s="689"/>
      <c r="S304" s="689"/>
      <c r="T304" s="689"/>
      <c r="U304" s="692"/>
    </row>
    <row r="305">
      <c r="A305" s="689"/>
      <c r="B305" s="689"/>
      <c r="C305" s="689"/>
      <c r="D305" s="689"/>
      <c r="E305" s="689"/>
      <c r="F305" s="689"/>
      <c r="G305" s="690"/>
      <c r="H305" s="690"/>
      <c r="I305" s="690"/>
      <c r="J305" s="691"/>
      <c r="K305" s="691"/>
      <c r="L305" s="691"/>
      <c r="M305" s="691"/>
      <c r="N305" s="689"/>
      <c r="O305" s="689"/>
      <c r="P305" s="689"/>
      <c r="Q305" s="689"/>
      <c r="R305" s="689"/>
      <c r="S305" s="689"/>
      <c r="T305" s="689"/>
      <c r="U305" s="692"/>
    </row>
    <row r="306">
      <c r="A306" s="689"/>
      <c r="B306" s="689"/>
      <c r="C306" s="689"/>
      <c r="D306" s="689"/>
      <c r="E306" s="689"/>
      <c r="F306" s="689"/>
      <c r="G306" s="690"/>
      <c r="H306" s="690"/>
      <c r="I306" s="690"/>
      <c r="J306" s="691"/>
      <c r="K306" s="691"/>
      <c r="L306" s="691"/>
      <c r="M306" s="691"/>
      <c r="N306" s="689"/>
      <c r="O306" s="689"/>
      <c r="P306" s="689"/>
      <c r="Q306" s="689"/>
      <c r="R306" s="689"/>
      <c r="S306" s="689"/>
      <c r="T306" s="689"/>
      <c r="U306" s="692"/>
    </row>
    <row r="307">
      <c r="A307" s="689"/>
      <c r="B307" s="689"/>
      <c r="C307" s="689"/>
      <c r="D307" s="689"/>
      <c r="E307" s="689"/>
      <c r="F307" s="689"/>
      <c r="G307" s="690"/>
      <c r="H307" s="690"/>
      <c r="I307" s="690"/>
      <c r="J307" s="691"/>
      <c r="K307" s="691"/>
      <c r="L307" s="691"/>
      <c r="M307" s="691"/>
      <c r="N307" s="689"/>
      <c r="O307" s="689"/>
      <c r="P307" s="689"/>
      <c r="Q307" s="689"/>
      <c r="R307" s="689"/>
      <c r="S307" s="689"/>
      <c r="T307" s="689"/>
      <c r="U307" s="692"/>
    </row>
    <row r="308">
      <c r="A308" s="689"/>
      <c r="B308" s="689"/>
      <c r="C308" s="689"/>
      <c r="D308" s="689"/>
      <c r="E308" s="689"/>
      <c r="F308" s="689"/>
      <c r="G308" s="690"/>
      <c r="H308" s="690"/>
      <c r="I308" s="690"/>
      <c r="J308" s="691"/>
      <c r="K308" s="691"/>
      <c r="L308" s="691"/>
      <c r="M308" s="691"/>
      <c r="N308" s="689"/>
      <c r="O308" s="689"/>
      <c r="P308" s="689"/>
      <c r="Q308" s="689"/>
      <c r="R308" s="689"/>
      <c r="S308" s="689"/>
      <c r="T308" s="689"/>
      <c r="U308" s="692"/>
    </row>
    <row r="309">
      <c r="A309" s="689"/>
      <c r="B309" s="689"/>
      <c r="C309" s="689"/>
      <c r="D309" s="689"/>
      <c r="E309" s="689"/>
      <c r="F309" s="689"/>
      <c r="G309" s="690"/>
      <c r="H309" s="690"/>
      <c r="I309" s="690"/>
      <c r="J309" s="691"/>
      <c r="K309" s="691"/>
      <c r="L309" s="691"/>
      <c r="M309" s="691"/>
      <c r="N309" s="689"/>
      <c r="O309" s="689"/>
      <c r="P309" s="689"/>
      <c r="Q309" s="689"/>
      <c r="R309" s="689"/>
      <c r="S309" s="689"/>
      <c r="T309" s="689"/>
      <c r="U309" s="692"/>
    </row>
    <row r="310">
      <c r="A310" s="689"/>
      <c r="B310" s="689"/>
      <c r="C310" s="689"/>
      <c r="D310" s="689"/>
      <c r="E310" s="689"/>
      <c r="F310" s="689"/>
      <c r="G310" s="690"/>
      <c r="H310" s="690"/>
      <c r="I310" s="690"/>
      <c r="J310" s="691"/>
      <c r="K310" s="691"/>
      <c r="L310" s="691"/>
      <c r="M310" s="691"/>
      <c r="N310" s="689"/>
      <c r="O310" s="689"/>
      <c r="P310" s="689"/>
      <c r="Q310" s="689"/>
      <c r="R310" s="689"/>
      <c r="S310" s="689"/>
      <c r="T310" s="689"/>
      <c r="U310" s="692"/>
    </row>
    <row r="311">
      <c r="A311" s="689"/>
      <c r="B311" s="689"/>
      <c r="C311" s="689"/>
      <c r="D311" s="689"/>
      <c r="E311" s="689"/>
      <c r="F311" s="689"/>
      <c r="G311" s="690"/>
      <c r="H311" s="690"/>
      <c r="I311" s="690"/>
      <c r="J311" s="691"/>
      <c r="K311" s="691"/>
      <c r="L311" s="691"/>
      <c r="M311" s="691"/>
      <c r="N311" s="689"/>
      <c r="O311" s="689"/>
      <c r="P311" s="689"/>
      <c r="Q311" s="689"/>
      <c r="R311" s="689"/>
      <c r="S311" s="689"/>
      <c r="T311" s="689"/>
      <c r="U311" s="692"/>
    </row>
    <row r="312">
      <c r="A312" s="689"/>
      <c r="B312" s="689"/>
      <c r="C312" s="689"/>
      <c r="D312" s="689"/>
      <c r="E312" s="689"/>
      <c r="F312" s="689"/>
      <c r="G312" s="690"/>
      <c r="H312" s="690"/>
      <c r="I312" s="690"/>
      <c r="J312" s="691"/>
      <c r="K312" s="691"/>
      <c r="L312" s="691"/>
      <c r="M312" s="691"/>
      <c r="N312" s="689"/>
      <c r="O312" s="689"/>
      <c r="P312" s="689"/>
      <c r="Q312" s="689"/>
      <c r="R312" s="689"/>
      <c r="S312" s="689"/>
      <c r="T312" s="689"/>
      <c r="U312" s="692"/>
    </row>
    <row r="313">
      <c r="A313" s="689"/>
      <c r="B313" s="689"/>
      <c r="C313" s="689"/>
      <c r="D313" s="689"/>
      <c r="E313" s="689"/>
      <c r="F313" s="689"/>
      <c r="G313" s="690"/>
      <c r="H313" s="690"/>
      <c r="I313" s="690"/>
      <c r="J313" s="691"/>
      <c r="K313" s="691"/>
      <c r="L313" s="691"/>
      <c r="M313" s="691"/>
      <c r="N313" s="689"/>
      <c r="O313" s="689"/>
      <c r="P313" s="689"/>
      <c r="Q313" s="689"/>
      <c r="R313" s="689"/>
      <c r="S313" s="689"/>
      <c r="T313" s="689"/>
      <c r="U313" s="692"/>
    </row>
    <row r="314">
      <c r="A314" s="689"/>
      <c r="B314" s="689"/>
      <c r="C314" s="689"/>
      <c r="D314" s="689"/>
      <c r="E314" s="689"/>
      <c r="F314" s="689"/>
      <c r="G314" s="690"/>
      <c r="H314" s="690"/>
      <c r="I314" s="690"/>
      <c r="J314" s="691"/>
      <c r="K314" s="691"/>
      <c r="L314" s="691"/>
      <c r="M314" s="691"/>
      <c r="N314" s="689"/>
      <c r="O314" s="689"/>
      <c r="P314" s="689"/>
      <c r="Q314" s="689"/>
      <c r="R314" s="689"/>
      <c r="S314" s="689"/>
      <c r="T314" s="689"/>
      <c r="U314" s="692"/>
    </row>
    <row r="315">
      <c r="A315" s="689"/>
      <c r="B315" s="689"/>
      <c r="C315" s="689"/>
      <c r="D315" s="689"/>
      <c r="E315" s="689"/>
      <c r="F315" s="689"/>
      <c r="G315" s="690"/>
      <c r="H315" s="690"/>
      <c r="I315" s="690"/>
      <c r="J315" s="691"/>
      <c r="K315" s="691"/>
      <c r="L315" s="691"/>
      <c r="M315" s="691"/>
      <c r="N315" s="689"/>
      <c r="O315" s="689"/>
      <c r="P315" s="689"/>
      <c r="Q315" s="689"/>
      <c r="R315" s="689"/>
      <c r="S315" s="689"/>
      <c r="T315" s="689"/>
      <c r="U315" s="692"/>
    </row>
    <row r="316">
      <c r="A316" s="689"/>
      <c r="B316" s="689"/>
      <c r="C316" s="689"/>
      <c r="D316" s="689"/>
      <c r="E316" s="689"/>
      <c r="F316" s="689"/>
      <c r="G316" s="690"/>
      <c r="H316" s="690"/>
      <c r="I316" s="690"/>
      <c r="J316" s="691"/>
      <c r="K316" s="691"/>
      <c r="L316" s="691"/>
      <c r="M316" s="691"/>
      <c r="N316" s="689"/>
      <c r="O316" s="689"/>
      <c r="P316" s="689"/>
      <c r="Q316" s="689"/>
      <c r="R316" s="689"/>
      <c r="S316" s="689"/>
      <c r="T316" s="689"/>
      <c r="U316" s="692"/>
    </row>
    <row r="317">
      <c r="A317" s="689"/>
      <c r="B317" s="689"/>
      <c r="C317" s="689"/>
      <c r="D317" s="689"/>
      <c r="E317" s="689"/>
      <c r="F317" s="689"/>
      <c r="G317" s="690"/>
      <c r="H317" s="690"/>
      <c r="I317" s="690"/>
      <c r="J317" s="691"/>
      <c r="K317" s="691"/>
      <c r="L317" s="691"/>
      <c r="M317" s="691"/>
      <c r="N317" s="689"/>
      <c r="O317" s="689"/>
      <c r="P317" s="689"/>
      <c r="Q317" s="689"/>
      <c r="R317" s="689"/>
      <c r="S317" s="689"/>
      <c r="T317" s="689"/>
      <c r="U317" s="692"/>
    </row>
    <row r="318">
      <c r="A318" s="689"/>
      <c r="B318" s="689"/>
      <c r="C318" s="689"/>
      <c r="D318" s="689"/>
      <c r="E318" s="689"/>
      <c r="F318" s="689"/>
      <c r="G318" s="690"/>
      <c r="H318" s="690"/>
      <c r="I318" s="690"/>
      <c r="J318" s="691"/>
      <c r="K318" s="691"/>
      <c r="L318" s="691"/>
      <c r="M318" s="691"/>
      <c r="N318" s="689"/>
      <c r="O318" s="689"/>
      <c r="P318" s="689"/>
      <c r="Q318" s="689"/>
      <c r="R318" s="689"/>
      <c r="S318" s="689"/>
      <c r="T318" s="689"/>
      <c r="U318" s="692"/>
    </row>
    <row r="319">
      <c r="A319" s="689"/>
      <c r="B319" s="689"/>
      <c r="C319" s="689"/>
      <c r="D319" s="689"/>
      <c r="E319" s="689"/>
      <c r="F319" s="689"/>
      <c r="G319" s="690"/>
      <c r="H319" s="690"/>
      <c r="I319" s="690"/>
      <c r="J319" s="691"/>
      <c r="K319" s="691"/>
      <c r="L319" s="691"/>
      <c r="M319" s="691"/>
      <c r="N319" s="689"/>
      <c r="O319" s="689"/>
      <c r="P319" s="689"/>
      <c r="Q319" s="689"/>
      <c r="R319" s="689"/>
      <c r="S319" s="689"/>
      <c r="T319" s="689"/>
      <c r="U319" s="692"/>
    </row>
    <row r="320">
      <c r="A320" s="689"/>
      <c r="B320" s="689"/>
      <c r="C320" s="689"/>
      <c r="D320" s="689"/>
      <c r="E320" s="689"/>
      <c r="F320" s="689"/>
      <c r="G320" s="690"/>
      <c r="H320" s="690"/>
      <c r="I320" s="690"/>
      <c r="J320" s="691"/>
      <c r="K320" s="691"/>
      <c r="L320" s="691"/>
      <c r="M320" s="691"/>
      <c r="N320" s="689"/>
      <c r="O320" s="689"/>
      <c r="P320" s="689"/>
      <c r="Q320" s="689"/>
      <c r="R320" s="689"/>
      <c r="S320" s="689"/>
      <c r="T320" s="689"/>
      <c r="U320" s="692"/>
    </row>
    <row r="321">
      <c r="A321" s="689"/>
      <c r="B321" s="689"/>
      <c r="C321" s="689"/>
      <c r="D321" s="689"/>
      <c r="E321" s="689"/>
      <c r="F321" s="689"/>
      <c r="G321" s="690"/>
      <c r="H321" s="690"/>
      <c r="I321" s="690"/>
      <c r="J321" s="691"/>
      <c r="K321" s="691"/>
      <c r="L321" s="691"/>
      <c r="M321" s="691"/>
      <c r="N321" s="689"/>
      <c r="O321" s="689"/>
      <c r="P321" s="689"/>
      <c r="Q321" s="689"/>
      <c r="R321" s="689"/>
      <c r="S321" s="689"/>
      <c r="T321" s="689"/>
      <c r="U321" s="692"/>
    </row>
    <row r="322">
      <c r="A322" s="689"/>
      <c r="B322" s="689"/>
      <c r="C322" s="689"/>
      <c r="D322" s="689"/>
      <c r="E322" s="689"/>
      <c r="F322" s="689"/>
      <c r="G322" s="690"/>
      <c r="H322" s="690"/>
      <c r="I322" s="690"/>
      <c r="J322" s="691"/>
      <c r="K322" s="691"/>
      <c r="L322" s="691"/>
      <c r="M322" s="691"/>
      <c r="N322" s="689"/>
      <c r="O322" s="689"/>
      <c r="P322" s="689"/>
      <c r="Q322" s="689"/>
      <c r="R322" s="689"/>
      <c r="S322" s="689"/>
      <c r="T322" s="689"/>
      <c r="U322" s="692"/>
    </row>
    <row r="323">
      <c r="A323" s="689"/>
      <c r="B323" s="689"/>
      <c r="C323" s="689"/>
      <c r="D323" s="689"/>
      <c r="E323" s="689"/>
      <c r="F323" s="689"/>
      <c r="G323" s="690"/>
      <c r="H323" s="690"/>
      <c r="I323" s="690"/>
      <c r="J323" s="691"/>
      <c r="K323" s="691"/>
      <c r="L323" s="691"/>
      <c r="M323" s="691"/>
      <c r="N323" s="689"/>
      <c r="O323" s="689"/>
      <c r="P323" s="689"/>
      <c r="Q323" s="689"/>
      <c r="R323" s="689"/>
      <c r="S323" s="689"/>
      <c r="T323" s="689"/>
      <c r="U323" s="692"/>
    </row>
    <row r="324">
      <c r="A324" s="689"/>
      <c r="B324" s="689"/>
      <c r="C324" s="689"/>
      <c r="D324" s="689"/>
      <c r="E324" s="689"/>
      <c r="F324" s="689"/>
      <c r="G324" s="690"/>
      <c r="H324" s="690"/>
      <c r="I324" s="690"/>
      <c r="J324" s="691"/>
      <c r="K324" s="691"/>
      <c r="L324" s="691"/>
      <c r="M324" s="691"/>
      <c r="N324" s="689"/>
      <c r="O324" s="689"/>
      <c r="P324" s="689"/>
      <c r="Q324" s="689"/>
      <c r="R324" s="689"/>
      <c r="S324" s="689"/>
      <c r="T324" s="689"/>
      <c r="U324" s="692"/>
    </row>
    <row r="325">
      <c r="A325" s="689"/>
      <c r="B325" s="689"/>
      <c r="C325" s="689"/>
      <c r="D325" s="689"/>
      <c r="E325" s="689"/>
      <c r="F325" s="689"/>
      <c r="G325" s="690"/>
      <c r="H325" s="690"/>
      <c r="I325" s="690"/>
      <c r="J325" s="691"/>
      <c r="K325" s="691"/>
      <c r="L325" s="691"/>
      <c r="M325" s="691"/>
      <c r="N325" s="689"/>
      <c r="O325" s="689"/>
      <c r="P325" s="689"/>
      <c r="Q325" s="689"/>
      <c r="R325" s="689"/>
      <c r="S325" s="689"/>
      <c r="T325" s="689"/>
      <c r="U325" s="692"/>
    </row>
    <row r="326">
      <c r="A326" s="689"/>
      <c r="B326" s="689"/>
      <c r="C326" s="689"/>
      <c r="D326" s="689"/>
      <c r="E326" s="689"/>
      <c r="F326" s="689"/>
      <c r="G326" s="690"/>
      <c r="H326" s="690"/>
      <c r="I326" s="690"/>
      <c r="J326" s="691"/>
      <c r="K326" s="691"/>
      <c r="L326" s="691"/>
      <c r="M326" s="691"/>
      <c r="N326" s="689"/>
      <c r="O326" s="689"/>
      <c r="P326" s="689"/>
      <c r="Q326" s="689"/>
      <c r="R326" s="689"/>
      <c r="S326" s="689"/>
      <c r="T326" s="689"/>
      <c r="U326" s="692"/>
    </row>
    <row r="327">
      <c r="A327" s="689"/>
      <c r="B327" s="689"/>
      <c r="C327" s="689"/>
      <c r="D327" s="689"/>
      <c r="E327" s="689"/>
      <c r="F327" s="689"/>
      <c r="G327" s="690"/>
      <c r="H327" s="690"/>
      <c r="I327" s="690"/>
      <c r="J327" s="691"/>
      <c r="K327" s="691"/>
      <c r="L327" s="691"/>
      <c r="M327" s="691"/>
      <c r="N327" s="689"/>
      <c r="O327" s="689"/>
      <c r="P327" s="689"/>
      <c r="Q327" s="689"/>
      <c r="R327" s="689"/>
      <c r="S327" s="689"/>
      <c r="T327" s="689"/>
      <c r="U327" s="692"/>
    </row>
    <row r="328">
      <c r="A328" s="689"/>
      <c r="B328" s="689"/>
      <c r="C328" s="689"/>
      <c r="D328" s="689"/>
      <c r="E328" s="689"/>
      <c r="F328" s="689"/>
      <c r="G328" s="690"/>
      <c r="H328" s="690"/>
      <c r="I328" s="690"/>
      <c r="J328" s="691"/>
      <c r="K328" s="691"/>
      <c r="L328" s="691"/>
      <c r="M328" s="691"/>
      <c r="N328" s="689"/>
      <c r="O328" s="689"/>
      <c r="P328" s="689"/>
      <c r="Q328" s="689"/>
      <c r="R328" s="689"/>
      <c r="S328" s="689"/>
      <c r="T328" s="689"/>
      <c r="U328" s="692"/>
    </row>
    <row r="329">
      <c r="A329" s="689"/>
      <c r="B329" s="689"/>
      <c r="C329" s="689"/>
      <c r="D329" s="689"/>
      <c r="E329" s="689"/>
      <c r="F329" s="689"/>
      <c r="G329" s="690"/>
      <c r="H329" s="690"/>
      <c r="I329" s="690"/>
      <c r="J329" s="691"/>
      <c r="K329" s="691"/>
      <c r="L329" s="691"/>
      <c r="M329" s="691"/>
      <c r="N329" s="689"/>
      <c r="O329" s="689"/>
      <c r="P329" s="689"/>
      <c r="Q329" s="689"/>
      <c r="R329" s="689"/>
      <c r="S329" s="689"/>
      <c r="T329" s="689"/>
      <c r="U329" s="692"/>
    </row>
    <row r="330">
      <c r="A330" s="689"/>
      <c r="B330" s="689"/>
      <c r="C330" s="689"/>
      <c r="D330" s="689"/>
      <c r="E330" s="689"/>
      <c r="F330" s="689"/>
      <c r="G330" s="690"/>
      <c r="H330" s="690"/>
      <c r="I330" s="690"/>
      <c r="J330" s="691"/>
      <c r="K330" s="691"/>
      <c r="L330" s="691"/>
      <c r="M330" s="691"/>
      <c r="N330" s="689"/>
      <c r="O330" s="689"/>
      <c r="P330" s="689"/>
      <c r="Q330" s="689"/>
      <c r="R330" s="689"/>
      <c r="S330" s="689"/>
      <c r="T330" s="689"/>
      <c r="U330" s="692"/>
    </row>
    <row r="331">
      <c r="A331" s="689"/>
      <c r="B331" s="689"/>
      <c r="C331" s="689"/>
      <c r="D331" s="689"/>
      <c r="E331" s="689"/>
      <c r="F331" s="689"/>
      <c r="G331" s="690"/>
      <c r="H331" s="690"/>
      <c r="I331" s="690"/>
      <c r="J331" s="691"/>
      <c r="K331" s="691"/>
      <c r="L331" s="691"/>
      <c r="M331" s="691"/>
      <c r="N331" s="689"/>
      <c r="O331" s="689"/>
      <c r="P331" s="689"/>
      <c r="Q331" s="689"/>
      <c r="R331" s="689"/>
      <c r="S331" s="689"/>
      <c r="T331" s="689"/>
      <c r="U331" s="692"/>
    </row>
    <row r="332">
      <c r="A332" s="689"/>
      <c r="B332" s="689"/>
      <c r="C332" s="689"/>
      <c r="D332" s="689"/>
      <c r="E332" s="689"/>
      <c r="F332" s="689"/>
      <c r="G332" s="690"/>
      <c r="H332" s="690"/>
      <c r="I332" s="690"/>
      <c r="J332" s="691"/>
      <c r="K332" s="691"/>
      <c r="L332" s="691"/>
      <c r="M332" s="691"/>
      <c r="N332" s="689"/>
      <c r="O332" s="689"/>
      <c r="P332" s="689"/>
      <c r="Q332" s="689"/>
      <c r="R332" s="689"/>
      <c r="S332" s="689"/>
      <c r="T332" s="689"/>
      <c r="U332" s="692"/>
    </row>
    <row r="333">
      <c r="A333" s="689"/>
      <c r="B333" s="689"/>
      <c r="C333" s="689"/>
      <c r="D333" s="689"/>
      <c r="E333" s="689"/>
      <c r="F333" s="689"/>
      <c r="G333" s="690"/>
      <c r="H333" s="690"/>
      <c r="I333" s="690"/>
      <c r="J333" s="691"/>
      <c r="K333" s="691"/>
      <c r="L333" s="691"/>
      <c r="M333" s="691"/>
      <c r="N333" s="689"/>
      <c r="O333" s="689"/>
      <c r="P333" s="689"/>
      <c r="Q333" s="689"/>
      <c r="R333" s="689"/>
      <c r="S333" s="689"/>
      <c r="T333" s="689"/>
      <c r="U333" s="692"/>
    </row>
    <row r="334">
      <c r="A334" s="689"/>
      <c r="B334" s="689"/>
      <c r="C334" s="689"/>
      <c r="D334" s="689"/>
      <c r="E334" s="689"/>
      <c r="F334" s="689"/>
      <c r="G334" s="690"/>
      <c r="H334" s="690"/>
      <c r="I334" s="690"/>
      <c r="J334" s="691"/>
      <c r="K334" s="691"/>
      <c r="L334" s="691"/>
      <c r="M334" s="691"/>
      <c r="N334" s="689"/>
      <c r="O334" s="689"/>
      <c r="P334" s="689"/>
      <c r="Q334" s="689"/>
      <c r="R334" s="689"/>
      <c r="S334" s="689"/>
      <c r="T334" s="689"/>
      <c r="U334" s="692"/>
    </row>
    <row r="335">
      <c r="A335" s="689"/>
      <c r="B335" s="689"/>
      <c r="C335" s="689"/>
      <c r="D335" s="689"/>
      <c r="E335" s="689"/>
      <c r="F335" s="689"/>
      <c r="G335" s="690"/>
      <c r="H335" s="690"/>
      <c r="I335" s="690"/>
      <c r="J335" s="691"/>
      <c r="K335" s="691"/>
      <c r="L335" s="691"/>
      <c r="M335" s="691"/>
      <c r="N335" s="689"/>
      <c r="O335" s="689"/>
      <c r="P335" s="689"/>
      <c r="Q335" s="689"/>
      <c r="R335" s="689"/>
      <c r="S335" s="689"/>
      <c r="T335" s="689"/>
      <c r="U335" s="692"/>
    </row>
    <row r="336">
      <c r="A336" s="689"/>
      <c r="B336" s="689"/>
      <c r="C336" s="689"/>
      <c r="D336" s="689"/>
      <c r="E336" s="689"/>
      <c r="F336" s="689"/>
      <c r="G336" s="690"/>
      <c r="H336" s="690"/>
      <c r="I336" s="690"/>
      <c r="J336" s="691"/>
      <c r="K336" s="691"/>
      <c r="L336" s="691"/>
      <c r="M336" s="691"/>
      <c r="N336" s="689"/>
      <c r="O336" s="689"/>
      <c r="P336" s="689"/>
      <c r="Q336" s="689"/>
      <c r="R336" s="689"/>
      <c r="S336" s="689"/>
      <c r="T336" s="689"/>
      <c r="U336" s="692"/>
    </row>
    <row r="337">
      <c r="A337" s="689"/>
      <c r="B337" s="689"/>
      <c r="C337" s="689"/>
      <c r="D337" s="689"/>
      <c r="E337" s="689"/>
      <c r="F337" s="689"/>
      <c r="G337" s="690"/>
      <c r="H337" s="690"/>
      <c r="I337" s="690"/>
      <c r="J337" s="691"/>
      <c r="K337" s="691"/>
      <c r="L337" s="691"/>
      <c r="M337" s="691"/>
      <c r="N337" s="689"/>
      <c r="O337" s="689"/>
      <c r="P337" s="689"/>
      <c r="Q337" s="689"/>
      <c r="R337" s="689"/>
      <c r="S337" s="689"/>
      <c r="T337" s="689"/>
      <c r="U337" s="692"/>
    </row>
    <row r="338">
      <c r="A338" s="689"/>
      <c r="B338" s="689"/>
      <c r="C338" s="689"/>
      <c r="D338" s="689"/>
      <c r="E338" s="689"/>
      <c r="F338" s="689"/>
      <c r="G338" s="690"/>
      <c r="H338" s="690"/>
      <c r="I338" s="690"/>
      <c r="J338" s="691"/>
      <c r="K338" s="691"/>
      <c r="L338" s="691"/>
      <c r="M338" s="691"/>
      <c r="N338" s="689"/>
      <c r="O338" s="689"/>
      <c r="P338" s="689"/>
      <c r="Q338" s="689"/>
      <c r="R338" s="689"/>
      <c r="S338" s="689"/>
      <c r="T338" s="689"/>
      <c r="U338" s="692"/>
    </row>
    <row r="339">
      <c r="A339" s="689"/>
      <c r="B339" s="689"/>
      <c r="C339" s="689"/>
      <c r="D339" s="689"/>
      <c r="E339" s="689"/>
      <c r="F339" s="689"/>
      <c r="G339" s="690"/>
      <c r="H339" s="690"/>
      <c r="I339" s="690"/>
      <c r="J339" s="691"/>
      <c r="K339" s="691"/>
      <c r="L339" s="691"/>
      <c r="M339" s="691"/>
      <c r="N339" s="689"/>
      <c r="O339" s="689"/>
      <c r="P339" s="689"/>
      <c r="Q339" s="689"/>
      <c r="R339" s="689"/>
      <c r="S339" s="689"/>
      <c r="T339" s="689"/>
      <c r="U339" s="692"/>
    </row>
    <row r="340">
      <c r="A340" s="689"/>
      <c r="B340" s="689"/>
      <c r="C340" s="689"/>
      <c r="D340" s="689"/>
      <c r="E340" s="689"/>
      <c r="F340" s="689"/>
      <c r="G340" s="690"/>
      <c r="H340" s="690"/>
      <c r="I340" s="690"/>
      <c r="J340" s="691"/>
      <c r="K340" s="691"/>
      <c r="L340" s="691"/>
      <c r="M340" s="691"/>
      <c r="N340" s="689"/>
      <c r="O340" s="689"/>
      <c r="P340" s="689"/>
      <c r="Q340" s="689"/>
      <c r="R340" s="689"/>
      <c r="S340" s="689"/>
      <c r="T340" s="689"/>
      <c r="U340" s="692"/>
    </row>
    <row r="341">
      <c r="A341" s="689"/>
      <c r="B341" s="689"/>
      <c r="C341" s="689"/>
      <c r="D341" s="689"/>
      <c r="E341" s="689"/>
      <c r="F341" s="689"/>
      <c r="G341" s="690"/>
      <c r="H341" s="690"/>
      <c r="I341" s="690"/>
      <c r="J341" s="691"/>
      <c r="K341" s="691"/>
      <c r="L341" s="691"/>
      <c r="M341" s="691"/>
      <c r="N341" s="689"/>
      <c r="O341" s="689"/>
      <c r="P341" s="689"/>
      <c r="Q341" s="689"/>
      <c r="R341" s="689"/>
      <c r="S341" s="689"/>
      <c r="T341" s="689"/>
      <c r="U341" s="692"/>
    </row>
    <row r="342">
      <c r="A342" s="689"/>
      <c r="B342" s="689"/>
      <c r="C342" s="689"/>
      <c r="D342" s="689"/>
      <c r="E342" s="689"/>
      <c r="F342" s="689"/>
      <c r="G342" s="690"/>
      <c r="H342" s="690"/>
      <c r="I342" s="690"/>
      <c r="J342" s="691"/>
      <c r="K342" s="691"/>
      <c r="L342" s="691"/>
      <c r="M342" s="691"/>
      <c r="N342" s="689"/>
      <c r="O342" s="689"/>
      <c r="P342" s="689"/>
      <c r="Q342" s="689"/>
      <c r="R342" s="689"/>
      <c r="S342" s="689"/>
      <c r="T342" s="689"/>
      <c r="U342" s="692"/>
    </row>
    <row r="343">
      <c r="A343" s="689"/>
      <c r="B343" s="689"/>
      <c r="C343" s="689"/>
      <c r="D343" s="689"/>
      <c r="E343" s="689"/>
      <c r="F343" s="689"/>
      <c r="G343" s="690"/>
      <c r="H343" s="690"/>
      <c r="I343" s="690"/>
      <c r="J343" s="691"/>
      <c r="K343" s="691"/>
      <c r="L343" s="691"/>
      <c r="M343" s="691"/>
      <c r="N343" s="689"/>
      <c r="O343" s="689"/>
      <c r="P343" s="689"/>
      <c r="Q343" s="689"/>
      <c r="R343" s="689"/>
      <c r="S343" s="689"/>
      <c r="T343" s="689"/>
      <c r="U343" s="692"/>
    </row>
    <row r="344">
      <c r="A344" s="689"/>
      <c r="B344" s="689"/>
      <c r="C344" s="689"/>
      <c r="D344" s="689"/>
      <c r="E344" s="689"/>
      <c r="F344" s="689"/>
      <c r="G344" s="690"/>
      <c r="H344" s="690"/>
      <c r="I344" s="690"/>
      <c r="J344" s="691"/>
      <c r="K344" s="691"/>
      <c r="L344" s="691"/>
      <c r="M344" s="691"/>
      <c r="N344" s="689"/>
      <c r="O344" s="689"/>
      <c r="P344" s="689"/>
      <c r="Q344" s="689"/>
      <c r="R344" s="689"/>
      <c r="S344" s="689"/>
      <c r="T344" s="689"/>
      <c r="U344" s="692"/>
    </row>
    <row r="345">
      <c r="A345" s="689"/>
      <c r="B345" s="689"/>
      <c r="C345" s="689"/>
      <c r="D345" s="689"/>
      <c r="E345" s="689"/>
      <c r="F345" s="689"/>
      <c r="G345" s="690"/>
      <c r="H345" s="690"/>
      <c r="I345" s="690"/>
      <c r="J345" s="691"/>
      <c r="K345" s="691"/>
      <c r="L345" s="691"/>
      <c r="M345" s="691"/>
      <c r="N345" s="689"/>
      <c r="O345" s="689"/>
      <c r="P345" s="689"/>
      <c r="Q345" s="689"/>
      <c r="R345" s="689"/>
      <c r="S345" s="689"/>
      <c r="T345" s="689"/>
      <c r="U345" s="692"/>
    </row>
    <row r="346">
      <c r="A346" s="689"/>
      <c r="B346" s="689"/>
      <c r="C346" s="689"/>
      <c r="D346" s="689"/>
      <c r="E346" s="689"/>
      <c r="F346" s="689"/>
      <c r="G346" s="690"/>
      <c r="H346" s="690"/>
      <c r="I346" s="690"/>
      <c r="J346" s="691"/>
      <c r="K346" s="691"/>
      <c r="L346" s="691"/>
      <c r="M346" s="691"/>
      <c r="N346" s="689"/>
      <c r="O346" s="689"/>
      <c r="P346" s="689"/>
      <c r="Q346" s="689"/>
      <c r="R346" s="689"/>
      <c r="S346" s="689"/>
      <c r="T346" s="689"/>
      <c r="U346" s="692"/>
    </row>
    <row r="347">
      <c r="A347" s="689"/>
      <c r="B347" s="689"/>
      <c r="C347" s="689"/>
      <c r="D347" s="689"/>
      <c r="E347" s="689"/>
      <c r="F347" s="689"/>
      <c r="G347" s="690"/>
      <c r="H347" s="690"/>
      <c r="I347" s="690"/>
      <c r="J347" s="691"/>
      <c r="K347" s="691"/>
      <c r="L347" s="691"/>
      <c r="M347" s="691"/>
      <c r="N347" s="689"/>
      <c r="O347" s="689"/>
      <c r="P347" s="689"/>
      <c r="Q347" s="689"/>
      <c r="R347" s="689"/>
      <c r="S347" s="689"/>
      <c r="T347" s="689"/>
      <c r="U347" s="692"/>
    </row>
    <row r="348">
      <c r="A348" s="689"/>
      <c r="B348" s="689"/>
      <c r="C348" s="689"/>
      <c r="D348" s="689"/>
      <c r="E348" s="689"/>
      <c r="F348" s="689"/>
      <c r="G348" s="690"/>
      <c r="H348" s="690"/>
      <c r="I348" s="690"/>
      <c r="J348" s="691"/>
      <c r="K348" s="691"/>
      <c r="L348" s="691"/>
      <c r="M348" s="691"/>
      <c r="N348" s="689"/>
      <c r="O348" s="689"/>
      <c r="P348" s="689"/>
      <c r="Q348" s="689"/>
      <c r="R348" s="689"/>
      <c r="S348" s="689"/>
      <c r="T348" s="689"/>
      <c r="U348" s="692"/>
    </row>
    <row r="349">
      <c r="A349" s="689"/>
      <c r="B349" s="689"/>
      <c r="C349" s="689"/>
      <c r="D349" s="689"/>
      <c r="E349" s="689"/>
      <c r="F349" s="689"/>
      <c r="G349" s="690"/>
      <c r="H349" s="690"/>
      <c r="I349" s="690"/>
      <c r="J349" s="691"/>
      <c r="K349" s="691"/>
      <c r="L349" s="691"/>
      <c r="M349" s="691"/>
      <c r="N349" s="689"/>
      <c r="O349" s="689"/>
      <c r="P349" s="689"/>
      <c r="Q349" s="689"/>
      <c r="R349" s="689"/>
      <c r="S349" s="689"/>
      <c r="T349" s="689"/>
      <c r="U349" s="692"/>
    </row>
    <row r="350">
      <c r="A350" s="689"/>
      <c r="B350" s="689"/>
      <c r="C350" s="689"/>
      <c r="D350" s="689"/>
      <c r="E350" s="689"/>
      <c r="F350" s="689"/>
      <c r="G350" s="690"/>
      <c r="H350" s="690"/>
      <c r="I350" s="690"/>
      <c r="J350" s="691"/>
      <c r="K350" s="691"/>
      <c r="L350" s="691"/>
      <c r="M350" s="691"/>
      <c r="N350" s="689"/>
      <c r="O350" s="689"/>
      <c r="P350" s="689"/>
      <c r="Q350" s="689"/>
      <c r="R350" s="689"/>
      <c r="S350" s="689"/>
      <c r="T350" s="689"/>
      <c r="U350" s="692"/>
    </row>
    <row r="351">
      <c r="A351" s="689"/>
      <c r="B351" s="689"/>
      <c r="C351" s="689"/>
      <c r="D351" s="689"/>
      <c r="E351" s="689"/>
      <c r="F351" s="689"/>
      <c r="G351" s="690"/>
      <c r="H351" s="690"/>
      <c r="I351" s="690"/>
      <c r="J351" s="691"/>
      <c r="K351" s="691"/>
      <c r="L351" s="691"/>
      <c r="M351" s="691"/>
      <c r="N351" s="689"/>
      <c r="O351" s="689"/>
      <c r="P351" s="689"/>
      <c r="Q351" s="689"/>
      <c r="R351" s="689"/>
      <c r="S351" s="689"/>
      <c r="T351" s="689"/>
      <c r="U351" s="692"/>
    </row>
    <row r="352">
      <c r="A352" s="689"/>
      <c r="B352" s="689"/>
      <c r="C352" s="689"/>
      <c r="D352" s="689"/>
      <c r="E352" s="689"/>
      <c r="F352" s="689"/>
      <c r="G352" s="690"/>
      <c r="H352" s="690"/>
      <c r="I352" s="690"/>
      <c r="J352" s="691"/>
      <c r="K352" s="691"/>
      <c r="L352" s="691"/>
      <c r="M352" s="691"/>
      <c r="N352" s="689"/>
      <c r="O352" s="689"/>
      <c r="P352" s="689"/>
      <c r="Q352" s="689"/>
      <c r="R352" s="689"/>
      <c r="S352" s="689"/>
      <c r="T352" s="689"/>
      <c r="U352" s="692"/>
    </row>
    <row r="353">
      <c r="A353" s="689"/>
      <c r="B353" s="689"/>
      <c r="C353" s="689"/>
      <c r="D353" s="689"/>
      <c r="E353" s="689"/>
      <c r="F353" s="689"/>
      <c r="G353" s="690"/>
      <c r="H353" s="690"/>
      <c r="I353" s="690"/>
      <c r="J353" s="691"/>
      <c r="K353" s="691"/>
      <c r="L353" s="691"/>
      <c r="M353" s="691"/>
      <c r="N353" s="689"/>
      <c r="O353" s="689"/>
      <c r="P353" s="689"/>
      <c r="Q353" s="689"/>
      <c r="R353" s="689"/>
      <c r="S353" s="689"/>
      <c r="T353" s="689"/>
      <c r="U353" s="692"/>
    </row>
    <row r="354">
      <c r="A354" s="689"/>
      <c r="B354" s="689"/>
      <c r="C354" s="689"/>
      <c r="D354" s="689"/>
      <c r="E354" s="689"/>
      <c r="F354" s="689"/>
      <c r="G354" s="690"/>
      <c r="H354" s="690"/>
      <c r="I354" s="690"/>
      <c r="J354" s="691"/>
      <c r="K354" s="691"/>
      <c r="L354" s="691"/>
      <c r="M354" s="691"/>
      <c r="N354" s="689"/>
      <c r="O354" s="689"/>
      <c r="P354" s="689"/>
      <c r="Q354" s="689"/>
      <c r="R354" s="689"/>
      <c r="S354" s="689"/>
      <c r="T354" s="689"/>
      <c r="U354" s="692"/>
    </row>
    <row r="355">
      <c r="A355" s="689"/>
      <c r="B355" s="689"/>
      <c r="C355" s="689"/>
      <c r="D355" s="689"/>
      <c r="E355" s="689"/>
      <c r="F355" s="689"/>
      <c r="G355" s="690"/>
      <c r="H355" s="690"/>
      <c r="I355" s="690"/>
      <c r="J355" s="691"/>
      <c r="K355" s="691"/>
      <c r="L355" s="691"/>
      <c r="M355" s="691"/>
      <c r="N355" s="689"/>
      <c r="O355" s="689"/>
      <c r="P355" s="689"/>
      <c r="Q355" s="689"/>
      <c r="R355" s="689"/>
      <c r="S355" s="689"/>
      <c r="T355" s="689"/>
      <c r="U355" s="692"/>
    </row>
    <row r="356">
      <c r="A356" s="689"/>
      <c r="B356" s="689"/>
      <c r="C356" s="689"/>
      <c r="D356" s="689"/>
      <c r="E356" s="689"/>
      <c r="F356" s="689"/>
      <c r="G356" s="690"/>
      <c r="H356" s="690"/>
      <c r="I356" s="690"/>
      <c r="J356" s="691"/>
      <c r="K356" s="691"/>
      <c r="L356" s="691"/>
      <c r="M356" s="691"/>
      <c r="N356" s="689"/>
      <c r="O356" s="689"/>
      <c r="P356" s="689"/>
      <c r="Q356" s="689"/>
      <c r="R356" s="689"/>
      <c r="S356" s="689"/>
      <c r="T356" s="689"/>
      <c r="U356" s="692"/>
    </row>
    <row r="357">
      <c r="A357" s="689"/>
      <c r="B357" s="689"/>
      <c r="C357" s="689"/>
      <c r="D357" s="689"/>
      <c r="E357" s="689"/>
      <c r="F357" s="689"/>
      <c r="G357" s="690"/>
      <c r="H357" s="690"/>
      <c r="I357" s="690"/>
      <c r="J357" s="691"/>
      <c r="K357" s="691"/>
      <c r="L357" s="691"/>
      <c r="M357" s="691"/>
      <c r="N357" s="689"/>
      <c r="O357" s="689"/>
      <c r="P357" s="689"/>
      <c r="Q357" s="689"/>
      <c r="R357" s="689"/>
      <c r="S357" s="689"/>
      <c r="T357" s="689"/>
      <c r="U357" s="692"/>
    </row>
    <row r="358">
      <c r="A358" s="689"/>
      <c r="B358" s="689"/>
      <c r="C358" s="689"/>
      <c r="D358" s="689"/>
      <c r="E358" s="689"/>
      <c r="F358" s="689"/>
      <c r="G358" s="690"/>
      <c r="H358" s="690"/>
      <c r="I358" s="690"/>
      <c r="J358" s="691"/>
      <c r="K358" s="691"/>
      <c r="L358" s="691"/>
      <c r="M358" s="691"/>
      <c r="N358" s="689"/>
      <c r="O358" s="689"/>
      <c r="P358" s="689"/>
      <c r="Q358" s="689"/>
      <c r="R358" s="689"/>
      <c r="S358" s="689"/>
      <c r="T358" s="689"/>
      <c r="U358" s="692"/>
    </row>
    <row r="359">
      <c r="A359" s="689"/>
      <c r="B359" s="689"/>
      <c r="C359" s="689"/>
      <c r="D359" s="689"/>
      <c r="E359" s="689"/>
      <c r="F359" s="689"/>
      <c r="G359" s="690"/>
      <c r="H359" s="690"/>
      <c r="I359" s="690"/>
      <c r="J359" s="691"/>
      <c r="K359" s="691"/>
      <c r="L359" s="691"/>
      <c r="M359" s="691"/>
      <c r="N359" s="689"/>
      <c r="O359" s="689"/>
      <c r="P359" s="689"/>
      <c r="Q359" s="689"/>
      <c r="R359" s="689"/>
      <c r="S359" s="689"/>
      <c r="T359" s="689"/>
      <c r="U359" s="692"/>
    </row>
    <row r="360">
      <c r="A360" s="689"/>
      <c r="B360" s="689"/>
      <c r="C360" s="689"/>
      <c r="D360" s="689"/>
      <c r="E360" s="689"/>
      <c r="F360" s="689"/>
      <c r="G360" s="690"/>
      <c r="H360" s="690"/>
      <c r="I360" s="690"/>
      <c r="J360" s="691"/>
      <c r="K360" s="691"/>
      <c r="L360" s="691"/>
      <c r="M360" s="691"/>
      <c r="N360" s="689"/>
      <c r="O360" s="689"/>
      <c r="P360" s="689"/>
      <c r="Q360" s="689"/>
      <c r="R360" s="689"/>
      <c r="S360" s="689"/>
      <c r="T360" s="689"/>
      <c r="U360" s="692"/>
    </row>
    <row r="361">
      <c r="A361" s="689"/>
      <c r="B361" s="689"/>
      <c r="C361" s="689"/>
      <c r="D361" s="689"/>
      <c r="E361" s="689"/>
      <c r="F361" s="689"/>
      <c r="G361" s="690"/>
      <c r="H361" s="690"/>
      <c r="I361" s="690"/>
      <c r="J361" s="691"/>
      <c r="K361" s="691"/>
      <c r="L361" s="691"/>
      <c r="M361" s="691"/>
      <c r="N361" s="689"/>
      <c r="O361" s="689"/>
      <c r="P361" s="689"/>
      <c r="Q361" s="689"/>
      <c r="R361" s="689"/>
      <c r="S361" s="689"/>
      <c r="T361" s="689"/>
      <c r="U361" s="692"/>
    </row>
    <row r="362">
      <c r="A362" s="689"/>
      <c r="B362" s="689"/>
      <c r="C362" s="689"/>
      <c r="D362" s="689"/>
      <c r="E362" s="689"/>
      <c r="F362" s="689"/>
      <c r="G362" s="690"/>
      <c r="H362" s="690"/>
      <c r="I362" s="690"/>
      <c r="J362" s="691"/>
      <c r="K362" s="691"/>
      <c r="L362" s="691"/>
      <c r="M362" s="691"/>
      <c r="N362" s="689"/>
      <c r="O362" s="689"/>
      <c r="P362" s="689"/>
      <c r="Q362" s="689"/>
      <c r="R362" s="689"/>
      <c r="S362" s="689"/>
      <c r="T362" s="689"/>
      <c r="U362" s="692"/>
    </row>
    <row r="363">
      <c r="A363" s="689"/>
      <c r="B363" s="689"/>
      <c r="C363" s="689"/>
      <c r="D363" s="689"/>
      <c r="E363" s="689"/>
      <c r="F363" s="689"/>
      <c r="G363" s="690"/>
      <c r="H363" s="690"/>
      <c r="I363" s="690"/>
      <c r="J363" s="691"/>
      <c r="K363" s="691"/>
      <c r="L363" s="691"/>
      <c r="M363" s="691"/>
      <c r="N363" s="689"/>
      <c r="O363" s="689"/>
      <c r="P363" s="689"/>
      <c r="Q363" s="689"/>
      <c r="R363" s="689"/>
      <c r="S363" s="689"/>
      <c r="T363" s="689"/>
      <c r="U363" s="692"/>
    </row>
    <row r="364">
      <c r="A364" s="689"/>
      <c r="B364" s="689"/>
      <c r="C364" s="689"/>
      <c r="D364" s="689"/>
      <c r="E364" s="689"/>
      <c r="F364" s="689"/>
      <c r="G364" s="690"/>
      <c r="H364" s="690"/>
      <c r="I364" s="690"/>
      <c r="J364" s="691"/>
      <c r="K364" s="691"/>
      <c r="L364" s="691"/>
      <c r="M364" s="691"/>
      <c r="N364" s="689"/>
      <c r="O364" s="689"/>
      <c r="P364" s="689"/>
      <c r="Q364" s="689"/>
      <c r="R364" s="689"/>
      <c r="S364" s="689"/>
      <c r="T364" s="689"/>
      <c r="U364" s="692"/>
    </row>
    <row r="365">
      <c r="A365" s="689"/>
      <c r="B365" s="689"/>
      <c r="C365" s="689"/>
      <c r="D365" s="689"/>
      <c r="E365" s="689"/>
      <c r="F365" s="689"/>
      <c r="G365" s="690"/>
      <c r="H365" s="690"/>
      <c r="I365" s="690"/>
      <c r="J365" s="691"/>
      <c r="K365" s="691"/>
      <c r="L365" s="691"/>
      <c r="M365" s="691"/>
      <c r="N365" s="689"/>
      <c r="O365" s="689"/>
      <c r="P365" s="689"/>
      <c r="Q365" s="689"/>
      <c r="R365" s="689"/>
      <c r="S365" s="689"/>
      <c r="T365" s="689"/>
      <c r="U365" s="692"/>
    </row>
    <row r="366">
      <c r="A366" s="689"/>
      <c r="B366" s="689"/>
      <c r="C366" s="689"/>
      <c r="D366" s="689"/>
      <c r="E366" s="689"/>
      <c r="F366" s="689"/>
      <c r="G366" s="690"/>
      <c r="H366" s="690"/>
      <c r="I366" s="690"/>
      <c r="J366" s="691"/>
      <c r="K366" s="691"/>
      <c r="L366" s="691"/>
      <c r="M366" s="691"/>
      <c r="N366" s="689"/>
      <c r="O366" s="689"/>
      <c r="P366" s="689"/>
      <c r="Q366" s="689"/>
      <c r="R366" s="689"/>
      <c r="S366" s="689"/>
      <c r="T366" s="689"/>
      <c r="U366" s="692"/>
    </row>
    <row r="367">
      <c r="A367" s="689"/>
      <c r="B367" s="689"/>
      <c r="C367" s="689"/>
      <c r="D367" s="689"/>
      <c r="E367" s="689"/>
      <c r="F367" s="689"/>
      <c r="G367" s="690"/>
      <c r="H367" s="690"/>
      <c r="I367" s="690"/>
      <c r="J367" s="691"/>
      <c r="K367" s="691"/>
      <c r="L367" s="691"/>
      <c r="M367" s="691"/>
      <c r="N367" s="689"/>
      <c r="O367" s="689"/>
      <c r="P367" s="689"/>
      <c r="Q367" s="689"/>
      <c r="R367" s="689"/>
      <c r="S367" s="689"/>
      <c r="T367" s="689"/>
      <c r="U367" s="692"/>
    </row>
    <row r="368">
      <c r="A368" s="689"/>
      <c r="B368" s="689"/>
      <c r="C368" s="689"/>
      <c r="D368" s="689"/>
      <c r="E368" s="689"/>
      <c r="F368" s="689"/>
      <c r="G368" s="690"/>
      <c r="H368" s="690"/>
      <c r="I368" s="690"/>
      <c r="J368" s="691"/>
      <c r="K368" s="691"/>
      <c r="L368" s="691"/>
      <c r="M368" s="691"/>
      <c r="N368" s="689"/>
      <c r="O368" s="689"/>
      <c r="P368" s="689"/>
      <c r="Q368" s="689"/>
      <c r="R368" s="689"/>
      <c r="S368" s="689"/>
      <c r="T368" s="689"/>
      <c r="U368" s="692"/>
    </row>
    <row r="369">
      <c r="A369" s="689"/>
      <c r="B369" s="689"/>
      <c r="C369" s="689"/>
      <c r="D369" s="689"/>
      <c r="E369" s="689"/>
      <c r="F369" s="689"/>
      <c r="G369" s="690"/>
      <c r="H369" s="690"/>
      <c r="I369" s="690"/>
      <c r="J369" s="691"/>
      <c r="K369" s="691"/>
      <c r="L369" s="691"/>
      <c r="M369" s="691"/>
      <c r="N369" s="689"/>
      <c r="O369" s="689"/>
      <c r="P369" s="689"/>
      <c r="Q369" s="689"/>
      <c r="R369" s="689"/>
      <c r="S369" s="689"/>
      <c r="T369" s="689"/>
      <c r="U369" s="692"/>
    </row>
    <row r="370">
      <c r="A370" s="689"/>
      <c r="B370" s="689"/>
      <c r="C370" s="689"/>
      <c r="D370" s="689"/>
      <c r="E370" s="689"/>
      <c r="F370" s="689"/>
      <c r="G370" s="690"/>
      <c r="H370" s="690"/>
      <c r="I370" s="690"/>
      <c r="J370" s="691"/>
      <c r="K370" s="691"/>
      <c r="L370" s="691"/>
      <c r="M370" s="691"/>
      <c r="N370" s="689"/>
      <c r="O370" s="689"/>
      <c r="P370" s="689"/>
      <c r="Q370" s="689"/>
      <c r="R370" s="689"/>
      <c r="S370" s="689"/>
      <c r="T370" s="689"/>
      <c r="U370" s="692"/>
    </row>
    <row r="371">
      <c r="A371" s="689"/>
      <c r="B371" s="689"/>
      <c r="C371" s="689"/>
      <c r="D371" s="689"/>
      <c r="E371" s="689"/>
      <c r="F371" s="689"/>
      <c r="G371" s="690"/>
      <c r="H371" s="690"/>
      <c r="I371" s="690"/>
      <c r="J371" s="691"/>
      <c r="K371" s="691"/>
      <c r="L371" s="691"/>
      <c r="M371" s="691"/>
      <c r="N371" s="689"/>
      <c r="O371" s="689"/>
      <c r="P371" s="689"/>
      <c r="Q371" s="689"/>
      <c r="R371" s="689"/>
      <c r="S371" s="689"/>
      <c r="T371" s="689"/>
      <c r="U371" s="692"/>
    </row>
    <row r="372">
      <c r="A372" s="689"/>
      <c r="B372" s="689"/>
      <c r="C372" s="689"/>
      <c r="D372" s="689"/>
      <c r="E372" s="689"/>
      <c r="F372" s="689"/>
      <c r="G372" s="690"/>
      <c r="H372" s="690"/>
      <c r="I372" s="690"/>
      <c r="J372" s="691"/>
      <c r="K372" s="691"/>
      <c r="L372" s="691"/>
      <c r="M372" s="691"/>
      <c r="N372" s="689"/>
      <c r="O372" s="689"/>
      <c r="P372" s="689"/>
      <c r="Q372" s="689"/>
      <c r="R372" s="689"/>
      <c r="S372" s="689"/>
      <c r="T372" s="689"/>
      <c r="U372" s="692"/>
    </row>
    <row r="373">
      <c r="A373" s="689"/>
      <c r="B373" s="689"/>
      <c r="C373" s="689"/>
      <c r="D373" s="689"/>
      <c r="E373" s="689"/>
      <c r="F373" s="689"/>
      <c r="G373" s="690"/>
      <c r="H373" s="690"/>
      <c r="I373" s="690"/>
      <c r="J373" s="691"/>
      <c r="K373" s="691"/>
      <c r="L373" s="691"/>
      <c r="M373" s="691"/>
      <c r="N373" s="689"/>
      <c r="O373" s="689"/>
      <c r="P373" s="689"/>
      <c r="Q373" s="689"/>
      <c r="R373" s="689"/>
      <c r="S373" s="689"/>
      <c r="T373" s="689"/>
      <c r="U373" s="692"/>
    </row>
    <row r="374">
      <c r="A374" s="689"/>
      <c r="B374" s="689"/>
      <c r="C374" s="689"/>
      <c r="D374" s="689"/>
      <c r="E374" s="689"/>
      <c r="F374" s="689"/>
      <c r="G374" s="690"/>
      <c r="H374" s="690"/>
      <c r="I374" s="690"/>
      <c r="J374" s="691"/>
      <c r="K374" s="691"/>
      <c r="L374" s="691"/>
      <c r="M374" s="691"/>
      <c r="N374" s="689"/>
      <c r="O374" s="689"/>
      <c r="P374" s="689"/>
      <c r="Q374" s="689"/>
      <c r="R374" s="689"/>
      <c r="S374" s="689"/>
      <c r="T374" s="689"/>
      <c r="U374" s="692"/>
    </row>
    <row r="375">
      <c r="A375" s="689"/>
      <c r="B375" s="689"/>
      <c r="C375" s="689"/>
      <c r="D375" s="689"/>
      <c r="E375" s="689"/>
      <c r="F375" s="689"/>
      <c r="G375" s="690"/>
      <c r="H375" s="690"/>
      <c r="I375" s="690"/>
      <c r="J375" s="691"/>
      <c r="K375" s="691"/>
      <c r="L375" s="691"/>
      <c r="M375" s="691"/>
      <c r="N375" s="689"/>
      <c r="O375" s="689"/>
      <c r="P375" s="689"/>
      <c r="Q375" s="689"/>
      <c r="R375" s="689"/>
      <c r="S375" s="689"/>
      <c r="T375" s="689"/>
      <c r="U375" s="692"/>
    </row>
    <row r="376">
      <c r="A376" s="689"/>
      <c r="B376" s="689"/>
      <c r="C376" s="689"/>
      <c r="D376" s="689"/>
      <c r="E376" s="689"/>
      <c r="F376" s="689"/>
      <c r="G376" s="690"/>
      <c r="H376" s="690"/>
      <c r="I376" s="690"/>
      <c r="J376" s="691"/>
      <c r="K376" s="691"/>
      <c r="L376" s="691"/>
      <c r="M376" s="691"/>
      <c r="N376" s="689"/>
      <c r="O376" s="689"/>
      <c r="P376" s="689"/>
      <c r="Q376" s="689"/>
      <c r="R376" s="689"/>
      <c r="S376" s="689"/>
      <c r="T376" s="689"/>
      <c r="U376" s="692"/>
    </row>
    <row r="377">
      <c r="A377" s="689"/>
      <c r="B377" s="689"/>
      <c r="C377" s="689"/>
      <c r="D377" s="689"/>
      <c r="E377" s="689"/>
      <c r="F377" s="689"/>
      <c r="G377" s="690"/>
      <c r="H377" s="690"/>
      <c r="I377" s="690"/>
      <c r="J377" s="691"/>
      <c r="K377" s="691"/>
      <c r="L377" s="691"/>
      <c r="M377" s="691"/>
      <c r="N377" s="689"/>
      <c r="O377" s="689"/>
      <c r="P377" s="689"/>
      <c r="Q377" s="689"/>
      <c r="R377" s="689"/>
      <c r="S377" s="689"/>
      <c r="T377" s="689"/>
      <c r="U377" s="692"/>
    </row>
    <row r="378">
      <c r="A378" s="689"/>
      <c r="B378" s="689"/>
      <c r="C378" s="689"/>
      <c r="D378" s="689"/>
      <c r="E378" s="689"/>
      <c r="F378" s="689"/>
      <c r="G378" s="690"/>
      <c r="H378" s="690"/>
      <c r="I378" s="690"/>
      <c r="J378" s="691"/>
      <c r="K378" s="691"/>
      <c r="L378" s="691"/>
      <c r="M378" s="691"/>
      <c r="N378" s="689"/>
      <c r="O378" s="689"/>
      <c r="P378" s="689"/>
      <c r="Q378" s="689"/>
      <c r="R378" s="689"/>
      <c r="S378" s="689"/>
      <c r="T378" s="689"/>
      <c r="U378" s="692"/>
    </row>
    <row r="379">
      <c r="A379" s="689"/>
      <c r="B379" s="689"/>
      <c r="C379" s="689"/>
      <c r="D379" s="689"/>
      <c r="E379" s="689"/>
      <c r="F379" s="689"/>
      <c r="G379" s="690"/>
      <c r="H379" s="690"/>
      <c r="I379" s="690"/>
      <c r="J379" s="691"/>
      <c r="K379" s="691"/>
      <c r="L379" s="691"/>
      <c r="M379" s="691"/>
      <c r="N379" s="689"/>
      <c r="O379" s="689"/>
      <c r="P379" s="689"/>
      <c r="Q379" s="689"/>
      <c r="R379" s="689"/>
      <c r="S379" s="689"/>
      <c r="T379" s="689"/>
      <c r="U379" s="692"/>
    </row>
    <row r="380">
      <c r="A380" s="689"/>
      <c r="B380" s="689"/>
      <c r="C380" s="689"/>
      <c r="D380" s="689"/>
      <c r="E380" s="689"/>
      <c r="F380" s="689"/>
      <c r="G380" s="690"/>
      <c r="H380" s="690"/>
      <c r="I380" s="690"/>
      <c r="J380" s="691"/>
      <c r="K380" s="691"/>
      <c r="L380" s="691"/>
      <c r="M380" s="691"/>
      <c r="N380" s="689"/>
      <c r="O380" s="689"/>
      <c r="P380" s="689"/>
      <c r="Q380" s="689"/>
      <c r="R380" s="689"/>
      <c r="S380" s="689"/>
      <c r="T380" s="689"/>
      <c r="U380" s="692"/>
    </row>
    <row r="381">
      <c r="A381" s="689"/>
      <c r="B381" s="689"/>
      <c r="C381" s="689"/>
      <c r="D381" s="689"/>
      <c r="E381" s="689"/>
      <c r="F381" s="689"/>
      <c r="G381" s="690"/>
      <c r="H381" s="690"/>
      <c r="I381" s="690"/>
      <c r="J381" s="691"/>
      <c r="K381" s="691"/>
      <c r="L381" s="691"/>
      <c r="M381" s="691"/>
      <c r="N381" s="689"/>
      <c r="O381" s="689"/>
      <c r="P381" s="689"/>
      <c r="Q381" s="689"/>
      <c r="R381" s="689"/>
      <c r="S381" s="689"/>
      <c r="T381" s="689"/>
      <c r="U381" s="692"/>
    </row>
    <row r="382">
      <c r="A382" s="689"/>
      <c r="B382" s="689"/>
      <c r="C382" s="689"/>
      <c r="D382" s="689"/>
      <c r="E382" s="689"/>
      <c r="F382" s="689"/>
      <c r="G382" s="690"/>
      <c r="H382" s="690"/>
      <c r="I382" s="690"/>
      <c r="J382" s="691"/>
      <c r="K382" s="691"/>
      <c r="L382" s="691"/>
      <c r="M382" s="691"/>
      <c r="N382" s="689"/>
      <c r="O382" s="689"/>
      <c r="P382" s="689"/>
      <c r="Q382" s="689"/>
      <c r="R382" s="689"/>
      <c r="S382" s="689"/>
      <c r="T382" s="689"/>
      <c r="U382" s="692"/>
    </row>
    <row r="383">
      <c r="A383" s="689"/>
      <c r="B383" s="689"/>
      <c r="C383" s="689"/>
      <c r="D383" s="689"/>
      <c r="E383" s="689"/>
      <c r="F383" s="689"/>
      <c r="G383" s="690"/>
      <c r="H383" s="690"/>
      <c r="I383" s="690"/>
      <c r="J383" s="691"/>
      <c r="K383" s="691"/>
      <c r="L383" s="691"/>
      <c r="M383" s="691"/>
      <c r="N383" s="689"/>
      <c r="O383" s="689"/>
      <c r="P383" s="689"/>
      <c r="Q383" s="689"/>
      <c r="R383" s="689"/>
      <c r="S383" s="689"/>
      <c r="T383" s="689"/>
      <c r="U383" s="692"/>
    </row>
    <row r="384">
      <c r="A384" s="689"/>
      <c r="B384" s="689"/>
      <c r="C384" s="689"/>
      <c r="D384" s="689"/>
      <c r="E384" s="689"/>
      <c r="F384" s="689"/>
      <c r="G384" s="690"/>
      <c r="H384" s="690"/>
      <c r="I384" s="690"/>
      <c r="J384" s="691"/>
      <c r="K384" s="691"/>
      <c r="L384" s="691"/>
      <c r="M384" s="691"/>
      <c r="N384" s="689"/>
      <c r="O384" s="689"/>
      <c r="P384" s="689"/>
      <c r="Q384" s="689"/>
      <c r="R384" s="689"/>
      <c r="S384" s="689"/>
      <c r="T384" s="689"/>
      <c r="U384" s="692"/>
    </row>
    <row r="385">
      <c r="A385" s="689"/>
      <c r="B385" s="689"/>
      <c r="C385" s="689"/>
      <c r="D385" s="689"/>
      <c r="E385" s="689"/>
      <c r="F385" s="689"/>
      <c r="G385" s="690"/>
      <c r="H385" s="690"/>
      <c r="I385" s="690"/>
      <c r="J385" s="691"/>
      <c r="K385" s="691"/>
      <c r="L385" s="691"/>
      <c r="M385" s="691"/>
      <c r="N385" s="689"/>
      <c r="O385" s="689"/>
      <c r="P385" s="689"/>
      <c r="Q385" s="689"/>
      <c r="R385" s="689"/>
      <c r="S385" s="689"/>
      <c r="T385" s="689"/>
      <c r="U385" s="692"/>
    </row>
    <row r="386">
      <c r="A386" s="689"/>
      <c r="B386" s="689"/>
      <c r="C386" s="689"/>
      <c r="D386" s="689"/>
      <c r="E386" s="689"/>
      <c r="F386" s="689"/>
      <c r="G386" s="690"/>
      <c r="H386" s="690"/>
      <c r="I386" s="690"/>
      <c r="J386" s="691"/>
      <c r="K386" s="691"/>
      <c r="L386" s="691"/>
      <c r="M386" s="691"/>
      <c r="N386" s="689"/>
      <c r="O386" s="689"/>
      <c r="P386" s="689"/>
      <c r="Q386" s="689"/>
      <c r="R386" s="689"/>
      <c r="S386" s="689"/>
      <c r="T386" s="689"/>
      <c r="U386" s="692"/>
    </row>
    <row r="387">
      <c r="A387" s="689"/>
      <c r="B387" s="689"/>
      <c r="C387" s="689"/>
      <c r="D387" s="689"/>
      <c r="E387" s="689"/>
      <c r="F387" s="689"/>
      <c r="G387" s="690"/>
      <c r="H387" s="690"/>
      <c r="I387" s="690"/>
      <c r="J387" s="691"/>
      <c r="K387" s="691"/>
      <c r="L387" s="691"/>
      <c r="M387" s="691"/>
      <c r="N387" s="689"/>
      <c r="O387" s="689"/>
      <c r="P387" s="689"/>
      <c r="Q387" s="689"/>
      <c r="R387" s="689"/>
      <c r="S387" s="689"/>
      <c r="T387" s="689"/>
      <c r="U387" s="692"/>
    </row>
    <row r="388">
      <c r="A388" s="689"/>
      <c r="B388" s="689"/>
      <c r="C388" s="689"/>
      <c r="D388" s="689"/>
      <c r="E388" s="689"/>
      <c r="F388" s="689"/>
      <c r="G388" s="690"/>
      <c r="H388" s="690"/>
      <c r="I388" s="690"/>
      <c r="J388" s="691"/>
      <c r="K388" s="691"/>
      <c r="L388" s="691"/>
      <c r="M388" s="691"/>
      <c r="N388" s="689"/>
      <c r="O388" s="689"/>
      <c r="P388" s="689"/>
      <c r="Q388" s="689"/>
      <c r="R388" s="689"/>
      <c r="S388" s="689"/>
      <c r="T388" s="689"/>
      <c r="U388" s="692"/>
    </row>
    <row r="389">
      <c r="A389" s="689"/>
      <c r="B389" s="689"/>
      <c r="C389" s="689"/>
      <c r="D389" s="689"/>
      <c r="E389" s="689"/>
      <c r="F389" s="689"/>
      <c r="G389" s="690"/>
      <c r="H389" s="690"/>
      <c r="I389" s="690"/>
      <c r="J389" s="691"/>
      <c r="K389" s="691"/>
      <c r="L389" s="691"/>
      <c r="M389" s="691"/>
      <c r="N389" s="689"/>
      <c r="O389" s="689"/>
      <c r="P389" s="689"/>
      <c r="Q389" s="689"/>
      <c r="R389" s="689"/>
      <c r="S389" s="689"/>
      <c r="T389" s="689"/>
      <c r="U389" s="692"/>
    </row>
    <row r="390">
      <c r="A390" s="689"/>
      <c r="B390" s="689"/>
      <c r="C390" s="689"/>
      <c r="D390" s="689"/>
      <c r="E390" s="689"/>
      <c r="F390" s="689"/>
      <c r="G390" s="690"/>
      <c r="H390" s="690"/>
      <c r="I390" s="690"/>
      <c r="J390" s="691"/>
      <c r="K390" s="691"/>
      <c r="L390" s="691"/>
      <c r="M390" s="691"/>
      <c r="N390" s="689"/>
      <c r="O390" s="689"/>
      <c r="P390" s="689"/>
      <c r="Q390" s="689"/>
      <c r="R390" s="689"/>
      <c r="S390" s="689"/>
      <c r="T390" s="689"/>
      <c r="U390" s="692"/>
    </row>
    <row r="391">
      <c r="A391" s="689"/>
      <c r="B391" s="689"/>
      <c r="C391" s="689"/>
      <c r="D391" s="689"/>
      <c r="E391" s="689"/>
      <c r="F391" s="689"/>
      <c r="G391" s="690"/>
      <c r="H391" s="690"/>
      <c r="I391" s="690"/>
      <c r="J391" s="691"/>
      <c r="K391" s="691"/>
      <c r="L391" s="691"/>
      <c r="M391" s="691"/>
      <c r="N391" s="689"/>
      <c r="O391" s="689"/>
      <c r="P391" s="689"/>
      <c r="Q391" s="689"/>
      <c r="R391" s="689"/>
      <c r="S391" s="689"/>
      <c r="T391" s="689"/>
      <c r="U391" s="692"/>
    </row>
    <row r="392">
      <c r="A392" s="689"/>
      <c r="B392" s="689"/>
      <c r="C392" s="689"/>
      <c r="D392" s="689"/>
      <c r="E392" s="689"/>
      <c r="F392" s="689"/>
      <c r="G392" s="690"/>
      <c r="H392" s="690"/>
      <c r="I392" s="690"/>
      <c r="J392" s="691"/>
      <c r="K392" s="691"/>
      <c r="L392" s="691"/>
      <c r="M392" s="691"/>
      <c r="N392" s="689"/>
      <c r="O392" s="689"/>
      <c r="P392" s="689"/>
      <c r="Q392" s="689"/>
      <c r="R392" s="689"/>
      <c r="S392" s="689"/>
      <c r="T392" s="689"/>
      <c r="U392" s="692"/>
    </row>
    <row r="393">
      <c r="A393" s="689"/>
      <c r="B393" s="689"/>
      <c r="C393" s="689"/>
      <c r="D393" s="689"/>
      <c r="E393" s="689"/>
      <c r="F393" s="689"/>
      <c r="G393" s="690"/>
      <c r="H393" s="690"/>
      <c r="I393" s="690"/>
      <c r="J393" s="691"/>
      <c r="K393" s="691"/>
      <c r="L393" s="691"/>
      <c r="M393" s="691"/>
      <c r="N393" s="689"/>
      <c r="O393" s="689"/>
      <c r="P393" s="689"/>
      <c r="Q393" s="689"/>
      <c r="R393" s="689"/>
      <c r="S393" s="689"/>
      <c r="T393" s="689"/>
      <c r="U393" s="692"/>
    </row>
    <row r="394">
      <c r="A394" s="689"/>
      <c r="B394" s="689"/>
      <c r="C394" s="689"/>
      <c r="D394" s="689"/>
      <c r="E394" s="689"/>
      <c r="F394" s="689"/>
      <c r="G394" s="690"/>
      <c r="H394" s="690"/>
      <c r="I394" s="690"/>
      <c r="J394" s="691"/>
      <c r="K394" s="691"/>
      <c r="L394" s="691"/>
      <c r="M394" s="691"/>
      <c r="N394" s="689"/>
      <c r="O394" s="689"/>
      <c r="P394" s="689"/>
      <c r="Q394" s="689"/>
      <c r="R394" s="689"/>
      <c r="S394" s="689"/>
      <c r="T394" s="689"/>
      <c r="U394" s="692"/>
    </row>
    <row r="395">
      <c r="A395" s="689"/>
      <c r="B395" s="689"/>
      <c r="C395" s="689"/>
      <c r="D395" s="689"/>
      <c r="E395" s="689"/>
      <c r="F395" s="689"/>
      <c r="G395" s="690"/>
      <c r="H395" s="690"/>
      <c r="I395" s="690"/>
      <c r="J395" s="691"/>
      <c r="K395" s="691"/>
      <c r="L395" s="691"/>
      <c r="M395" s="691"/>
      <c r="N395" s="689"/>
      <c r="O395" s="689"/>
      <c r="P395" s="689"/>
      <c r="Q395" s="689"/>
      <c r="R395" s="689"/>
      <c r="S395" s="689"/>
      <c r="T395" s="689"/>
      <c r="U395" s="692"/>
    </row>
    <row r="396">
      <c r="A396" s="689"/>
      <c r="B396" s="689"/>
      <c r="C396" s="689"/>
      <c r="D396" s="689"/>
      <c r="E396" s="689"/>
      <c r="F396" s="689"/>
      <c r="G396" s="690"/>
      <c r="H396" s="690"/>
      <c r="I396" s="690"/>
      <c r="J396" s="691"/>
      <c r="K396" s="691"/>
      <c r="L396" s="691"/>
      <c r="M396" s="691"/>
      <c r="N396" s="689"/>
      <c r="O396" s="689"/>
      <c r="P396" s="689"/>
      <c r="Q396" s="689"/>
      <c r="R396" s="689"/>
      <c r="S396" s="689"/>
      <c r="T396" s="689"/>
      <c r="U396" s="692"/>
    </row>
    <row r="397">
      <c r="A397" s="689"/>
      <c r="B397" s="689"/>
      <c r="C397" s="689"/>
      <c r="D397" s="689"/>
      <c r="E397" s="689"/>
      <c r="F397" s="689"/>
      <c r="G397" s="690"/>
      <c r="H397" s="690"/>
      <c r="I397" s="690"/>
      <c r="J397" s="691"/>
      <c r="K397" s="691"/>
      <c r="L397" s="691"/>
      <c r="M397" s="691"/>
      <c r="N397" s="689"/>
      <c r="O397" s="689"/>
      <c r="P397" s="689"/>
      <c r="Q397" s="689"/>
      <c r="R397" s="689"/>
      <c r="S397" s="689"/>
      <c r="T397" s="689"/>
      <c r="U397" s="692"/>
    </row>
    <row r="398">
      <c r="A398" s="689"/>
      <c r="B398" s="689"/>
      <c r="C398" s="689"/>
      <c r="D398" s="689"/>
      <c r="E398" s="689"/>
      <c r="F398" s="689"/>
      <c r="G398" s="690"/>
      <c r="H398" s="690"/>
      <c r="I398" s="690"/>
      <c r="J398" s="691"/>
      <c r="K398" s="691"/>
      <c r="L398" s="691"/>
      <c r="M398" s="691"/>
      <c r="N398" s="689"/>
      <c r="O398" s="689"/>
      <c r="P398" s="689"/>
      <c r="Q398" s="689"/>
      <c r="R398" s="689"/>
      <c r="S398" s="689"/>
      <c r="T398" s="689"/>
      <c r="U398" s="692"/>
    </row>
    <row r="399">
      <c r="A399" s="689"/>
      <c r="B399" s="689"/>
      <c r="C399" s="689"/>
      <c r="D399" s="689"/>
      <c r="E399" s="689"/>
      <c r="F399" s="689"/>
      <c r="G399" s="690"/>
      <c r="H399" s="690"/>
      <c r="I399" s="690"/>
      <c r="J399" s="691"/>
      <c r="K399" s="691"/>
      <c r="L399" s="691"/>
      <c r="M399" s="691"/>
      <c r="N399" s="689"/>
      <c r="O399" s="689"/>
      <c r="P399" s="689"/>
      <c r="Q399" s="689"/>
      <c r="R399" s="689"/>
      <c r="S399" s="689"/>
      <c r="T399" s="689"/>
      <c r="U399" s="692"/>
    </row>
    <row r="400">
      <c r="A400" s="689"/>
      <c r="B400" s="689"/>
      <c r="C400" s="689"/>
      <c r="D400" s="689"/>
      <c r="E400" s="689"/>
      <c r="F400" s="689"/>
      <c r="G400" s="690"/>
      <c r="H400" s="690"/>
      <c r="I400" s="690"/>
      <c r="J400" s="691"/>
      <c r="K400" s="691"/>
      <c r="L400" s="691"/>
      <c r="M400" s="691"/>
      <c r="N400" s="689"/>
      <c r="O400" s="689"/>
      <c r="P400" s="689"/>
      <c r="Q400" s="689"/>
      <c r="R400" s="689"/>
      <c r="S400" s="689"/>
      <c r="T400" s="689"/>
      <c r="U400" s="692"/>
    </row>
    <row r="401">
      <c r="A401" s="689"/>
      <c r="B401" s="689"/>
      <c r="C401" s="689"/>
      <c r="D401" s="689"/>
      <c r="E401" s="689"/>
      <c r="F401" s="689"/>
      <c r="G401" s="690"/>
      <c r="H401" s="690"/>
      <c r="I401" s="690"/>
      <c r="J401" s="691"/>
      <c r="K401" s="691"/>
      <c r="L401" s="691"/>
      <c r="M401" s="691"/>
      <c r="N401" s="689"/>
      <c r="O401" s="689"/>
      <c r="P401" s="689"/>
      <c r="Q401" s="689"/>
      <c r="R401" s="689"/>
      <c r="S401" s="689"/>
      <c r="T401" s="689"/>
      <c r="U401" s="692"/>
    </row>
    <row r="402">
      <c r="A402" s="689"/>
      <c r="B402" s="689"/>
      <c r="C402" s="689"/>
      <c r="D402" s="689"/>
      <c r="E402" s="689"/>
      <c r="F402" s="689"/>
      <c r="G402" s="690"/>
      <c r="H402" s="690"/>
      <c r="I402" s="690"/>
      <c r="J402" s="691"/>
      <c r="K402" s="691"/>
      <c r="L402" s="691"/>
      <c r="M402" s="691"/>
      <c r="N402" s="689"/>
      <c r="O402" s="689"/>
      <c r="P402" s="689"/>
      <c r="Q402" s="689"/>
      <c r="R402" s="689"/>
      <c r="S402" s="689"/>
      <c r="T402" s="689"/>
      <c r="U402" s="692"/>
    </row>
    <row r="403">
      <c r="A403" s="689"/>
      <c r="B403" s="689"/>
      <c r="C403" s="689"/>
      <c r="D403" s="689"/>
      <c r="E403" s="689"/>
      <c r="F403" s="689"/>
      <c r="G403" s="690"/>
      <c r="H403" s="690"/>
      <c r="I403" s="690"/>
      <c r="J403" s="691"/>
      <c r="K403" s="691"/>
      <c r="L403" s="691"/>
      <c r="M403" s="691"/>
      <c r="N403" s="689"/>
      <c r="O403" s="689"/>
      <c r="P403" s="689"/>
      <c r="Q403" s="689"/>
      <c r="R403" s="689"/>
      <c r="S403" s="689"/>
      <c r="T403" s="689"/>
      <c r="U403" s="692"/>
    </row>
    <row r="404">
      <c r="A404" s="689"/>
      <c r="B404" s="689"/>
      <c r="C404" s="689"/>
      <c r="D404" s="689"/>
      <c r="E404" s="689"/>
      <c r="F404" s="689"/>
      <c r="G404" s="690"/>
      <c r="H404" s="690"/>
      <c r="I404" s="690"/>
      <c r="J404" s="691"/>
      <c r="K404" s="691"/>
      <c r="L404" s="691"/>
      <c r="M404" s="691"/>
      <c r="N404" s="689"/>
      <c r="O404" s="689"/>
      <c r="P404" s="689"/>
      <c r="Q404" s="689"/>
      <c r="R404" s="689"/>
      <c r="S404" s="689"/>
      <c r="T404" s="689"/>
      <c r="U404" s="692"/>
    </row>
    <row r="405">
      <c r="A405" s="689"/>
      <c r="B405" s="689"/>
      <c r="C405" s="689"/>
      <c r="D405" s="689"/>
      <c r="E405" s="689"/>
      <c r="F405" s="689"/>
      <c r="G405" s="690"/>
      <c r="H405" s="690"/>
      <c r="I405" s="690"/>
      <c r="J405" s="691"/>
      <c r="K405" s="691"/>
      <c r="L405" s="691"/>
      <c r="M405" s="691"/>
      <c r="N405" s="689"/>
      <c r="O405" s="689"/>
      <c r="P405" s="689"/>
      <c r="Q405" s="689"/>
      <c r="R405" s="689"/>
      <c r="S405" s="689"/>
      <c r="T405" s="689"/>
      <c r="U405" s="692"/>
    </row>
    <row r="406">
      <c r="A406" s="689"/>
      <c r="B406" s="689"/>
      <c r="C406" s="689"/>
      <c r="D406" s="689"/>
      <c r="E406" s="689"/>
      <c r="F406" s="689"/>
      <c r="G406" s="690"/>
      <c r="H406" s="690"/>
      <c r="I406" s="690"/>
      <c r="J406" s="691"/>
      <c r="K406" s="691"/>
      <c r="L406" s="691"/>
      <c r="M406" s="691"/>
      <c r="N406" s="689"/>
      <c r="O406" s="689"/>
      <c r="P406" s="689"/>
      <c r="Q406" s="689"/>
      <c r="R406" s="689"/>
      <c r="S406" s="689"/>
      <c r="T406" s="689"/>
      <c r="U406" s="692"/>
    </row>
    <row r="407">
      <c r="A407" s="689"/>
      <c r="B407" s="689"/>
      <c r="C407" s="689"/>
      <c r="D407" s="689"/>
      <c r="E407" s="689"/>
      <c r="F407" s="689"/>
      <c r="G407" s="690"/>
      <c r="H407" s="690"/>
      <c r="I407" s="690"/>
      <c r="J407" s="691"/>
      <c r="K407" s="691"/>
      <c r="L407" s="691"/>
      <c r="M407" s="691"/>
      <c r="N407" s="689"/>
      <c r="O407" s="689"/>
      <c r="P407" s="689"/>
      <c r="Q407" s="689"/>
      <c r="R407" s="689"/>
      <c r="S407" s="689"/>
      <c r="T407" s="689"/>
      <c r="U407" s="692"/>
    </row>
    <row r="408">
      <c r="A408" s="689"/>
      <c r="B408" s="689"/>
      <c r="C408" s="689"/>
      <c r="D408" s="689"/>
      <c r="E408" s="689"/>
      <c r="F408" s="689"/>
      <c r="G408" s="690"/>
      <c r="H408" s="690"/>
      <c r="I408" s="690"/>
      <c r="J408" s="691"/>
      <c r="K408" s="691"/>
      <c r="L408" s="691"/>
      <c r="M408" s="691"/>
      <c r="N408" s="689"/>
      <c r="O408" s="689"/>
      <c r="P408" s="689"/>
      <c r="Q408" s="689"/>
      <c r="R408" s="689"/>
      <c r="S408" s="689"/>
      <c r="T408" s="689"/>
      <c r="U408" s="692"/>
    </row>
    <row r="409">
      <c r="A409" s="689"/>
      <c r="B409" s="689"/>
      <c r="C409" s="689"/>
      <c r="D409" s="689"/>
      <c r="E409" s="689"/>
      <c r="F409" s="689"/>
      <c r="G409" s="690"/>
      <c r="H409" s="690"/>
      <c r="I409" s="690"/>
      <c r="J409" s="691"/>
      <c r="K409" s="691"/>
      <c r="L409" s="691"/>
      <c r="M409" s="691"/>
      <c r="N409" s="689"/>
      <c r="O409" s="689"/>
      <c r="P409" s="689"/>
      <c r="Q409" s="689"/>
      <c r="R409" s="689"/>
      <c r="S409" s="689"/>
      <c r="T409" s="689"/>
      <c r="U409" s="692"/>
    </row>
    <row r="410">
      <c r="A410" s="689"/>
      <c r="B410" s="689"/>
      <c r="C410" s="689"/>
      <c r="D410" s="689"/>
      <c r="E410" s="689"/>
      <c r="F410" s="689"/>
      <c r="G410" s="690"/>
      <c r="H410" s="690"/>
      <c r="I410" s="690"/>
      <c r="J410" s="691"/>
      <c r="K410" s="691"/>
      <c r="L410" s="691"/>
      <c r="M410" s="691"/>
      <c r="N410" s="689"/>
      <c r="O410" s="689"/>
      <c r="P410" s="689"/>
      <c r="Q410" s="689"/>
      <c r="R410" s="689"/>
      <c r="S410" s="689"/>
      <c r="T410" s="689"/>
      <c r="U410" s="692"/>
    </row>
    <row r="411">
      <c r="A411" s="689"/>
      <c r="B411" s="689"/>
      <c r="C411" s="689"/>
      <c r="D411" s="689"/>
      <c r="E411" s="689"/>
      <c r="F411" s="689"/>
      <c r="G411" s="690"/>
      <c r="H411" s="690"/>
      <c r="I411" s="690"/>
      <c r="J411" s="691"/>
      <c r="K411" s="691"/>
      <c r="L411" s="691"/>
      <c r="M411" s="691"/>
      <c r="N411" s="689"/>
      <c r="O411" s="689"/>
      <c r="P411" s="689"/>
      <c r="Q411" s="689"/>
      <c r="R411" s="689"/>
      <c r="S411" s="689"/>
      <c r="T411" s="689"/>
      <c r="U411" s="692"/>
    </row>
    <row r="412">
      <c r="A412" s="689"/>
      <c r="B412" s="689"/>
      <c r="C412" s="689"/>
      <c r="D412" s="689"/>
      <c r="E412" s="689"/>
      <c r="F412" s="689"/>
      <c r="G412" s="690"/>
      <c r="H412" s="690"/>
      <c r="I412" s="690"/>
      <c r="J412" s="691"/>
      <c r="K412" s="691"/>
      <c r="L412" s="691"/>
      <c r="M412" s="691"/>
      <c r="N412" s="689"/>
      <c r="O412" s="689"/>
      <c r="P412" s="689"/>
      <c r="Q412" s="689"/>
      <c r="R412" s="689"/>
      <c r="S412" s="689"/>
      <c r="T412" s="689"/>
      <c r="U412" s="692"/>
    </row>
    <row r="413">
      <c r="A413" s="689"/>
      <c r="B413" s="689"/>
      <c r="C413" s="689"/>
      <c r="D413" s="689"/>
      <c r="E413" s="689"/>
      <c r="F413" s="689"/>
      <c r="G413" s="690"/>
      <c r="H413" s="690"/>
      <c r="I413" s="690"/>
      <c r="J413" s="691"/>
      <c r="K413" s="691"/>
      <c r="L413" s="691"/>
      <c r="M413" s="691"/>
      <c r="N413" s="689"/>
      <c r="O413" s="689"/>
      <c r="P413" s="689"/>
      <c r="Q413" s="689"/>
      <c r="R413" s="689"/>
      <c r="S413" s="689"/>
      <c r="T413" s="689"/>
      <c r="U413" s="692"/>
    </row>
    <row r="414">
      <c r="A414" s="689"/>
      <c r="B414" s="689"/>
      <c r="C414" s="689"/>
      <c r="D414" s="689"/>
      <c r="E414" s="689"/>
      <c r="F414" s="689"/>
      <c r="G414" s="690"/>
      <c r="H414" s="690"/>
      <c r="I414" s="690"/>
      <c r="J414" s="691"/>
      <c r="K414" s="691"/>
      <c r="L414" s="691"/>
      <c r="M414" s="691"/>
      <c r="N414" s="689"/>
      <c r="O414" s="689"/>
      <c r="P414" s="689"/>
      <c r="Q414" s="689"/>
      <c r="R414" s="689"/>
      <c r="S414" s="689"/>
      <c r="T414" s="689"/>
      <c r="U414" s="692"/>
    </row>
    <row r="415">
      <c r="A415" s="689"/>
      <c r="B415" s="689"/>
      <c r="C415" s="689"/>
      <c r="D415" s="689"/>
      <c r="E415" s="689"/>
      <c r="F415" s="689"/>
      <c r="G415" s="690"/>
      <c r="H415" s="690"/>
      <c r="I415" s="690"/>
      <c r="J415" s="691"/>
      <c r="K415" s="691"/>
      <c r="L415" s="691"/>
      <c r="M415" s="691"/>
      <c r="N415" s="689"/>
      <c r="O415" s="689"/>
      <c r="P415" s="689"/>
      <c r="Q415" s="689"/>
      <c r="R415" s="689"/>
      <c r="S415" s="689"/>
      <c r="T415" s="689"/>
      <c r="U415" s="692"/>
    </row>
    <row r="416">
      <c r="A416" s="689"/>
      <c r="B416" s="689"/>
      <c r="C416" s="689"/>
      <c r="D416" s="689"/>
      <c r="E416" s="689"/>
      <c r="F416" s="689"/>
      <c r="G416" s="690"/>
      <c r="H416" s="690"/>
      <c r="I416" s="690"/>
      <c r="J416" s="691"/>
      <c r="K416" s="691"/>
      <c r="L416" s="691"/>
      <c r="M416" s="691"/>
      <c r="N416" s="689"/>
      <c r="O416" s="689"/>
      <c r="P416" s="689"/>
      <c r="Q416" s="689"/>
      <c r="R416" s="689"/>
      <c r="S416" s="689"/>
      <c r="T416" s="689"/>
      <c r="U416" s="692"/>
    </row>
    <row r="417">
      <c r="A417" s="689"/>
      <c r="B417" s="689"/>
      <c r="C417" s="689"/>
      <c r="D417" s="689"/>
      <c r="E417" s="689"/>
      <c r="F417" s="689"/>
      <c r="G417" s="690"/>
      <c r="H417" s="690"/>
      <c r="I417" s="690"/>
      <c r="J417" s="691"/>
      <c r="K417" s="691"/>
      <c r="L417" s="691"/>
      <c r="M417" s="691"/>
      <c r="N417" s="689"/>
      <c r="O417" s="689"/>
      <c r="P417" s="689"/>
      <c r="Q417" s="689"/>
      <c r="R417" s="689"/>
      <c r="S417" s="689"/>
      <c r="T417" s="689"/>
      <c r="U417" s="692"/>
    </row>
    <row r="418">
      <c r="A418" s="689"/>
      <c r="B418" s="689"/>
      <c r="C418" s="689"/>
      <c r="D418" s="689"/>
      <c r="E418" s="689"/>
      <c r="F418" s="689"/>
      <c r="G418" s="690"/>
      <c r="H418" s="690"/>
      <c r="I418" s="690"/>
      <c r="J418" s="691"/>
      <c r="K418" s="691"/>
      <c r="L418" s="691"/>
      <c r="M418" s="691"/>
      <c r="N418" s="689"/>
      <c r="O418" s="689"/>
      <c r="P418" s="689"/>
      <c r="Q418" s="689"/>
      <c r="R418" s="689"/>
      <c r="S418" s="689"/>
      <c r="T418" s="689"/>
      <c r="U418" s="692"/>
    </row>
    <row r="419">
      <c r="A419" s="689"/>
      <c r="B419" s="689"/>
      <c r="C419" s="689"/>
      <c r="D419" s="689"/>
      <c r="E419" s="689"/>
      <c r="F419" s="689"/>
      <c r="G419" s="690"/>
      <c r="H419" s="690"/>
      <c r="I419" s="690"/>
      <c r="J419" s="691"/>
      <c r="K419" s="691"/>
      <c r="L419" s="691"/>
      <c r="M419" s="691"/>
      <c r="N419" s="689"/>
      <c r="O419" s="689"/>
      <c r="P419" s="689"/>
      <c r="Q419" s="689"/>
      <c r="R419" s="689"/>
      <c r="S419" s="689"/>
      <c r="T419" s="689"/>
      <c r="U419" s="692"/>
    </row>
    <row r="420">
      <c r="A420" s="689"/>
      <c r="B420" s="689"/>
      <c r="C420" s="689"/>
      <c r="D420" s="689"/>
      <c r="E420" s="689"/>
      <c r="F420" s="689"/>
      <c r="G420" s="690"/>
      <c r="H420" s="690"/>
      <c r="I420" s="690"/>
      <c r="J420" s="691"/>
      <c r="K420" s="691"/>
      <c r="L420" s="691"/>
      <c r="M420" s="691"/>
      <c r="N420" s="689"/>
      <c r="O420" s="689"/>
      <c r="P420" s="689"/>
      <c r="Q420" s="689"/>
      <c r="R420" s="689"/>
      <c r="S420" s="689"/>
      <c r="T420" s="689"/>
      <c r="U420" s="692"/>
    </row>
    <row r="421">
      <c r="A421" s="689"/>
      <c r="B421" s="689"/>
      <c r="C421" s="689"/>
      <c r="D421" s="689"/>
      <c r="E421" s="689"/>
      <c r="F421" s="689"/>
      <c r="G421" s="690"/>
      <c r="H421" s="690"/>
      <c r="I421" s="690"/>
      <c r="J421" s="691"/>
      <c r="K421" s="691"/>
      <c r="L421" s="691"/>
      <c r="M421" s="691"/>
      <c r="N421" s="689"/>
      <c r="O421" s="689"/>
      <c r="P421" s="689"/>
      <c r="Q421" s="689"/>
      <c r="R421" s="689"/>
      <c r="S421" s="689"/>
      <c r="T421" s="689"/>
      <c r="U421" s="692"/>
    </row>
    <row r="422">
      <c r="A422" s="689"/>
      <c r="B422" s="689"/>
      <c r="C422" s="689"/>
      <c r="D422" s="689"/>
      <c r="E422" s="689"/>
      <c r="F422" s="689"/>
      <c r="G422" s="690"/>
      <c r="H422" s="690"/>
      <c r="I422" s="690"/>
      <c r="J422" s="691"/>
      <c r="K422" s="691"/>
      <c r="L422" s="691"/>
      <c r="M422" s="691"/>
      <c r="N422" s="689"/>
      <c r="O422" s="689"/>
      <c r="P422" s="689"/>
      <c r="Q422" s="689"/>
      <c r="R422" s="689"/>
      <c r="S422" s="689"/>
      <c r="T422" s="689"/>
      <c r="U422" s="692"/>
    </row>
    <row r="423">
      <c r="A423" s="689"/>
      <c r="B423" s="689"/>
      <c r="C423" s="689"/>
      <c r="D423" s="689"/>
      <c r="E423" s="689"/>
      <c r="F423" s="689"/>
      <c r="G423" s="690"/>
      <c r="H423" s="690"/>
      <c r="I423" s="690"/>
      <c r="J423" s="691"/>
      <c r="K423" s="691"/>
      <c r="L423" s="691"/>
      <c r="M423" s="691"/>
      <c r="N423" s="689"/>
      <c r="O423" s="689"/>
      <c r="P423" s="689"/>
      <c r="Q423" s="689"/>
      <c r="R423" s="689"/>
      <c r="S423" s="689"/>
      <c r="T423" s="689"/>
      <c r="U423" s="692"/>
    </row>
    <row r="424">
      <c r="A424" s="689"/>
      <c r="B424" s="689"/>
      <c r="C424" s="689"/>
      <c r="D424" s="689"/>
      <c r="E424" s="689"/>
      <c r="F424" s="689"/>
      <c r="G424" s="690"/>
      <c r="H424" s="690"/>
      <c r="I424" s="690"/>
      <c r="J424" s="691"/>
      <c r="K424" s="691"/>
      <c r="L424" s="691"/>
      <c r="M424" s="691"/>
      <c r="N424" s="689"/>
      <c r="O424" s="689"/>
      <c r="P424" s="689"/>
      <c r="Q424" s="689"/>
      <c r="R424" s="689"/>
      <c r="S424" s="689"/>
      <c r="T424" s="689"/>
      <c r="U424" s="692"/>
    </row>
    <row r="425">
      <c r="A425" s="689"/>
      <c r="B425" s="689"/>
      <c r="C425" s="689"/>
      <c r="D425" s="689"/>
      <c r="E425" s="689"/>
      <c r="F425" s="689"/>
      <c r="G425" s="690"/>
      <c r="H425" s="690"/>
      <c r="I425" s="690"/>
      <c r="J425" s="691"/>
      <c r="K425" s="691"/>
      <c r="L425" s="691"/>
      <c r="M425" s="691"/>
      <c r="N425" s="689"/>
      <c r="O425" s="689"/>
      <c r="P425" s="689"/>
      <c r="Q425" s="689"/>
      <c r="R425" s="689"/>
      <c r="S425" s="689"/>
      <c r="T425" s="689"/>
      <c r="U425" s="692"/>
    </row>
    <row r="426">
      <c r="A426" s="689"/>
      <c r="B426" s="689"/>
      <c r="C426" s="689"/>
      <c r="D426" s="689"/>
      <c r="E426" s="689"/>
      <c r="F426" s="689"/>
      <c r="G426" s="690"/>
      <c r="H426" s="690"/>
      <c r="I426" s="690"/>
      <c r="J426" s="691"/>
      <c r="K426" s="691"/>
      <c r="L426" s="691"/>
      <c r="M426" s="691"/>
      <c r="N426" s="689"/>
      <c r="O426" s="689"/>
      <c r="P426" s="689"/>
      <c r="Q426" s="689"/>
      <c r="R426" s="689"/>
      <c r="S426" s="689"/>
      <c r="T426" s="689"/>
      <c r="U426" s="692"/>
    </row>
    <row r="427">
      <c r="A427" s="689"/>
      <c r="B427" s="689"/>
      <c r="C427" s="689"/>
      <c r="D427" s="689"/>
      <c r="E427" s="689"/>
      <c r="F427" s="689"/>
      <c r="G427" s="690"/>
      <c r="H427" s="690"/>
      <c r="I427" s="690"/>
      <c r="J427" s="691"/>
      <c r="K427" s="691"/>
      <c r="L427" s="691"/>
      <c r="M427" s="691"/>
      <c r="N427" s="689"/>
      <c r="O427" s="689"/>
      <c r="P427" s="689"/>
      <c r="Q427" s="689"/>
      <c r="R427" s="689"/>
      <c r="S427" s="689"/>
      <c r="T427" s="689"/>
      <c r="U427" s="692"/>
    </row>
    <row r="428">
      <c r="A428" s="689"/>
      <c r="B428" s="689"/>
      <c r="C428" s="689"/>
      <c r="D428" s="689"/>
      <c r="E428" s="689"/>
      <c r="F428" s="689"/>
      <c r="G428" s="690"/>
      <c r="H428" s="690"/>
      <c r="I428" s="690"/>
      <c r="J428" s="691"/>
      <c r="K428" s="691"/>
      <c r="L428" s="691"/>
      <c r="M428" s="691"/>
      <c r="N428" s="689"/>
      <c r="O428" s="689"/>
      <c r="P428" s="689"/>
      <c r="Q428" s="689"/>
      <c r="R428" s="689"/>
      <c r="S428" s="689"/>
      <c r="T428" s="689"/>
      <c r="U428" s="692"/>
    </row>
    <row r="429">
      <c r="A429" s="689"/>
      <c r="B429" s="689"/>
      <c r="C429" s="689"/>
      <c r="D429" s="689"/>
      <c r="E429" s="689"/>
      <c r="F429" s="689"/>
      <c r="G429" s="690"/>
      <c r="H429" s="690"/>
      <c r="I429" s="690"/>
      <c r="J429" s="691"/>
      <c r="K429" s="691"/>
      <c r="L429" s="691"/>
      <c r="M429" s="691"/>
      <c r="N429" s="689"/>
      <c r="O429" s="689"/>
      <c r="P429" s="689"/>
      <c r="Q429" s="689"/>
      <c r="R429" s="689"/>
      <c r="S429" s="689"/>
      <c r="T429" s="689"/>
      <c r="U429" s="692"/>
    </row>
    <row r="430">
      <c r="A430" s="689"/>
      <c r="B430" s="689"/>
      <c r="C430" s="689"/>
      <c r="D430" s="689"/>
      <c r="E430" s="689"/>
      <c r="F430" s="689"/>
      <c r="G430" s="690"/>
      <c r="H430" s="690"/>
      <c r="I430" s="690"/>
      <c r="J430" s="691"/>
      <c r="K430" s="691"/>
      <c r="L430" s="691"/>
      <c r="M430" s="691"/>
      <c r="N430" s="689"/>
      <c r="O430" s="689"/>
      <c r="P430" s="689"/>
      <c r="Q430" s="689"/>
      <c r="R430" s="689"/>
      <c r="S430" s="689"/>
      <c r="T430" s="689"/>
      <c r="U430" s="692"/>
    </row>
    <row r="431">
      <c r="A431" s="689"/>
      <c r="B431" s="689"/>
      <c r="C431" s="689"/>
      <c r="D431" s="689"/>
      <c r="E431" s="689"/>
      <c r="F431" s="689"/>
      <c r="G431" s="690"/>
      <c r="H431" s="690"/>
      <c r="I431" s="690"/>
      <c r="J431" s="691"/>
      <c r="K431" s="691"/>
      <c r="L431" s="691"/>
      <c r="M431" s="691"/>
      <c r="N431" s="689"/>
      <c r="O431" s="689"/>
      <c r="P431" s="689"/>
      <c r="Q431" s="689"/>
      <c r="R431" s="689"/>
      <c r="S431" s="689"/>
      <c r="T431" s="689"/>
      <c r="U431" s="692"/>
    </row>
    <row r="432">
      <c r="A432" s="689"/>
      <c r="B432" s="689"/>
      <c r="C432" s="689"/>
      <c r="D432" s="689"/>
      <c r="E432" s="689"/>
      <c r="F432" s="689"/>
      <c r="G432" s="690"/>
      <c r="H432" s="690"/>
      <c r="I432" s="690"/>
      <c r="J432" s="691"/>
      <c r="K432" s="691"/>
      <c r="L432" s="691"/>
      <c r="M432" s="691"/>
      <c r="N432" s="689"/>
      <c r="O432" s="689"/>
      <c r="P432" s="689"/>
      <c r="Q432" s="689"/>
      <c r="R432" s="689"/>
      <c r="S432" s="689"/>
      <c r="T432" s="689"/>
      <c r="U432" s="692"/>
    </row>
    <row r="433">
      <c r="A433" s="689"/>
      <c r="B433" s="689"/>
      <c r="C433" s="689"/>
      <c r="D433" s="689"/>
      <c r="E433" s="689"/>
      <c r="F433" s="689"/>
      <c r="G433" s="690"/>
      <c r="H433" s="690"/>
      <c r="I433" s="690"/>
      <c r="J433" s="691"/>
      <c r="K433" s="691"/>
      <c r="L433" s="691"/>
      <c r="M433" s="691"/>
      <c r="N433" s="689"/>
      <c r="O433" s="689"/>
      <c r="P433" s="689"/>
      <c r="Q433" s="689"/>
      <c r="R433" s="689"/>
      <c r="S433" s="689"/>
      <c r="T433" s="689"/>
      <c r="U433" s="692"/>
    </row>
    <row r="434">
      <c r="A434" s="689"/>
      <c r="B434" s="689"/>
      <c r="C434" s="689"/>
      <c r="D434" s="689"/>
      <c r="E434" s="689"/>
      <c r="F434" s="689"/>
      <c r="G434" s="690"/>
      <c r="H434" s="690"/>
      <c r="I434" s="690"/>
      <c r="J434" s="691"/>
      <c r="K434" s="691"/>
      <c r="L434" s="691"/>
      <c r="M434" s="691"/>
      <c r="N434" s="689"/>
      <c r="O434" s="689"/>
      <c r="P434" s="689"/>
      <c r="Q434" s="689"/>
      <c r="R434" s="689"/>
      <c r="S434" s="689"/>
      <c r="T434" s="689"/>
      <c r="U434" s="692"/>
    </row>
    <row r="435">
      <c r="A435" s="689"/>
      <c r="B435" s="689"/>
      <c r="C435" s="689"/>
      <c r="D435" s="689"/>
      <c r="E435" s="689"/>
      <c r="F435" s="689"/>
      <c r="G435" s="690"/>
      <c r="H435" s="690"/>
      <c r="I435" s="690"/>
      <c r="J435" s="691"/>
      <c r="K435" s="691"/>
      <c r="L435" s="691"/>
      <c r="M435" s="691"/>
      <c r="N435" s="689"/>
      <c r="O435" s="689"/>
      <c r="P435" s="689"/>
      <c r="Q435" s="689"/>
      <c r="R435" s="689"/>
      <c r="S435" s="689"/>
      <c r="T435" s="689"/>
      <c r="U435" s="692"/>
    </row>
    <row r="436">
      <c r="A436" s="689"/>
      <c r="B436" s="689"/>
      <c r="C436" s="689"/>
      <c r="D436" s="689"/>
      <c r="E436" s="689"/>
      <c r="F436" s="689"/>
      <c r="G436" s="690"/>
      <c r="H436" s="690"/>
      <c r="I436" s="690"/>
      <c r="J436" s="691"/>
      <c r="K436" s="691"/>
      <c r="L436" s="691"/>
      <c r="M436" s="691"/>
      <c r="N436" s="689"/>
      <c r="O436" s="689"/>
      <c r="P436" s="689"/>
      <c r="Q436" s="689"/>
      <c r="R436" s="689"/>
      <c r="S436" s="689"/>
      <c r="T436" s="689"/>
      <c r="U436" s="692"/>
    </row>
    <row r="437">
      <c r="A437" s="689"/>
      <c r="B437" s="689"/>
      <c r="C437" s="689"/>
      <c r="D437" s="689"/>
      <c r="E437" s="689"/>
      <c r="F437" s="689"/>
      <c r="G437" s="690"/>
      <c r="H437" s="690"/>
      <c r="I437" s="690"/>
      <c r="J437" s="691"/>
      <c r="K437" s="691"/>
      <c r="L437" s="691"/>
      <c r="M437" s="691"/>
      <c r="N437" s="689"/>
      <c r="O437" s="689"/>
      <c r="P437" s="689"/>
      <c r="Q437" s="689"/>
      <c r="R437" s="689"/>
      <c r="S437" s="689"/>
      <c r="T437" s="689"/>
      <c r="U437" s="692"/>
    </row>
    <row r="438">
      <c r="A438" s="689"/>
      <c r="B438" s="689"/>
      <c r="C438" s="689"/>
      <c r="D438" s="689"/>
      <c r="E438" s="689"/>
      <c r="F438" s="689"/>
      <c r="G438" s="690"/>
      <c r="H438" s="690"/>
      <c r="I438" s="690"/>
      <c r="J438" s="691"/>
      <c r="K438" s="691"/>
      <c r="L438" s="691"/>
      <c r="M438" s="691"/>
      <c r="N438" s="689"/>
      <c r="O438" s="689"/>
      <c r="P438" s="689"/>
      <c r="Q438" s="689"/>
      <c r="R438" s="689"/>
      <c r="S438" s="689"/>
      <c r="T438" s="689"/>
      <c r="U438" s="692"/>
    </row>
    <row r="439">
      <c r="A439" s="689"/>
      <c r="B439" s="689"/>
      <c r="C439" s="689"/>
      <c r="D439" s="689"/>
      <c r="E439" s="689"/>
      <c r="F439" s="689"/>
      <c r="G439" s="690"/>
      <c r="H439" s="690"/>
      <c r="I439" s="690"/>
      <c r="J439" s="691"/>
      <c r="K439" s="691"/>
      <c r="L439" s="691"/>
      <c r="M439" s="691"/>
      <c r="N439" s="689"/>
      <c r="O439" s="689"/>
      <c r="P439" s="689"/>
      <c r="Q439" s="689"/>
      <c r="R439" s="689"/>
      <c r="S439" s="689"/>
      <c r="T439" s="689"/>
      <c r="U439" s="692"/>
    </row>
    <row r="440">
      <c r="A440" s="689"/>
      <c r="B440" s="689"/>
      <c r="C440" s="689"/>
      <c r="D440" s="689"/>
      <c r="E440" s="689"/>
      <c r="F440" s="689"/>
      <c r="G440" s="690"/>
      <c r="H440" s="690"/>
      <c r="I440" s="690"/>
      <c r="J440" s="691"/>
      <c r="K440" s="691"/>
      <c r="L440" s="691"/>
      <c r="M440" s="691"/>
      <c r="N440" s="689"/>
      <c r="O440" s="689"/>
      <c r="P440" s="689"/>
      <c r="Q440" s="689"/>
      <c r="R440" s="689"/>
      <c r="S440" s="689"/>
      <c r="T440" s="689"/>
      <c r="U440" s="692"/>
    </row>
    <row r="441">
      <c r="A441" s="689"/>
      <c r="B441" s="689"/>
      <c r="C441" s="689"/>
      <c r="D441" s="689"/>
      <c r="E441" s="689"/>
      <c r="F441" s="689"/>
      <c r="G441" s="690"/>
      <c r="H441" s="690"/>
      <c r="I441" s="690"/>
      <c r="J441" s="691"/>
      <c r="K441" s="691"/>
      <c r="L441" s="691"/>
      <c r="M441" s="691"/>
      <c r="N441" s="689"/>
      <c r="O441" s="689"/>
      <c r="P441" s="689"/>
      <c r="Q441" s="689"/>
      <c r="R441" s="689"/>
      <c r="S441" s="689"/>
      <c r="T441" s="689"/>
      <c r="U441" s="692"/>
    </row>
    <row r="442">
      <c r="A442" s="689"/>
      <c r="B442" s="689"/>
      <c r="C442" s="689"/>
      <c r="D442" s="689"/>
      <c r="E442" s="689"/>
      <c r="F442" s="689"/>
      <c r="G442" s="690"/>
      <c r="H442" s="690"/>
      <c r="I442" s="690"/>
      <c r="J442" s="691"/>
      <c r="K442" s="691"/>
      <c r="L442" s="691"/>
      <c r="M442" s="691"/>
      <c r="N442" s="689"/>
      <c r="O442" s="689"/>
      <c r="P442" s="689"/>
      <c r="Q442" s="689"/>
      <c r="R442" s="689"/>
      <c r="S442" s="689"/>
      <c r="T442" s="689"/>
      <c r="U442" s="692"/>
    </row>
    <row r="443">
      <c r="A443" s="689"/>
      <c r="B443" s="689"/>
      <c r="C443" s="689"/>
      <c r="D443" s="689"/>
      <c r="E443" s="689"/>
      <c r="F443" s="689"/>
      <c r="G443" s="690"/>
      <c r="H443" s="690"/>
      <c r="I443" s="690"/>
      <c r="J443" s="691"/>
      <c r="K443" s="691"/>
      <c r="L443" s="691"/>
      <c r="M443" s="691"/>
      <c r="N443" s="689"/>
      <c r="O443" s="689"/>
      <c r="P443" s="689"/>
      <c r="Q443" s="689"/>
      <c r="R443" s="689"/>
      <c r="S443" s="689"/>
      <c r="T443" s="689"/>
      <c r="U443" s="692"/>
    </row>
    <row r="444">
      <c r="A444" s="689"/>
      <c r="B444" s="689"/>
      <c r="C444" s="689"/>
      <c r="D444" s="689"/>
      <c r="E444" s="689"/>
      <c r="F444" s="689"/>
      <c r="G444" s="690"/>
      <c r="H444" s="690"/>
      <c r="I444" s="690"/>
      <c r="J444" s="691"/>
      <c r="K444" s="691"/>
      <c r="L444" s="691"/>
      <c r="M444" s="691"/>
      <c r="N444" s="689"/>
      <c r="O444" s="689"/>
      <c r="P444" s="689"/>
      <c r="Q444" s="689"/>
      <c r="R444" s="689"/>
      <c r="S444" s="689"/>
      <c r="T444" s="689"/>
      <c r="U444" s="692"/>
    </row>
    <row r="445">
      <c r="A445" s="689"/>
      <c r="B445" s="689"/>
      <c r="C445" s="689"/>
      <c r="D445" s="689"/>
      <c r="E445" s="689"/>
      <c r="F445" s="689"/>
      <c r="G445" s="690"/>
      <c r="H445" s="690"/>
      <c r="I445" s="690"/>
      <c r="J445" s="691"/>
      <c r="K445" s="691"/>
      <c r="L445" s="691"/>
      <c r="M445" s="691"/>
      <c r="N445" s="689"/>
      <c r="O445" s="689"/>
      <c r="P445" s="689"/>
      <c r="Q445" s="689"/>
      <c r="R445" s="689"/>
      <c r="S445" s="689"/>
      <c r="T445" s="689"/>
      <c r="U445" s="692"/>
    </row>
    <row r="446">
      <c r="A446" s="689"/>
      <c r="B446" s="689"/>
      <c r="C446" s="689"/>
      <c r="D446" s="689"/>
      <c r="E446" s="689"/>
      <c r="F446" s="689"/>
      <c r="G446" s="690"/>
      <c r="H446" s="690"/>
      <c r="I446" s="690"/>
      <c r="J446" s="691"/>
      <c r="K446" s="691"/>
      <c r="L446" s="691"/>
      <c r="M446" s="691"/>
      <c r="N446" s="689"/>
      <c r="O446" s="689"/>
      <c r="P446" s="689"/>
      <c r="Q446" s="689"/>
      <c r="R446" s="689"/>
      <c r="S446" s="689"/>
      <c r="T446" s="689"/>
      <c r="U446" s="692"/>
    </row>
    <row r="447">
      <c r="A447" s="689"/>
      <c r="B447" s="689"/>
      <c r="C447" s="689"/>
      <c r="D447" s="689"/>
      <c r="E447" s="689"/>
      <c r="F447" s="689"/>
      <c r="G447" s="690"/>
      <c r="H447" s="690"/>
      <c r="I447" s="690"/>
      <c r="J447" s="691"/>
      <c r="K447" s="691"/>
      <c r="L447" s="691"/>
      <c r="M447" s="691"/>
      <c r="N447" s="689"/>
      <c r="O447" s="689"/>
      <c r="P447" s="689"/>
      <c r="Q447" s="689"/>
      <c r="R447" s="689"/>
      <c r="S447" s="689"/>
      <c r="T447" s="689"/>
      <c r="U447" s="692"/>
    </row>
    <row r="448">
      <c r="A448" s="689"/>
      <c r="B448" s="689"/>
      <c r="C448" s="689"/>
      <c r="D448" s="689"/>
      <c r="E448" s="689"/>
      <c r="F448" s="689"/>
      <c r="G448" s="690"/>
      <c r="H448" s="690"/>
      <c r="I448" s="690"/>
      <c r="J448" s="691"/>
      <c r="K448" s="691"/>
      <c r="L448" s="691"/>
      <c r="M448" s="691"/>
      <c r="N448" s="689"/>
      <c r="O448" s="689"/>
      <c r="P448" s="689"/>
      <c r="Q448" s="689"/>
      <c r="R448" s="689"/>
      <c r="S448" s="689"/>
      <c r="T448" s="689"/>
      <c r="U448" s="692"/>
    </row>
    <row r="449">
      <c r="A449" s="689"/>
      <c r="B449" s="689"/>
      <c r="C449" s="689"/>
      <c r="D449" s="689"/>
      <c r="E449" s="689"/>
      <c r="F449" s="689"/>
      <c r="G449" s="690"/>
      <c r="H449" s="690"/>
      <c r="I449" s="690"/>
      <c r="J449" s="691"/>
      <c r="K449" s="691"/>
      <c r="L449" s="691"/>
      <c r="M449" s="691"/>
      <c r="N449" s="689"/>
      <c r="O449" s="689"/>
      <c r="P449" s="689"/>
      <c r="Q449" s="689"/>
      <c r="R449" s="689"/>
      <c r="S449" s="689"/>
      <c r="T449" s="689"/>
      <c r="U449" s="692"/>
    </row>
    <row r="450">
      <c r="A450" s="689"/>
      <c r="B450" s="689"/>
      <c r="C450" s="689"/>
      <c r="D450" s="689"/>
      <c r="E450" s="689"/>
      <c r="F450" s="689"/>
      <c r="G450" s="690"/>
      <c r="H450" s="690"/>
      <c r="I450" s="690"/>
      <c r="J450" s="691"/>
      <c r="K450" s="691"/>
      <c r="L450" s="691"/>
      <c r="M450" s="691"/>
      <c r="N450" s="689"/>
      <c r="O450" s="689"/>
      <c r="P450" s="689"/>
      <c r="Q450" s="689"/>
      <c r="R450" s="689"/>
      <c r="S450" s="689"/>
      <c r="T450" s="689"/>
      <c r="U450" s="692"/>
    </row>
    <row r="451">
      <c r="A451" s="689"/>
      <c r="B451" s="689"/>
      <c r="C451" s="689"/>
      <c r="D451" s="689"/>
      <c r="E451" s="689"/>
      <c r="F451" s="689"/>
      <c r="G451" s="690"/>
      <c r="H451" s="690"/>
      <c r="I451" s="690"/>
      <c r="J451" s="691"/>
      <c r="K451" s="691"/>
      <c r="L451" s="691"/>
      <c r="M451" s="691"/>
      <c r="N451" s="689"/>
      <c r="O451" s="689"/>
      <c r="P451" s="689"/>
      <c r="Q451" s="689"/>
      <c r="R451" s="689"/>
      <c r="S451" s="689"/>
      <c r="T451" s="689"/>
      <c r="U451" s="692"/>
    </row>
    <row r="452">
      <c r="A452" s="689"/>
      <c r="B452" s="689"/>
      <c r="C452" s="689"/>
      <c r="D452" s="689"/>
      <c r="E452" s="689"/>
      <c r="F452" s="689"/>
      <c r="G452" s="690"/>
      <c r="H452" s="690"/>
      <c r="I452" s="690"/>
      <c r="J452" s="691"/>
      <c r="K452" s="691"/>
      <c r="L452" s="691"/>
      <c r="M452" s="691"/>
      <c r="N452" s="689"/>
      <c r="O452" s="689"/>
      <c r="P452" s="689"/>
      <c r="Q452" s="689"/>
      <c r="R452" s="689"/>
      <c r="S452" s="689"/>
      <c r="T452" s="689"/>
      <c r="U452" s="692"/>
    </row>
    <row r="453">
      <c r="A453" s="689"/>
      <c r="B453" s="689"/>
      <c r="C453" s="689"/>
      <c r="D453" s="689"/>
      <c r="E453" s="689"/>
      <c r="F453" s="689"/>
      <c r="G453" s="690"/>
      <c r="H453" s="690"/>
      <c r="I453" s="690"/>
      <c r="J453" s="691"/>
      <c r="K453" s="691"/>
      <c r="L453" s="691"/>
      <c r="M453" s="691"/>
      <c r="N453" s="689"/>
      <c r="O453" s="689"/>
      <c r="P453" s="689"/>
      <c r="Q453" s="689"/>
      <c r="R453" s="689"/>
      <c r="S453" s="689"/>
      <c r="T453" s="689"/>
      <c r="U453" s="692"/>
    </row>
    <row r="454">
      <c r="A454" s="689"/>
      <c r="B454" s="689"/>
      <c r="C454" s="689"/>
      <c r="D454" s="689"/>
      <c r="E454" s="689"/>
      <c r="F454" s="689"/>
      <c r="G454" s="690"/>
      <c r="H454" s="690"/>
      <c r="I454" s="690"/>
      <c r="J454" s="691"/>
      <c r="K454" s="691"/>
      <c r="L454" s="691"/>
      <c r="M454" s="691"/>
      <c r="N454" s="689"/>
      <c r="O454" s="689"/>
      <c r="P454" s="689"/>
      <c r="Q454" s="689"/>
      <c r="R454" s="689"/>
      <c r="S454" s="689"/>
      <c r="T454" s="689"/>
      <c r="U454" s="692"/>
    </row>
    <row r="455">
      <c r="A455" s="689"/>
      <c r="B455" s="689"/>
      <c r="C455" s="689"/>
      <c r="D455" s="689"/>
      <c r="E455" s="689"/>
      <c r="F455" s="689"/>
      <c r="G455" s="690"/>
      <c r="H455" s="690"/>
      <c r="I455" s="690"/>
      <c r="J455" s="691"/>
      <c r="K455" s="691"/>
      <c r="L455" s="691"/>
      <c r="M455" s="691"/>
      <c r="N455" s="689"/>
      <c r="O455" s="689"/>
      <c r="P455" s="689"/>
      <c r="Q455" s="689"/>
      <c r="R455" s="689"/>
      <c r="S455" s="689"/>
      <c r="T455" s="689"/>
      <c r="U455" s="692"/>
    </row>
    <row r="456">
      <c r="A456" s="689"/>
      <c r="B456" s="689"/>
      <c r="C456" s="689"/>
      <c r="D456" s="689"/>
      <c r="E456" s="689"/>
      <c r="F456" s="689"/>
      <c r="G456" s="690"/>
      <c r="H456" s="690"/>
      <c r="I456" s="690"/>
      <c r="J456" s="691"/>
      <c r="K456" s="691"/>
      <c r="L456" s="691"/>
      <c r="M456" s="691"/>
      <c r="N456" s="689"/>
      <c r="O456" s="689"/>
      <c r="P456" s="689"/>
      <c r="Q456" s="689"/>
      <c r="R456" s="689"/>
      <c r="S456" s="689"/>
      <c r="T456" s="689"/>
      <c r="U456" s="692"/>
    </row>
    <row r="457">
      <c r="A457" s="689"/>
      <c r="B457" s="689"/>
      <c r="C457" s="689"/>
      <c r="D457" s="689"/>
      <c r="E457" s="689"/>
      <c r="F457" s="689"/>
      <c r="G457" s="690"/>
      <c r="H457" s="690"/>
      <c r="I457" s="690"/>
      <c r="J457" s="691"/>
      <c r="K457" s="691"/>
      <c r="L457" s="691"/>
      <c r="M457" s="691"/>
      <c r="N457" s="689"/>
      <c r="O457" s="689"/>
      <c r="P457" s="689"/>
      <c r="Q457" s="689"/>
      <c r="R457" s="689"/>
      <c r="S457" s="689"/>
      <c r="T457" s="689"/>
      <c r="U457" s="692"/>
    </row>
    <row r="458">
      <c r="A458" s="689"/>
      <c r="B458" s="689"/>
      <c r="C458" s="689"/>
      <c r="D458" s="689"/>
      <c r="E458" s="689"/>
      <c r="F458" s="689"/>
      <c r="G458" s="690"/>
      <c r="H458" s="690"/>
      <c r="I458" s="690"/>
      <c r="J458" s="691"/>
      <c r="K458" s="691"/>
      <c r="L458" s="691"/>
      <c r="M458" s="691"/>
      <c r="N458" s="689"/>
      <c r="O458" s="689"/>
      <c r="P458" s="689"/>
      <c r="Q458" s="689"/>
      <c r="R458" s="689"/>
      <c r="S458" s="689"/>
      <c r="T458" s="689"/>
      <c r="U458" s="692"/>
    </row>
    <row r="459">
      <c r="A459" s="689"/>
      <c r="B459" s="689"/>
      <c r="C459" s="689"/>
      <c r="D459" s="689"/>
      <c r="E459" s="689"/>
      <c r="F459" s="689"/>
      <c r="G459" s="690"/>
      <c r="H459" s="690"/>
      <c r="I459" s="690"/>
      <c r="J459" s="691"/>
      <c r="K459" s="691"/>
      <c r="L459" s="691"/>
      <c r="M459" s="691"/>
      <c r="N459" s="689"/>
      <c r="O459" s="689"/>
      <c r="P459" s="689"/>
      <c r="Q459" s="689"/>
      <c r="R459" s="689"/>
      <c r="S459" s="689"/>
      <c r="T459" s="689"/>
      <c r="U459" s="692"/>
    </row>
    <row r="460">
      <c r="A460" s="689"/>
      <c r="B460" s="689"/>
      <c r="C460" s="689"/>
      <c r="D460" s="689"/>
      <c r="E460" s="689"/>
      <c r="F460" s="689"/>
      <c r="G460" s="690"/>
      <c r="H460" s="690"/>
      <c r="I460" s="690"/>
      <c r="J460" s="691"/>
      <c r="K460" s="691"/>
      <c r="L460" s="691"/>
      <c r="M460" s="691"/>
      <c r="N460" s="689"/>
      <c r="O460" s="689"/>
      <c r="P460" s="689"/>
      <c r="Q460" s="689"/>
      <c r="R460" s="689"/>
      <c r="S460" s="689"/>
      <c r="T460" s="689"/>
      <c r="U460" s="692"/>
    </row>
    <row r="461">
      <c r="A461" s="689"/>
      <c r="B461" s="689"/>
      <c r="C461" s="689"/>
      <c r="D461" s="689"/>
      <c r="E461" s="689"/>
      <c r="F461" s="689"/>
      <c r="G461" s="690"/>
      <c r="H461" s="690"/>
      <c r="I461" s="690"/>
      <c r="J461" s="691"/>
      <c r="K461" s="691"/>
      <c r="L461" s="691"/>
      <c r="M461" s="691"/>
      <c r="N461" s="689"/>
      <c r="O461" s="689"/>
      <c r="P461" s="689"/>
      <c r="Q461" s="689"/>
      <c r="R461" s="689"/>
      <c r="S461" s="689"/>
      <c r="T461" s="689"/>
      <c r="U461" s="692"/>
    </row>
    <row r="462">
      <c r="A462" s="689"/>
      <c r="B462" s="689"/>
      <c r="C462" s="689"/>
      <c r="D462" s="689"/>
      <c r="E462" s="689"/>
      <c r="F462" s="689"/>
      <c r="G462" s="690"/>
      <c r="H462" s="690"/>
      <c r="I462" s="690"/>
      <c r="J462" s="691"/>
      <c r="K462" s="691"/>
      <c r="L462" s="691"/>
      <c r="M462" s="691"/>
      <c r="N462" s="689"/>
      <c r="O462" s="689"/>
      <c r="P462" s="689"/>
      <c r="Q462" s="689"/>
      <c r="R462" s="689"/>
      <c r="S462" s="689"/>
      <c r="T462" s="689"/>
      <c r="U462" s="692"/>
    </row>
    <row r="463">
      <c r="A463" s="689"/>
      <c r="B463" s="689"/>
      <c r="C463" s="689"/>
      <c r="D463" s="689"/>
      <c r="E463" s="689"/>
      <c r="F463" s="689"/>
      <c r="G463" s="690"/>
      <c r="H463" s="690"/>
      <c r="I463" s="690"/>
      <c r="J463" s="691"/>
      <c r="K463" s="691"/>
      <c r="L463" s="691"/>
      <c r="M463" s="691"/>
      <c r="N463" s="689"/>
      <c r="O463" s="689"/>
      <c r="P463" s="689"/>
      <c r="Q463" s="689"/>
      <c r="R463" s="689"/>
      <c r="S463" s="689"/>
      <c r="T463" s="689"/>
      <c r="U463" s="692"/>
    </row>
    <row r="464">
      <c r="A464" s="689"/>
      <c r="B464" s="689"/>
      <c r="C464" s="689"/>
      <c r="D464" s="689"/>
      <c r="E464" s="689"/>
      <c r="F464" s="689"/>
      <c r="G464" s="690"/>
      <c r="H464" s="690"/>
      <c r="I464" s="690"/>
      <c r="J464" s="691"/>
      <c r="K464" s="691"/>
      <c r="L464" s="691"/>
      <c r="M464" s="691"/>
      <c r="N464" s="689"/>
      <c r="O464" s="689"/>
      <c r="P464" s="689"/>
      <c r="Q464" s="689"/>
      <c r="R464" s="689"/>
      <c r="S464" s="689"/>
      <c r="T464" s="689"/>
      <c r="U464" s="692"/>
    </row>
    <row r="465">
      <c r="A465" s="689"/>
      <c r="B465" s="689"/>
      <c r="C465" s="689"/>
      <c r="D465" s="689"/>
      <c r="E465" s="689"/>
      <c r="F465" s="689"/>
      <c r="G465" s="690"/>
      <c r="H465" s="690"/>
      <c r="I465" s="690"/>
      <c r="J465" s="691"/>
      <c r="K465" s="691"/>
      <c r="L465" s="691"/>
      <c r="M465" s="691"/>
      <c r="N465" s="689"/>
      <c r="O465" s="689"/>
      <c r="P465" s="689"/>
      <c r="Q465" s="689"/>
      <c r="R465" s="689"/>
      <c r="S465" s="689"/>
      <c r="T465" s="689"/>
      <c r="U465" s="692"/>
    </row>
    <row r="466">
      <c r="A466" s="689"/>
      <c r="B466" s="689"/>
      <c r="C466" s="689"/>
      <c r="D466" s="689"/>
      <c r="E466" s="689"/>
      <c r="F466" s="689"/>
      <c r="G466" s="690"/>
      <c r="H466" s="690"/>
      <c r="I466" s="690"/>
      <c r="J466" s="691"/>
      <c r="K466" s="691"/>
      <c r="L466" s="691"/>
      <c r="M466" s="691"/>
      <c r="N466" s="689"/>
      <c r="O466" s="689"/>
      <c r="P466" s="689"/>
      <c r="Q466" s="689"/>
      <c r="R466" s="689"/>
      <c r="S466" s="689"/>
      <c r="T466" s="689"/>
      <c r="U466" s="692"/>
    </row>
    <row r="467">
      <c r="A467" s="689"/>
      <c r="B467" s="689"/>
      <c r="C467" s="689"/>
      <c r="D467" s="689"/>
      <c r="E467" s="689"/>
      <c r="F467" s="689"/>
      <c r="G467" s="690"/>
      <c r="H467" s="690"/>
      <c r="I467" s="690"/>
      <c r="J467" s="691"/>
      <c r="K467" s="691"/>
      <c r="L467" s="691"/>
      <c r="M467" s="691"/>
      <c r="N467" s="689"/>
      <c r="O467" s="689"/>
      <c r="P467" s="689"/>
      <c r="Q467" s="689"/>
      <c r="R467" s="689"/>
      <c r="S467" s="689"/>
      <c r="T467" s="689"/>
      <c r="U467" s="692"/>
    </row>
    <row r="468">
      <c r="A468" s="689"/>
      <c r="B468" s="689"/>
      <c r="C468" s="689"/>
      <c r="D468" s="689"/>
      <c r="E468" s="689"/>
      <c r="F468" s="689"/>
      <c r="G468" s="690"/>
      <c r="H468" s="690"/>
      <c r="I468" s="690"/>
      <c r="J468" s="691"/>
      <c r="K468" s="691"/>
      <c r="L468" s="691"/>
      <c r="M468" s="691"/>
      <c r="N468" s="689"/>
      <c r="O468" s="689"/>
      <c r="P468" s="689"/>
      <c r="Q468" s="689"/>
      <c r="R468" s="689"/>
      <c r="S468" s="689"/>
      <c r="T468" s="689"/>
      <c r="U468" s="692"/>
    </row>
    <row r="469">
      <c r="A469" s="689"/>
      <c r="B469" s="689"/>
      <c r="C469" s="689"/>
      <c r="D469" s="689"/>
      <c r="E469" s="689"/>
      <c r="F469" s="689"/>
      <c r="G469" s="690"/>
      <c r="H469" s="690"/>
      <c r="I469" s="690"/>
      <c r="J469" s="691"/>
      <c r="K469" s="691"/>
      <c r="L469" s="691"/>
      <c r="M469" s="691"/>
      <c r="N469" s="689"/>
      <c r="O469" s="689"/>
      <c r="P469" s="689"/>
      <c r="Q469" s="689"/>
      <c r="R469" s="689"/>
      <c r="S469" s="689"/>
      <c r="T469" s="689"/>
      <c r="U469" s="692"/>
    </row>
    <row r="470">
      <c r="A470" s="689"/>
      <c r="B470" s="689"/>
      <c r="C470" s="689"/>
      <c r="D470" s="689"/>
      <c r="E470" s="689"/>
      <c r="F470" s="689"/>
      <c r="G470" s="690"/>
      <c r="H470" s="690"/>
      <c r="I470" s="690"/>
      <c r="J470" s="691"/>
      <c r="K470" s="691"/>
      <c r="L470" s="691"/>
      <c r="M470" s="691"/>
      <c r="N470" s="689"/>
      <c r="O470" s="689"/>
      <c r="P470" s="689"/>
      <c r="Q470" s="689"/>
      <c r="R470" s="689"/>
      <c r="S470" s="689"/>
      <c r="T470" s="689"/>
      <c r="U470" s="692"/>
    </row>
    <row r="471">
      <c r="A471" s="689"/>
      <c r="B471" s="689"/>
      <c r="C471" s="689"/>
      <c r="D471" s="689"/>
      <c r="E471" s="689"/>
      <c r="F471" s="689"/>
      <c r="G471" s="690"/>
      <c r="H471" s="690"/>
      <c r="I471" s="690"/>
      <c r="J471" s="691"/>
      <c r="K471" s="691"/>
      <c r="L471" s="691"/>
      <c r="M471" s="691"/>
      <c r="N471" s="689"/>
      <c r="O471" s="689"/>
      <c r="P471" s="689"/>
      <c r="Q471" s="689"/>
      <c r="R471" s="689"/>
      <c r="S471" s="689"/>
      <c r="T471" s="689"/>
      <c r="U471" s="692"/>
    </row>
    <row r="472">
      <c r="A472" s="689"/>
      <c r="B472" s="689"/>
      <c r="C472" s="689"/>
      <c r="D472" s="689"/>
      <c r="E472" s="689"/>
      <c r="F472" s="689"/>
      <c r="G472" s="690"/>
      <c r="H472" s="690"/>
      <c r="I472" s="690"/>
      <c r="J472" s="691"/>
      <c r="K472" s="691"/>
      <c r="L472" s="691"/>
      <c r="M472" s="691"/>
      <c r="N472" s="689"/>
      <c r="O472" s="689"/>
      <c r="P472" s="689"/>
      <c r="Q472" s="689"/>
      <c r="R472" s="689"/>
      <c r="S472" s="689"/>
      <c r="T472" s="689"/>
      <c r="U472" s="692"/>
    </row>
    <row r="473">
      <c r="A473" s="689"/>
      <c r="B473" s="689"/>
      <c r="C473" s="689"/>
      <c r="D473" s="689"/>
      <c r="E473" s="689"/>
      <c r="F473" s="689"/>
      <c r="G473" s="690"/>
      <c r="H473" s="690"/>
      <c r="I473" s="690"/>
      <c r="J473" s="691"/>
      <c r="K473" s="691"/>
      <c r="L473" s="691"/>
      <c r="M473" s="691"/>
      <c r="N473" s="689"/>
      <c r="O473" s="689"/>
      <c r="P473" s="689"/>
      <c r="Q473" s="689"/>
      <c r="R473" s="689"/>
      <c r="S473" s="689"/>
      <c r="T473" s="689"/>
      <c r="U473" s="692"/>
    </row>
    <row r="474">
      <c r="A474" s="689"/>
      <c r="B474" s="689"/>
      <c r="C474" s="689"/>
      <c r="D474" s="689"/>
      <c r="E474" s="689"/>
      <c r="F474" s="689"/>
      <c r="G474" s="690"/>
      <c r="H474" s="690"/>
      <c r="I474" s="690"/>
      <c r="J474" s="691"/>
      <c r="K474" s="691"/>
      <c r="L474" s="691"/>
      <c r="M474" s="691"/>
      <c r="N474" s="689"/>
      <c r="O474" s="689"/>
      <c r="P474" s="689"/>
      <c r="Q474" s="689"/>
      <c r="R474" s="689"/>
      <c r="S474" s="689"/>
      <c r="T474" s="689"/>
      <c r="U474" s="692"/>
    </row>
    <row r="475">
      <c r="A475" s="689"/>
      <c r="B475" s="689"/>
      <c r="C475" s="689"/>
      <c r="D475" s="689"/>
      <c r="E475" s="689"/>
      <c r="F475" s="689"/>
      <c r="G475" s="690"/>
      <c r="H475" s="690"/>
      <c r="I475" s="690"/>
      <c r="J475" s="691"/>
      <c r="K475" s="691"/>
      <c r="L475" s="691"/>
      <c r="M475" s="691"/>
      <c r="N475" s="689"/>
      <c r="O475" s="689"/>
      <c r="P475" s="689"/>
      <c r="Q475" s="689"/>
      <c r="R475" s="689"/>
      <c r="S475" s="689"/>
      <c r="T475" s="689"/>
      <c r="U475" s="692"/>
    </row>
    <row r="476">
      <c r="A476" s="689"/>
      <c r="B476" s="689"/>
      <c r="C476" s="689"/>
      <c r="D476" s="689"/>
      <c r="E476" s="689"/>
      <c r="F476" s="689"/>
      <c r="G476" s="690"/>
      <c r="H476" s="690"/>
      <c r="I476" s="690"/>
      <c r="J476" s="691"/>
      <c r="K476" s="691"/>
      <c r="L476" s="691"/>
      <c r="M476" s="691"/>
      <c r="N476" s="689"/>
      <c r="O476" s="689"/>
      <c r="P476" s="689"/>
      <c r="Q476" s="689"/>
      <c r="R476" s="689"/>
      <c r="S476" s="689"/>
      <c r="T476" s="689"/>
      <c r="U476" s="692"/>
    </row>
    <row r="477">
      <c r="A477" s="689"/>
      <c r="B477" s="689"/>
      <c r="C477" s="689"/>
      <c r="D477" s="689"/>
      <c r="E477" s="689"/>
      <c r="F477" s="689"/>
      <c r="G477" s="690"/>
      <c r="H477" s="690"/>
      <c r="I477" s="690"/>
      <c r="J477" s="691"/>
      <c r="K477" s="691"/>
      <c r="L477" s="691"/>
      <c r="M477" s="691"/>
      <c r="N477" s="689"/>
      <c r="O477" s="689"/>
      <c r="P477" s="689"/>
      <c r="Q477" s="689"/>
      <c r="R477" s="689"/>
      <c r="S477" s="689"/>
      <c r="T477" s="689"/>
      <c r="U477" s="692"/>
    </row>
    <row r="478">
      <c r="A478" s="689"/>
      <c r="B478" s="689"/>
      <c r="C478" s="689"/>
      <c r="D478" s="689"/>
      <c r="E478" s="689"/>
      <c r="F478" s="689"/>
      <c r="G478" s="690"/>
      <c r="H478" s="690"/>
      <c r="I478" s="690"/>
      <c r="J478" s="691"/>
      <c r="K478" s="691"/>
      <c r="L478" s="691"/>
      <c r="M478" s="691"/>
      <c r="N478" s="689"/>
      <c r="O478" s="689"/>
      <c r="P478" s="689"/>
      <c r="Q478" s="689"/>
      <c r="R478" s="689"/>
      <c r="S478" s="689"/>
      <c r="T478" s="689"/>
      <c r="U478" s="692"/>
    </row>
    <row r="479">
      <c r="A479" s="689"/>
      <c r="B479" s="689"/>
      <c r="C479" s="689"/>
      <c r="D479" s="689"/>
      <c r="E479" s="689"/>
      <c r="F479" s="689"/>
      <c r="G479" s="690"/>
      <c r="H479" s="690"/>
      <c r="I479" s="690"/>
      <c r="J479" s="691"/>
      <c r="K479" s="691"/>
      <c r="L479" s="691"/>
      <c r="M479" s="691"/>
      <c r="N479" s="689"/>
      <c r="O479" s="689"/>
      <c r="P479" s="689"/>
      <c r="Q479" s="689"/>
      <c r="R479" s="689"/>
      <c r="S479" s="689"/>
      <c r="T479" s="689"/>
      <c r="U479" s="692"/>
    </row>
    <row r="480">
      <c r="A480" s="689"/>
      <c r="B480" s="689"/>
      <c r="C480" s="689"/>
      <c r="D480" s="689"/>
      <c r="E480" s="689"/>
      <c r="F480" s="689"/>
      <c r="G480" s="690"/>
      <c r="H480" s="690"/>
      <c r="I480" s="690"/>
      <c r="J480" s="691"/>
      <c r="K480" s="691"/>
      <c r="L480" s="691"/>
      <c r="M480" s="691"/>
      <c r="N480" s="689"/>
      <c r="O480" s="689"/>
      <c r="P480" s="689"/>
      <c r="Q480" s="689"/>
      <c r="R480" s="689"/>
      <c r="S480" s="689"/>
      <c r="T480" s="689"/>
      <c r="U480" s="692"/>
    </row>
    <row r="481">
      <c r="A481" s="689"/>
      <c r="B481" s="689"/>
      <c r="C481" s="689"/>
      <c r="D481" s="689"/>
      <c r="E481" s="689"/>
      <c r="F481" s="689"/>
      <c r="G481" s="690"/>
      <c r="H481" s="690"/>
      <c r="I481" s="690"/>
      <c r="J481" s="691"/>
      <c r="K481" s="691"/>
      <c r="L481" s="691"/>
      <c r="M481" s="691"/>
      <c r="N481" s="689"/>
      <c r="O481" s="689"/>
      <c r="P481" s="689"/>
      <c r="Q481" s="689"/>
      <c r="R481" s="689"/>
      <c r="S481" s="689"/>
      <c r="T481" s="689"/>
      <c r="U481" s="692"/>
    </row>
    <row r="482">
      <c r="A482" s="689"/>
      <c r="B482" s="689"/>
      <c r="C482" s="689"/>
      <c r="D482" s="689"/>
      <c r="E482" s="689"/>
      <c r="F482" s="689"/>
      <c r="G482" s="690"/>
      <c r="H482" s="690"/>
      <c r="I482" s="690"/>
      <c r="J482" s="691"/>
      <c r="K482" s="691"/>
      <c r="L482" s="691"/>
      <c r="M482" s="691"/>
      <c r="N482" s="689"/>
      <c r="O482" s="689"/>
      <c r="P482" s="689"/>
      <c r="Q482" s="689"/>
      <c r="R482" s="689"/>
      <c r="S482" s="689"/>
      <c r="T482" s="689"/>
      <c r="U482" s="692"/>
    </row>
    <row r="483">
      <c r="A483" s="689"/>
      <c r="B483" s="689"/>
      <c r="C483" s="689"/>
      <c r="D483" s="689"/>
      <c r="E483" s="689"/>
      <c r="F483" s="689"/>
      <c r="G483" s="690"/>
      <c r="H483" s="690"/>
      <c r="I483" s="690"/>
      <c r="J483" s="691"/>
      <c r="K483" s="691"/>
      <c r="L483" s="691"/>
      <c r="M483" s="691"/>
      <c r="N483" s="689"/>
      <c r="O483" s="689"/>
      <c r="P483" s="689"/>
      <c r="Q483" s="689"/>
      <c r="R483" s="689"/>
      <c r="S483" s="689"/>
      <c r="T483" s="689"/>
      <c r="U483" s="692"/>
    </row>
    <row r="484">
      <c r="A484" s="689"/>
      <c r="B484" s="689"/>
      <c r="C484" s="689"/>
      <c r="D484" s="689"/>
      <c r="E484" s="689"/>
      <c r="F484" s="689"/>
      <c r="G484" s="690"/>
      <c r="H484" s="690"/>
      <c r="I484" s="690"/>
      <c r="J484" s="691"/>
      <c r="K484" s="691"/>
      <c r="L484" s="691"/>
      <c r="M484" s="691"/>
      <c r="N484" s="689"/>
      <c r="O484" s="689"/>
      <c r="P484" s="689"/>
      <c r="Q484" s="689"/>
      <c r="R484" s="689"/>
      <c r="S484" s="689"/>
      <c r="T484" s="689"/>
      <c r="U484" s="692"/>
    </row>
    <row r="485">
      <c r="A485" s="689"/>
      <c r="B485" s="689"/>
      <c r="C485" s="689"/>
      <c r="D485" s="689"/>
      <c r="E485" s="689"/>
      <c r="F485" s="689"/>
      <c r="G485" s="690"/>
      <c r="H485" s="690"/>
      <c r="I485" s="690"/>
      <c r="J485" s="691"/>
      <c r="K485" s="691"/>
      <c r="L485" s="691"/>
      <c r="M485" s="691"/>
      <c r="N485" s="689"/>
      <c r="O485" s="689"/>
      <c r="P485" s="689"/>
      <c r="Q485" s="689"/>
      <c r="R485" s="689"/>
      <c r="S485" s="689"/>
      <c r="T485" s="689"/>
      <c r="U485" s="692"/>
    </row>
    <row r="486">
      <c r="A486" s="689"/>
      <c r="B486" s="689"/>
      <c r="C486" s="689"/>
      <c r="D486" s="689"/>
      <c r="E486" s="689"/>
      <c r="F486" s="689"/>
      <c r="G486" s="690"/>
      <c r="H486" s="690"/>
      <c r="I486" s="690"/>
      <c r="J486" s="691"/>
      <c r="K486" s="691"/>
      <c r="L486" s="691"/>
      <c r="M486" s="691"/>
      <c r="N486" s="689"/>
      <c r="O486" s="689"/>
      <c r="P486" s="689"/>
      <c r="Q486" s="689"/>
      <c r="R486" s="689"/>
      <c r="S486" s="689"/>
      <c r="T486" s="689"/>
      <c r="U486" s="692"/>
    </row>
    <row r="487">
      <c r="A487" s="689"/>
      <c r="B487" s="689"/>
      <c r="C487" s="689"/>
      <c r="D487" s="689"/>
      <c r="E487" s="689"/>
      <c r="F487" s="689"/>
      <c r="G487" s="690"/>
      <c r="H487" s="690"/>
      <c r="I487" s="690"/>
      <c r="J487" s="691"/>
      <c r="K487" s="691"/>
      <c r="L487" s="691"/>
      <c r="M487" s="691"/>
      <c r="N487" s="689"/>
      <c r="O487" s="689"/>
      <c r="P487" s="689"/>
      <c r="Q487" s="689"/>
      <c r="R487" s="689"/>
      <c r="S487" s="689"/>
      <c r="T487" s="689"/>
      <c r="U487" s="692"/>
    </row>
    <row r="488">
      <c r="A488" s="689"/>
      <c r="B488" s="689"/>
      <c r="C488" s="689"/>
      <c r="D488" s="689"/>
      <c r="E488" s="689"/>
      <c r="F488" s="689"/>
      <c r="G488" s="690"/>
      <c r="H488" s="690"/>
      <c r="I488" s="690"/>
      <c r="J488" s="691"/>
      <c r="K488" s="691"/>
      <c r="L488" s="691"/>
      <c r="M488" s="691"/>
      <c r="N488" s="689"/>
      <c r="O488" s="689"/>
      <c r="P488" s="689"/>
      <c r="Q488" s="689"/>
      <c r="R488" s="689"/>
      <c r="S488" s="689"/>
      <c r="T488" s="689"/>
      <c r="U488" s="692"/>
    </row>
    <row r="489">
      <c r="A489" s="689"/>
      <c r="B489" s="689"/>
      <c r="C489" s="689"/>
      <c r="D489" s="689"/>
      <c r="E489" s="689"/>
      <c r="F489" s="689"/>
      <c r="G489" s="690"/>
      <c r="H489" s="690"/>
      <c r="I489" s="690"/>
      <c r="J489" s="691"/>
      <c r="K489" s="691"/>
      <c r="L489" s="691"/>
      <c r="M489" s="691"/>
      <c r="N489" s="689"/>
      <c r="O489" s="689"/>
      <c r="P489" s="689"/>
      <c r="Q489" s="689"/>
      <c r="R489" s="689"/>
      <c r="S489" s="689"/>
      <c r="T489" s="689"/>
      <c r="U489" s="692"/>
    </row>
    <row r="490">
      <c r="A490" s="689"/>
      <c r="B490" s="689"/>
      <c r="C490" s="689"/>
      <c r="D490" s="689"/>
      <c r="E490" s="689"/>
      <c r="F490" s="689"/>
      <c r="G490" s="690"/>
      <c r="H490" s="690"/>
      <c r="I490" s="690"/>
      <c r="J490" s="691"/>
      <c r="K490" s="691"/>
      <c r="L490" s="691"/>
      <c r="M490" s="691"/>
      <c r="N490" s="689"/>
      <c r="O490" s="689"/>
      <c r="P490" s="689"/>
      <c r="Q490" s="689"/>
      <c r="R490" s="689"/>
      <c r="S490" s="689"/>
      <c r="T490" s="689"/>
      <c r="U490" s="692"/>
    </row>
    <row r="491">
      <c r="A491" s="689"/>
      <c r="B491" s="689"/>
      <c r="C491" s="689"/>
      <c r="D491" s="689"/>
      <c r="E491" s="689"/>
      <c r="F491" s="689"/>
      <c r="G491" s="690"/>
      <c r="H491" s="690"/>
      <c r="I491" s="690"/>
      <c r="J491" s="691"/>
      <c r="K491" s="691"/>
      <c r="L491" s="691"/>
      <c r="M491" s="691"/>
      <c r="N491" s="689"/>
      <c r="O491" s="689"/>
      <c r="P491" s="689"/>
      <c r="Q491" s="689"/>
      <c r="R491" s="689"/>
      <c r="S491" s="689"/>
      <c r="T491" s="689"/>
      <c r="U491" s="692"/>
    </row>
    <row r="492">
      <c r="A492" s="689"/>
      <c r="B492" s="689"/>
      <c r="C492" s="689"/>
      <c r="D492" s="689"/>
      <c r="E492" s="689"/>
      <c r="F492" s="689"/>
      <c r="G492" s="690"/>
      <c r="H492" s="690"/>
      <c r="I492" s="690"/>
      <c r="J492" s="691"/>
      <c r="K492" s="691"/>
      <c r="L492" s="691"/>
      <c r="M492" s="691"/>
      <c r="N492" s="689"/>
      <c r="O492" s="689"/>
      <c r="P492" s="689"/>
      <c r="Q492" s="689"/>
      <c r="R492" s="689"/>
      <c r="S492" s="689"/>
      <c r="T492" s="689"/>
      <c r="U492" s="692"/>
    </row>
    <row r="493">
      <c r="A493" s="689"/>
      <c r="B493" s="689"/>
      <c r="C493" s="689"/>
      <c r="D493" s="689"/>
      <c r="E493" s="689"/>
      <c r="F493" s="689"/>
      <c r="G493" s="690"/>
      <c r="H493" s="690"/>
      <c r="I493" s="690"/>
      <c r="J493" s="691"/>
      <c r="K493" s="691"/>
      <c r="L493" s="691"/>
      <c r="M493" s="691"/>
      <c r="N493" s="689"/>
      <c r="O493" s="689"/>
      <c r="P493" s="689"/>
      <c r="Q493" s="689"/>
      <c r="R493" s="689"/>
      <c r="S493" s="689"/>
      <c r="T493" s="689"/>
      <c r="U493" s="692"/>
    </row>
    <row r="494">
      <c r="A494" s="689"/>
      <c r="B494" s="689"/>
      <c r="C494" s="689"/>
      <c r="D494" s="689"/>
      <c r="E494" s="689"/>
      <c r="F494" s="689"/>
      <c r="G494" s="690"/>
      <c r="H494" s="690"/>
      <c r="I494" s="690"/>
      <c r="J494" s="691"/>
      <c r="K494" s="691"/>
      <c r="L494" s="691"/>
      <c r="M494" s="691"/>
      <c r="N494" s="689"/>
      <c r="O494" s="689"/>
      <c r="P494" s="689"/>
      <c r="Q494" s="689"/>
      <c r="R494" s="689"/>
      <c r="S494" s="689"/>
      <c r="T494" s="689"/>
      <c r="U494" s="692"/>
    </row>
    <row r="495">
      <c r="A495" s="689"/>
      <c r="B495" s="689"/>
      <c r="C495" s="689"/>
      <c r="D495" s="689"/>
      <c r="E495" s="689"/>
      <c r="F495" s="689"/>
      <c r="G495" s="690"/>
      <c r="H495" s="690"/>
      <c r="I495" s="690"/>
      <c r="J495" s="691"/>
      <c r="K495" s="691"/>
      <c r="L495" s="691"/>
      <c r="M495" s="691"/>
      <c r="N495" s="689"/>
      <c r="O495" s="689"/>
      <c r="P495" s="689"/>
      <c r="Q495" s="689"/>
      <c r="R495" s="689"/>
      <c r="S495" s="689"/>
      <c r="T495" s="689"/>
      <c r="U495" s="692"/>
    </row>
    <row r="496">
      <c r="A496" s="689"/>
      <c r="B496" s="689"/>
      <c r="C496" s="689"/>
      <c r="D496" s="689"/>
      <c r="E496" s="689"/>
      <c r="F496" s="689"/>
      <c r="G496" s="690"/>
      <c r="H496" s="690"/>
      <c r="I496" s="690"/>
      <c r="J496" s="691"/>
      <c r="K496" s="691"/>
      <c r="L496" s="691"/>
      <c r="M496" s="691"/>
      <c r="N496" s="689"/>
      <c r="O496" s="689"/>
      <c r="P496" s="689"/>
      <c r="Q496" s="689"/>
      <c r="R496" s="689"/>
      <c r="S496" s="689"/>
      <c r="T496" s="689"/>
      <c r="U496" s="692"/>
    </row>
    <row r="497">
      <c r="A497" s="689"/>
      <c r="B497" s="689"/>
      <c r="C497" s="689"/>
      <c r="D497" s="689"/>
      <c r="E497" s="689"/>
      <c r="F497" s="689"/>
      <c r="G497" s="690"/>
      <c r="H497" s="690"/>
      <c r="I497" s="690"/>
      <c r="J497" s="691"/>
      <c r="K497" s="691"/>
      <c r="L497" s="691"/>
      <c r="M497" s="691"/>
      <c r="N497" s="689"/>
      <c r="O497" s="689"/>
      <c r="P497" s="689"/>
      <c r="Q497" s="689"/>
      <c r="R497" s="689"/>
      <c r="S497" s="689"/>
      <c r="T497" s="689"/>
      <c r="U497" s="692"/>
    </row>
    <row r="498">
      <c r="A498" s="689"/>
      <c r="B498" s="689"/>
      <c r="C498" s="689"/>
      <c r="D498" s="689"/>
      <c r="E498" s="689"/>
      <c r="F498" s="689"/>
      <c r="G498" s="690"/>
      <c r="H498" s="690"/>
      <c r="I498" s="690"/>
      <c r="J498" s="691"/>
      <c r="K498" s="691"/>
      <c r="L498" s="691"/>
      <c r="M498" s="691"/>
      <c r="N498" s="689"/>
      <c r="O498" s="689"/>
      <c r="P498" s="689"/>
      <c r="Q498" s="689"/>
      <c r="R498" s="689"/>
      <c r="S498" s="689"/>
      <c r="T498" s="689"/>
      <c r="U498" s="692"/>
    </row>
    <row r="499">
      <c r="A499" s="689"/>
      <c r="B499" s="689"/>
      <c r="C499" s="689"/>
      <c r="D499" s="689"/>
      <c r="E499" s="689"/>
      <c r="F499" s="689"/>
      <c r="G499" s="690"/>
      <c r="H499" s="690"/>
      <c r="I499" s="690"/>
      <c r="J499" s="691"/>
      <c r="K499" s="691"/>
      <c r="L499" s="691"/>
      <c r="M499" s="691"/>
      <c r="N499" s="689"/>
      <c r="O499" s="689"/>
      <c r="P499" s="689"/>
      <c r="Q499" s="689"/>
      <c r="R499" s="689"/>
      <c r="S499" s="689"/>
      <c r="T499" s="689"/>
      <c r="U499" s="692"/>
    </row>
    <row r="500">
      <c r="A500" s="689"/>
      <c r="B500" s="689"/>
      <c r="C500" s="689"/>
      <c r="D500" s="689"/>
      <c r="E500" s="689"/>
      <c r="F500" s="689"/>
      <c r="G500" s="690"/>
      <c r="H500" s="690"/>
      <c r="I500" s="690"/>
      <c r="J500" s="691"/>
      <c r="K500" s="691"/>
      <c r="L500" s="691"/>
      <c r="M500" s="691"/>
      <c r="N500" s="689"/>
      <c r="O500" s="689"/>
      <c r="P500" s="689"/>
      <c r="Q500" s="689"/>
      <c r="R500" s="689"/>
      <c r="S500" s="689"/>
      <c r="T500" s="689"/>
      <c r="U500" s="692"/>
    </row>
    <row r="501">
      <c r="A501" s="689"/>
      <c r="B501" s="689"/>
      <c r="C501" s="689"/>
      <c r="D501" s="689"/>
      <c r="E501" s="689"/>
      <c r="F501" s="689"/>
      <c r="G501" s="690"/>
      <c r="H501" s="690"/>
      <c r="I501" s="690"/>
      <c r="J501" s="691"/>
      <c r="K501" s="691"/>
      <c r="L501" s="691"/>
      <c r="M501" s="691"/>
      <c r="N501" s="689"/>
      <c r="O501" s="689"/>
      <c r="P501" s="689"/>
      <c r="Q501" s="689"/>
      <c r="R501" s="689"/>
      <c r="S501" s="689"/>
      <c r="T501" s="689"/>
      <c r="U501" s="692"/>
    </row>
    <row r="502">
      <c r="A502" s="689"/>
      <c r="B502" s="689"/>
      <c r="C502" s="689"/>
      <c r="D502" s="689"/>
      <c r="E502" s="689"/>
      <c r="F502" s="689"/>
      <c r="G502" s="690"/>
      <c r="H502" s="690"/>
      <c r="I502" s="690"/>
      <c r="J502" s="691"/>
      <c r="K502" s="691"/>
      <c r="L502" s="691"/>
      <c r="M502" s="691"/>
      <c r="N502" s="689"/>
      <c r="O502" s="689"/>
      <c r="P502" s="689"/>
      <c r="Q502" s="689"/>
      <c r="R502" s="689"/>
      <c r="S502" s="689"/>
      <c r="T502" s="689"/>
      <c r="U502" s="692"/>
    </row>
    <row r="503">
      <c r="A503" s="689"/>
      <c r="B503" s="689"/>
      <c r="C503" s="689"/>
      <c r="D503" s="689"/>
      <c r="E503" s="689"/>
      <c r="F503" s="689"/>
      <c r="G503" s="690"/>
      <c r="H503" s="690"/>
      <c r="I503" s="690"/>
      <c r="J503" s="691"/>
      <c r="K503" s="691"/>
      <c r="L503" s="691"/>
      <c r="M503" s="691"/>
      <c r="N503" s="689"/>
      <c r="O503" s="689"/>
      <c r="P503" s="689"/>
      <c r="Q503" s="689"/>
      <c r="R503" s="689"/>
      <c r="S503" s="689"/>
      <c r="T503" s="689"/>
      <c r="U503" s="692"/>
    </row>
    <row r="504">
      <c r="A504" s="689"/>
      <c r="B504" s="689"/>
      <c r="C504" s="689"/>
      <c r="D504" s="689"/>
      <c r="E504" s="689"/>
      <c r="F504" s="689"/>
      <c r="G504" s="690"/>
      <c r="H504" s="690"/>
      <c r="I504" s="690"/>
      <c r="J504" s="691"/>
      <c r="K504" s="691"/>
      <c r="L504" s="691"/>
      <c r="M504" s="691"/>
      <c r="N504" s="689"/>
      <c r="O504" s="689"/>
      <c r="P504" s="689"/>
      <c r="Q504" s="689"/>
      <c r="R504" s="689"/>
      <c r="S504" s="689"/>
      <c r="T504" s="689"/>
      <c r="U504" s="692"/>
    </row>
    <row r="505">
      <c r="A505" s="689"/>
      <c r="B505" s="689"/>
      <c r="C505" s="689"/>
      <c r="D505" s="689"/>
      <c r="E505" s="689"/>
      <c r="F505" s="689"/>
      <c r="G505" s="690"/>
      <c r="H505" s="690"/>
      <c r="I505" s="690"/>
      <c r="J505" s="691"/>
      <c r="K505" s="691"/>
      <c r="L505" s="691"/>
      <c r="M505" s="691"/>
      <c r="N505" s="689"/>
      <c r="O505" s="689"/>
      <c r="P505" s="689"/>
      <c r="Q505" s="689"/>
      <c r="R505" s="689"/>
      <c r="S505" s="689"/>
      <c r="T505" s="689"/>
      <c r="U505" s="692"/>
    </row>
    <row r="506">
      <c r="A506" s="689"/>
      <c r="B506" s="689"/>
      <c r="C506" s="689"/>
      <c r="D506" s="689"/>
      <c r="E506" s="689"/>
      <c r="F506" s="689"/>
      <c r="G506" s="690"/>
      <c r="H506" s="690"/>
      <c r="I506" s="690"/>
      <c r="J506" s="691"/>
      <c r="K506" s="691"/>
      <c r="L506" s="691"/>
      <c r="M506" s="691"/>
      <c r="N506" s="689"/>
      <c r="O506" s="689"/>
      <c r="P506" s="689"/>
      <c r="Q506" s="689"/>
      <c r="R506" s="689"/>
      <c r="S506" s="689"/>
      <c r="T506" s="689"/>
      <c r="U506" s="692"/>
    </row>
    <row r="507">
      <c r="A507" s="689"/>
      <c r="B507" s="689"/>
      <c r="C507" s="689"/>
      <c r="D507" s="689"/>
      <c r="E507" s="689"/>
      <c r="F507" s="689"/>
      <c r="G507" s="690"/>
      <c r="H507" s="690"/>
      <c r="I507" s="690"/>
      <c r="J507" s="691"/>
      <c r="K507" s="691"/>
      <c r="L507" s="691"/>
      <c r="M507" s="691"/>
      <c r="N507" s="689"/>
      <c r="O507" s="689"/>
      <c r="P507" s="689"/>
      <c r="Q507" s="689"/>
      <c r="R507" s="689"/>
      <c r="S507" s="689"/>
      <c r="T507" s="689"/>
      <c r="U507" s="692"/>
    </row>
    <row r="508">
      <c r="A508" s="689"/>
      <c r="B508" s="689"/>
      <c r="C508" s="689"/>
      <c r="D508" s="689"/>
      <c r="E508" s="689"/>
      <c r="F508" s="689"/>
      <c r="G508" s="690"/>
      <c r="H508" s="690"/>
      <c r="I508" s="690"/>
      <c r="J508" s="691"/>
      <c r="K508" s="691"/>
      <c r="L508" s="691"/>
      <c r="M508" s="691"/>
      <c r="N508" s="689"/>
      <c r="O508" s="689"/>
      <c r="P508" s="689"/>
      <c r="Q508" s="689"/>
      <c r="R508" s="689"/>
      <c r="S508" s="689"/>
      <c r="T508" s="689"/>
      <c r="U508" s="692"/>
    </row>
    <row r="509">
      <c r="A509" s="689"/>
      <c r="B509" s="689"/>
      <c r="C509" s="689"/>
      <c r="D509" s="689"/>
      <c r="E509" s="689"/>
      <c r="F509" s="689"/>
      <c r="G509" s="690"/>
      <c r="H509" s="690"/>
      <c r="I509" s="690"/>
      <c r="J509" s="691"/>
      <c r="K509" s="691"/>
      <c r="L509" s="691"/>
      <c r="M509" s="691"/>
      <c r="N509" s="689"/>
      <c r="O509" s="689"/>
      <c r="P509" s="689"/>
      <c r="Q509" s="689"/>
      <c r="R509" s="689"/>
      <c r="S509" s="689"/>
      <c r="T509" s="689"/>
      <c r="U509" s="692"/>
    </row>
    <row r="510">
      <c r="A510" s="689"/>
      <c r="B510" s="689"/>
      <c r="C510" s="689"/>
      <c r="D510" s="689"/>
      <c r="E510" s="689"/>
      <c r="F510" s="689"/>
      <c r="G510" s="690"/>
      <c r="H510" s="690"/>
      <c r="I510" s="690"/>
      <c r="J510" s="691"/>
      <c r="K510" s="691"/>
      <c r="L510" s="691"/>
      <c r="M510" s="691"/>
      <c r="N510" s="689"/>
      <c r="O510" s="689"/>
      <c r="P510" s="689"/>
      <c r="Q510" s="689"/>
      <c r="R510" s="689"/>
      <c r="S510" s="689"/>
      <c r="T510" s="689"/>
      <c r="U510" s="692"/>
    </row>
    <row r="511">
      <c r="A511" s="689"/>
      <c r="B511" s="689"/>
      <c r="C511" s="689"/>
      <c r="D511" s="689"/>
      <c r="E511" s="689"/>
      <c r="F511" s="689"/>
      <c r="G511" s="690"/>
      <c r="H511" s="690"/>
      <c r="I511" s="690"/>
      <c r="J511" s="691"/>
      <c r="K511" s="691"/>
      <c r="L511" s="691"/>
      <c r="M511" s="691"/>
      <c r="N511" s="689"/>
      <c r="O511" s="689"/>
      <c r="P511" s="689"/>
      <c r="Q511" s="689"/>
      <c r="R511" s="689"/>
      <c r="S511" s="689"/>
      <c r="T511" s="689"/>
      <c r="U511" s="692"/>
    </row>
    <row r="512">
      <c r="A512" s="689"/>
      <c r="B512" s="689"/>
      <c r="C512" s="689"/>
      <c r="D512" s="689"/>
      <c r="E512" s="689"/>
      <c r="F512" s="689"/>
      <c r="G512" s="690"/>
      <c r="H512" s="690"/>
      <c r="I512" s="690"/>
      <c r="J512" s="691"/>
      <c r="K512" s="691"/>
      <c r="L512" s="691"/>
      <c r="M512" s="691"/>
      <c r="N512" s="689"/>
      <c r="O512" s="689"/>
      <c r="P512" s="689"/>
      <c r="Q512" s="689"/>
      <c r="R512" s="689"/>
      <c r="S512" s="689"/>
      <c r="T512" s="689"/>
      <c r="U512" s="692"/>
    </row>
    <row r="513">
      <c r="A513" s="689"/>
      <c r="B513" s="689"/>
      <c r="C513" s="689"/>
      <c r="D513" s="689"/>
      <c r="E513" s="689"/>
      <c r="F513" s="689"/>
      <c r="G513" s="690"/>
      <c r="H513" s="690"/>
      <c r="I513" s="690"/>
      <c r="J513" s="691"/>
      <c r="K513" s="691"/>
      <c r="L513" s="691"/>
      <c r="M513" s="691"/>
      <c r="N513" s="689"/>
      <c r="O513" s="689"/>
      <c r="P513" s="689"/>
      <c r="Q513" s="689"/>
      <c r="R513" s="689"/>
      <c r="S513" s="689"/>
      <c r="T513" s="689"/>
      <c r="U513" s="692"/>
    </row>
    <row r="514">
      <c r="A514" s="689"/>
      <c r="B514" s="689"/>
      <c r="C514" s="689"/>
      <c r="D514" s="689"/>
      <c r="E514" s="689"/>
      <c r="F514" s="689"/>
      <c r="G514" s="690"/>
      <c r="H514" s="690"/>
      <c r="I514" s="690"/>
      <c r="J514" s="691"/>
      <c r="K514" s="691"/>
      <c r="L514" s="691"/>
      <c r="M514" s="691"/>
      <c r="N514" s="689"/>
      <c r="O514" s="689"/>
      <c r="P514" s="689"/>
      <c r="Q514" s="689"/>
      <c r="R514" s="689"/>
      <c r="S514" s="689"/>
      <c r="T514" s="689"/>
      <c r="U514" s="692"/>
    </row>
    <row r="515">
      <c r="A515" s="689"/>
      <c r="B515" s="689"/>
      <c r="C515" s="689"/>
      <c r="D515" s="689"/>
      <c r="E515" s="689"/>
      <c r="F515" s="689"/>
      <c r="G515" s="690"/>
      <c r="H515" s="690"/>
      <c r="I515" s="690"/>
      <c r="J515" s="691"/>
      <c r="K515" s="691"/>
      <c r="L515" s="691"/>
      <c r="M515" s="691"/>
      <c r="N515" s="689"/>
      <c r="O515" s="689"/>
      <c r="P515" s="689"/>
      <c r="Q515" s="689"/>
      <c r="R515" s="689"/>
      <c r="S515" s="689"/>
      <c r="T515" s="689"/>
      <c r="U515" s="692"/>
    </row>
    <row r="516">
      <c r="A516" s="689"/>
      <c r="B516" s="689"/>
      <c r="C516" s="689"/>
      <c r="D516" s="689"/>
      <c r="E516" s="689"/>
      <c r="F516" s="689"/>
      <c r="G516" s="690"/>
      <c r="H516" s="690"/>
      <c r="I516" s="690"/>
      <c r="J516" s="691"/>
      <c r="K516" s="691"/>
      <c r="L516" s="691"/>
      <c r="M516" s="691"/>
      <c r="N516" s="689"/>
      <c r="O516" s="689"/>
      <c r="P516" s="689"/>
      <c r="Q516" s="689"/>
      <c r="R516" s="689"/>
      <c r="S516" s="689"/>
      <c r="T516" s="689"/>
      <c r="U516" s="692"/>
    </row>
    <row r="517">
      <c r="A517" s="689"/>
      <c r="B517" s="689"/>
      <c r="C517" s="689"/>
      <c r="D517" s="689"/>
      <c r="E517" s="689"/>
      <c r="F517" s="689"/>
      <c r="G517" s="690"/>
      <c r="H517" s="690"/>
      <c r="I517" s="690"/>
      <c r="J517" s="691"/>
      <c r="K517" s="691"/>
      <c r="L517" s="691"/>
      <c r="M517" s="691"/>
      <c r="N517" s="689"/>
      <c r="O517" s="689"/>
      <c r="P517" s="689"/>
      <c r="Q517" s="689"/>
      <c r="R517" s="689"/>
      <c r="S517" s="689"/>
      <c r="T517" s="689"/>
      <c r="U517" s="692"/>
    </row>
    <row r="518">
      <c r="A518" s="689"/>
      <c r="B518" s="689"/>
      <c r="C518" s="689"/>
      <c r="D518" s="689"/>
      <c r="E518" s="689"/>
      <c r="F518" s="689"/>
      <c r="G518" s="690"/>
      <c r="H518" s="690"/>
      <c r="I518" s="690"/>
      <c r="J518" s="691"/>
      <c r="K518" s="691"/>
      <c r="L518" s="691"/>
      <c r="M518" s="691"/>
      <c r="N518" s="689"/>
      <c r="O518" s="689"/>
      <c r="P518" s="689"/>
      <c r="Q518" s="689"/>
      <c r="R518" s="689"/>
      <c r="S518" s="689"/>
      <c r="T518" s="689"/>
      <c r="U518" s="692"/>
    </row>
    <row r="519">
      <c r="A519" s="689"/>
      <c r="B519" s="689"/>
      <c r="C519" s="689"/>
      <c r="D519" s="689"/>
      <c r="E519" s="689"/>
      <c r="F519" s="689"/>
      <c r="G519" s="690"/>
      <c r="H519" s="690"/>
      <c r="I519" s="690"/>
      <c r="J519" s="691"/>
      <c r="K519" s="691"/>
      <c r="L519" s="691"/>
      <c r="M519" s="691"/>
      <c r="N519" s="689"/>
      <c r="O519" s="689"/>
      <c r="P519" s="689"/>
      <c r="Q519" s="689"/>
      <c r="R519" s="689"/>
      <c r="S519" s="689"/>
      <c r="T519" s="689"/>
      <c r="U519" s="692"/>
    </row>
    <row r="520">
      <c r="A520" s="689"/>
      <c r="B520" s="689"/>
      <c r="C520" s="689"/>
      <c r="D520" s="689"/>
      <c r="E520" s="689"/>
      <c r="F520" s="689"/>
      <c r="G520" s="690"/>
      <c r="H520" s="690"/>
      <c r="I520" s="690"/>
      <c r="J520" s="691"/>
      <c r="K520" s="691"/>
      <c r="L520" s="691"/>
      <c r="M520" s="691"/>
      <c r="N520" s="689"/>
      <c r="O520" s="689"/>
      <c r="P520" s="689"/>
      <c r="Q520" s="689"/>
      <c r="R520" s="689"/>
      <c r="S520" s="689"/>
      <c r="T520" s="689"/>
      <c r="U520" s="692"/>
    </row>
    <row r="521">
      <c r="A521" s="689"/>
      <c r="B521" s="689"/>
      <c r="C521" s="689"/>
      <c r="D521" s="689"/>
      <c r="E521" s="689"/>
      <c r="F521" s="689"/>
      <c r="G521" s="690"/>
      <c r="H521" s="690"/>
      <c r="I521" s="690"/>
      <c r="J521" s="691"/>
      <c r="K521" s="691"/>
      <c r="L521" s="691"/>
      <c r="M521" s="691"/>
      <c r="N521" s="689"/>
      <c r="O521" s="689"/>
      <c r="P521" s="689"/>
      <c r="Q521" s="689"/>
      <c r="R521" s="689"/>
      <c r="S521" s="689"/>
      <c r="T521" s="689"/>
      <c r="U521" s="692"/>
    </row>
    <row r="522">
      <c r="A522" s="689"/>
      <c r="B522" s="689"/>
      <c r="C522" s="689"/>
      <c r="D522" s="689"/>
      <c r="E522" s="689"/>
      <c r="F522" s="689"/>
      <c r="G522" s="690"/>
      <c r="H522" s="690"/>
      <c r="I522" s="690"/>
      <c r="J522" s="691"/>
      <c r="K522" s="691"/>
      <c r="L522" s="691"/>
      <c r="M522" s="691"/>
      <c r="N522" s="689"/>
      <c r="O522" s="689"/>
      <c r="P522" s="689"/>
      <c r="Q522" s="689"/>
      <c r="R522" s="689"/>
      <c r="S522" s="689"/>
      <c r="T522" s="689"/>
      <c r="U522" s="692"/>
    </row>
    <row r="523">
      <c r="A523" s="689"/>
      <c r="B523" s="689"/>
      <c r="C523" s="689"/>
      <c r="D523" s="689"/>
      <c r="E523" s="689"/>
      <c r="F523" s="689"/>
      <c r="G523" s="690"/>
      <c r="H523" s="690"/>
      <c r="I523" s="690"/>
      <c r="J523" s="691"/>
      <c r="K523" s="691"/>
      <c r="L523" s="691"/>
      <c r="M523" s="691"/>
      <c r="N523" s="689"/>
      <c r="O523" s="689"/>
      <c r="P523" s="689"/>
      <c r="Q523" s="689"/>
      <c r="R523" s="689"/>
      <c r="S523" s="689"/>
      <c r="T523" s="689"/>
      <c r="U523" s="692"/>
    </row>
    <row r="524">
      <c r="A524" s="689"/>
      <c r="B524" s="689"/>
      <c r="C524" s="689"/>
      <c r="D524" s="689"/>
      <c r="E524" s="689"/>
      <c r="F524" s="689"/>
      <c r="G524" s="690"/>
      <c r="H524" s="690"/>
      <c r="I524" s="690"/>
      <c r="J524" s="691"/>
      <c r="K524" s="691"/>
      <c r="L524" s="691"/>
      <c r="M524" s="691"/>
      <c r="N524" s="689"/>
      <c r="O524" s="689"/>
      <c r="P524" s="689"/>
      <c r="Q524" s="689"/>
      <c r="R524" s="689"/>
      <c r="S524" s="689"/>
      <c r="T524" s="689"/>
      <c r="U524" s="692"/>
    </row>
    <row r="525">
      <c r="A525" s="689"/>
      <c r="B525" s="689"/>
      <c r="C525" s="689"/>
      <c r="D525" s="689"/>
      <c r="E525" s="689"/>
      <c r="F525" s="689"/>
      <c r="G525" s="690"/>
      <c r="H525" s="690"/>
      <c r="I525" s="690"/>
      <c r="J525" s="691"/>
      <c r="K525" s="691"/>
      <c r="L525" s="691"/>
      <c r="M525" s="691"/>
      <c r="N525" s="689"/>
      <c r="O525" s="689"/>
      <c r="P525" s="689"/>
      <c r="Q525" s="689"/>
      <c r="R525" s="689"/>
      <c r="S525" s="689"/>
      <c r="T525" s="689"/>
      <c r="U525" s="692"/>
    </row>
    <row r="526">
      <c r="A526" s="689"/>
      <c r="B526" s="689"/>
      <c r="C526" s="689"/>
      <c r="D526" s="689"/>
      <c r="E526" s="689"/>
      <c r="F526" s="689"/>
      <c r="G526" s="690"/>
      <c r="H526" s="690"/>
      <c r="I526" s="690"/>
      <c r="J526" s="691"/>
      <c r="K526" s="691"/>
      <c r="L526" s="691"/>
      <c r="M526" s="691"/>
      <c r="N526" s="689"/>
      <c r="O526" s="689"/>
      <c r="P526" s="689"/>
      <c r="Q526" s="689"/>
      <c r="R526" s="689"/>
      <c r="S526" s="689"/>
      <c r="T526" s="689"/>
      <c r="U526" s="692"/>
    </row>
    <row r="527">
      <c r="A527" s="689"/>
      <c r="B527" s="689"/>
      <c r="C527" s="689"/>
      <c r="D527" s="689"/>
      <c r="E527" s="689"/>
      <c r="F527" s="689"/>
      <c r="G527" s="690"/>
      <c r="H527" s="690"/>
      <c r="I527" s="690"/>
      <c r="J527" s="691"/>
      <c r="K527" s="691"/>
      <c r="L527" s="691"/>
      <c r="M527" s="691"/>
      <c r="N527" s="689"/>
      <c r="O527" s="689"/>
      <c r="P527" s="689"/>
      <c r="Q527" s="689"/>
      <c r="R527" s="689"/>
      <c r="S527" s="689"/>
      <c r="T527" s="689"/>
      <c r="U527" s="692"/>
    </row>
    <row r="528">
      <c r="A528" s="689"/>
      <c r="B528" s="689"/>
      <c r="C528" s="689"/>
      <c r="D528" s="689"/>
      <c r="E528" s="689"/>
      <c r="F528" s="689"/>
      <c r="G528" s="690"/>
      <c r="H528" s="690"/>
      <c r="I528" s="690"/>
      <c r="J528" s="691"/>
      <c r="K528" s="691"/>
      <c r="L528" s="691"/>
      <c r="M528" s="691"/>
      <c r="N528" s="689"/>
      <c r="O528" s="689"/>
      <c r="P528" s="689"/>
      <c r="Q528" s="689"/>
      <c r="R528" s="689"/>
      <c r="S528" s="689"/>
      <c r="T528" s="689"/>
      <c r="U528" s="692"/>
    </row>
    <row r="529">
      <c r="A529" s="689"/>
      <c r="B529" s="689"/>
      <c r="C529" s="689"/>
      <c r="D529" s="689"/>
      <c r="E529" s="689"/>
      <c r="F529" s="689"/>
      <c r="G529" s="690"/>
      <c r="H529" s="690"/>
      <c r="I529" s="690"/>
      <c r="J529" s="691"/>
      <c r="K529" s="691"/>
      <c r="L529" s="691"/>
      <c r="M529" s="691"/>
      <c r="N529" s="689"/>
      <c r="O529" s="689"/>
      <c r="P529" s="689"/>
      <c r="Q529" s="689"/>
      <c r="R529" s="689"/>
      <c r="S529" s="689"/>
      <c r="T529" s="689"/>
      <c r="U529" s="692"/>
    </row>
    <row r="530">
      <c r="A530" s="689"/>
      <c r="B530" s="689"/>
      <c r="C530" s="689"/>
      <c r="D530" s="689"/>
      <c r="E530" s="689"/>
      <c r="F530" s="689"/>
      <c r="G530" s="690"/>
      <c r="H530" s="690"/>
      <c r="I530" s="690"/>
      <c r="J530" s="691"/>
      <c r="K530" s="691"/>
      <c r="L530" s="691"/>
      <c r="M530" s="691"/>
      <c r="N530" s="689"/>
      <c r="O530" s="689"/>
      <c r="P530" s="689"/>
      <c r="Q530" s="689"/>
      <c r="R530" s="689"/>
      <c r="S530" s="689"/>
      <c r="T530" s="689"/>
      <c r="U530" s="692"/>
    </row>
    <row r="531">
      <c r="A531" s="689"/>
      <c r="B531" s="689"/>
      <c r="C531" s="689"/>
      <c r="D531" s="689"/>
      <c r="E531" s="689"/>
      <c r="F531" s="689"/>
      <c r="G531" s="690"/>
      <c r="H531" s="690"/>
      <c r="I531" s="690"/>
      <c r="J531" s="691"/>
      <c r="K531" s="691"/>
      <c r="L531" s="691"/>
      <c r="M531" s="691"/>
      <c r="N531" s="689"/>
      <c r="O531" s="689"/>
      <c r="P531" s="689"/>
      <c r="Q531" s="689"/>
      <c r="R531" s="689"/>
      <c r="S531" s="689"/>
      <c r="T531" s="689"/>
      <c r="U531" s="692"/>
    </row>
    <row r="532">
      <c r="A532" s="689"/>
      <c r="B532" s="689"/>
      <c r="C532" s="689"/>
      <c r="D532" s="689"/>
      <c r="E532" s="689"/>
      <c r="F532" s="689"/>
      <c r="G532" s="690"/>
      <c r="H532" s="690"/>
      <c r="I532" s="690"/>
      <c r="J532" s="691"/>
      <c r="K532" s="691"/>
      <c r="L532" s="691"/>
      <c r="M532" s="691"/>
      <c r="N532" s="689"/>
      <c r="O532" s="689"/>
      <c r="P532" s="689"/>
      <c r="Q532" s="689"/>
      <c r="R532" s="689"/>
      <c r="S532" s="689"/>
      <c r="T532" s="689"/>
      <c r="U532" s="692"/>
    </row>
    <row r="533">
      <c r="A533" s="689"/>
      <c r="B533" s="689"/>
      <c r="C533" s="689"/>
      <c r="D533" s="689"/>
      <c r="E533" s="689"/>
      <c r="F533" s="689"/>
      <c r="G533" s="690"/>
      <c r="H533" s="690"/>
      <c r="I533" s="690"/>
      <c r="J533" s="691"/>
      <c r="K533" s="691"/>
      <c r="L533" s="691"/>
      <c r="M533" s="691"/>
      <c r="N533" s="689"/>
      <c r="O533" s="689"/>
      <c r="P533" s="689"/>
      <c r="Q533" s="689"/>
      <c r="R533" s="689"/>
      <c r="S533" s="689"/>
      <c r="T533" s="689"/>
      <c r="U533" s="692"/>
    </row>
    <row r="534">
      <c r="A534" s="689"/>
      <c r="B534" s="689"/>
      <c r="C534" s="689"/>
      <c r="D534" s="689"/>
      <c r="E534" s="689"/>
      <c r="F534" s="689"/>
      <c r="G534" s="690"/>
      <c r="H534" s="690"/>
      <c r="I534" s="690"/>
      <c r="J534" s="691"/>
      <c r="K534" s="691"/>
      <c r="L534" s="691"/>
      <c r="M534" s="691"/>
      <c r="N534" s="689"/>
      <c r="O534" s="689"/>
      <c r="P534" s="689"/>
      <c r="Q534" s="689"/>
      <c r="R534" s="689"/>
      <c r="S534" s="689"/>
      <c r="T534" s="689"/>
      <c r="U534" s="692"/>
    </row>
    <row r="535">
      <c r="A535" s="689"/>
      <c r="B535" s="689"/>
      <c r="C535" s="689"/>
      <c r="D535" s="689"/>
      <c r="E535" s="689"/>
      <c r="F535" s="689"/>
      <c r="G535" s="690"/>
      <c r="H535" s="690"/>
      <c r="I535" s="690"/>
      <c r="J535" s="691"/>
      <c r="K535" s="691"/>
      <c r="L535" s="691"/>
      <c r="M535" s="691"/>
      <c r="N535" s="689"/>
      <c r="O535" s="689"/>
      <c r="P535" s="689"/>
      <c r="Q535" s="689"/>
      <c r="R535" s="689"/>
      <c r="S535" s="689"/>
      <c r="T535" s="689"/>
      <c r="U535" s="692"/>
    </row>
    <row r="536">
      <c r="A536" s="689"/>
      <c r="B536" s="689"/>
      <c r="C536" s="689"/>
      <c r="D536" s="689"/>
      <c r="E536" s="689"/>
      <c r="F536" s="689"/>
      <c r="G536" s="690"/>
      <c r="H536" s="690"/>
      <c r="I536" s="690"/>
      <c r="J536" s="691"/>
      <c r="K536" s="691"/>
      <c r="L536" s="691"/>
      <c r="M536" s="691"/>
      <c r="N536" s="689"/>
      <c r="O536" s="689"/>
      <c r="P536" s="689"/>
      <c r="Q536" s="689"/>
      <c r="R536" s="689"/>
      <c r="S536" s="689"/>
      <c r="T536" s="689"/>
      <c r="U536" s="692"/>
    </row>
    <row r="537">
      <c r="A537" s="689"/>
      <c r="B537" s="689"/>
      <c r="C537" s="689"/>
      <c r="D537" s="689"/>
      <c r="E537" s="689"/>
      <c r="F537" s="689"/>
      <c r="G537" s="690"/>
      <c r="H537" s="690"/>
      <c r="I537" s="690"/>
      <c r="J537" s="691"/>
      <c r="K537" s="691"/>
      <c r="L537" s="691"/>
      <c r="M537" s="691"/>
      <c r="N537" s="689"/>
      <c r="O537" s="689"/>
      <c r="P537" s="689"/>
      <c r="Q537" s="689"/>
      <c r="R537" s="689"/>
      <c r="S537" s="689"/>
      <c r="T537" s="689"/>
      <c r="U537" s="692"/>
    </row>
    <row r="538">
      <c r="A538" s="689"/>
      <c r="B538" s="689"/>
      <c r="C538" s="689"/>
      <c r="D538" s="689"/>
      <c r="E538" s="689"/>
      <c r="F538" s="689"/>
      <c r="G538" s="690"/>
      <c r="H538" s="690"/>
      <c r="I538" s="690"/>
      <c r="J538" s="691"/>
      <c r="K538" s="691"/>
      <c r="L538" s="691"/>
      <c r="M538" s="691"/>
      <c r="N538" s="689"/>
      <c r="O538" s="689"/>
      <c r="P538" s="689"/>
      <c r="Q538" s="689"/>
      <c r="R538" s="689"/>
      <c r="S538" s="689"/>
      <c r="T538" s="689"/>
      <c r="U538" s="692"/>
    </row>
    <row r="539">
      <c r="A539" s="689"/>
      <c r="B539" s="689"/>
      <c r="C539" s="689"/>
      <c r="D539" s="689"/>
      <c r="E539" s="689"/>
      <c r="F539" s="689"/>
      <c r="G539" s="690"/>
      <c r="H539" s="690"/>
      <c r="I539" s="690"/>
      <c r="J539" s="691"/>
      <c r="K539" s="691"/>
      <c r="L539" s="691"/>
      <c r="M539" s="691"/>
      <c r="N539" s="689"/>
      <c r="O539" s="689"/>
      <c r="P539" s="689"/>
      <c r="Q539" s="689"/>
      <c r="R539" s="689"/>
      <c r="S539" s="689"/>
      <c r="T539" s="689"/>
      <c r="U539" s="692"/>
    </row>
    <row r="540">
      <c r="A540" s="689"/>
      <c r="B540" s="689"/>
      <c r="C540" s="689"/>
      <c r="D540" s="689"/>
      <c r="E540" s="689"/>
      <c r="F540" s="689"/>
      <c r="G540" s="690"/>
      <c r="H540" s="690"/>
      <c r="I540" s="690"/>
      <c r="J540" s="691"/>
      <c r="K540" s="691"/>
      <c r="L540" s="691"/>
      <c r="M540" s="691"/>
      <c r="N540" s="689"/>
      <c r="O540" s="689"/>
      <c r="P540" s="689"/>
      <c r="Q540" s="689"/>
      <c r="R540" s="689"/>
      <c r="S540" s="689"/>
      <c r="T540" s="689"/>
      <c r="U540" s="692"/>
    </row>
    <row r="541">
      <c r="A541" s="689"/>
      <c r="B541" s="689"/>
      <c r="C541" s="689"/>
      <c r="D541" s="689"/>
      <c r="E541" s="689"/>
      <c r="F541" s="689"/>
      <c r="G541" s="690"/>
      <c r="H541" s="690"/>
      <c r="I541" s="690"/>
      <c r="J541" s="691"/>
      <c r="K541" s="691"/>
      <c r="L541" s="691"/>
      <c r="M541" s="691"/>
      <c r="N541" s="689"/>
      <c r="O541" s="689"/>
      <c r="P541" s="689"/>
      <c r="Q541" s="689"/>
      <c r="R541" s="689"/>
      <c r="S541" s="689"/>
      <c r="T541" s="689"/>
      <c r="U541" s="692"/>
    </row>
    <row r="542">
      <c r="A542" s="689"/>
      <c r="B542" s="689"/>
      <c r="C542" s="689"/>
      <c r="D542" s="689"/>
      <c r="E542" s="689"/>
      <c r="F542" s="689"/>
      <c r="G542" s="690"/>
      <c r="H542" s="690"/>
      <c r="I542" s="690"/>
      <c r="J542" s="691"/>
      <c r="K542" s="691"/>
      <c r="L542" s="691"/>
      <c r="M542" s="691"/>
      <c r="N542" s="689"/>
      <c r="O542" s="689"/>
      <c r="P542" s="689"/>
      <c r="Q542" s="689"/>
      <c r="R542" s="689"/>
      <c r="S542" s="689"/>
      <c r="T542" s="689"/>
      <c r="U542" s="692"/>
    </row>
    <row r="543">
      <c r="A543" s="689"/>
      <c r="B543" s="689"/>
      <c r="C543" s="689"/>
      <c r="D543" s="689"/>
      <c r="E543" s="689"/>
      <c r="F543" s="689"/>
      <c r="G543" s="690"/>
      <c r="H543" s="690"/>
      <c r="I543" s="690"/>
      <c r="J543" s="691"/>
      <c r="K543" s="691"/>
      <c r="L543" s="691"/>
      <c r="M543" s="691"/>
      <c r="N543" s="689"/>
      <c r="O543" s="689"/>
      <c r="P543" s="689"/>
      <c r="Q543" s="689"/>
      <c r="R543" s="689"/>
      <c r="S543" s="689"/>
      <c r="T543" s="689"/>
      <c r="U543" s="692"/>
    </row>
    <row r="544">
      <c r="A544" s="689"/>
      <c r="B544" s="689"/>
      <c r="C544" s="689"/>
      <c r="D544" s="689"/>
      <c r="E544" s="689"/>
      <c r="F544" s="689"/>
      <c r="G544" s="690"/>
      <c r="H544" s="690"/>
      <c r="I544" s="690"/>
      <c r="J544" s="691"/>
      <c r="K544" s="691"/>
      <c r="L544" s="691"/>
      <c r="M544" s="691"/>
      <c r="N544" s="689"/>
      <c r="O544" s="689"/>
      <c r="P544" s="689"/>
      <c r="Q544" s="689"/>
      <c r="R544" s="689"/>
      <c r="S544" s="689"/>
      <c r="T544" s="689"/>
      <c r="U544" s="692"/>
    </row>
    <row r="545">
      <c r="A545" s="689"/>
      <c r="B545" s="689"/>
      <c r="C545" s="689"/>
      <c r="D545" s="689"/>
      <c r="E545" s="689"/>
      <c r="F545" s="689"/>
      <c r="G545" s="690"/>
      <c r="H545" s="690"/>
      <c r="I545" s="690"/>
      <c r="J545" s="691"/>
      <c r="K545" s="691"/>
      <c r="L545" s="691"/>
      <c r="M545" s="691"/>
      <c r="N545" s="689"/>
      <c r="O545" s="689"/>
      <c r="P545" s="689"/>
      <c r="Q545" s="689"/>
      <c r="R545" s="689"/>
      <c r="S545" s="689"/>
      <c r="T545" s="689"/>
      <c r="U545" s="692"/>
    </row>
    <row r="546">
      <c r="A546" s="689"/>
      <c r="B546" s="689"/>
      <c r="C546" s="689"/>
      <c r="D546" s="689"/>
      <c r="E546" s="689"/>
      <c r="F546" s="689"/>
      <c r="G546" s="690"/>
      <c r="H546" s="690"/>
      <c r="I546" s="690"/>
      <c r="J546" s="691"/>
      <c r="K546" s="691"/>
      <c r="L546" s="691"/>
      <c r="M546" s="691"/>
      <c r="N546" s="689"/>
      <c r="O546" s="689"/>
      <c r="P546" s="689"/>
      <c r="Q546" s="689"/>
      <c r="R546" s="689"/>
      <c r="S546" s="689"/>
      <c r="T546" s="689"/>
      <c r="U546" s="692"/>
    </row>
    <row r="547">
      <c r="A547" s="689"/>
      <c r="B547" s="689"/>
      <c r="C547" s="689"/>
      <c r="D547" s="689"/>
      <c r="E547" s="689"/>
      <c r="F547" s="689"/>
      <c r="G547" s="690"/>
      <c r="H547" s="690"/>
      <c r="I547" s="690"/>
      <c r="J547" s="691"/>
      <c r="K547" s="691"/>
      <c r="L547" s="691"/>
      <c r="M547" s="691"/>
      <c r="N547" s="689"/>
      <c r="O547" s="689"/>
      <c r="P547" s="689"/>
      <c r="Q547" s="689"/>
      <c r="R547" s="689"/>
      <c r="S547" s="689"/>
      <c r="T547" s="689"/>
      <c r="U547" s="692"/>
    </row>
    <row r="548">
      <c r="A548" s="689"/>
      <c r="B548" s="689"/>
      <c r="C548" s="689"/>
      <c r="D548" s="689"/>
      <c r="E548" s="689"/>
      <c r="F548" s="689"/>
      <c r="G548" s="690"/>
      <c r="H548" s="690"/>
      <c r="I548" s="690"/>
      <c r="J548" s="691"/>
      <c r="K548" s="691"/>
      <c r="L548" s="691"/>
      <c r="M548" s="691"/>
      <c r="N548" s="689"/>
      <c r="O548" s="689"/>
      <c r="P548" s="689"/>
      <c r="Q548" s="689"/>
      <c r="R548" s="689"/>
      <c r="S548" s="689"/>
      <c r="T548" s="689"/>
      <c r="U548" s="692"/>
    </row>
    <row r="549">
      <c r="A549" s="689"/>
      <c r="B549" s="689"/>
      <c r="C549" s="689"/>
      <c r="D549" s="689"/>
      <c r="E549" s="689"/>
      <c r="F549" s="689"/>
      <c r="G549" s="690"/>
      <c r="H549" s="690"/>
      <c r="I549" s="690"/>
      <c r="J549" s="691"/>
      <c r="K549" s="691"/>
      <c r="L549" s="691"/>
      <c r="M549" s="691"/>
      <c r="N549" s="689"/>
      <c r="O549" s="689"/>
      <c r="P549" s="689"/>
      <c r="Q549" s="689"/>
      <c r="R549" s="689"/>
      <c r="S549" s="689"/>
      <c r="T549" s="689"/>
      <c r="U549" s="692"/>
    </row>
    <row r="550">
      <c r="A550" s="689"/>
      <c r="B550" s="689"/>
      <c r="C550" s="689"/>
      <c r="D550" s="689"/>
      <c r="E550" s="689"/>
      <c r="F550" s="689"/>
      <c r="G550" s="690"/>
      <c r="H550" s="690"/>
      <c r="I550" s="690"/>
      <c r="J550" s="691"/>
      <c r="K550" s="691"/>
      <c r="L550" s="691"/>
      <c r="M550" s="691"/>
      <c r="N550" s="689"/>
      <c r="O550" s="689"/>
      <c r="P550" s="689"/>
      <c r="Q550" s="689"/>
      <c r="R550" s="689"/>
      <c r="S550" s="689"/>
      <c r="T550" s="689"/>
      <c r="U550" s="692"/>
    </row>
    <row r="551">
      <c r="A551" s="689"/>
      <c r="B551" s="689"/>
      <c r="C551" s="689"/>
      <c r="D551" s="689"/>
      <c r="E551" s="689"/>
      <c r="F551" s="689"/>
      <c r="G551" s="690"/>
      <c r="H551" s="690"/>
      <c r="I551" s="690"/>
      <c r="J551" s="691"/>
      <c r="K551" s="691"/>
      <c r="L551" s="691"/>
      <c r="M551" s="691"/>
      <c r="N551" s="689"/>
      <c r="O551" s="689"/>
      <c r="P551" s="689"/>
      <c r="Q551" s="689"/>
      <c r="R551" s="689"/>
      <c r="S551" s="689"/>
      <c r="T551" s="689"/>
      <c r="U551" s="692"/>
    </row>
    <row r="552">
      <c r="A552" s="689"/>
      <c r="B552" s="689"/>
      <c r="C552" s="689"/>
      <c r="D552" s="689"/>
      <c r="E552" s="689"/>
      <c r="F552" s="689"/>
      <c r="G552" s="690"/>
      <c r="H552" s="690"/>
      <c r="I552" s="690"/>
      <c r="J552" s="691"/>
      <c r="K552" s="691"/>
      <c r="L552" s="691"/>
      <c r="M552" s="691"/>
      <c r="N552" s="689"/>
      <c r="O552" s="689"/>
      <c r="P552" s="689"/>
      <c r="Q552" s="689"/>
      <c r="R552" s="689"/>
      <c r="S552" s="689"/>
      <c r="T552" s="689"/>
      <c r="U552" s="692"/>
    </row>
    <row r="553">
      <c r="A553" s="689"/>
      <c r="B553" s="689"/>
      <c r="C553" s="689"/>
      <c r="D553" s="689"/>
      <c r="E553" s="689"/>
      <c r="F553" s="689"/>
      <c r="G553" s="690"/>
      <c r="H553" s="690"/>
      <c r="I553" s="690"/>
      <c r="J553" s="691"/>
      <c r="K553" s="691"/>
      <c r="L553" s="691"/>
      <c r="M553" s="691"/>
      <c r="N553" s="689"/>
      <c r="O553" s="689"/>
      <c r="P553" s="689"/>
      <c r="Q553" s="689"/>
      <c r="R553" s="689"/>
      <c r="S553" s="689"/>
      <c r="T553" s="689"/>
      <c r="U553" s="692"/>
    </row>
    <row r="554">
      <c r="A554" s="689"/>
      <c r="B554" s="689"/>
      <c r="C554" s="689"/>
      <c r="D554" s="689"/>
      <c r="E554" s="689"/>
      <c r="F554" s="689"/>
      <c r="G554" s="690"/>
      <c r="H554" s="690"/>
      <c r="I554" s="690"/>
      <c r="J554" s="691"/>
      <c r="K554" s="691"/>
      <c r="L554" s="691"/>
      <c r="M554" s="691"/>
      <c r="N554" s="689"/>
      <c r="O554" s="689"/>
      <c r="P554" s="689"/>
      <c r="Q554" s="689"/>
      <c r="R554" s="689"/>
      <c r="S554" s="689"/>
      <c r="T554" s="689"/>
      <c r="U554" s="692"/>
    </row>
    <row r="555">
      <c r="A555" s="689"/>
      <c r="B555" s="689"/>
      <c r="C555" s="689"/>
      <c r="D555" s="689"/>
      <c r="E555" s="689"/>
      <c r="F555" s="689"/>
      <c r="G555" s="690"/>
      <c r="H555" s="690"/>
      <c r="I555" s="690"/>
      <c r="J555" s="691"/>
      <c r="K555" s="691"/>
      <c r="L555" s="691"/>
      <c r="M555" s="691"/>
      <c r="N555" s="689"/>
      <c r="O555" s="689"/>
      <c r="P555" s="689"/>
      <c r="Q555" s="689"/>
      <c r="R555" s="689"/>
      <c r="S555" s="689"/>
      <c r="T555" s="689"/>
      <c r="U555" s="692"/>
    </row>
    <row r="556">
      <c r="A556" s="689"/>
      <c r="B556" s="689"/>
      <c r="C556" s="689"/>
      <c r="D556" s="689"/>
      <c r="E556" s="689"/>
      <c r="F556" s="689"/>
      <c r="G556" s="690"/>
      <c r="H556" s="690"/>
      <c r="I556" s="690"/>
      <c r="J556" s="691"/>
      <c r="K556" s="691"/>
      <c r="L556" s="691"/>
      <c r="M556" s="691"/>
      <c r="N556" s="689"/>
      <c r="O556" s="689"/>
      <c r="P556" s="689"/>
      <c r="Q556" s="689"/>
      <c r="R556" s="689"/>
      <c r="S556" s="689"/>
      <c r="T556" s="689"/>
      <c r="U556" s="692"/>
    </row>
    <row r="557">
      <c r="A557" s="689"/>
      <c r="B557" s="689"/>
      <c r="C557" s="689"/>
      <c r="D557" s="689"/>
      <c r="E557" s="689"/>
      <c r="F557" s="689"/>
      <c r="G557" s="690"/>
      <c r="H557" s="690"/>
      <c r="I557" s="690"/>
      <c r="J557" s="691"/>
      <c r="K557" s="691"/>
      <c r="L557" s="691"/>
      <c r="M557" s="691"/>
      <c r="N557" s="689"/>
      <c r="O557" s="689"/>
      <c r="P557" s="689"/>
      <c r="Q557" s="689"/>
      <c r="R557" s="689"/>
      <c r="S557" s="689"/>
      <c r="T557" s="689"/>
      <c r="U557" s="692"/>
    </row>
    <row r="558">
      <c r="A558" s="689"/>
      <c r="B558" s="689"/>
      <c r="C558" s="689"/>
      <c r="D558" s="689"/>
      <c r="E558" s="689"/>
      <c r="F558" s="689"/>
      <c r="G558" s="690"/>
      <c r="H558" s="690"/>
      <c r="I558" s="690"/>
      <c r="J558" s="691"/>
      <c r="K558" s="691"/>
      <c r="L558" s="691"/>
      <c r="M558" s="691"/>
      <c r="N558" s="689"/>
      <c r="O558" s="689"/>
      <c r="P558" s="689"/>
      <c r="Q558" s="689"/>
      <c r="R558" s="689"/>
      <c r="S558" s="689"/>
      <c r="T558" s="689"/>
      <c r="U558" s="692"/>
    </row>
    <row r="559">
      <c r="A559" s="689"/>
      <c r="B559" s="689"/>
      <c r="C559" s="689"/>
      <c r="D559" s="689"/>
      <c r="E559" s="689"/>
      <c r="F559" s="689"/>
      <c r="G559" s="690"/>
      <c r="H559" s="690"/>
      <c r="I559" s="690"/>
      <c r="J559" s="691"/>
      <c r="K559" s="691"/>
      <c r="L559" s="691"/>
      <c r="M559" s="691"/>
      <c r="N559" s="689"/>
      <c r="O559" s="689"/>
      <c r="P559" s="689"/>
      <c r="Q559" s="689"/>
      <c r="R559" s="689"/>
      <c r="S559" s="689"/>
      <c r="T559" s="689"/>
      <c r="U559" s="692"/>
    </row>
    <row r="560">
      <c r="A560" s="689"/>
      <c r="B560" s="689"/>
      <c r="C560" s="689"/>
      <c r="D560" s="689"/>
      <c r="E560" s="689"/>
      <c r="F560" s="689"/>
      <c r="G560" s="690"/>
      <c r="H560" s="690"/>
      <c r="I560" s="690"/>
      <c r="J560" s="691"/>
      <c r="K560" s="691"/>
      <c r="L560" s="691"/>
      <c r="M560" s="691"/>
      <c r="N560" s="689"/>
      <c r="O560" s="689"/>
      <c r="P560" s="689"/>
      <c r="Q560" s="689"/>
      <c r="R560" s="689"/>
      <c r="S560" s="689"/>
      <c r="T560" s="689"/>
      <c r="U560" s="692"/>
    </row>
    <row r="561">
      <c r="A561" s="689"/>
      <c r="B561" s="689"/>
      <c r="C561" s="689"/>
      <c r="D561" s="689"/>
      <c r="E561" s="689"/>
      <c r="F561" s="689"/>
      <c r="G561" s="690"/>
      <c r="H561" s="690"/>
      <c r="I561" s="690"/>
      <c r="J561" s="691"/>
      <c r="K561" s="691"/>
      <c r="L561" s="691"/>
      <c r="M561" s="691"/>
      <c r="N561" s="689"/>
      <c r="O561" s="689"/>
      <c r="P561" s="689"/>
      <c r="Q561" s="689"/>
      <c r="R561" s="689"/>
      <c r="S561" s="689"/>
      <c r="T561" s="689"/>
      <c r="U561" s="692"/>
    </row>
    <row r="562">
      <c r="A562" s="689"/>
      <c r="B562" s="689"/>
      <c r="C562" s="689"/>
      <c r="D562" s="689"/>
      <c r="E562" s="689"/>
      <c r="F562" s="689"/>
      <c r="G562" s="690"/>
      <c r="H562" s="690"/>
      <c r="I562" s="690"/>
      <c r="J562" s="691"/>
      <c r="K562" s="691"/>
      <c r="L562" s="691"/>
      <c r="M562" s="691"/>
      <c r="N562" s="689"/>
      <c r="O562" s="689"/>
      <c r="P562" s="689"/>
      <c r="Q562" s="689"/>
      <c r="R562" s="689"/>
      <c r="S562" s="689"/>
      <c r="T562" s="689"/>
      <c r="U562" s="692"/>
    </row>
    <row r="563">
      <c r="A563" s="689"/>
      <c r="B563" s="689"/>
      <c r="C563" s="689"/>
      <c r="D563" s="689"/>
      <c r="E563" s="689"/>
      <c r="F563" s="689"/>
      <c r="G563" s="690"/>
      <c r="H563" s="690"/>
      <c r="I563" s="690"/>
      <c r="J563" s="691"/>
      <c r="K563" s="691"/>
      <c r="L563" s="691"/>
      <c r="M563" s="691"/>
      <c r="N563" s="689"/>
      <c r="O563" s="689"/>
      <c r="P563" s="689"/>
      <c r="Q563" s="689"/>
      <c r="R563" s="689"/>
      <c r="S563" s="689"/>
      <c r="T563" s="689"/>
      <c r="U563" s="692"/>
    </row>
    <row r="564">
      <c r="A564" s="689"/>
      <c r="B564" s="689"/>
      <c r="C564" s="689"/>
      <c r="D564" s="689"/>
      <c r="E564" s="689"/>
      <c r="F564" s="689"/>
      <c r="G564" s="690"/>
      <c r="H564" s="690"/>
      <c r="I564" s="690"/>
      <c r="J564" s="691"/>
      <c r="K564" s="691"/>
      <c r="L564" s="691"/>
      <c r="M564" s="691"/>
      <c r="N564" s="689"/>
      <c r="O564" s="689"/>
      <c r="P564" s="689"/>
      <c r="Q564" s="689"/>
      <c r="R564" s="689"/>
      <c r="S564" s="689"/>
      <c r="T564" s="689"/>
      <c r="U564" s="692"/>
    </row>
    <row r="565">
      <c r="A565" s="689"/>
      <c r="B565" s="689"/>
      <c r="C565" s="689"/>
      <c r="D565" s="689"/>
      <c r="E565" s="689"/>
      <c r="F565" s="689"/>
      <c r="G565" s="690"/>
      <c r="H565" s="690"/>
      <c r="I565" s="690"/>
      <c r="J565" s="691"/>
      <c r="K565" s="691"/>
      <c r="L565" s="691"/>
      <c r="M565" s="691"/>
      <c r="N565" s="689"/>
      <c r="O565" s="689"/>
      <c r="P565" s="689"/>
      <c r="Q565" s="689"/>
      <c r="R565" s="689"/>
      <c r="S565" s="689"/>
      <c r="T565" s="689"/>
      <c r="U565" s="692"/>
    </row>
    <row r="566">
      <c r="A566" s="689"/>
      <c r="B566" s="689"/>
      <c r="C566" s="689"/>
      <c r="D566" s="689"/>
      <c r="E566" s="689"/>
      <c r="F566" s="689"/>
      <c r="G566" s="690"/>
      <c r="H566" s="690"/>
      <c r="I566" s="690"/>
      <c r="J566" s="691"/>
      <c r="K566" s="691"/>
      <c r="L566" s="691"/>
      <c r="M566" s="691"/>
      <c r="N566" s="689"/>
      <c r="O566" s="689"/>
      <c r="P566" s="689"/>
      <c r="Q566" s="689"/>
      <c r="R566" s="689"/>
      <c r="S566" s="689"/>
      <c r="T566" s="689"/>
      <c r="U566" s="692"/>
    </row>
    <row r="567">
      <c r="A567" s="689"/>
      <c r="B567" s="689"/>
      <c r="C567" s="689"/>
      <c r="D567" s="689"/>
      <c r="E567" s="689"/>
      <c r="F567" s="689"/>
      <c r="G567" s="690"/>
      <c r="H567" s="690"/>
      <c r="I567" s="690"/>
      <c r="J567" s="691"/>
      <c r="K567" s="691"/>
      <c r="L567" s="691"/>
      <c r="M567" s="691"/>
      <c r="N567" s="689"/>
      <c r="O567" s="689"/>
      <c r="P567" s="689"/>
      <c r="Q567" s="689"/>
      <c r="R567" s="689"/>
      <c r="S567" s="689"/>
      <c r="T567" s="689"/>
      <c r="U567" s="692"/>
    </row>
    <row r="568">
      <c r="A568" s="689"/>
      <c r="B568" s="689"/>
      <c r="C568" s="689"/>
      <c r="D568" s="689"/>
      <c r="E568" s="689"/>
      <c r="F568" s="689"/>
      <c r="G568" s="690"/>
      <c r="H568" s="690"/>
      <c r="I568" s="690"/>
      <c r="J568" s="691"/>
      <c r="K568" s="691"/>
      <c r="L568" s="691"/>
      <c r="M568" s="691"/>
      <c r="N568" s="689"/>
      <c r="O568" s="689"/>
      <c r="P568" s="689"/>
      <c r="Q568" s="689"/>
      <c r="R568" s="689"/>
      <c r="S568" s="689"/>
      <c r="T568" s="689"/>
      <c r="U568" s="692"/>
    </row>
    <row r="569">
      <c r="A569" s="689"/>
      <c r="B569" s="689"/>
      <c r="C569" s="689"/>
      <c r="D569" s="689"/>
      <c r="E569" s="689"/>
      <c r="F569" s="689"/>
      <c r="G569" s="690"/>
      <c r="H569" s="690"/>
      <c r="I569" s="690"/>
      <c r="J569" s="691"/>
      <c r="K569" s="691"/>
      <c r="L569" s="691"/>
      <c r="M569" s="691"/>
      <c r="N569" s="689"/>
      <c r="O569" s="689"/>
      <c r="P569" s="689"/>
      <c r="Q569" s="689"/>
      <c r="R569" s="689"/>
      <c r="S569" s="689"/>
      <c r="T569" s="689"/>
      <c r="U569" s="692"/>
    </row>
    <row r="570">
      <c r="A570" s="689"/>
      <c r="B570" s="689"/>
      <c r="C570" s="689"/>
      <c r="D570" s="689"/>
      <c r="E570" s="689"/>
      <c r="F570" s="689"/>
      <c r="G570" s="690"/>
      <c r="H570" s="690"/>
      <c r="I570" s="690"/>
      <c r="J570" s="691"/>
      <c r="K570" s="691"/>
      <c r="L570" s="691"/>
      <c r="M570" s="691"/>
      <c r="N570" s="689"/>
      <c r="O570" s="689"/>
      <c r="P570" s="689"/>
      <c r="Q570" s="689"/>
      <c r="R570" s="689"/>
      <c r="S570" s="689"/>
      <c r="T570" s="689"/>
      <c r="U570" s="692"/>
    </row>
    <row r="571">
      <c r="A571" s="689"/>
      <c r="B571" s="689"/>
      <c r="C571" s="689"/>
      <c r="D571" s="689"/>
      <c r="E571" s="689"/>
      <c r="F571" s="689"/>
      <c r="G571" s="690"/>
      <c r="H571" s="690"/>
      <c r="I571" s="690"/>
      <c r="J571" s="691"/>
      <c r="K571" s="691"/>
      <c r="L571" s="691"/>
      <c r="M571" s="691"/>
      <c r="N571" s="689"/>
      <c r="O571" s="689"/>
      <c r="P571" s="689"/>
      <c r="Q571" s="689"/>
      <c r="R571" s="689"/>
      <c r="S571" s="689"/>
      <c r="T571" s="689"/>
      <c r="U571" s="692"/>
    </row>
    <row r="572">
      <c r="A572" s="689"/>
      <c r="B572" s="689"/>
      <c r="C572" s="689"/>
      <c r="D572" s="689"/>
      <c r="E572" s="689"/>
      <c r="F572" s="689"/>
      <c r="G572" s="690"/>
      <c r="H572" s="690"/>
      <c r="I572" s="690"/>
      <c r="J572" s="691"/>
      <c r="K572" s="691"/>
      <c r="L572" s="691"/>
      <c r="M572" s="691"/>
      <c r="N572" s="689"/>
      <c r="O572" s="689"/>
      <c r="P572" s="689"/>
      <c r="Q572" s="689"/>
      <c r="R572" s="689"/>
      <c r="S572" s="689"/>
      <c r="T572" s="689"/>
      <c r="U572" s="692"/>
    </row>
    <row r="573">
      <c r="A573" s="689"/>
      <c r="B573" s="689"/>
      <c r="C573" s="689"/>
      <c r="D573" s="689"/>
      <c r="E573" s="689"/>
      <c r="F573" s="689"/>
      <c r="G573" s="690"/>
      <c r="H573" s="690"/>
      <c r="I573" s="690"/>
      <c r="J573" s="691"/>
      <c r="K573" s="691"/>
      <c r="L573" s="691"/>
      <c r="M573" s="691"/>
      <c r="N573" s="689"/>
      <c r="O573" s="689"/>
      <c r="P573" s="689"/>
      <c r="Q573" s="689"/>
      <c r="R573" s="689"/>
      <c r="S573" s="689"/>
      <c r="T573" s="689"/>
      <c r="U573" s="692"/>
    </row>
    <row r="574">
      <c r="A574" s="689"/>
      <c r="B574" s="689"/>
      <c r="C574" s="689"/>
      <c r="D574" s="689"/>
      <c r="E574" s="689"/>
      <c r="F574" s="689"/>
      <c r="G574" s="690"/>
      <c r="H574" s="690"/>
      <c r="I574" s="690"/>
      <c r="J574" s="691"/>
      <c r="K574" s="691"/>
      <c r="L574" s="691"/>
      <c r="M574" s="691"/>
      <c r="N574" s="689"/>
      <c r="O574" s="689"/>
      <c r="P574" s="689"/>
      <c r="Q574" s="689"/>
      <c r="R574" s="689"/>
      <c r="S574" s="689"/>
      <c r="T574" s="689"/>
      <c r="U574" s="692"/>
    </row>
    <row r="575">
      <c r="A575" s="689"/>
      <c r="B575" s="689"/>
      <c r="C575" s="689"/>
      <c r="D575" s="689"/>
      <c r="E575" s="689"/>
      <c r="F575" s="689"/>
      <c r="G575" s="690"/>
      <c r="H575" s="690"/>
      <c r="I575" s="690"/>
      <c r="J575" s="691"/>
      <c r="K575" s="691"/>
      <c r="L575" s="691"/>
      <c r="M575" s="691"/>
      <c r="N575" s="689"/>
      <c r="O575" s="689"/>
      <c r="P575" s="689"/>
      <c r="Q575" s="689"/>
      <c r="R575" s="689"/>
      <c r="S575" s="689"/>
      <c r="T575" s="689"/>
      <c r="U575" s="692"/>
    </row>
    <row r="576">
      <c r="A576" s="689"/>
      <c r="B576" s="689"/>
      <c r="C576" s="689"/>
      <c r="D576" s="689"/>
      <c r="E576" s="689"/>
      <c r="F576" s="689"/>
      <c r="G576" s="690"/>
      <c r="H576" s="690"/>
      <c r="I576" s="690"/>
      <c r="J576" s="691"/>
      <c r="K576" s="691"/>
      <c r="L576" s="691"/>
      <c r="M576" s="691"/>
      <c r="N576" s="689"/>
      <c r="O576" s="689"/>
      <c r="P576" s="689"/>
      <c r="Q576" s="689"/>
      <c r="R576" s="689"/>
      <c r="S576" s="689"/>
      <c r="T576" s="689"/>
      <c r="U576" s="692"/>
    </row>
    <row r="577">
      <c r="A577" s="689"/>
      <c r="B577" s="689"/>
      <c r="C577" s="689"/>
      <c r="D577" s="689"/>
      <c r="E577" s="689"/>
      <c r="F577" s="689"/>
      <c r="G577" s="690"/>
      <c r="H577" s="690"/>
      <c r="I577" s="690"/>
      <c r="J577" s="691"/>
      <c r="K577" s="691"/>
      <c r="L577" s="691"/>
      <c r="M577" s="691"/>
      <c r="N577" s="689"/>
      <c r="O577" s="689"/>
      <c r="P577" s="689"/>
      <c r="Q577" s="689"/>
      <c r="R577" s="689"/>
      <c r="S577" s="689"/>
      <c r="T577" s="689"/>
      <c r="U577" s="692"/>
    </row>
    <row r="578">
      <c r="A578" s="689"/>
      <c r="B578" s="689"/>
      <c r="C578" s="689"/>
      <c r="D578" s="689"/>
      <c r="E578" s="689"/>
      <c r="F578" s="689"/>
      <c r="G578" s="690"/>
      <c r="H578" s="690"/>
      <c r="I578" s="690"/>
      <c r="J578" s="691"/>
      <c r="K578" s="691"/>
      <c r="L578" s="691"/>
      <c r="M578" s="691"/>
      <c r="N578" s="689"/>
      <c r="O578" s="689"/>
      <c r="P578" s="689"/>
      <c r="Q578" s="689"/>
      <c r="R578" s="689"/>
      <c r="S578" s="689"/>
      <c r="T578" s="689"/>
      <c r="U578" s="692"/>
    </row>
    <row r="579">
      <c r="A579" s="689"/>
      <c r="B579" s="689"/>
      <c r="C579" s="689"/>
      <c r="D579" s="689"/>
      <c r="E579" s="689"/>
      <c r="F579" s="689"/>
      <c r="G579" s="690"/>
      <c r="H579" s="690"/>
      <c r="I579" s="690"/>
      <c r="J579" s="691"/>
      <c r="K579" s="691"/>
      <c r="L579" s="691"/>
      <c r="M579" s="691"/>
      <c r="N579" s="689"/>
      <c r="O579" s="689"/>
      <c r="P579" s="689"/>
      <c r="Q579" s="689"/>
      <c r="R579" s="689"/>
      <c r="S579" s="689"/>
      <c r="T579" s="689"/>
      <c r="U579" s="692"/>
    </row>
    <row r="580">
      <c r="A580" s="689"/>
      <c r="B580" s="689"/>
      <c r="C580" s="689"/>
      <c r="D580" s="689"/>
      <c r="E580" s="689"/>
      <c r="F580" s="689"/>
      <c r="G580" s="690"/>
      <c r="H580" s="690"/>
      <c r="I580" s="690"/>
      <c r="J580" s="691"/>
      <c r="K580" s="691"/>
      <c r="L580" s="691"/>
      <c r="M580" s="691"/>
      <c r="N580" s="689"/>
      <c r="O580" s="689"/>
      <c r="P580" s="689"/>
      <c r="Q580" s="689"/>
      <c r="R580" s="689"/>
      <c r="S580" s="689"/>
      <c r="T580" s="689"/>
      <c r="U580" s="692"/>
    </row>
    <row r="581">
      <c r="A581" s="689"/>
      <c r="B581" s="689"/>
      <c r="C581" s="689"/>
      <c r="D581" s="689"/>
      <c r="E581" s="689"/>
      <c r="F581" s="689"/>
      <c r="G581" s="690"/>
      <c r="H581" s="690"/>
      <c r="I581" s="690"/>
      <c r="J581" s="691"/>
      <c r="K581" s="691"/>
      <c r="L581" s="691"/>
      <c r="M581" s="691"/>
      <c r="N581" s="689"/>
      <c r="O581" s="689"/>
      <c r="P581" s="689"/>
      <c r="Q581" s="689"/>
      <c r="R581" s="689"/>
      <c r="S581" s="689"/>
      <c r="T581" s="689"/>
      <c r="U581" s="692"/>
    </row>
    <row r="582">
      <c r="A582" s="689"/>
      <c r="B582" s="689"/>
      <c r="C582" s="689"/>
      <c r="D582" s="689"/>
      <c r="E582" s="689"/>
      <c r="F582" s="689"/>
      <c r="G582" s="690"/>
      <c r="H582" s="690"/>
      <c r="I582" s="690"/>
      <c r="J582" s="691"/>
      <c r="K582" s="691"/>
      <c r="L582" s="691"/>
      <c r="M582" s="691"/>
      <c r="N582" s="689"/>
      <c r="O582" s="689"/>
      <c r="P582" s="689"/>
      <c r="Q582" s="689"/>
      <c r="R582" s="689"/>
      <c r="S582" s="689"/>
      <c r="T582" s="689"/>
      <c r="U582" s="692"/>
    </row>
    <row r="583">
      <c r="A583" s="689"/>
      <c r="B583" s="689"/>
      <c r="C583" s="689"/>
      <c r="D583" s="689"/>
      <c r="E583" s="689"/>
      <c r="F583" s="689"/>
      <c r="G583" s="690"/>
      <c r="H583" s="690"/>
      <c r="I583" s="690"/>
      <c r="J583" s="691"/>
      <c r="K583" s="691"/>
      <c r="L583" s="691"/>
      <c r="M583" s="691"/>
      <c r="N583" s="689"/>
      <c r="O583" s="689"/>
      <c r="P583" s="689"/>
      <c r="Q583" s="689"/>
      <c r="R583" s="689"/>
      <c r="S583" s="689"/>
      <c r="T583" s="689"/>
      <c r="U583" s="692"/>
    </row>
    <row r="584">
      <c r="A584" s="689"/>
      <c r="B584" s="689"/>
      <c r="C584" s="689"/>
      <c r="D584" s="689"/>
      <c r="E584" s="689"/>
      <c r="F584" s="689"/>
      <c r="G584" s="690"/>
      <c r="H584" s="690"/>
      <c r="I584" s="690"/>
      <c r="J584" s="691"/>
      <c r="K584" s="691"/>
      <c r="L584" s="691"/>
      <c r="M584" s="691"/>
      <c r="N584" s="689"/>
      <c r="O584" s="689"/>
      <c r="P584" s="689"/>
      <c r="Q584" s="689"/>
      <c r="R584" s="689"/>
      <c r="S584" s="689"/>
      <c r="T584" s="689"/>
      <c r="U584" s="692"/>
    </row>
    <row r="585">
      <c r="A585" s="689"/>
      <c r="B585" s="689"/>
      <c r="C585" s="689"/>
      <c r="D585" s="689"/>
      <c r="E585" s="689"/>
      <c r="F585" s="689"/>
      <c r="G585" s="690"/>
      <c r="H585" s="690"/>
      <c r="I585" s="690"/>
      <c r="J585" s="691"/>
      <c r="K585" s="691"/>
      <c r="L585" s="691"/>
      <c r="M585" s="691"/>
      <c r="N585" s="689"/>
      <c r="O585" s="689"/>
      <c r="P585" s="689"/>
      <c r="Q585" s="689"/>
      <c r="R585" s="689"/>
      <c r="S585" s="689"/>
      <c r="T585" s="689"/>
      <c r="U585" s="692"/>
    </row>
    <row r="586">
      <c r="A586" s="689"/>
      <c r="B586" s="689"/>
      <c r="C586" s="689"/>
      <c r="D586" s="689"/>
      <c r="E586" s="689"/>
      <c r="F586" s="689"/>
      <c r="G586" s="690"/>
      <c r="H586" s="690"/>
      <c r="I586" s="690"/>
      <c r="J586" s="691"/>
      <c r="K586" s="691"/>
      <c r="L586" s="691"/>
      <c r="M586" s="691"/>
      <c r="N586" s="689"/>
      <c r="O586" s="689"/>
      <c r="P586" s="689"/>
      <c r="Q586" s="689"/>
      <c r="R586" s="689"/>
      <c r="S586" s="689"/>
      <c r="T586" s="689"/>
      <c r="U586" s="692"/>
    </row>
    <row r="587">
      <c r="A587" s="689"/>
      <c r="B587" s="689"/>
      <c r="C587" s="689"/>
      <c r="D587" s="689"/>
      <c r="E587" s="689"/>
      <c r="F587" s="689"/>
      <c r="G587" s="690"/>
      <c r="H587" s="690"/>
      <c r="I587" s="690"/>
      <c r="J587" s="691"/>
      <c r="K587" s="691"/>
      <c r="L587" s="691"/>
      <c r="M587" s="691"/>
      <c r="N587" s="689"/>
      <c r="O587" s="689"/>
      <c r="P587" s="689"/>
      <c r="Q587" s="689"/>
      <c r="R587" s="689"/>
      <c r="S587" s="689"/>
      <c r="T587" s="689"/>
      <c r="U587" s="692"/>
    </row>
    <row r="588">
      <c r="A588" s="689"/>
      <c r="B588" s="689"/>
      <c r="C588" s="689"/>
      <c r="D588" s="689"/>
      <c r="E588" s="689"/>
      <c r="F588" s="689"/>
      <c r="G588" s="690"/>
      <c r="H588" s="690"/>
      <c r="I588" s="690"/>
      <c r="J588" s="691"/>
      <c r="K588" s="691"/>
      <c r="L588" s="691"/>
      <c r="M588" s="691"/>
      <c r="N588" s="689"/>
      <c r="O588" s="689"/>
      <c r="P588" s="689"/>
      <c r="Q588" s="689"/>
      <c r="R588" s="689"/>
      <c r="S588" s="689"/>
      <c r="T588" s="689"/>
      <c r="U588" s="692"/>
    </row>
    <row r="589">
      <c r="A589" s="689"/>
      <c r="B589" s="689"/>
      <c r="C589" s="689"/>
      <c r="D589" s="689"/>
      <c r="E589" s="689"/>
      <c r="F589" s="689"/>
      <c r="G589" s="690"/>
      <c r="H589" s="690"/>
      <c r="I589" s="690"/>
      <c r="J589" s="691"/>
      <c r="K589" s="691"/>
      <c r="L589" s="691"/>
      <c r="M589" s="691"/>
      <c r="N589" s="689"/>
      <c r="O589" s="689"/>
      <c r="P589" s="689"/>
      <c r="Q589" s="689"/>
      <c r="R589" s="689"/>
      <c r="S589" s="689"/>
      <c r="T589" s="689"/>
      <c r="U589" s="692"/>
    </row>
    <row r="590">
      <c r="A590" s="689"/>
      <c r="B590" s="689"/>
      <c r="C590" s="689"/>
      <c r="D590" s="689"/>
      <c r="E590" s="689"/>
      <c r="F590" s="689"/>
      <c r="G590" s="690"/>
      <c r="H590" s="690"/>
      <c r="I590" s="690"/>
      <c r="J590" s="691"/>
      <c r="K590" s="691"/>
      <c r="L590" s="691"/>
      <c r="M590" s="691"/>
      <c r="N590" s="689"/>
      <c r="O590" s="689"/>
      <c r="P590" s="689"/>
      <c r="Q590" s="689"/>
      <c r="R590" s="689"/>
      <c r="S590" s="689"/>
      <c r="T590" s="689"/>
      <c r="U590" s="692"/>
    </row>
    <row r="591">
      <c r="A591" s="689"/>
      <c r="B591" s="689"/>
      <c r="C591" s="689"/>
      <c r="D591" s="689"/>
      <c r="E591" s="689"/>
      <c r="F591" s="689"/>
      <c r="G591" s="690"/>
      <c r="H591" s="690"/>
      <c r="I591" s="690"/>
      <c r="J591" s="691"/>
      <c r="K591" s="691"/>
      <c r="L591" s="691"/>
      <c r="M591" s="691"/>
      <c r="N591" s="689"/>
      <c r="O591" s="689"/>
      <c r="P591" s="689"/>
      <c r="Q591" s="689"/>
      <c r="R591" s="689"/>
      <c r="S591" s="689"/>
      <c r="T591" s="689"/>
      <c r="U591" s="692"/>
    </row>
    <row r="592">
      <c r="A592" s="689"/>
      <c r="B592" s="689"/>
      <c r="C592" s="689"/>
      <c r="D592" s="689"/>
      <c r="E592" s="689"/>
      <c r="F592" s="689"/>
      <c r="G592" s="690"/>
      <c r="H592" s="690"/>
      <c r="I592" s="690"/>
      <c r="J592" s="691"/>
      <c r="K592" s="691"/>
      <c r="L592" s="691"/>
      <c r="M592" s="691"/>
      <c r="N592" s="689"/>
      <c r="O592" s="689"/>
      <c r="P592" s="689"/>
      <c r="Q592" s="689"/>
      <c r="R592" s="689"/>
      <c r="S592" s="689"/>
      <c r="T592" s="689"/>
      <c r="U592" s="692"/>
    </row>
    <row r="593">
      <c r="A593" s="689"/>
      <c r="B593" s="689"/>
      <c r="C593" s="689"/>
      <c r="D593" s="689"/>
      <c r="E593" s="689"/>
      <c r="F593" s="689"/>
      <c r="G593" s="690"/>
      <c r="H593" s="690"/>
      <c r="I593" s="690"/>
      <c r="J593" s="691"/>
      <c r="K593" s="691"/>
      <c r="L593" s="691"/>
      <c r="M593" s="691"/>
      <c r="N593" s="689"/>
      <c r="O593" s="689"/>
      <c r="P593" s="689"/>
      <c r="Q593" s="689"/>
      <c r="R593" s="689"/>
      <c r="S593" s="689"/>
      <c r="T593" s="689"/>
      <c r="U593" s="692"/>
    </row>
    <row r="594">
      <c r="A594" s="689"/>
      <c r="B594" s="689"/>
      <c r="C594" s="689"/>
      <c r="D594" s="689"/>
      <c r="E594" s="689"/>
      <c r="F594" s="689"/>
      <c r="G594" s="690"/>
      <c r="H594" s="690"/>
      <c r="I594" s="690"/>
      <c r="J594" s="691"/>
      <c r="K594" s="691"/>
      <c r="L594" s="691"/>
      <c r="M594" s="691"/>
      <c r="N594" s="689"/>
      <c r="O594" s="689"/>
      <c r="P594" s="689"/>
      <c r="Q594" s="689"/>
      <c r="R594" s="689"/>
      <c r="S594" s="689"/>
      <c r="T594" s="689"/>
      <c r="U594" s="692"/>
    </row>
    <row r="595">
      <c r="A595" s="689"/>
      <c r="B595" s="689"/>
      <c r="C595" s="689"/>
      <c r="D595" s="689"/>
      <c r="E595" s="689"/>
      <c r="F595" s="689"/>
      <c r="G595" s="690"/>
      <c r="H595" s="690"/>
      <c r="I595" s="690"/>
      <c r="J595" s="691"/>
      <c r="K595" s="691"/>
      <c r="L595" s="691"/>
      <c r="M595" s="691"/>
      <c r="N595" s="689"/>
      <c r="O595" s="689"/>
      <c r="P595" s="689"/>
      <c r="Q595" s="689"/>
      <c r="R595" s="689"/>
      <c r="S595" s="689"/>
      <c r="T595" s="689"/>
      <c r="U595" s="692"/>
    </row>
    <row r="596">
      <c r="A596" s="689"/>
      <c r="B596" s="689"/>
      <c r="C596" s="689"/>
      <c r="D596" s="689"/>
      <c r="E596" s="689"/>
      <c r="F596" s="689"/>
      <c r="G596" s="690"/>
      <c r="H596" s="690"/>
      <c r="I596" s="690"/>
      <c r="J596" s="691"/>
      <c r="K596" s="691"/>
      <c r="L596" s="691"/>
      <c r="M596" s="691"/>
      <c r="N596" s="689"/>
      <c r="O596" s="689"/>
      <c r="P596" s="689"/>
      <c r="Q596" s="689"/>
      <c r="R596" s="689"/>
      <c r="S596" s="689"/>
      <c r="T596" s="689"/>
      <c r="U596" s="692"/>
    </row>
    <row r="597">
      <c r="A597" s="689"/>
      <c r="B597" s="689"/>
      <c r="C597" s="689"/>
      <c r="D597" s="689"/>
      <c r="E597" s="689"/>
      <c r="F597" s="689"/>
      <c r="G597" s="690"/>
      <c r="H597" s="690"/>
      <c r="I597" s="690"/>
      <c r="J597" s="691"/>
      <c r="K597" s="691"/>
      <c r="L597" s="691"/>
      <c r="M597" s="691"/>
      <c r="N597" s="689"/>
      <c r="O597" s="689"/>
      <c r="P597" s="689"/>
      <c r="Q597" s="689"/>
      <c r="R597" s="689"/>
      <c r="S597" s="689"/>
      <c r="T597" s="689"/>
      <c r="U597" s="692"/>
    </row>
    <row r="598">
      <c r="A598" s="689"/>
      <c r="B598" s="689"/>
      <c r="C598" s="689"/>
      <c r="D598" s="689"/>
      <c r="E598" s="689"/>
      <c r="F598" s="689"/>
      <c r="G598" s="690"/>
      <c r="H598" s="690"/>
      <c r="I598" s="690"/>
      <c r="J598" s="691"/>
      <c r="K598" s="691"/>
      <c r="L598" s="691"/>
      <c r="M598" s="691"/>
      <c r="N598" s="689"/>
      <c r="O598" s="689"/>
      <c r="P598" s="689"/>
      <c r="Q598" s="689"/>
      <c r="R598" s="689"/>
      <c r="S598" s="689"/>
      <c r="T598" s="689"/>
      <c r="U598" s="692"/>
    </row>
    <row r="599">
      <c r="A599" s="689"/>
      <c r="B599" s="689"/>
      <c r="C599" s="689"/>
      <c r="D599" s="689"/>
      <c r="E599" s="689"/>
      <c r="F599" s="689"/>
      <c r="G599" s="690"/>
      <c r="H599" s="690"/>
      <c r="I599" s="690"/>
      <c r="J599" s="691"/>
      <c r="K599" s="691"/>
      <c r="L599" s="691"/>
      <c r="M599" s="691"/>
      <c r="N599" s="689"/>
      <c r="O599" s="689"/>
      <c r="P599" s="689"/>
      <c r="Q599" s="689"/>
      <c r="R599" s="689"/>
      <c r="S599" s="689"/>
      <c r="T599" s="689"/>
      <c r="U599" s="692"/>
    </row>
    <row r="600">
      <c r="A600" s="689"/>
      <c r="B600" s="689"/>
      <c r="C600" s="689"/>
      <c r="D600" s="689"/>
      <c r="E600" s="689"/>
      <c r="F600" s="689"/>
      <c r="G600" s="690"/>
      <c r="H600" s="690"/>
      <c r="I600" s="690"/>
      <c r="J600" s="691"/>
      <c r="K600" s="691"/>
      <c r="L600" s="691"/>
      <c r="M600" s="691"/>
      <c r="N600" s="689"/>
      <c r="O600" s="689"/>
      <c r="P600" s="689"/>
      <c r="Q600" s="689"/>
      <c r="R600" s="689"/>
      <c r="S600" s="689"/>
      <c r="T600" s="689"/>
      <c r="U600" s="692"/>
    </row>
    <row r="601">
      <c r="A601" s="689"/>
      <c r="B601" s="689"/>
      <c r="C601" s="689"/>
      <c r="D601" s="689"/>
      <c r="E601" s="689"/>
      <c r="F601" s="689"/>
      <c r="G601" s="690"/>
      <c r="H601" s="690"/>
      <c r="I601" s="690"/>
      <c r="J601" s="691"/>
      <c r="K601" s="691"/>
      <c r="L601" s="691"/>
      <c r="M601" s="691"/>
      <c r="N601" s="689"/>
      <c r="O601" s="689"/>
      <c r="P601" s="689"/>
      <c r="Q601" s="689"/>
      <c r="R601" s="689"/>
      <c r="S601" s="689"/>
      <c r="T601" s="689"/>
      <c r="U601" s="692"/>
    </row>
    <row r="602">
      <c r="A602" s="689"/>
      <c r="B602" s="689"/>
      <c r="C602" s="689"/>
      <c r="D602" s="689"/>
      <c r="E602" s="689"/>
      <c r="F602" s="689"/>
      <c r="G602" s="690"/>
      <c r="H602" s="690"/>
      <c r="I602" s="690"/>
      <c r="J602" s="691"/>
      <c r="K602" s="691"/>
      <c r="L602" s="691"/>
      <c r="M602" s="691"/>
      <c r="N602" s="689"/>
      <c r="O602" s="689"/>
      <c r="P602" s="689"/>
      <c r="Q602" s="689"/>
      <c r="R602" s="689"/>
      <c r="S602" s="689"/>
      <c r="T602" s="689"/>
      <c r="U602" s="692"/>
    </row>
    <row r="603">
      <c r="A603" s="689"/>
      <c r="B603" s="689"/>
      <c r="C603" s="689"/>
      <c r="D603" s="689"/>
      <c r="E603" s="689"/>
      <c r="F603" s="689"/>
      <c r="G603" s="690"/>
      <c r="H603" s="690"/>
      <c r="I603" s="690"/>
      <c r="J603" s="691"/>
      <c r="K603" s="691"/>
      <c r="L603" s="691"/>
      <c r="M603" s="691"/>
      <c r="N603" s="689"/>
      <c r="O603" s="689"/>
      <c r="P603" s="689"/>
      <c r="Q603" s="689"/>
      <c r="R603" s="689"/>
      <c r="S603" s="689"/>
      <c r="T603" s="689"/>
      <c r="U603" s="692"/>
    </row>
    <row r="604">
      <c r="A604" s="689"/>
      <c r="B604" s="689"/>
      <c r="C604" s="689"/>
      <c r="D604" s="689"/>
      <c r="E604" s="689"/>
      <c r="F604" s="689"/>
      <c r="G604" s="690"/>
      <c r="H604" s="690"/>
      <c r="I604" s="690"/>
      <c r="J604" s="691"/>
      <c r="K604" s="691"/>
      <c r="L604" s="691"/>
      <c r="M604" s="691"/>
      <c r="N604" s="689"/>
      <c r="O604" s="689"/>
      <c r="P604" s="689"/>
      <c r="Q604" s="689"/>
      <c r="R604" s="689"/>
      <c r="S604" s="689"/>
      <c r="T604" s="689"/>
      <c r="U604" s="692"/>
    </row>
    <row r="605">
      <c r="A605" s="689"/>
      <c r="B605" s="689"/>
      <c r="C605" s="689"/>
      <c r="D605" s="689"/>
      <c r="E605" s="689"/>
      <c r="F605" s="689"/>
      <c r="G605" s="690"/>
      <c r="H605" s="690"/>
      <c r="I605" s="690"/>
      <c r="J605" s="691"/>
      <c r="K605" s="691"/>
      <c r="L605" s="691"/>
      <c r="M605" s="691"/>
      <c r="N605" s="689"/>
      <c r="O605" s="689"/>
      <c r="P605" s="689"/>
      <c r="Q605" s="689"/>
      <c r="R605" s="689"/>
      <c r="S605" s="689"/>
      <c r="T605" s="689"/>
      <c r="U605" s="692"/>
    </row>
    <row r="606">
      <c r="A606" s="689"/>
      <c r="B606" s="689"/>
      <c r="C606" s="689"/>
      <c r="D606" s="689"/>
      <c r="E606" s="689"/>
      <c r="F606" s="689"/>
      <c r="G606" s="690"/>
      <c r="H606" s="690"/>
      <c r="I606" s="690"/>
      <c r="J606" s="691"/>
      <c r="K606" s="691"/>
      <c r="L606" s="691"/>
      <c r="M606" s="691"/>
      <c r="N606" s="689"/>
      <c r="O606" s="689"/>
      <c r="P606" s="689"/>
      <c r="Q606" s="689"/>
      <c r="R606" s="689"/>
      <c r="S606" s="689"/>
      <c r="T606" s="689"/>
      <c r="U606" s="692"/>
    </row>
    <row r="607">
      <c r="A607" s="689"/>
      <c r="B607" s="689"/>
      <c r="C607" s="689"/>
      <c r="D607" s="689"/>
      <c r="E607" s="689"/>
      <c r="F607" s="689"/>
      <c r="G607" s="690"/>
      <c r="H607" s="690"/>
      <c r="I607" s="690"/>
      <c r="J607" s="691"/>
      <c r="K607" s="691"/>
      <c r="L607" s="691"/>
      <c r="M607" s="691"/>
      <c r="N607" s="689"/>
      <c r="O607" s="689"/>
      <c r="P607" s="689"/>
      <c r="Q607" s="689"/>
      <c r="R607" s="689"/>
      <c r="S607" s="689"/>
      <c r="T607" s="689"/>
      <c r="U607" s="692"/>
    </row>
    <row r="608">
      <c r="A608" s="689"/>
      <c r="B608" s="689"/>
      <c r="C608" s="689"/>
      <c r="D608" s="689"/>
      <c r="E608" s="689"/>
      <c r="F608" s="689"/>
      <c r="G608" s="690"/>
      <c r="H608" s="690"/>
      <c r="I608" s="690"/>
      <c r="J608" s="691"/>
      <c r="K608" s="691"/>
      <c r="L608" s="691"/>
      <c r="M608" s="691"/>
      <c r="N608" s="689"/>
      <c r="O608" s="689"/>
      <c r="P608" s="689"/>
      <c r="Q608" s="689"/>
      <c r="R608" s="689"/>
      <c r="S608" s="689"/>
      <c r="T608" s="689"/>
      <c r="U608" s="692"/>
    </row>
    <row r="609">
      <c r="A609" s="689"/>
      <c r="B609" s="689"/>
      <c r="C609" s="689"/>
      <c r="D609" s="689"/>
      <c r="E609" s="689"/>
      <c r="F609" s="689"/>
      <c r="G609" s="690"/>
      <c r="H609" s="690"/>
      <c r="I609" s="690"/>
      <c r="J609" s="691"/>
      <c r="K609" s="691"/>
      <c r="L609" s="691"/>
      <c r="M609" s="691"/>
      <c r="N609" s="689"/>
      <c r="O609" s="689"/>
      <c r="P609" s="689"/>
      <c r="Q609" s="689"/>
      <c r="R609" s="689"/>
      <c r="S609" s="689"/>
      <c r="T609" s="689"/>
      <c r="U609" s="692"/>
    </row>
    <row r="610">
      <c r="A610" s="689"/>
      <c r="B610" s="689"/>
      <c r="C610" s="689"/>
      <c r="D610" s="689"/>
      <c r="E610" s="689"/>
      <c r="F610" s="689"/>
      <c r="G610" s="690"/>
      <c r="H610" s="690"/>
      <c r="I610" s="690"/>
      <c r="J610" s="691"/>
      <c r="K610" s="691"/>
      <c r="L610" s="691"/>
      <c r="M610" s="691"/>
      <c r="N610" s="689"/>
      <c r="O610" s="689"/>
      <c r="P610" s="689"/>
      <c r="Q610" s="689"/>
      <c r="R610" s="689"/>
      <c r="S610" s="689"/>
      <c r="T610" s="689"/>
      <c r="U610" s="692"/>
    </row>
    <row r="611">
      <c r="A611" s="689"/>
      <c r="B611" s="689"/>
      <c r="C611" s="689"/>
      <c r="D611" s="689"/>
      <c r="E611" s="689"/>
      <c r="F611" s="689"/>
      <c r="G611" s="690"/>
      <c r="H611" s="690"/>
      <c r="I611" s="690"/>
      <c r="J611" s="691"/>
      <c r="K611" s="691"/>
      <c r="L611" s="691"/>
      <c r="M611" s="691"/>
      <c r="N611" s="689"/>
      <c r="O611" s="689"/>
      <c r="P611" s="689"/>
      <c r="Q611" s="689"/>
      <c r="R611" s="689"/>
      <c r="S611" s="689"/>
      <c r="T611" s="689"/>
      <c r="U611" s="692"/>
    </row>
    <row r="612">
      <c r="A612" s="689"/>
      <c r="B612" s="689"/>
      <c r="C612" s="689"/>
      <c r="D612" s="689"/>
      <c r="E612" s="689"/>
      <c r="F612" s="689"/>
      <c r="G612" s="690"/>
      <c r="H612" s="690"/>
      <c r="I612" s="690"/>
      <c r="J612" s="691"/>
      <c r="K612" s="691"/>
      <c r="L612" s="691"/>
      <c r="M612" s="691"/>
      <c r="N612" s="689"/>
      <c r="O612" s="689"/>
      <c r="P612" s="689"/>
      <c r="Q612" s="689"/>
      <c r="R612" s="689"/>
      <c r="S612" s="689"/>
      <c r="T612" s="689"/>
      <c r="U612" s="692"/>
    </row>
    <row r="613">
      <c r="A613" s="689"/>
      <c r="B613" s="689"/>
      <c r="C613" s="689"/>
      <c r="D613" s="689"/>
      <c r="E613" s="689"/>
      <c r="F613" s="689"/>
      <c r="G613" s="690"/>
      <c r="H613" s="690"/>
      <c r="I613" s="690"/>
      <c r="J613" s="691"/>
      <c r="K613" s="691"/>
      <c r="L613" s="691"/>
      <c r="M613" s="691"/>
      <c r="N613" s="689"/>
      <c r="O613" s="689"/>
      <c r="P613" s="689"/>
      <c r="Q613" s="689"/>
      <c r="R613" s="689"/>
      <c r="S613" s="689"/>
      <c r="T613" s="689"/>
      <c r="U613" s="692"/>
    </row>
    <row r="614">
      <c r="A614" s="689"/>
      <c r="B614" s="689"/>
      <c r="C614" s="689"/>
      <c r="D614" s="689"/>
      <c r="E614" s="689"/>
      <c r="F614" s="689"/>
      <c r="G614" s="690"/>
      <c r="H614" s="690"/>
      <c r="I614" s="690"/>
      <c r="J614" s="691"/>
      <c r="K614" s="691"/>
      <c r="L614" s="691"/>
      <c r="M614" s="691"/>
      <c r="N614" s="689"/>
      <c r="O614" s="689"/>
      <c r="P614" s="689"/>
      <c r="Q614" s="689"/>
      <c r="R614" s="689"/>
      <c r="S614" s="689"/>
      <c r="T614" s="689"/>
      <c r="U614" s="692"/>
    </row>
    <row r="615">
      <c r="A615" s="689"/>
      <c r="B615" s="689"/>
      <c r="C615" s="689"/>
      <c r="D615" s="689"/>
      <c r="E615" s="689"/>
      <c r="F615" s="689"/>
      <c r="G615" s="690"/>
      <c r="H615" s="690"/>
      <c r="I615" s="690"/>
      <c r="J615" s="691"/>
      <c r="K615" s="691"/>
      <c r="L615" s="691"/>
      <c r="M615" s="691"/>
      <c r="N615" s="689"/>
      <c r="O615" s="689"/>
      <c r="P615" s="689"/>
      <c r="Q615" s="689"/>
      <c r="R615" s="689"/>
      <c r="S615" s="689"/>
      <c r="T615" s="689"/>
      <c r="U615" s="692"/>
    </row>
    <row r="616">
      <c r="A616" s="689"/>
      <c r="B616" s="689"/>
      <c r="C616" s="689"/>
      <c r="D616" s="689"/>
      <c r="E616" s="689"/>
      <c r="F616" s="689"/>
      <c r="G616" s="690"/>
      <c r="H616" s="690"/>
      <c r="I616" s="690"/>
      <c r="J616" s="691"/>
      <c r="K616" s="691"/>
      <c r="L616" s="691"/>
      <c r="M616" s="691"/>
      <c r="N616" s="689"/>
      <c r="O616" s="689"/>
      <c r="P616" s="689"/>
      <c r="Q616" s="689"/>
      <c r="R616" s="689"/>
      <c r="S616" s="689"/>
      <c r="T616" s="689"/>
      <c r="U616" s="692"/>
    </row>
    <row r="617">
      <c r="A617" s="689"/>
      <c r="B617" s="689"/>
      <c r="C617" s="689"/>
      <c r="D617" s="689"/>
      <c r="E617" s="689"/>
      <c r="F617" s="689"/>
      <c r="G617" s="690"/>
      <c r="H617" s="690"/>
      <c r="I617" s="690"/>
      <c r="J617" s="691"/>
      <c r="K617" s="691"/>
      <c r="L617" s="691"/>
      <c r="M617" s="691"/>
      <c r="N617" s="689"/>
      <c r="O617" s="689"/>
      <c r="P617" s="689"/>
      <c r="Q617" s="689"/>
      <c r="R617" s="689"/>
      <c r="S617" s="689"/>
      <c r="T617" s="689"/>
      <c r="U617" s="692"/>
    </row>
    <row r="618">
      <c r="A618" s="689"/>
      <c r="B618" s="689"/>
      <c r="C618" s="689"/>
      <c r="D618" s="689"/>
      <c r="E618" s="689"/>
      <c r="F618" s="689"/>
      <c r="G618" s="690"/>
      <c r="H618" s="690"/>
      <c r="I618" s="690"/>
      <c r="J618" s="691"/>
      <c r="K618" s="691"/>
      <c r="L618" s="691"/>
      <c r="M618" s="691"/>
      <c r="N618" s="689"/>
      <c r="O618" s="689"/>
      <c r="P618" s="689"/>
      <c r="Q618" s="689"/>
      <c r="R618" s="689"/>
      <c r="S618" s="689"/>
      <c r="T618" s="689"/>
      <c r="U618" s="692"/>
    </row>
    <row r="619">
      <c r="A619" s="689"/>
      <c r="B619" s="689"/>
      <c r="C619" s="689"/>
      <c r="D619" s="689"/>
      <c r="E619" s="689"/>
      <c r="F619" s="689"/>
      <c r="G619" s="690"/>
      <c r="H619" s="690"/>
      <c r="I619" s="690"/>
      <c r="J619" s="691"/>
      <c r="K619" s="691"/>
      <c r="L619" s="691"/>
      <c r="M619" s="691"/>
      <c r="N619" s="689"/>
      <c r="O619" s="689"/>
      <c r="P619" s="689"/>
      <c r="Q619" s="689"/>
      <c r="R619" s="689"/>
      <c r="S619" s="689"/>
      <c r="T619" s="689"/>
      <c r="U619" s="692"/>
    </row>
    <row r="620">
      <c r="A620" s="689"/>
      <c r="B620" s="689"/>
      <c r="C620" s="689"/>
      <c r="D620" s="689"/>
      <c r="E620" s="689"/>
      <c r="F620" s="689"/>
      <c r="G620" s="690"/>
      <c r="H620" s="690"/>
      <c r="I620" s="690"/>
      <c r="J620" s="691"/>
      <c r="K620" s="691"/>
      <c r="L620" s="691"/>
      <c r="M620" s="691"/>
      <c r="N620" s="689"/>
      <c r="O620" s="689"/>
      <c r="P620" s="689"/>
      <c r="Q620" s="689"/>
      <c r="R620" s="689"/>
      <c r="S620" s="689"/>
      <c r="T620" s="689"/>
      <c r="U620" s="692"/>
    </row>
    <row r="621">
      <c r="A621" s="689"/>
      <c r="B621" s="689"/>
      <c r="C621" s="689"/>
      <c r="D621" s="689"/>
      <c r="E621" s="689"/>
      <c r="F621" s="689"/>
      <c r="G621" s="690"/>
      <c r="H621" s="690"/>
      <c r="I621" s="690"/>
      <c r="J621" s="691"/>
      <c r="K621" s="691"/>
      <c r="L621" s="691"/>
      <c r="M621" s="691"/>
      <c r="N621" s="689"/>
      <c r="O621" s="689"/>
      <c r="P621" s="689"/>
      <c r="Q621" s="689"/>
      <c r="R621" s="689"/>
      <c r="S621" s="689"/>
      <c r="T621" s="689"/>
      <c r="U621" s="692"/>
    </row>
    <row r="622">
      <c r="A622" s="689"/>
      <c r="B622" s="689"/>
      <c r="C622" s="689"/>
      <c r="D622" s="689"/>
      <c r="E622" s="689"/>
      <c r="F622" s="689"/>
      <c r="G622" s="690"/>
      <c r="H622" s="690"/>
      <c r="I622" s="690"/>
      <c r="J622" s="691"/>
      <c r="K622" s="691"/>
      <c r="L622" s="691"/>
      <c r="M622" s="691"/>
      <c r="N622" s="689"/>
      <c r="O622" s="689"/>
      <c r="P622" s="689"/>
      <c r="Q622" s="689"/>
      <c r="R622" s="689"/>
      <c r="S622" s="689"/>
      <c r="T622" s="689"/>
      <c r="U622" s="692"/>
    </row>
    <row r="623">
      <c r="A623" s="689"/>
      <c r="B623" s="689"/>
      <c r="C623" s="689"/>
      <c r="D623" s="689"/>
      <c r="E623" s="689"/>
      <c r="F623" s="689"/>
      <c r="G623" s="690"/>
      <c r="H623" s="690"/>
      <c r="I623" s="690"/>
      <c r="J623" s="691"/>
      <c r="K623" s="691"/>
      <c r="L623" s="691"/>
      <c r="M623" s="691"/>
      <c r="N623" s="689"/>
      <c r="O623" s="689"/>
      <c r="P623" s="689"/>
      <c r="Q623" s="689"/>
      <c r="R623" s="689"/>
      <c r="S623" s="689"/>
      <c r="T623" s="689"/>
      <c r="U623" s="692"/>
    </row>
    <row r="624">
      <c r="A624" s="689"/>
      <c r="B624" s="689"/>
      <c r="C624" s="689"/>
      <c r="D624" s="689"/>
      <c r="E624" s="689"/>
      <c r="F624" s="689"/>
      <c r="G624" s="690"/>
      <c r="H624" s="690"/>
      <c r="I624" s="690"/>
      <c r="J624" s="691"/>
      <c r="K624" s="691"/>
      <c r="L624" s="691"/>
      <c r="M624" s="691"/>
      <c r="N624" s="689"/>
      <c r="O624" s="689"/>
      <c r="P624" s="689"/>
      <c r="Q624" s="689"/>
      <c r="R624" s="689"/>
      <c r="S624" s="689"/>
      <c r="T624" s="689"/>
      <c r="U624" s="692"/>
    </row>
    <row r="625">
      <c r="A625" s="689"/>
      <c r="B625" s="689"/>
      <c r="C625" s="689"/>
      <c r="D625" s="689"/>
      <c r="E625" s="689"/>
      <c r="F625" s="689"/>
      <c r="G625" s="690"/>
      <c r="H625" s="690"/>
      <c r="I625" s="690"/>
      <c r="J625" s="691"/>
      <c r="K625" s="691"/>
      <c r="L625" s="691"/>
      <c r="M625" s="691"/>
      <c r="N625" s="689"/>
      <c r="O625" s="689"/>
      <c r="P625" s="689"/>
      <c r="Q625" s="689"/>
      <c r="R625" s="689"/>
      <c r="S625" s="689"/>
      <c r="T625" s="689"/>
      <c r="U625" s="692"/>
    </row>
    <row r="626">
      <c r="A626" s="689"/>
      <c r="B626" s="689"/>
      <c r="C626" s="689"/>
      <c r="D626" s="689"/>
      <c r="E626" s="689"/>
      <c r="F626" s="689"/>
      <c r="G626" s="690"/>
      <c r="H626" s="690"/>
      <c r="I626" s="690"/>
      <c r="J626" s="691"/>
      <c r="K626" s="691"/>
      <c r="L626" s="691"/>
      <c r="M626" s="691"/>
      <c r="N626" s="689"/>
      <c r="O626" s="689"/>
      <c r="P626" s="689"/>
      <c r="Q626" s="689"/>
      <c r="R626" s="689"/>
      <c r="S626" s="689"/>
      <c r="T626" s="689"/>
      <c r="U626" s="692"/>
    </row>
    <row r="627">
      <c r="A627" s="689"/>
      <c r="B627" s="689"/>
      <c r="C627" s="689"/>
      <c r="D627" s="689"/>
      <c r="E627" s="689"/>
      <c r="F627" s="689"/>
      <c r="G627" s="690"/>
      <c r="H627" s="690"/>
      <c r="I627" s="690"/>
      <c r="J627" s="691"/>
      <c r="K627" s="691"/>
      <c r="L627" s="691"/>
      <c r="M627" s="691"/>
      <c r="N627" s="689"/>
      <c r="O627" s="689"/>
      <c r="P627" s="689"/>
      <c r="Q627" s="689"/>
      <c r="R627" s="689"/>
      <c r="S627" s="689"/>
      <c r="T627" s="689"/>
      <c r="U627" s="692"/>
    </row>
    <row r="628">
      <c r="A628" s="689"/>
      <c r="B628" s="689"/>
      <c r="C628" s="689"/>
      <c r="D628" s="689"/>
      <c r="E628" s="689"/>
      <c r="F628" s="689"/>
      <c r="G628" s="690"/>
      <c r="H628" s="690"/>
      <c r="I628" s="690"/>
      <c r="J628" s="691"/>
      <c r="K628" s="691"/>
      <c r="L628" s="691"/>
      <c r="M628" s="691"/>
      <c r="N628" s="689"/>
      <c r="O628" s="689"/>
      <c r="P628" s="689"/>
      <c r="Q628" s="689"/>
      <c r="R628" s="689"/>
      <c r="S628" s="689"/>
      <c r="T628" s="689"/>
      <c r="U628" s="692"/>
    </row>
    <row r="629">
      <c r="A629" s="689"/>
      <c r="B629" s="689"/>
      <c r="C629" s="689"/>
      <c r="D629" s="689"/>
      <c r="E629" s="689"/>
      <c r="F629" s="689"/>
      <c r="G629" s="690"/>
      <c r="H629" s="690"/>
      <c r="I629" s="690"/>
      <c r="J629" s="691"/>
      <c r="K629" s="691"/>
      <c r="L629" s="691"/>
      <c r="M629" s="691"/>
      <c r="N629" s="689"/>
      <c r="O629" s="689"/>
      <c r="P629" s="689"/>
      <c r="Q629" s="689"/>
      <c r="R629" s="689"/>
      <c r="S629" s="689"/>
      <c r="T629" s="689"/>
      <c r="U629" s="692"/>
    </row>
    <row r="630">
      <c r="A630" s="689"/>
      <c r="B630" s="689"/>
      <c r="C630" s="689"/>
      <c r="D630" s="689"/>
      <c r="E630" s="689"/>
      <c r="F630" s="689"/>
      <c r="G630" s="690"/>
      <c r="H630" s="690"/>
      <c r="I630" s="690"/>
      <c r="J630" s="691"/>
      <c r="K630" s="691"/>
      <c r="L630" s="691"/>
      <c r="M630" s="691"/>
      <c r="N630" s="689"/>
      <c r="O630" s="689"/>
      <c r="P630" s="689"/>
      <c r="Q630" s="689"/>
      <c r="R630" s="689"/>
      <c r="S630" s="689"/>
      <c r="T630" s="689"/>
      <c r="U630" s="692"/>
    </row>
    <row r="631">
      <c r="A631" s="689"/>
      <c r="B631" s="689"/>
      <c r="C631" s="689"/>
      <c r="D631" s="689"/>
      <c r="E631" s="689"/>
      <c r="F631" s="689"/>
      <c r="G631" s="690"/>
      <c r="H631" s="690"/>
      <c r="I631" s="690"/>
      <c r="J631" s="691"/>
      <c r="K631" s="691"/>
      <c r="L631" s="691"/>
      <c r="M631" s="691"/>
      <c r="N631" s="689"/>
      <c r="O631" s="689"/>
      <c r="P631" s="689"/>
      <c r="Q631" s="689"/>
      <c r="R631" s="689"/>
      <c r="S631" s="689"/>
      <c r="T631" s="689"/>
      <c r="U631" s="692"/>
    </row>
    <row r="632">
      <c r="A632" s="689"/>
      <c r="B632" s="689"/>
      <c r="C632" s="689"/>
      <c r="D632" s="689"/>
      <c r="E632" s="689"/>
      <c r="F632" s="689"/>
      <c r="G632" s="690"/>
      <c r="H632" s="690"/>
      <c r="I632" s="690"/>
      <c r="J632" s="691"/>
      <c r="K632" s="691"/>
      <c r="L632" s="691"/>
      <c r="M632" s="691"/>
      <c r="N632" s="689"/>
      <c r="O632" s="689"/>
      <c r="P632" s="689"/>
      <c r="Q632" s="689"/>
      <c r="R632" s="689"/>
      <c r="S632" s="689"/>
      <c r="T632" s="689"/>
      <c r="U632" s="692"/>
    </row>
    <row r="633">
      <c r="A633" s="689"/>
      <c r="B633" s="689"/>
      <c r="C633" s="689"/>
      <c r="D633" s="689"/>
      <c r="E633" s="689"/>
      <c r="F633" s="689"/>
      <c r="G633" s="690"/>
      <c r="H633" s="690"/>
      <c r="I633" s="690"/>
      <c r="J633" s="691"/>
      <c r="K633" s="691"/>
      <c r="L633" s="691"/>
      <c r="M633" s="691"/>
      <c r="N633" s="689"/>
      <c r="O633" s="689"/>
      <c r="P633" s="689"/>
      <c r="Q633" s="689"/>
      <c r="R633" s="689"/>
      <c r="S633" s="689"/>
      <c r="T633" s="689"/>
      <c r="U633" s="692"/>
    </row>
    <row r="634">
      <c r="A634" s="689"/>
      <c r="B634" s="689"/>
      <c r="C634" s="689"/>
      <c r="D634" s="689"/>
      <c r="E634" s="689"/>
      <c r="F634" s="689"/>
      <c r="G634" s="690"/>
      <c r="H634" s="690"/>
      <c r="I634" s="690"/>
      <c r="J634" s="691"/>
      <c r="K634" s="691"/>
      <c r="L634" s="691"/>
      <c r="M634" s="691"/>
      <c r="N634" s="689"/>
      <c r="O634" s="689"/>
      <c r="P634" s="689"/>
      <c r="Q634" s="689"/>
      <c r="R634" s="689"/>
      <c r="S634" s="689"/>
      <c r="T634" s="689"/>
      <c r="U634" s="692"/>
    </row>
    <row r="635">
      <c r="A635" s="689"/>
      <c r="B635" s="689"/>
      <c r="C635" s="689"/>
      <c r="D635" s="689"/>
      <c r="E635" s="689"/>
      <c r="F635" s="689"/>
      <c r="G635" s="690"/>
      <c r="H635" s="690"/>
      <c r="I635" s="690"/>
      <c r="J635" s="691"/>
      <c r="K635" s="691"/>
      <c r="L635" s="691"/>
      <c r="M635" s="691"/>
      <c r="N635" s="689"/>
      <c r="O635" s="689"/>
      <c r="P635" s="689"/>
      <c r="Q635" s="689"/>
      <c r="R635" s="689"/>
      <c r="S635" s="689"/>
      <c r="T635" s="689"/>
      <c r="U635" s="692"/>
    </row>
    <row r="636">
      <c r="A636" s="689"/>
      <c r="B636" s="689"/>
      <c r="C636" s="689"/>
      <c r="D636" s="689"/>
      <c r="E636" s="689"/>
      <c r="F636" s="689"/>
      <c r="G636" s="690"/>
      <c r="H636" s="690"/>
      <c r="I636" s="690"/>
      <c r="J636" s="691"/>
      <c r="K636" s="691"/>
      <c r="L636" s="691"/>
      <c r="M636" s="691"/>
      <c r="N636" s="689"/>
      <c r="O636" s="689"/>
      <c r="P636" s="689"/>
      <c r="Q636" s="689"/>
      <c r="R636" s="689"/>
      <c r="S636" s="689"/>
      <c r="T636" s="689"/>
      <c r="U636" s="692"/>
    </row>
    <row r="637">
      <c r="A637" s="689"/>
      <c r="B637" s="689"/>
      <c r="C637" s="689"/>
      <c r="D637" s="689"/>
      <c r="E637" s="689"/>
      <c r="F637" s="689"/>
      <c r="G637" s="690"/>
      <c r="H637" s="690"/>
      <c r="I637" s="690"/>
      <c r="J637" s="691"/>
      <c r="K637" s="691"/>
      <c r="L637" s="691"/>
      <c r="M637" s="691"/>
      <c r="N637" s="689"/>
      <c r="O637" s="689"/>
      <c r="P637" s="689"/>
      <c r="Q637" s="689"/>
      <c r="R637" s="689"/>
      <c r="S637" s="689"/>
      <c r="T637" s="689"/>
      <c r="U637" s="692"/>
    </row>
    <row r="638">
      <c r="A638" s="689"/>
      <c r="B638" s="689"/>
      <c r="C638" s="689"/>
      <c r="D638" s="689"/>
      <c r="E638" s="689"/>
      <c r="F638" s="689"/>
      <c r="G638" s="690"/>
      <c r="H638" s="690"/>
      <c r="I638" s="690"/>
      <c r="J638" s="691"/>
      <c r="K638" s="691"/>
      <c r="L638" s="691"/>
      <c r="M638" s="691"/>
      <c r="N638" s="689"/>
      <c r="O638" s="689"/>
      <c r="P638" s="689"/>
      <c r="Q638" s="689"/>
      <c r="R638" s="689"/>
      <c r="S638" s="689"/>
      <c r="T638" s="689"/>
      <c r="U638" s="692"/>
    </row>
    <row r="639">
      <c r="A639" s="689"/>
      <c r="B639" s="689"/>
      <c r="C639" s="689"/>
      <c r="D639" s="689"/>
      <c r="E639" s="689"/>
      <c r="F639" s="689"/>
      <c r="G639" s="690"/>
      <c r="H639" s="690"/>
      <c r="I639" s="690"/>
      <c r="J639" s="691"/>
      <c r="K639" s="691"/>
      <c r="L639" s="691"/>
      <c r="M639" s="691"/>
      <c r="N639" s="689"/>
      <c r="O639" s="689"/>
      <c r="P639" s="689"/>
      <c r="Q639" s="689"/>
      <c r="R639" s="689"/>
      <c r="S639" s="689"/>
      <c r="T639" s="689"/>
      <c r="U639" s="692"/>
    </row>
    <row r="640">
      <c r="A640" s="689"/>
      <c r="B640" s="689"/>
      <c r="C640" s="689"/>
      <c r="D640" s="689"/>
      <c r="E640" s="689"/>
      <c r="F640" s="689"/>
      <c r="G640" s="690"/>
      <c r="H640" s="690"/>
      <c r="I640" s="690"/>
      <c r="J640" s="691"/>
      <c r="K640" s="691"/>
      <c r="L640" s="691"/>
      <c r="M640" s="691"/>
      <c r="N640" s="689"/>
      <c r="O640" s="689"/>
      <c r="P640" s="689"/>
      <c r="Q640" s="689"/>
      <c r="R640" s="689"/>
      <c r="S640" s="689"/>
      <c r="T640" s="689"/>
      <c r="U640" s="692"/>
    </row>
    <row r="641">
      <c r="A641" s="689"/>
      <c r="B641" s="689"/>
      <c r="C641" s="689"/>
      <c r="D641" s="689"/>
      <c r="E641" s="689"/>
      <c r="F641" s="689"/>
      <c r="G641" s="690"/>
      <c r="H641" s="690"/>
      <c r="I641" s="690"/>
      <c r="J641" s="691"/>
      <c r="K641" s="691"/>
      <c r="L641" s="691"/>
      <c r="M641" s="691"/>
      <c r="N641" s="689"/>
      <c r="O641" s="689"/>
      <c r="P641" s="689"/>
      <c r="Q641" s="689"/>
      <c r="R641" s="689"/>
      <c r="S641" s="689"/>
      <c r="T641" s="689"/>
      <c r="U641" s="692"/>
    </row>
    <row r="642">
      <c r="A642" s="689"/>
      <c r="B642" s="689"/>
      <c r="C642" s="689"/>
      <c r="D642" s="689"/>
      <c r="E642" s="689"/>
      <c r="F642" s="689"/>
      <c r="G642" s="690"/>
      <c r="H642" s="690"/>
      <c r="I642" s="690"/>
      <c r="J642" s="691"/>
      <c r="K642" s="691"/>
      <c r="L642" s="691"/>
      <c r="M642" s="691"/>
      <c r="N642" s="689"/>
      <c r="O642" s="689"/>
      <c r="P642" s="689"/>
      <c r="Q642" s="689"/>
      <c r="R642" s="689"/>
      <c r="S642" s="689"/>
      <c r="T642" s="689"/>
      <c r="U642" s="692"/>
    </row>
    <row r="643">
      <c r="A643" s="689"/>
      <c r="B643" s="689"/>
      <c r="C643" s="689"/>
      <c r="D643" s="689"/>
      <c r="E643" s="689"/>
      <c r="F643" s="689"/>
      <c r="G643" s="690"/>
      <c r="H643" s="690"/>
      <c r="I643" s="690"/>
      <c r="J643" s="691"/>
      <c r="K643" s="691"/>
      <c r="L643" s="691"/>
      <c r="M643" s="691"/>
      <c r="N643" s="689"/>
      <c r="O643" s="689"/>
      <c r="P643" s="689"/>
      <c r="Q643" s="689"/>
      <c r="R643" s="689"/>
      <c r="S643" s="689"/>
      <c r="T643" s="689"/>
      <c r="U643" s="692"/>
    </row>
    <row r="644">
      <c r="A644" s="689"/>
      <c r="B644" s="689"/>
      <c r="C644" s="689"/>
      <c r="D644" s="689"/>
      <c r="E644" s="689"/>
      <c r="F644" s="689"/>
      <c r="G644" s="690"/>
      <c r="H644" s="690"/>
      <c r="I644" s="690"/>
      <c r="J644" s="691"/>
      <c r="K644" s="691"/>
      <c r="L644" s="691"/>
      <c r="M644" s="691"/>
      <c r="N644" s="689"/>
      <c r="O644" s="689"/>
      <c r="P644" s="689"/>
      <c r="Q644" s="689"/>
      <c r="R644" s="689"/>
      <c r="S644" s="689"/>
      <c r="T644" s="689"/>
      <c r="U644" s="692"/>
    </row>
    <row r="645">
      <c r="A645" s="689"/>
      <c r="B645" s="689"/>
      <c r="C645" s="689"/>
      <c r="D645" s="689"/>
      <c r="E645" s="689"/>
      <c r="F645" s="689"/>
      <c r="G645" s="690"/>
      <c r="H645" s="690"/>
      <c r="I645" s="690"/>
      <c r="J645" s="691"/>
      <c r="K645" s="691"/>
      <c r="L645" s="691"/>
      <c r="M645" s="691"/>
      <c r="N645" s="689"/>
      <c r="O645" s="689"/>
      <c r="P645" s="689"/>
      <c r="Q645" s="689"/>
      <c r="R645" s="689"/>
      <c r="S645" s="689"/>
      <c r="T645" s="689"/>
      <c r="U645" s="692"/>
    </row>
    <row r="646">
      <c r="A646" s="689"/>
      <c r="B646" s="689"/>
      <c r="C646" s="689"/>
      <c r="D646" s="689"/>
      <c r="E646" s="689"/>
      <c r="F646" s="689"/>
      <c r="G646" s="690"/>
      <c r="H646" s="690"/>
      <c r="I646" s="690"/>
      <c r="J646" s="691"/>
      <c r="K646" s="691"/>
      <c r="L646" s="691"/>
      <c r="M646" s="691"/>
      <c r="N646" s="689"/>
      <c r="O646" s="689"/>
      <c r="P646" s="689"/>
      <c r="Q646" s="689"/>
      <c r="R646" s="689"/>
      <c r="S646" s="689"/>
      <c r="T646" s="689"/>
      <c r="U646" s="692"/>
    </row>
    <row r="647">
      <c r="A647" s="689"/>
      <c r="B647" s="689"/>
      <c r="C647" s="689"/>
      <c r="D647" s="689"/>
      <c r="E647" s="689"/>
      <c r="F647" s="689"/>
      <c r="G647" s="690"/>
      <c r="H647" s="690"/>
      <c r="I647" s="690"/>
      <c r="J647" s="691"/>
      <c r="K647" s="691"/>
      <c r="L647" s="691"/>
      <c r="M647" s="691"/>
      <c r="N647" s="689"/>
      <c r="O647" s="689"/>
      <c r="P647" s="689"/>
      <c r="Q647" s="689"/>
      <c r="R647" s="689"/>
      <c r="S647" s="689"/>
      <c r="T647" s="689"/>
      <c r="U647" s="692"/>
    </row>
    <row r="648">
      <c r="A648" s="689"/>
      <c r="B648" s="689"/>
      <c r="C648" s="689"/>
      <c r="D648" s="689"/>
      <c r="E648" s="689"/>
      <c r="F648" s="689"/>
      <c r="G648" s="690"/>
      <c r="H648" s="690"/>
      <c r="I648" s="690"/>
      <c r="J648" s="691"/>
      <c r="K648" s="691"/>
      <c r="L648" s="691"/>
      <c r="M648" s="691"/>
      <c r="N648" s="689"/>
      <c r="O648" s="689"/>
      <c r="P648" s="689"/>
      <c r="Q648" s="689"/>
      <c r="R648" s="689"/>
      <c r="S648" s="689"/>
      <c r="T648" s="689"/>
      <c r="U648" s="692"/>
    </row>
    <row r="649">
      <c r="A649" s="689"/>
      <c r="B649" s="689"/>
      <c r="C649" s="689"/>
      <c r="D649" s="689"/>
      <c r="E649" s="689"/>
      <c r="F649" s="689"/>
      <c r="G649" s="690"/>
      <c r="H649" s="690"/>
      <c r="I649" s="690"/>
      <c r="J649" s="691"/>
      <c r="K649" s="691"/>
      <c r="L649" s="691"/>
      <c r="M649" s="691"/>
      <c r="N649" s="689"/>
      <c r="O649" s="689"/>
      <c r="P649" s="689"/>
      <c r="Q649" s="689"/>
      <c r="R649" s="689"/>
      <c r="S649" s="689"/>
      <c r="T649" s="689"/>
      <c r="U649" s="692"/>
    </row>
    <row r="650">
      <c r="A650" s="689"/>
      <c r="B650" s="689"/>
      <c r="C650" s="689"/>
      <c r="D650" s="689"/>
      <c r="E650" s="689"/>
      <c r="F650" s="689"/>
      <c r="G650" s="690"/>
      <c r="H650" s="690"/>
      <c r="I650" s="690"/>
      <c r="J650" s="691"/>
      <c r="K650" s="691"/>
      <c r="L650" s="691"/>
      <c r="M650" s="691"/>
      <c r="N650" s="689"/>
      <c r="O650" s="689"/>
      <c r="P650" s="689"/>
      <c r="Q650" s="689"/>
      <c r="R650" s="689"/>
      <c r="S650" s="689"/>
      <c r="T650" s="689"/>
      <c r="U650" s="692"/>
    </row>
    <row r="651">
      <c r="A651" s="689"/>
      <c r="B651" s="689"/>
      <c r="C651" s="689"/>
      <c r="D651" s="689"/>
      <c r="E651" s="689"/>
      <c r="F651" s="689"/>
      <c r="G651" s="690"/>
      <c r="H651" s="690"/>
      <c r="I651" s="690"/>
      <c r="J651" s="691"/>
      <c r="K651" s="691"/>
      <c r="L651" s="691"/>
      <c r="M651" s="691"/>
      <c r="N651" s="689"/>
      <c r="O651" s="689"/>
      <c r="P651" s="689"/>
      <c r="Q651" s="689"/>
      <c r="R651" s="689"/>
      <c r="S651" s="689"/>
      <c r="T651" s="689"/>
      <c r="U651" s="692"/>
    </row>
    <row r="652">
      <c r="A652" s="689"/>
      <c r="B652" s="689"/>
      <c r="C652" s="689"/>
      <c r="D652" s="689"/>
      <c r="E652" s="689"/>
      <c r="F652" s="689"/>
      <c r="G652" s="690"/>
      <c r="H652" s="690"/>
      <c r="I652" s="690"/>
      <c r="J652" s="691"/>
      <c r="K652" s="691"/>
      <c r="L652" s="691"/>
      <c r="M652" s="691"/>
      <c r="N652" s="689"/>
      <c r="O652" s="689"/>
      <c r="P652" s="689"/>
      <c r="Q652" s="689"/>
      <c r="R652" s="689"/>
      <c r="S652" s="689"/>
      <c r="T652" s="689"/>
      <c r="U652" s="692"/>
    </row>
    <row r="653">
      <c r="A653" s="689"/>
      <c r="B653" s="689"/>
      <c r="C653" s="689"/>
      <c r="D653" s="689"/>
      <c r="E653" s="689"/>
      <c r="F653" s="689"/>
      <c r="G653" s="690"/>
      <c r="H653" s="690"/>
      <c r="I653" s="690"/>
      <c r="J653" s="691"/>
      <c r="K653" s="691"/>
      <c r="L653" s="691"/>
      <c r="M653" s="691"/>
      <c r="N653" s="689"/>
      <c r="O653" s="689"/>
      <c r="P653" s="689"/>
      <c r="Q653" s="689"/>
      <c r="R653" s="689"/>
      <c r="S653" s="689"/>
      <c r="T653" s="689"/>
      <c r="U653" s="692"/>
    </row>
    <row r="654">
      <c r="A654" s="689"/>
      <c r="B654" s="689"/>
      <c r="C654" s="689"/>
      <c r="D654" s="689"/>
      <c r="E654" s="689"/>
      <c r="F654" s="689"/>
      <c r="G654" s="690"/>
      <c r="H654" s="690"/>
      <c r="I654" s="690"/>
      <c r="J654" s="691"/>
      <c r="K654" s="691"/>
      <c r="L654" s="691"/>
      <c r="M654" s="691"/>
      <c r="N654" s="689"/>
      <c r="O654" s="689"/>
      <c r="P654" s="689"/>
      <c r="Q654" s="689"/>
      <c r="R654" s="689"/>
      <c r="S654" s="689"/>
      <c r="T654" s="689"/>
      <c r="U654" s="692"/>
    </row>
    <row r="655">
      <c r="A655" s="689"/>
      <c r="B655" s="689"/>
      <c r="C655" s="689"/>
      <c r="D655" s="689"/>
      <c r="E655" s="689"/>
      <c r="F655" s="689"/>
      <c r="G655" s="690"/>
      <c r="H655" s="690"/>
      <c r="I655" s="690"/>
      <c r="J655" s="691"/>
      <c r="K655" s="691"/>
      <c r="L655" s="691"/>
      <c r="M655" s="691"/>
      <c r="N655" s="689"/>
      <c r="O655" s="689"/>
      <c r="P655" s="689"/>
      <c r="Q655" s="689"/>
      <c r="R655" s="689"/>
      <c r="S655" s="689"/>
      <c r="T655" s="689"/>
      <c r="U655" s="692"/>
    </row>
    <row r="656">
      <c r="A656" s="689"/>
      <c r="B656" s="689"/>
      <c r="C656" s="689"/>
      <c r="D656" s="689"/>
      <c r="E656" s="689"/>
      <c r="F656" s="689"/>
      <c r="G656" s="690"/>
      <c r="H656" s="690"/>
      <c r="I656" s="690"/>
      <c r="J656" s="691"/>
      <c r="K656" s="691"/>
      <c r="L656" s="691"/>
      <c r="M656" s="691"/>
      <c r="N656" s="689"/>
      <c r="O656" s="689"/>
      <c r="P656" s="689"/>
      <c r="Q656" s="689"/>
      <c r="R656" s="689"/>
      <c r="S656" s="689"/>
      <c r="T656" s="689"/>
      <c r="U656" s="692"/>
    </row>
    <row r="657">
      <c r="A657" s="689"/>
      <c r="B657" s="689"/>
      <c r="C657" s="689"/>
      <c r="D657" s="689"/>
      <c r="E657" s="689"/>
      <c r="F657" s="689"/>
      <c r="G657" s="690"/>
      <c r="H657" s="690"/>
      <c r="I657" s="690"/>
      <c r="J657" s="691"/>
      <c r="K657" s="691"/>
      <c r="L657" s="691"/>
      <c r="M657" s="691"/>
      <c r="N657" s="689"/>
      <c r="O657" s="689"/>
      <c r="P657" s="689"/>
      <c r="Q657" s="689"/>
      <c r="R657" s="689"/>
      <c r="S657" s="689"/>
      <c r="T657" s="689"/>
      <c r="U657" s="692"/>
    </row>
    <row r="658">
      <c r="A658" s="689"/>
      <c r="B658" s="689"/>
      <c r="C658" s="689"/>
      <c r="D658" s="689"/>
      <c r="E658" s="689"/>
      <c r="F658" s="689"/>
      <c r="G658" s="690"/>
      <c r="H658" s="690"/>
      <c r="I658" s="690"/>
      <c r="J658" s="691"/>
      <c r="K658" s="691"/>
      <c r="L658" s="691"/>
      <c r="M658" s="691"/>
      <c r="N658" s="689"/>
      <c r="O658" s="689"/>
      <c r="P658" s="689"/>
      <c r="Q658" s="689"/>
      <c r="R658" s="689"/>
      <c r="S658" s="689"/>
      <c r="T658" s="689"/>
      <c r="U658" s="692"/>
    </row>
    <row r="659">
      <c r="A659" s="689"/>
      <c r="B659" s="689"/>
      <c r="C659" s="689"/>
      <c r="D659" s="689"/>
      <c r="E659" s="689"/>
      <c r="F659" s="689"/>
      <c r="G659" s="690"/>
      <c r="H659" s="690"/>
      <c r="I659" s="690"/>
      <c r="J659" s="691"/>
      <c r="K659" s="691"/>
      <c r="L659" s="691"/>
      <c r="M659" s="691"/>
      <c r="N659" s="689"/>
      <c r="O659" s="689"/>
      <c r="P659" s="689"/>
      <c r="Q659" s="689"/>
      <c r="R659" s="689"/>
      <c r="S659" s="689"/>
      <c r="T659" s="689"/>
      <c r="U659" s="692"/>
    </row>
    <row r="660">
      <c r="A660" s="689"/>
      <c r="B660" s="689"/>
      <c r="C660" s="689"/>
      <c r="D660" s="689"/>
      <c r="E660" s="689"/>
      <c r="F660" s="689"/>
      <c r="G660" s="690"/>
      <c r="H660" s="690"/>
      <c r="I660" s="690"/>
      <c r="J660" s="691"/>
      <c r="K660" s="691"/>
      <c r="L660" s="691"/>
      <c r="M660" s="691"/>
      <c r="N660" s="689"/>
      <c r="O660" s="689"/>
      <c r="P660" s="689"/>
      <c r="Q660" s="689"/>
      <c r="R660" s="689"/>
      <c r="S660" s="689"/>
      <c r="T660" s="689"/>
      <c r="U660" s="692"/>
    </row>
    <row r="661">
      <c r="A661" s="689"/>
      <c r="B661" s="689"/>
      <c r="C661" s="689"/>
      <c r="D661" s="689"/>
      <c r="E661" s="689"/>
      <c r="F661" s="689"/>
      <c r="G661" s="690"/>
      <c r="H661" s="690"/>
      <c r="I661" s="690"/>
      <c r="J661" s="691"/>
      <c r="K661" s="691"/>
      <c r="L661" s="691"/>
      <c r="M661" s="691"/>
      <c r="N661" s="689"/>
      <c r="O661" s="689"/>
      <c r="P661" s="689"/>
      <c r="Q661" s="689"/>
      <c r="R661" s="689"/>
      <c r="S661" s="689"/>
      <c r="T661" s="689"/>
      <c r="U661" s="692"/>
    </row>
    <row r="662">
      <c r="A662" s="689"/>
      <c r="B662" s="689"/>
      <c r="C662" s="689"/>
      <c r="D662" s="689"/>
      <c r="E662" s="689"/>
      <c r="F662" s="689"/>
      <c r="G662" s="690"/>
      <c r="H662" s="690"/>
      <c r="I662" s="690"/>
      <c r="J662" s="691"/>
      <c r="K662" s="691"/>
      <c r="L662" s="691"/>
      <c r="M662" s="691"/>
      <c r="N662" s="689"/>
      <c r="O662" s="689"/>
      <c r="P662" s="689"/>
      <c r="Q662" s="689"/>
      <c r="R662" s="689"/>
      <c r="S662" s="689"/>
      <c r="T662" s="689"/>
      <c r="U662" s="692"/>
    </row>
    <row r="663">
      <c r="A663" s="689"/>
      <c r="B663" s="689"/>
      <c r="C663" s="689"/>
      <c r="D663" s="689"/>
      <c r="E663" s="689"/>
      <c r="F663" s="689"/>
      <c r="G663" s="690"/>
      <c r="H663" s="690"/>
      <c r="I663" s="690"/>
      <c r="J663" s="691"/>
      <c r="K663" s="691"/>
      <c r="L663" s="691"/>
      <c r="M663" s="691"/>
      <c r="N663" s="689"/>
      <c r="O663" s="689"/>
      <c r="P663" s="689"/>
      <c r="Q663" s="689"/>
      <c r="R663" s="689"/>
      <c r="S663" s="689"/>
      <c r="T663" s="689"/>
      <c r="U663" s="692"/>
    </row>
    <row r="664">
      <c r="A664" s="689"/>
      <c r="B664" s="689"/>
      <c r="C664" s="689"/>
      <c r="D664" s="689"/>
      <c r="E664" s="689"/>
      <c r="F664" s="689"/>
      <c r="G664" s="690"/>
      <c r="H664" s="690"/>
      <c r="I664" s="690"/>
      <c r="J664" s="691"/>
      <c r="K664" s="691"/>
      <c r="L664" s="691"/>
      <c r="M664" s="691"/>
      <c r="N664" s="689"/>
      <c r="O664" s="689"/>
      <c r="P664" s="689"/>
      <c r="Q664" s="689"/>
      <c r="R664" s="689"/>
      <c r="S664" s="689"/>
      <c r="T664" s="689"/>
      <c r="U664" s="692"/>
    </row>
    <row r="665">
      <c r="A665" s="689"/>
      <c r="B665" s="689"/>
      <c r="C665" s="689"/>
      <c r="D665" s="689"/>
      <c r="E665" s="689"/>
      <c r="F665" s="689"/>
      <c r="G665" s="690"/>
      <c r="H665" s="690"/>
      <c r="I665" s="690"/>
      <c r="J665" s="691"/>
      <c r="K665" s="691"/>
      <c r="L665" s="691"/>
      <c r="M665" s="691"/>
      <c r="N665" s="689"/>
      <c r="O665" s="689"/>
      <c r="P665" s="689"/>
      <c r="Q665" s="689"/>
      <c r="R665" s="689"/>
      <c r="S665" s="689"/>
      <c r="T665" s="689"/>
      <c r="U665" s="692"/>
    </row>
    <row r="666">
      <c r="A666" s="689"/>
      <c r="B666" s="689"/>
      <c r="C666" s="689"/>
      <c r="D666" s="689"/>
      <c r="E666" s="689"/>
      <c r="F666" s="689"/>
      <c r="G666" s="690"/>
      <c r="H666" s="690"/>
      <c r="I666" s="690"/>
      <c r="J666" s="691"/>
      <c r="K666" s="691"/>
      <c r="L666" s="691"/>
      <c r="M666" s="691"/>
      <c r="N666" s="689"/>
      <c r="O666" s="689"/>
      <c r="P666" s="689"/>
      <c r="Q666" s="689"/>
      <c r="R666" s="689"/>
      <c r="S666" s="689"/>
      <c r="T666" s="689"/>
      <c r="U666" s="692"/>
    </row>
    <row r="667">
      <c r="A667" s="689"/>
      <c r="B667" s="689"/>
      <c r="C667" s="689"/>
      <c r="D667" s="689"/>
      <c r="E667" s="689"/>
      <c r="F667" s="689"/>
      <c r="G667" s="690"/>
      <c r="H667" s="690"/>
      <c r="I667" s="690"/>
      <c r="J667" s="691"/>
      <c r="K667" s="691"/>
      <c r="L667" s="691"/>
      <c r="M667" s="691"/>
      <c r="N667" s="689"/>
      <c r="O667" s="689"/>
      <c r="P667" s="689"/>
      <c r="Q667" s="689"/>
      <c r="R667" s="689"/>
      <c r="S667" s="689"/>
      <c r="T667" s="689"/>
      <c r="U667" s="692"/>
    </row>
    <row r="668">
      <c r="A668" s="689"/>
      <c r="B668" s="689"/>
      <c r="C668" s="689"/>
      <c r="D668" s="689"/>
      <c r="E668" s="689"/>
      <c r="F668" s="689"/>
      <c r="G668" s="690"/>
      <c r="H668" s="690"/>
      <c r="I668" s="690"/>
      <c r="J668" s="691"/>
      <c r="K668" s="691"/>
      <c r="L668" s="691"/>
      <c r="M668" s="691"/>
      <c r="N668" s="689"/>
      <c r="O668" s="689"/>
      <c r="P668" s="689"/>
      <c r="Q668" s="689"/>
      <c r="R668" s="689"/>
      <c r="S668" s="689"/>
      <c r="T668" s="689"/>
      <c r="U668" s="692"/>
    </row>
    <row r="669">
      <c r="A669" s="689"/>
      <c r="B669" s="689"/>
      <c r="C669" s="689"/>
      <c r="D669" s="689"/>
      <c r="E669" s="689"/>
      <c r="F669" s="689"/>
      <c r="G669" s="690"/>
      <c r="H669" s="690"/>
      <c r="I669" s="690"/>
      <c r="J669" s="691"/>
      <c r="K669" s="691"/>
      <c r="L669" s="691"/>
      <c r="M669" s="691"/>
      <c r="N669" s="689"/>
      <c r="O669" s="689"/>
      <c r="P669" s="689"/>
      <c r="Q669" s="689"/>
      <c r="R669" s="689"/>
      <c r="S669" s="689"/>
      <c r="T669" s="689"/>
      <c r="U669" s="692"/>
    </row>
    <row r="670">
      <c r="A670" s="689"/>
      <c r="B670" s="689"/>
      <c r="C670" s="689"/>
      <c r="D670" s="689"/>
      <c r="E670" s="689"/>
      <c r="F670" s="689"/>
      <c r="G670" s="690"/>
      <c r="H670" s="690"/>
      <c r="I670" s="690"/>
      <c r="J670" s="691"/>
      <c r="K670" s="691"/>
      <c r="L670" s="691"/>
      <c r="M670" s="691"/>
      <c r="N670" s="689"/>
      <c r="O670" s="689"/>
      <c r="P670" s="689"/>
      <c r="Q670" s="689"/>
      <c r="R670" s="689"/>
      <c r="S670" s="689"/>
      <c r="T670" s="689"/>
      <c r="U670" s="692"/>
    </row>
    <row r="671">
      <c r="A671" s="689"/>
      <c r="B671" s="689"/>
      <c r="C671" s="689"/>
      <c r="D671" s="689"/>
      <c r="E671" s="689"/>
      <c r="F671" s="689"/>
      <c r="G671" s="690"/>
      <c r="H671" s="690"/>
      <c r="I671" s="690"/>
      <c r="J671" s="691"/>
      <c r="K671" s="691"/>
      <c r="L671" s="691"/>
      <c r="M671" s="691"/>
      <c r="N671" s="689"/>
      <c r="O671" s="689"/>
      <c r="P671" s="689"/>
      <c r="Q671" s="689"/>
      <c r="R671" s="689"/>
      <c r="S671" s="689"/>
      <c r="T671" s="689"/>
      <c r="U671" s="692"/>
    </row>
    <row r="672">
      <c r="A672" s="689"/>
      <c r="B672" s="689"/>
      <c r="C672" s="689"/>
      <c r="D672" s="689"/>
      <c r="E672" s="689"/>
      <c r="F672" s="689"/>
      <c r="G672" s="690"/>
      <c r="H672" s="690"/>
      <c r="I672" s="690"/>
      <c r="J672" s="691"/>
      <c r="K672" s="691"/>
      <c r="L672" s="691"/>
      <c r="M672" s="691"/>
      <c r="N672" s="689"/>
      <c r="O672" s="689"/>
      <c r="P672" s="689"/>
      <c r="Q672" s="689"/>
      <c r="R672" s="689"/>
      <c r="S672" s="689"/>
      <c r="T672" s="689"/>
      <c r="U672" s="692"/>
    </row>
    <row r="673">
      <c r="A673" s="689"/>
      <c r="B673" s="689"/>
      <c r="C673" s="689"/>
      <c r="D673" s="689"/>
      <c r="E673" s="689"/>
      <c r="F673" s="689"/>
      <c r="G673" s="690"/>
      <c r="H673" s="690"/>
      <c r="I673" s="690"/>
      <c r="J673" s="691"/>
      <c r="K673" s="691"/>
      <c r="L673" s="691"/>
      <c r="M673" s="691"/>
      <c r="N673" s="689"/>
      <c r="O673" s="689"/>
      <c r="P673" s="689"/>
      <c r="Q673" s="689"/>
      <c r="R673" s="689"/>
      <c r="S673" s="689"/>
      <c r="T673" s="689"/>
      <c r="U673" s="692"/>
    </row>
    <row r="674">
      <c r="A674" s="689"/>
      <c r="B674" s="689"/>
      <c r="C674" s="689"/>
      <c r="D674" s="689"/>
      <c r="E674" s="689"/>
      <c r="F674" s="689"/>
      <c r="G674" s="690"/>
      <c r="H674" s="690"/>
      <c r="I674" s="690"/>
      <c r="J674" s="691"/>
      <c r="K674" s="691"/>
      <c r="L674" s="691"/>
      <c r="M674" s="691"/>
      <c r="N674" s="689"/>
      <c r="O674" s="689"/>
      <c r="P674" s="689"/>
      <c r="Q674" s="689"/>
      <c r="R674" s="689"/>
      <c r="S674" s="689"/>
      <c r="T674" s="689"/>
      <c r="U674" s="692"/>
    </row>
    <row r="675">
      <c r="A675" s="689"/>
      <c r="B675" s="689"/>
      <c r="C675" s="689"/>
      <c r="D675" s="689"/>
      <c r="E675" s="689"/>
      <c r="F675" s="689"/>
      <c r="G675" s="690"/>
      <c r="H675" s="690"/>
      <c r="I675" s="690"/>
      <c r="J675" s="691"/>
      <c r="K675" s="691"/>
      <c r="L675" s="691"/>
      <c r="M675" s="691"/>
      <c r="N675" s="689"/>
      <c r="O675" s="689"/>
      <c r="P675" s="689"/>
      <c r="Q675" s="689"/>
      <c r="R675" s="689"/>
      <c r="S675" s="689"/>
      <c r="T675" s="689"/>
      <c r="U675" s="692"/>
    </row>
    <row r="676">
      <c r="A676" s="689"/>
      <c r="B676" s="689"/>
      <c r="C676" s="689"/>
      <c r="D676" s="689"/>
      <c r="E676" s="689"/>
      <c r="F676" s="689"/>
      <c r="G676" s="690"/>
      <c r="H676" s="690"/>
      <c r="I676" s="690"/>
      <c r="J676" s="691"/>
      <c r="K676" s="691"/>
      <c r="L676" s="691"/>
      <c r="M676" s="691"/>
      <c r="N676" s="689"/>
      <c r="O676" s="689"/>
      <c r="P676" s="689"/>
      <c r="Q676" s="689"/>
      <c r="R676" s="689"/>
      <c r="S676" s="689"/>
      <c r="T676" s="689"/>
      <c r="U676" s="692"/>
    </row>
    <row r="677">
      <c r="A677" s="689"/>
      <c r="B677" s="689"/>
      <c r="C677" s="689"/>
      <c r="D677" s="689"/>
      <c r="E677" s="689"/>
      <c r="F677" s="689"/>
      <c r="G677" s="690"/>
      <c r="H677" s="690"/>
      <c r="I677" s="690"/>
      <c r="J677" s="691"/>
      <c r="K677" s="691"/>
      <c r="L677" s="691"/>
      <c r="M677" s="691"/>
      <c r="N677" s="689"/>
      <c r="O677" s="689"/>
      <c r="P677" s="689"/>
      <c r="Q677" s="689"/>
      <c r="R677" s="689"/>
      <c r="S677" s="689"/>
      <c r="T677" s="689"/>
      <c r="U677" s="692"/>
    </row>
    <row r="678">
      <c r="A678" s="689"/>
      <c r="B678" s="689"/>
      <c r="C678" s="689"/>
      <c r="D678" s="689"/>
      <c r="E678" s="689"/>
      <c r="F678" s="689"/>
      <c r="G678" s="690"/>
      <c r="H678" s="690"/>
      <c r="I678" s="690"/>
      <c r="J678" s="691"/>
      <c r="K678" s="691"/>
      <c r="L678" s="691"/>
      <c r="M678" s="691"/>
      <c r="N678" s="689"/>
      <c r="O678" s="689"/>
      <c r="P678" s="689"/>
      <c r="Q678" s="689"/>
      <c r="R678" s="689"/>
      <c r="S678" s="689"/>
      <c r="T678" s="689"/>
      <c r="U678" s="692"/>
    </row>
    <row r="679">
      <c r="A679" s="689"/>
      <c r="B679" s="689"/>
      <c r="C679" s="689"/>
      <c r="D679" s="689"/>
      <c r="E679" s="689"/>
      <c r="F679" s="689"/>
      <c r="G679" s="690"/>
      <c r="H679" s="690"/>
      <c r="I679" s="690"/>
      <c r="J679" s="691"/>
      <c r="K679" s="691"/>
      <c r="L679" s="691"/>
      <c r="M679" s="691"/>
      <c r="N679" s="689"/>
      <c r="O679" s="689"/>
      <c r="P679" s="689"/>
      <c r="Q679" s="689"/>
      <c r="R679" s="689"/>
      <c r="S679" s="689"/>
      <c r="T679" s="689"/>
      <c r="U679" s="692"/>
    </row>
    <row r="680">
      <c r="A680" s="689"/>
      <c r="B680" s="689"/>
      <c r="C680" s="689"/>
      <c r="D680" s="689"/>
      <c r="E680" s="689"/>
      <c r="F680" s="689"/>
      <c r="G680" s="690"/>
      <c r="H680" s="690"/>
      <c r="I680" s="690"/>
      <c r="J680" s="691"/>
      <c r="K680" s="691"/>
      <c r="L680" s="691"/>
      <c r="M680" s="691"/>
      <c r="N680" s="689"/>
      <c r="O680" s="689"/>
      <c r="P680" s="689"/>
      <c r="Q680" s="689"/>
      <c r="R680" s="689"/>
      <c r="S680" s="689"/>
      <c r="T680" s="689"/>
      <c r="U680" s="692"/>
    </row>
    <row r="681">
      <c r="A681" s="689"/>
      <c r="B681" s="689"/>
      <c r="C681" s="689"/>
      <c r="D681" s="689"/>
      <c r="E681" s="689"/>
      <c r="F681" s="689"/>
      <c r="G681" s="690"/>
      <c r="H681" s="690"/>
      <c r="I681" s="690"/>
      <c r="J681" s="691"/>
      <c r="K681" s="691"/>
      <c r="L681" s="691"/>
      <c r="M681" s="691"/>
      <c r="N681" s="689"/>
      <c r="O681" s="689"/>
      <c r="P681" s="689"/>
      <c r="Q681" s="689"/>
      <c r="R681" s="689"/>
      <c r="S681" s="689"/>
      <c r="T681" s="689"/>
      <c r="U681" s="692"/>
    </row>
    <row r="682">
      <c r="A682" s="689"/>
      <c r="B682" s="689"/>
      <c r="C682" s="689"/>
      <c r="D682" s="689"/>
      <c r="E682" s="689"/>
      <c r="F682" s="689"/>
      <c r="G682" s="690"/>
      <c r="H682" s="690"/>
      <c r="I682" s="690"/>
      <c r="J682" s="691"/>
      <c r="K682" s="691"/>
      <c r="L682" s="691"/>
      <c r="M682" s="691"/>
      <c r="N682" s="689"/>
      <c r="O682" s="689"/>
      <c r="P682" s="689"/>
      <c r="Q682" s="689"/>
      <c r="R682" s="689"/>
      <c r="S682" s="689"/>
      <c r="T682" s="689"/>
      <c r="U682" s="692"/>
    </row>
    <row r="683">
      <c r="A683" s="689"/>
      <c r="B683" s="689"/>
      <c r="C683" s="689"/>
      <c r="D683" s="689"/>
      <c r="E683" s="689"/>
      <c r="F683" s="689"/>
      <c r="G683" s="690"/>
      <c r="H683" s="690"/>
      <c r="I683" s="690"/>
      <c r="J683" s="691"/>
      <c r="K683" s="691"/>
      <c r="L683" s="691"/>
      <c r="M683" s="691"/>
      <c r="N683" s="689"/>
      <c r="O683" s="689"/>
      <c r="P683" s="689"/>
      <c r="Q683" s="689"/>
      <c r="R683" s="689"/>
      <c r="S683" s="689"/>
      <c r="T683" s="689"/>
      <c r="U683" s="692"/>
    </row>
    <row r="684">
      <c r="A684" s="689"/>
      <c r="B684" s="689"/>
      <c r="C684" s="689"/>
      <c r="D684" s="689"/>
      <c r="E684" s="689"/>
      <c r="F684" s="689"/>
      <c r="G684" s="690"/>
      <c r="H684" s="690"/>
      <c r="I684" s="690"/>
      <c r="J684" s="691"/>
      <c r="K684" s="691"/>
      <c r="L684" s="691"/>
      <c r="M684" s="691"/>
      <c r="N684" s="689"/>
      <c r="O684" s="689"/>
      <c r="P684" s="689"/>
      <c r="Q684" s="689"/>
      <c r="R684" s="689"/>
      <c r="S684" s="689"/>
      <c r="T684" s="689"/>
      <c r="U684" s="692"/>
    </row>
    <row r="685">
      <c r="A685" s="689"/>
      <c r="B685" s="689"/>
      <c r="C685" s="689"/>
      <c r="D685" s="689"/>
      <c r="E685" s="689"/>
      <c r="F685" s="689"/>
      <c r="G685" s="690"/>
      <c r="H685" s="690"/>
      <c r="I685" s="690"/>
      <c r="J685" s="691"/>
      <c r="K685" s="691"/>
      <c r="L685" s="691"/>
      <c r="M685" s="691"/>
      <c r="N685" s="689"/>
      <c r="O685" s="689"/>
      <c r="P685" s="689"/>
      <c r="Q685" s="689"/>
      <c r="R685" s="689"/>
      <c r="S685" s="689"/>
      <c r="T685" s="689"/>
      <c r="U685" s="692"/>
    </row>
    <row r="686">
      <c r="A686" s="689"/>
      <c r="B686" s="689"/>
      <c r="C686" s="689"/>
      <c r="D686" s="689"/>
      <c r="E686" s="689"/>
      <c r="F686" s="689"/>
      <c r="G686" s="690"/>
      <c r="H686" s="690"/>
      <c r="I686" s="690"/>
      <c r="J686" s="691"/>
      <c r="K686" s="691"/>
      <c r="L686" s="691"/>
      <c r="M686" s="691"/>
      <c r="N686" s="689"/>
      <c r="O686" s="689"/>
      <c r="P686" s="689"/>
      <c r="Q686" s="689"/>
      <c r="R686" s="689"/>
      <c r="S686" s="689"/>
      <c r="T686" s="689"/>
      <c r="U686" s="692"/>
    </row>
    <row r="687">
      <c r="A687" s="689"/>
      <c r="B687" s="689"/>
      <c r="C687" s="689"/>
      <c r="D687" s="689"/>
      <c r="E687" s="689"/>
      <c r="F687" s="689"/>
      <c r="G687" s="690"/>
      <c r="H687" s="690"/>
      <c r="I687" s="690"/>
      <c r="J687" s="691"/>
      <c r="K687" s="691"/>
      <c r="L687" s="691"/>
      <c r="M687" s="691"/>
      <c r="N687" s="689"/>
      <c r="O687" s="689"/>
      <c r="P687" s="689"/>
      <c r="Q687" s="689"/>
      <c r="R687" s="689"/>
      <c r="S687" s="689"/>
      <c r="T687" s="689"/>
      <c r="U687" s="692"/>
    </row>
    <row r="688">
      <c r="A688" s="689"/>
      <c r="B688" s="689"/>
      <c r="C688" s="689"/>
      <c r="D688" s="689"/>
      <c r="E688" s="689"/>
      <c r="F688" s="689"/>
      <c r="G688" s="690"/>
      <c r="H688" s="690"/>
      <c r="I688" s="690"/>
      <c r="J688" s="691"/>
      <c r="K688" s="691"/>
      <c r="L688" s="691"/>
      <c r="M688" s="691"/>
      <c r="N688" s="689"/>
      <c r="O688" s="689"/>
      <c r="P688" s="689"/>
      <c r="Q688" s="689"/>
      <c r="R688" s="689"/>
      <c r="S688" s="689"/>
      <c r="T688" s="689"/>
      <c r="U688" s="692"/>
    </row>
    <row r="689">
      <c r="A689" s="689"/>
      <c r="B689" s="689"/>
      <c r="C689" s="689"/>
      <c r="D689" s="689"/>
      <c r="E689" s="689"/>
      <c r="F689" s="689"/>
      <c r="G689" s="690"/>
      <c r="H689" s="690"/>
      <c r="I689" s="690"/>
      <c r="J689" s="691"/>
      <c r="K689" s="691"/>
      <c r="L689" s="691"/>
      <c r="M689" s="691"/>
      <c r="N689" s="689"/>
      <c r="O689" s="689"/>
      <c r="P689" s="689"/>
      <c r="Q689" s="689"/>
      <c r="R689" s="689"/>
      <c r="S689" s="689"/>
      <c r="T689" s="689"/>
      <c r="U689" s="692"/>
    </row>
    <row r="690">
      <c r="A690" s="689"/>
      <c r="B690" s="689"/>
      <c r="C690" s="689"/>
      <c r="D690" s="689"/>
      <c r="E690" s="689"/>
      <c r="F690" s="689"/>
      <c r="G690" s="690"/>
      <c r="H690" s="690"/>
      <c r="I690" s="690"/>
      <c r="J690" s="691"/>
      <c r="K690" s="691"/>
      <c r="L690" s="691"/>
      <c r="M690" s="691"/>
      <c r="N690" s="689"/>
      <c r="O690" s="689"/>
      <c r="P690" s="689"/>
      <c r="Q690" s="689"/>
      <c r="R690" s="689"/>
      <c r="S690" s="689"/>
      <c r="T690" s="689"/>
      <c r="U690" s="692"/>
    </row>
    <row r="691">
      <c r="A691" s="689"/>
      <c r="B691" s="689"/>
      <c r="C691" s="689"/>
      <c r="D691" s="689"/>
      <c r="E691" s="689"/>
      <c r="F691" s="689"/>
      <c r="G691" s="690"/>
      <c r="H691" s="690"/>
      <c r="I691" s="690"/>
      <c r="J691" s="691"/>
      <c r="K691" s="691"/>
      <c r="L691" s="691"/>
      <c r="M691" s="691"/>
      <c r="N691" s="689"/>
      <c r="O691" s="689"/>
      <c r="P691" s="689"/>
      <c r="Q691" s="689"/>
      <c r="R691" s="689"/>
      <c r="S691" s="689"/>
      <c r="T691" s="689"/>
      <c r="U691" s="692"/>
    </row>
    <row r="692">
      <c r="A692" s="689"/>
      <c r="B692" s="689"/>
      <c r="C692" s="689"/>
      <c r="D692" s="689"/>
      <c r="E692" s="689"/>
      <c r="F692" s="689"/>
      <c r="G692" s="690"/>
      <c r="H692" s="690"/>
      <c r="I692" s="690"/>
      <c r="J692" s="691"/>
      <c r="K692" s="691"/>
      <c r="L692" s="691"/>
      <c r="M692" s="691"/>
      <c r="N692" s="689"/>
      <c r="O692" s="689"/>
      <c r="P692" s="689"/>
      <c r="Q692" s="689"/>
      <c r="R692" s="689"/>
      <c r="S692" s="689"/>
      <c r="T692" s="689"/>
      <c r="U692" s="692"/>
    </row>
    <row r="693">
      <c r="A693" s="689"/>
      <c r="B693" s="689"/>
      <c r="C693" s="689"/>
      <c r="D693" s="689"/>
      <c r="E693" s="689"/>
      <c r="F693" s="689"/>
      <c r="G693" s="690"/>
      <c r="H693" s="690"/>
      <c r="I693" s="690"/>
      <c r="J693" s="691"/>
      <c r="K693" s="691"/>
      <c r="L693" s="691"/>
      <c r="M693" s="691"/>
      <c r="N693" s="689"/>
      <c r="O693" s="689"/>
      <c r="P693" s="689"/>
      <c r="Q693" s="689"/>
      <c r="R693" s="689"/>
      <c r="S693" s="689"/>
      <c r="T693" s="689"/>
      <c r="U693" s="692"/>
    </row>
    <row r="694">
      <c r="A694" s="689"/>
      <c r="B694" s="689"/>
      <c r="C694" s="689"/>
      <c r="D694" s="689"/>
      <c r="E694" s="689"/>
      <c r="F694" s="689"/>
      <c r="G694" s="690"/>
      <c r="H694" s="690"/>
      <c r="I694" s="690"/>
      <c r="J694" s="691"/>
      <c r="K694" s="691"/>
      <c r="L694" s="691"/>
      <c r="M694" s="691"/>
      <c r="N694" s="689"/>
      <c r="O694" s="689"/>
      <c r="P694" s="689"/>
      <c r="Q694" s="689"/>
      <c r="R694" s="689"/>
      <c r="S694" s="689"/>
      <c r="T694" s="689"/>
      <c r="U694" s="692"/>
    </row>
    <row r="695">
      <c r="A695" s="689"/>
      <c r="B695" s="689"/>
      <c r="C695" s="689"/>
      <c r="D695" s="689"/>
      <c r="E695" s="689"/>
      <c r="F695" s="689"/>
      <c r="G695" s="690"/>
      <c r="H695" s="690"/>
      <c r="I695" s="690"/>
      <c r="J695" s="691"/>
      <c r="K695" s="691"/>
      <c r="L695" s="691"/>
      <c r="M695" s="691"/>
      <c r="N695" s="689"/>
      <c r="O695" s="689"/>
      <c r="P695" s="689"/>
      <c r="Q695" s="689"/>
      <c r="R695" s="689"/>
      <c r="S695" s="689"/>
      <c r="T695" s="689"/>
      <c r="U695" s="692"/>
    </row>
    <row r="696">
      <c r="A696" s="689"/>
      <c r="B696" s="689"/>
      <c r="C696" s="689"/>
      <c r="D696" s="689"/>
      <c r="E696" s="689"/>
      <c r="F696" s="689"/>
      <c r="G696" s="690"/>
      <c r="H696" s="690"/>
      <c r="I696" s="690"/>
      <c r="J696" s="691"/>
      <c r="K696" s="691"/>
      <c r="L696" s="691"/>
      <c r="M696" s="691"/>
      <c r="N696" s="689"/>
      <c r="O696" s="689"/>
      <c r="P696" s="689"/>
      <c r="Q696" s="689"/>
      <c r="R696" s="689"/>
      <c r="S696" s="689"/>
      <c r="T696" s="689"/>
      <c r="U696" s="692"/>
    </row>
    <row r="697">
      <c r="A697" s="689"/>
      <c r="B697" s="689"/>
      <c r="C697" s="689"/>
      <c r="D697" s="689"/>
      <c r="E697" s="689"/>
      <c r="F697" s="689"/>
      <c r="G697" s="690"/>
      <c r="H697" s="690"/>
      <c r="I697" s="690"/>
      <c r="J697" s="691"/>
      <c r="K697" s="691"/>
      <c r="L697" s="691"/>
      <c r="M697" s="691"/>
      <c r="N697" s="689"/>
      <c r="O697" s="689"/>
      <c r="P697" s="689"/>
      <c r="Q697" s="689"/>
      <c r="R697" s="689"/>
      <c r="S697" s="689"/>
      <c r="T697" s="689"/>
      <c r="U697" s="692"/>
    </row>
    <row r="698">
      <c r="A698" s="689"/>
      <c r="B698" s="689"/>
      <c r="C698" s="689"/>
      <c r="D698" s="689"/>
      <c r="E698" s="689"/>
      <c r="F698" s="689"/>
      <c r="G698" s="690"/>
      <c r="H698" s="690"/>
      <c r="I698" s="690"/>
      <c r="J698" s="691"/>
      <c r="K698" s="691"/>
      <c r="L698" s="691"/>
      <c r="M698" s="691"/>
      <c r="N698" s="689"/>
      <c r="O698" s="689"/>
      <c r="P698" s="689"/>
      <c r="Q698" s="689"/>
      <c r="R698" s="689"/>
      <c r="S698" s="689"/>
      <c r="T698" s="689"/>
      <c r="U698" s="692"/>
    </row>
    <row r="699">
      <c r="A699" s="689"/>
      <c r="B699" s="689"/>
      <c r="C699" s="689"/>
      <c r="D699" s="689"/>
      <c r="E699" s="689"/>
      <c r="F699" s="689"/>
      <c r="G699" s="690"/>
      <c r="H699" s="690"/>
      <c r="I699" s="690"/>
      <c r="J699" s="691"/>
      <c r="K699" s="691"/>
      <c r="L699" s="691"/>
      <c r="M699" s="691"/>
      <c r="N699" s="689"/>
      <c r="O699" s="689"/>
      <c r="P699" s="689"/>
      <c r="Q699" s="689"/>
      <c r="R699" s="689"/>
      <c r="S699" s="689"/>
      <c r="T699" s="689"/>
      <c r="U699" s="692"/>
    </row>
    <row r="700">
      <c r="A700" s="689"/>
      <c r="B700" s="689"/>
      <c r="C700" s="689"/>
      <c r="D700" s="689"/>
      <c r="E700" s="689"/>
      <c r="F700" s="689"/>
      <c r="G700" s="690"/>
      <c r="H700" s="690"/>
      <c r="I700" s="690"/>
      <c r="J700" s="691"/>
      <c r="K700" s="691"/>
      <c r="L700" s="691"/>
      <c r="M700" s="691"/>
      <c r="N700" s="689"/>
      <c r="O700" s="689"/>
      <c r="P700" s="689"/>
      <c r="Q700" s="689"/>
      <c r="R700" s="689"/>
      <c r="S700" s="689"/>
      <c r="T700" s="689"/>
      <c r="U700" s="692"/>
    </row>
    <row r="701">
      <c r="A701" s="689"/>
      <c r="B701" s="689"/>
      <c r="C701" s="689"/>
      <c r="D701" s="689"/>
      <c r="E701" s="689"/>
      <c r="F701" s="689"/>
      <c r="G701" s="690"/>
      <c r="H701" s="690"/>
      <c r="I701" s="690"/>
      <c r="J701" s="691"/>
      <c r="K701" s="691"/>
      <c r="L701" s="691"/>
      <c r="M701" s="691"/>
      <c r="N701" s="689"/>
      <c r="O701" s="689"/>
      <c r="P701" s="689"/>
      <c r="Q701" s="689"/>
      <c r="R701" s="689"/>
      <c r="S701" s="689"/>
      <c r="T701" s="689"/>
      <c r="U701" s="692"/>
    </row>
    <row r="702">
      <c r="A702" s="689"/>
      <c r="B702" s="689"/>
      <c r="C702" s="689"/>
      <c r="D702" s="689"/>
      <c r="E702" s="689"/>
      <c r="F702" s="689"/>
      <c r="G702" s="690"/>
      <c r="H702" s="690"/>
      <c r="I702" s="690"/>
      <c r="J702" s="691"/>
      <c r="K702" s="691"/>
      <c r="L702" s="691"/>
      <c r="M702" s="691"/>
      <c r="N702" s="689"/>
      <c r="O702" s="689"/>
      <c r="P702" s="689"/>
      <c r="Q702" s="689"/>
      <c r="R702" s="689"/>
      <c r="S702" s="689"/>
      <c r="T702" s="689"/>
      <c r="U702" s="692"/>
    </row>
    <row r="703">
      <c r="A703" s="689"/>
      <c r="B703" s="689"/>
      <c r="C703" s="689"/>
      <c r="D703" s="689"/>
      <c r="E703" s="689"/>
      <c r="F703" s="689"/>
      <c r="G703" s="690"/>
      <c r="H703" s="690"/>
      <c r="I703" s="690"/>
      <c r="J703" s="691"/>
      <c r="K703" s="691"/>
      <c r="L703" s="691"/>
      <c r="M703" s="691"/>
      <c r="N703" s="689"/>
      <c r="O703" s="689"/>
      <c r="P703" s="689"/>
      <c r="Q703" s="689"/>
      <c r="R703" s="689"/>
      <c r="S703" s="689"/>
      <c r="T703" s="689"/>
      <c r="U703" s="692"/>
    </row>
    <row r="704">
      <c r="A704" s="689"/>
      <c r="B704" s="689"/>
      <c r="C704" s="689"/>
      <c r="D704" s="689"/>
      <c r="E704" s="689"/>
      <c r="F704" s="689"/>
      <c r="G704" s="690"/>
      <c r="H704" s="690"/>
      <c r="I704" s="690"/>
      <c r="J704" s="691"/>
      <c r="K704" s="691"/>
      <c r="L704" s="691"/>
      <c r="M704" s="691"/>
      <c r="N704" s="689"/>
      <c r="O704" s="689"/>
      <c r="P704" s="689"/>
      <c r="Q704" s="689"/>
      <c r="R704" s="689"/>
      <c r="S704" s="689"/>
      <c r="T704" s="689"/>
      <c r="U704" s="692"/>
    </row>
    <row r="705">
      <c r="A705" s="689"/>
      <c r="B705" s="689"/>
      <c r="C705" s="689"/>
      <c r="D705" s="689"/>
      <c r="E705" s="689"/>
      <c r="F705" s="689"/>
      <c r="G705" s="690"/>
      <c r="H705" s="690"/>
      <c r="I705" s="690"/>
      <c r="J705" s="691"/>
      <c r="K705" s="691"/>
      <c r="L705" s="691"/>
      <c r="M705" s="691"/>
      <c r="N705" s="689"/>
      <c r="O705" s="689"/>
      <c r="P705" s="689"/>
      <c r="Q705" s="689"/>
      <c r="R705" s="689"/>
      <c r="S705" s="689"/>
      <c r="T705" s="689"/>
      <c r="U705" s="692"/>
    </row>
    <row r="706">
      <c r="A706" s="689"/>
      <c r="B706" s="689"/>
      <c r="C706" s="689"/>
      <c r="D706" s="689"/>
      <c r="E706" s="689"/>
      <c r="F706" s="689"/>
      <c r="G706" s="690"/>
      <c r="H706" s="690"/>
      <c r="I706" s="690"/>
      <c r="J706" s="691"/>
      <c r="K706" s="691"/>
      <c r="L706" s="691"/>
      <c r="M706" s="691"/>
      <c r="N706" s="689"/>
      <c r="O706" s="689"/>
      <c r="P706" s="689"/>
      <c r="Q706" s="689"/>
      <c r="R706" s="689"/>
      <c r="S706" s="689"/>
      <c r="T706" s="689"/>
      <c r="U706" s="692"/>
    </row>
    <row r="707">
      <c r="A707" s="689"/>
      <c r="B707" s="689"/>
      <c r="C707" s="689"/>
      <c r="D707" s="689"/>
      <c r="E707" s="689"/>
      <c r="F707" s="689"/>
      <c r="G707" s="690"/>
      <c r="H707" s="690"/>
      <c r="I707" s="690"/>
      <c r="J707" s="691"/>
      <c r="K707" s="691"/>
      <c r="L707" s="691"/>
      <c r="M707" s="691"/>
      <c r="N707" s="689"/>
      <c r="O707" s="689"/>
      <c r="P707" s="689"/>
      <c r="Q707" s="689"/>
      <c r="R707" s="689"/>
      <c r="S707" s="689"/>
      <c r="T707" s="689"/>
      <c r="U707" s="692"/>
    </row>
    <row r="708">
      <c r="A708" s="689"/>
      <c r="B708" s="689"/>
      <c r="C708" s="689"/>
      <c r="D708" s="689"/>
      <c r="E708" s="689"/>
      <c r="F708" s="689"/>
      <c r="G708" s="690"/>
      <c r="H708" s="690"/>
      <c r="I708" s="690"/>
      <c r="J708" s="691"/>
      <c r="K708" s="691"/>
      <c r="L708" s="691"/>
      <c r="M708" s="691"/>
      <c r="N708" s="689"/>
      <c r="O708" s="689"/>
      <c r="P708" s="689"/>
      <c r="Q708" s="689"/>
      <c r="R708" s="689"/>
      <c r="S708" s="689"/>
      <c r="T708" s="689"/>
      <c r="U708" s="692"/>
    </row>
    <row r="709">
      <c r="A709" s="689"/>
      <c r="B709" s="689"/>
      <c r="C709" s="689"/>
      <c r="D709" s="689"/>
      <c r="E709" s="689"/>
      <c r="F709" s="689"/>
      <c r="G709" s="690"/>
      <c r="H709" s="690"/>
      <c r="I709" s="690"/>
      <c r="J709" s="691"/>
      <c r="K709" s="691"/>
      <c r="L709" s="691"/>
      <c r="M709" s="691"/>
      <c r="N709" s="689"/>
      <c r="O709" s="689"/>
      <c r="P709" s="689"/>
      <c r="Q709" s="689"/>
      <c r="R709" s="689"/>
      <c r="S709" s="689"/>
      <c r="T709" s="689"/>
      <c r="U709" s="692"/>
    </row>
    <row r="710">
      <c r="A710" s="689"/>
      <c r="B710" s="689"/>
      <c r="C710" s="689"/>
      <c r="D710" s="689"/>
      <c r="E710" s="689"/>
      <c r="F710" s="689"/>
      <c r="G710" s="690"/>
      <c r="H710" s="690"/>
      <c r="I710" s="690"/>
      <c r="J710" s="691"/>
      <c r="K710" s="691"/>
      <c r="L710" s="691"/>
      <c r="M710" s="691"/>
      <c r="N710" s="689"/>
      <c r="O710" s="689"/>
      <c r="P710" s="689"/>
      <c r="Q710" s="689"/>
      <c r="R710" s="689"/>
      <c r="S710" s="689"/>
      <c r="T710" s="689"/>
      <c r="U710" s="692"/>
    </row>
    <row r="711">
      <c r="A711" s="689"/>
      <c r="B711" s="689"/>
      <c r="C711" s="689"/>
      <c r="D711" s="689"/>
      <c r="E711" s="689"/>
      <c r="F711" s="689"/>
      <c r="G711" s="690"/>
      <c r="H711" s="690"/>
      <c r="I711" s="690"/>
      <c r="J711" s="691"/>
      <c r="K711" s="691"/>
      <c r="L711" s="691"/>
      <c r="M711" s="691"/>
      <c r="N711" s="689"/>
      <c r="O711" s="689"/>
      <c r="P711" s="689"/>
      <c r="Q711" s="689"/>
      <c r="R711" s="689"/>
      <c r="S711" s="689"/>
      <c r="T711" s="689"/>
      <c r="U711" s="692"/>
    </row>
    <row r="712">
      <c r="A712" s="689"/>
      <c r="B712" s="689"/>
      <c r="C712" s="689"/>
      <c r="D712" s="689"/>
      <c r="E712" s="689"/>
      <c r="F712" s="689"/>
      <c r="G712" s="690"/>
      <c r="H712" s="690"/>
      <c r="I712" s="690"/>
      <c r="J712" s="691"/>
      <c r="K712" s="691"/>
      <c r="L712" s="691"/>
      <c r="M712" s="691"/>
      <c r="N712" s="689"/>
      <c r="O712" s="689"/>
      <c r="P712" s="689"/>
      <c r="Q712" s="689"/>
      <c r="R712" s="689"/>
      <c r="S712" s="689"/>
      <c r="T712" s="689"/>
      <c r="U712" s="692"/>
    </row>
    <row r="713">
      <c r="A713" s="689"/>
      <c r="B713" s="689"/>
      <c r="C713" s="689"/>
      <c r="D713" s="689"/>
      <c r="E713" s="689"/>
      <c r="F713" s="689"/>
      <c r="G713" s="690"/>
      <c r="H713" s="690"/>
      <c r="I713" s="690"/>
      <c r="J713" s="691"/>
      <c r="K713" s="691"/>
      <c r="L713" s="691"/>
      <c r="M713" s="691"/>
      <c r="N713" s="689"/>
      <c r="O713" s="689"/>
      <c r="P713" s="689"/>
      <c r="Q713" s="689"/>
      <c r="R713" s="689"/>
      <c r="S713" s="689"/>
      <c r="T713" s="689"/>
      <c r="U713" s="692"/>
    </row>
    <row r="714">
      <c r="A714" s="689"/>
      <c r="B714" s="689"/>
      <c r="C714" s="689"/>
      <c r="D714" s="689"/>
      <c r="E714" s="689"/>
      <c r="F714" s="689"/>
      <c r="G714" s="690"/>
      <c r="H714" s="690"/>
      <c r="I714" s="690"/>
      <c r="J714" s="691"/>
      <c r="K714" s="691"/>
      <c r="L714" s="691"/>
      <c r="M714" s="691"/>
      <c r="N714" s="689"/>
      <c r="O714" s="689"/>
      <c r="P714" s="689"/>
      <c r="Q714" s="689"/>
      <c r="R714" s="689"/>
      <c r="S714" s="689"/>
      <c r="T714" s="689"/>
      <c r="U714" s="692"/>
    </row>
    <row r="715">
      <c r="A715" s="689"/>
      <c r="B715" s="689"/>
      <c r="C715" s="689"/>
      <c r="D715" s="689"/>
      <c r="E715" s="689"/>
      <c r="F715" s="689"/>
      <c r="G715" s="690"/>
      <c r="H715" s="690"/>
      <c r="I715" s="690"/>
      <c r="J715" s="691"/>
      <c r="K715" s="691"/>
      <c r="L715" s="691"/>
      <c r="M715" s="691"/>
      <c r="N715" s="689"/>
      <c r="O715" s="689"/>
      <c r="P715" s="689"/>
      <c r="Q715" s="689"/>
      <c r="R715" s="689"/>
      <c r="S715" s="689"/>
      <c r="T715" s="689"/>
      <c r="U715" s="692"/>
    </row>
    <row r="716">
      <c r="A716" s="689"/>
      <c r="B716" s="689"/>
      <c r="C716" s="689"/>
      <c r="D716" s="689"/>
      <c r="E716" s="689"/>
      <c r="F716" s="689"/>
      <c r="G716" s="690"/>
      <c r="H716" s="690"/>
      <c r="I716" s="690"/>
      <c r="J716" s="691"/>
      <c r="K716" s="691"/>
      <c r="L716" s="691"/>
      <c r="M716" s="691"/>
      <c r="N716" s="689"/>
      <c r="O716" s="689"/>
      <c r="P716" s="689"/>
      <c r="Q716" s="689"/>
      <c r="R716" s="689"/>
      <c r="S716" s="689"/>
      <c r="T716" s="689"/>
      <c r="U716" s="692"/>
    </row>
    <row r="717">
      <c r="A717" s="689"/>
      <c r="B717" s="689"/>
      <c r="C717" s="689"/>
      <c r="D717" s="689"/>
      <c r="E717" s="689"/>
      <c r="F717" s="689"/>
      <c r="G717" s="690"/>
      <c r="H717" s="690"/>
      <c r="I717" s="690"/>
      <c r="J717" s="691"/>
      <c r="K717" s="691"/>
      <c r="L717" s="691"/>
      <c r="M717" s="691"/>
      <c r="N717" s="689"/>
      <c r="O717" s="689"/>
      <c r="P717" s="689"/>
      <c r="Q717" s="689"/>
      <c r="R717" s="689"/>
      <c r="S717" s="689"/>
      <c r="T717" s="689"/>
      <c r="U717" s="692"/>
    </row>
    <row r="718">
      <c r="A718" s="689"/>
      <c r="B718" s="689"/>
      <c r="C718" s="689"/>
      <c r="D718" s="689"/>
      <c r="E718" s="689"/>
      <c r="F718" s="689"/>
      <c r="G718" s="690"/>
      <c r="H718" s="690"/>
      <c r="I718" s="690"/>
      <c r="J718" s="691"/>
      <c r="K718" s="691"/>
      <c r="L718" s="691"/>
      <c r="M718" s="691"/>
      <c r="N718" s="689"/>
      <c r="O718" s="689"/>
      <c r="P718" s="689"/>
      <c r="Q718" s="689"/>
      <c r="R718" s="689"/>
      <c r="S718" s="689"/>
      <c r="T718" s="689"/>
      <c r="U718" s="692"/>
    </row>
    <row r="719">
      <c r="A719" s="689"/>
      <c r="B719" s="689"/>
      <c r="C719" s="689"/>
      <c r="D719" s="689"/>
      <c r="E719" s="689"/>
      <c r="F719" s="689"/>
      <c r="G719" s="690"/>
      <c r="H719" s="690"/>
      <c r="I719" s="690"/>
      <c r="J719" s="691"/>
      <c r="K719" s="691"/>
      <c r="L719" s="691"/>
      <c r="M719" s="691"/>
      <c r="N719" s="689"/>
      <c r="O719" s="689"/>
      <c r="P719" s="689"/>
      <c r="Q719" s="689"/>
      <c r="R719" s="689"/>
      <c r="S719" s="689"/>
      <c r="T719" s="689"/>
      <c r="U719" s="692"/>
    </row>
    <row r="720">
      <c r="A720" s="689"/>
      <c r="B720" s="689"/>
      <c r="C720" s="689"/>
      <c r="D720" s="689"/>
      <c r="E720" s="689"/>
      <c r="F720" s="689"/>
      <c r="G720" s="690"/>
      <c r="H720" s="690"/>
      <c r="I720" s="690"/>
      <c r="J720" s="691"/>
      <c r="K720" s="691"/>
      <c r="L720" s="691"/>
      <c r="M720" s="691"/>
      <c r="N720" s="689"/>
      <c r="O720" s="689"/>
      <c r="P720" s="689"/>
      <c r="Q720" s="689"/>
      <c r="R720" s="689"/>
      <c r="S720" s="689"/>
      <c r="T720" s="689"/>
      <c r="U720" s="692"/>
    </row>
    <row r="721">
      <c r="A721" s="689"/>
      <c r="B721" s="689"/>
      <c r="C721" s="689"/>
      <c r="D721" s="689"/>
      <c r="E721" s="689"/>
      <c r="F721" s="689"/>
      <c r="G721" s="690"/>
      <c r="H721" s="690"/>
      <c r="I721" s="690"/>
      <c r="J721" s="691"/>
      <c r="K721" s="691"/>
      <c r="L721" s="691"/>
      <c r="M721" s="691"/>
      <c r="N721" s="689"/>
      <c r="O721" s="689"/>
      <c r="P721" s="689"/>
      <c r="Q721" s="689"/>
      <c r="R721" s="689"/>
      <c r="S721" s="689"/>
      <c r="T721" s="689"/>
      <c r="U721" s="692"/>
    </row>
    <row r="722">
      <c r="A722" s="689"/>
      <c r="B722" s="689"/>
      <c r="C722" s="689"/>
      <c r="D722" s="689"/>
      <c r="E722" s="689"/>
      <c r="F722" s="689"/>
      <c r="G722" s="690"/>
      <c r="H722" s="690"/>
      <c r="I722" s="690"/>
      <c r="J722" s="691"/>
      <c r="K722" s="691"/>
      <c r="L722" s="691"/>
      <c r="M722" s="691"/>
      <c r="N722" s="689"/>
      <c r="O722" s="689"/>
      <c r="P722" s="689"/>
      <c r="Q722" s="689"/>
      <c r="R722" s="689"/>
      <c r="S722" s="689"/>
      <c r="T722" s="689"/>
      <c r="U722" s="692"/>
    </row>
    <row r="723">
      <c r="A723" s="689"/>
      <c r="B723" s="689"/>
      <c r="C723" s="689"/>
      <c r="D723" s="689"/>
      <c r="E723" s="689"/>
      <c r="F723" s="689"/>
      <c r="G723" s="690"/>
      <c r="H723" s="690"/>
      <c r="I723" s="690"/>
      <c r="J723" s="691"/>
      <c r="K723" s="691"/>
      <c r="L723" s="691"/>
      <c r="M723" s="691"/>
      <c r="N723" s="689"/>
      <c r="O723" s="689"/>
      <c r="P723" s="689"/>
      <c r="Q723" s="689"/>
      <c r="R723" s="689"/>
      <c r="S723" s="689"/>
      <c r="T723" s="689"/>
      <c r="U723" s="692"/>
    </row>
    <row r="724">
      <c r="A724" s="689"/>
      <c r="B724" s="689"/>
      <c r="C724" s="689"/>
      <c r="D724" s="689"/>
      <c r="E724" s="689"/>
      <c r="F724" s="689"/>
      <c r="G724" s="690"/>
      <c r="H724" s="690"/>
      <c r="I724" s="690"/>
      <c r="J724" s="691"/>
      <c r="K724" s="691"/>
      <c r="L724" s="691"/>
      <c r="M724" s="691"/>
      <c r="N724" s="689"/>
      <c r="O724" s="689"/>
      <c r="P724" s="689"/>
      <c r="Q724" s="689"/>
      <c r="R724" s="689"/>
      <c r="S724" s="689"/>
      <c r="T724" s="689"/>
      <c r="U724" s="692"/>
    </row>
    <row r="725">
      <c r="A725" s="689"/>
      <c r="B725" s="689"/>
      <c r="C725" s="689"/>
      <c r="D725" s="689"/>
      <c r="E725" s="689"/>
      <c r="F725" s="689"/>
      <c r="G725" s="690"/>
      <c r="H725" s="690"/>
      <c r="I725" s="690"/>
      <c r="J725" s="691"/>
      <c r="K725" s="691"/>
      <c r="L725" s="691"/>
      <c r="M725" s="691"/>
      <c r="N725" s="689"/>
      <c r="O725" s="689"/>
      <c r="P725" s="689"/>
      <c r="Q725" s="689"/>
      <c r="R725" s="689"/>
      <c r="S725" s="689"/>
      <c r="T725" s="689"/>
      <c r="U725" s="692"/>
    </row>
    <row r="726">
      <c r="A726" s="689"/>
      <c r="B726" s="689"/>
      <c r="C726" s="689"/>
      <c r="D726" s="689"/>
      <c r="E726" s="689"/>
      <c r="F726" s="689"/>
      <c r="G726" s="690"/>
      <c r="H726" s="690"/>
      <c r="I726" s="690"/>
      <c r="J726" s="691"/>
      <c r="K726" s="691"/>
      <c r="L726" s="691"/>
      <c r="M726" s="691"/>
      <c r="N726" s="689"/>
      <c r="O726" s="689"/>
      <c r="P726" s="689"/>
      <c r="Q726" s="689"/>
      <c r="R726" s="689"/>
      <c r="S726" s="689"/>
      <c r="T726" s="689"/>
      <c r="U726" s="692"/>
    </row>
    <row r="727">
      <c r="A727" s="689"/>
      <c r="B727" s="689"/>
      <c r="C727" s="689"/>
      <c r="D727" s="689"/>
      <c r="E727" s="689"/>
      <c r="F727" s="689"/>
      <c r="G727" s="690"/>
      <c r="H727" s="690"/>
      <c r="I727" s="690"/>
      <c r="J727" s="691"/>
      <c r="K727" s="691"/>
      <c r="L727" s="691"/>
      <c r="M727" s="691"/>
      <c r="N727" s="689"/>
      <c r="O727" s="689"/>
      <c r="P727" s="689"/>
      <c r="Q727" s="689"/>
      <c r="R727" s="689"/>
      <c r="S727" s="689"/>
      <c r="T727" s="689"/>
      <c r="U727" s="692"/>
    </row>
    <row r="728">
      <c r="A728" s="689"/>
      <c r="B728" s="689"/>
      <c r="C728" s="689"/>
      <c r="D728" s="689"/>
      <c r="E728" s="689"/>
      <c r="F728" s="689"/>
      <c r="G728" s="690"/>
      <c r="H728" s="690"/>
      <c r="I728" s="690"/>
      <c r="J728" s="691"/>
      <c r="K728" s="691"/>
      <c r="L728" s="691"/>
      <c r="M728" s="691"/>
      <c r="N728" s="689"/>
      <c r="O728" s="689"/>
      <c r="P728" s="689"/>
      <c r="Q728" s="689"/>
      <c r="R728" s="689"/>
      <c r="S728" s="689"/>
      <c r="T728" s="689"/>
      <c r="U728" s="692"/>
    </row>
    <row r="729">
      <c r="A729" s="689"/>
      <c r="B729" s="689"/>
      <c r="C729" s="689"/>
      <c r="D729" s="689"/>
      <c r="E729" s="689"/>
      <c r="F729" s="689"/>
      <c r="G729" s="690"/>
      <c r="H729" s="690"/>
      <c r="I729" s="690"/>
      <c r="J729" s="691"/>
      <c r="K729" s="691"/>
      <c r="L729" s="691"/>
      <c r="M729" s="691"/>
      <c r="N729" s="689"/>
      <c r="O729" s="689"/>
      <c r="P729" s="689"/>
      <c r="Q729" s="689"/>
      <c r="R729" s="689"/>
      <c r="S729" s="689"/>
      <c r="T729" s="689"/>
      <c r="U729" s="692"/>
    </row>
    <row r="730">
      <c r="A730" s="689"/>
      <c r="B730" s="689"/>
      <c r="C730" s="689"/>
      <c r="D730" s="689"/>
      <c r="E730" s="689"/>
      <c r="F730" s="689"/>
      <c r="G730" s="690"/>
      <c r="H730" s="690"/>
      <c r="I730" s="690"/>
      <c r="J730" s="691"/>
      <c r="K730" s="691"/>
      <c r="L730" s="691"/>
      <c r="M730" s="691"/>
      <c r="N730" s="689"/>
      <c r="O730" s="689"/>
      <c r="P730" s="689"/>
      <c r="Q730" s="689"/>
      <c r="R730" s="689"/>
      <c r="S730" s="689"/>
      <c r="T730" s="689"/>
      <c r="U730" s="692"/>
    </row>
    <row r="731">
      <c r="A731" s="689"/>
      <c r="B731" s="689"/>
      <c r="C731" s="689"/>
      <c r="D731" s="689"/>
      <c r="E731" s="689"/>
      <c r="F731" s="689"/>
      <c r="G731" s="690"/>
      <c r="H731" s="690"/>
      <c r="I731" s="690"/>
      <c r="J731" s="691"/>
      <c r="K731" s="691"/>
      <c r="L731" s="691"/>
      <c r="M731" s="691"/>
      <c r="N731" s="689"/>
      <c r="O731" s="689"/>
      <c r="P731" s="689"/>
      <c r="Q731" s="689"/>
      <c r="R731" s="689"/>
      <c r="S731" s="689"/>
      <c r="T731" s="689"/>
      <c r="U731" s="692"/>
    </row>
    <row r="732">
      <c r="A732" s="689"/>
      <c r="B732" s="689"/>
      <c r="C732" s="689"/>
      <c r="D732" s="689"/>
      <c r="E732" s="689"/>
      <c r="F732" s="689"/>
      <c r="G732" s="690"/>
      <c r="H732" s="690"/>
      <c r="I732" s="690"/>
      <c r="J732" s="691"/>
      <c r="K732" s="691"/>
      <c r="L732" s="691"/>
      <c r="M732" s="691"/>
      <c r="N732" s="689"/>
      <c r="O732" s="689"/>
      <c r="P732" s="689"/>
      <c r="Q732" s="689"/>
      <c r="R732" s="689"/>
      <c r="S732" s="689"/>
      <c r="T732" s="689"/>
      <c r="U732" s="692"/>
    </row>
    <row r="733">
      <c r="A733" s="689"/>
      <c r="B733" s="689"/>
      <c r="C733" s="689"/>
      <c r="D733" s="689"/>
      <c r="E733" s="689"/>
      <c r="F733" s="689"/>
      <c r="G733" s="690"/>
      <c r="H733" s="690"/>
      <c r="I733" s="690"/>
      <c r="J733" s="691"/>
      <c r="K733" s="691"/>
      <c r="L733" s="691"/>
      <c r="M733" s="691"/>
      <c r="N733" s="689"/>
      <c r="O733" s="689"/>
      <c r="P733" s="689"/>
      <c r="Q733" s="689"/>
      <c r="R733" s="689"/>
      <c r="S733" s="689"/>
      <c r="T733" s="689"/>
      <c r="U733" s="692"/>
    </row>
    <row r="734">
      <c r="A734" s="689"/>
      <c r="B734" s="689"/>
      <c r="C734" s="689"/>
      <c r="D734" s="689"/>
      <c r="E734" s="689"/>
      <c r="F734" s="689"/>
      <c r="G734" s="690"/>
      <c r="H734" s="690"/>
      <c r="I734" s="690"/>
      <c r="J734" s="691"/>
      <c r="K734" s="691"/>
      <c r="L734" s="691"/>
      <c r="M734" s="691"/>
      <c r="N734" s="689"/>
      <c r="O734" s="689"/>
      <c r="P734" s="689"/>
      <c r="Q734" s="689"/>
      <c r="R734" s="689"/>
      <c r="S734" s="689"/>
      <c r="T734" s="689"/>
      <c r="U734" s="692"/>
    </row>
    <row r="735">
      <c r="A735" s="689"/>
      <c r="B735" s="689"/>
      <c r="C735" s="689"/>
      <c r="D735" s="689"/>
      <c r="E735" s="689"/>
      <c r="F735" s="689"/>
      <c r="G735" s="690"/>
      <c r="H735" s="690"/>
      <c r="I735" s="690"/>
      <c r="J735" s="691"/>
      <c r="K735" s="691"/>
      <c r="L735" s="691"/>
      <c r="M735" s="691"/>
      <c r="N735" s="689"/>
      <c r="O735" s="689"/>
      <c r="P735" s="689"/>
      <c r="Q735" s="689"/>
      <c r="R735" s="689"/>
      <c r="S735" s="689"/>
      <c r="T735" s="689"/>
      <c r="U735" s="692"/>
    </row>
    <row r="736">
      <c r="A736" s="689"/>
      <c r="B736" s="689"/>
      <c r="C736" s="689"/>
      <c r="D736" s="689"/>
      <c r="E736" s="689"/>
      <c r="F736" s="689"/>
      <c r="G736" s="690"/>
      <c r="H736" s="690"/>
      <c r="I736" s="690"/>
      <c r="J736" s="691"/>
      <c r="K736" s="691"/>
      <c r="L736" s="691"/>
      <c r="M736" s="691"/>
      <c r="N736" s="689"/>
      <c r="O736" s="689"/>
      <c r="P736" s="689"/>
      <c r="Q736" s="689"/>
      <c r="R736" s="689"/>
      <c r="S736" s="689"/>
      <c r="T736" s="689"/>
      <c r="U736" s="692"/>
    </row>
    <row r="737">
      <c r="A737" s="689"/>
      <c r="B737" s="689"/>
      <c r="C737" s="689"/>
      <c r="D737" s="689"/>
      <c r="E737" s="689"/>
      <c r="F737" s="689"/>
      <c r="G737" s="690"/>
      <c r="H737" s="690"/>
      <c r="I737" s="690"/>
      <c r="J737" s="691"/>
      <c r="K737" s="691"/>
      <c r="L737" s="691"/>
      <c r="M737" s="691"/>
      <c r="N737" s="689"/>
      <c r="O737" s="689"/>
      <c r="P737" s="689"/>
      <c r="Q737" s="689"/>
      <c r="R737" s="689"/>
      <c r="S737" s="689"/>
      <c r="T737" s="689"/>
      <c r="U737" s="692"/>
    </row>
    <row r="738">
      <c r="A738" s="689"/>
      <c r="B738" s="689"/>
      <c r="C738" s="689"/>
      <c r="D738" s="689"/>
      <c r="E738" s="689"/>
      <c r="F738" s="689"/>
      <c r="G738" s="690"/>
      <c r="H738" s="690"/>
      <c r="I738" s="690"/>
      <c r="J738" s="691"/>
      <c r="K738" s="691"/>
      <c r="L738" s="691"/>
      <c r="M738" s="691"/>
      <c r="N738" s="689"/>
      <c r="O738" s="689"/>
      <c r="P738" s="689"/>
      <c r="Q738" s="689"/>
      <c r="R738" s="689"/>
      <c r="S738" s="689"/>
      <c r="T738" s="689"/>
      <c r="U738" s="692"/>
    </row>
    <row r="739">
      <c r="A739" s="689"/>
      <c r="B739" s="689"/>
      <c r="C739" s="689"/>
      <c r="D739" s="689"/>
      <c r="E739" s="689"/>
      <c r="F739" s="689"/>
      <c r="G739" s="690"/>
      <c r="H739" s="690"/>
      <c r="I739" s="690"/>
      <c r="J739" s="691"/>
      <c r="K739" s="691"/>
      <c r="L739" s="691"/>
      <c r="M739" s="691"/>
      <c r="N739" s="689"/>
      <c r="O739" s="689"/>
      <c r="P739" s="689"/>
      <c r="Q739" s="689"/>
      <c r="R739" s="689"/>
      <c r="S739" s="689"/>
      <c r="T739" s="689"/>
      <c r="U739" s="692"/>
    </row>
    <row r="740">
      <c r="A740" s="689"/>
      <c r="B740" s="689"/>
      <c r="C740" s="689"/>
      <c r="D740" s="689"/>
      <c r="E740" s="689"/>
      <c r="F740" s="689"/>
      <c r="G740" s="690"/>
      <c r="H740" s="690"/>
      <c r="I740" s="690"/>
      <c r="J740" s="691"/>
      <c r="K740" s="691"/>
      <c r="L740" s="691"/>
      <c r="M740" s="691"/>
      <c r="N740" s="689"/>
      <c r="O740" s="689"/>
      <c r="P740" s="689"/>
      <c r="Q740" s="689"/>
      <c r="R740" s="689"/>
      <c r="S740" s="689"/>
      <c r="T740" s="689"/>
      <c r="U740" s="692"/>
    </row>
    <row r="741">
      <c r="A741" s="689"/>
      <c r="B741" s="689"/>
      <c r="C741" s="689"/>
      <c r="D741" s="689"/>
      <c r="E741" s="689"/>
      <c r="F741" s="689"/>
      <c r="G741" s="690"/>
      <c r="H741" s="690"/>
      <c r="I741" s="690"/>
      <c r="J741" s="691"/>
      <c r="K741" s="691"/>
      <c r="L741" s="691"/>
      <c r="M741" s="691"/>
      <c r="N741" s="689"/>
      <c r="O741" s="689"/>
      <c r="P741" s="689"/>
      <c r="Q741" s="689"/>
      <c r="R741" s="689"/>
      <c r="S741" s="689"/>
      <c r="T741" s="689"/>
      <c r="U741" s="692"/>
    </row>
    <row r="742">
      <c r="A742" s="689"/>
      <c r="B742" s="689"/>
      <c r="C742" s="689"/>
      <c r="D742" s="689"/>
      <c r="E742" s="689"/>
      <c r="F742" s="689"/>
      <c r="G742" s="690"/>
      <c r="H742" s="690"/>
      <c r="I742" s="690"/>
      <c r="J742" s="691"/>
      <c r="K742" s="691"/>
      <c r="L742" s="691"/>
      <c r="M742" s="691"/>
      <c r="N742" s="689"/>
      <c r="O742" s="689"/>
      <c r="P742" s="689"/>
      <c r="Q742" s="689"/>
      <c r="R742" s="689"/>
      <c r="S742" s="689"/>
      <c r="T742" s="689"/>
      <c r="U742" s="692"/>
    </row>
    <row r="743">
      <c r="A743" s="689"/>
      <c r="B743" s="689"/>
      <c r="C743" s="689"/>
      <c r="D743" s="689"/>
      <c r="E743" s="689"/>
      <c r="F743" s="689"/>
      <c r="G743" s="690"/>
      <c r="H743" s="690"/>
      <c r="I743" s="690"/>
      <c r="J743" s="691"/>
      <c r="K743" s="691"/>
      <c r="L743" s="691"/>
      <c r="M743" s="691"/>
      <c r="N743" s="689"/>
      <c r="O743" s="689"/>
      <c r="P743" s="689"/>
      <c r="Q743" s="689"/>
      <c r="R743" s="689"/>
      <c r="S743" s="689"/>
      <c r="T743" s="689"/>
      <c r="U743" s="692"/>
    </row>
    <row r="744">
      <c r="A744" s="689"/>
      <c r="B744" s="689"/>
      <c r="C744" s="689"/>
      <c r="D744" s="689"/>
      <c r="E744" s="689"/>
      <c r="F744" s="689"/>
      <c r="G744" s="690"/>
      <c r="H744" s="690"/>
      <c r="I744" s="690"/>
      <c r="J744" s="691"/>
      <c r="K744" s="691"/>
      <c r="L744" s="691"/>
      <c r="M744" s="691"/>
      <c r="N744" s="689"/>
      <c r="O744" s="689"/>
      <c r="P744" s="689"/>
      <c r="Q744" s="689"/>
      <c r="R744" s="689"/>
      <c r="S744" s="689"/>
      <c r="T744" s="689"/>
      <c r="U744" s="692"/>
    </row>
    <row r="745">
      <c r="A745" s="689"/>
      <c r="B745" s="689"/>
      <c r="C745" s="689"/>
      <c r="D745" s="689"/>
      <c r="E745" s="689"/>
      <c r="F745" s="689"/>
      <c r="G745" s="690"/>
      <c r="H745" s="690"/>
      <c r="I745" s="690"/>
      <c r="J745" s="691"/>
      <c r="K745" s="691"/>
      <c r="L745" s="691"/>
      <c r="M745" s="691"/>
      <c r="N745" s="689"/>
      <c r="O745" s="689"/>
      <c r="P745" s="689"/>
      <c r="Q745" s="689"/>
      <c r="R745" s="689"/>
      <c r="S745" s="689"/>
      <c r="T745" s="689"/>
      <c r="U745" s="692"/>
    </row>
    <row r="746">
      <c r="A746" s="689"/>
      <c r="B746" s="689"/>
      <c r="C746" s="689"/>
      <c r="D746" s="689"/>
      <c r="E746" s="689"/>
      <c r="F746" s="689"/>
      <c r="G746" s="690"/>
      <c r="H746" s="690"/>
      <c r="I746" s="690"/>
      <c r="J746" s="691"/>
      <c r="K746" s="691"/>
      <c r="L746" s="691"/>
      <c r="M746" s="691"/>
      <c r="N746" s="689"/>
      <c r="O746" s="689"/>
      <c r="P746" s="689"/>
      <c r="Q746" s="689"/>
      <c r="R746" s="689"/>
      <c r="S746" s="689"/>
      <c r="T746" s="689"/>
      <c r="U746" s="692"/>
    </row>
    <row r="747">
      <c r="A747" s="689"/>
      <c r="B747" s="689"/>
      <c r="C747" s="689"/>
      <c r="D747" s="689"/>
      <c r="E747" s="689"/>
      <c r="F747" s="689"/>
      <c r="G747" s="690"/>
      <c r="H747" s="690"/>
      <c r="I747" s="690"/>
      <c r="J747" s="691"/>
      <c r="K747" s="691"/>
      <c r="L747" s="691"/>
      <c r="M747" s="691"/>
      <c r="N747" s="689"/>
      <c r="O747" s="689"/>
      <c r="P747" s="689"/>
      <c r="Q747" s="689"/>
      <c r="R747" s="689"/>
      <c r="S747" s="689"/>
      <c r="T747" s="689"/>
      <c r="U747" s="692"/>
    </row>
    <row r="748">
      <c r="A748" s="689"/>
      <c r="B748" s="689"/>
      <c r="C748" s="689"/>
      <c r="D748" s="689"/>
      <c r="E748" s="689"/>
      <c r="F748" s="689"/>
      <c r="G748" s="690"/>
      <c r="H748" s="690"/>
      <c r="I748" s="690"/>
      <c r="J748" s="691"/>
      <c r="K748" s="691"/>
      <c r="L748" s="691"/>
      <c r="M748" s="691"/>
      <c r="N748" s="689"/>
      <c r="O748" s="689"/>
      <c r="P748" s="689"/>
      <c r="Q748" s="689"/>
      <c r="R748" s="689"/>
      <c r="S748" s="689"/>
      <c r="T748" s="689"/>
      <c r="U748" s="692"/>
    </row>
    <row r="749">
      <c r="A749" s="689"/>
      <c r="B749" s="689"/>
      <c r="C749" s="689"/>
      <c r="D749" s="689"/>
      <c r="E749" s="689"/>
      <c r="F749" s="689"/>
      <c r="G749" s="690"/>
      <c r="H749" s="690"/>
      <c r="I749" s="690"/>
      <c r="J749" s="691"/>
      <c r="K749" s="691"/>
      <c r="L749" s="691"/>
      <c r="M749" s="691"/>
      <c r="N749" s="689"/>
      <c r="O749" s="689"/>
      <c r="P749" s="689"/>
      <c r="Q749" s="689"/>
      <c r="R749" s="689"/>
      <c r="S749" s="689"/>
      <c r="T749" s="689"/>
      <c r="U749" s="692"/>
    </row>
    <row r="750">
      <c r="A750" s="689"/>
      <c r="B750" s="689"/>
      <c r="C750" s="689"/>
      <c r="D750" s="689"/>
      <c r="E750" s="689"/>
      <c r="F750" s="689"/>
      <c r="G750" s="690"/>
      <c r="H750" s="690"/>
      <c r="I750" s="690"/>
      <c r="J750" s="691"/>
      <c r="K750" s="691"/>
      <c r="L750" s="691"/>
      <c r="M750" s="691"/>
      <c r="N750" s="689"/>
      <c r="O750" s="689"/>
      <c r="P750" s="689"/>
      <c r="Q750" s="689"/>
      <c r="R750" s="689"/>
      <c r="S750" s="689"/>
      <c r="T750" s="689"/>
      <c r="U750" s="692"/>
    </row>
    <row r="751">
      <c r="A751" s="689"/>
      <c r="B751" s="689"/>
      <c r="C751" s="689"/>
      <c r="D751" s="689"/>
      <c r="E751" s="689"/>
      <c r="F751" s="689"/>
      <c r="G751" s="690"/>
      <c r="H751" s="690"/>
      <c r="I751" s="690"/>
      <c r="J751" s="691"/>
      <c r="K751" s="691"/>
      <c r="L751" s="691"/>
      <c r="M751" s="691"/>
      <c r="N751" s="689"/>
      <c r="O751" s="689"/>
      <c r="P751" s="689"/>
      <c r="Q751" s="689"/>
      <c r="R751" s="689"/>
      <c r="S751" s="689"/>
      <c r="T751" s="689"/>
      <c r="U751" s="692"/>
    </row>
    <row r="752">
      <c r="A752" s="689"/>
      <c r="B752" s="689"/>
      <c r="C752" s="689"/>
      <c r="D752" s="689"/>
      <c r="E752" s="689"/>
      <c r="F752" s="689"/>
      <c r="G752" s="690"/>
      <c r="H752" s="690"/>
      <c r="I752" s="690"/>
      <c r="J752" s="691"/>
      <c r="K752" s="691"/>
      <c r="L752" s="691"/>
      <c r="M752" s="691"/>
      <c r="N752" s="689"/>
      <c r="O752" s="689"/>
      <c r="P752" s="689"/>
      <c r="Q752" s="689"/>
      <c r="R752" s="689"/>
      <c r="S752" s="689"/>
      <c r="T752" s="689"/>
      <c r="U752" s="692"/>
    </row>
    <row r="753">
      <c r="A753" s="689"/>
      <c r="B753" s="689"/>
      <c r="C753" s="689"/>
      <c r="D753" s="689"/>
      <c r="E753" s="689"/>
      <c r="F753" s="689"/>
      <c r="G753" s="690"/>
      <c r="H753" s="690"/>
      <c r="I753" s="690"/>
      <c r="J753" s="691"/>
      <c r="K753" s="691"/>
      <c r="L753" s="691"/>
      <c r="M753" s="691"/>
      <c r="N753" s="689"/>
      <c r="O753" s="689"/>
      <c r="P753" s="689"/>
      <c r="Q753" s="689"/>
      <c r="R753" s="689"/>
      <c r="S753" s="689"/>
      <c r="T753" s="689"/>
      <c r="U753" s="692"/>
    </row>
    <row r="754">
      <c r="A754" s="689"/>
      <c r="B754" s="689"/>
      <c r="C754" s="689"/>
      <c r="D754" s="689"/>
      <c r="E754" s="689"/>
      <c r="F754" s="689"/>
      <c r="G754" s="690"/>
      <c r="H754" s="690"/>
      <c r="I754" s="690"/>
      <c r="J754" s="691"/>
      <c r="K754" s="691"/>
      <c r="L754" s="691"/>
      <c r="M754" s="691"/>
      <c r="N754" s="689"/>
      <c r="O754" s="689"/>
      <c r="P754" s="689"/>
      <c r="Q754" s="689"/>
      <c r="R754" s="689"/>
      <c r="S754" s="689"/>
      <c r="T754" s="689"/>
      <c r="U754" s="692"/>
    </row>
    <row r="755">
      <c r="A755" s="689"/>
      <c r="B755" s="689"/>
      <c r="C755" s="689"/>
      <c r="D755" s="689"/>
      <c r="E755" s="689"/>
      <c r="F755" s="689"/>
      <c r="G755" s="690"/>
      <c r="H755" s="690"/>
      <c r="I755" s="690"/>
      <c r="J755" s="691"/>
      <c r="K755" s="691"/>
      <c r="L755" s="691"/>
      <c r="M755" s="691"/>
      <c r="N755" s="689"/>
      <c r="O755" s="689"/>
      <c r="P755" s="689"/>
      <c r="Q755" s="689"/>
      <c r="R755" s="689"/>
      <c r="S755" s="689"/>
      <c r="T755" s="689"/>
      <c r="U755" s="692"/>
    </row>
    <row r="756">
      <c r="A756" s="689"/>
      <c r="B756" s="689"/>
      <c r="C756" s="689"/>
      <c r="D756" s="689"/>
      <c r="E756" s="689"/>
      <c r="F756" s="689"/>
      <c r="G756" s="690"/>
      <c r="H756" s="690"/>
      <c r="I756" s="690"/>
      <c r="J756" s="691"/>
      <c r="K756" s="691"/>
      <c r="L756" s="691"/>
      <c r="M756" s="691"/>
      <c r="N756" s="689"/>
      <c r="O756" s="689"/>
      <c r="P756" s="689"/>
      <c r="Q756" s="689"/>
      <c r="R756" s="689"/>
      <c r="S756" s="689"/>
      <c r="T756" s="689"/>
      <c r="U756" s="692"/>
    </row>
    <row r="757">
      <c r="A757" s="689"/>
      <c r="B757" s="689"/>
      <c r="C757" s="689"/>
      <c r="D757" s="689"/>
      <c r="E757" s="689"/>
      <c r="F757" s="689"/>
      <c r="G757" s="690"/>
      <c r="H757" s="690"/>
      <c r="I757" s="690"/>
      <c r="J757" s="691"/>
      <c r="K757" s="691"/>
      <c r="L757" s="691"/>
      <c r="M757" s="691"/>
      <c r="N757" s="689"/>
      <c r="O757" s="689"/>
      <c r="P757" s="689"/>
      <c r="Q757" s="689"/>
      <c r="R757" s="689"/>
      <c r="S757" s="689"/>
      <c r="T757" s="689"/>
      <c r="U757" s="692"/>
    </row>
    <row r="758">
      <c r="A758" s="689"/>
      <c r="B758" s="689"/>
      <c r="C758" s="689"/>
      <c r="D758" s="689"/>
      <c r="E758" s="689"/>
      <c r="F758" s="689"/>
      <c r="G758" s="690"/>
      <c r="H758" s="690"/>
      <c r="I758" s="690"/>
      <c r="J758" s="691"/>
      <c r="K758" s="691"/>
      <c r="L758" s="691"/>
      <c r="M758" s="691"/>
      <c r="N758" s="689"/>
      <c r="O758" s="689"/>
      <c r="P758" s="689"/>
      <c r="Q758" s="689"/>
      <c r="R758" s="689"/>
      <c r="S758" s="689"/>
      <c r="T758" s="689"/>
      <c r="U758" s="692"/>
    </row>
    <row r="759">
      <c r="A759" s="689"/>
      <c r="B759" s="689"/>
      <c r="C759" s="689"/>
      <c r="D759" s="689"/>
      <c r="E759" s="689"/>
      <c r="F759" s="689"/>
      <c r="G759" s="690"/>
      <c r="H759" s="690"/>
      <c r="I759" s="690"/>
      <c r="J759" s="691"/>
      <c r="K759" s="691"/>
      <c r="L759" s="691"/>
      <c r="M759" s="691"/>
      <c r="N759" s="689"/>
      <c r="O759" s="689"/>
      <c r="P759" s="689"/>
      <c r="Q759" s="689"/>
      <c r="R759" s="689"/>
      <c r="S759" s="689"/>
      <c r="T759" s="689"/>
      <c r="U759" s="692"/>
    </row>
    <row r="760">
      <c r="A760" s="689"/>
      <c r="B760" s="689"/>
      <c r="C760" s="689"/>
      <c r="D760" s="689"/>
      <c r="E760" s="689"/>
      <c r="F760" s="689"/>
      <c r="G760" s="690"/>
      <c r="H760" s="690"/>
      <c r="I760" s="690"/>
      <c r="J760" s="691"/>
      <c r="K760" s="691"/>
      <c r="L760" s="691"/>
      <c r="M760" s="691"/>
      <c r="N760" s="689"/>
      <c r="O760" s="689"/>
      <c r="P760" s="689"/>
      <c r="Q760" s="689"/>
      <c r="R760" s="689"/>
      <c r="S760" s="689"/>
      <c r="T760" s="689"/>
      <c r="U760" s="692"/>
    </row>
    <row r="761">
      <c r="A761" s="689"/>
      <c r="B761" s="689"/>
      <c r="C761" s="689"/>
      <c r="D761" s="689"/>
      <c r="E761" s="689"/>
      <c r="F761" s="689"/>
      <c r="G761" s="690"/>
      <c r="H761" s="690"/>
      <c r="I761" s="690"/>
      <c r="J761" s="691"/>
      <c r="K761" s="691"/>
      <c r="L761" s="691"/>
      <c r="M761" s="691"/>
      <c r="N761" s="689"/>
      <c r="O761" s="689"/>
      <c r="P761" s="689"/>
      <c r="Q761" s="689"/>
      <c r="R761" s="689"/>
      <c r="S761" s="689"/>
      <c r="T761" s="689"/>
      <c r="U761" s="692"/>
    </row>
    <row r="762">
      <c r="A762" s="689"/>
      <c r="B762" s="689"/>
      <c r="C762" s="689"/>
      <c r="D762" s="689"/>
      <c r="E762" s="689"/>
      <c r="F762" s="689"/>
      <c r="G762" s="690"/>
      <c r="H762" s="690"/>
      <c r="I762" s="690"/>
      <c r="J762" s="691"/>
      <c r="K762" s="691"/>
      <c r="L762" s="691"/>
      <c r="M762" s="691"/>
      <c r="N762" s="689"/>
      <c r="O762" s="689"/>
      <c r="P762" s="689"/>
      <c r="Q762" s="689"/>
      <c r="R762" s="689"/>
      <c r="S762" s="689"/>
      <c r="T762" s="689"/>
      <c r="U762" s="692"/>
    </row>
    <row r="763">
      <c r="A763" s="689"/>
      <c r="B763" s="689"/>
      <c r="C763" s="689"/>
      <c r="D763" s="689"/>
      <c r="E763" s="689"/>
      <c r="F763" s="689"/>
      <c r="G763" s="690"/>
      <c r="H763" s="690"/>
      <c r="I763" s="690"/>
      <c r="J763" s="691"/>
      <c r="K763" s="691"/>
      <c r="L763" s="691"/>
      <c r="M763" s="691"/>
      <c r="N763" s="689"/>
      <c r="O763" s="689"/>
      <c r="P763" s="689"/>
      <c r="Q763" s="689"/>
      <c r="R763" s="689"/>
      <c r="S763" s="689"/>
      <c r="T763" s="689"/>
      <c r="U763" s="692"/>
    </row>
    <row r="764">
      <c r="A764" s="689"/>
      <c r="B764" s="689"/>
      <c r="C764" s="689"/>
      <c r="D764" s="689"/>
      <c r="E764" s="689"/>
      <c r="F764" s="689"/>
      <c r="G764" s="690"/>
      <c r="H764" s="690"/>
      <c r="I764" s="690"/>
      <c r="J764" s="691"/>
      <c r="K764" s="691"/>
      <c r="L764" s="691"/>
      <c r="M764" s="691"/>
      <c r="N764" s="689"/>
      <c r="O764" s="689"/>
      <c r="P764" s="689"/>
      <c r="Q764" s="689"/>
      <c r="R764" s="689"/>
      <c r="S764" s="689"/>
      <c r="T764" s="689"/>
      <c r="U764" s="692"/>
    </row>
    <row r="765">
      <c r="A765" s="689"/>
      <c r="B765" s="689"/>
      <c r="C765" s="689"/>
      <c r="D765" s="689"/>
      <c r="E765" s="689"/>
      <c r="F765" s="689"/>
      <c r="G765" s="690"/>
      <c r="H765" s="690"/>
      <c r="I765" s="690"/>
      <c r="J765" s="691"/>
      <c r="K765" s="691"/>
      <c r="L765" s="691"/>
      <c r="M765" s="691"/>
      <c r="N765" s="689"/>
      <c r="O765" s="689"/>
      <c r="P765" s="689"/>
      <c r="Q765" s="689"/>
      <c r="R765" s="689"/>
      <c r="S765" s="689"/>
      <c r="T765" s="689"/>
      <c r="U765" s="692"/>
    </row>
    <row r="766">
      <c r="A766" s="689"/>
      <c r="B766" s="689"/>
      <c r="C766" s="689"/>
      <c r="D766" s="689"/>
      <c r="E766" s="689"/>
      <c r="F766" s="689"/>
      <c r="G766" s="690"/>
      <c r="H766" s="690"/>
      <c r="I766" s="690"/>
      <c r="J766" s="691"/>
      <c r="K766" s="691"/>
      <c r="L766" s="691"/>
      <c r="M766" s="691"/>
      <c r="N766" s="689"/>
      <c r="O766" s="689"/>
      <c r="P766" s="689"/>
      <c r="Q766" s="689"/>
      <c r="R766" s="689"/>
      <c r="S766" s="689"/>
      <c r="T766" s="689"/>
      <c r="U766" s="692"/>
    </row>
    <row r="767">
      <c r="A767" s="689"/>
      <c r="B767" s="689"/>
      <c r="C767" s="689"/>
      <c r="D767" s="689"/>
      <c r="E767" s="689"/>
      <c r="F767" s="689"/>
      <c r="G767" s="690"/>
      <c r="H767" s="690"/>
      <c r="I767" s="690"/>
      <c r="J767" s="691"/>
      <c r="K767" s="691"/>
      <c r="L767" s="691"/>
      <c r="M767" s="691"/>
      <c r="N767" s="689"/>
      <c r="O767" s="689"/>
      <c r="P767" s="689"/>
      <c r="Q767" s="689"/>
      <c r="R767" s="689"/>
      <c r="S767" s="689"/>
      <c r="T767" s="689"/>
      <c r="U767" s="692"/>
    </row>
    <row r="768">
      <c r="A768" s="689"/>
      <c r="B768" s="689"/>
      <c r="C768" s="689"/>
      <c r="D768" s="689"/>
      <c r="E768" s="689"/>
      <c r="F768" s="689"/>
      <c r="G768" s="690"/>
      <c r="H768" s="690"/>
      <c r="I768" s="690"/>
      <c r="J768" s="691"/>
      <c r="K768" s="691"/>
      <c r="L768" s="691"/>
      <c r="M768" s="691"/>
      <c r="N768" s="689"/>
      <c r="O768" s="689"/>
      <c r="P768" s="689"/>
      <c r="Q768" s="689"/>
      <c r="R768" s="689"/>
      <c r="S768" s="689"/>
      <c r="T768" s="689"/>
      <c r="U768" s="692"/>
    </row>
    <row r="769">
      <c r="A769" s="689"/>
      <c r="B769" s="689"/>
      <c r="C769" s="689"/>
      <c r="D769" s="689"/>
      <c r="E769" s="689"/>
      <c r="F769" s="689"/>
      <c r="G769" s="690"/>
      <c r="H769" s="690"/>
      <c r="I769" s="690"/>
      <c r="J769" s="691"/>
      <c r="K769" s="691"/>
      <c r="L769" s="691"/>
      <c r="M769" s="691"/>
      <c r="N769" s="689"/>
      <c r="O769" s="689"/>
      <c r="P769" s="689"/>
      <c r="Q769" s="689"/>
      <c r="R769" s="689"/>
      <c r="S769" s="689"/>
      <c r="T769" s="689"/>
      <c r="U769" s="692"/>
    </row>
    <row r="770">
      <c r="A770" s="689"/>
      <c r="B770" s="689"/>
      <c r="C770" s="689"/>
      <c r="D770" s="689"/>
      <c r="E770" s="689"/>
      <c r="F770" s="689"/>
      <c r="G770" s="690"/>
      <c r="H770" s="690"/>
      <c r="I770" s="690"/>
      <c r="J770" s="691"/>
      <c r="K770" s="691"/>
      <c r="L770" s="691"/>
      <c r="M770" s="691"/>
      <c r="N770" s="689"/>
      <c r="O770" s="689"/>
      <c r="P770" s="689"/>
      <c r="Q770" s="689"/>
      <c r="R770" s="689"/>
      <c r="S770" s="689"/>
      <c r="T770" s="689"/>
      <c r="U770" s="692"/>
    </row>
    <row r="771">
      <c r="A771" s="689"/>
      <c r="B771" s="689"/>
      <c r="C771" s="689"/>
      <c r="D771" s="689"/>
      <c r="E771" s="689"/>
      <c r="F771" s="689"/>
      <c r="G771" s="690"/>
      <c r="H771" s="690"/>
      <c r="I771" s="690"/>
      <c r="J771" s="691"/>
      <c r="K771" s="691"/>
      <c r="L771" s="691"/>
      <c r="M771" s="691"/>
      <c r="N771" s="689"/>
      <c r="O771" s="689"/>
      <c r="P771" s="689"/>
      <c r="Q771" s="689"/>
      <c r="R771" s="689"/>
      <c r="S771" s="689"/>
      <c r="T771" s="689"/>
      <c r="U771" s="692"/>
    </row>
    <row r="772">
      <c r="A772" s="689"/>
      <c r="B772" s="689"/>
      <c r="C772" s="689"/>
      <c r="D772" s="689"/>
      <c r="E772" s="689"/>
      <c r="F772" s="689"/>
      <c r="G772" s="690"/>
      <c r="H772" s="690"/>
      <c r="I772" s="690"/>
      <c r="J772" s="691"/>
      <c r="K772" s="691"/>
      <c r="L772" s="691"/>
      <c r="M772" s="691"/>
      <c r="N772" s="689"/>
      <c r="O772" s="689"/>
      <c r="P772" s="689"/>
      <c r="Q772" s="689"/>
      <c r="R772" s="689"/>
      <c r="S772" s="689"/>
      <c r="T772" s="689"/>
      <c r="U772" s="692"/>
    </row>
    <row r="773">
      <c r="A773" s="689"/>
      <c r="B773" s="689"/>
      <c r="C773" s="689"/>
      <c r="D773" s="689"/>
      <c r="E773" s="689"/>
      <c r="F773" s="689"/>
      <c r="G773" s="690"/>
      <c r="H773" s="690"/>
      <c r="I773" s="690"/>
      <c r="J773" s="691"/>
      <c r="K773" s="691"/>
      <c r="L773" s="691"/>
      <c r="M773" s="691"/>
      <c r="N773" s="689"/>
      <c r="O773" s="689"/>
      <c r="P773" s="689"/>
      <c r="Q773" s="689"/>
      <c r="R773" s="689"/>
      <c r="S773" s="689"/>
      <c r="T773" s="689"/>
      <c r="U773" s="692"/>
    </row>
    <row r="774">
      <c r="A774" s="689"/>
      <c r="B774" s="689"/>
      <c r="C774" s="689"/>
      <c r="D774" s="689"/>
      <c r="E774" s="689"/>
      <c r="F774" s="689"/>
      <c r="G774" s="690"/>
      <c r="H774" s="690"/>
      <c r="I774" s="690"/>
      <c r="J774" s="691"/>
      <c r="K774" s="691"/>
      <c r="L774" s="691"/>
      <c r="M774" s="691"/>
      <c r="N774" s="689"/>
      <c r="O774" s="689"/>
      <c r="P774" s="689"/>
      <c r="Q774" s="689"/>
      <c r="R774" s="689"/>
      <c r="S774" s="689"/>
      <c r="T774" s="689"/>
      <c r="U774" s="692"/>
    </row>
    <row r="775">
      <c r="A775" s="689"/>
      <c r="B775" s="689"/>
      <c r="C775" s="689"/>
      <c r="D775" s="689"/>
      <c r="E775" s="689"/>
      <c r="F775" s="689"/>
      <c r="G775" s="690"/>
      <c r="H775" s="690"/>
      <c r="I775" s="690"/>
      <c r="J775" s="691"/>
      <c r="K775" s="691"/>
      <c r="L775" s="691"/>
      <c r="M775" s="691"/>
      <c r="N775" s="689"/>
      <c r="O775" s="689"/>
      <c r="P775" s="689"/>
      <c r="Q775" s="689"/>
      <c r="R775" s="689"/>
      <c r="S775" s="689"/>
      <c r="T775" s="689"/>
      <c r="U775" s="692"/>
    </row>
    <row r="776">
      <c r="A776" s="689"/>
      <c r="B776" s="689"/>
      <c r="C776" s="689"/>
      <c r="D776" s="689"/>
      <c r="E776" s="689"/>
      <c r="F776" s="689"/>
      <c r="G776" s="690"/>
      <c r="H776" s="690"/>
      <c r="I776" s="690"/>
      <c r="J776" s="691"/>
      <c r="K776" s="691"/>
      <c r="L776" s="691"/>
      <c r="M776" s="691"/>
      <c r="N776" s="689"/>
      <c r="O776" s="689"/>
      <c r="P776" s="689"/>
      <c r="Q776" s="689"/>
      <c r="R776" s="689"/>
      <c r="S776" s="689"/>
      <c r="T776" s="689"/>
      <c r="U776" s="692"/>
    </row>
    <row r="777">
      <c r="A777" s="689"/>
      <c r="B777" s="689"/>
      <c r="C777" s="689"/>
      <c r="D777" s="689"/>
      <c r="E777" s="689"/>
      <c r="F777" s="689"/>
      <c r="G777" s="690"/>
      <c r="H777" s="690"/>
      <c r="I777" s="690"/>
      <c r="J777" s="691"/>
      <c r="K777" s="691"/>
      <c r="L777" s="691"/>
      <c r="M777" s="691"/>
      <c r="N777" s="689"/>
      <c r="O777" s="689"/>
      <c r="P777" s="689"/>
      <c r="Q777" s="689"/>
      <c r="R777" s="689"/>
      <c r="S777" s="689"/>
      <c r="T777" s="689"/>
      <c r="U777" s="692"/>
    </row>
    <row r="778">
      <c r="A778" s="689"/>
      <c r="B778" s="689"/>
      <c r="C778" s="689"/>
      <c r="D778" s="689"/>
      <c r="E778" s="689"/>
      <c r="F778" s="689"/>
      <c r="G778" s="690"/>
      <c r="H778" s="690"/>
      <c r="I778" s="690"/>
      <c r="J778" s="691"/>
      <c r="K778" s="691"/>
      <c r="L778" s="691"/>
      <c r="M778" s="691"/>
      <c r="N778" s="689"/>
      <c r="O778" s="689"/>
      <c r="P778" s="689"/>
      <c r="Q778" s="689"/>
      <c r="R778" s="689"/>
      <c r="S778" s="689"/>
      <c r="T778" s="689"/>
      <c r="U778" s="692"/>
    </row>
    <row r="779">
      <c r="A779" s="689"/>
      <c r="B779" s="689"/>
      <c r="C779" s="689"/>
      <c r="D779" s="689"/>
      <c r="E779" s="689"/>
      <c r="F779" s="689"/>
      <c r="G779" s="690"/>
      <c r="H779" s="690"/>
      <c r="I779" s="690"/>
      <c r="J779" s="691"/>
      <c r="K779" s="691"/>
      <c r="L779" s="691"/>
      <c r="M779" s="691"/>
      <c r="N779" s="689"/>
      <c r="O779" s="689"/>
      <c r="P779" s="689"/>
      <c r="Q779" s="689"/>
      <c r="R779" s="689"/>
      <c r="S779" s="689"/>
      <c r="T779" s="689"/>
      <c r="U779" s="692"/>
    </row>
    <row r="780">
      <c r="A780" s="689"/>
      <c r="B780" s="689"/>
      <c r="C780" s="689"/>
      <c r="D780" s="689"/>
      <c r="E780" s="689"/>
      <c r="F780" s="689"/>
      <c r="G780" s="690"/>
      <c r="H780" s="690"/>
      <c r="I780" s="690"/>
      <c r="J780" s="691"/>
      <c r="K780" s="691"/>
      <c r="L780" s="691"/>
      <c r="M780" s="691"/>
      <c r="N780" s="689"/>
      <c r="O780" s="689"/>
      <c r="P780" s="689"/>
      <c r="Q780" s="689"/>
      <c r="R780" s="689"/>
      <c r="S780" s="689"/>
      <c r="T780" s="689"/>
      <c r="U780" s="692"/>
    </row>
    <row r="781">
      <c r="A781" s="689"/>
      <c r="B781" s="689"/>
      <c r="C781" s="689"/>
      <c r="D781" s="689"/>
      <c r="E781" s="689"/>
      <c r="F781" s="689"/>
      <c r="G781" s="690"/>
      <c r="H781" s="690"/>
      <c r="I781" s="690"/>
      <c r="J781" s="691"/>
      <c r="K781" s="691"/>
      <c r="L781" s="691"/>
      <c r="M781" s="691"/>
      <c r="N781" s="689"/>
      <c r="O781" s="689"/>
      <c r="P781" s="689"/>
      <c r="Q781" s="689"/>
      <c r="R781" s="689"/>
      <c r="S781" s="689"/>
      <c r="T781" s="689"/>
      <c r="U781" s="692"/>
    </row>
    <row r="782">
      <c r="A782" s="689"/>
      <c r="B782" s="689"/>
      <c r="C782" s="689"/>
      <c r="D782" s="689"/>
      <c r="E782" s="689"/>
      <c r="F782" s="689"/>
      <c r="G782" s="690"/>
      <c r="H782" s="690"/>
      <c r="I782" s="690"/>
      <c r="J782" s="691"/>
      <c r="K782" s="691"/>
      <c r="L782" s="691"/>
      <c r="M782" s="691"/>
      <c r="N782" s="689"/>
      <c r="O782" s="689"/>
      <c r="P782" s="689"/>
      <c r="Q782" s="689"/>
      <c r="R782" s="689"/>
      <c r="S782" s="689"/>
      <c r="T782" s="689"/>
      <c r="U782" s="692"/>
    </row>
    <row r="783">
      <c r="A783" s="689"/>
      <c r="B783" s="689"/>
      <c r="C783" s="689"/>
      <c r="D783" s="689"/>
      <c r="E783" s="689"/>
      <c r="F783" s="689"/>
      <c r="G783" s="690"/>
      <c r="H783" s="690"/>
      <c r="I783" s="690"/>
      <c r="J783" s="691"/>
      <c r="K783" s="691"/>
      <c r="L783" s="691"/>
      <c r="M783" s="691"/>
      <c r="N783" s="689"/>
      <c r="O783" s="689"/>
      <c r="P783" s="689"/>
      <c r="Q783" s="689"/>
      <c r="R783" s="689"/>
      <c r="S783" s="689"/>
      <c r="T783" s="689"/>
      <c r="U783" s="692"/>
    </row>
    <row r="784">
      <c r="A784" s="689"/>
      <c r="B784" s="689"/>
      <c r="C784" s="689"/>
      <c r="D784" s="689"/>
      <c r="E784" s="689"/>
      <c r="F784" s="689"/>
      <c r="G784" s="690"/>
      <c r="H784" s="690"/>
      <c r="I784" s="690"/>
      <c r="J784" s="691"/>
      <c r="K784" s="691"/>
      <c r="L784" s="691"/>
      <c r="M784" s="691"/>
      <c r="N784" s="689"/>
      <c r="O784" s="689"/>
      <c r="P784" s="689"/>
      <c r="Q784" s="689"/>
      <c r="R784" s="689"/>
      <c r="S784" s="689"/>
      <c r="T784" s="689"/>
      <c r="U784" s="692"/>
    </row>
    <row r="785">
      <c r="A785" s="689"/>
      <c r="B785" s="689"/>
      <c r="C785" s="689"/>
      <c r="D785" s="689"/>
      <c r="E785" s="689"/>
      <c r="F785" s="689"/>
      <c r="G785" s="690"/>
      <c r="H785" s="690"/>
      <c r="I785" s="690"/>
      <c r="J785" s="691"/>
      <c r="K785" s="691"/>
      <c r="L785" s="691"/>
      <c r="M785" s="691"/>
      <c r="N785" s="689"/>
      <c r="O785" s="689"/>
      <c r="P785" s="689"/>
      <c r="Q785" s="689"/>
      <c r="R785" s="689"/>
      <c r="S785" s="689"/>
      <c r="T785" s="689"/>
      <c r="U785" s="692"/>
    </row>
    <row r="786">
      <c r="A786" s="689"/>
      <c r="B786" s="689"/>
      <c r="C786" s="689"/>
      <c r="D786" s="689"/>
      <c r="E786" s="689"/>
      <c r="F786" s="689"/>
      <c r="G786" s="690"/>
      <c r="H786" s="690"/>
      <c r="I786" s="690"/>
      <c r="J786" s="691"/>
      <c r="K786" s="691"/>
      <c r="L786" s="691"/>
      <c r="M786" s="691"/>
      <c r="N786" s="689"/>
      <c r="O786" s="689"/>
      <c r="P786" s="689"/>
      <c r="Q786" s="689"/>
      <c r="R786" s="689"/>
      <c r="S786" s="689"/>
      <c r="T786" s="689"/>
      <c r="U786" s="692"/>
    </row>
    <row r="787">
      <c r="A787" s="689"/>
      <c r="B787" s="689"/>
      <c r="C787" s="689"/>
      <c r="D787" s="689"/>
      <c r="E787" s="689"/>
      <c r="F787" s="689"/>
      <c r="G787" s="690"/>
      <c r="H787" s="690"/>
      <c r="I787" s="690"/>
      <c r="J787" s="691"/>
      <c r="K787" s="691"/>
      <c r="L787" s="691"/>
      <c r="M787" s="691"/>
      <c r="N787" s="689"/>
      <c r="O787" s="689"/>
      <c r="P787" s="689"/>
      <c r="Q787" s="689"/>
      <c r="R787" s="689"/>
      <c r="S787" s="689"/>
      <c r="T787" s="689"/>
      <c r="U787" s="692"/>
    </row>
    <row r="788">
      <c r="A788" s="689"/>
      <c r="B788" s="689"/>
      <c r="C788" s="689"/>
      <c r="D788" s="689"/>
      <c r="E788" s="689"/>
      <c r="F788" s="689"/>
      <c r="G788" s="690"/>
      <c r="H788" s="690"/>
      <c r="I788" s="690"/>
      <c r="J788" s="691"/>
      <c r="K788" s="691"/>
      <c r="L788" s="691"/>
      <c r="M788" s="691"/>
      <c r="N788" s="689"/>
      <c r="O788" s="689"/>
      <c r="P788" s="689"/>
      <c r="Q788" s="689"/>
      <c r="R788" s="689"/>
      <c r="S788" s="689"/>
      <c r="T788" s="689"/>
      <c r="U788" s="692"/>
    </row>
    <row r="789">
      <c r="A789" s="689"/>
      <c r="B789" s="689"/>
      <c r="C789" s="689"/>
      <c r="D789" s="689"/>
      <c r="E789" s="689"/>
      <c r="F789" s="689"/>
      <c r="G789" s="690"/>
      <c r="H789" s="690"/>
      <c r="I789" s="690"/>
      <c r="J789" s="691"/>
      <c r="K789" s="691"/>
      <c r="L789" s="691"/>
      <c r="M789" s="691"/>
      <c r="N789" s="689"/>
      <c r="O789" s="689"/>
      <c r="P789" s="689"/>
      <c r="Q789" s="689"/>
      <c r="R789" s="689"/>
      <c r="S789" s="689"/>
      <c r="T789" s="689"/>
      <c r="U789" s="692"/>
    </row>
    <row r="790">
      <c r="A790" s="689"/>
      <c r="B790" s="689"/>
      <c r="C790" s="689"/>
      <c r="D790" s="689"/>
      <c r="E790" s="689"/>
      <c r="F790" s="689"/>
      <c r="G790" s="690"/>
      <c r="H790" s="690"/>
      <c r="I790" s="690"/>
      <c r="J790" s="691"/>
      <c r="K790" s="691"/>
      <c r="L790" s="691"/>
      <c r="M790" s="691"/>
      <c r="N790" s="689"/>
      <c r="O790" s="689"/>
      <c r="P790" s="689"/>
      <c r="Q790" s="689"/>
      <c r="R790" s="689"/>
      <c r="S790" s="689"/>
      <c r="T790" s="689"/>
      <c r="U790" s="692"/>
    </row>
    <row r="791">
      <c r="A791" s="689"/>
      <c r="B791" s="689"/>
      <c r="C791" s="689"/>
      <c r="D791" s="689"/>
      <c r="E791" s="689"/>
      <c r="F791" s="689"/>
      <c r="G791" s="690"/>
      <c r="H791" s="690"/>
      <c r="I791" s="690"/>
      <c r="J791" s="691"/>
      <c r="K791" s="691"/>
      <c r="L791" s="691"/>
      <c r="M791" s="691"/>
      <c r="N791" s="689"/>
      <c r="O791" s="689"/>
      <c r="P791" s="689"/>
      <c r="Q791" s="689"/>
      <c r="R791" s="689"/>
      <c r="S791" s="689"/>
      <c r="T791" s="689"/>
      <c r="U791" s="692"/>
    </row>
    <row r="792">
      <c r="A792" s="689"/>
      <c r="B792" s="689"/>
      <c r="C792" s="689"/>
      <c r="D792" s="689"/>
      <c r="E792" s="689"/>
      <c r="F792" s="689"/>
      <c r="G792" s="690"/>
      <c r="H792" s="690"/>
      <c r="I792" s="690"/>
      <c r="J792" s="691"/>
      <c r="K792" s="691"/>
      <c r="L792" s="691"/>
      <c r="M792" s="691"/>
      <c r="N792" s="689"/>
      <c r="O792" s="689"/>
      <c r="P792" s="689"/>
      <c r="Q792" s="689"/>
      <c r="R792" s="689"/>
      <c r="S792" s="689"/>
      <c r="T792" s="689"/>
      <c r="U792" s="692"/>
    </row>
    <row r="793">
      <c r="A793" s="689"/>
      <c r="B793" s="689"/>
      <c r="C793" s="689"/>
      <c r="D793" s="689"/>
      <c r="E793" s="689"/>
      <c r="F793" s="689"/>
      <c r="G793" s="690"/>
      <c r="H793" s="690"/>
      <c r="I793" s="690"/>
      <c r="J793" s="691"/>
      <c r="K793" s="691"/>
      <c r="L793" s="691"/>
      <c r="M793" s="691"/>
      <c r="N793" s="689"/>
      <c r="O793" s="689"/>
      <c r="P793" s="689"/>
      <c r="Q793" s="689"/>
      <c r="R793" s="689"/>
      <c r="S793" s="689"/>
      <c r="T793" s="689"/>
      <c r="U793" s="692"/>
    </row>
    <row r="794">
      <c r="A794" s="689"/>
      <c r="B794" s="689"/>
      <c r="C794" s="689"/>
      <c r="D794" s="689"/>
      <c r="E794" s="689"/>
      <c r="F794" s="689"/>
      <c r="G794" s="690"/>
      <c r="H794" s="690"/>
      <c r="I794" s="690"/>
      <c r="J794" s="691"/>
      <c r="K794" s="691"/>
      <c r="L794" s="691"/>
      <c r="M794" s="691"/>
      <c r="N794" s="689"/>
      <c r="O794" s="689"/>
      <c r="P794" s="689"/>
      <c r="Q794" s="689"/>
      <c r="R794" s="689"/>
      <c r="S794" s="689"/>
      <c r="T794" s="689"/>
      <c r="U794" s="692"/>
    </row>
    <row r="795">
      <c r="A795" s="689"/>
      <c r="B795" s="689"/>
      <c r="C795" s="689"/>
      <c r="D795" s="689"/>
      <c r="E795" s="689"/>
      <c r="F795" s="689"/>
      <c r="G795" s="690"/>
      <c r="H795" s="690"/>
      <c r="I795" s="690"/>
      <c r="J795" s="691"/>
      <c r="K795" s="691"/>
      <c r="L795" s="691"/>
      <c r="M795" s="691"/>
      <c r="N795" s="689"/>
      <c r="O795" s="689"/>
      <c r="P795" s="689"/>
      <c r="Q795" s="689"/>
      <c r="R795" s="689"/>
      <c r="S795" s="689"/>
      <c r="T795" s="689"/>
      <c r="U795" s="692"/>
    </row>
    <row r="796">
      <c r="A796" s="689"/>
      <c r="B796" s="689"/>
      <c r="C796" s="689"/>
      <c r="D796" s="689"/>
      <c r="E796" s="689"/>
      <c r="F796" s="689"/>
      <c r="G796" s="690"/>
      <c r="H796" s="690"/>
      <c r="I796" s="690"/>
      <c r="J796" s="691"/>
      <c r="K796" s="691"/>
      <c r="L796" s="691"/>
      <c r="M796" s="691"/>
      <c r="N796" s="689"/>
      <c r="O796" s="689"/>
      <c r="P796" s="689"/>
      <c r="Q796" s="689"/>
      <c r="R796" s="689"/>
      <c r="S796" s="689"/>
      <c r="T796" s="689"/>
      <c r="U796" s="692"/>
    </row>
    <row r="797">
      <c r="A797" s="689"/>
      <c r="B797" s="689"/>
      <c r="C797" s="689"/>
      <c r="D797" s="689"/>
      <c r="E797" s="689"/>
      <c r="F797" s="689"/>
      <c r="G797" s="690"/>
      <c r="H797" s="690"/>
      <c r="I797" s="690"/>
      <c r="J797" s="691"/>
      <c r="K797" s="691"/>
      <c r="L797" s="691"/>
      <c r="M797" s="691"/>
      <c r="N797" s="689"/>
      <c r="O797" s="689"/>
      <c r="P797" s="689"/>
      <c r="Q797" s="689"/>
      <c r="R797" s="689"/>
      <c r="S797" s="689"/>
      <c r="T797" s="689"/>
      <c r="U797" s="692"/>
    </row>
    <row r="798">
      <c r="A798" s="689"/>
      <c r="B798" s="689"/>
      <c r="C798" s="689"/>
      <c r="D798" s="689"/>
      <c r="E798" s="689"/>
      <c r="F798" s="689"/>
      <c r="G798" s="690"/>
      <c r="H798" s="690"/>
      <c r="I798" s="690"/>
      <c r="J798" s="691"/>
      <c r="K798" s="691"/>
      <c r="L798" s="691"/>
      <c r="M798" s="691"/>
      <c r="N798" s="689"/>
      <c r="O798" s="689"/>
      <c r="P798" s="689"/>
      <c r="Q798" s="689"/>
      <c r="R798" s="689"/>
      <c r="S798" s="689"/>
      <c r="T798" s="689"/>
      <c r="U798" s="692"/>
    </row>
    <row r="799">
      <c r="A799" s="689"/>
      <c r="B799" s="689"/>
      <c r="C799" s="689"/>
      <c r="D799" s="689"/>
      <c r="E799" s="689"/>
      <c r="F799" s="689"/>
      <c r="G799" s="690"/>
      <c r="H799" s="690"/>
      <c r="I799" s="690"/>
      <c r="J799" s="691"/>
      <c r="K799" s="691"/>
      <c r="L799" s="691"/>
      <c r="M799" s="691"/>
      <c r="N799" s="689"/>
      <c r="O799" s="689"/>
      <c r="P799" s="689"/>
      <c r="Q799" s="689"/>
      <c r="R799" s="689"/>
      <c r="S799" s="689"/>
      <c r="T799" s="689"/>
      <c r="U799" s="692"/>
    </row>
    <row r="800">
      <c r="A800" s="689"/>
      <c r="B800" s="689"/>
      <c r="C800" s="689"/>
      <c r="D800" s="689"/>
      <c r="E800" s="689"/>
      <c r="F800" s="689"/>
      <c r="G800" s="690"/>
      <c r="H800" s="690"/>
      <c r="I800" s="690"/>
      <c r="J800" s="691"/>
      <c r="K800" s="691"/>
      <c r="L800" s="691"/>
      <c r="M800" s="691"/>
      <c r="N800" s="689"/>
      <c r="O800" s="689"/>
      <c r="P800" s="689"/>
      <c r="Q800" s="689"/>
      <c r="R800" s="689"/>
      <c r="S800" s="689"/>
      <c r="T800" s="689"/>
      <c r="U800" s="692"/>
    </row>
    <row r="801">
      <c r="A801" s="689"/>
      <c r="B801" s="689"/>
      <c r="C801" s="689"/>
      <c r="D801" s="689"/>
      <c r="E801" s="689"/>
      <c r="F801" s="689"/>
      <c r="G801" s="690"/>
      <c r="H801" s="690"/>
      <c r="I801" s="690"/>
      <c r="J801" s="691"/>
      <c r="K801" s="691"/>
      <c r="L801" s="691"/>
      <c r="M801" s="691"/>
      <c r="N801" s="689"/>
      <c r="O801" s="689"/>
      <c r="P801" s="689"/>
      <c r="Q801" s="689"/>
      <c r="R801" s="689"/>
      <c r="S801" s="689"/>
      <c r="T801" s="689"/>
      <c r="U801" s="692"/>
    </row>
    <row r="802">
      <c r="A802" s="689"/>
      <c r="B802" s="689"/>
      <c r="C802" s="689"/>
      <c r="D802" s="689"/>
      <c r="E802" s="689"/>
      <c r="F802" s="689"/>
      <c r="G802" s="690"/>
      <c r="H802" s="690"/>
      <c r="I802" s="690"/>
      <c r="J802" s="691"/>
      <c r="K802" s="691"/>
      <c r="L802" s="691"/>
      <c r="M802" s="691"/>
      <c r="N802" s="689"/>
      <c r="O802" s="689"/>
      <c r="P802" s="689"/>
      <c r="Q802" s="689"/>
      <c r="R802" s="689"/>
      <c r="S802" s="689"/>
      <c r="T802" s="689"/>
      <c r="U802" s="692"/>
    </row>
    <row r="803">
      <c r="A803" s="689"/>
      <c r="B803" s="689"/>
      <c r="C803" s="689"/>
      <c r="D803" s="689"/>
      <c r="E803" s="689"/>
      <c r="F803" s="689"/>
      <c r="G803" s="690"/>
      <c r="H803" s="690"/>
      <c r="I803" s="690"/>
      <c r="J803" s="691"/>
      <c r="K803" s="691"/>
      <c r="L803" s="691"/>
      <c r="M803" s="691"/>
      <c r="N803" s="689"/>
      <c r="O803" s="689"/>
      <c r="P803" s="689"/>
      <c r="Q803" s="689"/>
      <c r="R803" s="689"/>
      <c r="S803" s="689"/>
      <c r="T803" s="689"/>
      <c r="U803" s="692"/>
    </row>
    <row r="804">
      <c r="A804" s="689"/>
      <c r="B804" s="689"/>
      <c r="C804" s="689"/>
      <c r="D804" s="689"/>
      <c r="E804" s="689"/>
      <c r="F804" s="689"/>
      <c r="G804" s="690"/>
      <c r="H804" s="690"/>
      <c r="I804" s="690"/>
      <c r="J804" s="691"/>
      <c r="K804" s="691"/>
      <c r="L804" s="691"/>
      <c r="M804" s="691"/>
      <c r="N804" s="689"/>
      <c r="O804" s="689"/>
      <c r="P804" s="689"/>
      <c r="Q804" s="689"/>
      <c r="R804" s="689"/>
      <c r="S804" s="689"/>
      <c r="T804" s="689"/>
      <c r="U804" s="692"/>
    </row>
    <row r="805">
      <c r="A805" s="689"/>
      <c r="B805" s="689"/>
      <c r="C805" s="689"/>
      <c r="D805" s="689"/>
      <c r="E805" s="689"/>
      <c r="F805" s="689"/>
      <c r="G805" s="690"/>
      <c r="H805" s="690"/>
      <c r="I805" s="690"/>
      <c r="J805" s="691"/>
      <c r="K805" s="691"/>
      <c r="L805" s="691"/>
      <c r="M805" s="691"/>
      <c r="N805" s="689"/>
      <c r="O805" s="689"/>
      <c r="P805" s="689"/>
      <c r="Q805" s="689"/>
      <c r="R805" s="689"/>
      <c r="S805" s="689"/>
      <c r="T805" s="689"/>
      <c r="U805" s="692"/>
    </row>
    <row r="806">
      <c r="A806" s="689"/>
      <c r="B806" s="689"/>
      <c r="C806" s="689"/>
      <c r="D806" s="689"/>
      <c r="E806" s="689"/>
      <c r="F806" s="689"/>
      <c r="G806" s="690"/>
      <c r="H806" s="690"/>
      <c r="I806" s="690"/>
      <c r="J806" s="691"/>
      <c r="K806" s="691"/>
      <c r="L806" s="691"/>
      <c r="M806" s="691"/>
      <c r="N806" s="689"/>
      <c r="O806" s="689"/>
      <c r="P806" s="689"/>
      <c r="Q806" s="689"/>
      <c r="R806" s="689"/>
      <c r="S806" s="689"/>
      <c r="T806" s="689"/>
      <c r="U806" s="692"/>
    </row>
    <row r="807">
      <c r="A807" s="689"/>
      <c r="B807" s="689"/>
      <c r="C807" s="689"/>
      <c r="D807" s="689"/>
      <c r="E807" s="689"/>
      <c r="F807" s="689"/>
      <c r="G807" s="690"/>
      <c r="H807" s="690"/>
      <c r="I807" s="690"/>
      <c r="J807" s="691"/>
      <c r="K807" s="691"/>
      <c r="L807" s="691"/>
      <c r="M807" s="691"/>
      <c r="N807" s="689"/>
      <c r="O807" s="689"/>
      <c r="P807" s="689"/>
      <c r="Q807" s="689"/>
      <c r="R807" s="689"/>
      <c r="S807" s="689"/>
      <c r="T807" s="689"/>
      <c r="U807" s="692"/>
    </row>
    <row r="808">
      <c r="A808" s="689"/>
      <c r="B808" s="689"/>
      <c r="C808" s="689"/>
      <c r="D808" s="689"/>
      <c r="E808" s="689"/>
      <c r="F808" s="689"/>
      <c r="G808" s="690"/>
      <c r="H808" s="690"/>
      <c r="I808" s="690"/>
      <c r="J808" s="691"/>
      <c r="K808" s="691"/>
      <c r="L808" s="691"/>
      <c r="M808" s="691"/>
      <c r="N808" s="689"/>
      <c r="O808" s="689"/>
      <c r="P808" s="689"/>
      <c r="Q808" s="689"/>
      <c r="R808" s="689"/>
      <c r="S808" s="689"/>
      <c r="T808" s="689"/>
      <c r="U808" s="692"/>
    </row>
    <row r="809">
      <c r="A809" s="689"/>
      <c r="B809" s="689"/>
      <c r="C809" s="689"/>
      <c r="D809" s="689"/>
      <c r="E809" s="689"/>
      <c r="F809" s="689"/>
      <c r="G809" s="690"/>
      <c r="H809" s="690"/>
      <c r="I809" s="690"/>
      <c r="J809" s="691"/>
      <c r="K809" s="691"/>
      <c r="L809" s="691"/>
      <c r="M809" s="691"/>
      <c r="N809" s="689"/>
      <c r="O809" s="689"/>
      <c r="P809" s="689"/>
      <c r="Q809" s="689"/>
      <c r="R809" s="689"/>
      <c r="S809" s="689"/>
      <c r="T809" s="689"/>
      <c r="U809" s="692"/>
    </row>
    <row r="810">
      <c r="A810" s="689"/>
      <c r="B810" s="689"/>
      <c r="C810" s="689"/>
      <c r="D810" s="689"/>
      <c r="E810" s="689"/>
      <c r="F810" s="689"/>
      <c r="G810" s="690"/>
      <c r="H810" s="690"/>
      <c r="I810" s="690"/>
      <c r="J810" s="691"/>
      <c r="K810" s="691"/>
      <c r="L810" s="691"/>
      <c r="M810" s="691"/>
      <c r="N810" s="689"/>
      <c r="O810" s="689"/>
      <c r="P810" s="689"/>
      <c r="Q810" s="689"/>
      <c r="R810" s="689"/>
      <c r="S810" s="689"/>
      <c r="T810" s="689"/>
      <c r="U810" s="692"/>
    </row>
    <row r="811">
      <c r="A811" s="689"/>
      <c r="B811" s="689"/>
      <c r="C811" s="689"/>
      <c r="D811" s="689"/>
      <c r="E811" s="689"/>
      <c r="F811" s="689"/>
      <c r="G811" s="690"/>
      <c r="H811" s="690"/>
      <c r="I811" s="690"/>
      <c r="J811" s="691"/>
      <c r="K811" s="691"/>
      <c r="L811" s="691"/>
      <c r="M811" s="691"/>
      <c r="N811" s="689"/>
      <c r="O811" s="689"/>
      <c r="P811" s="689"/>
      <c r="Q811" s="689"/>
      <c r="R811" s="689"/>
      <c r="S811" s="689"/>
      <c r="T811" s="689"/>
      <c r="U811" s="692"/>
    </row>
    <row r="812">
      <c r="A812" s="689"/>
      <c r="B812" s="689"/>
      <c r="C812" s="689"/>
      <c r="D812" s="689"/>
      <c r="E812" s="689"/>
      <c r="F812" s="689"/>
      <c r="G812" s="690"/>
      <c r="H812" s="690"/>
      <c r="I812" s="690"/>
      <c r="J812" s="691"/>
      <c r="K812" s="691"/>
      <c r="L812" s="691"/>
      <c r="M812" s="691"/>
      <c r="N812" s="689"/>
      <c r="O812" s="689"/>
      <c r="P812" s="689"/>
      <c r="Q812" s="689"/>
      <c r="R812" s="689"/>
      <c r="S812" s="689"/>
      <c r="T812" s="689"/>
      <c r="U812" s="692"/>
    </row>
    <row r="813">
      <c r="A813" s="689"/>
      <c r="B813" s="689"/>
      <c r="C813" s="689"/>
      <c r="D813" s="689"/>
      <c r="E813" s="689"/>
      <c r="F813" s="689"/>
      <c r="G813" s="690"/>
      <c r="H813" s="690"/>
      <c r="I813" s="690"/>
      <c r="J813" s="691"/>
      <c r="K813" s="691"/>
      <c r="L813" s="691"/>
      <c r="M813" s="691"/>
      <c r="N813" s="689"/>
      <c r="O813" s="689"/>
      <c r="P813" s="689"/>
      <c r="Q813" s="689"/>
      <c r="R813" s="689"/>
      <c r="S813" s="689"/>
      <c r="T813" s="689"/>
      <c r="U813" s="692"/>
    </row>
    <row r="814">
      <c r="A814" s="689"/>
      <c r="B814" s="689"/>
      <c r="C814" s="689"/>
      <c r="D814" s="689"/>
      <c r="E814" s="689"/>
      <c r="F814" s="689"/>
      <c r="G814" s="690"/>
      <c r="H814" s="690"/>
      <c r="I814" s="690"/>
      <c r="J814" s="691"/>
      <c r="K814" s="691"/>
      <c r="L814" s="691"/>
      <c r="M814" s="691"/>
      <c r="N814" s="689"/>
      <c r="O814" s="689"/>
      <c r="P814" s="689"/>
      <c r="Q814" s="689"/>
      <c r="R814" s="689"/>
      <c r="S814" s="689"/>
      <c r="T814" s="689"/>
      <c r="U814" s="692"/>
    </row>
    <row r="815">
      <c r="A815" s="689"/>
      <c r="B815" s="689"/>
      <c r="C815" s="689"/>
      <c r="D815" s="689"/>
      <c r="E815" s="689"/>
      <c r="F815" s="689"/>
      <c r="G815" s="690"/>
      <c r="H815" s="690"/>
      <c r="I815" s="690"/>
      <c r="J815" s="691"/>
      <c r="K815" s="691"/>
      <c r="L815" s="691"/>
      <c r="M815" s="691"/>
      <c r="N815" s="689"/>
      <c r="O815" s="689"/>
      <c r="P815" s="689"/>
      <c r="Q815" s="689"/>
      <c r="R815" s="689"/>
      <c r="S815" s="689"/>
      <c r="T815" s="689"/>
      <c r="U815" s="692"/>
    </row>
    <row r="816">
      <c r="A816" s="689"/>
      <c r="B816" s="689"/>
      <c r="C816" s="689"/>
      <c r="D816" s="689"/>
      <c r="E816" s="689"/>
      <c r="F816" s="689"/>
      <c r="G816" s="690"/>
      <c r="H816" s="690"/>
      <c r="I816" s="690"/>
      <c r="J816" s="691"/>
      <c r="K816" s="691"/>
      <c r="L816" s="691"/>
      <c r="M816" s="691"/>
      <c r="N816" s="689"/>
      <c r="O816" s="689"/>
      <c r="P816" s="689"/>
      <c r="Q816" s="689"/>
      <c r="R816" s="689"/>
      <c r="S816" s="689"/>
      <c r="T816" s="689"/>
      <c r="U816" s="692"/>
    </row>
    <row r="817">
      <c r="A817" s="689"/>
      <c r="B817" s="689"/>
      <c r="C817" s="689"/>
      <c r="D817" s="689"/>
      <c r="E817" s="689"/>
      <c r="F817" s="689"/>
      <c r="G817" s="690"/>
      <c r="H817" s="690"/>
      <c r="I817" s="690"/>
      <c r="J817" s="691"/>
      <c r="K817" s="691"/>
      <c r="L817" s="691"/>
      <c r="M817" s="691"/>
      <c r="N817" s="689"/>
      <c r="O817" s="689"/>
      <c r="P817" s="689"/>
      <c r="Q817" s="689"/>
      <c r="R817" s="689"/>
      <c r="S817" s="689"/>
      <c r="T817" s="689"/>
      <c r="U817" s="692"/>
    </row>
    <row r="818">
      <c r="A818" s="689"/>
      <c r="B818" s="689"/>
      <c r="C818" s="689"/>
      <c r="D818" s="689"/>
      <c r="E818" s="689"/>
      <c r="F818" s="689"/>
      <c r="G818" s="690"/>
      <c r="H818" s="690"/>
      <c r="I818" s="690"/>
      <c r="J818" s="691"/>
      <c r="K818" s="691"/>
      <c r="L818" s="691"/>
      <c r="M818" s="691"/>
      <c r="N818" s="689"/>
      <c r="O818" s="689"/>
      <c r="P818" s="689"/>
      <c r="Q818" s="689"/>
      <c r="R818" s="689"/>
      <c r="S818" s="689"/>
      <c r="T818" s="689"/>
      <c r="U818" s="692"/>
    </row>
    <row r="819">
      <c r="A819" s="689"/>
      <c r="B819" s="689"/>
      <c r="C819" s="689"/>
      <c r="D819" s="689"/>
      <c r="E819" s="689"/>
      <c r="F819" s="689"/>
      <c r="G819" s="690"/>
      <c r="H819" s="690"/>
      <c r="I819" s="690"/>
      <c r="J819" s="691"/>
      <c r="K819" s="691"/>
      <c r="L819" s="691"/>
      <c r="M819" s="691"/>
      <c r="N819" s="689"/>
      <c r="O819" s="689"/>
      <c r="P819" s="689"/>
      <c r="Q819" s="689"/>
      <c r="R819" s="689"/>
      <c r="S819" s="689"/>
      <c r="T819" s="689"/>
      <c r="U819" s="692"/>
    </row>
    <row r="820">
      <c r="A820" s="689"/>
      <c r="B820" s="689"/>
      <c r="C820" s="689"/>
      <c r="D820" s="689"/>
      <c r="E820" s="689"/>
      <c r="F820" s="689"/>
      <c r="G820" s="690"/>
      <c r="H820" s="690"/>
      <c r="I820" s="690"/>
      <c r="J820" s="691"/>
      <c r="K820" s="691"/>
      <c r="L820" s="691"/>
      <c r="M820" s="691"/>
      <c r="N820" s="689"/>
      <c r="O820" s="689"/>
      <c r="P820" s="689"/>
      <c r="Q820" s="689"/>
      <c r="R820" s="689"/>
      <c r="S820" s="689"/>
      <c r="T820" s="689"/>
      <c r="U820" s="692"/>
    </row>
    <row r="821">
      <c r="A821" s="689"/>
      <c r="B821" s="689"/>
      <c r="C821" s="689"/>
      <c r="D821" s="689"/>
      <c r="E821" s="689"/>
      <c r="F821" s="689"/>
      <c r="G821" s="690"/>
      <c r="H821" s="690"/>
      <c r="I821" s="690"/>
      <c r="J821" s="691"/>
      <c r="K821" s="691"/>
      <c r="L821" s="691"/>
      <c r="M821" s="691"/>
      <c r="N821" s="689"/>
      <c r="O821" s="689"/>
      <c r="P821" s="689"/>
      <c r="Q821" s="689"/>
      <c r="R821" s="689"/>
      <c r="S821" s="689"/>
      <c r="T821" s="689"/>
      <c r="U821" s="692"/>
    </row>
    <row r="822">
      <c r="A822" s="689"/>
      <c r="B822" s="689"/>
      <c r="C822" s="689"/>
      <c r="D822" s="689"/>
      <c r="E822" s="689"/>
      <c r="F822" s="689"/>
      <c r="G822" s="690"/>
      <c r="H822" s="690"/>
      <c r="I822" s="690"/>
      <c r="J822" s="691"/>
      <c r="K822" s="691"/>
      <c r="L822" s="691"/>
      <c r="M822" s="691"/>
      <c r="N822" s="689"/>
      <c r="O822" s="689"/>
      <c r="P822" s="689"/>
      <c r="Q822" s="689"/>
      <c r="R822" s="689"/>
      <c r="S822" s="689"/>
      <c r="T822" s="689"/>
      <c r="U822" s="692"/>
    </row>
    <row r="823">
      <c r="A823" s="689"/>
      <c r="B823" s="689"/>
      <c r="C823" s="689"/>
      <c r="D823" s="689"/>
      <c r="E823" s="689"/>
      <c r="F823" s="689"/>
      <c r="G823" s="690"/>
      <c r="H823" s="690"/>
      <c r="I823" s="690"/>
      <c r="J823" s="691"/>
      <c r="K823" s="691"/>
      <c r="L823" s="691"/>
      <c r="M823" s="691"/>
      <c r="N823" s="689"/>
      <c r="O823" s="689"/>
      <c r="P823" s="689"/>
      <c r="Q823" s="689"/>
      <c r="R823" s="689"/>
      <c r="S823" s="689"/>
      <c r="T823" s="689"/>
      <c r="U823" s="692"/>
    </row>
    <row r="824">
      <c r="A824" s="689"/>
      <c r="B824" s="689"/>
      <c r="C824" s="689"/>
      <c r="D824" s="689"/>
      <c r="E824" s="689"/>
      <c r="F824" s="689"/>
      <c r="G824" s="690"/>
      <c r="H824" s="690"/>
      <c r="I824" s="690"/>
      <c r="J824" s="691"/>
      <c r="K824" s="691"/>
      <c r="L824" s="691"/>
      <c r="M824" s="691"/>
      <c r="N824" s="689"/>
      <c r="O824" s="689"/>
      <c r="P824" s="689"/>
      <c r="Q824" s="689"/>
      <c r="R824" s="689"/>
      <c r="S824" s="689"/>
      <c r="T824" s="689"/>
      <c r="U824" s="692"/>
    </row>
    <row r="825">
      <c r="A825" s="689"/>
      <c r="B825" s="689"/>
      <c r="C825" s="689"/>
      <c r="D825" s="689"/>
      <c r="E825" s="689"/>
      <c r="F825" s="689"/>
      <c r="G825" s="690"/>
      <c r="H825" s="690"/>
      <c r="I825" s="690"/>
      <c r="J825" s="691"/>
      <c r="K825" s="691"/>
      <c r="L825" s="691"/>
      <c r="M825" s="691"/>
      <c r="N825" s="689"/>
      <c r="O825" s="689"/>
      <c r="P825" s="689"/>
      <c r="Q825" s="689"/>
      <c r="R825" s="689"/>
      <c r="S825" s="689"/>
      <c r="T825" s="689"/>
      <c r="U825" s="692"/>
    </row>
    <row r="826">
      <c r="A826" s="689"/>
      <c r="B826" s="689"/>
      <c r="C826" s="689"/>
      <c r="D826" s="689"/>
      <c r="E826" s="689"/>
      <c r="F826" s="689"/>
      <c r="G826" s="690"/>
      <c r="H826" s="690"/>
      <c r="I826" s="690"/>
      <c r="J826" s="691"/>
      <c r="K826" s="691"/>
      <c r="L826" s="691"/>
      <c r="M826" s="691"/>
      <c r="N826" s="689"/>
      <c r="O826" s="689"/>
      <c r="P826" s="689"/>
      <c r="Q826" s="689"/>
      <c r="R826" s="689"/>
      <c r="S826" s="689"/>
      <c r="T826" s="689"/>
      <c r="U826" s="692"/>
    </row>
    <row r="827">
      <c r="A827" s="689"/>
      <c r="B827" s="689"/>
      <c r="C827" s="689"/>
      <c r="D827" s="689"/>
      <c r="E827" s="689"/>
      <c r="F827" s="689"/>
      <c r="G827" s="690"/>
      <c r="H827" s="690"/>
      <c r="I827" s="690"/>
      <c r="J827" s="691"/>
      <c r="K827" s="691"/>
      <c r="L827" s="691"/>
      <c r="M827" s="691"/>
      <c r="N827" s="689"/>
      <c r="O827" s="689"/>
      <c r="P827" s="689"/>
      <c r="Q827" s="689"/>
      <c r="R827" s="689"/>
      <c r="S827" s="689"/>
      <c r="T827" s="689"/>
      <c r="U827" s="692"/>
    </row>
    <row r="828">
      <c r="A828" s="689"/>
      <c r="B828" s="689"/>
      <c r="C828" s="689"/>
      <c r="D828" s="689"/>
      <c r="E828" s="689"/>
      <c r="F828" s="689"/>
      <c r="G828" s="690"/>
      <c r="H828" s="690"/>
      <c r="I828" s="690"/>
      <c r="J828" s="691"/>
      <c r="K828" s="691"/>
      <c r="L828" s="691"/>
      <c r="M828" s="691"/>
      <c r="N828" s="689"/>
      <c r="O828" s="689"/>
      <c r="P828" s="689"/>
      <c r="Q828" s="689"/>
      <c r="R828" s="689"/>
      <c r="S828" s="689"/>
      <c r="T828" s="689"/>
      <c r="U828" s="692"/>
    </row>
    <row r="829">
      <c r="A829" s="689"/>
      <c r="B829" s="689"/>
      <c r="C829" s="689"/>
      <c r="D829" s="689"/>
      <c r="E829" s="689"/>
      <c r="F829" s="689"/>
      <c r="G829" s="690"/>
      <c r="H829" s="690"/>
      <c r="I829" s="690"/>
      <c r="J829" s="691"/>
      <c r="K829" s="691"/>
      <c r="L829" s="691"/>
      <c r="M829" s="691"/>
      <c r="N829" s="689"/>
      <c r="O829" s="689"/>
      <c r="P829" s="689"/>
      <c r="Q829" s="689"/>
      <c r="R829" s="689"/>
      <c r="S829" s="689"/>
      <c r="T829" s="689"/>
      <c r="U829" s="692"/>
    </row>
    <row r="830">
      <c r="A830" s="689"/>
      <c r="B830" s="689"/>
      <c r="C830" s="689"/>
      <c r="D830" s="689"/>
      <c r="E830" s="689"/>
      <c r="F830" s="689"/>
      <c r="G830" s="690"/>
      <c r="H830" s="690"/>
      <c r="I830" s="690"/>
      <c r="J830" s="691"/>
      <c r="K830" s="691"/>
      <c r="L830" s="691"/>
      <c r="M830" s="691"/>
      <c r="N830" s="689"/>
      <c r="O830" s="689"/>
      <c r="P830" s="689"/>
      <c r="Q830" s="689"/>
      <c r="R830" s="689"/>
      <c r="S830" s="689"/>
      <c r="T830" s="689"/>
      <c r="U830" s="692"/>
    </row>
    <row r="831">
      <c r="A831" s="689"/>
      <c r="B831" s="689"/>
      <c r="C831" s="689"/>
      <c r="D831" s="689"/>
      <c r="E831" s="689"/>
      <c r="F831" s="689"/>
      <c r="G831" s="690"/>
      <c r="H831" s="690"/>
      <c r="I831" s="690"/>
      <c r="J831" s="691"/>
      <c r="K831" s="691"/>
      <c r="L831" s="691"/>
      <c r="M831" s="691"/>
      <c r="N831" s="689"/>
      <c r="O831" s="689"/>
      <c r="P831" s="689"/>
      <c r="Q831" s="689"/>
      <c r="R831" s="689"/>
      <c r="S831" s="689"/>
      <c r="T831" s="689"/>
      <c r="U831" s="692"/>
    </row>
    <row r="832">
      <c r="A832" s="689"/>
      <c r="B832" s="689"/>
      <c r="C832" s="689"/>
      <c r="D832" s="689"/>
      <c r="E832" s="689"/>
      <c r="F832" s="689"/>
      <c r="G832" s="690"/>
      <c r="H832" s="690"/>
      <c r="I832" s="690"/>
      <c r="J832" s="691"/>
      <c r="K832" s="691"/>
      <c r="L832" s="691"/>
      <c r="M832" s="691"/>
      <c r="N832" s="689"/>
      <c r="O832" s="689"/>
      <c r="P832" s="689"/>
      <c r="Q832" s="689"/>
      <c r="R832" s="689"/>
      <c r="S832" s="689"/>
      <c r="T832" s="689"/>
      <c r="U832" s="692"/>
    </row>
    <row r="833">
      <c r="A833" s="689"/>
      <c r="B833" s="689"/>
      <c r="C833" s="689"/>
      <c r="D833" s="689"/>
      <c r="E833" s="689"/>
      <c r="F833" s="689"/>
      <c r="G833" s="690"/>
      <c r="H833" s="690"/>
      <c r="I833" s="690"/>
      <c r="J833" s="691"/>
      <c r="K833" s="691"/>
      <c r="L833" s="691"/>
      <c r="M833" s="691"/>
      <c r="N833" s="689"/>
      <c r="O833" s="689"/>
      <c r="P833" s="689"/>
      <c r="Q833" s="689"/>
      <c r="R833" s="689"/>
      <c r="S833" s="689"/>
      <c r="T833" s="689"/>
      <c r="U833" s="692"/>
    </row>
    <row r="834">
      <c r="A834" s="689"/>
      <c r="B834" s="689"/>
      <c r="C834" s="689"/>
      <c r="D834" s="689"/>
      <c r="E834" s="689"/>
      <c r="F834" s="689"/>
      <c r="G834" s="690"/>
      <c r="H834" s="690"/>
      <c r="I834" s="690"/>
      <c r="J834" s="691"/>
      <c r="K834" s="691"/>
      <c r="L834" s="691"/>
      <c r="M834" s="691"/>
      <c r="N834" s="689"/>
      <c r="O834" s="689"/>
      <c r="P834" s="689"/>
      <c r="Q834" s="689"/>
      <c r="R834" s="689"/>
      <c r="S834" s="689"/>
      <c r="T834" s="689"/>
      <c r="U834" s="692"/>
    </row>
    <row r="835">
      <c r="A835" s="689"/>
      <c r="B835" s="689"/>
      <c r="C835" s="689"/>
      <c r="D835" s="689"/>
      <c r="E835" s="689"/>
      <c r="F835" s="689"/>
      <c r="G835" s="690"/>
      <c r="H835" s="690"/>
      <c r="I835" s="690"/>
      <c r="J835" s="691"/>
      <c r="K835" s="691"/>
      <c r="L835" s="691"/>
      <c r="M835" s="691"/>
      <c r="N835" s="689"/>
      <c r="O835" s="689"/>
      <c r="P835" s="689"/>
      <c r="Q835" s="689"/>
      <c r="R835" s="689"/>
      <c r="S835" s="689"/>
      <c r="T835" s="689"/>
      <c r="U835" s="692"/>
    </row>
    <row r="836">
      <c r="A836" s="689"/>
      <c r="B836" s="689"/>
      <c r="C836" s="689"/>
      <c r="D836" s="689"/>
      <c r="E836" s="689"/>
      <c r="F836" s="689"/>
      <c r="G836" s="690"/>
      <c r="H836" s="690"/>
      <c r="I836" s="690"/>
      <c r="J836" s="691"/>
      <c r="K836" s="691"/>
      <c r="L836" s="691"/>
      <c r="M836" s="691"/>
      <c r="N836" s="689"/>
      <c r="O836" s="689"/>
      <c r="P836" s="689"/>
      <c r="Q836" s="689"/>
      <c r="R836" s="689"/>
      <c r="S836" s="689"/>
      <c r="T836" s="689"/>
      <c r="U836" s="692"/>
    </row>
    <row r="837">
      <c r="A837" s="689"/>
      <c r="B837" s="689"/>
      <c r="C837" s="689"/>
      <c r="D837" s="689"/>
      <c r="E837" s="689"/>
      <c r="F837" s="689"/>
      <c r="G837" s="690"/>
      <c r="H837" s="690"/>
      <c r="I837" s="690"/>
      <c r="J837" s="691"/>
      <c r="K837" s="691"/>
      <c r="L837" s="691"/>
      <c r="M837" s="691"/>
      <c r="N837" s="689"/>
      <c r="O837" s="689"/>
      <c r="P837" s="689"/>
      <c r="Q837" s="689"/>
      <c r="R837" s="689"/>
      <c r="S837" s="689"/>
      <c r="T837" s="689"/>
      <c r="U837" s="692"/>
    </row>
    <row r="838">
      <c r="A838" s="689"/>
      <c r="B838" s="689"/>
      <c r="C838" s="689"/>
      <c r="D838" s="689"/>
      <c r="E838" s="689"/>
      <c r="F838" s="689"/>
      <c r="G838" s="690"/>
      <c r="H838" s="690"/>
      <c r="I838" s="690"/>
      <c r="J838" s="691"/>
      <c r="K838" s="691"/>
      <c r="L838" s="691"/>
      <c r="M838" s="691"/>
      <c r="N838" s="689"/>
      <c r="O838" s="689"/>
      <c r="P838" s="689"/>
      <c r="Q838" s="689"/>
      <c r="R838" s="689"/>
      <c r="S838" s="689"/>
      <c r="T838" s="689"/>
      <c r="U838" s="692"/>
    </row>
    <row r="839">
      <c r="A839" s="689"/>
      <c r="B839" s="689"/>
      <c r="C839" s="689"/>
      <c r="D839" s="689"/>
      <c r="E839" s="689"/>
      <c r="F839" s="689"/>
      <c r="G839" s="690"/>
      <c r="H839" s="690"/>
      <c r="I839" s="690"/>
      <c r="J839" s="691"/>
      <c r="K839" s="691"/>
      <c r="L839" s="691"/>
      <c r="M839" s="691"/>
      <c r="N839" s="689"/>
      <c r="O839" s="689"/>
      <c r="P839" s="689"/>
      <c r="Q839" s="689"/>
      <c r="R839" s="689"/>
      <c r="S839" s="689"/>
      <c r="T839" s="689"/>
      <c r="U839" s="692"/>
    </row>
    <row r="840">
      <c r="A840" s="689"/>
      <c r="B840" s="689"/>
      <c r="C840" s="689"/>
      <c r="D840" s="689"/>
      <c r="E840" s="689"/>
      <c r="F840" s="689"/>
      <c r="G840" s="690"/>
      <c r="H840" s="690"/>
      <c r="I840" s="690"/>
      <c r="J840" s="691"/>
      <c r="K840" s="691"/>
      <c r="L840" s="691"/>
      <c r="M840" s="691"/>
      <c r="N840" s="689"/>
      <c r="O840" s="689"/>
      <c r="P840" s="689"/>
      <c r="Q840" s="689"/>
      <c r="R840" s="689"/>
      <c r="S840" s="689"/>
      <c r="T840" s="689"/>
      <c r="U840" s="692"/>
    </row>
    <row r="841">
      <c r="A841" s="689"/>
      <c r="B841" s="689"/>
      <c r="C841" s="689"/>
      <c r="D841" s="689"/>
      <c r="E841" s="689"/>
      <c r="F841" s="689"/>
      <c r="G841" s="690"/>
      <c r="H841" s="690"/>
      <c r="I841" s="690"/>
      <c r="J841" s="691"/>
      <c r="K841" s="691"/>
      <c r="L841" s="691"/>
      <c r="M841" s="691"/>
      <c r="N841" s="689"/>
      <c r="O841" s="689"/>
      <c r="P841" s="689"/>
      <c r="Q841" s="689"/>
      <c r="R841" s="689"/>
      <c r="S841" s="689"/>
      <c r="T841" s="689"/>
      <c r="U841" s="692"/>
    </row>
    <row r="842">
      <c r="A842" s="689"/>
      <c r="B842" s="689"/>
      <c r="C842" s="689"/>
      <c r="D842" s="689"/>
      <c r="E842" s="689"/>
      <c r="F842" s="689"/>
      <c r="G842" s="690"/>
      <c r="H842" s="690"/>
      <c r="I842" s="690"/>
      <c r="J842" s="691"/>
      <c r="K842" s="691"/>
      <c r="L842" s="691"/>
      <c r="M842" s="691"/>
      <c r="N842" s="689"/>
      <c r="O842" s="689"/>
      <c r="P842" s="689"/>
      <c r="Q842" s="689"/>
      <c r="R842" s="689"/>
      <c r="S842" s="689"/>
      <c r="T842" s="689"/>
      <c r="U842" s="692"/>
    </row>
    <row r="843">
      <c r="A843" s="689"/>
      <c r="B843" s="689"/>
      <c r="C843" s="689"/>
      <c r="D843" s="689"/>
      <c r="E843" s="689"/>
      <c r="F843" s="689"/>
      <c r="G843" s="690"/>
      <c r="H843" s="690"/>
      <c r="I843" s="690"/>
      <c r="J843" s="691"/>
      <c r="K843" s="691"/>
      <c r="L843" s="691"/>
      <c r="M843" s="691"/>
      <c r="N843" s="689"/>
      <c r="O843" s="689"/>
      <c r="P843" s="689"/>
      <c r="Q843" s="689"/>
      <c r="R843" s="689"/>
      <c r="S843" s="689"/>
      <c r="T843" s="689"/>
      <c r="U843" s="692"/>
    </row>
    <row r="844">
      <c r="A844" s="689"/>
      <c r="B844" s="689"/>
      <c r="C844" s="689"/>
      <c r="D844" s="689"/>
      <c r="E844" s="689"/>
      <c r="F844" s="689"/>
      <c r="G844" s="690"/>
      <c r="H844" s="690"/>
      <c r="I844" s="690"/>
      <c r="J844" s="691"/>
      <c r="K844" s="691"/>
      <c r="L844" s="691"/>
      <c r="M844" s="691"/>
      <c r="N844" s="689"/>
      <c r="O844" s="689"/>
      <c r="P844" s="689"/>
      <c r="Q844" s="689"/>
      <c r="R844" s="689"/>
      <c r="S844" s="689"/>
      <c r="T844" s="689"/>
      <c r="U844" s="692"/>
    </row>
    <row r="845">
      <c r="A845" s="689"/>
      <c r="B845" s="689"/>
      <c r="C845" s="689"/>
      <c r="D845" s="689"/>
      <c r="E845" s="689"/>
      <c r="F845" s="689"/>
      <c r="G845" s="690"/>
      <c r="H845" s="690"/>
      <c r="I845" s="690"/>
      <c r="J845" s="691"/>
      <c r="K845" s="691"/>
      <c r="L845" s="691"/>
      <c r="M845" s="691"/>
      <c r="N845" s="689"/>
      <c r="O845" s="689"/>
      <c r="P845" s="689"/>
      <c r="Q845" s="689"/>
      <c r="R845" s="689"/>
      <c r="S845" s="689"/>
      <c r="T845" s="689"/>
      <c r="U845" s="692"/>
    </row>
    <row r="846">
      <c r="A846" s="689"/>
      <c r="B846" s="689"/>
      <c r="C846" s="689"/>
      <c r="D846" s="689"/>
      <c r="E846" s="689"/>
      <c r="F846" s="689"/>
      <c r="G846" s="690"/>
      <c r="H846" s="690"/>
      <c r="I846" s="690"/>
      <c r="J846" s="691"/>
      <c r="K846" s="691"/>
      <c r="L846" s="691"/>
      <c r="M846" s="691"/>
      <c r="N846" s="689"/>
      <c r="O846" s="689"/>
      <c r="P846" s="689"/>
      <c r="Q846" s="689"/>
      <c r="R846" s="689"/>
      <c r="S846" s="689"/>
      <c r="T846" s="689"/>
      <c r="U846" s="692"/>
    </row>
    <row r="847">
      <c r="A847" s="689"/>
      <c r="B847" s="689"/>
      <c r="C847" s="689"/>
      <c r="D847" s="689"/>
      <c r="E847" s="689"/>
      <c r="F847" s="689"/>
      <c r="G847" s="690"/>
      <c r="H847" s="690"/>
      <c r="I847" s="690"/>
      <c r="J847" s="691"/>
      <c r="K847" s="691"/>
      <c r="L847" s="691"/>
      <c r="M847" s="691"/>
      <c r="N847" s="689"/>
      <c r="O847" s="689"/>
      <c r="P847" s="689"/>
      <c r="Q847" s="689"/>
      <c r="R847" s="689"/>
      <c r="S847" s="689"/>
      <c r="T847" s="689"/>
      <c r="U847" s="692"/>
    </row>
    <row r="848">
      <c r="A848" s="689"/>
      <c r="B848" s="689"/>
      <c r="C848" s="689"/>
      <c r="D848" s="689"/>
      <c r="E848" s="689"/>
      <c r="F848" s="689"/>
      <c r="G848" s="690"/>
      <c r="H848" s="690"/>
      <c r="I848" s="690"/>
      <c r="J848" s="691"/>
      <c r="K848" s="691"/>
      <c r="L848" s="691"/>
      <c r="M848" s="691"/>
      <c r="N848" s="689"/>
      <c r="O848" s="689"/>
      <c r="P848" s="689"/>
      <c r="Q848" s="689"/>
      <c r="R848" s="689"/>
      <c r="S848" s="689"/>
      <c r="T848" s="689"/>
      <c r="U848" s="692"/>
    </row>
    <row r="849">
      <c r="A849" s="689"/>
      <c r="B849" s="689"/>
      <c r="C849" s="689"/>
      <c r="D849" s="689"/>
      <c r="E849" s="689"/>
      <c r="F849" s="689"/>
      <c r="G849" s="690"/>
      <c r="H849" s="690"/>
      <c r="I849" s="690"/>
      <c r="J849" s="691"/>
      <c r="K849" s="691"/>
      <c r="L849" s="691"/>
      <c r="M849" s="691"/>
      <c r="N849" s="689"/>
      <c r="O849" s="689"/>
      <c r="P849" s="689"/>
      <c r="Q849" s="689"/>
      <c r="R849" s="689"/>
      <c r="S849" s="689"/>
      <c r="T849" s="689"/>
      <c r="U849" s="692"/>
    </row>
    <row r="850">
      <c r="A850" s="689"/>
      <c r="B850" s="689"/>
      <c r="C850" s="689"/>
      <c r="D850" s="689"/>
      <c r="E850" s="689"/>
      <c r="F850" s="689"/>
      <c r="G850" s="690"/>
      <c r="H850" s="690"/>
      <c r="I850" s="690"/>
      <c r="J850" s="691"/>
      <c r="K850" s="691"/>
      <c r="L850" s="691"/>
      <c r="M850" s="691"/>
      <c r="N850" s="689"/>
      <c r="O850" s="689"/>
      <c r="P850" s="689"/>
      <c r="Q850" s="689"/>
      <c r="R850" s="689"/>
      <c r="S850" s="689"/>
      <c r="T850" s="689"/>
      <c r="U850" s="692"/>
    </row>
    <row r="851">
      <c r="A851" s="689"/>
      <c r="B851" s="689"/>
      <c r="C851" s="689"/>
      <c r="D851" s="689"/>
      <c r="E851" s="689"/>
      <c r="F851" s="689"/>
      <c r="G851" s="690"/>
      <c r="H851" s="690"/>
      <c r="I851" s="690"/>
      <c r="J851" s="691"/>
      <c r="K851" s="691"/>
      <c r="L851" s="691"/>
      <c r="M851" s="691"/>
      <c r="N851" s="689"/>
      <c r="O851" s="689"/>
      <c r="P851" s="689"/>
      <c r="Q851" s="689"/>
      <c r="R851" s="689"/>
      <c r="S851" s="689"/>
      <c r="T851" s="689"/>
      <c r="U851" s="692"/>
    </row>
    <row r="852">
      <c r="A852" s="689"/>
      <c r="B852" s="689"/>
      <c r="C852" s="689"/>
      <c r="D852" s="689"/>
      <c r="E852" s="689"/>
      <c r="F852" s="689"/>
      <c r="G852" s="690"/>
      <c r="H852" s="690"/>
      <c r="I852" s="690"/>
      <c r="J852" s="691"/>
      <c r="K852" s="691"/>
      <c r="L852" s="691"/>
      <c r="M852" s="691"/>
      <c r="N852" s="689"/>
      <c r="O852" s="689"/>
      <c r="P852" s="689"/>
      <c r="Q852" s="689"/>
      <c r="R852" s="689"/>
      <c r="S852" s="689"/>
      <c r="T852" s="689"/>
      <c r="U852" s="692"/>
    </row>
    <row r="853">
      <c r="A853" s="689"/>
      <c r="B853" s="689"/>
      <c r="C853" s="689"/>
      <c r="D853" s="689"/>
      <c r="E853" s="689"/>
      <c r="F853" s="689"/>
      <c r="G853" s="690"/>
      <c r="H853" s="690"/>
      <c r="I853" s="690"/>
      <c r="J853" s="691"/>
      <c r="K853" s="691"/>
      <c r="L853" s="691"/>
      <c r="M853" s="691"/>
      <c r="N853" s="689"/>
      <c r="O853" s="689"/>
      <c r="P853" s="689"/>
      <c r="Q853" s="689"/>
      <c r="R853" s="689"/>
      <c r="S853" s="689"/>
      <c r="T853" s="689"/>
      <c r="U853" s="692"/>
    </row>
    <row r="854">
      <c r="A854" s="689"/>
      <c r="B854" s="689"/>
      <c r="C854" s="689"/>
      <c r="D854" s="689"/>
      <c r="E854" s="689"/>
      <c r="F854" s="689"/>
      <c r="G854" s="690"/>
      <c r="H854" s="690"/>
      <c r="I854" s="690"/>
      <c r="J854" s="691"/>
      <c r="K854" s="691"/>
      <c r="L854" s="691"/>
      <c r="M854" s="691"/>
      <c r="N854" s="689"/>
      <c r="O854" s="689"/>
      <c r="P854" s="689"/>
      <c r="Q854" s="689"/>
      <c r="R854" s="689"/>
      <c r="S854" s="689"/>
      <c r="T854" s="689"/>
      <c r="U854" s="692"/>
    </row>
    <row r="855">
      <c r="A855" s="689"/>
      <c r="B855" s="689"/>
      <c r="C855" s="689"/>
      <c r="D855" s="689"/>
      <c r="E855" s="689"/>
      <c r="F855" s="689"/>
      <c r="G855" s="690"/>
      <c r="H855" s="690"/>
      <c r="I855" s="690"/>
      <c r="J855" s="691"/>
      <c r="K855" s="691"/>
      <c r="L855" s="691"/>
      <c r="M855" s="691"/>
      <c r="N855" s="689"/>
      <c r="O855" s="689"/>
      <c r="P855" s="689"/>
      <c r="Q855" s="689"/>
      <c r="R855" s="689"/>
      <c r="S855" s="689"/>
      <c r="T855" s="689"/>
      <c r="U855" s="692"/>
    </row>
    <row r="856">
      <c r="A856" s="689"/>
      <c r="B856" s="689"/>
      <c r="C856" s="689"/>
      <c r="D856" s="689"/>
      <c r="E856" s="689"/>
      <c r="F856" s="689"/>
      <c r="G856" s="690"/>
      <c r="H856" s="690"/>
      <c r="I856" s="690"/>
      <c r="J856" s="691"/>
      <c r="K856" s="691"/>
      <c r="L856" s="691"/>
      <c r="M856" s="691"/>
      <c r="N856" s="689"/>
      <c r="O856" s="689"/>
      <c r="P856" s="689"/>
      <c r="Q856" s="689"/>
      <c r="R856" s="689"/>
      <c r="S856" s="689"/>
      <c r="T856" s="689"/>
      <c r="U856" s="692"/>
    </row>
    <row r="857">
      <c r="A857" s="689"/>
      <c r="B857" s="689"/>
      <c r="C857" s="689"/>
      <c r="D857" s="689"/>
      <c r="E857" s="689"/>
      <c r="F857" s="689"/>
      <c r="G857" s="690"/>
      <c r="H857" s="690"/>
      <c r="I857" s="690"/>
      <c r="J857" s="691"/>
      <c r="K857" s="691"/>
      <c r="L857" s="691"/>
      <c r="M857" s="691"/>
      <c r="N857" s="689"/>
      <c r="O857" s="689"/>
      <c r="P857" s="689"/>
      <c r="Q857" s="689"/>
      <c r="R857" s="689"/>
      <c r="S857" s="689"/>
      <c r="T857" s="689"/>
      <c r="U857" s="692"/>
    </row>
    <row r="858">
      <c r="A858" s="689"/>
      <c r="B858" s="689"/>
      <c r="C858" s="689"/>
      <c r="D858" s="689"/>
      <c r="E858" s="689"/>
      <c r="F858" s="689"/>
      <c r="G858" s="690"/>
      <c r="H858" s="690"/>
      <c r="I858" s="690"/>
      <c r="J858" s="691"/>
      <c r="K858" s="691"/>
      <c r="L858" s="691"/>
      <c r="M858" s="691"/>
      <c r="N858" s="689"/>
      <c r="O858" s="689"/>
      <c r="P858" s="689"/>
      <c r="Q858" s="689"/>
      <c r="R858" s="689"/>
      <c r="S858" s="689"/>
      <c r="T858" s="689"/>
      <c r="U858" s="692"/>
    </row>
    <row r="859">
      <c r="A859" s="689"/>
      <c r="B859" s="689"/>
      <c r="C859" s="689"/>
      <c r="D859" s="689"/>
      <c r="E859" s="689"/>
      <c r="F859" s="689"/>
      <c r="G859" s="690"/>
      <c r="H859" s="690"/>
      <c r="I859" s="690"/>
      <c r="J859" s="691"/>
      <c r="K859" s="691"/>
      <c r="L859" s="691"/>
      <c r="M859" s="691"/>
      <c r="N859" s="689"/>
      <c r="O859" s="689"/>
      <c r="P859" s="689"/>
      <c r="Q859" s="689"/>
      <c r="R859" s="689"/>
      <c r="S859" s="689"/>
      <c r="T859" s="689"/>
      <c r="U859" s="692"/>
    </row>
    <row r="860">
      <c r="A860" s="689"/>
      <c r="B860" s="689"/>
      <c r="C860" s="689"/>
      <c r="D860" s="689"/>
      <c r="E860" s="689"/>
      <c r="F860" s="689"/>
      <c r="G860" s="690"/>
      <c r="H860" s="690"/>
      <c r="I860" s="690"/>
      <c r="J860" s="691"/>
      <c r="K860" s="691"/>
      <c r="L860" s="691"/>
      <c r="M860" s="691"/>
      <c r="N860" s="689"/>
      <c r="O860" s="689"/>
      <c r="P860" s="689"/>
      <c r="Q860" s="689"/>
      <c r="R860" s="689"/>
      <c r="S860" s="689"/>
      <c r="T860" s="689"/>
      <c r="U860" s="692"/>
    </row>
    <row r="861">
      <c r="A861" s="689"/>
      <c r="B861" s="689"/>
      <c r="C861" s="689"/>
      <c r="D861" s="689"/>
      <c r="E861" s="689"/>
      <c r="F861" s="689"/>
      <c r="G861" s="690"/>
      <c r="H861" s="690"/>
      <c r="I861" s="690"/>
      <c r="J861" s="691"/>
      <c r="K861" s="691"/>
      <c r="L861" s="691"/>
      <c r="M861" s="691"/>
      <c r="N861" s="689"/>
      <c r="O861" s="689"/>
      <c r="P861" s="689"/>
      <c r="Q861" s="689"/>
      <c r="R861" s="689"/>
      <c r="S861" s="689"/>
      <c r="T861" s="689"/>
      <c r="U861" s="692"/>
    </row>
    <row r="862">
      <c r="A862" s="689"/>
      <c r="B862" s="689"/>
      <c r="C862" s="689"/>
      <c r="D862" s="689"/>
      <c r="E862" s="689"/>
      <c r="F862" s="689"/>
      <c r="G862" s="690"/>
      <c r="H862" s="690"/>
      <c r="I862" s="690"/>
      <c r="J862" s="691"/>
      <c r="K862" s="691"/>
      <c r="L862" s="691"/>
      <c r="M862" s="691"/>
      <c r="N862" s="689"/>
      <c r="O862" s="689"/>
      <c r="P862" s="689"/>
      <c r="Q862" s="689"/>
      <c r="R862" s="689"/>
      <c r="S862" s="689"/>
      <c r="T862" s="689"/>
      <c r="U862" s="692"/>
    </row>
    <row r="863">
      <c r="A863" s="689"/>
      <c r="B863" s="689"/>
      <c r="C863" s="689"/>
      <c r="D863" s="689"/>
      <c r="E863" s="689"/>
      <c r="F863" s="689"/>
      <c r="G863" s="690"/>
      <c r="H863" s="690"/>
      <c r="I863" s="690"/>
      <c r="J863" s="691"/>
      <c r="K863" s="691"/>
      <c r="L863" s="691"/>
      <c r="M863" s="691"/>
      <c r="N863" s="689"/>
      <c r="O863" s="689"/>
      <c r="P863" s="689"/>
      <c r="Q863" s="689"/>
      <c r="R863" s="689"/>
      <c r="S863" s="689"/>
      <c r="T863" s="689"/>
      <c r="U863" s="692"/>
    </row>
    <row r="864">
      <c r="A864" s="689"/>
      <c r="B864" s="689"/>
      <c r="C864" s="689"/>
      <c r="D864" s="689"/>
      <c r="E864" s="689"/>
      <c r="F864" s="689"/>
      <c r="G864" s="690"/>
      <c r="H864" s="690"/>
      <c r="I864" s="690"/>
      <c r="J864" s="691"/>
      <c r="K864" s="691"/>
      <c r="L864" s="691"/>
      <c r="M864" s="691"/>
      <c r="N864" s="689"/>
      <c r="O864" s="689"/>
      <c r="P864" s="689"/>
      <c r="Q864" s="689"/>
      <c r="R864" s="689"/>
      <c r="S864" s="689"/>
      <c r="T864" s="689"/>
      <c r="U864" s="692"/>
    </row>
    <row r="865">
      <c r="A865" s="689"/>
      <c r="B865" s="689"/>
      <c r="C865" s="689"/>
      <c r="D865" s="689"/>
      <c r="E865" s="689"/>
      <c r="F865" s="689"/>
      <c r="G865" s="690"/>
      <c r="H865" s="690"/>
      <c r="I865" s="690"/>
      <c r="J865" s="691"/>
      <c r="K865" s="691"/>
      <c r="L865" s="691"/>
      <c r="M865" s="691"/>
      <c r="N865" s="689"/>
      <c r="O865" s="689"/>
      <c r="P865" s="689"/>
      <c r="Q865" s="689"/>
      <c r="R865" s="689"/>
      <c r="S865" s="689"/>
      <c r="T865" s="689"/>
      <c r="U865" s="692"/>
    </row>
    <row r="866">
      <c r="A866" s="689"/>
      <c r="B866" s="689"/>
      <c r="C866" s="689"/>
      <c r="D866" s="689"/>
      <c r="E866" s="689"/>
      <c r="F866" s="689"/>
      <c r="G866" s="690"/>
      <c r="H866" s="690"/>
      <c r="I866" s="690"/>
      <c r="J866" s="691"/>
      <c r="K866" s="691"/>
      <c r="L866" s="691"/>
      <c r="M866" s="691"/>
      <c r="N866" s="689"/>
      <c r="O866" s="689"/>
      <c r="P866" s="689"/>
      <c r="Q866" s="689"/>
      <c r="R866" s="689"/>
      <c r="S866" s="689"/>
      <c r="T866" s="689"/>
      <c r="U866" s="692"/>
    </row>
    <row r="867">
      <c r="A867" s="689"/>
      <c r="B867" s="689"/>
      <c r="C867" s="689"/>
      <c r="D867" s="689"/>
      <c r="E867" s="689"/>
      <c r="F867" s="689"/>
      <c r="G867" s="690"/>
      <c r="H867" s="690"/>
      <c r="I867" s="690"/>
      <c r="J867" s="691"/>
      <c r="K867" s="691"/>
      <c r="L867" s="691"/>
      <c r="M867" s="691"/>
      <c r="N867" s="689"/>
      <c r="O867" s="689"/>
      <c r="P867" s="689"/>
      <c r="Q867" s="689"/>
      <c r="R867" s="689"/>
      <c r="S867" s="689"/>
      <c r="T867" s="689"/>
      <c r="U867" s="692"/>
    </row>
    <row r="868">
      <c r="A868" s="689"/>
      <c r="B868" s="689"/>
      <c r="C868" s="689"/>
      <c r="D868" s="689"/>
      <c r="E868" s="689"/>
      <c r="F868" s="689"/>
      <c r="G868" s="690"/>
      <c r="H868" s="690"/>
      <c r="I868" s="690"/>
      <c r="J868" s="691"/>
      <c r="K868" s="691"/>
      <c r="L868" s="691"/>
      <c r="M868" s="691"/>
      <c r="N868" s="689"/>
      <c r="O868" s="689"/>
      <c r="P868" s="689"/>
      <c r="Q868" s="689"/>
      <c r="R868" s="689"/>
      <c r="S868" s="689"/>
      <c r="T868" s="689"/>
      <c r="U868" s="692"/>
    </row>
    <row r="869">
      <c r="A869" s="689"/>
      <c r="B869" s="689"/>
      <c r="C869" s="689"/>
      <c r="D869" s="689"/>
      <c r="E869" s="689"/>
      <c r="F869" s="689"/>
      <c r="G869" s="690"/>
      <c r="H869" s="690"/>
      <c r="I869" s="690"/>
      <c r="J869" s="691"/>
      <c r="K869" s="691"/>
      <c r="L869" s="691"/>
      <c r="M869" s="691"/>
      <c r="N869" s="689"/>
      <c r="O869" s="689"/>
      <c r="P869" s="689"/>
      <c r="Q869" s="689"/>
      <c r="R869" s="689"/>
      <c r="S869" s="689"/>
      <c r="T869" s="689"/>
      <c r="U869" s="692"/>
    </row>
    <row r="870">
      <c r="A870" s="689"/>
      <c r="B870" s="689"/>
      <c r="C870" s="689"/>
      <c r="D870" s="689"/>
      <c r="E870" s="689"/>
      <c r="F870" s="689"/>
      <c r="G870" s="690"/>
      <c r="H870" s="690"/>
      <c r="I870" s="690"/>
      <c r="J870" s="691"/>
      <c r="K870" s="691"/>
      <c r="L870" s="691"/>
      <c r="M870" s="691"/>
      <c r="N870" s="689"/>
      <c r="O870" s="689"/>
      <c r="P870" s="689"/>
      <c r="Q870" s="689"/>
      <c r="R870" s="689"/>
      <c r="S870" s="689"/>
      <c r="T870" s="689"/>
      <c r="U870" s="692"/>
    </row>
    <row r="871">
      <c r="A871" s="689"/>
      <c r="B871" s="689"/>
      <c r="C871" s="689"/>
      <c r="D871" s="689"/>
      <c r="E871" s="689"/>
      <c r="F871" s="689"/>
      <c r="G871" s="690"/>
      <c r="H871" s="690"/>
      <c r="I871" s="690"/>
      <c r="J871" s="691"/>
      <c r="K871" s="691"/>
      <c r="L871" s="691"/>
      <c r="M871" s="691"/>
      <c r="N871" s="689"/>
      <c r="O871" s="689"/>
      <c r="P871" s="689"/>
      <c r="Q871" s="689"/>
      <c r="R871" s="689"/>
      <c r="S871" s="689"/>
      <c r="T871" s="689"/>
      <c r="U871" s="692"/>
    </row>
    <row r="872">
      <c r="A872" s="689"/>
      <c r="B872" s="689"/>
      <c r="C872" s="689"/>
      <c r="D872" s="689"/>
      <c r="E872" s="689"/>
      <c r="F872" s="689"/>
      <c r="G872" s="690"/>
      <c r="H872" s="690"/>
      <c r="I872" s="690"/>
      <c r="J872" s="691"/>
      <c r="K872" s="691"/>
      <c r="L872" s="691"/>
      <c r="M872" s="691"/>
      <c r="N872" s="689"/>
      <c r="O872" s="689"/>
      <c r="P872" s="689"/>
      <c r="Q872" s="689"/>
      <c r="R872" s="689"/>
      <c r="S872" s="689"/>
      <c r="T872" s="689"/>
      <c r="U872" s="692"/>
    </row>
    <row r="873">
      <c r="A873" s="689"/>
      <c r="B873" s="689"/>
      <c r="C873" s="689"/>
      <c r="D873" s="689"/>
      <c r="E873" s="689"/>
      <c r="F873" s="689"/>
      <c r="G873" s="690"/>
      <c r="H873" s="690"/>
      <c r="I873" s="690"/>
      <c r="J873" s="691"/>
      <c r="K873" s="691"/>
      <c r="L873" s="691"/>
      <c r="M873" s="691"/>
      <c r="N873" s="689"/>
      <c r="O873" s="689"/>
      <c r="P873" s="689"/>
      <c r="Q873" s="689"/>
      <c r="R873" s="689"/>
      <c r="S873" s="689"/>
      <c r="T873" s="689"/>
      <c r="U873" s="692"/>
    </row>
    <row r="874">
      <c r="A874" s="689"/>
      <c r="B874" s="689"/>
      <c r="C874" s="689"/>
      <c r="D874" s="689"/>
      <c r="E874" s="689"/>
      <c r="F874" s="689"/>
      <c r="G874" s="690"/>
      <c r="H874" s="690"/>
      <c r="I874" s="690"/>
      <c r="J874" s="691"/>
      <c r="K874" s="691"/>
      <c r="L874" s="691"/>
      <c r="M874" s="691"/>
      <c r="N874" s="689"/>
      <c r="O874" s="689"/>
      <c r="P874" s="689"/>
      <c r="Q874" s="689"/>
      <c r="R874" s="689"/>
      <c r="S874" s="689"/>
      <c r="T874" s="689"/>
      <c r="U874" s="692"/>
    </row>
    <row r="875">
      <c r="A875" s="689"/>
      <c r="B875" s="689"/>
      <c r="C875" s="689"/>
      <c r="D875" s="689"/>
      <c r="E875" s="689"/>
      <c r="F875" s="689"/>
      <c r="G875" s="690"/>
      <c r="H875" s="690"/>
      <c r="I875" s="690"/>
      <c r="J875" s="691"/>
      <c r="K875" s="691"/>
      <c r="L875" s="691"/>
      <c r="M875" s="691"/>
      <c r="N875" s="689"/>
      <c r="O875" s="689"/>
      <c r="P875" s="689"/>
      <c r="Q875" s="689"/>
      <c r="R875" s="689"/>
      <c r="S875" s="689"/>
      <c r="T875" s="689"/>
      <c r="U875" s="692"/>
    </row>
    <row r="876">
      <c r="A876" s="689"/>
      <c r="B876" s="689"/>
      <c r="C876" s="689"/>
      <c r="D876" s="689"/>
      <c r="E876" s="689"/>
      <c r="F876" s="689"/>
      <c r="G876" s="690"/>
      <c r="H876" s="690"/>
      <c r="I876" s="690"/>
      <c r="J876" s="691"/>
      <c r="K876" s="691"/>
      <c r="L876" s="691"/>
      <c r="M876" s="691"/>
      <c r="N876" s="689"/>
      <c r="O876" s="689"/>
      <c r="P876" s="689"/>
      <c r="Q876" s="689"/>
      <c r="R876" s="689"/>
      <c r="S876" s="689"/>
      <c r="T876" s="689"/>
      <c r="U876" s="692"/>
    </row>
    <row r="877">
      <c r="A877" s="689"/>
      <c r="B877" s="689"/>
      <c r="C877" s="689"/>
      <c r="D877" s="689"/>
      <c r="E877" s="689"/>
      <c r="F877" s="689"/>
      <c r="G877" s="690"/>
      <c r="H877" s="690"/>
      <c r="I877" s="690"/>
      <c r="J877" s="691"/>
      <c r="K877" s="691"/>
      <c r="L877" s="691"/>
      <c r="M877" s="691"/>
      <c r="N877" s="689"/>
      <c r="O877" s="689"/>
      <c r="P877" s="689"/>
      <c r="Q877" s="689"/>
      <c r="R877" s="689"/>
      <c r="S877" s="689"/>
      <c r="T877" s="689"/>
      <c r="U877" s="692"/>
    </row>
    <row r="878">
      <c r="A878" s="689"/>
      <c r="B878" s="689"/>
      <c r="C878" s="689"/>
      <c r="D878" s="689"/>
      <c r="E878" s="689"/>
      <c r="F878" s="689"/>
      <c r="G878" s="690"/>
      <c r="H878" s="690"/>
      <c r="I878" s="690"/>
      <c r="J878" s="691"/>
      <c r="K878" s="691"/>
      <c r="L878" s="691"/>
      <c r="M878" s="691"/>
      <c r="N878" s="689"/>
      <c r="O878" s="689"/>
      <c r="P878" s="689"/>
      <c r="Q878" s="689"/>
      <c r="R878" s="689"/>
      <c r="S878" s="689"/>
      <c r="T878" s="689"/>
      <c r="U878" s="692"/>
    </row>
    <row r="879">
      <c r="A879" s="689"/>
      <c r="B879" s="689"/>
      <c r="C879" s="689"/>
      <c r="D879" s="689"/>
      <c r="E879" s="689"/>
      <c r="F879" s="689"/>
      <c r="G879" s="690"/>
      <c r="H879" s="690"/>
      <c r="I879" s="690"/>
      <c r="J879" s="691"/>
      <c r="K879" s="691"/>
      <c r="L879" s="691"/>
      <c r="M879" s="691"/>
      <c r="N879" s="689"/>
      <c r="O879" s="689"/>
      <c r="P879" s="689"/>
      <c r="Q879" s="689"/>
      <c r="R879" s="689"/>
      <c r="S879" s="689"/>
      <c r="T879" s="689"/>
      <c r="U879" s="692"/>
    </row>
    <row r="880">
      <c r="A880" s="689"/>
      <c r="B880" s="689"/>
      <c r="C880" s="689"/>
      <c r="D880" s="689"/>
      <c r="E880" s="689"/>
      <c r="F880" s="689"/>
      <c r="G880" s="690"/>
      <c r="H880" s="690"/>
      <c r="I880" s="690"/>
      <c r="J880" s="691"/>
      <c r="K880" s="691"/>
      <c r="L880" s="691"/>
      <c r="M880" s="691"/>
      <c r="N880" s="689"/>
      <c r="O880" s="689"/>
      <c r="P880" s="689"/>
      <c r="Q880" s="689"/>
      <c r="R880" s="689"/>
      <c r="S880" s="689"/>
      <c r="T880" s="689"/>
      <c r="U880" s="692"/>
    </row>
    <row r="881">
      <c r="A881" s="689"/>
      <c r="B881" s="689"/>
      <c r="C881" s="689"/>
      <c r="D881" s="689"/>
      <c r="E881" s="689"/>
      <c r="F881" s="689"/>
      <c r="G881" s="690"/>
      <c r="H881" s="690"/>
      <c r="I881" s="690"/>
      <c r="J881" s="691"/>
      <c r="K881" s="691"/>
      <c r="L881" s="691"/>
      <c r="M881" s="691"/>
      <c r="N881" s="689"/>
      <c r="O881" s="689"/>
      <c r="P881" s="689"/>
      <c r="Q881" s="689"/>
      <c r="R881" s="689"/>
      <c r="S881" s="689"/>
      <c r="T881" s="689"/>
      <c r="U881" s="692"/>
    </row>
    <row r="882">
      <c r="A882" s="689"/>
      <c r="B882" s="689"/>
      <c r="C882" s="689"/>
      <c r="D882" s="689"/>
      <c r="E882" s="689"/>
      <c r="F882" s="689"/>
      <c r="G882" s="690"/>
      <c r="H882" s="690"/>
      <c r="I882" s="690"/>
      <c r="J882" s="691"/>
      <c r="K882" s="691"/>
      <c r="L882" s="691"/>
      <c r="M882" s="691"/>
      <c r="N882" s="689"/>
      <c r="O882" s="689"/>
      <c r="P882" s="689"/>
      <c r="Q882" s="689"/>
      <c r="R882" s="689"/>
      <c r="S882" s="689"/>
      <c r="T882" s="689"/>
      <c r="U882" s="692"/>
    </row>
    <row r="883">
      <c r="A883" s="689"/>
      <c r="B883" s="689"/>
      <c r="C883" s="689"/>
      <c r="D883" s="689"/>
      <c r="E883" s="689"/>
      <c r="F883" s="689"/>
      <c r="G883" s="690"/>
      <c r="H883" s="690"/>
      <c r="I883" s="690"/>
      <c r="J883" s="691"/>
      <c r="K883" s="691"/>
      <c r="L883" s="691"/>
      <c r="M883" s="691"/>
      <c r="N883" s="689"/>
      <c r="O883" s="689"/>
      <c r="P883" s="689"/>
      <c r="Q883" s="689"/>
      <c r="R883" s="689"/>
      <c r="S883" s="689"/>
      <c r="T883" s="689"/>
      <c r="U883" s="692"/>
    </row>
    <row r="884">
      <c r="A884" s="689"/>
      <c r="B884" s="689"/>
      <c r="C884" s="689"/>
      <c r="D884" s="689"/>
      <c r="E884" s="689"/>
      <c r="F884" s="689"/>
      <c r="G884" s="690"/>
      <c r="H884" s="690"/>
      <c r="I884" s="690"/>
      <c r="J884" s="691"/>
      <c r="K884" s="691"/>
      <c r="L884" s="691"/>
      <c r="M884" s="691"/>
      <c r="N884" s="689"/>
      <c r="O884" s="689"/>
      <c r="P884" s="689"/>
      <c r="Q884" s="689"/>
      <c r="R884" s="689"/>
      <c r="S884" s="689"/>
      <c r="T884" s="689"/>
      <c r="U884" s="692"/>
    </row>
    <row r="885">
      <c r="A885" s="689"/>
      <c r="B885" s="689"/>
      <c r="C885" s="689"/>
      <c r="D885" s="689"/>
      <c r="E885" s="689"/>
      <c r="F885" s="689"/>
      <c r="G885" s="690"/>
      <c r="H885" s="690"/>
      <c r="I885" s="690"/>
      <c r="J885" s="691"/>
      <c r="K885" s="691"/>
      <c r="L885" s="691"/>
      <c r="M885" s="691"/>
      <c r="N885" s="689"/>
      <c r="O885" s="689"/>
      <c r="P885" s="689"/>
      <c r="Q885" s="689"/>
      <c r="R885" s="689"/>
      <c r="S885" s="689"/>
      <c r="T885" s="689"/>
      <c r="U885" s="692"/>
    </row>
    <row r="886">
      <c r="A886" s="689"/>
      <c r="B886" s="689"/>
      <c r="C886" s="689"/>
      <c r="D886" s="689"/>
      <c r="E886" s="689"/>
      <c r="F886" s="689"/>
      <c r="G886" s="690"/>
      <c r="H886" s="690"/>
      <c r="I886" s="690"/>
      <c r="J886" s="691"/>
      <c r="K886" s="691"/>
      <c r="L886" s="691"/>
      <c r="M886" s="691"/>
      <c r="N886" s="689"/>
      <c r="O886" s="689"/>
      <c r="P886" s="689"/>
      <c r="Q886" s="689"/>
      <c r="R886" s="689"/>
      <c r="S886" s="689"/>
      <c r="T886" s="689"/>
      <c r="U886" s="692"/>
    </row>
    <row r="887">
      <c r="A887" s="689"/>
      <c r="B887" s="689"/>
      <c r="C887" s="689"/>
      <c r="D887" s="689"/>
      <c r="E887" s="689"/>
      <c r="F887" s="689"/>
      <c r="G887" s="690"/>
      <c r="H887" s="690"/>
      <c r="I887" s="690"/>
      <c r="J887" s="691"/>
      <c r="K887" s="691"/>
      <c r="L887" s="691"/>
      <c r="M887" s="691"/>
      <c r="N887" s="689"/>
      <c r="O887" s="689"/>
      <c r="P887" s="689"/>
      <c r="Q887" s="689"/>
      <c r="R887" s="689"/>
      <c r="S887" s="689"/>
      <c r="T887" s="689"/>
      <c r="U887" s="692"/>
    </row>
    <row r="888">
      <c r="A888" s="689"/>
      <c r="B888" s="689"/>
      <c r="C888" s="689"/>
      <c r="D888" s="689"/>
      <c r="E888" s="689"/>
      <c r="F888" s="689"/>
      <c r="G888" s="690"/>
      <c r="H888" s="690"/>
      <c r="I888" s="690"/>
      <c r="J888" s="691"/>
      <c r="K888" s="691"/>
      <c r="L888" s="691"/>
      <c r="M888" s="691"/>
      <c r="N888" s="689"/>
      <c r="O888" s="689"/>
      <c r="P888" s="689"/>
      <c r="Q888" s="689"/>
      <c r="R888" s="689"/>
      <c r="S888" s="689"/>
      <c r="T888" s="689"/>
      <c r="U888" s="692"/>
    </row>
    <row r="889">
      <c r="A889" s="689"/>
      <c r="B889" s="689"/>
      <c r="C889" s="689"/>
      <c r="D889" s="689"/>
      <c r="E889" s="689"/>
      <c r="F889" s="689"/>
      <c r="G889" s="690"/>
      <c r="H889" s="690"/>
      <c r="I889" s="690"/>
      <c r="J889" s="691"/>
      <c r="K889" s="691"/>
      <c r="L889" s="691"/>
      <c r="M889" s="691"/>
      <c r="N889" s="689"/>
      <c r="O889" s="689"/>
      <c r="P889" s="689"/>
      <c r="Q889" s="689"/>
      <c r="R889" s="689"/>
      <c r="S889" s="689"/>
      <c r="T889" s="689"/>
      <c r="U889" s="692"/>
    </row>
    <row r="890">
      <c r="A890" s="689"/>
      <c r="B890" s="689"/>
      <c r="C890" s="689"/>
      <c r="D890" s="689"/>
      <c r="E890" s="689"/>
      <c r="F890" s="689"/>
      <c r="G890" s="690"/>
      <c r="H890" s="690"/>
      <c r="I890" s="690"/>
      <c r="J890" s="691"/>
      <c r="K890" s="691"/>
      <c r="L890" s="691"/>
      <c r="M890" s="691"/>
      <c r="N890" s="689"/>
      <c r="O890" s="689"/>
      <c r="P890" s="689"/>
      <c r="Q890" s="689"/>
      <c r="R890" s="689"/>
      <c r="S890" s="689"/>
      <c r="T890" s="689"/>
      <c r="U890" s="692"/>
    </row>
    <row r="891">
      <c r="A891" s="689"/>
      <c r="B891" s="689"/>
      <c r="C891" s="689"/>
      <c r="D891" s="689"/>
      <c r="E891" s="689"/>
      <c r="F891" s="689"/>
      <c r="G891" s="690"/>
      <c r="H891" s="690"/>
      <c r="I891" s="690"/>
      <c r="J891" s="691"/>
      <c r="K891" s="691"/>
      <c r="L891" s="691"/>
      <c r="M891" s="691"/>
      <c r="N891" s="689"/>
      <c r="O891" s="689"/>
      <c r="P891" s="689"/>
      <c r="Q891" s="689"/>
      <c r="R891" s="689"/>
      <c r="S891" s="689"/>
      <c r="T891" s="689"/>
      <c r="U891" s="692"/>
    </row>
    <row r="892">
      <c r="A892" s="689"/>
      <c r="B892" s="689"/>
      <c r="C892" s="689"/>
      <c r="D892" s="689"/>
      <c r="E892" s="689"/>
      <c r="F892" s="689"/>
      <c r="G892" s="690"/>
      <c r="H892" s="690"/>
      <c r="I892" s="690"/>
      <c r="J892" s="691"/>
      <c r="K892" s="691"/>
      <c r="L892" s="691"/>
      <c r="M892" s="691"/>
      <c r="N892" s="689"/>
      <c r="O892" s="689"/>
      <c r="P892" s="689"/>
      <c r="Q892" s="689"/>
      <c r="R892" s="689"/>
      <c r="S892" s="689"/>
      <c r="T892" s="689"/>
      <c r="U892" s="692"/>
    </row>
    <row r="893">
      <c r="A893" s="689"/>
      <c r="B893" s="689"/>
      <c r="C893" s="689"/>
      <c r="D893" s="689"/>
      <c r="E893" s="689"/>
      <c r="F893" s="689"/>
      <c r="G893" s="690"/>
      <c r="H893" s="690"/>
      <c r="I893" s="690"/>
      <c r="J893" s="691"/>
      <c r="K893" s="691"/>
      <c r="L893" s="691"/>
      <c r="M893" s="691"/>
      <c r="N893" s="689"/>
      <c r="O893" s="689"/>
      <c r="P893" s="689"/>
      <c r="Q893" s="689"/>
      <c r="R893" s="689"/>
      <c r="S893" s="689"/>
      <c r="T893" s="689"/>
      <c r="U893" s="692"/>
    </row>
    <row r="894">
      <c r="A894" s="689"/>
      <c r="B894" s="689"/>
      <c r="C894" s="689"/>
      <c r="D894" s="689"/>
      <c r="E894" s="689"/>
      <c r="F894" s="689"/>
      <c r="G894" s="690"/>
      <c r="H894" s="690"/>
      <c r="I894" s="690"/>
      <c r="J894" s="691"/>
      <c r="K894" s="691"/>
      <c r="L894" s="691"/>
      <c r="M894" s="691"/>
      <c r="N894" s="689"/>
      <c r="O894" s="689"/>
      <c r="P894" s="689"/>
      <c r="Q894" s="689"/>
      <c r="R894" s="689"/>
      <c r="S894" s="689"/>
      <c r="T894" s="689"/>
      <c r="U894" s="692"/>
    </row>
    <row r="895">
      <c r="A895" s="689"/>
      <c r="B895" s="689"/>
      <c r="C895" s="689"/>
      <c r="D895" s="689"/>
      <c r="E895" s="689"/>
      <c r="F895" s="689"/>
      <c r="G895" s="690"/>
      <c r="H895" s="690"/>
      <c r="I895" s="690"/>
      <c r="J895" s="691"/>
      <c r="K895" s="691"/>
      <c r="L895" s="691"/>
      <c r="M895" s="691"/>
      <c r="N895" s="689"/>
      <c r="O895" s="689"/>
      <c r="P895" s="689"/>
      <c r="Q895" s="689"/>
      <c r="R895" s="689"/>
      <c r="S895" s="689"/>
      <c r="T895" s="689"/>
      <c r="U895" s="692"/>
    </row>
    <row r="896">
      <c r="A896" s="689"/>
      <c r="B896" s="689"/>
      <c r="C896" s="689"/>
      <c r="D896" s="689"/>
      <c r="E896" s="689"/>
      <c r="F896" s="689"/>
      <c r="G896" s="690"/>
      <c r="H896" s="690"/>
      <c r="I896" s="690"/>
      <c r="J896" s="691"/>
      <c r="K896" s="691"/>
      <c r="L896" s="691"/>
      <c r="M896" s="691"/>
      <c r="N896" s="689"/>
      <c r="O896" s="689"/>
      <c r="P896" s="689"/>
      <c r="Q896" s="689"/>
      <c r="R896" s="689"/>
      <c r="S896" s="689"/>
      <c r="T896" s="689"/>
      <c r="U896" s="692"/>
    </row>
    <row r="897">
      <c r="A897" s="689"/>
      <c r="B897" s="689"/>
      <c r="C897" s="689"/>
      <c r="D897" s="689"/>
      <c r="E897" s="689"/>
      <c r="F897" s="689"/>
      <c r="G897" s="690"/>
      <c r="H897" s="690"/>
      <c r="I897" s="690"/>
      <c r="J897" s="691"/>
      <c r="K897" s="691"/>
      <c r="L897" s="691"/>
      <c r="M897" s="691"/>
      <c r="N897" s="689"/>
      <c r="O897" s="689"/>
      <c r="P897" s="689"/>
      <c r="Q897" s="689"/>
      <c r="R897" s="689"/>
      <c r="S897" s="689"/>
      <c r="T897" s="689"/>
      <c r="U897" s="692"/>
    </row>
    <row r="898">
      <c r="A898" s="689"/>
      <c r="B898" s="689"/>
      <c r="C898" s="689"/>
      <c r="D898" s="689"/>
      <c r="E898" s="689"/>
      <c r="F898" s="689"/>
      <c r="G898" s="690"/>
      <c r="H898" s="690"/>
      <c r="I898" s="690"/>
      <c r="J898" s="691"/>
      <c r="K898" s="691"/>
      <c r="L898" s="691"/>
      <c r="M898" s="691"/>
      <c r="N898" s="689"/>
      <c r="O898" s="689"/>
      <c r="P898" s="689"/>
      <c r="Q898" s="689"/>
      <c r="R898" s="689"/>
      <c r="S898" s="689"/>
      <c r="T898" s="689"/>
      <c r="U898" s="692"/>
    </row>
    <row r="899">
      <c r="A899" s="689"/>
      <c r="B899" s="689"/>
      <c r="C899" s="689"/>
      <c r="D899" s="689"/>
      <c r="E899" s="689"/>
      <c r="F899" s="689"/>
      <c r="G899" s="690"/>
      <c r="H899" s="690"/>
      <c r="I899" s="690"/>
      <c r="J899" s="691"/>
      <c r="K899" s="691"/>
      <c r="L899" s="691"/>
      <c r="M899" s="691"/>
      <c r="N899" s="689"/>
      <c r="O899" s="689"/>
      <c r="P899" s="689"/>
      <c r="Q899" s="689"/>
      <c r="R899" s="689"/>
      <c r="S899" s="689"/>
      <c r="T899" s="689"/>
      <c r="U899" s="692"/>
    </row>
    <row r="900">
      <c r="A900" s="689"/>
      <c r="B900" s="689"/>
      <c r="C900" s="689"/>
      <c r="D900" s="689"/>
      <c r="E900" s="689"/>
      <c r="F900" s="689"/>
      <c r="G900" s="690"/>
      <c r="H900" s="690"/>
      <c r="I900" s="690"/>
      <c r="J900" s="691"/>
      <c r="K900" s="691"/>
      <c r="L900" s="691"/>
      <c r="M900" s="691"/>
      <c r="N900" s="689"/>
      <c r="O900" s="689"/>
      <c r="P900" s="689"/>
      <c r="Q900" s="689"/>
      <c r="R900" s="689"/>
      <c r="S900" s="689"/>
      <c r="T900" s="689"/>
      <c r="U900" s="692"/>
    </row>
    <row r="901">
      <c r="A901" s="689"/>
      <c r="B901" s="689"/>
      <c r="C901" s="689"/>
      <c r="D901" s="689"/>
      <c r="E901" s="689"/>
      <c r="F901" s="689"/>
      <c r="G901" s="690"/>
      <c r="H901" s="690"/>
      <c r="I901" s="690"/>
      <c r="J901" s="691"/>
      <c r="K901" s="691"/>
      <c r="L901" s="691"/>
      <c r="M901" s="691"/>
      <c r="N901" s="689"/>
      <c r="O901" s="689"/>
      <c r="P901" s="689"/>
      <c r="Q901" s="689"/>
      <c r="R901" s="689"/>
      <c r="S901" s="689"/>
      <c r="T901" s="689"/>
      <c r="U901" s="692"/>
    </row>
    <row r="902">
      <c r="A902" s="689"/>
      <c r="B902" s="689"/>
      <c r="C902" s="689"/>
      <c r="D902" s="689"/>
      <c r="E902" s="689"/>
      <c r="F902" s="689"/>
      <c r="G902" s="690"/>
      <c r="H902" s="690"/>
      <c r="I902" s="690"/>
      <c r="J902" s="691"/>
      <c r="K902" s="691"/>
      <c r="L902" s="691"/>
      <c r="M902" s="691"/>
      <c r="N902" s="689"/>
      <c r="O902" s="689"/>
      <c r="P902" s="689"/>
      <c r="Q902" s="689"/>
      <c r="R902" s="689"/>
      <c r="S902" s="689"/>
      <c r="T902" s="689"/>
      <c r="U902" s="692"/>
    </row>
    <row r="903">
      <c r="A903" s="689"/>
      <c r="B903" s="689"/>
      <c r="C903" s="689"/>
      <c r="D903" s="689"/>
      <c r="E903" s="689"/>
      <c r="F903" s="689"/>
      <c r="G903" s="690"/>
      <c r="H903" s="690"/>
      <c r="I903" s="690"/>
      <c r="J903" s="691"/>
      <c r="K903" s="691"/>
      <c r="L903" s="691"/>
      <c r="M903" s="691"/>
      <c r="N903" s="689"/>
      <c r="O903" s="689"/>
      <c r="P903" s="689"/>
      <c r="Q903" s="689"/>
      <c r="R903" s="689"/>
      <c r="S903" s="689"/>
      <c r="T903" s="689"/>
      <c r="U903" s="692"/>
    </row>
    <row r="904">
      <c r="A904" s="689"/>
      <c r="B904" s="689"/>
      <c r="C904" s="689"/>
      <c r="D904" s="689"/>
      <c r="E904" s="689"/>
      <c r="F904" s="689"/>
      <c r="G904" s="690"/>
      <c r="H904" s="690"/>
      <c r="I904" s="690"/>
      <c r="J904" s="691"/>
      <c r="K904" s="691"/>
      <c r="L904" s="691"/>
      <c r="M904" s="691"/>
      <c r="N904" s="689"/>
      <c r="O904" s="689"/>
      <c r="P904" s="689"/>
      <c r="Q904" s="689"/>
      <c r="R904" s="689"/>
      <c r="S904" s="689"/>
      <c r="T904" s="689"/>
      <c r="U904" s="692"/>
    </row>
    <row r="905">
      <c r="A905" s="689"/>
      <c r="B905" s="689"/>
      <c r="C905" s="689"/>
      <c r="D905" s="689"/>
      <c r="E905" s="689"/>
      <c r="F905" s="689"/>
      <c r="G905" s="690"/>
      <c r="H905" s="690"/>
      <c r="I905" s="690"/>
      <c r="J905" s="691"/>
      <c r="K905" s="691"/>
      <c r="L905" s="691"/>
      <c r="M905" s="691"/>
      <c r="N905" s="689"/>
      <c r="O905" s="689"/>
      <c r="P905" s="689"/>
      <c r="Q905" s="689"/>
      <c r="R905" s="689"/>
      <c r="S905" s="689"/>
      <c r="T905" s="689"/>
      <c r="U905" s="692"/>
    </row>
    <row r="906">
      <c r="A906" s="689"/>
      <c r="B906" s="689"/>
      <c r="C906" s="689"/>
      <c r="D906" s="689"/>
      <c r="E906" s="689"/>
      <c r="F906" s="689"/>
      <c r="G906" s="690"/>
      <c r="H906" s="690"/>
      <c r="I906" s="690"/>
      <c r="J906" s="691"/>
      <c r="K906" s="691"/>
      <c r="L906" s="691"/>
      <c r="M906" s="691"/>
      <c r="N906" s="689"/>
      <c r="O906" s="689"/>
      <c r="P906" s="689"/>
      <c r="Q906" s="689"/>
      <c r="R906" s="689"/>
      <c r="S906" s="689"/>
      <c r="T906" s="689"/>
      <c r="U906" s="692"/>
    </row>
    <row r="907">
      <c r="A907" s="689"/>
      <c r="B907" s="689"/>
      <c r="C907" s="689"/>
      <c r="D907" s="689"/>
      <c r="E907" s="689"/>
      <c r="F907" s="689"/>
      <c r="G907" s="690"/>
      <c r="H907" s="690"/>
      <c r="I907" s="690"/>
      <c r="J907" s="691"/>
      <c r="K907" s="691"/>
      <c r="L907" s="691"/>
      <c r="M907" s="691"/>
      <c r="N907" s="689"/>
      <c r="O907" s="689"/>
      <c r="P907" s="689"/>
      <c r="Q907" s="689"/>
      <c r="R907" s="689"/>
      <c r="S907" s="689"/>
      <c r="T907" s="689"/>
      <c r="U907" s="692"/>
    </row>
    <row r="908">
      <c r="A908" s="689"/>
      <c r="B908" s="689"/>
      <c r="C908" s="689"/>
      <c r="D908" s="689"/>
      <c r="E908" s="689"/>
      <c r="F908" s="689"/>
      <c r="G908" s="690"/>
      <c r="H908" s="690"/>
      <c r="I908" s="690"/>
      <c r="J908" s="691"/>
      <c r="K908" s="691"/>
      <c r="L908" s="691"/>
      <c r="M908" s="691"/>
      <c r="N908" s="689"/>
      <c r="O908" s="689"/>
      <c r="P908" s="689"/>
      <c r="Q908" s="689"/>
      <c r="R908" s="689"/>
      <c r="S908" s="689"/>
      <c r="T908" s="689"/>
      <c r="U908" s="692"/>
    </row>
    <row r="909">
      <c r="A909" s="689"/>
      <c r="B909" s="689"/>
      <c r="C909" s="689"/>
      <c r="D909" s="689"/>
      <c r="E909" s="689"/>
      <c r="F909" s="689"/>
      <c r="G909" s="690"/>
      <c r="H909" s="690"/>
      <c r="I909" s="690"/>
      <c r="J909" s="691"/>
      <c r="K909" s="691"/>
      <c r="L909" s="691"/>
      <c r="M909" s="691"/>
      <c r="N909" s="689"/>
      <c r="O909" s="689"/>
      <c r="P909" s="689"/>
      <c r="Q909" s="689"/>
      <c r="R909" s="689"/>
      <c r="S909" s="689"/>
      <c r="T909" s="689"/>
      <c r="U909" s="692"/>
    </row>
    <row r="910">
      <c r="A910" s="689"/>
      <c r="B910" s="689"/>
      <c r="C910" s="689"/>
      <c r="D910" s="689"/>
      <c r="E910" s="689"/>
      <c r="F910" s="689"/>
      <c r="G910" s="690"/>
      <c r="H910" s="690"/>
      <c r="I910" s="690"/>
      <c r="J910" s="691"/>
      <c r="K910" s="691"/>
      <c r="L910" s="691"/>
      <c r="M910" s="691"/>
      <c r="N910" s="689"/>
      <c r="O910" s="689"/>
      <c r="P910" s="689"/>
      <c r="Q910" s="689"/>
      <c r="R910" s="689"/>
      <c r="S910" s="689"/>
      <c r="T910" s="689"/>
      <c r="U910" s="692"/>
    </row>
    <row r="911">
      <c r="A911" s="689"/>
      <c r="B911" s="689"/>
      <c r="C911" s="689"/>
      <c r="D911" s="689"/>
      <c r="E911" s="689"/>
      <c r="F911" s="689"/>
      <c r="G911" s="690"/>
      <c r="H911" s="690"/>
      <c r="I911" s="690"/>
      <c r="J911" s="691"/>
      <c r="K911" s="691"/>
      <c r="L911" s="691"/>
      <c r="M911" s="691"/>
      <c r="N911" s="689"/>
      <c r="O911" s="689"/>
      <c r="P911" s="689"/>
      <c r="Q911" s="689"/>
      <c r="R911" s="689"/>
      <c r="S911" s="689"/>
      <c r="T911" s="689"/>
      <c r="U911" s="692"/>
    </row>
    <row r="912">
      <c r="A912" s="689"/>
      <c r="B912" s="689"/>
      <c r="C912" s="689"/>
      <c r="D912" s="689"/>
      <c r="E912" s="689"/>
      <c r="F912" s="689"/>
      <c r="G912" s="690"/>
      <c r="H912" s="690"/>
      <c r="I912" s="690"/>
      <c r="J912" s="691"/>
      <c r="K912" s="691"/>
      <c r="L912" s="691"/>
      <c r="M912" s="691"/>
      <c r="N912" s="689"/>
      <c r="O912" s="689"/>
      <c r="P912" s="689"/>
      <c r="Q912" s="689"/>
      <c r="R912" s="689"/>
      <c r="S912" s="689"/>
      <c r="T912" s="689"/>
      <c r="U912" s="692"/>
    </row>
    <row r="913">
      <c r="A913" s="689"/>
      <c r="B913" s="689"/>
      <c r="C913" s="689"/>
      <c r="D913" s="689"/>
      <c r="E913" s="689"/>
      <c r="F913" s="689"/>
      <c r="G913" s="690"/>
      <c r="H913" s="690"/>
      <c r="I913" s="690"/>
      <c r="J913" s="691"/>
      <c r="K913" s="691"/>
      <c r="L913" s="691"/>
      <c r="M913" s="691"/>
      <c r="N913" s="689"/>
      <c r="O913" s="689"/>
      <c r="P913" s="689"/>
      <c r="Q913" s="689"/>
      <c r="R913" s="689"/>
      <c r="S913" s="689"/>
      <c r="T913" s="689"/>
      <c r="U913" s="692"/>
    </row>
    <row r="914">
      <c r="A914" s="689"/>
      <c r="B914" s="689"/>
      <c r="C914" s="689"/>
      <c r="D914" s="689"/>
      <c r="E914" s="689"/>
      <c r="F914" s="689"/>
      <c r="G914" s="690"/>
      <c r="H914" s="690"/>
      <c r="I914" s="690"/>
      <c r="J914" s="691"/>
      <c r="K914" s="691"/>
      <c r="L914" s="691"/>
      <c r="M914" s="691"/>
      <c r="N914" s="689"/>
      <c r="O914" s="689"/>
      <c r="P914" s="689"/>
      <c r="Q914" s="689"/>
      <c r="R914" s="689"/>
      <c r="S914" s="689"/>
      <c r="T914" s="689"/>
      <c r="U914" s="692"/>
    </row>
    <row r="915">
      <c r="A915" s="689"/>
      <c r="B915" s="689"/>
      <c r="C915" s="689"/>
      <c r="D915" s="689"/>
      <c r="E915" s="689"/>
      <c r="F915" s="689"/>
      <c r="G915" s="690"/>
      <c r="H915" s="690"/>
      <c r="I915" s="690"/>
      <c r="J915" s="691"/>
      <c r="K915" s="691"/>
      <c r="L915" s="691"/>
      <c r="M915" s="691"/>
      <c r="N915" s="689"/>
      <c r="O915" s="689"/>
      <c r="P915" s="689"/>
      <c r="Q915" s="689"/>
      <c r="R915" s="689"/>
      <c r="S915" s="689"/>
      <c r="T915" s="689"/>
      <c r="U915" s="692"/>
    </row>
    <row r="916">
      <c r="A916" s="689"/>
      <c r="B916" s="689"/>
      <c r="C916" s="689"/>
      <c r="D916" s="689"/>
      <c r="E916" s="689"/>
      <c r="F916" s="689"/>
      <c r="G916" s="690"/>
      <c r="H916" s="690"/>
      <c r="I916" s="690"/>
      <c r="J916" s="691"/>
      <c r="K916" s="691"/>
      <c r="L916" s="691"/>
      <c r="M916" s="691"/>
      <c r="N916" s="689"/>
      <c r="O916" s="689"/>
      <c r="P916" s="689"/>
      <c r="Q916" s="689"/>
      <c r="R916" s="689"/>
      <c r="S916" s="689"/>
      <c r="T916" s="689"/>
      <c r="U916" s="692"/>
    </row>
    <row r="917">
      <c r="A917" s="689"/>
      <c r="B917" s="689"/>
      <c r="C917" s="689"/>
      <c r="D917" s="689"/>
      <c r="E917" s="689"/>
      <c r="F917" s="689"/>
      <c r="G917" s="690"/>
      <c r="H917" s="690"/>
      <c r="I917" s="690"/>
      <c r="J917" s="691"/>
      <c r="K917" s="691"/>
      <c r="L917" s="691"/>
      <c r="M917" s="691"/>
      <c r="N917" s="689"/>
      <c r="O917" s="689"/>
      <c r="P917" s="689"/>
      <c r="Q917" s="689"/>
      <c r="R917" s="689"/>
      <c r="S917" s="689"/>
      <c r="T917" s="689"/>
      <c r="U917" s="692"/>
    </row>
    <row r="918">
      <c r="A918" s="689"/>
      <c r="B918" s="689"/>
      <c r="C918" s="689"/>
      <c r="D918" s="689"/>
      <c r="E918" s="689"/>
      <c r="F918" s="689"/>
      <c r="G918" s="690"/>
      <c r="H918" s="690"/>
      <c r="I918" s="690"/>
      <c r="J918" s="691"/>
      <c r="K918" s="691"/>
      <c r="L918" s="691"/>
      <c r="M918" s="691"/>
      <c r="N918" s="689"/>
      <c r="O918" s="689"/>
      <c r="P918" s="689"/>
      <c r="Q918" s="689"/>
      <c r="R918" s="689"/>
      <c r="S918" s="689"/>
      <c r="T918" s="689"/>
      <c r="U918" s="692"/>
    </row>
    <row r="919">
      <c r="A919" s="689"/>
      <c r="B919" s="689"/>
      <c r="C919" s="689"/>
      <c r="D919" s="689"/>
      <c r="E919" s="689"/>
      <c r="F919" s="689"/>
      <c r="G919" s="690"/>
      <c r="H919" s="690"/>
      <c r="I919" s="690"/>
      <c r="J919" s="691"/>
      <c r="K919" s="691"/>
      <c r="L919" s="691"/>
      <c r="M919" s="691"/>
      <c r="N919" s="689"/>
      <c r="O919" s="689"/>
      <c r="P919" s="689"/>
      <c r="Q919" s="689"/>
      <c r="R919" s="689"/>
      <c r="S919" s="689"/>
      <c r="T919" s="689"/>
      <c r="U919" s="692"/>
    </row>
    <row r="920">
      <c r="A920" s="689"/>
      <c r="B920" s="689"/>
      <c r="C920" s="689"/>
      <c r="D920" s="689"/>
      <c r="E920" s="689"/>
      <c r="F920" s="689"/>
      <c r="G920" s="690"/>
      <c r="H920" s="690"/>
      <c r="I920" s="690"/>
      <c r="J920" s="691"/>
      <c r="K920" s="691"/>
      <c r="L920" s="691"/>
      <c r="M920" s="691"/>
      <c r="N920" s="689"/>
      <c r="O920" s="689"/>
      <c r="P920" s="689"/>
      <c r="Q920" s="689"/>
      <c r="R920" s="689"/>
      <c r="S920" s="689"/>
      <c r="T920" s="689"/>
      <c r="U920" s="692"/>
    </row>
    <row r="921">
      <c r="A921" s="689"/>
      <c r="B921" s="689"/>
      <c r="C921" s="689"/>
      <c r="D921" s="689"/>
      <c r="E921" s="689"/>
      <c r="F921" s="689"/>
      <c r="G921" s="690"/>
      <c r="H921" s="690"/>
      <c r="I921" s="690"/>
      <c r="J921" s="691"/>
      <c r="K921" s="691"/>
      <c r="L921" s="691"/>
      <c r="M921" s="691"/>
      <c r="N921" s="689"/>
      <c r="O921" s="689"/>
      <c r="P921" s="689"/>
      <c r="Q921" s="689"/>
      <c r="R921" s="689"/>
      <c r="S921" s="689"/>
      <c r="T921" s="689"/>
      <c r="U921" s="692"/>
    </row>
    <row r="922">
      <c r="A922" s="689"/>
      <c r="B922" s="689"/>
      <c r="C922" s="689"/>
      <c r="D922" s="689"/>
      <c r="E922" s="689"/>
      <c r="F922" s="689"/>
      <c r="G922" s="690"/>
      <c r="H922" s="690"/>
      <c r="I922" s="690"/>
      <c r="J922" s="691"/>
      <c r="K922" s="691"/>
      <c r="L922" s="691"/>
      <c r="M922" s="691"/>
      <c r="N922" s="689"/>
      <c r="O922" s="689"/>
      <c r="P922" s="689"/>
      <c r="Q922" s="689"/>
      <c r="R922" s="689"/>
      <c r="S922" s="689"/>
      <c r="T922" s="689"/>
      <c r="U922" s="692"/>
    </row>
    <row r="923">
      <c r="A923" s="689"/>
      <c r="B923" s="689"/>
      <c r="C923" s="689"/>
      <c r="D923" s="689"/>
      <c r="E923" s="689"/>
      <c r="F923" s="689"/>
      <c r="G923" s="690"/>
      <c r="H923" s="690"/>
      <c r="I923" s="690"/>
      <c r="J923" s="691"/>
      <c r="K923" s="691"/>
      <c r="L923" s="691"/>
      <c r="M923" s="691"/>
      <c r="N923" s="689"/>
      <c r="O923" s="689"/>
      <c r="P923" s="689"/>
      <c r="Q923" s="689"/>
      <c r="R923" s="689"/>
      <c r="S923" s="689"/>
      <c r="T923" s="689"/>
      <c r="U923" s="692"/>
    </row>
    <row r="924">
      <c r="A924" s="689"/>
      <c r="B924" s="689"/>
      <c r="C924" s="689"/>
      <c r="D924" s="689"/>
      <c r="E924" s="689"/>
      <c r="F924" s="689"/>
      <c r="G924" s="690"/>
      <c r="H924" s="690"/>
      <c r="I924" s="690"/>
      <c r="J924" s="691"/>
      <c r="K924" s="691"/>
      <c r="L924" s="691"/>
      <c r="M924" s="691"/>
      <c r="N924" s="689"/>
      <c r="O924" s="689"/>
      <c r="P924" s="689"/>
      <c r="Q924" s="689"/>
      <c r="R924" s="689"/>
      <c r="S924" s="689"/>
      <c r="T924" s="689"/>
      <c r="U924" s="692"/>
    </row>
    <row r="925">
      <c r="A925" s="689"/>
      <c r="B925" s="689"/>
      <c r="C925" s="689"/>
      <c r="D925" s="689"/>
      <c r="E925" s="689"/>
      <c r="F925" s="689"/>
      <c r="G925" s="690"/>
      <c r="H925" s="690"/>
      <c r="I925" s="690"/>
      <c r="J925" s="691"/>
      <c r="K925" s="691"/>
      <c r="L925" s="691"/>
      <c r="M925" s="691"/>
      <c r="N925" s="689"/>
      <c r="O925" s="689"/>
      <c r="P925" s="689"/>
      <c r="Q925" s="689"/>
      <c r="R925" s="689"/>
      <c r="S925" s="689"/>
      <c r="T925" s="689"/>
      <c r="U925" s="692"/>
    </row>
    <row r="926">
      <c r="A926" s="689"/>
      <c r="B926" s="689"/>
      <c r="C926" s="689"/>
      <c r="D926" s="689"/>
      <c r="E926" s="689"/>
      <c r="F926" s="689"/>
      <c r="G926" s="690"/>
      <c r="H926" s="690"/>
      <c r="I926" s="690"/>
      <c r="J926" s="691"/>
      <c r="K926" s="691"/>
      <c r="L926" s="691"/>
      <c r="M926" s="691"/>
      <c r="N926" s="689"/>
      <c r="O926" s="689"/>
      <c r="P926" s="689"/>
      <c r="Q926" s="689"/>
      <c r="R926" s="689"/>
      <c r="S926" s="689"/>
      <c r="T926" s="689"/>
      <c r="U926" s="692"/>
    </row>
    <row r="927">
      <c r="A927" s="689"/>
      <c r="B927" s="689"/>
      <c r="C927" s="689"/>
      <c r="D927" s="689"/>
      <c r="E927" s="689"/>
      <c r="F927" s="689"/>
      <c r="G927" s="690"/>
      <c r="H927" s="690"/>
      <c r="I927" s="690"/>
      <c r="J927" s="691"/>
      <c r="K927" s="691"/>
      <c r="L927" s="691"/>
      <c r="M927" s="691"/>
      <c r="N927" s="689"/>
      <c r="O927" s="689"/>
      <c r="P927" s="689"/>
      <c r="Q927" s="689"/>
      <c r="R927" s="689"/>
      <c r="S927" s="689"/>
      <c r="T927" s="689"/>
      <c r="U927" s="692"/>
    </row>
    <row r="928">
      <c r="A928" s="689"/>
      <c r="B928" s="689"/>
      <c r="C928" s="689"/>
      <c r="D928" s="689"/>
      <c r="E928" s="689"/>
      <c r="F928" s="689"/>
      <c r="G928" s="690"/>
      <c r="H928" s="690"/>
      <c r="I928" s="690"/>
      <c r="J928" s="691"/>
      <c r="K928" s="691"/>
      <c r="L928" s="691"/>
      <c r="M928" s="691"/>
      <c r="N928" s="689"/>
      <c r="O928" s="689"/>
      <c r="P928" s="689"/>
      <c r="Q928" s="689"/>
      <c r="R928" s="689"/>
      <c r="S928" s="689"/>
      <c r="T928" s="689"/>
      <c r="U928" s="692"/>
    </row>
    <row r="929">
      <c r="A929" s="689"/>
      <c r="B929" s="689"/>
      <c r="C929" s="689"/>
      <c r="D929" s="689"/>
      <c r="E929" s="689"/>
      <c r="F929" s="689"/>
      <c r="G929" s="690"/>
      <c r="H929" s="690"/>
      <c r="I929" s="690"/>
      <c r="J929" s="691"/>
      <c r="K929" s="691"/>
      <c r="L929" s="691"/>
      <c r="M929" s="691"/>
      <c r="N929" s="689"/>
      <c r="O929" s="689"/>
      <c r="P929" s="689"/>
      <c r="Q929" s="689"/>
      <c r="R929" s="689"/>
      <c r="S929" s="689"/>
      <c r="T929" s="689"/>
      <c r="U929" s="692"/>
    </row>
    <row r="930">
      <c r="A930" s="689"/>
      <c r="B930" s="689"/>
      <c r="C930" s="689"/>
      <c r="D930" s="689"/>
      <c r="E930" s="689"/>
      <c r="F930" s="689"/>
      <c r="G930" s="690"/>
      <c r="H930" s="690"/>
      <c r="I930" s="690"/>
      <c r="J930" s="691"/>
      <c r="K930" s="691"/>
      <c r="L930" s="691"/>
      <c r="M930" s="691"/>
      <c r="N930" s="689"/>
      <c r="O930" s="689"/>
      <c r="P930" s="689"/>
      <c r="Q930" s="689"/>
      <c r="R930" s="689"/>
      <c r="S930" s="689"/>
      <c r="T930" s="689"/>
      <c r="U930" s="692"/>
    </row>
    <row r="931">
      <c r="A931" s="689"/>
      <c r="B931" s="689"/>
      <c r="C931" s="689"/>
      <c r="D931" s="689"/>
      <c r="E931" s="689"/>
      <c r="F931" s="689"/>
      <c r="G931" s="690"/>
      <c r="H931" s="690"/>
      <c r="I931" s="690"/>
      <c r="J931" s="691"/>
      <c r="K931" s="691"/>
      <c r="L931" s="691"/>
      <c r="M931" s="691"/>
      <c r="N931" s="689"/>
      <c r="O931" s="689"/>
      <c r="P931" s="689"/>
      <c r="Q931" s="689"/>
      <c r="R931" s="689"/>
      <c r="S931" s="689"/>
      <c r="T931" s="689"/>
      <c r="U931" s="692"/>
    </row>
    <row r="932">
      <c r="A932" s="689"/>
      <c r="B932" s="689"/>
      <c r="C932" s="689"/>
      <c r="D932" s="689"/>
      <c r="E932" s="689"/>
      <c r="F932" s="689"/>
      <c r="G932" s="690"/>
      <c r="H932" s="690"/>
      <c r="I932" s="690"/>
      <c r="J932" s="691"/>
      <c r="K932" s="691"/>
      <c r="L932" s="691"/>
      <c r="M932" s="691"/>
      <c r="N932" s="689"/>
      <c r="O932" s="689"/>
      <c r="P932" s="689"/>
      <c r="Q932" s="689"/>
      <c r="R932" s="689"/>
      <c r="S932" s="689"/>
      <c r="T932" s="689"/>
      <c r="U932" s="692"/>
    </row>
    <row r="933">
      <c r="A933" s="689"/>
      <c r="B933" s="689"/>
      <c r="C933" s="689"/>
      <c r="D933" s="689"/>
      <c r="E933" s="689"/>
      <c r="F933" s="689"/>
      <c r="G933" s="690"/>
      <c r="H933" s="690"/>
      <c r="I933" s="690"/>
      <c r="J933" s="691"/>
      <c r="K933" s="691"/>
      <c r="L933" s="691"/>
      <c r="M933" s="691"/>
      <c r="N933" s="689"/>
      <c r="O933" s="689"/>
      <c r="P933" s="689"/>
      <c r="Q933" s="689"/>
      <c r="R933" s="689"/>
      <c r="S933" s="689"/>
      <c r="T933" s="689"/>
      <c r="U933" s="692"/>
    </row>
    <row r="934">
      <c r="A934" s="689"/>
      <c r="B934" s="689"/>
      <c r="C934" s="689"/>
      <c r="D934" s="689"/>
      <c r="E934" s="689"/>
      <c r="F934" s="689"/>
      <c r="G934" s="690"/>
      <c r="H934" s="690"/>
      <c r="I934" s="690"/>
      <c r="J934" s="691"/>
      <c r="K934" s="691"/>
      <c r="L934" s="691"/>
      <c r="M934" s="691"/>
      <c r="N934" s="689"/>
      <c r="O934" s="689"/>
      <c r="P934" s="689"/>
      <c r="Q934" s="689"/>
      <c r="R934" s="689"/>
      <c r="S934" s="689"/>
      <c r="T934" s="689"/>
      <c r="U934" s="692"/>
    </row>
    <row r="935">
      <c r="A935" s="689"/>
      <c r="B935" s="689"/>
      <c r="C935" s="689"/>
      <c r="D935" s="689"/>
      <c r="E935" s="689"/>
      <c r="F935" s="689"/>
      <c r="G935" s="690"/>
      <c r="H935" s="690"/>
      <c r="I935" s="690"/>
      <c r="J935" s="691"/>
      <c r="K935" s="691"/>
      <c r="L935" s="691"/>
      <c r="M935" s="691"/>
      <c r="N935" s="689"/>
      <c r="O935" s="689"/>
      <c r="P935" s="689"/>
      <c r="Q935" s="689"/>
      <c r="R935" s="689"/>
      <c r="S935" s="689"/>
      <c r="T935" s="689"/>
      <c r="U935" s="692"/>
    </row>
    <row r="936">
      <c r="A936" s="689"/>
      <c r="B936" s="689"/>
      <c r="C936" s="689"/>
      <c r="D936" s="689"/>
      <c r="E936" s="689"/>
      <c r="F936" s="689"/>
      <c r="G936" s="690"/>
      <c r="H936" s="690"/>
      <c r="I936" s="690"/>
      <c r="J936" s="691"/>
      <c r="K936" s="691"/>
      <c r="L936" s="691"/>
      <c r="M936" s="691"/>
      <c r="N936" s="689"/>
      <c r="O936" s="689"/>
      <c r="P936" s="689"/>
      <c r="Q936" s="689"/>
      <c r="R936" s="689"/>
      <c r="S936" s="689"/>
      <c r="T936" s="689"/>
      <c r="U936" s="692"/>
    </row>
    <row r="937">
      <c r="A937" s="689"/>
      <c r="B937" s="689"/>
      <c r="C937" s="689"/>
      <c r="D937" s="689"/>
      <c r="E937" s="689"/>
      <c r="F937" s="689"/>
      <c r="G937" s="690"/>
      <c r="H937" s="690"/>
      <c r="I937" s="690"/>
      <c r="J937" s="691"/>
      <c r="K937" s="691"/>
      <c r="L937" s="691"/>
      <c r="M937" s="691"/>
      <c r="N937" s="689"/>
      <c r="O937" s="689"/>
      <c r="P937" s="689"/>
      <c r="Q937" s="689"/>
      <c r="R937" s="689"/>
      <c r="S937" s="689"/>
      <c r="T937" s="689"/>
      <c r="U937" s="692"/>
    </row>
    <row r="938">
      <c r="A938" s="689"/>
      <c r="B938" s="689"/>
      <c r="C938" s="689"/>
      <c r="D938" s="689"/>
      <c r="E938" s="689"/>
      <c r="F938" s="689"/>
      <c r="G938" s="690"/>
      <c r="H938" s="690"/>
      <c r="I938" s="690"/>
      <c r="J938" s="691"/>
      <c r="K938" s="691"/>
      <c r="L938" s="691"/>
      <c r="M938" s="691"/>
      <c r="N938" s="689"/>
      <c r="O938" s="689"/>
      <c r="P938" s="689"/>
      <c r="Q938" s="689"/>
      <c r="R938" s="689"/>
      <c r="S938" s="689"/>
      <c r="T938" s="689"/>
      <c r="U938" s="692"/>
    </row>
    <row r="939">
      <c r="A939" s="689"/>
      <c r="B939" s="689"/>
      <c r="C939" s="689"/>
      <c r="D939" s="689"/>
      <c r="E939" s="689"/>
      <c r="F939" s="689"/>
      <c r="G939" s="690"/>
      <c r="H939" s="690"/>
      <c r="I939" s="690"/>
      <c r="J939" s="691"/>
      <c r="K939" s="691"/>
      <c r="L939" s="691"/>
      <c r="M939" s="691"/>
      <c r="N939" s="689"/>
      <c r="O939" s="689"/>
      <c r="P939" s="689"/>
      <c r="Q939" s="689"/>
      <c r="R939" s="689"/>
      <c r="S939" s="689"/>
      <c r="T939" s="689"/>
      <c r="U939" s="692"/>
    </row>
    <row r="940">
      <c r="A940" s="689"/>
      <c r="B940" s="689"/>
      <c r="C940" s="689"/>
      <c r="D940" s="689"/>
      <c r="E940" s="689"/>
      <c r="F940" s="689"/>
      <c r="G940" s="690"/>
      <c r="H940" s="690"/>
      <c r="I940" s="690"/>
      <c r="J940" s="691"/>
      <c r="K940" s="691"/>
      <c r="L940" s="691"/>
      <c r="M940" s="691"/>
      <c r="N940" s="689"/>
      <c r="O940" s="689"/>
      <c r="P940" s="689"/>
      <c r="Q940" s="689"/>
      <c r="R940" s="689"/>
      <c r="S940" s="689"/>
      <c r="T940" s="689"/>
      <c r="U940" s="692"/>
    </row>
    <row r="941">
      <c r="A941" s="689"/>
      <c r="B941" s="689"/>
      <c r="C941" s="689"/>
      <c r="D941" s="689"/>
      <c r="E941" s="689"/>
      <c r="F941" s="689"/>
      <c r="G941" s="690"/>
      <c r="H941" s="690"/>
      <c r="I941" s="690"/>
      <c r="J941" s="691"/>
      <c r="K941" s="691"/>
      <c r="L941" s="691"/>
      <c r="M941" s="691"/>
      <c r="N941" s="689"/>
      <c r="O941" s="689"/>
      <c r="P941" s="689"/>
      <c r="Q941" s="689"/>
      <c r="R941" s="689"/>
      <c r="S941" s="689"/>
      <c r="T941" s="689"/>
      <c r="U941" s="692"/>
    </row>
    <row r="942">
      <c r="A942" s="689"/>
      <c r="B942" s="689"/>
      <c r="C942" s="689"/>
      <c r="D942" s="689"/>
      <c r="E942" s="689"/>
      <c r="F942" s="689"/>
      <c r="G942" s="690"/>
      <c r="H942" s="690"/>
      <c r="I942" s="690"/>
      <c r="J942" s="691"/>
      <c r="K942" s="691"/>
      <c r="L942" s="691"/>
      <c r="M942" s="691"/>
      <c r="N942" s="689"/>
      <c r="O942" s="689"/>
      <c r="P942" s="689"/>
      <c r="Q942" s="689"/>
      <c r="R942" s="689"/>
      <c r="S942" s="689"/>
      <c r="T942" s="689"/>
      <c r="U942" s="692"/>
    </row>
    <row r="943">
      <c r="A943" s="689"/>
      <c r="B943" s="689"/>
      <c r="C943" s="689"/>
      <c r="D943" s="689"/>
      <c r="E943" s="689"/>
      <c r="F943" s="689"/>
      <c r="G943" s="690"/>
      <c r="H943" s="690"/>
      <c r="I943" s="690"/>
      <c r="J943" s="691"/>
      <c r="K943" s="691"/>
      <c r="L943" s="691"/>
      <c r="M943" s="691"/>
      <c r="N943" s="689"/>
      <c r="O943" s="689"/>
      <c r="P943" s="689"/>
      <c r="Q943" s="689"/>
      <c r="R943" s="689"/>
      <c r="S943" s="689"/>
      <c r="T943" s="689"/>
      <c r="U943" s="692"/>
    </row>
    <row r="944">
      <c r="A944" s="689"/>
      <c r="B944" s="689"/>
      <c r="C944" s="689"/>
      <c r="D944" s="689"/>
      <c r="E944" s="689"/>
      <c r="F944" s="689"/>
      <c r="G944" s="690"/>
      <c r="H944" s="690"/>
      <c r="I944" s="690"/>
      <c r="J944" s="691"/>
      <c r="K944" s="691"/>
      <c r="L944" s="691"/>
      <c r="M944" s="691"/>
      <c r="N944" s="689"/>
      <c r="O944" s="689"/>
      <c r="P944" s="689"/>
      <c r="Q944" s="689"/>
      <c r="R944" s="689"/>
      <c r="S944" s="689"/>
      <c r="T944" s="689"/>
      <c r="U944" s="692"/>
    </row>
    <row r="945">
      <c r="A945" s="689"/>
      <c r="B945" s="689"/>
      <c r="C945" s="689"/>
      <c r="D945" s="689"/>
      <c r="E945" s="689"/>
      <c r="F945" s="689"/>
      <c r="G945" s="690"/>
      <c r="H945" s="690"/>
      <c r="I945" s="690"/>
      <c r="J945" s="691"/>
      <c r="K945" s="691"/>
      <c r="L945" s="691"/>
      <c r="M945" s="691"/>
      <c r="N945" s="689"/>
      <c r="O945" s="689"/>
      <c r="P945" s="689"/>
      <c r="Q945" s="689"/>
      <c r="R945" s="689"/>
      <c r="S945" s="689"/>
      <c r="T945" s="689"/>
      <c r="U945" s="692"/>
    </row>
    <row r="946">
      <c r="A946" s="689"/>
      <c r="B946" s="689"/>
      <c r="C946" s="689"/>
      <c r="D946" s="689"/>
      <c r="E946" s="689"/>
      <c r="F946" s="689"/>
      <c r="G946" s="690"/>
      <c r="H946" s="690"/>
      <c r="I946" s="690"/>
      <c r="J946" s="691"/>
      <c r="K946" s="691"/>
      <c r="L946" s="691"/>
      <c r="M946" s="691"/>
      <c r="N946" s="689"/>
      <c r="O946" s="689"/>
      <c r="P946" s="689"/>
      <c r="Q946" s="689"/>
      <c r="R946" s="689"/>
      <c r="S946" s="689"/>
      <c r="T946" s="689"/>
      <c r="U946" s="692"/>
    </row>
    <row r="947">
      <c r="A947" s="689"/>
      <c r="B947" s="689"/>
      <c r="C947" s="689"/>
      <c r="D947" s="689"/>
      <c r="E947" s="689"/>
      <c r="F947" s="689"/>
      <c r="G947" s="690"/>
      <c r="H947" s="690"/>
      <c r="I947" s="690"/>
      <c r="J947" s="691"/>
      <c r="K947" s="691"/>
      <c r="L947" s="691"/>
      <c r="M947" s="691"/>
      <c r="N947" s="689"/>
      <c r="O947" s="689"/>
      <c r="P947" s="689"/>
      <c r="Q947" s="689"/>
      <c r="R947" s="689"/>
      <c r="S947" s="689"/>
      <c r="T947" s="689"/>
      <c r="U947" s="692"/>
    </row>
    <row r="948">
      <c r="A948" s="689"/>
      <c r="B948" s="689"/>
      <c r="C948" s="689"/>
      <c r="D948" s="689"/>
      <c r="E948" s="689"/>
      <c r="F948" s="689"/>
      <c r="G948" s="690"/>
      <c r="H948" s="690"/>
      <c r="I948" s="690"/>
      <c r="J948" s="691"/>
      <c r="K948" s="691"/>
      <c r="L948" s="691"/>
      <c r="M948" s="691"/>
      <c r="N948" s="689"/>
      <c r="O948" s="689"/>
      <c r="P948" s="689"/>
      <c r="Q948" s="689"/>
      <c r="R948" s="689"/>
      <c r="S948" s="689"/>
      <c r="T948" s="689"/>
      <c r="U948" s="692"/>
    </row>
    <row r="949">
      <c r="A949" s="689"/>
      <c r="B949" s="689"/>
      <c r="C949" s="689"/>
      <c r="D949" s="689"/>
      <c r="E949" s="689"/>
      <c r="F949" s="689"/>
      <c r="G949" s="690"/>
      <c r="H949" s="690"/>
      <c r="I949" s="690"/>
      <c r="J949" s="691"/>
      <c r="K949" s="691"/>
      <c r="L949" s="691"/>
      <c r="M949" s="691"/>
      <c r="N949" s="689"/>
      <c r="O949" s="689"/>
      <c r="P949" s="689"/>
      <c r="Q949" s="689"/>
      <c r="R949" s="689"/>
      <c r="S949" s="689"/>
      <c r="T949" s="689"/>
      <c r="U949" s="692"/>
    </row>
    <row r="950">
      <c r="A950" s="689"/>
      <c r="B950" s="689"/>
      <c r="C950" s="689"/>
      <c r="D950" s="689"/>
      <c r="E950" s="689"/>
      <c r="F950" s="689"/>
      <c r="G950" s="690"/>
      <c r="H950" s="690"/>
      <c r="I950" s="690"/>
      <c r="J950" s="691"/>
      <c r="K950" s="691"/>
      <c r="L950" s="691"/>
      <c r="M950" s="691"/>
      <c r="N950" s="689"/>
      <c r="O950" s="689"/>
      <c r="P950" s="689"/>
      <c r="Q950" s="689"/>
      <c r="R950" s="689"/>
      <c r="S950" s="689"/>
      <c r="T950" s="689"/>
      <c r="U950" s="692"/>
    </row>
    <row r="951">
      <c r="A951" s="689"/>
      <c r="B951" s="689"/>
      <c r="C951" s="689"/>
      <c r="D951" s="689"/>
      <c r="E951" s="689"/>
      <c r="F951" s="689"/>
      <c r="G951" s="690"/>
      <c r="H951" s="690"/>
      <c r="I951" s="690"/>
      <c r="J951" s="691"/>
      <c r="K951" s="691"/>
      <c r="L951" s="691"/>
      <c r="M951" s="691"/>
      <c r="N951" s="689"/>
      <c r="O951" s="689"/>
      <c r="P951" s="689"/>
      <c r="Q951" s="689"/>
      <c r="R951" s="689"/>
      <c r="S951" s="689"/>
      <c r="T951" s="689"/>
      <c r="U951" s="692"/>
    </row>
    <row r="952">
      <c r="A952" s="689"/>
      <c r="B952" s="689"/>
      <c r="C952" s="689"/>
      <c r="D952" s="689"/>
      <c r="E952" s="689"/>
      <c r="F952" s="689"/>
      <c r="G952" s="690"/>
      <c r="H952" s="690"/>
      <c r="I952" s="690"/>
      <c r="J952" s="691"/>
      <c r="K952" s="691"/>
      <c r="L952" s="691"/>
      <c r="M952" s="691"/>
      <c r="N952" s="689"/>
      <c r="O952" s="689"/>
      <c r="P952" s="689"/>
      <c r="Q952" s="689"/>
      <c r="R952" s="689"/>
      <c r="S952" s="689"/>
      <c r="T952" s="689"/>
      <c r="U952" s="692"/>
    </row>
    <row r="953">
      <c r="A953" s="689"/>
      <c r="B953" s="689"/>
      <c r="C953" s="689"/>
      <c r="D953" s="689"/>
      <c r="E953" s="689"/>
      <c r="F953" s="689"/>
      <c r="G953" s="690"/>
      <c r="H953" s="690"/>
      <c r="I953" s="690"/>
      <c r="J953" s="691"/>
      <c r="K953" s="691"/>
      <c r="L953" s="691"/>
      <c r="M953" s="691"/>
      <c r="N953" s="689"/>
      <c r="O953" s="689"/>
      <c r="P953" s="689"/>
      <c r="Q953" s="689"/>
      <c r="R953" s="689"/>
      <c r="S953" s="689"/>
      <c r="T953" s="689"/>
      <c r="U953" s="692"/>
    </row>
    <row r="954">
      <c r="A954" s="689"/>
      <c r="B954" s="689"/>
      <c r="C954" s="689"/>
      <c r="D954" s="689"/>
      <c r="E954" s="689"/>
      <c r="F954" s="689"/>
      <c r="G954" s="690"/>
      <c r="H954" s="690"/>
      <c r="I954" s="690"/>
      <c r="J954" s="691"/>
      <c r="K954" s="691"/>
      <c r="L954" s="691"/>
      <c r="M954" s="691"/>
      <c r="N954" s="689"/>
      <c r="O954" s="689"/>
      <c r="P954" s="689"/>
      <c r="Q954" s="689"/>
      <c r="R954" s="689"/>
      <c r="S954" s="689"/>
      <c r="T954" s="689"/>
      <c r="U954" s="692"/>
    </row>
    <row r="955">
      <c r="A955" s="689"/>
      <c r="B955" s="689"/>
      <c r="C955" s="689"/>
      <c r="D955" s="689"/>
      <c r="E955" s="689"/>
      <c r="F955" s="689"/>
      <c r="G955" s="690"/>
      <c r="H955" s="690"/>
      <c r="I955" s="690"/>
      <c r="J955" s="691"/>
      <c r="K955" s="691"/>
      <c r="L955" s="691"/>
      <c r="M955" s="691"/>
      <c r="N955" s="689"/>
      <c r="O955" s="689"/>
      <c r="P955" s="689"/>
      <c r="Q955" s="689"/>
      <c r="R955" s="689"/>
      <c r="S955" s="689"/>
      <c r="T955" s="689"/>
      <c r="U955" s="692"/>
    </row>
    <row r="956">
      <c r="A956" s="689"/>
      <c r="B956" s="689"/>
      <c r="C956" s="689"/>
      <c r="D956" s="689"/>
      <c r="E956" s="689"/>
      <c r="F956" s="689"/>
      <c r="G956" s="690"/>
      <c r="H956" s="690"/>
      <c r="I956" s="690"/>
      <c r="J956" s="691"/>
      <c r="K956" s="691"/>
      <c r="L956" s="691"/>
      <c r="M956" s="691"/>
      <c r="N956" s="689"/>
      <c r="O956" s="689"/>
      <c r="P956" s="689"/>
      <c r="Q956" s="689"/>
      <c r="R956" s="689"/>
      <c r="S956" s="689"/>
      <c r="T956" s="689"/>
      <c r="U956" s="692"/>
    </row>
    <row r="957">
      <c r="A957" s="689"/>
      <c r="B957" s="689"/>
      <c r="C957" s="689"/>
      <c r="D957" s="689"/>
      <c r="E957" s="689"/>
      <c r="F957" s="689"/>
      <c r="G957" s="690"/>
      <c r="H957" s="690"/>
      <c r="I957" s="690"/>
      <c r="J957" s="691"/>
      <c r="K957" s="691"/>
      <c r="L957" s="691"/>
      <c r="M957" s="691"/>
      <c r="N957" s="689"/>
      <c r="O957" s="689"/>
      <c r="P957" s="689"/>
      <c r="Q957" s="689"/>
      <c r="R957" s="689"/>
      <c r="S957" s="689"/>
      <c r="T957" s="689"/>
      <c r="U957" s="692"/>
    </row>
    <row r="958">
      <c r="A958" s="689"/>
      <c r="B958" s="689"/>
      <c r="C958" s="689"/>
      <c r="D958" s="689"/>
      <c r="E958" s="689"/>
      <c r="F958" s="689"/>
      <c r="G958" s="690"/>
      <c r="H958" s="690"/>
      <c r="I958" s="690"/>
      <c r="J958" s="691"/>
      <c r="K958" s="691"/>
      <c r="L958" s="691"/>
      <c r="M958" s="691"/>
      <c r="N958" s="689"/>
      <c r="O958" s="689"/>
      <c r="P958" s="689"/>
      <c r="Q958" s="689"/>
      <c r="R958" s="689"/>
      <c r="S958" s="689"/>
      <c r="T958" s="689"/>
      <c r="U958" s="692"/>
    </row>
    <row r="959">
      <c r="A959" s="689"/>
      <c r="B959" s="689"/>
      <c r="C959" s="689"/>
      <c r="D959" s="689"/>
      <c r="E959" s="689"/>
      <c r="F959" s="689"/>
      <c r="G959" s="690"/>
      <c r="H959" s="690"/>
      <c r="I959" s="690"/>
      <c r="J959" s="691"/>
      <c r="K959" s="691"/>
      <c r="L959" s="691"/>
      <c r="M959" s="691"/>
      <c r="N959" s="689"/>
      <c r="O959" s="689"/>
      <c r="P959" s="689"/>
      <c r="Q959" s="689"/>
      <c r="R959" s="689"/>
      <c r="S959" s="689"/>
      <c r="T959" s="689"/>
      <c r="U959" s="692"/>
    </row>
    <row r="960">
      <c r="A960" s="689"/>
      <c r="B960" s="689"/>
      <c r="C960" s="689"/>
      <c r="D960" s="689"/>
      <c r="E960" s="689"/>
      <c r="F960" s="689"/>
      <c r="G960" s="690"/>
      <c r="H960" s="690"/>
      <c r="I960" s="690"/>
      <c r="J960" s="691"/>
      <c r="K960" s="691"/>
      <c r="L960" s="691"/>
      <c r="M960" s="691"/>
      <c r="N960" s="689"/>
      <c r="O960" s="689"/>
      <c r="P960" s="689"/>
      <c r="Q960" s="689"/>
      <c r="R960" s="689"/>
      <c r="S960" s="689"/>
      <c r="T960" s="689"/>
      <c r="U960" s="692"/>
    </row>
    <row r="961">
      <c r="A961" s="689"/>
      <c r="B961" s="689"/>
      <c r="C961" s="689"/>
      <c r="D961" s="689"/>
      <c r="E961" s="689"/>
      <c r="F961" s="689"/>
      <c r="G961" s="690"/>
      <c r="H961" s="690"/>
      <c r="I961" s="690"/>
      <c r="J961" s="691"/>
      <c r="K961" s="691"/>
      <c r="L961" s="691"/>
      <c r="M961" s="691"/>
      <c r="N961" s="689"/>
      <c r="O961" s="689"/>
      <c r="P961" s="689"/>
      <c r="Q961" s="689"/>
      <c r="R961" s="689"/>
      <c r="S961" s="689"/>
      <c r="T961" s="689"/>
      <c r="U961" s="692"/>
    </row>
    <row r="962">
      <c r="A962" s="689"/>
      <c r="B962" s="689"/>
      <c r="C962" s="689"/>
      <c r="D962" s="689"/>
      <c r="E962" s="689"/>
      <c r="F962" s="689"/>
      <c r="G962" s="690"/>
      <c r="H962" s="690"/>
      <c r="I962" s="690"/>
      <c r="J962" s="691"/>
      <c r="K962" s="691"/>
      <c r="L962" s="691"/>
      <c r="M962" s="691"/>
      <c r="N962" s="689"/>
      <c r="O962" s="689"/>
      <c r="P962" s="689"/>
      <c r="Q962" s="689"/>
      <c r="R962" s="689"/>
      <c r="S962" s="689"/>
      <c r="T962" s="689"/>
      <c r="U962" s="692"/>
    </row>
    <row r="963">
      <c r="A963" s="689"/>
      <c r="B963" s="689"/>
      <c r="C963" s="689"/>
      <c r="D963" s="689"/>
      <c r="E963" s="689"/>
      <c r="F963" s="689"/>
      <c r="G963" s="690"/>
      <c r="H963" s="690"/>
      <c r="I963" s="690"/>
      <c r="J963" s="691"/>
      <c r="K963" s="691"/>
      <c r="L963" s="691"/>
      <c r="M963" s="691"/>
      <c r="N963" s="689"/>
      <c r="O963" s="689"/>
      <c r="P963" s="689"/>
      <c r="Q963" s="689"/>
      <c r="R963" s="689"/>
      <c r="S963" s="689"/>
      <c r="T963" s="689"/>
      <c r="U963" s="692"/>
    </row>
    <row r="964">
      <c r="A964" s="689"/>
      <c r="B964" s="689"/>
      <c r="C964" s="689"/>
      <c r="D964" s="689"/>
      <c r="E964" s="689"/>
      <c r="F964" s="689"/>
      <c r="G964" s="690"/>
      <c r="H964" s="690"/>
      <c r="I964" s="690"/>
      <c r="J964" s="691"/>
      <c r="K964" s="691"/>
      <c r="L964" s="691"/>
      <c r="M964" s="691"/>
      <c r="N964" s="689"/>
      <c r="O964" s="689"/>
      <c r="P964" s="689"/>
      <c r="Q964" s="689"/>
      <c r="R964" s="689"/>
      <c r="S964" s="689"/>
      <c r="T964" s="689"/>
      <c r="U964" s="692"/>
    </row>
    <row r="965">
      <c r="A965" s="689"/>
      <c r="B965" s="689"/>
      <c r="C965" s="689"/>
      <c r="D965" s="689"/>
      <c r="E965" s="689"/>
      <c r="F965" s="689"/>
      <c r="G965" s="690"/>
      <c r="H965" s="690"/>
      <c r="I965" s="690"/>
      <c r="J965" s="691"/>
      <c r="K965" s="691"/>
      <c r="L965" s="691"/>
      <c r="M965" s="691"/>
      <c r="N965" s="689"/>
      <c r="O965" s="689"/>
      <c r="P965" s="689"/>
      <c r="Q965" s="689"/>
      <c r="R965" s="689"/>
      <c r="S965" s="689"/>
      <c r="T965" s="689"/>
      <c r="U965" s="692"/>
    </row>
    <row r="966">
      <c r="A966" s="689"/>
      <c r="B966" s="689"/>
      <c r="C966" s="689"/>
      <c r="D966" s="689"/>
      <c r="E966" s="689"/>
      <c r="F966" s="689"/>
      <c r="G966" s="690"/>
      <c r="H966" s="690"/>
      <c r="I966" s="690"/>
      <c r="J966" s="691"/>
      <c r="K966" s="691"/>
      <c r="L966" s="691"/>
      <c r="M966" s="691"/>
      <c r="N966" s="689"/>
      <c r="O966" s="689"/>
      <c r="P966" s="689"/>
      <c r="Q966" s="689"/>
      <c r="R966" s="689"/>
      <c r="S966" s="689"/>
      <c r="T966" s="689"/>
      <c r="U966" s="692"/>
    </row>
    <row r="967">
      <c r="A967" s="689"/>
      <c r="B967" s="689"/>
      <c r="C967" s="689"/>
      <c r="D967" s="689"/>
      <c r="E967" s="689"/>
      <c r="F967" s="689"/>
      <c r="G967" s="690"/>
      <c r="H967" s="690"/>
      <c r="I967" s="690"/>
      <c r="J967" s="691"/>
      <c r="K967" s="691"/>
      <c r="L967" s="691"/>
      <c r="M967" s="691"/>
      <c r="N967" s="689"/>
      <c r="O967" s="689"/>
      <c r="P967" s="689"/>
      <c r="Q967" s="689"/>
      <c r="R967" s="689"/>
      <c r="S967" s="689"/>
      <c r="T967" s="689"/>
      <c r="U967" s="692"/>
    </row>
    <row r="968">
      <c r="A968" s="689"/>
      <c r="B968" s="689"/>
      <c r="C968" s="689"/>
      <c r="D968" s="689"/>
      <c r="E968" s="689"/>
      <c r="F968" s="689"/>
      <c r="G968" s="690"/>
      <c r="H968" s="690"/>
      <c r="I968" s="690"/>
      <c r="J968" s="691"/>
      <c r="K968" s="691"/>
      <c r="L968" s="691"/>
      <c r="M968" s="691"/>
      <c r="N968" s="689"/>
      <c r="O968" s="689"/>
      <c r="P968" s="689"/>
      <c r="Q968" s="689"/>
      <c r="R968" s="689"/>
      <c r="S968" s="689"/>
      <c r="T968" s="689"/>
      <c r="U968" s="692"/>
    </row>
    <row r="969">
      <c r="A969" s="689"/>
      <c r="B969" s="689"/>
      <c r="C969" s="689"/>
      <c r="D969" s="689"/>
      <c r="E969" s="689"/>
      <c r="F969" s="689"/>
      <c r="G969" s="690"/>
      <c r="H969" s="690"/>
      <c r="I969" s="690"/>
      <c r="J969" s="691"/>
      <c r="K969" s="691"/>
      <c r="L969" s="691"/>
      <c r="M969" s="691"/>
      <c r="N969" s="689"/>
      <c r="O969" s="689"/>
      <c r="P969" s="689"/>
      <c r="Q969" s="689"/>
      <c r="R969" s="689"/>
      <c r="S969" s="689"/>
      <c r="T969" s="689"/>
      <c r="U969" s="692"/>
    </row>
    <row r="970">
      <c r="A970" s="689"/>
      <c r="B970" s="689"/>
      <c r="C970" s="689"/>
      <c r="D970" s="689"/>
      <c r="E970" s="689"/>
      <c r="F970" s="689"/>
      <c r="G970" s="690"/>
      <c r="H970" s="690"/>
      <c r="I970" s="690"/>
      <c r="J970" s="691"/>
      <c r="K970" s="691"/>
      <c r="L970" s="691"/>
      <c r="M970" s="691"/>
      <c r="N970" s="689"/>
      <c r="O970" s="689"/>
      <c r="P970" s="689"/>
      <c r="Q970" s="689"/>
      <c r="R970" s="689"/>
      <c r="S970" s="689"/>
      <c r="T970" s="689"/>
      <c r="U970" s="692"/>
    </row>
    <row r="971">
      <c r="A971" s="689"/>
      <c r="B971" s="689"/>
      <c r="C971" s="689"/>
      <c r="D971" s="689"/>
      <c r="E971" s="689"/>
      <c r="F971" s="689"/>
      <c r="G971" s="690"/>
      <c r="H971" s="690"/>
      <c r="I971" s="690"/>
      <c r="J971" s="691"/>
      <c r="K971" s="691"/>
      <c r="L971" s="691"/>
      <c r="M971" s="691"/>
      <c r="N971" s="689"/>
      <c r="O971" s="689"/>
      <c r="P971" s="689"/>
      <c r="Q971" s="689"/>
      <c r="R971" s="689"/>
      <c r="S971" s="689"/>
      <c r="T971" s="689"/>
      <c r="U971" s="692"/>
    </row>
    <row r="972">
      <c r="A972" s="689"/>
      <c r="B972" s="689"/>
      <c r="C972" s="689"/>
      <c r="D972" s="689"/>
      <c r="E972" s="689"/>
      <c r="F972" s="689"/>
      <c r="G972" s="690"/>
      <c r="H972" s="690"/>
      <c r="I972" s="690"/>
      <c r="J972" s="691"/>
      <c r="K972" s="691"/>
      <c r="L972" s="691"/>
      <c r="M972" s="691"/>
      <c r="N972" s="689"/>
      <c r="O972" s="689"/>
      <c r="P972" s="689"/>
      <c r="Q972" s="689"/>
      <c r="R972" s="689"/>
      <c r="S972" s="689"/>
      <c r="T972" s="689"/>
      <c r="U972" s="692"/>
    </row>
    <row r="973">
      <c r="A973" s="689"/>
      <c r="B973" s="689"/>
      <c r="C973" s="689"/>
      <c r="D973" s="689"/>
      <c r="E973" s="689"/>
      <c r="F973" s="689"/>
      <c r="G973" s="690"/>
      <c r="H973" s="690"/>
      <c r="I973" s="690"/>
      <c r="J973" s="691"/>
      <c r="K973" s="691"/>
      <c r="L973" s="691"/>
      <c r="M973" s="691"/>
      <c r="N973" s="689"/>
      <c r="O973" s="689"/>
      <c r="P973" s="689"/>
      <c r="Q973" s="689"/>
      <c r="R973" s="689"/>
      <c r="S973" s="689"/>
      <c r="T973" s="689"/>
      <c r="U973" s="692"/>
    </row>
    <row r="974">
      <c r="A974" s="689"/>
      <c r="B974" s="689"/>
      <c r="C974" s="689"/>
      <c r="D974" s="689"/>
      <c r="E974" s="689"/>
      <c r="F974" s="689"/>
      <c r="G974" s="690"/>
      <c r="H974" s="690"/>
      <c r="I974" s="690"/>
      <c r="J974" s="691"/>
      <c r="K974" s="691"/>
      <c r="L974" s="691"/>
      <c r="M974" s="691"/>
      <c r="N974" s="689"/>
      <c r="O974" s="689"/>
      <c r="P974" s="689"/>
      <c r="Q974" s="689"/>
      <c r="R974" s="689"/>
      <c r="S974" s="689"/>
      <c r="T974" s="689"/>
      <c r="U974" s="692"/>
    </row>
    <row r="975">
      <c r="A975" s="689"/>
      <c r="B975" s="689"/>
      <c r="C975" s="689"/>
      <c r="D975" s="689"/>
      <c r="E975" s="689"/>
      <c r="F975" s="689"/>
      <c r="G975" s="690"/>
      <c r="H975" s="690"/>
      <c r="I975" s="690"/>
      <c r="J975" s="691"/>
      <c r="K975" s="691"/>
      <c r="L975" s="691"/>
      <c r="M975" s="691"/>
      <c r="N975" s="689"/>
      <c r="O975" s="689"/>
      <c r="P975" s="689"/>
      <c r="Q975" s="689"/>
      <c r="R975" s="689"/>
      <c r="S975" s="689"/>
      <c r="T975" s="689"/>
      <c r="U975" s="692"/>
    </row>
    <row r="976">
      <c r="A976" s="689"/>
      <c r="B976" s="689"/>
      <c r="C976" s="689"/>
      <c r="D976" s="689"/>
      <c r="E976" s="689"/>
      <c r="F976" s="689"/>
      <c r="G976" s="690"/>
      <c r="H976" s="690"/>
      <c r="I976" s="690"/>
      <c r="J976" s="691"/>
      <c r="K976" s="691"/>
      <c r="L976" s="691"/>
      <c r="M976" s="691"/>
      <c r="N976" s="689"/>
      <c r="O976" s="689"/>
      <c r="P976" s="689"/>
      <c r="Q976" s="689"/>
      <c r="R976" s="689"/>
      <c r="S976" s="689"/>
      <c r="T976" s="689"/>
      <c r="U976" s="692"/>
    </row>
    <row r="977">
      <c r="A977" s="689"/>
      <c r="B977" s="689"/>
      <c r="C977" s="689"/>
      <c r="D977" s="689"/>
      <c r="E977" s="689"/>
      <c r="F977" s="689"/>
      <c r="G977" s="690"/>
      <c r="H977" s="690"/>
      <c r="I977" s="690"/>
      <c r="J977" s="691"/>
      <c r="K977" s="691"/>
      <c r="L977" s="691"/>
      <c r="M977" s="691"/>
      <c r="N977" s="689"/>
      <c r="O977" s="689"/>
      <c r="P977" s="689"/>
      <c r="Q977" s="689"/>
      <c r="R977" s="689"/>
      <c r="S977" s="689"/>
      <c r="T977" s="689"/>
      <c r="U977" s="692"/>
    </row>
    <row r="978">
      <c r="A978" s="689"/>
      <c r="B978" s="689"/>
      <c r="C978" s="689"/>
      <c r="D978" s="689"/>
      <c r="E978" s="689"/>
      <c r="F978" s="689"/>
      <c r="G978" s="690"/>
      <c r="H978" s="690"/>
      <c r="I978" s="690"/>
      <c r="J978" s="691"/>
      <c r="K978" s="691"/>
      <c r="L978" s="691"/>
      <c r="M978" s="691"/>
      <c r="N978" s="689"/>
      <c r="O978" s="689"/>
      <c r="P978" s="689"/>
      <c r="Q978" s="689"/>
      <c r="R978" s="689"/>
      <c r="S978" s="689"/>
      <c r="T978" s="689"/>
      <c r="U978" s="692"/>
    </row>
    <row r="979">
      <c r="A979" s="689"/>
      <c r="B979" s="689"/>
      <c r="C979" s="689"/>
      <c r="D979" s="689"/>
      <c r="E979" s="689"/>
      <c r="F979" s="689"/>
      <c r="G979" s="690"/>
      <c r="H979" s="690"/>
      <c r="I979" s="690"/>
      <c r="J979" s="691"/>
      <c r="K979" s="691"/>
      <c r="L979" s="691"/>
      <c r="M979" s="691"/>
      <c r="N979" s="689"/>
      <c r="O979" s="689"/>
      <c r="P979" s="689"/>
      <c r="Q979" s="689"/>
      <c r="R979" s="689"/>
      <c r="S979" s="689"/>
      <c r="T979" s="689"/>
      <c r="U979" s="692"/>
    </row>
    <row r="980">
      <c r="A980" s="689"/>
      <c r="B980" s="689"/>
      <c r="C980" s="689"/>
      <c r="D980" s="689"/>
      <c r="E980" s="689"/>
      <c r="F980" s="689"/>
      <c r="G980" s="690"/>
      <c r="H980" s="690"/>
      <c r="I980" s="690"/>
      <c r="J980" s="691"/>
      <c r="K980" s="691"/>
      <c r="L980" s="691"/>
      <c r="M980" s="691"/>
      <c r="N980" s="689"/>
      <c r="O980" s="689"/>
      <c r="P980" s="689"/>
      <c r="Q980" s="689"/>
      <c r="R980" s="689"/>
      <c r="S980" s="689"/>
      <c r="T980" s="689"/>
      <c r="U980" s="692"/>
    </row>
    <row r="981">
      <c r="A981" s="689"/>
      <c r="B981" s="689"/>
      <c r="C981" s="689"/>
      <c r="D981" s="689"/>
      <c r="E981" s="689"/>
      <c r="F981" s="689"/>
      <c r="G981" s="690"/>
      <c r="H981" s="690"/>
      <c r="I981" s="690"/>
      <c r="J981" s="691"/>
      <c r="K981" s="691"/>
      <c r="L981" s="691"/>
      <c r="M981" s="691"/>
      <c r="N981" s="689"/>
      <c r="O981" s="689"/>
      <c r="P981" s="689"/>
      <c r="Q981" s="689"/>
      <c r="R981" s="689"/>
      <c r="S981" s="689"/>
      <c r="T981" s="689"/>
      <c r="U981" s="692"/>
    </row>
    <row r="982">
      <c r="A982" s="689"/>
      <c r="B982" s="689"/>
      <c r="C982" s="689"/>
      <c r="D982" s="689"/>
      <c r="E982" s="689"/>
      <c r="F982" s="689"/>
      <c r="G982" s="690"/>
      <c r="H982" s="690"/>
      <c r="I982" s="690"/>
      <c r="J982" s="691"/>
      <c r="K982" s="691"/>
      <c r="L982" s="691"/>
      <c r="M982" s="691"/>
      <c r="N982" s="689"/>
      <c r="O982" s="689"/>
      <c r="P982" s="689"/>
      <c r="Q982" s="689"/>
      <c r="R982" s="689"/>
      <c r="S982" s="689"/>
      <c r="T982" s="689"/>
      <c r="U982" s="692"/>
    </row>
    <row r="983">
      <c r="A983" s="689"/>
      <c r="B983" s="689"/>
      <c r="C983" s="689"/>
      <c r="D983" s="689"/>
      <c r="E983" s="689"/>
      <c r="F983" s="689"/>
      <c r="G983" s="690"/>
      <c r="H983" s="690"/>
      <c r="I983" s="690"/>
      <c r="J983" s="691"/>
      <c r="K983" s="691"/>
      <c r="L983" s="691"/>
      <c r="M983" s="691"/>
      <c r="N983" s="689"/>
      <c r="O983" s="689"/>
      <c r="P983" s="689"/>
      <c r="Q983" s="689"/>
      <c r="R983" s="689"/>
      <c r="S983" s="689"/>
      <c r="T983" s="689"/>
      <c r="U983" s="692"/>
    </row>
    <row r="984">
      <c r="A984" s="689"/>
      <c r="B984" s="689"/>
      <c r="C984" s="689"/>
      <c r="D984" s="689"/>
      <c r="E984" s="689"/>
      <c r="F984" s="689"/>
      <c r="G984" s="690"/>
      <c r="H984" s="690"/>
      <c r="I984" s="690"/>
      <c r="J984" s="691"/>
      <c r="K984" s="691"/>
      <c r="L984" s="691"/>
      <c r="M984" s="691"/>
      <c r="N984" s="689"/>
      <c r="O984" s="689"/>
      <c r="P984" s="689"/>
      <c r="Q984" s="689"/>
      <c r="R984" s="689"/>
      <c r="S984" s="689"/>
      <c r="T984" s="689"/>
      <c r="U984" s="692"/>
    </row>
    <row r="985">
      <c r="A985" s="689"/>
      <c r="B985" s="689"/>
      <c r="C985" s="689"/>
      <c r="D985" s="689"/>
      <c r="E985" s="689"/>
      <c r="F985" s="689"/>
      <c r="G985" s="690"/>
      <c r="H985" s="690"/>
      <c r="I985" s="690"/>
      <c r="J985" s="691"/>
      <c r="K985" s="691"/>
      <c r="L985" s="691"/>
      <c r="M985" s="691"/>
      <c r="N985" s="689"/>
      <c r="O985" s="689"/>
      <c r="P985" s="689"/>
      <c r="Q985" s="689"/>
      <c r="R985" s="689"/>
      <c r="S985" s="689"/>
      <c r="T985" s="689"/>
      <c r="U985" s="692"/>
    </row>
    <row r="986">
      <c r="A986" s="689"/>
      <c r="B986" s="689"/>
      <c r="C986" s="689"/>
      <c r="D986" s="689"/>
      <c r="E986" s="689"/>
      <c r="F986" s="689"/>
      <c r="G986" s="690"/>
      <c r="H986" s="690"/>
      <c r="I986" s="690"/>
      <c r="J986" s="691"/>
      <c r="K986" s="691"/>
      <c r="L986" s="691"/>
      <c r="M986" s="691"/>
      <c r="N986" s="689"/>
      <c r="O986" s="689"/>
      <c r="P986" s="689"/>
      <c r="Q986" s="689"/>
      <c r="R986" s="689"/>
      <c r="S986" s="689"/>
      <c r="T986" s="689"/>
      <c r="U986" s="692"/>
    </row>
    <row r="987">
      <c r="A987" s="689"/>
      <c r="B987" s="689"/>
      <c r="C987" s="689"/>
      <c r="D987" s="689"/>
      <c r="E987" s="689"/>
      <c r="F987" s="689"/>
      <c r="G987" s="690"/>
      <c r="H987" s="690"/>
      <c r="I987" s="690"/>
      <c r="J987" s="691"/>
      <c r="K987" s="691"/>
      <c r="L987" s="691"/>
      <c r="M987" s="691"/>
      <c r="N987" s="689"/>
      <c r="O987" s="689"/>
      <c r="P987" s="689"/>
      <c r="Q987" s="689"/>
      <c r="R987" s="689"/>
      <c r="S987" s="689"/>
      <c r="T987" s="689"/>
      <c r="U987" s="692"/>
    </row>
    <row r="988">
      <c r="A988" s="689"/>
      <c r="B988" s="689"/>
      <c r="C988" s="689"/>
      <c r="D988" s="689"/>
      <c r="E988" s="689"/>
      <c r="F988" s="689"/>
      <c r="G988" s="690"/>
      <c r="H988" s="690"/>
      <c r="I988" s="690"/>
      <c r="J988" s="691"/>
      <c r="K988" s="691"/>
      <c r="L988" s="691"/>
      <c r="M988" s="691"/>
      <c r="N988" s="689"/>
      <c r="O988" s="689"/>
      <c r="P988" s="689"/>
      <c r="Q988" s="689"/>
      <c r="R988" s="689"/>
      <c r="S988" s="689"/>
      <c r="T988" s="689"/>
      <c r="U988" s="692"/>
    </row>
    <row r="989">
      <c r="A989" s="689"/>
      <c r="B989" s="689"/>
      <c r="C989" s="689"/>
      <c r="D989" s="689"/>
      <c r="E989" s="689"/>
      <c r="F989" s="689"/>
      <c r="G989" s="690"/>
      <c r="H989" s="690"/>
      <c r="I989" s="690"/>
      <c r="J989" s="691"/>
      <c r="K989" s="691"/>
      <c r="L989" s="691"/>
      <c r="M989" s="691"/>
      <c r="N989" s="689"/>
      <c r="O989" s="689"/>
      <c r="P989" s="689"/>
      <c r="Q989" s="689"/>
      <c r="R989" s="689"/>
      <c r="S989" s="689"/>
      <c r="T989" s="689"/>
      <c r="U989" s="692"/>
    </row>
    <row r="990">
      <c r="A990" s="689"/>
      <c r="B990" s="689"/>
      <c r="C990" s="689"/>
      <c r="D990" s="689"/>
      <c r="E990" s="689"/>
      <c r="F990" s="689"/>
      <c r="G990" s="690"/>
      <c r="H990" s="690"/>
      <c r="I990" s="690"/>
      <c r="J990" s="691"/>
      <c r="K990" s="691"/>
      <c r="L990" s="691"/>
      <c r="M990" s="691"/>
      <c r="N990" s="689"/>
      <c r="O990" s="689"/>
      <c r="P990" s="689"/>
      <c r="Q990" s="689"/>
      <c r="R990" s="689"/>
      <c r="S990" s="689"/>
      <c r="T990" s="689"/>
      <c r="U990" s="692"/>
    </row>
    <row r="991">
      <c r="A991" s="689"/>
      <c r="B991" s="689"/>
      <c r="C991" s="689"/>
      <c r="D991" s="689"/>
      <c r="E991" s="689"/>
      <c r="F991" s="689"/>
      <c r="G991" s="690"/>
      <c r="H991" s="690"/>
      <c r="I991" s="690"/>
      <c r="J991" s="691"/>
      <c r="K991" s="691"/>
      <c r="L991" s="691"/>
      <c r="M991" s="691"/>
      <c r="N991" s="689"/>
      <c r="O991" s="689"/>
      <c r="P991" s="689"/>
      <c r="Q991" s="689"/>
      <c r="R991" s="689"/>
      <c r="S991" s="689"/>
      <c r="T991" s="689"/>
      <c r="U991" s="692"/>
    </row>
    <row r="992">
      <c r="A992" s="689"/>
      <c r="B992" s="689"/>
      <c r="C992" s="689"/>
      <c r="D992" s="689"/>
      <c r="E992" s="689"/>
      <c r="F992" s="689"/>
      <c r="G992" s="690"/>
      <c r="H992" s="690"/>
      <c r="I992" s="690"/>
      <c r="J992" s="691"/>
      <c r="K992" s="691"/>
      <c r="L992" s="691"/>
      <c r="M992" s="691"/>
      <c r="N992" s="689"/>
      <c r="O992" s="689"/>
      <c r="P992" s="689"/>
      <c r="Q992" s="689"/>
      <c r="R992" s="689"/>
      <c r="S992" s="689"/>
      <c r="T992" s="689"/>
      <c r="U992" s="692"/>
    </row>
    <row r="993">
      <c r="A993" s="689"/>
      <c r="B993" s="689"/>
      <c r="C993" s="689"/>
      <c r="D993" s="689"/>
      <c r="E993" s="689"/>
      <c r="F993" s="689"/>
      <c r="G993" s="690"/>
      <c r="H993" s="690"/>
      <c r="I993" s="690"/>
      <c r="J993" s="691"/>
      <c r="K993" s="691"/>
      <c r="L993" s="691"/>
      <c r="M993" s="691"/>
      <c r="N993" s="689"/>
      <c r="O993" s="689"/>
      <c r="P993" s="689"/>
      <c r="Q993" s="689"/>
      <c r="R993" s="689"/>
      <c r="S993" s="689"/>
      <c r="T993" s="689"/>
      <c r="U993" s="692"/>
    </row>
    <row r="994">
      <c r="A994" s="689"/>
      <c r="B994" s="689"/>
      <c r="C994" s="689"/>
      <c r="D994" s="689"/>
      <c r="E994" s="689"/>
      <c r="F994" s="689"/>
      <c r="G994" s="690"/>
      <c r="H994" s="690"/>
      <c r="I994" s="690"/>
      <c r="J994" s="691"/>
      <c r="K994" s="691"/>
      <c r="L994" s="691"/>
      <c r="M994" s="691"/>
      <c r="N994" s="689"/>
      <c r="O994" s="689"/>
      <c r="P994" s="689"/>
      <c r="Q994" s="689"/>
      <c r="R994" s="689"/>
      <c r="S994" s="689"/>
      <c r="T994" s="689"/>
      <c r="U994" s="692"/>
    </row>
    <row r="995">
      <c r="A995" s="689"/>
      <c r="B995" s="689"/>
      <c r="C995" s="689"/>
      <c r="D995" s="689"/>
      <c r="E995" s="689"/>
      <c r="F995" s="689"/>
      <c r="G995" s="690"/>
      <c r="H995" s="690"/>
      <c r="I995" s="690"/>
      <c r="J995" s="691"/>
      <c r="K995" s="691"/>
      <c r="L995" s="691"/>
      <c r="M995" s="691"/>
      <c r="N995" s="689"/>
      <c r="O995" s="689"/>
      <c r="P995" s="689"/>
      <c r="Q995" s="689"/>
      <c r="R995" s="689"/>
      <c r="S995" s="689"/>
      <c r="T995" s="689"/>
      <c r="U995" s="692"/>
    </row>
    <row r="996">
      <c r="A996" s="689"/>
      <c r="B996" s="689"/>
      <c r="C996" s="689"/>
      <c r="D996" s="689"/>
      <c r="E996" s="689"/>
      <c r="F996" s="689"/>
      <c r="G996" s="690"/>
      <c r="H996" s="690"/>
      <c r="I996" s="690"/>
      <c r="J996" s="691"/>
      <c r="K996" s="691"/>
      <c r="L996" s="691"/>
      <c r="M996" s="691"/>
      <c r="N996" s="689"/>
      <c r="O996" s="689"/>
      <c r="P996" s="689"/>
      <c r="Q996" s="689"/>
      <c r="R996" s="689"/>
      <c r="S996" s="689"/>
      <c r="T996" s="689"/>
      <c r="U996" s="692"/>
    </row>
    <row r="997">
      <c r="A997" s="689"/>
      <c r="B997" s="689"/>
      <c r="C997" s="689"/>
      <c r="D997" s="689"/>
      <c r="E997" s="689"/>
      <c r="F997" s="689"/>
      <c r="G997" s="690"/>
      <c r="H997" s="690"/>
      <c r="I997" s="690"/>
      <c r="J997" s="691"/>
      <c r="K997" s="691"/>
      <c r="L997" s="691"/>
      <c r="M997" s="691"/>
      <c r="N997" s="689"/>
      <c r="O997" s="689"/>
      <c r="P997" s="689"/>
      <c r="Q997" s="689"/>
      <c r="R997" s="689"/>
      <c r="S997" s="689"/>
      <c r="T997" s="689"/>
      <c r="U997" s="692"/>
    </row>
    <row r="998">
      <c r="A998" s="689"/>
      <c r="B998" s="689"/>
      <c r="C998" s="689"/>
      <c r="D998" s="689"/>
      <c r="E998" s="689"/>
      <c r="F998" s="689"/>
      <c r="G998" s="690"/>
      <c r="H998" s="690"/>
      <c r="I998" s="690"/>
      <c r="J998" s="691"/>
      <c r="K998" s="691"/>
      <c r="L998" s="691"/>
      <c r="M998" s="691"/>
      <c r="N998" s="689"/>
      <c r="O998" s="689"/>
      <c r="P998" s="689"/>
      <c r="Q998" s="689"/>
      <c r="R998" s="689"/>
      <c r="S998" s="689"/>
      <c r="T998" s="689"/>
      <c r="U998" s="692"/>
    </row>
    <row r="999">
      <c r="A999" s="689"/>
      <c r="B999" s="689"/>
      <c r="C999" s="689"/>
      <c r="D999" s="689"/>
      <c r="E999" s="689"/>
      <c r="F999" s="689"/>
      <c r="G999" s="690"/>
      <c r="H999" s="690"/>
      <c r="I999" s="690"/>
      <c r="J999" s="691"/>
      <c r="K999" s="691"/>
      <c r="L999" s="691"/>
      <c r="M999" s="691"/>
      <c r="N999" s="689"/>
      <c r="O999" s="689"/>
      <c r="P999" s="689"/>
      <c r="Q999" s="689"/>
      <c r="R999" s="689"/>
      <c r="S999" s="689"/>
      <c r="T999" s="689"/>
      <c r="U999" s="692"/>
    </row>
    <row r="1000">
      <c r="A1000" s="689"/>
      <c r="B1000" s="689"/>
      <c r="C1000" s="689"/>
      <c r="D1000" s="689"/>
      <c r="E1000" s="689"/>
      <c r="F1000" s="689"/>
      <c r="G1000" s="690"/>
      <c r="H1000" s="690"/>
      <c r="I1000" s="690"/>
      <c r="J1000" s="691"/>
      <c r="K1000" s="691"/>
      <c r="L1000" s="691"/>
      <c r="M1000" s="691"/>
      <c r="N1000" s="689"/>
      <c r="O1000" s="689"/>
      <c r="P1000" s="689"/>
      <c r="Q1000" s="689"/>
      <c r="R1000" s="689"/>
      <c r="S1000" s="689"/>
      <c r="T1000" s="689"/>
      <c r="U1000" s="692"/>
    </row>
  </sheetData>
  <mergeCells count="24">
    <mergeCell ref="H5:H6"/>
    <mergeCell ref="I5:I6"/>
    <mergeCell ref="A52:I52"/>
    <mergeCell ref="A53:R53"/>
    <mergeCell ref="J5:J6"/>
    <mergeCell ref="K5:K6"/>
    <mergeCell ref="L5:L6"/>
    <mergeCell ref="M5:M6"/>
    <mergeCell ref="N5:O5"/>
    <mergeCell ref="P5:P6"/>
    <mergeCell ref="Q5:Q6"/>
    <mergeCell ref="R5:S5"/>
    <mergeCell ref="T5:T6"/>
    <mergeCell ref="U5:U6"/>
    <mergeCell ref="Z33:Z34"/>
    <mergeCell ref="T53:V53"/>
    <mergeCell ref="A1:V1"/>
    <mergeCell ref="A2:V2"/>
    <mergeCell ref="A4:V4"/>
    <mergeCell ref="A5:A6"/>
    <mergeCell ref="C5:C6"/>
    <mergeCell ref="F5:F6"/>
    <mergeCell ref="G5:G6"/>
    <mergeCell ref="V5:V6"/>
  </mergeCells>
  <conditionalFormatting sqref="K8:M8 K10:M10 K12:M12 K14:M14 K16:M16">
    <cfRule type="cellIs" dxfId="4" priority="1" stopIfTrue="1" operator="lessThan">
      <formula>0</formula>
    </cfRule>
  </conditionalFormatting>
  <conditionalFormatting sqref="K18:M18 K26:M26">
    <cfRule type="cellIs" dxfId="4" priority="2" stopIfTrue="1" operator="lessThan">
      <formula>0</formula>
    </cfRule>
  </conditionalFormatting>
  <conditionalFormatting sqref="K20:M20 K22:M22 K24:M24">
    <cfRule type="cellIs" dxfId="4" priority="3" stopIfTrue="1" operator="lessThan">
      <formula>0</formula>
    </cfRule>
  </conditionalFormatting>
  <conditionalFormatting sqref="K28:M28 K30:M30 K32:M32">
    <cfRule type="cellIs" dxfId="4" priority="4" stopIfTrue="1" operator="lessThan">
      <formula>0</formula>
    </cfRule>
  </conditionalFormatting>
  <conditionalFormatting sqref="K34:M34">
    <cfRule type="cellIs" dxfId="4" priority="5" stopIfTrue="1" operator="lessThan">
      <formula>0</formula>
    </cfRule>
  </conditionalFormatting>
  <conditionalFormatting sqref="K36:M36 K38:M38">
    <cfRule type="cellIs" dxfId="4" priority="6" stopIfTrue="1" operator="lessThan">
      <formula>0</formula>
    </cfRule>
  </conditionalFormatting>
  <conditionalFormatting sqref="K40:M40">
    <cfRule type="cellIs" dxfId="4" priority="7" stopIfTrue="1" operator="lessThan">
      <formula>0</formula>
    </cfRule>
  </conditionalFormatting>
  <conditionalFormatting sqref="K42:M42">
    <cfRule type="cellIs" dxfId="4" priority="8" stopIfTrue="1" operator="lessThan">
      <formula>0</formula>
    </cfRule>
  </conditionalFormatting>
  <conditionalFormatting sqref="K44:M44">
    <cfRule type="cellIs" dxfId="4" priority="9" stopIfTrue="1" operator="lessThan">
      <formula>0</formula>
    </cfRule>
  </conditionalFormatting>
  <conditionalFormatting sqref="K46:M46 K48:M48">
    <cfRule type="cellIs" dxfId="4" priority="10" stopIfTrue="1" operator="lessThan">
      <formula>0</formula>
    </cfRule>
  </conditionalFormatting>
  <conditionalFormatting sqref="K50:M50">
    <cfRule type="cellIs" dxfId="4" priority="11" stopIfTrue="1" operator="lessThan">
      <formula>0</formula>
    </cfRule>
  </conditionalFormatting>
  <conditionalFormatting sqref="M9:N9">
    <cfRule type="cellIs" dxfId="4" priority="12" stopIfTrue="1" operator="lessThan">
      <formula>0</formula>
    </cfRule>
  </conditionalFormatting>
  <conditionalFormatting sqref="N7">
    <cfRule type="cellIs" dxfId="4" priority="13" stopIfTrue="1" operator="lessThan">
      <formula>0</formula>
    </cfRule>
  </conditionalFormatting>
  <conditionalFormatting sqref="N11">
    <cfRule type="cellIs" dxfId="4" priority="14" stopIfTrue="1" operator="lessThan">
      <formula>0</formula>
    </cfRule>
  </conditionalFormatting>
  <conditionalFormatting sqref="N13">
    <cfRule type="cellIs" dxfId="4" priority="15" stopIfTrue="1" operator="lessThan">
      <formula>0</formula>
    </cfRule>
  </conditionalFormatting>
  <conditionalFormatting sqref="N17">
    <cfRule type="cellIs" dxfId="4" priority="16" stopIfTrue="1" operator="lessThan">
      <formula>0</formula>
    </cfRule>
  </conditionalFormatting>
  <conditionalFormatting sqref="N19">
    <cfRule type="cellIs" dxfId="4" priority="17" stopIfTrue="1" operator="lessThan">
      <formula>0</formula>
    </cfRule>
  </conditionalFormatting>
  <conditionalFormatting sqref="N21">
    <cfRule type="cellIs" dxfId="4" priority="18" stopIfTrue="1" operator="lessThan">
      <formula>0</formula>
    </cfRule>
  </conditionalFormatting>
  <conditionalFormatting sqref="N23">
    <cfRule type="cellIs" dxfId="4" priority="19" stopIfTrue="1" operator="lessThan">
      <formula>0</formula>
    </cfRule>
  </conditionalFormatting>
  <conditionalFormatting sqref="N25">
    <cfRule type="cellIs" dxfId="4" priority="20" stopIfTrue="1" operator="lessThan">
      <formula>0</formula>
    </cfRule>
  </conditionalFormatting>
  <conditionalFormatting sqref="N27">
    <cfRule type="cellIs" dxfId="4" priority="21" stopIfTrue="1" operator="lessThan">
      <formula>0</formula>
    </cfRule>
  </conditionalFormatting>
  <conditionalFormatting sqref="N29">
    <cfRule type="cellIs" dxfId="4" priority="22" stopIfTrue="1" operator="lessThan">
      <formula>0</formula>
    </cfRule>
  </conditionalFormatting>
  <conditionalFormatting sqref="N31">
    <cfRule type="cellIs" dxfId="4" priority="23" stopIfTrue="1" operator="lessThan">
      <formula>0</formula>
    </cfRule>
  </conditionalFormatting>
  <conditionalFormatting sqref="N35">
    <cfRule type="cellIs" dxfId="4" priority="24" stopIfTrue="1" operator="lessThan">
      <formula>0</formula>
    </cfRule>
  </conditionalFormatting>
  <conditionalFormatting sqref="N37">
    <cfRule type="cellIs" dxfId="4" priority="25" stopIfTrue="1" operator="lessThan">
      <formula>0</formula>
    </cfRule>
  </conditionalFormatting>
  <conditionalFormatting sqref="N39">
    <cfRule type="cellIs" dxfId="4" priority="26" stopIfTrue="1" operator="lessThan">
      <formula>0</formula>
    </cfRule>
  </conditionalFormatting>
  <conditionalFormatting sqref="N41">
    <cfRule type="cellIs" dxfId="4" priority="27" stopIfTrue="1" operator="lessThan">
      <formula>0</formula>
    </cfRule>
  </conditionalFormatting>
  <conditionalFormatting sqref="N47">
    <cfRule type="cellIs" dxfId="4" priority="28" stopIfTrue="1" operator="lessThan">
      <formula>0</formula>
    </cfRule>
  </conditionalFormatting>
  <conditionalFormatting sqref="U7 U9 U11 U13 U15 U17 U19 U21 U23 U25 U27 U29 U31 U33">
    <cfRule type="cellIs" dxfId="4" priority="29" stopIfTrue="1" operator="lessThan">
      <formula>0</formula>
    </cfRule>
  </conditionalFormatting>
  <conditionalFormatting sqref="U35 U37 U39 U41 U43 U45">
    <cfRule type="cellIs" dxfId="4" priority="30" stopIfTrue="1" operator="lessThan">
      <formula>0</formula>
    </cfRule>
  </conditionalFormatting>
  <conditionalFormatting sqref="U47">
    <cfRule type="cellIs" dxfId="4" priority="31" stopIfTrue="1" operator="lessThan">
      <formula>0</formula>
    </cfRule>
  </conditionalFormatting>
  <conditionalFormatting sqref="U49">
    <cfRule type="cellIs" dxfId="4" priority="32" stopIfTrue="1" operator="lessThan">
      <formula>0</formula>
    </cfRule>
  </conditionalFormatting>
  <conditionalFormatting sqref="U51">
    <cfRule type="cellIs" dxfId="4" priority="33" stopIfTrue="1" operator="lessThan">
      <formula>0</formula>
    </cfRule>
  </conditionalFormatting>
  <printOptions horizontalCentered="1" verticalCentered="1"/>
  <pageMargins bottom="0.19652777777777777" footer="0.0" header="0.0" left="0.39375" right="0.39375" top="0.19652777777777777"/>
  <pageSetup paperSize="9" scale="33"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9.57"/>
    <col customWidth="1" min="2" max="2" width="26.0"/>
    <col customWidth="1" min="3" max="3" width="10.71"/>
    <col customWidth="1" min="4" max="5" width="14.14"/>
    <col customWidth="1" min="6" max="6" width="43.0"/>
    <col customWidth="1" min="7" max="7" width="11.86"/>
    <col customWidth="1" min="8" max="8" width="32.71"/>
    <col customWidth="1" min="9" max="26" width="9.57"/>
  </cols>
  <sheetData>
    <row r="1" ht="15.75" customHeight="1">
      <c r="A1" s="693" t="s">
        <v>159</v>
      </c>
      <c r="G1" s="694"/>
    </row>
    <row r="2" ht="20.25" customHeight="1">
      <c r="A2" s="693" t="s">
        <v>160</v>
      </c>
      <c r="G2" s="694"/>
    </row>
    <row r="3" ht="12.75" customHeight="1">
      <c r="A3" s="694"/>
      <c r="B3" s="694"/>
      <c r="C3" s="694"/>
      <c r="D3" s="694"/>
      <c r="E3" s="694"/>
      <c r="F3" s="694"/>
    </row>
    <row r="4" ht="12.75" customHeight="1">
      <c r="A4" s="694"/>
      <c r="B4" s="694"/>
      <c r="C4" s="694"/>
      <c r="D4" s="694"/>
      <c r="E4" s="694"/>
      <c r="F4" s="694"/>
    </row>
    <row r="5" ht="23.25" customHeight="1">
      <c r="A5" s="694" t="s">
        <v>1530</v>
      </c>
    </row>
    <row r="6" ht="12.75" customHeight="1">
      <c r="A6" s="695"/>
      <c r="B6" s="695"/>
      <c r="C6" s="695"/>
      <c r="D6" s="695"/>
      <c r="E6" s="695"/>
      <c r="F6" s="695"/>
    </row>
    <row r="7" ht="12.75" customHeight="1">
      <c r="A7" s="696" t="s">
        <v>137</v>
      </c>
      <c r="B7" s="696" t="s">
        <v>81</v>
      </c>
      <c r="C7" s="696" t="s">
        <v>549</v>
      </c>
      <c r="D7" s="696" t="s">
        <v>165</v>
      </c>
      <c r="E7" s="696" t="s">
        <v>166</v>
      </c>
      <c r="F7" s="696" t="s">
        <v>135</v>
      </c>
    </row>
    <row r="8" ht="12.75" customHeight="1">
      <c r="A8" s="697">
        <v>1.0</v>
      </c>
      <c r="B8" s="697" t="s">
        <v>93</v>
      </c>
      <c r="C8" s="698" t="s">
        <v>164</v>
      </c>
      <c r="D8" s="698" t="s">
        <v>182</v>
      </c>
      <c r="E8" s="698" t="s">
        <v>183</v>
      </c>
      <c r="F8" s="699">
        <f>GERAL!T8</f>
        <v>21837.3716</v>
      </c>
    </row>
    <row r="9" ht="12.75" customHeight="1">
      <c r="A9" s="700">
        <v>2.0</v>
      </c>
      <c r="B9" s="700" t="s">
        <v>94</v>
      </c>
      <c r="C9" s="701" t="s">
        <v>164</v>
      </c>
      <c r="D9" s="701" t="s">
        <v>182</v>
      </c>
      <c r="E9" s="701" t="s">
        <v>185</v>
      </c>
      <c r="F9" s="702">
        <f>GERAL!T9</f>
        <v>15566.6075</v>
      </c>
    </row>
    <row r="10" ht="12.75" customHeight="1">
      <c r="A10" s="697">
        <v>3.0</v>
      </c>
      <c r="B10" s="697" t="s">
        <v>95</v>
      </c>
      <c r="C10" s="698" t="s">
        <v>164</v>
      </c>
      <c r="D10" s="698" t="s">
        <v>182</v>
      </c>
      <c r="E10" s="698" t="s">
        <v>187</v>
      </c>
      <c r="F10" s="699">
        <f>GERAL!T10</f>
        <v>16247.2861</v>
      </c>
    </row>
    <row r="11" ht="12.75" customHeight="1">
      <c r="A11" s="700">
        <v>4.0</v>
      </c>
      <c r="B11" s="700" t="s">
        <v>97</v>
      </c>
      <c r="C11" s="701" t="s">
        <v>164</v>
      </c>
      <c r="D11" s="701" t="s">
        <v>191</v>
      </c>
      <c r="E11" s="701" t="s">
        <v>192</v>
      </c>
      <c r="F11" s="702">
        <f>GERAL!T12</f>
        <v>629.4559375</v>
      </c>
    </row>
    <row r="12" ht="12.75" customHeight="1">
      <c r="A12" s="697">
        <v>5.0</v>
      </c>
      <c r="B12" s="697" t="s">
        <v>98</v>
      </c>
      <c r="C12" s="698" t="s">
        <v>164</v>
      </c>
      <c r="D12" s="698" t="s">
        <v>191</v>
      </c>
      <c r="E12" s="698" t="s">
        <v>194</v>
      </c>
      <c r="F12" s="699">
        <f>GERAL!T13</f>
        <v>7962.76745</v>
      </c>
    </row>
    <row r="13" ht="12.75" customHeight="1">
      <c r="A13" s="697">
        <v>6.0</v>
      </c>
      <c r="B13" s="697" t="s">
        <v>99</v>
      </c>
      <c r="C13" s="697" t="s">
        <v>164</v>
      </c>
      <c r="D13" s="703" t="s">
        <v>191</v>
      </c>
      <c r="E13" s="697" t="s">
        <v>196</v>
      </c>
      <c r="F13" s="699">
        <f>GERAL!T14</f>
        <v>6773.0479</v>
      </c>
      <c r="G13" s="704"/>
    </row>
    <row r="14" ht="12.75" customHeight="1">
      <c r="A14" s="697">
        <v>7.0</v>
      </c>
      <c r="B14" s="700" t="s">
        <v>100</v>
      </c>
      <c r="C14" s="701" t="s">
        <v>164</v>
      </c>
      <c r="D14" s="701" t="s">
        <v>182</v>
      </c>
      <c r="E14" s="701" t="s">
        <v>198</v>
      </c>
      <c r="F14" s="702">
        <f>GERAL!T15</f>
        <v>10015.2709</v>
      </c>
    </row>
    <row r="15" ht="12.75" customHeight="1">
      <c r="A15" s="700">
        <v>8.0</v>
      </c>
      <c r="B15" s="697" t="s">
        <v>102</v>
      </c>
      <c r="C15" s="698" t="s">
        <v>164</v>
      </c>
      <c r="D15" s="698" t="s">
        <v>182</v>
      </c>
      <c r="E15" s="698" t="s">
        <v>203</v>
      </c>
      <c r="F15" s="699">
        <f>GERAL!T17</f>
        <v>6928.1644</v>
      </c>
    </row>
    <row r="16" ht="12.75" customHeight="1">
      <c r="A16" s="697">
        <v>9.0</v>
      </c>
      <c r="B16" s="700" t="s">
        <v>103</v>
      </c>
      <c r="C16" s="701" t="s">
        <v>164</v>
      </c>
      <c r="D16" s="701" t="s">
        <v>205</v>
      </c>
      <c r="E16" s="701" t="s">
        <v>206</v>
      </c>
      <c r="F16" s="702">
        <f>GERAL!T18</f>
        <v>5831.6957</v>
      </c>
    </row>
    <row r="17" ht="12.75" customHeight="1">
      <c r="A17" s="700">
        <v>10.0</v>
      </c>
      <c r="B17" s="697" t="s">
        <v>104</v>
      </c>
      <c r="C17" s="698" t="s">
        <v>164</v>
      </c>
      <c r="D17" s="698" t="s">
        <v>205</v>
      </c>
      <c r="E17" s="698" t="s">
        <v>208</v>
      </c>
      <c r="F17" s="699">
        <f>GERAL!T19</f>
        <v>6397.336</v>
      </c>
    </row>
    <row r="18" ht="12.75" customHeight="1">
      <c r="A18" s="697">
        <v>11.0</v>
      </c>
      <c r="B18" s="700" t="s">
        <v>105</v>
      </c>
      <c r="C18" s="701" t="s">
        <v>164</v>
      </c>
      <c r="D18" s="701" t="s">
        <v>182</v>
      </c>
      <c r="E18" s="701" t="s">
        <v>210</v>
      </c>
      <c r="F18" s="702">
        <f>GERAL!T20</f>
        <v>5559.9435</v>
      </c>
    </row>
    <row r="19" ht="12.75" customHeight="1">
      <c r="A19" s="697">
        <v>12.0</v>
      </c>
      <c r="B19" s="697" t="s">
        <v>107</v>
      </c>
      <c r="C19" s="705" t="s">
        <v>164</v>
      </c>
      <c r="D19" s="705" t="s">
        <v>182</v>
      </c>
      <c r="E19" s="705" t="s">
        <v>214</v>
      </c>
      <c r="F19" s="699">
        <f>GERAL!T22</f>
        <v>10601.2867</v>
      </c>
    </row>
    <row r="20" ht="12.75" customHeight="1">
      <c r="A20" s="697">
        <v>13.0</v>
      </c>
      <c r="B20" s="700" t="s">
        <v>108</v>
      </c>
      <c r="C20" s="701" t="s">
        <v>164</v>
      </c>
      <c r="D20" s="701" t="s">
        <v>205</v>
      </c>
      <c r="E20" s="701" t="s">
        <v>216</v>
      </c>
      <c r="F20" s="702">
        <f>GERAL!T23</f>
        <v>6598.6337</v>
      </c>
    </row>
    <row r="21" ht="12.75" customHeight="1">
      <c r="A21" s="700">
        <v>14.0</v>
      </c>
      <c r="B21" s="697" t="s">
        <v>109</v>
      </c>
      <c r="C21" s="698" t="s">
        <v>164</v>
      </c>
      <c r="D21" s="698" t="s">
        <v>182</v>
      </c>
      <c r="E21" s="698" t="s">
        <v>218</v>
      </c>
      <c r="F21" s="699">
        <f>GERAL!T24</f>
        <v>6393.906</v>
      </c>
    </row>
    <row r="22" ht="12.75" customHeight="1">
      <c r="A22" s="697">
        <v>15.0</v>
      </c>
      <c r="B22" s="700" t="s">
        <v>111</v>
      </c>
      <c r="C22" s="701" t="s">
        <v>164</v>
      </c>
      <c r="D22" s="701" t="s">
        <v>182</v>
      </c>
      <c r="E22" s="701" t="s">
        <v>222</v>
      </c>
      <c r="F22" s="702">
        <f>GERAL!T26</f>
        <v>7169.958</v>
      </c>
    </row>
    <row r="23" ht="12.75" customHeight="1">
      <c r="A23" s="700">
        <v>16.0</v>
      </c>
      <c r="B23" s="697" t="s">
        <v>112</v>
      </c>
      <c r="C23" s="698" t="s">
        <v>164</v>
      </c>
      <c r="D23" s="698" t="s">
        <v>182</v>
      </c>
      <c r="E23" s="698" t="s">
        <v>224</v>
      </c>
      <c r="F23" s="699">
        <f>GERAL!T27</f>
        <v>6127.492419</v>
      </c>
      <c r="G23" s="648"/>
    </row>
    <row r="24" ht="12.75" customHeight="1">
      <c r="A24" s="697">
        <v>17.0</v>
      </c>
      <c r="B24" s="700" t="s">
        <v>113</v>
      </c>
      <c r="C24" s="701" t="s">
        <v>164</v>
      </c>
      <c r="D24" s="701" t="s">
        <v>226</v>
      </c>
      <c r="E24" s="701" t="s">
        <v>227</v>
      </c>
      <c r="F24" s="702">
        <f>GERAL!T28</f>
        <v>16063.4909</v>
      </c>
    </row>
    <row r="25" ht="12.75" customHeight="1">
      <c r="A25" s="697">
        <v>18.0</v>
      </c>
      <c r="B25" s="697" t="s">
        <v>117</v>
      </c>
      <c r="C25" s="698" t="s">
        <v>164</v>
      </c>
      <c r="D25" s="706" t="s">
        <v>182</v>
      </c>
      <c r="E25" s="698" t="s">
        <v>235</v>
      </c>
      <c r="F25" s="699">
        <f>GERAL!T32</f>
        <v>47319.0802</v>
      </c>
    </row>
    <row r="26" ht="12.75" customHeight="1">
      <c r="A26" s="697">
        <v>19.0</v>
      </c>
      <c r="B26" s="700" t="s">
        <v>118</v>
      </c>
      <c r="C26" s="701" t="s">
        <v>164</v>
      </c>
      <c r="D26" s="707" t="s">
        <v>182</v>
      </c>
      <c r="E26" s="701" t="s">
        <v>237</v>
      </c>
      <c r="F26" s="702">
        <f>GERAL!T33</f>
        <v>8734.982242</v>
      </c>
    </row>
    <row r="27" ht="12.75" customHeight="1">
      <c r="A27" s="700">
        <v>20.0</v>
      </c>
      <c r="B27" s="697" t="s">
        <v>119</v>
      </c>
      <c r="C27" s="698" t="s">
        <v>164</v>
      </c>
      <c r="D27" s="706" t="s">
        <v>226</v>
      </c>
      <c r="E27" s="698" t="s">
        <v>239</v>
      </c>
      <c r="F27" s="699">
        <f>GERAL!T34</f>
        <v>11260.90288</v>
      </c>
    </row>
    <row r="28" ht="12.75" customHeight="1">
      <c r="A28" s="697">
        <v>21.0</v>
      </c>
      <c r="B28" s="700" t="s">
        <v>122</v>
      </c>
      <c r="C28" s="701" t="s">
        <v>164</v>
      </c>
      <c r="D28" s="701" t="s">
        <v>182</v>
      </c>
      <c r="E28" s="701" t="s">
        <v>245</v>
      </c>
      <c r="F28" s="702">
        <f>GERAL!T37</f>
        <v>7708.8012</v>
      </c>
    </row>
    <row r="29" ht="12.75" customHeight="1">
      <c r="A29" s="700">
        <v>22.0</v>
      </c>
      <c r="B29" s="697" t="s">
        <v>123</v>
      </c>
      <c r="C29" s="698" t="s">
        <v>164</v>
      </c>
      <c r="D29" s="698" t="s">
        <v>182</v>
      </c>
      <c r="E29" s="698" t="s">
        <v>247</v>
      </c>
      <c r="F29" s="699">
        <f>GERAL!T38</f>
        <v>7147.3579</v>
      </c>
    </row>
    <row r="30" ht="12.75" customHeight="1">
      <c r="A30" s="697">
        <v>23.0</v>
      </c>
      <c r="B30" s="700" t="s">
        <v>125</v>
      </c>
      <c r="C30" s="701" t="s">
        <v>164</v>
      </c>
      <c r="D30" s="701" t="s">
        <v>182</v>
      </c>
      <c r="E30" s="701" t="s">
        <v>251</v>
      </c>
      <c r="F30" s="702">
        <f>GERAL!T40</f>
        <v>8347.197338</v>
      </c>
      <c r="H30" s="648"/>
    </row>
    <row r="31" ht="12.75" customHeight="1">
      <c r="A31" s="697">
        <v>24.0</v>
      </c>
      <c r="B31" s="697" t="s">
        <v>131</v>
      </c>
      <c r="C31" s="698" t="s">
        <v>164</v>
      </c>
      <c r="D31" s="703" t="s">
        <v>182</v>
      </c>
      <c r="E31" s="698" t="s">
        <v>264</v>
      </c>
      <c r="F31" s="699">
        <f>GERAL!T46</f>
        <v>55753.901</v>
      </c>
      <c r="G31" s="708"/>
      <c r="H31" s="648"/>
    </row>
    <row r="32" ht="12.75" customHeight="1">
      <c r="A32" s="697">
        <v>25.0</v>
      </c>
      <c r="B32" s="700" t="s">
        <v>130</v>
      </c>
      <c r="C32" s="701" t="s">
        <v>164</v>
      </c>
      <c r="D32" s="701" t="s">
        <v>261</v>
      </c>
      <c r="E32" s="701" t="s">
        <v>262</v>
      </c>
      <c r="F32" s="702">
        <f>GERAL!T45</f>
        <v>34944.963</v>
      </c>
      <c r="H32" s="648"/>
    </row>
    <row r="33" ht="12.75" customHeight="1">
      <c r="A33" s="700">
        <v>26.0</v>
      </c>
      <c r="B33" s="697" t="s">
        <v>133</v>
      </c>
      <c r="C33" s="697" t="s">
        <v>164</v>
      </c>
      <c r="D33" s="697" t="s">
        <v>268</v>
      </c>
      <c r="E33" s="709" t="s">
        <v>269</v>
      </c>
      <c r="F33" s="699">
        <f>GERAL!T48</f>
        <v>51317.9219</v>
      </c>
      <c r="H33" s="648"/>
    </row>
    <row r="34" ht="12.75" customHeight="1">
      <c r="A34" s="697">
        <v>27.0</v>
      </c>
      <c r="B34" s="710" t="s">
        <v>134</v>
      </c>
      <c r="C34" s="710" t="s">
        <v>164</v>
      </c>
      <c r="D34" s="710" t="s">
        <v>268</v>
      </c>
      <c r="E34" s="710" t="s">
        <v>271</v>
      </c>
      <c r="F34" s="711">
        <f>GERAL!T49</f>
        <v>39199.9336</v>
      </c>
      <c r="H34" s="648"/>
    </row>
    <row r="35" ht="12.75" customHeight="1">
      <c r="A35" s="712" t="s">
        <v>135</v>
      </c>
      <c r="B35" s="81"/>
      <c r="C35" s="81"/>
      <c r="D35" s="81"/>
      <c r="E35" s="4"/>
      <c r="F35" s="713">
        <f>SUM(F8:F34)</f>
        <v>428438.756</v>
      </c>
      <c r="H35" s="648"/>
    </row>
    <row r="36" ht="12.75" customHeight="1">
      <c r="A36" s="695"/>
      <c r="B36" s="695"/>
      <c r="C36" s="695"/>
      <c r="D36" s="695"/>
      <c r="E36" s="695"/>
      <c r="F36" s="695"/>
    </row>
    <row r="37" ht="12.75" customHeight="1">
      <c r="A37" s="695"/>
      <c r="B37" s="695"/>
      <c r="C37" s="695"/>
      <c r="D37" s="714" t="s">
        <v>1531</v>
      </c>
    </row>
    <row r="38" ht="12.75" customHeight="1">
      <c r="A38" s="695"/>
      <c r="B38" s="695"/>
      <c r="C38" s="695"/>
      <c r="D38" s="695"/>
      <c r="E38" s="695"/>
      <c r="F38" s="695"/>
    </row>
    <row r="39" ht="12.75" customHeight="1">
      <c r="A39" s="695"/>
      <c r="B39" s="695"/>
      <c r="C39" s="695"/>
      <c r="D39" s="695"/>
      <c r="E39" s="695"/>
      <c r="F39" s="695"/>
    </row>
    <row r="40" ht="12.75" customHeight="1">
      <c r="A40" s="695"/>
      <c r="B40" s="695"/>
      <c r="C40" s="695"/>
      <c r="D40" s="695"/>
      <c r="E40" s="695"/>
      <c r="F40" s="695"/>
    </row>
    <row r="41" ht="12.75" customHeight="1">
      <c r="A41" s="714"/>
      <c r="B41" s="714"/>
      <c r="C41" s="714"/>
      <c r="D41" s="714"/>
      <c r="E41" s="714"/>
      <c r="F41" s="714"/>
      <c r="G41" s="715"/>
      <c r="H41" s="715"/>
    </row>
    <row r="42" ht="12.75" customHeight="1">
      <c r="A42" s="716" t="s">
        <v>534</v>
      </c>
      <c r="D42" s="716" t="s">
        <v>1532</v>
      </c>
      <c r="H42" s="715"/>
    </row>
    <row r="43" ht="12.75" customHeight="1">
      <c r="A43" s="716" t="s">
        <v>1533</v>
      </c>
      <c r="D43" s="716" t="s">
        <v>1534</v>
      </c>
    </row>
    <row r="44" ht="12.75" customHeight="1">
      <c r="A44" s="716" t="s">
        <v>538</v>
      </c>
      <c r="D44" s="716"/>
    </row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1">
    <mergeCell ref="A43:C43"/>
    <mergeCell ref="D43:G43"/>
    <mergeCell ref="A44:C44"/>
    <mergeCell ref="D44:G44"/>
    <mergeCell ref="A1:F1"/>
    <mergeCell ref="A2:F2"/>
    <mergeCell ref="A5:F5"/>
    <mergeCell ref="A35:E35"/>
    <mergeCell ref="D37:F37"/>
    <mergeCell ref="A42:C42"/>
    <mergeCell ref="D42:G42"/>
  </mergeCells>
  <printOptions/>
  <pageMargins bottom="0.9840277777777777" footer="0.0" header="0.0" left="0.7479166666666667" right="0.7479166666666667" top="0.9840277777777777"/>
  <pageSetup paperSize="9" scale="85" orientation="portrait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26.0"/>
    <col customWidth="1" min="4" max="4" width="11.14"/>
    <col customWidth="1" min="5" max="5" width="13.0"/>
    <col customWidth="1" min="6" max="6" width="10.71"/>
    <col customWidth="1" min="7" max="7" width="22.14"/>
    <col customWidth="1" min="8" max="9" width="9.57"/>
    <col customWidth="1" min="10" max="10" width="14.14"/>
    <col customWidth="1" min="11" max="26" width="9.57"/>
  </cols>
  <sheetData>
    <row r="1" ht="14.25" customHeight="1">
      <c r="A1" s="693" t="s">
        <v>159</v>
      </c>
    </row>
    <row r="2" ht="15.75" customHeight="1">
      <c r="A2" s="693" t="s">
        <v>160</v>
      </c>
    </row>
    <row r="3" ht="12.75" customHeight="1">
      <c r="A3" s="694"/>
      <c r="B3" s="694"/>
      <c r="C3" s="694"/>
      <c r="D3" s="694"/>
      <c r="E3" s="694"/>
      <c r="F3" s="694"/>
      <c r="G3" s="694"/>
    </row>
    <row r="4" ht="12.75" customHeight="1">
      <c r="A4" s="694"/>
      <c r="B4" s="694"/>
      <c r="C4" s="694"/>
      <c r="D4" s="694"/>
      <c r="E4" s="694"/>
      <c r="F4" s="694"/>
      <c r="G4" s="694"/>
    </row>
    <row r="5" ht="23.25" customHeight="1">
      <c r="A5" s="694" t="s">
        <v>1535</v>
      </c>
    </row>
    <row r="6" ht="12.75" customHeight="1">
      <c r="A6" s="695"/>
      <c r="B6" s="695"/>
      <c r="C6" s="695"/>
      <c r="D6" s="695"/>
      <c r="E6" s="695"/>
      <c r="F6" s="695"/>
      <c r="G6" s="695"/>
    </row>
    <row r="7" ht="12.75" customHeight="1">
      <c r="A7" s="696" t="s">
        <v>137</v>
      </c>
      <c r="B7" s="696" t="s">
        <v>81</v>
      </c>
      <c r="C7" s="696" t="s">
        <v>163</v>
      </c>
      <c r="D7" s="696" t="s">
        <v>549</v>
      </c>
      <c r="E7" s="696" t="s">
        <v>553</v>
      </c>
      <c r="F7" s="696" t="s">
        <v>166</v>
      </c>
      <c r="G7" s="696" t="s">
        <v>135</v>
      </c>
    </row>
    <row r="8" ht="12.75" customHeight="1">
      <c r="A8" s="200">
        <v>1.0</v>
      </c>
      <c r="B8" s="697" t="s">
        <v>121</v>
      </c>
      <c r="C8" s="699" t="s">
        <v>242</v>
      </c>
      <c r="D8" s="697" t="s">
        <v>1536</v>
      </c>
      <c r="E8" s="697">
        <v>9.0</v>
      </c>
      <c r="F8" s="697" t="s">
        <v>243</v>
      </c>
      <c r="G8" s="699">
        <f>GERAL!T36</f>
        <v>16475.8596</v>
      </c>
    </row>
    <row r="9" ht="12.75" customHeight="1">
      <c r="A9" s="696">
        <v>2.0</v>
      </c>
      <c r="B9" s="700" t="s">
        <v>120</v>
      </c>
      <c r="C9" s="696" t="s">
        <v>240</v>
      </c>
      <c r="D9" s="700" t="s">
        <v>1536</v>
      </c>
      <c r="E9" s="717">
        <v>630.0</v>
      </c>
      <c r="F9" s="700" t="s">
        <v>241</v>
      </c>
      <c r="G9" s="702">
        <f>GERAL!T35</f>
        <v>15921.5996</v>
      </c>
    </row>
    <row r="10" ht="12.75" customHeight="1">
      <c r="A10" s="200">
        <v>3.0</v>
      </c>
      <c r="B10" s="697" t="s">
        <v>92</v>
      </c>
      <c r="C10" s="200" t="s">
        <v>178</v>
      </c>
      <c r="D10" s="697" t="s">
        <v>1536</v>
      </c>
      <c r="E10" s="703" t="s">
        <v>1537</v>
      </c>
      <c r="F10" s="697" t="s">
        <v>180</v>
      </c>
      <c r="G10" s="699">
        <f>GERAL!T7</f>
        <v>19644.06007</v>
      </c>
    </row>
    <row r="11" ht="12.75" customHeight="1">
      <c r="A11" s="696">
        <v>4.0</v>
      </c>
      <c r="B11" s="700" t="s">
        <v>96</v>
      </c>
      <c r="C11" s="702" t="s">
        <v>188</v>
      </c>
      <c r="D11" s="700" t="s">
        <v>1536</v>
      </c>
      <c r="E11" s="717" t="s">
        <v>1537</v>
      </c>
      <c r="F11" s="700" t="s">
        <v>189</v>
      </c>
      <c r="G11" s="702">
        <f>GERAL!T11</f>
        <v>3350.52</v>
      </c>
    </row>
    <row r="12" ht="12.75" customHeight="1">
      <c r="A12" s="200">
        <v>5.0</v>
      </c>
      <c r="B12" s="697" t="s">
        <v>106</v>
      </c>
      <c r="C12" s="200" t="s">
        <v>211</v>
      </c>
      <c r="D12" s="697" t="s">
        <v>1536</v>
      </c>
      <c r="E12" s="703" t="s">
        <v>1537</v>
      </c>
      <c r="F12" s="697" t="s">
        <v>212</v>
      </c>
      <c r="G12" s="699">
        <f>GERAL!T21</f>
        <v>6551.242</v>
      </c>
    </row>
    <row r="13" ht="12.75" customHeight="1">
      <c r="A13" s="696">
        <v>6.0</v>
      </c>
      <c r="B13" s="700" t="s">
        <v>110</v>
      </c>
      <c r="C13" s="696" t="s">
        <v>219</v>
      </c>
      <c r="D13" s="700" t="s">
        <v>1536</v>
      </c>
      <c r="E13" s="717">
        <v>974.0</v>
      </c>
      <c r="F13" s="700" t="s">
        <v>220</v>
      </c>
      <c r="G13" s="702">
        <f>GERAL!T25</f>
        <v>8442.6975</v>
      </c>
    </row>
    <row r="14" ht="12.75" customHeight="1">
      <c r="A14" s="200">
        <v>7.0</v>
      </c>
      <c r="B14" s="697" t="s">
        <v>114</v>
      </c>
      <c r="C14" s="200" t="s">
        <v>228</v>
      </c>
      <c r="D14" s="697" t="s">
        <v>1536</v>
      </c>
      <c r="E14" s="703" t="s">
        <v>1537</v>
      </c>
      <c r="F14" s="697" t="s">
        <v>229</v>
      </c>
      <c r="G14" s="699">
        <f>GERAL!T29</f>
        <v>8164.0832</v>
      </c>
    </row>
    <row r="15" ht="12.75" customHeight="1">
      <c r="A15" s="696">
        <v>8.0</v>
      </c>
      <c r="B15" s="700" t="s">
        <v>115</v>
      </c>
      <c r="C15" s="696" t="s">
        <v>230</v>
      </c>
      <c r="D15" s="700" t="s">
        <v>1536</v>
      </c>
      <c r="E15" s="717" t="s">
        <v>1537</v>
      </c>
      <c r="F15" s="700" t="s">
        <v>231</v>
      </c>
      <c r="G15" s="702">
        <f>GERAL!T30</f>
        <v>7532.3234</v>
      </c>
    </row>
    <row r="16" ht="12.75" customHeight="1">
      <c r="A16" s="200">
        <v>9.0</v>
      </c>
      <c r="B16" s="700" t="s">
        <v>116</v>
      </c>
      <c r="C16" s="696" t="s">
        <v>232</v>
      </c>
      <c r="D16" s="700" t="s">
        <v>1536</v>
      </c>
      <c r="E16" s="717">
        <v>974.0</v>
      </c>
      <c r="F16" s="700" t="s">
        <v>233</v>
      </c>
      <c r="G16" s="702">
        <f>GERAL!T31</f>
        <v>13396.8875</v>
      </c>
    </row>
    <row r="17" ht="12.75" customHeight="1">
      <c r="A17" s="696">
        <v>10.0</v>
      </c>
      <c r="B17" s="697" t="s">
        <v>101</v>
      </c>
      <c r="C17" s="200" t="s">
        <v>199</v>
      </c>
      <c r="D17" s="697" t="s">
        <v>1536</v>
      </c>
      <c r="E17" s="703" t="s">
        <v>200</v>
      </c>
      <c r="F17" s="697" t="s">
        <v>201</v>
      </c>
      <c r="G17" s="699">
        <f>GERAL!T16</f>
        <v>7920.66505</v>
      </c>
      <c r="H17" s="718"/>
    </row>
    <row r="18" ht="12.75" customHeight="1">
      <c r="A18" s="200">
        <v>11.0</v>
      </c>
      <c r="B18" s="700" t="s">
        <v>1538</v>
      </c>
      <c r="C18" s="696" t="s">
        <v>252</v>
      </c>
      <c r="D18" s="700" t="s">
        <v>1536</v>
      </c>
      <c r="E18" s="717" t="s">
        <v>1537</v>
      </c>
      <c r="F18" s="700" t="s">
        <v>253</v>
      </c>
      <c r="G18" s="702">
        <f>GERAL!T41</f>
        <v>39401.3368</v>
      </c>
      <c r="H18" s="718"/>
    </row>
    <row r="19" ht="12.75" customHeight="1">
      <c r="A19" s="696">
        <v>12.0</v>
      </c>
      <c r="B19" s="697" t="s">
        <v>127</v>
      </c>
      <c r="C19" s="200" t="s">
        <v>254</v>
      </c>
      <c r="D19" s="697" t="s">
        <v>1536</v>
      </c>
      <c r="E19" s="703" t="s">
        <v>1537</v>
      </c>
      <c r="F19" s="697" t="s">
        <v>255</v>
      </c>
      <c r="G19" s="699">
        <f>GERAL!T42</f>
        <v>36832.9843</v>
      </c>
    </row>
    <row r="20" ht="12.75" customHeight="1">
      <c r="A20" s="200">
        <v>13.0</v>
      </c>
      <c r="B20" s="700" t="s">
        <v>128</v>
      </c>
      <c r="C20" s="696" t="s">
        <v>256</v>
      </c>
      <c r="D20" s="700" t="s">
        <v>1536</v>
      </c>
      <c r="E20" s="717" t="s">
        <v>1537</v>
      </c>
      <c r="F20" s="700" t="s">
        <v>257</v>
      </c>
      <c r="G20" s="702">
        <f>GERAL!T43</f>
        <v>16311.9933</v>
      </c>
    </row>
    <row r="21" ht="12.75" customHeight="1">
      <c r="A21" s="696">
        <v>14.0</v>
      </c>
      <c r="B21" s="697" t="s">
        <v>129</v>
      </c>
      <c r="C21" s="200" t="s">
        <v>258</v>
      </c>
      <c r="D21" s="697" t="s">
        <v>1536</v>
      </c>
      <c r="E21" s="703" t="s">
        <v>1537</v>
      </c>
      <c r="F21" s="697" t="s">
        <v>259</v>
      </c>
      <c r="G21" s="699">
        <f>GERAL!T44</f>
        <v>38902.8771</v>
      </c>
    </row>
    <row r="22" ht="12.75" customHeight="1">
      <c r="A22" s="200">
        <v>15.0</v>
      </c>
      <c r="B22" s="700" t="s">
        <v>124</v>
      </c>
      <c r="C22" s="696" t="s">
        <v>248</v>
      </c>
      <c r="D22" s="700" t="s">
        <v>1536</v>
      </c>
      <c r="E22" s="717" t="s">
        <v>1539</v>
      </c>
      <c r="F22" s="700" t="s">
        <v>249</v>
      </c>
      <c r="G22" s="719">
        <f>GERAL!T39</f>
        <v>12698.15965</v>
      </c>
    </row>
    <row r="23" ht="12.75" customHeight="1">
      <c r="A23" s="696">
        <v>16.0</v>
      </c>
      <c r="B23" s="697" t="s">
        <v>132</v>
      </c>
      <c r="C23" s="200" t="s">
        <v>265</v>
      </c>
      <c r="D23" s="697" t="s">
        <v>1536</v>
      </c>
      <c r="E23" s="703" t="s">
        <v>1537</v>
      </c>
      <c r="F23" s="697" t="s">
        <v>266</v>
      </c>
      <c r="G23" s="720">
        <f>GERAL!T47</f>
        <v>12943.7074</v>
      </c>
      <c r="H23" s="718"/>
    </row>
    <row r="24" ht="12.75" customHeight="1">
      <c r="A24" s="721" t="s">
        <v>135</v>
      </c>
      <c r="B24" s="81"/>
      <c r="C24" s="81"/>
      <c r="D24" s="81"/>
      <c r="E24" s="81"/>
      <c r="F24" s="4"/>
      <c r="G24" s="722">
        <f>SUM(G8:G23)</f>
        <v>264490.9965</v>
      </c>
    </row>
    <row r="25" ht="12.75" customHeight="1">
      <c r="A25" s="695"/>
      <c r="B25" s="695"/>
      <c r="C25" s="695"/>
      <c r="D25" s="695"/>
      <c r="E25" s="695"/>
      <c r="F25" s="695"/>
      <c r="G25" s="695"/>
    </row>
    <row r="26" ht="12.75" customHeight="1">
      <c r="A26" s="695"/>
      <c r="B26" s="695"/>
      <c r="C26" s="695"/>
      <c r="D26" s="695"/>
      <c r="E26" s="714" t="s">
        <v>1540</v>
      </c>
    </row>
    <row r="27" ht="12.75" customHeight="1">
      <c r="A27" s="695"/>
      <c r="B27" s="695"/>
      <c r="C27" s="695"/>
      <c r="D27" s="695"/>
      <c r="E27" s="695"/>
      <c r="F27" s="695"/>
      <c r="G27" s="695"/>
    </row>
    <row r="28" ht="12.75" customHeight="1">
      <c r="A28" s="723"/>
      <c r="C28" s="723"/>
      <c r="E28" s="723"/>
    </row>
    <row r="29" ht="12.75" customHeight="1">
      <c r="A29" s="723"/>
      <c r="C29" s="724"/>
      <c r="E29" s="725"/>
    </row>
    <row r="30" ht="12.75" customHeight="1">
      <c r="A30" s="716" t="s">
        <v>534</v>
      </c>
      <c r="D30" s="716" t="s">
        <v>1532</v>
      </c>
      <c r="J30" s="648"/>
    </row>
    <row r="31" ht="12.75" customHeight="1">
      <c r="A31" s="716" t="s">
        <v>1533</v>
      </c>
      <c r="D31" s="716" t="s">
        <v>1534</v>
      </c>
    </row>
    <row r="32" ht="12.75" customHeight="1">
      <c r="A32" s="716" t="s">
        <v>538</v>
      </c>
      <c r="D32" s="716"/>
    </row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7">
    <mergeCell ref="A1:G1"/>
    <mergeCell ref="A2:G2"/>
    <mergeCell ref="A5:G5"/>
    <mergeCell ref="A24:F24"/>
    <mergeCell ref="E26:G26"/>
    <mergeCell ref="C28:D28"/>
    <mergeCell ref="E28:G28"/>
    <mergeCell ref="A31:C31"/>
    <mergeCell ref="A32:C32"/>
    <mergeCell ref="A28:B28"/>
    <mergeCell ref="A29:B29"/>
    <mergeCell ref="C29:D29"/>
    <mergeCell ref="E29:G29"/>
    <mergeCell ref="A30:C30"/>
    <mergeCell ref="D30:G30"/>
    <mergeCell ref="D31:G31"/>
    <mergeCell ref="D32:G32"/>
  </mergeCells>
  <printOptions/>
  <pageMargins bottom="0.9840277777777777" footer="0.0" header="0.0" left="0.7479166666666667" right="0.7479166666666667" top="0.9840277777777777"/>
  <pageSetup paperSize="9" scale="81"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IF(GERAL!$J$7="","",(GERAL!$J$7)-(GERAL!$U$7))</f>
        <v>40091.18987</v>
      </c>
      <c r="E2" s="729" t="str">
        <f>IF(D2="","","1.1.47 Taxa Ordinária Repasse")</f>
        <v>1.1.47 Taxa Ordinária Repasse</v>
      </c>
      <c r="F2" s="61" t="str">
        <f>IF(D2="",,"(descontado o Fundo de Reserva - "&amp; GERAL!B$7 &amp;" und)")</f>
        <v>(descontado o Fundo de Reserva - 34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IF(GERAL!$U$7="","",(GERAL!$U$7))</f>
        <v>2030.096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IF(GERAL!$K$7="","",(GERAL!$K$7)*-1)</f>
        <v>-1895.4558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IF(GERAL!$L$7="","",(GERAL!$L$7)*-1)</f>
        <v>-394.15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IF(GERAL!$M$7="","",(GERAL!$M$7)*-1)</f>
        <v>-20190.62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IF(GERAL!$N$7="","",(GERAL!$N$7)*-1)</f>
        <v/>
      </c>
      <c r="E7" s="730" t="str">
        <f>IF(D7="","","1.3.126 Empréstimo APD")</f>
        <v/>
      </c>
      <c r="F7" s="61" t="str">
        <f>IF(D7="","",GERAL!$O$7)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IF(GERAL!$Q$7="","",(GERAL!$Q$7)*-1)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IF(GERAL!$S$7="","",GERAL!$R$7)</f>
        <v>3</v>
      </c>
      <c r="E9" s="729" t="str">
        <f>IF(D9="","","1.1.36 Taxa Complementar")</f>
        <v>1.1.36 Taxa Complementar</v>
      </c>
      <c r="F9" s="731" t="str">
        <f>IF(D9="","",GERAL!S$7)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IF(GERAL!$P$7="","",(GERAL!$P$7)*-1)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GERAL!C$7</f>
        <v>COND. SQS 202 BL G</v>
      </c>
      <c r="D23" s="4"/>
    </row>
    <row r="24" ht="12.75" customHeight="1">
      <c r="C24" s="733" t="s">
        <v>1548</v>
      </c>
      <c r="D24" s="734">
        <f>SUM(D2:D20)</f>
        <v>19644.06007</v>
      </c>
    </row>
    <row r="25" ht="12.75" customHeight="1">
      <c r="C25" s="735" t="s">
        <v>1549</v>
      </c>
      <c r="D25" s="736">
        <f>GERAL!T$7</f>
        <v>19644.06007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IF(GERAL!$J$8="","",(GERAL!$J$8)-(GERAL!$U$8))</f>
        <v>42441.0274</v>
      </c>
      <c r="E2" s="729" t="str">
        <f>IF(D2="","","1.1.47 Taxa Ordinária Repasse")</f>
        <v>1.1.47 Taxa Ordinária Repasse</v>
      </c>
      <c r="F2" s="61" t="str">
        <f>IF(D2="",,"(descontado o Fundo de Reserva - "&amp; GERAL!B$8 &amp;" und)")</f>
        <v>(descontado o Fundo de Reserva - 36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IF(GERAL!$U$8="","",(GERAL!$U$8))</f>
        <v>2031.065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IF(GERAL!$K$8="","",(GERAL!$K$8)*-1)</f>
        <v>-2001.2508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IF(GERAL!$L$8="","",(GERAL!$L$8)*-1)</f>
        <v>-445.85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IF(GERAL!$M$8="","",(GERAL!$M$8)*-1)</f>
        <v>-20190.62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IF(GERAL!$N$8="","",(GERAL!$N$8)*-1)</f>
        <v/>
      </c>
      <c r="E7" s="730" t="str">
        <f>IF(D7="","","1.3.126 Empréstimo APD")</f>
        <v/>
      </c>
      <c r="F7" s="61" t="str">
        <f>IF(D7="","",GERAL!$O$8)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IF(GERAL!$Q$8="","",(GERAL!$Q$8)*-1)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IF(GERAL!$S$8="","",GERAL!$R$8)</f>
        <v>3</v>
      </c>
      <c r="E9" s="729" t="str">
        <f>IF(D9="","","1.1.36 Taxa Complementar")</f>
        <v>1.1.36 Taxa Complementar</v>
      </c>
      <c r="F9" s="731" t="str">
        <f>IF(D9="","",GERAL!S$8)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IF(GERAL!$P$8="","",(GERAL!$P$8)*-1)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GERAL!C$8</f>
        <v>COND. SQS 202 BL C</v>
      </c>
      <c r="D23" s="4"/>
    </row>
    <row r="24" ht="12.75" customHeight="1">
      <c r="C24" s="733" t="s">
        <v>1548</v>
      </c>
      <c r="D24" s="734">
        <f>SUM(D2:D20)</f>
        <v>21837.3716</v>
      </c>
    </row>
    <row r="25" ht="12.75" customHeight="1">
      <c r="C25" s="735" t="s">
        <v>1549</v>
      </c>
      <c r="D25" s="736">
        <f>GERAL!T$8</f>
        <v>21837.3716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IF(GERAL!$J$9="","",(GERAL!$J$9)-(GERAL!$U$9))</f>
        <v>35520.41</v>
      </c>
      <c r="E2" s="729" t="str">
        <f>IF(D2="","","1.1.47 Taxa Ordinária Repasse")</f>
        <v>1.1.47 Taxa Ordinária Repasse</v>
      </c>
      <c r="F2" s="61" t="str">
        <f>IF(D2="",,"(descontado o Fundo de Reserva - "&amp; GERAL!B$9 &amp;" und)")</f>
        <v>(descontado o Fundo de Reserva - 34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IF(GERAL!$U$9="","",(GERAL!$U$9))</f>
        <v>0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IF(GERAL!$K$9="","",(GERAL!$K$9)*-1)</f>
        <v>-1597.7025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IF(GERAL!$L$9="","",(GERAL!$L$9)*-1)</f>
        <v>-889.15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IF(GERAL!$M$9="","",(GERAL!$M$9)*-1)</f>
        <v>-14055.1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>Comando 7º</v>
      </c>
      <c r="C7" s="727">
        <f>IF(D7="","",GERAL!$S$3)</f>
        <v>45474</v>
      </c>
      <c r="D7" s="730">
        <f>IF(GERAL!$N$9="","",(GERAL!$N$9)*-1)</f>
        <v>-3414.85</v>
      </c>
      <c r="E7" s="730" t="str">
        <f>IF(D7="","","1.3.126 Empréstimo APD")</f>
        <v>1.3.126 Empréstimo APD</v>
      </c>
      <c r="F7" s="737" t="str">
        <f>IF(D7="","",GERAL!$O$9)</f>
        <v>Rescisão funcionários  (Parcela 02/12 R$ 3.414,85)</v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IF(GERAL!$Q$9="","",(GERAL!$Q$9)*-1)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IF(GERAL!$S$9="","",GERAL!$R$9)</f>
        <v>3</v>
      </c>
      <c r="E9" s="729" t="str">
        <f>IF(D9="","","1.1.36 Taxa Complementar")</f>
        <v>1.1.36 Taxa Complementar</v>
      </c>
      <c r="F9" s="731" t="str">
        <f>IF(D9="","",GERAL!S$9)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IF(GERAL!$P$9="","",(GERAL!$P$9)*-1)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GERAL!C$9</f>
        <v>COND. SQS 202 BL A</v>
      </c>
      <c r="D23" s="4"/>
    </row>
    <row r="24" ht="12.75" customHeight="1">
      <c r="C24" s="733" t="s">
        <v>1548</v>
      </c>
      <c r="D24" s="734">
        <f>SUM(D2:D20)</f>
        <v>15566.6075</v>
      </c>
    </row>
    <row r="25" ht="12.75" customHeight="1">
      <c r="C25" s="735" t="s">
        <v>1549</v>
      </c>
      <c r="D25" s="736">
        <f>GERAL!T$9</f>
        <v>15566.6075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IF(GERAL!$J$10="","",(GERAL!$J$10)-(GERAL!$U$10))</f>
        <v>41601.7898</v>
      </c>
      <c r="E2" s="729" t="str">
        <f>IF(D2="","","1.1.47 Taxa Ordinária Repasse")</f>
        <v>1.1.47 Taxa Ordinária Repasse</v>
      </c>
      <c r="F2" s="61" t="str">
        <f>IF(D2="",,"(descontado o Fundo de Reserva - "&amp; GERAL!B$10 &amp;" und)")</f>
        <v>(descontado o Fundo de Reserva - 36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IF(GERAL!$U$10="","",(GERAL!$U$10))</f>
        <v>1983.7165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IF(GERAL!$K$10="","",(GERAL!$K$10)*-1)</f>
        <v>-1961.3502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IF(GERAL!$L$10="","",(GERAL!$L$10)*-1)</f>
        <v>-471.15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IF(GERAL!$M$10="","",(GERAL!$M$10)*-1)</f>
        <v>-23355.52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IF(GERAL!$N$10="","",(GERAL!$N$10)*-1)</f>
        <v/>
      </c>
      <c r="E7" s="730" t="str">
        <f>IF(D7="","","1.3.126 Empréstimo APD")</f>
        <v/>
      </c>
      <c r="F7" s="61" t="str">
        <f>IF(D7="","",GERAL!$O$10)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IF(GERAL!$Q$10="","",(GERAL!$Q$10)*-1)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IF(GERAL!$S$10="","",GERAL!$R$10)</f>
        <v>3</v>
      </c>
      <c r="E9" s="729" t="str">
        <f>IF(D9="","","1.1.36 Taxa Complementar")</f>
        <v>1.1.36 Taxa Complementar</v>
      </c>
      <c r="F9" s="731" t="str">
        <f>IF(D9="","",GERAL!S$10)</f>
        <v>Taxa de Boleto</v>
      </c>
    </row>
    <row r="10" ht="12.75" customHeight="1">
      <c r="A10" s="61" t="str">
        <f t="shared" si="1"/>
        <v>Comando 7º</v>
      </c>
      <c r="C10" s="727">
        <f>IF(D10="","",GERAL!$S$3)</f>
        <v>45474</v>
      </c>
      <c r="D10" s="730">
        <f>IF(GERAL!$P$10="","",(GERAL!$P$10)*-1)</f>
        <v>-1553.2</v>
      </c>
      <c r="E10" s="730" t="str">
        <f>IF(D10="","","1.3.143 Síndico Profissional")</f>
        <v>1.3.143 Síndico Profissional</v>
      </c>
      <c r="F10" s="61" t="str">
        <f>IF(D10="","","Pró-labore")</f>
        <v>Pró-labore</v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GERAL!C$10</f>
        <v>COND. SQS 202 BL E</v>
      </c>
      <c r="D23" s="4"/>
    </row>
    <row r="24" ht="12.75" customHeight="1">
      <c r="C24" s="733" t="s">
        <v>1548</v>
      </c>
      <c r="D24" s="734">
        <f>SUM(D2:D20)</f>
        <v>16247.2861</v>
      </c>
    </row>
    <row r="25" ht="12.75" customHeight="1">
      <c r="C25" s="735" t="s">
        <v>1549</v>
      </c>
      <c r="D25" s="736">
        <f>GERAL!T$10</f>
        <v>16247.2861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IF(GERAL!$J$11="","",(GERAL!$J$11)-(GERAL!$U$11))</f>
        <v>16342.4771</v>
      </c>
      <c r="E2" s="729" t="str">
        <f>IF(D2="","","1.1.47 Taxa Ordinária Repasse")</f>
        <v>1.1.47 Taxa Ordinária Repasse</v>
      </c>
      <c r="F2" s="61" t="str">
        <f>IF(D2="",,"(descontado o Fundo de Reserva - "&amp; GERAL!B$11 &amp;" und)")</f>
        <v>(descontado o Fundo de Reserva - 16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IF(GERAL!$U$11="","",(GERAL!$U$11))</f>
        <v>1166.8505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IF(GERAL!$K$11="","",(GERAL!$K$11)*-1)</f>
        <v>-787.9176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IF(GERAL!$L$11="","",(GERAL!$L$11)*-1)</f>
        <v>-394.15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IF(GERAL!$M$11="","",(GERAL!$M$11)*-1)</f>
        <v>-12979.74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IF(GERAL!$N$11="","",(GERAL!$N$11)*-1)</f>
        <v/>
      </c>
      <c r="E7" s="730" t="str">
        <f>IF(D7="","","1.3.126 Empréstimo APD")</f>
        <v/>
      </c>
      <c r="F7" s="61" t="str">
        <f>IF(D7="","",GERAL!$O$11)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IF(GERAL!$Q$11="","",(GERAL!$Q$11)*-1)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IF(GERAL!$S$11="","",GERAL!$R$11)</f>
        <v>3</v>
      </c>
      <c r="E9" s="729" t="str">
        <f>IF(D9="","","1.1.36 Taxa Complementar")</f>
        <v>1.1.36 Taxa Complementar</v>
      </c>
      <c r="F9" s="731" t="str">
        <f>IF(D9="","",GERAL!S$11)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IF(GERAL!$P$11="","",(GERAL!$P$11)*-1)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GERAL!C$11</f>
        <v>COND. SQS 414 BL Q</v>
      </c>
      <c r="D23" s="4"/>
    </row>
    <row r="24" ht="12.75" customHeight="1">
      <c r="C24" s="733" t="s">
        <v>1548</v>
      </c>
      <c r="D24" s="734">
        <f>SUM(D2:D20)</f>
        <v>3350.52</v>
      </c>
    </row>
    <row r="25" ht="12.75" customHeight="1">
      <c r="C25" s="735" t="s">
        <v>1549</v>
      </c>
      <c r="D25" s="736">
        <f>GERAL!T$11</f>
        <v>3350.52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IF(GERAL!$J$12="","",(GERAL!$J$12)-(GERAL!$U$12))</f>
        <v>13486.41304</v>
      </c>
      <c r="E2" s="729" t="str">
        <f>IF(D2="","","1.1.47 Taxa Ordinária Repasse")</f>
        <v>1.1.47 Taxa Ordinária Repasse</v>
      </c>
      <c r="F2" s="61" t="str">
        <f>IF(D2="",,"(descontado o Fundo de Reserva - "&amp; GERAL!B$12 &amp;" und)")</f>
        <v>(descontado o Fundo de Reserva - 13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IF(GERAL!$U$12="","",(GERAL!$U$12))</f>
        <v>1184.8305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IF(GERAL!$K$12="","",(GERAL!$K$12)*-1)</f>
        <v>-660.2076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IF(GERAL!$L$12="","",(GERAL!$L$12)*-1)</f>
        <v>-405.15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IF(GERAL!$M$12="","",(GERAL!$M$12)*-1)</f>
        <v>-12979.43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IF(GERAL!$N$12="","",(GERAL!$N$12)*-1)</f>
        <v/>
      </c>
      <c r="E7" s="730" t="str">
        <f>IF(D7="","","1.3.126 Empréstimo APD")</f>
        <v/>
      </c>
      <c r="F7" s="61" t="str">
        <f>IF(D7="","",GERAL!#REF!)</f>
        <v>#ERROR!</v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IF(GERAL!$Q$12="","",(GERAL!$Q$12)*-1)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IF(GERAL!$S$12="","",GERAL!$R$12)</f>
        <v>3</v>
      </c>
      <c r="E9" s="729" t="str">
        <f>IF(D9="","","1.1.36 Taxa Complementar")</f>
        <v>1.1.36 Taxa Complementar</v>
      </c>
      <c r="F9" s="731" t="str">
        <f>IF(D9="","",GERAL!S$12)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IF(GERAL!$P$12="","",(GERAL!$P$12)*-1)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GERAL!C$12</f>
        <v>COND. SQS 414 BL R</v>
      </c>
      <c r="D23" s="4"/>
    </row>
    <row r="24" ht="12.75" customHeight="1">
      <c r="C24" s="733" t="s">
        <v>1548</v>
      </c>
      <c r="D24" s="734">
        <f>SUM(D2:D20)</f>
        <v>629.4559375</v>
      </c>
    </row>
    <row r="25" ht="12.75" customHeight="1">
      <c r="C25" s="735" t="s">
        <v>1549</v>
      </c>
      <c r="D25" s="736">
        <f>GERAL!T$12</f>
        <v>629.4559375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IF(GERAL!$J$13="","",(GERAL!$J$13)-(GERAL!$U$13))</f>
        <v>12692.442</v>
      </c>
      <c r="E2" s="729" t="str">
        <f>IF(D2="","","1.1.47 Taxa Ordinária Repasse")</f>
        <v>1.1.47 Taxa Ordinária Repasse</v>
      </c>
      <c r="F2" s="61" t="str">
        <f>IF(D2="",,"(descontado o Fundo de Reserva - "&amp; GERAL!B$13 &amp;" und)")</f>
        <v>(descontado o Fundo de Reserva - 17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IF(GERAL!$U$13="","",(GERAL!$U$13))</f>
        <v>864.56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IF(GERAL!$K$13="","",(GERAL!$K$13)*-1)</f>
        <v>-610.06455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IF(GERAL!$L$13="","",(GERAL!$L$13)*-1)</f>
        <v>-405.15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IF(GERAL!$M$13="","",(GERAL!$M$13)*-1)</f>
        <v>-4582.02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IF(GERAL!$N$13="","",(GERAL!$N$13)*-1)</f>
        <v/>
      </c>
      <c r="E7" s="730" t="str">
        <f>IF(D7="","","1.3.126 Empréstimo APD")</f>
        <v/>
      </c>
      <c r="F7" s="61" t="str">
        <f>IF(D7="","",GERAL!$O$12)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IF(GERAL!$Q$13="","",(GERAL!$Q$13)*-1)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IF(GERAL!$S$13="","",GERAL!$R$13)</f>
        <v>3</v>
      </c>
      <c r="E9" s="729" t="str">
        <f>IF(D9="","","1.1.36 Taxa Complementar")</f>
        <v>1.1.36 Taxa Complementar</v>
      </c>
      <c r="F9" s="731" t="str">
        <f>IF(D9="","",GERAL!S$13)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IF(GERAL!$P$13="","",(GERAL!$P$13)*-1)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GERAL!C$13</f>
        <v>COND. SQS 414 BL S</v>
      </c>
      <c r="D23" s="4"/>
    </row>
    <row r="24" ht="12.75" customHeight="1">
      <c r="C24" s="733" t="s">
        <v>1548</v>
      </c>
      <c r="D24" s="734">
        <f>SUM(D2:D20)</f>
        <v>7962.76745</v>
      </c>
    </row>
    <row r="25" ht="12.75" customHeight="1">
      <c r="C25" s="735" t="s">
        <v>1549</v>
      </c>
      <c r="D25" s="736">
        <f>GERAL!T$13</f>
        <v>7962.76745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IF(GERAL!$J$14="","",(GERAL!$J$14)-(GERAL!$U$14))</f>
        <v>20002.04145</v>
      </c>
      <c r="E2" s="729" t="str">
        <f>IF(D2="","","1.1.47 Taxa Ordinária Repasse")</f>
        <v>1.1.47 Taxa Ordinária Repasse</v>
      </c>
      <c r="F2" s="61" t="str">
        <f>IF(D2="",,"(descontado o Fundo de Reserva - "&amp; GERAL!B$14 &amp;" und)")</f>
        <v>(descontado o Fundo de Reserva - 19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IF(GERAL!$U$14="","",(GERAL!$U$14))</f>
        <v>1205.946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IF(GERAL!$K$14="","",(GERAL!$K$14)*-1)</f>
        <v>-954.35955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IF(GERAL!$L$14="","",(GERAL!$L$14)*-1)</f>
        <v>-504.15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IF(GERAL!$M$14="","",(GERAL!$M$14)*-1)</f>
        <v>-12979.43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IF(GERAL!$N$14="","",(GERAL!$N$14)*-1)</f>
        <v/>
      </c>
      <c r="E7" s="730" t="str">
        <f>IF(D7="","","1.3.126 Empréstimo APD")</f>
        <v/>
      </c>
      <c r="F7" s="61" t="str">
        <f>IF(D7="","",GERAL!$O$14)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IF(GERAL!$Q$14="","",(GERAL!$Q$14)*-1)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IF(GERAL!$S$14="","",GERAL!$R$14)</f>
        <v>3</v>
      </c>
      <c r="E9" s="729" t="str">
        <f>IF(D9="","","1.1.36 Taxa Complementar")</f>
        <v>1.1.36 Taxa Complementar</v>
      </c>
      <c r="F9" s="731" t="str">
        <f>IF(D9="","",GERAL!S$14)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IF(GERAL!$P$14="","",(GERAL!$P$14)*-1)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GERAL!C$14</f>
        <v>COND. SQS 414 BL T</v>
      </c>
      <c r="D23" s="4"/>
    </row>
    <row r="24" ht="12.75" customHeight="1">
      <c r="C24" s="733" t="s">
        <v>1548</v>
      </c>
      <c r="D24" s="734">
        <f>SUM(D2:D20)</f>
        <v>6773.0479</v>
      </c>
    </row>
    <row r="25" ht="12.75" customHeight="1">
      <c r="C25" s="735" t="s">
        <v>1549</v>
      </c>
      <c r="D25" s="736">
        <f>GERAL!T$14</f>
        <v>6773.0479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IF(GERAL!$J$15="","",(GERAL!$J$15)-(GERAL!$U$15))</f>
        <v>22288.8875</v>
      </c>
      <c r="E2" s="729" t="str">
        <f>IF(D2="","","1.1.47 Taxa Ordinária Repasse")</f>
        <v>1.1.47 Taxa Ordinária Repasse</v>
      </c>
      <c r="F2" s="61" t="str">
        <f>IF(D2="",,"(descontado o Fundo de Reserva - "&amp; GERAL!B$15 &amp;" und)")</f>
        <v>(descontado o Fundo de Reserva - 17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IF(GERAL!$U$15="","",(GERAL!$U$15))</f>
        <v>1127.625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IF(GERAL!$K$15="","",(GERAL!$K$15)*-1)</f>
        <v>-1053.7416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IF(GERAL!$L$15="","",(GERAL!$L$15)*-1)</f>
        <v>-311.65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IF(GERAL!$M$15="","",(GERAL!$M$15)*-1)</f>
        <v>-12038.85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IF(GERAL!$N$15="","",(GERAL!$N$15)*-1)</f>
        <v/>
      </c>
      <c r="E7" s="730" t="str">
        <f>IF(D7="","","1.3.126 Empréstimo APD")</f>
        <v/>
      </c>
      <c r="F7" s="61" t="str">
        <f>IF(D7="","",GERAL!$O$15)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IF(GERAL!$Q$15="","",(GERAL!$Q$15)*-1)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IF(GERAL!$S$15="","",GERAL!$R$15)</f>
        <v>3</v>
      </c>
      <c r="E9" s="729" t="str">
        <f>IF(D9="","","1.1.36 Taxa Complementar")</f>
        <v>1.1.36 Taxa Complementar</v>
      </c>
      <c r="F9" s="731" t="str">
        <f>IF(D9="","",GERAL!S$15)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IF(GERAL!$P$15="","",(GERAL!$P$15)*-1)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GERAL!C$15</f>
        <v>COND. SHCGN 708 BL K</v>
      </c>
      <c r="D23" s="4"/>
    </row>
    <row r="24" ht="12.75" customHeight="1">
      <c r="C24" s="733" t="s">
        <v>1548</v>
      </c>
      <c r="D24" s="734">
        <f>SUM(D2:D20)</f>
        <v>10015.2709</v>
      </c>
    </row>
    <row r="25" ht="12.75" customHeight="1">
      <c r="C25" s="735" t="s">
        <v>1549</v>
      </c>
      <c r="D25" s="736">
        <f>GERAL!T$15</f>
        <v>10015.2709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IF(GERAL!$J$16="","",(GERAL!$J$16)-(GERAL!$U$16))</f>
        <v>20288.1818</v>
      </c>
      <c r="E2" s="729" t="str">
        <f>IF(D2="","","1.1.47 Taxa Ordinária Repasse")</f>
        <v>1.1.47 Taxa Ordinária Repasse</v>
      </c>
      <c r="F2" s="61" t="str">
        <f>IF(D2="",,"(descontado o Fundo de Reserva - "&amp; GERAL!B$16 &amp;" und)")</f>
        <v>(descontado o Fundo de Reserva - 19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IF(GERAL!$U$16="","",(GERAL!$U$16))</f>
        <v>1015.612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IF(GERAL!$K$16="","",(GERAL!$K$16)*-1)</f>
        <v>-958.66875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IF(GERAL!$L$16="","",(GERAL!$L$16)*-1)</f>
        <v>-383.15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IF(GERAL!$M$16="","",(GERAL!$M$16)*-1)</f>
        <v>-12044.31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IF(GERAL!$N$16="","",(GERAL!$N$16)*-1)</f>
        <v/>
      </c>
      <c r="E7" s="730" t="str">
        <f>IF(D7="","","1.3.126 Empréstimo APD")</f>
        <v/>
      </c>
      <c r="F7" s="61" t="str">
        <f>IF(D7="","",GERAL!$O$16)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IF(GERAL!$Q$16="","",(GERAL!$Q$16)*-1)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IF(GERAL!$S$16="","",GERAL!$R$16)</f>
        <v>3</v>
      </c>
      <c r="E9" s="729" t="str">
        <f>IF(D9="","","1.1.36 Taxa Complementar")</f>
        <v>1.1.36 Taxa Complementar</v>
      </c>
      <c r="F9" s="731" t="str">
        <f>IF(D9="","",GERAL!S$16)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IF(GERAL!$P$16="","",(GERAL!$P$16)*-1)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GERAL!C$16</f>
        <v>COND. SHCGN 708 BL A</v>
      </c>
      <c r="D23" s="4"/>
    </row>
    <row r="24" ht="12.75" customHeight="1">
      <c r="C24" s="733" t="s">
        <v>1548</v>
      </c>
      <c r="D24" s="734">
        <f>SUM(D2:D20)</f>
        <v>7920.66505</v>
      </c>
    </row>
    <row r="25" ht="12.75" customHeight="1">
      <c r="C25" s="735" t="s">
        <v>1549</v>
      </c>
      <c r="D25" s="736">
        <f>GERAL!T$16</f>
        <v>7920.66505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10" si="1">IF(D2="","","Comando 7º")</f>
        <v>Comando 7º</v>
      </c>
      <c r="C2" s="727">
        <f>IF(D2="","",GERAL!$S$3)</f>
        <v>45474</v>
      </c>
      <c r="D2" s="728">
        <f>IF(GERAL!$J$17="","",(GERAL!$J$17)-(GERAL!$U$17))</f>
        <v>12806.0512</v>
      </c>
      <c r="E2" s="729" t="str">
        <f>IF(D2="","","1.1.47 Taxa Ordinária Repasse")</f>
        <v>1.1.47 Taxa Ordinária Repasse</v>
      </c>
      <c r="F2" s="61" t="str">
        <f>IF(D2="",,"(descontado o Fundo de Reserva - "&amp; GERAL!B$17 &amp;" und)")</f>
        <v>(descontado o Fundo de Reserva - 16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IF(GERAL!$U$17="","",(GERAL!$U$17))</f>
        <v>613.826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IF(GERAL!$K$17="","",(GERAL!$K$17)*-1)</f>
        <v>-603.8928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IF(GERAL!$L$17="","",(GERAL!$L$17)*-1)</f>
        <v>-394.15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IF(GERAL!$M$17="","",(GERAL!$M$17)*-1)</f>
        <v>-4735.87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>Comando 7º</v>
      </c>
      <c r="C7" s="727">
        <f>IF(D7="","",GERAL!$S$3)</f>
        <v>45474</v>
      </c>
      <c r="D7" s="730">
        <f>IF(GERAL!$N$17="","",(GERAL!$N$17)*-1)</f>
        <v>-760.8</v>
      </c>
      <c r="E7" s="730" t="str">
        <f>IF(D7="","","1.3.126 Empréstimo APD")</f>
        <v>1.3.126 Empréstimo APD</v>
      </c>
      <c r="F7" s="737" t="str">
        <f>IF(D7="","",GERAL!$O$17)</f>
        <v>Aut. Portaria (Parcela 07/10 R$ 760,80)</v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IF(GERAL!$Q$17="","",(GERAL!$Q$17)*-1)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IF(GERAL!$S$17="","",GERAL!$R$17)</f>
        <v>3</v>
      </c>
      <c r="E9" s="729" t="str">
        <f>IF(D9="","","1.1.36 Taxa Complementar")</f>
        <v>1.1.36 Taxa Complementar</v>
      </c>
      <c r="F9" s="731" t="str">
        <f>IF(D9="","",GERAL!S$17)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IF(GERAL!$P$17="","",(GERAL!$P$17)*-1)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C11" s="727"/>
    </row>
    <row r="12" ht="12.75" customHeight="1">
      <c r="C12" s="727"/>
    </row>
    <row r="13" ht="12.75" customHeight="1">
      <c r="C13" s="727"/>
    </row>
    <row r="14" ht="12.75" customHeight="1">
      <c r="C14" s="727"/>
    </row>
    <row r="15" ht="12.75" customHeight="1">
      <c r="C15" s="727"/>
    </row>
    <row r="16" ht="12.75" customHeight="1">
      <c r="C16" s="727"/>
    </row>
    <row r="17" ht="12.75" customHeight="1">
      <c r="C17" s="727"/>
    </row>
    <row r="18" ht="12.75" customHeight="1">
      <c r="C18" s="727"/>
    </row>
    <row r="19" ht="12.75" customHeight="1">
      <c r="C19" s="727"/>
    </row>
    <row r="20" ht="12.75" customHeight="1">
      <c r="C20" s="727"/>
    </row>
    <row r="21" ht="12.75" customHeight="1"/>
    <row r="22" ht="12.75" customHeight="1"/>
    <row r="23" ht="12.75" customHeight="1">
      <c r="C23" s="732" t="str">
        <f>GERAL!C$17</f>
        <v>COND. SHCGN 710 BL D</v>
      </c>
      <c r="D23" s="4"/>
    </row>
    <row r="24" ht="12.75" customHeight="1">
      <c r="C24" s="733" t="s">
        <v>1548</v>
      </c>
      <c r="D24" s="734">
        <f>SUM(D2:D20)</f>
        <v>6928.1644</v>
      </c>
    </row>
    <row r="25" ht="12.75" customHeight="1">
      <c r="C25" s="735" t="s">
        <v>1549</v>
      </c>
      <c r="D25" s="736">
        <f>GERAL!T$17</f>
        <v>6928.1644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IF(GERAL!$J$18="","",(GERAL!$J$18)-(GERAL!$U$18))</f>
        <v>10926.3092</v>
      </c>
      <c r="E2" s="729" t="str">
        <f>IF(D2="","","1.1.47 Taxa Ordinária Repasse")</f>
        <v>1.1.47 Taxa Ordinária Repasse</v>
      </c>
      <c r="F2" s="61" t="str">
        <f>IF(D2="",,"(descontado o Fundo de Reserva - "&amp; GERAL!B$18 &amp;" und)")</f>
        <v>(descontado o Fundo de Reserva - 20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IF(GERAL!$U$18="","",(GERAL!$U$18))</f>
        <v>520.7215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IF(GERAL!$K$18="","",(GERAL!$K$18)*-1)</f>
        <v>-515.115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IF(GERAL!$L$18="","",(GERAL!$L$18)*-1)</f>
        <v>-372.15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IF(GERAL!$M$18="","",(GERAL!$M$18)*-1)</f>
        <v>-4731.07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IF(GERAL!$N$18="","",(GERAL!$N$18)*-1)</f>
        <v/>
      </c>
      <c r="E7" s="730" t="str">
        <f>IF(D7="","","1.3.126 Empréstimo APD")</f>
        <v/>
      </c>
      <c r="F7" s="61" t="str">
        <f>IF(D7="","",GERAL!$O$18)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IF(GERAL!$Q$18="","",(GERAL!$Q$18)*-1)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IF(GERAL!$S$18="","",GERAL!$R$18)</f>
        <v>3</v>
      </c>
      <c r="E9" s="729" t="str">
        <f>IF(D9="","","1.1.36 Taxa Complementar")</f>
        <v>1.1.36 Taxa Complementar</v>
      </c>
      <c r="F9" s="731" t="str">
        <f>IF(D9="","",GERAL!S$18)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IF(GERAL!$P$18="","",(GERAL!$P$18)*-1)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/>
    </row>
    <row r="12" ht="12.75" customHeight="1">
      <c r="A12" s="61" t="str">
        <f t="shared" si="1"/>
        <v/>
      </c>
      <c r="C12" s="727"/>
    </row>
    <row r="13" ht="12.75" customHeight="1">
      <c r="A13" s="61" t="str">
        <f t="shared" si="1"/>
        <v/>
      </c>
      <c r="C13" s="727"/>
    </row>
    <row r="14" ht="12.75" customHeight="1">
      <c r="A14" s="61" t="str">
        <f t="shared" si="1"/>
        <v/>
      </c>
      <c r="C14" s="727"/>
    </row>
    <row r="15" ht="12.75" customHeight="1">
      <c r="A15" s="61" t="str">
        <f t="shared" si="1"/>
        <v/>
      </c>
      <c r="C15" s="727"/>
    </row>
    <row r="16" ht="12.75" customHeight="1">
      <c r="A16" s="61" t="str">
        <f t="shared" si="1"/>
        <v/>
      </c>
      <c r="C16" s="727"/>
    </row>
    <row r="17" ht="12.75" customHeight="1">
      <c r="A17" s="61" t="str">
        <f t="shared" si="1"/>
        <v/>
      </c>
      <c r="C17" s="727"/>
    </row>
    <row r="18" ht="12.75" customHeight="1">
      <c r="A18" s="61" t="str">
        <f t="shared" si="1"/>
        <v/>
      </c>
      <c r="C18" s="727"/>
    </row>
    <row r="19" ht="12.75" customHeight="1">
      <c r="A19" s="61" t="str">
        <f t="shared" si="1"/>
        <v/>
      </c>
      <c r="C19" s="727"/>
    </row>
    <row r="20" ht="12.75" customHeight="1">
      <c r="A20" s="61" t="str">
        <f t="shared" si="1"/>
        <v/>
      </c>
      <c r="C20" s="727"/>
    </row>
    <row r="21" ht="12.75" customHeight="1"/>
    <row r="22" ht="12.75" customHeight="1"/>
    <row r="23" ht="12.75" customHeight="1">
      <c r="C23" s="732" t="str">
        <f>GERAL!C$18</f>
        <v>COND. SHCGN 710 BL G</v>
      </c>
      <c r="D23" s="4"/>
    </row>
    <row r="24" ht="12.75" customHeight="1">
      <c r="C24" s="733" t="s">
        <v>1548</v>
      </c>
      <c r="D24" s="734">
        <f>SUM(D2:D20)</f>
        <v>5831.6957</v>
      </c>
    </row>
    <row r="25" ht="12.75" customHeight="1">
      <c r="C25" s="735" t="s">
        <v>1549</v>
      </c>
      <c r="D25" s="736">
        <f>GERAL!T$18</f>
        <v>5831.6957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IF(GERAL!$J$19="","",(GERAL!$J$19)-(GERAL!$U$19))</f>
        <v>11517.8112</v>
      </c>
      <c r="E2" s="729" t="str">
        <f>IF(D2="","","1.1.47 Taxa Ordinária Repasse")</f>
        <v>1.1.47 Taxa Ordinária Repasse</v>
      </c>
      <c r="F2" s="61" t="str">
        <f>IF(D2="",,"(descontado o Fundo de Reserva - "&amp; GERAL!B$19 &amp;" und)")</f>
        <v>(descontado o Fundo de Reserva - 16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IF(GERAL!$U$19="","",(GERAL!$U$19))</f>
        <v>549.576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IF(GERAL!$K$19="","",(GERAL!$K$19)*-1)</f>
        <v>-543.0312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IF(GERAL!$L$19="","",(GERAL!$L$19)*-1)</f>
        <v>-394.15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IF(GERAL!$M$19="","",(GERAL!$M$19)*-1)</f>
        <v>-4735.87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IF(GERAL!$N$19="","",(GERAL!$N$19)*-1)</f>
        <v/>
      </c>
      <c r="E7" s="730" t="str">
        <f>IF(D7="","","1.3.126 Empréstimo APD")</f>
        <v/>
      </c>
      <c r="F7" s="61" t="str">
        <f>IF(D7="","",GERAL!$O$19)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IF(GERAL!$Q$19="","",(GERAL!$Q$19)*-1)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IF(GERAL!$S$19="","",GERAL!$R$19)</f>
        <v>3</v>
      </c>
      <c r="E9" s="729" t="str">
        <f>IF(D9="","","1.1.36 Taxa Complementar")</f>
        <v>1.1.36 Taxa Complementar</v>
      </c>
      <c r="F9" s="731" t="str">
        <f>IF(D9="","",GERAL!S$19)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IF(GERAL!$P$19="","",(GERAL!$P$19)*-1)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/>
    </row>
    <row r="12" ht="12.75" customHeight="1">
      <c r="A12" s="61" t="str">
        <f t="shared" si="1"/>
        <v/>
      </c>
      <c r="C12" s="727"/>
    </row>
    <row r="13" ht="12.75" customHeight="1">
      <c r="A13" s="61" t="str">
        <f t="shared" si="1"/>
        <v/>
      </c>
      <c r="C13" s="727"/>
    </row>
    <row r="14" ht="12.75" customHeight="1">
      <c r="A14" s="61" t="str">
        <f t="shared" si="1"/>
        <v/>
      </c>
      <c r="C14" s="727"/>
    </row>
    <row r="15" ht="12.75" customHeight="1">
      <c r="A15" s="61" t="str">
        <f t="shared" si="1"/>
        <v/>
      </c>
      <c r="C15" s="727"/>
    </row>
    <row r="16" ht="12.75" customHeight="1">
      <c r="A16" s="61" t="str">
        <f t="shared" si="1"/>
        <v/>
      </c>
      <c r="C16" s="727"/>
    </row>
    <row r="17" ht="12.75" customHeight="1">
      <c r="A17" s="61" t="str">
        <f t="shared" si="1"/>
        <v/>
      </c>
      <c r="C17" s="727"/>
    </row>
    <row r="18" ht="12.75" customHeight="1">
      <c r="A18" s="61" t="str">
        <f t="shared" si="1"/>
        <v/>
      </c>
      <c r="C18" s="727"/>
    </row>
    <row r="19" ht="12.75" customHeight="1">
      <c r="A19" s="61" t="str">
        <f t="shared" si="1"/>
        <v/>
      </c>
      <c r="C19" s="727"/>
    </row>
    <row r="20" ht="12.75" customHeight="1">
      <c r="A20" s="61" t="str">
        <f t="shared" si="1"/>
        <v/>
      </c>
      <c r="C20" s="727"/>
    </row>
    <row r="21" ht="12.75" customHeight="1"/>
    <row r="22" ht="12.75" customHeight="1"/>
    <row r="23" ht="12.75" customHeight="1">
      <c r="C23" s="732" t="str">
        <f>GERAL!C$19</f>
        <v>COND. SHCGN 710 BL K</v>
      </c>
      <c r="D23" s="4"/>
    </row>
    <row r="24" ht="12.75" customHeight="1">
      <c r="C24" s="733" t="s">
        <v>1548</v>
      </c>
      <c r="D24" s="734">
        <f>SUM(D2:D20)</f>
        <v>6397.336</v>
      </c>
    </row>
    <row r="25" ht="12.75" customHeight="1">
      <c r="C25" s="735" t="s">
        <v>1549</v>
      </c>
      <c r="D25" s="736">
        <f>GERAL!T$19</f>
        <v>6397.336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IF(GERAL!$J$20="","",(GERAL!$J$20)-(GERAL!$U$20))</f>
        <v>10660.4986</v>
      </c>
      <c r="E2" s="729" t="str">
        <f>IF(D2="","","1.1.47 Taxa Ordinária Repasse")</f>
        <v>1.1.47 Taxa Ordinária Repasse</v>
      </c>
      <c r="F2" s="61" t="str">
        <f>IF(D2="",,"(descontado o Fundo de Reserva - "&amp; GERAL!B$20 &amp;" und)")</f>
        <v>(descontado o Fundo de Reserva - 16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IF(GERAL!$U$20="","",(GERAL!$U$20))</f>
        <v>507.2405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IF(GERAL!$K$20="","",(GERAL!$K$20)*-1)</f>
        <v>-502.5456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IF(GERAL!$L$20="","",(GERAL!$L$20)*-1)</f>
        <v>-372.15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IF(GERAL!$M$20="","",(GERAL!$M$20)*-1)</f>
        <v>-4736.1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IF(GERAL!$N$20="","",(GERAL!$N$20)*-1)</f>
        <v/>
      </c>
      <c r="E7" s="730" t="str">
        <f>IF(D7="","","1.3.126 Empréstimo APD")</f>
        <v/>
      </c>
      <c r="F7" s="61" t="str">
        <f>IF(D7="","",GERAL!$O$20)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IF(GERAL!$Q$20="","",(GERAL!$Q$20)*-1)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IF(GERAL!$S$20="","",GERAL!$R$20)</f>
        <v>3</v>
      </c>
      <c r="E9" s="729" t="str">
        <f>IF(D9="","","1.1.36 Taxa Complementar")</f>
        <v>1.1.36 Taxa Complementar</v>
      </c>
      <c r="F9" s="731" t="str">
        <f>IF(D9="","",GERAL!S$20)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IF(GERAL!$P$20="","",(GERAL!$P$20)*-1)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/>
    </row>
    <row r="12" ht="12.75" customHeight="1">
      <c r="A12" s="61" t="str">
        <f t="shared" si="1"/>
        <v/>
      </c>
      <c r="C12" s="727"/>
    </row>
    <row r="13" ht="12.75" customHeight="1">
      <c r="A13" s="61" t="str">
        <f t="shared" si="1"/>
        <v/>
      </c>
      <c r="C13" s="727"/>
    </row>
    <row r="14" ht="12.75" customHeight="1">
      <c r="A14" s="61" t="str">
        <f t="shared" si="1"/>
        <v/>
      </c>
      <c r="C14" s="727"/>
    </row>
    <row r="15" ht="12.75" customHeight="1">
      <c r="A15" s="61" t="str">
        <f t="shared" si="1"/>
        <v/>
      </c>
      <c r="C15" s="727"/>
    </row>
    <row r="16" ht="12.75" customHeight="1">
      <c r="A16" s="61" t="str">
        <f t="shared" si="1"/>
        <v/>
      </c>
      <c r="C16" s="727"/>
    </row>
    <row r="17" ht="12.75" customHeight="1">
      <c r="A17" s="61" t="str">
        <f t="shared" si="1"/>
        <v/>
      </c>
      <c r="C17" s="727"/>
    </row>
    <row r="18" ht="12.75" customHeight="1">
      <c r="A18" s="61" t="str">
        <f t="shared" si="1"/>
        <v/>
      </c>
      <c r="C18" s="727"/>
    </row>
    <row r="19" ht="12.75" customHeight="1">
      <c r="A19" s="61" t="str">
        <f t="shared" si="1"/>
        <v/>
      </c>
      <c r="C19" s="727"/>
    </row>
    <row r="20" ht="12.75" customHeight="1">
      <c r="A20" s="61" t="str">
        <f t="shared" si="1"/>
        <v/>
      </c>
      <c r="C20" s="727"/>
    </row>
    <row r="21" ht="12.75" customHeight="1"/>
    <row r="22" ht="12.75" customHeight="1"/>
    <row r="23" ht="12.75" customHeight="1">
      <c r="C23" s="732" t="str">
        <f>GERAL!C$20</f>
        <v>COND. SHCGN 711 BL H</v>
      </c>
      <c r="D23" s="4"/>
    </row>
    <row r="24" ht="12.75" customHeight="1">
      <c r="C24" s="733" t="s">
        <v>1548</v>
      </c>
      <c r="D24" s="734">
        <f>SUM(D2:D20)</f>
        <v>5559.9435</v>
      </c>
    </row>
    <row r="25" ht="12.75" customHeight="1">
      <c r="C25" s="735" t="s">
        <v>1549</v>
      </c>
      <c r="D25" s="736">
        <f>GERAL!T$20</f>
        <v>5559.9435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IF(GERAL!$J$21="","",(GERAL!$J$21)-(GERAL!$U$21))</f>
        <v>12104.174</v>
      </c>
      <c r="E2" s="729" t="str">
        <f>IF(D2="","","1.1.47 Taxa Ordinária Repasse")</f>
        <v>1.1.47 Taxa Ordinária Repasse</v>
      </c>
      <c r="F2" s="61" t="str">
        <f>IF(D2="",,"(descontado o Fundo de Reserva - "&amp; GERAL!B$21 &amp;" und)")</f>
        <v>(descontado o Fundo de Reserva - 20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IF(GERAL!$U$21="","",(GERAL!$U$21))</f>
        <v>576.445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IF(GERAL!$K$21="","",(GERAL!$K$21)*-1)</f>
        <v>-570.627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IF(GERAL!$L$21="","",(GERAL!$L$21)*-1)</f>
        <v>-328.15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IF(GERAL!$M$21="","",(GERAL!$M$21)*-1)</f>
        <v>-4736.1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>Comando 7º</v>
      </c>
      <c r="C7" s="727">
        <f>IF(D7="","",GERAL!$S$3)</f>
        <v>45474</v>
      </c>
      <c r="D7" s="730">
        <f>IF(GERAL!$N$21="","",(GERAL!$N$21)*-1)</f>
        <v>-497.5</v>
      </c>
      <c r="E7" s="730" t="str">
        <f>IF(D7="","","1.3.126 Empréstimo APD")</f>
        <v>1.3.126 Empréstimo APD</v>
      </c>
      <c r="F7" s="737" t="str">
        <f>IF(D7="","",GERAL!$O$21)</f>
        <v>Aut. Portaria (Parcela 03/04 R$ 497,50)</v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IF(GERAL!$Q$21="","",(GERAL!$Q$21)*-1)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IF(GERAL!$S$21="","",GERAL!$R$21)</f>
        <v>3</v>
      </c>
      <c r="E9" s="729" t="str">
        <f>IF(D9="","","1.1.36 Taxa Complementar")</f>
        <v>1.1.36 Taxa Complementar</v>
      </c>
      <c r="F9" s="731" t="str">
        <f>IF(D9="","",GERAL!S$21)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IF(GERAL!$P$21="","",(GERAL!$P$21)*-1)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GERAL!C$21</f>
        <v>COND. SHCGN 711 BL G</v>
      </c>
      <c r="D23" s="4"/>
    </row>
    <row r="24" ht="12.75" customHeight="1">
      <c r="C24" s="733" t="s">
        <v>1548</v>
      </c>
      <c r="D24" s="734">
        <f>SUM(D2:D20)</f>
        <v>6551.242</v>
      </c>
    </row>
    <row r="25" ht="12.75" customHeight="1">
      <c r="C25" s="735" t="s">
        <v>1549</v>
      </c>
      <c r="D25" s="736">
        <f>GERAL!T$21</f>
        <v>6551.242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IF(GERAL!$J$22="","",(GERAL!$J$22)-(GERAL!$U$22))</f>
        <v>15736.8412</v>
      </c>
      <c r="E2" s="729" t="str">
        <f>IF(D2="","","1.1.47 Taxa Ordinária Repasse")</f>
        <v>1.1.47 Taxa Ordinária Repasse</v>
      </c>
      <c r="F2" s="61" t="str">
        <f>IF(D2="",,"(descontado o Fundo de Reserva - "&amp; GERAL!B$22 &amp;" und)")</f>
        <v>(descontado o Fundo de Reserva - 16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IF(GERAL!$U$22="","",(GERAL!$U$22))</f>
        <v>751.1855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IF(GERAL!$K$22="","",(GERAL!$K$22)*-1)</f>
        <v>-741.96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IF(GERAL!$L$22="","",(GERAL!$L$22)*-1)</f>
        <v>-449.15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IF(GERAL!$M$22="","",(GERAL!$M$22)*-1)</f>
        <v>-4698.63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IF(GERAL!$N$22="","",(GERAL!$N$22)*-1)</f>
        <v/>
      </c>
      <c r="E7" s="730" t="str">
        <f>IF(D7="","","1.3.126 Empréstimo APD")</f>
        <v/>
      </c>
      <c r="F7" s="61" t="str">
        <f>IF(D7="","",GERAL!$O$22)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IF(GERAL!$Q$22="","",(GERAL!$Q$22)*-1)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IF(GERAL!$S$22="","",GERAL!$R$22)</f>
        <v>3</v>
      </c>
      <c r="E9" s="729" t="str">
        <f>IF(D9="","","1.1.36 Taxa Complementar")</f>
        <v>1.1.36 Taxa Complementar</v>
      </c>
      <c r="F9" s="731" t="str">
        <f>IF(D9="","",GERAL!S$22)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IF(GERAL!$P$22="","",(GERAL!$P$22)*-1)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/>
    </row>
    <row r="12" ht="12.75" customHeight="1">
      <c r="A12" s="61" t="str">
        <f t="shared" si="1"/>
        <v/>
      </c>
      <c r="C12" s="727"/>
    </row>
    <row r="13" ht="12.75" customHeight="1">
      <c r="A13" s="61" t="str">
        <f t="shared" si="1"/>
        <v/>
      </c>
      <c r="C13" s="727"/>
    </row>
    <row r="14" ht="12.75" customHeight="1">
      <c r="A14" s="61" t="str">
        <f t="shared" si="1"/>
        <v/>
      </c>
      <c r="C14" s="727"/>
    </row>
    <row r="15" ht="12.75" customHeight="1">
      <c r="A15" s="61" t="str">
        <f t="shared" si="1"/>
        <v/>
      </c>
      <c r="C15" s="727"/>
    </row>
    <row r="16" ht="12.75" customHeight="1">
      <c r="A16" s="61" t="str">
        <f t="shared" si="1"/>
        <v/>
      </c>
      <c r="C16" s="727"/>
    </row>
    <row r="17" ht="12.75" customHeight="1">
      <c r="A17" s="61" t="str">
        <f t="shared" si="1"/>
        <v/>
      </c>
      <c r="C17" s="727"/>
    </row>
    <row r="18" ht="12.75" customHeight="1">
      <c r="A18" s="61" t="str">
        <f t="shared" si="1"/>
        <v/>
      </c>
      <c r="C18" s="727"/>
    </row>
    <row r="19" ht="12.75" customHeight="1">
      <c r="A19" s="61" t="str">
        <f t="shared" si="1"/>
        <v/>
      </c>
      <c r="C19" s="727"/>
    </row>
    <row r="20" ht="12.75" customHeight="1">
      <c r="A20" s="61" t="str">
        <f t="shared" si="1"/>
        <v/>
      </c>
      <c r="C20" s="727"/>
    </row>
    <row r="21" ht="12.75" customHeight="1"/>
    <row r="22" ht="12.75" customHeight="1"/>
    <row r="23" ht="12.75" customHeight="1">
      <c r="C23" s="732" t="str">
        <f>GERAL!C$22</f>
        <v>COND. SHCGN 712 BL D</v>
      </c>
      <c r="D23" s="4"/>
    </row>
    <row r="24" ht="12.75" customHeight="1">
      <c r="C24" s="733" t="s">
        <v>1548</v>
      </c>
      <c r="D24" s="734">
        <f>SUM(D2:D20)</f>
        <v>10601.2867</v>
      </c>
    </row>
    <row r="25" ht="12.75" customHeight="1">
      <c r="C25" s="735" t="s">
        <v>1549</v>
      </c>
      <c r="D25" s="736">
        <f>GERAL!T$22</f>
        <v>10601.2867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IF(GERAL!$J$23="","",(GERAL!$J$23)-(GERAL!$U$23))</f>
        <v>11649.7032</v>
      </c>
      <c r="E2" s="729" t="str">
        <f>IF(D2="","","1.1.47 Taxa Ordinária Repasse")</f>
        <v>1.1.47 Taxa Ordinária Repasse</v>
      </c>
      <c r="F2" s="61" t="str">
        <f>IF(D2="",,"(descontado o Fundo de Reserva - "&amp; GERAL!B$23 &amp;" und)")</f>
        <v>(descontado o Fundo de Reserva - 20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IF(GERAL!$U$23="","",(GERAL!$U$23))</f>
        <v>554.9175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IF(GERAL!$K$23="","",(GERAL!$K$23)*-1)</f>
        <v>-549.207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IF(GERAL!$L$23="","",(GERAL!$L$23)*-1)</f>
        <v>-361.15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IF(GERAL!$M$23="","",(GERAL!$M$23)*-1)</f>
        <v>-4698.63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IF(GERAL!$N$23="","",(GERAL!$N$23)*-1)</f>
        <v/>
      </c>
      <c r="E7" s="730" t="str">
        <f>IF(D7="","","1.3.126 Empréstimo APD")</f>
        <v/>
      </c>
      <c r="F7" s="61" t="str">
        <f>IF(D7="","",GERAL!$O$23)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IF(GERAL!$Q$23="","",(GERAL!$Q$23)*-1)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IF(GERAL!$S$23="","",GERAL!$R$23)</f>
        <v>3</v>
      </c>
      <c r="E9" s="729" t="str">
        <f>IF(D9="","","1.1.36 Taxa Complementar")</f>
        <v>1.1.36 Taxa Complementar</v>
      </c>
      <c r="F9" s="731" t="str">
        <f>IF(D9="","",GERAL!S$23)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IF(GERAL!$P$23="","",(GERAL!$P$23)*-1)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GERAL!C$23</f>
        <v>COND. SHCGN 712 BL F</v>
      </c>
      <c r="D23" s="4"/>
    </row>
    <row r="24" ht="12.75" customHeight="1">
      <c r="C24" s="733" t="s">
        <v>1548</v>
      </c>
      <c r="D24" s="734">
        <f>SUM(D2:D20)</f>
        <v>6598.6337</v>
      </c>
    </row>
    <row r="25" ht="12.75" customHeight="1">
      <c r="C25" s="735" t="s">
        <v>1549</v>
      </c>
      <c r="D25" s="736">
        <f>GERAL!T$23</f>
        <v>6598.6337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IF(GERAL!$J$24="","",(GERAL!$J$24)-(GERAL!$U$24))</f>
        <v>11455.1992</v>
      </c>
      <c r="E2" s="729" t="str">
        <f>IF(D2="","","1.1.47 Taxa Ordinária Repasse")</f>
        <v>1.1.47 Taxa Ordinária Repasse</v>
      </c>
      <c r="F2" s="61" t="str">
        <f>IF(D2="",,"(descontado o Fundo de Reserva - "&amp; GERAL!B$24 &amp;" und)")</f>
        <v>(descontado o Fundo de Reserva - 16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IF(GERAL!$U$24="","",(GERAL!$U$24))</f>
        <v>546.566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IF(GERAL!$K$24="","",(GERAL!$K$24)*-1)</f>
        <v>-540.0792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IF(GERAL!$L$24="","",(GERAL!$L$24)*-1)</f>
        <v>-372.15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IF(GERAL!$M$24="","",(GERAL!$M$24)*-1)</f>
        <v>-4698.63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IF(GERAL!$N$24="","",(GERAL!$N$24)*-1)</f>
        <v/>
      </c>
      <c r="E7" s="730" t="str">
        <f>IF(D7="","","1.3.126 Empréstimo APD")</f>
        <v/>
      </c>
      <c r="F7" s="61" t="str">
        <f>IF(D7="","",GERAL!$O$24)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IF(GERAL!$Q$24="","",(GERAL!$Q$24)*-1)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IF(GERAL!$S$24="","",GERAL!$R$24)</f>
        <v>3</v>
      </c>
      <c r="E9" s="729" t="str">
        <f>IF(D9="","","1.1.36 Taxa Complementar")</f>
        <v>1.1.36 Taxa Complementar</v>
      </c>
      <c r="F9" s="731" t="str">
        <f>IF(D9="","",GERAL!S$24)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IF(GERAL!$P$24="","",(GERAL!$P$24)*-1)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GERAL!C$24</f>
        <v>COND. SHCGN 712 BL I</v>
      </c>
      <c r="D23" s="4"/>
    </row>
    <row r="24" ht="12.75" customHeight="1">
      <c r="C24" s="733" t="s">
        <v>1548</v>
      </c>
      <c r="D24" s="734">
        <f>SUM(D2:D20)</f>
        <v>6393.906</v>
      </c>
    </row>
    <row r="25" ht="12.75" customHeight="1">
      <c r="C25" s="735" t="s">
        <v>1549</v>
      </c>
      <c r="D25" s="736">
        <f>GERAL!T$24</f>
        <v>6393.906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IF(GERAL!$J$25="","",(GERAL!$J$25)-(GERAL!$U$25))</f>
        <v>20876.543</v>
      </c>
      <c r="E2" s="729" t="str">
        <f>IF(D2="","","1.1.47 Taxa Ordinária Repasse")</f>
        <v>1.1.47 Taxa Ordinária Repasse</v>
      </c>
      <c r="F2" s="61" t="str">
        <f>IF(D2="",,"(descontado o Fundo de Reserva - "&amp; GERAL!B$25 &amp;" und)")</f>
        <v>(descontado o Fundo de Reserva - 20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IF(GERAL!$U$25="","",(GERAL!$U$25))</f>
        <v>990.8275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IF(GERAL!$K$25="","",(GERAL!$K$25)*-1)</f>
        <v>-984.033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IF(GERAL!$L$25="","",(GERAL!$L$25)*-1)</f>
        <v>-361.15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IF(GERAL!$M$25="","",(GERAL!$M$25)*-1)</f>
        <v>-12082.49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IF(GERAL!$N$25="","",(GERAL!$N$25)*-1)</f>
        <v/>
      </c>
      <c r="E7" s="730" t="str">
        <f>IF(D7="","","1.3.126 Empréstimo APD")</f>
        <v/>
      </c>
      <c r="F7" s="61" t="str">
        <f>IF(D7="","",GERAL!$O$25)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IF(GERAL!$Q$25="","",(GERAL!$Q$25)*-1)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IF(GERAL!$S$25="","",GERAL!$R$25)</f>
        <v>3</v>
      </c>
      <c r="E9" s="729" t="str">
        <f>IF(D9="","","1.1.36 Taxa Complementar")</f>
        <v>1.1.36 Taxa Complementar</v>
      </c>
      <c r="F9" s="731" t="str">
        <f>IF(D9="","",GERAL!S$25)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IF(GERAL!$P$25="","",(GERAL!$P$25)*-1)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GERAL!C$25</f>
        <v>COND. SHCGN 714 BL G</v>
      </c>
      <c r="D23" s="4"/>
    </row>
    <row r="24" ht="12.75" customHeight="1">
      <c r="C24" s="733" t="s">
        <v>1548</v>
      </c>
      <c r="D24" s="734">
        <f>SUM(D2:D20)</f>
        <v>8442.6975</v>
      </c>
    </row>
    <row r="25" ht="12.75" customHeight="1">
      <c r="C25" s="735" t="s">
        <v>1549</v>
      </c>
      <c r="D25" s="736">
        <f>GERAL!T$25</f>
        <v>8442.6975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IF(GERAL!$J$26="","",(GERAL!$J$26)-(GERAL!$U$26))</f>
        <v>12265.2992</v>
      </c>
      <c r="E2" s="729" t="str">
        <f>IF(D2="","","1.1.47 Taxa Ordinária Repasse")</f>
        <v>1.1.47 Taxa Ordinária Repasse</v>
      </c>
      <c r="F2" s="61" t="str">
        <f>IF(D2="",,"(descontado o Fundo de Reserva - "&amp; GERAL!B$26 &amp;" und)")</f>
        <v>(descontado o Fundo de Reserva - 16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IF(GERAL!$U$26="","",(GERAL!$U$26))</f>
        <v>586.816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IF(GERAL!$K$26="","",(GERAL!$K$26)*-1)</f>
        <v>-578.3472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IF(GERAL!$L$26="","",(GERAL!$L$26)*-1)</f>
        <v>-372.15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IF(GERAL!$M$26="","",(GERAL!$M$26)*-1)</f>
        <v>-4734.66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IF(GERAL!$N$26="","",(GERAL!$N$26)*-1)</f>
        <v/>
      </c>
      <c r="E7" s="730" t="str">
        <f>IF(D7="","","1.3.126 Empréstimo APD")</f>
        <v/>
      </c>
      <c r="F7" s="61" t="str">
        <f>IF(D7="","",GERAL!$O$26)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IF(GERAL!$Q$26="","",(GERAL!$Q$26)*-1)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IF(GERAL!$S$26="","",GERAL!$R$26)</f>
        <v>3</v>
      </c>
      <c r="E9" s="729" t="str">
        <f>IF(D9="","","1.1.36 Taxa Complementar")</f>
        <v>1.1.36 Taxa Complementar</v>
      </c>
      <c r="F9" s="731" t="str">
        <f>IF(D9="","",GERAL!S$26)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IF(GERAL!$P$26="","",(GERAL!$P$26)*-1)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GERAL!C$26</f>
        <v>COND. SHCGN 714 BL K</v>
      </c>
      <c r="D23" s="4"/>
    </row>
    <row r="24" ht="12.75" customHeight="1">
      <c r="C24" s="733" t="s">
        <v>1548</v>
      </c>
      <c r="D24" s="734">
        <f>SUM(D2:D20)</f>
        <v>7169.958</v>
      </c>
    </row>
    <row r="25" ht="12.75" customHeight="1">
      <c r="C25" s="735" t="s">
        <v>1549</v>
      </c>
      <c r="D25" s="736">
        <f>GERAL!T$26</f>
        <v>7169.958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IF(GERAL!$J$27="","",(GERAL!$J$27)-(GERAL!$U$27))</f>
        <v>11177.18742</v>
      </c>
      <c r="E2" s="729" t="str">
        <f>IF(D2="","","1.1.47 Taxa Ordinária Repasse")</f>
        <v>1.1.47 Taxa Ordinária Repasse</v>
      </c>
      <c r="F2" s="61" t="str">
        <f>IF(D2="",,"(descontado o Fundo de Reserva - "&amp; GERAL!B$27 &amp;" und)")</f>
        <v>(descontado o Fundo de Reserva - 16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IF(GERAL!$U$27="","",(GERAL!$U$27))</f>
        <v>568.6505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IF(GERAL!$K$27="","",(GERAL!$K$27)*-1)</f>
        <v>-528.5655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IF(GERAL!$L$27="","",(GERAL!$L$27)*-1)</f>
        <v>-394.15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IF(GERAL!$M$27="","",(GERAL!$M$27)*-1)</f>
        <v>-4698.63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IF(GERAL!$N$27="","",(GERAL!$N$27)*-1)</f>
        <v/>
      </c>
      <c r="E7" s="730" t="str">
        <f>IF(D7="","","1.3.126 Empréstimo APD")</f>
        <v/>
      </c>
      <c r="F7" s="61" t="str">
        <f>IF(D7="","",GERAL!$O$27)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IF(GERAL!$Q$27="","",(GERAL!$Q$27)*-1)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IF(GERAL!$S$27="","",GERAL!$R$27)</f>
        <v>3</v>
      </c>
      <c r="E9" s="729" t="str">
        <f>IF(D9="","","1.1.36 Taxa Complementar")</f>
        <v>1.1.36 Taxa Complementar</v>
      </c>
      <c r="F9" s="731" t="str">
        <f>IF(D9="","",GERAL!S$27)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IF(GERAL!$P$27="","",(GERAL!$P$27)*-1)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/>
    </row>
    <row r="12" ht="12.75" customHeight="1">
      <c r="A12" s="61" t="str">
        <f t="shared" si="1"/>
        <v/>
      </c>
      <c r="C12" s="727"/>
    </row>
    <row r="13" ht="12.75" customHeight="1">
      <c r="A13" s="61" t="str">
        <f t="shared" si="1"/>
        <v/>
      </c>
      <c r="C13" s="727"/>
    </row>
    <row r="14" ht="12.75" customHeight="1">
      <c r="A14" s="61" t="str">
        <f t="shared" si="1"/>
        <v/>
      </c>
      <c r="C14" s="727"/>
    </row>
    <row r="15" ht="12.75" customHeight="1">
      <c r="A15" s="61" t="str">
        <f t="shared" si="1"/>
        <v/>
      </c>
      <c r="C15" s="727"/>
    </row>
    <row r="16" ht="12.75" customHeight="1">
      <c r="A16" s="61" t="str">
        <f t="shared" si="1"/>
        <v/>
      </c>
      <c r="C16" s="727"/>
    </row>
    <row r="17" ht="12.75" customHeight="1">
      <c r="A17" s="61" t="str">
        <f t="shared" si="1"/>
        <v/>
      </c>
      <c r="C17" s="727"/>
    </row>
    <row r="18" ht="12.75" customHeight="1">
      <c r="A18" s="61" t="str">
        <f t="shared" si="1"/>
        <v/>
      </c>
      <c r="C18" s="727"/>
    </row>
    <row r="19" ht="12.75" customHeight="1">
      <c r="A19" s="61" t="str">
        <f t="shared" si="1"/>
        <v/>
      </c>
      <c r="C19" s="727"/>
    </row>
    <row r="20" ht="12.75" customHeight="1">
      <c r="A20" s="61" t="str">
        <f t="shared" si="1"/>
        <v/>
      </c>
      <c r="C20" s="727"/>
    </row>
    <row r="21" ht="12.75" customHeight="1"/>
    <row r="22" ht="12.75" customHeight="1"/>
    <row r="23" ht="12.75" customHeight="1">
      <c r="C23" s="732" t="str">
        <f>GERAL!C$27</f>
        <v>COND. SHCGN 714 BL D</v>
      </c>
      <c r="D23" s="4"/>
    </row>
    <row r="24" ht="12.75" customHeight="1">
      <c r="C24" s="733" t="s">
        <v>1548</v>
      </c>
      <c r="D24" s="734">
        <f>SUM(D2:D20)</f>
        <v>6127.492419</v>
      </c>
    </row>
    <row r="25" ht="12.75" customHeight="1">
      <c r="C25" s="735" t="s">
        <v>1549</v>
      </c>
      <c r="D25" s="736">
        <f>GERAL!T$27</f>
        <v>6127.492419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IF(GERAL!$J$28="","",(GERAL!$J$28)-(GERAL!$U$28))</f>
        <v>33095.0924</v>
      </c>
      <c r="E2" s="729" t="str">
        <f>IF(D2="","","1.1.47 Taxa Ordinária Repasse")</f>
        <v>1.1.47 Taxa Ordinária Repasse</v>
      </c>
      <c r="F2" s="61" t="str">
        <f>IF(D2="",,"(descontado o Fundo de Reserva - "&amp; GERAL!B$28 &amp;" und)")</f>
        <v>(descontado o Fundo de Reserva - 40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IF(GERAL!$U$28="","",(GERAL!$U$28))</f>
        <v>1582.5805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IF(GERAL!$K$28="","",(GERAL!$K$28)*-1)</f>
        <v>-1560.492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IF(GERAL!$L$28="","",(GERAL!$L$28)*-1)</f>
        <v>-416.15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IF(GERAL!$M$28="","",(GERAL!$M$28)*-1)</f>
        <v>-16640.54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IF(GERAL!$N$28="","",(GERAL!$N$28)*-1)</f>
        <v/>
      </c>
      <c r="E7" s="730" t="str">
        <f>IF(D7="","","1.3.126 Empréstimo APD")</f>
        <v/>
      </c>
      <c r="F7" s="61" t="str">
        <f>IF(D7="","",GERAL!$O$28)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IF(GERAL!$Q$28="","",(GERAL!$Q$28)*-1)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IF(GERAL!$S$28="","",GERAL!$R$28)</f>
        <v>3</v>
      </c>
      <c r="E9" s="729" t="str">
        <f>IF(D9="","","1.1.36 Taxa Complementar")</f>
        <v>1.1.36 Taxa Complementar</v>
      </c>
      <c r="F9" s="731" t="str">
        <f>IF(D9="","",GERAL!S$28)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IF(GERAL!$P$28="","",(GERAL!$P$28)*-1)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GERAL!C$28</f>
        <v>COND. SHCGN 715 BL F</v>
      </c>
      <c r="D23" s="4"/>
    </row>
    <row r="24" ht="12.75" customHeight="1">
      <c r="C24" s="733" t="s">
        <v>1548</v>
      </c>
      <c r="D24" s="734">
        <f>SUM(D2:D20)</f>
        <v>16063.4909</v>
      </c>
    </row>
    <row r="25" ht="12.75" customHeight="1">
      <c r="C25" s="735" t="s">
        <v>1549</v>
      </c>
      <c r="D25" s="736">
        <f>GERAL!T$28</f>
        <v>16063.4909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7.71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IF(GERAL!$J$29="","",(GERAL!$J$29)-(GERAL!$U$29))</f>
        <v>13210.3732</v>
      </c>
      <c r="E2" s="729" t="str">
        <f>IF(D2="","","1.1.47 Taxa Ordinária Repasse")</f>
        <v>1.1.47 Taxa Ordinária Repasse</v>
      </c>
      <c r="F2" s="61" t="str">
        <f>IF(D2="",,"(descontado o Fundo de Reserva - "&amp; GERAL!B$29 &amp;" und)")</f>
        <v>(descontado o Fundo de Reserva - 20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IF(GERAL!$U$29="","",(GERAL!$U$29))</f>
        <v>633.461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IF(GERAL!$K$29="","",(GERAL!$K$29)*-1)</f>
        <v>-622.971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IF(GERAL!$L$29="","",(GERAL!$L$29)*-1)</f>
        <v>-361.15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IF(GERAL!$M$29="","",(GERAL!$M$29)*-1)</f>
        <v>-4698.63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IF(GERAL!$N$29="","",(GERAL!$N$29)*-1)</f>
        <v/>
      </c>
      <c r="E7" s="730" t="str">
        <f>IF(D7="","","1.3.126 Empréstimo APD")</f>
        <v/>
      </c>
      <c r="F7" s="61" t="str">
        <f>IF(D7="","",GERAL!$O$29)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IF(GERAL!$Q$29="","",(GERAL!$Q$29)*-1)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IF(GERAL!$S$29="","",GERAL!$R$29)</f>
        <v>3</v>
      </c>
      <c r="E9" s="729" t="str">
        <f>IF(D9="","","1.1.36 Taxa Complementar")</f>
        <v>1.1.36 Taxa Complementar</v>
      </c>
      <c r="F9" s="731" t="str">
        <f>IF(D9="","",GERAL!S$29)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IF(GERAL!$P$29="","",(GERAL!$P$29)*-1)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GERAL!C$29</f>
        <v>COND. SHCGN 715 BL H</v>
      </c>
      <c r="D23" s="4"/>
    </row>
    <row r="24" ht="12.75" customHeight="1">
      <c r="C24" s="733" t="s">
        <v>1548</v>
      </c>
      <c r="D24" s="734">
        <f>SUM(D2:D20)</f>
        <v>8164.0832</v>
      </c>
    </row>
    <row r="25" ht="12.75" customHeight="1">
      <c r="C25" s="735" t="s">
        <v>1549</v>
      </c>
      <c r="D25" s="736">
        <f>GERAL!T$29</f>
        <v>8164.0832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IF(GERAL!$J$30="","",(GERAL!$J$30)-(GERAL!$U$30))</f>
        <v>12578.9932</v>
      </c>
      <c r="E2" s="729" t="str">
        <f>IF(D2="","","1.1.47 Taxa Ordinária Repasse")</f>
        <v>1.1.47 Taxa Ordinária Repasse</v>
      </c>
      <c r="F2" s="61" t="str">
        <f>IF(D2="",,"(descontado o Fundo de Reserva - "&amp; GERAL!B$30 &amp;" und)")</f>
        <v>(descontado o Fundo de Reserva - 16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IF(GERAL!$U$30="","",(GERAL!$U$30))</f>
        <v>603.311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IF(GERAL!$K$30="","",(GERAL!$K$30)*-1)</f>
        <v>-593.2008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IF(GERAL!$L$30="","",(GERAL!$L$30)*-1)</f>
        <v>-361.15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IF(GERAL!$M$30="","",(GERAL!$M$30)*-1)</f>
        <v>-4698.63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IF(GERAL!$N$30="","",(GERAL!$N$30)*-1)</f>
        <v/>
      </c>
      <c r="E7" s="730" t="str">
        <f>IF(D7="","","1.3.126 Empréstimo APD")</f>
        <v/>
      </c>
      <c r="F7" s="61" t="str">
        <f>IF(D7="","",GERAL!$O$30)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IF(GERAL!$Q$30="","",(GERAL!$Q$30)*-1)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IF(GERAL!$S$30="","",GERAL!$R$30)</f>
        <v>3</v>
      </c>
      <c r="E9" s="729" t="str">
        <f>IF(D9="","","1.1.36 Taxa Complementar")</f>
        <v>1.1.36 Taxa Complementar</v>
      </c>
      <c r="F9" s="731" t="str">
        <f>IF(D9="","",GERAL!S$30)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IF(GERAL!$P$30="","",(GERAL!$P$30)*-1)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GERAL!C$30</f>
        <v>COND. SHCGN 715 BL I</v>
      </c>
      <c r="D23" s="4"/>
    </row>
    <row r="24" ht="12.75" customHeight="1">
      <c r="C24" s="733" t="s">
        <v>1548</v>
      </c>
      <c r="D24" s="734">
        <f>SUM(D2:D20)</f>
        <v>7532.3234</v>
      </c>
    </row>
    <row r="25" ht="12.75" customHeight="1">
      <c r="C25" s="735" t="s">
        <v>1549</v>
      </c>
      <c r="D25" s="736">
        <f>GERAL!T$30</f>
        <v>7532.3234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IF(GERAL!$J$31="","",(GERAL!$J$31)-(GERAL!$U$31))</f>
        <v>25886.751</v>
      </c>
      <c r="E2" s="729" t="str">
        <f>IF(D2="","","1.1.47 Taxa Ordinária Repasse")</f>
        <v>1.1.47 Taxa Ordinária Repasse</v>
      </c>
      <c r="F2" s="61" t="str">
        <f>IF(D2="",,"(descontado o Fundo de Reserva - "&amp; GERAL!B$31 &amp;" und)")</f>
        <v>(descontado o Fundo de Reserva - 30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IF(GERAL!$U$31="","",(GERAL!$U$31))</f>
        <v>1241.1675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IF(GERAL!$K$31="","",(GERAL!$K$31)*-1)</f>
        <v>-1220.751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IF(GERAL!$L$31="","",(GERAL!$L$31)*-1)</f>
        <v>-449.15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IF(GERAL!$M$31="","",(GERAL!$M$31)*-1)</f>
        <v>-12064.13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IF(GERAL!$N$31="","",(GERAL!$N$31)*-1)</f>
        <v/>
      </c>
      <c r="E7" s="730" t="str">
        <f>IF(D7="","","1.3.126 Empréstimo APD")</f>
        <v/>
      </c>
      <c r="F7" s="61" t="str">
        <f>IF(D7="","",GERAL!$O$31)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IF(GERAL!$Q$31="","",(GERAL!$Q$31)*-1)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IF(GERAL!$S$31="","",GERAL!$R$31)</f>
        <v>3</v>
      </c>
      <c r="E9" s="729" t="str">
        <f>IF(D9="","","1.1.36 Taxa Complementar")</f>
        <v>1.1.36 Taxa Complementar</v>
      </c>
      <c r="F9" s="731" t="str">
        <f>IF(D9="","",GERAL!S$31)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IF(GERAL!$P$31="","",(GERAL!$P$31)*-1)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GERAL!C$31</f>
        <v>COND. SQN 407 BL D</v>
      </c>
      <c r="D23" s="4"/>
    </row>
    <row r="24" ht="12.75" customHeight="1">
      <c r="C24" s="733" t="s">
        <v>1548</v>
      </c>
      <c r="D24" s="734">
        <f>SUM(D2:D20)</f>
        <v>13396.8875</v>
      </c>
    </row>
    <row r="25" ht="12.75" customHeight="1">
      <c r="C25" s="735" t="s">
        <v>1549</v>
      </c>
      <c r="D25" s="736">
        <f>GERAL!T$31</f>
        <v>13396.8875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38">
        <f>IF(GERAL!$J$32="","",(GERAL!$J$32)-(GERAL!$U$32))</f>
        <v>47991.0048</v>
      </c>
      <c r="E2" s="729" t="str">
        <f>IF(D2="","","1.1.47 Taxa Ordinária Repasse")</f>
        <v>1.1.47 Taxa Ordinária Repasse</v>
      </c>
      <c r="F2" s="61" t="str">
        <f>IF(D2="",,"(descontado o Fundo de Reserva - "&amp; GERAL!B$33 &amp;" und)")</f>
        <v>(descontado o Fundo de Reserva - 31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38">
        <f>IF(GERAL!$U$32="","",(GERAL!$U$32))</f>
        <v>2284.104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9">
        <f>IF(GERAL!$K$32="","",(GERAL!$K$32)*-1)</f>
        <v>-2262.3786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9">
        <f>IF(GERAL!$L$32="","",(GERAL!$L$32)*-1)</f>
        <v>-696.65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9">
        <f>IF(GERAL!$M$32="","",(GERAL!$M$32)*-1)</f>
        <v>0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IF(GERAL!$N$32="","",(GERAL!$N$32)*-1)</f>
        <v/>
      </c>
      <c r="E7" s="730" t="str">
        <f>IF(D7="","","1.3.126 Empréstimo APD")</f>
        <v/>
      </c>
      <c r="F7" s="61" t="str">
        <f>IF(D7="","",GERAL!$O$33)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IF(GERAL!$Q$32="","",(GERAL!$Q$32)*-1)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IF(GERAL!$S$32="","",GERAL!$R$32)</f>
        <v>3</v>
      </c>
      <c r="E9" s="729" t="str">
        <f>IF(D9="","","1.1.36 Taxa Complementar")</f>
        <v>1.1.36 Taxa Complementar</v>
      </c>
      <c r="F9" s="731" t="str">
        <f>IF(D9="","",GERAL!S$33)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IF(GERAL!$P$32="","",(GERAL!$P$32)*-1)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GERAL!C$32</f>
        <v>COND. SQSW 504 BL E</v>
      </c>
      <c r="D23" s="4"/>
    </row>
    <row r="24" ht="12.75" customHeight="1">
      <c r="C24" s="733" t="s">
        <v>1548</v>
      </c>
      <c r="D24" s="734">
        <f>SUM(D2:D20)</f>
        <v>47319.0802</v>
      </c>
    </row>
    <row r="25" ht="12.75" customHeight="1">
      <c r="C25" s="735" t="s">
        <v>1549</v>
      </c>
      <c r="D25" s="736">
        <f>GERAL!T$32</f>
        <v>47319.0802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38">
        <f>IF(GERAL!$J$33="","",(GERAL!$J$33)-(GERAL!$U$33))</f>
        <v>29090.41044</v>
      </c>
      <c r="E2" s="729" t="str">
        <f>IF(D2="","","1.1.47 Taxa Ordinária Repasse")</f>
        <v>1.1.47 Taxa Ordinária Repasse</v>
      </c>
      <c r="F2" s="61" t="str">
        <f>IF(D2="",,"(descontado o Fundo de Reserva - "&amp; GERAL!B$34 &amp;" und)")</f>
        <v>(descontado o Fundo de Reserva - 25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38">
        <f>IF(GERAL!$U$33="","",(GERAL!$U$33))</f>
        <v>1607.7545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9">
        <f>IF(GERAL!$K$33="","",(GERAL!$K$33)*-1)</f>
        <v>-1381.4127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9">
        <f>IF(GERAL!$L$33="","",(GERAL!$L$33)*-1)</f>
        <v>-394.15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9">
        <f>IF(GERAL!$M$33="","",(GERAL!$M$33)*-1)</f>
        <v>-20190.62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IF(GERAL!$N$33="","",(GERAL!$N$33)*-1)</f>
        <v/>
      </c>
      <c r="E7" s="730" t="str">
        <f>IF(D7="","","1.3.126 Empréstimo APD")</f>
        <v/>
      </c>
      <c r="F7" s="61" t="str">
        <f>IF(D7="","",GERAL!$O$34)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IF(GERAL!$Q$33="","",(GERAL!$Q$33)*-1)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IF(GERAL!$S$33="","",GERAL!$R$33)</f>
        <v>3</v>
      </c>
      <c r="E9" s="729" t="str">
        <f>IF(D9="","","1.1.36 Taxa Complementar")</f>
        <v>1.1.36 Taxa Complementar</v>
      </c>
      <c r="F9" s="731" t="str">
        <f>IF(D9="","",GERAL!S$34)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IF(GERAL!$P$33="","",(GERAL!$P$33)*-1)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GERAL!C$33</f>
        <v>COND. SQS 111 BL J</v>
      </c>
      <c r="D23" s="4"/>
    </row>
    <row r="24" ht="12.75" customHeight="1">
      <c r="C24" s="733" t="s">
        <v>1548</v>
      </c>
      <c r="D24" s="734">
        <f>SUM(D2:D20)</f>
        <v>8734.982242</v>
      </c>
    </row>
    <row r="25" ht="12.75" customHeight="1">
      <c r="C25" s="735" t="s">
        <v>1549</v>
      </c>
      <c r="D25" s="736">
        <f>GERAL!T$33</f>
        <v>8734.982242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38">
        <f>IF(GERAL!$J$34="","",(GERAL!$J$34)-(GERAL!$U$34))</f>
        <v>31331.56388</v>
      </c>
      <c r="E2" s="729" t="str">
        <f>IF(D2="","","1.1.47 Taxa Ordinária Repasse")</f>
        <v>1.1.47 Taxa Ordinária Repasse</v>
      </c>
      <c r="F2" s="61" t="str">
        <f>IF(D2="",,"(descontado o Fundo de Reserva - "&amp; GERAL!B$35 &amp;" und)")</f>
        <v>(descontado o Fundo de Reserva - 24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38">
        <f>IF(GERAL!$U$34="","",(GERAL!$U$34))</f>
        <v>2178.559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9">
        <f>IF(GERAL!$K$34="","",(GERAL!$K$34)*-1)</f>
        <v>-1507.95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9">
        <f>IF(GERAL!$L$34="","",(GERAL!$L$34)*-1)</f>
        <v>-553.65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9">
        <f>IF(GERAL!$M$34="","",(GERAL!$M$34)*-1)</f>
        <v>-20190.62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9" t="str">
        <f>IF(GERAL!$N$34="","",(GERAL!$N$34)*-1)</f>
        <v/>
      </c>
      <c r="E7" s="730" t="str">
        <f>IF(D7="","","1.3.126 Empréstimo APD")</f>
        <v/>
      </c>
      <c r="F7" s="61" t="str">
        <f>IF(D7="","",GERAL!$O$35)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IF(GERAL!$Q$34="","",(GERAL!$Q$34)*-1)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IF(GERAL!$S$34="","",GERAL!$R$34)</f>
        <v>3</v>
      </c>
      <c r="E9" s="729" t="str">
        <f>IF(D9="","","1.1.36 Taxa Complementar")</f>
        <v>1.1.36 Taxa Complementar</v>
      </c>
      <c r="F9" s="731" t="str">
        <f>IF(D9="","",GERAL!S$35)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IF(GERAL!$P$34="","",(GERAL!$P$34)*-1)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GERAL!C$34</f>
        <v>COND. SQS 111 BL K</v>
      </c>
      <c r="D23" s="4"/>
    </row>
    <row r="24" ht="12.75" customHeight="1">
      <c r="C24" s="733" t="s">
        <v>1548</v>
      </c>
      <c r="D24" s="734">
        <f>SUM(D2:D20)</f>
        <v>11260.90288</v>
      </c>
    </row>
    <row r="25" ht="12.75" customHeight="1">
      <c r="C25" s="735" t="s">
        <v>1549</v>
      </c>
      <c r="D25" s="736">
        <f>GERAL!T$34</f>
        <v>11260.90288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IF(GERAL!$J$35="","",(GERAL!$J$35)-(GERAL!$U$35))</f>
        <v>40321.1968</v>
      </c>
      <c r="E2" s="729" t="str">
        <f>IF(D2="","","1.1.47 Taxa Ordinária Repasse")</f>
        <v>1.1.47 Taxa Ordinária Repasse</v>
      </c>
      <c r="F2" s="61" t="str">
        <f>IF(D2="",,"(descontado o Fundo de Reserva - "&amp; GERAL!B$35 &amp;" und)")</f>
        <v>(descontado o Fundo de Reserva - 24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IF(GERAL!$U$35="","",(GERAL!$U$35))</f>
        <v>1928.264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IF(GERAL!$K$35="","",(GERAL!$K$35)*-1)</f>
        <v>-1901.2212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IF(GERAL!$L$35="","",(GERAL!$L$35)*-1)</f>
        <v>-411.85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IF(GERAL!$M$35="","",(GERAL!$M$35)*-1)</f>
        <v>-20190.62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>Comando 7º</v>
      </c>
      <c r="C7" s="727">
        <f>IF(D7="","",GERAL!$S$3)</f>
        <v>45474</v>
      </c>
      <c r="D7" s="730">
        <f>IF(GERAL!$N$35="","",(GERAL!$N$35)*-1)</f>
        <v>-2273.97</v>
      </c>
      <c r="E7" s="730" t="str">
        <f>IF(D7="","","1.3.126 Empréstimo APD")</f>
        <v>1.3.126 Empréstimo APD</v>
      </c>
      <c r="F7" s="737" t="str">
        <f>IF(D7="","",GERAL!$O$35)</f>
        <v>Empréstimo (Restituição parcela 09/10 de R$1.273,97 e parcela 02/06 de R$1.000,00)</v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IF(GERAL!$Q$35="","",(GERAL!$Q$35)*-1)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IF(GERAL!$S$35="","",GERAL!$R$35)</f>
        <v>3</v>
      </c>
      <c r="E9" s="729" t="str">
        <f>IF(D9="","","1.1.36 Taxa Complementar")</f>
        <v>1.1.36 Taxa Complementar</v>
      </c>
      <c r="F9" s="731" t="str">
        <f>IF(D9="","",GERAL!S$35)</f>
        <v>Taxa de Boleto</v>
      </c>
    </row>
    <row r="10" ht="12.75" customHeight="1">
      <c r="A10" s="61" t="str">
        <f t="shared" si="1"/>
        <v>Comando 7º</v>
      </c>
      <c r="C10" s="727">
        <f>IF(D10="","",GERAL!$S$3)</f>
        <v>45474</v>
      </c>
      <c r="D10" s="730">
        <f>IF(GERAL!$P$35="","",(GERAL!$P$35)*-1)</f>
        <v>-1553.2</v>
      </c>
      <c r="E10" s="730" t="str">
        <f>IF(D10="","","1.3.143 Síndico Profissional")</f>
        <v>1.3.143 Síndico Profissional</v>
      </c>
      <c r="F10" s="61" t="str">
        <f>IF(D10="","","Pró-labore")</f>
        <v>Pró-labore</v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GERAL!C$35</f>
        <v>COND. SQS 113 BL I</v>
      </c>
      <c r="D23" s="4"/>
    </row>
    <row r="24" ht="12.75" customHeight="1">
      <c r="C24" s="733" t="s">
        <v>1548</v>
      </c>
      <c r="D24" s="734">
        <f>SUM(D2:D20)</f>
        <v>15921.5996</v>
      </c>
    </row>
    <row r="25" ht="12.75" customHeight="1">
      <c r="C25" s="735" t="s">
        <v>1549</v>
      </c>
      <c r="D25" s="736">
        <f>GERAL!T$35</f>
        <v>15921.5996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IF(GERAL!$J$36="","",(GERAL!$J$36)-(GERAL!$U$36))</f>
        <v>37812.2728</v>
      </c>
      <c r="E2" s="729" t="str">
        <f>IF(D2="","","1.1.47 Taxa Ordinária Repasse")</f>
        <v>1.1.47 Taxa Ordinária Repasse</v>
      </c>
      <c r="F2" s="61" t="str">
        <f>IF(D2="",,"(descontado o Fundo de Reserva - "&amp; GERAL!B$36 &amp;" und)")</f>
        <v>(descontado o Fundo de Reserva - 24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IF(GERAL!$U$36="","",(GERAL!$U$36))</f>
        <v>1801.994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IF(GERAL!$K$36="","",(GERAL!$K$36)*-1)</f>
        <v>-1782.6372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IF(GERAL!$L$36="","",(GERAL!$L$36)*-1)</f>
        <v>-668.15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IF(GERAL!$M$36="","",(GERAL!$M$36)*-1)</f>
        <v>-20190.62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>Comando 7º</v>
      </c>
      <c r="C7" s="727">
        <f>IF(D7="","",GERAL!$S$3)</f>
        <v>45474</v>
      </c>
      <c r="D7" s="730">
        <f>IF(GERAL!$N$36="","",(GERAL!$N$36)*-1)</f>
        <v>-500</v>
      </c>
      <c r="E7" s="730" t="str">
        <f>IF(D7="","","1.3.126 Empréstimo APD")</f>
        <v>1.3.126 Empréstimo APD</v>
      </c>
      <c r="F7" s="737" t="str">
        <f>IF(D7="","",GERAL!$O$36)</f>
        <v>Empréstimo  parcela 11/24  de R$ 500,00</v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IF(GERAL!$Q$36="","",(GERAL!$Q$36)*-1)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IF(GERAL!$S$36="","",GERAL!$R$36)</f>
        <v>3</v>
      </c>
      <c r="E9" s="729" t="str">
        <f>IF(D9="","","1.1.36 Taxa Complementar")</f>
        <v>1.1.36 Taxa Complementar</v>
      </c>
      <c r="F9" s="731" t="str">
        <f>IF(D9="","",GERAL!S$36)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IF(GERAL!$P$36="","",(GERAL!$P$36)*-1)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GERAL!C$36</f>
        <v>COND. SQS 113 BL G</v>
      </c>
      <c r="D23" s="4"/>
    </row>
    <row r="24" ht="12.75" customHeight="1">
      <c r="C24" s="733" t="s">
        <v>1548</v>
      </c>
      <c r="D24" s="734">
        <f>SUM(D2:D20)</f>
        <v>16475.8596</v>
      </c>
    </row>
    <row r="25" ht="12.75" customHeight="1">
      <c r="C25" s="735" t="s">
        <v>1549</v>
      </c>
      <c r="D25" s="736">
        <f>GERAL!T$36</f>
        <v>16475.8596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IF(GERAL!$J$37="","",(GERAL!$J$37)-(GERAL!$U$37))</f>
        <v>12898.5112</v>
      </c>
      <c r="E2" s="729" t="str">
        <f>IF(D2="","","1.1.47 Taxa Ordinária Repasse")</f>
        <v>1.1.47 Taxa Ordinária Repasse</v>
      </c>
      <c r="F2" s="61" t="str">
        <f>IF(D2="",,"(descontado o Fundo de Reserva - "&amp; GERAL!B$37 &amp;" und)")</f>
        <v>(descontado o Fundo de Reserva - 24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IF(GERAL!$U$37="","",(GERAL!$U$37))</f>
        <v>618.326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IF(GERAL!$K$37="","",(GERAL!$K$37)*-1)</f>
        <v>-608.256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IF(GERAL!$L$37="","",(GERAL!$L$37)*-1)</f>
        <v>-504.15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IF(GERAL!$M$37="","",(GERAL!$M$37)*-1)</f>
        <v>-4698.63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IF(GERAL!$N$37="","",(GERAL!$N$37)*-1)</f>
        <v/>
      </c>
      <c r="E7" s="730" t="str">
        <f>IF(D7="","","1.3.126 Empréstimo APD")</f>
        <v/>
      </c>
      <c r="F7" s="61" t="str">
        <f>IF(D7="","",GERAL!$O$37)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IF(GERAL!$Q$37="","",(GERAL!$Q$37)*-1)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IF(GERAL!$S$37="","",GERAL!$R$37)</f>
        <v>3</v>
      </c>
      <c r="E9" s="729" t="str">
        <f>IF(D9="","","1.1.36 Taxa Complementar")</f>
        <v>1.1.36 Taxa Complementar</v>
      </c>
      <c r="F9" s="731" t="str">
        <f>IF(D9="","",GERAL!S36)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IF(GERAL!$P$37="","",(GERAL!$P$37)*-1)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GERAL!C$37</f>
        <v>COND. SHCES 1601 BL B</v>
      </c>
      <c r="D23" s="4"/>
    </row>
    <row r="24" ht="12.75" customHeight="1">
      <c r="C24" s="733" t="s">
        <v>1548</v>
      </c>
      <c r="D24" s="734">
        <f>SUM(D2:D20)</f>
        <v>7708.8012</v>
      </c>
    </row>
    <row r="25" ht="12.75" customHeight="1">
      <c r="C25" s="735" t="s">
        <v>1549</v>
      </c>
      <c r="D25" s="736">
        <f>GERAL!T$37</f>
        <v>7708.8012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IF(GERAL!$J$38="","",(GERAL!$J$38)-(GERAL!$U$38))</f>
        <v>12185.1066</v>
      </c>
      <c r="E2" s="729" t="str">
        <f>IF(D2="","","1.1.47 Taxa Ordinária Repasse")</f>
        <v>1.1.47 Taxa Ordinária Repasse</v>
      </c>
      <c r="F2" s="61" t="str">
        <f>IF(D2="",,"(descontado o Fundo de Reserva - "&amp; GERAL!B$38 &amp;" und)")</f>
        <v>(descontado o Fundo de Reserva - 24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IF(GERAL!$U$38="","",(GERAL!$U$38))</f>
        <v>582.5805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IF(GERAL!$K$38="","",(GERAL!$K$38)*-1)</f>
        <v>-574.5492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IF(GERAL!$L$38="","",(GERAL!$L$38)*-1)</f>
        <v>-350.15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IF(GERAL!$M$38="","",(GERAL!$M$38)*-1)</f>
        <v>-4698.63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IF(GERAL!$N$38="","",(GERAL!$N$38)*-1)</f>
        <v/>
      </c>
      <c r="E7" s="730" t="str">
        <f>IF(D7="","","1.3.126 Empréstimo APD")</f>
        <v/>
      </c>
      <c r="F7" s="61" t="str">
        <f>IF(D7="","",GERAL!$O$38)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IF(GERAL!$Q$38="","",(GERAL!$Q$38)*-1)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IF(GERAL!$S$38="","",GERAL!$R$38)</f>
        <v>3</v>
      </c>
      <c r="E9" s="729" t="str">
        <f>IF(D9="","","1.1.36 Taxa Complementar")</f>
        <v>1.1.36 Taxa Complementar</v>
      </c>
      <c r="F9" s="731" t="str">
        <f>IF(D9="","",GERAL!S36)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IF(GERAL!$P$38="","",(GERAL!$P$38)*-1)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GERAL!C$38</f>
        <v>COND. SHCES 1601 BL A</v>
      </c>
      <c r="D23" s="4"/>
    </row>
    <row r="24" ht="12.75" customHeight="1">
      <c r="C24" s="733" t="s">
        <v>1548</v>
      </c>
      <c r="D24" s="734">
        <f>SUM(D2:D20)</f>
        <v>7147.3579</v>
      </c>
    </row>
    <row r="25" ht="12.75" customHeight="1">
      <c r="C25" s="735" t="s">
        <v>1549</v>
      </c>
      <c r="D25" s="736">
        <f>GERAL!T$38</f>
        <v>7147.3579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IF(GERAL!$J$39="","",(GERAL!$J$39)-(GERAL!$U$39))</f>
        <v>13438.51445</v>
      </c>
      <c r="E2" s="729" t="str">
        <f>IF(D2="","","1.1.47 Taxa Ordinária Repasse")</f>
        <v>1.1.47 Taxa Ordinária Repasse</v>
      </c>
      <c r="F2" s="61" t="str">
        <f>IF(D2="",,"(descontado o Fundo de Reserva - "&amp; GERAL!B$39 &amp;" und)")</f>
        <v>(descontado o Fundo de Reserva - 31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IF(GERAL!$U$39="","",(GERAL!$U$39))</f>
        <v>667.576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IF(GERAL!$K$39="","",(GERAL!$K$39)*-1)</f>
        <v>-634.7808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IF(GERAL!$L$39="","",(GERAL!$L$39)*-1)</f>
        <v>-394.15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/>
      </c>
      <c r="C6" s="727" t="str">
        <f>IF(D6="","",GERAL!$S$3)</f>
        <v/>
      </c>
      <c r="D6" s="730" t="str">
        <f>IF(GERAL!$M$39="","",(GERAL!$M$39)*-1)</f>
        <v/>
      </c>
      <c r="E6" s="730" t="str">
        <f>IF(D6="","","1.3.136 Desconto Conservação-Limpeza e Portaria")</f>
        <v/>
      </c>
    </row>
    <row r="7" ht="12.75" customHeight="1">
      <c r="A7" s="61" t="str">
        <f t="shared" si="1"/>
        <v>Comando 7º</v>
      </c>
      <c r="C7" s="727">
        <f>IF(D7="","",GERAL!$S$3)</f>
        <v>45474</v>
      </c>
      <c r="D7" s="730">
        <f>IF(GERAL!$N$39="","",(GERAL!$N$39)*-1)</f>
        <v>-382</v>
      </c>
      <c r="E7" s="730" t="str">
        <f>IF(D7="","","1.3.126 Empréstimo APD")</f>
        <v>1.3.126 Empréstimo APD</v>
      </c>
      <c r="F7" s="737" t="str">
        <f>IF(D7="","",GERAL!$O$39)</f>
        <v>Empréstimo  parcela 1/3  de R$ 382,00</v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IF(GERAL!$Q$39="","",(GERAL!$Q$39)*-1)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IF(GERAL!$S$39="","",GERAL!$R$39)</f>
        <v>3</v>
      </c>
      <c r="E9" s="729" t="str">
        <f>IF(D9="","","1.1.36 Taxa Complementar")</f>
        <v>1.1.36 Taxa Complementar</v>
      </c>
      <c r="F9" s="731" t="str">
        <f>IF(D9="","",GERAL!S36)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IF(GERAL!$P$39="","",(GERAL!$P$39)*-1)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GERAL!C$39</f>
        <v>COND. SHCES 1505 BL E</v>
      </c>
      <c r="D23" s="4"/>
    </row>
    <row r="24" ht="12.75" customHeight="1">
      <c r="C24" s="733" t="s">
        <v>1548</v>
      </c>
      <c r="D24" s="734">
        <f>SUM(D2:D20)</f>
        <v>12698.15965</v>
      </c>
    </row>
    <row r="25" ht="12.75" customHeight="1">
      <c r="C25" s="735" t="s">
        <v>1549</v>
      </c>
      <c r="D25" s="736">
        <f>GERAL!T$39</f>
        <v>12698.15965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IF(GERAL!$J$40="","",(GERAL!$J$40)-(GERAL!$U$40))</f>
        <v>13617.23464</v>
      </c>
      <c r="E2" s="729" t="str">
        <f>IF(D2="","","1.1.47 Taxa Ordinária Repasse")</f>
        <v>1.1.47 Taxa Ordinária Repasse</v>
      </c>
      <c r="F2" s="61" t="str">
        <f>IF(D2="",,"(descontado o Fundo de Reserva - "&amp; GERAL!B$40 &amp;" und)")</f>
        <v>(descontado o Fundo de Reserva - 37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IF(GERAL!$U$40="","",(GERAL!$U$40))</f>
        <v>706.2975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IF(GERAL!$K$40="","",(GERAL!$K$40)*-1)</f>
        <v>-644.5548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IF(GERAL!$L$40="","",(GERAL!$L$40)*-1)</f>
        <v>-636.15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IF(GERAL!$M$40="","",(GERAL!$M$40)*-1)</f>
        <v>-4698.63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IF(GERAL!$N$40="","",(GERAL!$N$40)*-1)</f>
        <v/>
      </c>
      <c r="E7" s="730" t="str">
        <f>IF(D7="","","1.3.126 Empréstimo APD")</f>
        <v/>
      </c>
      <c r="F7" s="61" t="str">
        <f>IF(D7="","",GERAL!$O$40)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IF(GERAL!$Q$40="","",(GERAL!$Q$40)*-1)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IF(GERAL!$S$40="","",GERAL!$R$40)</f>
        <v>3</v>
      </c>
      <c r="E9" s="729" t="str">
        <f>IF(D9="","","1.1.36 Taxa Complementar")</f>
        <v>1.1.36 Taxa Complementar</v>
      </c>
      <c r="F9" s="731" t="str">
        <f>IF(D9="","",GERAL!S36)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IF(GERAL!$P$40="","",(GERAL!$P$40)*-1)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GERAL!C$40</f>
        <v>COND. SHCES 1501 BL D</v>
      </c>
      <c r="D23" s="4"/>
    </row>
    <row r="24" ht="12.75" customHeight="1">
      <c r="C24" s="733" t="s">
        <v>1548</v>
      </c>
      <c r="D24" s="734">
        <f>SUM(D2:D20)</f>
        <v>8347.197338</v>
      </c>
    </row>
    <row r="25" ht="12.75" customHeight="1">
      <c r="C25" s="735" t="s">
        <v>1549</v>
      </c>
      <c r="D25" s="736">
        <f>GERAL!T$40</f>
        <v>8347.197338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IF(GERAL!$J$41="","",(GERAL!$J$41)-(GERAL!$U$41))</f>
        <v>68293.4354</v>
      </c>
      <c r="E2" s="729" t="str">
        <f>IF(D2="","","1.1.47 Taxa Ordinária Repasse")</f>
        <v>1.1.47 Taxa Ordinária Repasse</v>
      </c>
      <c r="F2" s="61" t="str">
        <f>IF(D2="",,"(descontado o Fundo de Reserva - "&amp; GERAL!B$41 &amp;" und)")</f>
        <v>(descontado o Fundo de Reserva - 56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IF(GERAL!$U$41="","",(GERAL!$U$41))</f>
        <v>3298.825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IF(GERAL!$K$41="","",(GERAL!$K$41)*-1)</f>
        <v>-3221.6436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IF(GERAL!$L$41="","",(GERAL!$L$41)*-1)</f>
        <v>-999.15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IF(GERAL!$M$41="","",(GERAL!$M$41)*-1)</f>
        <v>-27973.13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IF(GERAL!$N$41="","",(GERAL!$N$41)*-1)</f>
        <v/>
      </c>
      <c r="E7" s="730" t="str">
        <f>IF(D7="","","1.3.126 Empréstimo APD")</f>
        <v/>
      </c>
      <c r="F7" s="61" t="str">
        <f>IF(D7="","",GERAL!$O$41)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IF(GERAL!$Q$41="","",(GERAL!$Q$41)*-1)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IF(GERAL!$S$41="","",GERAL!$R$41)</f>
        <v>3</v>
      </c>
      <c r="E9" s="729" t="str">
        <f>IF(D9="","","1.1.36 Taxa Complementar")</f>
        <v>1.1.36 Taxa Complementar</v>
      </c>
      <c r="F9" s="731" t="str">
        <f>IF(D9="","",GERAL!S36)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IF(GERAL!$P$41="","",(GERAL!$P$41)*-1)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GERAL!C$41</f>
        <v>A.CLARAS BL A</v>
      </c>
      <c r="D23" s="4"/>
    </row>
    <row r="24" ht="12.75" customHeight="1">
      <c r="C24" s="733" t="s">
        <v>1548</v>
      </c>
      <c r="D24" s="734">
        <f>SUM(D2:D20)</f>
        <v>39401.3368</v>
      </c>
    </row>
    <row r="25" ht="12.75" customHeight="1">
      <c r="C25" s="735" t="s">
        <v>1549</v>
      </c>
      <c r="D25" s="736">
        <f>GERAL!T$41</f>
        <v>39401.3368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IF(GERAL!$J$42="","",(GERAL!$J$42)-(GERAL!$U$42))</f>
        <v>65399.8434</v>
      </c>
      <c r="E2" s="729" t="str">
        <f>IF(D2="","","1.1.47 Taxa Ordinária Repasse")</f>
        <v>1.1.47 Taxa Ordinária Repasse</v>
      </c>
      <c r="F2" s="61" t="str">
        <f>IF(D2="",,"(descontado o Fundo de Reserva - "&amp; GERAL!B$42 &amp;" und)")</f>
        <v>(descontado o Fundo de Reserva - 102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IF(GERAL!$U$42="","",(GERAL!$U$42))</f>
        <v>3148.2945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IF(GERAL!$K$42="","",(GERAL!$K$42)*-1)</f>
        <v>-3084.6636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IF(GERAL!$L$42="","",(GERAL!$L$42)*-1)</f>
        <v>-701.05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IF(GERAL!$M$42="","",(GERAL!$M$42)*-1)</f>
        <v>-27932.44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IF(GERAL!$N$42="","",(GERAL!$N$42)*-1)</f>
        <v/>
      </c>
      <c r="E7" s="730" t="str">
        <f>IF(D7="","","1.3.126 Empréstimo APD")</f>
        <v/>
      </c>
      <c r="F7" s="61" t="str">
        <f>IF(D7="","",GERAL!$O$42)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IF(GERAL!$Q$42="","",(GERAL!$Q$42)*-1)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IF(GERAL!$S$42="","",GERAL!$R$42)</f>
        <v>3</v>
      </c>
      <c r="E9" s="729" t="str">
        <f>IF(D9="","","1.1.36 Taxa Complementar")</f>
        <v>1.1.36 Taxa Complementar</v>
      </c>
      <c r="F9" s="731" t="str">
        <f>IF(D9="","",GERAL!S36)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IF(GERAL!$P$42="","",(GERAL!$P$42)*-1)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GERAL!C$42</f>
        <v>A. CLARAS BL D</v>
      </c>
      <c r="D23" s="4"/>
    </row>
    <row r="24" ht="12.75" customHeight="1">
      <c r="C24" s="733" t="s">
        <v>1548</v>
      </c>
      <c r="D24" s="734">
        <f>SUM(D2:D20)</f>
        <v>36832.9843</v>
      </c>
    </row>
    <row r="25" ht="12.75" customHeight="1">
      <c r="C25" s="735" t="s">
        <v>1549</v>
      </c>
      <c r="D25" s="736">
        <f>GERAL!T$42</f>
        <v>36832.9843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IF(GERAL!$J$43="","",(GERAL!$J$43)-(GERAL!$U$43))</f>
        <v>41515.7518</v>
      </c>
      <c r="E2" s="729" t="str">
        <f>IF(D2="","","1.1.47 Taxa Ordinária Repasse")</f>
        <v>1.1.47 Taxa Ordinária Repasse</v>
      </c>
      <c r="F2" s="61" t="str">
        <f>IF(D2="",,"(descontado o Fundo de Reserva - "&amp; GERAL!B$43 &amp;" und)")</f>
        <v>(descontado o Fundo de Reserva - 60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IF(GERAL!$U$43="","",(GERAL!$U$43))</f>
        <v>1984.2515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IF(GERAL!$K$43="","",(GERAL!$K$43)*-1)</f>
        <v>-1957.5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IF(GERAL!$L$43="","",(GERAL!$L$43)*-1)</f>
        <v>-693.9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IF(GERAL!$M$43="","",(GERAL!$M$43)*-1)</f>
        <v>-20679.34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>Comando 7º</v>
      </c>
      <c r="C7" s="727">
        <f>IF(D7="","",GERAL!$S$3)</f>
        <v>45474</v>
      </c>
      <c r="D7" s="730">
        <f>IF(GERAL!$N$43="","",(GERAL!$N$43)*-1)</f>
        <v>-3860.27</v>
      </c>
      <c r="E7" s="730" t="str">
        <f>IF(D7="","","1.3.126 Empréstimo APD")</f>
        <v>1.3.126 Empréstimo APD</v>
      </c>
      <c r="F7" s="737" t="str">
        <f>IF(D7="","",GERAL!$O$43)</f>
        <v>Empréstimo  parcela 1/6  de R$ 3.860,27</v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IF(GERAL!$Q$43="","",(GERAL!$Q$43)*-1)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IF(GERAL!$S$43="","",GERAL!$R$43)</f>
        <v>3</v>
      </c>
      <c r="E9" s="729" t="str">
        <f>IF(D9="","","1.1.36 Taxa Complementar")</f>
        <v>1.1.36 Taxa Complementar</v>
      </c>
      <c r="F9" s="731" t="str">
        <f>IF(D9="","",GERAL!S36)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IF(GERAL!$P$43="","",(GERAL!$P$43)*-1)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GERAL!C$43</f>
        <v>A. CLARAS BL J</v>
      </c>
      <c r="D23" s="4"/>
    </row>
    <row r="24" ht="12.75" customHeight="1">
      <c r="C24" s="733" t="s">
        <v>1548</v>
      </c>
      <c r="D24" s="734">
        <f>SUM(D2:D20)</f>
        <v>16311.9933</v>
      </c>
    </row>
    <row r="25" ht="12.75" customHeight="1">
      <c r="C25" s="735" t="s">
        <v>1549</v>
      </c>
      <c r="D25" s="736">
        <f>GERAL!T$43</f>
        <v>16311.9933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IF(GERAL!$J$44="","",(GERAL!$J$44)-(GERAL!$U$44))</f>
        <v>49320.0746</v>
      </c>
      <c r="E2" s="729" t="str">
        <f>IF(D2="","","1.1.47 Taxa Ordinária Repasse")</f>
        <v>1.1.47 Taxa Ordinária Repasse</v>
      </c>
      <c r="F2" s="61" t="str">
        <f>IF(D2="",,"(descontado o Fundo de Reserva - "&amp; GERAL!B$44 &amp;" und)")</f>
        <v>(descontado o Fundo de Reserva - 80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IF(GERAL!$U$44="","",(GERAL!$U$44))</f>
        <v>2390.9365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IF(GERAL!$K$44="","",(GERAL!$K$44)*-1)</f>
        <v>-2327.004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IF(GERAL!$L$44="","",(GERAL!$L$44)*-1)</f>
        <v>-559.15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IF(GERAL!$M$44="","",(GERAL!$M$44)*-1)</f>
        <v>-9924.98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IF(GERAL!$N$44="","",(GERAL!$N$44)*-1)</f>
        <v/>
      </c>
      <c r="E7" s="730" t="str">
        <f>IF(D7="","","1.3.126 Empréstimo APD")</f>
        <v/>
      </c>
      <c r="F7" s="61" t="str">
        <f>IF(D7="","",GERAL!$O$44)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IF(GERAL!$Q$44="","",(GERAL!$Q$44)*-1)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IF(GERAL!$S$44="","",GERAL!$R$44)</f>
        <v>3</v>
      </c>
      <c r="E9" s="729" t="str">
        <f>IF(D9="","","1.1.36 Taxa Complementar")</f>
        <v>1.1.36 Taxa Complementar</v>
      </c>
      <c r="F9" s="731" t="str">
        <f>IF(D9="","",GERAL!S36)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IF(GERAL!$P$44="","",(GERAL!$P$44)*-1)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GERAL!C$44</f>
        <v>A. CLARAS BL B</v>
      </c>
      <c r="D23" s="4"/>
    </row>
    <row r="24" ht="12.75" customHeight="1">
      <c r="C24" s="733" t="s">
        <v>1548</v>
      </c>
      <c r="D24" s="734">
        <f>SUM(D2:D20)</f>
        <v>38902.8771</v>
      </c>
    </row>
    <row r="25" ht="12.75" customHeight="1">
      <c r="C25" s="735" t="s">
        <v>1549</v>
      </c>
      <c r="D25" s="736">
        <f>GERAL!T$44</f>
        <v>38902.8771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IF(GERAL!$J$45="","",(GERAL!$J$45)-(GERAL!$U$45))</f>
        <v>59236.7052</v>
      </c>
      <c r="E2" s="729" t="str">
        <f>IF(D2="","","1.1.47 Taxa Ordinária Repasse")</f>
        <v>1.1.47 Taxa Ordinária Repasse</v>
      </c>
      <c r="F2" s="61" t="str">
        <f>IF(D2="",,"(descontado o Fundo de Reserva - "&amp; GERAL!B$45 &amp;" und)")</f>
        <v>(descontado o Fundo de Reserva - 72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IF(GERAL!$U$45="","",(GERAL!$U$45))</f>
        <v>2858.571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IF(GERAL!$K$45="","",(GERAL!$K$45)*-1)</f>
        <v>-2794.2732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IF(GERAL!$L$45="","",(GERAL!$L$45)*-1)</f>
        <v>-559.15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IF(GERAL!$M$45="","",(GERAL!$M$45)*-1)</f>
        <v>-23593.36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IF(GERAL!$N$45="","",(GERAL!$N$45)*-1)</f>
        <v/>
      </c>
      <c r="E7" s="730" t="str">
        <f>IF(D7="","","1.3.126 Empréstimo APD")</f>
        <v/>
      </c>
      <c r="F7" s="61" t="str">
        <f>IF(D7="","",GERAL!$O$45)</f>
        <v/>
      </c>
    </row>
    <row r="8" ht="12.75" customHeight="1">
      <c r="A8" s="61" t="str">
        <f t="shared" si="1"/>
        <v>Comando 7º</v>
      </c>
      <c r="C8" s="727">
        <f>IF(D8="","",GERAL!$S$3)</f>
        <v>45474</v>
      </c>
      <c r="D8" s="730">
        <f>IF(GERAL!$Q$45="","",(GERAL!$Q$45)*-1)</f>
        <v>-206.53</v>
      </c>
      <c r="E8" s="730" t="str">
        <f>IF(D8="","","1.3.127 Serviços de Cartório")</f>
        <v>1.3.127 Serviços de Cartório</v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IF(GERAL!$S$45="","",GERAL!$R$45)</f>
        <v>3</v>
      </c>
      <c r="E9" s="729" t="str">
        <f>IF(D9="","","1.1.36 Taxa Complementar")</f>
        <v>1.1.36 Taxa Complementar</v>
      </c>
      <c r="F9" s="731" t="str">
        <f>IF(D9="","",GERAL!S36)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IF(GERAL!$P$45="","",(GERAL!$P$45)*-1)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GERAL!C$45</f>
        <v>A. CLARAS BL E</v>
      </c>
      <c r="D23" s="4"/>
    </row>
    <row r="24" ht="12.75" customHeight="1">
      <c r="C24" s="733" t="s">
        <v>1548</v>
      </c>
      <c r="D24" s="734">
        <f>SUM(D2:D20)</f>
        <v>34944.963</v>
      </c>
    </row>
    <row r="25" ht="12.75" customHeight="1">
      <c r="C25" s="735" t="s">
        <v>1549</v>
      </c>
      <c r="D25" s="736">
        <f>GERAL!T$45</f>
        <v>34944.963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IF(GERAL!$J$46="","",(GERAL!$J$46)-(GERAL!$U$46))</f>
        <v>85865.1212</v>
      </c>
      <c r="E2" s="729" t="str">
        <f>IF(D2="","","1.1.47 Taxa Ordinária Repasse")</f>
        <v>1.1.47 Taxa Ordinária Repasse</v>
      </c>
      <c r="F2" s="61" t="str">
        <f>IF(D2="",,"(descontado o Fundo de Reserva - "&amp; GERAL!B$46 &amp;" und)")</f>
        <v>(descontado o Fundo de Reserva - 192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IF(GERAL!$U$46="","",(GERAL!$U$46))</f>
        <v>4150.801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IF(GERAL!$K$46="","",(GERAL!$K$46)*-1)</f>
        <v>-4050.6912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IF(GERAL!$L$46="","",(GERAL!$L$46)*-1)</f>
        <v>-669.15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IF(GERAL!$M$46="","",(GERAL!$M$46)*-1)</f>
        <v>-29545.18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IF(GERAL!$N$46="","",(GERAL!$N$46)*-1)</f>
        <v/>
      </c>
      <c r="E7" s="730" t="str">
        <f>IF(D7="","","1.3.126 Empréstimo APD")</f>
        <v/>
      </c>
      <c r="F7" s="61" t="str">
        <f>IF(D7="","",GERAL!$O$46)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IF(GERAL!$Q$46="","",(GERAL!$Q$46)*-1)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IF(GERAL!$S$46="","",GERAL!$R$46)</f>
        <v>3</v>
      </c>
      <c r="E9" s="729" t="str">
        <f>IF(D9="","","1.1.36 Taxa Complementar")</f>
        <v>1.1.36 Taxa Complementar</v>
      </c>
      <c r="F9" s="731" t="str">
        <f>IF(D9="","",GERAL!S36)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IF(GERAL!$P$46="","",(GERAL!$P$46)*-1)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GERAL!C$46</f>
        <v>A. CLARAS BL F/G</v>
      </c>
      <c r="D23" s="4"/>
    </row>
    <row r="24" ht="12.75" customHeight="1">
      <c r="C24" s="733" t="s">
        <v>1548</v>
      </c>
      <c r="D24" s="734">
        <f>SUM(D2:D20)</f>
        <v>55753.901</v>
      </c>
    </row>
    <row r="25" ht="12.75" customHeight="1">
      <c r="C25" s="735" t="s">
        <v>1549</v>
      </c>
      <c r="D25" s="736">
        <f>GERAL!T$46</f>
        <v>55753.901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IF(GERAL!$J$47="","",(GERAL!$J$47)-(GERAL!$U$47))</f>
        <v>32074.46</v>
      </c>
      <c r="E2" s="729" t="str">
        <f>IF(D2="","","1.1.47 Taxa Ordinária Repasse")</f>
        <v>1.1.47 Taxa Ordinária Repasse</v>
      </c>
      <c r="F2" s="61" t="str">
        <f>IF(D2="",,"(descontado o Fundo de Reserva - "&amp; GERAL!B$47 &amp;" und)")</f>
        <v>(descontado o Fundo de Reserva - 28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IF(GERAL!$U$47="","",(GERAL!$U$47))</f>
        <v>1525.9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IF(GERAL!$K$47="","",(GERAL!$K$47)*-1)</f>
        <v>-1512.0126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IF(GERAL!$L$47="","",(GERAL!$L$47)*-1)</f>
        <v>-449.15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IF(GERAL!$M$47="","",(GERAL!$M$47)*-1)</f>
        <v>-18698.49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IF(GERAL!$N$47="","",(GERAL!$N$47)*-1)</f>
        <v/>
      </c>
      <c r="E7" s="730" t="str">
        <f>IF(D7="","","1.3.126 Empréstimo APD")</f>
        <v/>
      </c>
      <c r="F7" s="61" t="str">
        <f>IF(D7="","",GERAL!$O$47)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IF(GERAL!$Q$47="","",(GERAL!$Q$47)*-1)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IF(GERAL!$S$47="","",GERAL!$R$47)</f>
        <v>3</v>
      </c>
      <c r="E9" s="729" t="str">
        <f>IF(D9="","","1.1.36 Taxa Complementar")</f>
        <v>1.1.36 Taxa Complementar</v>
      </c>
      <c r="F9" s="731" t="str">
        <f>IF(D9="","",GERAL!S36)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IF(GERAL!$P$47="","",(GERAL!$P$47)*-1)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GERAL!C$47</f>
        <v>A. CLARAS BL I</v>
      </c>
      <c r="D23" s="4"/>
    </row>
    <row r="24" ht="12.75" customHeight="1">
      <c r="C24" s="733" t="s">
        <v>1548</v>
      </c>
      <c r="D24" s="734">
        <f>SUM(D2:D20)</f>
        <v>12943.7074</v>
      </c>
    </row>
    <row r="25" ht="12.75" customHeight="1">
      <c r="C25" s="735" t="s">
        <v>1549</v>
      </c>
      <c r="D25" s="736">
        <f>GERAL!T$47</f>
        <v>12943.7074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IF(GERAL!$J$48="","",(GERAL!$J$48)-(GERAL!$U$48))</f>
        <v>66846.5564</v>
      </c>
      <c r="E2" s="729" t="str">
        <f>IF(D2="","","1.1.47 Taxa Ordinária Repasse")</f>
        <v>1.1.47 Taxa Ordinária Repasse</v>
      </c>
      <c r="F2" s="61" t="str">
        <f>IF(D2="",,"(descontado o Fundo de Reserva - "&amp; GERAL!B$48 &amp;" und)")</f>
        <v>(descontado o Fundo de Reserva - 90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IF(GERAL!$U$48="","",(GERAL!$U$48))</f>
        <v>3266.347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IF(GERAL!$K$48="","",(GERAL!$K$48)*-1)</f>
        <v>-3155.0715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IF(GERAL!$L$48="","",(GERAL!$L$48)*-1)</f>
        <v>-999.15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IF(GERAL!$M$48="","",(GERAL!$M$48)*-1)</f>
        <v>-14643.76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IF(GERAL!$N$48="","",(GERAL!$N$48)*-1)</f>
        <v/>
      </c>
      <c r="E7" s="730" t="str">
        <f>IF(D7="","","1.3.126 Empréstimo APD")</f>
        <v/>
      </c>
      <c r="F7" s="61" t="str">
        <f>IF(D7="","",GERAL!$O$48)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IF(GERAL!$Q$48="","",(GERAL!$Q$48)*-1)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IF(GERAL!$S$48="","",GERAL!$R$48)</f>
        <v>3</v>
      </c>
      <c r="E9" s="729" t="str">
        <f>IF(D9="","","1.1.36 Taxa Complementar")</f>
        <v>1.1.36 Taxa Complementar</v>
      </c>
      <c r="F9" s="731" t="str">
        <f>IF(D9="","",GERAL!S36)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IF(GERAL!$P$48="","",(GERAL!$P$48)*-1)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GERAL!C$48</f>
        <v>A. CLARAS BL C</v>
      </c>
      <c r="D23" s="4"/>
    </row>
    <row r="24" ht="12.75" customHeight="1">
      <c r="C24" s="733" t="s">
        <v>1548</v>
      </c>
      <c r="D24" s="734">
        <f>SUM(D2:D20)</f>
        <v>51317.9219</v>
      </c>
    </row>
    <row r="25" ht="12.75" customHeight="1">
      <c r="C25" s="735" t="s">
        <v>1549</v>
      </c>
      <c r="D25" s="736">
        <f>GERAL!T$48</f>
        <v>51317.9219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71"/>
    <col customWidth="1" min="2" max="2" width="6.14"/>
    <col customWidth="1" min="3" max="3" width="21.43"/>
    <col customWidth="1" min="4" max="4" width="13.71"/>
    <col customWidth="1" min="5" max="5" width="50.29"/>
    <col customWidth="1" min="6" max="6" width="45.43"/>
    <col customWidth="1" min="7" max="7" width="18.0"/>
    <col customWidth="1" min="8" max="26" width="9.86"/>
  </cols>
  <sheetData>
    <row r="1" ht="12.75" customHeight="1">
      <c r="A1" s="726" t="s">
        <v>1541</v>
      </c>
      <c r="B1" s="726" t="s">
        <v>1542</v>
      </c>
      <c r="C1" s="726" t="s">
        <v>1543</v>
      </c>
      <c r="D1" s="726" t="s">
        <v>1544</v>
      </c>
      <c r="E1" s="726" t="s">
        <v>1545</v>
      </c>
      <c r="F1" s="726" t="s">
        <v>1546</v>
      </c>
      <c r="G1" s="726" t="s">
        <v>1547</v>
      </c>
    </row>
    <row r="2" ht="12.75" customHeight="1">
      <c r="A2" s="61" t="str">
        <f t="shared" ref="A2:A20" si="1">IF(D2="","","Comando 7º")</f>
        <v>Comando 7º</v>
      </c>
      <c r="C2" s="727">
        <f>IF(D2="","",GERAL!$S$3)</f>
        <v>45474</v>
      </c>
      <c r="D2" s="728">
        <f>IF(GERAL!$J$49="","",(GERAL!$J$49)-(GERAL!$U$49))</f>
        <v>61542.388</v>
      </c>
      <c r="E2" s="729" t="str">
        <f>IF(D2="","","1.1.47 Taxa Ordinária Repasse")</f>
        <v>1.1.47 Taxa Ordinária Repasse</v>
      </c>
      <c r="F2" s="61" t="str">
        <f>IF(D2="",,"(descontado o Fundo de Reserva - "&amp; GERAL!B$49 &amp;" und)")</f>
        <v>(descontado o Fundo de Reserva - 104 und)</v>
      </c>
    </row>
    <row r="3" ht="12.75" customHeight="1">
      <c r="A3" s="61" t="str">
        <f t="shared" si="1"/>
        <v>Comando 7º</v>
      </c>
      <c r="C3" s="727">
        <f>IF(D3="","",GERAL!$S$3)</f>
        <v>45474</v>
      </c>
      <c r="D3" s="728">
        <f>IF(GERAL!$U$49="","",(GERAL!$U$49))</f>
        <v>2971.49</v>
      </c>
      <c r="E3" s="729" t="str">
        <f>IF(D3="","","1.1.2 Fundo de Reserva")</f>
        <v>1.1.2 Fundo de Reserva</v>
      </c>
      <c r="F3" s="61" t="str">
        <f>IF(D3="",,"(composição da Taxa Ordinária)")</f>
        <v>(composição da Taxa Ordinária)</v>
      </c>
    </row>
    <row r="4" ht="12.75" customHeight="1">
      <c r="A4" s="61" t="str">
        <f t="shared" si="1"/>
        <v>Comando 7º</v>
      </c>
      <c r="C4" s="727">
        <f>IF(D4="","",GERAL!$S$3)</f>
        <v>45474</v>
      </c>
      <c r="D4" s="730">
        <f>IF(GERAL!$K$49="","",(GERAL!$K$49)*-1)</f>
        <v>-2903.1444</v>
      </c>
      <c r="E4" s="730" t="str">
        <f>IF(D4="","","1.1.22 Descontos")</f>
        <v>1.1.22 Descontos</v>
      </c>
      <c r="F4" s="61" t="str">
        <f>IF(D4="",,"Taxa APD")</f>
        <v>Taxa APD</v>
      </c>
    </row>
    <row r="5" ht="12.75" customHeight="1">
      <c r="A5" s="61" t="str">
        <f t="shared" si="1"/>
        <v>Comando 7º</v>
      </c>
      <c r="C5" s="727">
        <f>IF(D5="","",GERAL!$S$3)</f>
        <v>45474</v>
      </c>
      <c r="D5" s="730">
        <f>IF(GERAL!$L$49="","",(GERAL!$L$49)*-1)</f>
        <v>-999.15</v>
      </c>
      <c r="E5" s="730" t="str">
        <f>IF(D5="","","1.3.121 Honorário Assessoria")</f>
        <v>1.3.121 Honorário Assessoria</v>
      </c>
    </row>
    <row r="6" ht="12.75" customHeight="1">
      <c r="A6" s="61" t="str">
        <f t="shared" si="1"/>
        <v>Comando 7º</v>
      </c>
      <c r="C6" s="727">
        <f>IF(D6="","",GERAL!$S$3)</f>
        <v>45474</v>
      </c>
      <c r="D6" s="730">
        <f>IF(GERAL!$M$49="","",(GERAL!$M$49)*-1)</f>
        <v>-21414.65</v>
      </c>
      <c r="E6" s="730" t="str">
        <f>IF(D6="","","1.3.136 Desconto Conservação-Limpeza e Portaria")</f>
        <v>1.3.136 Desconto Conservação-Limpeza e Portaria</v>
      </c>
    </row>
    <row r="7" ht="12.75" customHeight="1">
      <c r="A7" s="61" t="str">
        <f t="shared" si="1"/>
        <v/>
      </c>
      <c r="C7" s="727" t="str">
        <f>IF(D7="","",GERAL!$S$3)</f>
        <v/>
      </c>
      <c r="D7" s="730" t="str">
        <f>IF(GERAL!$N$49="","",(GERAL!$N$49)*-1)</f>
        <v/>
      </c>
      <c r="E7" s="730" t="str">
        <f>IF(D7="","","1.3.126 Empréstimo APD")</f>
        <v/>
      </c>
      <c r="F7" s="61" t="str">
        <f>IF(D7="","",GERAL!$O$49)</f>
        <v/>
      </c>
    </row>
    <row r="8" ht="12.75" customHeight="1">
      <c r="A8" s="61" t="str">
        <f t="shared" si="1"/>
        <v/>
      </c>
      <c r="C8" s="727" t="str">
        <f>IF(D8="","",GERAL!$S$3)</f>
        <v/>
      </c>
      <c r="D8" s="730" t="str">
        <f>IF(GERAL!$Q$49="","",(GERAL!$Q$49)*-1)</f>
        <v/>
      </c>
      <c r="E8" s="730" t="str">
        <f>IF(D8="","","1.3.127 Serviços de Cartório")</f>
        <v/>
      </c>
    </row>
    <row r="9" ht="12.75" customHeight="1">
      <c r="A9" s="61" t="str">
        <f t="shared" si="1"/>
        <v>Comando 7º</v>
      </c>
      <c r="C9" s="727">
        <f>IF(D9="","",GERAL!$S$3)</f>
        <v>45474</v>
      </c>
      <c r="D9" s="728">
        <f>IF(GERAL!$S$49="","",GERAL!$R$49)</f>
        <v>3</v>
      </c>
      <c r="E9" s="729" t="str">
        <f>IF(D9="","","1.1.36 Taxa Complementar")</f>
        <v>1.1.36 Taxa Complementar</v>
      </c>
      <c r="F9" s="731" t="str">
        <f>IF(D9="","",GERAL!S36)</f>
        <v>Taxa de Boleto</v>
      </c>
    </row>
    <row r="10" ht="12.75" customHeight="1">
      <c r="A10" s="61" t="str">
        <f t="shared" si="1"/>
        <v/>
      </c>
      <c r="C10" s="727" t="str">
        <f>IF(D10="","",GERAL!$S$3)</f>
        <v/>
      </c>
      <c r="D10" s="730" t="str">
        <f>IF(GERAL!$P$49="","",(GERAL!$P$49)*-1)</f>
        <v/>
      </c>
      <c r="E10" s="730" t="str">
        <f>IF(D10="","","1.3.143 Síndico Profissional")</f>
        <v/>
      </c>
      <c r="F10" s="61" t="str">
        <f>IF(D10="","","Pró-labore")</f>
        <v/>
      </c>
    </row>
    <row r="11" ht="12.75" customHeight="1">
      <c r="A11" s="61" t="str">
        <f t="shared" si="1"/>
        <v/>
      </c>
      <c r="C11" s="727" t="str">
        <f>IF(D11="","",GERAL!$S$3)</f>
        <v/>
      </c>
    </row>
    <row r="12" ht="12.75" customHeight="1">
      <c r="A12" s="61" t="str">
        <f t="shared" si="1"/>
        <v/>
      </c>
      <c r="C12" s="727" t="str">
        <f>IF(D12="","",GERAL!$S$3)</f>
        <v/>
      </c>
    </row>
    <row r="13" ht="12.75" customHeight="1">
      <c r="A13" s="61" t="str">
        <f t="shared" si="1"/>
        <v/>
      </c>
      <c r="C13" s="727" t="str">
        <f>IF(D13="","",GERAL!$S$3)</f>
        <v/>
      </c>
    </row>
    <row r="14" ht="12.75" customHeight="1">
      <c r="A14" s="61" t="str">
        <f t="shared" si="1"/>
        <v/>
      </c>
      <c r="C14" s="727" t="str">
        <f>IF(D14="","",GERAL!$S$3)</f>
        <v/>
      </c>
    </row>
    <row r="15" ht="12.75" customHeight="1">
      <c r="A15" s="61" t="str">
        <f t="shared" si="1"/>
        <v/>
      </c>
      <c r="C15" s="727" t="str">
        <f>IF(D15="","",GERAL!$S$3)</f>
        <v/>
      </c>
    </row>
    <row r="16" ht="12.75" customHeight="1">
      <c r="A16" s="61" t="str">
        <f t="shared" si="1"/>
        <v/>
      </c>
      <c r="C16" s="727" t="str">
        <f>IF(D16="","",GERAL!$S$3)</f>
        <v/>
      </c>
    </row>
    <row r="17" ht="12.75" customHeight="1">
      <c r="A17" s="61" t="str">
        <f t="shared" si="1"/>
        <v/>
      </c>
      <c r="C17" s="727" t="str">
        <f>IF(D17="","",GERAL!$S$3)</f>
        <v/>
      </c>
    </row>
    <row r="18" ht="12.75" customHeight="1">
      <c r="A18" s="61" t="str">
        <f t="shared" si="1"/>
        <v/>
      </c>
      <c r="C18" s="727" t="str">
        <f>IF(D18="","",GERAL!$S$3)</f>
        <v/>
      </c>
    </row>
    <row r="19" ht="12.75" customHeight="1">
      <c r="A19" s="61" t="str">
        <f t="shared" si="1"/>
        <v/>
      </c>
      <c r="C19" s="727" t="str">
        <f>IF(D19="","",GERAL!$S$3)</f>
        <v/>
      </c>
    </row>
    <row r="20" ht="12.75" customHeight="1">
      <c r="A20" s="61" t="str">
        <f t="shared" si="1"/>
        <v/>
      </c>
      <c r="C20" s="727" t="str">
        <f>IF(D20="","",GERAL!$S$3)</f>
        <v/>
      </c>
    </row>
    <row r="21" ht="12.75" customHeight="1"/>
    <row r="22" ht="12.75" customHeight="1"/>
    <row r="23" ht="12.75" customHeight="1">
      <c r="C23" s="732" t="str">
        <f>GERAL!C$49</f>
        <v>A. CLARAS BL H</v>
      </c>
      <c r="D23" s="4"/>
    </row>
    <row r="24" ht="12.75" customHeight="1">
      <c r="C24" s="733" t="s">
        <v>1548</v>
      </c>
      <c r="D24" s="734">
        <f>SUM(D2:D20)</f>
        <v>39199.9336</v>
      </c>
    </row>
    <row r="25" ht="12.75" customHeight="1">
      <c r="C25" s="735" t="s">
        <v>1549</v>
      </c>
      <c r="D25" s="736">
        <f>GERAL!T$49</f>
        <v>39199.9336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23:D23"/>
  </mergeCells>
  <printOptions/>
  <pageMargins bottom="0.787401575" footer="0.0" header="0.0" left="0.511811024" right="0.511811024" top="0.7874015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75"/>
  <cols>
    <col customWidth="1" min="1" max="1" width="102.29"/>
    <col customWidth="1" min="2" max="2" width="27.71"/>
    <col customWidth="1" min="3" max="3" width="97.14"/>
    <col customWidth="1" min="4" max="4" width="30.29"/>
    <col customWidth="1" min="5" max="26" width="8.71"/>
  </cols>
  <sheetData>
    <row r="1">
      <c r="A1" s="740" t="s">
        <v>159</v>
      </c>
      <c r="B1" s="207"/>
      <c r="C1" s="207"/>
      <c r="D1" s="741"/>
    </row>
    <row r="2">
      <c r="A2" s="742" t="s">
        <v>160</v>
      </c>
      <c r="D2" s="219"/>
    </row>
    <row r="3">
      <c r="A3" s="742" t="s">
        <v>1550</v>
      </c>
      <c r="D3" s="219"/>
    </row>
    <row r="4">
      <c r="A4" s="743" t="s">
        <v>1551</v>
      </c>
      <c r="B4" s="744"/>
      <c r="C4" s="744"/>
      <c r="D4" s="221"/>
    </row>
    <row r="5">
      <c r="A5" s="745" t="s">
        <v>1552</v>
      </c>
      <c r="B5" s="4"/>
      <c r="C5" s="746" t="s">
        <v>1553</v>
      </c>
      <c r="D5" s="747"/>
    </row>
    <row r="6">
      <c r="A6" s="748" t="s">
        <v>1554</v>
      </c>
      <c r="B6" s="749">
        <v>244982.24</v>
      </c>
      <c r="C6" s="750" t="s">
        <v>1555</v>
      </c>
      <c r="D6" s="751">
        <v>1172260.48</v>
      </c>
    </row>
    <row r="7">
      <c r="A7" s="752" t="s">
        <v>1556</v>
      </c>
      <c r="B7" s="753">
        <v>8703.65</v>
      </c>
      <c r="C7" s="750" t="s">
        <v>1557</v>
      </c>
      <c r="D7" s="751">
        <v>70159.21</v>
      </c>
    </row>
    <row r="8">
      <c r="A8" s="752" t="s">
        <v>1558</v>
      </c>
      <c r="B8" s="754">
        <v>1275034.19</v>
      </c>
      <c r="C8" s="752" t="s">
        <v>1556</v>
      </c>
      <c r="D8" s="751">
        <v>8182.0</v>
      </c>
    </row>
    <row r="9">
      <c r="A9" s="752" t="s">
        <v>1559</v>
      </c>
      <c r="B9" s="28"/>
      <c r="C9" s="750" t="s">
        <v>1560</v>
      </c>
      <c r="D9" s="751">
        <v>14945.77</v>
      </c>
    </row>
    <row r="10">
      <c r="A10" s="752" t="s">
        <v>1561</v>
      </c>
      <c r="B10" s="753">
        <v>0.0</v>
      </c>
      <c r="C10" s="752" t="s">
        <v>1562</v>
      </c>
      <c r="D10" s="751">
        <v>970.75</v>
      </c>
    </row>
    <row r="11">
      <c r="A11" s="752" t="s">
        <v>1563</v>
      </c>
      <c r="B11" s="753">
        <v>1887.76</v>
      </c>
      <c r="C11" s="750" t="s">
        <v>1564</v>
      </c>
      <c r="D11" s="751">
        <v>52772.53</v>
      </c>
    </row>
    <row r="12">
      <c r="A12" s="752" t="s">
        <v>1562</v>
      </c>
      <c r="B12" s="753">
        <v>970.75</v>
      </c>
      <c r="C12" s="750" t="s">
        <v>1565</v>
      </c>
      <c r="D12" s="755">
        <v>10529.33</v>
      </c>
    </row>
    <row r="13">
      <c r="A13" s="752" t="s">
        <v>1566</v>
      </c>
      <c r="B13" s="753">
        <v>3924.91</v>
      </c>
      <c r="C13" s="750" t="s">
        <v>1567</v>
      </c>
      <c r="D13" s="756">
        <v>4415.15</v>
      </c>
    </row>
    <row r="14">
      <c r="A14" s="752" t="s">
        <v>1568</v>
      </c>
      <c r="B14" s="757">
        <v>1444.65</v>
      </c>
      <c r="C14" s="750" t="s">
        <v>1569</v>
      </c>
      <c r="D14" s="756">
        <v>9931.02</v>
      </c>
    </row>
    <row r="15">
      <c r="A15" s="752" t="s">
        <v>1568</v>
      </c>
      <c r="B15" s="757">
        <v>1444.65</v>
      </c>
      <c r="C15" s="750" t="s">
        <v>1570</v>
      </c>
      <c r="D15" s="756">
        <f>D50</f>
        <v>6022.89</v>
      </c>
    </row>
    <row r="16">
      <c r="A16" s="752" t="s">
        <v>1568</v>
      </c>
      <c r="B16" s="757">
        <v>1339.13</v>
      </c>
      <c r="C16" s="750" t="s">
        <v>1571</v>
      </c>
      <c r="D16" s="756">
        <v>21269.12</v>
      </c>
    </row>
    <row r="17">
      <c r="A17" s="752" t="s">
        <v>1568</v>
      </c>
      <c r="B17" s="757">
        <v>578.22</v>
      </c>
      <c r="C17" s="750" t="s">
        <v>1572</v>
      </c>
      <c r="D17" s="758">
        <v>2536.0</v>
      </c>
    </row>
    <row r="18">
      <c r="A18" s="752" t="s">
        <v>1568</v>
      </c>
      <c r="B18" s="757">
        <v>1190.08</v>
      </c>
      <c r="C18" s="750" t="s">
        <v>1573</v>
      </c>
      <c r="D18" s="758">
        <v>3466.0</v>
      </c>
    </row>
    <row r="19">
      <c r="A19" s="752" t="s">
        <v>1574</v>
      </c>
      <c r="B19" s="757">
        <v>9931.02</v>
      </c>
      <c r="C19" s="759"/>
      <c r="D19" s="756"/>
    </row>
    <row r="20">
      <c r="A20" s="760" t="s">
        <v>1575</v>
      </c>
      <c r="B20" s="753">
        <v>4415.15</v>
      </c>
      <c r="C20" s="750"/>
      <c r="D20" s="756"/>
    </row>
    <row r="21">
      <c r="A21" s="748" t="s">
        <v>1576</v>
      </c>
      <c r="B21" s="761">
        <v>281.33</v>
      </c>
      <c r="C21" s="750"/>
      <c r="D21" s="762"/>
    </row>
    <row r="22">
      <c r="A22" s="748" t="s">
        <v>1577</v>
      </c>
      <c r="B22" s="763">
        <f>SUM(B6:B21)</f>
        <v>1556127.73</v>
      </c>
      <c r="C22" s="750" t="s">
        <v>1578</v>
      </c>
      <c r="D22" s="764">
        <f>SUM(D6:D21)</f>
        <v>1377460.25</v>
      </c>
    </row>
    <row r="23">
      <c r="A23" s="765" t="s">
        <v>1579</v>
      </c>
      <c r="B23" s="60"/>
      <c r="C23" s="766">
        <f>B22-D22</f>
        <v>178667.48</v>
      </c>
      <c r="D23" s="767"/>
    </row>
    <row r="24">
      <c r="A24" s="768"/>
      <c r="B24" s="768"/>
      <c r="C24" s="769"/>
      <c r="D24" s="769"/>
    </row>
    <row r="25">
      <c r="A25" s="768"/>
      <c r="B25" s="768"/>
      <c r="C25" s="770"/>
      <c r="D25" s="769"/>
    </row>
    <row r="26">
      <c r="A26" s="768"/>
      <c r="B26" s="768"/>
      <c r="C26" s="770"/>
      <c r="D26" s="769"/>
    </row>
    <row r="27">
      <c r="A27" s="768"/>
      <c r="B27" s="768"/>
      <c r="C27" s="771" t="s">
        <v>1580</v>
      </c>
      <c r="D27" s="769"/>
    </row>
    <row r="28">
      <c r="A28" s="768"/>
      <c r="B28" s="768"/>
      <c r="C28" s="771" t="s">
        <v>1581</v>
      </c>
      <c r="D28" s="769"/>
    </row>
    <row r="29">
      <c r="A29" s="768"/>
      <c r="B29" s="768"/>
      <c r="C29" s="769"/>
      <c r="D29" s="769"/>
    </row>
    <row r="30">
      <c r="A30" s="768"/>
    </row>
    <row r="31">
      <c r="A31" s="772"/>
      <c r="C31" s="773"/>
      <c r="D31" s="116"/>
    </row>
    <row r="32">
      <c r="A32" s="774" t="s">
        <v>159</v>
      </c>
      <c r="B32" s="775"/>
      <c r="C32" s="775"/>
      <c r="D32" s="776"/>
    </row>
    <row r="33">
      <c r="A33" s="742" t="s">
        <v>160</v>
      </c>
      <c r="D33" s="219"/>
    </row>
    <row r="34">
      <c r="A34" s="777" t="s">
        <v>1582</v>
      </c>
      <c r="B34" s="81"/>
      <c r="C34" s="81"/>
      <c r="D34" s="747"/>
    </row>
    <row r="35">
      <c r="A35" s="778" t="s">
        <v>1583</v>
      </c>
      <c r="B35" s="81"/>
      <c r="C35" s="81"/>
      <c r="D35" s="747"/>
    </row>
    <row r="36">
      <c r="A36" s="745" t="s">
        <v>1584</v>
      </c>
      <c r="B36" s="4"/>
      <c r="C36" s="779" t="s">
        <v>1585</v>
      </c>
      <c r="D36" s="780"/>
    </row>
    <row r="37">
      <c r="A37" s="781" t="s">
        <v>1554</v>
      </c>
      <c r="B37" s="782">
        <v>88459.54</v>
      </c>
      <c r="C37" s="750" t="s">
        <v>1586</v>
      </c>
      <c r="D37" s="783">
        <v>28518.24</v>
      </c>
    </row>
    <row r="38">
      <c r="A38" s="781" t="s">
        <v>1587</v>
      </c>
      <c r="B38" s="782">
        <v>50250.73</v>
      </c>
      <c r="C38" s="750" t="s">
        <v>1588</v>
      </c>
      <c r="D38" s="783">
        <v>4194.67</v>
      </c>
    </row>
    <row r="39">
      <c r="A39" s="781"/>
      <c r="B39" s="782"/>
      <c r="C39" s="750" t="s">
        <v>1589</v>
      </c>
      <c r="D39" s="783">
        <v>7741.73</v>
      </c>
    </row>
    <row r="40">
      <c r="A40" s="781"/>
      <c r="B40" s="784"/>
      <c r="C40" s="750" t="s">
        <v>1590</v>
      </c>
      <c r="D40" s="783">
        <v>4598.38</v>
      </c>
    </row>
    <row r="41">
      <c r="A41" s="781"/>
      <c r="B41" s="785"/>
      <c r="C41" s="750" t="s">
        <v>1591</v>
      </c>
      <c r="D41" s="783">
        <v>7719.51</v>
      </c>
    </row>
    <row r="42">
      <c r="A42" s="786"/>
      <c r="B42" s="782"/>
      <c r="C42" s="787" t="s">
        <v>1592</v>
      </c>
      <c r="D42" s="783">
        <f>SUM(D37:D41)</f>
        <v>52772.53</v>
      </c>
    </row>
    <row r="43">
      <c r="A43" s="786"/>
      <c r="B43" s="782"/>
      <c r="C43" s="779" t="s">
        <v>1593</v>
      </c>
      <c r="D43" s="783"/>
    </row>
    <row r="44">
      <c r="A44" s="788"/>
      <c r="B44" s="789"/>
      <c r="C44" s="750" t="s">
        <v>1594</v>
      </c>
      <c r="D44" s="783">
        <v>260.0</v>
      </c>
    </row>
    <row r="45">
      <c r="A45" s="788"/>
      <c r="B45" s="789"/>
      <c r="C45" s="750" t="s">
        <v>1595</v>
      </c>
      <c r="D45" s="783">
        <v>4862.23</v>
      </c>
    </row>
    <row r="46">
      <c r="A46" s="788"/>
      <c r="B46" s="789"/>
      <c r="C46" s="750" t="s">
        <v>1596</v>
      </c>
      <c r="D46" s="783">
        <v>233.92</v>
      </c>
    </row>
    <row r="47">
      <c r="A47" s="788"/>
      <c r="B47" s="789"/>
      <c r="C47" s="750" t="s">
        <v>1597</v>
      </c>
      <c r="D47" s="783">
        <v>545.58</v>
      </c>
    </row>
    <row r="48">
      <c r="A48" s="788"/>
      <c r="B48" s="789"/>
      <c r="C48" s="750" t="s">
        <v>1598</v>
      </c>
      <c r="D48" s="783">
        <v>86.67</v>
      </c>
    </row>
    <row r="49">
      <c r="A49" s="788"/>
      <c r="B49" s="789"/>
      <c r="C49" s="750" t="s">
        <v>1599</v>
      </c>
      <c r="D49" s="783">
        <v>34.49</v>
      </c>
    </row>
    <row r="50">
      <c r="A50" s="788"/>
      <c r="B50" s="789"/>
      <c r="C50" s="787" t="s">
        <v>1600</v>
      </c>
      <c r="D50" s="783">
        <f>SUM(D44:D49)</f>
        <v>6022.89</v>
      </c>
    </row>
    <row r="51">
      <c r="A51" s="790" t="s">
        <v>135</v>
      </c>
      <c r="B51" s="791">
        <f>SUM(B37:B48)</f>
        <v>138710.27</v>
      </c>
      <c r="C51" s="792" t="s">
        <v>1601</v>
      </c>
      <c r="D51" s="793">
        <f>SUM(D42+D50)</f>
        <v>58795.42</v>
      </c>
    </row>
    <row r="52">
      <c r="A52" s="794" t="s">
        <v>373</v>
      </c>
      <c r="B52" s="60"/>
      <c r="C52" s="795">
        <f>B51-D51</f>
        <v>79914.85</v>
      </c>
      <c r="D52" s="796"/>
    </row>
    <row r="53">
      <c r="A53" s="768"/>
      <c r="B53" s="768"/>
      <c r="C53" s="770"/>
      <c r="D53" s="769"/>
    </row>
    <row r="54">
      <c r="A54" s="768"/>
      <c r="B54" s="768"/>
      <c r="C54" s="770"/>
      <c r="D54" s="769"/>
    </row>
    <row r="55">
      <c r="A55" s="768"/>
      <c r="B55" s="768"/>
      <c r="C55" s="771" t="s">
        <v>1580</v>
      </c>
      <c r="D55" s="769"/>
    </row>
    <row r="56">
      <c r="A56" s="768"/>
      <c r="B56" s="768"/>
      <c r="C56" s="771" t="s">
        <v>1581</v>
      </c>
      <c r="D56" s="769"/>
    </row>
    <row r="57">
      <c r="A57" s="768"/>
    </row>
    <row r="58">
      <c r="A58" s="740" t="s">
        <v>159</v>
      </c>
      <c r="B58" s="207"/>
      <c r="C58" s="207"/>
      <c r="D58" s="741"/>
    </row>
    <row r="59">
      <c r="A59" s="742" t="s">
        <v>160</v>
      </c>
      <c r="D59" s="219"/>
    </row>
    <row r="60">
      <c r="A60" s="742" t="s">
        <v>1602</v>
      </c>
      <c r="D60" s="219"/>
    </row>
    <row r="61">
      <c r="A61" s="797" t="s">
        <v>1551</v>
      </c>
      <c r="D61" s="219"/>
    </row>
    <row r="62">
      <c r="A62" s="798" t="s">
        <v>1603</v>
      </c>
      <c r="B62" s="746" t="s">
        <v>1554</v>
      </c>
      <c r="C62" s="4"/>
      <c r="D62" s="799">
        <v>106103.64</v>
      </c>
    </row>
    <row r="63">
      <c r="A63" s="800"/>
      <c r="B63" s="746" t="s">
        <v>1604</v>
      </c>
      <c r="C63" s="4"/>
      <c r="D63" s="799">
        <v>97473.24</v>
      </c>
    </row>
    <row r="64">
      <c r="A64" s="800"/>
      <c r="B64" s="746" t="s">
        <v>1605</v>
      </c>
      <c r="C64" s="4"/>
      <c r="D64" s="799">
        <v>8630.4</v>
      </c>
    </row>
    <row r="65">
      <c r="A65" s="801"/>
      <c r="B65" s="746" t="s">
        <v>1606</v>
      </c>
      <c r="C65" s="4"/>
      <c r="D65" s="799">
        <v>476.37</v>
      </c>
    </row>
    <row r="66">
      <c r="A66" s="765" t="s">
        <v>1607</v>
      </c>
      <c r="B66" s="60"/>
      <c r="C66" s="802">
        <f>SUM(D63:D65)</f>
        <v>106580.01</v>
      </c>
      <c r="D66" s="796"/>
    </row>
    <row r="67">
      <c r="A67" s="772"/>
      <c r="B67" s="772"/>
      <c r="C67" s="803"/>
      <c r="D67" s="803"/>
    </row>
    <row r="68">
      <c r="A68" s="772"/>
      <c r="B68" s="772"/>
      <c r="C68" s="803"/>
      <c r="D68" s="803"/>
    </row>
    <row r="69">
      <c r="A69" s="772"/>
      <c r="B69" s="772"/>
      <c r="C69" s="803"/>
      <c r="D69" s="803"/>
    </row>
    <row r="70">
      <c r="A70" s="774" t="s">
        <v>1608</v>
      </c>
      <c r="B70" s="775"/>
      <c r="C70" s="775"/>
      <c r="D70" s="776"/>
    </row>
    <row r="71">
      <c r="A71" s="745" t="s">
        <v>1609</v>
      </c>
      <c r="B71" s="4"/>
      <c r="C71" s="779" t="s">
        <v>1610</v>
      </c>
      <c r="D71" s="804" t="s">
        <v>1611</v>
      </c>
    </row>
    <row r="72">
      <c r="A72" s="805" t="s">
        <v>288</v>
      </c>
      <c r="B72" s="806">
        <v>84978.06</v>
      </c>
      <c r="C72" s="807"/>
      <c r="D72" s="808"/>
    </row>
    <row r="73">
      <c r="A73" s="805" t="s">
        <v>289</v>
      </c>
      <c r="B73" s="806"/>
      <c r="C73" s="807"/>
      <c r="D73" s="809"/>
    </row>
    <row r="74">
      <c r="A74" s="805" t="s">
        <v>290</v>
      </c>
      <c r="B74" s="810"/>
      <c r="C74" s="807"/>
      <c r="D74" s="809"/>
    </row>
    <row r="75">
      <c r="A75" s="805" t="s">
        <v>291</v>
      </c>
      <c r="B75" s="811"/>
      <c r="C75" s="807"/>
      <c r="D75" s="809"/>
    </row>
    <row r="76">
      <c r="A76" s="805" t="s">
        <v>292</v>
      </c>
      <c r="B76" s="811"/>
      <c r="C76" s="807"/>
      <c r="D76" s="809"/>
    </row>
    <row r="77">
      <c r="A77" s="805" t="s">
        <v>293</v>
      </c>
      <c r="B77" s="812"/>
      <c r="C77" s="807"/>
      <c r="D77" s="809"/>
    </row>
    <row r="78">
      <c r="A78" s="805" t="s">
        <v>294</v>
      </c>
      <c r="B78" s="812"/>
      <c r="C78" s="807"/>
      <c r="D78" s="809"/>
    </row>
    <row r="79">
      <c r="A79" s="805" t="s">
        <v>296</v>
      </c>
      <c r="B79" s="812"/>
      <c r="C79" s="813"/>
      <c r="D79" s="809"/>
    </row>
    <row r="80">
      <c r="A80" s="805" t="s">
        <v>297</v>
      </c>
      <c r="B80" s="812"/>
      <c r="C80" s="807"/>
      <c r="D80" s="809"/>
    </row>
    <row r="81">
      <c r="A81" s="805" t="s">
        <v>298</v>
      </c>
      <c r="B81" s="814"/>
      <c r="C81" s="807"/>
      <c r="D81" s="809"/>
    </row>
    <row r="82">
      <c r="A82" s="805" t="s">
        <v>299</v>
      </c>
      <c r="B82" s="812"/>
      <c r="C82" s="813"/>
      <c r="D82" s="809"/>
    </row>
    <row r="83">
      <c r="A83" s="805" t="s">
        <v>300</v>
      </c>
      <c r="B83" s="812"/>
      <c r="C83" s="807"/>
      <c r="D83" s="815"/>
    </row>
    <row r="84">
      <c r="A84" s="805" t="s">
        <v>1612</v>
      </c>
      <c r="B84" s="816">
        <f t="shared" ref="B84:C84" si="1">SUM(B72:B83)</f>
        <v>84978.06</v>
      </c>
      <c r="C84" s="817">
        <f t="shared" si="1"/>
        <v>0</v>
      </c>
      <c r="D84" s="818"/>
    </row>
    <row r="85">
      <c r="A85" s="765" t="s">
        <v>1613</v>
      </c>
      <c r="B85" s="191"/>
      <c r="C85" s="191"/>
      <c r="D85" s="796"/>
    </row>
    <row r="86">
      <c r="A86" s="772"/>
      <c r="B86" s="772"/>
      <c r="C86" s="772"/>
      <c r="D86" s="772"/>
    </row>
    <row r="87">
      <c r="A87" s="772"/>
      <c r="B87" s="772"/>
      <c r="C87" s="772"/>
      <c r="D87" s="772"/>
    </row>
    <row r="88">
      <c r="A88" s="772"/>
      <c r="B88" s="772"/>
      <c r="C88" s="772"/>
      <c r="D88" s="772"/>
    </row>
    <row r="89">
      <c r="A89" s="768"/>
      <c r="B89" s="768"/>
      <c r="C89" s="771" t="s">
        <v>1580</v>
      </c>
      <c r="D89" s="769"/>
    </row>
    <row r="90">
      <c r="A90" s="768"/>
      <c r="B90" s="768"/>
      <c r="C90" s="771" t="s">
        <v>1581</v>
      </c>
      <c r="D90" s="769"/>
    </row>
    <row r="91">
      <c r="A91" s="772"/>
      <c r="B91" s="772"/>
      <c r="C91" s="772"/>
      <c r="D91" s="772"/>
    </row>
    <row r="92">
      <c r="A92" s="740" t="s">
        <v>159</v>
      </c>
      <c r="B92" s="207"/>
      <c r="C92" s="207"/>
      <c r="D92" s="741"/>
    </row>
    <row r="93">
      <c r="A93" s="742" t="s">
        <v>160</v>
      </c>
      <c r="D93" s="219"/>
    </row>
    <row r="94">
      <c r="A94" s="740" t="s">
        <v>1614</v>
      </c>
      <c r="B94" s="207"/>
      <c r="C94" s="207"/>
      <c r="D94" s="741"/>
    </row>
    <row r="95">
      <c r="A95" s="819" t="s">
        <v>1615</v>
      </c>
      <c r="B95" s="4"/>
      <c r="C95" s="746" t="s">
        <v>1553</v>
      </c>
      <c r="D95" s="747"/>
    </row>
    <row r="96">
      <c r="A96" s="820" t="s">
        <v>1616</v>
      </c>
      <c r="B96" s="821">
        <v>178667.48</v>
      </c>
      <c r="C96" s="822" t="s">
        <v>1617</v>
      </c>
      <c r="D96" s="758">
        <v>37650.39</v>
      </c>
    </row>
    <row r="97">
      <c r="A97" s="823" t="s">
        <v>1603</v>
      </c>
      <c r="B97" s="753">
        <v>106580.01</v>
      </c>
      <c r="C97" s="822" t="s">
        <v>1618</v>
      </c>
      <c r="D97" s="758">
        <v>30106.75</v>
      </c>
    </row>
    <row r="98">
      <c r="A98" s="823" t="s">
        <v>1619</v>
      </c>
      <c r="B98" s="753">
        <v>84798.06</v>
      </c>
      <c r="C98" s="822" t="s">
        <v>1620</v>
      </c>
      <c r="D98" s="758">
        <v>52000.0</v>
      </c>
    </row>
    <row r="99">
      <c r="A99" s="823"/>
      <c r="B99" s="824"/>
      <c r="C99" s="822" t="s">
        <v>135</v>
      </c>
      <c r="D99" s="758">
        <f>SUM(D96:D98)</f>
        <v>119757.14</v>
      </c>
    </row>
    <row r="100">
      <c r="A100" s="823"/>
      <c r="B100" s="825"/>
      <c r="C100" s="822" t="s">
        <v>1621</v>
      </c>
      <c r="D100" s="758">
        <f>B102-D99</f>
        <v>250288.41</v>
      </c>
    </row>
    <row r="101">
      <c r="A101" s="823"/>
      <c r="B101" s="753"/>
      <c r="C101" s="779"/>
      <c r="D101" s="783"/>
    </row>
    <row r="102">
      <c r="A102" s="826" t="s">
        <v>135</v>
      </c>
      <c r="B102" s="827">
        <f>SUM(B96:B101)</f>
        <v>370045.55</v>
      </c>
      <c r="C102" s="828" t="s">
        <v>1622</v>
      </c>
      <c r="D102" s="829">
        <f>SUM(D99:D100)</f>
        <v>370045.55</v>
      </c>
    </row>
    <row r="103">
      <c r="A103" s="772"/>
      <c r="B103" s="830"/>
      <c r="C103" s="830"/>
      <c r="D103" s="830"/>
    </row>
    <row r="104">
      <c r="A104" s="772"/>
      <c r="B104" s="830"/>
      <c r="C104" s="830"/>
      <c r="D104" s="830"/>
    </row>
    <row r="105">
      <c r="A105" s="768"/>
      <c r="B105" s="768"/>
      <c r="C105" s="771" t="s">
        <v>1580</v>
      </c>
      <c r="D105" s="769"/>
    </row>
    <row r="106">
      <c r="A106" s="768"/>
      <c r="B106" s="768"/>
      <c r="C106" s="771" t="s">
        <v>1581</v>
      </c>
      <c r="D106" s="769"/>
    </row>
    <row r="107">
      <c r="A107" s="772"/>
      <c r="B107" s="830"/>
      <c r="C107" s="830"/>
      <c r="D107" s="830"/>
    </row>
    <row r="108">
      <c r="A108" s="772"/>
      <c r="B108" s="830"/>
      <c r="C108" s="830"/>
      <c r="D108" s="830"/>
    </row>
    <row r="109">
      <c r="A109" s="772"/>
      <c r="B109" s="830"/>
      <c r="C109" s="830"/>
      <c r="D109" s="830"/>
    </row>
    <row r="110">
      <c r="A110" s="831" t="s">
        <v>1623</v>
      </c>
      <c r="B110" s="832">
        <v>178667.48</v>
      </c>
      <c r="C110" s="753" t="s">
        <v>1624</v>
      </c>
      <c r="D110" s="758" t="str">
        <f>C137</f>
        <v/>
      </c>
    </row>
    <row r="111">
      <c r="A111" s="823"/>
      <c r="B111" s="832"/>
      <c r="C111" s="753" t="s">
        <v>1625</v>
      </c>
      <c r="D111" s="758">
        <v>30106.75</v>
      </c>
    </row>
    <row r="112">
      <c r="A112" s="823"/>
      <c r="B112" s="833"/>
      <c r="C112" s="779" t="s">
        <v>1612</v>
      </c>
      <c r="D112" s="783">
        <f>SUM(D108:D111)</f>
        <v>30106.75</v>
      </c>
    </row>
    <row r="113">
      <c r="A113" s="826" t="s">
        <v>135</v>
      </c>
      <c r="B113" s="827">
        <f>SUM(B107:B112)</f>
        <v>178667.48</v>
      </c>
      <c r="C113" s="834" t="s">
        <v>1622</v>
      </c>
      <c r="D113" s="835">
        <f>B113-D112</f>
        <v>148560.73</v>
      </c>
    </row>
    <row r="114">
      <c r="A114" s="772"/>
      <c r="B114" s="830"/>
      <c r="C114" s="830"/>
      <c r="D114" s="830"/>
    </row>
    <row r="115">
      <c r="A115" s="772"/>
      <c r="B115" s="830"/>
      <c r="C115" s="830"/>
      <c r="D115" s="830"/>
    </row>
    <row r="116">
      <c r="A116" s="772"/>
      <c r="B116" s="830"/>
      <c r="C116" s="830"/>
      <c r="D116" s="830"/>
    </row>
    <row r="117">
      <c r="A117" s="772"/>
      <c r="B117" s="830"/>
      <c r="C117" s="830"/>
      <c r="D117" s="830"/>
    </row>
    <row r="118">
      <c r="A118" s="772"/>
      <c r="B118" s="830"/>
      <c r="C118" s="830"/>
      <c r="D118" s="830"/>
    </row>
    <row r="119">
      <c r="A119" s="772"/>
      <c r="B119" s="830"/>
      <c r="C119" s="830"/>
      <c r="D119" s="830"/>
    </row>
    <row r="120">
      <c r="A120" s="772"/>
      <c r="B120" s="830"/>
      <c r="C120" s="830"/>
      <c r="D120" s="830"/>
    </row>
    <row r="121">
      <c r="A121" s="772"/>
      <c r="B121" s="830"/>
      <c r="C121" s="830"/>
      <c r="D121" s="830"/>
    </row>
    <row r="122">
      <c r="A122" s="772"/>
      <c r="B122" s="830"/>
      <c r="C122" s="830"/>
      <c r="D122" s="830"/>
    </row>
    <row r="123">
      <c r="A123" s="772"/>
      <c r="B123" s="830"/>
      <c r="C123" s="830"/>
      <c r="D123" s="830"/>
    </row>
    <row r="124">
      <c r="A124" s="772"/>
      <c r="B124" s="830"/>
      <c r="C124" s="830"/>
      <c r="D124" s="830"/>
    </row>
    <row r="125">
      <c r="A125" s="772"/>
      <c r="B125" s="830"/>
      <c r="C125" s="830"/>
      <c r="D125" s="830"/>
    </row>
    <row r="126">
      <c r="A126" s="772"/>
      <c r="B126" s="830"/>
      <c r="C126" s="830"/>
      <c r="D126" s="830"/>
    </row>
    <row r="127">
      <c r="A127" s="772"/>
      <c r="B127" s="830"/>
      <c r="C127" s="830"/>
      <c r="D127" s="830"/>
    </row>
    <row r="128">
      <c r="A128" s="772"/>
      <c r="B128" s="830"/>
      <c r="C128" s="830"/>
      <c r="D128" s="830"/>
    </row>
    <row r="129">
      <c r="A129" s="772"/>
      <c r="B129" s="830"/>
      <c r="C129" s="830"/>
      <c r="D129" s="830"/>
    </row>
    <row r="130">
      <c r="A130" s="772"/>
      <c r="B130" s="830"/>
      <c r="C130" s="830"/>
      <c r="D130" s="830"/>
    </row>
    <row r="131">
      <c r="A131" s="772"/>
      <c r="B131" s="830"/>
      <c r="C131" s="830"/>
      <c r="D131" s="830"/>
    </row>
    <row r="132">
      <c r="A132" s="772"/>
      <c r="B132" s="830"/>
      <c r="C132" s="830"/>
      <c r="D132" s="830"/>
    </row>
    <row r="133">
      <c r="A133" s="772"/>
      <c r="B133" s="830"/>
      <c r="C133" s="830"/>
      <c r="D133" s="830"/>
    </row>
    <row r="134">
      <c r="A134" s="772"/>
      <c r="B134" s="830"/>
      <c r="C134" s="830"/>
      <c r="D134" s="830"/>
    </row>
    <row r="135">
      <c r="A135" s="772"/>
      <c r="B135" s="830"/>
      <c r="C135" s="830"/>
      <c r="D135" s="830"/>
    </row>
    <row r="136">
      <c r="A136" s="772"/>
      <c r="B136" s="830"/>
      <c r="C136" s="830"/>
      <c r="D136" s="830"/>
    </row>
    <row r="137">
      <c r="A137" s="772"/>
      <c r="B137" s="830"/>
      <c r="C137" s="830"/>
      <c r="D137" s="830"/>
    </row>
    <row r="138">
      <c r="A138" s="772"/>
      <c r="B138" s="830"/>
      <c r="C138" s="830"/>
      <c r="D138" s="830"/>
    </row>
    <row r="139">
      <c r="A139" s="772"/>
      <c r="B139" s="830"/>
      <c r="C139" s="830"/>
      <c r="D139" s="830"/>
    </row>
    <row r="140">
      <c r="A140" s="772"/>
      <c r="B140" s="830"/>
      <c r="C140" s="830"/>
      <c r="D140" s="830"/>
    </row>
    <row r="141">
      <c r="A141" s="772"/>
      <c r="B141" s="830"/>
      <c r="C141" s="830"/>
      <c r="D141" s="830"/>
    </row>
    <row r="142">
      <c r="A142" s="772"/>
      <c r="B142" s="830"/>
      <c r="C142" s="830"/>
      <c r="D142" s="830"/>
    </row>
    <row r="143">
      <c r="A143" s="772"/>
      <c r="B143" s="830"/>
      <c r="C143" s="830"/>
      <c r="D143" s="830"/>
    </row>
    <row r="144">
      <c r="A144" s="772"/>
      <c r="B144" s="830"/>
      <c r="C144" s="830"/>
      <c r="D144" s="830"/>
    </row>
    <row r="145">
      <c r="A145" s="772"/>
      <c r="B145" s="830"/>
      <c r="C145" s="830"/>
      <c r="D145" s="830"/>
    </row>
    <row r="146">
      <c r="A146" s="772"/>
      <c r="B146" s="830"/>
      <c r="C146" s="830"/>
      <c r="D146" s="830"/>
    </row>
    <row r="147">
      <c r="A147" s="772"/>
      <c r="B147" s="830"/>
      <c r="C147" s="830"/>
      <c r="D147" s="830"/>
    </row>
    <row r="148">
      <c r="A148" s="772"/>
      <c r="B148" s="830"/>
      <c r="C148" s="830"/>
      <c r="D148" s="836"/>
    </row>
    <row r="149">
      <c r="A149" s="772"/>
      <c r="B149" s="830"/>
      <c r="C149" s="830"/>
      <c r="D149" s="836"/>
    </row>
    <row r="150">
      <c r="A150" s="772"/>
      <c r="B150" s="830"/>
      <c r="C150" s="830"/>
      <c r="D150" s="836"/>
    </row>
    <row r="151">
      <c r="A151" s="772"/>
      <c r="B151" s="830"/>
      <c r="C151" s="830"/>
      <c r="D151" s="836"/>
    </row>
    <row r="152">
      <c r="A152" s="772"/>
      <c r="B152" s="830"/>
      <c r="C152" s="830"/>
      <c r="D152" s="836"/>
    </row>
    <row r="153">
      <c r="A153" s="772"/>
      <c r="B153" s="830"/>
      <c r="C153" s="830"/>
      <c r="D153" s="836"/>
    </row>
    <row r="154">
      <c r="A154" s="772"/>
      <c r="B154" s="830"/>
      <c r="C154" s="830"/>
      <c r="D154" s="836"/>
    </row>
    <row r="155">
      <c r="A155" s="772"/>
      <c r="B155" s="830"/>
      <c r="C155" s="830"/>
      <c r="D155" s="836"/>
    </row>
    <row r="156">
      <c r="A156" s="772"/>
      <c r="B156" s="830"/>
      <c r="C156" s="830"/>
      <c r="D156" s="837"/>
    </row>
    <row r="157">
      <c r="A157" s="772"/>
      <c r="B157" s="830"/>
      <c r="C157" s="830"/>
      <c r="D157" s="836"/>
    </row>
    <row r="158">
      <c r="A158" s="772"/>
      <c r="B158" s="830"/>
      <c r="C158" s="830"/>
      <c r="D158" s="836"/>
    </row>
    <row r="159">
      <c r="A159" s="772"/>
      <c r="B159" s="830"/>
      <c r="C159" s="830"/>
      <c r="D159" s="836"/>
    </row>
    <row r="160">
      <c r="A160" s="838"/>
      <c r="B160" s="824"/>
      <c r="C160" s="824"/>
      <c r="D160" s="824"/>
    </row>
    <row r="161">
      <c r="A161" s="838"/>
      <c r="B161" s="824"/>
      <c r="C161" s="824"/>
      <c r="D161" s="824"/>
    </row>
    <row r="162">
      <c r="A162" s="838"/>
      <c r="B162" s="824"/>
      <c r="C162" s="824"/>
      <c r="D162" s="824"/>
    </row>
    <row r="163">
      <c r="A163" s="838"/>
      <c r="B163" s="824"/>
      <c r="C163" s="824"/>
      <c r="D163" s="824"/>
    </row>
    <row r="164">
      <c r="A164" s="838"/>
      <c r="B164" s="824"/>
      <c r="C164" s="824"/>
      <c r="D164" s="824"/>
    </row>
    <row r="165">
      <c r="A165" s="838"/>
      <c r="B165" s="824"/>
      <c r="C165" s="824"/>
      <c r="D165" s="824"/>
    </row>
    <row r="166">
      <c r="A166" s="838"/>
      <c r="B166" s="824"/>
      <c r="C166" s="824"/>
      <c r="D166" s="824"/>
    </row>
    <row r="167">
      <c r="A167" s="838"/>
      <c r="B167" s="824"/>
      <c r="C167" s="824"/>
      <c r="D167" s="824"/>
    </row>
    <row r="168">
      <c r="A168" s="838"/>
      <c r="B168" s="824"/>
      <c r="C168" s="824"/>
      <c r="D168" s="824"/>
    </row>
    <row r="169">
      <c r="A169" s="838"/>
      <c r="B169" s="824"/>
      <c r="C169" s="824"/>
      <c r="D169" s="824"/>
    </row>
    <row r="170">
      <c r="A170" s="838"/>
      <c r="B170" s="824"/>
      <c r="C170" s="824"/>
      <c r="D170" s="824"/>
    </row>
    <row r="171">
      <c r="A171" s="838"/>
      <c r="B171" s="824"/>
      <c r="C171" s="824"/>
      <c r="D171" s="824"/>
    </row>
    <row r="172">
      <c r="A172" s="838"/>
      <c r="B172" s="824"/>
      <c r="C172" s="824"/>
      <c r="D172" s="824"/>
    </row>
    <row r="173">
      <c r="A173" s="838"/>
      <c r="B173" s="824"/>
      <c r="C173" s="824"/>
      <c r="D173" s="824"/>
    </row>
    <row r="174">
      <c r="A174" s="838"/>
      <c r="B174" s="824"/>
      <c r="C174" s="824"/>
      <c r="D174" s="824"/>
    </row>
    <row r="175">
      <c r="A175" s="838"/>
      <c r="B175" s="824"/>
      <c r="C175" s="824"/>
      <c r="D175" s="824"/>
    </row>
    <row r="176">
      <c r="A176" s="838"/>
      <c r="B176" s="824"/>
      <c r="C176" s="824"/>
      <c r="D176" s="824"/>
    </row>
    <row r="177">
      <c r="A177" s="838"/>
      <c r="B177" s="824"/>
      <c r="C177" s="824"/>
      <c r="D177" s="824"/>
    </row>
    <row r="178">
      <c r="A178" s="838"/>
      <c r="B178" s="824"/>
      <c r="C178" s="824"/>
      <c r="D178" s="824"/>
    </row>
    <row r="179">
      <c r="A179" s="838"/>
      <c r="B179" s="824"/>
      <c r="C179" s="824"/>
      <c r="D179" s="824"/>
    </row>
    <row r="180">
      <c r="A180" s="838"/>
      <c r="B180" s="824"/>
      <c r="C180" s="824"/>
      <c r="D180" s="824"/>
    </row>
    <row r="181">
      <c r="A181" s="838"/>
      <c r="B181" s="824"/>
      <c r="C181" s="824"/>
      <c r="D181" s="824"/>
    </row>
    <row r="182">
      <c r="A182" s="838"/>
      <c r="B182" s="824"/>
      <c r="C182" s="824"/>
      <c r="D182" s="824"/>
    </row>
    <row r="183">
      <c r="A183" s="838"/>
      <c r="B183" s="824"/>
      <c r="C183" s="824"/>
      <c r="D183" s="824"/>
    </row>
    <row r="184">
      <c r="A184" s="838"/>
      <c r="B184" s="824"/>
      <c r="C184" s="824"/>
      <c r="D184" s="824"/>
    </row>
    <row r="185">
      <c r="A185" s="838"/>
      <c r="B185" s="824"/>
      <c r="C185" s="824"/>
      <c r="D185" s="824"/>
    </row>
    <row r="186">
      <c r="A186" s="838"/>
      <c r="B186" s="824"/>
      <c r="C186" s="824"/>
      <c r="D186" s="824"/>
    </row>
    <row r="187">
      <c r="A187" s="838"/>
      <c r="B187" s="824"/>
      <c r="C187" s="824"/>
      <c r="D187" s="824"/>
    </row>
    <row r="188">
      <c r="A188" s="838"/>
      <c r="B188" s="824"/>
      <c r="C188" s="824"/>
      <c r="D188" s="824"/>
    </row>
    <row r="189">
      <c r="A189" s="838"/>
      <c r="B189" s="824"/>
      <c r="C189" s="824"/>
      <c r="D189" s="824"/>
    </row>
    <row r="190">
      <c r="A190" s="838"/>
      <c r="B190" s="824"/>
      <c r="C190" s="824"/>
      <c r="D190" s="824"/>
    </row>
    <row r="191">
      <c r="A191" s="838"/>
      <c r="B191" s="824"/>
      <c r="C191" s="824"/>
      <c r="D191" s="824"/>
    </row>
    <row r="192">
      <c r="A192" s="838"/>
      <c r="B192" s="824"/>
      <c r="C192" s="824"/>
      <c r="D192" s="824"/>
    </row>
    <row r="193">
      <c r="A193" s="838"/>
      <c r="B193" s="824"/>
      <c r="C193" s="824"/>
      <c r="D193" s="824"/>
    </row>
    <row r="194">
      <c r="A194" s="838"/>
      <c r="B194" s="824"/>
      <c r="C194" s="824"/>
      <c r="D194" s="824"/>
    </row>
    <row r="195">
      <c r="A195" s="838"/>
      <c r="B195" s="824"/>
      <c r="C195" s="824"/>
      <c r="D195" s="824"/>
    </row>
    <row r="196">
      <c r="A196" s="838"/>
      <c r="B196" s="824"/>
      <c r="C196" s="824"/>
      <c r="D196" s="824"/>
    </row>
    <row r="197">
      <c r="A197" s="838"/>
      <c r="B197" s="824"/>
      <c r="C197" s="824"/>
      <c r="D197" s="824"/>
    </row>
    <row r="198">
      <c r="A198" s="838"/>
      <c r="B198" s="824"/>
      <c r="C198" s="824"/>
      <c r="D198" s="824"/>
    </row>
    <row r="199">
      <c r="A199" s="838"/>
      <c r="B199" s="824"/>
      <c r="C199" s="824"/>
      <c r="D199" s="824"/>
    </row>
    <row r="200">
      <c r="A200" s="838"/>
      <c r="B200" s="824"/>
      <c r="C200" s="824"/>
      <c r="D200" s="824"/>
    </row>
    <row r="201">
      <c r="A201" s="838"/>
      <c r="B201" s="824"/>
      <c r="C201" s="824"/>
      <c r="D201" s="824"/>
    </row>
    <row r="202">
      <c r="A202" s="838"/>
      <c r="B202" s="824"/>
      <c r="C202" s="824"/>
      <c r="D202" s="824"/>
    </row>
    <row r="203">
      <c r="A203" s="838"/>
      <c r="B203" s="824"/>
      <c r="C203" s="824"/>
      <c r="D203" s="824"/>
    </row>
    <row r="204">
      <c r="A204" s="838"/>
      <c r="B204" s="824"/>
      <c r="C204" s="824"/>
      <c r="D204" s="824"/>
    </row>
    <row r="205">
      <c r="A205" s="838"/>
      <c r="B205" s="824"/>
      <c r="C205" s="824"/>
      <c r="D205" s="824"/>
    </row>
    <row r="206">
      <c r="A206" s="838"/>
      <c r="B206" s="824"/>
      <c r="C206" s="824"/>
      <c r="D206" s="824"/>
    </row>
    <row r="207">
      <c r="A207" s="838"/>
      <c r="B207" s="824"/>
      <c r="C207" s="824"/>
      <c r="D207" s="824"/>
    </row>
    <row r="208">
      <c r="A208" s="838"/>
      <c r="B208" s="824"/>
      <c r="C208" s="824"/>
      <c r="D208" s="824"/>
    </row>
    <row r="209">
      <c r="A209" s="838"/>
      <c r="B209" s="824"/>
      <c r="C209" s="824"/>
      <c r="D209" s="824"/>
    </row>
    <row r="210">
      <c r="A210" s="838"/>
      <c r="B210" s="824"/>
      <c r="C210" s="824"/>
      <c r="D210" s="824"/>
    </row>
    <row r="211">
      <c r="A211" s="838"/>
      <c r="B211" s="824"/>
      <c r="C211" s="824"/>
      <c r="D211" s="824"/>
    </row>
    <row r="212">
      <c r="A212" s="838"/>
      <c r="B212" s="824"/>
      <c r="C212" s="824"/>
      <c r="D212" s="824"/>
    </row>
    <row r="213">
      <c r="A213" s="838"/>
      <c r="B213" s="824"/>
      <c r="C213" s="824"/>
      <c r="D213" s="824"/>
    </row>
    <row r="214">
      <c r="A214" s="838"/>
      <c r="B214" s="824"/>
      <c r="C214" s="824"/>
      <c r="D214" s="824"/>
    </row>
    <row r="215">
      <c r="A215" s="838"/>
      <c r="B215" s="824"/>
      <c r="C215" s="824"/>
      <c r="D215" s="824"/>
    </row>
    <row r="216">
      <c r="A216" s="838"/>
      <c r="B216" s="824"/>
      <c r="C216" s="824"/>
      <c r="D216" s="824"/>
    </row>
    <row r="217">
      <c r="A217" s="838"/>
      <c r="B217" s="824"/>
      <c r="C217" s="824"/>
      <c r="D217" s="824"/>
    </row>
    <row r="218">
      <c r="A218" s="838"/>
      <c r="B218" s="824"/>
      <c r="C218" s="824"/>
      <c r="D218" s="824"/>
    </row>
    <row r="219">
      <c r="A219" s="838"/>
      <c r="B219" s="824"/>
      <c r="C219" s="824"/>
      <c r="D219" s="824"/>
    </row>
    <row r="220">
      <c r="A220" s="838"/>
      <c r="B220" s="824"/>
      <c r="C220" s="824"/>
      <c r="D220" s="824"/>
    </row>
    <row r="221">
      <c r="A221" s="838"/>
      <c r="B221" s="824"/>
      <c r="C221" s="824"/>
      <c r="D221" s="824"/>
    </row>
    <row r="222">
      <c r="A222" s="838"/>
      <c r="B222" s="824"/>
      <c r="C222" s="824"/>
      <c r="D222" s="824"/>
    </row>
    <row r="223">
      <c r="A223" s="838"/>
      <c r="B223" s="824"/>
      <c r="C223" s="824"/>
      <c r="D223" s="824"/>
    </row>
    <row r="224">
      <c r="A224" s="838"/>
      <c r="B224" s="824"/>
      <c r="C224" s="824"/>
      <c r="D224" s="824"/>
    </row>
    <row r="225">
      <c r="A225" s="838"/>
      <c r="B225" s="824"/>
      <c r="C225" s="824"/>
      <c r="D225" s="824"/>
    </row>
    <row r="226">
      <c r="A226" s="838"/>
      <c r="B226" s="824"/>
      <c r="C226" s="824"/>
      <c r="D226" s="824"/>
    </row>
    <row r="227">
      <c r="A227" s="838"/>
      <c r="B227" s="824"/>
      <c r="C227" s="824"/>
      <c r="D227" s="824"/>
    </row>
    <row r="228">
      <c r="A228" s="838"/>
      <c r="B228" s="824"/>
      <c r="C228" s="824"/>
      <c r="D228" s="824"/>
    </row>
    <row r="229">
      <c r="A229" s="838"/>
      <c r="B229" s="824"/>
      <c r="C229" s="824"/>
      <c r="D229" s="824"/>
    </row>
    <row r="230">
      <c r="A230" s="838"/>
      <c r="B230" s="824"/>
      <c r="C230" s="824"/>
      <c r="D230" s="824"/>
    </row>
    <row r="231">
      <c r="A231" s="838"/>
      <c r="B231" s="824"/>
      <c r="C231" s="824"/>
      <c r="D231" s="824"/>
    </row>
    <row r="232">
      <c r="A232" s="838"/>
      <c r="B232" s="824"/>
      <c r="C232" s="824"/>
      <c r="D232" s="824"/>
    </row>
    <row r="233">
      <c r="A233" s="838"/>
      <c r="B233" s="824"/>
      <c r="C233" s="824"/>
      <c r="D233" s="824"/>
    </row>
    <row r="234">
      <c r="A234" s="838"/>
      <c r="B234" s="824"/>
      <c r="C234" s="824"/>
      <c r="D234" s="824"/>
    </row>
    <row r="235">
      <c r="A235" s="838"/>
      <c r="B235" s="824"/>
      <c r="C235" s="824"/>
      <c r="D235" s="824"/>
    </row>
    <row r="236">
      <c r="A236" s="838"/>
      <c r="B236" s="824"/>
      <c r="C236" s="824"/>
      <c r="D236" s="824"/>
    </row>
    <row r="237">
      <c r="A237" s="838"/>
      <c r="B237" s="824"/>
      <c r="C237" s="824"/>
      <c r="D237" s="824"/>
    </row>
    <row r="238">
      <c r="A238" s="838"/>
      <c r="B238" s="824"/>
      <c r="C238" s="824"/>
      <c r="D238" s="824"/>
    </row>
    <row r="239">
      <c r="A239" s="838"/>
      <c r="B239" s="824"/>
      <c r="C239" s="824"/>
      <c r="D239" s="824"/>
    </row>
    <row r="240">
      <c r="A240" s="838"/>
      <c r="B240" s="824"/>
      <c r="C240" s="824"/>
      <c r="D240" s="824"/>
    </row>
    <row r="241">
      <c r="A241" s="838"/>
      <c r="B241" s="824"/>
      <c r="C241" s="824"/>
      <c r="D241" s="824"/>
    </row>
    <row r="242">
      <c r="A242" s="838"/>
      <c r="B242" s="824"/>
      <c r="C242" s="824"/>
      <c r="D242" s="824"/>
    </row>
    <row r="243">
      <c r="A243" s="838"/>
      <c r="B243" s="824"/>
      <c r="C243" s="824"/>
      <c r="D243" s="824"/>
    </row>
    <row r="244">
      <c r="A244" s="838"/>
      <c r="B244" s="824"/>
      <c r="C244" s="824"/>
      <c r="D244" s="824"/>
    </row>
    <row r="245">
      <c r="A245" s="838"/>
      <c r="B245" s="824"/>
      <c r="C245" s="824"/>
      <c r="D245" s="824"/>
    </row>
    <row r="246">
      <c r="A246" s="838"/>
      <c r="B246" s="824"/>
      <c r="C246" s="824"/>
      <c r="D246" s="824"/>
    </row>
    <row r="247">
      <c r="A247" s="838"/>
      <c r="B247" s="824"/>
      <c r="C247" s="824"/>
      <c r="D247" s="824"/>
    </row>
    <row r="248">
      <c r="A248" s="838"/>
      <c r="B248" s="824"/>
      <c r="C248" s="824"/>
      <c r="D248" s="824"/>
    </row>
    <row r="249">
      <c r="A249" s="838"/>
      <c r="B249" s="824"/>
      <c r="C249" s="824"/>
      <c r="D249" s="824"/>
    </row>
    <row r="250">
      <c r="A250" s="838"/>
      <c r="B250" s="824"/>
      <c r="C250" s="824"/>
      <c r="D250" s="824"/>
    </row>
    <row r="251">
      <c r="A251" s="838"/>
      <c r="B251" s="824"/>
      <c r="C251" s="824"/>
      <c r="D251" s="824"/>
    </row>
    <row r="252">
      <c r="A252" s="838"/>
      <c r="B252" s="824"/>
      <c r="C252" s="824"/>
      <c r="D252" s="824"/>
    </row>
    <row r="253">
      <c r="A253" s="838"/>
      <c r="B253" s="824"/>
      <c r="C253" s="824"/>
      <c r="D253" s="824"/>
    </row>
    <row r="254">
      <c r="A254" s="838"/>
      <c r="B254" s="824"/>
      <c r="C254" s="824"/>
      <c r="D254" s="824"/>
    </row>
    <row r="255">
      <c r="A255" s="838"/>
      <c r="B255" s="824"/>
      <c r="C255" s="824"/>
      <c r="D255" s="824"/>
    </row>
    <row r="256">
      <c r="A256" s="838"/>
      <c r="B256" s="824"/>
      <c r="C256" s="824"/>
      <c r="D256" s="824"/>
    </row>
    <row r="257">
      <c r="A257" s="838"/>
      <c r="B257" s="824"/>
      <c r="C257" s="824"/>
      <c r="D257" s="824"/>
    </row>
    <row r="258">
      <c r="A258" s="838"/>
      <c r="B258" s="824"/>
      <c r="C258" s="824"/>
      <c r="D258" s="824"/>
    </row>
    <row r="259">
      <c r="A259" s="838"/>
      <c r="B259" s="824"/>
      <c r="C259" s="824"/>
      <c r="D259" s="824"/>
    </row>
    <row r="260">
      <c r="A260" s="838"/>
      <c r="B260" s="824"/>
      <c r="C260" s="824"/>
      <c r="D260" s="824"/>
    </row>
    <row r="261">
      <c r="A261" s="838"/>
      <c r="B261" s="824"/>
      <c r="C261" s="824"/>
      <c r="D261" s="824"/>
    </row>
    <row r="262">
      <c r="A262" s="838"/>
      <c r="B262" s="824"/>
      <c r="C262" s="824"/>
      <c r="D262" s="824"/>
    </row>
    <row r="263">
      <c r="A263" s="838"/>
      <c r="B263" s="824"/>
      <c r="C263" s="824"/>
      <c r="D263" s="824"/>
    </row>
    <row r="264">
      <c r="A264" s="838"/>
      <c r="B264" s="824"/>
      <c r="C264" s="824"/>
      <c r="D264" s="824"/>
    </row>
    <row r="265">
      <c r="A265" s="838"/>
      <c r="B265" s="824"/>
      <c r="C265" s="824"/>
      <c r="D265" s="824"/>
    </row>
    <row r="266">
      <c r="A266" s="838"/>
      <c r="B266" s="824"/>
      <c r="C266" s="824"/>
      <c r="D266" s="824"/>
    </row>
    <row r="267">
      <c r="A267" s="838"/>
      <c r="B267" s="824"/>
      <c r="C267" s="824"/>
      <c r="D267" s="824"/>
    </row>
    <row r="268">
      <c r="A268" s="838"/>
      <c r="B268" s="824"/>
      <c r="C268" s="824"/>
      <c r="D268" s="824"/>
    </row>
    <row r="269">
      <c r="A269" s="838"/>
      <c r="B269" s="824"/>
      <c r="C269" s="824"/>
      <c r="D269" s="824"/>
    </row>
    <row r="270">
      <c r="A270" s="838"/>
      <c r="B270" s="824"/>
      <c r="C270" s="824"/>
      <c r="D270" s="824"/>
    </row>
    <row r="271">
      <c r="A271" s="838"/>
      <c r="B271" s="824"/>
      <c r="C271" s="824"/>
      <c r="D271" s="824"/>
    </row>
    <row r="272">
      <c r="A272" s="838"/>
      <c r="B272" s="824"/>
      <c r="C272" s="824"/>
      <c r="D272" s="824"/>
    </row>
    <row r="273">
      <c r="A273" s="838"/>
      <c r="B273" s="824"/>
      <c r="C273" s="824"/>
      <c r="D273" s="824"/>
    </row>
    <row r="274">
      <c r="A274" s="838"/>
      <c r="B274" s="824"/>
      <c r="C274" s="824"/>
      <c r="D274" s="824"/>
    </row>
    <row r="275">
      <c r="A275" s="838"/>
      <c r="B275" s="824"/>
      <c r="C275" s="824"/>
      <c r="D275" s="824"/>
    </row>
    <row r="276">
      <c r="A276" s="838"/>
      <c r="B276" s="824"/>
      <c r="C276" s="824"/>
      <c r="D276" s="824"/>
    </row>
    <row r="277">
      <c r="A277" s="838"/>
      <c r="B277" s="824"/>
      <c r="C277" s="824"/>
      <c r="D277" s="824"/>
    </row>
    <row r="278">
      <c r="A278" s="838"/>
      <c r="B278" s="824"/>
      <c r="C278" s="824"/>
      <c r="D278" s="824"/>
    </row>
    <row r="279">
      <c r="A279" s="838"/>
      <c r="B279" s="824"/>
      <c r="C279" s="824"/>
      <c r="D279" s="824"/>
    </row>
    <row r="280">
      <c r="A280" s="838"/>
      <c r="B280" s="824"/>
      <c r="C280" s="824"/>
      <c r="D280" s="824"/>
    </row>
    <row r="281">
      <c r="A281" s="838"/>
      <c r="B281" s="824"/>
      <c r="C281" s="824"/>
      <c r="D281" s="824"/>
    </row>
    <row r="282">
      <c r="A282" s="838"/>
      <c r="B282" s="824"/>
      <c r="C282" s="824"/>
      <c r="D282" s="824"/>
    </row>
    <row r="283">
      <c r="A283" s="838"/>
      <c r="B283" s="824"/>
      <c r="C283" s="824"/>
      <c r="D283" s="824"/>
    </row>
    <row r="284">
      <c r="A284" s="838"/>
      <c r="B284" s="824"/>
      <c r="C284" s="824"/>
      <c r="D284" s="824"/>
    </row>
    <row r="285">
      <c r="A285" s="838"/>
      <c r="B285" s="824"/>
      <c r="C285" s="824"/>
      <c r="D285" s="824"/>
    </row>
    <row r="286">
      <c r="A286" s="838"/>
      <c r="B286" s="824"/>
      <c r="C286" s="824"/>
      <c r="D286" s="824"/>
    </row>
    <row r="287">
      <c r="A287" s="838"/>
      <c r="B287" s="824"/>
      <c r="C287" s="824"/>
      <c r="D287" s="824"/>
    </row>
    <row r="288">
      <c r="A288" s="838"/>
      <c r="B288" s="824"/>
      <c r="C288" s="824"/>
      <c r="D288" s="824"/>
    </row>
    <row r="289">
      <c r="A289" s="838"/>
      <c r="B289" s="824"/>
      <c r="C289" s="824"/>
      <c r="D289" s="824"/>
    </row>
    <row r="290">
      <c r="A290" s="838"/>
      <c r="B290" s="824"/>
      <c r="C290" s="824"/>
      <c r="D290" s="824"/>
    </row>
    <row r="291">
      <c r="A291" s="838"/>
      <c r="B291" s="824"/>
      <c r="C291" s="824"/>
      <c r="D291" s="824"/>
    </row>
    <row r="292">
      <c r="A292" s="838"/>
      <c r="B292" s="824"/>
      <c r="C292" s="824"/>
      <c r="D292" s="824"/>
    </row>
    <row r="293">
      <c r="A293" s="838"/>
      <c r="B293" s="824"/>
      <c r="C293" s="824"/>
      <c r="D293" s="824"/>
    </row>
    <row r="294">
      <c r="A294" s="838"/>
      <c r="B294" s="824"/>
      <c r="C294" s="824"/>
      <c r="D294" s="824"/>
    </row>
    <row r="295">
      <c r="A295" s="838"/>
      <c r="B295" s="824"/>
      <c r="C295" s="824"/>
      <c r="D295" s="824"/>
    </row>
    <row r="296">
      <c r="A296" s="838"/>
      <c r="B296" s="824"/>
      <c r="C296" s="824"/>
      <c r="D296" s="824"/>
    </row>
    <row r="297">
      <c r="A297" s="838"/>
      <c r="B297" s="824"/>
      <c r="C297" s="824"/>
      <c r="D297" s="824"/>
    </row>
    <row r="298">
      <c r="A298" s="838"/>
      <c r="B298" s="824"/>
      <c r="C298" s="824"/>
      <c r="D298" s="824"/>
    </row>
    <row r="299">
      <c r="A299" s="838"/>
      <c r="B299" s="824"/>
      <c r="C299" s="824"/>
      <c r="D299" s="824"/>
    </row>
    <row r="300">
      <c r="A300" s="838"/>
      <c r="B300" s="824"/>
      <c r="C300" s="824"/>
      <c r="D300" s="824"/>
    </row>
    <row r="301">
      <c r="A301" s="838"/>
      <c r="B301" s="824"/>
      <c r="C301" s="824"/>
      <c r="D301" s="824"/>
    </row>
    <row r="302">
      <c r="A302" s="838"/>
      <c r="B302" s="824"/>
      <c r="C302" s="824"/>
      <c r="D302" s="824"/>
    </row>
    <row r="303">
      <c r="A303" s="838"/>
      <c r="B303" s="824"/>
      <c r="C303" s="824"/>
      <c r="D303" s="824"/>
    </row>
    <row r="304">
      <c r="A304" s="838"/>
      <c r="B304" s="824"/>
      <c r="C304" s="824"/>
      <c r="D304" s="824"/>
    </row>
    <row r="305">
      <c r="A305" s="838"/>
      <c r="B305" s="824"/>
      <c r="C305" s="824"/>
      <c r="D305" s="824"/>
    </row>
    <row r="306">
      <c r="A306" s="838"/>
      <c r="B306" s="824"/>
      <c r="C306" s="824"/>
      <c r="D306" s="824"/>
    </row>
    <row r="307">
      <c r="A307" s="838"/>
      <c r="B307" s="824"/>
      <c r="C307" s="824"/>
      <c r="D307" s="824"/>
    </row>
    <row r="308">
      <c r="A308" s="838"/>
      <c r="B308" s="824"/>
      <c r="C308" s="824"/>
      <c r="D308" s="824"/>
    </row>
    <row r="309">
      <c r="A309" s="838"/>
      <c r="B309" s="824"/>
      <c r="C309" s="824"/>
      <c r="D309" s="824"/>
    </row>
    <row r="310">
      <c r="A310" s="838"/>
      <c r="B310" s="824"/>
      <c r="C310" s="824"/>
      <c r="D310" s="824"/>
    </row>
    <row r="311">
      <c r="A311" s="838"/>
      <c r="B311" s="824"/>
      <c r="C311" s="824"/>
      <c r="D311" s="824"/>
    </row>
    <row r="312">
      <c r="A312" s="838"/>
      <c r="B312" s="824"/>
      <c r="C312" s="824"/>
      <c r="D312" s="824"/>
    </row>
    <row r="313">
      <c r="A313" s="838"/>
      <c r="B313" s="824"/>
      <c r="C313" s="824"/>
      <c r="D313" s="824"/>
    </row>
    <row r="314">
      <c r="A314" s="838"/>
      <c r="B314" s="824"/>
      <c r="C314" s="824"/>
      <c r="D314" s="824"/>
    </row>
    <row r="315">
      <c r="A315" s="838"/>
      <c r="B315" s="824"/>
      <c r="C315" s="824"/>
      <c r="D315" s="824"/>
    </row>
    <row r="316">
      <c r="A316" s="838"/>
      <c r="B316" s="824"/>
      <c r="C316" s="824"/>
      <c r="D316" s="824"/>
    </row>
    <row r="317">
      <c r="A317" s="838"/>
      <c r="B317" s="824"/>
      <c r="C317" s="824"/>
      <c r="D317" s="824"/>
    </row>
    <row r="318">
      <c r="A318" s="838"/>
      <c r="B318" s="824"/>
      <c r="C318" s="824"/>
      <c r="D318" s="824"/>
    </row>
    <row r="319">
      <c r="A319" s="838"/>
      <c r="B319" s="824"/>
      <c r="C319" s="824"/>
      <c r="D319" s="824"/>
    </row>
    <row r="320">
      <c r="A320" s="838"/>
      <c r="B320" s="824"/>
      <c r="C320" s="824"/>
      <c r="D320" s="824"/>
    </row>
    <row r="321">
      <c r="A321" s="838"/>
      <c r="B321" s="824"/>
      <c r="C321" s="824"/>
      <c r="D321" s="824"/>
    </row>
    <row r="322">
      <c r="A322" s="838"/>
      <c r="B322" s="824"/>
      <c r="C322" s="824"/>
      <c r="D322" s="824"/>
    </row>
    <row r="323">
      <c r="A323" s="838"/>
      <c r="B323" s="824"/>
      <c r="C323" s="824"/>
      <c r="D323" s="824"/>
    </row>
    <row r="324">
      <c r="A324" s="838"/>
      <c r="B324" s="824"/>
      <c r="C324" s="824"/>
      <c r="D324" s="824"/>
    </row>
    <row r="325">
      <c r="A325" s="838"/>
      <c r="B325" s="824"/>
      <c r="C325" s="824"/>
      <c r="D325" s="824"/>
    </row>
    <row r="326">
      <c r="A326" s="838"/>
      <c r="B326" s="824"/>
      <c r="C326" s="824"/>
      <c r="D326" s="824"/>
    </row>
    <row r="327">
      <c r="A327" s="838"/>
      <c r="B327" s="824"/>
      <c r="C327" s="824"/>
      <c r="D327" s="824"/>
    </row>
    <row r="328">
      <c r="A328" s="838"/>
      <c r="B328" s="824"/>
      <c r="C328" s="824"/>
      <c r="D328" s="824"/>
    </row>
    <row r="329">
      <c r="A329" s="838"/>
      <c r="B329" s="824"/>
      <c r="C329" s="824"/>
      <c r="D329" s="824"/>
    </row>
    <row r="330">
      <c r="A330" s="838"/>
      <c r="B330" s="824"/>
      <c r="C330" s="824"/>
      <c r="D330" s="824"/>
    </row>
    <row r="331">
      <c r="A331" s="838"/>
      <c r="B331" s="824"/>
      <c r="C331" s="824"/>
      <c r="D331" s="824"/>
    </row>
    <row r="332">
      <c r="A332" s="838"/>
      <c r="B332" s="824"/>
      <c r="C332" s="824"/>
      <c r="D332" s="824"/>
    </row>
    <row r="333">
      <c r="A333" s="838"/>
      <c r="B333" s="824"/>
      <c r="C333" s="824"/>
      <c r="D333" s="824"/>
    </row>
    <row r="334">
      <c r="A334" s="838"/>
      <c r="B334" s="824"/>
      <c r="C334" s="824"/>
      <c r="D334" s="824"/>
    </row>
    <row r="335">
      <c r="A335" s="838"/>
      <c r="B335" s="824"/>
      <c r="C335" s="824"/>
      <c r="D335" s="824"/>
    </row>
    <row r="336">
      <c r="A336" s="838"/>
      <c r="B336" s="824"/>
      <c r="C336" s="824"/>
      <c r="D336" s="824"/>
    </row>
    <row r="337">
      <c r="A337" s="838"/>
      <c r="B337" s="824"/>
      <c r="C337" s="824"/>
      <c r="D337" s="824"/>
    </row>
    <row r="338">
      <c r="A338" s="838"/>
      <c r="B338" s="824"/>
      <c r="C338" s="824"/>
      <c r="D338" s="824"/>
    </row>
    <row r="339">
      <c r="A339" s="838"/>
      <c r="B339" s="824"/>
      <c r="C339" s="824"/>
      <c r="D339" s="824"/>
    </row>
    <row r="340">
      <c r="A340" s="838"/>
      <c r="B340" s="824"/>
      <c r="C340" s="824"/>
      <c r="D340" s="824"/>
    </row>
    <row r="341">
      <c r="A341" s="838"/>
      <c r="B341" s="824"/>
      <c r="C341" s="824"/>
      <c r="D341" s="824"/>
    </row>
    <row r="342">
      <c r="A342" s="838"/>
      <c r="B342" s="824"/>
      <c r="C342" s="824"/>
      <c r="D342" s="824"/>
    </row>
    <row r="343">
      <c r="A343" s="838"/>
      <c r="B343" s="824"/>
      <c r="C343" s="824"/>
      <c r="D343" s="824"/>
    </row>
    <row r="344">
      <c r="A344" s="838"/>
      <c r="B344" s="824"/>
      <c r="C344" s="824"/>
      <c r="D344" s="824"/>
    </row>
    <row r="345">
      <c r="A345" s="838"/>
      <c r="B345" s="824"/>
      <c r="C345" s="824"/>
      <c r="D345" s="824"/>
    </row>
    <row r="346">
      <c r="A346" s="838"/>
      <c r="B346" s="824"/>
      <c r="C346" s="824"/>
      <c r="D346" s="824"/>
    </row>
    <row r="347">
      <c r="A347" s="838"/>
      <c r="B347" s="824"/>
      <c r="C347" s="824"/>
      <c r="D347" s="824"/>
    </row>
    <row r="348">
      <c r="A348" s="838"/>
      <c r="B348" s="824"/>
      <c r="C348" s="824"/>
      <c r="D348" s="824"/>
    </row>
    <row r="349">
      <c r="A349" s="838"/>
      <c r="B349" s="824"/>
      <c r="C349" s="824"/>
      <c r="D349" s="824"/>
    </row>
    <row r="350">
      <c r="A350" s="838"/>
      <c r="B350" s="824"/>
      <c r="C350" s="824"/>
      <c r="D350" s="824"/>
    </row>
    <row r="351">
      <c r="A351" s="838"/>
      <c r="B351" s="824"/>
      <c r="C351" s="824"/>
      <c r="D351" s="824"/>
    </row>
    <row r="352">
      <c r="A352" s="838"/>
      <c r="B352" s="824"/>
      <c r="C352" s="824"/>
      <c r="D352" s="824"/>
    </row>
    <row r="353">
      <c r="A353" s="838"/>
      <c r="B353" s="824"/>
      <c r="C353" s="824"/>
      <c r="D353" s="824"/>
    </row>
    <row r="354">
      <c r="A354" s="838"/>
      <c r="B354" s="824"/>
      <c r="C354" s="824"/>
      <c r="D354" s="824"/>
    </row>
    <row r="355">
      <c r="A355" s="838"/>
      <c r="B355" s="824"/>
      <c r="C355" s="824"/>
      <c r="D355" s="824"/>
    </row>
    <row r="356">
      <c r="A356" s="838"/>
      <c r="B356" s="824"/>
      <c r="C356" s="824"/>
      <c r="D356" s="824"/>
    </row>
    <row r="357">
      <c r="A357" s="838"/>
      <c r="B357" s="824"/>
      <c r="C357" s="824"/>
      <c r="D357" s="824"/>
    </row>
    <row r="358">
      <c r="A358" s="838"/>
      <c r="B358" s="824"/>
      <c r="C358" s="824"/>
      <c r="D358" s="824"/>
    </row>
    <row r="359">
      <c r="A359" s="838"/>
      <c r="B359" s="824"/>
      <c r="C359" s="824"/>
      <c r="D359" s="824"/>
    </row>
    <row r="360">
      <c r="A360" s="838"/>
      <c r="B360" s="824"/>
      <c r="C360" s="824"/>
      <c r="D360" s="824"/>
    </row>
    <row r="361">
      <c r="A361" s="838"/>
      <c r="B361" s="824"/>
      <c r="C361" s="824"/>
      <c r="D361" s="824"/>
    </row>
    <row r="362">
      <c r="A362" s="838"/>
      <c r="B362" s="824"/>
      <c r="C362" s="824"/>
      <c r="D362" s="824"/>
    </row>
    <row r="363">
      <c r="A363" s="838"/>
      <c r="B363" s="824"/>
      <c r="C363" s="824"/>
      <c r="D363" s="824"/>
    </row>
    <row r="364">
      <c r="A364" s="838"/>
      <c r="B364" s="824"/>
      <c r="C364" s="824"/>
      <c r="D364" s="824"/>
    </row>
    <row r="365">
      <c r="A365" s="838"/>
      <c r="B365" s="824"/>
      <c r="C365" s="824"/>
      <c r="D365" s="824"/>
    </row>
    <row r="366">
      <c r="A366" s="838"/>
      <c r="B366" s="824"/>
      <c r="C366" s="824"/>
      <c r="D366" s="824"/>
    </row>
    <row r="367">
      <c r="A367" s="838"/>
      <c r="B367" s="824"/>
      <c r="C367" s="824"/>
      <c r="D367" s="824"/>
    </row>
    <row r="368">
      <c r="A368" s="838"/>
      <c r="B368" s="824"/>
      <c r="C368" s="824"/>
      <c r="D368" s="824"/>
    </row>
    <row r="369">
      <c r="A369" s="838"/>
      <c r="B369" s="824"/>
      <c r="C369" s="824"/>
      <c r="D369" s="824"/>
    </row>
    <row r="370">
      <c r="A370" s="838"/>
      <c r="B370" s="824"/>
      <c r="C370" s="824"/>
      <c r="D370" s="824"/>
    </row>
    <row r="371">
      <c r="A371" s="838"/>
      <c r="B371" s="824"/>
      <c r="C371" s="824"/>
      <c r="D371" s="824"/>
    </row>
    <row r="372">
      <c r="A372" s="838"/>
      <c r="B372" s="824"/>
      <c r="C372" s="824"/>
      <c r="D372" s="824"/>
    </row>
    <row r="373">
      <c r="A373" s="838"/>
      <c r="B373" s="824"/>
      <c r="C373" s="824"/>
      <c r="D373" s="824"/>
    </row>
    <row r="374">
      <c r="A374" s="838"/>
      <c r="B374" s="824"/>
      <c r="C374" s="824"/>
      <c r="D374" s="824"/>
    </row>
    <row r="375">
      <c r="A375" s="838"/>
      <c r="B375" s="824"/>
      <c r="C375" s="824"/>
      <c r="D375" s="824"/>
    </row>
    <row r="376">
      <c r="A376" s="838"/>
      <c r="B376" s="824"/>
      <c r="C376" s="824"/>
      <c r="D376" s="824"/>
    </row>
    <row r="377">
      <c r="A377" s="838"/>
      <c r="B377" s="824"/>
      <c r="C377" s="824"/>
      <c r="D377" s="824"/>
    </row>
    <row r="378">
      <c r="A378" s="838"/>
      <c r="B378" s="824"/>
      <c r="C378" s="824"/>
      <c r="D378" s="824"/>
    </row>
    <row r="379">
      <c r="A379" s="838"/>
      <c r="B379" s="824"/>
      <c r="C379" s="824"/>
      <c r="D379" s="824"/>
    </row>
    <row r="380">
      <c r="A380" s="838"/>
      <c r="B380" s="824"/>
      <c r="C380" s="824"/>
      <c r="D380" s="824"/>
    </row>
    <row r="381">
      <c r="A381" s="838"/>
      <c r="B381" s="824"/>
      <c r="C381" s="824"/>
      <c r="D381" s="824"/>
    </row>
    <row r="382">
      <c r="A382" s="838"/>
      <c r="B382" s="824"/>
      <c r="C382" s="824"/>
      <c r="D382" s="824"/>
    </row>
    <row r="383">
      <c r="A383" s="838"/>
      <c r="B383" s="824"/>
      <c r="C383" s="824"/>
      <c r="D383" s="824"/>
    </row>
    <row r="384">
      <c r="A384" s="838"/>
      <c r="B384" s="824"/>
      <c r="C384" s="824"/>
      <c r="D384" s="824"/>
    </row>
    <row r="385">
      <c r="A385" s="838"/>
      <c r="B385" s="824"/>
      <c r="C385" s="824"/>
      <c r="D385" s="824"/>
    </row>
    <row r="386">
      <c r="A386" s="838"/>
      <c r="B386" s="824"/>
      <c r="C386" s="824"/>
      <c r="D386" s="824"/>
    </row>
    <row r="387">
      <c r="A387" s="838"/>
      <c r="B387" s="824"/>
      <c r="C387" s="824"/>
      <c r="D387" s="824"/>
    </row>
    <row r="388">
      <c r="A388" s="838"/>
      <c r="B388" s="824"/>
      <c r="C388" s="824"/>
      <c r="D388" s="824"/>
    </row>
    <row r="389">
      <c r="A389" s="838"/>
      <c r="B389" s="824"/>
      <c r="C389" s="824"/>
      <c r="D389" s="824"/>
    </row>
    <row r="390">
      <c r="A390" s="838"/>
      <c r="B390" s="824"/>
      <c r="C390" s="824"/>
      <c r="D390" s="824"/>
    </row>
    <row r="391">
      <c r="A391" s="838"/>
      <c r="B391" s="824"/>
      <c r="C391" s="824"/>
      <c r="D391" s="824"/>
    </row>
    <row r="392">
      <c r="A392" s="838"/>
      <c r="B392" s="824"/>
      <c r="C392" s="824"/>
      <c r="D392" s="824"/>
    </row>
    <row r="393">
      <c r="A393" s="838"/>
      <c r="B393" s="824"/>
      <c r="C393" s="824"/>
      <c r="D393" s="824"/>
    </row>
    <row r="394">
      <c r="A394" s="838"/>
      <c r="B394" s="824"/>
      <c r="C394" s="824"/>
      <c r="D394" s="824"/>
    </row>
    <row r="395">
      <c r="A395" s="838"/>
      <c r="B395" s="824"/>
      <c r="C395" s="824"/>
      <c r="D395" s="824"/>
    </row>
    <row r="396">
      <c r="A396" s="838"/>
      <c r="B396" s="824"/>
      <c r="C396" s="824"/>
      <c r="D396" s="824"/>
    </row>
    <row r="397">
      <c r="A397" s="838"/>
      <c r="B397" s="824"/>
      <c r="C397" s="824"/>
      <c r="D397" s="824"/>
    </row>
    <row r="398">
      <c r="A398" s="838"/>
      <c r="B398" s="824"/>
      <c r="C398" s="824"/>
      <c r="D398" s="824"/>
    </row>
    <row r="399">
      <c r="A399" s="838"/>
      <c r="B399" s="824"/>
      <c r="C399" s="824"/>
      <c r="D399" s="824"/>
    </row>
    <row r="400">
      <c r="A400" s="838"/>
      <c r="B400" s="824"/>
      <c r="C400" s="824"/>
      <c r="D400" s="824"/>
    </row>
    <row r="401">
      <c r="A401" s="838"/>
      <c r="B401" s="824"/>
      <c r="C401" s="824"/>
      <c r="D401" s="824"/>
    </row>
    <row r="402">
      <c r="A402" s="838"/>
      <c r="B402" s="824"/>
      <c r="C402" s="824"/>
      <c r="D402" s="824"/>
    </row>
    <row r="403">
      <c r="A403" s="838"/>
      <c r="B403" s="824"/>
      <c r="C403" s="824"/>
      <c r="D403" s="824"/>
    </row>
    <row r="404">
      <c r="A404" s="838"/>
      <c r="B404" s="824"/>
      <c r="C404" s="824"/>
      <c r="D404" s="824"/>
    </row>
    <row r="405">
      <c r="A405" s="838"/>
      <c r="B405" s="824"/>
      <c r="C405" s="824"/>
      <c r="D405" s="824"/>
    </row>
    <row r="406">
      <c r="A406" s="838"/>
      <c r="B406" s="824"/>
      <c r="C406" s="824"/>
      <c r="D406" s="824"/>
    </row>
    <row r="407">
      <c r="A407" s="838"/>
      <c r="B407" s="824"/>
      <c r="C407" s="824"/>
      <c r="D407" s="824"/>
    </row>
    <row r="408">
      <c r="A408" s="838"/>
      <c r="B408" s="824"/>
      <c r="C408" s="824"/>
      <c r="D408" s="824"/>
    </row>
    <row r="409">
      <c r="A409" s="838"/>
      <c r="B409" s="824"/>
      <c r="C409" s="824"/>
      <c r="D409" s="824"/>
    </row>
    <row r="410">
      <c r="A410" s="838"/>
      <c r="B410" s="824"/>
      <c r="C410" s="824"/>
      <c r="D410" s="824"/>
    </row>
    <row r="411">
      <c r="A411" s="838"/>
      <c r="B411" s="824"/>
      <c r="C411" s="824"/>
      <c r="D411" s="824"/>
    </row>
    <row r="412">
      <c r="A412" s="838"/>
      <c r="B412" s="824"/>
      <c r="C412" s="824"/>
      <c r="D412" s="824"/>
    </row>
    <row r="413">
      <c r="A413" s="838"/>
      <c r="B413" s="824"/>
      <c r="C413" s="824"/>
      <c r="D413" s="824"/>
    </row>
    <row r="414">
      <c r="A414" s="838"/>
      <c r="B414" s="824"/>
      <c r="C414" s="824"/>
      <c r="D414" s="824"/>
    </row>
    <row r="415">
      <c r="A415" s="838"/>
      <c r="B415" s="824"/>
      <c r="C415" s="824"/>
      <c r="D415" s="824"/>
    </row>
    <row r="416">
      <c r="A416" s="838"/>
      <c r="B416" s="824"/>
      <c r="C416" s="824"/>
      <c r="D416" s="824"/>
    </row>
    <row r="417">
      <c r="A417" s="838"/>
      <c r="B417" s="824"/>
      <c r="C417" s="824"/>
      <c r="D417" s="824"/>
    </row>
    <row r="418">
      <c r="A418" s="838"/>
      <c r="B418" s="824"/>
      <c r="C418" s="824"/>
      <c r="D418" s="824"/>
    </row>
    <row r="419">
      <c r="A419" s="838"/>
      <c r="B419" s="824"/>
      <c r="C419" s="824"/>
      <c r="D419" s="824"/>
    </row>
    <row r="420">
      <c r="A420" s="838"/>
      <c r="B420" s="824"/>
      <c r="C420" s="824"/>
      <c r="D420" s="824"/>
    </row>
    <row r="421">
      <c r="A421" s="838"/>
      <c r="B421" s="824"/>
      <c r="C421" s="824"/>
      <c r="D421" s="824"/>
    </row>
    <row r="422">
      <c r="A422" s="838"/>
      <c r="B422" s="824"/>
      <c r="C422" s="824"/>
      <c r="D422" s="824"/>
    </row>
    <row r="423">
      <c r="A423" s="838"/>
      <c r="B423" s="824"/>
      <c r="C423" s="824"/>
      <c r="D423" s="824"/>
    </row>
    <row r="424">
      <c r="A424" s="838"/>
      <c r="B424" s="824"/>
      <c r="C424" s="824"/>
      <c r="D424" s="824"/>
    </row>
    <row r="425">
      <c r="A425" s="838"/>
      <c r="B425" s="824"/>
      <c r="C425" s="824"/>
      <c r="D425" s="824"/>
    </row>
    <row r="426">
      <c r="A426" s="838"/>
      <c r="B426" s="824"/>
      <c r="C426" s="824"/>
      <c r="D426" s="824"/>
    </row>
    <row r="427">
      <c r="A427" s="838"/>
      <c r="B427" s="824"/>
      <c r="C427" s="824"/>
      <c r="D427" s="824"/>
    </row>
    <row r="428">
      <c r="A428" s="838"/>
      <c r="B428" s="824"/>
      <c r="C428" s="824"/>
      <c r="D428" s="824"/>
    </row>
    <row r="429">
      <c r="A429" s="838"/>
      <c r="B429" s="824"/>
      <c r="C429" s="824"/>
      <c r="D429" s="824"/>
    </row>
    <row r="430">
      <c r="A430" s="838"/>
      <c r="B430" s="824"/>
      <c r="C430" s="824"/>
      <c r="D430" s="824"/>
    </row>
    <row r="431">
      <c r="A431" s="838"/>
      <c r="B431" s="824"/>
      <c r="C431" s="824"/>
      <c r="D431" s="824"/>
    </row>
    <row r="432">
      <c r="A432" s="838"/>
      <c r="B432" s="824"/>
      <c r="C432" s="824"/>
      <c r="D432" s="824"/>
    </row>
    <row r="433">
      <c r="A433" s="838"/>
      <c r="B433" s="824"/>
      <c r="C433" s="824"/>
      <c r="D433" s="824"/>
    </row>
    <row r="434">
      <c r="A434" s="838"/>
      <c r="B434" s="824"/>
      <c r="C434" s="824"/>
      <c r="D434" s="824"/>
    </row>
    <row r="435">
      <c r="A435" s="838"/>
      <c r="B435" s="824"/>
      <c r="C435" s="824"/>
      <c r="D435" s="824"/>
    </row>
    <row r="436">
      <c r="A436" s="838"/>
      <c r="B436" s="824"/>
      <c r="C436" s="824"/>
      <c r="D436" s="824"/>
    </row>
    <row r="437">
      <c r="A437" s="838"/>
      <c r="B437" s="824"/>
      <c r="C437" s="824"/>
      <c r="D437" s="824"/>
    </row>
    <row r="438">
      <c r="A438" s="838"/>
      <c r="B438" s="824"/>
      <c r="C438" s="824"/>
      <c r="D438" s="824"/>
    </row>
    <row r="439">
      <c r="A439" s="838"/>
      <c r="B439" s="824"/>
      <c r="C439" s="824"/>
      <c r="D439" s="824"/>
    </row>
    <row r="440">
      <c r="A440" s="838"/>
      <c r="B440" s="824"/>
      <c r="C440" s="824"/>
      <c r="D440" s="824"/>
    </row>
    <row r="441">
      <c r="A441" s="838"/>
      <c r="B441" s="824"/>
      <c r="C441" s="824"/>
      <c r="D441" s="824"/>
    </row>
    <row r="442">
      <c r="A442" s="838"/>
      <c r="B442" s="824"/>
      <c r="C442" s="824"/>
      <c r="D442" s="824"/>
    </row>
    <row r="443">
      <c r="A443" s="838"/>
      <c r="B443" s="824"/>
      <c r="C443" s="824"/>
      <c r="D443" s="824"/>
    </row>
    <row r="444">
      <c r="A444" s="838"/>
      <c r="B444" s="824"/>
      <c r="C444" s="824"/>
      <c r="D444" s="824"/>
    </row>
    <row r="445">
      <c r="A445" s="838"/>
      <c r="B445" s="824"/>
      <c r="C445" s="824"/>
      <c r="D445" s="824"/>
    </row>
    <row r="446">
      <c r="A446" s="838"/>
      <c r="B446" s="824"/>
      <c r="C446" s="824"/>
      <c r="D446" s="824"/>
    </row>
    <row r="447">
      <c r="A447" s="838"/>
      <c r="B447" s="824"/>
      <c r="C447" s="824"/>
      <c r="D447" s="824"/>
    </row>
    <row r="448">
      <c r="A448" s="838"/>
      <c r="B448" s="824"/>
      <c r="C448" s="824"/>
      <c r="D448" s="824"/>
    </row>
    <row r="449">
      <c r="A449" s="838"/>
      <c r="B449" s="824"/>
      <c r="C449" s="824"/>
      <c r="D449" s="824"/>
    </row>
    <row r="450">
      <c r="A450" s="838"/>
      <c r="B450" s="824"/>
      <c r="C450" s="824"/>
      <c r="D450" s="824"/>
    </row>
    <row r="451">
      <c r="A451" s="838"/>
      <c r="B451" s="824"/>
      <c r="C451" s="824"/>
      <c r="D451" s="824"/>
    </row>
    <row r="452">
      <c r="A452" s="838"/>
      <c r="B452" s="824"/>
      <c r="C452" s="824"/>
      <c r="D452" s="824"/>
    </row>
    <row r="453">
      <c r="A453" s="838"/>
      <c r="B453" s="824"/>
      <c r="C453" s="824"/>
      <c r="D453" s="824"/>
    </row>
    <row r="454">
      <c r="A454" s="838"/>
      <c r="B454" s="824"/>
      <c r="C454" s="824"/>
      <c r="D454" s="824"/>
    </row>
    <row r="455">
      <c r="A455" s="838"/>
      <c r="B455" s="824"/>
      <c r="C455" s="824"/>
      <c r="D455" s="824"/>
    </row>
    <row r="456">
      <c r="A456" s="838"/>
      <c r="B456" s="824"/>
      <c r="C456" s="824"/>
      <c r="D456" s="824"/>
    </row>
    <row r="457">
      <c r="A457" s="838"/>
      <c r="B457" s="824"/>
      <c r="C457" s="824"/>
      <c r="D457" s="824"/>
    </row>
    <row r="458">
      <c r="A458" s="838"/>
      <c r="B458" s="824"/>
      <c r="C458" s="824"/>
      <c r="D458" s="824"/>
    </row>
    <row r="459">
      <c r="A459" s="838"/>
      <c r="B459" s="824"/>
      <c r="C459" s="824"/>
      <c r="D459" s="824"/>
    </row>
    <row r="460">
      <c r="A460" s="838"/>
      <c r="B460" s="824"/>
      <c r="C460" s="824"/>
      <c r="D460" s="824"/>
    </row>
    <row r="461">
      <c r="A461" s="838"/>
      <c r="B461" s="824"/>
      <c r="C461" s="824"/>
      <c r="D461" s="824"/>
    </row>
    <row r="462">
      <c r="A462" s="838"/>
      <c r="B462" s="824"/>
      <c r="C462" s="824"/>
      <c r="D462" s="824"/>
    </row>
    <row r="463">
      <c r="A463" s="838"/>
      <c r="B463" s="824"/>
      <c r="C463" s="824"/>
      <c r="D463" s="824"/>
    </row>
    <row r="464">
      <c r="A464" s="838"/>
      <c r="B464" s="824"/>
      <c r="C464" s="824"/>
      <c r="D464" s="824"/>
    </row>
    <row r="465">
      <c r="A465" s="838"/>
      <c r="B465" s="824"/>
      <c r="C465" s="824"/>
      <c r="D465" s="824"/>
    </row>
    <row r="466">
      <c r="A466" s="838"/>
      <c r="B466" s="824"/>
      <c r="C466" s="824"/>
      <c r="D466" s="824"/>
    </row>
    <row r="467">
      <c r="A467" s="838"/>
      <c r="B467" s="824"/>
      <c r="C467" s="824"/>
      <c r="D467" s="824"/>
    </row>
    <row r="468">
      <c r="A468" s="838"/>
      <c r="B468" s="824"/>
      <c r="C468" s="824"/>
      <c r="D468" s="824"/>
    </row>
    <row r="469">
      <c r="A469" s="838"/>
      <c r="B469" s="824"/>
      <c r="C469" s="824"/>
      <c r="D469" s="824"/>
    </row>
    <row r="470">
      <c r="A470" s="838"/>
      <c r="B470" s="824"/>
      <c r="C470" s="824"/>
      <c r="D470" s="824"/>
    </row>
    <row r="471">
      <c r="A471" s="838"/>
      <c r="B471" s="824"/>
      <c r="C471" s="824"/>
      <c r="D471" s="824"/>
    </row>
    <row r="472">
      <c r="A472" s="838"/>
      <c r="B472" s="824"/>
      <c r="C472" s="824"/>
      <c r="D472" s="824"/>
    </row>
    <row r="473">
      <c r="A473" s="838"/>
      <c r="B473" s="824"/>
      <c r="C473" s="824"/>
      <c r="D473" s="824"/>
    </row>
    <row r="474">
      <c r="A474" s="838"/>
      <c r="B474" s="824"/>
      <c r="C474" s="824"/>
      <c r="D474" s="824"/>
    </row>
    <row r="475">
      <c r="A475" s="838"/>
      <c r="B475" s="824"/>
      <c r="C475" s="824"/>
      <c r="D475" s="824"/>
    </row>
    <row r="476">
      <c r="A476" s="838"/>
      <c r="B476" s="824"/>
      <c r="C476" s="824"/>
      <c r="D476" s="824"/>
    </row>
    <row r="477">
      <c r="A477" s="838"/>
      <c r="B477" s="824"/>
      <c r="C477" s="824"/>
      <c r="D477" s="824"/>
    </row>
    <row r="478">
      <c r="A478" s="838"/>
      <c r="B478" s="824"/>
      <c r="C478" s="824"/>
      <c r="D478" s="824"/>
    </row>
    <row r="479">
      <c r="A479" s="838"/>
      <c r="B479" s="824"/>
      <c r="C479" s="824"/>
      <c r="D479" s="824"/>
    </row>
    <row r="480">
      <c r="A480" s="838"/>
      <c r="B480" s="824"/>
      <c r="C480" s="824"/>
      <c r="D480" s="824"/>
    </row>
    <row r="481">
      <c r="A481" s="838"/>
      <c r="B481" s="824"/>
      <c r="C481" s="824"/>
      <c r="D481" s="824"/>
    </row>
    <row r="482">
      <c r="A482" s="838"/>
      <c r="B482" s="824"/>
      <c r="C482" s="824"/>
      <c r="D482" s="824"/>
    </row>
    <row r="483">
      <c r="A483" s="838"/>
      <c r="B483" s="824"/>
      <c r="C483" s="824"/>
      <c r="D483" s="824"/>
    </row>
    <row r="484">
      <c r="A484" s="838"/>
      <c r="B484" s="824"/>
      <c r="C484" s="824"/>
      <c r="D484" s="824"/>
    </row>
    <row r="485">
      <c r="A485" s="838"/>
      <c r="B485" s="824"/>
      <c r="C485" s="824"/>
      <c r="D485" s="824"/>
    </row>
    <row r="486">
      <c r="A486" s="838"/>
      <c r="B486" s="824"/>
      <c r="C486" s="824"/>
      <c r="D486" s="824"/>
    </row>
    <row r="487">
      <c r="A487" s="838"/>
      <c r="B487" s="824"/>
      <c r="C487" s="824"/>
      <c r="D487" s="824"/>
    </row>
    <row r="488">
      <c r="A488" s="838"/>
      <c r="B488" s="824"/>
      <c r="C488" s="824"/>
      <c r="D488" s="824"/>
    </row>
    <row r="489">
      <c r="A489" s="838"/>
      <c r="B489" s="824"/>
      <c r="C489" s="824"/>
      <c r="D489" s="824"/>
    </row>
    <row r="490">
      <c r="A490" s="838"/>
      <c r="B490" s="824"/>
      <c r="C490" s="824"/>
      <c r="D490" s="824"/>
    </row>
    <row r="491">
      <c r="A491" s="838"/>
      <c r="B491" s="824"/>
      <c r="C491" s="824"/>
      <c r="D491" s="824"/>
    </row>
    <row r="492">
      <c r="A492" s="838"/>
      <c r="B492" s="824"/>
      <c r="C492" s="824"/>
      <c r="D492" s="824"/>
    </row>
    <row r="493">
      <c r="A493" s="838"/>
      <c r="B493" s="824"/>
      <c r="C493" s="824"/>
      <c r="D493" s="824"/>
    </row>
    <row r="494">
      <c r="A494" s="838"/>
      <c r="B494" s="824"/>
      <c r="C494" s="824"/>
      <c r="D494" s="824"/>
    </row>
    <row r="495">
      <c r="A495" s="838"/>
      <c r="B495" s="824"/>
      <c r="C495" s="824"/>
      <c r="D495" s="824"/>
    </row>
    <row r="496">
      <c r="A496" s="838"/>
      <c r="B496" s="824"/>
      <c r="C496" s="824"/>
      <c r="D496" s="824"/>
    </row>
    <row r="497">
      <c r="A497" s="838"/>
      <c r="B497" s="824"/>
      <c r="C497" s="824"/>
      <c r="D497" s="824"/>
    </row>
    <row r="498">
      <c r="A498" s="838"/>
      <c r="B498" s="824"/>
      <c r="C498" s="824"/>
      <c r="D498" s="824"/>
    </row>
    <row r="499">
      <c r="A499" s="838"/>
      <c r="B499" s="824"/>
      <c r="C499" s="824"/>
      <c r="D499" s="824"/>
    </row>
    <row r="500">
      <c r="A500" s="838"/>
      <c r="B500" s="824"/>
      <c r="C500" s="824"/>
      <c r="D500" s="824"/>
    </row>
    <row r="501">
      <c r="A501" s="838"/>
      <c r="B501" s="824"/>
      <c r="C501" s="824"/>
      <c r="D501" s="824"/>
    </row>
    <row r="502">
      <c r="A502" s="838"/>
      <c r="B502" s="824"/>
      <c r="C502" s="824"/>
      <c r="D502" s="824"/>
    </row>
    <row r="503">
      <c r="A503" s="838"/>
      <c r="B503" s="824"/>
      <c r="C503" s="824"/>
      <c r="D503" s="824"/>
    </row>
    <row r="504">
      <c r="A504" s="838"/>
      <c r="B504" s="824"/>
      <c r="C504" s="824"/>
      <c r="D504" s="824"/>
    </row>
    <row r="505">
      <c r="A505" s="838"/>
      <c r="B505" s="824"/>
      <c r="C505" s="824"/>
      <c r="D505" s="824"/>
    </row>
    <row r="506">
      <c r="A506" s="838"/>
      <c r="B506" s="824"/>
      <c r="C506" s="824"/>
      <c r="D506" s="824"/>
    </row>
    <row r="507">
      <c r="A507" s="838"/>
      <c r="B507" s="824"/>
      <c r="C507" s="824"/>
      <c r="D507" s="824"/>
    </row>
    <row r="508">
      <c r="A508" s="838"/>
      <c r="B508" s="824"/>
      <c r="C508" s="824"/>
      <c r="D508" s="824"/>
    </row>
    <row r="509">
      <c r="A509" s="838"/>
      <c r="B509" s="824"/>
      <c r="C509" s="824"/>
      <c r="D509" s="824"/>
    </row>
    <row r="510">
      <c r="A510" s="838"/>
      <c r="B510" s="824"/>
      <c r="C510" s="824"/>
      <c r="D510" s="824"/>
    </row>
    <row r="511">
      <c r="A511" s="838"/>
      <c r="B511" s="824"/>
      <c r="C511" s="824"/>
      <c r="D511" s="824"/>
    </row>
    <row r="512">
      <c r="A512" s="838"/>
      <c r="B512" s="824"/>
      <c r="C512" s="824"/>
      <c r="D512" s="824"/>
    </row>
    <row r="513">
      <c r="A513" s="838"/>
      <c r="B513" s="824"/>
      <c r="C513" s="824"/>
      <c r="D513" s="824"/>
    </row>
    <row r="514">
      <c r="A514" s="838"/>
      <c r="B514" s="824"/>
      <c r="C514" s="824"/>
      <c r="D514" s="824"/>
    </row>
    <row r="515">
      <c r="A515" s="838"/>
      <c r="B515" s="824"/>
      <c r="C515" s="824"/>
      <c r="D515" s="824"/>
    </row>
    <row r="516">
      <c r="A516" s="838"/>
      <c r="B516" s="824"/>
      <c r="C516" s="824"/>
      <c r="D516" s="824"/>
    </row>
    <row r="517">
      <c r="A517" s="838"/>
      <c r="B517" s="824"/>
      <c r="C517" s="824"/>
      <c r="D517" s="824"/>
    </row>
    <row r="518">
      <c r="A518" s="838"/>
      <c r="B518" s="824"/>
      <c r="C518" s="824"/>
      <c r="D518" s="824"/>
    </row>
    <row r="519">
      <c r="A519" s="838"/>
      <c r="B519" s="824"/>
      <c r="C519" s="824"/>
      <c r="D519" s="824"/>
    </row>
    <row r="520">
      <c r="A520" s="838"/>
      <c r="B520" s="824"/>
      <c r="C520" s="824"/>
      <c r="D520" s="824"/>
    </row>
    <row r="521">
      <c r="A521" s="838"/>
      <c r="B521" s="824"/>
      <c r="C521" s="824"/>
      <c r="D521" s="824"/>
    </row>
    <row r="522">
      <c r="A522" s="838"/>
      <c r="B522" s="824"/>
      <c r="C522" s="824"/>
      <c r="D522" s="824"/>
    </row>
    <row r="523">
      <c r="A523" s="838"/>
      <c r="B523" s="824"/>
      <c r="C523" s="824"/>
      <c r="D523" s="824"/>
    </row>
    <row r="524">
      <c r="A524" s="838"/>
      <c r="B524" s="824"/>
      <c r="C524" s="824"/>
      <c r="D524" s="824"/>
    </row>
    <row r="525">
      <c r="A525" s="838"/>
      <c r="B525" s="824"/>
      <c r="C525" s="824"/>
      <c r="D525" s="824"/>
    </row>
    <row r="526">
      <c r="A526" s="838"/>
      <c r="B526" s="824"/>
      <c r="C526" s="824"/>
      <c r="D526" s="824"/>
    </row>
    <row r="527">
      <c r="A527" s="838"/>
      <c r="B527" s="824"/>
      <c r="C527" s="824"/>
      <c r="D527" s="824"/>
    </row>
    <row r="528">
      <c r="A528" s="838"/>
      <c r="B528" s="824"/>
      <c r="C528" s="824"/>
      <c r="D528" s="824"/>
    </row>
    <row r="529">
      <c r="A529" s="838"/>
      <c r="B529" s="824"/>
      <c r="C529" s="824"/>
      <c r="D529" s="824"/>
    </row>
    <row r="530">
      <c r="A530" s="838"/>
      <c r="B530" s="824"/>
      <c r="C530" s="824"/>
      <c r="D530" s="824"/>
    </row>
    <row r="531">
      <c r="A531" s="838"/>
      <c r="B531" s="824"/>
      <c r="C531" s="824"/>
      <c r="D531" s="824"/>
    </row>
    <row r="532">
      <c r="A532" s="838"/>
      <c r="B532" s="824"/>
      <c r="C532" s="824"/>
      <c r="D532" s="824"/>
    </row>
    <row r="533">
      <c r="A533" s="838"/>
      <c r="B533" s="824"/>
      <c r="C533" s="824"/>
      <c r="D533" s="824"/>
    </row>
    <row r="534">
      <c r="A534" s="838"/>
      <c r="B534" s="824"/>
      <c r="C534" s="824"/>
      <c r="D534" s="824"/>
    </row>
    <row r="535">
      <c r="A535" s="838"/>
      <c r="B535" s="824"/>
      <c r="C535" s="824"/>
      <c r="D535" s="824"/>
    </row>
    <row r="536">
      <c r="A536" s="838"/>
      <c r="B536" s="824"/>
      <c r="C536" s="824"/>
      <c r="D536" s="824"/>
    </row>
    <row r="537">
      <c r="A537" s="838"/>
      <c r="B537" s="824"/>
      <c r="C537" s="824"/>
      <c r="D537" s="824"/>
    </row>
    <row r="538">
      <c r="A538" s="838"/>
      <c r="B538" s="824"/>
      <c r="C538" s="824"/>
      <c r="D538" s="824"/>
    </row>
    <row r="539">
      <c r="A539" s="838"/>
      <c r="B539" s="824"/>
      <c r="C539" s="824"/>
      <c r="D539" s="824"/>
    </row>
    <row r="540">
      <c r="A540" s="838"/>
      <c r="B540" s="824"/>
      <c r="C540" s="824"/>
      <c r="D540" s="824"/>
    </row>
    <row r="541">
      <c r="A541" s="838"/>
      <c r="B541" s="824"/>
      <c r="C541" s="824"/>
      <c r="D541" s="824"/>
    </row>
    <row r="542">
      <c r="A542" s="838"/>
      <c r="B542" s="824"/>
      <c r="C542" s="824"/>
      <c r="D542" s="824"/>
    </row>
    <row r="543">
      <c r="A543" s="838"/>
      <c r="B543" s="824"/>
      <c r="C543" s="824"/>
      <c r="D543" s="824"/>
    </row>
    <row r="544">
      <c r="A544" s="838"/>
      <c r="B544" s="824"/>
      <c r="C544" s="824"/>
      <c r="D544" s="824"/>
    </row>
    <row r="545">
      <c r="A545" s="838"/>
      <c r="B545" s="824"/>
      <c r="C545" s="824"/>
      <c r="D545" s="824"/>
    </row>
    <row r="546">
      <c r="A546" s="838"/>
      <c r="B546" s="824"/>
      <c r="C546" s="824"/>
      <c r="D546" s="824"/>
    </row>
    <row r="547">
      <c r="A547" s="838"/>
      <c r="B547" s="824"/>
      <c r="C547" s="824"/>
      <c r="D547" s="824"/>
    </row>
    <row r="548">
      <c r="A548" s="838"/>
      <c r="B548" s="824"/>
      <c r="C548" s="824"/>
      <c r="D548" s="824"/>
    </row>
    <row r="549">
      <c r="A549" s="838"/>
      <c r="B549" s="824"/>
      <c r="C549" s="824"/>
      <c r="D549" s="824"/>
    </row>
    <row r="550">
      <c r="A550" s="838"/>
      <c r="B550" s="824"/>
      <c r="C550" s="824"/>
      <c r="D550" s="824"/>
    </row>
    <row r="551">
      <c r="A551" s="838"/>
      <c r="B551" s="824"/>
      <c r="C551" s="824"/>
      <c r="D551" s="824"/>
    </row>
    <row r="552">
      <c r="A552" s="838"/>
      <c r="B552" s="824"/>
      <c r="C552" s="824"/>
      <c r="D552" s="824"/>
    </row>
    <row r="553">
      <c r="A553" s="838"/>
      <c r="B553" s="824"/>
      <c r="C553" s="824"/>
      <c r="D553" s="824"/>
    </row>
    <row r="554">
      <c r="A554" s="838"/>
      <c r="B554" s="824"/>
      <c r="C554" s="824"/>
      <c r="D554" s="824"/>
    </row>
    <row r="555">
      <c r="A555" s="838"/>
      <c r="B555" s="824"/>
      <c r="C555" s="824"/>
      <c r="D555" s="824"/>
    </row>
    <row r="556">
      <c r="A556" s="838"/>
      <c r="B556" s="824"/>
      <c r="C556" s="824"/>
      <c r="D556" s="824"/>
    </row>
    <row r="557">
      <c r="A557" s="838"/>
      <c r="B557" s="824"/>
      <c r="C557" s="824"/>
      <c r="D557" s="824"/>
    </row>
    <row r="558">
      <c r="A558" s="838"/>
      <c r="B558" s="824"/>
      <c r="C558" s="824"/>
      <c r="D558" s="824"/>
    </row>
    <row r="559">
      <c r="A559" s="838"/>
      <c r="B559" s="824"/>
      <c r="C559" s="824"/>
      <c r="D559" s="824"/>
    </row>
    <row r="560">
      <c r="A560" s="838"/>
      <c r="B560" s="824"/>
      <c r="C560" s="824"/>
      <c r="D560" s="824"/>
    </row>
    <row r="561">
      <c r="A561" s="838"/>
      <c r="B561" s="824"/>
      <c r="C561" s="824"/>
      <c r="D561" s="824"/>
    </row>
    <row r="562">
      <c r="A562" s="838"/>
      <c r="B562" s="824"/>
      <c r="C562" s="824"/>
      <c r="D562" s="824"/>
    </row>
    <row r="563">
      <c r="A563" s="838"/>
      <c r="B563" s="824"/>
      <c r="C563" s="824"/>
      <c r="D563" s="824"/>
    </row>
    <row r="564">
      <c r="A564" s="838"/>
      <c r="B564" s="824"/>
      <c r="C564" s="824"/>
      <c r="D564" s="824"/>
    </row>
    <row r="565">
      <c r="A565" s="838"/>
      <c r="B565" s="824"/>
      <c r="C565" s="824"/>
      <c r="D565" s="824"/>
    </row>
    <row r="566">
      <c r="A566" s="838"/>
      <c r="B566" s="824"/>
      <c r="C566" s="824"/>
      <c r="D566" s="824"/>
    </row>
    <row r="567">
      <c r="A567" s="838"/>
      <c r="B567" s="824"/>
      <c r="C567" s="824"/>
      <c r="D567" s="824"/>
    </row>
    <row r="568">
      <c r="A568" s="838"/>
      <c r="B568" s="824"/>
      <c r="C568" s="824"/>
      <c r="D568" s="824"/>
    </row>
    <row r="569">
      <c r="A569" s="838"/>
      <c r="B569" s="824"/>
      <c r="C569" s="824"/>
      <c r="D569" s="824"/>
    </row>
    <row r="570">
      <c r="A570" s="838"/>
      <c r="B570" s="824"/>
      <c r="C570" s="824"/>
      <c r="D570" s="824"/>
    </row>
    <row r="571">
      <c r="A571" s="838"/>
      <c r="B571" s="824"/>
      <c r="C571" s="824"/>
      <c r="D571" s="824"/>
    </row>
    <row r="572">
      <c r="A572" s="838"/>
      <c r="B572" s="824"/>
      <c r="C572" s="824"/>
      <c r="D572" s="824"/>
    </row>
    <row r="573">
      <c r="A573" s="838"/>
      <c r="B573" s="824"/>
      <c r="C573" s="824"/>
      <c r="D573" s="824"/>
    </row>
    <row r="574">
      <c r="A574" s="838"/>
      <c r="B574" s="824"/>
      <c r="C574" s="824"/>
      <c r="D574" s="824"/>
    </row>
    <row r="575">
      <c r="A575" s="838"/>
      <c r="B575" s="824"/>
      <c r="C575" s="824"/>
      <c r="D575" s="824"/>
    </row>
    <row r="576">
      <c r="A576" s="838"/>
      <c r="B576" s="824"/>
      <c r="C576" s="824"/>
      <c r="D576" s="824"/>
    </row>
    <row r="577">
      <c r="A577" s="838"/>
      <c r="B577" s="824"/>
      <c r="C577" s="824"/>
      <c r="D577" s="824"/>
    </row>
    <row r="578">
      <c r="A578" s="838"/>
      <c r="B578" s="824"/>
      <c r="C578" s="824"/>
      <c r="D578" s="824"/>
    </row>
    <row r="579">
      <c r="A579" s="838"/>
      <c r="B579" s="824"/>
      <c r="C579" s="824"/>
      <c r="D579" s="824"/>
    </row>
    <row r="580">
      <c r="A580" s="838"/>
      <c r="B580" s="824"/>
      <c r="C580" s="824"/>
      <c r="D580" s="824"/>
    </row>
    <row r="581">
      <c r="A581" s="838"/>
      <c r="B581" s="824"/>
      <c r="C581" s="824"/>
      <c r="D581" s="824"/>
    </row>
    <row r="582">
      <c r="A582" s="838"/>
      <c r="B582" s="824"/>
      <c r="C582" s="824"/>
      <c r="D582" s="824"/>
    </row>
    <row r="583">
      <c r="A583" s="838"/>
      <c r="B583" s="824"/>
      <c r="C583" s="824"/>
      <c r="D583" s="824"/>
    </row>
    <row r="584">
      <c r="A584" s="838"/>
      <c r="B584" s="824"/>
      <c r="C584" s="824"/>
      <c r="D584" s="824"/>
    </row>
    <row r="585">
      <c r="A585" s="838"/>
      <c r="B585" s="824"/>
      <c r="C585" s="824"/>
      <c r="D585" s="824"/>
    </row>
    <row r="586">
      <c r="A586" s="838"/>
      <c r="B586" s="824"/>
      <c r="C586" s="824"/>
      <c r="D586" s="824"/>
    </row>
    <row r="587">
      <c r="A587" s="838"/>
      <c r="B587" s="824"/>
      <c r="C587" s="824"/>
      <c r="D587" s="824"/>
    </row>
    <row r="588">
      <c r="A588" s="838"/>
      <c r="B588" s="824"/>
      <c r="C588" s="824"/>
      <c r="D588" s="824"/>
    </row>
    <row r="589">
      <c r="A589" s="838"/>
      <c r="B589" s="824"/>
      <c r="C589" s="824"/>
      <c r="D589" s="824"/>
    </row>
    <row r="590">
      <c r="A590" s="838"/>
      <c r="B590" s="824"/>
      <c r="C590" s="824"/>
      <c r="D590" s="824"/>
    </row>
    <row r="591">
      <c r="A591" s="838"/>
      <c r="B591" s="824"/>
      <c r="C591" s="824"/>
      <c r="D591" s="824"/>
    </row>
    <row r="592">
      <c r="A592" s="838"/>
      <c r="B592" s="824"/>
      <c r="C592" s="824"/>
      <c r="D592" s="824"/>
    </row>
    <row r="593">
      <c r="A593" s="838"/>
      <c r="B593" s="824"/>
      <c r="C593" s="824"/>
      <c r="D593" s="824"/>
    </row>
    <row r="594">
      <c r="A594" s="838"/>
      <c r="B594" s="824"/>
      <c r="C594" s="824"/>
      <c r="D594" s="824"/>
    </row>
    <row r="595">
      <c r="A595" s="838"/>
      <c r="B595" s="824"/>
      <c r="C595" s="824"/>
      <c r="D595" s="824"/>
    </row>
    <row r="596">
      <c r="A596" s="838"/>
      <c r="B596" s="824"/>
      <c r="C596" s="824"/>
      <c r="D596" s="824"/>
    </row>
    <row r="597">
      <c r="A597" s="838"/>
      <c r="B597" s="824"/>
      <c r="C597" s="824"/>
      <c r="D597" s="824"/>
    </row>
    <row r="598">
      <c r="A598" s="838"/>
      <c r="B598" s="824"/>
      <c r="C598" s="824"/>
      <c r="D598" s="824"/>
    </row>
    <row r="599">
      <c r="A599" s="838"/>
      <c r="B599" s="824"/>
      <c r="C599" s="824"/>
      <c r="D599" s="824"/>
    </row>
    <row r="600">
      <c r="A600" s="838"/>
      <c r="B600" s="824"/>
      <c r="C600" s="824"/>
      <c r="D600" s="824"/>
    </row>
    <row r="601">
      <c r="A601" s="838"/>
      <c r="B601" s="824"/>
      <c r="C601" s="824"/>
      <c r="D601" s="824"/>
    </row>
    <row r="602">
      <c r="A602" s="838"/>
      <c r="B602" s="824"/>
      <c r="C602" s="824"/>
      <c r="D602" s="824"/>
    </row>
    <row r="603">
      <c r="A603" s="838"/>
      <c r="B603" s="824"/>
      <c r="C603" s="824"/>
      <c r="D603" s="824"/>
    </row>
    <row r="604">
      <c r="A604" s="838"/>
      <c r="B604" s="824"/>
      <c r="C604" s="824"/>
      <c r="D604" s="824"/>
    </row>
    <row r="605">
      <c r="A605" s="838"/>
      <c r="B605" s="824"/>
      <c r="C605" s="824"/>
      <c r="D605" s="824"/>
    </row>
    <row r="606">
      <c r="A606" s="838"/>
      <c r="B606" s="824"/>
      <c r="C606" s="824"/>
      <c r="D606" s="824"/>
    </row>
    <row r="607">
      <c r="A607" s="838"/>
      <c r="B607" s="824"/>
      <c r="C607" s="824"/>
      <c r="D607" s="824"/>
    </row>
    <row r="608">
      <c r="A608" s="838"/>
      <c r="B608" s="824"/>
      <c r="C608" s="824"/>
      <c r="D608" s="824"/>
    </row>
    <row r="609">
      <c r="A609" s="838"/>
      <c r="B609" s="824"/>
      <c r="C609" s="824"/>
      <c r="D609" s="824"/>
    </row>
    <row r="610">
      <c r="A610" s="838"/>
      <c r="B610" s="824"/>
      <c r="C610" s="824"/>
      <c r="D610" s="824"/>
    </row>
    <row r="611">
      <c r="A611" s="838"/>
      <c r="B611" s="824"/>
      <c r="C611" s="824"/>
      <c r="D611" s="824"/>
    </row>
    <row r="612">
      <c r="A612" s="838"/>
      <c r="B612" s="824"/>
      <c r="C612" s="824"/>
      <c r="D612" s="824"/>
    </row>
    <row r="613">
      <c r="A613" s="838"/>
      <c r="B613" s="824"/>
      <c r="C613" s="824"/>
      <c r="D613" s="824"/>
    </row>
    <row r="614">
      <c r="A614" s="838"/>
      <c r="B614" s="824"/>
      <c r="C614" s="824"/>
      <c r="D614" s="824"/>
    </row>
    <row r="615">
      <c r="A615" s="838"/>
      <c r="B615" s="824"/>
      <c r="C615" s="824"/>
      <c r="D615" s="824"/>
    </row>
    <row r="616">
      <c r="A616" s="838"/>
      <c r="B616" s="824"/>
      <c r="C616" s="824"/>
      <c r="D616" s="824"/>
    </row>
    <row r="617">
      <c r="A617" s="838"/>
      <c r="B617" s="824"/>
      <c r="C617" s="824"/>
      <c r="D617" s="824"/>
    </row>
    <row r="618">
      <c r="A618" s="838"/>
      <c r="B618" s="824"/>
      <c r="C618" s="824"/>
      <c r="D618" s="824"/>
    </row>
    <row r="619">
      <c r="A619" s="838"/>
      <c r="B619" s="824"/>
      <c r="C619" s="824"/>
      <c r="D619" s="824"/>
    </row>
    <row r="620">
      <c r="A620" s="838"/>
      <c r="B620" s="824"/>
      <c r="C620" s="824"/>
      <c r="D620" s="824"/>
    </row>
    <row r="621">
      <c r="A621" s="838"/>
      <c r="B621" s="824"/>
      <c r="C621" s="824"/>
      <c r="D621" s="824"/>
    </row>
    <row r="622">
      <c r="A622" s="838"/>
      <c r="B622" s="824"/>
      <c r="C622" s="824"/>
      <c r="D622" s="824"/>
    </row>
    <row r="623">
      <c r="A623" s="838"/>
      <c r="B623" s="824"/>
      <c r="C623" s="824"/>
      <c r="D623" s="824"/>
    </row>
    <row r="624">
      <c r="A624" s="838"/>
      <c r="B624" s="824"/>
      <c r="C624" s="824"/>
      <c r="D624" s="824"/>
    </row>
    <row r="625">
      <c r="A625" s="838"/>
      <c r="B625" s="824"/>
      <c r="C625" s="824"/>
      <c r="D625" s="824"/>
    </row>
    <row r="626">
      <c r="A626" s="838"/>
      <c r="B626" s="824"/>
      <c r="C626" s="824"/>
      <c r="D626" s="824"/>
    </row>
    <row r="627">
      <c r="A627" s="838"/>
      <c r="B627" s="824"/>
      <c r="C627" s="824"/>
      <c r="D627" s="824"/>
    </row>
    <row r="628">
      <c r="A628" s="838"/>
      <c r="B628" s="824"/>
      <c r="C628" s="824"/>
      <c r="D628" s="824"/>
    </row>
    <row r="629">
      <c r="A629" s="838"/>
      <c r="B629" s="824"/>
      <c r="C629" s="824"/>
      <c r="D629" s="824"/>
    </row>
    <row r="630">
      <c r="A630" s="838"/>
      <c r="B630" s="824"/>
      <c r="C630" s="824"/>
      <c r="D630" s="824"/>
    </row>
    <row r="631">
      <c r="A631" s="838"/>
      <c r="B631" s="824"/>
      <c r="C631" s="824"/>
      <c r="D631" s="824"/>
    </row>
    <row r="632">
      <c r="A632" s="838"/>
      <c r="B632" s="824"/>
      <c r="C632" s="824"/>
      <c r="D632" s="824"/>
    </row>
    <row r="633">
      <c r="A633" s="838"/>
      <c r="B633" s="824"/>
      <c r="C633" s="824"/>
      <c r="D633" s="824"/>
    </row>
    <row r="634">
      <c r="A634" s="838"/>
      <c r="B634" s="824"/>
      <c r="C634" s="824"/>
      <c r="D634" s="824"/>
    </row>
    <row r="635">
      <c r="A635" s="838"/>
      <c r="B635" s="824"/>
      <c r="C635" s="824"/>
      <c r="D635" s="824"/>
    </row>
    <row r="636">
      <c r="A636" s="838"/>
      <c r="B636" s="824"/>
      <c r="C636" s="824"/>
      <c r="D636" s="824"/>
    </row>
    <row r="637">
      <c r="A637" s="838"/>
      <c r="B637" s="824"/>
      <c r="C637" s="824"/>
      <c r="D637" s="824"/>
    </row>
    <row r="638">
      <c r="A638" s="838"/>
      <c r="B638" s="824"/>
      <c r="C638" s="824"/>
      <c r="D638" s="824"/>
    </row>
    <row r="639">
      <c r="A639" s="838"/>
      <c r="B639" s="824"/>
      <c r="C639" s="824"/>
      <c r="D639" s="824"/>
    </row>
    <row r="640">
      <c r="A640" s="838"/>
      <c r="B640" s="824"/>
      <c r="C640" s="824"/>
      <c r="D640" s="824"/>
    </row>
    <row r="641">
      <c r="A641" s="838"/>
      <c r="B641" s="824"/>
      <c r="C641" s="824"/>
      <c r="D641" s="824"/>
    </row>
    <row r="642">
      <c r="A642" s="838"/>
      <c r="B642" s="824"/>
      <c r="C642" s="824"/>
      <c r="D642" s="824"/>
    </row>
    <row r="643">
      <c r="A643" s="838"/>
      <c r="B643" s="824"/>
      <c r="C643" s="824"/>
      <c r="D643" s="824"/>
    </row>
    <row r="644">
      <c r="A644" s="838"/>
      <c r="B644" s="824"/>
      <c r="C644" s="824"/>
      <c r="D644" s="824"/>
    </row>
    <row r="645">
      <c r="A645" s="838"/>
      <c r="B645" s="824"/>
      <c r="C645" s="824"/>
      <c r="D645" s="824"/>
    </row>
    <row r="646">
      <c r="A646" s="838"/>
      <c r="B646" s="824"/>
      <c r="C646" s="824"/>
      <c r="D646" s="824"/>
    </row>
    <row r="647">
      <c r="A647" s="838"/>
      <c r="B647" s="824"/>
      <c r="C647" s="824"/>
      <c r="D647" s="824"/>
    </row>
    <row r="648">
      <c r="A648" s="838"/>
      <c r="B648" s="824"/>
      <c r="C648" s="824"/>
      <c r="D648" s="824"/>
    </row>
    <row r="649">
      <c r="A649" s="838"/>
      <c r="B649" s="824"/>
      <c r="C649" s="824"/>
      <c r="D649" s="824"/>
    </row>
    <row r="650">
      <c r="A650" s="838"/>
      <c r="B650" s="824"/>
      <c r="C650" s="824"/>
      <c r="D650" s="824"/>
    </row>
    <row r="651">
      <c r="A651" s="838"/>
      <c r="B651" s="824"/>
      <c r="C651" s="824"/>
      <c r="D651" s="824"/>
    </row>
    <row r="652">
      <c r="A652" s="838"/>
      <c r="B652" s="824"/>
      <c r="C652" s="824"/>
      <c r="D652" s="824"/>
    </row>
    <row r="653">
      <c r="A653" s="838"/>
      <c r="B653" s="824"/>
      <c r="C653" s="824"/>
      <c r="D653" s="824"/>
    </row>
    <row r="654">
      <c r="A654" s="838"/>
      <c r="B654" s="824"/>
      <c r="C654" s="824"/>
      <c r="D654" s="824"/>
    </row>
    <row r="655">
      <c r="A655" s="838"/>
      <c r="B655" s="824"/>
      <c r="C655" s="824"/>
      <c r="D655" s="824"/>
    </row>
    <row r="656">
      <c r="A656" s="838"/>
      <c r="B656" s="824"/>
      <c r="C656" s="824"/>
      <c r="D656" s="824"/>
    </row>
    <row r="657">
      <c r="A657" s="838"/>
      <c r="B657" s="824"/>
      <c r="C657" s="824"/>
      <c r="D657" s="824"/>
    </row>
    <row r="658">
      <c r="A658" s="838"/>
      <c r="B658" s="824"/>
      <c r="C658" s="824"/>
      <c r="D658" s="824"/>
    </row>
    <row r="659">
      <c r="A659" s="838"/>
      <c r="B659" s="824"/>
      <c r="C659" s="824"/>
      <c r="D659" s="824"/>
    </row>
    <row r="660">
      <c r="A660" s="838"/>
      <c r="B660" s="824"/>
      <c r="C660" s="824"/>
      <c r="D660" s="824"/>
    </row>
    <row r="661">
      <c r="A661" s="838"/>
      <c r="B661" s="824"/>
      <c r="C661" s="824"/>
      <c r="D661" s="824"/>
    </row>
    <row r="662">
      <c r="A662" s="838"/>
      <c r="B662" s="824"/>
      <c r="C662" s="824"/>
      <c r="D662" s="824"/>
    </row>
    <row r="663">
      <c r="A663" s="838"/>
      <c r="B663" s="824"/>
      <c r="C663" s="824"/>
      <c r="D663" s="824"/>
    </row>
    <row r="664">
      <c r="A664" s="838"/>
      <c r="B664" s="824"/>
      <c r="C664" s="824"/>
      <c r="D664" s="824"/>
    </row>
    <row r="665">
      <c r="A665" s="838"/>
      <c r="B665" s="824"/>
      <c r="C665" s="824"/>
      <c r="D665" s="824"/>
    </row>
    <row r="666">
      <c r="A666" s="838"/>
      <c r="B666" s="824"/>
      <c r="C666" s="824"/>
      <c r="D666" s="824"/>
    </row>
    <row r="667">
      <c r="A667" s="838"/>
      <c r="B667" s="824"/>
      <c r="C667" s="824"/>
      <c r="D667" s="824"/>
    </row>
    <row r="668">
      <c r="A668" s="838"/>
      <c r="B668" s="824"/>
      <c r="C668" s="824"/>
      <c r="D668" s="824"/>
    </row>
    <row r="669">
      <c r="A669" s="838"/>
      <c r="B669" s="824"/>
      <c r="C669" s="824"/>
      <c r="D669" s="824"/>
    </row>
    <row r="670">
      <c r="A670" s="838"/>
      <c r="B670" s="824"/>
      <c r="C670" s="824"/>
      <c r="D670" s="824"/>
    </row>
    <row r="671">
      <c r="A671" s="838"/>
      <c r="B671" s="824"/>
      <c r="C671" s="824"/>
      <c r="D671" s="824"/>
    </row>
    <row r="672">
      <c r="A672" s="838"/>
      <c r="B672" s="824"/>
      <c r="C672" s="824"/>
      <c r="D672" s="824"/>
    </row>
    <row r="673">
      <c r="A673" s="838"/>
      <c r="B673" s="824"/>
      <c r="C673" s="824"/>
      <c r="D673" s="824"/>
    </row>
    <row r="674">
      <c r="A674" s="838"/>
      <c r="B674" s="824"/>
      <c r="C674" s="824"/>
      <c r="D674" s="824"/>
    </row>
    <row r="675">
      <c r="A675" s="838"/>
      <c r="B675" s="824"/>
      <c r="C675" s="824"/>
      <c r="D675" s="824"/>
    </row>
    <row r="676">
      <c r="A676" s="838"/>
      <c r="B676" s="824"/>
      <c r="C676" s="824"/>
      <c r="D676" s="824"/>
    </row>
    <row r="677">
      <c r="A677" s="838"/>
      <c r="B677" s="824"/>
      <c r="C677" s="824"/>
      <c r="D677" s="824"/>
    </row>
    <row r="678">
      <c r="A678" s="838"/>
      <c r="B678" s="824"/>
      <c r="C678" s="824"/>
      <c r="D678" s="824"/>
    </row>
    <row r="679">
      <c r="A679" s="838"/>
      <c r="B679" s="824"/>
      <c r="C679" s="824"/>
      <c r="D679" s="824"/>
    </row>
    <row r="680">
      <c r="A680" s="838"/>
      <c r="B680" s="824"/>
      <c r="C680" s="824"/>
      <c r="D680" s="824"/>
    </row>
    <row r="681">
      <c r="A681" s="838"/>
      <c r="B681" s="824"/>
      <c r="C681" s="824"/>
      <c r="D681" s="824"/>
    </row>
    <row r="682">
      <c r="A682" s="838"/>
      <c r="B682" s="824"/>
      <c r="C682" s="824"/>
      <c r="D682" s="824"/>
    </row>
    <row r="683">
      <c r="A683" s="838"/>
      <c r="B683" s="824"/>
      <c r="C683" s="824"/>
      <c r="D683" s="824"/>
    </row>
    <row r="684">
      <c r="A684" s="838"/>
      <c r="B684" s="824"/>
      <c r="C684" s="824"/>
      <c r="D684" s="824"/>
    </row>
    <row r="685">
      <c r="A685" s="838"/>
      <c r="B685" s="824"/>
      <c r="C685" s="824"/>
      <c r="D685" s="824"/>
    </row>
    <row r="686">
      <c r="A686" s="838"/>
      <c r="B686" s="824"/>
      <c r="C686" s="824"/>
      <c r="D686" s="824"/>
    </row>
    <row r="687">
      <c r="A687" s="838"/>
      <c r="B687" s="824"/>
      <c r="C687" s="824"/>
      <c r="D687" s="824"/>
    </row>
    <row r="688">
      <c r="A688" s="838"/>
      <c r="B688" s="824"/>
      <c r="C688" s="824"/>
      <c r="D688" s="824"/>
    </row>
    <row r="689">
      <c r="A689" s="838"/>
      <c r="B689" s="824"/>
      <c r="C689" s="824"/>
      <c r="D689" s="824"/>
    </row>
    <row r="690">
      <c r="A690" s="838"/>
      <c r="B690" s="824"/>
      <c r="C690" s="824"/>
      <c r="D690" s="824"/>
    </row>
    <row r="691">
      <c r="A691" s="838"/>
      <c r="B691" s="824"/>
      <c r="C691" s="824"/>
      <c r="D691" s="824"/>
    </row>
    <row r="692">
      <c r="A692" s="838"/>
      <c r="B692" s="824"/>
      <c r="C692" s="824"/>
      <c r="D692" s="824"/>
    </row>
    <row r="693">
      <c r="A693" s="838"/>
      <c r="B693" s="824"/>
      <c r="C693" s="824"/>
      <c r="D693" s="824"/>
    </row>
    <row r="694">
      <c r="A694" s="838"/>
      <c r="B694" s="824"/>
      <c r="C694" s="824"/>
      <c r="D694" s="824"/>
    </row>
    <row r="695">
      <c r="A695" s="838"/>
      <c r="B695" s="824"/>
      <c r="C695" s="824"/>
      <c r="D695" s="824"/>
    </row>
    <row r="696">
      <c r="A696" s="838"/>
      <c r="B696" s="824"/>
      <c r="C696" s="824"/>
      <c r="D696" s="824"/>
    </row>
    <row r="697">
      <c r="A697" s="838"/>
      <c r="B697" s="824"/>
      <c r="C697" s="824"/>
      <c r="D697" s="824"/>
    </row>
    <row r="698">
      <c r="A698" s="838"/>
      <c r="B698" s="824"/>
      <c r="C698" s="824"/>
      <c r="D698" s="824"/>
    </row>
    <row r="699">
      <c r="A699" s="838"/>
      <c r="B699" s="824"/>
      <c r="C699" s="824"/>
      <c r="D699" s="824"/>
    </row>
    <row r="700">
      <c r="A700" s="838"/>
      <c r="B700" s="824"/>
      <c r="C700" s="824"/>
      <c r="D700" s="824"/>
    </row>
    <row r="701">
      <c r="A701" s="838"/>
      <c r="B701" s="824"/>
      <c r="C701" s="824"/>
      <c r="D701" s="824"/>
    </row>
    <row r="702">
      <c r="A702" s="838"/>
      <c r="B702" s="824"/>
      <c r="C702" s="824"/>
      <c r="D702" s="824"/>
    </row>
    <row r="703">
      <c r="A703" s="838"/>
      <c r="B703" s="824"/>
      <c r="C703" s="824"/>
      <c r="D703" s="824"/>
    </row>
    <row r="704">
      <c r="A704" s="838"/>
      <c r="B704" s="824"/>
      <c r="C704" s="824"/>
      <c r="D704" s="824"/>
    </row>
    <row r="705">
      <c r="A705" s="838"/>
      <c r="B705" s="824"/>
      <c r="C705" s="824"/>
      <c r="D705" s="824"/>
    </row>
    <row r="706">
      <c r="A706" s="838"/>
      <c r="B706" s="824"/>
      <c r="C706" s="824"/>
      <c r="D706" s="824"/>
    </row>
    <row r="707">
      <c r="A707" s="838"/>
      <c r="B707" s="824"/>
      <c r="C707" s="824"/>
      <c r="D707" s="824"/>
    </row>
    <row r="708">
      <c r="A708" s="838"/>
      <c r="B708" s="824"/>
      <c r="C708" s="824"/>
      <c r="D708" s="824"/>
    </row>
    <row r="709">
      <c r="A709" s="838"/>
      <c r="B709" s="824"/>
      <c r="C709" s="824"/>
      <c r="D709" s="824"/>
    </row>
    <row r="710">
      <c r="A710" s="838"/>
      <c r="B710" s="824"/>
      <c r="C710" s="824"/>
      <c r="D710" s="824"/>
    </row>
    <row r="711">
      <c r="A711" s="838"/>
      <c r="B711" s="824"/>
      <c r="C711" s="824"/>
      <c r="D711" s="824"/>
    </row>
    <row r="712">
      <c r="A712" s="838"/>
      <c r="B712" s="824"/>
      <c r="C712" s="824"/>
      <c r="D712" s="824"/>
    </row>
    <row r="713">
      <c r="A713" s="838"/>
      <c r="B713" s="824"/>
      <c r="C713" s="824"/>
      <c r="D713" s="824"/>
    </row>
    <row r="714">
      <c r="A714" s="838"/>
      <c r="B714" s="824"/>
      <c r="C714" s="824"/>
      <c r="D714" s="824"/>
    </row>
    <row r="715">
      <c r="A715" s="838"/>
      <c r="B715" s="824"/>
      <c r="C715" s="824"/>
      <c r="D715" s="824"/>
    </row>
    <row r="716">
      <c r="A716" s="838"/>
      <c r="B716" s="824"/>
      <c r="C716" s="824"/>
      <c r="D716" s="824"/>
    </row>
    <row r="717">
      <c r="A717" s="838"/>
      <c r="B717" s="824"/>
      <c r="C717" s="824"/>
      <c r="D717" s="824"/>
    </row>
    <row r="718">
      <c r="A718" s="838"/>
      <c r="B718" s="824"/>
      <c r="C718" s="824"/>
      <c r="D718" s="824"/>
    </row>
    <row r="719">
      <c r="A719" s="838"/>
      <c r="B719" s="824"/>
      <c r="C719" s="824"/>
      <c r="D719" s="824"/>
    </row>
    <row r="720">
      <c r="A720" s="838"/>
      <c r="B720" s="824"/>
      <c r="C720" s="824"/>
      <c r="D720" s="824"/>
    </row>
    <row r="721">
      <c r="A721" s="838"/>
      <c r="B721" s="824"/>
      <c r="C721" s="824"/>
      <c r="D721" s="824"/>
    </row>
    <row r="722">
      <c r="A722" s="838"/>
      <c r="B722" s="824"/>
      <c r="C722" s="824"/>
      <c r="D722" s="824"/>
    </row>
    <row r="723">
      <c r="A723" s="838"/>
      <c r="B723" s="824"/>
      <c r="C723" s="824"/>
      <c r="D723" s="824"/>
    </row>
    <row r="724">
      <c r="A724" s="838"/>
      <c r="B724" s="824"/>
      <c r="C724" s="824"/>
      <c r="D724" s="824"/>
    </row>
    <row r="725">
      <c r="A725" s="838"/>
      <c r="B725" s="824"/>
      <c r="C725" s="824"/>
      <c r="D725" s="824"/>
    </row>
    <row r="726">
      <c r="A726" s="838"/>
      <c r="B726" s="824"/>
      <c r="C726" s="824"/>
      <c r="D726" s="824"/>
    </row>
    <row r="727">
      <c r="A727" s="838"/>
      <c r="B727" s="824"/>
      <c r="C727" s="824"/>
      <c r="D727" s="824"/>
    </row>
    <row r="728">
      <c r="A728" s="838"/>
      <c r="B728" s="824"/>
      <c r="C728" s="824"/>
      <c r="D728" s="824"/>
    </row>
    <row r="729">
      <c r="A729" s="838"/>
      <c r="B729" s="824"/>
      <c r="C729" s="824"/>
      <c r="D729" s="824"/>
    </row>
    <row r="730">
      <c r="A730" s="838"/>
      <c r="B730" s="824"/>
      <c r="C730" s="824"/>
      <c r="D730" s="824"/>
    </row>
    <row r="731">
      <c r="A731" s="838"/>
      <c r="B731" s="824"/>
      <c r="C731" s="824"/>
      <c r="D731" s="824"/>
    </row>
    <row r="732">
      <c r="A732" s="838"/>
      <c r="B732" s="824"/>
      <c r="C732" s="824"/>
      <c r="D732" s="824"/>
    </row>
    <row r="733">
      <c r="A733" s="838"/>
      <c r="B733" s="824"/>
      <c r="C733" s="824"/>
      <c r="D733" s="824"/>
    </row>
    <row r="734">
      <c r="A734" s="838"/>
      <c r="B734" s="824"/>
      <c r="C734" s="824"/>
      <c r="D734" s="824"/>
    </row>
    <row r="735">
      <c r="A735" s="838"/>
      <c r="B735" s="824"/>
      <c r="C735" s="824"/>
      <c r="D735" s="824"/>
    </row>
    <row r="736">
      <c r="A736" s="838"/>
      <c r="B736" s="824"/>
      <c r="C736" s="824"/>
      <c r="D736" s="824"/>
    </row>
    <row r="737">
      <c r="A737" s="838"/>
      <c r="B737" s="824"/>
      <c r="C737" s="824"/>
      <c r="D737" s="824"/>
    </row>
    <row r="738">
      <c r="A738" s="838"/>
      <c r="B738" s="824"/>
      <c r="C738" s="824"/>
      <c r="D738" s="824"/>
    </row>
    <row r="739">
      <c r="A739" s="838"/>
      <c r="B739" s="824"/>
      <c r="C739" s="824"/>
      <c r="D739" s="824"/>
    </row>
    <row r="740">
      <c r="A740" s="838"/>
      <c r="B740" s="824"/>
      <c r="C740" s="824"/>
      <c r="D740" s="824"/>
    </row>
    <row r="741">
      <c r="A741" s="838"/>
      <c r="B741" s="824"/>
      <c r="C741" s="824"/>
      <c r="D741" s="824"/>
    </row>
    <row r="742">
      <c r="A742" s="838"/>
      <c r="B742" s="824"/>
      <c r="C742" s="824"/>
      <c r="D742" s="824"/>
    </row>
    <row r="743">
      <c r="A743" s="838"/>
      <c r="B743" s="824"/>
      <c r="C743" s="824"/>
      <c r="D743" s="824"/>
    </row>
    <row r="744">
      <c r="A744" s="838"/>
      <c r="B744" s="824"/>
      <c r="C744" s="824"/>
      <c r="D744" s="824"/>
    </row>
    <row r="745">
      <c r="A745" s="838"/>
      <c r="B745" s="824"/>
      <c r="C745" s="824"/>
      <c r="D745" s="824"/>
    </row>
    <row r="746">
      <c r="A746" s="838"/>
      <c r="B746" s="824"/>
      <c r="C746" s="824"/>
      <c r="D746" s="824"/>
    </row>
    <row r="747">
      <c r="A747" s="838"/>
      <c r="B747" s="824"/>
      <c r="C747" s="824"/>
      <c r="D747" s="824"/>
    </row>
    <row r="748">
      <c r="A748" s="838"/>
      <c r="B748" s="824"/>
      <c r="C748" s="824"/>
      <c r="D748" s="824"/>
    </row>
    <row r="749">
      <c r="A749" s="838"/>
      <c r="B749" s="824"/>
      <c r="C749" s="824"/>
      <c r="D749" s="824"/>
    </row>
    <row r="750">
      <c r="A750" s="838"/>
      <c r="B750" s="824"/>
      <c r="C750" s="824"/>
      <c r="D750" s="824"/>
    </row>
    <row r="751">
      <c r="A751" s="838"/>
      <c r="B751" s="824"/>
      <c r="C751" s="824"/>
      <c r="D751" s="824"/>
    </row>
    <row r="752">
      <c r="A752" s="838"/>
      <c r="B752" s="824"/>
      <c r="C752" s="824"/>
      <c r="D752" s="824"/>
    </row>
    <row r="753">
      <c r="A753" s="838"/>
      <c r="B753" s="824"/>
      <c r="C753" s="824"/>
      <c r="D753" s="824"/>
    </row>
    <row r="754">
      <c r="A754" s="838"/>
      <c r="B754" s="824"/>
      <c r="C754" s="824"/>
      <c r="D754" s="824"/>
    </row>
    <row r="755">
      <c r="A755" s="838"/>
      <c r="B755" s="824"/>
      <c r="C755" s="824"/>
      <c r="D755" s="824"/>
    </row>
    <row r="756">
      <c r="A756" s="838"/>
      <c r="B756" s="824"/>
      <c r="C756" s="824"/>
      <c r="D756" s="824"/>
    </row>
    <row r="757">
      <c r="A757" s="838"/>
      <c r="B757" s="824"/>
      <c r="C757" s="824"/>
      <c r="D757" s="824"/>
    </row>
    <row r="758">
      <c r="A758" s="838"/>
      <c r="B758" s="824"/>
      <c r="C758" s="824"/>
      <c r="D758" s="824"/>
    </row>
    <row r="759">
      <c r="A759" s="838"/>
      <c r="B759" s="824"/>
      <c r="C759" s="824"/>
      <c r="D759" s="824"/>
    </row>
    <row r="760">
      <c r="A760" s="838"/>
      <c r="B760" s="824"/>
      <c r="C760" s="824"/>
      <c r="D760" s="824"/>
    </row>
    <row r="761">
      <c r="A761" s="838"/>
      <c r="B761" s="824"/>
      <c r="C761" s="824"/>
      <c r="D761" s="824"/>
    </row>
    <row r="762">
      <c r="A762" s="838"/>
      <c r="B762" s="824"/>
      <c r="C762" s="824"/>
      <c r="D762" s="824"/>
    </row>
    <row r="763">
      <c r="A763" s="838"/>
      <c r="B763" s="824"/>
      <c r="C763" s="824"/>
      <c r="D763" s="824"/>
    </row>
    <row r="764">
      <c r="A764" s="838"/>
      <c r="B764" s="824"/>
      <c r="C764" s="824"/>
      <c r="D764" s="824"/>
    </row>
    <row r="765">
      <c r="A765" s="838"/>
      <c r="B765" s="824"/>
      <c r="C765" s="824"/>
      <c r="D765" s="824"/>
    </row>
    <row r="766">
      <c r="A766" s="838"/>
      <c r="B766" s="824"/>
      <c r="C766" s="824"/>
      <c r="D766" s="824"/>
    </row>
    <row r="767">
      <c r="A767" s="838"/>
      <c r="B767" s="824"/>
      <c r="C767" s="824"/>
      <c r="D767" s="824"/>
    </row>
    <row r="768">
      <c r="A768" s="838"/>
      <c r="B768" s="824"/>
      <c r="C768" s="824"/>
      <c r="D768" s="824"/>
    </row>
    <row r="769">
      <c r="A769" s="838"/>
      <c r="B769" s="824"/>
      <c r="C769" s="824"/>
      <c r="D769" s="824"/>
    </row>
    <row r="770">
      <c r="A770" s="838"/>
      <c r="B770" s="824"/>
      <c r="C770" s="824"/>
      <c r="D770" s="824"/>
    </row>
    <row r="771">
      <c r="A771" s="838"/>
      <c r="B771" s="824"/>
      <c r="C771" s="824"/>
      <c r="D771" s="824"/>
    </row>
    <row r="772">
      <c r="A772" s="838"/>
      <c r="B772" s="824"/>
      <c r="C772" s="824"/>
      <c r="D772" s="824"/>
    </row>
    <row r="773">
      <c r="A773" s="838"/>
      <c r="B773" s="824"/>
      <c r="C773" s="824"/>
      <c r="D773" s="824"/>
    </row>
    <row r="774">
      <c r="A774" s="838"/>
      <c r="B774" s="824"/>
      <c r="C774" s="824"/>
      <c r="D774" s="824"/>
    </row>
    <row r="775">
      <c r="A775" s="838"/>
      <c r="B775" s="824"/>
      <c r="C775" s="824"/>
      <c r="D775" s="824"/>
    </row>
    <row r="776">
      <c r="A776" s="838"/>
      <c r="B776" s="824"/>
      <c r="C776" s="824"/>
      <c r="D776" s="824"/>
    </row>
    <row r="777">
      <c r="A777" s="838"/>
      <c r="B777" s="824"/>
      <c r="C777" s="824"/>
      <c r="D777" s="824"/>
    </row>
    <row r="778">
      <c r="A778" s="838"/>
      <c r="B778" s="824"/>
      <c r="C778" s="824"/>
      <c r="D778" s="824"/>
    </row>
    <row r="779">
      <c r="A779" s="838"/>
      <c r="B779" s="824"/>
      <c r="C779" s="824"/>
      <c r="D779" s="824"/>
    </row>
    <row r="780">
      <c r="A780" s="838"/>
      <c r="B780" s="824"/>
      <c r="C780" s="824"/>
      <c r="D780" s="824"/>
    </row>
    <row r="781">
      <c r="A781" s="838"/>
      <c r="B781" s="824"/>
      <c r="C781" s="824"/>
      <c r="D781" s="824"/>
    </row>
    <row r="782">
      <c r="A782" s="838"/>
      <c r="B782" s="824"/>
      <c r="C782" s="824"/>
      <c r="D782" s="824"/>
    </row>
    <row r="783">
      <c r="A783" s="838"/>
      <c r="B783" s="824"/>
      <c r="C783" s="824"/>
      <c r="D783" s="824"/>
    </row>
    <row r="784">
      <c r="A784" s="838"/>
      <c r="B784" s="824"/>
      <c r="C784" s="824"/>
      <c r="D784" s="824"/>
    </row>
    <row r="785">
      <c r="A785" s="838"/>
      <c r="B785" s="824"/>
      <c r="C785" s="824"/>
      <c r="D785" s="824"/>
    </row>
    <row r="786">
      <c r="A786" s="838"/>
      <c r="B786" s="824"/>
      <c r="C786" s="824"/>
      <c r="D786" s="824"/>
    </row>
    <row r="787">
      <c r="A787" s="838"/>
      <c r="B787" s="824"/>
      <c r="C787" s="824"/>
      <c r="D787" s="824"/>
    </row>
    <row r="788">
      <c r="A788" s="838"/>
      <c r="B788" s="824"/>
      <c r="C788" s="824"/>
      <c r="D788" s="824"/>
    </row>
    <row r="789">
      <c r="A789" s="838"/>
      <c r="B789" s="824"/>
      <c r="C789" s="824"/>
      <c r="D789" s="824"/>
    </row>
    <row r="790">
      <c r="A790" s="838"/>
      <c r="B790" s="824"/>
      <c r="C790" s="824"/>
      <c r="D790" s="824"/>
    </row>
    <row r="791">
      <c r="A791" s="838"/>
      <c r="B791" s="824"/>
      <c r="C791" s="824"/>
      <c r="D791" s="824"/>
    </row>
    <row r="792">
      <c r="A792" s="838"/>
      <c r="B792" s="824"/>
      <c r="C792" s="824"/>
      <c r="D792" s="824"/>
    </row>
    <row r="793">
      <c r="A793" s="838"/>
      <c r="B793" s="824"/>
      <c r="C793" s="824"/>
      <c r="D793" s="824"/>
    </row>
    <row r="794">
      <c r="A794" s="838"/>
      <c r="B794" s="824"/>
      <c r="C794" s="824"/>
      <c r="D794" s="824"/>
    </row>
    <row r="795">
      <c r="A795" s="838"/>
      <c r="B795" s="824"/>
      <c r="C795" s="824"/>
      <c r="D795" s="824"/>
    </row>
    <row r="796">
      <c r="A796" s="838"/>
      <c r="B796" s="824"/>
      <c r="C796" s="824"/>
      <c r="D796" s="824"/>
    </row>
    <row r="797">
      <c r="A797" s="838"/>
      <c r="B797" s="824"/>
      <c r="C797" s="824"/>
      <c r="D797" s="824"/>
    </row>
    <row r="798">
      <c r="A798" s="838"/>
      <c r="B798" s="824"/>
      <c r="C798" s="824"/>
      <c r="D798" s="824"/>
    </row>
    <row r="799">
      <c r="A799" s="838"/>
      <c r="B799" s="824"/>
      <c r="C799" s="824"/>
      <c r="D799" s="824"/>
    </row>
    <row r="800">
      <c r="A800" s="838"/>
      <c r="B800" s="824"/>
      <c r="C800" s="824"/>
      <c r="D800" s="824"/>
    </row>
    <row r="801">
      <c r="A801" s="838"/>
      <c r="B801" s="824"/>
      <c r="C801" s="824"/>
      <c r="D801" s="824"/>
    </row>
    <row r="802">
      <c r="A802" s="838"/>
      <c r="B802" s="824"/>
      <c r="C802" s="824"/>
      <c r="D802" s="824"/>
    </row>
    <row r="803">
      <c r="A803" s="838"/>
      <c r="B803" s="824"/>
      <c r="C803" s="824"/>
      <c r="D803" s="824"/>
    </row>
    <row r="804">
      <c r="A804" s="838"/>
      <c r="B804" s="824"/>
      <c r="C804" s="824"/>
      <c r="D804" s="824"/>
    </row>
    <row r="805">
      <c r="A805" s="838"/>
      <c r="B805" s="824"/>
      <c r="C805" s="824"/>
      <c r="D805" s="824"/>
    </row>
    <row r="806">
      <c r="A806" s="838"/>
      <c r="B806" s="824"/>
      <c r="C806" s="824"/>
      <c r="D806" s="824"/>
    </row>
    <row r="807">
      <c r="A807" s="838"/>
      <c r="B807" s="824"/>
      <c r="C807" s="824"/>
      <c r="D807" s="824"/>
    </row>
    <row r="808">
      <c r="A808" s="838"/>
      <c r="B808" s="824"/>
      <c r="C808" s="824"/>
      <c r="D808" s="824"/>
    </row>
    <row r="809">
      <c r="A809" s="838"/>
      <c r="B809" s="824"/>
      <c r="C809" s="824"/>
      <c r="D809" s="824"/>
    </row>
    <row r="810">
      <c r="A810" s="838"/>
      <c r="B810" s="824"/>
      <c r="C810" s="824"/>
      <c r="D810" s="824"/>
    </row>
    <row r="811">
      <c r="A811" s="838"/>
      <c r="B811" s="824"/>
      <c r="C811" s="824"/>
      <c r="D811" s="824"/>
    </row>
    <row r="812">
      <c r="A812" s="838"/>
      <c r="B812" s="824"/>
      <c r="C812" s="824"/>
      <c r="D812" s="824"/>
    </row>
    <row r="813">
      <c r="A813" s="838"/>
      <c r="B813" s="824"/>
      <c r="C813" s="824"/>
      <c r="D813" s="824"/>
    </row>
    <row r="814">
      <c r="A814" s="838"/>
      <c r="B814" s="824"/>
      <c r="C814" s="824"/>
      <c r="D814" s="824"/>
    </row>
    <row r="815">
      <c r="A815" s="838"/>
      <c r="B815" s="824"/>
      <c r="C815" s="824"/>
      <c r="D815" s="824"/>
    </row>
    <row r="816">
      <c r="A816" s="838"/>
      <c r="B816" s="824"/>
      <c r="C816" s="824"/>
      <c r="D816" s="824"/>
    </row>
    <row r="817">
      <c r="A817" s="838"/>
      <c r="B817" s="824"/>
      <c r="C817" s="824"/>
      <c r="D817" s="824"/>
    </row>
    <row r="818">
      <c r="A818" s="838"/>
      <c r="B818" s="824"/>
      <c r="C818" s="824"/>
      <c r="D818" s="824"/>
    </row>
    <row r="819">
      <c r="A819" s="838"/>
      <c r="B819" s="824"/>
      <c r="C819" s="824"/>
      <c r="D819" s="824"/>
    </row>
    <row r="820">
      <c r="A820" s="838"/>
      <c r="B820" s="824"/>
      <c r="C820" s="824"/>
      <c r="D820" s="824"/>
    </row>
    <row r="821">
      <c r="A821" s="838"/>
      <c r="B821" s="824"/>
      <c r="C821" s="824"/>
      <c r="D821" s="824"/>
    </row>
    <row r="822">
      <c r="A822" s="838"/>
      <c r="B822" s="824"/>
      <c r="C822" s="824"/>
      <c r="D822" s="824"/>
    </row>
    <row r="823">
      <c r="A823" s="838"/>
      <c r="B823" s="824"/>
      <c r="C823" s="824"/>
      <c r="D823" s="824"/>
    </row>
    <row r="824">
      <c r="A824" s="838"/>
      <c r="B824" s="824"/>
      <c r="C824" s="824"/>
      <c r="D824" s="824"/>
    </row>
    <row r="825">
      <c r="A825" s="838"/>
      <c r="B825" s="824"/>
      <c r="C825" s="824"/>
      <c r="D825" s="824"/>
    </row>
    <row r="826">
      <c r="A826" s="838"/>
      <c r="B826" s="824"/>
      <c r="C826" s="824"/>
      <c r="D826" s="824"/>
    </row>
    <row r="827">
      <c r="A827" s="838"/>
      <c r="B827" s="824"/>
      <c r="C827" s="824"/>
      <c r="D827" s="824"/>
    </row>
    <row r="828">
      <c r="A828" s="838"/>
      <c r="B828" s="824"/>
      <c r="C828" s="824"/>
      <c r="D828" s="824"/>
    </row>
    <row r="829">
      <c r="A829" s="838"/>
      <c r="B829" s="824"/>
      <c r="C829" s="824"/>
      <c r="D829" s="824"/>
    </row>
    <row r="830">
      <c r="A830" s="838"/>
      <c r="B830" s="824"/>
      <c r="C830" s="824"/>
      <c r="D830" s="824"/>
    </row>
    <row r="831">
      <c r="A831" s="838"/>
      <c r="B831" s="824"/>
      <c r="C831" s="824"/>
      <c r="D831" s="824"/>
    </row>
    <row r="832">
      <c r="A832" s="838"/>
      <c r="B832" s="824"/>
      <c r="C832" s="824"/>
      <c r="D832" s="824"/>
    </row>
    <row r="833">
      <c r="A833" s="838"/>
      <c r="B833" s="824"/>
      <c r="C833" s="824"/>
      <c r="D833" s="824"/>
    </row>
    <row r="834">
      <c r="A834" s="838"/>
      <c r="B834" s="824"/>
      <c r="C834" s="824"/>
      <c r="D834" s="824"/>
    </row>
    <row r="835">
      <c r="A835" s="838"/>
      <c r="B835" s="824"/>
      <c r="C835" s="824"/>
      <c r="D835" s="824"/>
    </row>
    <row r="836">
      <c r="A836" s="838"/>
      <c r="B836" s="824"/>
      <c r="C836" s="824"/>
      <c r="D836" s="824"/>
    </row>
    <row r="837">
      <c r="A837" s="838"/>
      <c r="B837" s="824"/>
      <c r="C837" s="824"/>
      <c r="D837" s="824"/>
    </row>
    <row r="838">
      <c r="A838" s="838"/>
      <c r="B838" s="824"/>
      <c r="C838" s="824"/>
      <c r="D838" s="824"/>
    </row>
    <row r="839">
      <c r="A839" s="838"/>
      <c r="B839" s="824"/>
      <c r="C839" s="824"/>
      <c r="D839" s="824"/>
    </row>
    <row r="840">
      <c r="A840" s="838"/>
      <c r="B840" s="824"/>
      <c r="C840" s="824"/>
      <c r="D840" s="824"/>
    </row>
    <row r="841">
      <c r="A841" s="838"/>
      <c r="B841" s="824"/>
      <c r="C841" s="824"/>
      <c r="D841" s="824"/>
    </row>
    <row r="842">
      <c r="A842" s="838"/>
      <c r="B842" s="824"/>
      <c r="C842" s="824"/>
      <c r="D842" s="824"/>
    </row>
    <row r="843">
      <c r="A843" s="838"/>
      <c r="B843" s="824"/>
      <c r="C843" s="824"/>
      <c r="D843" s="824"/>
    </row>
    <row r="844">
      <c r="A844" s="838"/>
      <c r="B844" s="824"/>
      <c r="C844" s="824"/>
      <c r="D844" s="824"/>
    </row>
    <row r="845">
      <c r="A845" s="838"/>
      <c r="B845" s="824"/>
      <c r="C845" s="824"/>
      <c r="D845" s="824"/>
    </row>
    <row r="846">
      <c r="A846" s="838"/>
      <c r="B846" s="824"/>
      <c r="C846" s="824"/>
      <c r="D846" s="824"/>
    </row>
    <row r="847">
      <c r="A847" s="838"/>
      <c r="B847" s="824"/>
      <c r="C847" s="824"/>
      <c r="D847" s="824"/>
    </row>
    <row r="848">
      <c r="A848" s="838"/>
      <c r="B848" s="824"/>
      <c r="C848" s="824"/>
      <c r="D848" s="824"/>
    </row>
    <row r="849">
      <c r="A849" s="838"/>
      <c r="B849" s="824"/>
      <c r="C849" s="824"/>
      <c r="D849" s="824"/>
    </row>
    <row r="850">
      <c r="A850" s="838"/>
      <c r="B850" s="824"/>
      <c r="C850" s="824"/>
      <c r="D850" s="824"/>
    </row>
    <row r="851">
      <c r="A851" s="838"/>
      <c r="B851" s="824"/>
      <c r="C851" s="824"/>
      <c r="D851" s="824"/>
    </row>
    <row r="852">
      <c r="A852" s="838"/>
      <c r="B852" s="824"/>
      <c r="C852" s="824"/>
      <c r="D852" s="824"/>
    </row>
    <row r="853">
      <c r="A853" s="838"/>
      <c r="B853" s="824"/>
      <c r="C853" s="824"/>
      <c r="D853" s="824"/>
    </row>
    <row r="854">
      <c r="A854" s="838"/>
      <c r="B854" s="824"/>
      <c r="C854" s="824"/>
      <c r="D854" s="824"/>
    </row>
    <row r="855">
      <c r="A855" s="838"/>
      <c r="B855" s="824"/>
      <c r="C855" s="824"/>
      <c r="D855" s="824"/>
    </row>
    <row r="856">
      <c r="A856" s="838"/>
      <c r="B856" s="824"/>
      <c r="C856" s="824"/>
      <c r="D856" s="824"/>
    </row>
    <row r="857">
      <c r="A857" s="838"/>
      <c r="B857" s="824"/>
      <c r="C857" s="824"/>
      <c r="D857" s="824"/>
    </row>
    <row r="858">
      <c r="A858" s="838"/>
      <c r="B858" s="824"/>
      <c r="C858" s="824"/>
      <c r="D858" s="824"/>
    </row>
    <row r="859">
      <c r="A859" s="838"/>
      <c r="B859" s="824"/>
      <c r="C859" s="824"/>
      <c r="D859" s="824"/>
    </row>
    <row r="860">
      <c r="A860" s="838"/>
      <c r="B860" s="824"/>
      <c r="C860" s="824"/>
      <c r="D860" s="824"/>
    </row>
    <row r="861">
      <c r="A861" s="838"/>
      <c r="B861" s="824"/>
      <c r="C861" s="824"/>
      <c r="D861" s="824"/>
    </row>
    <row r="862">
      <c r="A862" s="838"/>
      <c r="B862" s="824"/>
      <c r="C862" s="824"/>
      <c r="D862" s="824"/>
    </row>
    <row r="863">
      <c r="A863" s="838"/>
      <c r="B863" s="824"/>
      <c r="C863" s="824"/>
      <c r="D863" s="824"/>
    </row>
    <row r="864">
      <c r="A864" s="838"/>
      <c r="B864" s="824"/>
      <c r="C864" s="824"/>
      <c r="D864" s="824"/>
    </row>
    <row r="865">
      <c r="A865" s="838"/>
      <c r="B865" s="824"/>
      <c r="C865" s="824"/>
      <c r="D865" s="824"/>
    </row>
    <row r="866">
      <c r="A866" s="838"/>
      <c r="B866" s="824"/>
      <c r="C866" s="824"/>
      <c r="D866" s="824"/>
    </row>
    <row r="867">
      <c r="A867" s="838"/>
      <c r="B867" s="824"/>
      <c r="C867" s="824"/>
      <c r="D867" s="824"/>
    </row>
    <row r="868">
      <c r="A868" s="838"/>
      <c r="B868" s="824"/>
      <c r="C868" s="824"/>
      <c r="D868" s="824"/>
    </row>
    <row r="869">
      <c r="A869" s="838"/>
      <c r="B869" s="824"/>
      <c r="C869" s="824"/>
      <c r="D869" s="824"/>
    </row>
    <row r="870">
      <c r="A870" s="838"/>
      <c r="B870" s="824"/>
      <c r="C870" s="824"/>
      <c r="D870" s="824"/>
    </row>
    <row r="871">
      <c r="A871" s="838"/>
      <c r="B871" s="824"/>
      <c r="C871" s="824"/>
      <c r="D871" s="824"/>
    </row>
    <row r="872">
      <c r="A872" s="838"/>
      <c r="B872" s="824"/>
      <c r="C872" s="824"/>
      <c r="D872" s="824"/>
    </row>
    <row r="873">
      <c r="A873" s="838"/>
      <c r="B873" s="824"/>
      <c r="C873" s="824"/>
      <c r="D873" s="824"/>
    </row>
    <row r="874">
      <c r="A874" s="838"/>
      <c r="B874" s="824"/>
      <c r="C874" s="824"/>
      <c r="D874" s="824"/>
    </row>
    <row r="875">
      <c r="A875" s="838"/>
      <c r="B875" s="824"/>
      <c r="C875" s="824"/>
      <c r="D875" s="824"/>
    </row>
    <row r="876">
      <c r="A876" s="838"/>
      <c r="B876" s="824"/>
      <c r="C876" s="824"/>
      <c r="D876" s="824"/>
    </row>
    <row r="877">
      <c r="A877" s="838"/>
      <c r="B877" s="824"/>
      <c r="C877" s="824"/>
      <c r="D877" s="824"/>
    </row>
    <row r="878">
      <c r="A878" s="838"/>
      <c r="B878" s="824"/>
      <c r="C878" s="824"/>
      <c r="D878" s="824"/>
    </row>
    <row r="879">
      <c r="A879" s="838"/>
      <c r="B879" s="824"/>
      <c r="C879" s="824"/>
      <c r="D879" s="824"/>
    </row>
    <row r="880">
      <c r="A880" s="838"/>
      <c r="B880" s="824"/>
      <c r="C880" s="824"/>
      <c r="D880" s="824"/>
    </row>
    <row r="881">
      <c r="A881" s="838"/>
      <c r="B881" s="824"/>
      <c r="C881" s="824"/>
      <c r="D881" s="824"/>
    </row>
    <row r="882">
      <c r="A882" s="838"/>
      <c r="B882" s="824"/>
      <c r="C882" s="824"/>
      <c r="D882" s="824"/>
    </row>
    <row r="883">
      <c r="A883" s="838"/>
      <c r="B883" s="824"/>
      <c r="C883" s="824"/>
      <c r="D883" s="824"/>
    </row>
    <row r="884">
      <c r="A884" s="838"/>
      <c r="B884" s="824"/>
      <c r="C884" s="824"/>
      <c r="D884" s="824"/>
    </row>
    <row r="885">
      <c r="A885" s="838"/>
      <c r="B885" s="824"/>
      <c r="C885" s="824"/>
      <c r="D885" s="824"/>
    </row>
    <row r="886">
      <c r="A886" s="838"/>
      <c r="B886" s="824"/>
      <c r="C886" s="824"/>
      <c r="D886" s="824"/>
    </row>
    <row r="887">
      <c r="A887" s="838"/>
      <c r="B887" s="824"/>
      <c r="C887" s="824"/>
      <c r="D887" s="824"/>
    </row>
    <row r="888">
      <c r="A888" s="838"/>
      <c r="B888" s="824"/>
      <c r="C888" s="824"/>
      <c r="D888" s="824"/>
    </row>
    <row r="889">
      <c r="A889" s="838"/>
      <c r="B889" s="824"/>
      <c r="C889" s="824"/>
      <c r="D889" s="824"/>
    </row>
    <row r="890">
      <c r="A890" s="838"/>
      <c r="B890" s="824"/>
      <c r="C890" s="824"/>
      <c r="D890" s="824"/>
    </row>
    <row r="891">
      <c r="A891" s="838"/>
      <c r="B891" s="824"/>
      <c r="C891" s="824"/>
      <c r="D891" s="824"/>
    </row>
    <row r="892">
      <c r="A892" s="838"/>
      <c r="B892" s="824"/>
      <c r="C892" s="824"/>
      <c r="D892" s="824"/>
    </row>
    <row r="893">
      <c r="A893" s="838"/>
      <c r="B893" s="824"/>
      <c r="C893" s="824"/>
      <c r="D893" s="824"/>
    </row>
    <row r="894">
      <c r="A894" s="838"/>
      <c r="B894" s="824"/>
      <c r="C894" s="824"/>
      <c r="D894" s="824"/>
    </row>
    <row r="895">
      <c r="A895" s="838"/>
      <c r="B895" s="824"/>
      <c r="C895" s="824"/>
      <c r="D895" s="824"/>
    </row>
    <row r="896">
      <c r="A896" s="838"/>
      <c r="B896" s="824"/>
      <c r="C896" s="824"/>
      <c r="D896" s="824"/>
    </row>
    <row r="897">
      <c r="A897" s="838"/>
      <c r="B897" s="824"/>
      <c r="C897" s="824"/>
      <c r="D897" s="824"/>
    </row>
    <row r="898">
      <c r="A898" s="838"/>
      <c r="B898" s="824"/>
      <c r="C898" s="824"/>
      <c r="D898" s="824"/>
    </row>
    <row r="899">
      <c r="A899" s="838"/>
      <c r="B899" s="824"/>
      <c r="C899" s="824"/>
      <c r="D899" s="824"/>
    </row>
    <row r="900">
      <c r="A900" s="838"/>
      <c r="B900" s="824"/>
      <c r="C900" s="824"/>
      <c r="D900" s="824"/>
    </row>
    <row r="901">
      <c r="A901" s="838"/>
      <c r="B901" s="824"/>
      <c r="C901" s="824"/>
      <c r="D901" s="824"/>
    </row>
    <row r="902">
      <c r="A902" s="838"/>
      <c r="B902" s="824"/>
      <c r="C902" s="824"/>
      <c r="D902" s="824"/>
    </row>
    <row r="903">
      <c r="A903" s="838"/>
      <c r="B903" s="824"/>
      <c r="C903" s="824"/>
      <c r="D903" s="824"/>
    </row>
    <row r="904">
      <c r="A904" s="838"/>
      <c r="B904" s="824"/>
      <c r="C904" s="824"/>
      <c r="D904" s="824"/>
    </row>
    <row r="905">
      <c r="A905" s="838"/>
      <c r="B905" s="824"/>
      <c r="C905" s="824"/>
      <c r="D905" s="824"/>
    </row>
    <row r="906">
      <c r="A906" s="838"/>
      <c r="B906" s="824"/>
      <c r="C906" s="824"/>
      <c r="D906" s="824"/>
    </row>
    <row r="907">
      <c r="A907" s="838"/>
      <c r="B907" s="824"/>
      <c r="C907" s="824"/>
      <c r="D907" s="824"/>
    </row>
    <row r="908">
      <c r="A908" s="838"/>
      <c r="B908" s="824"/>
      <c r="C908" s="824"/>
      <c r="D908" s="824"/>
    </row>
    <row r="909">
      <c r="A909" s="838"/>
      <c r="B909" s="824"/>
      <c r="C909" s="824"/>
      <c r="D909" s="824"/>
    </row>
    <row r="910">
      <c r="A910" s="838"/>
      <c r="B910" s="824"/>
      <c r="C910" s="824"/>
      <c r="D910" s="824"/>
    </row>
    <row r="911">
      <c r="A911" s="838"/>
      <c r="B911" s="824"/>
      <c r="C911" s="824"/>
      <c r="D911" s="824"/>
    </row>
    <row r="912">
      <c r="A912" s="838"/>
      <c r="B912" s="824"/>
      <c r="C912" s="824"/>
      <c r="D912" s="824"/>
    </row>
    <row r="913">
      <c r="A913" s="838"/>
      <c r="B913" s="824"/>
      <c r="C913" s="824"/>
      <c r="D913" s="824"/>
    </row>
    <row r="914">
      <c r="A914" s="838"/>
      <c r="B914" s="824"/>
      <c r="C914" s="824"/>
      <c r="D914" s="824"/>
    </row>
    <row r="915">
      <c r="A915" s="838"/>
      <c r="B915" s="824"/>
      <c r="C915" s="824"/>
      <c r="D915" s="824"/>
    </row>
    <row r="916">
      <c r="A916" s="838"/>
      <c r="B916" s="824"/>
      <c r="C916" s="824"/>
      <c r="D916" s="824"/>
    </row>
    <row r="917">
      <c r="A917" s="838"/>
      <c r="B917" s="824"/>
      <c r="C917" s="824"/>
      <c r="D917" s="824"/>
    </row>
    <row r="918">
      <c r="A918" s="838"/>
      <c r="B918" s="824"/>
      <c r="C918" s="824"/>
      <c r="D918" s="824"/>
    </row>
    <row r="919">
      <c r="A919" s="838"/>
      <c r="B919" s="824"/>
      <c r="C919" s="824"/>
      <c r="D919" s="824"/>
    </row>
    <row r="920">
      <c r="A920" s="838"/>
      <c r="B920" s="824"/>
      <c r="C920" s="824"/>
      <c r="D920" s="824"/>
    </row>
    <row r="921">
      <c r="A921" s="838"/>
      <c r="B921" s="824"/>
      <c r="C921" s="824"/>
      <c r="D921" s="824"/>
    </row>
    <row r="922">
      <c r="A922" s="838"/>
      <c r="B922" s="824"/>
      <c r="C922" s="824"/>
      <c r="D922" s="824"/>
    </row>
    <row r="923">
      <c r="A923" s="838"/>
      <c r="B923" s="824"/>
      <c r="C923" s="824"/>
      <c r="D923" s="824"/>
    </row>
    <row r="924">
      <c r="A924" s="838"/>
      <c r="B924" s="824"/>
      <c r="C924" s="824"/>
      <c r="D924" s="824"/>
    </row>
    <row r="925">
      <c r="A925" s="838"/>
      <c r="B925" s="824"/>
      <c r="C925" s="824"/>
      <c r="D925" s="824"/>
    </row>
    <row r="926">
      <c r="A926" s="838"/>
      <c r="B926" s="824"/>
      <c r="C926" s="824"/>
      <c r="D926" s="824"/>
    </row>
    <row r="927">
      <c r="A927" s="838"/>
      <c r="B927" s="824"/>
      <c r="C927" s="824"/>
      <c r="D927" s="824"/>
    </row>
    <row r="928">
      <c r="A928" s="838"/>
      <c r="B928" s="824"/>
      <c r="C928" s="824"/>
      <c r="D928" s="824"/>
    </row>
    <row r="929">
      <c r="A929" s="838"/>
      <c r="B929" s="824"/>
      <c r="C929" s="824"/>
      <c r="D929" s="824"/>
    </row>
    <row r="930">
      <c r="A930" s="838"/>
      <c r="B930" s="824"/>
      <c r="C930" s="824"/>
      <c r="D930" s="824"/>
    </row>
    <row r="931">
      <c r="A931" s="838"/>
      <c r="B931" s="824"/>
      <c r="C931" s="824"/>
      <c r="D931" s="824"/>
    </row>
    <row r="932">
      <c r="A932" s="838"/>
      <c r="B932" s="824"/>
      <c r="C932" s="824"/>
      <c r="D932" s="824"/>
    </row>
    <row r="933">
      <c r="A933" s="838"/>
      <c r="B933" s="824"/>
      <c r="C933" s="824"/>
      <c r="D933" s="824"/>
    </row>
    <row r="934">
      <c r="A934" s="838"/>
      <c r="B934" s="824"/>
      <c r="C934" s="824"/>
      <c r="D934" s="824"/>
    </row>
    <row r="935">
      <c r="A935" s="838"/>
      <c r="B935" s="824"/>
      <c r="C935" s="824"/>
      <c r="D935" s="824"/>
    </row>
    <row r="936">
      <c r="A936" s="838"/>
      <c r="B936" s="824"/>
      <c r="C936" s="824"/>
      <c r="D936" s="824"/>
    </row>
    <row r="937">
      <c r="A937" s="838"/>
      <c r="B937" s="824"/>
      <c r="C937" s="824"/>
      <c r="D937" s="824"/>
    </row>
    <row r="938">
      <c r="A938" s="838"/>
      <c r="B938" s="824"/>
      <c r="C938" s="824"/>
      <c r="D938" s="824"/>
    </row>
    <row r="939">
      <c r="A939" s="838"/>
      <c r="B939" s="824"/>
      <c r="C939" s="824"/>
      <c r="D939" s="824"/>
    </row>
    <row r="940">
      <c r="A940" s="838"/>
      <c r="B940" s="824"/>
      <c r="C940" s="824"/>
      <c r="D940" s="824"/>
    </row>
    <row r="941">
      <c r="A941" s="838"/>
      <c r="B941" s="824"/>
      <c r="C941" s="824"/>
      <c r="D941" s="824"/>
    </row>
    <row r="942">
      <c r="A942" s="838"/>
      <c r="B942" s="824"/>
      <c r="C942" s="824"/>
      <c r="D942" s="824"/>
    </row>
    <row r="943">
      <c r="A943" s="838"/>
      <c r="B943" s="824"/>
      <c r="C943" s="824"/>
      <c r="D943" s="824"/>
    </row>
    <row r="944">
      <c r="A944" s="838"/>
      <c r="B944" s="824"/>
      <c r="C944" s="824"/>
      <c r="D944" s="824"/>
    </row>
    <row r="945">
      <c r="A945" s="838"/>
      <c r="B945" s="824"/>
      <c r="C945" s="824"/>
      <c r="D945" s="824"/>
    </row>
    <row r="946">
      <c r="A946" s="838"/>
      <c r="B946" s="824"/>
      <c r="C946" s="824"/>
      <c r="D946" s="824"/>
    </row>
    <row r="947">
      <c r="A947" s="838"/>
      <c r="B947" s="824"/>
      <c r="C947" s="824"/>
      <c r="D947" s="824"/>
    </row>
    <row r="948">
      <c r="A948" s="838"/>
      <c r="B948" s="824"/>
      <c r="C948" s="824"/>
      <c r="D948" s="824"/>
    </row>
    <row r="949">
      <c r="A949" s="838"/>
      <c r="B949" s="824"/>
      <c r="C949" s="824"/>
      <c r="D949" s="824"/>
    </row>
    <row r="950">
      <c r="A950" s="838"/>
      <c r="B950" s="824"/>
      <c r="C950" s="824"/>
      <c r="D950" s="824"/>
    </row>
    <row r="951">
      <c r="A951" s="838"/>
      <c r="B951" s="824"/>
      <c r="C951" s="824"/>
      <c r="D951" s="824"/>
    </row>
    <row r="952">
      <c r="A952" s="838"/>
      <c r="B952" s="824"/>
      <c r="C952" s="824"/>
      <c r="D952" s="824"/>
    </row>
    <row r="953">
      <c r="A953" s="838"/>
      <c r="B953" s="824"/>
      <c r="C953" s="824"/>
      <c r="D953" s="824"/>
    </row>
    <row r="954">
      <c r="A954" s="838"/>
      <c r="B954" s="824"/>
      <c r="C954" s="824"/>
      <c r="D954" s="824"/>
    </row>
    <row r="955">
      <c r="A955" s="838"/>
      <c r="B955" s="824"/>
      <c r="C955" s="824"/>
      <c r="D955" s="824"/>
    </row>
    <row r="956">
      <c r="A956" s="838"/>
      <c r="B956" s="824"/>
      <c r="C956" s="824"/>
      <c r="D956" s="824"/>
    </row>
    <row r="957">
      <c r="A957" s="838"/>
      <c r="B957" s="824"/>
      <c r="C957" s="824"/>
      <c r="D957" s="824"/>
    </row>
    <row r="958">
      <c r="A958" s="838"/>
      <c r="B958" s="824"/>
      <c r="C958" s="824"/>
      <c r="D958" s="824"/>
    </row>
    <row r="959">
      <c r="A959" s="838"/>
      <c r="B959" s="824"/>
      <c r="C959" s="824"/>
      <c r="D959" s="824"/>
    </row>
    <row r="960">
      <c r="A960" s="838"/>
      <c r="B960" s="824"/>
      <c r="C960" s="824"/>
      <c r="D960" s="824"/>
    </row>
    <row r="961">
      <c r="A961" s="838"/>
      <c r="B961" s="824"/>
      <c r="C961" s="824"/>
      <c r="D961" s="824"/>
    </row>
    <row r="962">
      <c r="A962" s="838"/>
      <c r="B962" s="824"/>
      <c r="C962" s="824"/>
      <c r="D962" s="824"/>
    </row>
    <row r="963">
      <c r="A963" s="838"/>
      <c r="B963" s="824"/>
      <c r="C963" s="824"/>
      <c r="D963" s="824"/>
    </row>
    <row r="964">
      <c r="A964" s="838"/>
      <c r="B964" s="824"/>
      <c r="C964" s="824"/>
      <c r="D964" s="824"/>
    </row>
    <row r="965">
      <c r="A965" s="838"/>
      <c r="B965" s="824"/>
      <c r="C965" s="824"/>
      <c r="D965" s="824"/>
    </row>
    <row r="966">
      <c r="A966" s="838"/>
      <c r="B966" s="824"/>
      <c r="C966" s="824"/>
      <c r="D966" s="824"/>
    </row>
    <row r="967">
      <c r="A967" s="838"/>
      <c r="B967" s="824"/>
      <c r="C967" s="824"/>
      <c r="D967" s="824"/>
    </row>
    <row r="968">
      <c r="A968" s="838"/>
      <c r="B968" s="824"/>
      <c r="C968" s="824"/>
      <c r="D968" s="824"/>
    </row>
    <row r="969">
      <c r="A969" s="838"/>
      <c r="B969" s="824"/>
      <c r="C969" s="824"/>
      <c r="D969" s="824"/>
    </row>
    <row r="970">
      <c r="A970" s="838"/>
      <c r="B970" s="824"/>
      <c r="C970" s="824"/>
      <c r="D970" s="824"/>
    </row>
    <row r="971">
      <c r="A971" s="838"/>
      <c r="B971" s="824"/>
      <c r="C971" s="824"/>
      <c r="D971" s="824"/>
    </row>
    <row r="972">
      <c r="A972" s="838"/>
      <c r="B972" s="824"/>
      <c r="C972" s="824"/>
      <c r="D972" s="824"/>
    </row>
    <row r="973">
      <c r="A973" s="838"/>
      <c r="B973" s="824"/>
      <c r="C973" s="824"/>
      <c r="D973" s="824"/>
    </row>
    <row r="974">
      <c r="A974" s="838"/>
      <c r="B974" s="824"/>
      <c r="C974" s="824"/>
      <c r="D974" s="824"/>
    </row>
    <row r="975">
      <c r="A975" s="838"/>
      <c r="B975" s="824"/>
      <c r="C975" s="824"/>
      <c r="D975" s="824"/>
    </row>
    <row r="976">
      <c r="A976" s="838"/>
      <c r="B976" s="824"/>
      <c r="C976" s="824"/>
      <c r="D976" s="824"/>
    </row>
    <row r="977">
      <c r="A977" s="838"/>
      <c r="B977" s="824"/>
      <c r="C977" s="824"/>
      <c r="D977" s="824"/>
    </row>
    <row r="978">
      <c r="A978" s="838"/>
      <c r="B978" s="824"/>
      <c r="C978" s="824"/>
      <c r="D978" s="824"/>
    </row>
    <row r="979">
      <c r="A979" s="838"/>
      <c r="B979" s="824"/>
      <c r="C979" s="824"/>
      <c r="D979" s="824"/>
    </row>
    <row r="980">
      <c r="A980" s="838"/>
      <c r="B980" s="824"/>
      <c r="C980" s="824"/>
      <c r="D980" s="824"/>
    </row>
    <row r="981">
      <c r="A981" s="838"/>
      <c r="B981" s="824"/>
      <c r="C981" s="824"/>
      <c r="D981" s="824"/>
    </row>
    <row r="982">
      <c r="A982" s="838"/>
      <c r="B982" s="824"/>
      <c r="C982" s="824"/>
      <c r="D982" s="824"/>
    </row>
    <row r="983">
      <c r="A983" s="838"/>
      <c r="B983" s="824"/>
      <c r="C983" s="824"/>
      <c r="D983" s="824"/>
    </row>
    <row r="984">
      <c r="A984" s="838"/>
      <c r="B984" s="824"/>
      <c r="C984" s="824"/>
      <c r="D984" s="824"/>
    </row>
    <row r="985">
      <c r="A985" s="838"/>
      <c r="B985" s="824"/>
      <c r="C985" s="824"/>
      <c r="D985" s="824"/>
    </row>
    <row r="986">
      <c r="A986" s="838"/>
      <c r="B986" s="824"/>
      <c r="C986" s="824"/>
      <c r="D986" s="824"/>
    </row>
    <row r="987">
      <c r="A987" s="838"/>
      <c r="B987" s="824"/>
      <c r="C987" s="824"/>
      <c r="D987" s="824"/>
    </row>
    <row r="988">
      <c r="A988" s="838"/>
      <c r="B988" s="824"/>
      <c r="C988" s="824"/>
      <c r="D988" s="824"/>
    </row>
    <row r="989">
      <c r="A989" s="838"/>
      <c r="B989" s="824"/>
      <c r="C989" s="824"/>
      <c r="D989" s="824"/>
    </row>
    <row r="990">
      <c r="A990" s="838"/>
      <c r="B990" s="824"/>
      <c r="C990" s="824"/>
      <c r="D990" s="824"/>
    </row>
    <row r="991">
      <c r="A991" s="838"/>
      <c r="B991" s="824"/>
      <c r="C991" s="824"/>
      <c r="D991" s="824"/>
    </row>
    <row r="992">
      <c r="A992" s="838"/>
      <c r="B992" s="824"/>
      <c r="C992" s="824"/>
      <c r="D992" s="824"/>
    </row>
    <row r="993">
      <c r="A993" s="838"/>
      <c r="B993" s="824"/>
      <c r="C993" s="824"/>
      <c r="D993" s="824"/>
    </row>
    <row r="994">
      <c r="A994" s="838"/>
      <c r="B994" s="824"/>
      <c r="C994" s="824"/>
      <c r="D994" s="824"/>
    </row>
    <row r="995">
      <c r="A995" s="838"/>
      <c r="B995" s="824"/>
      <c r="C995" s="824"/>
      <c r="D995" s="824"/>
    </row>
    <row r="996">
      <c r="A996" s="838"/>
      <c r="B996" s="824"/>
      <c r="C996" s="824"/>
      <c r="D996" s="824"/>
    </row>
    <row r="997">
      <c r="A997" s="838"/>
      <c r="B997" s="824"/>
      <c r="C997" s="824"/>
      <c r="D997" s="824"/>
    </row>
    <row r="998">
      <c r="A998" s="838"/>
      <c r="B998" s="824"/>
      <c r="C998" s="824"/>
      <c r="D998" s="824"/>
    </row>
    <row r="999">
      <c r="A999" s="838"/>
      <c r="B999" s="824"/>
      <c r="C999" s="824"/>
      <c r="D999" s="824"/>
    </row>
    <row r="1000">
      <c r="A1000" s="838"/>
      <c r="B1000" s="824"/>
      <c r="C1000" s="824"/>
      <c r="D1000" s="824"/>
    </row>
  </sheetData>
  <mergeCells count="39">
    <mergeCell ref="A1:D1"/>
    <mergeCell ref="A2:D2"/>
    <mergeCell ref="A3:D3"/>
    <mergeCell ref="A4:D4"/>
    <mergeCell ref="A5:B5"/>
    <mergeCell ref="C5:D5"/>
    <mergeCell ref="B8:B9"/>
    <mergeCell ref="A23:B23"/>
    <mergeCell ref="C23:D23"/>
    <mergeCell ref="A30:D30"/>
    <mergeCell ref="A31:B31"/>
    <mergeCell ref="C31:D31"/>
    <mergeCell ref="A32:D32"/>
    <mergeCell ref="A33:D33"/>
    <mergeCell ref="A34:D34"/>
    <mergeCell ref="A35:D35"/>
    <mergeCell ref="A36:B36"/>
    <mergeCell ref="A52:B52"/>
    <mergeCell ref="C52:D52"/>
    <mergeCell ref="A57:D57"/>
    <mergeCell ref="A58:D58"/>
    <mergeCell ref="A59:D59"/>
    <mergeCell ref="A60:D60"/>
    <mergeCell ref="A61:D61"/>
    <mergeCell ref="A62:A65"/>
    <mergeCell ref="B62:C62"/>
    <mergeCell ref="B63:C63"/>
    <mergeCell ref="B64:C64"/>
    <mergeCell ref="A93:D93"/>
    <mergeCell ref="A94:D94"/>
    <mergeCell ref="A95:B95"/>
    <mergeCell ref="C95:D95"/>
    <mergeCell ref="B65:C65"/>
    <mergeCell ref="A66:B66"/>
    <mergeCell ref="C66:D66"/>
    <mergeCell ref="A70:D70"/>
    <mergeCell ref="A71:B71"/>
    <mergeCell ref="A85:D85"/>
    <mergeCell ref="A92:D92"/>
  </mergeCells>
  <printOptions/>
  <pageMargins bottom="0.787401575" footer="0.0" header="0.0" left="0.511811024" right="0.511811024" top="0.787401575"/>
  <pageSetup fitToHeight="0" paperSize="9"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04.57"/>
    <col customWidth="1" min="2" max="2" width="35.57"/>
    <col customWidth="1" min="3" max="3" width="74.0"/>
    <col customWidth="1" min="4" max="4" width="34.14"/>
    <col customWidth="1" min="5" max="5" width="35.29"/>
    <col customWidth="1" min="6" max="26" width="8.71"/>
  </cols>
  <sheetData>
    <row r="1">
      <c r="A1" s="740" t="s">
        <v>159</v>
      </c>
      <c r="B1" s="207"/>
      <c r="C1" s="207"/>
      <c r="D1" s="207"/>
      <c r="E1" s="741"/>
    </row>
    <row r="2">
      <c r="A2" s="742" t="s">
        <v>160</v>
      </c>
      <c r="E2" s="219"/>
    </row>
    <row r="3">
      <c r="A3" s="742" t="s">
        <v>1626</v>
      </c>
      <c r="E3" s="219"/>
    </row>
    <row r="4">
      <c r="A4" s="743" t="s">
        <v>1627</v>
      </c>
      <c r="B4" s="744"/>
      <c r="C4" s="744"/>
      <c r="D4" s="744"/>
      <c r="E4" s="221"/>
    </row>
    <row r="5">
      <c r="A5" s="745" t="s">
        <v>1552</v>
      </c>
      <c r="B5" s="4"/>
      <c r="C5" s="839" t="s">
        <v>1553</v>
      </c>
      <c r="D5" s="163"/>
      <c r="E5" s="840"/>
    </row>
    <row r="6">
      <c r="A6" s="760" t="s">
        <v>1554</v>
      </c>
      <c r="B6" s="841">
        <f>'Demonstrativo Janeiro'!C23</f>
        <v>178667.48</v>
      </c>
      <c r="C6" s="842" t="s">
        <v>1628</v>
      </c>
      <c r="D6" s="843">
        <v>735261.78</v>
      </c>
      <c r="E6" s="754">
        <f>SUM(D6:D8)</f>
        <v>813256.51</v>
      </c>
    </row>
    <row r="7">
      <c r="A7" s="750" t="s">
        <v>1556</v>
      </c>
      <c r="B7" s="757">
        <v>8593.55</v>
      </c>
      <c r="C7" s="842" t="s">
        <v>1629</v>
      </c>
      <c r="D7" s="843">
        <v>69916.73</v>
      </c>
      <c r="E7" s="27"/>
    </row>
    <row r="8">
      <c r="A8" s="844" t="s">
        <v>1630</v>
      </c>
      <c r="B8" s="754">
        <v>1318966.09</v>
      </c>
      <c r="C8" s="842" t="s">
        <v>1631</v>
      </c>
      <c r="D8" s="843">
        <v>8078.0</v>
      </c>
      <c r="E8" s="28"/>
    </row>
    <row r="9">
      <c r="A9" s="844" t="s">
        <v>1632</v>
      </c>
      <c r="B9" s="28"/>
      <c r="C9" s="842" t="s">
        <v>1633</v>
      </c>
      <c r="D9" s="843">
        <v>135506.93</v>
      </c>
      <c r="E9" s="754">
        <f>SUM(D9:D11)</f>
        <v>510532.02</v>
      </c>
    </row>
    <row r="10">
      <c r="A10" s="844" t="s">
        <v>1634</v>
      </c>
      <c r="B10" s="757">
        <v>77000.0</v>
      </c>
      <c r="C10" s="842" t="s">
        <v>1635</v>
      </c>
      <c r="D10" s="843">
        <v>193180.54</v>
      </c>
      <c r="E10" s="27"/>
    </row>
    <row r="11">
      <c r="A11" s="844" t="s">
        <v>1636</v>
      </c>
      <c r="B11" s="757">
        <v>3011.65</v>
      </c>
      <c r="C11" s="842" t="s">
        <v>1637</v>
      </c>
      <c r="D11" s="843">
        <v>181844.55</v>
      </c>
      <c r="E11" s="28"/>
    </row>
    <row r="12">
      <c r="A12" s="844" t="s">
        <v>1561</v>
      </c>
      <c r="B12" s="757">
        <v>0.0</v>
      </c>
      <c r="C12" s="845" t="s">
        <v>1560</v>
      </c>
      <c r="D12" s="4"/>
      <c r="E12" s="846">
        <v>15383.61</v>
      </c>
    </row>
    <row r="13">
      <c r="A13" s="844" t="s">
        <v>1563</v>
      </c>
      <c r="B13" s="757">
        <v>0.0</v>
      </c>
      <c r="C13" s="845" t="s">
        <v>1638</v>
      </c>
      <c r="D13" s="4"/>
      <c r="E13" s="757">
        <v>596.12</v>
      </c>
    </row>
    <row r="14">
      <c r="A14" s="844" t="s">
        <v>1639</v>
      </c>
      <c r="B14" s="757">
        <v>12863.17</v>
      </c>
      <c r="C14" s="845" t="s">
        <v>1564</v>
      </c>
      <c r="D14" s="4"/>
      <c r="E14" s="847">
        <f>E39</f>
        <v>45803.01</v>
      </c>
    </row>
    <row r="15">
      <c r="A15" s="844" t="s">
        <v>1562</v>
      </c>
      <c r="B15" s="757">
        <v>596.12</v>
      </c>
      <c r="C15" s="845" t="s">
        <v>1570</v>
      </c>
      <c r="D15" s="4"/>
      <c r="E15" s="848">
        <f>E48</f>
        <v>2911.01</v>
      </c>
    </row>
    <row r="16">
      <c r="A16" s="844" t="s">
        <v>1640</v>
      </c>
      <c r="B16" s="757">
        <v>9931.02</v>
      </c>
      <c r="C16" s="845" t="s">
        <v>1641</v>
      </c>
      <c r="D16" s="4"/>
      <c r="E16" s="757">
        <v>9931.02</v>
      </c>
    </row>
    <row r="17">
      <c r="A17" s="844" t="s">
        <v>1642</v>
      </c>
      <c r="B17" s="757">
        <v>4415.15</v>
      </c>
      <c r="C17" s="845" t="s">
        <v>1643</v>
      </c>
      <c r="D17" s="4"/>
      <c r="E17" s="757">
        <v>4415.15</v>
      </c>
    </row>
    <row r="18">
      <c r="A18" s="844" t="s">
        <v>1576</v>
      </c>
      <c r="B18" s="757">
        <v>339.39</v>
      </c>
      <c r="C18" s="845" t="s">
        <v>1639</v>
      </c>
      <c r="D18" s="4"/>
      <c r="E18" s="758">
        <v>13033.2</v>
      </c>
    </row>
    <row r="19">
      <c r="A19" s="844"/>
      <c r="B19" s="757"/>
      <c r="C19" s="849" t="s">
        <v>1644</v>
      </c>
      <c r="D19" s="164"/>
      <c r="E19" s="757">
        <v>37250.38</v>
      </c>
    </row>
    <row r="20">
      <c r="A20" s="825" t="s">
        <v>1577</v>
      </c>
      <c r="B20" s="850">
        <f>SUM(B6:B19)</f>
        <v>1614383.62</v>
      </c>
      <c r="C20" s="851" t="s">
        <v>1578</v>
      </c>
      <c r="D20" s="4"/>
      <c r="E20" s="764">
        <f>SUM(E6:E19)</f>
        <v>1453112.03</v>
      </c>
    </row>
    <row r="21">
      <c r="A21" s="852" t="s">
        <v>1579</v>
      </c>
      <c r="B21" s="853"/>
      <c r="C21" s="766">
        <f>B20-E20</f>
        <v>161271.59</v>
      </c>
      <c r="D21" s="854"/>
      <c r="E21" s="767"/>
    </row>
    <row r="22">
      <c r="A22" s="768"/>
      <c r="B22" s="768"/>
      <c r="C22" s="769"/>
      <c r="D22" s="769"/>
      <c r="E22" s="769"/>
    </row>
    <row r="23">
      <c r="A23" s="768"/>
      <c r="B23" s="768"/>
      <c r="C23" s="770"/>
      <c r="D23" s="770"/>
      <c r="E23" s="769"/>
    </row>
    <row r="24">
      <c r="A24" s="768"/>
      <c r="B24" s="768"/>
      <c r="C24" s="770"/>
      <c r="D24" s="770"/>
      <c r="E24" s="769"/>
    </row>
    <row r="25">
      <c r="A25" s="768"/>
      <c r="B25" s="768"/>
      <c r="C25" s="771" t="s">
        <v>1580</v>
      </c>
      <c r="D25" s="771"/>
      <c r="E25" s="769"/>
    </row>
    <row r="26">
      <c r="A26" s="768"/>
      <c r="B26" s="768"/>
      <c r="C26" s="771" t="s">
        <v>1581</v>
      </c>
      <c r="D26" s="771"/>
      <c r="E26" s="769"/>
    </row>
    <row r="27">
      <c r="A27" s="768"/>
      <c r="B27" s="768"/>
      <c r="C27" s="769"/>
      <c r="D27" s="769"/>
      <c r="E27" s="769"/>
    </row>
    <row r="28">
      <c r="A28" s="768"/>
    </row>
    <row r="29">
      <c r="A29" s="772"/>
      <c r="C29" s="773"/>
      <c r="D29" s="115"/>
      <c r="E29" s="116"/>
    </row>
    <row r="30">
      <c r="A30" s="740" t="s">
        <v>159</v>
      </c>
      <c r="B30" s="207"/>
      <c r="C30" s="207"/>
      <c r="D30" s="207"/>
      <c r="E30" s="741"/>
    </row>
    <row r="31">
      <c r="A31" s="742" t="s">
        <v>160</v>
      </c>
      <c r="E31" s="219"/>
    </row>
    <row r="32">
      <c r="A32" s="855" t="s">
        <v>1582</v>
      </c>
    </row>
    <row r="33">
      <c r="A33" s="743" t="s">
        <v>1627</v>
      </c>
      <c r="B33" s="744"/>
      <c r="C33" s="744"/>
      <c r="D33" s="744"/>
      <c r="E33" s="221"/>
    </row>
    <row r="34">
      <c r="A34" s="745" t="s">
        <v>1584</v>
      </c>
      <c r="B34" s="4"/>
      <c r="C34" s="856" t="s">
        <v>1585</v>
      </c>
      <c r="D34" s="81"/>
      <c r="E34" s="747"/>
    </row>
    <row r="35">
      <c r="A35" s="781" t="s">
        <v>1554</v>
      </c>
      <c r="B35" s="857">
        <f>'Demonstrativo Janeiro'!C52</f>
        <v>79914.85</v>
      </c>
      <c r="C35" s="845" t="s">
        <v>1586</v>
      </c>
      <c r="D35" s="4"/>
      <c r="E35" s="783">
        <v>29095.64</v>
      </c>
    </row>
    <row r="36">
      <c r="A36" s="781" t="s">
        <v>1587</v>
      </c>
      <c r="B36" s="782">
        <v>53778.75</v>
      </c>
      <c r="C36" s="845" t="s">
        <v>1588</v>
      </c>
      <c r="D36" s="4"/>
      <c r="E36" s="783">
        <v>4356.22</v>
      </c>
    </row>
    <row r="37">
      <c r="A37" s="781"/>
      <c r="B37" s="782"/>
      <c r="C37" s="845" t="s">
        <v>1645</v>
      </c>
      <c r="D37" s="4"/>
      <c r="E37" s="783">
        <v>7730.55</v>
      </c>
    </row>
    <row r="38">
      <c r="A38" s="781"/>
      <c r="B38" s="784"/>
      <c r="C38" s="845" t="s">
        <v>1646</v>
      </c>
      <c r="D38" s="4"/>
      <c r="E38" s="783">
        <v>4620.6</v>
      </c>
    </row>
    <row r="39">
      <c r="A39" s="786"/>
      <c r="B39" s="782"/>
      <c r="C39" s="858" t="s">
        <v>1592</v>
      </c>
      <c r="D39" s="4"/>
      <c r="E39" s="783">
        <f>SUM(E35:E38)</f>
        <v>45803.01</v>
      </c>
    </row>
    <row r="40">
      <c r="A40" s="786"/>
      <c r="B40" s="782"/>
      <c r="C40" s="856" t="s">
        <v>1593</v>
      </c>
      <c r="D40" s="81"/>
      <c r="E40" s="747"/>
    </row>
    <row r="41">
      <c r="A41" s="786"/>
      <c r="B41" s="782"/>
      <c r="C41" s="845" t="s">
        <v>1647</v>
      </c>
      <c r="D41" s="4"/>
      <c r="E41" s="783">
        <v>774.0</v>
      </c>
    </row>
    <row r="42">
      <c r="A42" s="786"/>
      <c r="B42" s="782"/>
      <c r="C42" s="845" t="s">
        <v>1648</v>
      </c>
      <c r="D42" s="4"/>
      <c r="E42" s="783">
        <v>774.0</v>
      </c>
    </row>
    <row r="43">
      <c r="A43" s="788"/>
      <c r="B43" s="789"/>
      <c r="C43" s="845" t="s">
        <v>1649</v>
      </c>
      <c r="D43" s="4"/>
      <c r="E43" s="783">
        <v>238.85</v>
      </c>
    </row>
    <row r="44">
      <c r="A44" s="788"/>
      <c r="B44" s="789"/>
      <c r="C44" s="845" t="s">
        <v>1650</v>
      </c>
      <c r="D44" s="4"/>
      <c r="E44" s="783">
        <v>249.0</v>
      </c>
    </row>
    <row r="45">
      <c r="A45" s="788"/>
      <c r="B45" s="789"/>
      <c r="C45" s="845" t="s">
        <v>1597</v>
      </c>
      <c r="D45" s="4"/>
      <c r="E45" s="783">
        <v>697.56</v>
      </c>
    </row>
    <row r="46">
      <c r="A46" s="788"/>
      <c r="B46" s="789"/>
      <c r="C46" s="845" t="s">
        <v>1598</v>
      </c>
      <c r="D46" s="4"/>
      <c r="E46" s="783">
        <v>118.32</v>
      </c>
    </row>
    <row r="47">
      <c r="A47" s="788"/>
      <c r="B47" s="789"/>
      <c r="C47" s="845" t="s">
        <v>1599</v>
      </c>
      <c r="D47" s="4"/>
      <c r="E47" s="783">
        <v>59.28</v>
      </c>
    </row>
    <row r="48">
      <c r="A48" s="788"/>
      <c r="B48" s="789"/>
      <c r="C48" s="858" t="s">
        <v>1600</v>
      </c>
      <c r="D48" s="4"/>
      <c r="E48" s="783">
        <f>SUM(E41:E47)</f>
        <v>2911.01</v>
      </c>
    </row>
    <row r="49">
      <c r="A49" s="790" t="s">
        <v>135</v>
      </c>
      <c r="B49" s="791">
        <f>SUM(B35:B46)</f>
        <v>133693.6</v>
      </c>
      <c r="C49" s="859" t="s">
        <v>1601</v>
      </c>
      <c r="D49" s="4"/>
      <c r="E49" s="793">
        <f>SUM(E39+E48)</f>
        <v>48714.02</v>
      </c>
    </row>
    <row r="50">
      <c r="A50" s="860" t="s">
        <v>373</v>
      </c>
      <c r="B50" s="60"/>
      <c r="C50" s="861">
        <f>B49-E49</f>
        <v>84979.58</v>
      </c>
      <c r="D50" s="191"/>
      <c r="E50" s="796"/>
    </row>
    <row r="51">
      <c r="A51" s="768"/>
      <c r="B51" s="768"/>
      <c r="C51" s="770"/>
      <c r="D51" s="770"/>
      <c r="E51" s="769"/>
    </row>
    <row r="52">
      <c r="A52" s="768"/>
      <c r="B52" s="768"/>
      <c r="C52" s="770"/>
      <c r="D52" s="770"/>
      <c r="E52" s="769"/>
    </row>
    <row r="53">
      <c r="A53" s="768"/>
      <c r="B53" s="768"/>
      <c r="C53" s="771" t="s">
        <v>1580</v>
      </c>
      <c r="D53" s="771"/>
      <c r="E53" s="769"/>
    </row>
    <row r="54">
      <c r="A54" s="768"/>
      <c r="B54" s="768"/>
      <c r="C54" s="771" t="s">
        <v>1581</v>
      </c>
      <c r="D54" s="771"/>
      <c r="E54" s="769"/>
    </row>
    <row r="55">
      <c r="A55" s="768"/>
    </row>
    <row r="56">
      <c r="A56" s="740" t="s">
        <v>159</v>
      </c>
      <c r="B56" s="207"/>
      <c r="C56" s="207"/>
      <c r="D56" s="207"/>
      <c r="E56" s="741"/>
    </row>
    <row r="57">
      <c r="A57" s="742" t="s">
        <v>160</v>
      </c>
      <c r="E57" s="219"/>
    </row>
    <row r="58">
      <c r="A58" s="742" t="s">
        <v>1602</v>
      </c>
      <c r="E58" s="219"/>
    </row>
    <row r="59">
      <c r="A59" s="743" t="s">
        <v>1627</v>
      </c>
      <c r="B59" s="744"/>
      <c r="C59" s="744"/>
      <c r="D59" s="744"/>
      <c r="E59" s="221"/>
    </row>
    <row r="60">
      <c r="A60" s="798" t="s">
        <v>1603</v>
      </c>
      <c r="B60" s="746" t="s">
        <v>1554</v>
      </c>
      <c r="C60" s="81"/>
      <c r="D60" s="4"/>
      <c r="E60" s="862">
        <f>'Demonstrativo Janeiro'!C66</f>
        <v>106580.01</v>
      </c>
    </row>
    <row r="61">
      <c r="A61" s="801"/>
      <c r="B61" s="863" t="s">
        <v>1606</v>
      </c>
      <c r="C61" s="81"/>
      <c r="D61" s="4"/>
      <c r="E61" s="799">
        <v>446.83</v>
      </c>
    </row>
    <row r="62">
      <c r="A62" s="765" t="s">
        <v>1607</v>
      </c>
      <c r="B62" s="60"/>
      <c r="C62" s="802">
        <f>SUM(E60:E61)</f>
        <v>107026.84</v>
      </c>
      <c r="D62" s="191"/>
      <c r="E62" s="796"/>
    </row>
    <row r="63">
      <c r="A63" s="772"/>
      <c r="B63" s="772"/>
      <c r="C63" s="803"/>
      <c r="D63" s="803"/>
      <c r="E63" s="803"/>
    </row>
    <row r="64">
      <c r="A64" s="772"/>
      <c r="B64" s="772"/>
      <c r="C64" s="803"/>
      <c r="D64" s="803"/>
      <c r="E64" s="803"/>
    </row>
    <row r="65">
      <c r="A65" s="772"/>
      <c r="B65" s="772"/>
      <c r="C65" s="803"/>
      <c r="D65" s="803"/>
      <c r="E65" s="803"/>
    </row>
    <row r="66">
      <c r="A66" s="774" t="s">
        <v>1608</v>
      </c>
      <c r="B66" s="775"/>
      <c r="C66" s="775"/>
      <c r="D66" s="775"/>
      <c r="E66" s="776"/>
    </row>
    <row r="67">
      <c r="A67" s="745" t="s">
        <v>1609</v>
      </c>
      <c r="B67" s="4"/>
      <c r="C67" s="779" t="s">
        <v>1610</v>
      </c>
      <c r="D67" s="779" t="s">
        <v>1651</v>
      </c>
      <c r="E67" s="864" t="s">
        <v>1652</v>
      </c>
    </row>
    <row r="68">
      <c r="A68" s="805" t="s">
        <v>288</v>
      </c>
      <c r="B68" s="811">
        <v>84978.06</v>
      </c>
      <c r="C68" s="807">
        <v>77000.0</v>
      </c>
      <c r="D68" s="865" t="s">
        <v>1653</v>
      </c>
      <c r="E68" s="811">
        <f t="shared" ref="E68:E69" si="1">B68-C68</f>
        <v>7978.06</v>
      </c>
    </row>
    <row r="69">
      <c r="A69" s="805" t="s">
        <v>289</v>
      </c>
      <c r="B69" s="811">
        <v>78170.35</v>
      </c>
      <c r="C69" s="866"/>
      <c r="D69" s="867"/>
      <c r="E69" s="811">
        <f t="shared" si="1"/>
        <v>78170.35</v>
      </c>
    </row>
    <row r="70">
      <c r="A70" s="805" t="s">
        <v>290</v>
      </c>
      <c r="B70" s="868"/>
      <c r="C70" s="866"/>
      <c r="D70" s="867"/>
      <c r="E70" s="869"/>
    </row>
    <row r="71">
      <c r="A71" s="805" t="s">
        <v>291</v>
      </c>
      <c r="B71" s="811"/>
      <c r="C71" s="866"/>
      <c r="D71" s="870"/>
      <c r="E71" s="871"/>
    </row>
    <row r="72">
      <c r="A72" s="805" t="s">
        <v>292</v>
      </c>
      <c r="B72" s="811"/>
      <c r="C72" s="866"/>
      <c r="D72" s="870"/>
      <c r="E72" s="809"/>
    </row>
    <row r="73">
      <c r="A73" s="805" t="s">
        <v>293</v>
      </c>
      <c r="B73" s="812"/>
      <c r="C73" s="807"/>
      <c r="D73" s="872"/>
      <c r="E73" s="809"/>
    </row>
    <row r="74">
      <c r="A74" s="805" t="s">
        <v>294</v>
      </c>
      <c r="B74" s="812"/>
      <c r="C74" s="866"/>
      <c r="D74" s="870"/>
      <c r="E74" s="809"/>
    </row>
    <row r="75">
      <c r="A75" s="805" t="s">
        <v>296</v>
      </c>
      <c r="B75" s="812"/>
      <c r="C75" s="873"/>
      <c r="D75" s="874"/>
      <c r="E75" s="809"/>
    </row>
    <row r="76">
      <c r="A76" s="805" t="s">
        <v>297</v>
      </c>
      <c r="B76" s="812"/>
      <c r="C76" s="866"/>
      <c r="D76" s="870"/>
      <c r="E76" s="809"/>
    </row>
    <row r="77">
      <c r="A77" s="805" t="s">
        <v>298</v>
      </c>
      <c r="B77" s="814"/>
      <c r="C77" s="807"/>
      <c r="D77" s="872"/>
      <c r="E77" s="809"/>
    </row>
    <row r="78">
      <c r="A78" s="805" t="s">
        <v>299</v>
      </c>
      <c r="B78" s="812"/>
      <c r="C78" s="813"/>
      <c r="D78" s="875"/>
      <c r="E78" s="809"/>
    </row>
    <row r="79">
      <c r="A79" s="805" t="s">
        <v>300</v>
      </c>
      <c r="B79" s="812"/>
      <c r="C79" s="807"/>
      <c r="D79" s="876"/>
      <c r="E79" s="815"/>
    </row>
    <row r="80">
      <c r="A80" s="877" t="s">
        <v>1654</v>
      </c>
      <c r="B80" s="878">
        <f t="shared" ref="B80:C80" si="2">SUM(B68:B79)</f>
        <v>163148.41</v>
      </c>
      <c r="C80" s="879">
        <f t="shared" si="2"/>
        <v>77000</v>
      </c>
      <c r="D80" s="880"/>
      <c r="E80" s="879">
        <f>SUM(E68:E79)</f>
        <v>86148.41</v>
      </c>
    </row>
    <row r="81">
      <c r="A81" s="772"/>
      <c r="B81" s="772"/>
      <c r="C81" s="772"/>
      <c r="D81" s="772"/>
      <c r="E81" s="772"/>
    </row>
    <row r="82" ht="35.25" customHeight="1">
      <c r="A82" s="881" t="s">
        <v>1655</v>
      </c>
      <c r="C82" s="772"/>
      <c r="D82" s="772"/>
      <c r="E82" s="772"/>
    </row>
    <row r="83">
      <c r="A83" s="772"/>
      <c r="B83" s="772"/>
      <c r="C83" s="772"/>
      <c r="D83" s="772"/>
      <c r="E83" s="772"/>
    </row>
    <row r="84">
      <c r="A84" s="768"/>
      <c r="B84" s="768"/>
      <c r="C84" s="771" t="s">
        <v>1580</v>
      </c>
      <c r="D84" s="771"/>
      <c r="E84" s="769"/>
    </row>
    <row r="85">
      <c r="A85" s="768"/>
      <c r="B85" s="768"/>
      <c r="C85" s="771" t="s">
        <v>1581</v>
      </c>
      <c r="D85" s="771"/>
      <c r="E85" s="769"/>
    </row>
    <row r="86">
      <c r="A86" s="772"/>
      <c r="B86" s="772"/>
      <c r="C86" s="772"/>
      <c r="D86" s="772"/>
      <c r="E86" s="772"/>
    </row>
    <row r="87">
      <c r="A87" s="740" t="s">
        <v>159</v>
      </c>
      <c r="B87" s="207"/>
      <c r="C87" s="207"/>
      <c r="D87" s="207"/>
      <c r="E87" s="741"/>
    </row>
    <row r="88">
      <c r="A88" s="742" t="s">
        <v>160</v>
      </c>
      <c r="E88" s="219"/>
    </row>
    <row r="89">
      <c r="A89" s="740" t="s">
        <v>1656</v>
      </c>
      <c r="B89" s="207"/>
      <c r="C89" s="207"/>
      <c r="D89" s="207"/>
      <c r="E89" s="741"/>
    </row>
    <row r="90">
      <c r="A90" s="819" t="s">
        <v>1615</v>
      </c>
      <c r="B90" s="4"/>
      <c r="C90" s="746" t="s">
        <v>1553</v>
      </c>
      <c r="D90" s="81"/>
      <c r="E90" s="747"/>
    </row>
    <row r="91">
      <c r="A91" s="820" t="s">
        <v>1616</v>
      </c>
      <c r="B91" s="882">
        <f>C21</f>
        <v>161271.59</v>
      </c>
      <c r="C91" s="883" t="s">
        <v>1657</v>
      </c>
      <c r="D91" s="4"/>
      <c r="E91" s="758">
        <v>94585.42</v>
      </c>
    </row>
    <row r="92">
      <c r="A92" s="823" t="s">
        <v>1603</v>
      </c>
      <c r="B92" s="884">
        <f>C62</f>
        <v>107026.84</v>
      </c>
      <c r="C92" s="883" t="s">
        <v>1618</v>
      </c>
      <c r="D92" s="4"/>
      <c r="E92" s="758">
        <v>19407.39</v>
      </c>
    </row>
    <row r="93">
      <c r="A93" s="823" t="s">
        <v>1619</v>
      </c>
      <c r="B93" s="884">
        <f>E80</f>
        <v>86148.41</v>
      </c>
      <c r="C93" s="883" t="s">
        <v>1620</v>
      </c>
      <c r="D93" s="4"/>
      <c r="E93" s="758">
        <v>52000.0</v>
      </c>
    </row>
    <row r="94">
      <c r="A94" s="823"/>
      <c r="B94" s="824"/>
      <c r="C94" s="883" t="s">
        <v>135</v>
      </c>
      <c r="D94" s="4"/>
      <c r="E94" s="758">
        <f>SUM(E91:E93)</f>
        <v>165992.81</v>
      </c>
    </row>
    <row r="95">
      <c r="A95" s="823"/>
      <c r="B95" s="825"/>
      <c r="C95" s="883" t="s">
        <v>1621</v>
      </c>
      <c r="D95" s="4"/>
      <c r="E95" s="758">
        <f>B97-E94</f>
        <v>188454.03</v>
      </c>
    </row>
    <row r="96">
      <c r="A96" s="823"/>
      <c r="B96" s="753"/>
      <c r="C96" s="856"/>
      <c r="D96" s="4"/>
      <c r="E96" s="783"/>
    </row>
    <row r="97">
      <c r="A97" s="826" t="s">
        <v>135</v>
      </c>
      <c r="B97" s="827">
        <f>SUM(B91:B96)</f>
        <v>354446.84</v>
      </c>
      <c r="C97" s="795" t="s">
        <v>1622</v>
      </c>
      <c r="D97" s="60"/>
      <c r="E97" s="829">
        <f>SUM(E94:E95)</f>
        <v>354446.84</v>
      </c>
    </row>
    <row r="98">
      <c r="A98" s="772"/>
      <c r="B98" s="830"/>
      <c r="C98" s="830"/>
      <c r="D98" s="830"/>
      <c r="E98" s="830"/>
    </row>
    <row r="99">
      <c r="A99" s="772"/>
      <c r="B99" s="830"/>
      <c r="C99" s="830"/>
      <c r="D99" s="830"/>
      <c r="E99" s="830"/>
    </row>
    <row r="100">
      <c r="A100" s="768"/>
      <c r="B100" s="768"/>
      <c r="C100" s="771" t="s">
        <v>1580</v>
      </c>
      <c r="D100" s="771"/>
      <c r="E100" s="769"/>
    </row>
    <row r="101">
      <c r="A101" s="768"/>
      <c r="B101" s="768"/>
      <c r="C101" s="771" t="s">
        <v>1581</v>
      </c>
      <c r="D101" s="771"/>
      <c r="E101" s="769"/>
    </row>
    <row r="102">
      <c r="A102" s="772"/>
      <c r="B102" s="830"/>
      <c r="C102" s="830"/>
      <c r="D102" s="830"/>
      <c r="E102" s="830"/>
    </row>
    <row r="103">
      <c r="A103" s="772"/>
      <c r="B103" s="830"/>
      <c r="C103" s="830"/>
      <c r="D103" s="830"/>
      <c r="E103" s="830"/>
    </row>
    <row r="104">
      <c r="A104" s="772"/>
      <c r="B104" s="830"/>
      <c r="C104" s="830"/>
      <c r="D104" s="830"/>
      <c r="E104" s="830"/>
    </row>
    <row r="105">
      <c r="A105" s="831" t="s">
        <v>1623</v>
      </c>
      <c r="B105" s="832">
        <f>C21</f>
        <v>161271.59</v>
      </c>
      <c r="C105" s="885" t="s">
        <v>1624</v>
      </c>
      <c r="D105" s="81"/>
      <c r="E105" s="747"/>
    </row>
    <row r="106">
      <c r="A106" s="823"/>
      <c r="B106" s="832"/>
      <c r="C106" s="883" t="s">
        <v>1625</v>
      </c>
      <c r="D106" s="4"/>
      <c r="E106" s="758">
        <v>19407.39</v>
      </c>
    </row>
    <row r="107">
      <c r="A107" s="823"/>
      <c r="B107" s="833"/>
      <c r="C107" s="845" t="s">
        <v>1612</v>
      </c>
      <c r="D107" s="4"/>
      <c r="E107" s="783">
        <f>SUM(E103:E106)</f>
        <v>19407.39</v>
      </c>
    </row>
    <row r="108">
      <c r="A108" s="826" t="s">
        <v>135</v>
      </c>
      <c r="B108" s="827">
        <f>SUM(B102:B107)</f>
        <v>161271.59</v>
      </c>
      <c r="C108" s="886" t="s">
        <v>1622</v>
      </c>
      <c r="D108" s="60"/>
      <c r="E108" s="835">
        <f>B108-E107</f>
        <v>141864.2</v>
      </c>
    </row>
    <row r="109">
      <c r="A109" s="772"/>
      <c r="B109" s="830"/>
      <c r="C109" s="830"/>
      <c r="D109" s="830"/>
      <c r="E109" s="830"/>
    </row>
    <row r="110">
      <c r="A110" s="772"/>
      <c r="B110" s="830"/>
      <c r="C110" s="830"/>
      <c r="D110" s="830"/>
      <c r="E110" s="830"/>
    </row>
    <row r="111">
      <c r="A111" s="772"/>
      <c r="B111" s="830"/>
      <c r="C111" s="830"/>
      <c r="D111" s="830"/>
      <c r="E111" s="830"/>
    </row>
    <row r="112">
      <c r="A112" s="772"/>
      <c r="B112" s="830"/>
      <c r="C112" s="830"/>
      <c r="D112" s="830"/>
      <c r="E112" s="830"/>
    </row>
    <row r="113">
      <c r="A113" s="772"/>
      <c r="B113" s="830"/>
      <c r="C113" s="830"/>
      <c r="D113" s="830"/>
      <c r="E113" s="830"/>
    </row>
    <row r="114">
      <c r="A114" s="772"/>
      <c r="B114" s="830"/>
      <c r="C114" s="830"/>
      <c r="D114" s="830"/>
      <c r="E114" s="830"/>
    </row>
    <row r="115">
      <c r="A115" s="772"/>
      <c r="B115" s="830"/>
      <c r="C115" s="830"/>
      <c r="D115" s="830"/>
      <c r="E115" s="830"/>
    </row>
    <row r="116">
      <c r="A116" s="772"/>
      <c r="B116" s="830"/>
      <c r="C116" s="830"/>
      <c r="D116" s="830"/>
      <c r="E116" s="830"/>
    </row>
    <row r="117">
      <c r="A117" s="772"/>
      <c r="B117" s="830"/>
      <c r="C117" s="830"/>
      <c r="D117" s="830"/>
      <c r="E117" s="830"/>
    </row>
    <row r="118">
      <c r="A118" s="772"/>
      <c r="B118" s="830"/>
      <c r="C118" s="830"/>
      <c r="D118" s="830"/>
      <c r="E118" s="830"/>
    </row>
    <row r="119">
      <c r="A119" s="772"/>
      <c r="B119" s="830"/>
      <c r="C119" s="830"/>
      <c r="D119" s="830"/>
      <c r="E119" s="830"/>
    </row>
    <row r="120">
      <c r="A120" s="772"/>
      <c r="B120" s="830"/>
      <c r="C120" s="830"/>
      <c r="D120" s="830"/>
      <c r="E120" s="830"/>
    </row>
    <row r="121">
      <c r="A121" s="772"/>
      <c r="B121" s="830"/>
      <c r="C121" s="830"/>
      <c r="D121" s="830"/>
      <c r="E121" s="830"/>
    </row>
    <row r="122">
      <c r="A122" s="772"/>
      <c r="B122" s="830"/>
      <c r="C122" s="830"/>
      <c r="D122" s="830"/>
      <c r="E122" s="830"/>
    </row>
    <row r="123">
      <c r="A123" s="772"/>
      <c r="B123" s="830"/>
      <c r="C123" s="830"/>
      <c r="D123" s="830"/>
      <c r="E123" s="830"/>
    </row>
    <row r="124">
      <c r="A124" s="772"/>
      <c r="B124" s="830"/>
      <c r="C124" s="830"/>
      <c r="D124" s="830"/>
      <c r="E124" s="830"/>
    </row>
    <row r="125">
      <c r="A125" s="772"/>
      <c r="B125" s="830"/>
      <c r="C125" s="830"/>
      <c r="D125" s="830"/>
      <c r="E125" s="830"/>
    </row>
    <row r="126">
      <c r="A126" s="772"/>
      <c r="B126" s="830"/>
      <c r="C126" s="830"/>
      <c r="D126" s="830"/>
      <c r="E126" s="830"/>
    </row>
    <row r="127">
      <c r="A127" s="772"/>
      <c r="B127" s="830"/>
      <c r="C127" s="830"/>
      <c r="D127" s="830"/>
      <c r="E127" s="830"/>
    </row>
    <row r="128">
      <c r="A128" s="772"/>
      <c r="B128" s="830"/>
      <c r="C128" s="830"/>
      <c r="D128" s="830"/>
      <c r="E128" s="830"/>
    </row>
    <row r="129">
      <c r="A129" s="772"/>
      <c r="B129" s="830"/>
      <c r="C129" s="830"/>
      <c r="D129" s="830"/>
      <c r="E129" s="830"/>
    </row>
    <row r="130">
      <c r="A130" s="772"/>
      <c r="B130" s="830"/>
      <c r="C130" s="830"/>
      <c r="D130" s="830"/>
      <c r="E130" s="830"/>
    </row>
    <row r="131">
      <c r="A131" s="772"/>
      <c r="B131" s="830"/>
      <c r="C131" s="830"/>
      <c r="D131" s="830"/>
      <c r="E131" s="830"/>
    </row>
    <row r="132">
      <c r="A132" s="772"/>
      <c r="B132" s="830"/>
      <c r="C132" s="830"/>
      <c r="D132" s="830"/>
      <c r="E132" s="830"/>
    </row>
    <row r="133">
      <c r="A133" s="772"/>
      <c r="B133" s="830"/>
      <c r="C133" s="830"/>
      <c r="D133" s="830"/>
      <c r="E133" s="830"/>
    </row>
    <row r="134">
      <c r="A134" s="772"/>
      <c r="B134" s="830"/>
      <c r="C134" s="830"/>
      <c r="D134" s="830"/>
      <c r="E134" s="830"/>
    </row>
    <row r="135">
      <c r="A135" s="772"/>
      <c r="B135" s="830"/>
      <c r="C135" s="830"/>
      <c r="D135" s="830"/>
      <c r="E135" s="830"/>
    </row>
    <row r="136">
      <c r="A136" s="772"/>
      <c r="B136" s="830"/>
      <c r="C136" s="830"/>
      <c r="D136" s="830"/>
      <c r="E136" s="830"/>
    </row>
    <row r="137">
      <c r="A137" s="772"/>
      <c r="B137" s="830"/>
      <c r="C137" s="830"/>
      <c r="D137" s="830"/>
      <c r="E137" s="830"/>
    </row>
    <row r="138">
      <c r="A138" s="772"/>
      <c r="B138" s="830"/>
      <c r="C138" s="830"/>
      <c r="D138" s="830"/>
      <c r="E138" s="830"/>
    </row>
    <row r="139">
      <c r="A139" s="772"/>
      <c r="B139" s="830"/>
      <c r="C139" s="830"/>
      <c r="D139" s="830"/>
      <c r="E139" s="830"/>
    </row>
    <row r="140">
      <c r="A140" s="772"/>
      <c r="B140" s="830"/>
      <c r="C140" s="830"/>
      <c r="D140" s="830"/>
      <c r="E140" s="830"/>
    </row>
    <row r="141">
      <c r="A141" s="772"/>
      <c r="B141" s="830"/>
      <c r="C141" s="830"/>
      <c r="D141" s="830"/>
      <c r="E141" s="830"/>
    </row>
    <row r="142">
      <c r="A142" s="772"/>
      <c r="B142" s="830"/>
      <c r="C142" s="830"/>
      <c r="D142" s="830"/>
      <c r="E142" s="830"/>
    </row>
    <row r="143">
      <c r="A143" s="772"/>
      <c r="B143" s="830"/>
      <c r="C143" s="830"/>
      <c r="D143" s="830"/>
      <c r="E143" s="836"/>
    </row>
    <row r="144">
      <c r="A144" s="772"/>
      <c r="B144" s="830"/>
      <c r="C144" s="830"/>
      <c r="D144" s="830"/>
      <c r="E144" s="836"/>
    </row>
    <row r="145">
      <c r="A145" s="772"/>
      <c r="B145" s="830"/>
      <c r="C145" s="830"/>
      <c r="D145" s="830"/>
      <c r="E145" s="836"/>
    </row>
    <row r="146">
      <c r="A146" s="772"/>
      <c r="B146" s="830"/>
      <c r="C146" s="830"/>
      <c r="D146" s="830"/>
      <c r="E146" s="836"/>
    </row>
    <row r="147">
      <c r="A147" s="772"/>
      <c r="B147" s="830"/>
      <c r="C147" s="830"/>
      <c r="D147" s="830"/>
      <c r="E147" s="836"/>
    </row>
    <row r="148">
      <c r="A148" s="772"/>
      <c r="B148" s="830"/>
      <c r="C148" s="830"/>
      <c r="D148" s="830"/>
      <c r="E148" s="836"/>
    </row>
    <row r="149">
      <c r="A149" s="772"/>
      <c r="B149" s="830"/>
      <c r="C149" s="830"/>
      <c r="D149" s="830"/>
      <c r="E149" s="836"/>
    </row>
    <row r="150">
      <c r="A150" s="772"/>
      <c r="B150" s="830"/>
      <c r="C150" s="830"/>
      <c r="D150" s="830"/>
      <c r="E150" s="836"/>
    </row>
    <row r="151">
      <c r="A151" s="772"/>
      <c r="B151" s="830"/>
      <c r="C151" s="830"/>
      <c r="D151" s="830"/>
      <c r="E151" s="837"/>
    </row>
    <row r="152">
      <c r="A152" s="772"/>
      <c r="B152" s="830"/>
      <c r="C152" s="830"/>
      <c r="D152" s="830"/>
      <c r="E152" s="836"/>
    </row>
    <row r="153">
      <c r="A153" s="772"/>
      <c r="B153" s="830"/>
      <c r="C153" s="830"/>
      <c r="D153" s="830"/>
      <c r="E153" s="836"/>
    </row>
    <row r="154">
      <c r="A154" s="772"/>
      <c r="B154" s="830"/>
      <c r="C154" s="830"/>
      <c r="D154" s="830"/>
      <c r="E154" s="836"/>
    </row>
    <row r="155">
      <c r="A155" s="838"/>
      <c r="B155" s="824"/>
      <c r="C155" s="824"/>
      <c r="D155" s="824"/>
      <c r="E155" s="824"/>
    </row>
    <row r="156">
      <c r="A156" s="838"/>
      <c r="B156" s="824"/>
      <c r="C156" s="824"/>
      <c r="D156" s="824"/>
      <c r="E156" s="824"/>
    </row>
    <row r="157">
      <c r="A157" s="838"/>
      <c r="B157" s="824"/>
      <c r="C157" s="824"/>
      <c r="D157" s="824"/>
      <c r="E157" s="824"/>
    </row>
    <row r="158">
      <c r="A158" s="838"/>
      <c r="B158" s="824"/>
      <c r="C158" s="824"/>
      <c r="D158" s="824"/>
      <c r="E158" s="824"/>
    </row>
    <row r="159">
      <c r="A159" s="838"/>
      <c r="B159" s="824"/>
      <c r="C159" s="824"/>
      <c r="D159" s="824"/>
      <c r="E159" s="824"/>
    </row>
    <row r="160">
      <c r="A160" s="838"/>
      <c r="B160" s="824"/>
      <c r="C160" s="824"/>
      <c r="D160" s="824"/>
      <c r="E160" s="824"/>
    </row>
    <row r="161">
      <c r="A161" s="838"/>
      <c r="B161" s="824"/>
      <c r="C161" s="824"/>
      <c r="D161" s="824"/>
      <c r="E161" s="824"/>
    </row>
    <row r="162">
      <c r="A162" s="838"/>
      <c r="B162" s="824"/>
      <c r="C162" s="824"/>
      <c r="D162" s="824"/>
      <c r="E162" s="824"/>
    </row>
    <row r="163">
      <c r="A163" s="838"/>
      <c r="B163" s="824"/>
      <c r="C163" s="824"/>
      <c r="D163" s="824"/>
      <c r="E163" s="824"/>
    </row>
    <row r="164">
      <c r="A164" s="838"/>
      <c r="B164" s="824"/>
      <c r="C164" s="824"/>
      <c r="D164" s="824"/>
      <c r="E164" s="824"/>
    </row>
    <row r="165">
      <c r="A165" s="838"/>
      <c r="B165" s="824"/>
      <c r="C165" s="824"/>
      <c r="D165" s="824"/>
      <c r="E165" s="824"/>
    </row>
    <row r="166">
      <c r="A166" s="838"/>
      <c r="B166" s="824"/>
      <c r="C166" s="824"/>
      <c r="D166" s="824"/>
      <c r="E166" s="824"/>
    </row>
    <row r="167">
      <c r="A167" s="838"/>
      <c r="B167" s="824"/>
      <c r="C167" s="824"/>
      <c r="D167" s="824"/>
      <c r="E167" s="824"/>
    </row>
    <row r="168">
      <c r="A168" s="838"/>
      <c r="B168" s="824"/>
      <c r="C168" s="824"/>
      <c r="D168" s="824"/>
      <c r="E168" s="824"/>
    </row>
    <row r="169">
      <c r="A169" s="838"/>
      <c r="B169" s="824"/>
      <c r="C169" s="824"/>
      <c r="D169" s="824"/>
      <c r="E169" s="824"/>
    </row>
    <row r="170">
      <c r="A170" s="838"/>
      <c r="B170" s="824"/>
      <c r="C170" s="824"/>
      <c r="D170" s="824"/>
      <c r="E170" s="824"/>
    </row>
    <row r="171">
      <c r="A171" s="838"/>
      <c r="B171" s="824"/>
      <c r="C171" s="824"/>
      <c r="D171" s="824"/>
      <c r="E171" s="824"/>
    </row>
    <row r="172">
      <c r="A172" s="838"/>
      <c r="B172" s="824"/>
      <c r="C172" s="824"/>
      <c r="D172" s="824"/>
      <c r="E172" s="824"/>
    </row>
    <row r="173">
      <c r="A173" s="838"/>
      <c r="B173" s="824"/>
      <c r="C173" s="824"/>
      <c r="D173" s="824"/>
      <c r="E173" s="824"/>
    </row>
    <row r="174">
      <c r="A174" s="838"/>
      <c r="B174" s="824"/>
      <c r="C174" s="824"/>
      <c r="D174" s="824"/>
      <c r="E174" s="824"/>
    </row>
    <row r="175">
      <c r="A175" s="838"/>
      <c r="B175" s="824"/>
      <c r="C175" s="824"/>
      <c r="D175" s="824"/>
      <c r="E175" s="824"/>
    </row>
    <row r="176">
      <c r="A176" s="838"/>
      <c r="B176" s="824"/>
      <c r="C176" s="824"/>
      <c r="D176" s="824"/>
      <c r="E176" s="824"/>
    </row>
    <row r="177">
      <c r="A177" s="838"/>
      <c r="B177" s="824"/>
      <c r="C177" s="824"/>
      <c r="D177" s="824"/>
      <c r="E177" s="824"/>
    </row>
    <row r="178">
      <c r="A178" s="838"/>
      <c r="B178" s="824"/>
      <c r="C178" s="824"/>
      <c r="D178" s="824"/>
      <c r="E178" s="824"/>
    </row>
    <row r="179">
      <c r="A179" s="838"/>
      <c r="B179" s="824"/>
      <c r="C179" s="824"/>
      <c r="D179" s="824"/>
      <c r="E179" s="824"/>
    </row>
    <row r="180">
      <c r="A180" s="838"/>
      <c r="B180" s="824"/>
      <c r="C180" s="824"/>
      <c r="D180" s="824"/>
      <c r="E180" s="824"/>
    </row>
    <row r="181">
      <c r="A181" s="838"/>
      <c r="B181" s="824"/>
      <c r="C181" s="824"/>
      <c r="D181" s="824"/>
      <c r="E181" s="824"/>
    </row>
    <row r="182">
      <c r="A182" s="838"/>
      <c r="B182" s="824"/>
      <c r="C182" s="824"/>
      <c r="D182" s="824"/>
      <c r="E182" s="824"/>
    </row>
    <row r="183">
      <c r="A183" s="838"/>
      <c r="B183" s="824"/>
      <c r="C183" s="824"/>
      <c r="D183" s="824"/>
      <c r="E183" s="824"/>
    </row>
    <row r="184">
      <c r="A184" s="838"/>
      <c r="B184" s="824"/>
      <c r="C184" s="824"/>
      <c r="D184" s="824"/>
      <c r="E184" s="824"/>
    </row>
    <row r="185">
      <c r="A185" s="838"/>
      <c r="B185" s="824"/>
      <c r="C185" s="824"/>
      <c r="D185" s="824"/>
      <c r="E185" s="824"/>
    </row>
    <row r="186">
      <c r="A186" s="838"/>
      <c r="B186" s="824"/>
      <c r="C186" s="824"/>
      <c r="D186" s="824"/>
      <c r="E186" s="824"/>
    </row>
    <row r="187">
      <c r="A187" s="838"/>
      <c r="B187" s="824"/>
      <c r="C187" s="824"/>
      <c r="D187" s="824"/>
      <c r="E187" s="824"/>
    </row>
    <row r="188">
      <c r="A188" s="838"/>
      <c r="B188" s="824"/>
      <c r="C188" s="824"/>
      <c r="D188" s="824"/>
      <c r="E188" s="824"/>
    </row>
    <row r="189">
      <c r="A189" s="838"/>
      <c r="B189" s="824"/>
      <c r="C189" s="824"/>
      <c r="D189" s="824"/>
      <c r="E189" s="824"/>
    </row>
    <row r="190">
      <c r="A190" s="838"/>
      <c r="B190" s="824"/>
      <c r="C190" s="824"/>
      <c r="D190" s="824"/>
      <c r="E190" s="824"/>
    </row>
    <row r="191">
      <c r="A191" s="838"/>
      <c r="B191" s="824"/>
      <c r="C191" s="824"/>
      <c r="D191" s="824"/>
      <c r="E191" s="824"/>
    </row>
    <row r="192">
      <c r="A192" s="838"/>
      <c r="B192" s="824"/>
      <c r="C192" s="824"/>
      <c r="D192" s="824"/>
      <c r="E192" s="824"/>
    </row>
    <row r="193">
      <c r="A193" s="838"/>
      <c r="B193" s="824"/>
      <c r="C193" s="824"/>
      <c r="D193" s="824"/>
      <c r="E193" s="824"/>
    </row>
    <row r="194">
      <c r="A194" s="838"/>
      <c r="B194" s="824"/>
      <c r="C194" s="824"/>
      <c r="D194" s="824"/>
      <c r="E194" s="824"/>
    </row>
    <row r="195">
      <c r="A195" s="838"/>
      <c r="B195" s="824"/>
      <c r="C195" s="824"/>
      <c r="D195" s="824"/>
      <c r="E195" s="824"/>
    </row>
    <row r="196">
      <c r="A196" s="838"/>
      <c r="B196" s="824"/>
      <c r="C196" s="824"/>
      <c r="D196" s="824"/>
      <c r="E196" s="824"/>
    </row>
    <row r="197">
      <c r="A197" s="838"/>
      <c r="B197" s="824"/>
      <c r="C197" s="824"/>
      <c r="D197" s="824"/>
      <c r="E197" s="824"/>
    </row>
    <row r="198">
      <c r="A198" s="838"/>
      <c r="B198" s="824"/>
      <c r="C198" s="824"/>
      <c r="D198" s="824"/>
      <c r="E198" s="824"/>
    </row>
    <row r="199">
      <c r="A199" s="838"/>
      <c r="B199" s="824"/>
      <c r="C199" s="824"/>
      <c r="D199" s="824"/>
      <c r="E199" s="824"/>
    </row>
    <row r="200">
      <c r="A200" s="838"/>
      <c r="B200" s="824"/>
      <c r="C200" s="824"/>
      <c r="D200" s="824"/>
      <c r="E200" s="824"/>
    </row>
    <row r="201">
      <c r="A201" s="838"/>
      <c r="B201" s="824"/>
      <c r="C201" s="824"/>
      <c r="D201" s="824"/>
      <c r="E201" s="824"/>
    </row>
    <row r="202">
      <c r="A202" s="838"/>
      <c r="B202" s="824"/>
      <c r="C202" s="824"/>
      <c r="D202" s="824"/>
      <c r="E202" s="824"/>
    </row>
    <row r="203">
      <c r="A203" s="838"/>
      <c r="B203" s="824"/>
      <c r="C203" s="824"/>
      <c r="D203" s="824"/>
      <c r="E203" s="824"/>
    </row>
    <row r="204">
      <c r="A204" s="838"/>
      <c r="B204" s="824"/>
      <c r="C204" s="824"/>
      <c r="D204" s="824"/>
      <c r="E204" s="824"/>
    </row>
    <row r="205">
      <c r="A205" s="838"/>
      <c r="B205" s="824"/>
      <c r="C205" s="824"/>
      <c r="D205" s="824"/>
      <c r="E205" s="824"/>
    </row>
    <row r="206">
      <c r="A206" s="838"/>
      <c r="B206" s="824"/>
      <c r="C206" s="824"/>
      <c r="D206" s="824"/>
      <c r="E206" s="824"/>
    </row>
    <row r="207">
      <c r="A207" s="838"/>
      <c r="B207" s="824"/>
      <c r="C207" s="824"/>
      <c r="D207" s="824"/>
      <c r="E207" s="824"/>
    </row>
    <row r="208">
      <c r="A208" s="838"/>
      <c r="B208" s="824"/>
      <c r="C208" s="824"/>
      <c r="D208" s="824"/>
      <c r="E208" s="824"/>
    </row>
    <row r="209">
      <c r="A209" s="838"/>
      <c r="B209" s="824"/>
      <c r="C209" s="824"/>
      <c r="D209" s="824"/>
      <c r="E209" s="824"/>
    </row>
    <row r="210">
      <c r="A210" s="838"/>
      <c r="B210" s="824"/>
      <c r="C210" s="824"/>
      <c r="D210" s="824"/>
      <c r="E210" s="824"/>
    </row>
    <row r="211">
      <c r="A211" s="838"/>
      <c r="B211" s="824"/>
      <c r="C211" s="824"/>
      <c r="D211" s="824"/>
      <c r="E211" s="824"/>
    </row>
    <row r="212">
      <c r="A212" s="838"/>
      <c r="B212" s="824"/>
      <c r="C212" s="824"/>
      <c r="D212" s="824"/>
      <c r="E212" s="824"/>
    </row>
    <row r="213">
      <c r="A213" s="838"/>
      <c r="B213" s="824"/>
      <c r="C213" s="824"/>
      <c r="D213" s="824"/>
      <c r="E213" s="824"/>
    </row>
    <row r="214">
      <c r="A214" s="838"/>
      <c r="B214" s="824"/>
      <c r="C214" s="824"/>
      <c r="D214" s="824"/>
      <c r="E214" s="824"/>
    </row>
    <row r="215">
      <c r="A215" s="838"/>
      <c r="B215" s="824"/>
      <c r="C215" s="824"/>
      <c r="D215" s="824"/>
      <c r="E215" s="824"/>
    </row>
    <row r="216">
      <c r="A216" s="838"/>
      <c r="B216" s="824"/>
      <c r="C216" s="824"/>
      <c r="D216" s="824"/>
      <c r="E216" s="824"/>
    </row>
    <row r="217">
      <c r="A217" s="838"/>
      <c r="B217" s="824"/>
      <c r="C217" s="824"/>
      <c r="D217" s="824"/>
      <c r="E217" s="824"/>
    </row>
    <row r="218">
      <c r="A218" s="838"/>
      <c r="B218" s="824"/>
      <c r="C218" s="824"/>
      <c r="D218" s="824"/>
      <c r="E218" s="824"/>
    </row>
    <row r="219">
      <c r="A219" s="838"/>
      <c r="B219" s="824"/>
      <c r="C219" s="824"/>
      <c r="D219" s="824"/>
      <c r="E219" s="824"/>
    </row>
    <row r="220">
      <c r="A220" s="838"/>
      <c r="B220" s="824"/>
      <c r="C220" s="824"/>
      <c r="D220" s="824"/>
      <c r="E220" s="824"/>
    </row>
    <row r="221">
      <c r="A221" s="838"/>
      <c r="B221" s="824"/>
      <c r="C221" s="824"/>
      <c r="D221" s="824"/>
      <c r="E221" s="824"/>
    </row>
    <row r="222">
      <c r="A222" s="838"/>
      <c r="B222" s="824"/>
      <c r="C222" s="824"/>
      <c r="D222" s="824"/>
      <c r="E222" s="824"/>
    </row>
    <row r="223">
      <c r="A223" s="838"/>
      <c r="B223" s="824"/>
      <c r="C223" s="824"/>
      <c r="D223" s="824"/>
      <c r="E223" s="824"/>
    </row>
    <row r="224">
      <c r="A224" s="838"/>
      <c r="B224" s="824"/>
      <c r="C224" s="824"/>
      <c r="D224" s="824"/>
      <c r="E224" s="824"/>
    </row>
    <row r="225">
      <c r="A225" s="838"/>
      <c r="B225" s="824"/>
      <c r="C225" s="824"/>
      <c r="D225" s="824"/>
      <c r="E225" s="824"/>
    </row>
    <row r="226">
      <c r="A226" s="838"/>
      <c r="B226" s="824"/>
      <c r="C226" s="824"/>
      <c r="D226" s="824"/>
      <c r="E226" s="824"/>
    </row>
    <row r="227">
      <c r="A227" s="838"/>
      <c r="B227" s="824"/>
      <c r="C227" s="824"/>
      <c r="D227" s="824"/>
      <c r="E227" s="824"/>
    </row>
    <row r="228">
      <c r="A228" s="838"/>
      <c r="B228" s="824"/>
      <c r="C228" s="824"/>
      <c r="D228" s="824"/>
      <c r="E228" s="824"/>
    </row>
    <row r="229">
      <c r="A229" s="838"/>
      <c r="B229" s="824"/>
      <c r="C229" s="824"/>
      <c r="D229" s="824"/>
      <c r="E229" s="824"/>
    </row>
    <row r="230">
      <c r="A230" s="838"/>
      <c r="B230" s="824"/>
      <c r="C230" s="824"/>
      <c r="D230" s="824"/>
      <c r="E230" s="824"/>
    </row>
    <row r="231">
      <c r="A231" s="838"/>
      <c r="B231" s="824"/>
      <c r="C231" s="824"/>
      <c r="D231" s="824"/>
      <c r="E231" s="824"/>
    </row>
    <row r="232">
      <c r="A232" s="838"/>
      <c r="B232" s="824"/>
      <c r="C232" s="824"/>
      <c r="D232" s="824"/>
      <c r="E232" s="824"/>
    </row>
    <row r="233">
      <c r="A233" s="838"/>
      <c r="B233" s="824"/>
      <c r="C233" s="824"/>
      <c r="D233" s="824"/>
      <c r="E233" s="824"/>
    </row>
    <row r="234">
      <c r="A234" s="838"/>
      <c r="B234" s="824"/>
      <c r="C234" s="824"/>
      <c r="D234" s="824"/>
      <c r="E234" s="824"/>
    </row>
    <row r="235">
      <c r="A235" s="838"/>
      <c r="B235" s="824"/>
      <c r="C235" s="824"/>
      <c r="D235" s="824"/>
      <c r="E235" s="824"/>
    </row>
    <row r="236">
      <c r="A236" s="838"/>
      <c r="B236" s="824"/>
      <c r="C236" s="824"/>
      <c r="D236" s="824"/>
      <c r="E236" s="824"/>
    </row>
    <row r="237">
      <c r="A237" s="838"/>
      <c r="B237" s="824"/>
      <c r="C237" s="824"/>
      <c r="D237" s="824"/>
      <c r="E237" s="824"/>
    </row>
    <row r="238">
      <c r="A238" s="838"/>
      <c r="B238" s="824"/>
      <c r="C238" s="824"/>
      <c r="D238" s="824"/>
      <c r="E238" s="824"/>
    </row>
    <row r="239">
      <c r="A239" s="838"/>
      <c r="B239" s="824"/>
      <c r="C239" s="824"/>
      <c r="D239" s="824"/>
      <c r="E239" s="824"/>
    </row>
    <row r="240">
      <c r="A240" s="838"/>
      <c r="B240" s="824"/>
      <c r="C240" s="824"/>
      <c r="D240" s="824"/>
      <c r="E240" s="824"/>
    </row>
    <row r="241">
      <c r="A241" s="838"/>
      <c r="B241" s="824"/>
      <c r="C241" s="824"/>
      <c r="D241" s="824"/>
      <c r="E241" s="824"/>
    </row>
    <row r="242">
      <c r="A242" s="838"/>
      <c r="B242" s="824"/>
      <c r="C242" s="824"/>
      <c r="D242" s="824"/>
      <c r="E242" s="824"/>
    </row>
    <row r="243">
      <c r="A243" s="838"/>
      <c r="B243" s="824"/>
      <c r="C243" s="824"/>
      <c r="D243" s="824"/>
      <c r="E243" s="824"/>
    </row>
    <row r="244">
      <c r="A244" s="838"/>
      <c r="B244" s="824"/>
      <c r="C244" s="824"/>
      <c r="D244" s="824"/>
      <c r="E244" s="824"/>
    </row>
    <row r="245">
      <c r="A245" s="838"/>
      <c r="B245" s="824"/>
      <c r="C245" s="824"/>
      <c r="D245" s="824"/>
      <c r="E245" s="824"/>
    </row>
    <row r="246">
      <c r="A246" s="838"/>
      <c r="B246" s="824"/>
      <c r="C246" s="824"/>
      <c r="D246" s="824"/>
      <c r="E246" s="824"/>
    </row>
    <row r="247">
      <c r="A247" s="838"/>
      <c r="B247" s="824"/>
      <c r="C247" s="824"/>
      <c r="D247" s="824"/>
      <c r="E247" s="824"/>
    </row>
    <row r="248">
      <c r="A248" s="838"/>
      <c r="B248" s="824"/>
      <c r="C248" s="824"/>
      <c r="D248" s="824"/>
      <c r="E248" s="824"/>
    </row>
    <row r="249">
      <c r="A249" s="838"/>
      <c r="B249" s="824"/>
      <c r="C249" s="824"/>
      <c r="D249" s="824"/>
      <c r="E249" s="824"/>
    </row>
    <row r="250">
      <c r="A250" s="838"/>
      <c r="B250" s="824"/>
      <c r="C250" s="824"/>
      <c r="D250" s="824"/>
      <c r="E250" s="824"/>
    </row>
    <row r="251">
      <c r="A251" s="838"/>
      <c r="B251" s="824"/>
      <c r="C251" s="824"/>
      <c r="D251" s="824"/>
      <c r="E251" s="824"/>
    </row>
    <row r="252">
      <c r="A252" s="838"/>
      <c r="B252" s="824"/>
      <c r="C252" s="824"/>
      <c r="D252" s="824"/>
      <c r="E252" s="824"/>
    </row>
    <row r="253">
      <c r="A253" s="838"/>
      <c r="B253" s="824"/>
      <c r="C253" s="824"/>
      <c r="D253" s="824"/>
      <c r="E253" s="824"/>
    </row>
    <row r="254">
      <c r="A254" s="838"/>
      <c r="B254" s="824"/>
      <c r="C254" s="824"/>
      <c r="D254" s="824"/>
      <c r="E254" s="824"/>
    </row>
    <row r="255">
      <c r="A255" s="838"/>
      <c r="B255" s="824"/>
      <c r="C255" s="824"/>
      <c r="D255" s="824"/>
      <c r="E255" s="824"/>
    </row>
    <row r="256">
      <c r="A256" s="838"/>
      <c r="B256" s="824"/>
      <c r="C256" s="824"/>
      <c r="D256" s="824"/>
      <c r="E256" s="824"/>
    </row>
    <row r="257">
      <c r="A257" s="838"/>
      <c r="B257" s="824"/>
      <c r="C257" s="824"/>
      <c r="D257" s="824"/>
      <c r="E257" s="824"/>
    </row>
    <row r="258">
      <c r="A258" s="838"/>
      <c r="B258" s="824"/>
      <c r="C258" s="824"/>
      <c r="D258" s="824"/>
      <c r="E258" s="824"/>
    </row>
    <row r="259">
      <c r="A259" s="838"/>
      <c r="B259" s="824"/>
      <c r="C259" s="824"/>
      <c r="D259" s="824"/>
      <c r="E259" s="824"/>
    </row>
    <row r="260">
      <c r="A260" s="838"/>
      <c r="B260" s="824"/>
      <c r="C260" s="824"/>
      <c r="D260" s="824"/>
      <c r="E260" s="824"/>
    </row>
    <row r="261">
      <c r="A261" s="838"/>
      <c r="B261" s="824"/>
      <c r="C261" s="824"/>
      <c r="D261" s="824"/>
      <c r="E261" s="824"/>
    </row>
    <row r="262">
      <c r="A262" s="838"/>
      <c r="B262" s="824"/>
      <c r="C262" s="824"/>
      <c r="D262" s="824"/>
      <c r="E262" s="824"/>
    </row>
    <row r="263">
      <c r="A263" s="838"/>
      <c r="B263" s="824"/>
      <c r="C263" s="824"/>
      <c r="D263" s="824"/>
      <c r="E263" s="824"/>
    </row>
    <row r="264">
      <c r="A264" s="838"/>
      <c r="B264" s="824"/>
      <c r="C264" s="824"/>
      <c r="D264" s="824"/>
      <c r="E264" s="824"/>
    </row>
    <row r="265">
      <c r="A265" s="838"/>
      <c r="B265" s="824"/>
      <c r="C265" s="824"/>
      <c r="D265" s="824"/>
      <c r="E265" s="824"/>
    </row>
    <row r="266">
      <c r="A266" s="838"/>
      <c r="B266" s="824"/>
      <c r="C266" s="824"/>
      <c r="D266" s="824"/>
      <c r="E266" s="824"/>
    </row>
    <row r="267">
      <c r="A267" s="838"/>
      <c r="B267" s="824"/>
      <c r="C267" s="824"/>
      <c r="D267" s="824"/>
      <c r="E267" s="824"/>
    </row>
    <row r="268">
      <c r="A268" s="838"/>
      <c r="B268" s="824"/>
      <c r="C268" s="824"/>
      <c r="D268" s="824"/>
      <c r="E268" s="824"/>
    </row>
    <row r="269">
      <c r="A269" s="838"/>
      <c r="B269" s="824"/>
      <c r="C269" s="824"/>
      <c r="D269" s="824"/>
      <c r="E269" s="824"/>
    </row>
    <row r="270">
      <c r="A270" s="838"/>
      <c r="B270" s="824"/>
      <c r="C270" s="824"/>
      <c r="D270" s="824"/>
      <c r="E270" s="824"/>
    </row>
    <row r="271">
      <c r="A271" s="838"/>
      <c r="B271" s="824"/>
      <c r="C271" s="824"/>
      <c r="D271" s="824"/>
      <c r="E271" s="824"/>
    </row>
    <row r="272">
      <c r="A272" s="838"/>
      <c r="B272" s="824"/>
      <c r="C272" s="824"/>
      <c r="D272" s="824"/>
      <c r="E272" s="824"/>
    </row>
    <row r="273">
      <c r="A273" s="838"/>
      <c r="B273" s="824"/>
      <c r="C273" s="824"/>
      <c r="D273" s="824"/>
      <c r="E273" s="824"/>
    </row>
    <row r="274">
      <c r="A274" s="838"/>
      <c r="B274" s="824"/>
      <c r="C274" s="824"/>
      <c r="D274" s="824"/>
      <c r="E274" s="824"/>
    </row>
    <row r="275">
      <c r="A275" s="838"/>
      <c r="B275" s="824"/>
      <c r="C275" s="824"/>
      <c r="D275" s="824"/>
      <c r="E275" s="824"/>
    </row>
    <row r="276">
      <c r="A276" s="838"/>
      <c r="B276" s="824"/>
      <c r="C276" s="824"/>
      <c r="D276" s="824"/>
      <c r="E276" s="824"/>
    </row>
    <row r="277">
      <c r="A277" s="838"/>
      <c r="B277" s="824"/>
      <c r="C277" s="824"/>
      <c r="D277" s="824"/>
      <c r="E277" s="824"/>
    </row>
    <row r="278">
      <c r="A278" s="838"/>
      <c r="B278" s="824"/>
      <c r="C278" s="824"/>
      <c r="D278" s="824"/>
      <c r="E278" s="824"/>
    </row>
    <row r="279">
      <c r="A279" s="838"/>
      <c r="B279" s="824"/>
      <c r="C279" s="824"/>
      <c r="D279" s="824"/>
      <c r="E279" s="824"/>
    </row>
    <row r="280">
      <c r="A280" s="838"/>
      <c r="B280" s="824"/>
      <c r="C280" s="824"/>
      <c r="D280" s="824"/>
      <c r="E280" s="824"/>
    </row>
    <row r="281">
      <c r="A281" s="838"/>
      <c r="B281" s="824"/>
      <c r="C281" s="824"/>
      <c r="D281" s="824"/>
      <c r="E281" s="824"/>
    </row>
    <row r="282">
      <c r="A282" s="838"/>
      <c r="B282" s="824"/>
      <c r="C282" s="824"/>
      <c r="D282" s="824"/>
      <c r="E282" s="824"/>
    </row>
    <row r="283">
      <c r="A283" s="838"/>
      <c r="B283" s="824"/>
      <c r="C283" s="824"/>
      <c r="D283" s="824"/>
      <c r="E283" s="824"/>
    </row>
    <row r="284">
      <c r="A284" s="838"/>
      <c r="B284" s="824"/>
      <c r="C284" s="824"/>
      <c r="D284" s="824"/>
      <c r="E284" s="824"/>
    </row>
    <row r="285">
      <c r="A285" s="838"/>
      <c r="B285" s="824"/>
      <c r="C285" s="824"/>
      <c r="D285" s="824"/>
      <c r="E285" s="824"/>
    </row>
    <row r="286">
      <c r="A286" s="838"/>
      <c r="B286" s="824"/>
      <c r="C286" s="824"/>
      <c r="D286" s="824"/>
      <c r="E286" s="824"/>
    </row>
    <row r="287">
      <c r="A287" s="838"/>
      <c r="B287" s="824"/>
      <c r="C287" s="824"/>
      <c r="D287" s="824"/>
      <c r="E287" s="824"/>
    </row>
    <row r="288">
      <c r="A288" s="838"/>
      <c r="B288" s="824"/>
      <c r="C288" s="824"/>
      <c r="D288" s="824"/>
      <c r="E288" s="824"/>
    </row>
    <row r="289">
      <c r="A289" s="838"/>
      <c r="B289" s="824"/>
      <c r="C289" s="824"/>
      <c r="D289" s="824"/>
      <c r="E289" s="824"/>
    </row>
    <row r="290">
      <c r="A290" s="838"/>
      <c r="B290" s="824"/>
      <c r="C290" s="824"/>
      <c r="D290" s="824"/>
      <c r="E290" s="824"/>
    </row>
    <row r="291">
      <c r="A291" s="838"/>
      <c r="B291" s="824"/>
      <c r="C291" s="824"/>
      <c r="D291" s="824"/>
      <c r="E291" s="824"/>
    </row>
    <row r="292">
      <c r="A292" s="838"/>
      <c r="B292" s="824"/>
      <c r="C292" s="824"/>
      <c r="D292" s="824"/>
      <c r="E292" s="824"/>
    </row>
    <row r="293">
      <c r="A293" s="838"/>
      <c r="B293" s="824"/>
      <c r="C293" s="824"/>
      <c r="D293" s="824"/>
      <c r="E293" s="824"/>
    </row>
    <row r="294">
      <c r="A294" s="838"/>
      <c r="B294" s="824"/>
      <c r="C294" s="824"/>
      <c r="D294" s="824"/>
      <c r="E294" s="824"/>
    </row>
    <row r="295">
      <c r="A295" s="838"/>
      <c r="B295" s="824"/>
      <c r="C295" s="824"/>
      <c r="D295" s="824"/>
      <c r="E295" s="824"/>
    </row>
    <row r="296">
      <c r="A296" s="838"/>
      <c r="B296" s="824"/>
      <c r="C296" s="824"/>
      <c r="D296" s="824"/>
      <c r="E296" s="824"/>
    </row>
    <row r="297">
      <c r="A297" s="838"/>
      <c r="B297" s="824"/>
      <c r="C297" s="824"/>
      <c r="D297" s="824"/>
      <c r="E297" s="824"/>
    </row>
    <row r="298">
      <c r="A298" s="838"/>
      <c r="B298" s="824"/>
      <c r="C298" s="824"/>
      <c r="D298" s="824"/>
      <c r="E298" s="824"/>
    </row>
    <row r="299">
      <c r="A299" s="838"/>
      <c r="B299" s="824"/>
      <c r="C299" s="824"/>
      <c r="D299" s="824"/>
      <c r="E299" s="824"/>
    </row>
    <row r="300">
      <c r="A300" s="838"/>
      <c r="B300" s="824"/>
      <c r="C300" s="824"/>
      <c r="D300" s="824"/>
      <c r="E300" s="824"/>
    </row>
    <row r="301">
      <c r="A301" s="838"/>
      <c r="B301" s="824"/>
      <c r="C301" s="824"/>
      <c r="D301" s="824"/>
      <c r="E301" s="824"/>
    </row>
    <row r="302">
      <c r="A302" s="838"/>
      <c r="B302" s="824"/>
      <c r="C302" s="824"/>
      <c r="D302" s="824"/>
      <c r="E302" s="824"/>
    </row>
    <row r="303">
      <c r="A303" s="838"/>
      <c r="B303" s="824"/>
      <c r="C303" s="824"/>
      <c r="D303" s="824"/>
      <c r="E303" s="824"/>
    </row>
    <row r="304">
      <c r="A304" s="838"/>
      <c r="B304" s="824"/>
      <c r="C304" s="824"/>
      <c r="D304" s="824"/>
      <c r="E304" s="824"/>
    </row>
    <row r="305">
      <c r="A305" s="838"/>
      <c r="B305" s="824"/>
      <c r="C305" s="824"/>
      <c r="D305" s="824"/>
      <c r="E305" s="824"/>
    </row>
    <row r="306">
      <c r="A306" s="838"/>
      <c r="B306" s="824"/>
      <c r="C306" s="824"/>
      <c r="D306" s="824"/>
      <c r="E306" s="824"/>
    </row>
    <row r="307">
      <c r="A307" s="838"/>
      <c r="B307" s="824"/>
      <c r="C307" s="824"/>
      <c r="D307" s="824"/>
      <c r="E307" s="824"/>
    </row>
    <row r="308">
      <c r="A308" s="838"/>
      <c r="B308" s="824"/>
      <c r="C308" s="824"/>
      <c r="D308" s="824"/>
      <c r="E308" s="824"/>
    </row>
    <row r="309">
      <c r="A309" s="838"/>
      <c r="B309" s="824"/>
      <c r="C309" s="824"/>
      <c r="D309" s="824"/>
      <c r="E309" s="824"/>
    </row>
    <row r="310">
      <c r="A310" s="838"/>
      <c r="B310" s="824"/>
      <c r="C310" s="824"/>
      <c r="D310" s="824"/>
      <c r="E310" s="824"/>
    </row>
    <row r="311">
      <c r="A311" s="838"/>
      <c r="B311" s="824"/>
      <c r="C311" s="824"/>
      <c r="D311" s="824"/>
      <c r="E311" s="824"/>
    </row>
    <row r="312">
      <c r="A312" s="838"/>
      <c r="B312" s="824"/>
      <c r="C312" s="824"/>
      <c r="D312" s="824"/>
      <c r="E312" s="824"/>
    </row>
    <row r="313">
      <c r="A313" s="838"/>
      <c r="B313" s="824"/>
      <c r="C313" s="824"/>
      <c r="D313" s="824"/>
      <c r="E313" s="824"/>
    </row>
    <row r="314">
      <c r="A314" s="838"/>
      <c r="B314" s="824"/>
      <c r="C314" s="824"/>
      <c r="D314" s="824"/>
      <c r="E314" s="824"/>
    </row>
    <row r="315">
      <c r="A315" s="838"/>
      <c r="B315" s="824"/>
      <c r="C315" s="824"/>
      <c r="D315" s="824"/>
      <c r="E315" s="824"/>
    </row>
    <row r="316">
      <c r="A316" s="838"/>
      <c r="B316" s="824"/>
      <c r="C316" s="824"/>
      <c r="D316" s="824"/>
      <c r="E316" s="824"/>
    </row>
    <row r="317">
      <c r="A317" s="838"/>
      <c r="B317" s="824"/>
      <c r="C317" s="824"/>
      <c r="D317" s="824"/>
      <c r="E317" s="824"/>
    </row>
    <row r="318">
      <c r="A318" s="838"/>
      <c r="B318" s="824"/>
      <c r="C318" s="824"/>
      <c r="D318" s="824"/>
      <c r="E318" s="824"/>
    </row>
    <row r="319">
      <c r="A319" s="838"/>
      <c r="B319" s="824"/>
      <c r="C319" s="824"/>
      <c r="D319" s="824"/>
      <c r="E319" s="824"/>
    </row>
    <row r="320">
      <c r="A320" s="838"/>
      <c r="B320" s="824"/>
      <c r="C320" s="824"/>
      <c r="D320" s="824"/>
      <c r="E320" s="824"/>
    </row>
    <row r="321">
      <c r="A321" s="838"/>
      <c r="B321" s="824"/>
      <c r="C321" s="824"/>
      <c r="D321" s="824"/>
      <c r="E321" s="824"/>
    </row>
    <row r="322">
      <c r="A322" s="838"/>
      <c r="B322" s="824"/>
      <c r="C322" s="824"/>
      <c r="D322" s="824"/>
      <c r="E322" s="824"/>
    </row>
    <row r="323">
      <c r="A323" s="838"/>
      <c r="B323" s="824"/>
      <c r="C323" s="824"/>
      <c r="D323" s="824"/>
      <c r="E323" s="824"/>
    </row>
    <row r="324">
      <c r="A324" s="838"/>
      <c r="B324" s="824"/>
      <c r="C324" s="824"/>
      <c r="D324" s="824"/>
      <c r="E324" s="824"/>
    </row>
    <row r="325">
      <c r="A325" s="838"/>
      <c r="B325" s="824"/>
      <c r="C325" s="824"/>
      <c r="D325" s="824"/>
      <c r="E325" s="824"/>
    </row>
    <row r="326">
      <c r="A326" s="838"/>
      <c r="B326" s="824"/>
      <c r="C326" s="824"/>
      <c r="D326" s="824"/>
      <c r="E326" s="824"/>
    </row>
    <row r="327">
      <c r="A327" s="838"/>
      <c r="B327" s="824"/>
      <c r="C327" s="824"/>
      <c r="D327" s="824"/>
      <c r="E327" s="824"/>
    </row>
    <row r="328">
      <c r="A328" s="838"/>
      <c r="B328" s="824"/>
      <c r="C328" s="824"/>
      <c r="D328" s="824"/>
      <c r="E328" s="824"/>
    </row>
    <row r="329">
      <c r="A329" s="838"/>
      <c r="B329" s="824"/>
      <c r="C329" s="824"/>
      <c r="D329" s="824"/>
      <c r="E329" s="824"/>
    </row>
    <row r="330">
      <c r="A330" s="838"/>
      <c r="B330" s="824"/>
      <c r="C330" s="824"/>
      <c r="D330" s="824"/>
      <c r="E330" s="824"/>
    </row>
    <row r="331">
      <c r="A331" s="838"/>
      <c r="B331" s="824"/>
      <c r="C331" s="824"/>
      <c r="D331" s="824"/>
      <c r="E331" s="824"/>
    </row>
    <row r="332">
      <c r="A332" s="838"/>
      <c r="B332" s="824"/>
      <c r="C332" s="824"/>
      <c r="D332" s="824"/>
      <c r="E332" s="824"/>
    </row>
    <row r="333">
      <c r="A333" s="838"/>
      <c r="B333" s="824"/>
      <c r="C333" s="824"/>
      <c r="D333" s="824"/>
      <c r="E333" s="824"/>
    </row>
    <row r="334">
      <c r="A334" s="838"/>
      <c r="B334" s="824"/>
      <c r="C334" s="824"/>
      <c r="D334" s="824"/>
      <c r="E334" s="824"/>
    </row>
    <row r="335">
      <c r="A335" s="838"/>
      <c r="B335" s="824"/>
      <c r="C335" s="824"/>
      <c r="D335" s="824"/>
      <c r="E335" s="824"/>
    </row>
    <row r="336">
      <c r="A336" s="838"/>
      <c r="B336" s="824"/>
      <c r="C336" s="824"/>
      <c r="D336" s="824"/>
      <c r="E336" s="824"/>
    </row>
    <row r="337">
      <c r="A337" s="838"/>
      <c r="B337" s="824"/>
      <c r="C337" s="824"/>
      <c r="D337" s="824"/>
      <c r="E337" s="824"/>
    </row>
    <row r="338">
      <c r="A338" s="838"/>
      <c r="B338" s="824"/>
      <c r="C338" s="824"/>
      <c r="D338" s="824"/>
      <c r="E338" s="824"/>
    </row>
    <row r="339">
      <c r="A339" s="838"/>
      <c r="B339" s="824"/>
      <c r="C339" s="824"/>
      <c r="D339" s="824"/>
      <c r="E339" s="824"/>
    </row>
    <row r="340">
      <c r="A340" s="838"/>
      <c r="B340" s="824"/>
      <c r="C340" s="824"/>
      <c r="D340" s="824"/>
      <c r="E340" s="824"/>
    </row>
    <row r="341">
      <c r="A341" s="838"/>
      <c r="B341" s="824"/>
      <c r="C341" s="824"/>
      <c r="D341" s="824"/>
      <c r="E341" s="824"/>
    </row>
    <row r="342">
      <c r="A342" s="838"/>
      <c r="B342" s="824"/>
      <c r="C342" s="824"/>
      <c r="D342" s="824"/>
      <c r="E342" s="824"/>
    </row>
    <row r="343">
      <c r="A343" s="838"/>
      <c r="B343" s="824"/>
      <c r="C343" s="824"/>
      <c r="D343" s="824"/>
      <c r="E343" s="824"/>
    </row>
    <row r="344">
      <c r="A344" s="838"/>
      <c r="B344" s="824"/>
      <c r="C344" s="824"/>
      <c r="D344" s="824"/>
      <c r="E344" s="824"/>
    </row>
    <row r="345">
      <c r="A345" s="838"/>
      <c r="B345" s="824"/>
      <c r="C345" s="824"/>
      <c r="D345" s="824"/>
      <c r="E345" s="824"/>
    </row>
    <row r="346">
      <c r="A346" s="838"/>
      <c r="B346" s="824"/>
      <c r="C346" s="824"/>
      <c r="D346" s="824"/>
      <c r="E346" s="824"/>
    </row>
    <row r="347">
      <c r="A347" s="838"/>
      <c r="B347" s="824"/>
      <c r="C347" s="824"/>
      <c r="D347" s="824"/>
      <c r="E347" s="824"/>
    </row>
    <row r="348">
      <c r="A348" s="838"/>
      <c r="B348" s="824"/>
      <c r="C348" s="824"/>
      <c r="D348" s="824"/>
      <c r="E348" s="824"/>
    </row>
    <row r="349">
      <c r="A349" s="838"/>
      <c r="B349" s="824"/>
      <c r="C349" s="824"/>
      <c r="D349" s="824"/>
      <c r="E349" s="824"/>
    </row>
    <row r="350">
      <c r="A350" s="838"/>
      <c r="B350" s="824"/>
      <c r="C350" s="824"/>
      <c r="D350" s="824"/>
      <c r="E350" s="824"/>
    </row>
    <row r="351">
      <c r="A351" s="838"/>
      <c r="B351" s="824"/>
      <c r="C351" s="824"/>
      <c r="D351" s="824"/>
      <c r="E351" s="824"/>
    </row>
    <row r="352">
      <c r="A352" s="838"/>
      <c r="B352" s="824"/>
      <c r="C352" s="824"/>
      <c r="D352" s="824"/>
      <c r="E352" s="824"/>
    </row>
    <row r="353">
      <c r="A353" s="838"/>
      <c r="B353" s="824"/>
      <c r="C353" s="824"/>
      <c r="D353" s="824"/>
      <c r="E353" s="824"/>
    </row>
    <row r="354">
      <c r="A354" s="838"/>
      <c r="B354" s="824"/>
      <c r="C354" s="824"/>
      <c r="D354" s="824"/>
      <c r="E354" s="824"/>
    </row>
    <row r="355">
      <c r="A355" s="838"/>
      <c r="B355" s="824"/>
      <c r="C355" s="824"/>
      <c r="D355" s="824"/>
      <c r="E355" s="824"/>
    </row>
    <row r="356">
      <c r="A356" s="838"/>
      <c r="B356" s="824"/>
      <c r="C356" s="824"/>
      <c r="D356" s="824"/>
      <c r="E356" s="824"/>
    </row>
    <row r="357">
      <c r="A357" s="838"/>
      <c r="B357" s="824"/>
      <c r="C357" s="824"/>
      <c r="D357" s="824"/>
      <c r="E357" s="824"/>
    </row>
    <row r="358">
      <c r="A358" s="838"/>
      <c r="B358" s="824"/>
      <c r="C358" s="824"/>
      <c r="D358" s="824"/>
      <c r="E358" s="824"/>
    </row>
    <row r="359">
      <c r="A359" s="838"/>
      <c r="B359" s="824"/>
      <c r="C359" s="824"/>
      <c r="D359" s="824"/>
      <c r="E359" s="824"/>
    </row>
    <row r="360">
      <c r="A360" s="838"/>
      <c r="B360" s="824"/>
      <c r="C360" s="824"/>
      <c r="D360" s="824"/>
      <c r="E360" s="824"/>
    </row>
    <row r="361">
      <c r="A361" s="838"/>
      <c r="B361" s="824"/>
      <c r="C361" s="824"/>
      <c r="D361" s="824"/>
      <c r="E361" s="824"/>
    </row>
    <row r="362">
      <c r="A362" s="838"/>
      <c r="B362" s="824"/>
      <c r="C362" s="824"/>
      <c r="D362" s="824"/>
      <c r="E362" s="824"/>
    </row>
    <row r="363">
      <c r="A363" s="838"/>
      <c r="B363" s="824"/>
      <c r="C363" s="824"/>
      <c r="D363" s="824"/>
      <c r="E363" s="824"/>
    </row>
    <row r="364">
      <c r="A364" s="838"/>
      <c r="B364" s="824"/>
      <c r="C364" s="824"/>
      <c r="D364" s="824"/>
      <c r="E364" s="824"/>
    </row>
    <row r="365">
      <c r="A365" s="838"/>
      <c r="B365" s="824"/>
      <c r="C365" s="824"/>
      <c r="D365" s="824"/>
      <c r="E365" s="824"/>
    </row>
    <row r="366">
      <c r="A366" s="838"/>
      <c r="B366" s="824"/>
      <c r="C366" s="824"/>
      <c r="D366" s="824"/>
      <c r="E366" s="824"/>
    </row>
    <row r="367">
      <c r="A367" s="838"/>
      <c r="B367" s="824"/>
      <c r="C367" s="824"/>
      <c r="D367" s="824"/>
      <c r="E367" s="824"/>
    </row>
    <row r="368">
      <c r="A368" s="838"/>
      <c r="B368" s="824"/>
      <c r="C368" s="824"/>
      <c r="D368" s="824"/>
      <c r="E368" s="824"/>
    </row>
    <row r="369">
      <c r="A369" s="838"/>
      <c r="B369" s="824"/>
      <c r="C369" s="824"/>
      <c r="D369" s="824"/>
      <c r="E369" s="824"/>
    </row>
    <row r="370">
      <c r="A370" s="838"/>
      <c r="B370" s="824"/>
      <c r="C370" s="824"/>
      <c r="D370" s="824"/>
      <c r="E370" s="824"/>
    </row>
    <row r="371">
      <c r="A371" s="838"/>
      <c r="B371" s="824"/>
      <c r="C371" s="824"/>
      <c r="D371" s="824"/>
      <c r="E371" s="824"/>
    </row>
    <row r="372">
      <c r="A372" s="838"/>
      <c r="B372" s="824"/>
      <c r="C372" s="824"/>
      <c r="D372" s="824"/>
      <c r="E372" s="824"/>
    </row>
    <row r="373">
      <c r="A373" s="838"/>
      <c r="B373" s="824"/>
      <c r="C373" s="824"/>
      <c r="D373" s="824"/>
      <c r="E373" s="824"/>
    </row>
    <row r="374">
      <c r="A374" s="838"/>
      <c r="B374" s="824"/>
      <c r="C374" s="824"/>
      <c r="D374" s="824"/>
      <c r="E374" s="824"/>
    </row>
    <row r="375">
      <c r="A375" s="838"/>
      <c r="B375" s="824"/>
      <c r="C375" s="824"/>
      <c r="D375" s="824"/>
      <c r="E375" s="824"/>
    </row>
    <row r="376">
      <c r="A376" s="838"/>
      <c r="B376" s="824"/>
      <c r="C376" s="824"/>
      <c r="D376" s="824"/>
      <c r="E376" s="824"/>
    </row>
    <row r="377">
      <c r="A377" s="838"/>
      <c r="B377" s="824"/>
      <c r="C377" s="824"/>
      <c r="D377" s="824"/>
      <c r="E377" s="824"/>
    </row>
    <row r="378">
      <c r="A378" s="838"/>
      <c r="B378" s="824"/>
      <c r="C378" s="824"/>
      <c r="D378" s="824"/>
      <c r="E378" s="824"/>
    </row>
    <row r="379">
      <c r="A379" s="838"/>
      <c r="B379" s="824"/>
      <c r="C379" s="824"/>
      <c r="D379" s="824"/>
      <c r="E379" s="824"/>
    </row>
    <row r="380">
      <c r="A380" s="838"/>
      <c r="B380" s="824"/>
      <c r="C380" s="824"/>
      <c r="D380" s="824"/>
      <c r="E380" s="824"/>
    </row>
    <row r="381">
      <c r="A381" s="838"/>
      <c r="B381" s="824"/>
      <c r="C381" s="824"/>
      <c r="D381" s="824"/>
      <c r="E381" s="824"/>
    </row>
    <row r="382">
      <c r="A382" s="838"/>
      <c r="B382" s="824"/>
      <c r="C382" s="824"/>
      <c r="D382" s="824"/>
      <c r="E382" s="824"/>
    </row>
    <row r="383">
      <c r="A383" s="838"/>
      <c r="B383" s="824"/>
      <c r="C383" s="824"/>
      <c r="D383" s="824"/>
      <c r="E383" s="824"/>
    </row>
    <row r="384">
      <c r="A384" s="838"/>
      <c r="B384" s="824"/>
      <c r="C384" s="824"/>
      <c r="D384" s="824"/>
      <c r="E384" s="824"/>
    </row>
    <row r="385">
      <c r="A385" s="838"/>
      <c r="B385" s="824"/>
      <c r="C385" s="824"/>
      <c r="D385" s="824"/>
      <c r="E385" s="824"/>
    </row>
    <row r="386">
      <c r="A386" s="838"/>
      <c r="B386" s="824"/>
      <c r="C386" s="824"/>
      <c r="D386" s="824"/>
      <c r="E386" s="824"/>
    </row>
    <row r="387">
      <c r="A387" s="838"/>
      <c r="B387" s="824"/>
      <c r="C387" s="824"/>
      <c r="D387" s="824"/>
      <c r="E387" s="824"/>
    </row>
    <row r="388">
      <c r="A388" s="838"/>
      <c r="B388" s="824"/>
      <c r="C388" s="824"/>
      <c r="D388" s="824"/>
      <c r="E388" s="824"/>
    </row>
    <row r="389">
      <c r="A389" s="838"/>
      <c r="B389" s="824"/>
      <c r="C389" s="824"/>
      <c r="D389" s="824"/>
      <c r="E389" s="824"/>
    </row>
    <row r="390">
      <c r="A390" s="838"/>
      <c r="B390" s="824"/>
      <c r="C390" s="824"/>
      <c r="D390" s="824"/>
      <c r="E390" s="824"/>
    </row>
    <row r="391">
      <c r="A391" s="838"/>
      <c r="B391" s="824"/>
      <c r="C391" s="824"/>
      <c r="D391" s="824"/>
      <c r="E391" s="824"/>
    </row>
    <row r="392">
      <c r="A392" s="838"/>
      <c r="B392" s="824"/>
      <c r="C392" s="824"/>
      <c r="D392" s="824"/>
      <c r="E392" s="824"/>
    </row>
    <row r="393">
      <c r="A393" s="838"/>
      <c r="B393" s="824"/>
      <c r="C393" s="824"/>
      <c r="D393" s="824"/>
      <c r="E393" s="824"/>
    </row>
    <row r="394">
      <c r="A394" s="838"/>
      <c r="B394" s="824"/>
      <c r="C394" s="824"/>
      <c r="D394" s="824"/>
      <c r="E394" s="824"/>
    </row>
    <row r="395">
      <c r="A395" s="838"/>
      <c r="B395" s="824"/>
      <c r="C395" s="824"/>
      <c r="D395" s="824"/>
      <c r="E395" s="824"/>
    </row>
    <row r="396">
      <c r="A396" s="838"/>
      <c r="B396" s="824"/>
      <c r="C396" s="824"/>
      <c r="D396" s="824"/>
      <c r="E396" s="824"/>
    </row>
    <row r="397">
      <c r="A397" s="838"/>
      <c r="B397" s="824"/>
      <c r="C397" s="824"/>
      <c r="D397" s="824"/>
      <c r="E397" s="824"/>
    </row>
    <row r="398">
      <c r="A398" s="838"/>
      <c r="B398" s="824"/>
      <c r="C398" s="824"/>
      <c r="D398" s="824"/>
      <c r="E398" s="824"/>
    </row>
    <row r="399">
      <c r="A399" s="838"/>
      <c r="B399" s="824"/>
      <c r="C399" s="824"/>
      <c r="D399" s="824"/>
      <c r="E399" s="824"/>
    </row>
    <row r="400">
      <c r="A400" s="838"/>
      <c r="B400" s="824"/>
      <c r="C400" s="824"/>
      <c r="D400" s="824"/>
      <c r="E400" s="824"/>
    </row>
    <row r="401">
      <c r="A401" s="838"/>
      <c r="B401" s="824"/>
      <c r="C401" s="824"/>
      <c r="D401" s="824"/>
      <c r="E401" s="824"/>
    </row>
    <row r="402">
      <c r="A402" s="838"/>
      <c r="B402" s="824"/>
      <c r="C402" s="824"/>
      <c r="D402" s="824"/>
      <c r="E402" s="824"/>
    </row>
    <row r="403">
      <c r="A403" s="838"/>
      <c r="B403" s="824"/>
      <c r="C403" s="824"/>
      <c r="D403" s="824"/>
      <c r="E403" s="824"/>
    </row>
    <row r="404">
      <c r="A404" s="838"/>
      <c r="B404" s="824"/>
      <c r="C404" s="824"/>
      <c r="D404" s="824"/>
      <c r="E404" s="824"/>
    </row>
    <row r="405">
      <c r="A405" s="838"/>
      <c r="B405" s="824"/>
      <c r="C405" s="824"/>
      <c r="D405" s="824"/>
      <c r="E405" s="824"/>
    </row>
    <row r="406">
      <c r="A406" s="838"/>
      <c r="B406" s="824"/>
      <c r="C406" s="824"/>
      <c r="D406" s="824"/>
      <c r="E406" s="824"/>
    </row>
    <row r="407">
      <c r="A407" s="838"/>
      <c r="B407" s="824"/>
      <c r="C407" s="824"/>
      <c r="D407" s="824"/>
      <c r="E407" s="824"/>
    </row>
    <row r="408">
      <c r="A408" s="838"/>
      <c r="B408" s="824"/>
      <c r="C408" s="824"/>
      <c r="D408" s="824"/>
      <c r="E408" s="824"/>
    </row>
    <row r="409">
      <c r="A409" s="838"/>
      <c r="B409" s="824"/>
      <c r="C409" s="824"/>
      <c r="D409" s="824"/>
      <c r="E409" s="824"/>
    </row>
    <row r="410">
      <c r="A410" s="838"/>
      <c r="B410" s="824"/>
      <c r="C410" s="824"/>
      <c r="D410" s="824"/>
      <c r="E410" s="824"/>
    </row>
    <row r="411">
      <c r="A411" s="838"/>
      <c r="B411" s="824"/>
      <c r="C411" s="824"/>
      <c r="D411" s="824"/>
      <c r="E411" s="824"/>
    </row>
    <row r="412">
      <c r="A412" s="838"/>
      <c r="B412" s="824"/>
      <c r="C412" s="824"/>
      <c r="D412" s="824"/>
      <c r="E412" s="824"/>
    </row>
    <row r="413">
      <c r="A413" s="838"/>
      <c r="B413" s="824"/>
      <c r="C413" s="824"/>
      <c r="D413" s="824"/>
      <c r="E413" s="824"/>
    </row>
    <row r="414">
      <c r="A414" s="838"/>
      <c r="B414" s="824"/>
      <c r="C414" s="824"/>
      <c r="D414" s="824"/>
      <c r="E414" s="824"/>
    </row>
    <row r="415">
      <c r="A415" s="838"/>
      <c r="B415" s="824"/>
      <c r="C415" s="824"/>
      <c r="D415" s="824"/>
      <c r="E415" s="824"/>
    </row>
    <row r="416">
      <c r="A416" s="838"/>
      <c r="B416" s="824"/>
      <c r="C416" s="824"/>
      <c r="D416" s="824"/>
      <c r="E416" s="824"/>
    </row>
    <row r="417">
      <c r="A417" s="838"/>
      <c r="B417" s="824"/>
      <c r="C417" s="824"/>
      <c r="D417" s="824"/>
      <c r="E417" s="824"/>
    </row>
    <row r="418">
      <c r="A418" s="838"/>
      <c r="B418" s="824"/>
      <c r="C418" s="824"/>
      <c r="D418" s="824"/>
      <c r="E418" s="824"/>
    </row>
    <row r="419">
      <c r="A419" s="838"/>
      <c r="B419" s="824"/>
      <c r="C419" s="824"/>
      <c r="D419" s="824"/>
      <c r="E419" s="824"/>
    </row>
    <row r="420">
      <c r="A420" s="838"/>
      <c r="B420" s="824"/>
      <c r="C420" s="824"/>
      <c r="D420" s="824"/>
      <c r="E420" s="824"/>
    </row>
    <row r="421">
      <c r="A421" s="838"/>
      <c r="B421" s="824"/>
      <c r="C421" s="824"/>
      <c r="D421" s="824"/>
      <c r="E421" s="824"/>
    </row>
    <row r="422">
      <c r="A422" s="838"/>
      <c r="B422" s="824"/>
      <c r="C422" s="824"/>
      <c r="D422" s="824"/>
      <c r="E422" s="824"/>
    </row>
    <row r="423">
      <c r="A423" s="838"/>
      <c r="B423" s="824"/>
      <c r="C423" s="824"/>
      <c r="D423" s="824"/>
      <c r="E423" s="824"/>
    </row>
    <row r="424">
      <c r="A424" s="838"/>
      <c r="B424" s="824"/>
      <c r="C424" s="824"/>
      <c r="D424" s="824"/>
      <c r="E424" s="824"/>
    </row>
    <row r="425">
      <c r="A425" s="838"/>
      <c r="B425" s="824"/>
      <c r="C425" s="824"/>
      <c r="D425" s="824"/>
      <c r="E425" s="824"/>
    </row>
    <row r="426">
      <c r="A426" s="838"/>
      <c r="B426" s="824"/>
      <c r="C426" s="824"/>
      <c r="D426" s="824"/>
      <c r="E426" s="824"/>
    </row>
    <row r="427">
      <c r="A427" s="838"/>
      <c r="B427" s="824"/>
      <c r="C427" s="824"/>
      <c r="D427" s="824"/>
      <c r="E427" s="824"/>
    </row>
    <row r="428">
      <c r="A428" s="838"/>
      <c r="B428" s="824"/>
      <c r="C428" s="824"/>
      <c r="D428" s="824"/>
      <c r="E428" s="824"/>
    </row>
    <row r="429">
      <c r="A429" s="838"/>
      <c r="B429" s="824"/>
      <c r="C429" s="824"/>
      <c r="D429" s="824"/>
      <c r="E429" s="824"/>
    </row>
    <row r="430">
      <c r="A430" s="838"/>
      <c r="B430" s="824"/>
      <c r="C430" s="824"/>
      <c r="D430" s="824"/>
      <c r="E430" s="824"/>
    </row>
    <row r="431">
      <c r="A431" s="838"/>
      <c r="B431" s="824"/>
      <c r="C431" s="824"/>
      <c r="D431" s="824"/>
      <c r="E431" s="824"/>
    </row>
    <row r="432">
      <c r="A432" s="838"/>
      <c r="B432" s="824"/>
      <c r="C432" s="824"/>
      <c r="D432" s="824"/>
      <c r="E432" s="824"/>
    </row>
    <row r="433">
      <c r="A433" s="838"/>
      <c r="B433" s="824"/>
      <c r="C433" s="824"/>
      <c r="D433" s="824"/>
      <c r="E433" s="824"/>
    </row>
    <row r="434">
      <c r="A434" s="838"/>
      <c r="B434" s="824"/>
      <c r="C434" s="824"/>
      <c r="D434" s="824"/>
      <c r="E434" s="824"/>
    </row>
    <row r="435">
      <c r="A435" s="838"/>
      <c r="B435" s="824"/>
      <c r="C435" s="824"/>
      <c r="D435" s="824"/>
      <c r="E435" s="824"/>
    </row>
    <row r="436">
      <c r="A436" s="838"/>
      <c r="B436" s="824"/>
      <c r="C436" s="824"/>
      <c r="D436" s="824"/>
      <c r="E436" s="824"/>
    </row>
    <row r="437">
      <c r="A437" s="838"/>
      <c r="B437" s="824"/>
      <c r="C437" s="824"/>
      <c r="D437" s="824"/>
      <c r="E437" s="824"/>
    </row>
    <row r="438">
      <c r="A438" s="838"/>
      <c r="B438" s="824"/>
      <c r="C438" s="824"/>
      <c r="D438" s="824"/>
      <c r="E438" s="824"/>
    </row>
    <row r="439">
      <c r="A439" s="838"/>
      <c r="B439" s="824"/>
      <c r="C439" s="824"/>
      <c r="D439" s="824"/>
      <c r="E439" s="824"/>
    </row>
    <row r="440">
      <c r="A440" s="838"/>
      <c r="B440" s="824"/>
      <c r="C440" s="824"/>
      <c r="D440" s="824"/>
      <c r="E440" s="824"/>
    </row>
    <row r="441">
      <c r="A441" s="838"/>
      <c r="B441" s="824"/>
      <c r="C441" s="824"/>
      <c r="D441" s="824"/>
      <c r="E441" s="824"/>
    </row>
    <row r="442">
      <c r="A442" s="838"/>
      <c r="B442" s="824"/>
      <c r="C442" s="824"/>
      <c r="D442" s="824"/>
      <c r="E442" s="824"/>
    </row>
    <row r="443">
      <c r="A443" s="838"/>
      <c r="B443" s="824"/>
      <c r="C443" s="824"/>
      <c r="D443" s="824"/>
      <c r="E443" s="824"/>
    </row>
    <row r="444">
      <c r="A444" s="838"/>
      <c r="B444" s="824"/>
      <c r="C444" s="824"/>
      <c r="D444" s="824"/>
      <c r="E444" s="824"/>
    </row>
    <row r="445">
      <c r="A445" s="838"/>
      <c r="B445" s="824"/>
      <c r="C445" s="824"/>
      <c r="D445" s="824"/>
      <c r="E445" s="824"/>
    </row>
    <row r="446">
      <c r="A446" s="838"/>
      <c r="B446" s="824"/>
      <c r="C446" s="824"/>
      <c r="D446" s="824"/>
      <c r="E446" s="824"/>
    </row>
    <row r="447">
      <c r="A447" s="838"/>
      <c r="B447" s="824"/>
      <c r="C447" s="824"/>
      <c r="D447" s="824"/>
      <c r="E447" s="824"/>
    </row>
    <row r="448">
      <c r="A448" s="838"/>
      <c r="B448" s="824"/>
      <c r="C448" s="824"/>
      <c r="D448" s="824"/>
      <c r="E448" s="824"/>
    </row>
    <row r="449">
      <c r="A449" s="838"/>
      <c r="B449" s="824"/>
      <c r="C449" s="824"/>
      <c r="D449" s="824"/>
      <c r="E449" s="824"/>
    </row>
    <row r="450">
      <c r="A450" s="838"/>
      <c r="B450" s="824"/>
      <c r="C450" s="824"/>
      <c r="D450" s="824"/>
      <c r="E450" s="824"/>
    </row>
    <row r="451">
      <c r="A451" s="838"/>
      <c r="B451" s="824"/>
      <c r="C451" s="824"/>
      <c r="D451" s="824"/>
      <c r="E451" s="824"/>
    </row>
    <row r="452">
      <c r="A452" s="838"/>
      <c r="B452" s="824"/>
      <c r="C452" s="824"/>
      <c r="D452" s="824"/>
      <c r="E452" s="824"/>
    </row>
    <row r="453">
      <c r="A453" s="838"/>
      <c r="B453" s="824"/>
      <c r="C453" s="824"/>
      <c r="D453" s="824"/>
      <c r="E453" s="824"/>
    </row>
    <row r="454">
      <c r="A454" s="838"/>
      <c r="B454" s="824"/>
      <c r="C454" s="824"/>
      <c r="D454" s="824"/>
      <c r="E454" s="824"/>
    </row>
    <row r="455">
      <c r="A455" s="838"/>
      <c r="B455" s="824"/>
      <c r="C455" s="824"/>
      <c r="D455" s="824"/>
      <c r="E455" s="824"/>
    </row>
    <row r="456">
      <c r="A456" s="838"/>
      <c r="B456" s="824"/>
      <c r="C456" s="824"/>
      <c r="D456" s="824"/>
      <c r="E456" s="824"/>
    </row>
    <row r="457">
      <c r="A457" s="838"/>
      <c r="B457" s="824"/>
      <c r="C457" s="824"/>
      <c r="D457" s="824"/>
      <c r="E457" s="824"/>
    </row>
    <row r="458">
      <c r="A458" s="838"/>
      <c r="B458" s="824"/>
      <c r="C458" s="824"/>
      <c r="D458" s="824"/>
      <c r="E458" s="824"/>
    </row>
    <row r="459">
      <c r="A459" s="838"/>
      <c r="B459" s="824"/>
      <c r="C459" s="824"/>
      <c r="D459" s="824"/>
      <c r="E459" s="824"/>
    </row>
    <row r="460">
      <c r="A460" s="838"/>
      <c r="B460" s="824"/>
      <c r="C460" s="824"/>
      <c r="D460" s="824"/>
      <c r="E460" s="824"/>
    </row>
    <row r="461">
      <c r="A461" s="838"/>
      <c r="B461" s="824"/>
      <c r="C461" s="824"/>
      <c r="D461" s="824"/>
      <c r="E461" s="824"/>
    </row>
    <row r="462">
      <c r="A462" s="838"/>
      <c r="B462" s="824"/>
      <c r="C462" s="824"/>
      <c r="D462" s="824"/>
      <c r="E462" s="824"/>
    </row>
    <row r="463">
      <c r="A463" s="838"/>
      <c r="B463" s="824"/>
      <c r="C463" s="824"/>
      <c r="D463" s="824"/>
      <c r="E463" s="824"/>
    </row>
    <row r="464">
      <c r="A464" s="838"/>
      <c r="B464" s="824"/>
      <c r="C464" s="824"/>
      <c r="D464" s="824"/>
      <c r="E464" s="824"/>
    </row>
    <row r="465">
      <c r="A465" s="838"/>
      <c r="B465" s="824"/>
      <c r="C465" s="824"/>
      <c r="D465" s="824"/>
      <c r="E465" s="824"/>
    </row>
    <row r="466">
      <c r="A466" s="838"/>
      <c r="B466" s="824"/>
      <c r="C466" s="824"/>
      <c r="D466" s="824"/>
      <c r="E466" s="824"/>
    </row>
    <row r="467">
      <c r="A467" s="838"/>
      <c r="B467" s="824"/>
      <c r="C467" s="824"/>
      <c r="D467" s="824"/>
      <c r="E467" s="824"/>
    </row>
    <row r="468">
      <c r="A468" s="838"/>
      <c r="B468" s="824"/>
      <c r="C468" s="824"/>
      <c r="D468" s="824"/>
      <c r="E468" s="824"/>
    </row>
    <row r="469">
      <c r="A469" s="838"/>
      <c r="B469" s="824"/>
      <c r="C469" s="824"/>
      <c r="D469" s="824"/>
      <c r="E469" s="824"/>
    </row>
    <row r="470">
      <c r="A470" s="838"/>
      <c r="B470" s="824"/>
      <c r="C470" s="824"/>
      <c r="D470" s="824"/>
      <c r="E470" s="824"/>
    </row>
    <row r="471">
      <c r="A471" s="838"/>
      <c r="B471" s="824"/>
      <c r="C471" s="824"/>
      <c r="D471" s="824"/>
      <c r="E471" s="824"/>
    </row>
    <row r="472">
      <c r="A472" s="838"/>
      <c r="B472" s="824"/>
      <c r="C472" s="824"/>
      <c r="D472" s="824"/>
      <c r="E472" s="824"/>
    </row>
    <row r="473">
      <c r="A473" s="838"/>
      <c r="B473" s="824"/>
      <c r="C473" s="824"/>
      <c r="D473" s="824"/>
      <c r="E473" s="824"/>
    </row>
    <row r="474">
      <c r="A474" s="838"/>
      <c r="B474" s="824"/>
      <c r="C474" s="824"/>
      <c r="D474" s="824"/>
      <c r="E474" s="824"/>
    </row>
    <row r="475">
      <c r="A475" s="838"/>
      <c r="B475" s="824"/>
      <c r="C475" s="824"/>
      <c r="D475" s="824"/>
      <c r="E475" s="824"/>
    </row>
    <row r="476">
      <c r="A476" s="838"/>
      <c r="B476" s="824"/>
      <c r="C476" s="824"/>
      <c r="D476" s="824"/>
      <c r="E476" s="824"/>
    </row>
    <row r="477">
      <c r="A477" s="838"/>
      <c r="B477" s="824"/>
      <c r="C477" s="824"/>
      <c r="D477" s="824"/>
      <c r="E477" s="824"/>
    </row>
    <row r="478">
      <c r="A478" s="838"/>
      <c r="B478" s="824"/>
      <c r="C478" s="824"/>
      <c r="D478" s="824"/>
      <c r="E478" s="824"/>
    </row>
    <row r="479">
      <c r="A479" s="838"/>
      <c r="B479" s="824"/>
      <c r="C479" s="824"/>
      <c r="D479" s="824"/>
      <c r="E479" s="824"/>
    </row>
    <row r="480">
      <c r="A480" s="838"/>
      <c r="B480" s="824"/>
      <c r="C480" s="824"/>
      <c r="D480" s="824"/>
      <c r="E480" s="824"/>
    </row>
    <row r="481">
      <c r="A481" s="838"/>
      <c r="B481" s="824"/>
      <c r="C481" s="824"/>
      <c r="D481" s="824"/>
      <c r="E481" s="824"/>
    </row>
    <row r="482">
      <c r="A482" s="838"/>
      <c r="B482" s="824"/>
      <c r="C482" s="824"/>
      <c r="D482" s="824"/>
      <c r="E482" s="824"/>
    </row>
    <row r="483">
      <c r="A483" s="838"/>
      <c r="B483" s="824"/>
      <c r="C483" s="824"/>
      <c r="D483" s="824"/>
      <c r="E483" s="824"/>
    </row>
    <row r="484">
      <c r="A484" s="838"/>
      <c r="B484" s="824"/>
      <c r="C484" s="824"/>
      <c r="D484" s="824"/>
      <c r="E484" s="824"/>
    </row>
    <row r="485">
      <c r="A485" s="838"/>
      <c r="B485" s="824"/>
      <c r="C485" s="824"/>
      <c r="D485" s="824"/>
      <c r="E485" s="824"/>
    </row>
    <row r="486">
      <c r="A486" s="838"/>
      <c r="B486" s="824"/>
      <c r="C486" s="824"/>
      <c r="D486" s="824"/>
      <c r="E486" s="824"/>
    </row>
    <row r="487">
      <c r="A487" s="838"/>
      <c r="B487" s="824"/>
      <c r="C487" s="824"/>
      <c r="D487" s="824"/>
      <c r="E487" s="824"/>
    </row>
    <row r="488">
      <c r="A488" s="838"/>
      <c r="B488" s="824"/>
      <c r="C488" s="824"/>
      <c r="D488" s="824"/>
      <c r="E488" s="824"/>
    </row>
    <row r="489">
      <c r="A489" s="838"/>
      <c r="B489" s="824"/>
      <c r="C489" s="824"/>
      <c r="D489" s="824"/>
      <c r="E489" s="824"/>
    </row>
    <row r="490">
      <c r="A490" s="838"/>
      <c r="B490" s="824"/>
      <c r="C490" s="824"/>
      <c r="D490" s="824"/>
      <c r="E490" s="824"/>
    </row>
    <row r="491">
      <c r="A491" s="838"/>
      <c r="B491" s="824"/>
      <c r="C491" s="824"/>
      <c r="D491" s="824"/>
      <c r="E491" s="824"/>
    </row>
    <row r="492">
      <c r="A492" s="838"/>
      <c r="B492" s="824"/>
      <c r="C492" s="824"/>
      <c r="D492" s="824"/>
      <c r="E492" s="824"/>
    </row>
    <row r="493">
      <c r="A493" s="838"/>
      <c r="B493" s="824"/>
      <c r="C493" s="824"/>
      <c r="D493" s="824"/>
      <c r="E493" s="824"/>
    </row>
    <row r="494">
      <c r="A494" s="838"/>
      <c r="B494" s="824"/>
      <c r="C494" s="824"/>
      <c r="D494" s="824"/>
      <c r="E494" s="824"/>
    </row>
    <row r="495">
      <c r="A495" s="838"/>
      <c r="B495" s="824"/>
      <c r="C495" s="824"/>
      <c r="D495" s="824"/>
      <c r="E495" s="824"/>
    </row>
    <row r="496">
      <c r="A496" s="838"/>
      <c r="B496" s="824"/>
      <c r="C496" s="824"/>
      <c r="D496" s="824"/>
      <c r="E496" s="824"/>
    </row>
    <row r="497">
      <c r="A497" s="838"/>
      <c r="B497" s="824"/>
      <c r="C497" s="824"/>
      <c r="D497" s="824"/>
      <c r="E497" s="824"/>
    </row>
    <row r="498">
      <c r="A498" s="838"/>
      <c r="B498" s="824"/>
      <c r="C498" s="824"/>
      <c r="D498" s="824"/>
      <c r="E498" s="824"/>
    </row>
    <row r="499">
      <c r="A499" s="838"/>
      <c r="B499" s="824"/>
      <c r="C499" s="824"/>
      <c r="D499" s="824"/>
      <c r="E499" s="824"/>
    </row>
    <row r="500">
      <c r="A500" s="838"/>
      <c r="B500" s="824"/>
      <c r="C500" s="824"/>
      <c r="D500" s="824"/>
      <c r="E500" s="824"/>
    </row>
    <row r="501">
      <c r="A501" s="838"/>
      <c r="B501" s="824"/>
      <c r="C501" s="824"/>
      <c r="D501" s="824"/>
      <c r="E501" s="824"/>
    </row>
    <row r="502">
      <c r="A502" s="838"/>
      <c r="B502" s="824"/>
      <c r="C502" s="824"/>
      <c r="D502" s="824"/>
      <c r="E502" s="824"/>
    </row>
    <row r="503">
      <c r="A503" s="838"/>
      <c r="B503" s="824"/>
      <c r="C503" s="824"/>
      <c r="D503" s="824"/>
      <c r="E503" s="824"/>
    </row>
    <row r="504">
      <c r="A504" s="838"/>
      <c r="B504" s="824"/>
      <c r="C504" s="824"/>
      <c r="D504" s="824"/>
      <c r="E504" s="824"/>
    </row>
    <row r="505">
      <c r="A505" s="838"/>
      <c r="B505" s="824"/>
      <c r="C505" s="824"/>
      <c r="D505" s="824"/>
      <c r="E505" s="824"/>
    </row>
    <row r="506">
      <c r="A506" s="838"/>
      <c r="B506" s="824"/>
      <c r="C506" s="824"/>
      <c r="D506" s="824"/>
      <c r="E506" s="824"/>
    </row>
    <row r="507">
      <c r="A507" s="838"/>
      <c r="B507" s="824"/>
      <c r="C507" s="824"/>
      <c r="D507" s="824"/>
      <c r="E507" s="824"/>
    </row>
    <row r="508">
      <c r="A508" s="838"/>
      <c r="B508" s="824"/>
      <c r="C508" s="824"/>
      <c r="D508" s="824"/>
      <c r="E508" s="824"/>
    </row>
    <row r="509">
      <c r="A509" s="838"/>
      <c r="B509" s="824"/>
      <c r="C509" s="824"/>
      <c r="D509" s="824"/>
      <c r="E509" s="824"/>
    </row>
    <row r="510">
      <c r="A510" s="838"/>
      <c r="B510" s="824"/>
      <c r="C510" s="824"/>
      <c r="D510" s="824"/>
      <c r="E510" s="824"/>
    </row>
    <row r="511">
      <c r="A511" s="838"/>
      <c r="B511" s="824"/>
      <c r="C511" s="824"/>
      <c r="D511" s="824"/>
      <c r="E511" s="824"/>
    </row>
    <row r="512">
      <c r="A512" s="838"/>
      <c r="B512" s="824"/>
      <c r="C512" s="824"/>
      <c r="D512" s="824"/>
      <c r="E512" s="824"/>
    </row>
    <row r="513">
      <c r="A513" s="838"/>
      <c r="B513" s="824"/>
      <c r="C513" s="824"/>
      <c r="D513" s="824"/>
      <c r="E513" s="824"/>
    </row>
    <row r="514">
      <c r="A514" s="838"/>
      <c r="B514" s="824"/>
      <c r="C514" s="824"/>
      <c r="D514" s="824"/>
      <c r="E514" s="824"/>
    </row>
    <row r="515">
      <c r="A515" s="838"/>
      <c r="B515" s="824"/>
      <c r="C515" s="824"/>
      <c r="D515" s="824"/>
      <c r="E515" s="824"/>
    </row>
    <row r="516">
      <c r="A516" s="838"/>
      <c r="B516" s="824"/>
      <c r="C516" s="824"/>
      <c r="D516" s="824"/>
      <c r="E516" s="824"/>
    </row>
    <row r="517">
      <c r="A517" s="838"/>
      <c r="B517" s="824"/>
      <c r="C517" s="824"/>
      <c r="D517" s="824"/>
      <c r="E517" s="824"/>
    </row>
    <row r="518">
      <c r="A518" s="838"/>
      <c r="B518" s="824"/>
      <c r="C518" s="824"/>
      <c r="D518" s="824"/>
      <c r="E518" s="824"/>
    </row>
    <row r="519">
      <c r="A519" s="838"/>
      <c r="B519" s="824"/>
      <c r="C519" s="824"/>
      <c r="D519" s="824"/>
      <c r="E519" s="824"/>
    </row>
    <row r="520">
      <c r="A520" s="838"/>
      <c r="B520" s="824"/>
      <c r="C520" s="824"/>
      <c r="D520" s="824"/>
      <c r="E520" s="824"/>
    </row>
    <row r="521">
      <c r="A521" s="838"/>
      <c r="B521" s="824"/>
      <c r="C521" s="824"/>
      <c r="D521" s="824"/>
      <c r="E521" s="824"/>
    </row>
    <row r="522">
      <c r="A522" s="838"/>
      <c r="B522" s="824"/>
      <c r="C522" s="824"/>
      <c r="D522" s="824"/>
      <c r="E522" s="824"/>
    </row>
    <row r="523">
      <c r="A523" s="838"/>
      <c r="B523" s="824"/>
      <c r="C523" s="824"/>
      <c r="D523" s="824"/>
      <c r="E523" s="824"/>
    </row>
    <row r="524">
      <c r="A524" s="838"/>
      <c r="B524" s="824"/>
      <c r="C524" s="824"/>
      <c r="D524" s="824"/>
      <c r="E524" s="824"/>
    </row>
    <row r="525">
      <c r="A525" s="838"/>
      <c r="B525" s="824"/>
      <c r="C525" s="824"/>
      <c r="D525" s="824"/>
      <c r="E525" s="824"/>
    </row>
    <row r="526">
      <c r="A526" s="838"/>
      <c r="B526" s="824"/>
      <c r="C526" s="824"/>
      <c r="D526" s="824"/>
      <c r="E526" s="824"/>
    </row>
    <row r="527">
      <c r="A527" s="838"/>
      <c r="B527" s="824"/>
      <c r="C527" s="824"/>
      <c r="D527" s="824"/>
      <c r="E527" s="824"/>
    </row>
    <row r="528">
      <c r="A528" s="838"/>
      <c r="B528" s="824"/>
      <c r="C528" s="824"/>
      <c r="D528" s="824"/>
      <c r="E528" s="824"/>
    </row>
    <row r="529">
      <c r="A529" s="838"/>
      <c r="B529" s="824"/>
      <c r="C529" s="824"/>
      <c r="D529" s="824"/>
      <c r="E529" s="824"/>
    </row>
    <row r="530">
      <c r="A530" s="838"/>
      <c r="B530" s="824"/>
      <c r="C530" s="824"/>
      <c r="D530" s="824"/>
      <c r="E530" s="824"/>
    </row>
    <row r="531">
      <c r="A531" s="838"/>
      <c r="B531" s="824"/>
      <c r="C531" s="824"/>
      <c r="D531" s="824"/>
      <c r="E531" s="824"/>
    </row>
    <row r="532">
      <c r="A532" s="838"/>
      <c r="B532" s="824"/>
      <c r="C532" s="824"/>
      <c r="D532" s="824"/>
      <c r="E532" s="824"/>
    </row>
    <row r="533">
      <c r="A533" s="838"/>
      <c r="B533" s="824"/>
      <c r="C533" s="824"/>
      <c r="D533" s="824"/>
      <c r="E533" s="824"/>
    </row>
    <row r="534">
      <c r="A534" s="838"/>
      <c r="B534" s="824"/>
      <c r="C534" s="824"/>
      <c r="D534" s="824"/>
      <c r="E534" s="824"/>
    </row>
    <row r="535">
      <c r="A535" s="838"/>
      <c r="B535" s="824"/>
      <c r="C535" s="824"/>
      <c r="D535" s="824"/>
      <c r="E535" s="824"/>
    </row>
    <row r="536">
      <c r="A536" s="838"/>
      <c r="B536" s="824"/>
      <c r="C536" s="824"/>
      <c r="D536" s="824"/>
      <c r="E536" s="824"/>
    </row>
    <row r="537">
      <c r="A537" s="838"/>
      <c r="B537" s="824"/>
      <c r="C537" s="824"/>
      <c r="D537" s="824"/>
      <c r="E537" s="824"/>
    </row>
    <row r="538">
      <c r="A538" s="838"/>
      <c r="B538" s="824"/>
      <c r="C538" s="824"/>
      <c r="D538" s="824"/>
      <c r="E538" s="824"/>
    </row>
    <row r="539">
      <c r="A539" s="838"/>
      <c r="B539" s="824"/>
      <c r="C539" s="824"/>
      <c r="D539" s="824"/>
      <c r="E539" s="824"/>
    </row>
    <row r="540">
      <c r="A540" s="838"/>
      <c r="B540" s="824"/>
      <c r="C540" s="824"/>
      <c r="D540" s="824"/>
      <c r="E540" s="824"/>
    </row>
    <row r="541">
      <c r="A541" s="838"/>
      <c r="B541" s="824"/>
      <c r="C541" s="824"/>
      <c r="D541" s="824"/>
      <c r="E541" s="824"/>
    </row>
    <row r="542">
      <c r="A542" s="838"/>
      <c r="B542" s="824"/>
      <c r="C542" s="824"/>
      <c r="D542" s="824"/>
      <c r="E542" s="824"/>
    </row>
    <row r="543">
      <c r="A543" s="838"/>
      <c r="B543" s="824"/>
      <c r="C543" s="824"/>
      <c r="D543" s="824"/>
      <c r="E543" s="824"/>
    </row>
    <row r="544">
      <c r="A544" s="838"/>
      <c r="B544" s="824"/>
      <c r="C544" s="824"/>
      <c r="D544" s="824"/>
      <c r="E544" s="824"/>
    </row>
    <row r="545">
      <c r="A545" s="838"/>
      <c r="B545" s="824"/>
      <c r="C545" s="824"/>
      <c r="D545" s="824"/>
      <c r="E545" s="824"/>
    </row>
    <row r="546">
      <c r="A546" s="838"/>
      <c r="B546" s="824"/>
      <c r="C546" s="824"/>
      <c r="D546" s="824"/>
      <c r="E546" s="824"/>
    </row>
    <row r="547">
      <c r="A547" s="838"/>
      <c r="B547" s="824"/>
      <c r="C547" s="824"/>
      <c r="D547" s="824"/>
      <c r="E547" s="824"/>
    </row>
    <row r="548">
      <c r="A548" s="838"/>
      <c r="B548" s="824"/>
      <c r="C548" s="824"/>
      <c r="D548" s="824"/>
      <c r="E548" s="824"/>
    </row>
    <row r="549">
      <c r="A549" s="838"/>
      <c r="B549" s="824"/>
      <c r="C549" s="824"/>
      <c r="D549" s="824"/>
      <c r="E549" s="824"/>
    </row>
    <row r="550">
      <c r="A550" s="838"/>
      <c r="B550" s="824"/>
      <c r="C550" s="824"/>
      <c r="D550" s="824"/>
      <c r="E550" s="824"/>
    </row>
    <row r="551">
      <c r="A551" s="838"/>
      <c r="B551" s="824"/>
      <c r="C551" s="824"/>
      <c r="D551" s="824"/>
      <c r="E551" s="824"/>
    </row>
    <row r="552">
      <c r="A552" s="838"/>
      <c r="B552" s="824"/>
      <c r="C552" s="824"/>
      <c r="D552" s="824"/>
      <c r="E552" s="824"/>
    </row>
    <row r="553">
      <c r="A553" s="838"/>
      <c r="B553" s="824"/>
      <c r="C553" s="824"/>
      <c r="D553" s="824"/>
      <c r="E553" s="824"/>
    </row>
    <row r="554">
      <c r="A554" s="838"/>
      <c r="B554" s="824"/>
      <c r="C554" s="824"/>
      <c r="D554" s="824"/>
      <c r="E554" s="824"/>
    </row>
    <row r="555">
      <c r="A555" s="838"/>
      <c r="B555" s="824"/>
      <c r="C555" s="824"/>
      <c r="D555" s="824"/>
      <c r="E555" s="824"/>
    </row>
    <row r="556">
      <c r="A556" s="838"/>
      <c r="B556" s="824"/>
      <c r="C556" s="824"/>
      <c r="D556" s="824"/>
      <c r="E556" s="824"/>
    </row>
    <row r="557">
      <c r="A557" s="838"/>
      <c r="B557" s="824"/>
      <c r="C557" s="824"/>
      <c r="D557" s="824"/>
      <c r="E557" s="824"/>
    </row>
    <row r="558">
      <c r="A558" s="838"/>
      <c r="B558" s="824"/>
      <c r="C558" s="824"/>
      <c r="D558" s="824"/>
      <c r="E558" s="824"/>
    </row>
    <row r="559">
      <c r="A559" s="838"/>
      <c r="B559" s="824"/>
      <c r="C559" s="824"/>
      <c r="D559" s="824"/>
      <c r="E559" s="824"/>
    </row>
    <row r="560">
      <c r="A560" s="838"/>
      <c r="B560" s="824"/>
      <c r="C560" s="824"/>
      <c r="D560" s="824"/>
      <c r="E560" s="824"/>
    </row>
    <row r="561">
      <c r="A561" s="838"/>
      <c r="B561" s="824"/>
      <c r="C561" s="824"/>
      <c r="D561" s="824"/>
      <c r="E561" s="824"/>
    </row>
    <row r="562">
      <c r="A562" s="838"/>
      <c r="B562" s="824"/>
      <c r="C562" s="824"/>
      <c r="D562" s="824"/>
      <c r="E562" s="824"/>
    </row>
    <row r="563">
      <c r="A563" s="838"/>
      <c r="B563" s="824"/>
      <c r="C563" s="824"/>
      <c r="D563" s="824"/>
      <c r="E563" s="824"/>
    </row>
    <row r="564">
      <c r="A564" s="838"/>
      <c r="B564" s="824"/>
      <c r="C564" s="824"/>
      <c r="D564" s="824"/>
      <c r="E564" s="824"/>
    </row>
    <row r="565">
      <c r="A565" s="838"/>
      <c r="B565" s="824"/>
      <c r="C565" s="824"/>
      <c r="D565" s="824"/>
      <c r="E565" s="824"/>
    </row>
    <row r="566">
      <c r="A566" s="838"/>
      <c r="B566" s="824"/>
      <c r="C566" s="824"/>
      <c r="D566" s="824"/>
      <c r="E566" s="824"/>
    </row>
    <row r="567">
      <c r="A567" s="838"/>
      <c r="B567" s="824"/>
      <c r="C567" s="824"/>
      <c r="D567" s="824"/>
      <c r="E567" s="824"/>
    </row>
    <row r="568">
      <c r="A568" s="838"/>
      <c r="B568" s="824"/>
      <c r="C568" s="824"/>
      <c r="D568" s="824"/>
      <c r="E568" s="824"/>
    </row>
    <row r="569">
      <c r="A569" s="838"/>
      <c r="B569" s="824"/>
      <c r="C569" s="824"/>
      <c r="D569" s="824"/>
      <c r="E569" s="824"/>
    </row>
    <row r="570">
      <c r="A570" s="838"/>
      <c r="B570" s="824"/>
      <c r="C570" s="824"/>
      <c r="D570" s="824"/>
      <c r="E570" s="824"/>
    </row>
    <row r="571">
      <c r="A571" s="838"/>
      <c r="B571" s="824"/>
      <c r="C571" s="824"/>
      <c r="D571" s="824"/>
      <c r="E571" s="824"/>
    </row>
    <row r="572">
      <c r="A572" s="838"/>
      <c r="B572" s="824"/>
      <c r="C572" s="824"/>
      <c r="D572" s="824"/>
      <c r="E572" s="824"/>
    </row>
    <row r="573">
      <c r="A573" s="838"/>
      <c r="B573" s="824"/>
      <c r="C573" s="824"/>
      <c r="D573" s="824"/>
      <c r="E573" s="824"/>
    </row>
    <row r="574">
      <c r="A574" s="838"/>
      <c r="B574" s="824"/>
      <c r="C574" s="824"/>
      <c r="D574" s="824"/>
      <c r="E574" s="824"/>
    </row>
    <row r="575">
      <c r="A575" s="838"/>
      <c r="B575" s="824"/>
      <c r="C575" s="824"/>
      <c r="D575" s="824"/>
      <c r="E575" s="824"/>
    </row>
    <row r="576">
      <c r="A576" s="838"/>
      <c r="B576" s="824"/>
      <c r="C576" s="824"/>
      <c r="D576" s="824"/>
      <c r="E576" s="824"/>
    </row>
    <row r="577">
      <c r="A577" s="838"/>
      <c r="B577" s="824"/>
      <c r="C577" s="824"/>
      <c r="D577" s="824"/>
      <c r="E577" s="824"/>
    </row>
    <row r="578">
      <c r="A578" s="838"/>
      <c r="B578" s="824"/>
      <c r="C578" s="824"/>
      <c r="D578" s="824"/>
      <c r="E578" s="824"/>
    </row>
    <row r="579">
      <c r="A579" s="838"/>
      <c r="B579" s="824"/>
      <c r="C579" s="824"/>
      <c r="D579" s="824"/>
      <c r="E579" s="824"/>
    </row>
    <row r="580">
      <c r="A580" s="838"/>
      <c r="B580" s="824"/>
      <c r="C580" s="824"/>
      <c r="D580" s="824"/>
      <c r="E580" s="824"/>
    </row>
    <row r="581">
      <c r="A581" s="838"/>
      <c r="B581" s="824"/>
      <c r="C581" s="824"/>
      <c r="D581" s="824"/>
      <c r="E581" s="824"/>
    </row>
    <row r="582">
      <c r="A582" s="838"/>
      <c r="B582" s="824"/>
      <c r="C582" s="824"/>
      <c r="D582" s="824"/>
      <c r="E582" s="824"/>
    </row>
    <row r="583">
      <c r="A583" s="838"/>
      <c r="B583" s="824"/>
      <c r="C583" s="824"/>
      <c r="D583" s="824"/>
      <c r="E583" s="824"/>
    </row>
    <row r="584">
      <c r="A584" s="838"/>
      <c r="B584" s="824"/>
      <c r="C584" s="824"/>
      <c r="D584" s="824"/>
      <c r="E584" s="824"/>
    </row>
    <row r="585">
      <c r="A585" s="838"/>
      <c r="B585" s="824"/>
      <c r="C585" s="824"/>
      <c r="D585" s="824"/>
      <c r="E585" s="824"/>
    </row>
    <row r="586">
      <c r="A586" s="838"/>
      <c r="B586" s="824"/>
      <c r="C586" s="824"/>
      <c r="D586" s="824"/>
      <c r="E586" s="824"/>
    </row>
    <row r="587">
      <c r="A587" s="838"/>
      <c r="B587" s="824"/>
      <c r="C587" s="824"/>
      <c r="D587" s="824"/>
      <c r="E587" s="824"/>
    </row>
    <row r="588">
      <c r="A588" s="838"/>
      <c r="B588" s="824"/>
      <c r="C588" s="824"/>
      <c r="D588" s="824"/>
      <c r="E588" s="824"/>
    </row>
    <row r="589">
      <c r="A589" s="838"/>
      <c r="B589" s="824"/>
      <c r="C589" s="824"/>
      <c r="D589" s="824"/>
      <c r="E589" s="824"/>
    </row>
    <row r="590">
      <c r="A590" s="838"/>
      <c r="B590" s="824"/>
      <c r="C590" s="824"/>
      <c r="D590" s="824"/>
      <c r="E590" s="824"/>
    </row>
    <row r="591">
      <c r="A591" s="838"/>
      <c r="B591" s="824"/>
      <c r="C591" s="824"/>
      <c r="D591" s="824"/>
      <c r="E591" s="824"/>
    </row>
    <row r="592">
      <c r="A592" s="838"/>
      <c r="B592" s="824"/>
      <c r="C592" s="824"/>
      <c r="D592" s="824"/>
      <c r="E592" s="824"/>
    </row>
    <row r="593">
      <c r="A593" s="838"/>
      <c r="B593" s="824"/>
      <c r="C593" s="824"/>
      <c r="D593" s="824"/>
      <c r="E593" s="824"/>
    </row>
    <row r="594">
      <c r="A594" s="838"/>
      <c r="B594" s="824"/>
      <c r="C594" s="824"/>
      <c r="D594" s="824"/>
      <c r="E594" s="824"/>
    </row>
    <row r="595">
      <c r="A595" s="838"/>
      <c r="B595" s="824"/>
      <c r="C595" s="824"/>
      <c r="D595" s="824"/>
      <c r="E595" s="824"/>
    </row>
    <row r="596">
      <c r="A596" s="838"/>
      <c r="B596" s="824"/>
      <c r="C596" s="824"/>
      <c r="D596" s="824"/>
      <c r="E596" s="824"/>
    </row>
    <row r="597">
      <c r="A597" s="838"/>
      <c r="B597" s="824"/>
      <c r="C597" s="824"/>
      <c r="D597" s="824"/>
      <c r="E597" s="824"/>
    </row>
    <row r="598">
      <c r="A598" s="838"/>
      <c r="B598" s="824"/>
      <c r="C598" s="824"/>
      <c r="D598" s="824"/>
      <c r="E598" s="824"/>
    </row>
    <row r="599">
      <c r="A599" s="838"/>
      <c r="B599" s="824"/>
      <c r="C599" s="824"/>
      <c r="D599" s="824"/>
      <c r="E599" s="824"/>
    </row>
    <row r="600">
      <c r="A600" s="838"/>
      <c r="B600" s="824"/>
      <c r="C600" s="824"/>
      <c r="D600" s="824"/>
      <c r="E600" s="824"/>
    </row>
    <row r="601">
      <c r="A601" s="838"/>
      <c r="B601" s="824"/>
      <c r="C601" s="824"/>
      <c r="D601" s="824"/>
      <c r="E601" s="824"/>
    </row>
    <row r="602">
      <c r="A602" s="838"/>
      <c r="B602" s="824"/>
      <c r="C602" s="824"/>
      <c r="D602" s="824"/>
      <c r="E602" s="824"/>
    </row>
    <row r="603">
      <c r="A603" s="838"/>
      <c r="B603" s="824"/>
      <c r="C603" s="824"/>
      <c r="D603" s="824"/>
      <c r="E603" s="824"/>
    </row>
    <row r="604">
      <c r="A604" s="838"/>
      <c r="B604" s="824"/>
      <c r="C604" s="824"/>
      <c r="D604" s="824"/>
      <c r="E604" s="824"/>
    </row>
    <row r="605">
      <c r="A605" s="838"/>
      <c r="B605" s="824"/>
      <c r="C605" s="824"/>
      <c r="D605" s="824"/>
      <c r="E605" s="824"/>
    </row>
    <row r="606">
      <c r="A606" s="838"/>
      <c r="B606" s="824"/>
      <c r="C606" s="824"/>
      <c r="D606" s="824"/>
      <c r="E606" s="824"/>
    </row>
    <row r="607">
      <c r="A607" s="838"/>
      <c r="B607" s="824"/>
      <c r="C607" s="824"/>
      <c r="D607" s="824"/>
      <c r="E607" s="824"/>
    </row>
    <row r="608">
      <c r="A608" s="838"/>
      <c r="B608" s="824"/>
      <c r="C608" s="824"/>
      <c r="D608" s="824"/>
      <c r="E608" s="824"/>
    </row>
    <row r="609">
      <c r="A609" s="838"/>
      <c r="B609" s="824"/>
      <c r="C609" s="824"/>
      <c r="D609" s="824"/>
      <c r="E609" s="824"/>
    </row>
    <row r="610">
      <c r="A610" s="838"/>
      <c r="B610" s="824"/>
      <c r="C610" s="824"/>
      <c r="D610" s="824"/>
      <c r="E610" s="824"/>
    </row>
    <row r="611">
      <c r="A611" s="838"/>
      <c r="B611" s="824"/>
      <c r="C611" s="824"/>
      <c r="D611" s="824"/>
      <c r="E611" s="824"/>
    </row>
    <row r="612">
      <c r="A612" s="838"/>
      <c r="B612" s="824"/>
      <c r="C612" s="824"/>
      <c r="D612" s="824"/>
      <c r="E612" s="824"/>
    </row>
    <row r="613">
      <c r="A613" s="838"/>
      <c r="B613" s="824"/>
      <c r="C613" s="824"/>
      <c r="D613" s="824"/>
      <c r="E613" s="824"/>
    </row>
    <row r="614">
      <c r="A614" s="838"/>
      <c r="B614" s="824"/>
      <c r="C614" s="824"/>
      <c r="D614" s="824"/>
      <c r="E614" s="824"/>
    </row>
    <row r="615">
      <c r="A615" s="838"/>
      <c r="B615" s="824"/>
      <c r="C615" s="824"/>
      <c r="D615" s="824"/>
      <c r="E615" s="824"/>
    </row>
    <row r="616">
      <c r="A616" s="838"/>
      <c r="B616" s="824"/>
      <c r="C616" s="824"/>
      <c r="D616" s="824"/>
      <c r="E616" s="824"/>
    </row>
    <row r="617">
      <c r="A617" s="838"/>
      <c r="B617" s="824"/>
      <c r="C617" s="824"/>
      <c r="D617" s="824"/>
      <c r="E617" s="824"/>
    </row>
    <row r="618">
      <c r="A618" s="838"/>
      <c r="B618" s="824"/>
      <c r="C618" s="824"/>
      <c r="D618" s="824"/>
      <c r="E618" s="824"/>
    </row>
    <row r="619">
      <c r="A619" s="838"/>
      <c r="B619" s="824"/>
      <c r="C619" s="824"/>
      <c r="D619" s="824"/>
      <c r="E619" s="824"/>
    </row>
    <row r="620">
      <c r="A620" s="838"/>
      <c r="B620" s="824"/>
      <c r="C620" s="824"/>
      <c r="D620" s="824"/>
      <c r="E620" s="824"/>
    </row>
    <row r="621">
      <c r="A621" s="838"/>
      <c r="B621" s="824"/>
      <c r="C621" s="824"/>
      <c r="D621" s="824"/>
      <c r="E621" s="824"/>
    </row>
    <row r="622">
      <c r="A622" s="838"/>
      <c r="B622" s="824"/>
      <c r="C622" s="824"/>
      <c r="D622" s="824"/>
      <c r="E622" s="824"/>
    </row>
    <row r="623">
      <c r="A623" s="838"/>
      <c r="B623" s="824"/>
      <c r="C623" s="824"/>
      <c r="D623" s="824"/>
      <c r="E623" s="824"/>
    </row>
    <row r="624">
      <c r="A624" s="838"/>
      <c r="B624" s="824"/>
      <c r="C624" s="824"/>
      <c r="D624" s="824"/>
      <c r="E624" s="824"/>
    </row>
    <row r="625">
      <c r="A625" s="838"/>
      <c r="B625" s="824"/>
      <c r="C625" s="824"/>
      <c r="D625" s="824"/>
      <c r="E625" s="824"/>
    </row>
    <row r="626">
      <c r="A626" s="838"/>
      <c r="B626" s="824"/>
      <c r="C626" s="824"/>
      <c r="D626" s="824"/>
      <c r="E626" s="824"/>
    </row>
    <row r="627">
      <c r="A627" s="838"/>
      <c r="B627" s="824"/>
      <c r="C627" s="824"/>
      <c r="D627" s="824"/>
      <c r="E627" s="824"/>
    </row>
    <row r="628">
      <c r="A628" s="838"/>
      <c r="B628" s="824"/>
      <c r="C628" s="824"/>
      <c r="D628" s="824"/>
      <c r="E628" s="824"/>
    </row>
    <row r="629">
      <c r="A629" s="838"/>
      <c r="B629" s="824"/>
      <c r="C629" s="824"/>
      <c r="D629" s="824"/>
      <c r="E629" s="824"/>
    </row>
    <row r="630">
      <c r="A630" s="838"/>
      <c r="B630" s="824"/>
      <c r="C630" s="824"/>
      <c r="D630" s="824"/>
      <c r="E630" s="824"/>
    </row>
    <row r="631">
      <c r="A631" s="838"/>
      <c r="B631" s="824"/>
      <c r="C631" s="824"/>
      <c r="D631" s="824"/>
      <c r="E631" s="824"/>
    </row>
    <row r="632">
      <c r="A632" s="838"/>
      <c r="B632" s="824"/>
      <c r="C632" s="824"/>
      <c r="D632" s="824"/>
      <c r="E632" s="824"/>
    </row>
    <row r="633">
      <c r="A633" s="838"/>
      <c r="B633" s="824"/>
      <c r="C633" s="824"/>
      <c r="D633" s="824"/>
      <c r="E633" s="824"/>
    </row>
    <row r="634">
      <c r="A634" s="838"/>
      <c r="B634" s="824"/>
      <c r="C634" s="824"/>
      <c r="D634" s="824"/>
      <c r="E634" s="824"/>
    </row>
    <row r="635">
      <c r="A635" s="838"/>
      <c r="B635" s="824"/>
      <c r="C635" s="824"/>
      <c r="D635" s="824"/>
      <c r="E635" s="824"/>
    </row>
    <row r="636">
      <c r="A636" s="838"/>
      <c r="B636" s="824"/>
      <c r="C636" s="824"/>
      <c r="D636" s="824"/>
      <c r="E636" s="824"/>
    </row>
    <row r="637">
      <c r="A637" s="838"/>
      <c r="B637" s="824"/>
      <c r="C637" s="824"/>
      <c r="D637" s="824"/>
      <c r="E637" s="824"/>
    </row>
    <row r="638">
      <c r="A638" s="838"/>
      <c r="B638" s="824"/>
      <c r="C638" s="824"/>
      <c r="D638" s="824"/>
      <c r="E638" s="824"/>
    </row>
    <row r="639">
      <c r="A639" s="838"/>
      <c r="B639" s="824"/>
      <c r="C639" s="824"/>
      <c r="D639" s="824"/>
      <c r="E639" s="824"/>
    </row>
    <row r="640">
      <c r="A640" s="838"/>
      <c r="B640" s="824"/>
      <c r="C640" s="824"/>
      <c r="D640" s="824"/>
      <c r="E640" s="824"/>
    </row>
    <row r="641">
      <c r="A641" s="838"/>
      <c r="B641" s="824"/>
      <c r="C641" s="824"/>
      <c r="D641" s="824"/>
      <c r="E641" s="824"/>
    </row>
    <row r="642">
      <c r="A642" s="838"/>
      <c r="B642" s="824"/>
      <c r="C642" s="824"/>
      <c r="D642" s="824"/>
      <c r="E642" s="824"/>
    </row>
    <row r="643">
      <c r="A643" s="838"/>
      <c r="B643" s="824"/>
      <c r="C643" s="824"/>
      <c r="D643" s="824"/>
      <c r="E643" s="824"/>
    </row>
    <row r="644">
      <c r="A644" s="838"/>
      <c r="B644" s="824"/>
      <c r="C644" s="824"/>
      <c r="D644" s="824"/>
      <c r="E644" s="824"/>
    </row>
    <row r="645">
      <c r="A645" s="838"/>
      <c r="B645" s="824"/>
      <c r="C645" s="824"/>
      <c r="D645" s="824"/>
      <c r="E645" s="824"/>
    </row>
    <row r="646">
      <c r="A646" s="838"/>
      <c r="B646" s="824"/>
      <c r="C646" s="824"/>
      <c r="D646" s="824"/>
      <c r="E646" s="824"/>
    </row>
    <row r="647">
      <c r="A647" s="838"/>
      <c r="B647" s="824"/>
      <c r="C647" s="824"/>
      <c r="D647" s="824"/>
      <c r="E647" s="824"/>
    </row>
    <row r="648">
      <c r="A648" s="838"/>
      <c r="B648" s="824"/>
      <c r="C648" s="824"/>
      <c r="D648" s="824"/>
      <c r="E648" s="824"/>
    </row>
    <row r="649">
      <c r="A649" s="838"/>
      <c r="B649" s="824"/>
      <c r="C649" s="824"/>
      <c r="D649" s="824"/>
      <c r="E649" s="824"/>
    </row>
    <row r="650">
      <c r="A650" s="838"/>
      <c r="B650" s="824"/>
      <c r="C650" s="824"/>
      <c r="D650" s="824"/>
      <c r="E650" s="824"/>
    </row>
    <row r="651">
      <c r="A651" s="838"/>
      <c r="B651" s="824"/>
      <c r="C651" s="824"/>
      <c r="D651" s="824"/>
      <c r="E651" s="824"/>
    </row>
    <row r="652">
      <c r="A652" s="838"/>
      <c r="B652" s="824"/>
      <c r="C652" s="824"/>
      <c r="D652" s="824"/>
      <c r="E652" s="824"/>
    </row>
    <row r="653">
      <c r="A653" s="838"/>
      <c r="B653" s="824"/>
      <c r="C653" s="824"/>
      <c r="D653" s="824"/>
      <c r="E653" s="824"/>
    </row>
    <row r="654">
      <c r="A654" s="838"/>
      <c r="B654" s="824"/>
      <c r="C654" s="824"/>
      <c r="D654" s="824"/>
      <c r="E654" s="824"/>
    </row>
    <row r="655">
      <c r="A655" s="838"/>
      <c r="B655" s="824"/>
      <c r="C655" s="824"/>
      <c r="D655" s="824"/>
      <c r="E655" s="824"/>
    </row>
    <row r="656">
      <c r="A656" s="838"/>
      <c r="B656" s="824"/>
      <c r="C656" s="824"/>
      <c r="D656" s="824"/>
      <c r="E656" s="824"/>
    </row>
    <row r="657">
      <c r="A657" s="838"/>
      <c r="B657" s="824"/>
      <c r="C657" s="824"/>
      <c r="D657" s="824"/>
      <c r="E657" s="824"/>
    </row>
    <row r="658">
      <c r="A658" s="838"/>
      <c r="B658" s="824"/>
      <c r="C658" s="824"/>
      <c r="D658" s="824"/>
      <c r="E658" s="824"/>
    </row>
    <row r="659">
      <c r="A659" s="838"/>
      <c r="B659" s="824"/>
      <c r="C659" s="824"/>
      <c r="D659" s="824"/>
      <c r="E659" s="824"/>
    </row>
    <row r="660">
      <c r="A660" s="838"/>
      <c r="B660" s="824"/>
      <c r="C660" s="824"/>
      <c r="D660" s="824"/>
      <c r="E660" s="824"/>
    </row>
    <row r="661">
      <c r="A661" s="838"/>
      <c r="B661" s="824"/>
      <c r="C661" s="824"/>
      <c r="D661" s="824"/>
      <c r="E661" s="824"/>
    </row>
    <row r="662">
      <c r="A662" s="838"/>
      <c r="B662" s="824"/>
      <c r="C662" s="824"/>
      <c r="D662" s="824"/>
      <c r="E662" s="824"/>
    </row>
    <row r="663">
      <c r="A663" s="838"/>
      <c r="B663" s="824"/>
      <c r="C663" s="824"/>
      <c r="D663" s="824"/>
      <c r="E663" s="824"/>
    </row>
    <row r="664">
      <c r="A664" s="838"/>
      <c r="B664" s="824"/>
      <c r="C664" s="824"/>
      <c r="D664" s="824"/>
      <c r="E664" s="824"/>
    </row>
    <row r="665">
      <c r="A665" s="838"/>
      <c r="B665" s="824"/>
      <c r="C665" s="824"/>
      <c r="D665" s="824"/>
      <c r="E665" s="824"/>
    </row>
    <row r="666">
      <c r="A666" s="838"/>
      <c r="B666" s="824"/>
      <c r="C666" s="824"/>
      <c r="D666" s="824"/>
      <c r="E666" s="824"/>
    </row>
    <row r="667">
      <c r="A667" s="838"/>
      <c r="B667" s="824"/>
      <c r="C667" s="824"/>
      <c r="D667" s="824"/>
      <c r="E667" s="824"/>
    </row>
    <row r="668">
      <c r="A668" s="838"/>
      <c r="B668" s="824"/>
      <c r="C668" s="824"/>
      <c r="D668" s="824"/>
      <c r="E668" s="824"/>
    </row>
    <row r="669">
      <c r="A669" s="838"/>
      <c r="B669" s="824"/>
      <c r="C669" s="824"/>
      <c r="D669" s="824"/>
      <c r="E669" s="824"/>
    </row>
    <row r="670">
      <c r="A670" s="838"/>
      <c r="B670" s="824"/>
      <c r="C670" s="824"/>
      <c r="D670" s="824"/>
      <c r="E670" s="824"/>
    </row>
    <row r="671">
      <c r="A671" s="838"/>
      <c r="B671" s="824"/>
      <c r="C671" s="824"/>
      <c r="D671" s="824"/>
      <c r="E671" s="824"/>
    </row>
    <row r="672">
      <c r="A672" s="838"/>
      <c r="B672" s="824"/>
      <c r="C672" s="824"/>
      <c r="D672" s="824"/>
      <c r="E672" s="824"/>
    </row>
    <row r="673">
      <c r="A673" s="838"/>
      <c r="B673" s="824"/>
      <c r="C673" s="824"/>
      <c r="D673" s="824"/>
      <c r="E673" s="824"/>
    </row>
    <row r="674">
      <c r="A674" s="838"/>
      <c r="B674" s="824"/>
      <c r="C674" s="824"/>
      <c r="D674" s="824"/>
      <c r="E674" s="824"/>
    </row>
    <row r="675">
      <c r="A675" s="838"/>
      <c r="B675" s="824"/>
      <c r="C675" s="824"/>
      <c r="D675" s="824"/>
      <c r="E675" s="824"/>
    </row>
    <row r="676">
      <c r="A676" s="838"/>
      <c r="B676" s="824"/>
      <c r="C676" s="824"/>
      <c r="D676" s="824"/>
      <c r="E676" s="824"/>
    </row>
    <row r="677">
      <c r="A677" s="838"/>
      <c r="B677" s="824"/>
      <c r="C677" s="824"/>
      <c r="D677" s="824"/>
      <c r="E677" s="824"/>
    </row>
    <row r="678">
      <c r="A678" s="838"/>
      <c r="B678" s="824"/>
      <c r="C678" s="824"/>
      <c r="D678" s="824"/>
      <c r="E678" s="824"/>
    </row>
    <row r="679">
      <c r="A679" s="838"/>
      <c r="B679" s="824"/>
      <c r="C679" s="824"/>
      <c r="D679" s="824"/>
      <c r="E679" s="824"/>
    </row>
    <row r="680">
      <c r="A680" s="838"/>
      <c r="B680" s="824"/>
      <c r="C680" s="824"/>
      <c r="D680" s="824"/>
      <c r="E680" s="824"/>
    </row>
    <row r="681">
      <c r="A681" s="838"/>
      <c r="B681" s="824"/>
      <c r="C681" s="824"/>
      <c r="D681" s="824"/>
      <c r="E681" s="824"/>
    </row>
    <row r="682">
      <c r="A682" s="838"/>
      <c r="B682" s="824"/>
      <c r="C682" s="824"/>
      <c r="D682" s="824"/>
      <c r="E682" s="824"/>
    </row>
    <row r="683">
      <c r="A683" s="838"/>
      <c r="B683" s="824"/>
      <c r="C683" s="824"/>
      <c r="D683" s="824"/>
      <c r="E683" s="824"/>
    </row>
    <row r="684">
      <c r="A684" s="838"/>
      <c r="B684" s="824"/>
      <c r="C684" s="824"/>
      <c r="D684" s="824"/>
      <c r="E684" s="824"/>
    </row>
    <row r="685">
      <c r="A685" s="838"/>
      <c r="B685" s="824"/>
      <c r="C685" s="824"/>
      <c r="D685" s="824"/>
      <c r="E685" s="824"/>
    </row>
    <row r="686">
      <c r="A686" s="838"/>
      <c r="B686" s="824"/>
      <c r="C686" s="824"/>
      <c r="D686" s="824"/>
      <c r="E686" s="824"/>
    </row>
    <row r="687">
      <c r="A687" s="838"/>
      <c r="B687" s="824"/>
      <c r="C687" s="824"/>
      <c r="D687" s="824"/>
      <c r="E687" s="824"/>
    </row>
    <row r="688">
      <c r="A688" s="838"/>
      <c r="B688" s="824"/>
      <c r="C688" s="824"/>
      <c r="D688" s="824"/>
      <c r="E688" s="824"/>
    </row>
    <row r="689">
      <c r="A689" s="838"/>
      <c r="B689" s="824"/>
      <c r="C689" s="824"/>
      <c r="D689" s="824"/>
      <c r="E689" s="824"/>
    </row>
    <row r="690">
      <c r="A690" s="838"/>
      <c r="B690" s="824"/>
      <c r="C690" s="824"/>
      <c r="D690" s="824"/>
      <c r="E690" s="824"/>
    </row>
    <row r="691">
      <c r="A691" s="838"/>
      <c r="B691" s="824"/>
      <c r="C691" s="824"/>
      <c r="D691" s="824"/>
      <c r="E691" s="824"/>
    </row>
    <row r="692">
      <c r="A692" s="838"/>
      <c r="B692" s="824"/>
      <c r="C692" s="824"/>
      <c r="D692" s="824"/>
      <c r="E692" s="824"/>
    </row>
    <row r="693">
      <c r="A693" s="838"/>
      <c r="B693" s="824"/>
      <c r="C693" s="824"/>
      <c r="D693" s="824"/>
      <c r="E693" s="824"/>
    </row>
    <row r="694">
      <c r="A694" s="838"/>
      <c r="B694" s="824"/>
      <c r="C694" s="824"/>
      <c r="D694" s="824"/>
      <c r="E694" s="824"/>
    </row>
    <row r="695">
      <c r="A695" s="838"/>
      <c r="B695" s="824"/>
      <c r="C695" s="824"/>
      <c r="D695" s="824"/>
      <c r="E695" s="824"/>
    </row>
    <row r="696">
      <c r="A696" s="838"/>
      <c r="B696" s="824"/>
      <c r="C696" s="824"/>
      <c r="D696" s="824"/>
      <c r="E696" s="824"/>
    </row>
    <row r="697">
      <c r="A697" s="838"/>
      <c r="B697" s="824"/>
      <c r="C697" s="824"/>
      <c r="D697" s="824"/>
      <c r="E697" s="824"/>
    </row>
    <row r="698">
      <c r="A698" s="838"/>
      <c r="B698" s="824"/>
      <c r="C698" s="824"/>
      <c r="D698" s="824"/>
      <c r="E698" s="824"/>
    </row>
    <row r="699">
      <c r="A699" s="838"/>
      <c r="B699" s="824"/>
      <c r="C699" s="824"/>
      <c r="D699" s="824"/>
      <c r="E699" s="824"/>
    </row>
    <row r="700">
      <c r="A700" s="838"/>
      <c r="B700" s="824"/>
      <c r="C700" s="824"/>
      <c r="D700" s="824"/>
      <c r="E700" s="824"/>
    </row>
    <row r="701">
      <c r="A701" s="838"/>
      <c r="B701" s="824"/>
      <c r="C701" s="824"/>
      <c r="D701" s="824"/>
      <c r="E701" s="824"/>
    </row>
    <row r="702">
      <c r="A702" s="838"/>
      <c r="B702" s="824"/>
      <c r="C702" s="824"/>
      <c r="D702" s="824"/>
      <c r="E702" s="824"/>
    </row>
    <row r="703">
      <c r="A703" s="838"/>
      <c r="B703" s="824"/>
      <c r="C703" s="824"/>
      <c r="D703" s="824"/>
      <c r="E703" s="824"/>
    </row>
    <row r="704">
      <c r="A704" s="838"/>
      <c r="B704" s="824"/>
      <c r="C704" s="824"/>
      <c r="D704" s="824"/>
      <c r="E704" s="824"/>
    </row>
    <row r="705">
      <c r="A705" s="838"/>
      <c r="B705" s="824"/>
      <c r="C705" s="824"/>
      <c r="D705" s="824"/>
      <c r="E705" s="824"/>
    </row>
    <row r="706">
      <c r="A706" s="838"/>
      <c r="B706" s="824"/>
      <c r="C706" s="824"/>
      <c r="D706" s="824"/>
      <c r="E706" s="824"/>
    </row>
    <row r="707">
      <c r="A707" s="838"/>
      <c r="B707" s="824"/>
      <c r="C707" s="824"/>
      <c r="D707" s="824"/>
      <c r="E707" s="824"/>
    </row>
    <row r="708">
      <c r="A708" s="838"/>
      <c r="B708" s="824"/>
      <c r="C708" s="824"/>
      <c r="D708" s="824"/>
      <c r="E708" s="824"/>
    </row>
    <row r="709">
      <c r="A709" s="838"/>
      <c r="B709" s="824"/>
      <c r="C709" s="824"/>
      <c r="D709" s="824"/>
      <c r="E709" s="824"/>
    </row>
    <row r="710">
      <c r="A710" s="838"/>
      <c r="B710" s="824"/>
      <c r="C710" s="824"/>
      <c r="D710" s="824"/>
      <c r="E710" s="824"/>
    </row>
    <row r="711">
      <c r="A711" s="838"/>
      <c r="B711" s="824"/>
      <c r="C711" s="824"/>
      <c r="D711" s="824"/>
      <c r="E711" s="824"/>
    </row>
    <row r="712">
      <c r="A712" s="838"/>
      <c r="B712" s="824"/>
      <c r="C712" s="824"/>
      <c r="D712" s="824"/>
      <c r="E712" s="824"/>
    </row>
    <row r="713">
      <c r="A713" s="838"/>
      <c r="B713" s="824"/>
      <c r="C713" s="824"/>
      <c r="D713" s="824"/>
      <c r="E713" s="824"/>
    </row>
    <row r="714">
      <c r="A714" s="838"/>
      <c r="B714" s="824"/>
      <c r="C714" s="824"/>
      <c r="D714" s="824"/>
      <c r="E714" s="824"/>
    </row>
    <row r="715">
      <c r="A715" s="838"/>
      <c r="B715" s="824"/>
      <c r="C715" s="824"/>
      <c r="D715" s="824"/>
      <c r="E715" s="824"/>
    </row>
    <row r="716">
      <c r="A716" s="838"/>
      <c r="B716" s="824"/>
      <c r="C716" s="824"/>
      <c r="D716" s="824"/>
      <c r="E716" s="824"/>
    </row>
    <row r="717">
      <c r="A717" s="838"/>
      <c r="B717" s="824"/>
      <c r="C717" s="824"/>
      <c r="D717" s="824"/>
      <c r="E717" s="824"/>
    </row>
    <row r="718">
      <c r="A718" s="838"/>
      <c r="B718" s="824"/>
      <c r="C718" s="824"/>
      <c r="D718" s="824"/>
      <c r="E718" s="824"/>
    </row>
    <row r="719">
      <c r="A719" s="838"/>
      <c r="B719" s="824"/>
      <c r="C719" s="824"/>
      <c r="D719" s="824"/>
      <c r="E719" s="824"/>
    </row>
    <row r="720">
      <c r="A720" s="838"/>
      <c r="B720" s="824"/>
      <c r="C720" s="824"/>
      <c r="D720" s="824"/>
      <c r="E720" s="824"/>
    </row>
    <row r="721">
      <c r="A721" s="838"/>
      <c r="B721" s="824"/>
      <c r="C721" s="824"/>
      <c r="D721" s="824"/>
      <c r="E721" s="824"/>
    </row>
    <row r="722">
      <c r="A722" s="838"/>
      <c r="B722" s="824"/>
      <c r="C722" s="824"/>
      <c r="D722" s="824"/>
      <c r="E722" s="824"/>
    </row>
    <row r="723">
      <c r="A723" s="838"/>
      <c r="B723" s="824"/>
      <c r="C723" s="824"/>
      <c r="D723" s="824"/>
      <c r="E723" s="824"/>
    </row>
    <row r="724">
      <c r="A724" s="838"/>
      <c r="B724" s="824"/>
      <c r="C724" s="824"/>
      <c r="D724" s="824"/>
      <c r="E724" s="824"/>
    </row>
    <row r="725">
      <c r="A725" s="838"/>
      <c r="B725" s="824"/>
      <c r="C725" s="824"/>
      <c r="D725" s="824"/>
      <c r="E725" s="824"/>
    </row>
    <row r="726">
      <c r="A726" s="838"/>
      <c r="B726" s="824"/>
      <c r="C726" s="824"/>
      <c r="D726" s="824"/>
      <c r="E726" s="824"/>
    </row>
    <row r="727">
      <c r="A727" s="838"/>
      <c r="B727" s="824"/>
      <c r="C727" s="824"/>
      <c r="D727" s="824"/>
      <c r="E727" s="824"/>
    </row>
    <row r="728">
      <c r="A728" s="838"/>
      <c r="B728" s="824"/>
      <c r="C728" s="824"/>
      <c r="D728" s="824"/>
      <c r="E728" s="824"/>
    </row>
    <row r="729">
      <c r="A729" s="838"/>
      <c r="B729" s="824"/>
      <c r="C729" s="824"/>
      <c r="D729" s="824"/>
      <c r="E729" s="824"/>
    </row>
    <row r="730">
      <c r="A730" s="838"/>
      <c r="B730" s="824"/>
      <c r="C730" s="824"/>
      <c r="D730" s="824"/>
      <c r="E730" s="824"/>
    </row>
    <row r="731">
      <c r="A731" s="838"/>
      <c r="B731" s="824"/>
      <c r="C731" s="824"/>
      <c r="D731" s="824"/>
      <c r="E731" s="824"/>
    </row>
    <row r="732">
      <c r="A732" s="838"/>
      <c r="B732" s="824"/>
      <c r="C732" s="824"/>
      <c r="D732" s="824"/>
      <c r="E732" s="824"/>
    </row>
    <row r="733">
      <c r="A733" s="838"/>
      <c r="B733" s="824"/>
      <c r="C733" s="824"/>
      <c r="D733" s="824"/>
      <c r="E733" s="824"/>
    </row>
    <row r="734">
      <c r="A734" s="838"/>
      <c r="B734" s="824"/>
      <c r="C734" s="824"/>
      <c r="D734" s="824"/>
      <c r="E734" s="824"/>
    </row>
    <row r="735">
      <c r="A735" s="838"/>
      <c r="B735" s="824"/>
      <c r="C735" s="824"/>
      <c r="D735" s="824"/>
      <c r="E735" s="824"/>
    </row>
    <row r="736">
      <c r="A736" s="838"/>
      <c r="B736" s="824"/>
      <c r="C736" s="824"/>
      <c r="D736" s="824"/>
      <c r="E736" s="824"/>
    </row>
    <row r="737">
      <c r="A737" s="838"/>
      <c r="B737" s="824"/>
      <c r="C737" s="824"/>
      <c r="D737" s="824"/>
      <c r="E737" s="824"/>
    </row>
    <row r="738">
      <c r="A738" s="838"/>
      <c r="B738" s="824"/>
      <c r="C738" s="824"/>
      <c r="D738" s="824"/>
      <c r="E738" s="824"/>
    </row>
    <row r="739">
      <c r="A739" s="838"/>
      <c r="B739" s="824"/>
      <c r="C739" s="824"/>
      <c r="D739" s="824"/>
      <c r="E739" s="824"/>
    </row>
    <row r="740">
      <c r="A740" s="838"/>
      <c r="B740" s="824"/>
      <c r="C740" s="824"/>
      <c r="D740" s="824"/>
      <c r="E740" s="824"/>
    </row>
    <row r="741">
      <c r="A741" s="838"/>
      <c r="B741" s="824"/>
      <c r="C741" s="824"/>
      <c r="D741" s="824"/>
      <c r="E741" s="824"/>
    </row>
    <row r="742">
      <c r="A742" s="838"/>
      <c r="B742" s="824"/>
      <c r="C742" s="824"/>
      <c r="D742" s="824"/>
      <c r="E742" s="824"/>
    </row>
    <row r="743">
      <c r="A743" s="838"/>
      <c r="B743" s="824"/>
      <c r="C743" s="824"/>
      <c r="D743" s="824"/>
      <c r="E743" s="824"/>
    </row>
    <row r="744">
      <c r="A744" s="838"/>
      <c r="B744" s="824"/>
      <c r="C744" s="824"/>
      <c r="D744" s="824"/>
      <c r="E744" s="824"/>
    </row>
    <row r="745">
      <c r="A745" s="838"/>
      <c r="B745" s="824"/>
      <c r="C745" s="824"/>
      <c r="D745" s="824"/>
      <c r="E745" s="824"/>
    </row>
    <row r="746">
      <c r="A746" s="838"/>
      <c r="B746" s="824"/>
      <c r="C746" s="824"/>
      <c r="D746" s="824"/>
      <c r="E746" s="824"/>
    </row>
    <row r="747">
      <c r="A747" s="838"/>
      <c r="B747" s="824"/>
      <c r="C747" s="824"/>
      <c r="D747" s="824"/>
      <c r="E747" s="824"/>
    </row>
    <row r="748">
      <c r="A748" s="838"/>
      <c r="B748" s="824"/>
      <c r="C748" s="824"/>
      <c r="D748" s="824"/>
      <c r="E748" s="824"/>
    </row>
    <row r="749">
      <c r="A749" s="838"/>
      <c r="B749" s="824"/>
      <c r="C749" s="824"/>
      <c r="D749" s="824"/>
      <c r="E749" s="824"/>
    </row>
    <row r="750">
      <c r="A750" s="838"/>
      <c r="B750" s="824"/>
      <c r="C750" s="824"/>
      <c r="D750" s="824"/>
      <c r="E750" s="824"/>
    </row>
    <row r="751">
      <c r="A751" s="838"/>
      <c r="B751" s="824"/>
      <c r="C751" s="824"/>
      <c r="D751" s="824"/>
      <c r="E751" s="824"/>
    </row>
    <row r="752">
      <c r="A752" s="838"/>
      <c r="B752" s="824"/>
      <c r="C752" s="824"/>
      <c r="D752" s="824"/>
      <c r="E752" s="824"/>
    </row>
    <row r="753">
      <c r="A753" s="838"/>
      <c r="B753" s="824"/>
      <c r="C753" s="824"/>
      <c r="D753" s="824"/>
      <c r="E753" s="824"/>
    </row>
    <row r="754">
      <c r="A754" s="838"/>
      <c r="B754" s="824"/>
      <c r="C754" s="824"/>
      <c r="D754" s="824"/>
      <c r="E754" s="824"/>
    </row>
    <row r="755">
      <c r="A755" s="838"/>
      <c r="B755" s="824"/>
      <c r="C755" s="824"/>
      <c r="D755" s="824"/>
      <c r="E755" s="824"/>
    </row>
    <row r="756">
      <c r="A756" s="838"/>
      <c r="B756" s="824"/>
      <c r="C756" s="824"/>
      <c r="D756" s="824"/>
      <c r="E756" s="824"/>
    </row>
    <row r="757">
      <c r="A757" s="838"/>
      <c r="B757" s="824"/>
      <c r="C757" s="824"/>
      <c r="D757" s="824"/>
      <c r="E757" s="824"/>
    </row>
    <row r="758">
      <c r="A758" s="838"/>
      <c r="B758" s="824"/>
      <c r="C758" s="824"/>
      <c r="D758" s="824"/>
      <c r="E758" s="824"/>
    </row>
    <row r="759">
      <c r="A759" s="838"/>
      <c r="B759" s="824"/>
      <c r="C759" s="824"/>
      <c r="D759" s="824"/>
      <c r="E759" s="824"/>
    </row>
    <row r="760">
      <c r="A760" s="838"/>
      <c r="B760" s="824"/>
      <c r="C760" s="824"/>
      <c r="D760" s="824"/>
      <c r="E760" s="824"/>
    </row>
    <row r="761">
      <c r="A761" s="838"/>
      <c r="B761" s="824"/>
      <c r="C761" s="824"/>
      <c r="D761" s="824"/>
      <c r="E761" s="824"/>
    </row>
    <row r="762">
      <c r="A762" s="838"/>
      <c r="B762" s="824"/>
      <c r="C762" s="824"/>
      <c r="D762" s="824"/>
      <c r="E762" s="824"/>
    </row>
    <row r="763">
      <c r="A763" s="838"/>
      <c r="B763" s="824"/>
      <c r="C763" s="824"/>
      <c r="D763" s="824"/>
      <c r="E763" s="824"/>
    </row>
    <row r="764">
      <c r="A764" s="838"/>
      <c r="B764" s="824"/>
      <c r="C764" s="824"/>
      <c r="D764" s="824"/>
      <c r="E764" s="824"/>
    </row>
    <row r="765">
      <c r="A765" s="838"/>
      <c r="B765" s="824"/>
      <c r="C765" s="824"/>
      <c r="D765" s="824"/>
      <c r="E765" s="824"/>
    </row>
    <row r="766">
      <c r="A766" s="838"/>
      <c r="B766" s="824"/>
      <c r="C766" s="824"/>
      <c r="D766" s="824"/>
      <c r="E766" s="824"/>
    </row>
    <row r="767">
      <c r="A767" s="838"/>
      <c r="B767" s="824"/>
      <c r="C767" s="824"/>
      <c r="D767" s="824"/>
      <c r="E767" s="824"/>
    </row>
    <row r="768">
      <c r="A768" s="838"/>
      <c r="B768" s="824"/>
      <c r="C768" s="824"/>
      <c r="D768" s="824"/>
      <c r="E768" s="824"/>
    </row>
    <row r="769">
      <c r="A769" s="838"/>
      <c r="B769" s="824"/>
      <c r="C769" s="824"/>
      <c r="D769" s="824"/>
      <c r="E769" s="824"/>
    </row>
    <row r="770">
      <c r="A770" s="838"/>
      <c r="B770" s="824"/>
      <c r="C770" s="824"/>
      <c r="D770" s="824"/>
      <c r="E770" s="824"/>
    </row>
    <row r="771">
      <c r="A771" s="838"/>
      <c r="B771" s="824"/>
      <c r="C771" s="824"/>
      <c r="D771" s="824"/>
      <c r="E771" s="824"/>
    </row>
    <row r="772">
      <c r="A772" s="838"/>
      <c r="B772" s="824"/>
      <c r="C772" s="824"/>
      <c r="D772" s="824"/>
      <c r="E772" s="824"/>
    </row>
    <row r="773">
      <c r="A773" s="838"/>
      <c r="B773" s="824"/>
      <c r="C773" s="824"/>
      <c r="D773" s="824"/>
      <c r="E773" s="824"/>
    </row>
    <row r="774">
      <c r="A774" s="838"/>
      <c r="B774" s="824"/>
      <c r="C774" s="824"/>
      <c r="D774" s="824"/>
      <c r="E774" s="824"/>
    </row>
    <row r="775">
      <c r="A775" s="838"/>
      <c r="B775" s="824"/>
      <c r="C775" s="824"/>
      <c r="D775" s="824"/>
      <c r="E775" s="824"/>
    </row>
    <row r="776">
      <c r="A776" s="838"/>
      <c r="B776" s="824"/>
      <c r="C776" s="824"/>
      <c r="D776" s="824"/>
      <c r="E776" s="824"/>
    </row>
    <row r="777">
      <c r="A777" s="838"/>
      <c r="B777" s="824"/>
      <c r="C777" s="824"/>
      <c r="D777" s="824"/>
      <c r="E777" s="824"/>
    </row>
    <row r="778">
      <c r="A778" s="838"/>
      <c r="B778" s="824"/>
      <c r="C778" s="824"/>
      <c r="D778" s="824"/>
      <c r="E778" s="824"/>
    </row>
    <row r="779">
      <c r="A779" s="838"/>
      <c r="B779" s="824"/>
      <c r="C779" s="824"/>
      <c r="D779" s="824"/>
      <c r="E779" s="824"/>
    </row>
    <row r="780">
      <c r="A780" s="838"/>
      <c r="B780" s="824"/>
      <c r="C780" s="824"/>
      <c r="D780" s="824"/>
      <c r="E780" s="824"/>
    </row>
    <row r="781">
      <c r="A781" s="838"/>
      <c r="B781" s="824"/>
      <c r="C781" s="824"/>
      <c r="D781" s="824"/>
      <c r="E781" s="824"/>
    </row>
    <row r="782">
      <c r="A782" s="838"/>
      <c r="B782" s="824"/>
      <c r="C782" s="824"/>
      <c r="D782" s="824"/>
      <c r="E782" s="824"/>
    </row>
    <row r="783">
      <c r="A783" s="838"/>
      <c r="B783" s="824"/>
      <c r="C783" s="824"/>
      <c r="D783" s="824"/>
      <c r="E783" s="824"/>
    </row>
    <row r="784">
      <c r="A784" s="838"/>
      <c r="B784" s="824"/>
      <c r="C784" s="824"/>
      <c r="D784" s="824"/>
      <c r="E784" s="824"/>
    </row>
    <row r="785">
      <c r="A785" s="838"/>
      <c r="B785" s="824"/>
      <c r="C785" s="824"/>
      <c r="D785" s="824"/>
      <c r="E785" s="824"/>
    </row>
    <row r="786">
      <c r="A786" s="838"/>
      <c r="B786" s="824"/>
      <c r="C786" s="824"/>
      <c r="D786" s="824"/>
      <c r="E786" s="824"/>
    </row>
    <row r="787">
      <c r="A787" s="838"/>
      <c r="B787" s="824"/>
      <c r="C787" s="824"/>
      <c r="D787" s="824"/>
      <c r="E787" s="824"/>
    </row>
    <row r="788">
      <c r="A788" s="838"/>
      <c r="B788" s="824"/>
      <c r="C788" s="824"/>
      <c r="D788" s="824"/>
      <c r="E788" s="824"/>
    </row>
    <row r="789">
      <c r="A789" s="838"/>
      <c r="B789" s="824"/>
      <c r="C789" s="824"/>
      <c r="D789" s="824"/>
      <c r="E789" s="824"/>
    </row>
    <row r="790">
      <c r="A790" s="838"/>
      <c r="B790" s="824"/>
      <c r="C790" s="824"/>
      <c r="D790" s="824"/>
      <c r="E790" s="824"/>
    </row>
    <row r="791">
      <c r="A791" s="838"/>
      <c r="B791" s="824"/>
      <c r="C791" s="824"/>
      <c r="D791" s="824"/>
      <c r="E791" s="824"/>
    </row>
    <row r="792">
      <c r="A792" s="838"/>
      <c r="B792" s="824"/>
      <c r="C792" s="824"/>
      <c r="D792" s="824"/>
      <c r="E792" s="824"/>
    </row>
    <row r="793">
      <c r="A793" s="838"/>
      <c r="B793" s="824"/>
      <c r="C793" s="824"/>
      <c r="D793" s="824"/>
      <c r="E793" s="824"/>
    </row>
    <row r="794">
      <c r="A794" s="838"/>
      <c r="B794" s="824"/>
      <c r="C794" s="824"/>
      <c r="D794" s="824"/>
      <c r="E794" s="824"/>
    </row>
    <row r="795">
      <c r="A795" s="838"/>
      <c r="B795" s="824"/>
      <c r="C795" s="824"/>
      <c r="D795" s="824"/>
      <c r="E795" s="824"/>
    </row>
    <row r="796">
      <c r="A796" s="838"/>
      <c r="B796" s="824"/>
      <c r="C796" s="824"/>
      <c r="D796" s="824"/>
      <c r="E796" s="824"/>
    </row>
    <row r="797">
      <c r="A797" s="838"/>
      <c r="B797" s="824"/>
      <c r="C797" s="824"/>
      <c r="D797" s="824"/>
      <c r="E797" s="824"/>
    </row>
    <row r="798">
      <c r="A798" s="838"/>
      <c r="B798" s="824"/>
      <c r="C798" s="824"/>
      <c r="D798" s="824"/>
      <c r="E798" s="824"/>
    </row>
    <row r="799">
      <c r="A799" s="838"/>
      <c r="B799" s="824"/>
      <c r="C799" s="824"/>
      <c r="D799" s="824"/>
      <c r="E799" s="824"/>
    </row>
    <row r="800">
      <c r="A800" s="838"/>
      <c r="B800" s="824"/>
      <c r="C800" s="824"/>
      <c r="D800" s="824"/>
      <c r="E800" s="824"/>
    </row>
    <row r="801">
      <c r="A801" s="838"/>
      <c r="B801" s="824"/>
      <c r="C801" s="824"/>
      <c r="D801" s="824"/>
      <c r="E801" s="824"/>
    </row>
    <row r="802">
      <c r="A802" s="838"/>
      <c r="B802" s="824"/>
      <c r="C802" s="824"/>
      <c r="D802" s="824"/>
      <c r="E802" s="824"/>
    </row>
    <row r="803">
      <c r="A803" s="838"/>
      <c r="B803" s="824"/>
      <c r="C803" s="824"/>
      <c r="D803" s="824"/>
      <c r="E803" s="824"/>
    </row>
    <row r="804">
      <c r="A804" s="838"/>
      <c r="B804" s="824"/>
      <c r="C804" s="824"/>
      <c r="D804" s="824"/>
      <c r="E804" s="824"/>
    </row>
    <row r="805">
      <c r="A805" s="838"/>
      <c r="B805" s="824"/>
      <c r="C805" s="824"/>
      <c r="D805" s="824"/>
      <c r="E805" s="824"/>
    </row>
    <row r="806">
      <c r="A806" s="838"/>
      <c r="B806" s="824"/>
      <c r="C806" s="824"/>
      <c r="D806" s="824"/>
      <c r="E806" s="824"/>
    </row>
    <row r="807">
      <c r="A807" s="838"/>
      <c r="B807" s="824"/>
      <c r="C807" s="824"/>
      <c r="D807" s="824"/>
      <c r="E807" s="824"/>
    </row>
    <row r="808">
      <c r="A808" s="838"/>
      <c r="B808" s="824"/>
      <c r="C808" s="824"/>
      <c r="D808" s="824"/>
      <c r="E808" s="824"/>
    </row>
    <row r="809">
      <c r="A809" s="838"/>
      <c r="B809" s="824"/>
      <c r="C809" s="824"/>
      <c r="D809" s="824"/>
      <c r="E809" s="824"/>
    </row>
    <row r="810">
      <c r="A810" s="838"/>
      <c r="B810" s="824"/>
      <c r="C810" s="824"/>
      <c r="D810" s="824"/>
      <c r="E810" s="824"/>
    </row>
    <row r="811">
      <c r="A811" s="838"/>
      <c r="B811" s="824"/>
      <c r="C811" s="824"/>
      <c r="D811" s="824"/>
      <c r="E811" s="824"/>
    </row>
    <row r="812">
      <c r="A812" s="838"/>
      <c r="B812" s="824"/>
      <c r="C812" s="824"/>
      <c r="D812" s="824"/>
      <c r="E812" s="824"/>
    </row>
    <row r="813">
      <c r="A813" s="838"/>
      <c r="B813" s="824"/>
      <c r="C813" s="824"/>
      <c r="D813" s="824"/>
      <c r="E813" s="824"/>
    </row>
    <row r="814">
      <c r="A814" s="838"/>
      <c r="B814" s="824"/>
      <c r="C814" s="824"/>
      <c r="D814" s="824"/>
      <c r="E814" s="824"/>
    </row>
    <row r="815">
      <c r="A815" s="838"/>
      <c r="B815" s="824"/>
      <c r="C815" s="824"/>
      <c r="D815" s="824"/>
      <c r="E815" s="824"/>
    </row>
    <row r="816">
      <c r="A816" s="838"/>
      <c r="B816" s="824"/>
      <c r="C816" s="824"/>
      <c r="D816" s="824"/>
      <c r="E816" s="824"/>
    </row>
    <row r="817">
      <c r="A817" s="838"/>
      <c r="B817" s="824"/>
      <c r="C817" s="824"/>
      <c r="D817" s="824"/>
      <c r="E817" s="824"/>
    </row>
    <row r="818">
      <c r="A818" s="838"/>
      <c r="B818" s="824"/>
      <c r="C818" s="824"/>
      <c r="D818" s="824"/>
      <c r="E818" s="824"/>
    </row>
    <row r="819">
      <c r="A819" s="838"/>
      <c r="B819" s="824"/>
      <c r="C819" s="824"/>
      <c r="D819" s="824"/>
      <c r="E819" s="824"/>
    </row>
    <row r="820">
      <c r="A820" s="838"/>
      <c r="B820" s="824"/>
      <c r="C820" s="824"/>
      <c r="D820" s="824"/>
      <c r="E820" s="824"/>
    </row>
    <row r="821">
      <c r="A821" s="838"/>
      <c r="B821" s="824"/>
      <c r="C821" s="824"/>
      <c r="D821" s="824"/>
      <c r="E821" s="824"/>
    </row>
    <row r="822">
      <c r="A822" s="838"/>
      <c r="B822" s="824"/>
      <c r="C822" s="824"/>
      <c r="D822" s="824"/>
      <c r="E822" s="824"/>
    </row>
    <row r="823">
      <c r="A823" s="838"/>
      <c r="B823" s="824"/>
      <c r="C823" s="824"/>
      <c r="D823" s="824"/>
      <c r="E823" s="824"/>
    </row>
    <row r="824">
      <c r="A824" s="838"/>
      <c r="B824" s="824"/>
      <c r="C824" s="824"/>
      <c r="D824" s="824"/>
      <c r="E824" s="824"/>
    </row>
    <row r="825">
      <c r="A825" s="838"/>
      <c r="B825" s="824"/>
      <c r="C825" s="824"/>
      <c r="D825" s="824"/>
      <c r="E825" s="824"/>
    </row>
    <row r="826">
      <c r="A826" s="838"/>
      <c r="B826" s="824"/>
      <c r="C826" s="824"/>
      <c r="D826" s="824"/>
      <c r="E826" s="824"/>
    </row>
    <row r="827">
      <c r="A827" s="838"/>
      <c r="B827" s="824"/>
      <c r="C827" s="824"/>
      <c r="D827" s="824"/>
      <c r="E827" s="824"/>
    </row>
    <row r="828">
      <c r="A828" s="838"/>
      <c r="B828" s="824"/>
      <c r="C828" s="824"/>
      <c r="D828" s="824"/>
      <c r="E828" s="824"/>
    </row>
    <row r="829">
      <c r="A829" s="838"/>
      <c r="B829" s="824"/>
      <c r="C829" s="824"/>
      <c r="D829" s="824"/>
      <c r="E829" s="824"/>
    </row>
    <row r="830">
      <c r="A830" s="838"/>
      <c r="B830" s="824"/>
      <c r="C830" s="824"/>
      <c r="D830" s="824"/>
      <c r="E830" s="824"/>
    </row>
    <row r="831">
      <c r="A831" s="838"/>
      <c r="B831" s="824"/>
      <c r="C831" s="824"/>
      <c r="D831" s="824"/>
      <c r="E831" s="824"/>
    </row>
    <row r="832">
      <c r="A832" s="838"/>
      <c r="B832" s="824"/>
      <c r="C832" s="824"/>
      <c r="D832" s="824"/>
      <c r="E832" s="824"/>
    </row>
    <row r="833">
      <c r="A833" s="838"/>
      <c r="B833" s="824"/>
      <c r="C833" s="824"/>
      <c r="D833" s="824"/>
      <c r="E833" s="824"/>
    </row>
    <row r="834">
      <c r="A834" s="838"/>
      <c r="B834" s="824"/>
      <c r="C834" s="824"/>
      <c r="D834" s="824"/>
      <c r="E834" s="824"/>
    </row>
    <row r="835">
      <c r="A835" s="838"/>
      <c r="B835" s="824"/>
      <c r="C835" s="824"/>
      <c r="D835" s="824"/>
      <c r="E835" s="824"/>
    </row>
    <row r="836">
      <c r="A836" s="838"/>
      <c r="B836" s="824"/>
      <c r="C836" s="824"/>
      <c r="D836" s="824"/>
      <c r="E836" s="824"/>
    </row>
    <row r="837">
      <c r="A837" s="838"/>
      <c r="B837" s="824"/>
      <c r="C837" s="824"/>
      <c r="D837" s="824"/>
      <c r="E837" s="824"/>
    </row>
    <row r="838">
      <c r="A838" s="838"/>
      <c r="B838" s="824"/>
      <c r="C838" s="824"/>
      <c r="D838" s="824"/>
      <c r="E838" s="824"/>
    </row>
    <row r="839">
      <c r="A839" s="838"/>
      <c r="B839" s="824"/>
      <c r="C839" s="824"/>
      <c r="D839" s="824"/>
      <c r="E839" s="824"/>
    </row>
    <row r="840">
      <c r="A840" s="838"/>
      <c r="B840" s="824"/>
      <c r="C840" s="824"/>
      <c r="D840" s="824"/>
      <c r="E840" s="824"/>
    </row>
    <row r="841">
      <c r="A841" s="838"/>
      <c r="B841" s="824"/>
      <c r="C841" s="824"/>
      <c r="D841" s="824"/>
      <c r="E841" s="824"/>
    </row>
    <row r="842">
      <c r="A842" s="838"/>
      <c r="B842" s="824"/>
      <c r="C842" s="824"/>
      <c r="D842" s="824"/>
      <c r="E842" s="824"/>
    </row>
    <row r="843">
      <c r="A843" s="838"/>
      <c r="B843" s="824"/>
      <c r="C843" s="824"/>
      <c r="D843" s="824"/>
      <c r="E843" s="824"/>
    </row>
    <row r="844">
      <c r="A844" s="838"/>
      <c r="B844" s="824"/>
      <c r="C844" s="824"/>
      <c r="D844" s="824"/>
      <c r="E844" s="824"/>
    </row>
    <row r="845">
      <c r="A845" s="838"/>
      <c r="B845" s="824"/>
      <c r="C845" s="824"/>
      <c r="D845" s="824"/>
      <c r="E845" s="824"/>
    </row>
    <row r="846">
      <c r="A846" s="838"/>
      <c r="B846" s="824"/>
      <c r="C846" s="824"/>
      <c r="D846" s="824"/>
      <c r="E846" s="824"/>
    </row>
    <row r="847">
      <c r="A847" s="838"/>
      <c r="B847" s="824"/>
      <c r="C847" s="824"/>
      <c r="D847" s="824"/>
      <c r="E847" s="824"/>
    </row>
    <row r="848">
      <c r="A848" s="838"/>
      <c r="B848" s="824"/>
      <c r="C848" s="824"/>
      <c r="D848" s="824"/>
      <c r="E848" s="824"/>
    </row>
    <row r="849">
      <c r="A849" s="838"/>
      <c r="B849" s="824"/>
      <c r="C849" s="824"/>
      <c r="D849" s="824"/>
      <c r="E849" s="824"/>
    </row>
    <row r="850">
      <c r="A850" s="838"/>
      <c r="B850" s="824"/>
      <c r="C850" s="824"/>
      <c r="D850" s="824"/>
      <c r="E850" s="824"/>
    </row>
    <row r="851">
      <c r="A851" s="838"/>
      <c r="B851" s="824"/>
      <c r="C851" s="824"/>
      <c r="D851" s="824"/>
      <c r="E851" s="824"/>
    </row>
    <row r="852">
      <c r="A852" s="838"/>
      <c r="B852" s="824"/>
      <c r="C852" s="824"/>
      <c r="D852" s="824"/>
      <c r="E852" s="824"/>
    </row>
    <row r="853">
      <c r="A853" s="838"/>
      <c r="B853" s="824"/>
      <c r="C853" s="824"/>
      <c r="D853" s="824"/>
      <c r="E853" s="824"/>
    </row>
    <row r="854">
      <c r="A854" s="838"/>
      <c r="B854" s="824"/>
      <c r="C854" s="824"/>
      <c r="D854" s="824"/>
      <c r="E854" s="824"/>
    </row>
    <row r="855">
      <c r="A855" s="838"/>
      <c r="B855" s="824"/>
      <c r="C855" s="824"/>
      <c r="D855" s="824"/>
      <c r="E855" s="824"/>
    </row>
    <row r="856">
      <c r="A856" s="838"/>
      <c r="B856" s="824"/>
      <c r="C856" s="824"/>
      <c r="D856" s="824"/>
      <c r="E856" s="824"/>
    </row>
    <row r="857">
      <c r="A857" s="838"/>
      <c r="B857" s="824"/>
      <c r="C857" s="824"/>
      <c r="D857" s="824"/>
      <c r="E857" s="824"/>
    </row>
    <row r="858">
      <c r="A858" s="838"/>
      <c r="B858" s="824"/>
      <c r="C858" s="824"/>
      <c r="D858" s="824"/>
      <c r="E858" s="824"/>
    </row>
    <row r="859">
      <c r="A859" s="838"/>
      <c r="B859" s="824"/>
      <c r="C859" s="824"/>
      <c r="D859" s="824"/>
      <c r="E859" s="824"/>
    </row>
    <row r="860">
      <c r="A860" s="838"/>
      <c r="B860" s="824"/>
      <c r="C860" s="824"/>
      <c r="D860" s="824"/>
      <c r="E860" s="824"/>
    </row>
    <row r="861">
      <c r="A861" s="838"/>
      <c r="B861" s="824"/>
      <c r="C861" s="824"/>
      <c r="D861" s="824"/>
      <c r="E861" s="824"/>
    </row>
    <row r="862">
      <c r="A862" s="838"/>
      <c r="B862" s="824"/>
      <c r="C862" s="824"/>
      <c r="D862" s="824"/>
      <c r="E862" s="824"/>
    </row>
    <row r="863">
      <c r="A863" s="838"/>
      <c r="B863" s="824"/>
      <c r="C863" s="824"/>
      <c r="D863" s="824"/>
      <c r="E863" s="824"/>
    </row>
    <row r="864">
      <c r="A864" s="838"/>
      <c r="B864" s="824"/>
      <c r="C864" s="824"/>
      <c r="D864" s="824"/>
      <c r="E864" s="824"/>
    </row>
    <row r="865">
      <c r="A865" s="838"/>
      <c r="B865" s="824"/>
      <c r="C865" s="824"/>
      <c r="D865" s="824"/>
      <c r="E865" s="824"/>
    </row>
    <row r="866">
      <c r="A866" s="838"/>
      <c r="B866" s="824"/>
      <c r="C866" s="824"/>
      <c r="D866" s="824"/>
      <c r="E866" s="824"/>
    </row>
    <row r="867">
      <c r="A867" s="838"/>
      <c r="B867" s="824"/>
      <c r="C867" s="824"/>
      <c r="D867" s="824"/>
      <c r="E867" s="824"/>
    </row>
    <row r="868">
      <c r="A868" s="838"/>
      <c r="B868" s="824"/>
      <c r="C868" s="824"/>
      <c r="D868" s="824"/>
      <c r="E868" s="824"/>
    </row>
    <row r="869">
      <c r="A869" s="838"/>
      <c r="B869" s="824"/>
      <c r="C869" s="824"/>
      <c r="D869" s="824"/>
      <c r="E869" s="824"/>
    </row>
    <row r="870">
      <c r="A870" s="838"/>
      <c r="B870" s="824"/>
      <c r="C870" s="824"/>
      <c r="D870" s="824"/>
      <c r="E870" s="824"/>
    </row>
    <row r="871">
      <c r="A871" s="838"/>
      <c r="B871" s="824"/>
      <c r="C871" s="824"/>
      <c r="D871" s="824"/>
      <c r="E871" s="824"/>
    </row>
    <row r="872">
      <c r="A872" s="838"/>
      <c r="B872" s="824"/>
      <c r="C872" s="824"/>
      <c r="D872" s="824"/>
      <c r="E872" s="824"/>
    </row>
    <row r="873">
      <c r="A873" s="838"/>
      <c r="B873" s="824"/>
      <c r="C873" s="824"/>
      <c r="D873" s="824"/>
      <c r="E873" s="824"/>
    </row>
    <row r="874">
      <c r="A874" s="838"/>
      <c r="B874" s="824"/>
      <c r="C874" s="824"/>
      <c r="D874" s="824"/>
      <c r="E874" s="824"/>
    </row>
    <row r="875">
      <c r="A875" s="838"/>
      <c r="B875" s="824"/>
      <c r="C875" s="824"/>
      <c r="D875" s="824"/>
      <c r="E875" s="824"/>
    </row>
    <row r="876">
      <c r="A876" s="838"/>
      <c r="B876" s="824"/>
      <c r="C876" s="824"/>
      <c r="D876" s="824"/>
      <c r="E876" s="824"/>
    </row>
    <row r="877">
      <c r="A877" s="838"/>
      <c r="B877" s="824"/>
      <c r="C877" s="824"/>
      <c r="D877" s="824"/>
      <c r="E877" s="824"/>
    </row>
    <row r="878">
      <c r="A878" s="838"/>
      <c r="B878" s="824"/>
      <c r="C878" s="824"/>
      <c r="D878" s="824"/>
      <c r="E878" s="824"/>
    </row>
    <row r="879">
      <c r="A879" s="838"/>
      <c r="B879" s="824"/>
      <c r="C879" s="824"/>
      <c r="D879" s="824"/>
      <c r="E879" s="824"/>
    </row>
    <row r="880">
      <c r="A880" s="838"/>
      <c r="B880" s="824"/>
      <c r="C880" s="824"/>
      <c r="D880" s="824"/>
      <c r="E880" s="824"/>
    </row>
    <row r="881">
      <c r="A881" s="838"/>
      <c r="B881" s="824"/>
      <c r="C881" s="824"/>
      <c r="D881" s="824"/>
      <c r="E881" s="824"/>
    </row>
    <row r="882">
      <c r="A882" s="838"/>
      <c r="B882" s="824"/>
      <c r="C882" s="824"/>
      <c r="D882" s="824"/>
      <c r="E882" s="824"/>
    </row>
    <row r="883">
      <c r="A883" s="838"/>
      <c r="B883" s="824"/>
      <c r="C883" s="824"/>
      <c r="D883" s="824"/>
      <c r="E883" s="824"/>
    </row>
    <row r="884">
      <c r="A884" s="838"/>
      <c r="B884" s="824"/>
      <c r="C884" s="824"/>
      <c r="D884" s="824"/>
      <c r="E884" s="824"/>
    </row>
    <row r="885">
      <c r="A885" s="838"/>
      <c r="B885" s="824"/>
      <c r="C885" s="824"/>
      <c r="D885" s="824"/>
      <c r="E885" s="824"/>
    </row>
    <row r="886">
      <c r="A886" s="838"/>
      <c r="B886" s="824"/>
      <c r="C886" s="824"/>
      <c r="D886" s="824"/>
      <c r="E886" s="824"/>
    </row>
    <row r="887">
      <c r="A887" s="838"/>
      <c r="B887" s="824"/>
      <c r="C887" s="824"/>
      <c r="D887" s="824"/>
      <c r="E887" s="824"/>
    </row>
    <row r="888">
      <c r="A888" s="838"/>
      <c r="B888" s="824"/>
      <c r="C888" s="824"/>
      <c r="D888" s="824"/>
      <c r="E888" s="824"/>
    </row>
    <row r="889">
      <c r="A889" s="838"/>
      <c r="B889" s="824"/>
      <c r="C889" s="824"/>
      <c r="D889" s="824"/>
      <c r="E889" s="824"/>
    </row>
    <row r="890">
      <c r="A890" s="838"/>
      <c r="B890" s="824"/>
      <c r="C890" s="824"/>
      <c r="D890" s="824"/>
      <c r="E890" s="824"/>
    </row>
    <row r="891">
      <c r="A891" s="838"/>
      <c r="B891" s="824"/>
      <c r="C891" s="824"/>
      <c r="D891" s="824"/>
      <c r="E891" s="824"/>
    </row>
    <row r="892">
      <c r="A892" s="838"/>
      <c r="B892" s="824"/>
      <c r="C892" s="824"/>
      <c r="D892" s="824"/>
      <c r="E892" s="824"/>
    </row>
    <row r="893">
      <c r="A893" s="838"/>
      <c r="B893" s="824"/>
      <c r="C893" s="824"/>
      <c r="D893" s="824"/>
      <c r="E893" s="824"/>
    </row>
    <row r="894">
      <c r="A894" s="838"/>
      <c r="B894" s="824"/>
      <c r="C894" s="824"/>
      <c r="D894" s="824"/>
      <c r="E894" s="824"/>
    </row>
    <row r="895">
      <c r="A895" s="838"/>
      <c r="B895" s="824"/>
      <c r="C895" s="824"/>
      <c r="D895" s="824"/>
      <c r="E895" s="824"/>
    </row>
    <row r="896">
      <c r="A896" s="838"/>
      <c r="B896" s="824"/>
      <c r="C896" s="824"/>
      <c r="D896" s="824"/>
      <c r="E896" s="824"/>
    </row>
    <row r="897">
      <c r="A897" s="838"/>
      <c r="B897" s="824"/>
      <c r="C897" s="824"/>
      <c r="D897" s="824"/>
      <c r="E897" s="824"/>
    </row>
    <row r="898">
      <c r="A898" s="838"/>
      <c r="B898" s="824"/>
      <c r="C898" s="824"/>
      <c r="D898" s="824"/>
      <c r="E898" s="824"/>
    </row>
    <row r="899">
      <c r="A899" s="838"/>
      <c r="B899" s="824"/>
      <c r="C899" s="824"/>
      <c r="D899" s="824"/>
      <c r="E899" s="824"/>
    </row>
    <row r="900">
      <c r="A900" s="838"/>
      <c r="B900" s="824"/>
      <c r="C900" s="824"/>
      <c r="D900" s="824"/>
      <c r="E900" s="824"/>
    </row>
    <row r="901">
      <c r="A901" s="838"/>
      <c r="B901" s="824"/>
      <c r="C901" s="824"/>
      <c r="D901" s="824"/>
      <c r="E901" s="824"/>
    </row>
    <row r="902">
      <c r="A902" s="838"/>
      <c r="B902" s="824"/>
      <c r="C902" s="824"/>
      <c r="D902" s="824"/>
      <c r="E902" s="824"/>
    </row>
    <row r="903">
      <c r="A903" s="838"/>
      <c r="B903" s="824"/>
      <c r="C903" s="824"/>
      <c r="D903" s="824"/>
      <c r="E903" s="824"/>
    </row>
    <row r="904">
      <c r="A904" s="838"/>
      <c r="B904" s="824"/>
      <c r="C904" s="824"/>
      <c r="D904" s="824"/>
      <c r="E904" s="824"/>
    </row>
    <row r="905">
      <c r="A905" s="838"/>
      <c r="B905" s="824"/>
      <c r="C905" s="824"/>
      <c r="D905" s="824"/>
      <c r="E905" s="824"/>
    </row>
    <row r="906">
      <c r="A906" s="838"/>
      <c r="B906" s="824"/>
      <c r="C906" s="824"/>
      <c r="D906" s="824"/>
      <c r="E906" s="824"/>
    </row>
    <row r="907">
      <c r="A907" s="838"/>
      <c r="B907" s="824"/>
      <c r="C907" s="824"/>
      <c r="D907" s="824"/>
      <c r="E907" s="824"/>
    </row>
    <row r="908">
      <c r="A908" s="838"/>
      <c r="B908" s="824"/>
      <c r="C908" s="824"/>
      <c r="D908" s="824"/>
      <c r="E908" s="824"/>
    </row>
    <row r="909">
      <c r="A909" s="838"/>
      <c r="B909" s="824"/>
      <c r="C909" s="824"/>
      <c r="D909" s="824"/>
      <c r="E909" s="824"/>
    </row>
    <row r="910">
      <c r="A910" s="838"/>
      <c r="B910" s="824"/>
      <c r="C910" s="824"/>
      <c r="D910" s="824"/>
      <c r="E910" s="824"/>
    </row>
    <row r="911">
      <c r="A911" s="838"/>
      <c r="B911" s="824"/>
      <c r="C911" s="824"/>
      <c r="D911" s="824"/>
      <c r="E911" s="824"/>
    </row>
    <row r="912">
      <c r="A912" s="838"/>
      <c r="B912" s="824"/>
      <c r="C912" s="824"/>
      <c r="D912" s="824"/>
      <c r="E912" s="824"/>
    </row>
    <row r="913">
      <c r="A913" s="838"/>
      <c r="B913" s="824"/>
      <c r="C913" s="824"/>
      <c r="D913" s="824"/>
      <c r="E913" s="824"/>
    </row>
    <row r="914">
      <c r="A914" s="838"/>
      <c r="B914" s="824"/>
      <c r="C914" s="824"/>
      <c r="D914" s="824"/>
      <c r="E914" s="824"/>
    </row>
    <row r="915">
      <c r="A915" s="838"/>
      <c r="B915" s="824"/>
      <c r="C915" s="824"/>
      <c r="D915" s="824"/>
      <c r="E915" s="824"/>
    </row>
    <row r="916">
      <c r="A916" s="838"/>
      <c r="B916" s="824"/>
      <c r="C916" s="824"/>
      <c r="D916" s="824"/>
      <c r="E916" s="824"/>
    </row>
    <row r="917">
      <c r="A917" s="838"/>
      <c r="B917" s="824"/>
      <c r="C917" s="824"/>
      <c r="D917" s="824"/>
      <c r="E917" s="824"/>
    </row>
    <row r="918">
      <c r="A918" s="838"/>
      <c r="B918" s="824"/>
      <c r="C918" s="824"/>
      <c r="D918" s="824"/>
      <c r="E918" s="824"/>
    </row>
    <row r="919">
      <c r="A919" s="838"/>
      <c r="B919" s="824"/>
      <c r="C919" s="824"/>
      <c r="D919" s="824"/>
      <c r="E919" s="824"/>
    </row>
    <row r="920">
      <c r="A920" s="838"/>
      <c r="B920" s="824"/>
      <c r="C920" s="824"/>
      <c r="D920" s="824"/>
      <c r="E920" s="824"/>
    </row>
    <row r="921">
      <c r="A921" s="838"/>
      <c r="B921" s="824"/>
      <c r="C921" s="824"/>
      <c r="D921" s="824"/>
      <c r="E921" s="824"/>
    </row>
    <row r="922">
      <c r="A922" s="838"/>
      <c r="B922" s="824"/>
      <c r="C922" s="824"/>
      <c r="D922" s="824"/>
      <c r="E922" s="824"/>
    </row>
    <row r="923">
      <c r="A923" s="838"/>
      <c r="B923" s="824"/>
      <c r="C923" s="824"/>
      <c r="D923" s="824"/>
      <c r="E923" s="824"/>
    </row>
    <row r="924">
      <c r="A924" s="838"/>
      <c r="B924" s="824"/>
      <c r="C924" s="824"/>
      <c r="D924" s="824"/>
      <c r="E924" s="824"/>
    </row>
    <row r="925">
      <c r="A925" s="838"/>
      <c r="B925" s="824"/>
      <c r="C925" s="824"/>
      <c r="D925" s="824"/>
      <c r="E925" s="824"/>
    </row>
    <row r="926">
      <c r="A926" s="838"/>
      <c r="B926" s="824"/>
      <c r="C926" s="824"/>
      <c r="D926" s="824"/>
      <c r="E926" s="824"/>
    </row>
    <row r="927">
      <c r="A927" s="838"/>
      <c r="B927" s="824"/>
      <c r="C927" s="824"/>
      <c r="D927" s="824"/>
      <c r="E927" s="824"/>
    </row>
    <row r="928">
      <c r="A928" s="838"/>
      <c r="B928" s="824"/>
      <c r="C928" s="824"/>
      <c r="D928" s="824"/>
      <c r="E928" s="824"/>
    </row>
    <row r="929">
      <c r="A929" s="838"/>
      <c r="B929" s="824"/>
      <c r="C929" s="824"/>
      <c r="D929" s="824"/>
      <c r="E929" s="824"/>
    </row>
    <row r="930">
      <c r="A930" s="838"/>
      <c r="B930" s="824"/>
      <c r="C930" s="824"/>
      <c r="D930" s="824"/>
      <c r="E930" s="824"/>
    </row>
    <row r="931">
      <c r="A931" s="838"/>
      <c r="B931" s="824"/>
      <c r="C931" s="824"/>
      <c r="D931" s="824"/>
      <c r="E931" s="824"/>
    </row>
    <row r="932">
      <c r="A932" s="838"/>
      <c r="B932" s="824"/>
      <c r="C932" s="824"/>
      <c r="D932" s="824"/>
      <c r="E932" s="824"/>
    </row>
    <row r="933">
      <c r="A933" s="838"/>
      <c r="B933" s="824"/>
      <c r="C933" s="824"/>
      <c r="D933" s="824"/>
      <c r="E933" s="824"/>
    </row>
    <row r="934">
      <c r="A934" s="838"/>
      <c r="B934" s="824"/>
      <c r="C934" s="824"/>
      <c r="D934" s="824"/>
      <c r="E934" s="824"/>
    </row>
    <row r="935">
      <c r="A935" s="838"/>
      <c r="B935" s="824"/>
      <c r="C935" s="824"/>
      <c r="D935" s="824"/>
      <c r="E935" s="824"/>
    </row>
    <row r="936">
      <c r="A936" s="838"/>
      <c r="B936" s="824"/>
      <c r="C936" s="824"/>
      <c r="D936" s="824"/>
      <c r="E936" s="824"/>
    </row>
    <row r="937">
      <c r="A937" s="838"/>
      <c r="B937" s="824"/>
      <c r="C937" s="824"/>
      <c r="D937" s="824"/>
      <c r="E937" s="824"/>
    </row>
    <row r="938">
      <c r="A938" s="838"/>
      <c r="B938" s="824"/>
      <c r="C938" s="824"/>
      <c r="D938" s="824"/>
      <c r="E938" s="824"/>
    </row>
    <row r="939">
      <c r="A939" s="838"/>
      <c r="B939" s="824"/>
      <c r="C939" s="824"/>
      <c r="D939" s="824"/>
      <c r="E939" s="824"/>
    </row>
    <row r="940">
      <c r="A940" s="838"/>
      <c r="B940" s="824"/>
      <c r="C940" s="824"/>
      <c r="D940" s="824"/>
      <c r="E940" s="824"/>
    </row>
    <row r="941">
      <c r="A941" s="838"/>
      <c r="B941" s="824"/>
      <c r="C941" s="824"/>
      <c r="D941" s="824"/>
      <c r="E941" s="824"/>
    </row>
    <row r="942">
      <c r="A942" s="838"/>
      <c r="B942" s="824"/>
      <c r="C942" s="824"/>
      <c r="D942" s="824"/>
      <c r="E942" s="824"/>
    </row>
    <row r="943">
      <c r="A943" s="838"/>
      <c r="B943" s="824"/>
      <c r="C943" s="824"/>
      <c r="D943" s="824"/>
      <c r="E943" s="824"/>
    </row>
    <row r="944">
      <c r="A944" s="838"/>
      <c r="B944" s="824"/>
      <c r="C944" s="824"/>
      <c r="D944" s="824"/>
      <c r="E944" s="824"/>
    </row>
    <row r="945">
      <c r="A945" s="838"/>
      <c r="B945" s="824"/>
      <c r="C945" s="824"/>
      <c r="D945" s="824"/>
      <c r="E945" s="824"/>
    </row>
    <row r="946">
      <c r="A946" s="838"/>
      <c r="B946" s="824"/>
      <c r="C946" s="824"/>
      <c r="D946" s="824"/>
      <c r="E946" s="824"/>
    </row>
    <row r="947">
      <c r="A947" s="838"/>
      <c r="B947" s="824"/>
      <c r="C947" s="824"/>
      <c r="D947" s="824"/>
      <c r="E947" s="824"/>
    </row>
    <row r="948">
      <c r="A948" s="838"/>
      <c r="B948" s="824"/>
      <c r="C948" s="824"/>
      <c r="D948" s="824"/>
      <c r="E948" s="824"/>
    </row>
    <row r="949">
      <c r="A949" s="838"/>
      <c r="B949" s="824"/>
      <c r="C949" s="824"/>
      <c r="D949" s="824"/>
      <c r="E949" s="824"/>
    </row>
    <row r="950">
      <c r="A950" s="838"/>
      <c r="B950" s="824"/>
      <c r="C950" s="824"/>
      <c r="D950" s="824"/>
      <c r="E950" s="824"/>
    </row>
    <row r="951">
      <c r="A951" s="838"/>
      <c r="B951" s="824"/>
      <c r="C951" s="824"/>
      <c r="D951" s="824"/>
      <c r="E951" s="824"/>
    </row>
    <row r="952">
      <c r="A952" s="838"/>
      <c r="B952" s="824"/>
      <c r="C952" s="824"/>
      <c r="D952" s="824"/>
      <c r="E952" s="824"/>
    </row>
    <row r="953">
      <c r="A953" s="838"/>
      <c r="B953" s="824"/>
      <c r="C953" s="824"/>
      <c r="D953" s="824"/>
      <c r="E953" s="824"/>
    </row>
    <row r="954">
      <c r="A954" s="838"/>
      <c r="B954" s="824"/>
      <c r="C954" s="824"/>
      <c r="D954" s="824"/>
      <c r="E954" s="824"/>
    </row>
    <row r="955">
      <c r="A955" s="838"/>
      <c r="B955" s="824"/>
      <c r="C955" s="824"/>
      <c r="D955" s="824"/>
      <c r="E955" s="824"/>
    </row>
    <row r="956">
      <c r="A956" s="838"/>
      <c r="B956" s="824"/>
      <c r="C956" s="824"/>
      <c r="D956" s="824"/>
      <c r="E956" s="824"/>
    </row>
    <row r="957">
      <c r="A957" s="838"/>
      <c r="B957" s="824"/>
      <c r="C957" s="824"/>
      <c r="D957" s="824"/>
      <c r="E957" s="824"/>
    </row>
    <row r="958">
      <c r="A958" s="838"/>
      <c r="B958" s="824"/>
      <c r="C958" s="824"/>
      <c r="D958" s="824"/>
      <c r="E958" s="824"/>
    </row>
    <row r="959">
      <c r="A959" s="838"/>
      <c r="B959" s="824"/>
      <c r="C959" s="824"/>
      <c r="D959" s="824"/>
      <c r="E959" s="824"/>
    </row>
    <row r="960">
      <c r="A960" s="838"/>
      <c r="B960" s="824"/>
      <c r="C960" s="824"/>
      <c r="D960" s="824"/>
      <c r="E960" s="824"/>
    </row>
    <row r="961">
      <c r="A961" s="838"/>
      <c r="B961" s="824"/>
      <c r="C961" s="824"/>
      <c r="D961" s="824"/>
      <c r="E961" s="824"/>
    </row>
    <row r="962">
      <c r="A962" s="838"/>
      <c r="B962" s="824"/>
      <c r="C962" s="824"/>
      <c r="D962" s="824"/>
      <c r="E962" s="824"/>
    </row>
    <row r="963">
      <c r="A963" s="838"/>
      <c r="B963" s="824"/>
      <c r="C963" s="824"/>
      <c r="D963" s="824"/>
      <c r="E963" s="824"/>
    </row>
    <row r="964">
      <c r="A964" s="838"/>
      <c r="B964" s="824"/>
      <c r="C964" s="824"/>
      <c r="D964" s="824"/>
      <c r="E964" s="824"/>
    </row>
    <row r="965">
      <c r="A965" s="838"/>
      <c r="B965" s="824"/>
      <c r="C965" s="824"/>
      <c r="D965" s="824"/>
      <c r="E965" s="824"/>
    </row>
    <row r="966">
      <c r="A966" s="838"/>
      <c r="B966" s="824"/>
      <c r="C966" s="824"/>
      <c r="D966" s="824"/>
      <c r="E966" s="824"/>
    </row>
    <row r="967">
      <c r="A967" s="838"/>
      <c r="B967" s="824"/>
      <c r="C967" s="824"/>
      <c r="D967" s="824"/>
      <c r="E967" s="824"/>
    </row>
    <row r="968">
      <c r="A968" s="838"/>
      <c r="B968" s="824"/>
      <c r="C968" s="824"/>
      <c r="D968" s="824"/>
      <c r="E968" s="824"/>
    </row>
    <row r="969">
      <c r="A969" s="838"/>
      <c r="B969" s="824"/>
      <c r="C969" s="824"/>
      <c r="D969" s="824"/>
      <c r="E969" s="824"/>
    </row>
    <row r="970">
      <c r="A970" s="838"/>
      <c r="B970" s="824"/>
      <c r="C970" s="824"/>
      <c r="D970" s="824"/>
      <c r="E970" s="824"/>
    </row>
    <row r="971">
      <c r="A971" s="838"/>
      <c r="B971" s="824"/>
      <c r="C971" s="824"/>
      <c r="D971" s="824"/>
      <c r="E971" s="824"/>
    </row>
    <row r="972">
      <c r="A972" s="838"/>
      <c r="B972" s="824"/>
      <c r="C972" s="824"/>
      <c r="D972" s="824"/>
      <c r="E972" s="824"/>
    </row>
    <row r="973">
      <c r="A973" s="838"/>
      <c r="B973" s="824"/>
      <c r="C973" s="824"/>
      <c r="D973" s="824"/>
      <c r="E973" s="824"/>
    </row>
    <row r="974">
      <c r="A974" s="838"/>
      <c r="B974" s="824"/>
      <c r="C974" s="824"/>
      <c r="D974" s="824"/>
      <c r="E974" s="824"/>
    </row>
    <row r="975">
      <c r="A975" s="838"/>
      <c r="B975" s="824"/>
      <c r="C975" s="824"/>
      <c r="D975" s="824"/>
      <c r="E975" s="824"/>
    </row>
    <row r="976">
      <c r="A976" s="838"/>
      <c r="B976" s="824"/>
      <c r="C976" s="824"/>
      <c r="D976" s="824"/>
      <c r="E976" s="824"/>
    </row>
    <row r="977">
      <c r="A977" s="838"/>
      <c r="B977" s="824"/>
      <c r="C977" s="824"/>
      <c r="D977" s="824"/>
      <c r="E977" s="824"/>
    </row>
    <row r="978">
      <c r="A978" s="838"/>
      <c r="B978" s="824"/>
      <c r="C978" s="824"/>
      <c r="D978" s="824"/>
      <c r="E978" s="824"/>
    </row>
    <row r="979">
      <c r="A979" s="838"/>
      <c r="B979" s="824"/>
      <c r="C979" s="824"/>
      <c r="D979" s="824"/>
      <c r="E979" s="824"/>
    </row>
    <row r="980">
      <c r="A980" s="838"/>
      <c r="B980" s="824"/>
      <c r="C980" s="824"/>
      <c r="D980" s="824"/>
      <c r="E980" s="824"/>
    </row>
    <row r="981">
      <c r="A981" s="838"/>
      <c r="B981" s="824"/>
      <c r="C981" s="824"/>
      <c r="D981" s="824"/>
      <c r="E981" s="824"/>
    </row>
    <row r="982">
      <c r="A982" s="838"/>
      <c r="B982" s="824"/>
      <c r="C982" s="824"/>
      <c r="D982" s="824"/>
      <c r="E982" s="824"/>
    </row>
    <row r="983">
      <c r="A983" s="838"/>
      <c r="B983" s="824"/>
      <c r="C983" s="824"/>
      <c r="D983" s="824"/>
      <c r="E983" s="824"/>
    </row>
    <row r="984">
      <c r="A984" s="838"/>
      <c r="B984" s="824"/>
      <c r="C984" s="824"/>
      <c r="D984" s="824"/>
      <c r="E984" s="824"/>
    </row>
    <row r="985">
      <c r="A985" s="838"/>
      <c r="B985" s="824"/>
      <c r="C985" s="824"/>
      <c r="D985" s="824"/>
      <c r="E985" s="824"/>
    </row>
    <row r="986">
      <c r="A986" s="838"/>
      <c r="B986" s="824"/>
      <c r="C986" s="824"/>
      <c r="D986" s="824"/>
      <c r="E986" s="824"/>
    </row>
    <row r="987">
      <c r="A987" s="838"/>
      <c r="B987" s="824"/>
      <c r="C987" s="824"/>
      <c r="D987" s="824"/>
      <c r="E987" s="824"/>
    </row>
    <row r="988">
      <c r="A988" s="838"/>
      <c r="B988" s="824"/>
      <c r="C988" s="824"/>
      <c r="D988" s="824"/>
      <c r="E988" s="824"/>
    </row>
    <row r="989">
      <c r="A989" s="838"/>
      <c r="B989" s="824"/>
      <c r="C989" s="824"/>
      <c r="D989" s="824"/>
      <c r="E989" s="824"/>
    </row>
    <row r="990">
      <c r="A990" s="838"/>
      <c r="B990" s="824"/>
      <c r="C990" s="824"/>
      <c r="D990" s="824"/>
      <c r="E990" s="824"/>
    </row>
    <row r="991">
      <c r="A991" s="838"/>
      <c r="B991" s="824"/>
      <c r="C991" s="824"/>
      <c r="D991" s="824"/>
      <c r="E991" s="824"/>
    </row>
    <row r="992">
      <c r="A992" s="838"/>
      <c r="B992" s="824"/>
      <c r="C992" s="824"/>
      <c r="D992" s="824"/>
      <c r="E992" s="824"/>
    </row>
    <row r="993">
      <c r="A993" s="838"/>
      <c r="B993" s="824"/>
      <c r="C993" s="824"/>
      <c r="D993" s="824"/>
      <c r="E993" s="824"/>
    </row>
    <row r="994">
      <c r="A994" s="838"/>
      <c r="B994" s="824"/>
      <c r="C994" s="824"/>
      <c r="D994" s="824"/>
      <c r="E994" s="824"/>
    </row>
    <row r="995">
      <c r="A995" s="838"/>
      <c r="B995" s="824"/>
      <c r="C995" s="824"/>
      <c r="D995" s="824"/>
      <c r="E995" s="824"/>
    </row>
    <row r="996">
      <c r="A996" s="838"/>
      <c r="B996" s="824"/>
      <c r="C996" s="824"/>
      <c r="D996" s="824"/>
      <c r="E996" s="824"/>
    </row>
    <row r="997">
      <c r="A997" s="838"/>
      <c r="B997" s="824"/>
      <c r="C997" s="824"/>
      <c r="D997" s="824"/>
      <c r="E997" s="824"/>
    </row>
    <row r="998">
      <c r="A998" s="838"/>
      <c r="B998" s="824"/>
      <c r="C998" s="824"/>
      <c r="D998" s="824"/>
      <c r="E998" s="824"/>
    </row>
    <row r="999">
      <c r="A999" s="838"/>
      <c r="B999" s="824"/>
      <c r="C999" s="824"/>
      <c r="D999" s="824"/>
      <c r="E999" s="824"/>
    </row>
    <row r="1000">
      <c r="A1000" s="838"/>
      <c r="B1000" s="824"/>
      <c r="C1000" s="824"/>
      <c r="D1000" s="824"/>
      <c r="E1000" s="824"/>
    </row>
  </sheetData>
  <mergeCells count="75">
    <mergeCell ref="A59:E59"/>
    <mergeCell ref="B60:D60"/>
    <mergeCell ref="C62:E62"/>
    <mergeCell ref="A66:E66"/>
    <mergeCell ref="A67:B67"/>
    <mergeCell ref="A50:B50"/>
    <mergeCell ref="C50:E50"/>
    <mergeCell ref="A55:E55"/>
    <mergeCell ref="A56:E56"/>
    <mergeCell ref="A57:E57"/>
    <mergeCell ref="A58:E58"/>
    <mergeCell ref="B61:D61"/>
    <mergeCell ref="A60:A61"/>
    <mergeCell ref="A62:B62"/>
    <mergeCell ref="A82:B82"/>
    <mergeCell ref="A87:E87"/>
    <mergeCell ref="A88:E88"/>
    <mergeCell ref="A89:E89"/>
    <mergeCell ref="A90:B90"/>
    <mergeCell ref="C97:D97"/>
    <mergeCell ref="C105:E105"/>
    <mergeCell ref="C106:D106"/>
    <mergeCell ref="C107:D107"/>
    <mergeCell ref="C108:D108"/>
    <mergeCell ref="C90:E90"/>
    <mergeCell ref="C91:D91"/>
    <mergeCell ref="C92:D92"/>
    <mergeCell ref="C93:D93"/>
    <mergeCell ref="C94:D94"/>
    <mergeCell ref="C95:D95"/>
    <mergeCell ref="C96:D96"/>
    <mergeCell ref="E6:E8"/>
    <mergeCell ref="E9:E11"/>
    <mergeCell ref="A1:E1"/>
    <mergeCell ref="A2:E2"/>
    <mergeCell ref="A3:E3"/>
    <mergeCell ref="A4:E4"/>
    <mergeCell ref="A5:B5"/>
    <mergeCell ref="C5:E5"/>
    <mergeCell ref="B8:B9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A21:B21"/>
    <mergeCell ref="C21:E21"/>
    <mergeCell ref="A28:E28"/>
    <mergeCell ref="A29:B29"/>
    <mergeCell ref="C29:E29"/>
    <mergeCell ref="A30:E30"/>
    <mergeCell ref="A31:E31"/>
    <mergeCell ref="A32:E32"/>
    <mergeCell ref="A33:E33"/>
    <mergeCell ref="A34:B34"/>
    <mergeCell ref="C34:E34"/>
    <mergeCell ref="C35:D35"/>
    <mergeCell ref="C36:D36"/>
    <mergeCell ref="C37:D37"/>
    <mergeCell ref="C38:D38"/>
    <mergeCell ref="C39:D39"/>
    <mergeCell ref="C40:E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</mergeCells>
  <printOptions/>
  <pageMargins bottom="0.787401575" footer="0.0" header="0.0" left="0.511811024" right="0.511811024" top="0.787401575"/>
  <pageSetup paperSize="9" orientation="landscape"/>
  <rowBreaks count="4" manualBreakCount="4">
    <brk id="86" man="1"/>
    <brk id="55" man="1"/>
    <brk id="104" man="1"/>
    <brk id="29" man="1"/>
  </rowBreak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75"/>
  <cols>
    <col customWidth="1" min="1" max="1" width="104.57"/>
    <col customWidth="1" min="2" max="2" width="33.71"/>
    <col customWidth="1" min="3" max="3" width="125.57"/>
    <col customWidth="1" min="4" max="4" width="33.43"/>
    <col customWidth="1" min="5" max="5" width="37.57"/>
    <col customWidth="1" min="6" max="26" width="8.71"/>
  </cols>
  <sheetData>
    <row r="1">
      <c r="A1" s="740" t="s">
        <v>159</v>
      </c>
      <c r="B1" s="207"/>
      <c r="C1" s="207"/>
      <c r="D1" s="207"/>
      <c r="E1" s="741"/>
    </row>
    <row r="2">
      <c r="A2" s="742" t="s">
        <v>160</v>
      </c>
      <c r="E2" s="219"/>
    </row>
    <row r="3">
      <c r="A3" s="742" t="s">
        <v>1626</v>
      </c>
      <c r="E3" s="219"/>
    </row>
    <row r="4">
      <c r="A4" s="743" t="s">
        <v>1658</v>
      </c>
      <c r="B4" s="744"/>
      <c r="C4" s="744"/>
      <c r="D4" s="744"/>
      <c r="E4" s="221"/>
    </row>
    <row r="5">
      <c r="A5" s="745" t="s">
        <v>1552</v>
      </c>
      <c r="B5" s="4"/>
      <c r="C5" s="839" t="s">
        <v>1553</v>
      </c>
      <c r="D5" s="163"/>
      <c r="E5" s="840"/>
    </row>
    <row r="6">
      <c r="A6" s="760" t="s">
        <v>1554</v>
      </c>
      <c r="B6" s="841">
        <f>'Demonstrativo Fevereiro'!C21</f>
        <v>161271.59</v>
      </c>
      <c r="C6" s="842" t="s">
        <v>1628</v>
      </c>
      <c r="D6" s="843">
        <v>726916.71</v>
      </c>
      <c r="E6" s="887">
        <f>SUM(D6:D8)</f>
        <v>804348.63</v>
      </c>
    </row>
    <row r="7">
      <c r="A7" s="750" t="s">
        <v>1659</v>
      </c>
      <c r="B7" s="754">
        <v>8876.97</v>
      </c>
      <c r="C7" s="842" t="s">
        <v>1660</v>
      </c>
      <c r="D7" s="843">
        <v>69086.92</v>
      </c>
      <c r="E7" s="888"/>
    </row>
    <row r="8">
      <c r="A8" s="844" t="s">
        <v>1661</v>
      </c>
      <c r="B8" s="28"/>
      <c r="C8" s="889" t="s">
        <v>1631</v>
      </c>
      <c r="D8" s="890">
        <v>8345.0</v>
      </c>
      <c r="E8" s="888"/>
    </row>
    <row r="9">
      <c r="A9" s="844" t="s">
        <v>1662</v>
      </c>
      <c r="B9" s="754">
        <v>1358315.57</v>
      </c>
      <c r="C9" s="130"/>
      <c r="D9" s="620"/>
      <c r="E9" s="891"/>
    </row>
    <row r="10">
      <c r="A10" s="844" t="s">
        <v>1663</v>
      </c>
      <c r="B10" s="28"/>
      <c r="C10" s="842" t="s">
        <v>1633</v>
      </c>
      <c r="D10" s="843">
        <v>135506.63</v>
      </c>
      <c r="E10" s="887">
        <f>SUM(D10:D12)</f>
        <v>511576.95</v>
      </c>
    </row>
    <row r="11">
      <c r="A11" s="844" t="s">
        <v>1664</v>
      </c>
      <c r="B11" s="757">
        <v>0.0</v>
      </c>
      <c r="C11" s="842" t="s">
        <v>1635</v>
      </c>
      <c r="D11" s="843">
        <v>194225.77</v>
      </c>
      <c r="E11" s="888"/>
    </row>
    <row r="12">
      <c r="A12" s="844" t="s">
        <v>1636</v>
      </c>
      <c r="B12" s="757">
        <v>3131.12</v>
      </c>
      <c r="C12" s="842" t="s">
        <v>1637</v>
      </c>
      <c r="D12" s="843">
        <v>181844.55</v>
      </c>
      <c r="E12" s="891"/>
    </row>
    <row r="13">
      <c r="A13" s="844" t="s">
        <v>1561</v>
      </c>
      <c r="B13" s="757">
        <v>0.0</v>
      </c>
      <c r="C13" s="845" t="s">
        <v>1560</v>
      </c>
      <c r="D13" s="4"/>
      <c r="E13" s="846">
        <v>21840.0</v>
      </c>
    </row>
    <row r="14">
      <c r="A14" s="844" t="s">
        <v>1563</v>
      </c>
      <c r="B14" s="757">
        <v>0.0</v>
      </c>
      <c r="C14" s="845" t="s">
        <v>1638</v>
      </c>
      <c r="D14" s="4"/>
      <c r="E14" s="892">
        <v>814.89</v>
      </c>
    </row>
    <row r="15">
      <c r="A15" s="844" t="s">
        <v>1639</v>
      </c>
      <c r="B15" s="757">
        <v>0.0</v>
      </c>
      <c r="C15" s="845" t="s">
        <v>1564</v>
      </c>
      <c r="D15" s="4"/>
      <c r="E15" s="893">
        <f>E47</f>
        <v>59100.95</v>
      </c>
    </row>
    <row r="16">
      <c r="A16" s="844" t="s">
        <v>1562</v>
      </c>
      <c r="B16" s="757">
        <v>814.89</v>
      </c>
      <c r="C16" s="845" t="s">
        <v>1570</v>
      </c>
      <c r="D16" s="4"/>
      <c r="E16" s="894">
        <f>E56</f>
        <v>3526.47</v>
      </c>
    </row>
    <row r="17">
      <c r="A17" s="844" t="s">
        <v>1665</v>
      </c>
      <c r="B17" s="757">
        <v>9931.02</v>
      </c>
      <c r="C17" s="842" t="s">
        <v>1666</v>
      </c>
      <c r="D17" s="895">
        <v>9931.02</v>
      </c>
      <c r="E17" s="896">
        <f>SUM(D17:D18)</f>
        <v>14346.17</v>
      </c>
    </row>
    <row r="18">
      <c r="A18" s="844" t="s">
        <v>1667</v>
      </c>
      <c r="B18" s="757">
        <v>4415.15</v>
      </c>
      <c r="C18" s="897" t="s">
        <v>1668</v>
      </c>
      <c r="D18" s="895">
        <v>4415.15</v>
      </c>
      <c r="E18" s="898"/>
    </row>
    <row r="19">
      <c r="A19" s="844" t="s">
        <v>1576</v>
      </c>
      <c r="B19" s="757">
        <v>300.79</v>
      </c>
      <c r="C19" s="899" t="s">
        <v>1639</v>
      </c>
      <c r="D19" s="85"/>
      <c r="E19" s="892">
        <v>14520.75</v>
      </c>
    </row>
    <row r="20">
      <c r="A20" s="844" t="s">
        <v>1669</v>
      </c>
      <c r="B20" s="757">
        <v>360.0</v>
      </c>
      <c r="C20" s="849" t="s">
        <v>1670</v>
      </c>
      <c r="D20" s="164"/>
      <c r="E20" s="892">
        <v>103364.93</v>
      </c>
    </row>
    <row r="21">
      <c r="A21" s="844" t="s">
        <v>1671</v>
      </c>
      <c r="B21" s="757">
        <v>2838.92</v>
      </c>
      <c r="C21" s="900" t="s">
        <v>1672</v>
      </c>
      <c r="D21" s="901"/>
      <c r="E21" s="892">
        <v>69.78</v>
      </c>
    </row>
    <row r="22">
      <c r="A22" s="844" t="s">
        <v>1671</v>
      </c>
      <c r="B22" s="757">
        <v>1550.0</v>
      </c>
      <c r="C22" s="900"/>
      <c r="D22" s="901"/>
      <c r="E22" s="892"/>
    </row>
    <row r="23">
      <c r="A23" s="844" t="s">
        <v>1671</v>
      </c>
      <c r="B23" s="757">
        <v>1251.5</v>
      </c>
      <c r="C23" s="900"/>
      <c r="D23" s="902"/>
      <c r="E23" s="892"/>
    </row>
    <row r="24">
      <c r="A24" s="844" t="s">
        <v>1671</v>
      </c>
      <c r="B24" s="757">
        <v>1499.98</v>
      </c>
      <c r="C24" s="900"/>
      <c r="D24" s="901"/>
      <c r="E24" s="892"/>
    </row>
    <row r="25">
      <c r="A25" s="844" t="s">
        <v>1671</v>
      </c>
      <c r="B25" s="757">
        <v>1399.28</v>
      </c>
      <c r="C25" s="900"/>
      <c r="D25" s="901"/>
      <c r="E25" s="892"/>
    </row>
    <row r="26">
      <c r="A26" s="844" t="s">
        <v>1671</v>
      </c>
      <c r="B26" s="757">
        <v>1242.61</v>
      </c>
      <c r="C26" s="900"/>
      <c r="D26" s="901"/>
      <c r="E26" s="892"/>
      <c r="H26" s="203"/>
    </row>
    <row r="27">
      <c r="A27" s="844" t="s">
        <v>1671</v>
      </c>
      <c r="B27" s="757">
        <v>709.17</v>
      </c>
      <c r="C27" s="900"/>
      <c r="D27" s="901"/>
      <c r="E27" s="892"/>
    </row>
    <row r="28">
      <c r="A28" s="844" t="s">
        <v>1671</v>
      </c>
      <c r="B28" s="757">
        <v>1306.01</v>
      </c>
      <c r="C28" s="900"/>
      <c r="D28" s="901"/>
      <c r="E28" s="892"/>
    </row>
    <row r="29">
      <c r="A29" s="844" t="s">
        <v>1671</v>
      </c>
      <c r="B29" s="757">
        <v>448.28</v>
      </c>
      <c r="C29" s="900"/>
      <c r="D29" s="901"/>
      <c r="E29" s="892"/>
    </row>
    <row r="30">
      <c r="A30" s="844" t="s">
        <v>1673</v>
      </c>
      <c r="B30" s="757">
        <v>4487.59</v>
      </c>
      <c r="C30" s="900"/>
      <c r="D30" s="901"/>
      <c r="E30" s="892"/>
    </row>
    <row r="31">
      <c r="A31" s="825" t="s">
        <v>1577</v>
      </c>
      <c r="B31" s="850">
        <f>SUM(B6:B30)</f>
        <v>1564150.44</v>
      </c>
      <c r="C31" s="851" t="s">
        <v>1578</v>
      </c>
      <c r="D31" s="4"/>
      <c r="E31" s="903">
        <f>SUM(E6:E30)</f>
        <v>1533509.52</v>
      </c>
    </row>
    <row r="32">
      <c r="A32" s="852" t="s">
        <v>1579</v>
      </c>
      <c r="B32" s="853"/>
      <c r="C32" s="766">
        <f>B31-E31</f>
        <v>30640.92</v>
      </c>
      <c r="D32" s="854"/>
      <c r="E32" s="767"/>
    </row>
    <row r="33">
      <c r="A33" s="768"/>
      <c r="B33" s="768"/>
      <c r="C33" s="769"/>
      <c r="D33" s="769"/>
      <c r="E33" s="769"/>
    </row>
    <row r="34">
      <c r="A34" s="768"/>
      <c r="B34" s="768"/>
      <c r="C34" s="770"/>
      <c r="D34" s="770"/>
      <c r="E34" s="769"/>
    </row>
    <row r="35">
      <c r="A35" s="768"/>
      <c r="B35" s="768"/>
      <c r="C35" s="770"/>
      <c r="D35" s="770"/>
      <c r="E35" s="769"/>
    </row>
    <row r="36">
      <c r="A36" s="768"/>
      <c r="B36" s="768"/>
      <c r="C36" s="771" t="s">
        <v>1580</v>
      </c>
      <c r="D36" s="771"/>
      <c r="E36" s="769"/>
    </row>
    <row r="37">
      <c r="A37" s="768"/>
      <c r="B37" s="768"/>
      <c r="C37" s="771" t="s">
        <v>1581</v>
      </c>
      <c r="D37" s="771"/>
      <c r="E37" s="769"/>
    </row>
    <row r="38">
      <c r="A38" s="740" t="s">
        <v>159</v>
      </c>
      <c r="B38" s="207"/>
      <c r="C38" s="207"/>
      <c r="D38" s="207"/>
      <c r="E38" s="741"/>
    </row>
    <row r="39">
      <c r="A39" s="742" t="s">
        <v>160</v>
      </c>
      <c r="E39" s="219"/>
    </row>
    <row r="40">
      <c r="A40" s="855" t="s">
        <v>1582</v>
      </c>
      <c r="E40" s="219"/>
    </row>
    <row r="41">
      <c r="A41" s="743" t="s">
        <v>1658</v>
      </c>
      <c r="B41" s="744"/>
      <c r="C41" s="744"/>
      <c r="D41" s="744"/>
      <c r="E41" s="221"/>
    </row>
    <row r="42">
      <c r="A42" s="745" t="s">
        <v>1584</v>
      </c>
      <c r="B42" s="4"/>
      <c r="C42" s="856" t="s">
        <v>1585</v>
      </c>
      <c r="D42" s="81"/>
      <c r="E42" s="747"/>
    </row>
    <row r="43">
      <c r="A43" s="781" t="s">
        <v>1554</v>
      </c>
      <c r="B43" s="857">
        <f>'Demonstrativo Fevereiro'!C50</f>
        <v>84979.58</v>
      </c>
      <c r="C43" s="845" t="s">
        <v>1586</v>
      </c>
      <c r="D43" s="4"/>
      <c r="E43" s="783">
        <v>42404.62</v>
      </c>
    </row>
    <row r="44">
      <c r="A44" s="781" t="s">
        <v>1674</v>
      </c>
      <c r="B44" s="782">
        <v>531.97</v>
      </c>
      <c r="C44" s="845" t="s">
        <v>1588</v>
      </c>
      <c r="D44" s="4"/>
      <c r="E44" s="783">
        <v>4356.22</v>
      </c>
    </row>
    <row r="45">
      <c r="A45" s="781" t="s">
        <v>1675</v>
      </c>
      <c r="B45" s="782">
        <v>53294.07</v>
      </c>
      <c r="C45" s="845" t="s">
        <v>1645</v>
      </c>
      <c r="D45" s="4"/>
      <c r="E45" s="783">
        <v>7730.55</v>
      </c>
    </row>
    <row r="46">
      <c r="A46" s="904" t="s">
        <v>1676</v>
      </c>
      <c r="B46" s="905">
        <f>SUM(B44:B45)</f>
        <v>53826.04</v>
      </c>
      <c r="C46" s="845" t="s">
        <v>1646</v>
      </c>
      <c r="D46" s="4"/>
      <c r="E46" s="783">
        <v>4609.56</v>
      </c>
    </row>
    <row r="47">
      <c r="A47" s="781" t="s">
        <v>1677</v>
      </c>
      <c r="B47" s="782">
        <v>1000.0</v>
      </c>
      <c r="C47" s="858" t="s">
        <v>1592</v>
      </c>
      <c r="D47" s="4"/>
      <c r="E47" s="783">
        <f>SUM(E43:E46)</f>
        <v>59100.95</v>
      </c>
    </row>
    <row r="48">
      <c r="A48" s="786"/>
      <c r="B48" s="782"/>
      <c r="C48" s="856" t="s">
        <v>1593</v>
      </c>
      <c r="D48" s="81"/>
      <c r="E48" s="747"/>
    </row>
    <row r="49">
      <c r="A49" s="786"/>
      <c r="B49" s="782"/>
      <c r="C49" s="845" t="s">
        <v>1678</v>
      </c>
      <c r="D49" s="4"/>
      <c r="E49" s="783">
        <v>774.0</v>
      </c>
    </row>
    <row r="50">
      <c r="A50" s="786"/>
      <c r="B50" s="782"/>
      <c r="C50" s="845" t="s">
        <v>1679</v>
      </c>
      <c r="D50" s="4"/>
      <c r="E50" s="783">
        <v>662.52</v>
      </c>
    </row>
    <row r="51">
      <c r="A51" s="788"/>
      <c r="B51" s="789"/>
      <c r="C51" s="845" t="s">
        <v>1680</v>
      </c>
      <c r="D51" s="4"/>
      <c r="E51" s="783">
        <v>238.85</v>
      </c>
    </row>
    <row r="52">
      <c r="A52" s="788"/>
      <c r="B52" s="789"/>
      <c r="C52" s="845" t="s">
        <v>1681</v>
      </c>
      <c r="D52" s="4"/>
      <c r="E52" s="783">
        <v>860.0</v>
      </c>
    </row>
    <row r="53">
      <c r="A53" s="788"/>
      <c r="B53" s="789"/>
      <c r="C53" s="845" t="s">
        <v>1597</v>
      </c>
      <c r="D53" s="4"/>
      <c r="E53" s="783">
        <v>775.29</v>
      </c>
    </row>
    <row r="54">
      <c r="A54" s="788"/>
      <c r="B54" s="789"/>
      <c r="C54" s="845" t="s">
        <v>1598</v>
      </c>
      <c r="D54" s="4"/>
      <c r="E54" s="783">
        <v>165.72</v>
      </c>
    </row>
    <row r="55">
      <c r="A55" s="788"/>
      <c r="B55" s="789"/>
      <c r="C55" s="845" t="s">
        <v>1599</v>
      </c>
      <c r="D55" s="4"/>
      <c r="E55" s="783">
        <v>50.09</v>
      </c>
    </row>
    <row r="56">
      <c r="A56" s="788"/>
      <c r="B56" s="789"/>
      <c r="C56" s="858" t="s">
        <v>1600</v>
      </c>
      <c r="D56" s="4"/>
      <c r="E56" s="783">
        <f>SUM(E49:E55)</f>
        <v>3526.47</v>
      </c>
    </row>
    <row r="57">
      <c r="A57" s="790" t="s">
        <v>135</v>
      </c>
      <c r="B57" s="791">
        <f>SUM(B43:B54)-B46</f>
        <v>139805.62</v>
      </c>
      <c r="C57" s="859" t="s">
        <v>1601</v>
      </c>
      <c r="D57" s="4"/>
      <c r="E57" s="793">
        <f>SUM(E47+E56)</f>
        <v>62627.42</v>
      </c>
    </row>
    <row r="58">
      <c r="A58" s="860" t="s">
        <v>373</v>
      </c>
      <c r="B58" s="60"/>
      <c r="C58" s="861">
        <f>B57-E57</f>
        <v>77178.2</v>
      </c>
      <c r="D58" s="191"/>
      <c r="E58" s="796"/>
    </row>
    <row r="59" ht="45.75" customHeight="1">
      <c r="A59" s="906" t="s">
        <v>1682</v>
      </c>
      <c r="C59" s="770"/>
      <c r="D59" s="770"/>
      <c r="E59" s="769"/>
    </row>
    <row r="60">
      <c r="A60" s="768"/>
      <c r="B60" s="768"/>
      <c r="C60" s="770"/>
      <c r="D60" s="770"/>
      <c r="E60" s="769"/>
    </row>
    <row r="61">
      <c r="A61" s="768"/>
      <c r="B61" s="768"/>
      <c r="C61" s="771" t="s">
        <v>1580</v>
      </c>
      <c r="D61" s="771"/>
      <c r="E61" s="769"/>
    </row>
    <row r="62">
      <c r="A62" s="768"/>
      <c r="B62" s="768"/>
      <c r="C62" s="771" t="s">
        <v>1581</v>
      </c>
      <c r="D62" s="771"/>
      <c r="E62" s="769"/>
    </row>
    <row r="63">
      <c r="A63" s="768"/>
    </row>
    <row r="64">
      <c r="A64" s="740" t="s">
        <v>159</v>
      </c>
      <c r="B64" s="207"/>
      <c r="C64" s="207"/>
      <c r="D64" s="207"/>
      <c r="E64" s="741"/>
    </row>
    <row r="65">
      <c r="A65" s="742" t="s">
        <v>160</v>
      </c>
      <c r="E65" s="219"/>
    </row>
    <row r="66">
      <c r="A66" s="742" t="s">
        <v>1602</v>
      </c>
      <c r="E66" s="219"/>
    </row>
    <row r="67">
      <c r="A67" s="743" t="s">
        <v>1658</v>
      </c>
      <c r="B67" s="744"/>
      <c r="C67" s="744"/>
      <c r="D67" s="744"/>
      <c r="E67" s="221"/>
    </row>
    <row r="68">
      <c r="A68" s="798" t="s">
        <v>1603</v>
      </c>
      <c r="B68" s="746" t="s">
        <v>1554</v>
      </c>
      <c r="C68" s="81"/>
      <c r="D68" s="4"/>
      <c r="E68" s="862">
        <f>'Demonstrativo Fevereiro'!C62</f>
        <v>107026.84</v>
      </c>
    </row>
    <row r="69">
      <c r="A69" s="801"/>
      <c r="B69" s="863" t="s">
        <v>1606</v>
      </c>
      <c r="C69" s="81"/>
      <c r="D69" s="4"/>
      <c r="E69" s="799">
        <v>437.66</v>
      </c>
    </row>
    <row r="70">
      <c r="A70" s="765" t="s">
        <v>1607</v>
      </c>
      <c r="B70" s="60"/>
      <c r="C70" s="802">
        <f>SUM(E68:E69)</f>
        <v>107464.5</v>
      </c>
      <c r="D70" s="191"/>
      <c r="E70" s="796"/>
    </row>
    <row r="71">
      <c r="A71" s="772"/>
      <c r="B71" s="772"/>
      <c r="C71" s="803"/>
      <c r="D71" s="803"/>
      <c r="E71" s="803"/>
    </row>
    <row r="72">
      <c r="A72" s="772"/>
      <c r="B72" s="772"/>
      <c r="C72" s="803"/>
      <c r="D72" s="803"/>
      <c r="E72" s="803"/>
    </row>
    <row r="73">
      <c r="A73" s="772"/>
      <c r="B73" s="772"/>
      <c r="C73" s="803"/>
      <c r="D73" s="803"/>
      <c r="E73" s="803"/>
    </row>
    <row r="74">
      <c r="A74" s="774" t="s">
        <v>1608</v>
      </c>
      <c r="B74" s="775"/>
      <c r="C74" s="775"/>
      <c r="D74" s="775"/>
      <c r="E74" s="776"/>
    </row>
    <row r="75">
      <c r="A75" s="745" t="s">
        <v>1609</v>
      </c>
      <c r="B75" s="4"/>
      <c r="C75" s="779" t="s">
        <v>1610</v>
      </c>
      <c r="D75" s="779" t="s">
        <v>1651</v>
      </c>
      <c r="E75" s="907" t="s">
        <v>1652</v>
      </c>
    </row>
    <row r="76">
      <c r="A76" s="805" t="s">
        <v>288</v>
      </c>
      <c r="B76" s="811">
        <v>84978.06</v>
      </c>
      <c r="C76" s="807">
        <v>77000.0</v>
      </c>
      <c r="D76" s="865" t="s">
        <v>1653</v>
      </c>
      <c r="E76" s="908">
        <f t="shared" ref="E76:E78" si="1">B76-C76</f>
        <v>7978.06</v>
      </c>
    </row>
    <row r="77">
      <c r="A77" s="805" t="s">
        <v>289</v>
      </c>
      <c r="B77" s="811">
        <v>78170.35</v>
      </c>
      <c r="C77" s="866"/>
      <c r="D77" s="867"/>
      <c r="E77" s="908">
        <f t="shared" si="1"/>
        <v>78170.35</v>
      </c>
    </row>
    <row r="78">
      <c r="A78" s="805" t="s">
        <v>290</v>
      </c>
      <c r="B78" s="868">
        <v>70821.45</v>
      </c>
      <c r="C78" s="866"/>
      <c r="D78" s="867"/>
      <c r="E78" s="908">
        <f t="shared" si="1"/>
        <v>70821.45</v>
      </c>
    </row>
    <row r="79">
      <c r="A79" s="805" t="s">
        <v>291</v>
      </c>
      <c r="B79" s="811"/>
      <c r="C79" s="866"/>
      <c r="D79" s="870"/>
      <c r="E79" s="871"/>
    </row>
    <row r="80">
      <c r="A80" s="805" t="s">
        <v>292</v>
      </c>
      <c r="B80" s="811"/>
      <c r="C80" s="866"/>
      <c r="D80" s="870"/>
      <c r="E80" s="809"/>
    </row>
    <row r="81">
      <c r="A81" s="805" t="s">
        <v>293</v>
      </c>
      <c r="B81" s="812"/>
      <c r="C81" s="807"/>
      <c r="D81" s="872"/>
      <c r="E81" s="809"/>
    </row>
    <row r="82">
      <c r="A82" s="805" t="s">
        <v>294</v>
      </c>
      <c r="B82" s="812"/>
      <c r="C82" s="866"/>
      <c r="D82" s="870"/>
      <c r="E82" s="809"/>
    </row>
    <row r="83">
      <c r="A83" s="805" t="s">
        <v>296</v>
      </c>
      <c r="B83" s="812"/>
      <c r="C83" s="873"/>
      <c r="D83" s="874"/>
      <c r="E83" s="809"/>
    </row>
    <row r="84">
      <c r="A84" s="805" t="s">
        <v>297</v>
      </c>
      <c r="B84" s="812"/>
      <c r="C84" s="866"/>
      <c r="D84" s="870"/>
      <c r="E84" s="809"/>
    </row>
    <row r="85">
      <c r="A85" s="805" t="s">
        <v>298</v>
      </c>
      <c r="B85" s="814"/>
      <c r="C85" s="807"/>
      <c r="D85" s="872"/>
      <c r="E85" s="809"/>
    </row>
    <row r="86">
      <c r="A86" s="805" t="s">
        <v>299</v>
      </c>
      <c r="B86" s="812"/>
      <c r="C86" s="813"/>
      <c r="D86" s="875"/>
      <c r="E86" s="809"/>
    </row>
    <row r="87">
      <c r="A87" s="805" t="s">
        <v>300</v>
      </c>
      <c r="B87" s="812"/>
      <c r="C87" s="807"/>
      <c r="D87" s="876"/>
      <c r="E87" s="815"/>
    </row>
    <row r="88">
      <c r="A88" s="877" t="s">
        <v>1654</v>
      </c>
      <c r="B88" s="878">
        <f t="shared" ref="B88:C88" si="2">SUM(B76:B87)</f>
        <v>233969.86</v>
      </c>
      <c r="C88" s="879">
        <f t="shared" si="2"/>
        <v>77000</v>
      </c>
      <c r="D88" s="880"/>
      <c r="E88" s="909">
        <f>SUM(E76:E87)</f>
        <v>156969.86</v>
      </c>
    </row>
    <row r="89">
      <c r="A89" s="772"/>
      <c r="B89" s="772"/>
      <c r="C89" s="772"/>
      <c r="D89" s="772"/>
      <c r="E89" s="772"/>
    </row>
    <row r="90" ht="40.5" customHeight="1">
      <c r="A90" s="906" t="s">
        <v>1655</v>
      </c>
      <c r="C90" s="772"/>
      <c r="D90" s="772"/>
      <c r="E90" s="772"/>
    </row>
    <row r="91">
      <c r="A91" s="772"/>
      <c r="B91" s="772"/>
      <c r="C91" s="772"/>
      <c r="D91" s="772"/>
      <c r="E91" s="772"/>
    </row>
    <row r="92">
      <c r="A92" s="768"/>
      <c r="B92" s="768"/>
      <c r="C92" s="771" t="s">
        <v>1580</v>
      </c>
      <c r="D92" s="771"/>
      <c r="E92" s="769"/>
    </row>
    <row r="93">
      <c r="A93" s="768"/>
      <c r="B93" s="768"/>
      <c r="C93" s="771" t="s">
        <v>1581</v>
      </c>
      <c r="D93" s="771"/>
      <c r="E93" s="769"/>
    </row>
    <row r="94">
      <c r="A94" s="772"/>
      <c r="B94" s="772"/>
      <c r="C94" s="772"/>
      <c r="D94" s="772"/>
      <c r="E94" s="772"/>
    </row>
    <row r="95">
      <c r="A95" s="740" t="s">
        <v>159</v>
      </c>
      <c r="B95" s="207"/>
      <c r="C95" s="207"/>
      <c r="D95" s="207"/>
      <c r="E95" s="741"/>
    </row>
    <row r="96">
      <c r="A96" s="742" t="s">
        <v>160</v>
      </c>
      <c r="E96" s="219"/>
    </row>
    <row r="97">
      <c r="A97" s="740" t="s">
        <v>1683</v>
      </c>
      <c r="B97" s="207"/>
      <c r="C97" s="207"/>
      <c r="D97" s="207"/>
      <c r="E97" s="741"/>
    </row>
    <row r="98">
      <c r="A98" s="819" t="s">
        <v>1615</v>
      </c>
      <c r="B98" s="4"/>
      <c r="C98" s="746" t="s">
        <v>1553</v>
      </c>
      <c r="D98" s="81"/>
      <c r="E98" s="747"/>
    </row>
    <row r="99">
      <c r="A99" s="820" t="s">
        <v>1616</v>
      </c>
      <c r="B99" s="882">
        <f>C32</f>
        <v>30640.92</v>
      </c>
      <c r="C99" s="883" t="s">
        <v>1684</v>
      </c>
      <c r="D99" s="4"/>
      <c r="E99" s="758">
        <v>64175.88</v>
      </c>
    </row>
    <row r="100">
      <c r="A100" s="823" t="s">
        <v>1603</v>
      </c>
      <c r="B100" s="884">
        <f>C70</f>
        <v>107464.5</v>
      </c>
      <c r="C100" s="883" t="s">
        <v>1618</v>
      </c>
      <c r="D100" s="4"/>
      <c r="E100" s="758">
        <v>14099.75</v>
      </c>
    </row>
    <row r="101">
      <c r="A101" s="823" t="s">
        <v>1619</v>
      </c>
      <c r="B101" s="884">
        <f>E88</f>
        <v>156969.86</v>
      </c>
      <c r="C101" s="883" t="s">
        <v>1620</v>
      </c>
      <c r="D101" s="4"/>
      <c r="E101" s="758">
        <v>52000.0</v>
      </c>
    </row>
    <row r="102">
      <c r="A102" s="823"/>
      <c r="B102" s="824"/>
      <c r="C102" s="883" t="s">
        <v>135</v>
      </c>
      <c r="D102" s="4"/>
      <c r="E102" s="758">
        <f>SUM(E99:E101)</f>
        <v>130275.63</v>
      </c>
    </row>
    <row r="103">
      <c r="A103" s="823"/>
      <c r="B103" s="825"/>
      <c r="C103" s="883" t="s">
        <v>1621</v>
      </c>
      <c r="D103" s="4"/>
      <c r="E103" s="758">
        <f>B105-E102</f>
        <v>164799.65</v>
      </c>
    </row>
    <row r="104">
      <c r="A104" s="823"/>
      <c r="B104" s="753"/>
      <c r="C104" s="856"/>
      <c r="D104" s="4"/>
      <c r="E104" s="783"/>
    </row>
    <row r="105">
      <c r="A105" s="826" t="s">
        <v>135</v>
      </c>
      <c r="B105" s="827">
        <f>SUM(B99:B104)</f>
        <v>295075.28</v>
      </c>
      <c r="C105" s="795" t="s">
        <v>1622</v>
      </c>
      <c r="D105" s="60"/>
      <c r="E105" s="829">
        <f>SUM(E102:E103)</f>
        <v>295075.28</v>
      </c>
    </row>
    <row r="106">
      <c r="A106" s="772"/>
      <c r="B106" s="830"/>
      <c r="C106" s="830"/>
      <c r="D106" s="830"/>
      <c r="E106" s="830"/>
    </row>
    <row r="107">
      <c r="A107" s="772"/>
      <c r="B107" s="830"/>
      <c r="C107" s="830"/>
      <c r="D107" s="830"/>
      <c r="E107" s="830"/>
    </row>
    <row r="108">
      <c r="A108" s="768"/>
      <c r="B108" s="768"/>
      <c r="C108" s="771" t="s">
        <v>1580</v>
      </c>
      <c r="D108" s="771"/>
      <c r="E108" s="769"/>
    </row>
    <row r="109">
      <c r="A109" s="768"/>
      <c r="B109" s="768"/>
      <c r="C109" s="771" t="s">
        <v>1581</v>
      </c>
      <c r="D109" s="771"/>
      <c r="E109" s="769"/>
    </row>
    <row r="110">
      <c r="A110" s="772"/>
      <c r="B110" s="830"/>
      <c r="C110" s="830"/>
      <c r="D110" s="830"/>
      <c r="E110" s="830"/>
    </row>
    <row r="111">
      <c r="A111" s="772"/>
      <c r="B111" s="830"/>
      <c r="C111" s="830"/>
      <c r="D111" s="830"/>
      <c r="E111" s="830"/>
    </row>
    <row r="112">
      <c r="A112" s="772"/>
      <c r="B112" s="830"/>
      <c r="C112" s="830"/>
      <c r="D112" s="830"/>
      <c r="E112" s="830"/>
    </row>
    <row r="113">
      <c r="A113" s="831" t="s">
        <v>1623</v>
      </c>
      <c r="B113" s="832">
        <f>C32</f>
        <v>30640.92</v>
      </c>
      <c r="C113" s="885" t="s">
        <v>1624</v>
      </c>
      <c r="D113" s="81"/>
      <c r="E113" s="747"/>
    </row>
    <row r="114">
      <c r="A114" s="823"/>
      <c r="B114" s="832"/>
      <c r="C114" s="883" t="s">
        <v>1625</v>
      </c>
      <c r="D114" s="4"/>
      <c r="E114" s="758">
        <v>4886.64</v>
      </c>
    </row>
    <row r="115">
      <c r="A115" s="823"/>
      <c r="B115" s="833"/>
      <c r="C115" s="845" t="s">
        <v>1612</v>
      </c>
      <c r="D115" s="4"/>
      <c r="E115" s="783">
        <f>SUM(E111:E114)</f>
        <v>4886.64</v>
      </c>
    </row>
    <row r="116">
      <c r="A116" s="826" t="s">
        <v>135</v>
      </c>
      <c r="B116" s="827">
        <f>SUM(B110:B115)</f>
        <v>30640.92</v>
      </c>
      <c r="C116" s="886" t="s">
        <v>1622</v>
      </c>
      <c r="D116" s="60"/>
      <c r="E116" s="835">
        <f>B116-E115</f>
        <v>25754.28</v>
      </c>
    </row>
    <row r="117">
      <c r="A117" s="772"/>
      <c r="B117" s="830"/>
      <c r="C117" s="830"/>
      <c r="D117" s="830"/>
      <c r="E117" s="830"/>
    </row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mergeCells count="75">
    <mergeCell ref="B68:D68"/>
    <mergeCell ref="B69:D69"/>
    <mergeCell ref="A59:B59"/>
    <mergeCell ref="A63:E63"/>
    <mergeCell ref="A64:E64"/>
    <mergeCell ref="A65:E65"/>
    <mergeCell ref="A66:E66"/>
    <mergeCell ref="A67:E67"/>
    <mergeCell ref="A68:A69"/>
    <mergeCell ref="A70:B70"/>
    <mergeCell ref="C70:E70"/>
    <mergeCell ref="A74:E74"/>
    <mergeCell ref="A75:B75"/>
    <mergeCell ref="A90:B90"/>
    <mergeCell ref="A95:E95"/>
    <mergeCell ref="A96:E96"/>
    <mergeCell ref="C103:D103"/>
    <mergeCell ref="C104:D104"/>
    <mergeCell ref="C105:D105"/>
    <mergeCell ref="C113:E113"/>
    <mergeCell ref="C114:D114"/>
    <mergeCell ref="C115:D115"/>
    <mergeCell ref="C116:D116"/>
    <mergeCell ref="A97:E97"/>
    <mergeCell ref="A98:B98"/>
    <mergeCell ref="C98:E98"/>
    <mergeCell ref="C99:D99"/>
    <mergeCell ref="C100:D100"/>
    <mergeCell ref="C101:D101"/>
    <mergeCell ref="C102:D102"/>
    <mergeCell ref="E6:E9"/>
    <mergeCell ref="E10:E12"/>
    <mergeCell ref="E17:E18"/>
    <mergeCell ref="A1:E1"/>
    <mergeCell ref="A2:E2"/>
    <mergeCell ref="A3:E3"/>
    <mergeCell ref="A4:E4"/>
    <mergeCell ref="A5:B5"/>
    <mergeCell ref="C5:E5"/>
    <mergeCell ref="D8:D9"/>
    <mergeCell ref="B7:B8"/>
    <mergeCell ref="C8:C9"/>
    <mergeCell ref="B9:B10"/>
    <mergeCell ref="C13:D13"/>
    <mergeCell ref="C14:D14"/>
    <mergeCell ref="C15:D15"/>
    <mergeCell ref="C16:D16"/>
    <mergeCell ref="C19:D19"/>
    <mergeCell ref="C20:D20"/>
    <mergeCell ref="C31:D31"/>
    <mergeCell ref="A32:B32"/>
    <mergeCell ref="C32:E32"/>
    <mergeCell ref="A38:E38"/>
    <mergeCell ref="A39:E39"/>
    <mergeCell ref="A40:E40"/>
    <mergeCell ref="A41:E41"/>
    <mergeCell ref="A42:B42"/>
    <mergeCell ref="C42:E42"/>
    <mergeCell ref="C43:D43"/>
    <mergeCell ref="C44:D44"/>
    <mergeCell ref="C45:D45"/>
    <mergeCell ref="C46:D46"/>
    <mergeCell ref="C47:D47"/>
    <mergeCell ref="C48:E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A58:B58"/>
    <mergeCell ref="C58:E58"/>
  </mergeCells>
  <printOptions/>
  <pageMargins bottom="0.787401575" footer="0.0" header="0.0" left="0.511811024" right="0.511811024" top="0.787401575"/>
  <pageSetup fitToHeight="0" paperSize="9"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75"/>
  <cols>
    <col customWidth="1" min="1" max="1" width="81.0"/>
    <col customWidth="1" min="2" max="2" width="24.71"/>
    <col customWidth="1" min="3" max="3" width="35.57"/>
    <col customWidth="1" min="4" max="4" width="87.86"/>
    <col customWidth="1" min="5" max="5" width="30.71"/>
    <col customWidth="1" min="6" max="6" width="35.29"/>
    <col customWidth="1" min="7" max="26" width="8.71"/>
  </cols>
  <sheetData>
    <row r="1">
      <c r="A1" s="740" t="s">
        <v>159</v>
      </c>
      <c r="B1" s="207"/>
      <c r="C1" s="207"/>
      <c r="D1" s="207"/>
      <c r="E1" s="207"/>
      <c r="F1" s="741"/>
    </row>
    <row r="2">
      <c r="A2" s="742" t="s">
        <v>160</v>
      </c>
      <c r="F2" s="219"/>
    </row>
    <row r="3">
      <c r="A3" s="742" t="s">
        <v>1626</v>
      </c>
      <c r="F3" s="219"/>
    </row>
    <row r="4">
      <c r="A4" s="743" t="s">
        <v>1685</v>
      </c>
      <c r="B4" s="744"/>
      <c r="C4" s="744"/>
      <c r="D4" s="744"/>
      <c r="E4" s="744"/>
      <c r="F4" s="221"/>
    </row>
    <row r="5">
      <c r="A5" s="745" t="s">
        <v>1552</v>
      </c>
      <c r="B5" s="81"/>
      <c r="C5" s="4"/>
      <c r="D5" s="910" t="s">
        <v>1553</v>
      </c>
      <c r="E5" s="163"/>
      <c r="F5" s="840"/>
    </row>
    <row r="6">
      <c r="A6" s="911" t="s">
        <v>1554</v>
      </c>
      <c r="B6" s="912"/>
      <c r="C6" s="913">
        <v>30640.92</v>
      </c>
      <c r="D6" s="842" t="s">
        <v>1628</v>
      </c>
      <c r="E6" s="843">
        <v>719530.01</v>
      </c>
      <c r="F6" s="887">
        <f>SUM(E6:E8)</f>
        <v>799769.05</v>
      </c>
    </row>
    <row r="7">
      <c r="A7" s="752" t="s">
        <v>1556</v>
      </c>
      <c r="B7" s="914">
        <v>8999.5</v>
      </c>
      <c r="C7" s="754">
        <f>B7+B8</f>
        <v>9467.55</v>
      </c>
      <c r="D7" s="842" t="s">
        <v>1629</v>
      </c>
      <c r="E7" s="843">
        <v>71239.54</v>
      </c>
      <c r="F7" s="888"/>
    </row>
    <row r="8">
      <c r="A8" s="915" t="s">
        <v>1686</v>
      </c>
      <c r="B8" s="914">
        <v>468.05</v>
      </c>
      <c r="C8" s="28"/>
      <c r="D8" s="842" t="s">
        <v>1631</v>
      </c>
      <c r="E8" s="843">
        <v>8999.5</v>
      </c>
      <c r="F8" s="891"/>
    </row>
    <row r="9">
      <c r="A9" s="915" t="s">
        <v>1687</v>
      </c>
      <c r="B9" s="914">
        <f>C9-B10</f>
        <v>1320847.72</v>
      </c>
      <c r="C9" s="916">
        <v>1374141.79</v>
      </c>
      <c r="D9" s="842" t="s">
        <v>1633</v>
      </c>
      <c r="E9" s="843">
        <v>135506.63</v>
      </c>
      <c r="F9" s="887">
        <f>SUM(E9:E11)</f>
        <v>517931.82</v>
      </c>
    </row>
    <row r="10">
      <c r="A10" s="917" t="s">
        <v>1675</v>
      </c>
      <c r="B10" s="918">
        <v>53294.07</v>
      </c>
      <c r="C10" s="620"/>
      <c r="D10" s="842" t="s">
        <v>1635</v>
      </c>
      <c r="E10" s="843">
        <v>194405.33</v>
      </c>
      <c r="F10" s="888"/>
    </row>
    <row r="11" ht="23.25" customHeight="1">
      <c r="A11" s="919" t="s">
        <v>1688</v>
      </c>
      <c r="B11" s="920">
        <v>45292.0</v>
      </c>
      <c r="C11" s="895">
        <v>7978.06</v>
      </c>
      <c r="D11" s="842" t="s">
        <v>1637</v>
      </c>
      <c r="E11" s="843">
        <v>188019.86</v>
      </c>
      <c r="F11" s="891"/>
    </row>
    <row r="12">
      <c r="A12" s="921"/>
      <c r="B12" s="922">
        <v>45323.0</v>
      </c>
      <c r="C12" s="895">
        <v>70821.53</v>
      </c>
      <c r="D12" s="842" t="s">
        <v>1689</v>
      </c>
      <c r="E12" s="843"/>
      <c r="F12" s="892">
        <v>6311.68</v>
      </c>
    </row>
    <row r="13">
      <c r="A13" s="923">
        <v>45352.0</v>
      </c>
      <c r="B13" s="924">
        <v>78170.35</v>
      </c>
      <c r="C13" s="916">
        <f>B13+B14</f>
        <v>92281.1</v>
      </c>
      <c r="D13" s="842" t="s">
        <v>1560</v>
      </c>
      <c r="E13" s="843">
        <v>21600.0</v>
      </c>
      <c r="F13" s="925">
        <f>E13+E14</f>
        <v>22273.76</v>
      </c>
    </row>
    <row r="14">
      <c r="A14" s="926" t="s">
        <v>1639</v>
      </c>
      <c r="B14" s="924">
        <v>14110.75</v>
      </c>
      <c r="C14" s="620"/>
      <c r="D14" s="842" t="s">
        <v>1690</v>
      </c>
      <c r="E14" s="843">
        <v>673.76</v>
      </c>
      <c r="F14" s="927"/>
    </row>
    <row r="15">
      <c r="A15" s="915" t="s">
        <v>1636</v>
      </c>
      <c r="B15" s="928"/>
      <c r="C15" s="895">
        <v>3812.43</v>
      </c>
      <c r="D15" s="897" t="s">
        <v>1638</v>
      </c>
      <c r="E15" s="929"/>
      <c r="F15" s="930">
        <v>1041.85</v>
      </c>
    </row>
    <row r="16">
      <c r="A16" s="915" t="s">
        <v>1691</v>
      </c>
      <c r="B16" s="931">
        <f>C16-B17</f>
        <v>100075.96</v>
      </c>
      <c r="C16" s="754">
        <v>101117.81</v>
      </c>
      <c r="D16" s="845" t="s">
        <v>1564</v>
      </c>
      <c r="E16" s="4"/>
      <c r="F16" s="893">
        <f>F49</f>
        <v>54576.56</v>
      </c>
    </row>
    <row r="17">
      <c r="A17" s="915" t="s">
        <v>1562</v>
      </c>
      <c r="B17" s="931">
        <v>1041.85</v>
      </c>
      <c r="C17" s="28"/>
      <c r="D17" s="845" t="s">
        <v>1570</v>
      </c>
      <c r="E17" s="4"/>
      <c r="F17" s="893">
        <f>F53</f>
        <v>598.85</v>
      </c>
    </row>
    <row r="18">
      <c r="A18" s="915" t="s">
        <v>1692</v>
      </c>
      <c r="B18" s="932"/>
      <c r="C18" s="895">
        <v>3954.27</v>
      </c>
      <c r="D18" s="842" t="s">
        <v>1693</v>
      </c>
      <c r="E18" s="895">
        <v>9931.02</v>
      </c>
      <c r="F18" s="925">
        <f>E18+E19</f>
        <v>14346.17</v>
      </c>
    </row>
    <row r="19">
      <c r="A19" s="915" t="s">
        <v>1694</v>
      </c>
      <c r="B19" s="844"/>
      <c r="C19" s="757">
        <v>9931.02</v>
      </c>
      <c r="D19" s="842" t="s">
        <v>1695</v>
      </c>
      <c r="E19" s="895">
        <v>4415.15</v>
      </c>
      <c r="F19" s="927"/>
    </row>
    <row r="20">
      <c r="A20" s="915" t="s">
        <v>1696</v>
      </c>
      <c r="B20" s="844"/>
      <c r="C20" s="895">
        <v>4415.15</v>
      </c>
      <c r="D20" s="845" t="s">
        <v>1639</v>
      </c>
      <c r="E20" s="4"/>
      <c r="F20" s="758">
        <v>14599.75</v>
      </c>
    </row>
    <row r="21">
      <c r="B21" s="932"/>
      <c r="C21" s="895">
        <v>2000.0</v>
      </c>
      <c r="D21" s="849" t="s">
        <v>1697</v>
      </c>
      <c r="E21" s="164"/>
      <c r="F21" s="758">
        <v>69383.94</v>
      </c>
    </row>
    <row r="22">
      <c r="A22" s="915" t="s">
        <v>1576</v>
      </c>
      <c r="B22" s="932"/>
      <c r="C22" s="895">
        <v>308.68</v>
      </c>
      <c r="D22" s="845" t="s">
        <v>1597</v>
      </c>
      <c r="E22" s="4"/>
      <c r="F22" s="758">
        <v>640.93</v>
      </c>
      <c r="L22" s="933"/>
    </row>
    <row r="23">
      <c r="A23" s="915" t="s">
        <v>1698</v>
      </c>
      <c r="B23" s="932"/>
      <c r="C23" s="895">
        <v>1030.5</v>
      </c>
      <c r="D23" s="845" t="s">
        <v>1699</v>
      </c>
      <c r="E23" s="4"/>
      <c r="F23" s="758">
        <v>21.33</v>
      </c>
    </row>
    <row r="24">
      <c r="A24" s="915" t="s">
        <v>1698</v>
      </c>
      <c r="B24" s="932"/>
      <c r="C24" s="895">
        <v>1254.47</v>
      </c>
      <c r="D24" s="845" t="s">
        <v>1598</v>
      </c>
      <c r="E24" s="4"/>
      <c r="F24" s="758">
        <v>119.38</v>
      </c>
    </row>
    <row r="25">
      <c r="A25" s="915" t="s">
        <v>1698</v>
      </c>
      <c r="B25" s="932"/>
      <c r="C25" s="895">
        <v>1254.47</v>
      </c>
      <c r="D25" s="849"/>
      <c r="E25" s="164"/>
      <c r="F25" s="892"/>
    </row>
    <row r="26">
      <c r="A26" s="915" t="s">
        <v>1698</v>
      </c>
      <c r="B26" s="932"/>
      <c r="C26" s="895">
        <v>1254.47</v>
      </c>
      <c r="D26" s="849"/>
      <c r="E26" s="164"/>
      <c r="F26" s="892"/>
    </row>
    <row r="27">
      <c r="A27" s="915" t="s">
        <v>1700</v>
      </c>
      <c r="B27" s="932"/>
      <c r="C27" s="895">
        <v>26.45</v>
      </c>
      <c r="D27" s="849"/>
      <c r="E27" s="164"/>
      <c r="F27" s="892"/>
    </row>
    <row r="28">
      <c r="A28" s="934" t="s">
        <v>1577</v>
      </c>
      <c r="B28" s="935"/>
      <c r="C28" s="936">
        <f>SUM(C6:C27)</f>
        <v>1715690.67</v>
      </c>
      <c r="D28" s="937" t="s">
        <v>1578</v>
      </c>
      <c r="E28" s="15"/>
      <c r="F28" s="938">
        <f>SUM(F6:F24)</f>
        <v>1501615.07</v>
      </c>
    </row>
    <row r="29">
      <c r="A29" s="740" t="s">
        <v>1579</v>
      </c>
      <c r="B29" s="207"/>
      <c r="C29" s="207"/>
      <c r="D29" s="939" t="s">
        <v>1701</v>
      </c>
      <c r="E29" s="940">
        <f>F29-E30</f>
        <v>212738.12</v>
      </c>
      <c r="F29" s="941">
        <f>C28-F28</f>
        <v>214075.6</v>
      </c>
    </row>
    <row r="30" ht="28.5" customHeight="1">
      <c r="A30" s="213"/>
      <c r="B30" s="194"/>
      <c r="C30" s="194"/>
      <c r="D30" s="942" t="s">
        <v>1702</v>
      </c>
      <c r="E30" s="943">
        <v>1337.48</v>
      </c>
      <c r="F30" s="944"/>
    </row>
    <row r="31">
      <c r="A31" s="768"/>
      <c r="B31" s="768"/>
      <c r="C31" s="768"/>
      <c r="D31" s="769"/>
      <c r="E31" s="769"/>
      <c r="F31" s="769"/>
    </row>
    <row r="32">
      <c r="A32" s="768"/>
      <c r="B32" s="768"/>
      <c r="C32" s="768"/>
      <c r="D32" s="770"/>
      <c r="E32" s="770"/>
      <c r="F32" s="769"/>
    </row>
    <row r="33">
      <c r="A33" s="768"/>
      <c r="B33" s="768"/>
      <c r="C33" s="768"/>
      <c r="D33" s="770"/>
      <c r="E33" s="770"/>
      <c r="F33" s="769"/>
    </row>
    <row r="34">
      <c r="A34" s="768"/>
      <c r="B34" s="768"/>
      <c r="C34" s="768"/>
      <c r="D34" s="771" t="s">
        <v>1580</v>
      </c>
      <c r="E34" s="771"/>
      <c r="F34" s="769"/>
    </row>
    <row r="35">
      <c r="A35" s="768"/>
      <c r="B35" s="768"/>
      <c r="C35" s="768"/>
      <c r="D35" s="771" t="s">
        <v>1581</v>
      </c>
      <c r="E35" s="771"/>
      <c r="F35" s="769"/>
    </row>
    <row r="36">
      <c r="A36" s="768"/>
      <c r="B36" s="768"/>
      <c r="C36" s="768"/>
      <c r="D36" s="769"/>
      <c r="E36" s="769"/>
      <c r="F36" s="769"/>
    </row>
    <row r="37">
      <c r="A37" s="768"/>
    </row>
    <row r="38">
      <c r="A38" s="772"/>
      <c r="D38" s="773"/>
      <c r="E38" s="115"/>
      <c r="F38" s="116"/>
    </row>
    <row r="39">
      <c r="A39" s="740" t="s">
        <v>159</v>
      </c>
      <c r="B39" s="207"/>
      <c r="C39" s="207"/>
      <c r="D39" s="207"/>
      <c r="E39" s="207"/>
      <c r="F39" s="741"/>
    </row>
    <row r="40">
      <c r="A40" s="742" t="s">
        <v>160</v>
      </c>
      <c r="F40" s="219"/>
    </row>
    <row r="41">
      <c r="A41" s="742" t="s">
        <v>1582</v>
      </c>
      <c r="F41" s="219"/>
    </row>
    <row r="42">
      <c r="A42" s="743" t="s">
        <v>1685</v>
      </c>
      <c r="B42" s="744"/>
      <c r="C42" s="744"/>
      <c r="D42" s="744"/>
      <c r="E42" s="744"/>
      <c r="F42" s="221"/>
    </row>
    <row r="43">
      <c r="A43" s="745" t="s">
        <v>1584</v>
      </c>
      <c r="B43" s="81"/>
      <c r="C43" s="4"/>
      <c r="D43" s="856" t="s">
        <v>1585</v>
      </c>
      <c r="E43" s="81"/>
      <c r="F43" s="747"/>
    </row>
    <row r="44">
      <c r="A44" s="945" t="s">
        <v>1554</v>
      </c>
      <c r="B44" s="946"/>
      <c r="C44" s="947">
        <v>77178.2</v>
      </c>
      <c r="D44" s="948" t="s">
        <v>1703</v>
      </c>
      <c r="E44" s="949">
        <v>1980.0</v>
      </c>
      <c r="F44" s="950">
        <f>E44+E45</f>
        <v>37743.34</v>
      </c>
    </row>
    <row r="45" ht="26.25" customHeight="1">
      <c r="A45" s="945" t="s">
        <v>1686</v>
      </c>
      <c r="B45" s="951">
        <v>468.05</v>
      </c>
      <c r="C45" s="952">
        <f>SUM(B45:B46)</f>
        <v>53762.12</v>
      </c>
      <c r="D45" s="948" t="s">
        <v>1704</v>
      </c>
      <c r="E45" s="949">
        <v>35763.34</v>
      </c>
      <c r="F45" s="898"/>
    </row>
    <row r="46">
      <c r="A46" s="945" t="s">
        <v>1675</v>
      </c>
      <c r="B46" s="951">
        <v>53294.07</v>
      </c>
      <c r="C46" s="28"/>
      <c r="D46" s="899" t="s">
        <v>1588</v>
      </c>
      <c r="E46" s="42"/>
      <c r="F46" s="783">
        <v>4356.22</v>
      </c>
    </row>
    <row r="47">
      <c r="A47" s="953" t="s">
        <v>1677</v>
      </c>
      <c r="B47" s="951"/>
      <c r="C47" s="954">
        <v>1337.48</v>
      </c>
      <c r="D47" s="845" t="s">
        <v>1645</v>
      </c>
      <c r="E47" s="4"/>
      <c r="F47" s="783">
        <v>7730.55</v>
      </c>
    </row>
    <row r="48" ht="25.5" customHeight="1">
      <c r="A48" s="953"/>
      <c r="B48" s="946"/>
      <c r="C48" s="954"/>
      <c r="D48" s="845" t="s">
        <v>1646</v>
      </c>
      <c r="E48" s="4"/>
      <c r="F48" s="783">
        <v>4746.45</v>
      </c>
    </row>
    <row r="49">
      <c r="A49" s="955"/>
      <c r="B49" s="956"/>
      <c r="C49" s="789"/>
      <c r="D49" s="858" t="s">
        <v>1592</v>
      </c>
      <c r="E49" s="4"/>
      <c r="F49" s="783">
        <f>SUM(F44:F48)</f>
        <v>54576.56</v>
      </c>
    </row>
    <row r="50">
      <c r="A50" s="955"/>
      <c r="B50" s="956"/>
      <c r="C50" s="782"/>
      <c r="D50" s="856" t="s">
        <v>1593</v>
      </c>
      <c r="E50" s="81"/>
      <c r="F50" s="747"/>
    </row>
    <row r="51">
      <c r="A51" s="957"/>
      <c r="B51" s="958"/>
      <c r="C51" s="789"/>
      <c r="D51" s="845" t="s">
        <v>1705</v>
      </c>
      <c r="E51" s="4"/>
      <c r="F51" s="783">
        <v>238.85</v>
      </c>
    </row>
    <row r="52">
      <c r="A52" s="957"/>
      <c r="B52" s="958"/>
      <c r="C52" s="789"/>
      <c r="D52" s="897" t="s">
        <v>1706</v>
      </c>
      <c r="E52" s="929"/>
      <c r="F52" s="783">
        <v>360.0</v>
      </c>
    </row>
    <row r="53">
      <c r="A53" s="957"/>
      <c r="B53" s="958"/>
      <c r="C53" s="789"/>
      <c r="D53" s="858" t="s">
        <v>1600</v>
      </c>
      <c r="E53" s="4"/>
      <c r="F53" s="783">
        <f>SUM(F51:F52)</f>
        <v>598.85</v>
      </c>
    </row>
    <row r="54">
      <c r="A54" s="959" t="s">
        <v>135</v>
      </c>
      <c r="B54" s="960"/>
      <c r="C54" s="791">
        <f>SUM(C44:C52)</f>
        <v>132277.8</v>
      </c>
      <c r="D54" s="859" t="s">
        <v>1601</v>
      </c>
      <c r="E54" s="4"/>
      <c r="F54" s="793">
        <f>SUM(F49+F53)</f>
        <v>55175.41</v>
      </c>
    </row>
    <row r="55">
      <c r="A55" s="860" t="s">
        <v>373</v>
      </c>
      <c r="B55" s="191"/>
      <c r="C55" s="60"/>
      <c r="D55" s="861">
        <f>C54-F54</f>
        <v>77102.39</v>
      </c>
      <c r="E55" s="191"/>
      <c r="F55" s="796"/>
    </row>
    <row r="56">
      <c r="A56" s="768"/>
      <c r="B56" s="768"/>
      <c r="C56" s="768"/>
      <c r="D56" s="770"/>
      <c r="E56" s="770"/>
      <c r="F56" s="769"/>
    </row>
    <row r="57">
      <c r="A57" s="768"/>
      <c r="B57" s="768"/>
      <c r="C57" s="768"/>
      <c r="D57" s="770"/>
      <c r="E57" s="770"/>
      <c r="F57" s="769"/>
    </row>
    <row r="58">
      <c r="A58" s="768"/>
      <c r="B58" s="768"/>
      <c r="C58" s="768"/>
      <c r="D58" s="771" t="s">
        <v>1580</v>
      </c>
      <c r="E58" s="771"/>
      <c r="F58" s="769"/>
    </row>
    <row r="59">
      <c r="A59" s="768"/>
      <c r="B59" s="768"/>
      <c r="C59" s="768"/>
      <c r="D59" s="771" t="s">
        <v>1581</v>
      </c>
      <c r="E59" s="771"/>
      <c r="F59" s="769"/>
    </row>
    <row r="60">
      <c r="A60" s="768"/>
    </row>
    <row r="61">
      <c r="A61" s="740" t="s">
        <v>159</v>
      </c>
      <c r="B61" s="207"/>
      <c r="C61" s="207"/>
      <c r="D61" s="207"/>
      <c r="E61" s="207"/>
      <c r="F61" s="741"/>
    </row>
    <row r="62">
      <c r="A62" s="742" t="s">
        <v>160</v>
      </c>
      <c r="F62" s="219"/>
    </row>
    <row r="63">
      <c r="A63" s="742" t="s">
        <v>1602</v>
      </c>
      <c r="F63" s="219"/>
    </row>
    <row r="64">
      <c r="A64" s="743" t="s">
        <v>1685</v>
      </c>
      <c r="B64" s="744"/>
      <c r="C64" s="744"/>
      <c r="D64" s="744"/>
      <c r="E64" s="744"/>
      <c r="F64" s="221"/>
    </row>
    <row r="65">
      <c r="A65" s="961" t="s">
        <v>1603</v>
      </c>
      <c r="B65" s="772"/>
      <c r="C65" s="746" t="s">
        <v>1554</v>
      </c>
      <c r="D65" s="81"/>
      <c r="E65" s="4"/>
      <c r="F65" s="862">
        <v>107464.5</v>
      </c>
    </row>
    <row r="66">
      <c r="A66" s="962"/>
      <c r="B66" s="963"/>
      <c r="C66" s="863" t="s">
        <v>1707</v>
      </c>
      <c r="D66" s="81"/>
      <c r="E66" s="4"/>
      <c r="F66" s="799">
        <v>496.03</v>
      </c>
    </row>
    <row r="67">
      <c r="A67" s="765" t="s">
        <v>1708</v>
      </c>
      <c r="B67" s="191"/>
      <c r="C67" s="60"/>
      <c r="D67" s="802">
        <f>SUM(F65:F66)</f>
        <v>107960.53</v>
      </c>
      <c r="E67" s="191"/>
      <c r="F67" s="796"/>
    </row>
    <row r="68">
      <c r="A68" s="964"/>
      <c r="B68" s="772"/>
      <c r="C68" s="772"/>
      <c r="D68" s="803"/>
      <c r="E68" s="803"/>
      <c r="F68" s="965"/>
    </row>
    <row r="69">
      <c r="A69" s="964"/>
      <c r="B69" s="772"/>
      <c r="C69" s="772"/>
      <c r="D69" s="803"/>
      <c r="E69" s="803"/>
      <c r="F69" s="965"/>
    </row>
    <row r="70">
      <c r="A70" s="964"/>
      <c r="B70" s="772"/>
      <c r="C70" s="772"/>
      <c r="D70" s="803"/>
      <c r="E70" s="803"/>
      <c r="F70" s="965"/>
    </row>
    <row r="71">
      <c r="A71" s="774" t="s">
        <v>1709</v>
      </c>
      <c r="B71" s="775"/>
      <c r="C71" s="775"/>
      <c r="D71" s="775"/>
      <c r="E71" s="775"/>
      <c r="F71" s="776"/>
    </row>
    <row r="72">
      <c r="A72" s="745" t="s">
        <v>1609</v>
      </c>
      <c r="B72" s="81"/>
      <c r="C72" s="4"/>
      <c r="D72" s="779" t="s">
        <v>1610</v>
      </c>
      <c r="E72" s="779" t="s">
        <v>1651</v>
      </c>
      <c r="F72" s="907" t="s">
        <v>1652</v>
      </c>
    </row>
    <row r="73">
      <c r="A73" s="959" t="s">
        <v>288</v>
      </c>
      <c r="B73" s="966"/>
      <c r="C73" s="811">
        <v>84978.06</v>
      </c>
      <c r="D73" s="807">
        <v>77000.0</v>
      </c>
      <c r="E73" s="865" t="s">
        <v>1653</v>
      </c>
      <c r="F73" s="908">
        <f t="shared" ref="F73:F77" si="1">C73-D73</f>
        <v>7978.06</v>
      </c>
    </row>
    <row r="74">
      <c r="A74" s="967" t="s">
        <v>289</v>
      </c>
      <c r="B74" s="960"/>
      <c r="C74" s="968">
        <v>78170.35</v>
      </c>
      <c r="D74" s="807">
        <v>7978.06</v>
      </c>
      <c r="E74" s="969" t="s">
        <v>1710</v>
      </c>
      <c r="F74" s="908">
        <f t="shared" si="1"/>
        <v>70192.29</v>
      </c>
    </row>
    <row r="75">
      <c r="A75" s="962"/>
      <c r="B75" s="12"/>
      <c r="C75" s="28"/>
      <c r="D75" s="807">
        <v>78170.35</v>
      </c>
      <c r="E75" s="969" t="s">
        <v>1710</v>
      </c>
      <c r="F75" s="908">
        <f t="shared" si="1"/>
        <v>-78170.35</v>
      </c>
    </row>
    <row r="76">
      <c r="A76" s="959" t="s">
        <v>290</v>
      </c>
      <c r="B76" s="966"/>
      <c r="C76" s="868">
        <v>70821.53</v>
      </c>
      <c r="D76" s="807">
        <v>70821.53</v>
      </c>
      <c r="E76" s="969" t="s">
        <v>1711</v>
      </c>
      <c r="F76" s="908">
        <f t="shared" si="1"/>
        <v>0</v>
      </c>
    </row>
    <row r="77">
      <c r="A77" s="959" t="s">
        <v>291</v>
      </c>
      <c r="B77" s="966"/>
      <c r="C77" s="811">
        <v>61977.56</v>
      </c>
      <c r="D77" s="866"/>
      <c r="E77" s="870"/>
      <c r="F77" s="908">
        <f t="shared" si="1"/>
        <v>61977.56</v>
      </c>
    </row>
    <row r="78">
      <c r="A78" s="959" t="s">
        <v>292</v>
      </c>
      <c r="B78" s="966"/>
      <c r="C78" s="811"/>
      <c r="D78" s="866"/>
      <c r="E78" s="870"/>
      <c r="F78" s="809"/>
    </row>
    <row r="79">
      <c r="A79" s="959" t="s">
        <v>293</v>
      </c>
      <c r="B79" s="966"/>
      <c r="C79" s="812"/>
      <c r="D79" s="807"/>
      <c r="E79" s="872"/>
      <c r="F79" s="809"/>
    </row>
    <row r="80">
      <c r="A80" s="959" t="s">
        <v>294</v>
      </c>
      <c r="B80" s="966"/>
      <c r="C80" s="812"/>
      <c r="D80" s="866"/>
      <c r="E80" s="870"/>
      <c r="F80" s="809"/>
    </row>
    <row r="81">
      <c r="A81" s="959" t="s">
        <v>296</v>
      </c>
      <c r="B81" s="966"/>
      <c r="C81" s="812"/>
      <c r="D81" s="873"/>
      <c r="E81" s="874"/>
      <c r="F81" s="809"/>
    </row>
    <row r="82">
      <c r="A82" s="959" t="s">
        <v>297</v>
      </c>
      <c r="B82" s="970"/>
      <c r="C82" s="812"/>
      <c r="D82" s="866"/>
      <c r="E82" s="870"/>
      <c r="F82" s="809"/>
    </row>
    <row r="83">
      <c r="A83" s="959" t="s">
        <v>298</v>
      </c>
      <c r="B83" s="970"/>
      <c r="C83" s="814"/>
      <c r="D83" s="807"/>
      <c r="E83" s="872"/>
      <c r="F83" s="809"/>
    </row>
    <row r="84">
      <c r="A84" s="959" t="s">
        <v>299</v>
      </c>
      <c r="B84" s="970"/>
      <c r="C84" s="812"/>
      <c r="D84" s="813"/>
      <c r="E84" s="875"/>
      <c r="F84" s="809"/>
    </row>
    <row r="85">
      <c r="A85" s="959" t="s">
        <v>300</v>
      </c>
      <c r="B85" s="970"/>
      <c r="C85" s="812"/>
      <c r="D85" s="807"/>
      <c r="E85" s="876"/>
      <c r="F85" s="815"/>
    </row>
    <row r="86">
      <c r="A86" s="971" t="s">
        <v>1654</v>
      </c>
      <c r="B86" s="972"/>
      <c r="C86" s="878">
        <f t="shared" ref="C86:D86" si="2">SUM(C73:C85)</f>
        <v>295947.5</v>
      </c>
      <c r="D86" s="879">
        <f t="shared" si="2"/>
        <v>233969.94</v>
      </c>
      <c r="E86" s="880"/>
      <c r="F86" s="909">
        <f>SUM(F73:F85)</f>
        <v>61977.56</v>
      </c>
    </row>
    <row r="87">
      <c r="A87" s="772"/>
      <c r="B87" s="772"/>
      <c r="C87" s="772"/>
      <c r="D87" s="772"/>
      <c r="E87" s="772"/>
      <c r="F87" s="772"/>
    </row>
    <row r="88">
      <c r="A88" s="881" t="s">
        <v>1712</v>
      </c>
      <c r="D88" s="772"/>
      <c r="E88" s="772"/>
      <c r="F88" s="772"/>
    </row>
    <row r="89">
      <c r="A89" s="772"/>
      <c r="B89" s="772"/>
      <c r="C89" s="772"/>
      <c r="D89" s="772"/>
      <c r="E89" s="772"/>
      <c r="F89" s="772"/>
    </row>
    <row r="90">
      <c r="A90" s="768"/>
      <c r="B90" s="768"/>
      <c r="C90" s="768"/>
      <c r="D90" s="771" t="s">
        <v>1580</v>
      </c>
      <c r="E90" s="771"/>
      <c r="F90" s="769"/>
    </row>
    <row r="91">
      <c r="A91" s="768"/>
      <c r="B91" s="768"/>
      <c r="C91" s="768"/>
      <c r="D91" s="771" t="s">
        <v>1581</v>
      </c>
      <c r="E91" s="771"/>
      <c r="F91" s="769"/>
    </row>
    <row r="92">
      <c r="A92" s="772"/>
      <c r="B92" s="772"/>
      <c r="C92" s="772"/>
      <c r="D92" s="772"/>
      <c r="E92" s="772"/>
      <c r="F92" s="772"/>
    </row>
    <row r="93">
      <c r="A93" s="740" t="s">
        <v>159</v>
      </c>
      <c r="B93" s="207"/>
      <c r="C93" s="207"/>
      <c r="D93" s="207"/>
      <c r="E93" s="207"/>
      <c r="F93" s="741"/>
    </row>
    <row r="94">
      <c r="A94" s="742" t="s">
        <v>160</v>
      </c>
      <c r="F94" s="219"/>
    </row>
    <row r="95">
      <c r="A95" s="740" t="s">
        <v>1713</v>
      </c>
      <c r="B95" s="207"/>
      <c r="C95" s="207"/>
      <c r="D95" s="207"/>
      <c r="E95" s="207"/>
      <c r="F95" s="741"/>
    </row>
    <row r="96">
      <c r="A96" s="819" t="s">
        <v>1615</v>
      </c>
      <c r="B96" s="81"/>
      <c r="C96" s="4"/>
      <c r="D96" s="746" t="s">
        <v>1553</v>
      </c>
      <c r="E96" s="81"/>
      <c r="F96" s="747"/>
    </row>
    <row r="97">
      <c r="A97" s="973" t="s">
        <v>1616</v>
      </c>
      <c r="B97" s="974"/>
      <c r="C97" s="882">
        <f>D55</f>
        <v>77102.39</v>
      </c>
      <c r="D97" s="883" t="s">
        <v>1620</v>
      </c>
      <c r="E97" s="4"/>
      <c r="F97" s="758">
        <v>63000.0</v>
      </c>
    </row>
    <row r="98">
      <c r="A98" s="973" t="s">
        <v>1603</v>
      </c>
      <c r="B98" s="974"/>
      <c r="C98" s="884">
        <f>D67</f>
        <v>107960.53</v>
      </c>
      <c r="F98" s="758"/>
    </row>
    <row r="99">
      <c r="A99" s="975" t="s">
        <v>1619</v>
      </c>
      <c r="B99" s="976"/>
      <c r="C99" s="977">
        <f>F86</f>
        <v>61977.56</v>
      </c>
      <c r="D99" s="883"/>
      <c r="E99" s="4"/>
      <c r="F99" s="758"/>
    </row>
    <row r="100">
      <c r="A100" s="973"/>
      <c r="B100" s="974"/>
      <c r="C100" s="753"/>
      <c r="D100" s="856"/>
      <c r="E100" s="4"/>
      <c r="F100" s="783"/>
    </row>
    <row r="101">
      <c r="A101" s="978" t="s">
        <v>135</v>
      </c>
      <c r="B101" s="979"/>
      <c r="C101" s="827">
        <f>SUM(C97:C100)</f>
        <v>247040.48</v>
      </c>
      <c r="D101" s="795" t="s">
        <v>1622</v>
      </c>
      <c r="E101" s="60"/>
      <c r="F101" s="829">
        <f>C101-F97</f>
        <v>184040.48</v>
      </c>
    </row>
    <row r="102">
      <c r="A102" s="980"/>
      <c r="B102" s="980"/>
      <c r="C102" s="981"/>
      <c r="D102" s="982"/>
      <c r="E102" s="982"/>
      <c r="F102" s="983"/>
    </row>
    <row r="103">
      <c r="A103" s="980"/>
      <c r="B103" s="980"/>
      <c r="C103" s="981"/>
      <c r="D103" s="982"/>
      <c r="E103" s="982"/>
      <c r="F103" s="983"/>
    </row>
    <row r="104">
      <c r="A104" s="772"/>
      <c r="B104" s="772"/>
      <c r="C104" s="830"/>
      <c r="D104" s="830"/>
      <c r="E104" s="830"/>
      <c r="F104" s="830"/>
    </row>
    <row r="105">
      <c r="A105" s="772"/>
      <c r="B105" s="772"/>
      <c r="C105" s="830"/>
      <c r="D105" s="830"/>
      <c r="E105" s="830"/>
      <c r="F105" s="830"/>
    </row>
    <row r="106">
      <c r="A106" s="740" t="s">
        <v>1714</v>
      </c>
      <c r="B106" s="207"/>
      <c r="C106" s="207"/>
      <c r="D106" s="207"/>
      <c r="E106" s="207"/>
      <c r="F106" s="741"/>
    </row>
    <row r="107">
      <c r="A107" s="819" t="s">
        <v>1615</v>
      </c>
      <c r="B107" s="81"/>
      <c r="C107" s="4"/>
      <c r="D107" s="746" t="s">
        <v>1553</v>
      </c>
      <c r="E107" s="81"/>
      <c r="F107" s="747"/>
    </row>
    <row r="108">
      <c r="A108" s="973" t="s">
        <v>1616</v>
      </c>
      <c r="B108" s="984"/>
      <c r="C108" s="985">
        <f>F29</f>
        <v>214075.6</v>
      </c>
      <c r="D108" s="883" t="s">
        <v>1715</v>
      </c>
      <c r="E108" s="4"/>
      <c r="F108" s="758">
        <f>D55</f>
        <v>77102.39</v>
      </c>
    </row>
    <row r="109">
      <c r="A109" s="986" t="s">
        <v>1716</v>
      </c>
      <c r="B109" s="984"/>
      <c r="C109" s="985">
        <v>1320000.0</v>
      </c>
      <c r="D109" s="842" t="s">
        <v>1628</v>
      </c>
      <c r="E109" s="843"/>
      <c r="F109" s="843">
        <v>720000.0</v>
      </c>
    </row>
    <row r="110">
      <c r="A110" s="973" t="s">
        <v>1717</v>
      </c>
      <c r="B110" s="974"/>
      <c r="C110" s="985">
        <v>105112.06</v>
      </c>
      <c r="D110" s="883" t="s">
        <v>1718</v>
      </c>
      <c r="E110" s="4"/>
      <c r="F110" s="758">
        <v>524243.5</v>
      </c>
    </row>
    <row r="111">
      <c r="A111" s="975" t="s">
        <v>384</v>
      </c>
      <c r="B111" s="976"/>
      <c r="C111" s="985">
        <v>61977.56</v>
      </c>
      <c r="D111" s="842" t="s">
        <v>1719</v>
      </c>
      <c r="E111" s="843"/>
      <c r="F111" s="758">
        <v>21600.0</v>
      </c>
    </row>
    <row r="112">
      <c r="A112" s="987" t="s">
        <v>1720</v>
      </c>
      <c r="B112" s="976"/>
      <c r="C112" s="924">
        <v>26000.0</v>
      </c>
      <c r="D112" s="988" t="s">
        <v>1721</v>
      </c>
      <c r="E112" s="4"/>
      <c r="F112" s="758">
        <v>107412.63</v>
      </c>
    </row>
    <row r="113">
      <c r="A113" s="973"/>
      <c r="B113" s="974"/>
      <c r="C113" s="924"/>
      <c r="D113" s="842" t="s">
        <v>1722</v>
      </c>
      <c r="E113" s="895">
        <v>9931.02</v>
      </c>
      <c r="F113" s="925">
        <f>E113+E114</f>
        <v>14346.17</v>
      </c>
    </row>
    <row r="114">
      <c r="A114" s="986"/>
      <c r="B114" s="984"/>
      <c r="C114" s="985"/>
      <c r="D114" s="842" t="s">
        <v>1723</v>
      </c>
      <c r="E114" s="895">
        <v>4415.15</v>
      </c>
      <c r="F114" s="927"/>
    </row>
    <row r="115">
      <c r="A115" s="973"/>
      <c r="B115" s="984"/>
      <c r="C115" s="989"/>
      <c r="D115" s="990" t="s">
        <v>1724</v>
      </c>
      <c r="E115" s="991"/>
      <c r="F115" s="758">
        <v>28000.0</v>
      </c>
    </row>
    <row r="116">
      <c r="A116" s="973"/>
      <c r="B116" s="992"/>
      <c r="C116" s="757"/>
      <c r="D116" s="837" t="s">
        <v>1725</v>
      </c>
      <c r="E116" s="993"/>
      <c r="F116" s="994">
        <v>72000.0</v>
      </c>
    </row>
    <row r="117">
      <c r="A117" s="978" t="s">
        <v>135</v>
      </c>
      <c r="B117" s="979"/>
      <c r="C117" s="995">
        <f>SUM(C108:C114)</f>
        <v>1727165.22</v>
      </c>
      <c r="D117" s="795" t="s">
        <v>1622</v>
      </c>
      <c r="E117" s="60"/>
      <c r="F117" s="829">
        <f>SUM(F108:F116)</f>
        <v>1564704.69</v>
      </c>
    </row>
    <row r="118">
      <c r="A118" s="772"/>
      <c r="B118" s="772"/>
      <c r="C118" s="830"/>
      <c r="D118" s="830"/>
      <c r="E118" s="830"/>
      <c r="F118" s="830"/>
    </row>
    <row r="119">
      <c r="A119" s="772"/>
      <c r="B119" s="772"/>
      <c r="C119" s="830"/>
      <c r="D119" s="830"/>
      <c r="E119" s="830"/>
    </row>
    <row r="120">
      <c r="A120" s="772"/>
      <c r="B120" s="772"/>
      <c r="C120" s="830"/>
      <c r="D120" s="830"/>
      <c r="E120" s="830"/>
    </row>
    <row r="121">
      <c r="A121" s="772"/>
      <c r="B121" s="772"/>
      <c r="C121" s="830"/>
      <c r="D121" s="830"/>
      <c r="E121" s="830"/>
    </row>
    <row r="122">
      <c r="A122" s="768"/>
      <c r="B122" s="768"/>
      <c r="C122" s="768"/>
      <c r="D122" s="771" t="s">
        <v>1580</v>
      </c>
      <c r="E122" s="771"/>
    </row>
    <row r="123">
      <c r="A123" s="768"/>
      <c r="B123" s="768"/>
      <c r="C123" s="768"/>
      <c r="D123" s="771" t="s">
        <v>1581</v>
      </c>
      <c r="E123" s="771"/>
    </row>
    <row r="124">
      <c r="A124" s="772"/>
      <c r="B124" s="772"/>
      <c r="C124" s="830"/>
      <c r="D124" s="830"/>
      <c r="E124" s="830"/>
    </row>
    <row r="125">
      <c r="A125" s="772"/>
      <c r="B125" s="772"/>
      <c r="C125" s="830"/>
      <c r="D125" s="830"/>
      <c r="E125" s="830"/>
    </row>
    <row r="126">
      <c r="A126" s="772"/>
      <c r="B126" s="772"/>
      <c r="C126" s="830"/>
      <c r="D126" s="830"/>
      <c r="E126" s="830"/>
      <c r="F126" s="830"/>
    </row>
    <row r="127">
      <c r="A127" s="745" t="s">
        <v>1623</v>
      </c>
      <c r="B127" s="996"/>
      <c r="C127" s="832">
        <v>18997.39</v>
      </c>
      <c r="D127" s="885" t="s">
        <v>1624</v>
      </c>
      <c r="E127" s="81"/>
      <c r="F127" s="747"/>
    </row>
    <row r="128">
      <c r="A128" s="973"/>
      <c r="B128" s="974"/>
      <c r="C128" s="832"/>
      <c r="D128" s="883" t="s">
        <v>1625</v>
      </c>
      <c r="E128" s="4"/>
      <c r="F128" s="758">
        <v>4397.64</v>
      </c>
    </row>
    <row r="129">
      <c r="A129" s="973"/>
      <c r="B129" s="974"/>
      <c r="C129" s="833"/>
      <c r="D129" s="845"/>
      <c r="E129" s="4"/>
      <c r="F129" s="783"/>
    </row>
    <row r="130">
      <c r="A130" s="997" t="s">
        <v>135</v>
      </c>
      <c r="B130" s="998"/>
      <c r="C130" s="827">
        <f>SUM(C124:C129)</f>
        <v>18997.39</v>
      </c>
      <c r="D130" s="886" t="s">
        <v>1622</v>
      </c>
      <c r="E130" s="60"/>
      <c r="F130" s="835">
        <f>C130-F128</f>
        <v>14599.75</v>
      </c>
    </row>
    <row r="131">
      <c r="A131" s="772"/>
      <c r="C131" s="830"/>
      <c r="D131" s="830"/>
      <c r="E131" s="830"/>
      <c r="F131" s="830"/>
    </row>
    <row r="132"/>
    <row r="133"/>
    <row r="134"/>
    <row r="135"/>
    <row r="136">
      <c r="D136" s="895"/>
      <c r="E136" s="999"/>
      <c r="F136" s="999"/>
    </row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mergeCells count="86">
    <mergeCell ref="A60:F60"/>
    <mergeCell ref="A61:F61"/>
    <mergeCell ref="A62:F62"/>
    <mergeCell ref="A63:F63"/>
    <mergeCell ref="A64:F64"/>
    <mergeCell ref="A65:A66"/>
    <mergeCell ref="C65:E65"/>
    <mergeCell ref="C66:E66"/>
    <mergeCell ref="A67:C67"/>
    <mergeCell ref="D67:F67"/>
    <mergeCell ref="A71:F71"/>
    <mergeCell ref="A72:C72"/>
    <mergeCell ref="A74:A75"/>
    <mergeCell ref="B74:B75"/>
    <mergeCell ref="C74:C75"/>
    <mergeCell ref="A88:C88"/>
    <mergeCell ref="A93:F93"/>
    <mergeCell ref="A94:F94"/>
    <mergeCell ref="A95:F95"/>
    <mergeCell ref="A96:C96"/>
    <mergeCell ref="D96:F96"/>
    <mergeCell ref="D97:E97"/>
    <mergeCell ref="D99:E99"/>
    <mergeCell ref="D100:E100"/>
    <mergeCell ref="D101:E101"/>
    <mergeCell ref="A106:F106"/>
    <mergeCell ref="A107:C107"/>
    <mergeCell ref="D107:F107"/>
    <mergeCell ref="D129:E129"/>
    <mergeCell ref="D130:E130"/>
    <mergeCell ref="D108:E108"/>
    <mergeCell ref="D110:E110"/>
    <mergeCell ref="D112:E112"/>
    <mergeCell ref="F113:F114"/>
    <mergeCell ref="D117:E117"/>
    <mergeCell ref="D127:F127"/>
    <mergeCell ref="D128:E128"/>
    <mergeCell ref="A1:F1"/>
    <mergeCell ref="A2:F2"/>
    <mergeCell ref="A3:F3"/>
    <mergeCell ref="A4:F4"/>
    <mergeCell ref="A5:C5"/>
    <mergeCell ref="D5:F5"/>
    <mergeCell ref="F6:F8"/>
    <mergeCell ref="C7:C8"/>
    <mergeCell ref="C9:C10"/>
    <mergeCell ref="F9:F11"/>
    <mergeCell ref="A11:A12"/>
    <mergeCell ref="C13:C14"/>
    <mergeCell ref="F13:F14"/>
    <mergeCell ref="C16:C17"/>
    <mergeCell ref="D16:E16"/>
    <mergeCell ref="D17:E17"/>
    <mergeCell ref="F18:F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A29:C30"/>
    <mergeCell ref="F29:F30"/>
    <mergeCell ref="A37:F37"/>
    <mergeCell ref="A38:C38"/>
    <mergeCell ref="D38:F38"/>
    <mergeCell ref="A39:F39"/>
    <mergeCell ref="A40:F40"/>
    <mergeCell ref="A41:F41"/>
    <mergeCell ref="A42:F42"/>
    <mergeCell ref="A43:C43"/>
    <mergeCell ref="D43:F43"/>
    <mergeCell ref="F44:F45"/>
    <mergeCell ref="C45:C46"/>
    <mergeCell ref="D46:E46"/>
    <mergeCell ref="D47:E47"/>
    <mergeCell ref="D48:E48"/>
    <mergeCell ref="D49:E49"/>
    <mergeCell ref="D50:F50"/>
    <mergeCell ref="D51:E51"/>
    <mergeCell ref="D53:E53"/>
    <mergeCell ref="D54:E54"/>
    <mergeCell ref="A55:C55"/>
    <mergeCell ref="D55:F55"/>
  </mergeCells>
  <printOptions/>
  <pageMargins bottom="0.7874015748031497" footer="0.0" header="0.0" left="0.5118110236220472" right="0.5118110236220472" top="0.7874015748031497"/>
  <pageSetup fitToHeight="0" paperSize="9"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75"/>
  <cols>
    <col customWidth="1" min="1" max="1" width="76.71"/>
    <col customWidth="1" min="2" max="2" width="26.43"/>
    <col customWidth="1" min="3" max="3" width="28.86"/>
    <col customWidth="1" min="4" max="4" width="98.86"/>
    <col customWidth="1" min="5" max="5" width="25.71"/>
    <col customWidth="1" min="6" max="6" width="30.0"/>
    <col customWidth="1" min="7" max="7" width="19.29"/>
    <col customWidth="1" min="8" max="8" width="16.71"/>
    <col customWidth="1" min="9" max="9" width="16.14"/>
    <col customWidth="1" min="10" max="26" width="28.57"/>
  </cols>
  <sheetData>
    <row r="1">
      <c r="A1" s="740" t="s">
        <v>159</v>
      </c>
      <c r="B1" s="207"/>
      <c r="C1" s="207"/>
      <c r="D1" s="207"/>
      <c r="E1" s="207"/>
      <c r="F1" s="741"/>
    </row>
    <row r="2">
      <c r="A2" s="742" t="s">
        <v>160</v>
      </c>
      <c r="F2" s="219"/>
      <c r="G2" s="1000" t="s">
        <v>1726</v>
      </c>
      <c r="H2" s="1000" t="s">
        <v>1727</v>
      </c>
    </row>
    <row r="3">
      <c r="A3" s="742" t="s">
        <v>1626</v>
      </c>
      <c r="F3" s="219"/>
      <c r="G3" s="1001">
        <v>45422.0</v>
      </c>
      <c r="H3" s="1002">
        <v>104.5</v>
      </c>
    </row>
    <row r="4">
      <c r="A4" s="743" t="s">
        <v>1728</v>
      </c>
      <c r="B4" s="744"/>
      <c r="C4" s="744"/>
      <c r="D4" s="744"/>
      <c r="E4" s="744"/>
      <c r="F4" s="221"/>
      <c r="G4" s="1001">
        <v>45422.0</v>
      </c>
      <c r="H4" s="1002">
        <v>392.25</v>
      </c>
    </row>
    <row r="5">
      <c r="A5" s="745" t="s">
        <v>1552</v>
      </c>
      <c r="B5" s="81"/>
      <c r="C5" s="4"/>
      <c r="D5" s="910" t="s">
        <v>1553</v>
      </c>
      <c r="E5" s="163"/>
      <c r="F5" s="840"/>
      <c r="G5" s="1001">
        <v>45435.0</v>
      </c>
      <c r="H5" s="1002">
        <v>9.19</v>
      </c>
    </row>
    <row r="6">
      <c r="A6" s="911" t="s">
        <v>1729</v>
      </c>
      <c r="B6" s="912"/>
      <c r="C6" s="913">
        <f>'Demonstrativo Abril'!E29</f>
        <v>212738.12</v>
      </c>
      <c r="D6" s="948" t="s">
        <v>1628</v>
      </c>
      <c r="E6" s="843">
        <v>720517.07</v>
      </c>
      <c r="F6" s="887">
        <f>SUM(E6:E8)</f>
        <v>803490.73</v>
      </c>
      <c r="G6" s="1003" t="s">
        <v>155</v>
      </c>
      <c r="H6" s="1004">
        <f>SUM(H3:H5)</f>
        <v>505.94</v>
      </c>
    </row>
    <row r="7">
      <c r="A7" s="752" t="s">
        <v>1556</v>
      </c>
      <c r="B7" s="914">
        <f>C7-B8</f>
        <v>8489.15</v>
      </c>
      <c r="C7" s="754">
        <v>8891.95</v>
      </c>
      <c r="D7" s="948" t="s">
        <v>1629</v>
      </c>
      <c r="E7" s="843">
        <v>74615.23</v>
      </c>
      <c r="F7" s="888"/>
    </row>
    <row r="8">
      <c r="A8" s="915" t="s">
        <v>1730</v>
      </c>
      <c r="B8" s="914">
        <v>402.8</v>
      </c>
      <c r="C8" s="28"/>
      <c r="D8" s="948" t="s">
        <v>1631</v>
      </c>
      <c r="E8" s="843">
        <v>8358.43</v>
      </c>
      <c r="F8" s="891"/>
      <c r="G8" s="1005" t="s">
        <v>1731</v>
      </c>
      <c r="H8" s="115"/>
      <c r="I8" s="116"/>
    </row>
    <row r="9">
      <c r="A9" s="915" t="s">
        <v>1687</v>
      </c>
      <c r="B9" s="914">
        <f>C9-B10</f>
        <v>1323038.96</v>
      </c>
      <c r="C9" s="754">
        <v>1376463.75</v>
      </c>
      <c r="D9" s="948" t="s">
        <v>1633</v>
      </c>
      <c r="E9" s="843">
        <v>135506.63</v>
      </c>
      <c r="F9" s="887">
        <f>SUM(E9:E11)</f>
        <v>517931.82</v>
      </c>
      <c r="G9" s="1003" t="s">
        <v>1732</v>
      </c>
      <c r="H9" s="1003" t="s">
        <v>174</v>
      </c>
      <c r="I9" s="1003" t="s">
        <v>1733</v>
      </c>
    </row>
    <row r="10">
      <c r="A10" s="917" t="s">
        <v>1734</v>
      </c>
      <c r="B10" s="918">
        <f>B41</f>
        <v>53424.79</v>
      </c>
      <c r="C10" s="28"/>
      <c r="D10" s="948" t="s">
        <v>1635</v>
      </c>
      <c r="E10" s="843">
        <v>194405.33</v>
      </c>
      <c r="F10" s="888"/>
      <c r="G10" s="1006">
        <v>45352.0</v>
      </c>
      <c r="H10" s="1007">
        <v>1000.0</v>
      </c>
      <c r="I10" s="1007">
        <v>662.52</v>
      </c>
    </row>
    <row r="11" ht="23.25" customHeight="1">
      <c r="A11" s="915" t="s">
        <v>1735</v>
      </c>
      <c r="B11" s="914"/>
      <c r="C11" s="895">
        <v>61977.56</v>
      </c>
      <c r="D11" s="948" t="s">
        <v>1637</v>
      </c>
      <c r="E11" s="843">
        <v>188019.86</v>
      </c>
      <c r="F11" s="891"/>
      <c r="G11" s="1006">
        <v>45383.0</v>
      </c>
      <c r="H11" s="1007">
        <v>1000.0</v>
      </c>
      <c r="I11" s="1007"/>
    </row>
    <row r="12">
      <c r="A12" s="1008" t="s">
        <v>1639</v>
      </c>
      <c r="B12" s="2"/>
      <c r="C12" s="895">
        <v>16199.75</v>
      </c>
      <c r="D12" s="948" t="s">
        <v>1736</v>
      </c>
      <c r="E12" s="843"/>
      <c r="F12" s="892">
        <v>6311.68</v>
      </c>
      <c r="G12" s="716" t="s">
        <v>155</v>
      </c>
      <c r="H12" s="1009">
        <f t="shared" ref="H12:I12" si="1">SUM(H10:H11)</f>
        <v>2000</v>
      </c>
      <c r="I12" s="1009">
        <f t="shared" si="1"/>
        <v>662.52</v>
      </c>
    </row>
    <row r="13" ht="23.25" customHeight="1">
      <c r="A13" s="1010"/>
      <c r="B13" s="30"/>
      <c r="C13" s="895">
        <v>9594.75</v>
      </c>
      <c r="D13" s="948" t="s">
        <v>1560</v>
      </c>
      <c r="E13" s="843">
        <v>21600.0</v>
      </c>
      <c r="F13" s="925">
        <v>21840.88</v>
      </c>
      <c r="H13" s="1011"/>
      <c r="I13" s="1012">
        <f>H12-I12</f>
        <v>1337.48</v>
      </c>
    </row>
    <row r="14">
      <c r="A14" s="915" t="s">
        <v>1636</v>
      </c>
      <c r="B14" s="931"/>
      <c r="C14" s="895">
        <v>3692.96</v>
      </c>
      <c r="D14" s="948" t="s">
        <v>1690</v>
      </c>
      <c r="E14" s="1013">
        <f>F13-E13</f>
        <v>240.88</v>
      </c>
      <c r="F14" s="927"/>
    </row>
    <row r="15">
      <c r="A15" s="915" t="s">
        <v>1737</v>
      </c>
      <c r="B15" s="931">
        <f>C15-B16</f>
        <v>103826.76</v>
      </c>
      <c r="C15" s="754">
        <v>105112.06</v>
      </c>
      <c r="D15" s="1014" t="s">
        <v>1638</v>
      </c>
      <c r="E15" s="1015"/>
      <c r="F15" s="930">
        <v>1285.3</v>
      </c>
    </row>
    <row r="16">
      <c r="A16" s="915" t="s">
        <v>1562</v>
      </c>
      <c r="B16" s="931">
        <v>1285.3</v>
      </c>
      <c r="C16" s="28"/>
      <c r="D16" s="863" t="s">
        <v>1564</v>
      </c>
      <c r="E16" s="4"/>
      <c r="F16" s="893">
        <f>F45</f>
        <v>53976.57</v>
      </c>
    </row>
    <row r="17">
      <c r="A17" s="915" t="s">
        <v>1738</v>
      </c>
      <c r="B17" s="931"/>
      <c r="C17" s="895">
        <v>9931.02</v>
      </c>
      <c r="D17" s="863" t="s">
        <v>1570</v>
      </c>
      <c r="E17" s="4"/>
      <c r="F17" s="893">
        <f>F56</f>
        <v>11180.61</v>
      </c>
    </row>
    <row r="18">
      <c r="A18" s="915" t="s">
        <v>1739</v>
      </c>
      <c r="B18" s="931"/>
      <c r="C18" s="895">
        <v>4415.15</v>
      </c>
      <c r="D18" s="948" t="s">
        <v>1722</v>
      </c>
      <c r="E18" s="895">
        <v>9931.02</v>
      </c>
      <c r="F18" s="925">
        <f>E18+E19</f>
        <v>14346.17</v>
      </c>
    </row>
    <row r="19">
      <c r="A19" s="1016" t="s">
        <v>1576</v>
      </c>
      <c r="B19" s="928"/>
      <c r="C19" s="895">
        <v>366.59</v>
      </c>
      <c r="D19" s="948" t="s">
        <v>1723</v>
      </c>
      <c r="E19" s="895">
        <v>4415.15</v>
      </c>
      <c r="F19" s="927"/>
    </row>
    <row r="20">
      <c r="A20" s="915" t="s">
        <v>1698</v>
      </c>
      <c r="B20" s="932"/>
      <c r="C20" s="895">
        <v>2182.43</v>
      </c>
      <c r="D20" s="863" t="s">
        <v>1639</v>
      </c>
      <c r="E20" s="4"/>
      <c r="F20" s="892">
        <v>14849.75</v>
      </c>
    </row>
    <row r="21">
      <c r="A21" s="915" t="s">
        <v>1698</v>
      </c>
      <c r="B21" s="932"/>
      <c r="C21" s="895">
        <v>163.47</v>
      </c>
      <c r="D21" s="1017" t="s">
        <v>1740</v>
      </c>
      <c r="E21" s="164"/>
      <c r="F21" s="892">
        <v>28838.61</v>
      </c>
    </row>
    <row r="22">
      <c r="A22" s="915" t="s">
        <v>1698</v>
      </c>
      <c r="B22" s="932"/>
      <c r="C22" s="895">
        <v>936.96</v>
      </c>
      <c r="D22" s="863" t="s">
        <v>1741</v>
      </c>
      <c r="E22" s="4"/>
      <c r="F22" s="892">
        <v>107412.63</v>
      </c>
      <c r="I22" s="933"/>
    </row>
    <row r="23">
      <c r="A23" s="915" t="s">
        <v>1698</v>
      </c>
      <c r="B23" s="932"/>
      <c r="C23" s="895">
        <v>1792.11</v>
      </c>
      <c r="D23" s="863" t="s">
        <v>1597</v>
      </c>
      <c r="E23" s="4"/>
      <c r="F23" s="892">
        <v>505.94</v>
      </c>
    </row>
    <row r="24">
      <c r="A24" s="915"/>
      <c r="B24" s="932"/>
      <c r="C24" s="895"/>
      <c r="D24" s="863" t="s">
        <v>1699</v>
      </c>
      <c r="E24" s="4"/>
      <c r="F24" s="892">
        <v>43.97</v>
      </c>
    </row>
    <row r="25" ht="21.75" customHeight="1">
      <c r="A25" s="915"/>
      <c r="B25" s="932"/>
      <c r="C25" s="895"/>
      <c r="D25" s="863" t="s">
        <v>1598</v>
      </c>
      <c r="E25" s="4"/>
      <c r="F25" s="892">
        <v>140.1</v>
      </c>
    </row>
    <row r="26">
      <c r="A26" s="934" t="s">
        <v>1577</v>
      </c>
      <c r="B26" s="935"/>
      <c r="C26" s="936">
        <f>SUM(C6:C23)</f>
        <v>1814458.63</v>
      </c>
      <c r="D26" s="937" t="s">
        <v>1578</v>
      </c>
      <c r="E26" s="15"/>
      <c r="F26" s="1018">
        <f>SUM(F6:F25)</f>
        <v>1582154.76</v>
      </c>
    </row>
    <row r="27">
      <c r="A27" s="740" t="s">
        <v>158</v>
      </c>
      <c r="B27" s="207"/>
      <c r="C27" s="207"/>
      <c r="D27" s="939" t="s">
        <v>1701</v>
      </c>
      <c r="E27" s="940">
        <f>(C26-F26)</f>
        <v>232303.87</v>
      </c>
      <c r="F27" s="941">
        <f>SUM(E27:E28)</f>
        <v>233641.35</v>
      </c>
    </row>
    <row r="28" ht="28.5" customHeight="1">
      <c r="A28" s="213"/>
      <c r="B28" s="194"/>
      <c r="C28" s="194"/>
      <c r="D28" s="942" t="s">
        <v>1702</v>
      </c>
      <c r="E28" s="943">
        <f>C42</f>
        <v>1337.48</v>
      </c>
      <c r="F28" s="944"/>
    </row>
    <row r="29">
      <c r="A29" s="768"/>
      <c r="B29" s="768"/>
      <c r="C29" s="768"/>
      <c r="D29" s="769"/>
      <c r="E29" s="769"/>
      <c r="F29" s="769"/>
    </row>
    <row r="30">
      <c r="A30" s="768"/>
      <c r="B30" s="768"/>
      <c r="C30" s="768"/>
      <c r="D30" s="770"/>
      <c r="E30" s="1019"/>
      <c r="F30" s="769"/>
    </row>
    <row r="31">
      <c r="A31" s="768"/>
      <c r="B31" s="768"/>
      <c r="C31" s="768"/>
      <c r="D31" s="770"/>
      <c r="E31" s="770"/>
      <c r="F31" s="769"/>
    </row>
    <row r="32">
      <c r="A32" s="768"/>
      <c r="B32" s="768"/>
      <c r="C32" s="768"/>
      <c r="D32" s="771" t="s">
        <v>1580</v>
      </c>
      <c r="E32" s="771"/>
      <c r="F32" s="769"/>
    </row>
    <row r="33">
      <c r="A33" s="768"/>
      <c r="B33" s="768"/>
      <c r="C33" s="768"/>
      <c r="D33" s="771" t="s">
        <v>1581</v>
      </c>
      <c r="E33" s="771"/>
      <c r="F33" s="769"/>
    </row>
    <row r="34">
      <c r="A34" s="740" t="s">
        <v>159</v>
      </c>
      <c r="B34" s="207"/>
      <c r="C34" s="207"/>
      <c r="D34" s="207"/>
      <c r="E34" s="207"/>
      <c r="F34" s="741"/>
    </row>
    <row r="35">
      <c r="A35" s="742" t="s">
        <v>160</v>
      </c>
      <c r="F35" s="219"/>
    </row>
    <row r="36">
      <c r="A36" s="742" t="s">
        <v>1582</v>
      </c>
      <c r="F36" s="219"/>
    </row>
    <row r="37">
      <c r="A37" s="743" t="s">
        <v>1742</v>
      </c>
      <c r="B37" s="744"/>
      <c r="C37" s="744"/>
      <c r="D37" s="744"/>
      <c r="E37" s="744"/>
      <c r="F37" s="221"/>
    </row>
    <row r="38">
      <c r="A38" s="745" t="s">
        <v>1584</v>
      </c>
      <c r="B38" s="81"/>
      <c r="C38" s="4"/>
      <c r="D38" s="856" t="s">
        <v>1585</v>
      </c>
      <c r="E38" s="81"/>
      <c r="F38" s="747"/>
    </row>
    <row r="39">
      <c r="A39" s="945" t="s">
        <v>1554</v>
      </c>
      <c r="B39" s="946"/>
      <c r="C39" s="947">
        <f>'Demonstrativo Abril'!D55</f>
        <v>77102.39</v>
      </c>
      <c r="D39" s="948" t="s">
        <v>1703</v>
      </c>
      <c r="E39" s="949">
        <v>1980.0</v>
      </c>
      <c r="F39" s="950">
        <f>E39+E40</f>
        <v>35277.14</v>
      </c>
    </row>
    <row r="40" ht="26.25" customHeight="1">
      <c r="A40" s="945" t="s">
        <v>1730</v>
      </c>
      <c r="B40" s="914">
        <f>B8</f>
        <v>402.8</v>
      </c>
      <c r="C40" s="952">
        <v>53827.59</v>
      </c>
      <c r="D40" s="948" t="s">
        <v>1704</v>
      </c>
      <c r="E40" s="949">
        <v>33297.14</v>
      </c>
      <c r="F40" s="898"/>
    </row>
    <row r="41">
      <c r="A41" s="945" t="s">
        <v>1734</v>
      </c>
      <c r="B41" s="918">
        <f>C40-B40</f>
        <v>53424.79</v>
      </c>
      <c r="C41" s="28"/>
      <c r="D41" s="899" t="s">
        <v>1588</v>
      </c>
      <c r="E41" s="42"/>
      <c r="F41" s="783">
        <v>4356.22</v>
      </c>
    </row>
    <row r="42">
      <c r="A42" s="953" t="s">
        <v>1677</v>
      </c>
      <c r="B42" s="951"/>
      <c r="C42" s="954">
        <v>1337.48</v>
      </c>
      <c r="D42" s="845" t="s">
        <v>1645</v>
      </c>
      <c r="E42" s="4"/>
      <c r="F42" s="783">
        <v>7730.55</v>
      </c>
    </row>
    <row r="43" ht="25.5" customHeight="1">
      <c r="A43" s="953"/>
      <c r="B43" s="946"/>
      <c r="C43" s="954"/>
      <c r="D43" s="845" t="s">
        <v>1646</v>
      </c>
      <c r="E43" s="4"/>
      <c r="F43" s="783">
        <v>4609.56</v>
      </c>
    </row>
    <row r="44" ht="25.5" customHeight="1">
      <c r="A44" s="953"/>
      <c r="B44" s="946"/>
      <c r="C44" s="954"/>
      <c r="D44" s="897" t="s">
        <v>1743</v>
      </c>
      <c r="E44" s="929"/>
      <c r="F44" s="783">
        <v>2003.1</v>
      </c>
    </row>
    <row r="45">
      <c r="A45" s="955"/>
      <c r="B45" s="956"/>
      <c r="C45" s="789"/>
      <c r="D45" s="858" t="s">
        <v>1592</v>
      </c>
      <c r="E45" s="4"/>
      <c r="F45" s="783">
        <f>SUM(F39:F44)</f>
        <v>53976.57</v>
      </c>
    </row>
    <row r="46">
      <c r="A46" s="955"/>
      <c r="B46" s="956"/>
      <c r="C46" s="782"/>
      <c r="D46" s="856" t="s">
        <v>1593</v>
      </c>
      <c r="E46" s="81"/>
      <c r="F46" s="747"/>
    </row>
    <row r="47">
      <c r="A47" s="957"/>
      <c r="B47" s="958"/>
      <c r="C47" s="789"/>
      <c r="D47" s="845" t="s">
        <v>1705</v>
      </c>
      <c r="E47" s="4"/>
      <c r="F47" s="783">
        <v>238.85</v>
      </c>
    </row>
    <row r="48">
      <c r="A48" s="957"/>
      <c r="B48" s="958"/>
      <c r="C48" s="789"/>
      <c r="D48" s="897" t="s">
        <v>1706</v>
      </c>
      <c r="E48" s="929"/>
      <c r="F48" s="783">
        <v>130.0</v>
      </c>
    </row>
    <row r="49">
      <c r="A49" s="957"/>
      <c r="B49" s="958"/>
      <c r="C49" s="789"/>
      <c r="D49" s="897" t="s">
        <v>1744</v>
      </c>
      <c r="E49" s="929"/>
      <c r="F49" s="783">
        <v>460.0</v>
      </c>
    </row>
    <row r="50">
      <c r="A50" s="957"/>
      <c r="B50" s="958"/>
      <c r="C50" s="789"/>
      <c r="D50" s="897" t="s">
        <v>1745</v>
      </c>
      <c r="E50" s="929"/>
      <c r="F50" s="783">
        <v>420.0</v>
      </c>
    </row>
    <row r="51">
      <c r="A51" s="957"/>
      <c r="B51" s="958"/>
      <c r="C51" s="789"/>
      <c r="D51" s="897" t="s">
        <v>1746</v>
      </c>
      <c r="E51" s="929"/>
      <c r="F51" s="783">
        <v>1930.0</v>
      </c>
    </row>
    <row r="52">
      <c r="A52" s="957"/>
      <c r="B52" s="958"/>
      <c r="C52" s="789"/>
      <c r="D52" s="897" t="s">
        <v>1747</v>
      </c>
      <c r="E52" s="929"/>
      <c r="F52" s="783">
        <v>1526.46</v>
      </c>
    </row>
    <row r="53">
      <c r="A53" s="957"/>
      <c r="B53" s="958"/>
      <c r="C53" s="789"/>
      <c r="D53" s="897" t="s">
        <v>1748</v>
      </c>
      <c r="E53" s="929"/>
      <c r="F53" s="783">
        <v>289.0</v>
      </c>
    </row>
    <row r="54">
      <c r="A54" s="957"/>
      <c r="B54" s="958"/>
      <c r="C54" s="789"/>
      <c r="D54" s="897" t="s">
        <v>1749</v>
      </c>
      <c r="E54" s="929"/>
      <c r="F54" s="783">
        <v>186.3</v>
      </c>
    </row>
    <row r="55">
      <c r="A55" s="957"/>
      <c r="B55" s="958"/>
      <c r="C55" s="789"/>
      <c r="D55" s="897" t="s">
        <v>1750</v>
      </c>
      <c r="E55" s="929"/>
      <c r="F55" s="783">
        <v>6000.0</v>
      </c>
    </row>
    <row r="56">
      <c r="A56" s="957"/>
      <c r="B56" s="958"/>
      <c r="C56" s="789"/>
      <c r="D56" s="858" t="s">
        <v>1600</v>
      </c>
      <c r="E56" s="4"/>
      <c r="F56" s="783">
        <f>SUM(F47:F55)</f>
        <v>11180.61</v>
      </c>
    </row>
    <row r="57">
      <c r="A57" s="959" t="s">
        <v>135</v>
      </c>
      <c r="B57" s="960"/>
      <c r="C57" s="791">
        <f>SUM(C39:C48)</f>
        <v>132267.46</v>
      </c>
      <c r="D57" s="859" t="s">
        <v>1601</v>
      </c>
      <c r="E57" s="4"/>
      <c r="F57" s="793">
        <f>SUM(F45+F56)</f>
        <v>65157.18</v>
      </c>
    </row>
    <row r="58">
      <c r="A58" s="860" t="s">
        <v>373</v>
      </c>
      <c r="B58" s="191"/>
      <c r="C58" s="60"/>
      <c r="D58" s="861">
        <f>C57-F57</f>
        <v>67110.28</v>
      </c>
      <c r="E58" s="191"/>
      <c r="F58" s="796"/>
    </row>
    <row r="59">
      <c r="A59" s="768"/>
      <c r="B59" s="768"/>
      <c r="C59" s="768"/>
      <c r="D59" s="770"/>
      <c r="E59" s="770"/>
      <c r="F59" s="769"/>
    </row>
    <row r="60">
      <c r="A60" s="768"/>
      <c r="B60" s="768"/>
      <c r="C60" s="768"/>
      <c r="D60" s="770"/>
      <c r="E60" s="770"/>
      <c r="F60" s="769"/>
    </row>
    <row r="61">
      <c r="A61" s="768"/>
      <c r="B61" s="768"/>
      <c r="C61" s="768"/>
      <c r="D61" s="771" t="s">
        <v>1580</v>
      </c>
      <c r="E61" s="771"/>
      <c r="F61" s="769"/>
    </row>
    <row r="62">
      <c r="A62" s="768"/>
      <c r="B62" s="768"/>
      <c r="C62" s="768"/>
      <c r="D62" s="771" t="s">
        <v>1581</v>
      </c>
      <c r="E62" s="771"/>
      <c r="F62" s="769"/>
    </row>
    <row r="63">
      <c r="A63" s="740" t="s">
        <v>159</v>
      </c>
      <c r="B63" s="207"/>
      <c r="C63" s="207"/>
      <c r="D63" s="207"/>
      <c r="E63" s="207"/>
      <c r="F63" s="741"/>
    </row>
    <row r="64">
      <c r="A64" s="742" t="s">
        <v>160</v>
      </c>
      <c r="F64" s="219"/>
    </row>
    <row r="65">
      <c r="A65" s="742" t="s">
        <v>1602</v>
      </c>
      <c r="F65" s="219"/>
    </row>
    <row r="66">
      <c r="A66" s="743" t="s">
        <v>1742</v>
      </c>
      <c r="B66" s="744"/>
      <c r="C66" s="744"/>
      <c r="D66" s="744"/>
      <c r="E66" s="744"/>
      <c r="F66" s="221"/>
    </row>
    <row r="67">
      <c r="A67" s="961" t="s">
        <v>1603</v>
      </c>
      <c r="B67" s="772"/>
      <c r="C67" s="746" t="s">
        <v>1554</v>
      </c>
      <c r="D67" s="81"/>
      <c r="E67" s="4"/>
      <c r="F67" s="862">
        <f>'Demonstrativo Abril'!D67</f>
        <v>107960.53</v>
      </c>
    </row>
    <row r="68">
      <c r="A68" s="962"/>
      <c r="B68" s="963"/>
      <c r="C68" s="863" t="s">
        <v>1707</v>
      </c>
      <c r="D68" s="81"/>
      <c r="E68" s="4"/>
      <c r="F68" s="799">
        <v>530.33</v>
      </c>
    </row>
    <row r="69">
      <c r="A69" s="765" t="s">
        <v>1708</v>
      </c>
      <c r="B69" s="191"/>
      <c r="C69" s="60"/>
      <c r="D69" s="802">
        <f>SUM(F67:F68)</f>
        <v>108490.86</v>
      </c>
      <c r="E69" s="191"/>
      <c r="F69" s="796"/>
    </row>
    <row r="70">
      <c r="A70" s="964"/>
      <c r="B70" s="772"/>
      <c r="C70" s="772"/>
      <c r="D70" s="803"/>
      <c r="E70" s="803"/>
      <c r="F70" s="965"/>
    </row>
    <row r="71">
      <c r="A71" s="964"/>
      <c r="B71" s="772"/>
      <c r="C71" s="772"/>
      <c r="D71" s="803"/>
      <c r="E71" s="803"/>
      <c r="F71" s="965"/>
    </row>
    <row r="72">
      <c r="A72" s="964"/>
      <c r="B72" s="772"/>
      <c r="C72" s="772"/>
      <c r="D72" s="803"/>
      <c r="E72" s="803"/>
      <c r="F72" s="965"/>
    </row>
    <row r="73">
      <c r="A73" s="774" t="s">
        <v>1709</v>
      </c>
      <c r="B73" s="775"/>
      <c r="C73" s="775"/>
      <c r="D73" s="775"/>
      <c r="E73" s="775"/>
      <c r="F73" s="776"/>
    </row>
    <row r="74">
      <c r="A74" s="745" t="s">
        <v>1609</v>
      </c>
      <c r="B74" s="81"/>
      <c r="C74" s="4"/>
      <c r="D74" s="779" t="s">
        <v>1610</v>
      </c>
      <c r="E74" s="779" t="s">
        <v>1651</v>
      </c>
      <c r="F74" s="907" t="s">
        <v>977</v>
      </c>
    </row>
    <row r="75">
      <c r="A75" s="959" t="s">
        <v>288</v>
      </c>
      <c r="B75" s="966"/>
      <c r="C75" s="811">
        <v>84978.06</v>
      </c>
      <c r="D75" s="807">
        <v>77000.0</v>
      </c>
      <c r="E75" s="865" t="s">
        <v>1653</v>
      </c>
      <c r="F75" s="908">
        <f t="shared" ref="F75:F80" si="2">C75-D75</f>
        <v>7978.06</v>
      </c>
    </row>
    <row r="76">
      <c r="A76" s="961" t="s">
        <v>289</v>
      </c>
      <c r="B76" s="960"/>
      <c r="C76" s="968">
        <v>78170.35</v>
      </c>
      <c r="D76" s="807">
        <v>7978.06</v>
      </c>
      <c r="E76" s="969" t="s">
        <v>1710</v>
      </c>
      <c r="F76" s="908">
        <f t="shared" si="2"/>
        <v>70192.29</v>
      </c>
    </row>
    <row r="77">
      <c r="A77" s="962"/>
      <c r="B77" s="12"/>
      <c r="C77" s="28"/>
      <c r="D77" s="807">
        <v>78170.35</v>
      </c>
      <c r="E77" s="969" t="s">
        <v>1710</v>
      </c>
      <c r="F77" s="908">
        <f t="shared" si="2"/>
        <v>-78170.35</v>
      </c>
    </row>
    <row r="78">
      <c r="A78" s="959" t="s">
        <v>290</v>
      </c>
      <c r="B78" s="966"/>
      <c r="C78" s="868">
        <v>70821.53</v>
      </c>
      <c r="D78" s="807">
        <v>70821.53</v>
      </c>
      <c r="E78" s="969" t="s">
        <v>1751</v>
      </c>
      <c r="F78" s="908">
        <f t="shared" si="2"/>
        <v>0</v>
      </c>
    </row>
    <row r="79">
      <c r="A79" s="959" t="s">
        <v>291</v>
      </c>
      <c r="B79" s="966"/>
      <c r="C79" s="811">
        <v>61977.56</v>
      </c>
      <c r="D79" s="1020">
        <v>61977.56</v>
      </c>
      <c r="E79" s="969" t="s">
        <v>1752</v>
      </c>
      <c r="F79" s="908">
        <f t="shared" si="2"/>
        <v>0</v>
      </c>
    </row>
    <row r="80">
      <c r="A80" s="959" t="s">
        <v>292</v>
      </c>
      <c r="B80" s="966"/>
      <c r="C80" s="811">
        <v>61689.0</v>
      </c>
      <c r="D80" s="1020">
        <v>61689.0</v>
      </c>
      <c r="E80" s="969" t="s">
        <v>1753</v>
      </c>
      <c r="F80" s="908">
        <f t="shared" si="2"/>
        <v>0</v>
      </c>
    </row>
    <row r="81">
      <c r="A81" s="959" t="s">
        <v>293</v>
      </c>
      <c r="B81" s="966"/>
      <c r="C81" s="812"/>
      <c r="D81" s="807"/>
      <c r="E81" s="872"/>
      <c r="F81" s="809"/>
    </row>
    <row r="82">
      <c r="A82" s="959" t="s">
        <v>294</v>
      </c>
      <c r="B82" s="966"/>
      <c r="C82" s="812"/>
      <c r="D82" s="866"/>
      <c r="E82" s="870"/>
      <c r="F82" s="809"/>
    </row>
    <row r="83">
      <c r="A83" s="959" t="s">
        <v>296</v>
      </c>
      <c r="B83" s="966"/>
      <c r="C83" s="812"/>
      <c r="D83" s="873"/>
      <c r="E83" s="874"/>
      <c r="F83" s="809"/>
    </row>
    <row r="84">
      <c r="A84" s="959" t="s">
        <v>297</v>
      </c>
      <c r="B84" s="970"/>
      <c r="C84" s="812"/>
      <c r="D84" s="866"/>
      <c r="E84" s="870"/>
      <c r="F84" s="809"/>
    </row>
    <row r="85">
      <c r="A85" s="959" t="s">
        <v>298</v>
      </c>
      <c r="B85" s="970"/>
      <c r="C85" s="814"/>
      <c r="D85" s="807"/>
      <c r="E85" s="872"/>
      <c r="F85" s="809"/>
    </row>
    <row r="86">
      <c r="A86" s="959" t="s">
        <v>299</v>
      </c>
      <c r="B86" s="970"/>
      <c r="C86" s="812"/>
      <c r="D86" s="813"/>
      <c r="E86" s="875"/>
      <c r="F86" s="809"/>
    </row>
    <row r="87">
      <c r="A87" s="959" t="s">
        <v>300</v>
      </c>
      <c r="B87" s="970"/>
      <c r="C87" s="812"/>
      <c r="D87" s="807"/>
      <c r="E87" s="876"/>
      <c r="F87" s="815"/>
    </row>
    <row r="88">
      <c r="A88" s="971" t="s">
        <v>1654</v>
      </c>
      <c r="B88" s="972"/>
      <c r="C88" s="878">
        <f t="shared" ref="C88:D88" si="3">SUM(C75:C87)</f>
        <v>357636.5</v>
      </c>
      <c r="D88" s="879">
        <f t="shared" si="3"/>
        <v>357636.5</v>
      </c>
      <c r="E88" s="880"/>
      <c r="F88" s="909">
        <f>SUM(F75:F87)</f>
        <v>0</v>
      </c>
    </row>
    <row r="89">
      <c r="A89" s="772"/>
      <c r="B89" s="772"/>
      <c r="C89" s="772"/>
      <c r="D89" s="772"/>
      <c r="E89" s="772"/>
      <c r="F89" s="772"/>
    </row>
    <row r="90">
      <c r="A90" s="881" t="s">
        <v>1754</v>
      </c>
      <c r="D90" s="772"/>
      <c r="E90" s="772"/>
      <c r="F90" s="772"/>
    </row>
    <row r="91">
      <c r="A91" s="772"/>
      <c r="B91" s="772"/>
      <c r="C91" s="772"/>
      <c r="D91" s="772"/>
      <c r="E91" s="772"/>
      <c r="F91" s="772"/>
    </row>
    <row r="92">
      <c r="A92" s="768"/>
      <c r="B92" s="768"/>
      <c r="C92" s="768"/>
      <c r="D92" s="771" t="s">
        <v>1580</v>
      </c>
      <c r="E92" s="771"/>
      <c r="F92" s="769"/>
    </row>
    <row r="93">
      <c r="A93" s="768"/>
      <c r="B93" s="768"/>
      <c r="C93" s="768"/>
      <c r="D93" s="771" t="s">
        <v>1581</v>
      </c>
      <c r="E93" s="771"/>
      <c r="F93" s="769"/>
    </row>
    <row r="94">
      <c r="A94" s="772"/>
      <c r="B94" s="772"/>
      <c r="C94" s="772"/>
      <c r="D94" s="772"/>
      <c r="E94" s="772"/>
      <c r="F94" s="772"/>
    </row>
    <row r="95">
      <c r="A95" s="740" t="s">
        <v>159</v>
      </c>
      <c r="B95" s="207"/>
      <c r="C95" s="207"/>
      <c r="D95" s="207"/>
      <c r="E95" s="207"/>
      <c r="F95" s="741"/>
    </row>
    <row r="96">
      <c r="A96" s="742" t="s">
        <v>160</v>
      </c>
      <c r="F96" s="219"/>
    </row>
    <row r="97">
      <c r="A97" s="740" t="s">
        <v>1755</v>
      </c>
      <c r="B97" s="207"/>
      <c r="C97" s="207"/>
      <c r="D97" s="207"/>
      <c r="E97" s="207"/>
      <c r="F97" s="741"/>
    </row>
    <row r="98">
      <c r="A98" s="819" t="s">
        <v>1615</v>
      </c>
      <c r="B98" s="81"/>
      <c r="C98" s="4"/>
      <c r="D98" s="746" t="s">
        <v>1553</v>
      </c>
      <c r="E98" s="81"/>
      <c r="F98" s="747"/>
    </row>
    <row r="99">
      <c r="A99" s="973" t="s">
        <v>1616</v>
      </c>
      <c r="B99" s="974"/>
      <c r="C99" s="882">
        <f>D58</f>
        <v>67110.28</v>
      </c>
      <c r="D99" s="883" t="s">
        <v>1620</v>
      </c>
      <c r="E99" s="4"/>
      <c r="F99" s="758">
        <v>63000.0</v>
      </c>
    </row>
    <row r="100">
      <c r="A100" s="973" t="s">
        <v>1603</v>
      </c>
      <c r="B100" s="974"/>
      <c r="C100" s="884">
        <f>D69</f>
        <v>108490.86</v>
      </c>
      <c r="F100" s="758"/>
    </row>
    <row r="101">
      <c r="A101" s="975" t="s">
        <v>1619</v>
      </c>
      <c r="B101" s="976"/>
      <c r="C101" s="977">
        <f>F88</f>
        <v>0</v>
      </c>
      <c r="D101" s="883"/>
      <c r="E101" s="4"/>
      <c r="F101" s="758"/>
    </row>
    <row r="102">
      <c r="A102" s="973"/>
      <c r="B102" s="974"/>
      <c r="C102" s="753"/>
      <c r="D102" s="856"/>
      <c r="E102" s="4"/>
      <c r="F102" s="783"/>
    </row>
    <row r="103">
      <c r="A103" s="978" t="s">
        <v>135</v>
      </c>
      <c r="B103" s="979"/>
      <c r="C103" s="827">
        <f>SUM(C99:C102)</f>
        <v>175601.14</v>
      </c>
      <c r="D103" s="795" t="s">
        <v>1622</v>
      </c>
      <c r="E103" s="60"/>
      <c r="F103" s="829">
        <f>C103-F99</f>
        <v>112601.14</v>
      </c>
    </row>
    <row r="104">
      <c r="A104" s="980"/>
      <c r="B104" s="980"/>
      <c r="C104" s="981"/>
      <c r="D104" s="982"/>
      <c r="E104" s="982"/>
      <c r="F104" s="983"/>
    </row>
    <row r="105">
      <c r="A105" s="980"/>
      <c r="B105" s="980"/>
      <c r="C105" s="981"/>
      <c r="D105" s="982"/>
      <c r="E105" s="982"/>
      <c r="F105" s="983"/>
    </row>
    <row r="106">
      <c r="A106" s="772"/>
      <c r="B106" s="772"/>
      <c r="C106" s="830"/>
      <c r="D106" s="830"/>
      <c r="E106" s="830"/>
      <c r="F106" s="830"/>
    </row>
    <row r="107">
      <c r="A107" s="772"/>
      <c r="B107" s="772"/>
      <c r="C107" s="830"/>
      <c r="D107" s="830"/>
      <c r="E107" s="830"/>
      <c r="F107" s="830"/>
    </row>
    <row r="108">
      <c r="A108" s="740" t="s">
        <v>1714</v>
      </c>
      <c r="B108" s="207"/>
      <c r="C108" s="207"/>
      <c r="D108" s="207"/>
      <c r="E108" s="207"/>
      <c r="F108" s="741"/>
    </row>
    <row r="109">
      <c r="A109" s="777" t="s">
        <v>1615</v>
      </c>
      <c r="B109" s="81"/>
      <c r="C109" s="4"/>
      <c r="D109" s="746" t="s">
        <v>1553</v>
      </c>
      <c r="E109" s="81"/>
      <c r="F109" s="747"/>
    </row>
    <row r="110">
      <c r="A110" s="973" t="s">
        <v>1616</v>
      </c>
      <c r="B110" s="984"/>
      <c r="C110" s="985">
        <f>F27</f>
        <v>233641.35</v>
      </c>
      <c r="D110" s="883" t="s">
        <v>1715</v>
      </c>
      <c r="E110" s="4"/>
      <c r="F110" s="758">
        <f>D58</f>
        <v>67110.28</v>
      </c>
    </row>
    <row r="111">
      <c r="A111" s="986" t="s">
        <v>1716</v>
      </c>
      <c r="B111" s="984"/>
      <c r="C111" s="985">
        <v>1377961.97</v>
      </c>
      <c r="D111" s="842" t="s">
        <v>1628</v>
      </c>
      <c r="E111" s="843"/>
      <c r="F111" s="1021">
        <v>720000.0</v>
      </c>
    </row>
    <row r="112">
      <c r="A112" s="973" t="s">
        <v>1756</v>
      </c>
      <c r="B112" s="974"/>
      <c r="C112" s="985">
        <v>106755.84</v>
      </c>
      <c r="D112" s="883" t="s">
        <v>1718</v>
      </c>
      <c r="E112" s="4"/>
      <c r="F112" s="758">
        <v>524243.5</v>
      </c>
    </row>
    <row r="113">
      <c r="A113" s="975"/>
      <c r="B113" s="976"/>
      <c r="C113" s="985"/>
      <c r="D113" s="842" t="s">
        <v>1719</v>
      </c>
      <c r="E113" s="843"/>
      <c r="F113" s="758">
        <v>21600.0</v>
      </c>
    </row>
    <row r="114">
      <c r="A114" s="975"/>
      <c r="B114" s="976"/>
      <c r="C114" s="924"/>
      <c r="D114" s="988" t="s">
        <v>1757</v>
      </c>
      <c r="E114" s="4"/>
      <c r="F114" s="1022">
        <v>107412.63</v>
      </c>
    </row>
    <row r="115">
      <c r="A115" s="973"/>
      <c r="B115" s="974"/>
      <c r="C115" s="924"/>
      <c r="D115" s="842" t="s">
        <v>1758</v>
      </c>
      <c r="E115" s="895">
        <v>9931.02</v>
      </c>
      <c r="F115" s="925">
        <f>E115+E116</f>
        <v>14346.17</v>
      </c>
    </row>
    <row r="116">
      <c r="A116" s="986"/>
      <c r="B116" s="984"/>
      <c r="C116" s="985"/>
      <c r="D116" s="842" t="s">
        <v>1759</v>
      </c>
      <c r="E116" s="895">
        <v>4415.15</v>
      </c>
      <c r="F116" s="927"/>
    </row>
    <row r="117">
      <c r="A117" s="973"/>
      <c r="B117" s="984"/>
      <c r="C117" s="989"/>
      <c r="D117" s="990" t="s">
        <v>1760</v>
      </c>
      <c r="E117" s="991"/>
      <c r="F117" s="758">
        <v>26000.0</v>
      </c>
    </row>
    <row r="118">
      <c r="A118" s="973"/>
      <c r="B118" s="992"/>
      <c r="C118" s="757"/>
      <c r="D118" s="990" t="s">
        <v>1725</v>
      </c>
      <c r="E118" s="991"/>
      <c r="F118" s="758">
        <v>72000.0</v>
      </c>
    </row>
    <row r="119">
      <c r="A119" s="959" t="s">
        <v>135</v>
      </c>
      <c r="B119" s="1023"/>
      <c r="C119" s="1024">
        <f>SUM(C110:C116)</f>
        <v>1718359.16</v>
      </c>
      <c r="D119" s="1025" t="s">
        <v>135</v>
      </c>
      <c r="E119" s="4"/>
      <c r="F119" s="1026">
        <f>SUM(F110:F118)</f>
        <v>1552712.58</v>
      </c>
    </row>
    <row r="120">
      <c r="A120" s="1027"/>
      <c r="B120" s="1028"/>
      <c r="C120" s="1029"/>
      <c r="D120" s="1030" t="s">
        <v>1622</v>
      </c>
      <c r="E120" s="1030"/>
      <c r="F120" s="1031">
        <f>C119-F119</f>
        <v>165646.58</v>
      </c>
    </row>
    <row r="121">
      <c r="A121" s="772"/>
      <c r="B121" s="772"/>
      <c r="C121" s="830"/>
      <c r="D121" s="830"/>
      <c r="E121" s="830"/>
    </row>
    <row r="122">
      <c r="A122" s="772"/>
      <c r="B122" s="772"/>
      <c r="C122" s="830"/>
      <c r="D122" s="830"/>
      <c r="E122" s="830"/>
    </row>
    <row r="123">
      <c r="A123" s="772"/>
      <c r="B123" s="772"/>
      <c r="C123" s="830"/>
      <c r="D123" s="830"/>
      <c r="E123" s="830"/>
    </row>
    <row r="124">
      <c r="A124" s="768"/>
      <c r="B124" s="768"/>
      <c r="C124" s="768"/>
      <c r="D124" s="771" t="s">
        <v>1580</v>
      </c>
      <c r="E124" s="771"/>
    </row>
    <row r="125">
      <c r="A125" s="768"/>
      <c r="B125" s="768"/>
      <c r="C125" s="768"/>
      <c r="D125" s="771" t="s">
        <v>1581</v>
      </c>
      <c r="E125" s="771"/>
    </row>
    <row r="126">
      <c r="A126" s="745" t="s">
        <v>1623</v>
      </c>
      <c r="B126" s="996"/>
      <c r="C126" s="832">
        <v>18997.39</v>
      </c>
      <c r="D126" s="885" t="s">
        <v>1624</v>
      </c>
      <c r="E126" s="81"/>
      <c r="F126" s="747"/>
    </row>
    <row r="127">
      <c r="A127" s="973"/>
      <c r="B127" s="974"/>
      <c r="C127" s="832"/>
      <c r="D127" s="883" t="s">
        <v>1625</v>
      </c>
      <c r="E127" s="4"/>
      <c r="F127" s="758">
        <v>4397.64</v>
      </c>
    </row>
    <row r="128">
      <c r="A128" s="973"/>
      <c r="B128" s="974"/>
      <c r="C128" s="833"/>
      <c r="D128" s="845"/>
      <c r="E128" s="4"/>
      <c r="F128" s="783"/>
    </row>
    <row r="129">
      <c r="A129" s="997" t="s">
        <v>135</v>
      </c>
      <c r="B129" s="998"/>
      <c r="C129" s="827">
        <f>SUM(C126:C128)</f>
        <v>18997.39</v>
      </c>
      <c r="D129" s="886" t="s">
        <v>1622</v>
      </c>
      <c r="E129" s="60"/>
      <c r="F129" s="835">
        <f>C129-F127</f>
        <v>14599.75</v>
      </c>
    </row>
    <row r="130">
      <c r="A130" s="772"/>
      <c r="C130" s="830"/>
      <c r="D130" s="830"/>
      <c r="E130" s="830"/>
      <c r="F130" s="830"/>
    </row>
    <row r="131"/>
    <row r="132"/>
    <row r="133"/>
    <row r="134"/>
    <row r="135">
      <c r="D135" s="895"/>
      <c r="E135" s="999"/>
      <c r="F135" s="999"/>
    </row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mergeCells count="80">
    <mergeCell ref="A63:F63"/>
    <mergeCell ref="A64:F64"/>
    <mergeCell ref="A65:F65"/>
    <mergeCell ref="A66:F66"/>
    <mergeCell ref="A67:A68"/>
    <mergeCell ref="C67:E67"/>
    <mergeCell ref="C68:E68"/>
    <mergeCell ref="A69:C69"/>
    <mergeCell ref="D69:F69"/>
    <mergeCell ref="A73:F73"/>
    <mergeCell ref="A74:C74"/>
    <mergeCell ref="A76:A77"/>
    <mergeCell ref="B76:B77"/>
    <mergeCell ref="C76:C77"/>
    <mergeCell ref="A90:C90"/>
    <mergeCell ref="A95:F95"/>
    <mergeCell ref="A96:F96"/>
    <mergeCell ref="A97:F97"/>
    <mergeCell ref="A98:C98"/>
    <mergeCell ref="D98:F98"/>
    <mergeCell ref="D99:E99"/>
    <mergeCell ref="D112:E112"/>
    <mergeCell ref="D114:E114"/>
    <mergeCell ref="F115:F116"/>
    <mergeCell ref="D119:E119"/>
    <mergeCell ref="D126:F126"/>
    <mergeCell ref="D127:E127"/>
    <mergeCell ref="D128:E128"/>
    <mergeCell ref="D129:E129"/>
    <mergeCell ref="D101:E101"/>
    <mergeCell ref="D102:E102"/>
    <mergeCell ref="D103:E103"/>
    <mergeCell ref="A108:F108"/>
    <mergeCell ref="A109:C109"/>
    <mergeCell ref="D109:F109"/>
    <mergeCell ref="D110:E110"/>
    <mergeCell ref="F6:F8"/>
    <mergeCell ref="G8:I8"/>
    <mergeCell ref="A1:F1"/>
    <mergeCell ref="A2:F2"/>
    <mergeCell ref="A3:F3"/>
    <mergeCell ref="A4:F4"/>
    <mergeCell ref="A5:C5"/>
    <mergeCell ref="D5:F5"/>
    <mergeCell ref="C7:C8"/>
    <mergeCell ref="C9:C10"/>
    <mergeCell ref="F9:F11"/>
    <mergeCell ref="A12:B13"/>
    <mergeCell ref="F13:F14"/>
    <mergeCell ref="C15:C16"/>
    <mergeCell ref="D16:E16"/>
    <mergeCell ref="F18:F19"/>
    <mergeCell ref="D17:E17"/>
    <mergeCell ref="D20:E20"/>
    <mergeCell ref="D21:E21"/>
    <mergeCell ref="D22:E22"/>
    <mergeCell ref="D23:E23"/>
    <mergeCell ref="D24:E24"/>
    <mergeCell ref="D25:E25"/>
    <mergeCell ref="D26:E26"/>
    <mergeCell ref="A27:C28"/>
    <mergeCell ref="F27:F28"/>
    <mergeCell ref="A34:F34"/>
    <mergeCell ref="A35:F35"/>
    <mergeCell ref="A36:F36"/>
    <mergeCell ref="A37:F37"/>
    <mergeCell ref="A38:C38"/>
    <mergeCell ref="D38:F38"/>
    <mergeCell ref="F39:F40"/>
    <mergeCell ref="C40:C41"/>
    <mergeCell ref="D41:E41"/>
    <mergeCell ref="D42:E42"/>
    <mergeCell ref="D43:E43"/>
    <mergeCell ref="D45:E45"/>
    <mergeCell ref="D46:F46"/>
    <mergeCell ref="D47:E47"/>
    <mergeCell ref="D56:E56"/>
    <mergeCell ref="D57:E57"/>
    <mergeCell ref="A58:C58"/>
    <mergeCell ref="D58:F58"/>
  </mergeCells>
  <printOptions/>
  <pageMargins bottom="0.3937007874015748" footer="0.0" header="0.0" left="0.3937007874015748" right="0.3937007874015748" top="0.3937007874015748"/>
  <pageSetup fitToHeight="0" paperSize="9"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75"/>
  <cols>
    <col customWidth="1" min="1" max="1" width="76.71"/>
    <col customWidth="1" min="2" max="2" width="26.43"/>
    <col customWidth="1" min="3" max="3" width="32.71"/>
    <col customWidth="1" min="4" max="4" width="98.86"/>
    <col customWidth="1" min="5" max="5" width="25.71"/>
    <col customWidth="1" min="6" max="6" width="30.0"/>
    <col customWidth="1" min="7" max="7" width="19.29"/>
    <col customWidth="1" min="8" max="8" width="23.29"/>
    <col customWidth="1" min="9" max="9" width="17.86"/>
    <col customWidth="1" min="10" max="26" width="8.71"/>
  </cols>
  <sheetData>
    <row r="1">
      <c r="A1" s="740" t="s">
        <v>159</v>
      </c>
      <c r="B1" s="207"/>
      <c r="C1" s="207"/>
      <c r="D1" s="207"/>
      <c r="E1" s="207"/>
      <c r="F1" s="741"/>
      <c r="G1" s="1000" t="s">
        <v>1726</v>
      </c>
      <c r="H1" s="1000" t="s">
        <v>1727</v>
      </c>
    </row>
    <row r="2">
      <c r="A2" s="742" t="s">
        <v>160</v>
      </c>
      <c r="F2" s="219"/>
      <c r="G2" s="1001">
        <v>45453.0</v>
      </c>
      <c r="H2" s="1002">
        <v>104.5</v>
      </c>
    </row>
    <row r="3">
      <c r="A3" s="742" t="s">
        <v>1626</v>
      </c>
      <c r="F3" s="219"/>
      <c r="G3" s="1001">
        <v>45453.0</v>
      </c>
      <c r="H3" s="1002">
        <v>392.25</v>
      </c>
    </row>
    <row r="4">
      <c r="A4" s="743" t="s">
        <v>1761</v>
      </c>
      <c r="B4" s="744"/>
      <c r="C4" s="744"/>
      <c r="D4" s="744"/>
      <c r="E4" s="744"/>
      <c r="F4" s="221"/>
      <c r="G4" s="1001">
        <v>45457.0</v>
      </c>
      <c r="H4" s="1002">
        <v>47.05</v>
      </c>
    </row>
    <row r="5">
      <c r="A5" s="745" t="s">
        <v>1552</v>
      </c>
      <c r="B5" s="81"/>
      <c r="C5" s="4"/>
      <c r="D5" s="910" t="s">
        <v>1553</v>
      </c>
      <c r="E5" s="163"/>
      <c r="F5" s="840"/>
      <c r="G5" s="1001">
        <v>45464.0</v>
      </c>
      <c r="H5" s="1002">
        <v>9.19</v>
      </c>
    </row>
    <row r="6">
      <c r="A6" s="911" t="s">
        <v>1762</v>
      </c>
      <c r="B6" s="912"/>
      <c r="C6" s="913">
        <f>'Demonstrativo Maio'!F27</f>
        <v>233641.35</v>
      </c>
      <c r="D6" s="948" t="s">
        <v>1628</v>
      </c>
      <c r="E6" s="843">
        <v>717542.58</v>
      </c>
      <c r="F6" s="887">
        <f>SUM(E6:E8)</f>
        <v>800551.46</v>
      </c>
      <c r="G6" s="1001">
        <v>45470.0</v>
      </c>
      <c r="H6" s="1002">
        <v>11.78</v>
      </c>
    </row>
    <row r="7">
      <c r="A7" s="752" t="s">
        <v>1556</v>
      </c>
      <c r="B7" s="914">
        <f>C7-B8</f>
        <v>8548.37</v>
      </c>
      <c r="C7" s="754">
        <v>8951.17</v>
      </c>
      <c r="D7" s="948" t="s">
        <v>1629</v>
      </c>
      <c r="E7" s="843">
        <v>74460.51</v>
      </c>
      <c r="F7" s="888"/>
      <c r="G7" s="1003" t="s">
        <v>155</v>
      </c>
      <c r="H7" s="1004">
        <f>SUM(H2:H6)</f>
        <v>564.77</v>
      </c>
    </row>
    <row r="8">
      <c r="A8" s="915" t="s">
        <v>1763</v>
      </c>
      <c r="B8" s="914">
        <v>402.8</v>
      </c>
      <c r="C8" s="28"/>
      <c r="D8" s="948" t="s">
        <v>1631</v>
      </c>
      <c r="E8" s="843">
        <v>8548.37</v>
      </c>
      <c r="F8" s="891"/>
      <c r="G8" s="1032"/>
      <c r="H8" s="115"/>
      <c r="I8" s="116"/>
      <c r="J8" s="1033"/>
    </row>
    <row r="9">
      <c r="A9" s="915" t="s">
        <v>1687</v>
      </c>
      <c r="B9" s="914">
        <f>C9-B10</f>
        <v>1318313.21</v>
      </c>
      <c r="C9" s="754">
        <v>1377961.97</v>
      </c>
      <c r="D9" s="948" t="s">
        <v>1633</v>
      </c>
      <c r="E9" s="843">
        <v>135567.66</v>
      </c>
      <c r="F9" s="887">
        <f>SUM(E9:E11)</f>
        <v>517992.85</v>
      </c>
      <c r="G9" s="770"/>
      <c r="H9" s="770"/>
      <c r="I9" s="770"/>
      <c r="J9" s="1033"/>
    </row>
    <row r="10">
      <c r="A10" s="917" t="s">
        <v>1764</v>
      </c>
      <c r="B10" s="918">
        <f>B42</f>
        <v>59648.76</v>
      </c>
      <c r="C10" s="28"/>
      <c r="D10" s="948" t="s">
        <v>1635</v>
      </c>
      <c r="E10" s="843">
        <v>194405.33</v>
      </c>
      <c r="F10" s="888"/>
      <c r="G10" s="1034"/>
      <c r="H10" s="1035"/>
      <c r="I10" s="1035"/>
      <c r="J10" s="1033"/>
    </row>
    <row r="11">
      <c r="A11" s="915" t="s">
        <v>1765</v>
      </c>
      <c r="B11" s="914">
        <v>2273.26</v>
      </c>
      <c r="C11" s="754">
        <v>61689.0</v>
      </c>
      <c r="D11" s="948" t="s">
        <v>1637</v>
      </c>
      <c r="E11" s="843">
        <v>188019.86</v>
      </c>
      <c r="F11" s="891"/>
      <c r="G11" s="1034"/>
      <c r="H11" s="1035"/>
      <c r="I11" s="1035"/>
      <c r="J11" s="1033"/>
    </row>
    <row r="12">
      <c r="A12" s="917" t="s">
        <v>1766</v>
      </c>
      <c r="B12" s="918">
        <f>C11-B11</f>
        <v>59415.74</v>
      </c>
      <c r="C12" s="28"/>
      <c r="D12" s="948" t="s">
        <v>1560</v>
      </c>
      <c r="E12" s="843">
        <v>21600.0</v>
      </c>
      <c r="F12" s="925">
        <f>SUM(E12:E13)</f>
        <v>21678.65</v>
      </c>
      <c r="G12" s="1034"/>
      <c r="H12" s="1035"/>
      <c r="I12" s="1035"/>
      <c r="J12" s="1033"/>
    </row>
    <row r="13">
      <c r="A13" s="1036" t="s">
        <v>1767</v>
      </c>
      <c r="B13" s="1037"/>
      <c r="C13" s="895">
        <v>0.0</v>
      </c>
      <c r="D13" s="948" t="s">
        <v>1690</v>
      </c>
      <c r="E13" s="1013">
        <v>78.65</v>
      </c>
      <c r="F13" s="927"/>
      <c r="G13" s="770"/>
      <c r="H13" s="1038"/>
      <c r="I13" s="1038"/>
      <c r="J13" s="1033"/>
    </row>
    <row r="14">
      <c r="A14" s="915" t="s">
        <v>1636</v>
      </c>
      <c r="B14" s="931"/>
      <c r="C14" s="895">
        <v>3692.96</v>
      </c>
      <c r="D14" s="1014" t="s">
        <v>1638</v>
      </c>
      <c r="E14" s="1015"/>
      <c r="F14" s="930">
        <v>1103.03</v>
      </c>
      <c r="G14" s="1033"/>
      <c r="H14" s="1039"/>
      <c r="I14" s="1040"/>
      <c r="J14" s="1033"/>
    </row>
    <row r="15">
      <c r="A15" s="915" t="s">
        <v>1768</v>
      </c>
      <c r="B15" s="931">
        <f>C15-B16</f>
        <v>105652.81</v>
      </c>
      <c r="C15" s="754">
        <v>106755.84</v>
      </c>
      <c r="D15" s="863" t="s">
        <v>1564</v>
      </c>
      <c r="E15" s="4"/>
      <c r="F15" s="893">
        <f>F47</f>
        <v>42650.98</v>
      </c>
    </row>
    <row r="16">
      <c r="A16" s="915" t="s">
        <v>1562</v>
      </c>
      <c r="B16" s="931">
        <v>1103.03</v>
      </c>
      <c r="C16" s="616"/>
      <c r="D16" s="863" t="s">
        <v>1570</v>
      </c>
      <c r="E16" s="4"/>
      <c r="F16" s="893">
        <f>F63</f>
        <v>19256.37</v>
      </c>
      <c r="G16" s="1005" t="s">
        <v>1731</v>
      </c>
      <c r="H16" s="115"/>
      <c r="I16" s="116"/>
    </row>
    <row r="17">
      <c r="A17" s="915" t="s">
        <v>1769</v>
      </c>
      <c r="B17" s="931"/>
      <c r="C17" s="895">
        <v>9931.02</v>
      </c>
      <c r="D17" s="948" t="s">
        <v>1758</v>
      </c>
      <c r="E17" s="895">
        <v>9931.02</v>
      </c>
      <c r="F17" s="925">
        <f>E17+E18</f>
        <v>14346.17</v>
      </c>
      <c r="G17" s="1003" t="s">
        <v>1732</v>
      </c>
      <c r="H17" s="1003" t="s">
        <v>174</v>
      </c>
      <c r="I17" s="1003" t="s">
        <v>1733</v>
      </c>
    </row>
    <row r="18">
      <c r="A18" s="915" t="s">
        <v>1770</v>
      </c>
      <c r="B18" s="931"/>
      <c r="C18" s="895">
        <v>4415.15</v>
      </c>
      <c r="D18" s="948" t="s">
        <v>1759</v>
      </c>
      <c r="E18" s="895">
        <v>4415.15</v>
      </c>
      <c r="F18" s="927"/>
      <c r="G18" s="1006">
        <v>45352.0</v>
      </c>
      <c r="H18" s="1007">
        <v>1000.0</v>
      </c>
      <c r="I18" s="1007">
        <v>662.52</v>
      </c>
    </row>
    <row r="19">
      <c r="A19" s="1016" t="s">
        <v>1576</v>
      </c>
      <c r="B19" s="928"/>
      <c r="C19" s="895">
        <v>290.07</v>
      </c>
      <c r="D19" s="863" t="s">
        <v>1639</v>
      </c>
      <c r="E19" s="4"/>
      <c r="F19" s="892">
        <v>13724.75</v>
      </c>
      <c r="G19" s="1006">
        <v>45383.0</v>
      </c>
      <c r="H19" s="1007">
        <v>1000.0</v>
      </c>
      <c r="I19" s="1007"/>
    </row>
    <row r="20">
      <c r="A20" s="915" t="s">
        <v>1698</v>
      </c>
      <c r="B20" s="932"/>
      <c r="C20" s="895">
        <v>1166.04</v>
      </c>
      <c r="D20" s="1017" t="s">
        <v>1771</v>
      </c>
      <c r="E20" s="164"/>
      <c r="F20" s="892">
        <v>25421.15</v>
      </c>
      <c r="G20" s="1006">
        <v>45444.0</v>
      </c>
      <c r="H20" s="1007">
        <v>0.0</v>
      </c>
      <c r="I20" s="1007">
        <v>13.0</v>
      </c>
    </row>
    <row r="21">
      <c r="A21" s="915" t="s">
        <v>1698</v>
      </c>
      <c r="B21" s="932"/>
      <c r="C21" s="895">
        <v>383.8</v>
      </c>
      <c r="D21" s="1017" t="s">
        <v>1772</v>
      </c>
      <c r="E21" s="164"/>
      <c r="F21" s="892">
        <v>2273.26</v>
      </c>
      <c r="G21" s="716" t="s">
        <v>155</v>
      </c>
      <c r="H21" s="1009">
        <f>SUM(H18:H19)</f>
        <v>2000</v>
      </c>
      <c r="I21" s="1009">
        <f>SUM(I18:I20)</f>
        <v>675.52</v>
      </c>
    </row>
    <row r="22">
      <c r="A22" s="915" t="s">
        <v>1698</v>
      </c>
      <c r="B22" s="932"/>
      <c r="C22" s="895">
        <v>44.95</v>
      </c>
      <c r="D22" s="863" t="s">
        <v>1773</v>
      </c>
      <c r="E22" s="4"/>
      <c r="F22" s="892">
        <v>107412.63</v>
      </c>
      <c r="H22" s="1011"/>
      <c r="I22" s="1012">
        <f>H21-I21</f>
        <v>1324.48</v>
      </c>
    </row>
    <row r="23">
      <c r="A23" s="915" t="s">
        <v>1774</v>
      </c>
      <c r="B23" s="932"/>
      <c r="C23" s="895">
        <v>2000.0</v>
      </c>
      <c r="D23" s="863" t="s">
        <v>1775</v>
      </c>
      <c r="E23" s="4"/>
      <c r="F23" s="892">
        <v>69.78</v>
      </c>
      <c r="I23" s="933"/>
    </row>
    <row r="24">
      <c r="A24" s="915" t="s">
        <v>1776</v>
      </c>
      <c r="B24" s="932"/>
      <c r="C24" s="895">
        <v>144.9</v>
      </c>
      <c r="D24" s="863" t="s">
        <v>1597</v>
      </c>
      <c r="E24" s="4"/>
      <c r="F24" s="892">
        <v>564.77</v>
      </c>
    </row>
    <row r="25">
      <c r="A25" s="915"/>
      <c r="B25" s="932"/>
      <c r="C25" s="895"/>
      <c r="D25" s="863" t="s">
        <v>1699</v>
      </c>
      <c r="E25" s="4"/>
      <c r="F25" s="892">
        <v>44.5</v>
      </c>
    </row>
    <row r="26">
      <c r="A26" s="915"/>
      <c r="B26" s="932"/>
      <c r="C26" s="895"/>
      <c r="D26" s="863" t="s">
        <v>1598</v>
      </c>
      <c r="E26" s="4"/>
      <c r="F26" s="892">
        <v>106.24</v>
      </c>
    </row>
    <row r="27">
      <c r="A27" s="1041" t="s">
        <v>1577</v>
      </c>
      <c r="B27" s="60"/>
      <c r="C27" s="936">
        <f>SUM(C6:C26)</f>
        <v>1811068.22</v>
      </c>
      <c r="D27" s="937" t="s">
        <v>1578</v>
      </c>
      <c r="E27" s="15"/>
      <c r="F27" s="1042">
        <f>SUM(F6:F26)</f>
        <v>1567196.59</v>
      </c>
    </row>
    <row r="28">
      <c r="A28" s="740" t="s">
        <v>158</v>
      </c>
      <c r="B28" s="207"/>
      <c r="C28" s="741"/>
      <c r="D28" s="939" t="s">
        <v>1701</v>
      </c>
      <c r="E28" s="940">
        <f>F28-E29</f>
        <v>242547.15</v>
      </c>
      <c r="F28" s="1043">
        <f>C27-F27</f>
        <v>243871.63</v>
      </c>
    </row>
    <row r="29">
      <c r="A29" s="213"/>
      <c r="B29" s="194"/>
      <c r="C29" s="1044"/>
      <c r="D29" s="942" t="s">
        <v>1702</v>
      </c>
      <c r="E29" s="943">
        <f>E66</f>
        <v>1324.48</v>
      </c>
      <c r="F29" s="1045"/>
    </row>
    <row r="30">
      <c r="A30" s="768"/>
      <c r="B30" s="768"/>
      <c r="C30" s="768"/>
      <c r="D30" s="769"/>
      <c r="E30" s="769"/>
      <c r="F30" s="769"/>
    </row>
    <row r="31">
      <c r="A31" s="768"/>
      <c r="B31" s="768"/>
      <c r="C31" s="768"/>
      <c r="D31" s="770"/>
      <c r="E31" s="1019"/>
      <c r="F31" s="769"/>
    </row>
    <row r="32">
      <c r="A32" s="768"/>
      <c r="B32" s="768"/>
      <c r="C32" s="768"/>
      <c r="D32" s="770"/>
      <c r="E32" s="770"/>
      <c r="F32" s="769"/>
    </row>
    <row r="33">
      <c r="A33" s="768"/>
      <c r="B33" s="768"/>
      <c r="C33" s="768"/>
      <c r="D33" s="771" t="s">
        <v>1580</v>
      </c>
      <c r="E33" s="771"/>
      <c r="F33" s="769"/>
    </row>
    <row r="34">
      <c r="A34" s="768"/>
      <c r="B34" s="768"/>
      <c r="C34" s="768"/>
      <c r="D34" s="771" t="s">
        <v>1581</v>
      </c>
      <c r="E34" s="771"/>
      <c r="F34" s="769"/>
    </row>
    <row r="35">
      <c r="A35" s="740" t="s">
        <v>159</v>
      </c>
      <c r="B35" s="207"/>
      <c r="C35" s="207"/>
      <c r="D35" s="207"/>
      <c r="E35" s="207"/>
      <c r="F35" s="741"/>
    </row>
    <row r="36">
      <c r="A36" s="742" t="s">
        <v>160</v>
      </c>
      <c r="F36" s="219"/>
    </row>
    <row r="37">
      <c r="A37" s="742" t="s">
        <v>1582</v>
      </c>
      <c r="F37" s="219"/>
    </row>
    <row r="38">
      <c r="A38" s="743" t="s">
        <v>1777</v>
      </c>
      <c r="B38" s="744"/>
      <c r="C38" s="744"/>
      <c r="D38" s="744"/>
      <c r="E38" s="744"/>
      <c r="F38" s="221"/>
    </row>
    <row r="39">
      <c r="A39" s="745" t="s">
        <v>1778</v>
      </c>
      <c r="B39" s="81"/>
      <c r="C39" s="4"/>
      <c r="D39" s="856" t="s">
        <v>1585</v>
      </c>
      <c r="E39" s="81"/>
      <c r="F39" s="747"/>
    </row>
    <row r="40">
      <c r="A40" s="945" t="s">
        <v>1779</v>
      </c>
      <c r="B40" s="946"/>
      <c r="C40" s="947">
        <f>'Demonstrativo Maio'!D58</f>
        <v>67110.28</v>
      </c>
      <c r="D40" s="948" t="s">
        <v>1703</v>
      </c>
      <c r="E40" s="949">
        <v>1980.0</v>
      </c>
      <c r="F40" s="950">
        <f>E40+E41</f>
        <v>19880</v>
      </c>
    </row>
    <row r="41">
      <c r="A41" s="945" t="s">
        <v>1763</v>
      </c>
      <c r="B41" s="914">
        <f>B8</f>
        <v>402.8</v>
      </c>
      <c r="C41" s="952">
        <f>SUM(B41:B42)</f>
        <v>60051.56</v>
      </c>
      <c r="D41" s="948" t="s">
        <v>1704</v>
      </c>
      <c r="E41" s="949">
        <v>17900.0</v>
      </c>
      <c r="F41" s="898"/>
    </row>
    <row r="42">
      <c r="A42" s="945" t="s">
        <v>1764</v>
      </c>
      <c r="B42" s="918">
        <v>59648.76</v>
      </c>
      <c r="C42" s="28"/>
      <c r="D42" s="899" t="s">
        <v>1588</v>
      </c>
      <c r="E42" s="42"/>
      <c r="F42" s="783">
        <v>4356.22</v>
      </c>
    </row>
    <row r="43">
      <c r="A43" s="953"/>
      <c r="B43" s="951"/>
      <c r="C43" s="954"/>
      <c r="D43" s="845" t="s">
        <v>1780</v>
      </c>
      <c r="E43" s="4"/>
      <c r="F43" s="783">
        <v>7730.55</v>
      </c>
    </row>
    <row r="44">
      <c r="A44" s="953"/>
      <c r="B44" s="946"/>
      <c r="C44" s="954"/>
      <c r="D44" s="845" t="s">
        <v>1781</v>
      </c>
      <c r="E44" s="4"/>
      <c r="F44" s="783">
        <v>5383.27</v>
      </c>
    </row>
    <row r="45">
      <c r="A45" s="953"/>
      <c r="B45" s="946"/>
      <c r="C45" s="954"/>
      <c r="D45" s="897" t="s">
        <v>1743</v>
      </c>
      <c r="E45" s="929"/>
      <c r="F45" s="783">
        <v>4500.94</v>
      </c>
    </row>
    <row r="46">
      <c r="A46" s="953"/>
      <c r="B46" s="946"/>
      <c r="C46" s="954"/>
      <c r="D46" s="897" t="s">
        <v>1782</v>
      </c>
      <c r="E46" s="929"/>
      <c r="F46" s="783">
        <v>800.0</v>
      </c>
    </row>
    <row r="47">
      <c r="A47" s="955"/>
      <c r="B47" s="956"/>
      <c r="C47" s="789"/>
      <c r="D47" s="858" t="s">
        <v>1592</v>
      </c>
      <c r="E47" s="4"/>
      <c r="F47" s="783">
        <f>SUM(F40:F46)</f>
        <v>42650.98</v>
      </c>
    </row>
    <row r="48">
      <c r="A48" s="955"/>
      <c r="B48" s="956"/>
      <c r="C48" s="782"/>
      <c r="D48" s="856" t="s">
        <v>1593</v>
      </c>
      <c r="E48" s="81"/>
      <c r="F48" s="747"/>
    </row>
    <row r="49">
      <c r="A49" s="957"/>
      <c r="B49" s="958"/>
      <c r="C49" s="789"/>
      <c r="D49" s="845" t="s">
        <v>1705</v>
      </c>
      <c r="E49" s="4"/>
      <c r="F49" s="783">
        <v>238.85</v>
      </c>
    </row>
    <row r="50">
      <c r="A50" s="957"/>
      <c r="B50" s="958"/>
      <c r="C50" s="789"/>
      <c r="D50" s="897" t="s">
        <v>1783</v>
      </c>
      <c r="E50" s="929"/>
      <c r="F50" s="783">
        <v>13.0</v>
      </c>
    </row>
    <row r="51">
      <c r="A51" s="957"/>
      <c r="B51" s="958"/>
      <c r="C51" s="789"/>
      <c r="D51" s="897" t="s">
        <v>1784</v>
      </c>
      <c r="E51" s="929"/>
      <c r="F51" s="783">
        <v>179.9</v>
      </c>
    </row>
    <row r="52">
      <c r="A52" s="957"/>
      <c r="B52" s="958"/>
      <c r="C52" s="789"/>
      <c r="D52" s="897" t="s">
        <v>1785</v>
      </c>
      <c r="E52" s="929"/>
      <c r="F52" s="783">
        <v>180.0</v>
      </c>
    </row>
    <row r="53">
      <c r="A53" s="957"/>
      <c r="B53" s="958"/>
      <c r="C53" s="789"/>
      <c r="D53" s="897" t="s">
        <v>1785</v>
      </c>
      <c r="E53" s="929"/>
      <c r="F53" s="783">
        <v>180.0</v>
      </c>
    </row>
    <row r="54">
      <c r="A54" s="957"/>
      <c r="B54" s="958"/>
      <c r="C54" s="789"/>
      <c r="D54" s="897" t="s">
        <v>1786</v>
      </c>
      <c r="E54" s="929"/>
      <c r="F54" s="783">
        <v>164.4</v>
      </c>
    </row>
    <row r="55">
      <c r="A55" s="957"/>
      <c r="B55" s="958"/>
      <c r="C55" s="789"/>
      <c r="D55" s="897" t="s">
        <v>1787</v>
      </c>
      <c r="E55" s="929"/>
      <c r="F55" s="783">
        <v>1507.52</v>
      </c>
    </row>
    <row r="56">
      <c r="A56" s="957"/>
      <c r="B56" s="958"/>
      <c r="C56" s="789"/>
      <c r="D56" s="897" t="s">
        <v>1788</v>
      </c>
      <c r="E56" s="929"/>
      <c r="F56" s="783">
        <v>6750.0</v>
      </c>
    </row>
    <row r="57">
      <c r="A57" s="957"/>
      <c r="B57" s="958"/>
      <c r="C57" s="789"/>
      <c r="D57" s="897" t="s">
        <v>1789</v>
      </c>
      <c r="E57" s="929"/>
      <c r="F57" s="783">
        <v>1023.95</v>
      </c>
    </row>
    <row r="58">
      <c r="A58" s="957"/>
      <c r="B58" s="958"/>
      <c r="C58" s="789"/>
      <c r="D58" s="897" t="s">
        <v>1790</v>
      </c>
      <c r="E58" s="929"/>
      <c r="F58" s="793">
        <v>2103.75</v>
      </c>
    </row>
    <row r="59">
      <c r="A59" s="957"/>
      <c r="B59" s="958"/>
      <c r="C59" s="789"/>
      <c r="D59" s="897" t="s">
        <v>1791</v>
      </c>
      <c r="E59" s="1046">
        <v>157.5</v>
      </c>
      <c r="F59" s="1047">
        <f>SUM(E59:E60)</f>
        <v>315</v>
      </c>
    </row>
    <row r="60">
      <c r="A60" s="957"/>
      <c r="B60" s="958"/>
      <c r="C60" s="789"/>
      <c r="D60" s="897" t="s">
        <v>1792</v>
      </c>
      <c r="E60" s="1046">
        <v>157.5</v>
      </c>
      <c r="F60" s="891"/>
    </row>
    <row r="61">
      <c r="A61" s="957"/>
      <c r="B61" s="958"/>
      <c r="C61" s="789"/>
      <c r="D61" s="897" t="s">
        <v>1793</v>
      </c>
      <c r="E61" s="1046"/>
      <c r="F61" s="1048">
        <v>600.0</v>
      </c>
    </row>
    <row r="62">
      <c r="A62" s="957"/>
      <c r="B62" s="958"/>
      <c r="C62" s="789"/>
      <c r="D62" s="897" t="s">
        <v>1794</v>
      </c>
      <c r="E62" s="1046"/>
      <c r="F62" s="1048">
        <v>6000.0</v>
      </c>
    </row>
    <row r="63">
      <c r="A63" s="957"/>
      <c r="B63" s="958"/>
      <c r="C63" s="789"/>
      <c r="D63" s="858" t="s">
        <v>1600</v>
      </c>
      <c r="E63" s="4"/>
      <c r="F63" s="783">
        <f>SUM(F49:F62)</f>
        <v>19256.37</v>
      </c>
    </row>
    <row r="64">
      <c r="A64" s="1041" t="s">
        <v>1795</v>
      </c>
      <c r="B64" s="60"/>
      <c r="C64" s="936">
        <f>SUM(C40:C63)</f>
        <v>127161.84</v>
      </c>
      <c r="D64" s="1049" t="s">
        <v>1601</v>
      </c>
      <c r="E64" s="15"/>
      <c r="F64" s="793">
        <f>SUM(F47+F63)</f>
        <v>61907.35</v>
      </c>
    </row>
    <row r="65">
      <c r="A65" s="740" t="s">
        <v>1796</v>
      </c>
      <c r="B65" s="207"/>
      <c r="C65" s="741"/>
      <c r="D65" s="939" t="s">
        <v>1701</v>
      </c>
      <c r="E65" s="940">
        <f>F65-E66</f>
        <v>63930.01</v>
      </c>
      <c r="F65" s="1043">
        <f>C64-F64</f>
        <v>65254.49</v>
      </c>
    </row>
    <row r="66">
      <c r="A66" s="213"/>
      <c r="B66" s="194"/>
      <c r="C66" s="1044"/>
      <c r="D66" s="942" t="s">
        <v>1702</v>
      </c>
      <c r="E66" s="943">
        <v>1324.48</v>
      </c>
      <c r="F66" s="1045"/>
    </row>
    <row r="67"/>
    <row r="68">
      <c r="A68" s="768"/>
      <c r="B68" s="768"/>
      <c r="C68" s="768"/>
      <c r="D68" s="770"/>
      <c r="E68" s="770"/>
      <c r="F68" s="769"/>
    </row>
    <row r="69">
      <c r="A69" s="768"/>
      <c r="B69" s="768"/>
      <c r="D69" s="771" t="s">
        <v>1580</v>
      </c>
      <c r="E69" s="771"/>
      <c r="F69" s="769"/>
    </row>
    <row r="70">
      <c r="A70" s="768"/>
      <c r="B70" s="768"/>
      <c r="C70" s="768"/>
      <c r="D70" s="771" t="s">
        <v>1581</v>
      </c>
      <c r="E70" s="771"/>
      <c r="F70" s="769"/>
    </row>
    <row r="71">
      <c r="A71" s="740" t="s">
        <v>159</v>
      </c>
      <c r="B71" s="207"/>
      <c r="C71" s="207"/>
      <c r="D71" s="207"/>
      <c r="E71" s="207"/>
      <c r="F71" s="741"/>
    </row>
    <row r="72">
      <c r="A72" s="742" t="s">
        <v>160</v>
      </c>
      <c r="F72" s="219"/>
    </row>
    <row r="73">
      <c r="A73" s="742" t="s">
        <v>1602</v>
      </c>
      <c r="F73" s="219"/>
    </row>
    <row r="74">
      <c r="A74" s="743" t="s">
        <v>1777</v>
      </c>
      <c r="B74" s="744"/>
      <c r="C74" s="744"/>
      <c r="D74" s="744"/>
      <c r="E74" s="744"/>
      <c r="F74" s="221"/>
    </row>
    <row r="75">
      <c r="A75" s="961" t="s">
        <v>1603</v>
      </c>
      <c r="B75" s="772"/>
      <c r="C75" s="746" t="s">
        <v>1554</v>
      </c>
      <c r="D75" s="81"/>
      <c r="E75" s="4"/>
      <c r="F75" s="862">
        <f>'Demonstrativo Maio'!D69</f>
        <v>108490.86</v>
      </c>
    </row>
    <row r="76">
      <c r="A76" s="962"/>
      <c r="B76" s="963"/>
      <c r="C76" s="863" t="s">
        <v>1707</v>
      </c>
      <c r="D76" s="81"/>
      <c r="E76" s="4"/>
      <c r="F76" s="799">
        <v>410.94</v>
      </c>
    </row>
    <row r="77">
      <c r="A77" s="765" t="s">
        <v>1708</v>
      </c>
      <c r="B77" s="191"/>
      <c r="C77" s="60"/>
      <c r="D77" s="802">
        <f>SUM(F75:F76)</f>
        <v>108901.8</v>
      </c>
      <c r="E77" s="191"/>
      <c r="F77" s="796"/>
    </row>
    <row r="78">
      <c r="A78" s="964"/>
      <c r="B78" s="772"/>
      <c r="C78" s="772"/>
      <c r="D78" s="803"/>
      <c r="E78" s="803"/>
      <c r="F78" s="965"/>
      <c r="G78" s="1050"/>
    </row>
    <row r="79">
      <c r="A79" s="964"/>
      <c r="B79" s="772"/>
      <c r="C79" s="772"/>
      <c r="D79" s="803"/>
      <c r="E79" s="803"/>
      <c r="F79" s="965"/>
      <c r="G79" s="1050"/>
    </row>
    <row r="80">
      <c r="A80" s="964"/>
      <c r="B80" s="772"/>
      <c r="C80" s="772"/>
      <c r="D80" s="803"/>
      <c r="E80" s="803"/>
      <c r="F80" s="965"/>
    </row>
    <row r="81">
      <c r="A81" s="774" t="s">
        <v>1709</v>
      </c>
      <c r="B81" s="775"/>
      <c r="C81" s="775"/>
      <c r="D81" s="775"/>
      <c r="E81" s="775"/>
      <c r="F81" s="776"/>
    </row>
    <row r="82">
      <c r="A82" s="745" t="s">
        <v>1609</v>
      </c>
      <c r="B82" s="81"/>
      <c r="C82" s="4"/>
      <c r="D82" s="779" t="s">
        <v>1610</v>
      </c>
      <c r="E82" s="779" t="s">
        <v>1651</v>
      </c>
      <c r="F82" s="907" t="s">
        <v>977</v>
      </c>
    </row>
    <row r="83">
      <c r="A83" s="959" t="s">
        <v>288</v>
      </c>
      <c r="B83" s="966"/>
      <c r="C83" s="811">
        <v>84978.06</v>
      </c>
      <c r="D83" s="807">
        <v>77000.0</v>
      </c>
      <c r="E83" s="865" t="s">
        <v>1653</v>
      </c>
      <c r="F83" s="908">
        <f t="shared" ref="F83:F89" si="1">C83-D83</f>
        <v>7978.06</v>
      </c>
    </row>
    <row r="84">
      <c r="A84" s="961" t="s">
        <v>289</v>
      </c>
      <c r="B84" s="960"/>
      <c r="C84" s="968">
        <v>78170.35</v>
      </c>
      <c r="D84" s="807">
        <v>7978.06</v>
      </c>
      <c r="E84" s="969" t="s">
        <v>1710</v>
      </c>
      <c r="F84" s="908">
        <f t="shared" si="1"/>
        <v>70192.29</v>
      </c>
    </row>
    <row r="85">
      <c r="A85" s="962"/>
      <c r="B85" s="12"/>
      <c r="C85" s="28"/>
      <c r="D85" s="807">
        <v>78170.35</v>
      </c>
      <c r="E85" s="969" t="s">
        <v>1710</v>
      </c>
      <c r="F85" s="908">
        <f t="shared" si="1"/>
        <v>-78170.35</v>
      </c>
    </row>
    <row r="86">
      <c r="A86" s="959" t="s">
        <v>290</v>
      </c>
      <c r="B86" s="966"/>
      <c r="C86" s="868">
        <v>70821.53</v>
      </c>
      <c r="D86" s="807">
        <v>70821.53</v>
      </c>
      <c r="E86" s="969" t="s">
        <v>1751</v>
      </c>
      <c r="F86" s="908">
        <f t="shared" si="1"/>
        <v>0</v>
      </c>
    </row>
    <row r="87">
      <c r="A87" s="959" t="s">
        <v>291</v>
      </c>
      <c r="B87" s="966"/>
      <c r="C87" s="811">
        <v>61977.56</v>
      </c>
      <c r="D87" s="1020">
        <v>61977.56</v>
      </c>
      <c r="E87" s="969" t="s">
        <v>1752</v>
      </c>
      <c r="F87" s="908">
        <f t="shared" si="1"/>
        <v>0</v>
      </c>
    </row>
    <row r="88">
      <c r="A88" s="959" t="s">
        <v>292</v>
      </c>
      <c r="B88" s="966"/>
      <c r="C88" s="811">
        <v>61689.0</v>
      </c>
      <c r="D88" s="1020">
        <v>61689.0</v>
      </c>
      <c r="E88" s="969"/>
      <c r="F88" s="908">
        <f t="shared" si="1"/>
        <v>0</v>
      </c>
    </row>
    <row r="89">
      <c r="A89" s="959" t="s">
        <v>293</v>
      </c>
      <c r="B89" s="966"/>
      <c r="C89" s="812">
        <v>60261.28</v>
      </c>
      <c r="D89" s="807"/>
      <c r="E89" s="969" t="s">
        <v>1797</v>
      </c>
      <c r="F89" s="908">
        <f t="shared" si="1"/>
        <v>60261.28</v>
      </c>
    </row>
    <row r="90">
      <c r="A90" s="959" t="s">
        <v>294</v>
      </c>
      <c r="B90" s="966"/>
      <c r="C90" s="812"/>
      <c r="D90" s="866"/>
      <c r="E90" s="870"/>
      <c r="F90" s="809"/>
    </row>
    <row r="91">
      <c r="A91" s="959" t="s">
        <v>296</v>
      </c>
      <c r="B91" s="966"/>
      <c r="C91" s="812"/>
      <c r="D91" s="873"/>
      <c r="E91" s="874"/>
      <c r="F91" s="809"/>
    </row>
    <row r="92">
      <c r="A92" s="959" t="s">
        <v>297</v>
      </c>
      <c r="B92" s="970"/>
      <c r="C92" s="812"/>
      <c r="D92" s="866"/>
      <c r="E92" s="870"/>
      <c r="F92" s="809"/>
    </row>
    <row r="93">
      <c r="A93" s="959" t="s">
        <v>298</v>
      </c>
      <c r="B93" s="970"/>
      <c r="C93" s="814"/>
      <c r="D93" s="807"/>
      <c r="E93" s="872"/>
      <c r="F93" s="809"/>
    </row>
    <row r="94">
      <c r="A94" s="959" t="s">
        <v>299</v>
      </c>
      <c r="B94" s="970"/>
      <c r="C94" s="812"/>
      <c r="D94" s="813"/>
      <c r="E94" s="875"/>
      <c r="F94" s="809"/>
    </row>
    <row r="95">
      <c r="A95" s="959" t="s">
        <v>300</v>
      </c>
      <c r="B95" s="970"/>
      <c r="C95" s="812"/>
      <c r="D95" s="807"/>
      <c r="E95" s="876"/>
      <c r="F95" s="815"/>
    </row>
    <row r="96">
      <c r="A96" s="971" t="s">
        <v>1654</v>
      </c>
      <c r="B96" s="972"/>
      <c r="C96" s="878">
        <f t="shared" ref="C96:D96" si="2">SUM(C83:C95)</f>
        <v>417897.78</v>
      </c>
      <c r="D96" s="879">
        <f t="shared" si="2"/>
        <v>357636.5</v>
      </c>
      <c r="E96" s="880"/>
      <c r="F96" s="909">
        <f>SUM(F83:F95)</f>
        <v>60261.28</v>
      </c>
    </row>
    <row r="97">
      <c r="A97" s="772"/>
      <c r="B97" s="772"/>
      <c r="C97" s="772"/>
      <c r="D97" s="772"/>
      <c r="E97" s="772"/>
      <c r="F97" s="772"/>
    </row>
    <row r="98">
      <c r="A98" s="881" t="s">
        <v>1754</v>
      </c>
      <c r="D98" s="772"/>
      <c r="E98" s="772"/>
      <c r="F98" s="772"/>
    </row>
    <row r="99">
      <c r="A99" s="772"/>
      <c r="B99" s="772"/>
      <c r="C99" s="772"/>
      <c r="D99" s="772"/>
      <c r="E99" s="772"/>
      <c r="F99" s="772"/>
    </row>
    <row r="100">
      <c r="A100" s="768"/>
      <c r="B100" s="768"/>
      <c r="C100" s="768"/>
      <c r="D100" s="771" t="s">
        <v>1580</v>
      </c>
      <c r="E100" s="771"/>
      <c r="F100" s="769"/>
    </row>
    <row r="101">
      <c r="A101" s="768"/>
      <c r="B101" s="768"/>
      <c r="C101" s="768"/>
      <c r="D101" s="771" t="s">
        <v>1581</v>
      </c>
      <c r="E101" s="771"/>
      <c r="F101" s="769"/>
    </row>
    <row r="102">
      <c r="A102" s="772"/>
      <c r="B102" s="772"/>
      <c r="C102" s="772"/>
      <c r="D102" s="772"/>
      <c r="E102" s="772"/>
      <c r="F102" s="772"/>
    </row>
    <row r="103">
      <c r="A103" s="740" t="s">
        <v>159</v>
      </c>
      <c r="B103" s="207"/>
      <c r="C103" s="207"/>
      <c r="D103" s="207"/>
      <c r="E103" s="207"/>
      <c r="F103" s="741"/>
    </row>
    <row r="104">
      <c r="A104" s="742" t="s">
        <v>160</v>
      </c>
      <c r="F104" s="219"/>
    </row>
    <row r="105">
      <c r="A105" s="740" t="s">
        <v>1798</v>
      </c>
      <c r="B105" s="207"/>
      <c r="C105" s="207"/>
      <c r="D105" s="207"/>
      <c r="E105" s="207"/>
      <c r="F105" s="741"/>
    </row>
    <row r="106">
      <c r="A106" s="819" t="s">
        <v>1615</v>
      </c>
      <c r="B106" s="81"/>
      <c r="C106" s="4"/>
      <c r="D106" s="746" t="s">
        <v>1553</v>
      </c>
      <c r="E106" s="81"/>
      <c r="F106" s="747"/>
    </row>
    <row r="107">
      <c r="A107" s="973" t="s">
        <v>1616</v>
      </c>
      <c r="B107" s="974"/>
      <c r="C107" s="882" t="str">
        <f>#REF!</f>
        <v>#REF!</v>
      </c>
      <c r="D107" s="883" t="s">
        <v>1620</v>
      </c>
      <c r="E107" s="4"/>
      <c r="F107" s="758">
        <v>63000.0</v>
      </c>
    </row>
    <row r="108">
      <c r="A108" s="973" t="s">
        <v>1603</v>
      </c>
      <c r="B108" s="974"/>
      <c r="C108" s="884">
        <f>D77</f>
        <v>108901.8</v>
      </c>
      <c r="F108" s="758"/>
    </row>
    <row r="109">
      <c r="A109" s="975" t="s">
        <v>1619</v>
      </c>
      <c r="B109" s="976"/>
      <c r="C109" s="977">
        <f>F96</f>
        <v>60261.28</v>
      </c>
      <c r="D109" s="883"/>
      <c r="E109" s="4"/>
      <c r="F109" s="758"/>
    </row>
    <row r="110">
      <c r="A110" s="973"/>
      <c r="B110" s="974"/>
      <c r="C110" s="753"/>
      <c r="D110" s="856"/>
      <c r="E110" s="4"/>
      <c r="F110" s="783"/>
    </row>
    <row r="111">
      <c r="A111" s="978" t="s">
        <v>135</v>
      </c>
      <c r="B111" s="979"/>
      <c r="C111" s="827" t="str">
        <f>SUM(C107:C110)</f>
        <v>#REF!</v>
      </c>
      <c r="D111" s="795" t="s">
        <v>1622</v>
      </c>
      <c r="E111" s="60"/>
      <c r="F111" s="829" t="str">
        <f>C111-F107</f>
        <v>#REF!</v>
      </c>
    </row>
    <row r="112">
      <c r="A112" s="980"/>
      <c r="B112" s="980"/>
      <c r="C112" s="981"/>
      <c r="D112" s="982"/>
      <c r="E112" s="982"/>
      <c r="F112" s="983"/>
    </row>
    <row r="113">
      <c r="A113" s="980"/>
      <c r="B113" s="980"/>
      <c r="C113" s="981"/>
      <c r="D113" s="982"/>
      <c r="E113" s="982"/>
      <c r="F113" s="983"/>
    </row>
    <row r="114">
      <c r="A114" s="772"/>
      <c r="B114" s="772"/>
      <c r="C114" s="830"/>
      <c r="D114" s="830"/>
      <c r="E114" s="830"/>
      <c r="F114" s="830"/>
    </row>
    <row r="115">
      <c r="A115" s="772"/>
      <c r="B115" s="772"/>
      <c r="C115" s="830"/>
      <c r="D115" s="830"/>
      <c r="E115" s="830"/>
      <c r="F115" s="830"/>
    </row>
    <row r="116">
      <c r="A116" s="740" t="s">
        <v>1714</v>
      </c>
      <c r="B116" s="207"/>
      <c r="C116" s="207"/>
      <c r="D116" s="207"/>
      <c r="E116" s="207"/>
      <c r="F116" s="741"/>
    </row>
    <row r="117">
      <c r="A117" s="777" t="s">
        <v>1615</v>
      </c>
      <c r="B117" s="81"/>
      <c r="C117" s="4"/>
      <c r="D117" s="746" t="s">
        <v>1553</v>
      </c>
      <c r="E117" s="81"/>
      <c r="F117" s="747"/>
    </row>
    <row r="118">
      <c r="A118" s="973" t="s">
        <v>1616</v>
      </c>
      <c r="B118" s="984"/>
      <c r="C118" s="985">
        <f>F28</f>
        <v>243871.63</v>
      </c>
      <c r="D118" s="883" t="s">
        <v>1715</v>
      </c>
      <c r="E118" s="4"/>
      <c r="F118" s="758" t="str">
        <f>#REF!</f>
        <v>#REF!</v>
      </c>
    </row>
    <row r="119">
      <c r="A119" s="986" t="s">
        <v>1716</v>
      </c>
      <c r="B119" s="984"/>
      <c r="C119" s="985">
        <v>1377961.97</v>
      </c>
      <c r="D119" s="842" t="s">
        <v>1628</v>
      </c>
      <c r="E119" s="843"/>
      <c r="F119" s="1021">
        <v>720000.0</v>
      </c>
    </row>
    <row r="120">
      <c r="A120" s="973" t="s">
        <v>1799</v>
      </c>
      <c r="B120" s="974"/>
      <c r="C120" s="985">
        <v>106755.84</v>
      </c>
      <c r="D120" s="883" t="s">
        <v>1800</v>
      </c>
      <c r="E120" s="4"/>
      <c r="F120" s="758">
        <v>524243.5</v>
      </c>
    </row>
    <row r="121">
      <c r="A121" s="975"/>
      <c r="B121" s="976"/>
      <c r="C121" s="985"/>
      <c r="D121" s="1051" t="s">
        <v>1801</v>
      </c>
      <c r="E121" s="1051"/>
      <c r="F121" s="758">
        <v>3106.4</v>
      </c>
    </row>
    <row r="122">
      <c r="A122" s="975"/>
      <c r="B122" s="976"/>
      <c r="C122" s="985"/>
      <c r="D122" s="842" t="s">
        <v>1802</v>
      </c>
      <c r="E122" s="843"/>
      <c r="F122" s="758">
        <v>21600.0</v>
      </c>
    </row>
    <row r="123">
      <c r="A123" s="975"/>
      <c r="B123" s="976"/>
      <c r="C123" s="924"/>
      <c r="D123" s="988" t="s">
        <v>1803</v>
      </c>
      <c r="E123" s="4"/>
      <c r="F123" s="1022">
        <v>107412.63</v>
      </c>
    </row>
    <row r="124">
      <c r="A124" s="973"/>
      <c r="B124" s="974"/>
      <c r="C124" s="924"/>
      <c r="D124" s="842" t="s">
        <v>1804</v>
      </c>
      <c r="E124" s="895">
        <v>9931.02</v>
      </c>
      <c r="F124" s="925">
        <f>E124+E125</f>
        <v>14346.17</v>
      </c>
    </row>
    <row r="125">
      <c r="A125" s="986"/>
      <c r="B125" s="984"/>
      <c r="C125" s="985"/>
      <c r="D125" s="842" t="s">
        <v>1805</v>
      </c>
      <c r="E125" s="895">
        <v>4415.15</v>
      </c>
      <c r="F125" s="927"/>
    </row>
    <row r="126">
      <c r="A126" s="973"/>
      <c r="B126" s="984"/>
      <c r="C126" s="989"/>
      <c r="D126" s="990" t="s">
        <v>1806</v>
      </c>
      <c r="E126" s="991"/>
      <c r="F126" s="758">
        <v>26000.0</v>
      </c>
    </row>
    <row r="127">
      <c r="A127" s="973"/>
      <c r="B127" s="992"/>
      <c r="C127" s="757"/>
      <c r="D127" s="990" t="s">
        <v>1725</v>
      </c>
      <c r="E127" s="991"/>
      <c r="F127" s="758">
        <v>74814.06</v>
      </c>
    </row>
    <row r="128">
      <c r="A128" s="959" t="s">
        <v>135</v>
      </c>
      <c r="B128" s="1023"/>
      <c r="C128" s="1024">
        <f>SUM(C118:C125)</f>
        <v>1728589.44</v>
      </c>
      <c r="D128" s="1025" t="s">
        <v>135</v>
      </c>
      <c r="E128" s="4"/>
      <c r="F128" s="1026" t="str">
        <f>SUM(F118:F127)</f>
        <v>#REF!</v>
      </c>
    </row>
    <row r="129">
      <c r="A129" s="1027"/>
      <c r="B129" s="1028"/>
      <c r="C129" s="1029"/>
      <c r="D129" s="1030" t="s">
        <v>1622</v>
      </c>
      <c r="E129" s="1030"/>
      <c r="F129" s="1031" t="str">
        <f>C128-F128</f>
        <v>#REF!</v>
      </c>
    </row>
    <row r="130">
      <c r="A130" s="772"/>
      <c r="B130" s="772"/>
      <c r="C130" s="830"/>
      <c r="D130" s="830"/>
      <c r="E130" s="830"/>
    </row>
    <row r="131">
      <c r="A131" s="772"/>
      <c r="B131" s="772"/>
      <c r="C131" s="830"/>
      <c r="D131" s="830"/>
      <c r="E131" s="830"/>
    </row>
    <row r="132">
      <c r="A132" s="772"/>
      <c r="B132" s="772"/>
      <c r="C132" s="830"/>
      <c r="D132" s="830"/>
      <c r="E132" s="830"/>
    </row>
    <row r="133">
      <c r="A133" s="768"/>
      <c r="B133" s="768"/>
      <c r="C133" s="768"/>
      <c r="D133" s="771" t="s">
        <v>1580</v>
      </c>
      <c r="E133" s="771"/>
    </row>
    <row r="134">
      <c r="A134" s="768"/>
      <c r="B134" s="768"/>
      <c r="C134" s="768"/>
      <c r="D134" s="771" t="s">
        <v>1581</v>
      </c>
      <c r="E134" s="771"/>
    </row>
    <row r="135">
      <c r="A135" s="745" t="s">
        <v>1623</v>
      </c>
      <c r="B135" s="996"/>
      <c r="C135" s="832">
        <v>18997.39</v>
      </c>
      <c r="D135" s="885" t="s">
        <v>1624</v>
      </c>
      <c r="E135" s="81"/>
      <c r="F135" s="747"/>
    </row>
    <row r="136">
      <c r="A136" s="973"/>
      <c r="B136" s="974"/>
      <c r="C136" s="832"/>
      <c r="D136" s="883" t="s">
        <v>1625</v>
      </c>
      <c r="E136" s="4"/>
      <c r="F136" s="758">
        <v>4397.64</v>
      </c>
    </row>
    <row r="137">
      <c r="A137" s="973"/>
      <c r="B137" s="974"/>
      <c r="C137" s="833"/>
      <c r="D137" s="845"/>
      <c r="E137" s="4"/>
      <c r="F137" s="783"/>
    </row>
    <row r="138">
      <c r="A138" s="997" t="s">
        <v>135</v>
      </c>
      <c r="B138" s="998"/>
      <c r="C138" s="827">
        <f>SUM(C135:C137)</f>
        <v>18997.39</v>
      </c>
      <c r="D138" s="886" t="s">
        <v>1622</v>
      </c>
      <c r="E138" s="60"/>
      <c r="F138" s="835">
        <f>C138-F136</f>
        <v>14599.75</v>
      </c>
    </row>
    <row r="139">
      <c r="A139" s="772"/>
      <c r="C139" s="830"/>
      <c r="D139" s="830"/>
      <c r="E139" s="830"/>
      <c r="F139" s="830"/>
    </row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mergeCells count="86">
    <mergeCell ref="F59:F60"/>
    <mergeCell ref="D63:E63"/>
    <mergeCell ref="A64:B64"/>
    <mergeCell ref="D64:E64"/>
    <mergeCell ref="A65:C66"/>
    <mergeCell ref="F65:F66"/>
    <mergeCell ref="A71:F71"/>
    <mergeCell ref="A72:F72"/>
    <mergeCell ref="A73:F73"/>
    <mergeCell ref="A74:F74"/>
    <mergeCell ref="A75:A76"/>
    <mergeCell ref="C75:E75"/>
    <mergeCell ref="C76:E76"/>
    <mergeCell ref="A77:C77"/>
    <mergeCell ref="D77:F77"/>
    <mergeCell ref="A81:F81"/>
    <mergeCell ref="A82:C82"/>
    <mergeCell ref="A84:A85"/>
    <mergeCell ref="B84:B85"/>
    <mergeCell ref="C84:C85"/>
    <mergeCell ref="A98:C98"/>
    <mergeCell ref="A103:F103"/>
    <mergeCell ref="A104:F104"/>
    <mergeCell ref="A105:F105"/>
    <mergeCell ref="A106:C106"/>
    <mergeCell ref="D106:F106"/>
    <mergeCell ref="D107:E107"/>
    <mergeCell ref="D109:E109"/>
    <mergeCell ref="D123:E123"/>
    <mergeCell ref="F124:F125"/>
    <mergeCell ref="D128:E128"/>
    <mergeCell ref="D135:F135"/>
    <mergeCell ref="D136:E136"/>
    <mergeCell ref="D137:E137"/>
    <mergeCell ref="D138:E138"/>
    <mergeCell ref="D110:E110"/>
    <mergeCell ref="D111:E111"/>
    <mergeCell ref="A116:F116"/>
    <mergeCell ref="A117:C117"/>
    <mergeCell ref="D117:F117"/>
    <mergeCell ref="D118:E118"/>
    <mergeCell ref="D120:E120"/>
    <mergeCell ref="F6:F8"/>
    <mergeCell ref="G8:I8"/>
    <mergeCell ref="A1:F1"/>
    <mergeCell ref="A2:F2"/>
    <mergeCell ref="A3:F3"/>
    <mergeCell ref="A4:F4"/>
    <mergeCell ref="A5:C5"/>
    <mergeCell ref="D5:F5"/>
    <mergeCell ref="C7:C8"/>
    <mergeCell ref="C9:C10"/>
    <mergeCell ref="F9:F11"/>
    <mergeCell ref="C11:C12"/>
    <mergeCell ref="C15:C16"/>
    <mergeCell ref="D15:E15"/>
    <mergeCell ref="D16:E16"/>
    <mergeCell ref="G16:I16"/>
    <mergeCell ref="F12:F13"/>
    <mergeCell ref="F17:F18"/>
    <mergeCell ref="D19:E19"/>
    <mergeCell ref="D20:E20"/>
    <mergeCell ref="D21:E21"/>
    <mergeCell ref="D22:E22"/>
    <mergeCell ref="D23:E23"/>
    <mergeCell ref="D24:E24"/>
    <mergeCell ref="D25:E25"/>
    <mergeCell ref="D26:E26"/>
    <mergeCell ref="A27:B27"/>
    <mergeCell ref="D27:E27"/>
    <mergeCell ref="A28:C29"/>
    <mergeCell ref="F28:F29"/>
    <mergeCell ref="A35:F35"/>
    <mergeCell ref="A36:F36"/>
    <mergeCell ref="A37:F37"/>
    <mergeCell ref="A38:F38"/>
    <mergeCell ref="A39:C39"/>
    <mergeCell ref="D39:F39"/>
    <mergeCell ref="F40:F41"/>
    <mergeCell ref="C41:C42"/>
    <mergeCell ref="D42:E42"/>
    <mergeCell ref="D43:E43"/>
    <mergeCell ref="D44:E44"/>
    <mergeCell ref="D47:E47"/>
    <mergeCell ref="D48:F48"/>
    <mergeCell ref="D49:E49"/>
  </mergeCells>
  <printOptions/>
  <pageMargins bottom="0.787401575" footer="0.0" header="0.0" left="0.511811024" right="0.511811024" top="0.787401575"/>
  <pageSetup fitToHeight="0" paperSize="9" orientation="landscape"/>
  <drawing r:id="rId1"/>
</worksheet>
</file>